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xl/tables/table14.xml" ContentType="application/vnd.openxmlformats-officedocument.spreadsheetml.table+xml"/>
  <Override PartName="/xl/queryTables/queryTable9.xml" ContentType="application/vnd.openxmlformats-officedocument.spreadsheetml.queryTable+xml"/>
  <Override PartName="/xl/tables/table15.xml" ContentType="application/vnd.openxmlformats-officedocument.spreadsheetml.table+xml"/>
  <Override PartName="/xl/queryTables/queryTable10.xml" ContentType="application/vnd.openxmlformats-officedocument.spreadsheetml.queryTable+xml"/>
  <Override PartName="/xl/tables/table16.xml" ContentType="application/vnd.openxmlformats-officedocument.spreadsheetml.table+xml"/>
  <Override PartName="/xl/queryTables/queryTable11.xml" ContentType="application/vnd.openxmlformats-officedocument.spreadsheetml.queryTable+xml"/>
  <Override PartName="/xl/tables/table17.xml" ContentType="application/vnd.openxmlformats-officedocument.spreadsheetml.table+xml"/>
  <Override PartName="/xl/queryTables/queryTable12.xml" ContentType="application/vnd.openxmlformats-officedocument.spreadsheetml.queryTable+xml"/>
  <Override PartName="/xl/tables/table18.xml" ContentType="application/vnd.openxmlformats-officedocument.spreadsheetml.table+xml"/>
  <Override PartName="/xl/queryTables/queryTable13.xml" ContentType="application/vnd.openxmlformats-officedocument.spreadsheetml.queryTable+xml"/>
  <Override PartName="/xl/tables/table19.xml" ContentType="application/vnd.openxmlformats-officedocument.spreadsheetml.table+xml"/>
  <Override PartName="/xl/queryTables/queryTable14.xml" ContentType="application/vnd.openxmlformats-officedocument.spreadsheetml.queryTable+xml"/>
  <Override PartName="/xl/tables/table20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GitHub\Beyond_The_Score\Baseball\Data\"/>
    </mc:Choice>
  </mc:AlternateContent>
  <xr:revisionPtr revIDLastSave="0" documentId="13_ncr:1_{862839FA-DA82-4901-A93C-B84565DE3E35}" xr6:coauthVersionLast="47" xr6:coauthVersionMax="47" xr10:uidLastSave="{00000000-0000-0000-0000-000000000000}"/>
  <bookViews>
    <workbookView xWindow="5625" yWindow="0" windowWidth="16875" windowHeight="10432" tabRatio="859" xr2:uid="{9F7ECE43-D787-446C-8AAE-95D65EDBA821}"/>
    <workbookView xWindow="-98" yWindow="-98" windowWidth="22695" windowHeight="14476" xr2:uid="{0E450480-7AAC-447A-A277-D9E7106CA227}"/>
  </bookViews>
  <sheets>
    <sheet name="Data" sheetId="19" r:id="rId1"/>
    <sheet name="FanGraphs Standings" sheetId="12" r:id="rId2"/>
    <sheet name="Team Per G" sheetId="20" r:id="rId3"/>
    <sheet name="SP Per G" sheetId="26" r:id="rId4"/>
    <sheet name="Individual Pitching - Dashboard" sheetId="5" r:id="rId5"/>
    <sheet name="Team Batting - Advanced" sheetId="11" r:id="rId6"/>
    <sheet name="Team Batting - Dashboard" sheetId="10" r:id="rId7"/>
    <sheet name="Pitching - Career" sheetId="16" r:id="rId8"/>
    <sheet name="Batter Expected Stat Comp" sheetId="21" r:id="rId9"/>
    <sheet name="Pitcher Expected Stat Comp" sheetId="25" r:id="rId10"/>
    <sheet name="League Batting Stats" sheetId="23" r:id="rId11"/>
    <sheet name="Individual Batting - Dashboard" sheetId="22" r:id="rId12"/>
    <sheet name="Batting - Career" sheetId="15" r:id="rId13"/>
    <sheet name="Starter - Projections" sheetId="17" r:id="rId14"/>
    <sheet name="FanGraphs - Team WAR Projected" sheetId="18" r:id="rId15"/>
    <sheet name="Team Pitching - Advanced" sheetId="9" r:id="rId16"/>
    <sheet name="Team Pitching - Dashboard" sheetId="8" r:id="rId17"/>
    <sheet name="Individual Pitching - Value" sheetId="7" r:id="rId18"/>
    <sheet name="Individual Pitching - Win Proba" sheetId="6" r:id="rId19"/>
    <sheet name="Individual Pitching - Advanced" sheetId="4" r:id="rId20"/>
    <sheet name="Batted Ball - Batter" sheetId="3" r:id="rId21"/>
    <sheet name="Statcast - Batter" sheetId="2" r:id="rId22"/>
    <sheet name="Home Field Adv" sheetId="13" r:id="rId23"/>
  </sheets>
  <definedNames>
    <definedName name="ExternalData_1" localSheetId="12" hidden="1">'Batting - Career'!$A$1:$V$328</definedName>
    <definedName name="ExternalData_1" localSheetId="11" hidden="1">'Individual Batting - Dashboard'!$A$1:$V$187</definedName>
    <definedName name="ExternalData_1" localSheetId="21" hidden="1">'Statcast - Batter'!$A$1:$Q$187</definedName>
    <definedName name="ExternalData_10" localSheetId="5" hidden="1">'Team Batting - Advanced'!$A$1:$S$31</definedName>
    <definedName name="ExternalData_11" localSheetId="10" hidden="1">'League Batting Stats'!$A$1:$V$22</definedName>
    <definedName name="ExternalData_2" localSheetId="20" hidden="1">'Batted Ball - Batter'!$A$1:$S$187</definedName>
    <definedName name="ExternalData_2" localSheetId="7" hidden="1">'Pitching - Career'!$A$1:$U$306</definedName>
    <definedName name="ExternalData_3" localSheetId="19" hidden="1">'Individual Pitching - Advanced'!$A$1:$U$246</definedName>
    <definedName name="ExternalData_4" localSheetId="4" hidden="1">'Individual Pitching - Dashboard'!$A$1:$U$246</definedName>
    <definedName name="ExternalData_5" localSheetId="18" hidden="1">'Individual Pitching - Win Proba'!$A$1:$P$246</definedName>
    <definedName name="ExternalData_6" localSheetId="17" hidden="1">'Individual Pitching - Value'!$A$1:$I$69</definedName>
    <definedName name="ExternalData_7" localSheetId="16" hidden="1">'Team Pitching - Dashboard'!$A$1:$U$31</definedName>
    <definedName name="ExternalData_8" localSheetId="1" hidden="1">'FanGraphs Standings'!$A$1:$V$31</definedName>
    <definedName name="ExternalData_8" localSheetId="15" hidden="1">'Team Pitching - Advanced'!$A$1:$T$31</definedName>
    <definedName name="ExternalData_9" localSheetId="6" hidden="1">'Team Batting - Dashboard'!$A$1:$V$31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19" l="1"/>
  <c r="A6" i="19" s="1"/>
  <c r="A7" i="19" s="1"/>
  <c r="A8" i="19" s="1"/>
  <c r="A9" i="19" s="1"/>
  <c r="A10" i="19" s="1"/>
  <c r="A11" i="19" s="1"/>
  <c r="A12" i="19" s="1"/>
  <c r="A4" i="19"/>
  <c r="BC3" i="19"/>
  <c r="BD3" i="19"/>
  <c r="BC4" i="19"/>
  <c r="BD4" i="19"/>
  <c r="BC5" i="19"/>
  <c r="BD5" i="19"/>
  <c r="BC6" i="19"/>
  <c r="BD6" i="19"/>
  <c r="BC7" i="19"/>
  <c r="BD7" i="19"/>
  <c r="BC8" i="19"/>
  <c r="BD8" i="19"/>
  <c r="BC9" i="19"/>
  <c r="BD9" i="19"/>
  <c r="BC10" i="19"/>
  <c r="BD10" i="19"/>
  <c r="BC11" i="19"/>
  <c r="BD11" i="19"/>
  <c r="BC12" i="19"/>
  <c r="BD12" i="19"/>
  <c r="BC13" i="19"/>
  <c r="BD13" i="19"/>
  <c r="BC14" i="19"/>
  <c r="BD14" i="19"/>
  <c r="BC15" i="19"/>
  <c r="BD15" i="19"/>
  <c r="BC16" i="19"/>
  <c r="BD16" i="19"/>
  <c r="BC17" i="19"/>
  <c r="BD17" i="19"/>
  <c r="BC18" i="19"/>
  <c r="BD18" i="19"/>
  <c r="BC19" i="19"/>
  <c r="BD19" i="19"/>
  <c r="BC20" i="19"/>
  <c r="BD20" i="19"/>
  <c r="BC21" i="19"/>
  <c r="BD21" i="19"/>
  <c r="BC22" i="19"/>
  <c r="BD22" i="19"/>
  <c r="BC23" i="19"/>
  <c r="BD23" i="19"/>
  <c r="BC24" i="19"/>
  <c r="BD24" i="19"/>
  <c r="BC25" i="19"/>
  <c r="BD25" i="19"/>
  <c r="BC26" i="19"/>
  <c r="BD26" i="19"/>
  <c r="BC27" i="19"/>
  <c r="BD27" i="19"/>
  <c r="BC28" i="19"/>
  <c r="BD28" i="19"/>
  <c r="BC29" i="19"/>
  <c r="BD29" i="19"/>
  <c r="BC30" i="19"/>
  <c r="BD30" i="19"/>
  <c r="BC31" i="19"/>
  <c r="BD31" i="19"/>
  <c r="BC32" i="19"/>
  <c r="BD32" i="19"/>
  <c r="BC33" i="19"/>
  <c r="BD33" i="19"/>
  <c r="BC34" i="19"/>
  <c r="BD34" i="19"/>
  <c r="BC35" i="19"/>
  <c r="BD35" i="19"/>
  <c r="BC36" i="19"/>
  <c r="BD36" i="19"/>
  <c r="BC37" i="19"/>
  <c r="BD37" i="19"/>
  <c r="BC38" i="19"/>
  <c r="BD38" i="19"/>
  <c r="BC39" i="19"/>
  <c r="BD39" i="19"/>
  <c r="BC40" i="19"/>
  <c r="BD40" i="19"/>
  <c r="BC41" i="19"/>
  <c r="BD41" i="19"/>
  <c r="BC42" i="19"/>
  <c r="BD42" i="19"/>
  <c r="BC43" i="19"/>
  <c r="BD43" i="19"/>
  <c r="BC44" i="19"/>
  <c r="BD44" i="19"/>
  <c r="BC45" i="19"/>
  <c r="BD45" i="19"/>
  <c r="BC46" i="19"/>
  <c r="BD46" i="19"/>
  <c r="BC47" i="19"/>
  <c r="BD47" i="19"/>
  <c r="BC48" i="19"/>
  <c r="BD48" i="19"/>
  <c r="BC49" i="19"/>
  <c r="BD49" i="19"/>
  <c r="BC50" i="19"/>
  <c r="BD50" i="19"/>
  <c r="BC51" i="19"/>
  <c r="BD51" i="19"/>
  <c r="BC52" i="19"/>
  <c r="BD52" i="19"/>
  <c r="BC53" i="19"/>
  <c r="BD53" i="19"/>
  <c r="BC54" i="19"/>
  <c r="BD54" i="19"/>
  <c r="BC55" i="19"/>
  <c r="BD55" i="19"/>
  <c r="BC56" i="19"/>
  <c r="BD56" i="19"/>
  <c r="BC57" i="19"/>
  <c r="BD57" i="19"/>
  <c r="BC58" i="19"/>
  <c r="BD58" i="19"/>
  <c r="BC59" i="19"/>
  <c r="BD59" i="19"/>
  <c r="BC60" i="19"/>
  <c r="BD60" i="19"/>
  <c r="BC61" i="19"/>
  <c r="BD61" i="19"/>
  <c r="BC62" i="19"/>
  <c r="BD62" i="19"/>
  <c r="BC63" i="19"/>
  <c r="BD63" i="19"/>
  <c r="BC64" i="19"/>
  <c r="BD64" i="19"/>
  <c r="BC65" i="19"/>
  <c r="BD65" i="19"/>
  <c r="BC66" i="19"/>
  <c r="BD66" i="19"/>
  <c r="BC67" i="19"/>
  <c r="BD67" i="19"/>
  <c r="BC68" i="19"/>
  <c r="BD68" i="19"/>
  <c r="BC69" i="19"/>
  <c r="BD69" i="19"/>
  <c r="BC70" i="19"/>
  <c r="BD70" i="19"/>
  <c r="BC71" i="19"/>
  <c r="BD71" i="19"/>
  <c r="BC72" i="19"/>
  <c r="BD72" i="19"/>
  <c r="BC73" i="19"/>
  <c r="BD73" i="19"/>
  <c r="BC74" i="19"/>
  <c r="BD74" i="19"/>
  <c r="BC75" i="19"/>
  <c r="BD75" i="19"/>
  <c r="BC76" i="19"/>
  <c r="BD76" i="19"/>
  <c r="BC77" i="19"/>
  <c r="BD77" i="19"/>
  <c r="BC78" i="19"/>
  <c r="BD78" i="19"/>
  <c r="BC79" i="19"/>
  <c r="BD79" i="19"/>
  <c r="BC80" i="19"/>
  <c r="BD80" i="19"/>
  <c r="BC81" i="19"/>
  <c r="BD81" i="19"/>
  <c r="BC82" i="19"/>
  <c r="BD82" i="19"/>
  <c r="BC83" i="19"/>
  <c r="BD83" i="19"/>
  <c r="BC84" i="19"/>
  <c r="BD84" i="19"/>
  <c r="BC85" i="19"/>
  <c r="BD85" i="19"/>
  <c r="BC86" i="19"/>
  <c r="BD86" i="19"/>
  <c r="BC87" i="19"/>
  <c r="BD87" i="19"/>
  <c r="BC88" i="19"/>
  <c r="BD88" i="19"/>
  <c r="BC89" i="19"/>
  <c r="BD89" i="19"/>
  <c r="BC90" i="19"/>
  <c r="BD90" i="19"/>
  <c r="BC91" i="19"/>
  <c r="BD91" i="19"/>
  <c r="BC92" i="19"/>
  <c r="BD92" i="19"/>
  <c r="BC93" i="19"/>
  <c r="BD93" i="19"/>
  <c r="BC94" i="19"/>
  <c r="BD94" i="19"/>
  <c r="BC95" i="19"/>
  <c r="BD95" i="19"/>
  <c r="BC96" i="19"/>
  <c r="BD96" i="19"/>
  <c r="BC97" i="19"/>
  <c r="BD97" i="19"/>
  <c r="BC98" i="19"/>
  <c r="BD98" i="19"/>
  <c r="BC99" i="19"/>
  <c r="BD99" i="19"/>
  <c r="BC100" i="19"/>
  <c r="BD100" i="19"/>
  <c r="BC101" i="19"/>
  <c r="BD101" i="19"/>
  <c r="BC102" i="19"/>
  <c r="BD102" i="19"/>
  <c r="BC103" i="19"/>
  <c r="BD103" i="19"/>
  <c r="BC104" i="19"/>
  <c r="BD104" i="19"/>
  <c r="BC105" i="19"/>
  <c r="BD105" i="19"/>
  <c r="BC106" i="19"/>
  <c r="BD106" i="19"/>
  <c r="BC107" i="19"/>
  <c r="BD107" i="19"/>
  <c r="BC108" i="19"/>
  <c r="BD108" i="19"/>
  <c r="BC109" i="19"/>
  <c r="BD109" i="19"/>
  <c r="BC110" i="19"/>
  <c r="BD110" i="19"/>
  <c r="BC111" i="19"/>
  <c r="BD111" i="19"/>
  <c r="BC112" i="19"/>
  <c r="BD112" i="19"/>
  <c r="BC113" i="19"/>
  <c r="BD113" i="19"/>
  <c r="BC114" i="19"/>
  <c r="BD114" i="19"/>
  <c r="BC115" i="19"/>
  <c r="BD115" i="19"/>
  <c r="BC116" i="19"/>
  <c r="BD116" i="19"/>
  <c r="BC117" i="19"/>
  <c r="BD117" i="19"/>
  <c r="BC118" i="19"/>
  <c r="BD118" i="19"/>
  <c r="BC119" i="19"/>
  <c r="BD119" i="19"/>
  <c r="BC120" i="19"/>
  <c r="BD120" i="19"/>
  <c r="BC121" i="19"/>
  <c r="BD121" i="19"/>
  <c r="BC122" i="19"/>
  <c r="BD122" i="19"/>
  <c r="BC123" i="19"/>
  <c r="BD123" i="19"/>
  <c r="BC124" i="19"/>
  <c r="BD124" i="19"/>
  <c r="BC125" i="19"/>
  <c r="BD125" i="19"/>
  <c r="BC126" i="19"/>
  <c r="BD126" i="19"/>
  <c r="BC127" i="19"/>
  <c r="BD127" i="19"/>
  <c r="BC128" i="19"/>
  <c r="BD128" i="19"/>
  <c r="BC129" i="19"/>
  <c r="BD129" i="19"/>
  <c r="BC130" i="19"/>
  <c r="BD130" i="19"/>
  <c r="BC131" i="19"/>
  <c r="BD131" i="19"/>
  <c r="BC132" i="19"/>
  <c r="BD132" i="19"/>
  <c r="BC133" i="19"/>
  <c r="BD133" i="19"/>
  <c r="BC134" i="19"/>
  <c r="BD134" i="19"/>
  <c r="BC135" i="19"/>
  <c r="BD135" i="19"/>
  <c r="BC136" i="19"/>
  <c r="BD136" i="19"/>
  <c r="BC137" i="19"/>
  <c r="BD137" i="19"/>
  <c r="BC138" i="19"/>
  <c r="BD138" i="19"/>
  <c r="BC139" i="19"/>
  <c r="BD139" i="19"/>
  <c r="BC140" i="19"/>
  <c r="BD140" i="19"/>
  <c r="BC141" i="19"/>
  <c r="BD141" i="19"/>
  <c r="BC142" i="19"/>
  <c r="BD142" i="19"/>
  <c r="BC143" i="19"/>
  <c r="BD143" i="19"/>
  <c r="BC144" i="19"/>
  <c r="BD144" i="19"/>
  <c r="BC145" i="19"/>
  <c r="BD145" i="19"/>
  <c r="BC146" i="19"/>
  <c r="BD146" i="19"/>
  <c r="BC147" i="19"/>
  <c r="BD147" i="19"/>
  <c r="BC148" i="19"/>
  <c r="BD148" i="19"/>
  <c r="BC149" i="19"/>
  <c r="BD149" i="19"/>
  <c r="BC150" i="19"/>
  <c r="BD150" i="19"/>
  <c r="BC151" i="19"/>
  <c r="BD151" i="19"/>
  <c r="BC152" i="19"/>
  <c r="BD152" i="19"/>
  <c r="BC153" i="19"/>
  <c r="BD153" i="19"/>
  <c r="BC154" i="19"/>
  <c r="BD154" i="19"/>
  <c r="BC155" i="19"/>
  <c r="BD155" i="19"/>
  <c r="BC156" i="19"/>
  <c r="BD156" i="19"/>
  <c r="BC157" i="19"/>
  <c r="BD157" i="19"/>
  <c r="BC158" i="19"/>
  <c r="BD158" i="19"/>
  <c r="BC159" i="19"/>
  <c r="BD159" i="19"/>
  <c r="BC160" i="19"/>
  <c r="BD160" i="19"/>
  <c r="BC161" i="19"/>
  <c r="BD161" i="19"/>
  <c r="BC162" i="19"/>
  <c r="BD162" i="19"/>
  <c r="BC163" i="19"/>
  <c r="BD163" i="19"/>
  <c r="BC164" i="19"/>
  <c r="BD164" i="19"/>
  <c r="BC165" i="19"/>
  <c r="BD165" i="19"/>
  <c r="BC166" i="19"/>
  <c r="BD166" i="19"/>
  <c r="BC167" i="19"/>
  <c r="BD167" i="19"/>
  <c r="BC168" i="19"/>
  <c r="BD168" i="19"/>
  <c r="BC169" i="19"/>
  <c r="BD169" i="19"/>
  <c r="BC170" i="19"/>
  <c r="BD170" i="19"/>
  <c r="BC171" i="19"/>
  <c r="BD171" i="19"/>
  <c r="BC172" i="19"/>
  <c r="BD172" i="19"/>
  <c r="BC173" i="19"/>
  <c r="BD173" i="19"/>
  <c r="BC174" i="19"/>
  <c r="BD174" i="19"/>
  <c r="BC175" i="19"/>
  <c r="BD175" i="19"/>
  <c r="BC176" i="19"/>
  <c r="BD176" i="19"/>
  <c r="BC177" i="19"/>
  <c r="BD177" i="19"/>
  <c r="BC178" i="19"/>
  <c r="BD178" i="19"/>
  <c r="BC179" i="19"/>
  <c r="BD179" i="19"/>
  <c r="BC180" i="19"/>
  <c r="BD180" i="19"/>
  <c r="BC181" i="19"/>
  <c r="BD181" i="19"/>
  <c r="BC182" i="19"/>
  <c r="BD182" i="19"/>
  <c r="BC183" i="19"/>
  <c r="BD183" i="19"/>
  <c r="BC184" i="19"/>
  <c r="BD184" i="19"/>
  <c r="BC185" i="19"/>
  <c r="BD185" i="19"/>
  <c r="BC186" i="19"/>
  <c r="BD186" i="19"/>
  <c r="BC187" i="19"/>
  <c r="BD187" i="19"/>
  <c r="BC188" i="19"/>
  <c r="BD188" i="19"/>
  <c r="BC189" i="19"/>
  <c r="BD189" i="19"/>
  <c r="BC190" i="19"/>
  <c r="BD190" i="19"/>
  <c r="BC191" i="19"/>
  <c r="BD191" i="19"/>
  <c r="BC192" i="19"/>
  <c r="BD192" i="19"/>
  <c r="BC193" i="19"/>
  <c r="BD193" i="19"/>
  <c r="BC194" i="19"/>
  <c r="BD194" i="19"/>
  <c r="BC195" i="19"/>
  <c r="BD195" i="19"/>
  <c r="BC196" i="19"/>
  <c r="BD196" i="19"/>
  <c r="BC197" i="19"/>
  <c r="BD197" i="19"/>
  <c r="BC198" i="19"/>
  <c r="BD198" i="19"/>
  <c r="BC199" i="19"/>
  <c r="BD199" i="19"/>
  <c r="BC200" i="19"/>
  <c r="BD200" i="19"/>
  <c r="BC201" i="19"/>
  <c r="BD201" i="19"/>
  <c r="BC202" i="19"/>
  <c r="BD202" i="19"/>
  <c r="BC203" i="19"/>
  <c r="BD203" i="19"/>
  <c r="BC204" i="19"/>
  <c r="BD204" i="19"/>
  <c r="BC205" i="19"/>
  <c r="BD205" i="19"/>
  <c r="BC206" i="19"/>
  <c r="BD206" i="19"/>
  <c r="BC207" i="19"/>
  <c r="BD207" i="19"/>
  <c r="BC208" i="19"/>
  <c r="BD208" i="19"/>
  <c r="BC209" i="19"/>
  <c r="BD209" i="19"/>
  <c r="BC210" i="19"/>
  <c r="BD210" i="19"/>
  <c r="BC211" i="19"/>
  <c r="BD211" i="19"/>
  <c r="BC212" i="19"/>
  <c r="BD212" i="19"/>
  <c r="BC213" i="19"/>
  <c r="BD213" i="19"/>
  <c r="BC214" i="19"/>
  <c r="BD214" i="19"/>
  <c r="BC215" i="19"/>
  <c r="BD215" i="19"/>
  <c r="BC216" i="19"/>
  <c r="BD216" i="19"/>
  <c r="BC217" i="19"/>
  <c r="BD217" i="19"/>
  <c r="BC218" i="19"/>
  <c r="BD218" i="19"/>
  <c r="BC219" i="19"/>
  <c r="BD219" i="19"/>
  <c r="BC220" i="19"/>
  <c r="BD220" i="19"/>
  <c r="BC221" i="19"/>
  <c r="BD221" i="19"/>
  <c r="BC222" i="19"/>
  <c r="BD222" i="19"/>
  <c r="BC223" i="19"/>
  <c r="BD223" i="19"/>
  <c r="BC224" i="19"/>
  <c r="BD224" i="19"/>
  <c r="BC225" i="19"/>
  <c r="BD225" i="19"/>
  <c r="BC226" i="19"/>
  <c r="BD226" i="19"/>
  <c r="BC227" i="19"/>
  <c r="BD227" i="19"/>
  <c r="BC228" i="19"/>
  <c r="BD228" i="19"/>
  <c r="BC229" i="19"/>
  <c r="BD229" i="19"/>
  <c r="BC230" i="19"/>
  <c r="BD230" i="19"/>
  <c r="BC231" i="19"/>
  <c r="BD231" i="19"/>
  <c r="BC232" i="19"/>
  <c r="BD232" i="19"/>
  <c r="BC233" i="19"/>
  <c r="BD233" i="19"/>
  <c r="BC234" i="19"/>
  <c r="BD234" i="19"/>
  <c r="BC235" i="19"/>
  <c r="BD235" i="19"/>
  <c r="BC236" i="19"/>
  <c r="BD236" i="19"/>
  <c r="BC237" i="19"/>
  <c r="BD237" i="19"/>
  <c r="BC238" i="19"/>
  <c r="BD238" i="19"/>
  <c r="BC239" i="19"/>
  <c r="BD239" i="19"/>
  <c r="BC240" i="19"/>
  <c r="BD240" i="19"/>
  <c r="BC241" i="19"/>
  <c r="BD241" i="19"/>
  <c r="BC242" i="19"/>
  <c r="BD242" i="19"/>
  <c r="BC243" i="19"/>
  <c r="BD243" i="19"/>
  <c r="BC244" i="19"/>
  <c r="BD244" i="19"/>
  <c r="BC245" i="19"/>
  <c r="BD245" i="19"/>
  <c r="BC246" i="19"/>
  <c r="BD246" i="19"/>
  <c r="BC247" i="19"/>
  <c r="BD247" i="19"/>
  <c r="BC248" i="19"/>
  <c r="BD248" i="19"/>
  <c r="BC249" i="19"/>
  <c r="BD249" i="19"/>
  <c r="BC250" i="19"/>
  <c r="BD250" i="19"/>
  <c r="BC251" i="19"/>
  <c r="BD251" i="19"/>
  <c r="BC252" i="19"/>
  <c r="BD252" i="19"/>
  <c r="BC253" i="19"/>
  <c r="BD253" i="19"/>
  <c r="BC254" i="19"/>
  <c r="BD254" i="19"/>
  <c r="BC255" i="19"/>
  <c r="BD255" i="19"/>
  <c r="BC256" i="19"/>
  <c r="BD256" i="19"/>
  <c r="BC257" i="19"/>
  <c r="BD257" i="19"/>
  <c r="BC258" i="19"/>
  <c r="BD258" i="19"/>
  <c r="BC259" i="19"/>
  <c r="BD259" i="19"/>
  <c r="BC260" i="19"/>
  <c r="BD260" i="19"/>
  <c r="BC261" i="19"/>
  <c r="BD261" i="19"/>
  <c r="BC262" i="19"/>
  <c r="BD262" i="19"/>
  <c r="BC263" i="19"/>
  <c r="BD263" i="19"/>
  <c r="BC264" i="19"/>
  <c r="BD264" i="19"/>
  <c r="BC265" i="19"/>
  <c r="BD265" i="19"/>
  <c r="BC266" i="19"/>
  <c r="BD266" i="19"/>
  <c r="BC267" i="19"/>
  <c r="BD267" i="19"/>
  <c r="BC268" i="19"/>
  <c r="BD268" i="19"/>
  <c r="BC269" i="19"/>
  <c r="BD269" i="19"/>
  <c r="BC270" i="19"/>
  <c r="BD270" i="19"/>
  <c r="BC271" i="19"/>
  <c r="BD271" i="19"/>
  <c r="BC272" i="19"/>
  <c r="BD272" i="19"/>
  <c r="BC273" i="19"/>
  <c r="BD273" i="19"/>
  <c r="BC274" i="19"/>
  <c r="BD274" i="19"/>
  <c r="BC275" i="19"/>
  <c r="BD275" i="19"/>
  <c r="BC276" i="19"/>
  <c r="BD276" i="19"/>
  <c r="BC277" i="19"/>
  <c r="BD277" i="19"/>
  <c r="BC278" i="19"/>
  <c r="BD278" i="19"/>
  <c r="BC279" i="19"/>
  <c r="BD279" i="19"/>
  <c r="BC280" i="19"/>
  <c r="BD280" i="19"/>
  <c r="BC281" i="19"/>
  <c r="BD281" i="19"/>
  <c r="BC282" i="19"/>
  <c r="BD282" i="19"/>
  <c r="BC283" i="19"/>
  <c r="BD283" i="19"/>
  <c r="BC284" i="19"/>
  <c r="BD284" i="19"/>
  <c r="BC285" i="19"/>
  <c r="BD285" i="19"/>
  <c r="BC286" i="19"/>
  <c r="BD286" i="19"/>
  <c r="BC287" i="19"/>
  <c r="BD287" i="19"/>
  <c r="BC288" i="19"/>
  <c r="BD288" i="19"/>
  <c r="BC289" i="19"/>
  <c r="BD289" i="19"/>
  <c r="BC290" i="19"/>
  <c r="BD290" i="19"/>
  <c r="BC291" i="19"/>
  <c r="BD291" i="19"/>
  <c r="BC292" i="19"/>
  <c r="BD292" i="19"/>
  <c r="BC293" i="19"/>
  <c r="BD293" i="19"/>
  <c r="BC294" i="19"/>
  <c r="BD294" i="19"/>
  <c r="BC295" i="19"/>
  <c r="BD295" i="19"/>
  <c r="BC296" i="19"/>
  <c r="BD296" i="19"/>
  <c r="BC297" i="19"/>
  <c r="BD297" i="19"/>
  <c r="BC298" i="19"/>
  <c r="BD298" i="19"/>
  <c r="BC299" i="19"/>
  <c r="BD299" i="19"/>
  <c r="BC300" i="19"/>
  <c r="BD300" i="19"/>
  <c r="BC301" i="19"/>
  <c r="BD301" i="19"/>
  <c r="BC302" i="19"/>
  <c r="BD302" i="19"/>
  <c r="BC303" i="19"/>
  <c r="BD303" i="19"/>
  <c r="BC304" i="19"/>
  <c r="BD304" i="19"/>
  <c r="BC305" i="19"/>
  <c r="BD305" i="19"/>
  <c r="BC306" i="19"/>
  <c r="BD306" i="19"/>
  <c r="BC307" i="19"/>
  <c r="BD307" i="19"/>
  <c r="BC308" i="19"/>
  <c r="BD308" i="19"/>
  <c r="BC309" i="19"/>
  <c r="BD309" i="19"/>
  <c r="BC310" i="19"/>
  <c r="BD310" i="19"/>
  <c r="BC311" i="19"/>
  <c r="BD311" i="19"/>
  <c r="BC312" i="19"/>
  <c r="BD312" i="19"/>
  <c r="BC313" i="19"/>
  <c r="BD313" i="19"/>
  <c r="BC314" i="19"/>
  <c r="BD314" i="19"/>
  <c r="BC315" i="19"/>
  <c r="BD315" i="19"/>
  <c r="BC316" i="19"/>
  <c r="BD316" i="19"/>
  <c r="BC317" i="19"/>
  <c r="BD317" i="19"/>
  <c r="BC318" i="19"/>
  <c r="BD318" i="19"/>
  <c r="BC319" i="19"/>
  <c r="BD319" i="19"/>
  <c r="BC320" i="19"/>
  <c r="BD320" i="19"/>
  <c r="BC321" i="19"/>
  <c r="BD321" i="19"/>
  <c r="BC322" i="19"/>
  <c r="BD322" i="19"/>
  <c r="BC323" i="19"/>
  <c r="BD323" i="19"/>
  <c r="BC324" i="19"/>
  <c r="BD324" i="19"/>
  <c r="BC325" i="19"/>
  <c r="BD325" i="19"/>
  <c r="BC326" i="19"/>
  <c r="BD326" i="19"/>
  <c r="BC327" i="19"/>
  <c r="BD327" i="19"/>
  <c r="BC328" i="19"/>
  <c r="BD328" i="19"/>
  <c r="BC329" i="19"/>
  <c r="BD329" i="19"/>
  <c r="BC330" i="19"/>
  <c r="BD330" i="19"/>
  <c r="BC331" i="19"/>
  <c r="BD331" i="19"/>
  <c r="BC332" i="19"/>
  <c r="BD332" i="19"/>
  <c r="BC333" i="19"/>
  <c r="BD333" i="19"/>
  <c r="BC334" i="19"/>
  <c r="BD334" i="19"/>
  <c r="BC335" i="19"/>
  <c r="BD335" i="19"/>
  <c r="BC336" i="19"/>
  <c r="BD336" i="19"/>
  <c r="BC337" i="19"/>
  <c r="BD337" i="19"/>
  <c r="BC338" i="19"/>
  <c r="BD338" i="19"/>
  <c r="BC339" i="19"/>
  <c r="BD339" i="19"/>
  <c r="BC340" i="19"/>
  <c r="BD340" i="19"/>
  <c r="BC341" i="19"/>
  <c r="BD341" i="19"/>
  <c r="BC342" i="19"/>
  <c r="BD342" i="19"/>
  <c r="BC343" i="19"/>
  <c r="BD343" i="19"/>
  <c r="BC344" i="19"/>
  <c r="BD344" i="19"/>
  <c r="BC345" i="19"/>
  <c r="BD345" i="19"/>
  <c r="BC346" i="19"/>
  <c r="BD346" i="19"/>
  <c r="BC347" i="19"/>
  <c r="BD347" i="19"/>
  <c r="BC348" i="19"/>
  <c r="BD348" i="19"/>
  <c r="BC349" i="19"/>
  <c r="BD349" i="19"/>
  <c r="BC350" i="19"/>
  <c r="BD350" i="19"/>
  <c r="BC351" i="19"/>
  <c r="BD351" i="19"/>
  <c r="BC352" i="19"/>
  <c r="BD352" i="19"/>
  <c r="BC353" i="19"/>
  <c r="BD353" i="19"/>
  <c r="BC354" i="19"/>
  <c r="BD354" i="19"/>
  <c r="BC355" i="19"/>
  <c r="BD355" i="19"/>
  <c r="BC356" i="19"/>
  <c r="BD356" i="19"/>
  <c r="BC357" i="19"/>
  <c r="BD357" i="19"/>
  <c r="BC358" i="19"/>
  <c r="BD358" i="19"/>
  <c r="BC359" i="19"/>
  <c r="BD359" i="19"/>
  <c r="BC360" i="19"/>
  <c r="BD360" i="19"/>
  <c r="BC361" i="19"/>
  <c r="BD361" i="19"/>
  <c r="BC362" i="19"/>
  <c r="BD362" i="19"/>
  <c r="BC363" i="19"/>
  <c r="BD363" i="19"/>
  <c r="BC364" i="19"/>
  <c r="BD364" i="19"/>
  <c r="BC365" i="19"/>
  <c r="BD365" i="19"/>
  <c r="BC366" i="19"/>
  <c r="BD366" i="19"/>
  <c r="BC367" i="19"/>
  <c r="BD367" i="19"/>
  <c r="BC368" i="19"/>
  <c r="BD368" i="19"/>
  <c r="BC369" i="19"/>
  <c r="BD369" i="19"/>
  <c r="BC370" i="19"/>
  <c r="BD370" i="19"/>
  <c r="BC371" i="19"/>
  <c r="BD371" i="19"/>
  <c r="BC372" i="19"/>
  <c r="BD372" i="19"/>
  <c r="BC373" i="19"/>
  <c r="BD373" i="19"/>
  <c r="BC374" i="19"/>
  <c r="BD374" i="19"/>
  <c r="BC375" i="19"/>
  <c r="BD375" i="19"/>
  <c r="BC376" i="19"/>
  <c r="BD376" i="19"/>
  <c r="BC377" i="19"/>
  <c r="BD377" i="19"/>
  <c r="BC378" i="19"/>
  <c r="BD378" i="19"/>
  <c r="BC379" i="19"/>
  <c r="BD379" i="19"/>
  <c r="BC380" i="19"/>
  <c r="BD380" i="19"/>
  <c r="BC381" i="19"/>
  <c r="BD381" i="19"/>
  <c r="BC382" i="19"/>
  <c r="BD382" i="19"/>
  <c r="BC383" i="19"/>
  <c r="BD383" i="19"/>
  <c r="BC384" i="19"/>
  <c r="BD384" i="19"/>
  <c r="BC385" i="19"/>
  <c r="BD385" i="19"/>
  <c r="BC386" i="19"/>
  <c r="BD386" i="19"/>
  <c r="BC387" i="19"/>
  <c r="BD387" i="19"/>
  <c r="BC388" i="19"/>
  <c r="BD388" i="19"/>
  <c r="BC389" i="19"/>
  <c r="BD389" i="19"/>
  <c r="BC390" i="19"/>
  <c r="BD390" i="19"/>
  <c r="BC391" i="19"/>
  <c r="BD391" i="19"/>
  <c r="BC392" i="19"/>
  <c r="BD392" i="19"/>
  <c r="BC393" i="19"/>
  <c r="BD393" i="19"/>
  <c r="BC394" i="19"/>
  <c r="BD394" i="19"/>
  <c r="BC395" i="19"/>
  <c r="BD395" i="19"/>
  <c r="BC396" i="19"/>
  <c r="BD396" i="19"/>
  <c r="BC397" i="19"/>
  <c r="BD397" i="19"/>
  <c r="BC398" i="19"/>
  <c r="BD398" i="19"/>
  <c r="BC399" i="19"/>
  <c r="BD399" i="19"/>
  <c r="BC400" i="19"/>
  <c r="BD400" i="19"/>
  <c r="BC401" i="19"/>
  <c r="BD401" i="19"/>
  <c r="BC402" i="19"/>
  <c r="BD402" i="19"/>
  <c r="BC403" i="19"/>
  <c r="BD403" i="19"/>
  <c r="BC404" i="19"/>
  <c r="BD404" i="19"/>
  <c r="BC405" i="19"/>
  <c r="BD405" i="19"/>
  <c r="BC406" i="19"/>
  <c r="BD406" i="19"/>
  <c r="BC407" i="19"/>
  <c r="BD407" i="19"/>
  <c r="BC408" i="19"/>
  <c r="BD408" i="19"/>
  <c r="BC409" i="19"/>
  <c r="BD409" i="19"/>
  <c r="BC410" i="19"/>
  <c r="BD410" i="19"/>
  <c r="BC411" i="19"/>
  <c r="BD411" i="19"/>
  <c r="BC412" i="19"/>
  <c r="BD412" i="19"/>
  <c r="BC413" i="19"/>
  <c r="BD413" i="19"/>
  <c r="BC414" i="19"/>
  <c r="BD414" i="19"/>
  <c r="BC415" i="19"/>
  <c r="BD415" i="19"/>
  <c r="BC416" i="19"/>
  <c r="BD416" i="19"/>
  <c r="BC417" i="19"/>
  <c r="BD417" i="19"/>
  <c r="BC418" i="19"/>
  <c r="BD418" i="19"/>
  <c r="BC419" i="19"/>
  <c r="BD419" i="19"/>
  <c r="BC420" i="19"/>
  <c r="BD420" i="19"/>
  <c r="BC421" i="19"/>
  <c r="BD421" i="19"/>
  <c r="BC422" i="19"/>
  <c r="BD422" i="19"/>
  <c r="BC423" i="19"/>
  <c r="BD423" i="19"/>
  <c r="BC424" i="19"/>
  <c r="BD424" i="19"/>
  <c r="BC425" i="19"/>
  <c r="BD425" i="19"/>
  <c r="BC426" i="19"/>
  <c r="BD426" i="19"/>
  <c r="BC427" i="19"/>
  <c r="BD427" i="19"/>
  <c r="BC428" i="19"/>
  <c r="BD428" i="19"/>
  <c r="BC429" i="19"/>
  <c r="BD429" i="19"/>
  <c r="BC430" i="19"/>
  <c r="BD430" i="19"/>
  <c r="BC431" i="19"/>
  <c r="BD431" i="19"/>
  <c r="BC432" i="19"/>
  <c r="BD432" i="19"/>
  <c r="BC433" i="19"/>
  <c r="BD433" i="19"/>
  <c r="BC434" i="19"/>
  <c r="BD434" i="19"/>
  <c r="BC435" i="19"/>
  <c r="BD435" i="19"/>
  <c r="BC436" i="19"/>
  <c r="BD436" i="19"/>
  <c r="BC437" i="19"/>
  <c r="BD437" i="19"/>
  <c r="BC438" i="19"/>
  <c r="BD438" i="19"/>
  <c r="BC439" i="19"/>
  <c r="BD439" i="19"/>
  <c r="BC440" i="19"/>
  <c r="BD440" i="19"/>
  <c r="BC441" i="19"/>
  <c r="BD441" i="19"/>
  <c r="BC442" i="19"/>
  <c r="BD442" i="19"/>
  <c r="BC443" i="19"/>
  <c r="BD443" i="19"/>
  <c r="BC444" i="19"/>
  <c r="BD444" i="19"/>
  <c r="BC445" i="19"/>
  <c r="BD445" i="19"/>
  <c r="BC446" i="19"/>
  <c r="BD446" i="19"/>
  <c r="BC447" i="19"/>
  <c r="BD447" i="19"/>
  <c r="BC448" i="19"/>
  <c r="BD448" i="19"/>
  <c r="BC449" i="19"/>
  <c r="BD449" i="19"/>
  <c r="BC450" i="19"/>
  <c r="BD450" i="19"/>
  <c r="BC451" i="19"/>
  <c r="BD451" i="19"/>
  <c r="BC452" i="19"/>
  <c r="BD452" i="19"/>
  <c r="BC453" i="19"/>
  <c r="BD453" i="19"/>
  <c r="BC454" i="19"/>
  <c r="BD454" i="19"/>
  <c r="BC455" i="19"/>
  <c r="BD455" i="19"/>
  <c r="BC456" i="19"/>
  <c r="BD456" i="19"/>
  <c r="BC457" i="19"/>
  <c r="BD457" i="19"/>
  <c r="BC458" i="19"/>
  <c r="BD458" i="19"/>
  <c r="BC459" i="19"/>
  <c r="BD459" i="19"/>
  <c r="BC460" i="19"/>
  <c r="BD460" i="19"/>
  <c r="BC461" i="19"/>
  <c r="BD461" i="19"/>
  <c r="BC462" i="19"/>
  <c r="BD462" i="19"/>
  <c r="BC463" i="19"/>
  <c r="BD463" i="19"/>
  <c r="BC464" i="19"/>
  <c r="BD464" i="19"/>
  <c r="BC465" i="19"/>
  <c r="BD465" i="19"/>
  <c r="BC466" i="19"/>
  <c r="BD466" i="19"/>
  <c r="BC467" i="19"/>
  <c r="BD467" i="19"/>
  <c r="BC468" i="19"/>
  <c r="BD468" i="19"/>
  <c r="BC469" i="19"/>
  <c r="BD469" i="19"/>
  <c r="BC470" i="19"/>
  <c r="BD470" i="19"/>
  <c r="BC471" i="19"/>
  <c r="BD471" i="19"/>
  <c r="BC472" i="19"/>
  <c r="BD472" i="19"/>
  <c r="BC473" i="19"/>
  <c r="BD473" i="19"/>
  <c r="BC474" i="19"/>
  <c r="BD474" i="19"/>
  <c r="BC475" i="19"/>
  <c r="BD475" i="19"/>
  <c r="BC476" i="19"/>
  <c r="BD476" i="19"/>
  <c r="BC477" i="19"/>
  <c r="BD477" i="19"/>
  <c r="BC478" i="19"/>
  <c r="BD478" i="19"/>
  <c r="BC479" i="19"/>
  <c r="BD479" i="19"/>
  <c r="BC480" i="19"/>
  <c r="BD480" i="19"/>
  <c r="BC481" i="19"/>
  <c r="BD481" i="19"/>
  <c r="BC482" i="19"/>
  <c r="BD482" i="19"/>
  <c r="BC483" i="19"/>
  <c r="BD483" i="19"/>
  <c r="BC484" i="19"/>
  <c r="BD484" i="19"/>
  <c r="BC485" i="19"/>
  <c r="BD485" i="19"/>
  <c r="BC486" i="19"/>
  <c r="BD486" i="19"/>
  <c r="BC487" i="19"/>
  <c r="BD487" i="19"/>
  <c r="BC488" i="19"/>
  <c r="BD488" i="19"/>
  <c r="BC489" i="19"/>
  <c r="BD489" i="19"/>
  <c r="BC490" i="19"/>
  <c r="BD490" i="19"/>
  <c r="BC491" i="19"/>
  <c r="BD491" i="19"/>
  <c r="BC492" i="19"/>
  <c r="BD492" i="19"/>
  <c r="BC493" i="19"/>
  <c r="BD493" i="19"/>
  <c r="BC494" i="19"/>
  <c r="BD494" i="19"/>
  <c r="BC495" i="19"/>
  <c r="BD495" i="19"/>
  <c r="BC496" i="19"/>
  <c r="BD496" i="19"/>
  <c r="BC497" i="19"/>
  <c r="BD497" i="19"/>
  <c r="BC498" i="19"/>
  <c r="BD498" i="19"/>
  <c r="BC499" i="19"/>
  <c r="BD499" i="19"/>
  <c r="BC500" i="19"/>
  <c r="BD500" i="19"/>
  <c r="BC501" i="19"/>
  <c r="BD501" i="19"/>
  <c r="BC502" i="19"/>
  <c r="BD502" i="19"/>
  <c r="BC503" i="19"/>
  <c r="BD503" i="19"/>
  <c r="BC504" i="19"/>
  <c r="BD504" i="19"/>
  <c r="BC505" i="19"/>
  <c r="BD505" i="19"/>
  <c r="BC506" i="19"/>
  <c r="BD506" i="19"/>
  <c r="BC507" i="19"/>
  <c r="BD507" i="19"/>
  <c r="BC508" i="19"/>
  <c r="BD508" i="19"/>
  <c r="BC509" i="19"/>
  <c r="BD509" i="19"/>
  <c r="BC510" i="19"/>
  <c r="BD510" i="19"/>
  <c r="BC511" i="19"/>
  <c r="BD511" i="19"/>
  <c r="BC512" i="19"/>
  <c r="BD512" i="19"/>
  <c r="BC513" i="19"/>
  <c r="BD513" i="19"/>
  <c r="BC514" i="19"/>
  <c r="BD514" i="19"/>
  <c r="BC515" i="19"/>
  <c r="BD515" i="19"/>
  <c r="BC516" i="19"/>
  <c r="BD516" i="19"/>
  <c r="BC517" i="19"/>
  <c r="BD517" i="19"/>
  <c r="BC518" i="19"/>
  <c r="BD518" i="19"/>
  <c r="BC519" i="19"/>
  <c r="BD519" i="19"/>
  <c r="BC520" i="19"/>
  <c r="BD520" i="19"/>
  <c r="BC521" i="19"/>
  <c r="BD521" i="19"/>
  <c r="BC522" i="19"/>
  <c r="BD522" i="19"/>
  <c r="BC523" i="19"/>
  <c r="BD523" i="19"/>
  <c r="BC524" i="19"/>
  <c r="BD524" i="19"/>
  <c r="BC525" i="19"/>
  <c r="BD525" i="19"/>
  <c r="BC526" i="19"/>
  <c r="BD526" i="19"/>
  <c r="BC527" i="19"/>
  <c r="BD527" i="19"/>
  <c r="BC528" i="19"/>
  <c r="BD528" i="19"/>
  <c r="BC529" i="19"/>
  <c r="BD529" i="19"/>
  <c r="BC530" i="19"/>
  <c r="BD530" i="19"/>
  <c r="BC531" i="19"/>
  <c r="BD531" i="19"/>
  <c r="BC532" i="19"/>
  <c r="BD532" i="19"/>
  <c r="BC533" i="19"/>
  <c r="BD533" i="19"/>
  <c r="BC534" i="19"/>
  <c r="BD534" i="19"/>
  <c r="BC535" i="19"/>
  <c r="BD535" i="19"/>
  <c r="BC536" i="19"/>
  <c r="BD536" i="19"/>
  <c r="BC537" i="19"/>
  <c r="BD537" i="19"/>
  <c r="BC538" i="19"/>
  <c r="BD538" i="19"/>
  <c r="BC539" i="19"/>
  <c r="BD539" i="19"/>
  <c r="BC540" i="19"/>
  <c r="BD540" i="19"/>
  <c r="BC541" i="19"/>
  <c r="BD541" i="19"/>
  <c r="BC542" i="19"/>
  <c r="BD542" i="19"/>
  <c r="BC543" i="19"/>
  <c r="BD543" i="19"/>
  <c r="BC544" i="19"/>
  <c r="BD544" i="19"/>
  <c r="BC545" i="19"/>
  <c r="BD545" i="19"/>
  <c r="BC546" i="19"/>
  <c r="BD546" i="19"/>
  <c r="BC547" i="19"/>
  <c r="BD547" i="19"/>
  <c r="BC548" i="19"/>
  <c r="BD548" i="19"/>
  <c r="BC549" i="19"/>
  <c r="BD549" i="19"/>
  <c r="BC550" i="19"/>
  <c r="BD550" i="19"/>
  <c r="BC551" i="19"/>
  <c r="BD551" i="19"/>
  <c r="BC552" i="19"/>
  <c r="BD552" i="19"/>
  <c r="BC553" i="19"/>
  <c r="BD553" i="19"/>
  <c r="BC554" i="19"/>
  <c r="BD554" i="19"/>
  <c r="BC555" i="19"/>
  <c r="BD555" i="19"/>
  <c r="BC556" i="19"/>
  <c r="BD556" i="19"/>
  <c r="BC557" i="19"/>
  <c r="BD557" i="19"/>
  <c r="BC558" i="19"/>
  <c r="BD558" i="19"/>
  <c r="BC559" i="19"/>
  <c r="BD559" i="19"/>
  <c r="BC560" i="19"/>
  <c r="BD560" i="19"/>
  <c r="BC561" i="19"/>
  <c r="BD561" i="19"/>
  <c r="BC562" i="19"/>
  <c r="BD562" i="19"/>
  <c r="BC563" i="19"/>
  <c r="BD563" i="19"/>
  <c r="BC564" i="19"/>
  <c r="BD564" i="19"/>
  <c r="BC565" i="19"/>
  <c r="BD565" i="19"/>
  <c r="BC566" i="19"/>
  <c r="BD566" i="19"/>
  <c r="BC567" i="19"/>
  <c r="BD567" i="19"/>
  <c r="BC568" i="19"/>
  <c r="BD568" i="19"/>
  <c r="BC569" i="19"/>
  <c r="BD569" i="19"/>
  <c r="BC570" i="19"/>
  <c r="BD570" i="19"/>
  <c r="BC571" i="19"/>
  <c r="BD571" i="19"/>
  <c r="BC572" i="19"/>
  <c r="BD572" i="19"/>
  <c r="BC573" i="19"/>
  <c r="BD573" i="19"/>
  <c r="BC574" i="19"/>
  <c r="BD574" i="19"/>
  <c r="BC575" i="19"/>
  <c r="BD575" i="19"/>
  <c r="BC576" i="19"/>
  <c r="BD576" i="19"/>
  <c r="BC577" i="19"/>
  <c r="BD577" i="19"/>
  <c r="BC578" i="19"/>
  <c r="BD578" i="19"/>
  <c r="BC579" i="19"/>
  <c r="BD579" i="19"/>
  <c r="BC580" i="19"/>
  <c r="BD580" i="19"/>
  <c r="BC581" i="19"/>
  <c r="BD581" i="19"/>
  <c r="BC582" i="19"/>
  <c r="BD582" i="19"/>
  <c r="BC583" i="19"/>
  <c r="BD583" i="19"/>
  <c r="BC584" i="19"/>
  <c r="BD584" i="19"/>
  <c r="BC585" i="19"/>
  <c r="BD585" i="19"/>
  <c r="BC586" i="19"/>
  <c r="BD586" i="19"/>
  <c r="BC587" i="19"/>
  <c r="BD587" i="19"/>
  <c r="BC588" i="19"/>
  <c r="BD588" i="19"/>
  <c r="BC589" i="19"/>
  <c r="BD589" i="19"/>
  <c r="BC590" i="19"/>
  <c r="BD590" i="19"/>
  <c r="BC591" i="19"/>
  <c r="BD591" i="19"/>
  <c r="BC592" i="19"/>
  <c r="BD592" i="19"/>
  <c r="BC593" i="19"/>
  <c r="BD593" i="19"/>
  <c r="BC594" i="19"/>
  <c r="BD594" i="19"/>
  <c r="BC595" i="19"/>
  <c r="BD595" i="19"/>
  <c r="BC596" i="19"/>
  <c r="BD596" i="19"/>
  <c r="BC597" i="19"/>
  <c r="BD597" i="19"/>
  <c r="BC598" i="19"/>
  <c r="BD598" i="19"/>
  <c r="BC599" i="19"/>
  <c r="BD599" i="19"/>
  <c r="BC600" i="19"/>
  <c r="BD600" i="19"/>
  <c r="BC601" i="19"/>
  <c r="BD601" i="19"/>
  <c r="BC602" i="19"/>
  <c r="BD602" i="19"/>
  <c r="BC603" i="19"/>
  <c r="BD603" i="19"/>
  <c r="BC604" i="19"/>
  <c r="BD604" i="19"/>
  <c r="BC605" i="19"/>
  <c r="BD605" i="19"/>
  <c r="BC606" i="19"/>
  <c r="BD606" i="19"/>
  <c r="BC607" i="19"/>
  <c r="BD607" i="19"/>
  <c r="BC608" i="19"/>
  <c r="BD608" i="19"/>
  <c r="BC609" i="19"/>
  <c r="BD609" i="19"/>
  <c r="BC610" i="19"/>
  <c r="BD610" i="19"/>
  <c r="BC611" i="19"/>
  <c r="BD611" i="19"/>
  <c r="BC612" i="19"/>
  <c r="BD612" i="19"/>
  <c r="BC613" i="19"/>
  <c r="BD613" i="19"/>
  <c r="BC614" i="19"/>
  <c r="BD614" i="19"/>
  <c r="BC615" i="19"/>
  <c r="BD615" i="19"/>
  <c r="BC616" i="19"/>
  <c r="BD616" i="19"/>
  <c r="BC617" i="19"/>
  <c r="BD617" i="19"/>
  <c r="BC618" i="19"/>
  <c r="BD618" i="19"/>
  <c r="BC619" i="19"/>
  <c r="BD619" i="19"/>
  <c r="BC620" i="19"/>
  <c r="BD620" i="19"/>
  <c r="BC621" i="19"/>
  <c r="BD621" i="19"/>
  <c r="BC622" i="19"/>
  <c r="BD622" i="19"/>
  <c r="BC623" i="19"/>
  <c r="BD623" i="19"/>
  <c r="BC624" i="19"/>
  <c r="BD624" i="19"/>
  <c r="BC625" i="19"/>
  <c r="BD625" i="19"/>
  <c r="BC626" i="19"/>
  <c r="BD626" i="19"/>
  <c r="BC627" i="19"/>
  <c r="BD627" i="19"/>
  <c r="BC628" i="19"/>
  <c r="BD628" i="19"/>
  <c r="BC629" i="19"/>
  <c r="BD629" i="19"/>
  <c r="BC630" i="19"/>
  <c r="BD630" i="19"/>
  <c r="BC631" i="19"/>
  <c r="BD631" i="19"/>
  <c r="BC632" i="19"/>
  <c r="BD632" i="19"/>
  <c r="BC633" i="19"/>
  <c r="BD633" i="19"/>
  <c r="BC634" i="19"/>
  <c r="BD634" i="19"/>
  <c r="BC635" i="19"/>
  <c r="BD635" i="19"/>
  <c r="BC636" i="19"/>
  <c r="BD636" i="19"/>
  <c r="BC637" i="19"/>
  <c r="BD637" i="19"/>
  <c r="BC638" i="19"/>
  <c r="BD638" i="19"/>
  <c r="BC639" i="19"/>
  <c r="BD639" i="19"/>
  <c r="BC640" i="19"/>
  <c r="BD640" i="19"/>
  <c r="BC641" i="19"/>
  <c r="BD641" i="19"/>
  <c r="BC642" i="19"/>
  <c r="BD642" i="19"/>
  <c r="BC643" i="19"/>
  <c r="BD643" i="19"/>
  <c r="BC644" i="19"/>
  <c r="BD644" i="19"/>
  <c r="BC645" i="19"/>
  <c r="BD645" i="19"/>
  <c r="BC646" i="19"/>
  <c r="BD646" i="19"/>
  <c r="BC647" i="19"/>
  <c r="BD647" i="19"/>
  <c r="BC648" i="19"/>
  <c r="BD648" i="19"/>
  <c r="BC649" i="19"/>
  <c r="BD649" i="19"/>
  <c r="BC650" i="19"/>
  <c r="BD650" i="19"/>
  <c r="BC651" i="19"/>
  <c r="BD651" i="19"/>
  <c r="BC652" i="19"/>
  <c r="BD652" i="19"/>
  <c r="BC653" i="19"/>
  <c r="BD653" i="19"/>
  <c r="BC654" i="19"/>
  <c r="BD654" i="19"/>
  <c r="BC655" i="19"/>
  <c r="BD655" i="19"/>
  <c r="BC656" i="19"/>
  <c r="BD656" i="19"/>
  <c r="BC657" i="19"/>
  <c r="BD657" i="19"/>
  <c r="BC658" i="19"/>
  <c r="BD658" i="19"/>
  <c r="BC659" i="19"/>
  <c r="BD659" i="19"/>
  <c r="BC660" i="19"/>
  <c r="BD660" i="19"/>
  <c r="BC661" i="19"/>
  <c r="BD661" i="19"/>
  <c r="BC662" i="19"/>
  <c r="BD662" i="19"/>
  <c r="BC663" i="19"/>
  <c r="BD663" i="19"/>
  <c r="BC664" i="19"/>
  <c r="BD664" i="19"/>
  <c r="BC665" i="19"/>
  <c r="BD665" i="19"/>
  <c r="BC666" i="19"/>
  <c r="BD666" i="19"/>
  <c r="BC667" i="19"/>
  <c r="BD667" i="19"/>
  <c r="BC668" i="19"/>
  <c r="BD668" i="19"/>
  <c r="BC669" i="19"/>
  <c r="BD669" i="19"/>
  <c r="BC670" i="19"/>
  <c r="BD670" i="19"/>
  <c r="BC671" i="19"/>
  <c r="BD671" i="19"/>
  <c r="BC672" i="19"/>
  <c r="BD672" i="19"/>
  <c r="BC673" i="19"/>
  <c r="BD673" i="19"/>
  <c r="BC674" i="19"/>
  <c r="BD674" i="19"/>
  <c r="BC675" i="19"/>
  <c r="BD675" i="19"/>
  <c r="BC676" i="19"/>
  <c r="BD676" i="19"/>
  <c r="BC677" i="19"/>
  <c r="BD677" i="19"/>
  <c r="BC678" i="19"/>
  <c r="BD678" i="19"/>
  <c r="BC679" i="19"/>
  <c r="BD679" i="19"/>
  <c r="BC680" i="19"/>
  <c r="BD680" i="19"/>
  <c r="BC681" i="19"/>
  <c r="BD681" i="19"/>
  <c r="BC682" i="19"/>
  <c r="BD682" i="19"/>
  <c r="BC683" i="19"/>
  <c r="BD683" i="19"/>
  <c r="BC684" i="19"/>
  <c r="BD684" i="19"/>
  <c r="BC685" i="19"/>
  <c r="BD685" i="19"/>
  <c r="BC686" i="19"/>
  <c r="BD686" i="19"/>
  <c r="BC687" i="19"/>
  <c r="BD687" i="19"/>
  <c r="BC688" i="19"/>
  <c r="BD688" i="19"/>
  <c r="BC689" i="19"/>
  <c r="BD689" i="19"/>
  <c r="BC690" i="19"/>
  <c r="BD690" i="19"/>
  <c r="BC691" i="19"/>
  <c r="BD691" i="19"/>
  <c r="BC692" i="19"/>
  <c r="BD692" i="19"/>
  <c r="BC693" i="19"/>
  <c r="BD693" i="19"/>
  <c r="BC694" i="19"/>
  <c r="BD694" i="19"/>
  <c r="BC695" i="19"/>
  <c r="BD695" i="19"/>
  <c r="BC696" i="19"/>
  <c r="BD696" i="19"/>
  <c r="BC697" i="19"/>
  <c r="BD697" i="19"/>
  <c r="BC698" i="19"/>
  <c r="BD698" i="19"/>
  <c r="BC699" i="19"/>
  <c r="BD699" i="19"/>
  <c r="BC700" i="19"/>
  <c r="BD700" i="19"/>
  <c r="BC701" i="19"/>
  <c r="BD701" i="19"/>
  <c r="BC702" i="19"/>
  <c r="BD702" i="19"/>
  <c r="BC703" i="19"/>
  <c r="BD703" i="19"/>
  <c r="BC704" i="19"/>
  <c r="BD704" i="19"/>
  <c r="BC705" i="19"/>
  <c r="BD705" i="19"/>
  <c r="BC706" i="19"/>
  <c r="BD706" i="19"/>
  <c r="BC707" i="19"/>
  <c r="BD707" i="19"/>
  <c r="BC708" i="19"/>
  <c r="BD708" i="19"/>
  <c r="BC709" i="19"/>
  <c r="BD709" i="19"/>
  <c r="BC710" i="19"/>
  <c r="BD710" i="19"/>
  <c r="BC711" i="19"/>
  <c r="BD711" i="19"/>
  <c r="BC712" i="19"/>
  <c r="BD712" i="19"/>
  <c r="BC713" i="19"/>
  <c r="BD713" i="19"/>
  <c r="BC714" i="19"/>
  <c r="BD714" i="19"/>
  <c r="BC715" i="19"/>
  <c r="BD715" i="19"/>
  <c r="BC716" i="19"/>
  <c r="BD716" i="19"/>
  <c r="BC717" i="19"/>
  <c r="BD717" i="19"/>
  <c r="BC718" i="19"/>
  <c r="BD718" i="19"/>
  <c r="BC719" i="19"/>
  <c r="BD719" i="19"/>
  <c r="BC720" i="19"/>
  <c r="BD720" i="19"/>
  <c r="BC721" i="19"/>
  <c r="BD721" i="19"/>
  <c r="BC722" i="19"/>
  <c r="BD722" i="19"/>
  <c r="BC723" i="19"/>
  <c r="BD723" i="19"/>
  <c r="BC724" i="19"/>
  <c r="BD724" i="19"/>
  <c r="BC725" i="19"/>
  <c r="BD725" i="19"/>
  <c r="BC726" i="19"/>
  <c r="BD726" i="19"/>
  <c r="BC727" i="19"/>
  <c r="BD727" i="19"/>
  <c r="BC728" i="19"/>
  <c r="BD728" i="19"/>
  <c r="BC729" i="19"/>
  <c r="BD729" i="19"/>
  <c r="BC730" i="19"/>
  <c r="BD730" i="19"/>
  <c r="BC731" i="19"/>
  <c r="BD731" i="19"/>
  <c r="BC732" i="19"/>
  <c r="BD732" i="19"/>
  <c r="BC733" i="19"/>
  <c r="BD733" i="19"/>
  <c r="BC734" i="19"/>
  <c r="BD734" i="19"/>
  <c r="BC735" i="19"/>
  <c r="BD735" i="19"/>
  <c r="BC736" i="19"/>
  <c r="BD736" i="19"/>
  <c r="BC737" i="19"/>
  <c r="BD737" i="19"/>
  <c r="BC738" i="19"/>
  <c r="BD738" i="19"/>
  <c r="BC739" i="19"/>
  <c r="BD739" i="19"/>
  <c r="BC740" i="19"/>
  <c r="BD740" i="19"/>
  <c r="BC741" i="19"/>
  <c r="BD741" i="19"/>
  <c r="BC742" i="19"/>
  <c r="BD742" i="19"/>
  <c r="BC743" i="19"/>
  <c r="BD743" i="19"/>
  <c r="BC744" i="19"/>
  <c r="BD744" i="19"/>
  <c r="BC745" i="19"/>
  <c r="BD745" i="19"/>
  <c r="BC746" i="19"/>
  <c r="BD746" i="19"/>
  <c r="BC747" i="19"/>
  <c r="BD747" i="19"/>
  <c r="BC748" i="19"/>
  <c r="BD748" i="19"/>
  <c r="BC749" i="19"/>
  <c r="BD749" i="19"/>
  <c r="BC750" i="19"/>
  <c r="BD750" i="19"/>
  <c r="BC751" i="19"/>
  <c r="BD751" i="19"/>
  <c r="BC752" i="19"/>
  <c r="BD752" i="19"/>
  <c r="BC753" i="19"/>
  <c r="BD753" i="19"/>
  <c r="BC754" i="19"/>
  <c r="BD754" i="19"/>
  <c r="BC755" i="19"/>
  <c r="BD755" i="19"/>
  <c r="BC756" i="19"/>
  <c r="BD756" i="19"/>
  <c r="BC757" i="19"/>
  <c r="BD757" i="19"/>
  <c r="BC758" i="19"/>
  <c r="BD758" i="19"/>
  <c r="BC759" i="19"/>
  <c r="BD759" i="19"/>
  <c r="BC760" i="19"/>
  <c r="BD760" i="19"/>
  <c r="BC761" i="19"/>
  <c r="BD761" i="19"/>
  <c r="BC762" i="19"/>
  <c r="BD762" i="19"/>
  <c r="BC763" i="19"/>
  <c r="BD763" i="19"/>
  <c r="BC764" i="19"/>
  <c r="BD764" i="19"/>
  <c r="BC765" i="19"/>
  <c r="BD765" i="19"/>
  <c r="BC766" i="19"/>
  <c r="BD766" i="19"/>
  <c r="BC767" i="19"/>
  <c r="BD767" i="19"/>
  <c r="BC768" i="19"/>
  <c r="BD768" i="19"/>
  <c r="BC769" i="19"/>
  <c r="BD769" i="19"/>
  <c r="BC770" i="19"/>
  <c r="BD770" i="19"/>
  <c r="BC771" i="19"/>
  <c r="BD771" i="19"/>
  <c r="BC772" i="19"/>
  <c r="BD772" i="19"/>
  <c r="BC773" i="19"/>
  <c r="BD773" i="19"/>
  <c r="BC774" i="19"/>
  <c r="BD774" i="19"/>
  <c r="BC775" i="19"/>
  <c r="BD775" i="19"/>
  <c r="BC776" i="19"/>
  <c r="BD776" i="19"/>
  <c r="BC777" i="19"/>
  <c r="BD777" i="19"/>
  <c r="BC778" i="19"/>
  <c r="BD778" i="19"/>
  <c r="BC779" i="19"/>
  <c r="BD779" i="19"/>
  <c r="BC780" i="19"/>
  <c r="BD780" i="19"/>
  <c r="BC781" i="19"/>
  <c r="BD781" i="19"/>
  <c r="BC782" i="19"/>
  <c r="BD782" i="19"/>
  <c r="BC783" i="19"/>
  <c r="BD783" i="19"/>
  <c r="BC784" i="19"/>
  <c r="BD784" i="19"/>
  <c r="BC785" i="19"/>
  <c r="BD785" i="19"/>
  <c r="BC786" i="19"/>
  <c r="BD786" i="19"/>
  <c r="BC787" i="19"/>
  <c r="BD787" i="19"/>
  <c r="BC788" i="19"/>
  <c r="BD788" i="19"/>
  <c r="BC789" i="19"/>
  <c r="BD789" i="19"/>
  <c r="BC790" i="19"/>
  <c r="BD790" i="19"/>
  <c r="BC791" i="19"/>
  <c r="BD791" i="19"/>
  <c r="BC792" i="19"/>
  <c r="BD792" i="19"/>
  <c r="BC793" i="19"/>
  <c r="BD793" i="19"/>
  <c r="BC794" i="19"/>
  <c r="BD794" i="19"/>
  <c r="BC795" i="19"/>
  <c r="BD795" i="19"/>
  <c r="BC796" i="19"/>
  <c r="BD796" i="19"/>
  <c r="BC797" i="19"/>
  <c r="BD797" i="19"/>
  <c r="BC798" i="19"/>
  <c r="BD798" i="19"/>
  <c r="BC799" i="19"/>
  <c r="BD799" i="19"/>
  <c r="BC800" i="19"/>
  <c r="BD800" i="19"/>
  <c r="BC801" i="19"/>
  <c r="BD801" i="19"/>
  <c r="BC802" i="19"/>
  <c r="BD802" i="19"/>
  <c r="BC803" i="19"/>
  <c r="BD803" i="19"/>
  <c r="BC804" i="19"/>
  <c r="BD804" i="19"/>
  <c r="BC805" i="19"/>
  <c r="BD805" i="19"/>
  <c r="BC806" i="19"/>
  <c r="BD806" i="19"/>
  <c r="BC807" i="19"/>
  <c r="BD807" i="19"/>
  <c r="BC808" i="19"/>
  <c r="BD808" i="19"/>
  <c r="BC809" i="19"/>
  <c r="BD809" i="19"/>
  <c r="BC810" i="19"/>
  <c r="BD810" i="19"/>
  <c r="BC811" i="19"/>
  <c r="BD811" i="19"/>
  <c r="BC812" i="19"/>
  <c r="BD812" i="19"/>
  <c r="BC813" i="19"/>
  <c r="BD813" i="19"/>
  <c r="BC814" i="19"/>
  <c r="BD814" i="19"/>
  <c r="BC815" i="19"/>
  <c r="BD815" i="19"/>
  <c r="BC816" i="19"/>
  <c r="BD816" i="19"/>
  <c r="BC817" i="19"/>
  <c r="BD817" i="19"/>
  <c r="BC818" i="19"/>
  <c r="BD818" i="19"/>
  <c r="BC819" i="19"/>
  <c r="BD819" i="19"/>
  <c r="BC820" i="19"/>
  <c r="BD820" i="19"/>
  <c r="BC821" i="19"/>
  <c r="BD821" i="19"/>
  <c r="BC822" i="19"/>
  <c r="BD822" i="19"/>
  <c r="BC823" i="19"/>
  <c r="BD823" i="19"/>
  <c r="BC824" i="19"/>
  <c r="BD824" i="19"/>
  <c r="BC825" i="19"/>
  <c r="BD825" i="19"/>
  <c r="BC826" i="19"/>
  <c r="BD826" i="19"/>
  <c r="BC827" i="19"/>
  <c r="BD827" i="19"/>
  <c r="BC828" i="19"/>
  <c r="BD828" i="19"/>
  <c r="BC829" i="19"/>
  <c r="BD829" i="19"/>
  <c r="BC830" i="19"/>
  <c r="BD830" i="19"/>
  <c r="BC831" i="19"/>
  <c r="BD831" i="19"/>
  <c r="BC832" i="19"/>
  <c r="BD832" i="19"/>
  <c r="BC833" i="19"/>
  <c r="BD833" i="19"/>
  <c r="BC834" i="19"/>
  <c r="BD834" i="19"/>
  <c r="BC835" i="19"/>
  <c r="BD835" i="19"/>
  <c r="BC836" i="19"/>
  <c r="BD836" i="19"/>
  <c r="BC837" i="19"/>
  <c r="BD837" i="19"/>
  <c r="BC838" i="19"/>
  <c r="BD838" i="19"/>
  <c r="BC839" i="19"/>
  <c r="BD839" i="19"/>
  <c r="BC840" i="19"/>
  <c r="BD840" i="19"/>
  <c r="BC841" i="19"/>
  <c r="BD841" i="19"/>
  <c r="BC842" i="19"/>
  <c r="BD842" i="19"/>
  <c r="BC843" i="19"/>
  <c r="BD843" i="19"/>
  <c r="BC844" i="19"/>
  <c r="BD844" i="19"/>
  <c r="BC845" i="19"/>
  <c r="BD845" i="19"/>
  <c r="BC846" i="19"/>
  <c r="BD846" i="19"/>
  <c r="BC847" i="19"/>
  <c r="BD847" i="19"/>
  <c r="BC848" i="19"/>
  <c r="BD848" i="19"/>
  <c r="BC849" i="19"/>
  <c r="BD849" i="19"/>
  <c r="BC850" i="19"/>
  <c r="BD850" i="19"/>
  <c r="BC851" i="19"/>
  <c r="BD851" i="19"/>
  <c r="BC852" i="19"/>
  <c r="BD852" i="19"/>
  <c r="BC853" i="19"/>
  <c r="BD853" i="19"/>
  <c r="BC854" i="19"/>
  <c r="BD854" i="19"/>
  <c r="BC855" i="19"/>
  <c r="BD855" i="19"/>
  <c r="BC856" i="19"/>
  <c r="BD856" i="19"/>
  <c r="BC857" i="19"/>
  <c r="BD857" i="19"/>
  <c r="BC858" i="19"/>
  <c r="BD858" i="19"/>
  <c r="BC859" i="19"/>
  <c r="BD859" i="19"/>
  <c r="BC860" i="19"/>
  <c r="BD860" i="19"/>
  <c r="BC861" i="19"/>
  <c r="BD861" i="19"/>
  <c r="BC862" i="19"/>
  <c r="BD862" i="19"/>
  <c r="BC863" i="19"/>
  <c r="BD863" i="19"/>
  <c r="BC864" i="19"/>
  <c r="BD864" i="19"/>
  <c r="BC865" i="19"/>
  <c r="BD865" i="19"/>
  <c r="BC866" i="19"/>
  <c r="BD866" i="19"/>
  <c r="BC867" i="19"/>
  <c r="BD867" i="19"/>
  <c r="BC868" i="19"/>
  <c r="BD868" i="19"/>
  <c r="BC869" i="19"/>
  <c r="BD869" i="19"/>
  <c r="BC870" i="19"/>
  <c r="BD870" i="19"/>
  <c r="BC871" i="19"/>
  <c r="BD871" i="19"/>
  <c r="BC872" i="19"/>
  <c r="BD872" i="19"/>
  <c r="BC873" i="19"/>
  <c r="BD873" i="19"/>
  <c r="BC874" i="19"/>
  <c r="BD874" i="19"/>
  <c r="BC875" i="19"/>
  <c r="BD875" i="19"/>
  <c r="BC876" i="19"/>
  <c r="BD876" i="19"/>
  <c r="BC877" i="19"/>
  <c r="BD877" i="19"/>
  <c r="BC878" i="19"/>
  <c r="BD878" i="19"/>
  <c r="BC879" i="19"/>
  <c r="BD879" i="19"/>
  <c r="BC880" i="19"/>
  <c r="BD880" i="19"/>
  <c r="BC881" i="19"/>
  <c r="BD881" i="19"/>
  <c r="BC882" i="19"/>
  <c r="BD882" i="19"/>
  <c r="BC883" i="19"/>
  <c r="BD883" i="19"/>
  <c r="BC884" i="19"/>
  <c r="BD884" i="19"/>
  <c r="BC885" i="19"/>
  <c r="BD885" i="19"/>
  <c r="BC886" i="19"/>
  <c r="BD886" i="19"/>
  <c r="BC887" i="19"/>
  <c r="BD887" i="19"/>
  <c r="BC888" i="19"/>
  <c r="BD888" i="19"/>
  <c r="BC889" i="19"/>
  <c r="BD889" i="19"/>
  <c r="BC890" i="19"/>
  <c r="BD890" i="19"/>
  <c r="BC891" i="19"/>
  <c r="BD891" i="19"/>
  <c r="BC892" i="19"/>
  <c r="BD892" i="19"/>
  <c r="BC893" i="19"/>
  <c r="BD893" i="19"/>
  <c r="BC894" i="19"/>
  <c r="BD894" i="19"/>
  <c r="BC895" i="19"/>
  <c r="BD895" i="19"/>
  <c r="BC896" i="19"/>
  <c r="BD896" i="19"/>
  <c r="BC897" i="19"/>
  <c r="BD897" i="19"/>
  <c r="BC898" i="19"/>
  <c r="BD898" i="19"/>
  <c r="BC899" i="19"/>
  <c r="BD899" i="19"/>
  <c r="BC900" i="19"/>
  <c r="BD900" i="19"/>
  <c r="BC901" i="19"/>
  <c r="BD901" i="19"/>
  <c r="BC902" i="19"/>
  <c r="BD902" i="19"/>
  <c r="BC903" i="19"/>
  <c r="BD903" i="19"/>
  <c r="BC904" i="19"/>
  <c r="BD904" i="19"/>
  <c r="BC905" i="19"/>
  <c r="BD905" i="19"/>
  <c r="BC906" i="19"/>
  <c r="BD906" i="19"/>
  <c r="BC907" i="19"/>
  <c r="BD907" i="19"/>
  <c r="BC908" i="19"/>
  <c r="BD908" i="19"/>
  <c r="BC909" i="19"/>
  <c r="BD909" i="19"/>
  <c r="BC910" i="19"/>
  <c r="BD910" i="19"/>
  <c r="BC911" i="19"/>
  <c r="BD911" i="19"/>
  <c r="BC912" i="19"/>
  <c r="BD912" i="19"/>
  <c r="BC913" i="19"/>
  <c r="BD913" i="19"/>
  <c r="BC914" i="19"/>
  <c r="BD914" i="19"/>
  <c r="BC915" i="19"/>
  <c r="BD915" i="19"/>
  <c r="BC916" i="19"/>
  <c r="BD916" i="19"/>
  <c r="BC917" i="19"/>
  <c r="BD917" i="19"/>
  <c r="BC918" i="19"/>
  <c r="BD918" i="19"/>
  <c r="BC919" i="19"/>
  <c r="BD919" i="19"/>
  <c r="BC920" i="19"/>
  <c r="BD920" i="19"/>
  <c r="BC921" i="19"/>
  <c r="BD921" i="19"/>
  <c r="BC922" i="19"/>
  <c r="BD922" i="19"/>
  <c r="BC923" i="19"/>
  <c r="BD923" i="19"/>
  <c r="BC924" i="19"/>
  <c r="BD924" i="19"/>
  <c r="BC925" i="19"/>
  <c r="BD925" i="19"/>
  <c r="BC926" i="19"/>
  <c r="BD926" i="19"/>
  <c r="BC927" i="19"/>
  <c r="BD927" i="19"/>
  <c r="BC928" i="19"/>
  <c r="BD928" i="19"/>
  <c r="BC929" i="19"/>
  <c r="BD929" i="19"/>
  <c r="BC930" i="19"/>
  <c r="BD930" i="19"/>
  <c r="BC931" i="19"/>
  <c r="BD931" i="19"/>
  <c r="BC932" i="19"/>
  <c r="BD932" i="19"/>
  <c r="BC933" i="19"/>
  <c r="BD933" i="19"/>
  <c r="BC934" i="19"/>
  <c r="BD934" i="19"/>
  <c r="BC935" i="19"/>
  <c r="BD935" i="19"/>
  <c r="BC936" i="19"/>
  <c r="BD936" i="19"/>
  <c r="BC937" i="19"/>
  <c r="BD937" i="19"/>
  <c r="BC938" i="19"/>
  <c r="BD938" i="19"/>
  <c r="BC939" i="19"/>
  <c r="BD939" i="19"/>
  <c r="BC940" i="19"/>
  <c r="BD940" i="19"/>
  <c r="BC941" i="19"/>
  <c r="BD941" i="19"/>
  <c r="BC942" i="19"/>
  <c r="BD942" i="19"/>
  <c r="BC943" i="19"/>
  <c r="BD943" i="19"/>
  <c r="BC944" i="19"/>
  <c r="BD944" i="19"/>
  <c r="BC945" i="19"/>
  <c r="BD945" i="19"/>
  <c r="BC946" i="19"/>
  <c r="BD946" i="19"/>
  <c r="BC947" i="19"/>
  <c r="BD947" i="19"/>
  <c r="BC948" i="19"/>
  <c r="BD948" i="19"/>
  <c r="BC949" i="19"/>
  <c r="BD949" i="19"/>
  <c r="BC950" i="19"/>
  <c r="BD950" i="19"/>
  <c r="BC951" i="19"/>
  <c r="BD951" i="19"/>
  <c r="BC952" i="19"/>
  <c r="BD952" i="19"/>
  <c r="BC953" i="19"/>
  <c r="BD953" i="19"/>
  <c r="BC954" i="19"/>
  <c r="BD954" i="19"/>
  <c r="BC955" i="19"/>
  <c r="BD955" i="19"/>
  <c r="BC956" i="19"/>
  <c r="BD956" i="19"/>
  <c r="BC957" i="19"/>
  <c r="BD957" i="19"/>
  <c r="BC958" i="19"/>
  <c r="BD958" i="19"/>
  <c r="BC959" i="19"/>
  <c r="BD959" i="19"/>
  <c r="BC960" i="19"/>
  <c r="BD960" i="19"/>
  <c r="BC961" i="19"/>
  <c r="BD961" i="19"/>
  <c r="BC962" i="19"/>
  <c r="BD962" i="19"/>
  <c r="BC963" i="19"/>
  <c r="BD963" i="19"/>
  <c r="BC964" i="19"/>
  <c r="BD964" i="19"/>
  <c r="BC965" i="19"/>
  <c r="BD965" i="19"/>
  <c r="BC966" i="19"/>
  <c r="BD966" i="19"/>
  <c r="BC967" i="19"/>
  <c r="BD967" i="19"/>
  <c r="BC968" i="19"/>
  <c r="BD968" i="19"/>
  <c r="BC969" i="19"/>
  <c r="BD969" i="19"/>
  <c r="BC970" i="19"/>
  <c r="BD970" i="19"/>
  <c r="BC971" i="19"/>
  <c r="BD971" i="19"/>
  <c r="BC972" i="19"/>
  <c r="BD972" i="19"/>
  <c r="BC973" i="19"/>
  <c r="BD973" i="19"/>
  <c r="BC974" i="19"/>
  <c r="BD974" i="19"/>
  <c r="BC975" i="19"/>
  <c r="BD975" i="19"/>
  <c r="BC976" i="19"/>
  <c r="BD976" i="19"/>
  <c r="BC977" i="19"/>
  <c r="BD977" i="19"/>
  <c r="BC978" i="19"/>
  <c r="BD978" i="19"/>
  <c r="BC979" i="19"/>
  <c r="BD979" i="19"/>
  <c r="BC980" i="19"/>
  <c r="BD980" i="19"/>
  <c r="BC981" i="19"/>
  <c r="BD981" i="19"/>
  <c r="BC982" i="19"/>
  <c r="BD982" i="19"/>
  <c r="BC983" i="19"/>
  <c r="BD983" i="19"/>
  <c r="BC984" i="19"/>
  <c r="BD984" i="19"/>
  <c r="BC985" i="19"/>
  <c r="BD985" i="19"/>
  <c r="BC986" i="19"/>
  <c r="BD986" i="19"/>
  <c r="BC987" i="19"/>
  <c r="BD987" i="19"/>
  <c r="BC988" i="19"/>
  <c r="BD988" i="19"/>
  <c r="BC989" i="19"/>
  <c r="BD989" i="19"/>
  <c r="BC990" i="19"/>
  <c r="BD990" i="19"/>
  <c r="BC991" i="19"/>
  <c r="BD991" i="19"/>
  <c r="BC992" i="19"/>
  <c r="BD992" i="19"/>
  <c r="BC993" i="19"/>
  <c r="BD993" i="19"/>
  <c r="BC994" i="19"/>
  <c r="BD994" i="19"/>
  <c r="BC995" i="19"/>
  <c r="BD995" i="19"/>
  <c r="BC996" i="19"/>
  <c r="BD996" i="19"/>
  <c r="BC997" i="19"/>
  <c r="BD997" i="19"/>
  <c r="BC998" i="19"/>
  <c r="BD998" i="19"/>
  <c r="BC999" i="19"/>
  <c r="BD999" i="19"/>
  <c r="BC1000" i="19"/>
  <c r="BD1000" i="19"/>
  <c r="BC1001" i="19"/>
  <c r="BD1001" i="19"/>
  <c r="BC1002" i="19"/>
  <c r="BD1002" i="19"/>
  <c r="BC1003" i="19"/>
  <c r="BD1003" i="19"/>
  <c r="BC1004" i="19"/>
  <c r="BD1004" i="19"/>
  <c r="BC1005" i="19"/>
  <c r="BD1005" i="19"/>
  <c r="BC1006" i="19"/>
  <c r="BD1006" i="19"/>
  <c r="BC1007" i="19"/>
  <c r="BD1007" i="19"/>
  <c r="BC1008" i="19"/>
  <c r="BD1008" i="19"/>
  <c r="BC1009" i="19"/>
  <c r="BD1009" i="19"/>
  <c r="BC1010" i="19"/>
  <c r="BD1010" i="19"/>
  <c r="BC1011" i="19"/>
  <c r="BD1011" i="19"/>
  <c r="BC1012" i="19"/>
  <c r="BD1012" i="19"/>
  <c r="BC1013" i="19"/>
  <c r="BD1013" i="19"/>
  <c r="BC1014" i="19"/>
  <c r="BD1014" i="19"/>
  <c r="BC1015" i="19"/>
  <c r="BD1015" i="19"/>
  <c r="BC1016" i="19"/>
  <c r="BD1016" i="19"/>
  <c r="BC1017" i="19"/>
  <c r="BD1017" i="19"/>
  <c r="BC1018" i="19"/>
  <c r="BD1018" i="19"/>
  <c r="BC1019" i="19"/>
  <c r="BD1019" i="19"/>
  <c r="BC1020" i="19"/>
  <c r="BD1020" i="19"/>
  <c r="BC1021" i="19"/>
  <c r="BD1021" i="19"/>
  <c r="BC1022" i="19"/>
  <c r="BD1022" i="19"/>
  <c r="BC1023" i="19"/>
  <c r="BD1023" i="19"/>
  <c r="BC1024" i="19"/>
  <c r="BD1024" i="19"/>
  <c r="BC1025" i="19"/>
  <c r="BD1025" i="19"/>
  <c r="BC1026" i="19"/>
  <c r="BD1026" i="19"/>
  <c r="BC1027" i="19"/>
  <c r="BD1027" i="19"/>
  <c r="BC1028" i="19"/>
  <c r="BD1028" i="19"/>
  <c r="BC1029" i="19"/>
  <c r="BD1029" i="19"/>
  <c r="BC1030" i="19"/>
  <c r="BD1030" i="19"/>
  <c r="BC1031" i="19"/>
  <c r="BD1031" i="19"/>
  <c r="BC1032" i="19"/>
  <c r="BD1032" i="19"/>
  <c r="BC1033" i="19"/>
  <c r="BD1033" i="19"/>
  <c r="BC1034" i="19"/>
  <c r="BD1034" i="19"/>
  <c r="BC1035" i="19"/>
  <c r="BD1035" i="19"/>
  <c r="BC1036" i="19"/>
  <c r="BD1036" i="19"/>
  <c r="BC1037" i="19"/>
  <c r="BD1037" i="19"/>
  <c r="BC1038" i="19"/>
  <c r="BD1038" i="19"/>
  <c r="BC1039" i="19"/>
  <c r="BD1039" i="19"/>
  <c r="BC1040" i="19"/>
  <c r="BD1040" i="19"/>
  <c r="BC1041" i="19"/>
  <c r="BD1041" i="19"/>
  <c r="BC1042" i="19"/>
  <c r="BD1042" i="19"/>
  <c r="BC1043" i="19"/>
  <c r="BD1043" i="19"/>
  <c r="BC1044" i="19"/>
  <c r="BD1044" i="19"/>
  <c r="BC1045" i="19"/>
  <c r="BD1045" i="19"/>
  <c r="BC1046" i="19"/>
  <c r="BD1046" i="19"/>
  <c r="BC1047" i="19"/>
  <c r="BD1047" i="19"/>
  <c r="BC1048" i="19"/>
  <c r="BD1048" i="19"/>
  <c r="BC1049" i="19"/>
  <c r="BD1049" i="19"/>
  <c r="BC1050" i="19"/>
  <c r="BD1050" i="19"/>
  <c r="BC1051" i="19"/>
  <c r="BD1051" i="19"/>
  <c r="BC1052" i="19"/>
  <c r="BD1052" i="19"/>
  <c r="BC1053" i="19"/>
  <c r="BD1053" i="19"/>
  <c r="BC1054" i="19"/>
  <c r="BD1054" i="19"/>
  <c r="BC1055" i="19"/>
  <c r="BD1055" i="19"/>
  <c r="BC1056" i="19"/>
  <c r="BD1056" i="19"/>
  <c r="BC1057" i="19"/>
  <c r="BD1057" i="19"/>
  <c r="BC1058" i="19"/>
  <c r="BD1058" i="19"/>
  <c r="BC1059" i="19"/>
  <c r="BD1059" i="19"/>
  <c r="BC1060" i="19"/>
  <c r="BD1060" i="19"/>
  <c r="BC1061" i="19"/>
  <c r="BD1061" i="19"/>
  <c r="BC1062" i="19"/>
  <c r="BD1062" i="19"/>
  <c r="BC1063" i="19"/>
  <c r="BD1063" i="19"/>
  <c r="BC1064" i="19"/>
  <c r="BD1064" i="19"/>
  <c r="BC1065" i="19"/>
  <c r="BD1065" i="19"/>
  <c r="BC1066" i="19"/>
  <c r="BD1066" i="19"/>
  <c r="BC1067" i="19"/>
  <c r="BD1067" i="19"/>
  <c r="BC1068" i="19"/>
  <c r="BD1068" i="19"/>
  <c r="BC1069" i="19"/>
  <c r="BD1069" i="19"/>
  <c r="BC1070" i="19"/>
  <c r="BD1070" i="19"/>
  <c r="BC1071" i="19"/>
  <c r="BD1071" i="19"/>
  <c r="BC1072" i="19"/>
  <c r="BD1072" i="19"/>
  <c r="BC1073" i="19"/>
  <c r="BD1073" i="19"/>
  <c r="BC1074" i="19"/>
  <c r="BD1074" i="19"/>
  <c r="BC1075" i="19"/>
  <c r="BD1075" i="19"/>
  <c r="BC1076" i="19"/>
  <c r="BD1076" i="19"/>
  <c r="BC1077" i="19"/>
  <c r="BD1077" i="19"/>
  <c r="BC1078" i="19"/>
  <c r="BD1078" i="19"/>
  <c r="BC1079" i="19"/>
  <c r="BD1079" i="19"/>
  <c r="BC1080" i="19"/>
  <c r="BD1080" i="19"/>
  <c r="BC1081" i="19"/>
  <c r="BD1081" i="19"/>
  <c r="BC1082" i="19"/>
  <c r="BD1082" i="19"/>
  <c r="BC1083" i="19"/>
  <c r="BD1083" i="19"/>
  <c r="BC1084" i="19"/>
  <c r="BD1084" i="19"/>
  <c r="BC1085" i="19"/>
  <c r="BD1085" i="19"/>
  <c r="BC1086" i="19"/>
  <c r="BD1086" i="19"/>
  <c r="BC1087" i="19"/>
  <c r="BD1087" i="19"/>
  <c r="BC1088" i="19"/>
  <c r="BD1088" i="19"/>
  <c r="BC1089" i="19"/>
  <c r="BD1089" i="19"/>
  <c r="BC1090" i="19"/>
  <c r="BD1090" i="19"/>
  <c r="BC1091" i="19"/>
  <c r="BD1091" i="19"/>
  <c r="BC1092" i="19"/>
  <c r="BD1092" i="19"/>
  <c r="BC1093" i="19"/>
  <c r="BD1093" i="19"/>
  <c r="BC1094" i="19"/>
  <c r="BD1094" i="19"/>
  <c r="BC1095" i="19"/>
  <c r="BD1095" i="19"/>
  <c r="BC1096" i="19"/>
  <c r="BD1096" i="19"/>
  <c r="BC1097" i="19"/>
  <c r="BD1097" i="19"/>
  <c r="BC1098" i="19"/>
  <c r="BD1098" i="19"/>
  <c r="BC1099" i="19"/>
  <c r="BD1099" i="19"/>
  <c r="BC1100" i="19"/>
  <c r="BD1100" i="19"/>
  <c r="BC1101" i="19"/>
  <c r="BD1101" i="19"/>
  <c r="BC1102" i="19"/>
  <c r="BD1102" i="19"/>
  <c r="BC1103" i="19"/>
  <c r="BD1103" i="19"/>
  <c r="BC1104" i="19"/>
  <c r="BD1104" i="19"/>
  <c r="BC1105" i="19"/>
  <c r="BD1105" i="19"/>
  <c r="BC1106" i="19"/>
  <c r="BD1106" i="19"/>
  <c r="BC1107" i="19"/>
  <c r="BD1107" i="19"/>
  <c r="BC1108" i="19"/>
  <c r="BD1108" i="19"/>
  <c r="BC1109" i="19"/>
  <c r="BD1109" i="19"/>
  <c r="BC1110" i="19"/>
  <c r="BD1110" i="19"/>
  <c r="BC1111" i="19"/>
  <c r="BD1111" i="19"/>
  <c r="BC1112" i="19"/>
  <c r="BD1112" i="19"/>
  <c r="BC1113" i="19"/>
  <c r="BD1113" i="19"/>
  <c r="BC1114" i="19"/>
  <c r="BD1114" i="19"/>
  <c r="BC1115" i="19"/>
  <c r="BD1115" i="19"/>
  <c r="BC1116" i="19"/>
  <c r="BD1116" i="19"/>
  <c r="BC1117" i="19"/>
  <c r="BD1117" i="19"/>
  <c r="BC1118" i="19"/>
  <c r="BD1118" i="19"/>
  <c r="BC1119" i="19"/>
  <c r="BD1119" i="19"/>
  <c r="BC1120" i="19"/>
  <c r="BD1120" i="19"/>
  <c r="BC1121" i="19"/>
  <c r="BD1121" i="19"/>
  <c r="BC1122" i="19"/>
  <c r="BD1122" i="19"/>
  <c r="BC1123" i="19"/>
  <c r="BD1123" i="19"/>
  <c r="BC1124" i="19"/>
  <c r="BD1124" i="19"/>
  <c r="BC1125" i="19"/>
  <c r="BD1125" i="19"/>
  <c r="BC1126" i="19"/>
  <c r="BD1126" i="19"/>
  <c r="BC1127" i="19"/>
  <c r="BD1127" i="19"/>
  <c r="BC1128" i="19"/>
  <c r="BD1128" i="19"/>
  <c r="BC1129" i="19"/>
  <c r="BD1129" i="19"/>
  <c r="BC1130" i="19"/>
  <c r="BD1130" i="19"/>
  <c r="BC1131" i="19"/>
  <c r="BD1131" i="19"/>
  <c r="BC1132" i="19"/>
  <c r="BD1132" i="19"/>
  <c r="BC1133" i="19"/>
  <c r="BD1133" i="19"/>
  <c r="BC1134" i="19"/>
  <c r="BD1134" i="19"/>
  <c r="BC1135" i="19"/>
  <c r="BD1135" i="19"/>
  <c r="BC1136" i="19"/>
  <c r="BD1136" i="19"/>
  <c r="BC1137" i="19"/>
  <c r="BD1137" i="19"/>
  <c r="BC1138" i="19"/>
  <c r="BD1138" i="19"/>
  <c r="BC1139" i="19"/>
  <c r="BD1139" i="19"/>
  <c r="BC1140" i="19"/>
  <c r="BD1140" i="19"/>
  <c r="BC1141" i="19"/>
  <c r="BD1141" i="19"/>
  <c r="BC1142" i="19"/>
  <c r="BD1142" i="19"/>
  <c r="BC1143" i="19"/>
  <c r="BD1143" i="19"/>
  <c r="BC1144" i="19"/>
  <c r="BD1144" i="19"/>
  <c r="BC1145" i="19"/>
  <c r="BD1145" i="19"/>
  <c r="BC1146" i="19"/>
  <c r="BD1146" i="19"/>
  <c r="BC1147" i="19"/>
  <c r="BD1147" i="19"/>
  <c r="BC1148" i="19"/>
  <c r="BD1148" i="19"/>
  <c r="BC1149" i="19"/>
  <c r="BD1149" i="19"/>
  <c r="BC1150" i="19"/>
  <c r="BD1150" i="19"/>
  <c r="BC1151" i="19"/>
  <c r="BD1151" i="19"/>
  <c r="BC1152" i="19"/>
  <c r="BD1152" i="19"/>
  <c r="BC1153" i="19"/>
  <c r="BD1153" i="19"/>
  <c r="BC1154" i="19"/>
  <c r="BD1154" i="19"/>
  <c r="BC1155" i="19"/>
  <c r="BD1155" i="19"/>
  <c r="BC1156" i="19"/>
  <c r="BD1156" i="19"/>
  <c r="BC1157" i="19"/>
  <c r="BD1157" i="19"/>
  <c r="BC1158" i="19"/>
  <c r="BD1158" i="19"/>
  <c r="BC1159" i="19"/>
  <c r="BD1159" i="19"/>
  <c r="BC1160" i="19"/>
  <c r="BD1160" i="19"/>
  <c r="BC1161" i="19"/>
  <c r="BD1161" i="19"/>
  <c r="BC1162" i="19"/>
  <c r="BD1162" i="19"/>
  <c r="BC1163" i="19"/>
  <c r="BD1163" i="19"/>
  <c r="BC1164" i="19"/>
  <c r="BD1164" i="19"/>
  <c r="BC1165" i="19"/>
  <c r="BD1165" i="19"/>
  <c r="BC1166" i="19"/>
  <c r="BD1166" i="19"/>
  <c r="BC1167" i="19"/>
  <c r="BD1167" i="19"/>
  <c r="BC1168" i="19"/>
  <c r="BD1168" i="19"/>
  <c r="BC1169" i="19"/>
  <c r="BD1169" i="19"/>
  <c r="BC1170" i="19"/>
  <c r="BD1170" i="19"/>
  <c r="BC1171" i="19"/>
  <c r="BD1171" i="19"/>
  <c r="BC1172" i="19"/>
  <c r="BD1172" i="19"/>
  <c r="BC1173" i="19"/>
  <c r="BD1173" i="19"/>
  <c r="BC1174" i="19"/>
  <c r="BD1174" i="19"/>
  <c r="BC1175" i="19"/>
  <c r="BD1175" i="19"/>
  <c r="BC1176" i="19"/>
  <c r="BD1176" i="19"/>
  <c r="BC1177" i="19"/>
  <c r="BD1177" i="19"/>
  <c r="BC1178" i="19"/>
  <c r="BD1178" i="19"/>
  <c r="BC1179" i="19"/>
  <c r="BD1179" i="19"/>
  <c r="BC1180" i="19"/>
  <c r="BD1180" i="19"/>
  <c r="BC1181" i="19"/>
  <c r="BD1181" i="19"/>
  <c r="BC1182" i="19"/>
  <c r="BD1182" i="19"/>
  <c r="BC1183" i="19"/>
  <c r="BD1183" i="19"/>
  <c r="BC1184" i="19"/>
  <c r="BD1184" i="19"/>
  <c r="BC1185" i="19"/>
  <c r="BD1185" i="19"/>
  <c r="BC1186" i="19"/>
  <c r="BD1186" i="19"/>
  <c r="BC1187" i="19"/>
  <c r="BD1187" i="19"/>
  <c r="BC1188" i="19"/>
  <c r="BD1188" i="19"/>
  <c r="BC1189" i="19"/>
  <c r="BD1189" i="19"/>
  <c r="BC1190" i="19"/>
  <c r="BD1190" i="19"/>
  <c r="BC1191" i="19"/>
  <c r="BD1191" i="19"/>
  <c r="BC1192" i="19"/>
  <c r="BD1192" i="19"/>
  <c r="BC1193" i="19"/>
  <c r="BD1193" i="19"/>
  <c r="BC1194" i="19"/>
  <c r="BD1194" i="19"/>
  <c r="BC1195" i="19"/>
  <c r="BD1195" i="19"/>
  <c r="BC1196" i="19"/>
  <c r="BD1196" i="19"/>
  <c r="BC1197" i="19"/>
  <c r="BD1197" i="19"/>
  <c r="BC1198" i="19"/>
  <c r="BD1198" i="19"/>
  <c r="BC1199" i="19"/>
  <c r="BD1199" i="19"/>
  <c r="BC1200" i="19"/>
  <c r="BD1200" i="19"/>
  <c r="BC1201" i="19"/>
  <c r="BD1201" i="19"/>
  <c r="BC1202" i="19"/>
  <c r="BD1202" i="19"/>
  <c r="BC1203" i="19"/>
  <c r="BD1203" i="19"/>
  <c r="BC1204" i="19"/>
  <c r="BD1204" i="19"/>
  <c r="BC1205" i="19"/>
  <c r="BD1205" i="19"/>
  <c r="BC1206" i="19"/>
  <c r="BD1206" i="19"/>
  <c r="BC1207" i="19"/>
  <c r="BD1207" i="19"/>
  <c r="BC1208" i="19"/>
  <c r="BD1208" i="19"/>
  <c r="BC1209" i="19"/>
  <c r="BD1209" i="19"/>
  <c r="BC1210" i="19"/>
  <c r="BD1210" i="19"/>
  <c r="BC1211" i="19"/>
  <c r="BD1211" i="19"/>
  <c r="BC1212" i="19"/>
  <c r="BD1212" i="19"/>
  <c r="BC1213" i="19"/>
  <c r="BD1213" i="19"/>
  <c r="BC1214" i="19"/>
  <c r="BD1214" i="19"/>
  <c r="BC1215" i="19"/>
  <c r="BD1215" i="19"/>
  <c r="BC1216" i="19"/>
  <c r="BD1216" i="19"/>
  <c r="BC1217" i="19"/>
  <c r="BD1217" i="19"/>
  <c r="BC1218" i="19"/>
  <c r="BD1218" i="19"/>
  <c r="BC1219" i="19"/>
  <c r="BD1219" i="19"/>
  <c r="BC1220" i="19"/>
  <c r="BD1220" i="19"/>
  <c r="BC1221" i="19"/>
  <c r="BD1221" i="19"/>
  <c r="BC1222" i="19"/>
  <c r="BD1222" i="19"/>
  <c r="BC1223" i="19"/>
  <c r="BD1223" i="19"/>
  <c r="BC1224" i="19"/>
  <c r="BD1224" i="19"/>
  <c r="BC1225" i="19"/>
  <c r="BD1225" i="19"/>
  <c r="BC1226" i="19"/>
  <c r="BD1226" i="19"/>
  <c r="BC1227" i="19"/>
  <c r="BD1227" i="19"/>
  <c r="BC1228" i="19"/>
  <c r="BD1228" i="19"/>
  <c r="BC1229" i="19"/>
  <c r="BD1229" i="19"/>
  <c r="BC1230" i="19"/>
  <c r="BD1230" i="19"/>
  <c r="BC1231" i="19"/>
  <c r="BD1231" i="19"/>
  <c r="BC1232" i="19"/>
  <c r="BD1232" i="19"/>
  <c r="BC1233" i="19"/>
  <c r="BD1233" i="19"/>
  <c r="BC1234" i="19"/>
  <c r="BD1234" i="19"/>
  <c r="BC1235" i="19"/>
  <c r="BD1235" i="19"/>
  <c r="BC1236" i="19"/>
  <c r="BD1236" i="19"/>
  <c r="BC1237" i="19"/>
  <c r="BD1237" i="19"/>
  <c r="BC1238" i="19"/>
  <c r="BD1238" i="19"/>
  <c r="BC1239" i="19"/>
  <c r="BD1239" i="19"/>
  <c r="BC1240" i="19"/>
  <c r="BD1240" i="19"/>
  <c r="BC1241" i="19"/>
  <c r="BD1241" i="19"/>
  <c r="BC1242" i="19"/>
  <c r="BD1242" i="19"/>
  <c r="BC1243" i="19"/>
  <c r="BD1243" i="19"/>
  <c r="BC1244" i="19"/>
  <c r="BD1244" i="19"/>
  <c r="BC1245" i="19"/>
  <c r="BD1245" i="19"/>
  <c r="BC1246" i="19"/>
  <c r="BD1246" i="19"/>
  <c r="BC1247" i="19"/>
  <c r="BD1247" i="19"/>
  <c r="BC1248" i="19"/>
  <c r="BD1248" i="19"/>
  <c r="BC1249" i="19"/>
  <c r="BD1249" i="19"/>
  <c r="BC1250" i="19"/>
  <c r="BD1250" i="19"/>
  <c r="BC1251" i="19"/>
  <c r="BD1251" i="19"/>
  <c r="BC1252" i="19"/>
  <c r="BD1252" i="19"/>
  <c r="BC1253" i="19"/>
  <c r="BD1253" i="19"/>
  <c r="BC1254" i="19"/>
  <c r="BD1254" i="19"/>
  <c r="BC1255" i="19"/>
  <c r="BD1255" i="19"/>
  <c r="BC1256" i="19"/>
  <c r="BD1256" i="19"/>
  <c r="BC1257" i="19"/>
  <c r="BD1257" i="19"/>
  <c r="BC1258" i="19"/>
  <c r="BD1258" i="19"/>
  <c r="BC1259" i="19"/>
  <c r="BD1259" i="19"/>
  <c r="BC1260" i="19"/>
  <c r="BD1260" i="19"/>
  <c r="BC1261" i="19"/>
  <c r="BD1261" i="19"/>
  <c r="BC1262" i="19"/>
  <c r="BD1262" i="19"/>
  <c r="BC1263" i="19"/>
  <c r="BD1263" i="19"/>
  <c r="BC1264" i="19"/>
  <c r="BD1264" i="19"/>
  <c r="BC1265" i="19"/>
  <c r="BD1265" i="19"/>
  <c r="BC1266" i="19"/>
  <c r="BD1266" i="19"/>
  <c r="BC1267" i="19"/>
  <c r="BD1267" i="19"/>
  <c r="BC1268" i="19"/>
  <c r="BD1268" i="19"/>
  <c r="BC1269" i="19"/>
  <c r="BD1269" i="19"/>
  <c r="BC1270" i="19"/>
  <c r="BD1270" i="19"/>
  <c r="BC1271" i="19"/>
  <c r="BD1271" i="19"/>
  <c r="BC1272" i="19"/>
  <c r="BD1272" i="19"/>
  <c r="BC1273" i="19"/>
  <c r="BD1273" i="19"/>
  <c r="BC1274" i="19"/>
  <c r="BD1274" i="19"/>
  <c r="BC1275" i="19"/>
  <c r="BD1275" i="19"/>
  <c r="BC1276" i="19"/>
  <c r="BD1276" i="19"/>
  <c r="BC1277" i="19"/>
  <c r="BD1277" i="19"/>
  <c r="BC1278" i="19"/>
  <c r="BD1278" i="19"/>
  <c r="BC1279" i="19"/>
  <c r="BD1279" i="19"/>
  <c r="BC1280" i="19"/>
  <c r="BD1280" i="19"/>
  <c r="BC1281" i="19"/>
  <c r="BD1281" i="19"/>
  <c r="BC1282" i="19"/>
  <c r="BD1282" i="19"/>
  <c r="BC1283" i="19"/>
  <c r="BD1283" i="19"/>
  <c r="BC1284" i="19"/>
  <c r="BD1284" i="19"/>
  <c r="BC1285" i="19"/>
  <c r="BD1285" i="19"/>
  <c r="BC1286" i="19"/>
  <c r="BD1286" i="19"/>
  <c r="BC1287" i="19"/>
  <c r="BD1287" i="19"/>
  <c r="BC1288" i="19"/>
  <c r="BD1288" i="19"/>
  <c r="BC1289" i="19"/>
  <c r="BD1289" i="19"/>
  <c r="BC1290" i="19"/>
  <c r="BD1290" i="19"/>
  <c r="BC1291" i="19"/>
  <c r="BD1291" i="19"/>
  <c r="BC1292" i="19"/>
  <c r="BD1292" i="19"/>
  <c r="BC1293" i="19"/>
  <c r="BD1293" i="19"/>
  <c r="BC1294" i="19"/>
  <c r="BD1294" i="19"/>
  <c r="BC1295" i="19"/>
  <c r="BD1295" i="19"/>
  <c r="BC1296" i="19"/>
  <c r="BD1296" i="19"/>
  <c r="BC1297" i="19"/>
  <c r="BD1297" i="19"/>
  <c r="BC1298" i="19"/>
  <c r="BD1298" i="19"/>
  <c r="BC1299" i="19"/>
  <c r="BD1299" i="19"/>
  <c r="BC1300" i="19"/>
  <c r="BD1300" i="19"/>
  <c r="BC1301" i="19"/>
  <c r="BD1301" i="19"/>
  <c r="BC1302" i="19"/>
  <c r="BD1302" i="19"/>
  <c r="BC1303" i="19"/>
  <c r="BD1303" i="19"/>
  <c r="BC1304" i="19"/>
  <c r="BD1304" i="19"/>
  <c r="BC1305" i="19"/>
  <c r="BD1305" i="19"/>
  <c r="BC1306" i="19"/>
  <c r="BD1306" i="19"/>
  <c r="BC1307" i="19"/>
  <c r="BD1307" i="19"/>
  <c r="BC1308" i="19"/>
  <c r="BD1308" i="19"/>
  <c r="BC1309" i="19"/>
  <c r="BD1309" i="19"/>
  <c r="BC1310" i="19"/>
  <c r="BD1310" i="19"/>
  <c r="BC1311" i="19"/>
  <c r="BD1311" i="19"/>
  <c r="BC1312" i="19"/>
  <c r="BD1312" i="19"/>
  <c r="BC1313" i="19"/>
  <c r="BD1313" i="19"/>
  <c r="BC1314" i="19"/>
  <c r="BD1314" i="19"/>
  <c r="BC1315" i="19"/>
  <c r="BD1315" i="19"/>
  <c r="BC1316" i="19"/>
  <c r="BD1316" i="19"/>
  <c r="BC1317" i="19"/>
  <c r="BD1317" i="19"/>
  <c r="BC1318" i="19"/>
  <c r="BD1318" i="19"/>
  <c r="BC1319" i="19"/>
  <c r="BD1319" i="19"/>
  <c r="BC1320" i="19"/>
  <c r="BD1320" i="19"/>
  <c r="BC1321" i="19"/>
  <c r="BD1321" i="19"/>
  <c r="BC1322" i="19"/>
  <c r="BD1322" i="19"/>
  <c r="BC1323" i="19"/>
  <c r="BD1323" i="19"/>
  <c r="BC1324" i="19"/>
  <c r="BD1324" i="19"/>
  <c r="BC1325" i="19"/>
  <c r="BD1325" i="19"/>
  <c r="BC1326" i="19"/>
  <c r="BD1326" i="19"/>
  <c r="BC1327" i="19"/>
  <c r="BD1327" i="19"/>
  <c r="BC1328" i="19"/>
  <c r="BD1328" i="19"/>
  <c r="BC1329" i="19"/>
  <c r="BD1329" i="19"/>
  <c r="BC1330" i="19"/>
  <c r="BD1330" i="19"/>
  <c r="BC1331" i="19"/>
  <c r="BD1331" i="19"/>
  <c r="BC1332" i="19"/>
  <c r="BD1332" i="19"/>
  <c r="BC1333" i="19"/>
  <c r="BD1333" i="19"/>
  <c r="BC1334" i="19"/>
  <c r="BD1334" i="19"/>
  <c r="BC1335" i="19"/>
  <c r="BD1335" i="19"/>
  <c r="BC1336" i="19"/>
  <c r="BD1336" i="19"/>
  <c r="BC1337" i="19"/>
  <c r="BD1337" i="19"/>
  <c r="BC1338" i="19"/>
  <c r="BD1338" i="19"/>
  <c r="BC1339" i="19"/>
  <c r="BD1339" i="19"/>
  <c r="BC1340" i="19"/>
  <c r="BD1340" i="19"/>
  <c r="BC1341" i="19"/>
  <c r="BD1341" i="19"/>
  <c r="BC1342" i="19"/>
  <c r="BD1342" i="19"/>
  <c r="BC1343" i="19"/>
  <c r="BD1343" i="19"/>
  <c r="BC1344" i="19"/>
  <c r="BD1344" i="19"/>
  <c r="BC1345" i="19"/>
  <c r="BD1345" i="19"/>
  <c r="BC1346" i="19"/>
  <c r="BD1346" i="19"/>
  <c r="BC1347" i="19"/>
  <c r="BD1347" i="19"/>
  <c r="BC1348" i="19"/>
  <c r="BD1348" i="19"/>
  <c r="BC1349" i="19"/>
  <c r="BD1349" i="19"/>
  <c r="BC1350" i="19"/>
  <c r="BD1350" i="19"/>
  <c r="BC1351" i="19"/>
  <c r="BD1351" i="19"/>
  <c r="BC1352" i="19"/>
  <c r="BD1352" i="19"/>
  <c r="BC1353" i="19"/>
  <c r="BD1353" i="19"/>
  <c r="BC1354" i="19"/>
  <c r="BD1354" i="19"/>
  <c r="BC1355" i="19"/>
  <c r="BD1355" i="19"/>
  <c r="BC1356" i="19"/>
  <c r="BD1356" i="19"/>
  <c r="BC1357" i="19"/>
  <c r="BD1357" i="19"/>
  <c r="BC1358" i="19"/>
  <c r="BD1358" i="19"/>
  <c r="BC1359" i="19"/>
  <c r="BD1359" i="19"/>
  <c r="BC1360" i="19"/>
  <c r="BD1360" i="19"/>
  <c r="BC1361" i="19"/>
  <c r="BD1361" i="19"/>
  <c r="BC1362" i="19"/>
  <c r="BD1362" i="19"/>
  <c r="BC1363" i="19"/>
  <c r="BD1363" i="19"/>
  <c r="BC1364" i="19"/>
  <c r="BD1364" i="19"/>
  <c r="BC1365" i="19"/>
  <c r="BD1365" i="19"/>
  <c r="BC1366" i="19"/>
  <c r="BD1366" i="19"/>
  <c r="BC1367" i="19"/>
  <c r="BD1367" i="19"/>
  <c r="BC1368" i="19"/>
  <c r="BD1368" i="19"/>
  <c r="BC1369" i="19"/>
  <c r="BD1369" i="19"/>
  <c r="BC1370" i="19"/>
  <c r="BD1370" i="19"/>
  <c r="BC1371" i="19"/>
  <c r="BD1371" i="19"/>
  <c r="BC1372" i="19"/>
  <c r="BD1372" i="19"/>
  <c r="BC1373" i="19"/>
  <c r="BD1373" i="19"/>
  <c r="BC1374" i="19"/>
  <c r="BD1374" i="19"/>
  <c r="BC1375" i="19"/>
  <c r="BD1375" i="19"/>
  <c r="BC1376" i="19"/>
  <c r="BD1376" i="19"/>
  <c r="BC1377" i="19"/>
  <c r="BD1377" i="19"/>
  <c r="BC1378" i="19"/>
  <c r="BD1378" i="19"/>
  <c r="BC1379" i="19"/>
  <c r="BD1379" i="19"/>
  <c r="BC1380" i="19"/>
  <c r="BD1380" i="19"/>
  <c r="BC1381" i="19"/>
  <c r="BD1381" i="19"/>
  <c r="BC1382" i="19"/>
  <c r="BD1382" i="19"/>
  <c r="BC1383" i="19"/>
  <c r="BD1383" i="19"/>
  <c r="BC1384" i="19"/>
  <c r="BD1384" i="19"/>
  <c r="BC1385" i="19"/>
  <c r="BD1385" i="19"/>
  <c r="BC1386" i="19"/>
  <c r="BD1386" i="19"/>
  <c r="BC1387" i="19"/>
  <c r="BD1387" i="19"/>
  <c r="BC1388" i="19"/>
  <c r="BD1388" i="19"/>
  <c r="BC1389" i="19"/>
  <c r="BD1389" i="19"/>
  <c r="BC1390" i="19"/>
  <c r="BD1390" i="19"/>
  <c r="BC1391" i="19"/>
  <c r="BD1391" i="19"/>
  <c r="BC1392" i="19"/>
  <c r="BD1392" i="19"/>
  <c r="BC1393" i="19"/>
  <c r="BD1393" i="19"/>
  <c r="BC1394" i="19"/>
  <c r="BD1394" i="19"/>
  <c r="BC1395" i="19"/>
  <c r="BD1395" i="19"/>
  <c r="BC1396" i="19"/>
  <c r="BD1396" i="19"/>
  <c r="BC1397" i="19"/>
  <c r="BD1397" i="19"/>
  <c r="BC1398" i="19"/>
  <c r="BD1398" i="19"/>
  <c r="BC1399" i="19"/>
  <c r="BD1399" i="19"/>
  <c r="BC1400" i="19"/>
  <c r="BD1400" i="19"/>
  <c r="BC1401" i="19"/>
  <c r="BD1401" i="19"/>
  <c r="BC1402" i="19"/>
  <c r="BD1402" i="19"/>
  <c r="BC1403" i="19"/>
  <c r="BD1403" i="19"/>
  <c r="BC1404" i="19"/>
  <c r="BD1404" i="19"/>
  <c r="BC1405" i="19"/>
  <c r="BD1405" i="19"/>
  <c r="BC1406" i="19"/>
  <c r="BD1406" i="19"/>
  <c r="BC1407" i="19"/>
  <c r="BD1407" i="19"/>
  <c r="BC1408" i="19"/>
  <c r="BD1408" i="19"/>
  <c r="BC1409" i="19"/>
  <c r="BD1409" i="19"/>
  <c r="BC1410" i="19"/>
  <c r="BD1410" i="19"/>
  <c r="BC1411" i="19"/>
  <c r="BD1411" i="19"/>
  <c r="BC1412" i="19"/>
  <c r="BD1412" i="19"/>
  <c r="BC1413" i="19"/>
  <c r="BD1413" i="19"/>
  <c r="BC1414" i="19"/>
  <c r="BD1414" i="19"/>
  <c r="BC1415" i="19"/>
  <c r="BD1415" i="19"/>
  <c r="BC1416" i="19"/>
  <c r="BD1416" i="19"/>
  <c r="BC1417" i="19"/>
  <c r="BD1417" i="19"/>
  <c r="BC1418" i="19"/>
  <c r="BD1418" i="19"/>
  <c r="BC1419" i="19"/>
  <c r="BD1419" i="19"/>
  <c r="BC1420" i="19"/>
  <c r="BD1420" i="19"/>
  <c r="BC1421" i="19"/>
  <c r="BD1421" i="19"/>
  <c r="BC1422" i="19"/>
  <c r="BD1422" i="19"/>
  <c r="BC1423" i="19"/>
  <c r="BD1423" i="19"/>
  <c r="BC1424" i="19"/>
  <c r="BD1424" i="19"/>
  <c r="BC1425" i="19"/>
  <c r="BD1425" i="19"/>
  <c r="BC1426" i="19"/>
  <c r="BD1426" i="19"/>
  <c r="BC1427" i="19"/>
  <c r="BD1427" i="19"/>
  <c r="BC1428" i="19"/>
  <c r="BD1428" i="19"/>
  <c r="BC1429" i="19"/>
  <c r="BD1429" i="19"/>
  <c r="BC1430" i="19"/>
  <c r="BD1430" i="19"/>
  <c r="BB3" i="19"/>
  <c r="BB4" i="19"/>
  <c r="BB5" i="19"/>
  <c r="BB6" i="19"/>
  <c r="BB7" i="19"/>
  <c r="BB8" i="19"/>
  <c r="BB9" i="19"/>
  <c r="BB10" i="19"/>
  <c r="BB11" i="19"/>
  <c r="BB12" i="19"/>
  <c r="F13" i="19"/>
  <c r="X13" i="19" s="1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Y13" i="19"/>
  <c r="Z13" i="19"/>
  <c r="AA13" i="19"/>
  <c r="AB13" i="19"/>
  <c r="AC13" i="19"/>
  <c r="AU13" i="19" s="1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AP13" i="19"/>
  <c r="AQ13" i="19"/>
  <c r="AR13" i="19"/>
  <c r="AS13" i="19"/>
  <c r="AT13" i="19"/>
  <c r="AV13" i="19"/>
  <c r="AW13" i="19"/>
  <c r="AX13" i="19"/>
  <c r="AY13" i="19"/>
  <c r="BB13" i="19"/>
  <c r="F14" i="19"/>
  <c r="X14" i="19" s="1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BB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AP15" i="19"/>
  <c r="AQ15" i="19"/>
  <c r="AR15" i="19"/>
  <c r="AS15" i="19"/>
  <c r="AT15" i="19"/>
  <c r="AU15" i="19"/>
  <c r="AV15" i="19"/>
  <c r="AW15" i="19"/>
  <c r="AX15" i="19"/>
  <c r="AY15" i="19"/>
  <c r="BB15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AX16" i="19"/>
  <c r="AY16" i="19"/>
  <c r="BB16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AP17" i="19"/>
  <c r="AQ17" i="19"/>
  <c r="AR17" i="19"/>
  <c r="AS17" i="19"/>
  <c r="AT17" i="19"/>
  <c r="AU17" i="19"/>
  <c r="AV17" i="19"/>
  <c r="AW17" i="19"/>
  <c r="AX17" i="19"/>
  <c r="AY17" i="19"/>
  <c r="BB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AX18" i="19"/>
  <c r="AY18" i="19"/>
  <c r="BB18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V19" i="19"/>
  <c r="AW19" i="19"/>
  <c r="AX19" i="19"/>
  <c r="AY19" i="19"/>
  <c r="BB19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U20" i="19" s="1"/>
  <c r="AD20" i="19"/>
  <c r="AE20" i="19"/>
  <c r="AF20" i="19"/>
  <c r="AG20" i="19"/>
  <c r="AH20" i="19"/>
  <c r="AI20" i="19"/>
  <c r="AJ20" i="19"/>
  <c r="AK20" i="19"/>
  <c r="AL20" i="19"/>
  <c r="AM20" i="19"/>
  <c r="AN20" i="19"/>
  <c r="AO20" i="19"/>
  <c r="AP20" i="19"/>
  <c r="AQ20" i="19"/>
  <c r="AR20" i="19"/>
  <c r="AS20" i="19"/>
  <c r="AT20" i="19"/>
  <c r="AV20" i="19"/>
  <c r="AW20" i="19"/>
  <c r="AX20" i="19"/>
  <c r="AY20" i="19"/>
  <c r="BB20" i="19"/>
  <c r="F21" i="19"/>
  <c r="X21" i="19" s="1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Y21" i="19"/>
  <c r="Z21" i="19"/>
  <c r="AA21" i="19"/>
  <c r="AB21" i="19"/>
  <c r="AC21" i="19"/>
  <c r="AU21" i="19" s="1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V21" i="19"/>
  <c r="AW21" i="19"/>
  <c r="AX21" i="19"/>
  <c r="AY21" i="19"/>
  <c r="BB21" i="19"/>
  <c r="F22" i="19"/>
  <c r="X22" i="19" s="1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AN22" i="19"/>
  <c r="AO22" i="19"/>
  <c r="AP22" i="19"/>
  <c r="AQ22" i="19"/>
  <c r="AR22" i="19"/>
  <c r="AS22" i="19"/>
  <c r="AT22" i="19"/>
  <c r="AU22" i="19"/>
  <c r="AV22" i="19"/>
  <c r="AW22" i="19"/>
  <c r="AX22" i="19"/>
  <c r="AY22" i="19"/>
  <c r="BB22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AN23" i="19"/>
  <c r="AO23" i="19"/>
  <c r="AP23" i="19"/>
  <c r="AQ23" i="19"/>
  <c r="AR23" i="19"/>
  <c r="AS23" i="19"/>
  <c r="AT23" i="19"/>
  <c r="AU23" i="19"/>
  <c r="AV23" i="19"/>
  <c r="AW23" i="19"/>
  <c r="AX23" i="19"/>
  <c r="AY23" i="19"/>
  <c r="BB23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U24" i="19" s="1"/>
  <c r="AD24" i="19"/>
  <c r="AE24" i="19"/>
  <c r="AF24" i="19"/>
  <c r="AG24" i="19"/>
  <c r="AH24" i="19"/>
  <c r="AI24" i="19"/>
  <c r="AJ24" i="19"/>
  <c r="AK24" i="19"/>
  <c r="AL24" i="19"/>
  <c r="AM24" i="19"/>
  <c r="AN24" i="19"/>
  <c r="AO24" i="19"/>
  <c r="AP24" i="19"/>
  <c r="AQ24" i="19"/>
  <c r="AR24" i="19"/>
  <c r="AS24" i="19"/>
  <c r="AT24" i="19"/>
  <c r="AV24" i="19"/>
  <c r="AW24" i="19"/>
  <c r="AX24" i="19"/>
  <c r="AY24" i="19"/>
  <c r="BB24" i="19"/>
  <c r="F25" i="19"/>
  <c r="X25" i="19" s="1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AN25" i="19"/>
  <c r="AO25" i="19"/>
  <c r="AP25" i="19"/>
  <c r="AQ25" i="19"/>
  <c r="AR25" i="19"/>
  <c r="AS25" i="19"/>
  <c r="AT25" i="19"/>
  <c r="AU25" i="19"/>
  <c r="AV25" i="19"/>
  <c r="AW25" i="19"/>
  <c r="AX25" i="19"/>
  <c r="AY25" i="19"/>
  <c r="BB25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AN26" i="19"/>
  <c r="AO26" i="19"/>
  <c r="AP26" i="19"/>
  <c r="AQ26" i="19"/>
  <c r="AR26" i="19"/>
  <c r="AS26" i="19"/>
  <c r="AT26" i="19"/>
  <c r="AU26" i="19"/>
  <c r="AV26" i="19"/>
  <c r="AW26" i="19"/>
  <c r="AX26" i="19"/>
  <c r="AY26" i="19"/>
  <c r="BB26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AN27" i="19"/>
  <c r="AO27" i="19"/>
  <c r="AP27" i="19"/>
  <c r="AQ27" i="19"/>
  <c r="AR27" i="19"/>
  <c r="AS27" i="19"/>
  <c r="AT27" i="19"/>
  <c r="AU27" i="19"/>
  <c r="AV27" i="19"/>
  <c r="AW27" i="19"/>
  <c r="AX27" i="19"/>
  <c r="AY27" i="19"/>
  <c r="BB27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V28" i="19"/>
  <c r="AW28" i="19"/>
  <c r="AX28" i="19"/>
  <c r="AY28" i="19"/>
  <c r="BB28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V29" i="19"/>
  <c r="AW29" i="19"/>
  <c r="AX29" i="19"/>
  <c r="AY29" i="19"/>
  <c r="BB29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V30" i="19"/>
  <c r="AW30" i="19"/>
  <c r="AX30" i="19"/>
  <c r="AY30" i="19"/>
  <c r="BB30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V31" i="19"/>
  <c r="AW31" i="19"/>
  <c r="AX31" i="19"/>
  <c r="AY31" i="19"/>
  <c r="BB31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V32" i="19"/>
  <c r="AW32" i="19"/>
  <c r="AX32" i="19"/>
  <c r="AY32" i="19"/>
  <c r="BB32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U33" i="19" s="1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V33" i="19"/>
  <c r="AW33" i="19"/>
  <c r="AX33" i="19"/>
  <c r="AY33" i="19"/>
  <c r="BB33" i="19"/>
  <c r="F34" i="19"/>
  <c r="X34" i="19" s="1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Y34" i="19"/>
  <c r="Z34" i="19"/>
  <c r="AA34" i="19"/>
  <c r="AB34" i="19"/>
  <c r="AC34" i="19"/>
  <c r="AU34" i="19" s="1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AP34" i="19"/>
  <c r="AQ34" i="19"/>
  <c r="AR34" i="19"/>
  <c r="AS34" i="19"/>
  <c r="AT34" i="19"/>
  <c r="AV34" i="19"/>
  <c r="AW34" i="19"/>
  <c r="AX34" i="19"/>
  <c r="AY34" i="19"/>
  <c r="BB34" i="19"/>
  <c r="F35" i="19"/>
  <c r="X35" i="19" s="1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AN35" i="19"/>
  <c r="AO35" i="19"/>
  <c r="AP35" i="19"/>
  <c r="AQ35" i="19"/>
  <c r="AR35" i="19"/>
  <c r="AS35" i="19"/>
  <c r="AT35" i="19"/>
  <c r="AU35" i="19"/>
  <c r="AV35" i="19"/>
  <c r="AW35" i="19"/>
  <c r="AX35" i="19"/>
  <c r="AY35" i="19"/>
  <c r="BB35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U36" i="19" s="1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AP36" i="19"/>
  <c r="AQ36" i="19"/>
  <c r="AR36" i="19"/>
  <c r="AS36" i="19"/>
  <c r="AT36" i="19"/>
  <c r="AV36" i="19"/>
  <c r="AW36" i="19"/>
  <c r="AX36" i="19"/>
  <c r="AY36" i="19"/>
  <c r="BB36" i="19"/>
  <c r="F37" i="19"/>
  <c r="X37" i="19" s="1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Y37" i="19"/>
  <c r="Z37" i="19"/>
  <c r="AA37" i="19"/>
  <c r="AB37" i="19"/>
  <c r="AC37" i="19"/>
  <c r="AU37" i="19" s="1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V37" i="19"/>
  <c r="AW37" i="19"/>
  <c r="AX37" i="19"/>
  <c r="AY37" i="19"/>
  <c r="BB37" i="19"/>
  <c r="F38" i="19"/>
  <c r="X38" i="19" s="1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Y38" i="19"/>
  <c r="Z38" i="19"/>
  <c r="AA38" i="19"/>
  <c r="AB38" i="19"/>
  <c r="AC38" i="19"/>
  <c r="AU38" i="19" s="1"/>
  <c r="AD38" i="19"/>
  <c r="AE38" i="19"/>
  <c r="AF38" i="19"/>
  <c r="AG38" i="19"/>
  <c r="AH38" i="19"/>
  <c r="AI38" i="19"/>
  <c r="AJ38" i="19"/>
  <c r="AK38" i="19"/>
  <c r="AL38" i="19"/>
  <c r="AM38" i="19"/>
  <c r="AN38" i="19"/>
  <c r="AO38" i="19"/>
  <c r="AP38" i="19"/>
  <c r="AQ38" i="19"/>
  <c r="AR38" i="19"/>
  <c r="AS38" i="19"/>
  <c r="AT38" i="19"/>
  <c r="AV38" i="19"/>
  <c r="AW38" i="19"/>
  <c r="AX38" i="19"/>
  <c r="AY38" i="19"/>
  <c r="BB38" i="19"/>
  <c r="F39" i="19"/>
  <c r="X39" i="19" s="1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V39" i="19"/>
  <c r="AW39" i="19"/>
  <c r="AX39" i="19"/>
  <c r="AY39" i="19"/>
  <c r="BB39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V40" i="19"/>
  <c r="AW40" i="19"/>
  <c r="AX40" i="19"/>
  <c r="AY40" i="19"/>
  <c r="BB40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U41" i="19" s="1"/>
  <c r="AD41" i="19"/>
  <c r="AE41" i="19"/>
  <c r="AF41" i="19"/>
  <c r="AG41" i="19"/>
  <c r="AH41" i="19"/>
  <c r="AI41" i="19"/>
  <c r="AJ41" i="19"/>
  <c r="AK41" i="19"/>
  <c r="AL41" i="19"/>
  <c r="AM41" i="19"/>
  <c r="AN41" i="19"/>
  <c r="AO41" i="19"/>
  <c r="AP41" i="19"/>
  <c r="AQ41" i="19"/>
  <c r="AR41" i="19"/>
  <c r="AS41" i="19"/>
  <c r="AT41" i="19"/>
  <c r="AV41" i="19"/>
  <c r="AW41" i="19"/>
  <c r="AX41" i="19"/>
  <c r="AY41" i="19"/>
  <c r="BB41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AV42" i="19"/>
  <c r="AW42" i="19"/>
  <c r="AX42" i="19"/>
  <c r="AY42" i="19"/>
  <c r="BB42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U43" i="19" s="1"/>
  <c r="AD43" i="19"/>
  <c r="AE43" i="19"/>
  <c r="AF43" i="19"/>
  <c r="AG43" i="19"/>
  <c r="AH43" i="19"/>
  <c r="AI43" i="19"/>
  <c r="AJ43" i="19"/>
  <c r="AK43" i="19"/>
  <c r="AL43" i="19"/>
  <c r="AM43" i="19"/>
  <c r="AN43" i="19"/>
  <c r="AO43" i="19"/>
  <c r="AP43" i="19"/>
  <c r="AQ43" i="19"/>
  <c r="AR43" i="19"/>
  <c r="AS43" i="19"/>
  <c r="AT43" i="19"/>
  <c r="AV43" i="19"/>
  <c r="AW43" i="19"/>
  <c r="AX43" i="19"/>
  <c r="AY43" i="19"/>
  <c r="BB43" i="19"/>
  <c r="F44" i="19"/>
  <c r="X44" i="19" s="1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Y44" i="19"/>
  <c r="Z44" i="19"/>
  <c r="AA44" i="19"/>
  <c r="AB44" i="19"/>
  <c r="AC44" i="19"/>
  <c r="AU44" i="19" s="1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AP44" i="19"/>
  <c r="AQ44" i="19"/>
  <c r="AR44" i="19"/>
  <c r="AS44" i="19"/>
  <c r="AT44" i="19"/>
  <c r="AV44" i="19"/>
  <c r="AW44" i="19"/>
  <c r="AX44" i="19"/>
  <c r="AY44" i="19"/>
  <c r="BB44" i="19"/>
  <c r="F45" i="19"/>
  <c r="X45" i="19" s="1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AN45" i="19"/>
  <c r="AO45" i="19"/>
  <c r="AP45" i="19"/>
  <c r="AQ45" i="19"/>
  <c r="AR45" i="19"/>
  <c r="AS45" i="19"/>
  <c r="AT45" i="19"/>
  <c r="AU45" i="19"/>
  <c r="AV45" i="19"/>
  <c r="AW45" i="19"/>
  <c r="AX45" i="19"/>
  <c r="AY45" i="19"/>
  <c r="BB45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U46" i="19" s="1"/>
  <c r="AD46" i="19"/>
  <c r="AE46" i="19"/>
  <c r="AF46" i="19"/>
  <c r="AG46" i="19"/>
  <c r="AH46" i="19"/>
  <c r="AI46" i="19"/>
  <c r="AJ46" i="19"/>
  <c r="AK46" i="19"/>
  <c r="AL46" i="19"/>
  <c r="AM46" i="19"/>
  <c r="AN46" i="19"/>
  <c r="AO46" i="19"/>
  <c r="AP46" i="19"/>
  <c r="AQ46" i="19"/>
  <c r="AR46" i="19"/>
  <c r="AS46" i="19"/>
  <c r="AT46" i="19"/>
  <c r="AV46" i="19"/>
  <c r="AW46" i="19"/>
  <c r="AX46" i="19"/>
  <c r="AY46" i="19"/>
  <c r="BB46" i="19"/>
  <c r="F47" i="19"/>
  <c r="X47" i="19" s="1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AN47" i="19"/>
  <c r="AO47" i="19"/>
  <c r="AP47" i="19"/>
  <c r="AQ47" i="19"/>
  <c r="AR47" i="19"/>
  <c r="AS47" i="19"/>
  <c r="AT47" i="19"/>
  <c r="AU47" i="19"/>
  <c r="AV47" i="19"/>
  <c r="AW47" i="19"/>
  <c r="AX47" i="19"/>
  <c r="AY47" i="19"/>
  <c r="BB47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BB48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U49" i="19" s="1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V49" i="19"/>
  <c r="AW49" i="19"/>
  <c r="AX49" i="19"/>
  <c r="AY49" i="19"/>
  <c r="BB49" i="19"/>
  <c r="F50" i="19"/>
  <c r="X50" i="19" s="1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BB50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U51" i="19" s="1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V51" i="19"/>
  <c r="AW51" i="19"/>
  <c r="AX51" i="19"/>
  <c r="AY51" i="19"/>
  <c r="BB51" i="19"/>
  <c r="F52" i="19"/>
  <c r="X52" i="19" s="1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W52" i="19"/>
  <c r="Y52" i="19"/>
  <c r="Z52" i="19"/>
  <c r="AA52" i="19"/>
  <c r="AB52" i="19"/>
  <c r="AC52" i="19"/>
  <c r="AU52" i="19" s="1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V52" i="19"/>
  <c r="AW52" i="19"/>
  <c r="AX52" i="19"/>
  <c r="AY52" i="19"/>
  <c r="BB52" i="19"/>
  <c r="F53" i="19"/>
  <c r="X53" i="19" s="1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BB53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U54" i="19" s="1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V54" i="19"/>
  <c r="AW54" i="19"/>
  <c r="AX54" i="19"/>
  <c r="AY54" i="19"/>
  <c r="BB54" i="19"/>
  <c r="F55" i="19"/>
  <c r="X55" i="19" s="1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BB55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BB56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U57" i="19" s="1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V57" i="19"/>
  <c r="AW57" i="19"/>
  <c r="AX57" i="19"/>
  <c r="AY57" i="19"/>
  <c r="BB57" i="19"/>
  <c r="F58" i="19"/>
  <c r="X58" i="19" s="1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BB58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U59" i="19" s="1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V59" i="19"/>
  <c r="AW59" i="19"/>
  <c r="AX59" i="19"/>
  <c r="AY59" i="19"/>
  <c r="BB59" i="19"/>
  <c r="F60" i="19"/>
  <c r="X60" i="19" s="1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W60" i="19"/>
  <c r="Y60" i="19"/>
  <c r="Z60" i="19"/>
  <c r="AA60" i="19"/>
  <c r="AB60" i="19"/>
  <c r="AC60" i="19"/>
  <c r="AU60" i="19" s="1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V60" i="19"/>
  <c r="AW60" i="19"/>
  <c r="AX60" i="19"/>
  <c r="AY60" i="19"/>
  <c r="BB60" i="19"/>
  <c r="F61" i="19"/>
  <c r="X61" i="19" s="1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AN61" i="19"/>
  <c r="AO61" i="19"/>
  <c r="AP61" i="19"/>
  <c r="AQ61" i="19"/>
  <c r="AR61" i="19"/>
  <c r="AS61" i="19"/>
  <c r="AT61" i="19"/>
  <c r="AU61" i="19"/>
  <c r="AV61" i="19"/>
  <c r="AW61" i="19"/>
  <c r="AX61" i="19"/>
  <c r="AY61" i="19"/>
  <c r="BB61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U62" i="19" s="1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V62" i="19"/>
  <c r="AW62" i="19"/>
  <c r="AX62" i="19"/>
  <c r="AY62" i="19"/>
  <c r="BB62" i="19"/>
  <c r="F63" i="19"/>
  <c r="X63" i="19" s="1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AN63" i="19"/>
  <c r="AO63" i="19"/>
  <c r="AP63" i="19"/>
  <c r="AQ63" i="19"/>
  <c r="AR63" i="19"/>
  <c r="AS63" i="19"/>
  <c r="AT63" i="19"/>
  <c r="AU63" i="19"/>
  <c r="AV63" i="19"/>
  <c r="AW63" i="19"/>
  <c r="AX63" i="19"/>
  <c r="AY63" i="19"/>
  <c r="BB63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AN64" i="19"/>
  <c r="AO64" i="19"/>
  <c r="AP64" i="19"/>
  <c r="AQ64" i="19"/>
  <c r="AR64" i="19"/>
  <c r="AS64" i="19"/>
  <c r="AT64" i="19"/>
  <c r="AU64" i="19"/>
  <c r="AV64" i="19"/>
  <c r="AW64" i="19"/>
  <c r="AX64" i="19"/>
  <c r="AY64" i="19"/>
  <c r="BB64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U65" i="19" s="1"/>
  <c r="AD65" i="19"/>
  <c r="AE65" i="19"/>
  <c r="AF65" i="19"/>
  <c r="AG65" i="19"/>
  <c r="AH65" i="19"/>
  <c r="AI65" i="19"/>
  <c r="AJ65" i="19"/>
  <c r="AK65" i="19"/>
  <c r="AL65" i="19"/>
  <c r="AM65" i="19"/>
  <c r="AN65" i="19"/>
  <c r="AO65" i="19"/>
  <c r="AP65" i="19"/>
  <c r="AQ65" i="19"/>
  <c r="AR65" i="19"/>
  <c r="AS65" i="19"/>
  <c r="AT65" i="19"/>
  <c r="AV65" i="19"/>
  <c r="AW65" i="19"/>
  <c r="AX65" i="19"/>
  <c r="AY65" i="19"/>
  <c r="BB65" i="19"/>
  <c r="F66" i="19"/>
  <c r="X66" i="19" s="1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AN66" i="19"/>
  <c r="AO66" i="19"/>
  <c r="AP66" i="19"/>
  <c r="AQ66" i="19"/>
  <c r="AR66" i="19"/>
  <c r="AS66" i="19"/>
  <c r="AT66" i="19"/>
  <c r="AU66" i="19"/>
  <c r="AV66" i="19"/>
  <c r="AW66" i="19"/>
  <c r="AX66" i="19"/>
  <c r="AY66" i="19"/>
  <c r="BB66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U67" i="19" s="1"/>
  <c r="AD67" i="19"/>
  <c r="AE67" i="19"/>
  <c r="AF67" i="19"/>
  <c r="AG67" i="19"/>
  <c r="AH67" i="19"/>
  <c r="AI67" i="19"/>
  <c r="AJ67" i="19"/>
  <c r="AK67" i="19"/>
  <c r="AL67" i="19"/>
  <c r="AM67" i="19"/>
  <c r="AN67" i="19"/>
  <c r="AO67" i="19"/>
  <c r="AP67" i="19"/>
  <c r="AQ67" i="19"/>
  <c r="AR67" i="19"/>
  <c r="AS67" i="19"/>
  <c r="AT67" i="19"/>
  <c r="AV67" i="19"/>
  <c r="AW67" i="19"/>
  <c r="AX67" i="19"/>
  <c r="AY67" i="19"/>
  <c r="BB67" i="19"/>
  <c r="F68" i="19"/>
  <c r="X68" i="19" s="1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W68" i="19"/>
  <c r="Y68" i="19"/>
  <c r="Z68" i="19"/>
  <c r="AA68" i="19"/>
  <c r="AB68" i="19"/>
  <c r="AC68" i="19"/>
  <c r="AU68" i="19" s="1"/>
  <c r="AD68" i="19"/>
  <c r="AE68" i="19"/>
  <c r="AF68" i="19"/>
  <c r="AG68" i="19"/>
  <c r="AH68" i="19"/>
  <c r="AI68" i="19"/>
  <c r="AJ68" i="19"/>
  <c r="AK68" i="19"/>
  <c r="AL68" i="19"/>
  <c r="AM68" i="19"/>
  <c r="AN68" i="19"/>
  <c r="AO68" i="19"/>
  <c r="AP68" i="19"/>
  <c r="AQ68" i="19"/>
  <c r="AR68" i="19"/>
  <c r="AS68" i="19"/>
  <c r="AT68" i="19"/>
  <c r="AV68" i="19"/>
  <c r="AW68" i="19"/>
  <c r="AX68" i="19"/>
  <c r="AY68" i="19"/>
  <c r="BB68" i="19"/>
  <c r="F69" i="19"/>
  <c r="X69" i="19" s="1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AN69" i="19"/>
  <c r="AO69" i="19"/>
  <c r="AP69" i="19"/>
  <c r="AQ69" i="19"/>
  <c r="AR69" i="19"/>
  <c r="AS69" i="19"/>
  <c r="AT69" i="19"/>
  <c r="AU69" i="19"/>
  <c r="AV69" i="19"/>
  <c r="AW69" i="19"/>
  <c r="AX69" i="19"/>
  <c r="AY69" i="19"/>
  <c r="BB69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AN70" i="19"/>
  <c r="AO70" i="19"/>
  <c r="AP70" i="19"/>
  <c r="AQ70" i="19"/>
  <c r="AR70" i="19"/>
  <c r="AS70" i="19"/>
  <c r="AT70" i="19"/>
  <c r="AU70" i="19"/>
  <c r="AV70" i="19"/>
  <c r="AW70" i="19"/>
  <c r="AX70" i="19"/>
  <c r="AY70" i="19"/>
  <c r="BB70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AN71" i="19"/>
  <c r="AO71" i="19"/>
  <c r="AP71" i="19"/>
  <c r="AQ71" i="19"/>
  <c r="AR71" i="19"/>
  <c r="AS71" i="19"/>
  <c r="AT71" i="19"/>
  <c r="AU71" i="19"/>
  <c r="AV71" i="19"/>
  <c r="AW71" i="19"/>
  <c r="AX71" i="19"/>
  <c r="AY71" i="19"/>
  <c r="BB71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O72" i="19"/>
  <c r="AP72" i="19"/>
  <c r="AQ72" i="19"/>
  <c r="AR72" i="19"/>
  <c r="AS72" i="19"/>
  <c r="AT72" i="19"/>
  <c r="AU72" i="19"/>
  <c r="AV72" i="19"/>
  <c r="AW72" i="19"/>
  <c r="AX72" i="19"/>
  <c r="AY72" i="19"/>
  <c r="BB72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U73" i="19" s="1"/>
  <c r="AD73" i="19"/>
  <c r="AE73" i="19"/>
  <c r="AF73" i="19"/>
  <c r="AG73" i="19"/>
  <c r="AH73" i="19"/>
  <c r="AI73" i="19"/>
  <c r="AJ73" i="19"/>
  <c r="AK73" i="19"/>
  <c r="AL73" i="19"/>
  <c r="AM73" i="19"/>
  <c r="AN73" i="19"/>
  <c r="AO73" i="19"/>
  <c r="AP73" i="19"/>
  <c r="AQ73" i="19"/>
  <c r="AR73" i="19"/>
  <c r="AS73" i="19"/>
  <c r="AT73" i="19"/>
  <c r="AV73" i="19"/>
  <c r="AW73" i="19"/>
  <c r="AX73" i="19"/>
  <c r="AY73" i="19"/>
  <c r="BB73" i="19"/>
  <c r="F74" i="19"/>
  <c r="X74" i="19" s="1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AN74" i="19"/>
  <c r="AO74" i="19"/>
  <c r="AP74" i="19"/>
  <c r="AQ74" i="19"/>
  <c r="AR74" i="19"/>
  <c r="AS74" i="19"/>
  <c r="AT74" i="19"/>
  <c r="AU74" i="19"/>
  <c r="AV74" i="19"/>
  <c r="AW74" i="19"/>
  <c r="AX74" i="19"/>
  <c r="AY74" i="19"/>
  <c r="BB74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U75" i="19" s="1"/>
  <c r="AD75" i="19"/>
  <c r="AE75" i="19"/>
  <c r="AF75" i="19"/>
  <c r="AG75" i="19"/>
  <c r="AH75" i="19"/>
  <c r="AI75" i="19"/>
  <c r="AJ75" i="19"/>
  <c r="AK75" i="19"/>
  <c r="AL75" i="19"/>
  <c r="AM75" i="19"/>
  <c r="AN75" i="19"/>
  <c r="AO75" i="19"/>
  <c r="AP75" i="19"/>
  <c r="AQ75" i="19"/>
  <c r="AR75" i="19"/>
  <c r="AS75" i="19"/>
  <c r="AT75" i="19"/>
  <c r="AV75" i="19"/>
  <c r="AW75" i="19"/>
  <c r="AX75" i="19"/>
  <c r="AY75" i="19"/>
  <c r="BB75" i="19"/>
  <c r="F76" i="19"/>
  <c r="X76" i="19" s="1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Y76" i="19"/>
  <c r="Z76" i="19"/>
  <c r="AA76" i="19"/>
  <c r="AB76" i="19"/>
  <c r="AC76" i="19"/>
  <c r="AU76" i="19" s="1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AP76" i="19"/>
  <c r="AQ76" i="19"/>
  <c r="AR76" i="19"/>
  <c r="AT76" i="19"/>
  <c r="AV76" i="19"/>
  <c r="AW76" i="19"/>
  <c r="AX76" i="19"/>
  <c r="AY76" i="19"/>
  <c r="BB76" i="19"/>
  <c r="F77" i="19"/>
  <c r="X77" i="19" s="1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AN77" i="19"/>
  <c r="AO77" i="19"/>
  <c r="AP77" i="19"/>
  <c r="AQ77" i="19"/>
  <c r="AR77" i="19"/>
  <c r="AS77" i="19"/>
  <c r="AT77" i="19"/>
  <c r="AU77" i="19"/>
  <c r="AV77" i="19"/>
  <c r="AW77" i="19"/>
  <c r="AX77" i="19"/>
  <c r="AY77" i="19"/>
  <c r="BB77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AN78" i="19"/>
  <c r="AO78" i="19"/>
  <c r="AP78" i="19"/>
  <c r="AQ78" i="19"/>
  <c r="AR78" i="19"/>
  <c r="AS78" i="19"/>
  <c r="AT78" i="19"/>
  <c r="AU78" i="19"/>
  <c r="AV78" i="19"/>
  <c r="AW78" i="19"/>
  <c r="AX78" i="19"/>
  <c r="AY78" i="19"/>
  <c r="BB78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AN79" i="19"/>
  <c r="AO79" i="19"/>
  <c r="AP79" i="19"/>
  <c r="AQ79" i="19"/>
  <c r="AR79" i="19"/>
  <c r="AS79" i="19"/>
  <c r="AT79" i="19"/>
  <c r="AU79" i="19"/>
  <c r="AV79" i="19"/>
  <c r="AW79" i="19"/>
  <c r="AX79" i="19"/>
  <c r="AY79" i="19"/>
  <c r="BB79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AN80" i="19"/>
  <c r="AO80" i="19"/>
  <c r="AP80" i="19"/>
  <c r="AQ80" i="19"/>
  <c r="AR80" i="19"/>
  <c r="AS80" i="19"/>
  <c r="AT80" i="19"/>
  <c r="AU80" i="19"/>
  <c r="AV80" i="19"/>
  <c r="AW80" i="19"/>
  <c r="AX80" i="19"/>
  <c r="AY80" i="19"/>
  <c r="BB80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U81" i="19" s="1"/>
  <c r="AD81" i="19"/>
  <c r="AE81" i="19"/>
  <c r="AF81" i="19"/>
  <c r="AG81" i="19"/>
  <c r="AH81" i="19"/>
  <c r="AI81" i="19"/>
  <c r="AJ81" i="19"/>
  <c r="AK81" i="19"/>
  <c r="AL81" i="19"/>
  <c r="AM81" i="19"/>
  <c r="AN81" i="19"/>
  <c r="AO81" i="19"/>
  <c r="AP81" i="19"/>
  <c r="AQ81" i="19"/>
  <c r="AR81" i="19"/>
  <c r="AS81" i="19"/>
  <c r="AT81" i="19"/>
  <c r="AV81" i="19"/>
  <c r="AW81" i="19"/>
  <c r="AX81" i="19"/>
  <c r="AY81" i="19"/>
  <c r="BB81" i="19"/>
  <c r="F82" i="19"/>
  <c r="X82" i="19" s="1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AN82" i="19"/>
  <c r="AO82" i="19"/>
  <c r="AP82" i="19"/>
  <c r="AQ82" i="19"/>
  <c r="AR82" i="19"/>
  <c r="AS82" i="19"/>
  <c r="AT82" i="19"/>
  <c r="AU82" i="19"/>
  <c r="AV82" i="19"/>
  <c r="AW82" i="19"/>
  <c r="AX82" i="19"/>
  <c r="AY82" i="19"/>
  <c r="BB82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U83" i="19" s="1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AP83" i="19"/>
  <c r="AQ83" i="19"/>
  <c r="AR83" i="19"/>
  <c r="AS83" i="19"/>
  <c r="AT83" i="19"/>
  <c r="AV83" i="19"/>
  <c r="AW83" i="19"/>
  <c r="AX83" i="19"/>
  <c r="AY83" i="19"/>
  <c r="BB83" i="19"/>
  <c r="F84" i="19"/>
  <c r="X84" i="19" s="1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Y84" i="19"/>
  <c r="Z84" i="19"/>
  <c r="AA84" i="19"/>
  <c r="AB84" i="19"/>
  <c r="AC84" i="19"/>
  <c r="AU84" i="19" s="1"/>
  <c r="AD84" i="19"/>
  <c r="AE84" i="19"/>
  <c r="AF84" i="19"/>
  <c r="AG84" i="19"/>
  <c r="AH84" i="19"/>
  <c r="AI84" i="19"/>
  <c r="AJ84" i="19"/>
  <c r="AK84" i="19"/>
  <c r="AL84" i="19"/>
  <c r="AM84" i="19"/>
  <c r="AN84" i="19"/>
  <c r="AO84" i="19"/>
  <c r="AP84" i="19"/>
  <c r="AQ84" i="19"/>
  <c r="AR84" i="19"/>
  <c r="AS84" i="19"/>
  <c r="AT84" i="19"/>
  <c r="AV84" i="19"/>
  <c r="AW84" i="19"/>
  <c r="AX84" i="19"/>
  <c r="AY84" i="19"/>
  <c r="BB84" i="19"/>
  <c r="F85" i="19"/>
  <c r="X85" i="19" s="1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AN85" i="19"/>
  <c r="AO85" i="19"/>
  <c r="AP85" i="19"/>
  <c r="AQ85" i="19"/>
  <c r="AR85" i="19"/>
  <c r="AS85" i="19"/>
  <c r="AT85" i="19"/>
  <c r="AU85" i="19"/>
  <c r="AV85" i="19"/>
  <c r="AW85" i="19"/>
  <c r="AX85" i="19"/>
  <c r="AY85" i="19"/>
  <c r="BB85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AN86" i="19"/>
  <c r="AO86" i="19"/>
  <c r="AP86" i="19"/>
  <c r="AQ86" i="19"/>
  <c r="AR86" i="19"/>
  <c r="AS86" i="19"/>
  <c r="AT86" i="19"/>
  <c r="AU86" i="19"/>
  <c r="AV86" i="19"/>
  <c r="AW86" i="19"/>
  <c r="AX86" i="19"/>
  <c r="AY86" i="19"/>
  <c r="BB86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AM87" i="19"/>
  <c r="AN87" i="19"/>
  <c r="AO87" i="19"/>
  <c r="AP87" i="19"/>
  <c r="AQ87" i="19"/>
  <c r="AR87" i="19"/>
  <c r="AS87" i="19"/>
  <c r="AT87" i="19"/>
  <c r="AU87" i="19"/>
  <c r="AV87" i="19"/>
  <c r="AW87" i="19"/>
  <c r="AX87" i="19"/>
  <c r="AY87" i="19"/>
  <c r="BB87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AN88" i="19"/>
  <c r="AO88" i="19"/>
  <c r="AP88" i="19"/>
  <c r="AQ88" i="19"/>
  <c r="AR88" i="19"/>
  <c r="AS88" i="19"/>
  <c r="AT88" i="19"/>
  <c r="AU88" i="19"/>
  <c r="AV88" i="19"/>
  <c r="AW88" i="19"/>
  <c r="AX88" i="19"/>
  <c r="AY88" i="19"/>
  <c r="BB88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U89" i="19" s="1"/>
  <c r="AD89" i="19"/>
  <c r="AE89" i="19"/>
  <c r="AF89" i="19"/>
  <c r="AG89" i="19"/>
  <c r="AH89" i="19"/>
  <c r="AI89" i="19"/>
  <c r="AJ89" i="19"/>
  <c r="AK89" i="19"/>
  <c r="AL89" i="19"/>
  <c r="AM89" i="19"/>
  <c r="AN89" i="19"/>
  <c r="AO89" i="19"/>
  <c r="AP89" i="19"/>
  <c r="AQ89" i="19"/>
  <c r="AR89" i="19"/>
  <c r="AS89" i="19"/>
  <c r="AT89" i="19"/>
  <c r="AV89" i="19"/>
  <c r="AW89" i="19"/>
  <c r="AX89" i="19"/>
  <c r="AY89" i="19"/>
  <c r="BB89" i="19"/>
  <c r="F90" i="19"/>
  <c r="X90" i="19" s="1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AN90" i="19"/>
  <c r="AO90" i="19"/>
  <c r="AP90" i="19"/>
  <c r="AQ90" i="19"/>
  <c r="AR90" i="19"/>
  <c r="AS90" i="19"/>
  <c r="AT90" i="19"/>
  <c r="AU90" i="19"/>
  <c r="AV90" i="19"/>
  <c r="AW90" i="19"/>
  <c r="AX90" i="19"/>
  <c r="AY90" i="19"/>
  <c r="BB90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U91" i="19" s="1"/>
  <c r="AD91" i="19"/>
  <c r="AE91" i="19"/>
  <c r="AF91" i="19"/>
  <c r="AG91" i="19"/>
  <c r="AH91" i="19"/>
  <c r="AI91" i="19"/>
  <c r="AJ91" i="19"/>
  <c r="AK91" i="19"/>
  <c r="AL91" i="19"/>
  <c r="AM91" i="19"/>
  <c r="AN91" i="19"/>
  <c r="AO91" i="19"/>
  <c r="AP91" i="19"/>
  <c r="AQ91" i="19"/>
  <c r="AR91" i="19"/>
  <c r="AS91" i="19"/>
  <c r="AT91" i="19"/>
  <c r="AV91" i="19"/>
  <c r="AW91" i="19"/>
  <c r="AX91" i="19"/>
  <c r="AY91" i="19"/>
  <c r="BB91" i="19"/>
  <c r="F92" i="19"/>
  <c r="X92" i="19" s="1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Y92" i="19"/>
  <c r="Z92" i="19"/>
  <c r="AA92" i="19"/>
  <c r="AB92" i="19"/>
  <c r="AC92" i="19"/>
  <c r="AU92" i="19" s="1"/>
  <c r="AD92" i="19"/>
  <c r="AE92" i="19"/>
  <c r="AF92" i="19"/>
  <c r="AG92" i="19"/>
  <c r="AH92" i="19"/>
  <c r="AI92" i="19"/>
  <c r="AJ92" i="19"/>
  <c r="AK92" i="19"/>
  <c r="AL92" i="19"/>
  <c r="AM92" i="19"/>
  <c r="AN92" i="19"/>
  <c r="AO92" i="19"/>
  <c r="AP92" i="19"/>
  <c r="AQ92" i="19"/>
  <c r="AR92" i="19"/>
  <c r="AS92" i="19"/>
  <c r="AT92" i="19"/>
  <c r="AV92" i="19"/>
  <c r="AW92" i="19"/>
  <c r="AX92" i="19"/>
  <c r="AY92" i="19"/>
  <c r="BB92" i="19"/>
  <c r="F93" i="19"/>
  <c r="X93" i="19" s="1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AN93" i="19"/>
  <c r="AO93" i="19"/>
  <c r="AP93" i="19"/>
  <c r="AQ93" i="19"/>
  <c r="AR93" i="19"/>
  <c r="AS93" i="19"/>
  <c r="AT93" i="19"/>
  <c r="AU93" i="19"/>
  <c r="AV93" i="19"/>
  <c r="AW93" i="19"/>
  <c r="AX93" i="19"/>
  <c r="AY93" i="19"/>
  <c r="BB93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AN94" i="19"/>
  <c r="AO94" i="19"/>
  <c r="AP94" i="19"/>
  <c r="AQ94" i="19"/>
  <c r="AR94" i="19"/>
  <c r="AS94" i="19"/>
  <c r="AT94" i="19"/>
  <c r="AU94" i="19"/>
  <c r="AV94" i="19"/>
  <c r="AW94" i="19"/>
  <c r="AX94" i="19"/>
  <c r="AY94" i="19"/>
  <c r="BB94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AN95" i="19"/>
  <c r="AO95" i="19"/>
  <c r="AP95" i="19"/>
  <c r="AQ95" i="19"/>
  <c r="AR95" i="19"/>
  <c r="AS95" i="19"/>
  <c r="AT95" i="19"/>
  <c r="AU95" i="19"/>
  <c r="AV95" i="19"/>
  <c r="AW95" i="19"/>
  <c r="AX95" i="19"/>
  <c r="AY95" i="19"/>
  <c r="BB95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AN96" i="19"/>
  <c r="AO96" i="19"/>
  <c r="AP96" i="19"/>
  <c r="AQ96" i="19"/>
  <c r="AR96" i="19"/>
  <c r="AS96" i="19"/>
  <c r="AT96" i="19"/>
  <c r="AU96" i="19"/>
  <c r="AV96" i="19"/>
  <c r="AW96" i="19"/>
  <c r="AX96" i="19"/>
  <c r="AY96" i="19"/>
  <c r="BB96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U97" i="19" s="1"/>
  <c r="AD97" i="19"/>
  <c r="AE97" i="19"/>
  <c r="AF97" i="19"/>
  <c r="AG97" i="19"/>
  <c r="AH97" i="19"/>
  <c r="AI97" i="19"/>
  <c r="AJ97" i="19"/>
  <c r="AK97" i="19"/>
  <c r="AL97" i="19"/>
  <c r="AM97" i="19"/>
  <c r="AN97" i="19"/>
  <c r="AO97" i="19"/>
  <c r="AP97" i="19"/>
  <c r="AQ97" i="19"/>
  <c r="AR97" i="19"/>
  <c r="AS97" i="19"/>
  <c r="AT97" i="19"/>
  <c r="AV97" i="19"/>
  <c r="AW97" i="19"/>
  <c r="AX97" i="19"/>
  <c r="AY97" i="19"/>
  <c r="BB97" i="19"/>
  <c r="F98" i="19"/>
  <c r="X98" i="19" s="1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AN98" i="19"/>
  <c r="AO98" i="19"/>
  <c r="AP98" i="19"/>
  <c r="AQ98" i="19"/>
  <c r="AR98" i="19"/>
  <c r="AS98" i="19"/>
  <c r="AT98" i="19"/>
  <c r="AU98" i="19"/>
  <c r="AV98" i="19"/>
  <c r="AW98" i="19"/>
  <c r="AX98" i="19"/>
  <c r="AY98" i="19"/>
  <c r="BB98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U99" i="19" s="1"/>
  <c r="AD99" i="19"/>
  <c r="AE99" i="19"/>
  <c r="AF99" i="19"/>
  <c r="AG99" i="19"/>
  <c r="AH99" i="19"/>
  <c r="AI99" i="19"/>
  <c r="AJ99" i="19"/>
  <c r="AK99" i="19"/>
  <c r="AL99" i="19"/>
  <c r="AM99" i="19"/>
  <c r="AN99" i="19"/>
  <c r="AO99" i="19"/>
  <c r="AP99" i="19"/>
  <c r="AQ99" i="19"/>
  <c r="AR99" i="19"/>
  <c r="AS99" i="19"/>
  <c r="AT99" i="19"/>
  <c r="AV99" i="19"/>
  <c r="AW99" i="19"/>
  <c r="AX99" i="19"/>
  <c r="AY99" i="19"/>
  <c r="BB99" i="19"/>
  <c r="F100" i="19"/>
  <c r="X100" i="19" s="1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W100" i="19"/>
  <c r="Y100" i="19"/>
  <c r="Z100" i="19"/>
  <c r="AA100" i="19"/>
  <c r="AB100" i="19"/>
  <c r="AC100" i="19"/>
  <c r="AU100" i="19" s="1"/>
  <c r="AD100" i="19"/>
  <c r="AE100" i="19"/>
  <c r="AF100" i="19"/>
  <c r="AG100" i="19"/>
  <c r="AH100" i="19"/>
  <c r="AI100" i="19"/>
  <c r="AJ100" i="19"/>
  <c r="AK100" i="19"/>
  <c r="AL100" i="19"/>
  <c r="AM100" i="19"/>
  <c r="AN100" i="19"/>
  <c r="AO100" i="19"/>
  <c r="AP100" i="19"/>
  <c r="AQ100" i="19"/>
  <c r="AR100" i="19"/>
  <c r="AS100" i="19"/>
  <c r="AT100" i="19"/>
  <c r="AV100" i="19"/>
  <c r="AW100" i="19"/>
  <c r="AX100" i="19"/>
  <c r="AY100" i="19"/>
  <c r="BB100" i="19"/>
  <c r="F101" i="19"/>
  <c r="X101" i="19" s="1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AN101" i="19"/>
  <c r="AO101" i="19"/>
  <c r="AP101" i="19"/>
  <c r="AQ101" i="19"/>
  <c r="AR101" i="19"/>
  <c r="AS101" i="19"/>
  <c r="AT101" i="19"/>
  <c r="AU101" i="19"/>
  <c r="AV101" i="19"/>
  <c r="AW101" i="19"/>
  <c r="AX101" i="19"/>
  <c r="AY101" i="19"/>
  <c r="BB101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AN102" i="19"/>
  <c r="AO102" i="19"/>
  <c r="AP102" i="19"/>
  <c r="AQ102" i="19"/>
  <c r="AR102" i="19"/>
  <c r="AS102" i="19"/>
  <c r="AT102" i="19"/>
  <c r="AU102" i="19"/>
  <c r="AV102" i="19"/>
  <c r="AW102" i="19"/>
  <c r="AX102" i="19"/>
  <c r="AY102" i="19"/>
  <c r="BB102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AN103" i="19"/>
  <c r="AO103" i="19"/>
  <c r="AP103" i="19"/>
  <c r="AQ103" i="19"/>
  <c r="AR103" i="19"/>
  <c r="AS103" i="19"/>
  <c r="AT103" i="19"/>
  <c r="AU103" i="19"/>
  <c r="AV103" i="19"/>
  <c r="AW103" i="19"/>
  <c r="AX103" i="19"/>
  <c r="AY103" i="19"/>
  <c r="BB103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AN104" i="19"/>
  <c r="AO104" i="19"/>
  <c r="AP104" i="19"/>
  <c r="AQ104" i="19"/>
  <c r="AR104" i="19"/>
  <c r="AS104" i="19"/>
  <c r="AT104" i="19"/>
  <c r="AU104" i="19"/>
  <c r="AV104" i="19"/>
  <c r="AW104" i="19"/>
  <c r="AX104" i="19"/>
  <c r="AY104" i="19"/>
  <c r="BB104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U105" i="19" s="1"/>
  <c r="AD105" i="19"/>
  <c r="AE105" i="19"/>
  <c r="AF105" i="19"/>
  <c r="AG105" i="19"/>
  <c r="AH105" i="19"/>
  <c r="AI105" i="19"/>
  <c r="AJ105" i="19"/>
  <c r="AK105" i="19"/>
  <c r="AL105" i="19"/>
  <c r="AM105" i="19"/>
  <c r="AN105" i="19"/>
  <c r="AO105" i="19"/>
  <c r="AP105" i="19"/>
  <c r="AQ105" i="19"/>
  <c r="AR105" i="19"/>
  <c r="AS105" i="19"/>
  <c r="AT105" i="19"/>
  <c r="AV105" i="19"/>
  <c r="AW105" i="19"/>
  <c r="AX105" i="19"/>
  <c r="AY105" i="19"/>
  <c r="BB105" i="19"/>
  <c r="F106" i="19"/>
  <c r="X106" i="19" s="1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AN106" i="19"/>
  <c r="AO106" i="19"/>
  <c r="AP106" i="19"/>
  <c r="AQ106" i="19"/>
  <c r="AR106" i="19"/>
  <c r="AS106" i="19"/>
  <c r="AT106" i="19"/>
  <c r="AU106" i="19"/>
  <c r="AV106" i="19"/>
  <c r="AW106" i="19"/>
  <c r="AX106" i="19"/>
  <c r="AY106" i="19"/>
  <c r="BB106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U107" i="19" s="1"/>
  <c r="AD107" i="19"/>
  <c r="AE107" i="19"/>
  <c r="AF107" i="19"/>
  <c r="AG107" i="19"/>
  <c r="AH107" i="19"/>
  <c r="AI107" i="19"/>
  <c r="AJ107" i="19"/>
  <c r="AK107" i="19"/>
  <c r="AL107" i="19"/>
  <c r="AM107" i="19"/>
  <c r="AN107" i="19"/>
  <c r="AO107" i="19"/>
  <c r="AP107" i="19"/>
  <c r="AQ107" i="19"/>
  <c r="AR107" i="19"/>
  <c r="AS107" i="19"/>
  <c r="AT107" i="19"/>
  <c r="AV107" i="19"/>
  <c r="AW107" i="19"/>
  <c r="AX107" i="19"/>
  <c r="AY107" i="19"/>
  <c r="BB107" i="19"/>
  <c r="F108" i="19"/>
  <c r="X108" i="19" s="1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Y108" i="19"/>
  <c r="Z108" i="19"/>
  <c r="AA108" i="19"/>
  <c r="AB108" i="19"/>
  <c r="AC108" i="19"/>
  <c r="AU108" i="19" s="1"/>
  <c r="AD108" i="19"/>
  <c r="AE108" i="19"/>
  <c r="AF108" i="19"/>
  <c r="AG108" i="19"/>
  <c r="AH108" i="19"/>
  <c r="AI108" i="19"/>
  <c r="AJ108" i="19"/>
  <c r="AK108" i="19"/>
  <c r="AL108" i="19"/>
  <c r="AM108" i="19"/>
  <c r="AN108" i="19"/>
  <c r="AO108" i="19"/>
  <c r="AP108" i="19"/>
  <c r="AQ108" i="19"/>
  <c r="AR108" i="19"/>
  <c r="AS108" i="19"/>
  <c r="AT108" i="19"/>
  <c r="AV108" i="19"/>
  <c r="AW108" i="19"/>
  <c r="AX108" i="19"/>
  <c r="AY108" i="19"/>
  <c r="BB108" i="19"/>
  <c r="F109" i="19"/>
  <c r="X109" i="19" s="1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Y109" i="19"/>
  <c r="Z109" i="19"/>
  <c r="AA109" i="19"/>
  <c r="AB109" i="19"/>
  <c r="AC109" i="19"/>
  <c r="AD109" i="19"/>
  <c r="AE109" i="19"/>
  <c r="AF109" i="19"/>
  <c r="AG109" i="19"/>
  <c r="AH109" i="19"/>
  <c r="AI109" i="19"/>
  <c r="AJ109" i="19"/>
  <c r="AK109" i="19"/>
  <c r="AL109" i="19"/>
  <c r="AM109" i="19"/>
  <c r="AN109" i="19"/>
  <c r="AO109" i="19"/>
  <c r="AP109" i="19"/>
  <c r="AQ109" i="19"/>
  <c r="AR109" i="19"/>
  <c r="AS109" i="19"/>
  <c r="AT109" i="19"/>
  <c r="AU109" i="19"/>
  <c r="AV109" i="19"/>
  <c r="AW109" i="19"/>
  <c r="AX109" i="19"/>
  <c r="AY109" i="19"/>
  <c r="BB109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AF110" i="19"/>
  <c r="AG110" i="19"/>
  <c r="AH110" i="19"/>
  <c r="AI110" i="19"/>
  <c r="AJ110" i="19"/>
  <c r="AK110" i="19"/>
  <c r="AL110" i="19"/>
  <c r="AM110" i="19"/>
  <c r="AN110" i="19"/>
  <c r="AO110" i="19"/>
  <c r="AP110" i="19"/>
  <c r="AQ110" i="19"/>
  <c r="AR110" i="19"/>
  <c r="AS110" i="19"/>
  <c r="AT110" i="19"/>
  <c r="AU110" i="19"/>
  <c r="AV110" i="19"/>
  <c r="AW110" i="19"/>
  <c r="AX110" i="19"/>
  <c r="AY110" i="19"/>
  <c r="BB110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AF111" i="19"/>
  <c r="AG111" i="19"/>
  <c r="AH111" i="19"/>
  <c r="AI111" i="19"/>
  <c r="AJ111" i="19"/>
  <c r="AK111" i="19"/>
  <c r="AL111" i="19"/>
  <c r="AM111" i="19"/>
  <c r="AN111" i="19"/>
  <c r="AO111" i="19"/>
  <c r="AP111" i="19"/>
  <c r="AQ111" i="19"/>
  <c r="AR111" i="19"/>
  <c r="AS111" i="19"/>
  <c r="AT111" i="19"/>
  <c r="AU111" i="19"/>
  <c r="AV111" i="19"/>
  <c r="AW111" i="19"/>
  <c r="AX111" i="19"/>
  <c r="AY111" i="19"/>
  <c r="BB111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AF112" i="19"/>
  <c r="AG112" i="19"/>
  <c r="AH112" i="19"/>
  <c r="AI112" i="19"/>
  <c r="AJ112" i="19"/>
  <c r="AK112" i="19"/>
  <c r="AL112" i="19"/>
  <c r="AM112" i="19"/>
  <c r="AN112" i="19"/>
  <c r="AO112" i="19"/>
  <c r="AP112" i="19"/>
  <c r="AQ112" i="19"/>
  <c r="AR112" i="19"/>
  <c r="AS112" i="19"/>
  <c r="AT112" i="19"/>
  <c r="AU112" i="19"/>
  <c r="AV112" i="19"/>
  <c r="AW112" i="19"/>
  <c r="AX112" i="19"/>
  <c r="AY112" i="19"/>
  <c r="BB112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U113" i="19" s="1"/>
  <c r="AD113" i="19"/>
  <c r="AE113" i="19"/>
  <c r="AF113" i="19"/>
  <c r="AG113" i="19"/>
  <c r="AH113" i="19"/>
  <c r="AI113" i="19"/>
  <c r="AJ113" i="19"/>
  <c r="AK113" i="19"/>
  <c r="AL113" i="19"/>
  <c r="AM113" i="19"/>
  <c r="AN113" i="19"/>
  <c r="AO113" i="19"/>
  <c r="AP113" i="19"/>
  <c r="AQ113" i="19"/>
  <c r="AR113" i="19"/>
  <c r="AS113" i="19"/>
  <c r="AT113" i="19"/>
  <c r="AV113" i="19"/>
  <c r="AW113" i="19"/>
  <c r="AX113" i="19"/>
  <c r="AY113" i="19"/>
  <c r="BB113" i="19"/>
  <c r="F114" i="19"/>
  <c r="X114" i="19" s="1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Y114" i="19"/>
  <c r="Z114" i="19"/>
  <c r="AA114" i="19"/>
  <c r="AB114" i="19"/>
  <c r="AC114" i="19"/>
  <c r="AD114" i="19"/>
  <c r="AE114" i="19"/>
  <c r="AF114" i="19"/>
  <c r="AG114" i="19"/>
  <c r="AH114" i="19"/>
  <c r="AI114" i="19"/>
  <c r="AJ114" i="19"/>
  <c r="AK114" i="19"/>
  <c r="AL114" i="19"/>
  <c r="AM114" i="19"/>
  <c r="AN114" i="19"/>
  <c r="AO114" i="19"/>
  <c r="AP114" i="19"/>
  <c r="AQ114" i="19"/>
  <c r="AR114" i="19"/>
  <c r="AS114" i="19"/>
  <c r="AT114" i="19"/>
  <c r="AU114" i="19"/>
  <c r="AV114" i="19"/>
  <c r="AW114" i="19"/>
  <c r="AX114" i="19"/>
  <c r="AY114" i="19"/>
  <c r="BB114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U115" i="19" s="1"/>
  <c r="AD115" i="19"/>
  <c r="AE115" i="19"/>
  <c r="AF115" i="19"/>
  <c r="AG115" i="19"/>
  <c r="AH115" i="19"/>
  <c r="AI115" i="19"/>
  <c r="AJ115" i="19"/>
  <c r="AK115" i="19"/>
  <c r="AL115" i="19"/>
  <c r="AM115" i="19"/>
  <c r="AN115" i="19"/>
  <c r="AO115" i="19"/>
  <c r="AP115" i="19"/>
  <c r="AQ115" i="19"/>
  <c r="AR115" i="19"/>
  <c r="AS115" i="19"/>
  <c r="AT115" i="19"/>
  <c r="AV115" i="19"/>
  <c r="AW115" i="19"/>
  <c r="AX115" i="19"/>
  <c r="AY115" i="19"/>
  <c r="BB115" i="19"/>
  <c r="F116" i="19"/>
  <c r="X116" i="19" s="1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Y116" i="19"/>
  <c r="Z116" i="19"/>
  <c r="AA116" i="19"/>
  <c r="AB116" i="19"/>
  <c r="AC116" i="19"/>
  <c r="AU116" i="19" s="1"/>
  <c r="AD116" i="19"/>
  <c r="AE116" i="19"/>
  <c r="AF116" i="19"/>
  <c r="AG116" i="19"/>
  <c r="AH116" i="19"/>
  <c r="AI116" i="19"/>
  <c r="AJ116" i="19"/>
  <c r="AK116" i="19"/>
  <c r="AL116" i="19"/>
  <c r="AM116" i="19"/>
  <c r="AN116" i="19"/>
  <c r="AO116" i="19"/>
  <c r="AP116" i="19"/>
  <c r="AQ116" i="19"/>
  <c r="AR116" i="19"/>
  <c r="AS116" i="19"/>
  <c r="AT116" i="19"/>
  <c r="AV116" i="19"/>
  <c r="AW116" i="19"/>
  <c r="AX116" i="19"/>
  <c r="AY116" i="19"/>
  <c r="BB116" i="19"/>
  <c r="F117" i="19"/>
  <c r="X117" i="19" s="1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Y117" i="19"/>
  <c r="Z117" i="19"/>
  <c r="AA117" i="19"/>
  <c r="AB117" i="19"/>
  <c r="AC117" i="19"/>
  <c r="AD117" i="19"/>
  <c r="AE117" i="19"/>
  <c r="AF117" i="19"/>
  <c r="AG117" i="19"/>
  <c r="AH117" i="19"/>
  <c r="AI117" i="19"/>
  <c r="AJ117" i="19"/>
  <c r="AK117" i="19"/>
  <c r="AL117" i="19"/>
  <c r="AM117" i="19"/>
  <c r="AN117" i="19"/>
  <c r="AO117" i="19"/>
  <c r="AP117" i="19"/>
  <c r="AQ117" i="19"/>
  <c r="AR117" i="19"/>
  <c r="AS117" i="19"/>
  <c r="AT117" i="19"/>
  <c r="AU117" i="19"/>
  <c r="AV117" i="19"/>
  <c r="AW117" i="19"/>
  <c r="AX117" i="19"/>
  <c r="AY117" i="19"/>
  <c r="BB117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D118" i="19"/>
  <c r="AE118" i="19"/>
  <c r="AF118" i="19"/>
  <c r="AG118" i="19"/>
  <c r="AH118" i="19"/>
  <c r="AI118" i="19"/>
  <c r="AJ118" i="19"/>
  <c r="AK118" i="19"/>
  <c r="AL118" i="19"/>
  <c r="AM118" i="19"/>
  <c r="AN118" i="19"/>
  <c r="AO118" i="19"/>
  <c r="AP118" i="19"/>
  <c r="AQ118" i="19"/>
  <c r="AR118" i="19"/>
  <c r="AS118" i="19"/>
  <c r="AT118" i="19"/>
  <c r="AU118" i="19"/>
  <c r="AV118" i="19"/>
  <c r="AW118" i="19"/>
  <c r="AX118" i="19"/>
  <c r="AY118" i="19"/>
  <c r="BB118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D119" i="19"/>
  <c r="AE119" i="19"/>
  <c r="AF119" i="19"/>
  <c r="AG119" i="19"/>
  <c r="AH119" i="19"/>
  <c r="AI119" i="19"/>
  <c r="AJ119" i="19"/>
  <c r="AK119" i="19"/>
  <c r="AL119" i="19"/>
  <c r="AM119" i="19"/>
  <c r="AN119" i="19"/>
  <c r="AO119" i="19"/>
  <c r="AP119" i="19"/>
  <c r="AQ119" i="19"/>
  <c r="AR119" i="19"/>
  <c r="AS119" i="19"/>
  <c r="AT119" i="19"/>
  <c r="AU119" i="19"/>
  <c r="AV119" i="19"/>
  <c r="AW119" i="19"/>
  <c r="AX119" i="19"/>
  <c r="AY119" i="19"/>
  <c r="BB119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D120" i="19"/>
  <c r="AE120" i="19"/>
  <c r="AF120" i="19"/>
  <c r="AG120" i="19"/>
  <c r="AH120" i="19"/>
  <c r="AI120" i="19"/>
  <c r="AJ120" i="19"/>
  <c r="AK120" i="19"/>
  <c r="AL120" i="19"/>
  <c r="AM120" i="19"/>
  <c r="AN120" i="19"/>
  <c r="AO120" i="19"/>
  <c r="AP120" i="19"/>
  <c r="AQ120" i="19"/>
  <c r="AR120" i="19"/>
  <c r="AS120" i="19"/>
  <c r="AT120" i="19"/>
  <c r="AU120" i="19"/>
  <c r="AV120" i="19"/>
  <c r="AW120" i="19"/>
  <c r="AX120" i="19"/>
  <c r="AY120" i="19"/>
  <c r="BB120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U121" i="19" s="1"/>
  <c r="AD121" i="19"/>
  <c r="AE121" i="19"/>
  <c r="AF121" i="19"/>
  <c r="AG121" i="19"/>
  <c r="AH121" i="19"/>
  <c r="AI121" i="19"/>
  <c r="AJ121" i="19"/>
  <c r="AK121" i="19"/>
  <c r="AL121" i="19"/>
  <c r="AM121" i="19"/>
  <c r="AN121" i="19"/>
  <c r="AO121" i="19"/>
  <c r="AP121" i="19"/>
  <c r="AQ121" i="19"/>
  <c r="AR121" i="19"/>
  <c r="AS121" i="19"/>
  <c r="AT121" i="19"/>
  <c r="AV121" i="19"/>
  <c r="AW121" i="19"/>
  <c r="AX121" i="19"/>
  <c r="AY121" i="19"/>
  <c r="BB121" i="19"/>
  <c r="F122" i="19"/>
  <c r="X122" i="19" s="1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Y122" i="19"/>
  <c r="Z122" i="19"/>
  <c r="AA122" i="19"/>
  <c r="AB122" i="19"/>
  <c r="AC122" i="19"/>
  <c r="AD122" i="19"/>
  <c r="AE122" i="19"/>
  <c r="AF122" i="19"/>
  <c r="AG122" i="19"/>
  <c r="AH122" i="19"/>
  <c r="AI122" i="19"/>
  <c r="AJ122" i="19"/>
  <c r="AK122" i="19"/>
  <c r="AL122" i="19"/>
  <c r="AM122" i="19"/>
  <c r="AN122" i="19"/>
  <c r="AO122" i="19"/>
  <c r="AP122" i="19"/>
  <c r="AQ122" i="19"/>
  <c r="AR122" i="19"/>
  <c r="AS122" i="19"/>
  <c r="AT122" i="19"/>
  <c r="AU122" i="19"/>
  <c r="AV122" i="19"/>
  <c r="AW122" i="19"/>
  <c r="AX122" i="19"/>
  <c r="AY122" i="19"/>
  <c r="BB122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U123" i="19" s="1"/>
  <c r="AD123" i="19"/>
  <c r="AE123" i="19"/>
  <c r="AF123" i="19"/>
  <c r="AG123" i="19"/>
  <c r="AH123" i="19"/>
  <c r="AI123" i="19"/>
  <c r="AJ123" i="19"/>
  <c r="AK123" i="19"/>
  <c r="AL123" i="19"/>
  <c r="AM123" i="19"/>
  <c r="AN123" i="19"/>
  <c r="AO123" i="19"/>
  <c r="AP123" i="19"/>
  <c r="AQ123" i="19"/>
  <c r="AR123" i="19"/>
  <c r="AS123" i="19"/>
  <c r="AT123" i="19"/>
  <c r="AV123" i="19"/>
  <c r="AW123" i="19"/>
  <c r="AX123" i="19"/>
  <c r="AY123" i="19"/>
  <c r="BB123" i="19"/>
  <c r="F124" i="19"/>
  <c r="X124" i="19" s="1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Y124" i="19"/>
  <c r="Z124" i="19"/>
  <c r="AA124" i="19"/>
  <c r="AB124" i="19"/>
  <c r="AC124" i="19"/>
  <c r="AU124" i="19" s="1"/>
  <c r="AD124" i="19"/>
  <c r="AE124" i="19"/>
  <c r="AF124" i="19"/>
  <c r="AG124" i="19"/>
  <c r="AH124" i="19"/>
  <c r="AI124" i="19"/>
  <c r="AJ124" i="19"/>
  <c r="AK124" i="19"/>
  <c r="AL124" i="19"/>
  <c r="AM124" i="19"/>
  <c r="AN124" i="19"/>
  <c r="AO124" i="19"/>
  <c r="AP124" i="19"/>
  <c r="AQ124" i="19"/>
  <c r="AR124" i="19"/>
  <c r="AS124" i="19"/>
  <c r="AT124" i="19"/>
  <c r="AV124" i="19"/>
  <c r="AW124" i="19"/>
  <c r="AX124" i="19"/>
  <c r="AY124" i="19"/>
  <c r="BB124" i="19"/>
  <c r="F125" i="19"/>
  <c r="X125" i="19" s="1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Y125" i="19"/>
  <c r="Z125" i="19"/>
  <c r="AA125" i="19"/>
  <c r="AB125" i="19"/>
  <c r="AC125" i="19"/>
  <c r="AD125" i="19"/>
  <c r="AE125" i="19"/>
  <c r="AF125" i="19"/>
  <c r="AG125" i="19"/>
  <c r="AH125" i="19"/>
  <c r="AI125" i="19"/>
  <c r="AJ125" i="19"/>
  <c r="AK125" i="19"/>
  <c r="AL125" i="19"/>
  <c r="AM125" i="19"/>
  <c r="AN125" i="19"/>
  <c r="AO125" i="19"/>
  <c r="AP125" i="19"/>
  <c r="AQ125" i="19"/>
  <c r="AR125" i="19"/>
  <c r="AS125" i="19"/>
  <c r="AT125" i="19"/>
  <c r="AU125" i="19"/>
  <c r="AV125" i="19"/>
  <c r="AW125" i="19"/>
  <c r="AX125" i="19"/>
  <c r="AY125" i="19"/>
  <c r="BB125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D126" i="19"/>
  <c r="AE126" i="19"/>
  <c r="AF126" i="19"/>
  <c r="AG126" i="19"/>
  <c r="AH126" i="19"/>
  <c r="AI126" i="19"/>
  <c r="AJ126" i="19"/>
  <c r="AK126" i="19"/>
  <c r="AL126" i="19"/>
  <c r="AM126" i="19"/>
  <c r="AN126" i="19"/>
  <c r="AO126" i="19"/>
  <c r="AP126" i="19"/>
  <c r="AQ126" i="19"/>
  <c r="AR126" i="19"/>
  <c r="AS126" i="19"/>
  <c r="AT126" i="19"/>
  <c r="AU126" i="19"/>
  <c r="AV126" i="19"/>
  <c r="AW126" i="19"/>
  <c r="AX126" i="19"/>
  <c r="AY126" i="19"/>
  <c r="BB126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D127" i="19"/>
  <c r="AE127" i="19"/>
  <c r="AF127" i="19"/>
  <c r="AG127" i="19"/>
  <c r="AH127" i="19"/>
  <c r="AI127" i="19"/>
  <c r="AJ127" i="19"/>
  <c r="AK127" i="19"/>
  <c r="AL127" i="19"/>
  <c r="AM127" i="19"/>
  <c r="AN127" i="19"/>
  <c r="AO127" i="19"/>
  <c r="AP127" i="19"/>
  <c r="AQ127" i="19"/>
  <c r="AR127" i="19"/>
  <c r="AS127" i="19"/>
  <c r="AT127" i="19"/>
  <c r="AU127" i="19"/>
  <c r="AV127" i="19"/>
  <c r="AW127" i="19"/>
  <c r="AX127" i="19"/>
  <c r="AY127" i="19"/>
  <c r="BB127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AN128" i="19"/>
  <c r="AO128" i="19"/>
  <c r="AP128" i="19"/>
  <c r="AQ128" i="19"/>
  <c r="AR128" i="19"/>
  <c r="AS128" i="19"/>
  <c r="AT128" i="19"/>
  <c r="AU128" i="19"/>
  <c r="AV128" i="19"/>
  <c r="AW128" i="19"/>
  <c r="AX128" i="19"/>
  <c r="AY128" i="19"/>
  <c r="BB128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U129" i="19" s="1"/>
  <c r="AD129" i="19"/>
  <c r="AE129" i="19"/>
  <c r="AF129" i="19"/>
  <c r="AG129" i="19"/>
  <c r="AH129" i="19"/>
  <c r="AI129" i="19"/>
  <c r="AJ129" i="19"/>
  <c r="AK129" i="19"/>
  <c r="AL129" i="19"/>
  <c r="AM129" i="19"/>
  <c r="AN129" i="19"/>
  <c r="AO129" i="19"/>
  <c r="AP129" i="19"/>
  <c r="AQ129" i="19"/>
  <c r="AR129" i="19"/>
  <c r="AS129" i="19"/>
  <c r="AT129" i="19"/>
  <c r="AV129" i="19"/>
  <c r="AW129" i="19"/>
  <c r="AX129" i="19"/>
  <c r="AY129" i="19"/>
  <c r="BB129" i="19"/>
  <c r="F130" i="19"/>
  <c r="X130" i="19" s="1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Y130" i="19"/>
  <c r="Z130" i="19"/>
  <c r="AA130" i="19"/>
  <c r="AB130" i="19"/>
  <c r="AC130" i="19"/>
  <c r="AD130" i="19"/>
  <c r="AE130" i="19"/>
  <c r="AF130" i="19"/>
  <c r="AG130" i="19"/>
  <c r="AH130" i="19"/>
  <c r="AI130" i="19"/>
  <c r="AJ130" i="19"/>
  <c r="AK130" i="19"/>
  <c r="AL130" i="19"/>
  <c r="AM130" i="19"/>
  <c r="AN130" i="19"/>
  <c r="AO130" i="19"/>
  <c r="AP130" i="19"/>
  <c r="AQ130" i="19"/>
  <c r="AR130" i="19"/>
  <c r="AS130" i="19"/>
  <c r="AT130" i="19"/>
  <c r="AU130" i="19"/>
  <c r="AV130" i="19"/>
  <c r="AW130" i="19"/>
  <c r="AX130" i="19"/>
  <c r="AY130" i="19"/>
  <c r="BB130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U131" i="19" s="1"/>
  <c r="AD131" i="19"/>
  <c r="AE131" i="19"/>
  <c r="AF131" i="19"/>
  <c r="AG131" i="19"/>
  <c r="AH131" i="19"/>
  <c r="AI131" i="19"/>
  <c r="AJ131" i="19"/>
  <c r="AK131" i="19"/>
  <c r="AL131" i="19"/>
  <c r="AM131" i="19"/>
  <c r="AN131" i="19"/>
  <c r="AO131" i="19"/>
  <c r="AP131" i="19"/>
  <c r="AQ131" i="19"/>
  <c r="AR131" i="19"/>
  <c r="AS131" i="19"/>
  <c r="AT131" i="19"/>
  <c r="AV131" i="19"/>
  <c r="AW131" i="19"/>
  <c r="AX131" i="19"/>
  <c r="AY131" i="19"/>
  <c r="BB131" i="19"/>
  <c r="F132" i="19"/>
  <c r="X132" i="19" s="1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Y132" i="19"/>
  <c r="Z132" i="19"/>
  <c r="AA132" i="19"/>
  <c r="AB132" i="19"/>
  <c r="AC132" i="19"/>
  <c r="AU132" i="19" s="1"/>
  <c r="AD132" i="19"/>
  <c r="AE132" i="19"/>
  <c r="AF132" i="19"/>
  <c r="AG132" i="19"/>
  <c r="AH132" i="19"/>
  <c r="AI132" i="19"/>
  <c r="AJ132" i="19"/>
  <c r="AK132" i="19"/>
  <c r="AL132" i="19"/>
  <c r="AM132" i="19"/>
  <c r="AN132" i="19"/>
  <c r="AO132" i="19"/>
  <c r="AP132" i="19"/>
  <c r="AQ132" i="19"/>
  <c r="AR132" i="19"/>
  <c r="AS132" i="19"/>
  <c r="AT132" i="19"/>
  <c r="AV132" i="19"/>
  <c r="AW132" i="19"/>
  <c r="AX132" i="19"/>
  <c r="AY132" i="19"/>
  <c r="BB132" i="19"/>
  <c r="F133" i="19"/>
  <c r="X133" i="19" s="1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Y133" i="19"/>
  <c r="Z133" i="19"/>
  <c r="AA133" i="19"/>
  <c r="AB133" i="19"/>
  <c r="AC133" i="19"/>
  <c r="AD133" i="19"/>
  <c r="AE133" i="19"/>
  <c r="AF133" i="19"/>
  <c r="AG133" i="19"/>
  <c r="AH133" i="19"/>
  <c r="AI133" i="19"/>
  <c r="AJ133" i="19"/>
  <c r="AK133" i="19"/>
  <c r="AL133" i="19"/>
  <c r="AM133" i="19"/>
  <c r="AN133" i="19"/>
  <c r="AO133" i="19"/>
  <c r="AP133" i="19"/>
  <c r="AQ133" i="19"/>
  <c r="AR133" i="19"/>
  <c r="AS133" i="19"/>
  <c r="AT133" i="19"/>
  <c r="AU133" i="19"/>
  <c r="AV133" i="19"/>
  <c r="AW133" i="19"/>
  <c r="AX133" i="19"/>
  <c r="AY133" i="19"/>
  <c r="BB133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D134" i="19"/>
  <c r="AE134" i="19"/>
  <c r="AF134" i="19"/>
  <c r="AG134" i="19"/>
  <c r="AH134" i="19"/>
  <c r="AI134" i="19"/>
  <c r="AJ134" i="19"/>
  <c r="AK134" i="19"/>
  <c r="AL134" i="19"/>
  <c r="AM134" i="19"/>
  <c r="AN134" i="19"/>
  <c r="AO134" i="19"/>
  <c r="AP134" i="19"/>
  <c r="AQ134" i="19"/>
  <c r="AR134" i="19"/>
  <c r="AS134" i="19"/>
  <c r="AT134" i="19"/>
  <c r="AU134" i="19"/>
  <c r="AV134" i="19"/>
  <c r="AW134" i="19"/>
  <c r="AX134" i="19"/>
  <c r="AY134" i="19"/>
  <c r="BB134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AF135" i="19"/>
  <c r="AG135" i="19"/>
  <c r="AH135" i="19"/>
  <c r="AI135" i="19"/>
  <c r="AJ135" i="19"/>
  <c r="AK135" i="19"/>
  <c r="AL135" i="19"/>
  <c r="AM135" i="19"/>
  <c r="AN135" i="19"/>
  <c r="AO135" i="19"/>
  <c r="AP135" i="19"/>
  <c r="AQ135" i="19"/>
  <c r="AR135" i="19"/>
  <c r="AS135" i="19"/>
  <c r="AT135" i="19"/>
  <c r="AU135" i="19"/>
  <c r="AV135" i="19"/>
  <c r="AW135" i="19"/>
  <c r="AX135" i="19"/>
  <c r="AY135" i="19"/>
  <c r="BB135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D136" i="19"/>
  <c r="AE136" i="19"/>
  <c r="AF136" i="19"/>
  <c r="AG136" i="19"/>
  <c r="AH136" i="19"/>
  <c r="AI136" i="19"/>
  <c r="AJ136" i="19"/>
  <c r="AK136" i="19"/>
  <c r="AL136" i="19"/>
  <c r="AM136" i="19"/>
  <c r="AN136" i="19"/>
  <c r="AO136" i="19"/>
  <c r="AP136" i="19"/>
  <c r="AQ136" i="19"/>
  <c r="AR136" i="19"/>
  <c r="AS136" i="19"/>
  <c r="AT136" i="19"/>
  <c r="AU136" i="19"/>
  <c r="AV136" i="19"/>
  <c r="AW136" i="19"/>
  <c r="AX136" i="19"/>
  <c r="AY136" i="19"/>
  <c r="BB136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U137" i="19" s="1"/>
  <c r="AD137" i="19"/>
  <c r="AE137" i="19"/>
  <c r="AF137" i="19"/>
  <c r="AG137" i="19"/>
  <c r="AH137" i="19"/>
  <c r="AI137" i="19"/>
  <c r="AJ137" i="19"/>
  <c r="AK137" i="19"/>
  <c r="AL137" i="19"/>
  <c r="AM137" i="19"/>
  <c r="AN137" i="19"/>
  <c r="AO137" i="19"/>
  <c r="AP137" i="19"/>
  <c r="AQ137" i="19"/>
  <c r="AR137" i="19"/>
  <c r="AS137" i="19"/>
  <c r="AT137" i="19"/>
  <c r="AV137" i="19"/>
  <c r="AW137" i="19"/>
  <c r="AX137" i="19"/>
  <c r="AY137" i="19"/>
  <c r="BB137" i="19"/>
  <c r="F138" i="19"/>
  <c r="X138" i="19" s="1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Y138" i="19"/>
  <c r="Z138" i="19"/>
  <c r="AA138" i="19"/>
  <c r="AB138" i="19"/>
  <c r="AC138" i="19"/>
  <c r="AD138" i="19"/>
  <c r="AE138" i="19"/>
  <c r="AF138" i="19"/>
  <c r="AG138" i="19"/>
  <c r="AH138" i="19"/>
  <c r="AI138" i="19"/>
  <c r="AJ138" i="19"/>
  <c r="AK138" i="19"/>
  <c r="AL138" i="19"/>
  <c r="AM138" i="19"/>
  <c r="AN138" i="19"/>
  <c r="AO138" i="19"/>
  <c r="AP138" i="19"/>
  <c r="AQ138" i="19"/>
  <c r="AR138" i="19"/>
  <c r="AS138" i="19"/>
  <c r="AT138" i="19"/>
  <c r="AU138" i="19"/>
  <c r="AV138" i="19"/>
  <c r="AW138" i="19"/>
  <c r="AX138" i="19"/>
  <c r="AY138" i="19"/>
  <c r="BB138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U139" i="19" s="1"/>
  <c r="AD139" i="19"/>
  <c r="AE139" i="19"/>
  <c r="AF139" i="19"/>
  <c r="AG139" i="19"/>
  <c r="AH139" i="19"/>
  <c r="AI139" i="19"/>
  <c r="AJ139" i="19"/>
  <c r="AK139" i="19"/>
  <c r="AL139" i="19"/>
  <c r="AM139" i="19"/>
  <c r="AN139" i="19"/>
  <c r="AO139" i="19"/>
  <c r="AP139" i="19"/>
  <c r="AQ139" i="19"/>
  <c r="AR139" i="19"/>
  <c r="AS139" i="19"/>
  <c r="AT139" i="19"/>
  <c r="AV139" i="19"/>
  <c r="AW139" i="19"/>
  <c r="AX139" i="19"/>
  <c r="AY139" i="19"/>
  <c r="BB139" i="19"/>
  <c r="F140" i="19"/>
  <c r="X140" i="19" s="1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Y140" i="19"/>
  <c r="Z140" i="19"/>
  <c r="AA140" i="19"/>
  <c r="AB140" i="19"/>
  <c r="AC140" i="19"/>
  <c r="AU140" i="19" s="1"/>
  <c r="AD140" i="19"/>
  <c r="AE140" i="19"/>
  <c r="AF140" i="19"/>
  <c r="AG140" i="19"/>
  <c r="AH140" i="19"/>
  <c r="AI140" i="19"/>
  <c r="AJ140" i="19"/>
  <c r="AK140" i="19"/>
  <c r="AL140" i="19"/>
  <c r="AM140" i="19"/>
  <c r="AN140" i="19"/>
  <c r="AO140" i="19"/>
  <c r="AP140" i="19"/>
  <c r="AQ140" i="19"/>
  <c r="AR140" i="19"/>
  <c r="AT140" i="19"/>
  <c r="AV140" i="19"/>
  <c r="AW140" i="19"/>
  <c r="AX140" i="19"/>
  <c r="AY140" i="19"/>
  <c r="BB140" i="19"/>
  <c r="F141" i="19"/>
  <c r="X141" i="19" s="1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Y141" i="19"/>
  <c r="Z141" i="19"/>
  <c r="AA141" i="19"/>
  <c r="AB141" i="19"/>
  <c r="AC141" i="19"/>
  <c r="AD141" i="19"/>
  <c r="AE141" i="19"/>
  <c r="AF141" i="19"/>
  <c r="AG141" i="19"/>
  <c r="AH141" i="19"/>
  <c r="AI141" i="19"/>
  <c r="AJ141" i="19"/>
  <c r="AK141" i="19"/>
  <c r="AL141" i="19"/>
  <c r="AM141" i="19"/>
  <c r="AN141" i="19"/>
  <c r="AO141" i="19"/>
  <c r="AP141" i="19"/>
  <c r="AQ141" i="19"/>
  <c r="AR141" i="19"/>
  <c r="AS141" i="19"/>
  <c r="AT141" i="19"/>
  <c r="AU141" i="19"/>
  <c r="AV141" i="19"/>
  <c r="AW141" i="19"/>
  <c r="AX141" i="19"/>
  <c r="AY141" i="19"/>
  <c r="BB141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D142" i="19"/>
  <c r="AE142" i="19"/>
  <c r="AF142" i="19"/>
  <c r="AG142" i="19"/>
  <c r="AH142" i="19"/>
  <c r="AI142" i="19"/>
  <c r="AJ142" i="19"/>
  <c r="AK142" i="19"/>
  <c r="AL142" i="19"/>
  <c r="AM142" i="19"/>
  <c r="AN142" i="19"/>
  <c r="AO142" i="19"/>
  <c r="AP142" i="19"/>
  <c r="AQ142" i="19"/>
  <c r="AR142" i="19"/>
  <c r="AS142" i="19"/>
  <c r="AT142" i="19"/>
  <c r="AU142" i="19"/>
  <c r="AV142" i="19"/>
  <c r="AW142" i="19"/>
  <c r="AX142" i="19"/>
  <c r="AY142" i="19"/>
  <c r="BB142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D143" i="19"/>
  <c r="AE143" i="19"/>
  <c r="AF143" i="19"/>
  <c r="AG143" i="19"/>
  <c r="AH143" i="19"/>
  <c r="AI143" i="19"/>
  <c r="AJ143" i="19"/>
  <c r="AK143" i="19"/>
  <c r="AL143" i="19"/>
  <c r="AM143" i="19"/>
  <c r="AN143" i="19"/>
  <c r="AO143" i="19"/>
  <c r="AP143" i="19"/>
  <c r="AQ143" i="19"/>
  <c r="AR143" i="19"/>
  <c r="AS143" i="19"/>
  <c r="AT143" i="19"/>
  <c r="AU143" i="19"/>
  <c r="AV143" i="19"/>
  <c r="AW143" i="19"/>
  <c r="AX143" i="19"/>
  <c r="AY143" i="19"/>
  <c r="BB143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AD144" i="19"/>
  <c r="AE144" i="19"/>
  <c r="AF144" i="19"/>
  <c r="AG144" i="19"/>
  <c r="AH144" i="19"/>
  <c r="AI144" i="19"/>
  <c r="AJ144" i="19"/>
  <c r="AK144" i="19"/>
  <c r="AL144" i="19"/>
  <c r="AM144" i="19"/>
  <c r="AN144" i="19"/>
  <c r="AO144" i="19"/>
  <c r="AP144" i="19"/>
  <c r="AQ144" i="19"/>
  <c r="AR144" i="19"/>
  <c r="AS144" i="19"/>
  <c r="AT144" i="19"/>
  <c r="AU144" i="19"/>
  <c r="AV144" i="19"/>
  <c r="AW144" i="19"/>
  <c r="AX144" i="19"/>
  <c r="AY144" i="19"/>
  <c r="BB144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AU145" i="19" s="1"/>
  <c r="AD145" i="19"/>
  <c r="AE145" i="19"/>
  <c r="AF145" i="19"/>
  <c r="AG145" i="19"/>
  <c r="AH145" i="19"/>
  <c r="AI145" i="19"/>
  <c r="AJ145" i="19"/>
  <c r="AK145" i="19"/>
  <c r="AL145" i="19"/>
  <c r="AM145" i="19"/>
  <c r="AN145" i="19"/>
  <c r="AO145" i="19"/>
  <c r="AP145" i="19"/>
  <c r="AQ145" i="19"/>
  <c r="AR145" i="19"/>
  <c r="AS145" i="19"/>
  <c r="AT145" i="19"/>
  <c r="AV145" i="19"/>
  <c r="AW145" i="19"/>
  <c r="AX145" i="19"/>
  <c r="AY145" i="19"/>
  <c r="BB145" i="19"/>
  <c r="F146" i="19"/>
  <c r="X146" i="19" s="1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Y146" i="19"/>
  <c r="Z146" i="19"/>
  <c r="AA146" i="19"/>
  <c r="AB146" i="19"/>
  <c r="AC146" i="19"/>
  <c r="AD146" i="19"/>
  <c r="AE146" i="19"/>
  <c r="AF146" i="19"/>
  <c r="AG146" i="19"/>
  <c r="AH146" i="19"/>
  <c r="AI146" i="19"/>
  <c r="AJ146" i="19"/>
  <c r="AK146" i="19"/>
  <c r="AL146" i="19"/>
  <c r="AM146" i="19"/>
  <c r="AN146" i="19"/>
  <c r="AO146" i="19"/>
  <c r="AP146" i="19"/>
  <c r="AQ146" i="19"/>
  <c r="AR146" i="19"/>
  <c r="AS146" i="19"/>
  <c r="AT146" i="19"/>
  <c r="AU146" i="19"/>
  <c r="AV146" i="19"/>
  <c r="AW146" i="19"/>
  <c r="AX146" i="19"/>
  <c r="AY146" i="19"/>
  <c r="BB146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AU147" i="19" s="1"/>
  <c r="AD147" i="19"/>
  <c r="AE147" i="19"/>
  <c r="AF147" i="19"/>
  <c r="AG147" i="19"/>
  <c r="AH147" i="19"/>
  <c r="AI147" i="19"/>
  <c r="AJ147" i="19"/>
  <c r="AK147" i="19"/>
  <c r="AL147" i="19"/>
  <c r="AM147" i="19"/>
  <c r="AN147" i="19"/>
  <c r="AO147" i="19"/>
  <c r="AP147" i="19"/>
  <c r="AQ147" i="19"/>
  <c r="AR147" i="19"/>
  <c r="AS147" i="19"/>
  <c r="AT147" i="19"/>
  <c r="AV147" i="19"/>
  <c r="AW147" i="19"/>
  <c r="AX147" i="19"/>
  <c r="AY147" i="19"/>
  <c r="BB147" i="19"/>
  <c r="F148" i="19"/>
  <c r="X148" i="19" s="1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Y148" i="19"/>
  <c r="Z148" i="19"/>
  <c r="AA148" i="19"/>
  <c r="AB148" i="19"/>
  <c r="AC148" i="19"/>
  <c r="AU148" i="19" s="1"/>
  <c r="AD148" i="19"/>
  <c r="AE148" i="19"/>
  <c r="AF148" i="19"/>
  <c r="AG148" i="19"/>
  <c r="AH148" i="19"/>
  <c r="AI148" i="19"/>
  <c r="AJ148" i="19"/>
  <c r="AK148" i="19"/>
  <c r="AL148" i="19"/>
  <c r="AM148" i="19"/>
  <c r="AN148" i="19"/>
  <c r="AO148" i="19"/>
  <c r="AP148" i="19"/>
  <c r="AQ148" i="19"/>
  <c r="AR148" i="19"/>
  <c r="AS148" i="19"/>
  <c r="AT148" i="19"/>
  <c r="AV148" i="19"/>
  <c r="AW148" i="19"/>
  <c r="AX148" i="19"/>
  <c r="AY148" i="19"/>
  <c r="BB148" i="19"/>
  <c r="F149" i="19"/>
  <c r="X149" i="19" s="1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Y149" i="19"/>
  <c r="Z149" i="19"/>
  <c r="AA149" i="19"/>
  <c r="AB149" i="19"/>
  <c r="AC149" i="19"/>
  <c r="AD149" i="19"/>
  <c r="AE149" i="19"/>
  <c r="AF149" i="19"/>
  <c r="AG149" i="19"/>
  <c r="AH149" i="19"/>
  <c r="AI149" i="19"/>
  <c r="AJ149" i="19"/>
  <c r="AK149" i="19"/>
  <c r="AL149" i="19"/>
  <c r="AM149" i="19"/>
  <c r="AN149" i="19"/>
  <c r="AO149" i="19"/>
  <c r="AP149" i="19"/>
  <c r="AQ149" i="19"/>
  <c r="AR149" i="19"/>
  <c r="AS149" i="19"/>
  <c r="AT149" i="19"/>
  <c r="AU149" i="19"/>
  <c r="AV149" i="19"/>
  <c r="AW149" i="19"/>
  <c r="AX149" i="19"/>
  <c r="AY149" i="19"/>
  <c r="BB149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AD150" i="19"/>
  <c r="AE150" i="19"/>
  <c r="AF150" i="19"/>
  <c r="AG150" i="19"/>
  <c r="AH150" i="19"/>
  <c r="AI150" i="19"/>
  <c r="AJ150" i="19"/>
  <c r="AK150" i="19"/>
  <c r="AL150" i="19"/>
  <c r="AM150" i="19"/>
  <c r="AN150" i="19"/>
  <c r="AO150" i="19"/>
  <c r="AP150" i="19"/>
  <c r="AQ150" i="19"/>
  <c r="AR150" i="19"/>
  <c r="AS150" i="19"/>
  <c r="AT150" i="19"/>
  <c r="AU150" i="19"/>
  <c r="AV150" i="19"/>
  <c r="AW150" i="19"/>
  <c r="AX150" i="19"/>
  <c r="AY150" i="19"/>
  <c r="BB150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AD151" i="19"/>
  <c r="AE151" i="19"/>
  <c r="AF151" i="19"/>
  <c r="AG151" i="19"/>
  <c r="AH151" i="19"/>
  <c r="AI151" i="19"/>
  <c r="AJ151" i="19"/>
  <c r="AK151" i="19"/>
  <c r="AL151" i="19"/>
  <c r="AM151" i="19"/>
  <c r="AN151" i="19"/>
  <c r="AO151" i="19"/>
  <c r="AP151" i="19"/>
  <c r="AQ151" i="19"/>
  <c r="AR151" i="19"/>
  <c r="AS151" i="19"/>
  <c r="AT151" i="19"/>
  <c r="AU151" i="19"/>
  <c r="AV151" i="19"/>
  <c r="AW151" i="19"/>
  <c r="AX151" i="19"/>
  <c r="AY151" i="19"/>
  <c r="BB151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AD152" i="19"/>
  <c r="AE152" i="19"/>
  <c r="AF152" i="19"/>
  <c r="AG152" i="19"/>
  <c r="AH152" i="19"/>
  <c r="AI152" i="19"/>
  <c r="AJ152" i="19"/>
  <c r="AK152" i="19"/>
  <c r="AL152" i="19"/>
  <c r="AM152" i="19"/>
  <c r="AN152" i="19"/>
  <c r="AO152" i="19"/>
  <c r="AP152" i="19"/>
  <c r="AQ152" i="19"/>
  <c r="AR152" i="19"/>
  <c r="AS152" i="19"/>
  <c r="AT152" i="19"/>
  <c r="AU152" i="19"/>
  <c r="AV152" i="19"/>
  <c r="AW152" i="19"/>
  <c r="AX152" i="19"/>
  <c r="AY152" i="19"/>
  <c r="BB152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AU153" i="19" s="1"/>
  <c r="AD153" i="19"/>
  <c r="AE153" i="19"/>
  <c r="AF153" i="19"/>
  <c r="AG153" i="19"/>
  <c r="AH153" i="19"/>
  <c r="AI153" i="19"/>
  <c r="AJ153" i="19"/>
  <c r="AK153" i="19"/>
  <c r="AL153" i="19"/>
  <c r="AM153" i="19"/>
  <c r="AN153" i="19"/>
  <c r="AO153" i="19"/>
  <c r="AP153" i="19"/>
  <c r="AQ153" i="19"/>
  <c r="AR153" i="19"/>
  <c r="AS153" i="19"/>
  <c r="AT153" i="19"/>
  <c r="AV153" i="19"/>
  <c r="AW153" i="19"/>
  <c r="AX153" i="19"/>
  <c r="AY153" i="19"/>
  <c r="BB153" i="19"/>
  <c r="F154" i="19"/>
  <c r="X154" i="19" s="1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Y154" i="19"/>
  <c r="Z154" i="19"/>
  <c r="AA154" i="19"/>
  <c r="AB154" i="19"/>
  <c r="AC154" i="19"/>
  <c r="AD154" i="19"/>
  <c r="AE154" i="19"/>
  <c r="AF154" i="19"/>
  <c r="AG154" i="19"/>
  <c r="AH154" i="19"/>
  <c r="AI154" i="19"/>
  <c r="AJ154" i="19"/>
  <c r="AK154" i="19"/>
  <c r="AL154" i="19"/>
  <c r="AM154" i="19"/>
  <c r="AN154" i="19"/>
  <c r="AO154" i="19"/>
  <c r="AP154" i="19"/>
  <c r="AQ154" i="19"/>
  <c r="AR154" i="19"/>
  <c r="AS154" i="19"/>
  <c r="AT154" i="19"/>
  <c r="AU154" i="19"/>
  <c r="AV154" i="19"/>
  <c r="AW154" i="19"/>
  <c r="AX154" i="19"/>
  <c r="AY154" i="19"/>
  <c r="BB154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AU155" i="19" s="1"/>
  <c r="AD155" i="19"/>
  <c r="AE155" i="19"/>
  <c r="AF155" i="19"/>
  <c r="AG155" i="19"/>
  <c r="AH155" i="19"/>
  <c r="AI155" i="19"/>
  <c r="AJ155" i="19"/>
  <c r="AK155" i="19"/>
  <c r="AL155" i="19"/>
  <c r="AM155" i="19"/>
  <c r="AN155" i="19"/>
  <c r="AO155" i="19"/>
  <c r="AP155" i="19"/>
  <c r="AQ155" i="19"/>
  <c r="AR155" i="19"/>
  <c r="AS155" i="19"/>
  <c r="AT155" i="19"/>
  <c r="AV155" i="19"/>
  <c r="AW155" i="19"/>
  <c r="AX155" i="19"/>
  <c r="AY155" i="19"/>
  <c r="BB155" i="19"/>
  <c r="F156" i="19"/>
  <c r="X156" i="19" s="1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T156" i="19"/>
  <c r="U156" i="19"/>
  <c r="V156" i="19"/>
  <c r="W156" i="19"/>
  <c r="Y156" i="19"/>
  <c r="Z156" i="19"/>
  <c r="AA156" i="19"/>
  <c r="AB156" i="19"/>
  <c r="AC156" i="19"/>
  <c r="AU156" i="19" s="1"/>
  <c r="AD156" i="19"/>
  <c r="AE156" i="19"/>
  <c r="AF156" i="19"/>
  <c r="AG156" i="19"/>
  <c r="AH156" i="19"/>
  <c r="AI156" i="19"/>
  <c r="AJ156" i="19"/>
  <c r="AK156" i="19"/>
  <c r="AL156" i="19"/>
  <c r="AM156" i="19"/>
  <c r="AN156" i="19"/>
  <c r="AO156" i="19"/>
  <c r="AP156" i="19"/>
  <c r="AQ156" i="19"/>
  <c r="AR156" i="19"/>
  <c r="AS156" i="19"/>
  <c r="AT156" i="19"/>
  <c r="AV156" i="19"/>
  <c r="AW156" i="19"/>
  <c r="AX156" i="19"/>
  <c r="AY156" i="19"/>
  <c r="BB156" i="19"/>
  <c r="F157" i="19"/>
  <c r="X157" i="19" s="1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T157" i="19"/>
  <c r="U157" i="19"/>
  <c r="V157" i="19"/>
  <c r="W157" i="19"/>
  <c r="Y157" i="19"/>
  <c r="Z157" i="19"/>
  <c r="AA157" i="19"/>
  <c r="AB157" i="19"/>
  <c r="AC157" i="19"/>
  <c r="AD157" i="19"/>
  <c r="AE157" i="19"/>
  <c r="AF157" i="19"/>
  <c r="AG157" i="19"/>
  <c r="AH157" i="19"/>
  <c r="AI157" i="19"/>
  <c r="AJ157" i="19"/>
  <c r="AK157" i="19"/>
  <c r="AL157" i="19"/>
  <c r="AM157" i="19"/>
  <c r="AN157" i="19"/>
  <c r="AO157" i="19"/>
  <c r="AP157" i="19"/>
  <c r="AQ157" i="19"/>
  <c r="AR157" i="19"/>
  <c r="AS157" i="19"/>
  <c r="AT157" i="19"/>
  <c r="AU157" i="19"/>
  <c r="AV157" i="19"/>
  <c r="AW157" i="19"/>
  <c r="AX157" i="19"/>
  <c r="AY157" i="19"/>
  <c r="BB157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AD158" i="19"/>
  <c r="AE158" i="19"/>
  <c r="AF158" i="19"/>
  <c r="AG158" i="19"/>
  <c r="AH158" i="19"/>
  <c r="AI158" i="19"/>
  <c r="AJ158" i="19"/>
  <c r="AK158" i="19"/>
  <c r="AL158" i="19"/>
  <c r="AM158" i="19"/>
  <c r="AN158" i="19"/>
  <c r="AO158" i="19"/>
  <c r="AP158" i="19"/>
  <c r="AQ158" i="19"/>
  <c r="AR158" i="19"/>
  <c r="AS158" i="19"/>
  <c r="AT158" i="19"/>
  <c r="AU158" i="19"/>
  <c r="AV158" i="19"/>
  <c r="AW158" i="19"/>
  <c r="AX158" i="19"/>
  <c r="AY158" i="19"/>
  <c r="BB158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AD159" i="19"/>
  <c r="AE159" i="19"/>
  <c r="AF159" i="19"/>
  <c r="AG159" i="19"/>
  <c r="AH159" i="19"/>
  <c r="AI159" i="19"/>
  <c r="AJ159" i="19"/>
  <c r="AK159" i="19"/>
  <c r="AL159" i="19"/>
  <c r="AM159" i="19"/>
  <c r="AN159" i="19"/>
  <c r="AO159" i="19"/>
  <c r="AP159" i="19"/>
  <c r="AQ159" i="19"/>
  <c r="AR159" i="19"/>
  <c r="AS159" i="19"/>
  <c r="AT159" i="19"/>
  <c r="AU159" i="19"/>
  <c r="AV159" i="19"/>
  <c r="AW159" i="19"/>
  <c r="AX159" i="19"/>
  <c r="AY159" i="19"/>
  <c r="BB159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AD160" i="19"/>
  <c r="AE160" i="19"/>
  <c r="AF160" i="19"/>
  <c r="AG160" i="19"/>
  <c r="AH160" i="19"/>
  <c r="AI160" i="19"/>
  <c r="AJ160" i="19"/>
  <c r="AK160" i="19"/>
  <c r="AL160" i="19"/>
  <c r="AM160" i="19"/>
  <c r="AN160" i="19"/>
  <c r="AO160" i="19"/>
  <c r="AP160" i="19"/>
  <c r="AQ160" i="19"/>
  <c r="AR160" i="19"/>
  <c r="AS160" i="19"/>
  <c r="AT160" i="19"/>
  <c r="AU160" i="19"/>
  <c r="AV160" i="19"/>
  <c r="AW160" i="19"/>
  <c r="AX160" i="19"/>
  <c r="AY160" i="19"/>
  <c r="BB160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AU161" i="19" s="1"/>
  <c r="AD161" i="19"/>
  <c r="AE161" i="19"/>
  <c r="AF161" i="19"/>
  <c r="AG161" i="19"/>
  <c r="AH161" i="19"/>
  <c r="AI161" i="19"/>
  <c r="AJ161" i="19"/>
  <c r="AK161" i="19"/>
  <c r="AL161" i="19"/>
  <c r="AM161" i="19"/>
  <c r="AN161" i="19"/>
  <c r="AO161" i="19"/>
  <c r="AP161" i="19"/>
  <c r="AQ161" i="19"/>
  <c r="AR161" i="19"/>
  <c r="AS161" i="19"/>
  <c r="AT161" i="19"/>
  <c r="AV161" i="19"/>
  <c r="AW161" i="19"/>
  <c r="AX161" i="19"/>
  <c r="AY161" i="19"/>
  <c r="BB161" i="19"/>
  <c r="F162" i="19"/>
  <c r="X162" i="19" s="1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Y162" i="19"/>
  <c r="Z162" i="19"/>
  <c r="AA162" i="19"/>
  <c r="AB162" i="19"/>
  <c r="AC162" i="19"/>
  <c r="AD162" i="19"/>
  <c r="AE162" i="19"/>
  <c r="AF162" i="19"/>
  <c r="AG162" i="19"/>
  <c r="AH162" i="19"/>
  <c r="AI162" i="19"/>
  <c r="AJ162" i="19"/>
  <c r="AK162" i="19"/>
  <c r="AL162" i="19"/>
  <c r="AM162" i="19"/>
  <c r="AN162" i="19"/>
  <c r="AO162" i="19"/>
  <c r="AP162" i="19"/>
  <c r="AQ162" i="19"/>
  <c r="AR162" i="19"/>
  <c r="AS162" i="19"/>
  <c r="AT162" i="19"/>
  <c r="AU162" i="19"/>
  <c r="AV162" i="19"/>
  <c r="AW162" i="19"/>
  <c r="AX162" i="19"/>
  <c r="AY162" i="19"/>
  <c r="BB162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AU163" i="19" s="1"/>
  <c r="AD163" i="19"/>
  <c r="AE163" i="19"/>
  <c r="AF163" i="19"/>
  <c r="AG163" i="19"/>
  <c r="AH163" i="19"/>
  <c r="AI163" i="19"/>
  <c r="AJ163" i="19"/>
  <c r="AK163" i="19"/>
  <c r="AL163" i="19"/>
  <c r="AM163" i="19"/>
  <c r="AN163" i="19"/>
  <c r="AO163" i="19"/>
  <c r="AP163" i="19"/>
  <c r="AQ163" i="19"/>
  <c r="AR163" i="19"/>
  <c r="AS163" i="19"/>
  <c r="AT163" i="19"/>
  <c r="AV163" i="19"/>
  <c r="AW163" i="19"/>
  <c r="AX163" i="19"/>
  <c r="AY163" i="19"/>
  <c r="BB163" i="19"/>
  <c r="F164" i="19"/>
  <c r="X164" i="19" s="1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W164" i="19"/>
  <c r="Y164" i="19"/>
  <c r="Z164" i="19"/>
  <c r="AA164" i="19"/>
  <c r="AB164" i="19"/>
  <c r="AC164" i="19"/>
  <c r="AU164" i="19" s="1"/>
  <c r="AD164" i="19"/>
  <c r="AE164" i="19"/>
  <c r="AF164" i="19"/>
  <c r="AG164" i="19"/>
  <c r="AH164" i="19"/>
  <c r="AI164" i="19"/>
  <c r="AJ164" i="19"/>
  <c r="AK164" i="19"/>
  <c r="AL164" i="19"/>
  <c r="AM164" i="19"/>
  <c r="AN164" i="19"/>
  <c r="AO164" i="19"/>
  <c r="AP164" i="19"/>
  <c r="AQ164" i="19"/>
  <c r="AR164" i="19"/>
  <c r="AS164" i="19"/>
  <c r="AT164" i="19"/>
  <c r="AV164" i="19"/>
  <c r="AW164" i="19"/>
  <c r="AX164" i="19"/>
  <c r="AY164" i="19"/>
  <c r="BB164" i="19"/>
  <c r="F165" i="19"/>
  <c r="X165" i="19" s="1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Y165" i="19"/>
  <c r="Z165" i="19"/>
  <c r="AA165" i="19"/>
  <c r="AB165" i="19"/>
  <c r="AC165" i="19"/>
  <c r="AD165" i="19"/>
  <c r="AE165" i="19"/>
  <c r="AF165" i="19"/>
  <c r="AG165" i="19"/>
  <c r="AH165" i="19"/>
  <c r="AI165" i="19"/>
  <c r="AJ165" i="19"/>
  <c r="AK165" i="19"/>
  <c r="AL165" i="19"/>
  <c r="AM165" i="19"/>
  <c r="AN165" i="19"/>
  <c r="AO165" i="19"/>
  <c r="AP165" i="19"/>
  <c r="AQ165" i="19"/>
  <c r="AR165" i="19"/>
  <c r="AS165" i="19"/>
  <c r="AT165" i="19"/>
  <c r="AU165" i="19"/>
  <c r="AV165" i="19"/>
  <c r="AW165" i="19"/>
  <c r="AX165" i="19"/>
  <c r="AY165" i="19"/>
  <c r="BB165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AD166" i="19"/>
  <c r="AE166" i="19"/>
  <c r="AF166" i="19"/>
  <c r="AG166" i="19"/>
  <c r="AH166" i="19"/>
  <c r="AI166" i="19"/>
  <c r="AJ166" i="19"/>
  <c r="AK166" i="19"/>
  <c r="AL166" i="19"/>
  <c r="AM166" i="19"/>
  <c r="AN166" i="19"/>
  <c r="AO166" i="19"/>
  <c r="AP166" i="19"/>
  <c r="AQ166" i="19"/>
  <c r="AR166" i="19"/>
  <c r="AS166" i="19"/>
  <c r="AT166" i="19"/>
  <c r="AU166" i="19"/>
  <c r="AV166" i="19"/>
  <c r="AW166" i="19"/>
  <c r="AX166" i="19"/>
  <c r="AY166" i="19"/>
  <c r="BB166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AD167" i="19"/>
  <c r="AE167" i="19"/>
  <c r="AF167" i="19"/>
  <c r="AG167" i="19"/>
  <c r="AH167" i="19"/>
  <c r="AI167" i="19"/>
  <c r="AJ167" i="19"/>
  <c r="AK167" i="19"/>
  <c r="AL167" i="19"/>
  <c r="AM167" i="19"/>
  <c r="AN167" i="19"/>
  <c r="AO167" i="19"/>
  <c r="AP167" i="19"/>
  <c r="AQ167" i="19"/>
  <c r="AR167" i="19"/>
  <c r="AS167" i="19"/>
  <c r="AT167" i="19"/>
  <c r="AU167" i="19"/>
  <c r="AV167" i="19"/>
  <c r="AW167" i="19"/>
  <c r="AX167" i="19"/>
  <c r="AY167" i="19"/>
  <c r="BB167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AF168" i="19"/>
  <c r="AG168" i="19"/>
  <c r="AH168" i="19"/>
  <c r="AI168" i="19"/>
  <c r="AJ168" i="19"/>
  <c r="AK168" i="19"/>
  <c r="AL168" i="19"/>
  <c r="AM168" i="19"/>
  <c r="AN168" i="19"/>
  <c r="AO168" i="19"/>
  <c r="AP168" i="19"/>
  <c r="AQ168" i="19"/>
  <c r="AR168" i="19"/>
  <c r="AS168" i="19"/>
  <c r="AT168" i="19"/>
  <c r="AU168" i="19"/>
  <c r="AV168" i="19"/>
  <c r="AW168" i="19"/>
  <c r="AX168" i="19"/>
  <c r="AY168" i="19"/>
  <c r="BB168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AU169" i="19" s="1"/>
  <c r="AD169" i="19"/>
  <c r="AE169" i="19"/>
  <c r="AF169" i="19"/>
  <c r="AG169" i="19"/>
  <c r="AH169" i="19"/>
  <c r="AI169" i="19"/>
  <c r="AJ169" i="19"/>
  <c r="AK169" i="19"/>
  <c r="AL169" i="19"/>
  <c r="AM169" i="19"/>
  <c r="AN169" i="19"/>
  <c r="AO169" i="19"/>
  <c r="AP169" i="19"/>
  <c r="AQ169" i="19"/>
  <c r="AR169" i="19"/>
  <c r="AS169" i="19"/>
  <c r="AT169" i="19"/>
  <c r="AV169" i="19"/>
  <c r="AW169" i="19"/>
  <c r="AX169" i="19"/>
  <c r="AY169" i="19"/>
  <c r="BB169" i="19"/>
  <c r="F170" i="19"/>
  <c r="X170" i="19" s="1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T170" i="19"/>
  <c r="U170" i="19"/>
  <c r="V170" i="19"/>
  <c r="W170" i="19"/>
  <c r="Y170" i="19"/>
  <c r="Z170" i="19"/>
  <c r="AA170" i="19"/>
  <c r="AB170" i="19"/>
  <c r="AC170" i="19"/>
  <c r="AD170" i="19"/>
  <c r="AE170" i="19"/>
  <c r="AF170" i="19"/>
  <c r="AG170" i="19"/>
  <c r="AH170" i="19"/>
  <c r="AI170" i="19"/>
  <c r="AJ170" i="19"/>
  <c r="AK170" i="19"/>
  <c r="AL170" i="19"/>
  <c r="AM170" i="19"/>
  <c r="AN170" i="19"/>
  <c r="AO170" i="19"/>
  <c r="AP170" i="19"/>
  <c r="AQ170" i="19"/>
  <c r="AR170" i="19"/>
  <c r="AS170" i="19"/>
  <c r="AT170" i="19"/>
  <c r="AU170" i="19"/>
  <c r="AV170" i="19"/>
  <c r="AW170" i="19"/>
  <c r="AX170" i="19"/>
  <c r="AY170" i="19"/>
  <c r="BB170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AU171" i="19" s="1"/>
  <c r="AD171" i="19"/>
  <c r="AE171" i="19"/>
  <c r="AF171" i="19"/>
  <c r="AG171" i="19"/>
  <c r="AH171" i="19"/>
  <c r="AI171" i="19"/>
  <c r="AJ171" i="19"/>
  <c r="AK171" i="19"/>
  <c r="AL171" i="19"/>
  <c r="AM171" i="19"/>
  <c r="AN171" i="19"/>
  <c r="AO171" i="19"/>
  <c r="AP171" i="19"/>
  <c r="AQ171" i="19"/>
  <c r="AR171" i="19"/>
  <c r="AS171" i="19"/>
  <c r="AT171" i="19"/>
  <c r="AV171" i="19"/>
  <c r="AW171" i="19"/>
  <c r="AX171" i="19"/>
  <c r="AY171" i="19"/>
  <c r="BB171" i="19"/>
  <c r="F172" i="19"/>
  <c r="X172" i="19" s="1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Y172" i="19"/>
  <c r="Z172" i="19"/>
  <c r="AA172" i="19"/>
  <c r="AB172" i="19"/>
  <c r="AC172" i="19"/>
  <c r="AU172" i="19" s="1"/>
  <c r="AD172" i="19"/>
  <c r="AE172" i="19"/>
  <c r="AF172" i="19"/>
  <c r="AG172" i="19"/>
  <c r="AH172" i="19"/>
  <c r="AI172" i="19"/>
  <c r="AJ172" i="19"/>
  <c r="AK172" i="19"/>
  <c r="AL172" i="19"/>
  <c r="AM172" i="19"/>
  <c r="AN172" i="19"/>
  <c r="AO172" i="19"/>
  <c r="AP172" i="19"/>
  <c r="AQ172" i="19"/>
  <c r="AR172" i="19"/>
  <c r="AT172" i="19"/>
  <c r="AV172" i="19"/>
  <c r="AW172" i="19"/>
  <c r="AX172" i="19"/>
  <c r="AY172" i="19"/>
  <c r="BB172" i="19"/>
  <c r="F173" i="19"/>
  <c r="X173" i="19" s="1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Y173" i="19"/>
  <c r="Z173" i="19"/>
  <c r="AA173" i="19"/>
  <c r="AB173" i="19"/>
  <c r="AC173" i="19"/>
  <c r="AD173" i="19"/>
  <c r="AE173" i="19"/>
  <c r="AF173" i="19"/>
  <c r="AG173" i="19"/>
  <c r="AH173" i="19"/>
  <c r="AI173" i="19"/>
  <c r="AJ173" i="19"/>
  <c r="AK173" i="19"/>
  <c r="AL173" i="19"/>
  <c r="AM173" i="19"/>
  <c r="AN173" i="19"/>
  <c r="AO173" i="19"/>
  <c r="AP173" i="19"/>
  <c r="AQ173" i="19"/>
  <c r="AR173" i="19"/>
  <c r="AS173" i="19"/>
  <c r="AT173" i="19"/>
  <c r="AU173" i="19"/>
  <c r="AV173" i="19"/>
  <c r="AW173" i="19"/>
  <c r="AX173" i="19"/>
  <c r="AY173" i="19"/>
  <c r="BB173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AD174" i="19"/>
  <c r="AE174" i="19"/>
  <c r="AF174" i="19"/>
  <c r="AG174" i="19"/>
  <c r="AH174" i="19"/>
  <c r="AI174" i="19"/>
  <c r="AJ174" i="19"/>
  <c r="AK174" i="19"/>
  <c r="AL174" i="19"/>
  <c r="AM174" i="19"/>
  <c r="AN174" i="19"/>
  <c r="AO174" i="19"/>
  <c r="AP174" i="19"/>
  <c r="AQ174" i="19"/>
  <c r="AR174" i="19"/>
  <c r="AS174" i="19"/>
  <c r="AT174" i="19"/>
  <c r="AU174" i="19"/>
  <c r="AV174" i="19"/>
  <c r="AW174" i="19"/>
  <c r="AX174" i="19"/>
  <c r="AY174" i="19"/>
  <c r="BB174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AD175" i="19"/>
  <c r="AE175" i="19"/>
  <c r="AF175" i="19"/>
  <c r="AG175" i="19"/>
  <c r="AH175" i="19"/>
  <c r="AI175" i="19"/>
  <c r="AJ175" i="19"/>
  <c r="AK175" i="19"/>
  <c r="AL175" i="19"/>
  <c r="AM175" i="19"/>
  <c r="AN175" i="19"/>
  <c r="AO175" i="19"/>
  <c r="AP175" i="19"/>
  <c r="AQ175" i="19"/>
  <c r="AR175" i="19"/>
  <c r="AS175" i="19"/>
  <c r="AT175" i="19"/>
  <c r="AU175" i="19"/>
  <c r="AV175" i="19"/>
  <c r="AW175" i="19"/>
  <c r="AX175" i="19"/>
  <c r="AY175" i="19"/>
  <c r="BB175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AD176" i="19"/>
  <c r="AE176" i="19"/>
  <c r="AF176" i="19"/>
  <c r="AG176" i="19"/>
  <c r="AH176" i="19"/>
  <c r="AI176" i="19"/>
  <c r="AJ176" i="19"/>
  <c r="AK176" i="19"/>
  <c r="AL176" i="19"/>
  <c r="AM176" i="19"/>
  <c r="AN176" i="19"/>
  <c r="AO176" i="19"/>
  <c r="AP176" i="19"/>
  <c r="AQ176" i="19"/>
  <c r="AR176" i="19"/>
  <c r="AS176" i="19"/>
  <c r="AT176" i="19"/>
  <c r="AU176" i="19"/>
  <c r="AV176" i="19"/>
  <c r="AW176" i="19"/>
  <c r="AX176" i="19"/>
  <c r="AY176" i="19"/>
  <c r="BB176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AU177" i="19" s="1"/>
  <c r="AD177" i="19"/>
  <c r="AE177" i="19"/>
  <c r="AF177" i="19"/>
  <c r="AG177" i="19"/>
  <c r="AH177" i="19"/>
  <c r="AI177" i="19"/>
  <c r="AJ177" i="19"/>
  <c r="AK177" i="19"/>
  <c r="AL177" i="19"/>
  <c r="AM177" i="19"/>
  <c r="AN177" i="19"/>
  <c r="AO177" i="19"/>
  <c r="AP177" i="19"/>
  <c r="AQ177" i="19"/>
  <c r="AR177" i="19"/>
  <c r="AS177" i="19"/>
  <c r="AT177" i="19"/>
  <c r="AV177" i="19"/>
  <c r="AW177" i="19"/>
  <c r="AX177" i="19"/>
  <c r="AY177" i="19"/>
  <c r="BB177" i="19"/>
  <c r="F178" i="19"/>
  <c r="X178" i="19" s="1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Y178" i="19"/>
  <c r="Z178" i="19"/>
  <c r="AA178" i="19"/>
  <c r="AB178" i="19"/>
  <c r="AC178" i="19"/>
  <c r="AD178" i="19"/>
  <c r="AE178" i="19"/>
  <c r="AF178" i="19"/>
  <c r="AG178" i="19"/>
  <c r="AH178" i="19"/>
  <c r="AI178" i="19"/>
  <c r="AJ178" i="19"/>
  <c r="AK178" i="19"/>
  <c r="AL178" i="19"/>
  <c r="AM178" i="19"/>
  <c r="AN178" i="19"/>
  <c r="AO178" i="19"/>
  <c r="AP178" i="19"/>
  <c r="AQ178" i="19"/>
  <c r="AR178" i="19"/>
  <c r="AS178" i="19"/>
  <c r="AT178" i="19"/>
  <c r="AU178" i="19"/>
  <c r="AV178" i="19"/>
  <c r="AW178" i="19"/>
  <c r="AX178" i="19"/>
  <c r="AY178" i="19"/>
  <c r="BB178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AU179" i="19" s="1"/>
  <c r="AD179" i="19"/>
  <c r="AE179" i="19"/>
  <c r="AF179" i="19"/>
  <c r="AG179" i="19"/>
  <c r="AH179" i="19"/>
  <c r="AI179" i="19"/>
  <c r="AJ179" i="19"/>
  <c r="AK179" i="19"/>
  <c r="AL179" i="19"/>
  <c r="AM179" i="19"/>
  <c r="AN179" i="19"/>
  <c r="AO179" i="19"/>
  <c r="AP179" i="19"/>
  <c r="AQ179" i="19"/>
  <c r="AR179" i="19"/>
  <c r="AS179" i="19"/>
  <c r="AT179" i="19"/>
  <c r="AV179" i="19"/>
  <c r="AW179" i="19"/>
  <c r="AX179" i="19"/>
  <c r="AY179" i="19"/>
  <c r="BB179" i="19"/>
  <c r="F180" i="19"/>
  <c r="X180" i="19" s="1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Y180" i="19"/>
  <c r="Z180" i="19"/>
  <c r="AA180" i="19"/>
  <c r="AB180" i="19"/>
  <c r="AC180" i="19"/>
  <c r="AU180" i="19" s="1"/>
  <c r="AD180" i="19"/>
  <c r="AE180" i="19"/>
  <c r="AF180" i="19"/>
  <c r="AG180" i="19"/>
  <c r="AH180" i="19"/>
  <c r="AI180" i="19"/>
  <c r="AJ180" i="19"/>
  <c r="AK180" i="19"/>
  <c r="AL180" i="19"/>
  <c r="AM180" i="19"/>
  <c r="AN180" i="19"/>
  <c r="AO180" i="19"/>
  <c r="AP180" i="19"/>
  <c r="AQ180" i="19"/>
  <c r="AR180" i="19"/>
  <c r="AS180" i="19"/>
  <c r="AT180" i="19"/>
  <c r="AV180" i="19"/>
  <c r="AW180" i="19"/>
  <c r="AX180" i="19"/>
  <c r="AY180" i="19"/>
  <c r="BB180" i="19"/>
  <c r="F181" i="19"/>
  <c r="X181" i="19" s="1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Y181" i="19"/>
  <c r="Z181" i="19"/>
  <c r="AA181" i="19"/>
  <c r="AB181" i="19"/>
  <c r="AC181" i="19"/>
  <c r="AD181" i="19"/>
  <c r="AE181" i="19"/>
  <c r="AF181" i="19"/>
  <c r="AG181" i="19"/>
  <c r="AH181" i="19"/>
  <c r="AI181" i="19"/>
  <c r="AJ181" i="19"/>
  <c r="AK181" i="19"/>
  <c r="AL181" i="19"/>
  <c r="AM181" i="19"/>
  <c r="AN181" i="19"/>
  <c r="AO181" i="19"/>
  <c r="AP181" i="19"/>
  <c r="AQ181" i="19"/>
  <c r="AR181" i="19"/>
  <c r="AS181" i="19"/>
  <c r="AT181" i="19"/>
  <c r="AU181" i="19"/>
  <c r="AV181" i="19"/>
  <c r="AW181" i="19"/>
  <c r="AX181" i="19"/>
  <c r="AY181" i="19"/>
  <c r="BB181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AD182" i="19"/>
  <c r="AE182" i="19"/>
  <c r="AF182" i="19"/>
  <c r="AG182" i="19"/>
  <c r="AH182" i="19"/>
  <c r="AI182" i="19"/>
  <c r="AJ182" i="19"/>
  <c r="AK182" i="19"/>
  <c r="AL182" i="19"/>
  <c r="AM182" i="19"/>
  <c r="AN182" i="19"/>
  <c r="AO182" i="19"/>
  <c r="AP182" i="19"/>
  <c r="AQ182" i="19"/>
  <c r="AR182" i="19"/>
  <c r="AS182" i="19"/>
  <c r="AT182" i="19"/>
  <c r="AU182" i="19"/>
  <c r="AV182" i="19"/>
  <c r="AW182" i="19"/>
  <c r="AX182" i="19"/>
  <c r="AY182" i="19"/>
  <c r="BB182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AU183" i="19" s="1"/>
  <c r="AD183" i="19"/>
  <c r="AE183" i="19"/>
  <c r="AF183" i="19"/>
  <c r="AG183" i="19"/>
  <c r="AH183" i="19"/>
  <c r="AI183" i="19"/>
  <c r="AJ183" i="19"/>
  <c r="AK183" i="19"/>
  <c r="AL183" i="19"/>
  <c r="AM183" i="19"/>
  <c r="AN183" i="19"/>
  <c r="AO183" i="19"/>
  <c r="AP183" i="19"/>
  <c r="AQ183" i="19"/>
  <c r="AR183" i="19"/>
  <c r="AS183" i="19"/>
  <c r="AT183" i="19"/>
  <c r="AV183" i="19"/>
  <c r="AW183" i="19"/>
  <c r="AX183" i="19"/>
  <c r="AY183" i="19"/>
  <c r="BB183" i="19"/>
  <c r="F184" i="19"/>
  <c r="X184" i="19" s="1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Y184" i="19"/>
  <c r="Z184" i="19"/>
  <c r="AA184" i="19"/>
  <c r="AB184" i="19"/>
  <c r="AC184" i="19"/>
  <c r="AD184" i="19"/>
  <c r="AE184" i="19"/>
  <c r="AF184" i="19"/>
  <c r="AG184" i="19"/>
  <c r="AH184" i="19"/>
  <c r="AI184" i="19"/>
  <c r="AJ184" i="19"/>
  <c r="AK184" i="19"/>
  <c r="AL184" i="19"/>
  <c r="AM184" i="19"/>
  <c r="AN184" i="19"/>
  <c r="AO184" i="19"/>
  <c r="AP184" i="19"/>
  <c r="AQ184" i="19"/>
  <c r="AR184" i="19"/>
  <c r="AS184" i="19"/>
  <c r="AT184" i="19"/>
  <c r="AU184" i="19"/>
  <c r="AV184" i="19"/>
  <c r="AW184" i="19"/>
  <c r="AX184" i="19"/>
  <c r="AY184" i="19"/>
  <c r="BB184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AU185" i="19" s="1"/>
  <c r="AD185" i="19"/>
  <c r="AE185" i="19"/>
  <c r="AF185" i="19"/>
  <c r="AG185" i="19"/>
  <c r="AH185" i="19"/>
  <c r="AI185" i="19"/>
  <c r="AJ185" i="19"/>
  <c r="AK185" i="19"/>
  <c r="AL185" i="19"/>
  <c r="AM185" i="19"/>
  <c r="AN185" i="19"/>
  <c r="AO185" i="19"/>
  <c r="AP185" i="19"/>
  <c r="AQ185" i="19"/>
  <c r="AR185" i="19"/>
  <c r="AS185" i="19"/>
  <c r="AT185" i="19"/>
  <c r="AV185" i="19"/>
  <c r="AW185" i="19"/>
  <c r="AX185" i="19"/>
  <c r="AY185" i="19"/>
  <c r="BB185" i="19"/>
  <c r="F186" i="19"/>
  <c r="X186" i="19" s="1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Y186" i="19"/>
  <c r="Z186" i="19"/>
  <c r="AA186" i="19"/>
  <c r="AB186" i="19"/>
  <c r="AC186" i="19"/>
  <c r="AD186" i="19"/>
  <c r="AE186" i="19"/>
  <c r="AF186" i="19"/>
  <c r="AG186" i="19"/>
  <c r="AH186" i="19"/>
  <c r="AI186" i="19"/>
  <c r="AJ186" i="19"/>
  <c r="AK186" i="19"/>
  <c r="AL186" i="19"/>
  <c r="AM186" i="19"/>
  <c r="AN186" i="19"/>
  <c r="AO186" i="19"/>
  <c r="AP186" i="19"/>
  <c r="AQ186" i="19"/>
  <c r="AR186" i="19"/>
  <c r="AS186" i="19"/>
  <c r="AT186" i="19"/>
  <c r="AU186" i="19"/>
  <c r="AV186" i="19"/>
  <c r="AW186" i="19"/>
  <c r="AX186" i="19"/>
  <c r="AY186" i="19"/>
  <c r="BB186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AU187" i="19" s="1"/>
  <c r="AD187" i="19"/>
  <c r="AE187" i="19"/>
  <c r="AF187" i="19"/>
  <c r="AG187" i="19"/>
  <c r="AH187" i="19"/>
  <c r="AI187" i="19"/>
  <c r="AJ187" i="19"/>
  <c r="AK187" i="19"/>
  <c r="AL187" i="19"/>
  <c r="AM187" i="19"/>
  <c r="AN187" i="19"/>
  <c r="AO187" i="19"/>
  <c r="AP187" i="19"/>
  <c r="AQ187" i="19"/>
  <c r="AR187" i="19"/>
  <c r="AS187" i="19"/>
  <c r="AT187" i="19"/>
  <c r="AV187" i="19"/>
  <c r="AW187" i="19"/>
  <c r="AX187" i="19"/>
  <c r="AY187" i="19"/>
  <c r="BB187" i="19"/>
  <c r="F188" i="19"/>
  <c r="X188" i="19" s="1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Y188" i="19"/>
  <c r="Z188" i="19"/>
  <c r="AA188" i="19"/>
  <c r="AB188" i="19"/>
  <c r="AC188" i="19"/>
  <c r="AU188" i="19" s="1"/>
  <c r="AD188" i="19"/>
  <c r="AE188" i="19"/>
  <c r="AF188" i="19"/>
  <c r="AG188" i="19"/>
  <c r="AH188" i="19"/>
  <c r="AI188" i="19"/>
  <c r="AJ188" i="19"/>
  <c r="AK188" i="19"/>
  <c r="AL188" i="19"/>
  <c r="AM188" i="19"/>
  <c r="AN188" i="19"/>
  <c r="AO188" i="19"/>
  <c r="AP188" i="19"/>
  <c r="AQ188" i="19"/>
  <c r="AR188" i="19"/>
  <c r="AS188" i="19"/>
  <c r="AT188" i="19"/>
  <c r="AV188" i="19"/>
  <c r="AW188" i="19"/>
  <c r="AX188" i="19"/>
  <c r="AY188" i="19"/>
  <c r="BB188" i="19"/>
  <c r="F189" i="19"/>
  <c r="X189" i="19" s="1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Y189" i="19"/>
  <c r="Z189" i="19"/>
  <c r="AA189" i="19"/>
  <c r="AB189" i="19"/>
  <c r="AC189" i="19"/>
  <c r="AD189" i="19"/>
  <c r="AE189" i="19"/>
  <c r="AF189" i="19"/>
  <c r="AG189" i="19"/>
  <c r="AH189" i="19"/>
  <c r="AI189" i="19"/>
  <c r="AJ189" i="19"/>
  <c r="AK189" i="19"/>
  <c r="AL189" i="19"/>
  <c r="AM189" i="19"/>
  <c r="AN189" i="19"/>
  <c r="AO189" i="19"/>
  <c r="AP189" i="19"/>
  <c r="AQ189" i="19"/>
  <c r="AR189" i="19"/>
  <c r="AS189" i="19"/>
  <c r="AT189" i="19"/>
  <c r="AU189" i="19"/>
  <c r="AV189" i="19"/>
  <c r="AW189" i="19"/>
  <c r="AX189" i="19"/>
  <c r="AY189" i="19"/>
  <c r="BB189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AD190" i="19"/>
  <c r="AE190" i="19"/>
  <c r="AF190" i="19"/>
  <c r="AG190" i="19"/>
  <c r="AH190" i="19"/>
  <c r="AI190" i="19"/>
  <c r="AJ190" i="19"/>
  <c r="AK190" i="19"/>
  <c r="AL190" i="19"/>
  <c r="AM190" i="19"/>
  <c r="AN190" i="19"/>
  <c r="AO190" i="19"/>
  <c r="AP190" i="19"/>
  <c r="AQ190" i="19"/>
  <c r="AR190" i="19"/>
  <c r="AS190" i="19"/>
  <c r="AT190" i="19"/>
  <c r="AU190" i="19"/>
  <c r="AV190" i="19"/>
  <c r="AW190" i="19"/>
  <c r="AX190" i="19"/>
  <c r="AY190" i="19"/>
  <c r="BB190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AU191" i="19" s="1"/>
  <c r="AD191" i="19"/>
  <c r="AE191" i="19"/>
  <c r="AF191" i="19"/>
  <c r="AG191" i="19"/>
  <c r="AH191" i="19"/>
  <c r="AI191" i="19"/>
  <c r="AJ191" i="19"/>
  <c r="AK191" i="19"/>
  <c r="AL191" i="19"/>
  <c r="AM191" i="19"/>
  <c r="AN191" i="19"/>
  <c r="AO191" i="19"/>
  <c r="AP191" i="19"/>
  <c r="AQ191" i="19"/>
  <c r="AR191" i="19"/>
  <c r="AS191" i="19"/>
  <c r="AT191" i="19"/>
  <c r="AV191" i="19"/>
  <c r="AW191" i="19"/>
  <c r="AX191" i="19"/>
  <c r="AY191" i="19"/>
  <c r="BB191" i="19"/>
  <c r="F192" i="19"/>
  <c r="X192" i="19" s="1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Y192" i="19"/>
  <c r="Z192" i="19"/>
  <c r="AA192" i="19"/>
  <c r="AB192" i="19"/>
  <c r="AC192" i="19"/>
  <c r="AD192" i="19"/>
  <c r="AE192" i="19"/>
  <c r="AF192" i="19"/>
  <c r="AG192" i="19"/>
  <c r="AH192" i="19"/>
  <c r="AI192" i="19"/>
  <c r="AJ192" i="19"/>
  <c r="AK192" i="19"/>
  <c r="AL192" i="19"/>
  <c r="AM192" i="19"/>
  <c r="AN192" i="19"/>
  <c r="AO192" i="19"/>
  <c r="AP192" i="19"/>
  <c r="AQ192" i="19"/>
  <c r="AR192" i="19"/>
  <c r="AS192" i="19"/>
  <c r="AT192" i="19"/>
  <c r="AU192" i="19"/>
  <c r="AV192" i="19"/>
  <c r="AW192" i="19"/>
  <c r="AX192" i="19"/>
  <c r="AY192" i="19"/>
  <c r="BB192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AU193" i="19" s="1"/>
  <c r="AD193" i="19"/>
  <c r="AE193" i="19"/>
  <c r="AF193" i="19"/>
  <c r="AG193" i="19"/>
  <c r="AH193" i="19"/>
  <c r="AI193" i="19"/>
  <c r="AJ193" i="19"/>
  <c r="AK193" i="19"/>
  <c r="AL193" i="19"/>
  <c r="AM193" i="19"/>
  <c r="AN193" i="19"/>
  <c r="AO193" i="19"/>
  <c r="AP193" i="19"/>
  <c r="AQ193" i="19"/>
  <c r="AR193" i="19"/>
  <c r="AS193" i="19"/>
  <c r="AT193" i="19"/>
  <c r="AV193" i="19"/>
  <c r="AW193" i="19"/>
  <c r="AX193" i="19"/>
  <c r="AY193" i="19"/>
  <c r="BB193" i="19"/>
  <c r="F194" i="19"/>
  <c r="X194" i="19" s="1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Y194" i="19"/>
  <c r="Z194" i="19"/>
  <c r="AA194" i="19"/>
  <c r="AB194" i="19"/>
  <c r="AC194" i="19"/>
  <c r="AD194" i="19"/>
  <c r="AE194" i="19"/>
  <c r="AF194" i="19"/>
  <c r="AG194" i="19"/>
  <c r="AH194" i="19"/>
  <c r="AI194" i="19"/>
  <c r="AJ194" i="19"/>
  <c r="AK194" i="19"/>
  <c r="AL194" i="19"/>
  <c r="AM194" i="19"/>
  <c r="AN194" i="19"/>
  <c r="AO194" i="19"/>
  <c r="AP194" i="19"/>
  <c r="AQ194" i="19"/>
  <c r="AR194" i="19"/>
  <c r="AS194" i="19"/>
  <c r="AT194" i="19"/>
  <c r="AU194" i="19"/>
  <c r="AV194" i="19"/>
  <c r="AW194" i="19"/>
  <c r="AX194" i="19"/>
  <c r="AY194" i="19"/>
  <c r="BB194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AU195" i="19" s="1"/>
  <c r="AD195" i="19"/>
  <c r="AE195" i="19"/>
  <c r="AF195" i="19"/>
  <c r="AG195" i="19"/>
  <c r="AH195" i="19"/>
  <c r="AI195" i="19"/>
  <c r="AJ195" i="19"/>
  <c r="AK195" i="19"/>
  <c r="AL195" i="19"/>
  <c r="AM195" i="19"/>
  <c r="AN195" i="19"/>
  <c r="AO195" i="19"/>
  <c r="AP195" i="19"/>
  <c r="AQ195" i="19"/>
  <c r="AR195" i="19"/>
  <c r="AS195" i="19"/>
  <c r="AT195" i="19"/>
  <c r="AV195" i="19"/>
  <c r="AW195" i="19"/>
  <c r="AX195" i="19"/>
  <c r="AY195" i="19"/>
  <c r="BB195" i="19"/>
  <c r="F196" i="19"/>
  <c r="X196" i="19" s="1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Y196" i="19"/>
  <c r="Z196" i="19"/>
  <c r="AA196" i="19"/>
  <c r="AB196" i="19"/>
  <c r="AC196" i="19"/>
  <c r="AU196" i="19" s="1"/>
  <c r="AD196" i="19"/>
  <c r="AE196" i="19"/>
  <c r="AF196" i="19"/>
  <c r="AG196" i="19"/>
  <c r="AH196" i="19"/>
  <c r="AI196" i="19"/>
  <c r="AJ196" i="19"/>
  <c r="AK196" i="19"/>
  <c r="AL196" i="19"/>
  <c r="AM196" i="19"/>
  <c r="AN196" i="19"/>
  <c r="AO196" i="19"/>
  <c r="AP196" i="19"/>
  <c r="AQ196" i="19"/>
  <c r="AR196" i="19"/>
  <c r="AS196" i="19"/>
  <c r="AT196" i="19"/>
  <c r="AV196" i="19"/>
  <c r="AW196" i="19"/>
  <c r="AX196" i="19"/>
  <c r="AY196" i="19"/>
  <c r="BB196" i="19"/>
  <c r="F197" i="19"/>
  <c r="X197" i="19" s="1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Y197" i="19"/>
  <c r="Z197" i="19"/>
  <c r="AA197" i="19"/>
  <c r="AB197" i="19"/>
  <c r="AC197" i="19"/>
  <c r="AD197" i="19"/>
  <c r="AE197" i="19"/>
  <c r="AF197" i="19"/>
  <c r="AG197" i="19"/>
  <c r="AH197" i="19"/>
  <c r="AI197" i="19"/>
  <c r="AJ197" i="19"/>
  <c r="AK197" i="19"/>
  <c r="AL197" i="19"/>
  <c r="AM197" i="19"/>
  <c r="AN197" i="19"/>
  <c r="AO197" i="19"/>
  <c r="AP197" i="19"/>
  <c r="AQ197" i="19"/>
  <c r="AR197" i="19"/>
  <c r="AS197" i="19"/>
  <c r="AT197" i="19"/>
  <c r="AU197" i="19"/>
  <c r="AV197" i="19"/>
  <c r="AW197" i="19"/>
  <c r="AX197" i="19"/>
  <c r="AY197" i="19"/>
  <c r="BB197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AD198" i="19"/>
  <c r="AE198" i="19"/>
  <c r="AF198" i="19"/>
  <c r="AG198" i="19"/>
  <c r="AH198" i="19"/>
  <c r="AI198" i="19"/>
  <c r="AJ198" i="19"/>
  <c r="AK198" i="19"/>
  <c r="AL198" i="19"/>
  <c r="AM198" i="19"/>
  <c r="AN198" i="19"/>
  <c r="AO198" i="19"/>
  <c r="AP198" i="19"/>
  <c r="AQ198" i="19"/>
  <c r="AR198" i="19"/>
  <c r="AS198" i="19"/>
  <c r="AT198" i="19"/>
  <c r="AU198" i="19"/>
  <c r="AV198" i="19"/>
  <c r="AW198" i="19"/>
  <c r="AX198" i="19"/>
  <c r="AY198" i="19"/>
  <c r="BB198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AU199" i="19" s="1"/>
  <c r="AD199" i="19"/>
  <c r="AE199" i="19"/>
  <c r="AF199" i="19"/>
  <c r="AG199" i="19"/>
  <c r="AH199" i="19"/>
  <c r="AI199" i="19"/>
  <c r="AJ199" i="19"/>
  <c r="AK199" i="19"/>
  <c r="AL199" i="19"/>
  <c r="AM199" i="19"/>
  <c r="AN199" i="19"/>
  <c r="AO199" i="19"/>
  <c r="AP199" i="19"/>
  <c r="AQ199" i="19"/>
  <c r="AR199" i="19"/>
  <c r="AS199" i="19"/>
  <c r="AT199" i="19"/>
  <c r="AV199" i="19"/>
  <c r="AW199" i="19"/>
  <c r="AX199" i="19"/>
  <c r="AY199" i="19"/>
  <c r="BB199" i="19"/>
  <c r="F200" i="19"/>
  <c r="X200" i="19" s="1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Y200" i="19"/>
  <c r="Z200" i="19"/>
  <c r="AA200" i="19"/>
  <c r="AB200" i="19"/>
  <c r="AC200" i="19"/>
  <c r="AD200" i="19"/>
  <c r="AE200" i="19"/>
  <c r="AF200" i="19"/>
  <c r="AG200" i="19"/>
  <c r="AH200" i="19"/>
  <c r="AI200" i="19"/>
  <c r="AJ200" i="19"/>
  <c r="AK200" i="19"/>
  <c r="AL200" i="19"/>
  <c r="AM200" i="19"/>
  <c r="AN200" i="19"/>
  <c r="AO200" i="19"/>
  <c r="AP200" i="19"/>
  <c r="AQ200" i="19"/>
  <c r="AR200" i="19"/>
  <c r="AS200" i="19"/>
  <c r="AT200" i="19"/>
  <c r="AU200" i="19"/>
  <c r="AV200" i="19"/>
  <c r="AW200" i="19"/>
  <c r="AX200" i="19"/>
  <c r="AY200" i="19"/>
  <c r="BB200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AU201" i="19" s="1"/>
  <c r="AD201" i="19"/>
  <c r="AE201" i="19"/>
  <c r="AF201" i="19"/>
  <c r="AG201" i="19"/>
  <c r="AH201" i="19"/>
  <c r="AI201" i="19"/>
  <c r="AJ201" i="19"/>
  <c r="AK201" i="19"/>
  <c r="AL201" i="19"/>
  <c r="AM201" i="19"/>
  <c r="AN201" i="19"/>
  <c r="AO201" i="19"/>
  <c r="AP201" i="19"/>
  <c r="AQ201" i="19"/>
  <c r="AR201" i="19"/>
  <c r="AS201" i="19"/>
  <c r="AT201" i="19"/>
  <c r="AV201" i="19"/>
  <c r="AW201" i="19"/>
  <c r="AX201" i="19"/>
  <c r="AY201" i="19"/>
  <c r="BB201" i="19"/>
  <c r="F202" i="19"/>
  <c r="X202" i="19" s="1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Y202" i="19"/>
  <c r="Z202" i="19"/>
  <c r="AA202" i="19"/>
  <c r="AB202" i="19"/>
  <c r="AC202" i="19"/>
  <c r="AD202" i="19"/>
  <c r="AE202" i="19"/>
  <c r="AF202" i="19"/>
  <c r="AG202" i="19"/>
  <c r="AH202" i="19"/>
  <c r="AI202" i="19"/>
  <c r="AJ202" i="19"/>
  <c r="AK202" i="19"/>
  <c r="AL202" i="19"/>
  <c r="AM202" i="19"/>
  <c r="AN202" i="19"/>
  <c r="AO202" i="19"/>
  <c r="AP202" i="19"/>
  <c r="AQ202" i="19"/>
  <c r="AR202" i="19"/>
  <c r="AS202" i="19"/>
  <c r="AT202" i="19"/>
  <c r="AU202" i="19"/>
  <c r="AV202" i="19"/>
  <c r="AW202" i="19"/>
  <c r="AX202" i="19"/>
  <c r="AY202" i="19"/>
  <c r="BB202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X203" i="19"/>
  <c r="Y203" i="19"/>
  <c r="Z203" i="19"/>
  <c r="AA203" i="19"/>
  <c r="AB203" i="19"/>
  <c r="AC203" i="19"/>
  <c r="AU203" i="19" s="1"/>
  <c r="AD203" i="19"/>
  <c r="AE203" i="19"/>
  <c r="AF203" i="19"/>
  <c r="AG203" i="19"/>
  <c r="AH203" i="19"/>
  <c r="AI203" i="19"/>
  <c r="AJ203" i="19"/>
  <c r="AK203" i="19"/>
  <c r="AL203" i="19"/>
  <c r="AM203" i="19"/>
  <c r="AN203" i="19"/>
  <c r="AO203" i="19"/>
  <c r="AP203" i="19"/>
  <c r="AQ203" i="19"/>
  <c r="AR203" i="19"/>
  <c r="AS203" i="19"/>
  <c r="AT203" i="19"/>
  <c r="AV203" i="19"/>
  <c r="AW203" i="19"/>
  <c r="AX203" i="19"/>
  <c r="AY203" i="19"/>
  <c r="BB203" i="19"/>
  <c r="F204" i="19"/>
  <c r="X204" i="19" s="1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Y204" i="19"/>
  <c r="Z204" i="19"/>
  <c r="AA204" i="19"/>
  <c r="AB204" i="19"/>
  <c r="AC204" i="19"/>
  <c r="AU204" i="19" s="1"/>
  <c r="AD204" i="19"/>
  <c r="AE204" i="19"/>
  <c r="AF204" i="19"/>
  <c r="AG204" i="19"/>
  <c r="AH204" i="19"/>
  <c r="AI204" i="19"/>
  <c r="AJ204" i="19"/>
  <c r="AK204" i="19"/>
  <c r="AL204" i="19"/>
  <c r="AM204" i="19"/>
  <c r="AN204" i="19"/>
  <c r="AO204" i="19"/>
  <c r="AP204" i="19"/>
  <c r="AQ204" i="19"/>
  <c r="AR204" i="19"/>
  <c r="AS204" i="19"/>
  <c r="AT204" i="19"/>
  <c r="AV204" i="19"/>
  <c r="AW204" i="19"/>
  <c r="AX204" i="19"/>
  <c r="AY204" i="19"/>
  <c r="BB204" i="19"/>
  <c r="F205" i="19"/>
  <c r="X205" i="19" s="1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Y205" i="19"/>
  <c r="Z205" i="19"/>
  <c r="AA205" i="19"/>
  <c r="AB205" i="19"/>
  <c r="AC205" i="19"/>
  <c r="AD205" i="19"/>
  <c r="AE205" i="19"/>
  <c r="AF205" i="19"/>
  <c r="AG205" i="19"/>
  <c r="AH205" i="19"/>
  <c r="AI205" i="19"/>
  <c r="AJ205" i="19"/>
  <c r="AK205" i="19"/>
  <c r="AL205" i="19"/>
  <c r="AM205" i="19"/>
  <c r="AN205" i="19"/>
  <c r="AO205" i="19"/>
  <c r="AP205" i="19"/>
  <c r="AQ205" i="19"/>
  <c r="AR205" i="19"/>
  <c r="AS205" i="19"/>
  <c r="AT205" i="19"/>
  <c r="AU205" i="19"/>
  <c r="AV205" i="19"/>
  <c r="AW205" i="19"/>
  <c r="AX205" i="19"/>
  <c r="AY205" i="19"/>
  <c r="BB205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X206" i="19"/>
  <c r="Y206" i="19"/>
  <c r="Z206" i="19"/>
  <c r="AA206" i="19"/>
  <c r="AB206" i="19"/>
  <c r="AC206" i="19"/>
  <c r="AD206" i="19"/>
  <c r="AE206" i="19"/>
  <c r="AF206" i="19"/>
  <c r="AG206" i="19"/>
  <c r="AH206" i="19"/>
  <c r="AI206" i="19"/>
  <c r="AJ206" i="19"/>
  <c r="AK206" i="19"/>
  <c r="AL206" i="19"/>
  <c r="AM206" i="19"/>
  <c r="AN206" i="19"/>
  <c r="AO206" i="19"/>
  <c r="AP206" i="19"/>
  <c r="AQ206" i="19"/>
  <c r="AR206" i="19"/>
  <c r="AS206" i="19"/>
  <c r="AT206" i="19"/>
  <c r="AU206" i="19"/>
  <c r="AV206" i="19"/>
  <c r="AW206" i="19"/>
  <c r="AX206" i="19"/>
  <c r="AY206" i="19"/>
  <c r="BB206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X207" i="19"/>
  <c r="Y207" i="19"/>
  <c r="Z207" i="19"/>
  <c r="AA207" i="19"/>
  <c r="AB207" i="19"/>
  <c r="AC207" i="19"/>
  <c r="AU207" i="19" s="1"/>
  <c r="AD207" i="19"/>
  <c r="AE207" i="19"/>
  <c r="AF207" i="19"/>
  <c r="AG207" i="19"/>
  <c r="AH207" i="19"/>
  <c r="AI207" i="19"/>
  <c r="AJ207" i="19"/>
  <c r="AK207" i="19"/>
  <c r="AL207" i="19"/>
  <c r="AM207" i="19"/>
  <c r="AN207" i="19"/>
  <c r="AO207" i="19"/>
  <c r="AP207" i="19"/>
  <c r="AQ207" i="19"/>
  <c r="AR207" i="19"/>
  <c r="AS207" i="19"/>
  <c r="AT207" i="19"/>
  <c r="AV207" i="19"/>
  <c r="AW207" i="19"/>
  <c r="AX207" i="19"/>
  <c r="AY207" i="19"/>
  <c r="BB207" i="19"/>
  <c r="F208" i="19"/>
  <c r="X208" i="19" s="1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Y208" i="19"/>
  <c r="Z208" i="19"/>
  <c r="AA208" i="19"/>
  <c r="AB208" i="19"/>
  <c r="AC208" i="19"/>
  <c r="AD208" i="19"/>
  <c r="AE208" i="19"/>
  <c r="AF208" i="19"/>
  <c r="AG208" i="19"/>
  <c r="AH208" i="19"/>
  <c r="AI208" i="19"/>
  <c r="AJ208" i="19"/>
  <c r="AK208" i="19"/>
  <c r="AL208" i="19"/>
  <c r="AM208" i="19"/>
  <c r="AN208" i="19"/>
  <c r="AO208" i="19"/>
  <c r="AP208" i="19"/>
  <c r="AQ208" i="19"/>
  <c r="AR208" i="19"/>
  <c r="AS208" i="19"/>
  <c r="AT208" i="19"/>
  <c r="AU208" i="19"/>
  <c r="AV208" i="19"/>
  <c r="AW208" i="19"/>
  <c r="AX208" i="19"/>
  <c r="AY208" i="19"/>
  <c r="BB208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X209" i="19"/>
  <c r="Y209" i="19"/>
  <c r="Z209" i="19"/>
  <c r="AA209" i="19"/>
  <c r="AB209" i="19"/>
  <c r="AC209" i="19"/>
  <c r="AU209" i="19" s="1"/>
  <c r="AD209" i="19"/>
  <c r="AE209" i="19"/>
  <c r="AF209" i="19"/>
  <c r="AG209" i="19"/>
  <c r="AH209" i="19"/>
  <c r="AI209" i="19"/>
  <c r="AJ209" i="19"/>
  <c r="AK209" i="19"/>
  <c r="AL209" i="19"/>
  <c r="AM209" i="19"/>
  <c r="AN209" i="19"/>
  <c r="AO209" i="19"/>
  <c r="AP209" i="19"/>
  <c r="AQ209" i="19"/>
  <c r="AR209" i="19"/>
  <c r="AS209" i="19"/>
  <c r="AT209" i="19"/>
  <c r="AV209" i="19"/>
  <c r="AW209" i="19"/>
  <c r="AX209" i="19"/>
  <c r="AY209" i="19"/>
  <c r="BB209" i="19"/>
  <c r="F210" i="19"/>
  <c r="X210" i="19" s="1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Y210" i="19"/>
  <c r="Z210" i="19"/>
  <c r="AA210" i="19"/>
  <c r="AB210" i="19"/>
  <c r="AC210" i="19"/>
  <c r="AD210" i="19"/>
  <c r="AE210" i="19"/>
  <c r="AF210" i="19"/>
  <c r="AG210" i="19"/>
  <c r="AH210" i="19"/>
  <c r="AI210" i="19"/>
  <c r="AJ210" i="19"/>
  <c r="AK210" i="19"/>
  <c r="AL210" i="19"/>
  <c r="AM210" i="19"/>
  <c r="AN210" i="19"/>
  <c r="AO210" i="19"/>
  <c r="AP210" i="19"/>
  <c r="AQ210" i="19"/>
  <c r="AR210" i="19"/>
  <c r="AS210" i="19"/>
  <c r="AT210" i="19"/>
  <c r="AU210" i="19"/>
  <c r="AV210" i="19"/>
  <c r="AW210" i="19"/>
  <c r="AX210" i="19"/>
  <c r="AY210" i="19"/>
  <c r="BB210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X211" i="19"/>
  <c r="Y211" i="19"/>
  <c r="Z211" i="19"/>
  <c r="AA211" i="19"/>
  <c r="AB211" i="19"/>
  <c r="AC211" i="19"/>
  <c r="AU211" i="19" s="1"/>
  <c r="AD211" i="19"/>
  <c r="AE211" i="19"/>
  <c r="AF211" i="19"/>
  <c r="AG211" i="19"/>
  <c r="AH211" i="19"/>
  <c r="AI211" i="19"/>
  <c r="AJ211" i="19"/>
  <c r="AK211" i="19"/>
  <c r="AL211" i="19"/>
  <c r="AM211" i="19"/>
  <c r="AN211" i="19"/>
  <c r="AO211" i="19"/>
  <c r="AP211" i="19"/>
  <c r="AQ211" i="19"/>
  <c r="AR211" i="19"/>
  <c r="AS211" i="19"/>
  <c r="AT211" i="19"/>
  <c r="AV211" i="19"/>
  <c r="AW211" i="19"/>
  <c r="AX211" i="19"/>
  <c r="AY211" i="19"/>
  <c r="BB211" i="19"/>
  <c r="F212" i="19"/>
  <c r="X212" i="19" s="1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Y212" i="19"/>
  <c r="Z212" i="19"/>
  <c r="AA212" i="19"/>
  <c r="AB212" i="19"/>
  <c r="AC212" i="19"/>
  <c r="AU212" i="19" s="1"/>
  <c r="AD212" i="19"/>
  <c r="AE212" i="19"/>
  <c r="AF212" i="19"/>
  <c r="AG212" i="19"/>
  <c r="AH212" i="19"/>
  <c r="AI212" i="19"/>
  <c r="AJ212" i="19"/>
  <c r="AK212" i="19"/>
  <c r="AL212" i="19"/>
  <c r="AM212" i="19"/>
  <c r="AN212" i="19"/>
  <c r="AO212" i="19"/>
  <c r="AP212" i="19"/>
  <c r="AQ212" i="19"/>
  <c r="AR212" i="19"/>
  <c r="AS212" i="19"/>
  <c r="AT212" i="19"/>
  <c r="AV212" i="19"/>
  <c r="AW212" i="19"/>
  <c r="AX212" i="19"/>
  <c r="AY212" i="19"/>
  <c r="BB212" i="19"/>
  <c r="F213" i="19"/>
  <c r="X213" i="19" s="1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Y213" i="19"/>
  <c r="Z213" i="19"/>
  <c r="AA213" i="19"/>
  <c r="AB213" i="19"/>
  <c r="AC213" i="19"/>
  <c r="AD213" i="19"/>
  <c r="AE213" i="19"/>
  <c r="AF213" i="19"/>
  <c r="AG213" i="19"/>
  <c r="AH213" i="19"/>
  <c r="AI213" i="19"/>
  <c r="AJ213" i="19"/>
  <c r="AK213" i="19"/>
  <c r="AL213" i="19"/>
  <c r="AM213" i="19"/>
  <c r="AN213" i="19"/>
  <c r="AO213" i="19"/>
  <c r="AP213" i="19"/>
  <c r="AQ213" i="19"/>
  <c r="AR213" i="19"/>
  <c r="AS213" i="19"/>
  <c r="AT213" i="19"/>
  <c r="AU213" i="19"/>
  <c r="AV213" i="19"/>
  <c r="AW213" i="19"/>
  <c r="AX213" i="19"/>
  <c r="AY213" i="19"/>
  <c r="BB213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X214" i="19"/>
  <c r="Y214" i="19"/>
  <c r="Z214" i="19"/>
  <c r="AA214" i="19"/>
  <c r="AB214" i="19"/>
  <c r="AC214" i="19"/>
  <c r="AD214" i="19"/>
  <c r="AE214" i="19"/>
  <c r="AF214" i="19"/>
  <c r="AG214" i="19"/>
  <c r="AH214" i="19"/>
  <c r="AI214" i="19"/>
  <c r="AJ214" i="19"/>
  <c r="AK214" i="19"/>
  <c r="AL214" i="19"/>
  <c r="AM214" i="19"/>
  <c r="AN214" i="19"/>
  <c r="AO214" i="19"/>
  <c r="AP214" i="19"/>
  <c r="AQ214" i="19"/>
  <c r="AR214" i="19"/>
  <c r="AS214" i="19"/>
  <c r="AT214" i="19"/>
  <c r="AU214" i="19"/>
  <c r="AV214" i="19"/>
  <c r="AW214" i="19"/>
  <c r="AX214" i="19"/>
  <c r="AY214" i="19"/>
  <c r="BB214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X215" i="19"/>
  <c r="Y215" i="19"/>
  <c r="Z215" i="19"/>
  <c r="AA215" i="19"/>
  <c r="AB215" i="19"/>
  <c r="AC215" i="19"/>
  <c r="AU215" i="19" s="1"/>
  <c r="AD215" i="19"/>
  <c r="AE215" i="19"/>
  <c r="AF215" i="19"/>
  <c r="AG215" i="19"/>
  <c r="AH215" i="19"/>
  <c r="AI215" i="19"/>
  <c r="AJ215" i="19"/>
  <c r="AK215" i="19"/>
  <c r="AL215" i="19"/>
  <c r="AM215" i="19"/>
  <c r="AN215" i="19"/>
  <c r="AO215" i="19"/>
  <c r="AP215" i="19"/>
  <c r="AQ215" i="19"/>
  <c r="AR215" i="19"/>
  <c r="AS215" i="19"/>
  <c r="AT215" i="19"/>
  <c r="AV215" i="19"/>
  <c r="AW215" i="19"/>
  <c r="AX215" i="19"/>
  <c r="AY215" i="19"/>
  <c r="BB215" i="19"/>
  <c r="F216" i="19"/>
  <c r="X216" i="19" s="1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Y216" i="19"/>
  <c r="Z216" i="19"/>
  <c r="AA216" i="19"/>
  <c r="AB216" i="19"/>
  <c r="AC216" i="19"/>
  <c r="AD216" i="19"/>
  <c r="AE216" i="19"/>
  <c r="AF216" i="19"/>
  <c r="AG216" i="19"/>
  <c r="AH216" i="19"/>
  <c r="AI216" i="19"/>
  <c r="AJ216" i="19"/>
  <c r="AK216" i="19"/>
  <c r="AL216" i="19"/>
  <c r="AM216" i="19"/>
  <c r="AN216" i="19"/>
  <c r="AO216" i="19"/>
  <c r="AP216" i="19"/>
  <c r="AQ216" i="19"/>
  <c r="AR216" i="19"/>
  <c r="AS216" i="19"/>
  <c r="AT216" i="19"/>
  <c r="AU216" i="19"/>
  <c r="AV216" i="19"/>
  <c r="AW216" i="19"/>
  <c r="AX216" i="19"/>
  <c r="AY216" i="19"/>
  <c r="BB216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X217" i="19"/>
  <c r="Y217" i="19"/>
  <c r="Z217" i="19"/>
  <c r="AA217" i="19"/>
  <c r="AB217" i="19"/>
  <c r="AC217" i="19"/>
  <c r="AU217" i="19" s="1"/>
  <c r="AD217" i="19"/>
  <c r="AE217" i="19"/>
  <c r="AF217" i="19"/>
  <c r="AG217" i="19"/>
  <c r="AH217" i="19"/>
  <c r="AI217" i="19"/>
  <c r="AJ217" i="19"/>
  <c r="AK217" i="19"/>
  <c r="AL217" i="19"/>
  <c r="AM217" i="19"/>
  <c r="AN217" i="19"/>
  <c r="AO217" i="19"/>
  <c r="AP217" i="19"/>
  <c r="AQ217" i="19"/>
  <c r="AR217" i="19"/>
  <c r="AS217" i="19"/>
  <c r="AT217" i="19"/>
  <c r="AV217" i="19"/>
  <c r="AW217" i="19"/>
  <c r="AX217" i="19"/>
  <c r="AY217" i="19"/>
  <c r="BB217" i="19"/>
  <c r="F218" i="19"/>
  <c r="X218" i="19" s="1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Y218" i="19"/>
  <c r="Z218" i="19"/>
  <c r="AA218" i="19"/>
  <c r="AB218" i="19"/>
  <c r="AC218" i="19"/>
  <c r="AD218" i="19"/>
  <c r="AE218" i="19"/>
  <c r="AF218" i="19"/>
  <c r="AG218" i="19"/>
  <c r="AH218" i="19"/>
  <c r="AI218" i="19"/>
  <c r="AJ218" i="19"/>
  <c r="AK218" i="19"/>
  <c r="AL218" i="19"/>
  <c r="AM218" i="19"/>
  <c r="AN218" i="19"/>
  <c r="AO218" i="19"/>
  <c r="AP218" i="19"/>
  <c r="AQ218" i="19"/>
  <c r="AR218" i="19"/>
  <c r="AS218" i="19"/>
  <c r="AT218" i="19"/>
  <c r="AU218" i="19"/>
  <c r="AV218" i="19"/>
  <c r="AW218" i="19"/>
  <c r="AX218" i="19"/>
  <c r="AY218" i="19"/>
  <c r="BB218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X219" i="19"/>
  <c r="Y219" i="19"/>
  <c r="Z219" i="19"/>
  <c r="AA219" i="19"/>
  <c r="AB219" i="19"/>
  <c r="AC219" i="19"/>
  <c r="AU219" i="19" s="1"/>
  <c r="AD219" i="19"/>
  <c r="AE219" i="19"/>
  <c r="AF219" i="19"/>
  <c r="AG219" i="19"/>
  <c r="AH219" i="19"/>
  <c r="AI219" i="19"/>
  <c r="AJ219" i="19"/>
  <c r="AK219" i="19"/>
  <c r="AL219" i="19"/>
  <c r="AM219" i="19"/>
  <c r="AN219" i="19"/>
  <c r="AO219" i="19"/>
  <c r="AP219" i="19"/>
  <c r="AQ219" i="19"/>
  <c r="AR219" i="19"/>
  <c r="AS219" i="19"/>
  <c r="AT219" i="19"/>
  <c r="AV219" i="19"/>
  <c r="AW219" i="19"/>
  <c r="AX219" i="19"/>
  <c r="AY219" i="19"/>
  <c r="BB219" i="19"/>
  <c r="F220" i="19"/>
  <c r="X220" i="19" s="1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Y220" i="19"/>
  <c r="Z220" i="19"/>
  <c r="AA220" i="19"/>
  <c r="AB220" i="19"/>
  <c r="AC220" i="19"/>
  <c r="AU220" i="19" s="1"/>
  <c r="AD220" i="19"/>
  <c r="AE220" i="19"/>
  <c r="AF220" i="19"/>
  <c r="AG220" i="19"/>
  <c r="AH220" i="19"/>
  <c r="AI220" i="19"/>
  <c r="AJ220" i="19"/>
  <c r="AK220" i="19"/>
  <c r="AL220" i="19"/>
  <c r="AM220" i="19"/>
  <c r="AN220" i="19"/>
  <c r="AO220" i="19"/>
  <c r="AP220" i="19"/>
  <c r="AQ220" i="19"/>
  <c r="AR220" i="19"/>
  <c r="AS220" i="19"/>
  <c r="AT220" i="19"/>
  <c r="AV220" i="19"/>
  <c r="AW220" i="19"/>
  <c r="AX220" i="19"/>
  <c r="AY220" i="19"/>
  <c r="BB220" i="19"/>
  <c r="F221" i="19"/>
  <c r="X221" i="19" s="1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Y221" i="19"/>
  <c r="Z221" i="19"/>
  <c r="AA221" i="19"/>
  <c r="AB221" i="19"/>
  <c r="AC221" i="19"/>
  <c r="AD221" i="19"/>
  <c r="AE221" i="19"/>
  <c r="AF221" i="19"/>
  <c r="AG221" i="19"/>
  <c r="AH221" i="19"/>
  <c r="AI221" i="19"/>
  <c r="AJ221" i="19"/>
  <c r="AK221" i="19"/>
  <c r="AL221" i="19"/>
  <c r="AM221" i="19"/>
  <c r="AN221" i="19"/>
  <c r="AO221" i="19"/>
  <c r="AP221" i="19"/>
  <c r="AQ221" i="19"/>
  <c r="AR221" i="19"/>
  <c r="AS221" i="19"/>
  <c r="AT221" i="19"/>
  <c r="AU221" i="19"/>
  <c r="AV221" i="19"/>
  <c r="AW221" i="19"/>
  <c r="AX221" i="19"/>
  <c r="AY221" i="19"/>
  <c r="BB221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X222" i="19"/>
  <c r="Y222" i="19"/>
  <c r="Z222" i="19"/>
  <c r="AA222" i="19"/>
  <c r="AB222" i="19"/>
  <c r="AC222" i="19"/>
  <c r="AD222" i="19"/>
  <c r="AE222" i="19"/>
  <c r="AF222" i="19"/>
  <c r="AG222" i="19"/>
  <c r="AH222" i="19"/>
  <c r="AI222" i="19"/>
  <c r="AJ222" i="19"/>
  <c r="AK222" i="19"/>
  <c r="AL222" i="19"/>
  <c r="AM222" i="19"/>
  <c r="AN222" i="19"/>
  <c r="AO222" i="19"/>
  <c r="AP222" i="19"/>
  <c r="AQ222" i="19"/>
  <c r="AR222" i="19"/>
  <c r="AS222" i="19"/>
  <c r="AT222" i="19"/>
  <c r="AU222" i="19"/>
  <c r="AV222" i="19"/>
  <c r="AW222" i="19"/>
  <c r="AX222" i="19"/>
  <c r="AY222" i="19"/>
  <c r="BB222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X223" i="19"/>
  <c r="Y223" i="19"/>
  <c r="Z223" i="19"/>
  <c r="AA223" i="19"/>
  <c r="AB223" i="19"/>
  <c r="AC223" i="19"/>
  <c r="AU223" i="19" s="1"/>
  <c r="AD223" i="19"/>
  <c r="AE223" i="19"/>
  <c r="AF223" i="19"/>
  <c r="AG223" i="19"/>
  <c r="AH223" i="19"/>
  <c r="AI223" i="19"/>
  <c r="AJ223" i="19"/>
  <c r="AK223" i="19"/>
  <c r="AL223" i="19"/>
  <c r="AM223" i="19"/>
  <c r="AN223" i="19"/>
  <c r="AO223" i="19"/>
  <c r="AP223" i="19"/>
  <c r="AQ223" i="19"/>
  <c r="AR223" i="19"/>
  <c r="AS223" i="19"/>
  <c r="AT223" i="19"/>
  <c r="AV223" i="19"/>
  <c r="AW223" i="19"/>
  <c r="AX223" i="19"/>
  <c r="AY223" i="19"/>
  <c r="BB223" i="19"/>
  <c r="F224" i="19"/>
  <c r="X224" i="19" s="1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Y224" i="19"/>
  <c r="Z224" i="19"/>
  <c r="AA224" i="19"/>
  <c r="AB224" i="19"/>
  <c r="AC224" i="19"/>
  <c r="AD224" i="19"/>
  <c r="AE224" i="19"/>
  <c r="AF224" i="19"/>
  <c r="AG224" i="19"/>
  <c r="AH224" i="19"/>
  <c r="AI224" i="19"/>
  <c r="AJ224" i="19"/>
  <c r="AK224" i="19"/>
  <c r="AL224" i="19"/>
  <c r="AM224" i="19"/>
  <c r="AN224" i="19"/>
  <c r="AO224" i="19"/>
  <c r="AP224" i="19"/>
  <c r="AQ224" i="19"/>
  <c r="AR224" i="19"/>
  <c r="AS224" i="19"/>
  <c r="AT224" i="19"/>
  <c r="AU224" i="19"/>
  <c r="AV224" i="19"/>
  <c r="AW224" i="19"/>
  <c r="AX224" i="19"/>
  <c r="AY224" i="19"/>
  <c r="BB224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X225" i="19"/>
  <c r="Y225" i="19"/>
  <c r="Z225" i="19"/>
  <c r="AA225" i="19"/>
  <c r="AB225" i="19"/>
  <c r="AC225" i="19"/>
  <c r="AU225" i="19" s="1"/>
  <c r="AD225" i="19"/>
  <c r="AE225" i="19"/>
  <c r="AF225" i="19"/>
  <c r="AG225" i="19"/>
  <c r="AH225" i="19"/>
  <c r="AI225" i="19"/>
  <c r="AJ225" i="19"/>
  <c r="AK225" i="19"/>
  <c r="AL225" i="19"/>
  <c r="AM225" i="19"/>
  <c r="AN225" i="19"/>
  <c r="AO225" i="19"/>
  <c r="AP225" i="19"/>
  <c r="AQ225" i="19"/>
  <c r="AR225" i="19"/>
  <c r="AS225" i="19"/>
  <c r="AT225" i="19"/>
  <c r="AV225" i="19"/>
  <c r="AW225" i="19"/>
  <c r="AX225" i="19"/>
  <c r="AY225" i="19"/>
  <c r="BB225" i="19"/>
  <c r="F226" i="19"/>
  <c r="X226" i="19" s="1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Y226" i="19"/>
  <c r="Z226" i="19"/>
  <c r="AA226" i="19"/>
  <c r="AB226" i="19"/>
  <c r="AC226" i="19"/>
  <c r="AD226" i="19"/>
  <c r="AE226" i="19"/>
  <c r="AF226" i="19"/>
  <c r="AG226" i="19"/>
  <c r="AH226" i="19"/>
  <c r="AI226" i="19"/>
  <c r="AJ226" i="19"/>
  <c r="AK226" i="19"/>
  <c r="AL226" i="19"/>
  <c r="AM226" i="19"/>
  <c r="AN226" i="19"/>
  <c r="AO226" i="19"/>
  <c r="AP226" i="19"/>
  <c r="AQ226" i="19"/>
  <c r="AR226" i="19"/>
  <c r="AS226" i="19"/>
  <c r="AT226" i="19"/>
  <c r="AU226" i="19"/>
  <c r="AV226" i="19"/>
  <c r="AW226" i="19"/>
  <c r="AX226" i="19"/>
  <c r="AY226" i="19"/>
  <c r="BB226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X227" i="19"/>
  <c r="Y227" i="19"/>
  <c r="Z227" i="19"/>
  <c r="AA227" i="19"/>
  <c r="AB227" i="19"/>
  <c r="AC227" i="19"/>
  <c r="AU227" i="19" s="1"/>
  <c r="AD227" i="19"/>
  <c r="AE227" i="19"/>
  <c r="AF227" i="19"/>
  <c r="AG227" i="19"/>
  <c r="AH227" i="19"/>
  <c r="AI227" i="19"/>
  <c r="AJ227" i="19"/>
  <c r="AK227" i="19"/>
  <c r="AL227" i="19"/>
  <c r="AM227" i="19"/>
  <c r="AN227" i="19"/>
  <c r="AO227" i="19"/>
  <c r="AP227" i="19"/>
  <c r="AQ227" i="19"/>
  <c r="AR227" i="19"/>
  <c r="AS227" i="19"/>
  <c r="AT227" i="19"/>
  <c r="AV227" i="19"/>
  <c r="AW227" i="19"/>
  <c r="AX227" i="19"/>
  <c r="AY227" i="19"/>
  <c r="BB227" i="19"/>
  <c r="F228" i="19"/>
  <c r="X228" i="19" s="1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Y228" i="19"/>
  <c r="Z228" i="19"/>
  <c r="AA228" i="19"/>
  <c r="AB228" i="19"/>
  <c r="AC228" i="19"/>
  <c r="AU228" i="19" s="1"/>
  <c r="AD228" i="19"/>
  <c r="AE228" i="19"/>
  <c r="AF228" i="19"/>
  <c r="AG228" i="19"/>
  <c r="AH228" i="19"/>
  <c r="AI228" i="19"/>
  <c r="AJ228" i="19"/>
  <c r="AK228" i="19"/>
  <c r="AL228" i="19"/>
  <c r="AM228" i="19"/>
  <c r="AN228" i="19"/>
  <c r="AO228" i="19"/>
  <c r="AP228" i="19"/>
  <c r="AQ228" i="19"/>
  <c r="AR228" i="19"/>
  <c r="AS228" i="19"/>
  <c r="AT228" i="19"/>
  <c r="AV228" i="19"/>
  <c r="AW228" i="19"/>
  <c r="AX228" i="19"/>
  <c r="AY228" i="19"/>
  <c r="BB228" i="19"/>
  <c r="F229" i="19"/>
  <c r="X229" i="19" s="1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Y229" i="19"/>
  <c r="Z229" i="19"/>
  <c r="AA229" i="19"/>
  <c r="AB229" i="19"/>
  <c r="AC229" i="19"/>
  <c r="AD229" i="19"/>
  <c r="AE229" i="19"/>
  <c r="AF229" i="19"/>
  <c r="AG229" i="19"/>
  <c r="AH229" i="19"/>
  <c r="AI229" i="19"/>
  <c r="AJ229" i="19"/>
  <c r="AK229" i="19"/>
  <c r="AL229" i="19"/>
  <c r="AM229" i="19"/>
  <c r="AN229" i="19"/>
  <c r="AO229" i="19"/>
  <c r="AP229" i="19"/>
  <c r="AQ229" i="19"/>
  <c r="AR229" i="19"/>
  <c r="AS229" i="19"/>
  <c r="AT229" i="19"/>
  <c r="AU229" i="19"/>
  <c r="AV229" i="19"/>
  <c r="AW229" i="19"/>
  <c r="AX229" i="19"/>
  <c r="AY229" i="19"/>
  <c r="BB229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T230" i="19"/>
  <c r="U230" i="19"/>
  <c r="V230" i="19"/>
  <c r="W230" i="19"/>
  <c r="X230" i="19"/>
  <c r="Y230" i="19"/>
  <c r="Z230" i="19"/>
  <c r="AA230" i="19"/>
  <c r="AB230" i="19"/>
  <c r="AC230" i="19"/>
  <c r="AD230" i="19"/>
  <c r="AE230" i="19"/>
  <c r="AF230" i="19"/>
  <c r="AG230" i="19"/>
  <c r="AH230" i="19"/>
  <c r="AI230" i="19"/>
  <c r="AJ230" i="19"/>
  <c r="AK230" i="19"/>
  <c r="AL230" i="19"/>
  <c r="AM230" i="19"/>
  <c r="AN230" i="19"/>
  <c r="AO230" i="19"/>
  <c r="AP230" i="19"/>
  <c r="AQ230" i="19"/>
  <c r="AR230" i="19"/>
  <c r="AS230" i="19"/>
  <c r="AT230" i="19"/>
  <c r="AU230" i="19"/>
  <c r="AV230" i="19"/>
  <c r="AW230" i="19"/>
  <c r="AX230" i="19"/>
  <c r="AY230" i="19"/>
  <c r="BB230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X231" i="19"/>
  <c r="Y231" i="19"/>
  <c r="Z231" i="19"/>
  <c r="AA231" i="19"/>
  <c r="AB231" i="19"/>
  <c r="AC231" i="19"/>
  <c r="AU231" i="19" s="1"/>
  <c r="AD231" i="19"/>
  <c r="AE231" i="19"/>
  <c r="AF231" i="19"/>
  <c r="AG231" i="19"/>
  <c r="AH231" i="19"/>
  <c r="AI231" i="19"/>
  <c r="AJ231" i="19"/>
  <c r="AK231" i="19"/>
  <c r="AL231" i="19"/>
  <c r="AM231" i="19"/>
  <c r="AN231" i="19"/>
  <c r="AO231" i="19"/>
  <c r="AP231" i="19"/>
  <c r="AQ231" i="19"/>
  <c r="AR231" i="19"/>
  <c r="AS231" i="19"/>
  <c r="AT231" i="19"/>
  <c r="AV231" i="19"/>
  <c r="AW231" i="19"/>
  <c r="AX231" i="19"/>
  <c r="AY231" i="19"/>
  <c r="BB231" i="19"/>
  <c r="F232" i="19"/>
  <c r="X232" i="19" s="1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Y232" i="19"/>
  <c r="Z232" i="19"/>
  <c r="AA232" i="19"/>
  <c r="AB232" i="19"/>
  <c r="AC232" i="19"/>
  <c r="AD232" i="19"/>
  <c r="AE232" i="19"/>
  <c r="AF232" i="19"/>
  <c r="AG232" i="19"/>
  <c r="AH232" i="19"/>
  <c r="AI232" i="19"/>
  <c r="AJ232" i="19"/>
  <c r="AK232" i="19"/>
  <c r="AL232" i="19"/>
  <c r="AM232" i="19"/>
  <c r="AN232" i="19"/>
  <c r="AO232" i="19"/>
  <c r="AP232" i="19"/>
  <c r="AQ232" i="19"/>
  <c r="AR232" i="19"/>
  <c r="AS232" i="19"/>
  <c r="AT232" i="19"/>
  <c r="AU232" i="19"/>
  <c r="AV232" i="19"/>
  <c r="AW232" i="19"/>
  <c r="AX232" i="19"/>
  <c r="AY232" i="19"/>
  <c r="BB232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X233" i="19"/>
  <c r="Y233" i="19"/>
  <c r="Z233" i="19"/>
  <c r="AA233" i="19"/>
  <c r="AB233" i="19"/>
  <c r="AC233" i="19"/>
  <c r="AU233" i="19" s="1"/>
  <c r="AD233" i="19"/>
  <c r="AE233" i="19"/>
  <c r="AF233" i="19"/>
  <c r="AG233" i="19"/>
  <c r="AH233" i="19"/>
  <c r="AI233" i="19"/>
  <c r="AJ233" i="19"/>
  <c r="AK233" i="19"/>
  <c r="AL233" i="19"/>
  <c r="AM233" i="19"/>
  <c r="AN233" i="19"/>
  <c r="AO233" i="19"/>
  <c r="AP233" i="19"/>
  <c r="AQ233" i="19"/>
  <c r="AR233" i="19"/>
  <c r="AS233" i="19"/>
  <c r="AT233" i="19"/>
  <c r="AV233" i="19"/>
  <c r="AW233" i="19"/>
  <c r="AX233" i="19"/>
  <c r="AY233" i="19"/>
  <c r="BB233" i="19"/>
  <c r="F234" i="19"/>
  <c r="X234" i="19" s="1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Y234" i="19"/>
  <c r="Z234" i="19"/>
  <c r="AA234" i="19"/>
  <c r="AB234" i="19"/>
  <c r="AC234" i="19"/>
  <c r="AD234" i="19"/>
  <c r="AE234" i="19"/>
  <c r="AF234" i="19"/>
  <c r="AG234" i="19"/>
  <c r="AH234" i="19"/>
  <c r="AI234" i="19"/>
  <c r="AJ234" i="19"/>
  <c r="AK234" i="19"/>
  <c r="AL234" i="19"/>
  <c r="AM234" i="19"/>
  <c r="AN234" i="19"/>
  <c r="AO234" i="19"/>
  <c r="AP234" i="19"/>
  <c r="AQ234" i="19"/>
  <c r="AR234" i="19"/>
  <c r="AS234" i="19"/>
  <c r="AT234" i="19"/>
  <c r="AU234" i="19"/>
  <c r="AV234" i="19"/>
  <c r="AW234" i="19"/>
  <c r="AX234" i="19"/>
  <c r="AY234" i="19"/>
  <c r="BB234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X235" i="19"/>
  <c r="Y235" i="19"/>
  <c r="Z235" i="19"/>
  <c r="AA235" i="19"/>
  <c r="AB235" i="19"/>
  <c r="AC235" i="19"/>
  <c r="AU235" i="19" s="1"/>
  <c r="AD235" i="19"/>
  <c r="AE235" i="19"/>
  <c r="AF235" i="19"/>
  <c r="AG235" i="19"/>
  <c r="AH235" i="19"/>
  <c r="AI235" i="19"/>
  <c r="AJ235" i="19"/>
  <c r="AK235" i="19"/>
  <c r="AL235" i="19"/>
  <c r="AM235" i="19"/>
  <c r="AN235" i="19"/>
  <c r="AO235" i="19"/>
  <c r="AP235" i="19"/>
  <c r="AQ235" i="19"/>
  <c r="AR235" i="19"/>
  <c r="AS235" i="19"/>
  <c r="AT235" i="19"/>
  <c r="AV235" i="19"/>
  <c r="AW235" i="19"/>
  <c r="AX235" i="19"/>
  <c r="AY235" i="19"/>
  <c r="BB235" i="19"/>
  <c r="F236" i="19"/>
  <c r="X236" i="19" s="1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Y236" i="19"/>
  <c r="Z236" i="19"/>
  <c r="AA236" i="19"/>
  <c r="AB236" i="19"/>
  <c r="AC236" i="19"/>
  <c r="AU236" i="19" s="1"/>
  <c r="AD236" i="19"/>
  <c r="AE236" i="19"/>
  <c r="AF236" i="19"/>
  <c r="AG236" i="19"/>
  <c r="AH236" i="19"/>
  <c r="AI236" i="19"/>
  <c r="AJ236" i="19"/>
  <c r="AK236" i="19"/>
  <c r="AL236" i="19"/>
  <c r="AM236" i="19"/>
  <c r="AN236" i="19"/>
  <c r="AO236" i="19"/>
  <c r="AP236" i="19"/>
  <c r="AQ236" i="19"/>
  <c r="AR236" i="19"/>
  <c r="AS236" i="19"/>
  <c r="AT236" i="19"/>
  <c r="AV236" i="19"/>
  <c r="AW236" i="19"/>
  <c r="AX236" i="19"/>
  <c r="AY236" i="19"/>
  <c r="BB236" i="19"/>
  <c r="F237" i="19"/>
  <c r="X237" i="19" s="1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Y237" i="19"/>
  <c r="Z237" i="19"/>
  <c r="AA237" i="19"/>
  <c r="AB237" i="19"/>
  <c r="AC237" i="19"/>
  <c r="AD237" i="19"/>
  <c r="AE237" i="19"/>
  <c r="AF237" i="19"/>
  <c r="AG237" i="19"/>
  <c r="AH237" i="19"/>
  <c r="AI237" i="19"/>
  <c r="AJ237" i="19"/>
  <c r="AK237" i="19"/>
  <c r="AL237" i="19"/>
  <c r="AM237" i="19"/>
  <c r="AN237" i="19"/>
  <c r="AO237" i="19"/>
  <c r="AP237" i="19"/>
  <c r="AQ237" i="19"/>
  <c r="AR237" i="19"/>
  <c r="AS237" i="19"/>
  <c r="AT237" i="19"/>
  <c r="AU237" i="19"/>
  <c r="AV237" i="19"/>
  <c r="AW237" i="19"/>
  <c r="AX237" i="19"/>
  <c r="AY237" i="19"/>
  <c r="BB237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X238" i="19"/>
  <c r="Y238" i="19"/>
  <c r="Z238" i="19"/>
  <c r="AA238" i="19"/>
  <c r="AB238" i="19"/>
  <c r="AC238" i="19"/>
  <c r="AD238" i="19"/>
  <c r="AE238" i="19"/>
  <c r="AF238" i="19"/>
  <c r="AG238" i="19"/>
  <c r="AH238" i="19"/>
  <c r="AI238" i="19"/>
  <c r="AJ238" i="19"/>
  <c r="AK238" i="19"/>
  <c r="AL238" i="19"/>
  <c r="AM238" i="19"/>
  <c r="AN238" i="19"/>
  <c r="AO238" i="19"/>
  <c r="AP238" i="19"/>
  <c r="AQ238" i="19"/>
  <c r="AR238" i="19"/>
  <c r="AS238" i="19"/>
  <c r="AT238" i="19"/>
  <c r="AU238" i="19"/>
  <c r="AV238" i="19"/>
  <c r="AW238" i="19"/>
  <c r="AX238" i="19"/>
  <c r="AY238" i="19"/>
  <c r="BB238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X239" i="19"/>
  <c r="Y239" i="19"/>
  <c r="Z239" i="19"/>
  <c r="AA239" i="19"/>
  <c r="AB239" i="19"/>
  <c r="AC239" i="19"/>
  <c r="AU239" i="19" s="1"/>
  <c r="AD239" i="19"/>
  <c r="AE239" i="19"/>
  <c r="AF239" i="19"/>
  <c r="AG239" i="19"/>
  <c r="AH239" i="19"/>
  <c r="AI239" i="19"/>
  <c r="AJ239" i="19"/>
  <c r="AK239" i="19"/>
  <c r="AL239" i="19"/>
  <c r="AM239" i="19"/>
  <c r="AN239" i="19"/>
  <c r="AO239" i="19"/>
  <c r="AP239" i="19"/>
  <c r="AQ239" i="19"/>
  <c r="AR239" i="19"/>
  <c r="AS239" i="19"/>
  <c r="AT239" i="19"/>
  <c r="AV239" i="19"/>
  <c r="AW239" i="19"/>
  <c r="AX239" i="19"/>
  <c r="AY239" i="19"/>
  <c r="BB239" i="19"/>
  <c r="F240" i="19"/>
  <c r="X240" i="19" s="1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Y240" i="19"/>
  <c r="Z240" i="19"/>
  <c r="AA240" i="19"/>
  <c r="AB240" i="19"/>
  <c r="AC240" i="19"/>
  <c r="AD240" i="19"/>
  <c r="AE240" i="19"/>
  <c r="AF240" i="19"/>
  <c r="AG240" i="19"/>
  <c r="AH240" i="19"/>
  <c r="AI240" i="19"/>
  <c r="AJ240" i="19"/>
  <c r="AK240" i="19"/>
  <c r="AL240" i="19"/>
  <c r="AM240" i="19"/>
  <c r="AN240" i="19"/>
  <c r="AO240" i="19"/>
  <c r="AP240" i="19"/>
  <c r="AQ240" i="19"/>
  <c r="AR240" i="19"/>
  <c r="AS240" i="19"/>
  <c r="AT240" i="19"/>
  <c r="AU240" i="19"/>
  <c r="AV240" i="19"/>
  <c r="AW240" i="19"/>
  <c r="AX240" i="19"/>
  <c r="AY240" i="19"/>
  <c r="BB240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X241" i="19"/>
  <c r="Y241" i="19"/>
  <c r="Z241" i="19"/>
  <c r="AA241" i="19"/>
  <c r="AB241" i="19"/>
  <c r="AC241" i="19"/>
  <c r="AD241" i="19"/>
  <c r="AE241" i="19"/>
  <c r="AF241" i="19"/>
  <c r="AG241" i="19"/>
  <c r="AH241" i="19"/>
  <c r="AI241" i="19"/>
  <c r="AJ241" i="19"/>
  <c r="AK241" i="19"/>
  <c r="AL241" i="19"/>
  <c r="AM241" i="19"/>
  <c r="AN241" i="19"/>
  <c r="AO241" i="19"/>
  <c r="AP241" i="19"/>
  <c r="AQ241" i="19"/>
  <c r="AR241" i="19"/>
  <c r="AS241" i="19"/>
  <c r="AT241" i="19"/>
  <c r="AU241" i="19"/>
  <c r="AV241" i="19"/>
  <c r="AW241" i="19"/>
  <c r="AX241" i="19"/>
  <c r="AY241" i="19"/>
  <c r="BB241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X242" i="19"/>
  <c r="Y242" i="19"/>
  <c r="Z242" i="19"/>
  <c r="AA242" i="19"/>
  <c r="AB242" i="19"/>
  <c r="AC242" i="19"/>
  <c r="AD242" i="19"/>
  <c r="AE242" i="19"/>
  <c r="AF242" i="19"/>
  <c r="AG242" i="19"/>
  <c r="AH242" i="19"/>
  <c r="AI242" i="19"/>
  <c r="AJ242" i="19"/>
  <c r="AK242" i="19"/>
  <c r="AL242" i="19"/>
  <c r="AM242" i="19"/>
  <c r="AN242" i="19"/>
  <c r="AO242" i="19"/>
  <c r="AP242" i="19"/>
  <c r="AQ242" i="19"/>
  <c r="AR242" i="19"/>
  <c r="AS242" i="19"/>
  <c r="AT242" i="19"/>
  <c r="AU242" i="19"/>
  <c r="AV242" i="19"/>
  <c r="AW242" i="19"/>
  <c r="AX242" i="19"/>
  <c r="AY242" i="19"/>
  <c r="BB242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X243" i="19"/>
  <c r="Y243" i="19"/>
  <c r="Z243" i="19"/>
  <c r="AA243" i="19"/>
  <c r="AB243" i="19"/>
  <c r="AC243" i="19"/>
  <c r="AU243" i="19" s="1"/>
  <c r="AD243" i="19"/>
  <c r="AE243" i="19"/>
  <c r="AF243" i="19"/>
  <c r="AG243" i="19"/>
  <c r="AH243" i="19"/>
  <c r="AI243" i="19"/>
  <c r="AJ243" i="19"/>
  <c r="AK243" i="19"/>
  <c r="AL243" i="19"/>
  <c r="AM243" i="19"/>
  <c r="AN243" i="19"/>
  <c r="AO243" i="19"/>
  <c r="AP243" i="19"/>
  <c r="AQ243" i="19"/>
  <c r="AR243" i="19"/>
  <c r="AS243" i="19"/>
  <c r="AT243" i="19"/>
  <c r="AV243" i="19"/>
  <c r="AW243" i="19"/>
  <c r="AX243" i="19"/>
  <c r="AY243" i="19"/>
  <c r="BB243" i="19"/>
  <c r="F244" i="19"/>
  <c r="X244" i="19" s="1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Y244" i="19"/>
  <c r="Z244" i="19"/>
  <c r="AA244" i="19"/>
  <c r="AB244" i="19"/>
  <c r="AC244" i="19"/>
  <c r="AU244" i="19" s="1"/>
  <c r="AD244" i="19"/>
  <c r="AE244" i="19"/>
  <c r="AF244" i="19"/>
  <c r="AG244" i="19"/>
  <c r="AH244" i="19"/>
  <c r="AI244" i="19"/>
  <c r="AJ244" i="19"/>
  <c r="AK244" i="19"/>
  <c r="AL244" i="19"/>
  <c r="AM244" i="19"/>
  <c r="AN244" i="19"/>
  <c r="AO244" i="19"/>
  <c r="AP244" i="19"/>
  <c r="AQ244" i="19"/>
  <c r="AR244" i="19"/>
  <c r="AS244" i="19"/>
  <c r="AT244" i="19"/>
  <c r="AV244" i="19"/>
  <c r="AW244" i="19"/>
  <c r="AX244" i="19"/>
  <c r="AY244" i="19"/>
  <c r="BB244" i="19"/>
  <c r="F245" i="19"/>
  <c r="X245" i="19" s="1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T245" i="19"/>
  <c r="U245" i="19"/>
  <c r="V245" i="19"/>
  <c r="W245" i="19"/>
  <c r="Y245" i="19"/>
  <c r="Z245" i="19"/>
  <c r="AA245" i="19"/>
  <c r="AB245" i="19"/>
  <c r="AC245" i="19"/>
  <c r="AD245" i="19"/>
  <c r="AE245" i="19"/>
  <c r="AF245" i="19"/>
  <c r="AG245" i="19"/>
  <c r="AH245" i="19"/>
  <c r="AI245" i="19"/>
  <c r="AJ245" i="19"/>
  <c r="AK245" i="19"/>
  <c r="AL245" i="19"/>
  <c r="AM245" i="19"/>
  <c r="AN245" i="19"/>
  <c r="AO245" i="19"/>
  <c r="AP245" i="19"/>
  <c r="AQ245" i="19"/>
  <c r="AR245" i="19"/>
  <c r="AS245" i="19"/>
  <c r="AT245" i="19"/>
  <c r="AU245" i="19"/>
  <c r="AV245" i="19"/>
  <c r="AW245" i="19"/>
  <c r="AX245" i="19"/>
  <c r="AY245" i="19"/>
  <c r="BB245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X246" i="19"/>
  <c r="Y246" i="19"/>
  <c r="Z246" i="19"/>
  <c r="AA246" i="19"/>
  <c r="AB246" i="19"/>
  <c r="AC246" i="19"/>
  <c r="AD246" i="19"/>
  <c r="AE246" i="19"/>
  <c r="AF246" i="19"/>
  <c r="AG246" i="19"/>
  <c r="AH246" i="19"/>
  <c r="AI246" i="19"/>
  <c r="AJ246" i="19"/>
  <c r="AK246" i="19"/>
  <c r="AL246" i="19"/>
  <c r="AM246" i="19"/>
  <c r="AN246" i="19"/>
  <c r="AO246" i="19"/>
  <c r="AP246" i="19"/>
  <c r="AQ246" i="19"/>
  <c r="AR246" i="19"/>
  <c r="AS246" i="19"/>
  <c r="AT246" i="19"/>
  <c r="AU246" i="19"/>
  <c r="AV246" i="19"/>
  <c r="AW246" i="19"/>
  <c r="AX246" i="19"/>
  <c r="AY246" i="19"/>
  <c r="BB246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X247" i="19"/>
  <c r="Y247" i="19"/>
  <c r="Z247" i="19"/>
  <c r="AA247" i="19"/>
  <c r="AB247" i="19"/>
  <c r="AC247" i="19"/>
  <c r="AU247" i="19" s="1"/>
  <c r="AD247" i="19"/>
  <c r="AE247" i="19"/>
  <c r="AF247" i="19"/>
  <c r="AG247" i="19"/>
  <c r="AH247" i="19"/>
  <c r="AI247" i="19"/>
  <c r="AJ247" i="19"/>
  <c r="AK247" i="19"/>
  <c r="AL247" i="19"/>
  <c r="AM247" i="19"/>
  <c r="AN247" i="19"/>
  <c r="AO247" i="19"/>
  <c r="AP247" i="19"/>
  <c r="AQ247" i="19"/>
  <c r="AR247" i="19"/>
  <c r="AS247" i="19"/>
  <c r="AT247" i="19"/>
  <c r="AV247" i="19"/>
  <c r="AW247" i="19"/>
  <c r="AX247" i="19"/>
  <c r="AY247" i="19"/>
  <c r="BB247" i="19"/>
  <c r="F248" i="19"/>
  <c r="X248" i="19" s="1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Y248" i="19"/>
  <c r="Z248" i="19"/>
  <c r="AA248" i="19"/>
  <c r="AB248" i="19"/>
  <c r="AC248" i="19"/>
  <c r="AD248" i="19"/>
  <c r="AE248" i="19"/>
  <c r="AF248" i="19"/>
  <c r="AG248" i="19"/>
  <c r="AH248" i="19"/>
  <c r="AI248" i="19"/>
  <c r="AJ248" i="19"/>
  <c r="AK248" i="19"/>
  <c r="AL248" i="19"/>
  <c r="AM248" i="19"/>
  <c r="AN248" i="19"/>
  <c r="AO248" i="19"/>
  <c r="AP248" i="19"/>
  <c r="AQ248" i="19"/>
  <c r="AR248" i="19"/>
  <c r="AS248" i="19"/>
  <c r="AT248" i="19"/>
  <c r="AU248" i="19"/>
  <c r="AV248" i="19"/>
  <c r="AW248" i="19"/>
  <c r="AX248" i="19"/>
  <c r="AY248" i="19"/>
  <c r="BB248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X249" i="19"/>
  <c r="Y249" i="19"/>
  <c r="Z249" i="19"/>
  <c r="AA249" i="19"/>
  <c r="AB249" i="19"/>
  <c r="AC249" i="19"/>
  <c r="AD249" i="19"/>
  <c r="AE249" i="19"/>
  <c r="AF249" i="19"/>
  <c r="AG249" i="19"/>
  <c r="AH249" i="19"/>
  <c r="AI249" i="19"/>
  <c r="AJ249" i="19"/>
  <c r="AK249" i="19"/>
  <c r="AL249" i="19"/>
  <c r="AM249" i="19"/>
  <c r="AN249" i="19"/>
  <c r="AO249" i="19"/>
  <c r="AP249" i="19"/>
  <c r="AQ249" i="19"/>
  <c r="AR249" i="19"/>
  <c r="AS249" i="19"/>
  <c r="AT249" i="19"/>
  <c r="AU249" i="19"/>
  <c r="AV249" i="19"/>
  <c r="AW249" i="19"/>
  <c r="AX249" i="19"/>
  <c r="AY249" i="19"/>
  <c r="BB249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T250" i="19"/>
  <c r="U250" i="19"/>
  <c r="V250" i="19"/>
  <c r="W250" i="19"/>
  <c r="X250" i="19"/>
  <c r="Y250" i="19"/>
  <c r="Z250" i="19"/>
  <c r="AA250" i="19"/>
  <c r="AB250" i="19"/>
  <c r="AC250" i="19"/>
  <c r="AD250" i="19"/>
  <c r="AE250" i="19"/>
  <c r="AF250" i="19"/>
  <c r="AG250" i="19"/>
  <c r="AH250" i="19"/>
  <c r="AI250" i="19"/>
  <c r="AJ250" i="19"/>
  <c r="AK250" i="19"/>
  <c r="AL250" i="19"/>
  <c r="AM250" i="19"/>
  <c r="AN250" i="19"/>
  <c r="AO250" i="19"/>
  <c r="AP250" i="19"/>
  <c r="AQ250" i="19"/>
  <c r="AR250" i="19"/>
  <c r="AS250" i="19"/>
  <c r="AT250" i="19"/>
  <c r="AU250" i="19"/>
  <c r="AV250" i="19"/>
  <c r="AW250" i="19"/>
  <c r="AX250" i="19"/>
  <c r="AY250" i="19"/>
  <c r="BB250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T251" i="19"/>
  <c r="U251" i="19"/>
  <c r="V251" i="19"/>
  <c r="W251" i="19"/>
  <c r="X251" i="19"/>
  <c r="Y251" i="19"/>
  <c r="Z251" i="19"/>
  <c r="AA251" i="19"/>
  <c r="AB251" i="19"/>
  <c r="AC251" i="19"/>
  <c r="AU251" i="19" s="1"/>
  <c r="AD251" i="19"/>
  <c r="AE251" i="19"/>
  <c r="AF251" i="19"/>
  <c r="AG251" i="19"/>
  <c r="AH251" i="19"/>
  <c r="AI251" i="19"/>
  <c r="AJ251" i="19"/>
  <c r="AK251" i="19"/>
  <c r="AL251" i="19"/>
  <c r="AM251" i="19"/>
  <c r="AN251" i="19"/>
  <c r="AO251" i="19"/>
  <c r="AP251" i="19"/>
  <c r="AQ251" i="19"/>
  <c r="AR251" i="19"/>
  <c r="AS251" i="19"/>
  <c r="AT251" i="19"/>
  <c r="AV251" i="19"/>
  <c r="AW251" i="19"/>
  <c r="AX251" i="19"/>
  <c r="AY251" i="19"/>
  <c r="BB251" i="19"/>
  <c r="F252" i="19"/>
  <c r="X252" i="19" s="1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T252" i="19"/>
  <c r="U252" i="19"/>
  <c r="W252" i="19"/>
  <c r="Y252" i="19"/>
  <c r="Z252" i="19"/>
  <c r="AA252" i="19"/>
  <c r="AB252" i="19"/>
  <c r="AC252" i="19"/>
  <c r="AU252" i="19" s="1"/>
  <c r="AD252" i="19"/>
  <c r="AE252" i="19"/>
  <c r="AF252" i="19"/>
  <c r="AG252" i="19"/>
  <c r="AH252" i="19"/>
  <c r="AI252" i="19"/>
  <c r="AJ252" i="19"/>
  <c r="AK252" i="19"/>
  <c r="AL252" i="19"/>
  <c r="AM252" i="19"/>
  <c r="AN252" i="19"/>
  <c r="AO252" i="19"/>
  <c r="AP252" i="19"/>
  <c r="AQ252" i="19"/>
  <c r="AR252" i="19"/>
  <c r="AS252" i="19"/>
  <c r="AT252" i="19"/>
  <c r="AV252" i="19"/>
  <c r="AW252" i="19"/>
  <c r="AX252" i="19"/>
  <c r="AY252" i="19"/>
  <c r="BB252" i="19"/>
  <c r="F253" i="19"/>
  <c r="X253" i="19" s="1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Y253" i="19"/>
  <c r="Z253" i="19"/>
  <c r="AA253" i="19"/>
  <c r="AB253" i="19"/>
  <c r="AC253" i="19"/>
  <c r="AD253" i="19"/>
  <c r="AE253" i="19"/>
  <c r="AF253" i="19"/>
  <c r="AG253" i="19"/>
  <c r="AH253" i="19"/>
  <c r="AI253" i="19"/>
  <c r="AJ253" i="19"/>
  <c r="AK253" i="19"/>
  <c r="AL253" i="19"/>
  <c r="AM253" i="19"/>
  <c r="AN253" i="19"/>
  <c r="AO253" i="19"/>
  <c r="AP253" i="19"/>
  <c r="AQ253" i="19"/>
  <c r="AR253" i="19"/>
  <c r="AS253" i="19"/>
  <c r="AT253" i="19"/>
  <c r="AU253" i="19"/>
  <c r="AV253" i="19"/>
  <c r="AW253" i="19"/>
  <c r="AX253" i="19"/>
  <c r="AY253" i="19"/>
  <c r="BB253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T254" i="19"/>
  <c r="U254" i="19"/>
  <c r="V254" i="19"/>
  <c r="W254" i="19"/>
  <c r="X254" i="19"/>
  <c r="Y254" i="19"/>
  <c r="Z254" i="19"/>
  <c r="AA254" i="19"/>
  <c r="AB254" i="19"/>
  <c r="AC254" i="19"/>
  <c r="AD254" i="19"/>
  <c r="AE254" i="19"/>
  <c r="AF254" i="19"/>
  <c r="AG254" i="19"/>
  <c r="AH254" i="19"/>
  <c r="AI254" i="19"/>
  <c r="AJ254" i="19"/>
  <c r="AK254" i="19"/>
  <c r="AL254" i="19"/>
  <c r="AM254" i="19"/>
  <c r="AN254" i="19"/>
  <c r="AO254" i="19"/>
  <c r="AP254" i="19"/>
  <c r="AQ254" i="19"/>
  <c r="AR254" i="19"/>
  <c r="AS254" i="19"/>
  <c r="AT254" i="19"/>
  <c r="AU254" i="19"/>
  <c r="AV254" i="19"/>
  <c r="AW254" i="19"/>
  <c r="AX254" i="19"/>
  <c r="AY254" i="19"/>
  <c r="BB254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X255" i="19"/>
  <c r="Y255" i="19"/>
  <c r="Z255" i="19"/>
  <c r="AA255" i="19"/>
  <c r="AB255" i="19"/>
  <c r="AC255" i="19"/>
  <c r="AU255" i="19" s="1"/>
  <c r="AD255" i="19"/>
  <c r="AE255" i="19"/>
  <c r="AF255" i="19"/>
  <c r="AG255" i="19"/>
  <c r="AH255" i="19"/>
  <c r="AI255" i="19"/>
  <c r="AJ255" i="19"/>
  <c r="AK255" i="19"/>
  <c r="AL255" i="19"/>
  <c r="AM255" i="19"/>
  <c r="AN255" i="19"/>
  <c r="AO255" i="19"/>
  <c r="AP255" i="19"/>
  <c r="AQ255" i="19"/>
  <c r="AR255" i="19"/>
  <c r="AS255" i="19"/>
  <c r="AT255" i="19"/>
  <c r="AV255" i="19"/>
  <c r="AW255" i="19"/>
  <c r="AX255" i="19"/>
  <c r="AY255" i="19"/>
  <c r="BB255" i="19"/>
  <c r="F256" i="19"/>
  <c r="X256" i="19" s="1"/>
  <c r="G256" i="19"/>
  <c r="H256" i="19"/>
  <c r="I256" i="19"/>
  <c r="J256" i="19"/>
  <c r="K256" i="19"/>
  <c r="L256" i="19"/>
  <c r="M256" i="19"/>
  <c r="N256" i="19"/>
  <c r="O256" i="19"/>
  <c r="P256" i="19"/>
  <c r="Q256" i="19"/>
  <c r="R256" i="19"/>
  <c r="S256" i="19"/>
  <c r="T256" i="19"/>
  <c r="U256" i="19"/>
  <c r="W256" i="19"/>
  <c r="Y256" i="19"/>
  <c r="Z256" i="19"/>
  <c r="AA256" i="19"/>
  <c r="AB256" i="19"/>
  <c r="AC256" i="19"/>
  <c r="AD256" i="19"/>
  <c r="AE256" i="19"/>
  <c r="AF256" i="19"/>
  <c r="AG256" i="19"/>
  <c r="AH256" i="19"/>
  <c r="AI256" i="19"/>
  <c r="AJ256" i="19"/>
  <c r="AK256" i="19"/>
  <c r="AL256" i="19"/>
  <c r="AM256" i="19"/>
  <c r="AN256" i="19"/>
  <c r="AO256" i="19"/>
  <c r="AP256" i="19"/>
  <c r="AQ256" i="19"/>
  <c r="AR256" i="19"/>
  <c r="AS256" i="19"/>
  <c r="AT256" i="19"/>
  <c r="AU256" i="19"/>
  <c r="AV256" i="19"/>
  <c r="AW256" i="19"/>
  <c r="AX256" i="19"/>
  <c r="AY256" i="19"/>
  <c r="BB256" i="19"/>
  <c r="F257" i="19"/>
  <c r="G257" i="19"/>
  <c r="H257" i="19"/>
  <c r="I257" i="19"/>
  <c r="J257" i="19"/>
  <c r="K257" i="19"/>
  <c r="L257" i="19"/>
  <c r="M257" i="19"/>
  <c r="N257" i="19"/>
  <c r="O257" i="19"/>
  <c r="P257" i="19"/>
  <c r="Q257" i="19"/>
  <c r="R257" i="19"/>
  <c r="S257" i="19"/>
  <c r="T257" i="19"/>
  <c r="U257" i="19"/>
  <c r="V257" i="19"/>
  <c r="W257" i="19"/>
  <c r="X257" i="19"/>
  <c r="Y257" i="19"/>
  <c r="Z257" i="19"/>
  <c r="AA257" i="19"/>
  <c r="AB257" i="19"/>
  <c r="AC257" i="19"/>
  <c r="AD257" i="19"/>
  <c r="AE257" i="19"/>
  <c r="AF257" i="19"/>
  <c r="AG257" i="19"/>
  <c r="AH257" i="19"/>
  <c r="AI257" i="19"/>
  <c r="AJ257" i="19"/>
  <c r="AK257" i="19"/>
  <c r="AL257" i="19"/>
  <c r="AM257" i="19"/>
  <c r="AN257" i="19"/>
  <c r="AO257" i="19"/>
  <c r="AP257" i="19"/>
  <c r="AQ257" i="19"/>
  <c r="AR257" i="19"/>
  <c r="AS257" i="19"/>
  <c r="AT257" i="19"/>
  <c r="AU257" i="19"/>
  <c r="AV257" i="19"/>
  <c r="AW257" i="19"/>
  <c r="AX257" i="19"/>
  <c r="AY257" i="19"/>
  <c r="BB257" i="19"/>
  <c r="F258" i="19"/>
  <c r="G258" i="19"/>
  <c r="H258" i="19"/>
  <c r="I258" i="19"/>
  <c r="J258" i="19"/>
  <c r="K258" i="19"/>
  <c r="L258" i="19"/>
  <c r="M258" i="19"/>
  <c r="N258" i="19"/>
  <c r="O258" i="19"/>
  <c r="P258" i="19"/>
  <c r="Q258" i="19"/>
  <c r="R258" i="19"/>
  <c r="S258" i="19"/>
  <c r="T258" i="19"/>
  <c r="U258" i="19"/>
  <c r="V258" i="19"/>
  <c r="W258" i="19"/>
  <c r="X258" i="19"/>
  <c r="Y258" i="19"/>
  <c r="Z258" i="19"/>
  <c r="AA258" i="19"/>
  <c r="AB258" i="19"/>
  <c r="AC258" i="19"/>
  <c r="AD258" i="19"/>
  <c r="AE258" i="19"/>
  <c r="AF258" i="19"/>
  <c r="AG258" i="19"/>
  <c r="AH258" i="19"/>
  <c r="AI258" i="19"/>
  <c r="AJ258" i="19"/>
  <c r="AK258" i="19"/>
  <c r="AL258" i="19"/>
  <c r="AM258" i="19"/>
  <c r="AN258" i="19"/>
  <c r="AO258" i="19"/>
  <c r="AP258" i="19"/>
  <c r="AQ258" i="19"/>
  <c r="AR258" i="19"/>
  <c r="AS258" i="19"/>
  <c r="AT258" i="19"/>
  <c r="AU258" i="19"/>
  <c r="AV258" i="19"/>
  <c r="AW258" i="19"/>
  <c r="AX258" i="19"/>
  <c r="AY258" i="19"/>
  <c r="BB258" i="19"/>
  <c r="F259" i="19"/>
  <c r="G259" i="19"/>
  <c r="H259" i="19"/>
  <c r="I259" i="19"/>
  <c r="J259" i="19"/>
  <c r="K259" i="19"/>
  <c r="L259" i="19"/>
  <c r="M259" i="19"/>
  <c r="N259" i="19"/>
  <c r="O259" i="19"/>
  <c r="P259" i="19"/>
  <c r="Q259" i="19"/>
  <c r="R259" i="19"/>
  <c r="S259" i="19"/>
  <c r="T259" i="19"/>
  <c r="U259" i="19"/>
  <c r="V259" i="19"/>
  <c r="W259" i="19"/>
  <c r="X259" i="19"/>
  <c r="Y259" i="19"/>
  <c r="Z259" i="19"/>
  <c r="AA259" i="19"/>
  <c r="AB259" i="19"/>
  <c r="AC259" i="19"/>
  <c r="AU259" i="19" s="1"/>
  <c r="AD259" i="19"/>
  <c r="AE259" i="19"/>
  <c r="AF259" i="19"/>
  <c r="AG259" i="19"/>
  <c r="AH259" i="19"/>
  <c r="AI259" i="19"/>
  <c r="AJ259" i="19"/>
  <c r="AK259" i="19"/>
  <c r="AL259" i="19"/>
  <c r="AM259" i="19"/>
  <c r="AN259" i="19"/>
  <c r="AO259" i="19"/>
  <c r="AP259" i="19"/>
  <c r="AQ259" i="19"/>
  <c r="AR259" i="19"/>
  <c r="AS259" i="19"/>
  <c r="AT259" i="19"/>
  <c r="AV259" i="19"/>
  <c r="AW259" i="19"/>
  <c r="AX259" i="19"/>
  <c r="AY259" i="19"/>
  <c r="BB259" i="19"/>
  <c r="F260" i="19"/>
  <c r="X260" i="19" s="1"/>
  <c r="G260" i="19"/>
  <c r="H260" i="19"/>
  <c r="I260" i="19"/>
  <c r="J260" i="19"/>
  <c r="K260" i="19"/>
  <c r="L260" i="19"/>
  <c r="M260" i="19"/>
  <c r="N260" i="19"/>
  <c r="O260" i="19"/>
  <c r="P260" i="19"/>
  <c r="Q260" i="19"/>
  <c r="R260" i="19"/>
  <c r="S260" i="19"/>
  <c r="T260" i="19"/>
  <c r="U260" i="19"/>
  <c r="V260" i="19"/>
  <c r="W260" i="19"/>
  <c r="Y260" i="19"/>
  <c r="Z260" i="19"/>
  <c r="AA260" i="19"/>
  <c r="AB260" i="19"/>
  <c r="AC260" i="19"/>
  <c r="AU260" i="19" s="1"/>
  <c r="AD260" i="19"/>
  <c r="AE260" i="19"/>
  <c r="AF260" i="19"/>
  <c r="AG260" i="19"/>
  <c r="AH260" i="19"/>
  <c r="AI260" i="19"/>
  <c r="AJ260" i="19"/>
  <c r="AK260" i="19"/>
  <c r="AL260" i="19"/>
  <c r="AM260" i="19"/>
  <c r="AN260" i="19"/>
  <c r="AO260" i="19"/>
  <c r="AP260" i="19"/>
  <c r="AQ260" i="19"/>
  <c r="AR260" i="19"/>
  <c r="AT260" i="19"/>
  <c r="AV260" i="19"/>
  <c r="AW260" i="19"/>
  <c r="AX260" i="19"/>
  <c r="AY260" i="19"/>
  <c r="BB260" i="19"/>
  <c r="F261" i="19"/>
  <c r="X261" i="19" s="1"/>
  <c r="G261" i="19"/>
  <c r="H261" i="19"/>
  <c r="I261" i="19"/>
  <c r="J261" i="19"/>
  <c r="K261" i="19"/>
  <c r="L261" i="19"/>
  <c r="M261" i="19"/>
  <c r="N261" i="19"/>
  <c r="O261" i="19"/>
  <c r="P261" i="19"/>
  <c r="Q261" i="19"/>
  <c r="R261" i="19"/>
  <c r="S261" i="19"/>
  <c r="T261" i="19"/>
  <c r="U261" i="19"/>
  <c r="V261" i="19"/>
  <c r="W261" i="19"/>
  <c r="Y261" i="19"/>
  <c r="Z261" i="19"/>
  <c r="AA261" i="19"/>
  <c r="AB261" i="19"/>
  <c r="AC261" i="19"/>
  <c r="AD261" i="19"/>
  <c r="AE261" i="19"/>
  <c r="AF261" i="19"/>
  <c r="AG261" i="19"/>
  <c r="AH261" i="19"/>
  <c r="AI261" i="19"/>
  <c r="AJ261" i="19"/>
  <c r="AK261" i="19"/>
  <c r="AL261" i="19"/>
  <c r="AM261" i="19"/>
  <c r="AN261" i="19"/>
  <c r="AO261" i="19"/>
  <c r="AP261" i="19"/>
  <c r="AQ261" i="19"/>
  <c r="AR261" i="19"/>
  <c r="AS261" i="19"/>
  <c r="AT261" i="19"/>
  <c r="AU261" i="19"/>
  <c r="AV261" i="19"/>
  <c r="AW261" i="19"/>
  <c r="AX261" i="19"/>
  <c r="AY261" i="19"/>
  <c r="BB261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T262" i="19"/>
  <c r="U262" i="19"/>
  <c r="V262" i="19"/>
  <c r="W262" i="19"/>
  <c r="X262" i="19"/>
  <c r="Y262" i="19"/>
  <c r="Z262" i="19"/>
  <c r="AA262" i="19"/>
  <c r="AB262" i="19"/>
  <c r="AC262" i="19"/>
  <c r="AD262" i="19"/>
  <c r="AE262" i="19"/>
  <c r="AF262" i="19"/>
  <c r="AG262" i="19"/>
  <c r="AH262" i="19"/>
  <c r="AI262" i="19"/>
  <c r="AJ262" i="19"/>
  <c r="AK262" i="19"/>
  <c r="AL262" i="19"/>
  <c r="AM262" i="19"/>
  <c r="AN262" i="19"/>
  <c r="AO262" i="19"/>
  <c r="AP262" i="19"/>
  <c r="AQ262" i="19"/>
  <c r="AR262" i="19"/>
  <c r="AS262" i="19"/>
  <c r="AT262" i="19"/>
  <c r="AU262" i="19"/>
  <c r="AV262" i="19"/>
  <c r="AW262" i="19"/>
  <c r="AX262" i="19"/>
  <c r="AY262" i="19"/>
  <c r="BB262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T263" i="19"/>
  <c r="U263" i="19"/>
  <c r="V263" i="19"/>
  <c r="W263" i="19"/>
  <c r="X263" i="19"/>
  <c r="Y263" i="19"/>
  <c r="Z263" i="19"/>
  <c r="AA263" i="19"/>
  <c r="AB263" i="19"/>
  <c r="AC263" i="19"/>
  <c r="AU263" i="19" s="1"/>
  <c r="AD263" i="19"/>
  <c r="AE263" i="19"/>
  <c r="AF263" i="19"/>
  <c r="AG263" i="19"/>
  <c r="AH263" i="19"/>
  <c r="AI263" i="19"/>
  <c r="AJ263" i="19"/>
  <c r="AK263" i="19"/>
  <c r="AL263" i="19"/>
  <c r="AM263" i="19"/>
  <c r="AN263" i="19"/>
  <c r="AO263" i="19"/>
  <c r="AP263" i="19"/>
  <c r="AQ263" i="19"/>
  <c r="AR263" i="19"/>
  <c r="AS263" i="19"/>
  <c r="AT263" i="19"/>
  <c r="AV263" i="19"/>
  <c r="AW263" i="19"/>
  <c r="AX263" i="19"/>
  <c r="AY263" i="19"/>
  <c r="BB263" i="19"/>
  <c r="F264" i="19"/>
  <c r="X264" i="19" s="1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T264" i="19"/>
  <c r="U264" i="19"/>
  <c r="V264" i="19"/>
  <c r="W264" i="19"/>
  <c r="Y264" i="19"/>
  <c r="Z264" i="19"/>
  <c r="AA264" i="19"/>
  <c r="AB264" i="19"/>
  <c r="AC264" i="19"/>
  <c r="AD264" i="19"/>
  <c r="AE264" i="19"/>
  <c r="AF264" i="19"/>
  <c r="AG264" i="19"/>
  <c r="AH264" i="19"/>
  <c r="AI264" i="19"/>
  <c r="AJ264" i="19"/>
  <c r="AK264" i="19"/>
  <c r="AL264" i="19"/>
  <c r="AM264" i="19"/>
  <c r="AN264" i="19"/>
  <c r="AO264" i="19"/>
  <c r="AP264" i="19"/>
  <c r="AQ264" i="19"/>
  <c r="AR264" i="19"/>
  <c r="AS264" i="19"/>
  <c r="AT264" i="19"/>
  <c r="AU264" i="19"/>
  <c r="AV264" i="19"/>
  <c r="AW264" i="19"/>
  <c r="AX264" i="19"/>
  <c r="AY264" i="19"/>
  <c r="BB264" i="19"/>
  <c r="F265" i="19"/>
  <c r="G265" i="19"/>
  <c r="H265" i="19"/>
  <c r="I265" i="19"/>
  <c r="J265" i="19"/>
  <c r="K265" i="19"/>
  <c r="L265" i="19"/>
  <c r="M265" i="19"/>
  <c r="N265" i="19"/>
  <c r="O265" i="19"/>
  <c r="P265" i="19"/>
  <c r="Q265" i="19"/>
  <c r="R265" i="19"/>
  <c r="S265" i="19"/>
  <c r="T265" i="19"/>
  <c r="U265" i="19"/>
  <c r="V265" i="19"/>
  <c r="W265" i="19"/>
  <c r="X265" i="19"/>
  <c r="Y265" i="19"/>
  <c r="Z265" i="19"/>
  <c r="AA265" i="19"/>
  <c r="AB265" i="19"/>
  <c r="AC265" i="19"/>
  <c r="AD265" i="19"/>
  <c r="AE265" i="19"/>
  <c r="AF265" i="19"/>
  <c r="AG265" i="19"/>
  <c r="AH265" i="19"/>
  <c r="AI265" i="19"/>
  <c r="AJ265" i="19"/>
  <c r="AK265" i="19"/>
  <c r="AL265" i="19"/>
  <c r="AM265" i="19"/>
  <c r="AN265" i="19"/>
  <c r="AO265" i="19"/>
  <c r="AP265" i="19"/>
  <c r="AQ265" i="19"/>
  <c r="AR265" i="19"/>
  <c r="AS265" i="19"/>
  <c r="AT265" i="19"/>
  <c r="AU265" i="19"/>
  <c r="AV265" i="19"/>
  <c r="AW265" i="19"/>
  <c r="AX265" i="19"/>
  <c r="AY265" i="19"/>
  <c r="BB265" i="19"/>
  <c r="F266" i="19"/>
  <c r="G266" i="19"/>
  <c r="H266" i="19"/>
  <c r="I266" i="19"/>
  <c r="J266" i="19"/>
  <c r="K266" i="19"/>
  <c r="L266" i="19"/>
  <c r="M266" i="19"/>
  <c r="N266" i="19"/>
  <c r="O266" i="19"/>
  <c r="P266" i="19"/>
  <c r="Q266" i="19"/>
  <c r="R266" i="19"/>
  <c r="S266" i="19"/>
  <c r="T266" i="19"/>
  <c r="U266" i="19"/>
  <c r="V266" i="19"/>
  <c r="W266" i="19"/>
  <c r="X266" i="19"/>
  <c r="Y266" i="19"/>
  <c r="Z266" i="19"/>
  <c r="AA266" i="19"/>
  <c r="AB266" i="19"/>
  <c r="AC266" i="19"/>
  <c r="AD266" i="19"/>
  <c r="AE266" i="19"/>
  <c r="AF266" i="19"/>
  <c r="AG266" i="19"/>
  <c r="AH266" i="19"/>
  <c r="AI266" i="19"/>
  <c r="AJ266" i="19"/>
  <c r="AK266" i="19"/>
  <c r="AL266" i="19"/>
  <c r="AM266" i="19"/>
  <c r="AN266" i="19"/>
  <c r="AO266" i="19"/>
  <c r="AP266" i="19"/>
  <c r="AQ266" i="19"/>
  <c r="AR266" i="19"/>
  <c r="AS266" i="19"/>
  <c r="AT266" i="19"/>
  <c r="AU266" i="19"/>
  <c r="AV266" i="19"/>
  <c r="AW266" i="19"/>
  <c r="AX266" i="19"/>
  <c r="AY266" i="19"/>
  <c r="BB266" i="19"/>
  <c r="F267" i="19"/>
  <c r="G267" i="19"/>
  <c r="H267" i="19"/>
  <c r="I267" i="19"/>
  <c r="J267" i="19"/>
  <c r="K267" i="19"/>
  <c r="L267" i="19"/>
  <c r="M267" i="19"/>
  <c r="N267" i="19"/>
  <c r="O267" i="19"/>
  <c r="P267" i="19"/>
  <c r="Q267" i="19"/>
  <c r="R267" i="19"/>
  <c r="S267" i="19"/>
  <c r="T267" i="19"/>
  <c r="U267" i="19"/>
  <c r="V267" i="19"/>
  <c r="W267" i="19"/>
  <c r="X267" i="19"/>
  <c r="Y267" i="19"/>
  <c r="Z267" i="19"/>
  <c r="AA267" i="19"/>
  <c r="AB267" i="19"/>
  <c r="AC267" i="19"/>
  <c r="AU267" i="19" s="1"/>
  <c r="AD267" i="19"/>
  <c r="AE267" i="19"/>
  <c r="AF267" i="19"/>
  <c r="AG267" i="19"/>
  <c r="AH267" i="19"/>
  <c r="AI267" i="19"/>
  <c r="AJ267" i="19"/>
  <c r="AK267" i="19"/>
  <c r="AL267" i="19"/>
  <c r="AM267" i="19"/>
  <c r="AN267" i="19"/>
  <c r="AO267" i="19"/>
  <c r="AP267" i="19"/>
  <c r="AQ267" i="19"/>
  <c r="AR267" i="19"/>
  <c r="AS267" i="19"/>
  <c r="AT267" i="19"/>
  <c r="AV267" i="19"/>
  <c r="AW267" i="19"/>
  <c r="AX267" i="19"/>
  <c r="AY267" i="19"/>
  <c r="BB267" i="19"/>
  <c r="F268" i="19"/>
  <c r="X268" i="19" s="1"/>
  <c r="G268" i="19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T268" i="19"/>
  <c r="U268" i="19"/>
  <c r="V268" i="19"/>
  <c r="W268" i="19"/>
  <c r="Y268" i="19"/>
  <c r="Z268" i="19"/>
  <c r="AA268" i="19"/>
  <c r="AB268" i="19"/>
  <c r="AC268" i="19"/>
  <c r="AU268" i="19" s="1"/>
  <c r="AD268" i="19"/>
  <c r="AE268" i="19"/>
  <c r="AF268" i="19"/>
  <c r="AG268" i="19"/>
  <c r="AH268" i="19"/>
  <c r="AI268" i="19"/>
  <c r="AJ268" i="19"/>
  <c r="AK268" i="19"/>
  <c r="AL268" i="19"/>
  <c r="AM268" i="19"/>
  <c r="AN268" i="19"/>
  <c r="AO268" i="19"/>
  <c r="AP268" i="19"/>
  <c r="AQ268" i="19"/>
  <c r="AR268" i="19"/>
  <c r="AS268" i="19"/>
  <c r="AT268" i="19"/>
  <c r="AV268" i="19"/>
  <c r="AW268" i="19"/>
  <c r="AX268" i="19"/>
  <c r="AY268" i="19"/>
  <c r="BB268" i="19"/>
  <c r="F269" i="19"/>
  <c r="X269" i="19" s="1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T269" i="19"/>
  <c r="U269" i="19"/>
  <c r="V269" i="19"/>
  <c r="W269" i="19"/>
  <c r="Y269" i="19"/>
  <c r="Z269" i="19"/>
  <c r="AA269" i="19"/>
  <c r="AB269" i="19"/>
  <c r="AC269" i="19"/>
  <c r="AD269" i="19"/>
  <c r="AE269" i="19"/>
  <c r="AF269" i="19"/>
  <c r="AG269" i="19"/>
  <c r="AH269" i="19"/>
  <c r="AI269" i="19"/>
  <c r="AJ269" i="19"/>
  <c r="AK269" i="19"/>
  <c r="AL269" i="19"/>
  <c r="AM269" i="19"/>
  <c r="AN269" i="19"/>
  <c r="AO269" i="19"/>
  <c r="AP269" i="19"/>
  <c r="AQ269" i="19"/>
  <c r="AR269" i="19"/>
  <c r="AS269" i="19"/>
  <c r="AT269" i="19"/>
  <c r="AU269" i="19"/>
  <c r="AV269" i="19"/>
  <c r="AW269" i="19"/>
  <c r="AX269" i="19"/>
  <c r="AY269" i="19"/>
  <c r="BB269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T270" i="19"/>
  <c r="U270" i="19"/>
  <c r="V270" i="19"/>
  <c r="W270" i="19"/>
  <c r="X270" i="19"/>
  <c r="Y270" i="19"/>
  <c r="Z270" i="19"/>
  <c r="AA270" i="19"/>
  <c r="AB270" i="19"/>
  <c r="AC270" i="19"/>
  <c r="AD270" i="19"/>
  <c r="AE270" i="19"/>
  <c r="AF270" i="19"/>
  <c r="AG270" i="19"/>
  <c r="AH270" i="19"/>
  <c r="AI270" i="19"/>
  <c r="AJ270" i="19"/>
  <c r="AK270" i="19"/>
  <c r="AL270" i="19"/>
  <c r="AM270" i="19"/>
  <c r="AN270" i="19"/>
  <c r="AO270" i="19"/>
  <c r="AP270" i="19"/>
  <c r="AQ270" i="19"/>
  <c r="AR270" i="19"/>
  <c r="AS270" i="19"/>
  <c r="AT270" i="19"/>
  <c r="AU270" i="19"/>
  <c r="AV270" i="19"/>
  <c r="AW270" i="19"/>
  <c r="AX270" i="19"/>
  <c r="AY270" i="19"/>
  <c r="BB270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T271" i="19"/>
  <c r="U271" i="19"/>
  <c r="V271" i="19"/>
  <c r="W271" i="19"/>
  <c r="X271" i="19"/>
  <c r="Y271" i="19"/>
  <c r="Z271" i="19"/>
  <c r="AA271" i="19"/>
  <c r="AB271" i="19"/>
  <c r="AC271" i="19"/>
  <c r="AU271" i="19" s="1"/>
  <c r="AD271" i="19"/>
  <c r="AE271" i="19"/>
  <c r="AF271" i="19"/>
  <c r="AG271" i="19"/>
  <c r="AH271" i="19"/>
  <c r="AI271" i="19"/>
  <c r="AJ271" i="19"/>
  <c r="AK271" i="19"/>
  <c r="AL271" i="19"/>
  <c r="AM271" i="19"/>
  <c r="AN271" i="19"/>
  <c r="AO271" i="19"/>
  <c r="AP271" i="19"/>
  <c r="AQ271" i="19"/>
  <c r="AR271" i="19"/>
  <c r="AS271" i="19"/>
  <c r="AT271" i="19"/>
  <c r="AV271" i="19"/>
  <c r="AW271" i="19"/>
  <c r="AX271" i="19"/>
  <c r="AY271" i="19"/>
  <c r="BB271" i="19"/>
  <c r="F272" i="19"/>
  <c r="X272" i="19" s="1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T272" i="19"/>
  <c r="U272" i="19"/>
  <c r="V272" i="19"/>
  <c r="W272" i="19"/>
  <c r="Y272" i="19"/>
  <c r="Z272" i="19"/>
  <c r="AA272" i="19"/>
  <c r="AB272" i="19"/>
  <c r="AC272" i="19"/>
  <c r="AD272" i="19"/>
  <c r="AE272" i="19"/>
  <c r="AF272" i="19"/>
  <c r="AG272" i="19"/>
  <c r="AH272" i="19"/>
  <c r="AI272" i="19"/>
  <c r="AJ272" i="19"/>
  <c r="AK272" i="19"/>
  <c r="AL272" i="19"/>
  <c r="AM272" i="19"/>
  <c r="AN272" i="19"/>
  <c r="AO272" i="19"/>
  <c r="AP272" i="19"/>
  <c r="AQ272" i="19"/>
  <c r="AR272" i="19"/>
  <c r="AS272" i="19"/>
  <c r="AT272" i="19"/>
  <c r="AU272" i="19"/>
  <c r="AV272" i="19"/>
  <c r="AW272" i="19"/>
  <c r="AX272" i="19"/>
  <c r="AY272" i="19"/>
  <c r="BB272" i="19"/>
  <c r="F273" i="19"/>
  <c r="G273" i="19"/>
  <c r="H273" i="19"/>
  <c r="I273" i="19"/>
  <c r="J273" i="19"/>
  <c r="K273" i="19"/>
  <c r="L273" i="19"/>
  <c r="M273" i="19"/>
  <c r="N273" i="19"/>
  <c r="O273" i="19"/>
  <c r="P273" i="19"/>
  <c r="Q273" i="19"/>
  <c r="R273" i="19"/>
  <c r="S273" i="19"/>
  <c r="T273" i="19"/>
  <c r="U273" i="19"/>
  <c r="V273" i="19"/>
  <c r="W273" i="19"/>
  <c r="X273" i="19"/>
  <c r="Y273" i="19"/>
  <c r="Z273" i="19"/>
  <c r="AA273" i="19"/>
  <c r="AB273" i="19"/>
  <c r="AC273" i="19"/>
  <c r="AD273" i="19"/>
  <c r="AE273" i="19"/>
  <c r="AF273" i="19"/>
  <c r="AG273" i="19"/>
  <c r="AH273" i="19"/>
  <c r="AI273" i="19"/>
  <c r="AJ273" i="19"/>
  <c r="AK273" i="19"/>
  <c r="AL273" i="19"/>
  <c r="AM273" i="19"/>
  <c r="AN273" i="19"/>
  <c r="AO273" i="19"/>
  <c r="AP273" i="19"/>
  <c r="AQ273" i="19"/>
  <c r="AR273" i="19"/>
  <c r="AS273" i="19"/>
  <c r="AT273" i="19"/>
  <c r="AU273" i="19"/>
  <c r="AV273" i="19"/>
  <c r="AW273" i="19"/>
  <c r="AX273" i="19"/>
  <c r="AY273" i="19"/>
  <c r="BB273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T274" i="19"/>
  <c r="U274" i="19"/>
  <c r="V274" i="19"/>
  <c r="W274" i="19"/>
  <c r="X274" i="19"/>
  <c r="Y274" i="19"/>
  <c r="Z274" i="19"/>
  <c r="AA274" i="19"/>
  <c r="AB274" i="19"/>
  <c r="AC274" i="19"/>
  <c r="AD274" i="19"/>
  <c r="AE274" i="19"/>
  <c r="AF274" i="19"/>
  <c r="AG274" i="19"/>
  <c r="AH274" i="19"/>
  <c r="AI274" i="19"/>
  <c r="AJ274" i="19"/>
  <c r="AK274" i="19"/>
  <c r="AL274" i="19"/>
  <c r="AM274" i="19"/>
  <c r="AN274" i="19"/>
  <c r="AO274" i="19"/>
  <c r="AP274" i="19"/>
  <c r="AQ274" i="19"/>
  <c r="AR274" i="19"/>
  <c r="AS274" i="19"/>
  <c r="AT274" i="19"/>
  <c r="AU274" i="19"/>
  <c r="AV274" i="19"/>
  <c r="AW274" i="19"/>
  <c r="AX274" i="19"/>
  <c r="AY274" i="19"/>
  <c r="BB274" i="19"/>
  <c r="F275" i="19"/>
  <c r="G275" i="19"/>
  <c r="H275" i="19"/>
  <c r="I275" i="19"/>
  <c r="J275" i="19"/>
  <c r="K275" i="19"/>
  <c r="L275" i="19"/>
  <c r="M275" i="19"/>
  <c r="N275" i="19"/>
  <c r="O275" i="19"/>
  <c r="P275" i="19"/>
  <c r="Q275" i="19"/>
  <c r="R275" i="19"/>
  <c r="S275" i="19"/>
  <c r="T275" i="19"/>
  <c r="U275" i="19"/>
  <c r="V275" i="19"/>
  <c r="W275" i="19"/>
  <c r="X275" i="19"/>
  <c r="Y275" i="19"/>
  <c r="Z275" i="19"/>
  <c r="AA275" i="19"/>
  <c r="AB275" i="19"/>
  <c r="AC275" i="19"/>
  <c r="AU275" i="19" s="1"/>
  <c r="AD275" i="19"/>
  <c r="AE275" i="19"/>
  <c r="AF275" i="19"/>
  <c r="AG275" i="19"/>
  <c r="AH275" i="19"/>
  <c r="AI275" i="19"/>
  <c r="AJ275" i="19"/>
  <c r="AK275" i="19"/>
  <c r="AL275" i="19"/>
  <c r="AM275" i="19"/>
  <c r="AN275" i="19"/>
  <c r="AO275" i="19"/>
  <c r="AP275" i="19"/>
  <c r="AQ275" i="19"/>
  <c r="AR275" i="19"/>
  <c r="AS275" i="19"/>
  <c r="AT275" i="19"/>
  <c r="AV275" i="19"/>
  <c r="AW275" i="19"/>
  <c r="AX275" i="19"/>
  <c r="AY275" i="19"/>
  <c r="BB275" i="19"/>
  <c r="F276" i="19"/>
  <c r="X276" i="19" s="1"/>
  <c r="G276" i="19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T276" i="19"/>
  <c r="U276" i="19"/>
  <c r="V276" i="19"/>
  <c r="W276" i="19"/>
  <c r="Y276" i="19"/>
  <c r="Z276" i="19"/>
  <c r="AA276" i="19"/>
  <c r="AB276" i="19"/>
  <c r="AC276" i="19"/>
  <c r="AU276" i="19" s="1"/>
  <c r="AD276" i="19"/>
  <c r="AE276" i="19"/>
  <c r="AF276" i="19"/>
  <c r="AG276" i="19"/>
  <c r="AH276" i="19"/>
  <c r="AI276" i="19"/>
  <c r="AJ276" i="19"/>
  <c r="AK276" i="19"/>
  <c r="AL276" i="19"/>
  <c r="AM276" i="19"/>
  <c r="AN276" i="19"/>
  <c r="AO276" i="19"/>
  <c r="AP276" i="19"/>
  <c r="AQ276" i="19"/>
  <c r="AR276" i="19"/>
  <c r="AS276" i="19"/>
  <c r="AT276" i="19"/>
  <c r="AV276" i="19"/>
  <c r="AW276" i="19"/>
  <c r="AX276" i="19"/>
  <c r="AY276" i="19"/>
  <c r="BB276" i="19"/>
  <c r="F277" i="19"/>
  <c r="X277" i="19" s="1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T277" i="19"/>
  <c r="U277" i="19"/>
  <c r="V277" i="19"/>
  <c r="W277" i="19"/>
  <c r="Y277" i="19"/>
  <c r="Z277" i="19"/>
  <c r="AA277" i="19"/>
  <c r="AB277" i="19"/>
  <c r="AC277" i="19"/>
  <c r="AD277" i="19"/>
  <c r="AE277" i="19"/>
  <c r="AF277" i="19"/>
  <c r="AG277" i="19"/>
  <c r="AH277" i="19"/>
  <c r="AI277" i="19"/>
  <c r="AJ277" i="19"/>
  <c r="AK277" i="19"/>
  <c r="AL277" i="19"/>
  <c r="AM277" i="19"/>
  <c r="AN277" i="19"/>
  <c r="AO277" i="19"/>
  <c r="AP277" i="19"/>
  <c r="AQ277" i="19"/>
  <c r="AR277" i="19"/>
  <c r="AS277" i="19"/>
  <c r="AT277" i="19"/>
  <c r="AU277" i="19"/>
  <c r="AV277" i="19"/>
  <c r="AW277" i="19"/>
  <c r="AX277" i="19"/>
  <c r="AY277" i="19"/>
  <c r="BB277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T278" i="19"/>
  <c r="U278" i="19"/>
  <c r="V278" i="19"/>
  <c r="W278" i="19"/>
  <c r="X278" i="19"/>
  <c r="Y278" i="19"/>
  <c r="Z278" i="19"/>
  <c r="AA278" i="19"/>
  <c r="AB278" i="19"/>
  <c r="AC278" i="19"/>
  <c r="AD278" i="19"/>
  <c r="AE278" i="19"/>
  <c r="AF278" i="19"/>
  <c r="AG278" i="19"/>
  <c r="AH278" i="19"/>
  <c r="AI278" i="19"/>
  <c r="AJ278" i="19"/>
  <c r="AK278" i="19"/>
  <c r="AL278" i="19"/>
  <c r="AM278" i="19"/>
  <c r="AN278" i="19"/>
  <c r="AO278" i="19"/>
  <c r="AP278" i="19"/>
  <c r="AQ278" i="19"/>
  <c r="AR278" i="19"/>
  <c r="AS278" i="19"/>
  <c r="AT278" i="19"/>
  <c r="AU278" i="19"/>
  <c r="AV278" i="19"/>
  <c r="AW278" i="19"/>
  <c r="AX278" i="19"/>
  <c r="AY278" i="19"/>
  <c r="BB278" i="19"/>
  <c r="F279" i="19"/>
  <c r="G279" i="19"/>
  <c r="H279" i="19"/>
  <c r="I279" i="19"/>
  <c r="J279" i="19"/>
  <c r="K279" i="19"/>
  <c r="L279" i="19"/>
  <c r="M279" i="19"/>
  <c r="N279" i="19"/>
  <c r="O279" i="19"/>
  <c r="P279" i="19"/>
  <c r="Q279" i="19"/>
  <c r="R279" i="19"/>
  <c r="S279" i="19"/>
  <c r="T279" i="19"/>
  <c r="U279" i="19"/>
  <c r="V279" i="19"/>
  <c r="W279" i="19"/>
  <c r="X279" i="19"/>
  <c r="Y279" i="19"/>
  <c r="Z279" i="19"/>
  <c r="AA279" i="19"/>
  <c r="AB279" i="19"/>
  <c r="AC279" i="19"/>
  <c r="AU279" i="19" s="1"/>
  <c r="AD279" i="19"/>
  <c r="AE279" i="19"/>
  <c r="AF279" i="19"/>
  <c r="AG279" i="19"/>
  <c r="AH279" i="19"/>
  <c r="AI279" i="19"/>
  <c r="AJ279" i="19"/>
  <c r="AK279" i="19"/>
  <c r="AL279" i="19"/>
  <c r="AM279" i="19"/>
  <c r="AN279" i="19"/>
  <c r="AO279" i="19"/>
  <c r="AP279" i="19"/>
  <c r="AQ279" i="19"/>
  <c r="AR279" i="19"/>
  <c r="AS279" i="19"/>
  <c r="AT279" i="19"/>
  <c r="AV279" i="19"/>
  <c r="AW279" i="19"/>
  <c r="AX279" i="19"/>
  <c r="AY279" i="19"/>
  <c r="BB279" i="19"/>
  <c r="F280" i="19"/>
  <c r="X280" i="19" s="1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T280" i="19"/>
  <c r="U280" i="19"/>
  <c r="V280" i="19"/>
  <c r="W280" i="19"/>
  <c r="Y280" i="19"/>
  <c r="Z280" i="19"/>
  <c r="AA280" i="19"/>
  <c r="AB280" i="19"/>
  <c r="AC280" i="19"/>
  <c r="AD280" i="19"/>
  <c r="AE280" i="19"/>
  <c r="AF280" i="19"/>
  <c r="AG280" i="19"/>
  <c r="AH280" i="19"/>
  <c r="AI280" i="19"/>
  <c r="AJ280" i="19"/>
  <c r="AK280" i="19"/>
  <c r="AL280" i="19"/>
  <c r="AM280" i="19"/>
  <c r="AN280" i="19"/>
  <c r="AO280" i="19"/>
  <c r="AP280" i="19"/>
  <c r="AQ280" i="19"/>
  <c r="AR280" i="19"/>
  <c r="AS280" i="19"/>
  <c r="AT280" i="19"/>
  <c r="AU280" i="19"/>
  <c r="AV280" i="19"/>
  <c r="AW280" i="19"/>
  <c r="AX280" i="19"/>
  <c r="AY280" i="19"/>
  <c r="BB280" i="19"/>
  <c r="F281" i="19"/>
  <c r="G281" i="19"/>
  <c r="H281" i="19"/>
  <c r="I281" i="19"/>
  <c r="J281" i="19"/>
  <c r="K281" i="19"/>
  <c r="L281" i="19"/>
  <c r="M281" i="19"/>
  <c r="N281" i="19"/>
  <c r="O281" i="19"/>
  <c r="P281" i="19"/>
  <c r="Q281" i="19"/>
  <c r="R281" i="19"/>
  <c r="S281" i="19"/>
  <c r="T281" i="19"/>
  <c r="U281" i="19"/>
  <c r="V281" i="19"/>
  <c r="W281" i="19"/>
  <c r="X281" i="19"/>
  <c r="Y281" i="19"/>
  <c r="Z281" i="19"/>
  <c r="AA281" i="19"/>
  <c r="AB281" i="19"/>
  <c r="AC281" i="19"/>
  <c r="AD281" i="19"/>
  <c r="AE281" i="19"/>
  <c r="AF281" i="19"/>
  <c r="AG281" i="19"/>
  <c r="AH281" i="19"/>
  <c r="AI281" i="19"/>
  <c r="AJ281" i="19"/>
  <c r="AK281" i="19"/>
  <c r="AL281" i="19"/>
  <c r="AM281" i="19"/>
  <c r="AN281" i="19"/>
  <c r="AO281" i="19"/>
  <c r="AP281" i="19"/>
  <c r="AQ281" i="19"/>
  <c r="AR281" i="19"/>
  <c r="AS281" i="19"/>
  <c r="AT281" i="19"/>
  <c r="AU281" i="19"/>
  <c r="AV281" i="19"/>
  <c r="AW281" i="19"/>
  <c r="AX281" i="19"/>
  <c r="AY281" i="19"/>
  <c r="BB281" i="19"/>
  <c r="F282" i="19"/>
  <c r="G282" i="19"/>
  <c r="H282" i="19"/>
  <c r="I282" i="19"/>
  <c r="J282" i="19"/>
  <c r="K282" i="19"/>
  <c r="L282" i="19"/>
  <c r="M282" i="19"/>
  <c r="N282" i="19"/>
  <c r="O282" i="19"/>
  <c r="P282" i="19"/>
  <c r="Q282" i="19"/>
  <c r="R282" i="19"/>
  <c r="S282" i="19"/>
  <c r="T282" i="19"/>
  <c r="U282" i="19"/>
  <c r="V282" i="19"/>
  <c r="W282" i="19"/>
  <c r="X282" i="19"/>
  <c r="Y282" i="19"/>
  <c r="Z282" i="19"/>
  <c r="AA282" i="19"/>
  <c r="AB282" i="19"/>
  <c r="AC282" i="19"/>
  <c r="AD282" i="19"/>
  <c r="AE282" i="19"/>
  <c r="AF282" i="19"/>
  <c r="AG282" i="19"/>
  <c r="AH282" i="19"/>
  <c r="AI282" i="19"/>
  <c r="AJ282" i="19"/>
  <c r="AK282" i="19"/>
  <c r="AL282" i="19"/>
  <c r="AM282" i="19"/>
  <c r="AN282" i="19"/>
  <c r="AO282" i="19"/>
  <c r="AP282" i="19"/>
  <c r="AQ282" i="19"/>
  <c r="AR282" i="19"/>
  <c r="AS282" i="19"/>
  <c r="AT282" i="19"/>
  <c r="AU282" i="19"/>
  <c r="AV282" i="19"/>
  <c r="AW282" i="19"/>
  <c r="AX282" i="19"/>
  <c r="AY282" i="19"/>
  <c r="BB282" i="19"/>
  <c r="F283" i="19"/>
  <c r="G283" i="19"/>
  <c r="H283" i="19"/>
  <c r="I283" i="19"/>
  <c r="J283" i="19"/>
  <c r="K283" i="19"/>
  <c r="L283" i="19"/>
  <c r="M283" i="19"/>
  <c r="N283" i="19"/>
  <c r="O283" i="19"/>
  <c r="P283" i="19"/>
  <c r="Q283" i="19"/>
  <c r="R283" i="19"/>
  <c r="S283" i="19"/>
  <c r="T283" i="19"/>
  <c r="U283" i="19"/>
  <c r="V283" i="19"/>
  <c r="W283" i="19"/>
  <c r="X283" i="19"/>
  <c r="Y283" i="19"/>
  <c r="Z283" i="19"/>
  <c r="AA283" i="19"/>
  <c r="AB283" i="19"/>
  <c r="AC283" i="19"/>
  <c r="AU283" i="19" s="1"/>
  <c r="AD283" i="19"/>
  <c r="AE283" i="19"/>
  <c r="AF283" i="19"/>
  <c r="AG283" i="19"/>
  <c r="AH283" i="19"/>
  <c r="AI283" i="19"/>
  <c r="AJ283" i="19"/>
  <c r="AK283" i="19"/>
  <c r="AL283" i="19"/>
  <c r="AM283" i="19"/>
  <c r="AN283" i="19"/>
  <c r="AO283" i="19"/>
  <c r="AP283" i="19"/>
  <c r="AQ283" i="19"/>
  <c r="AR283" i="19"/>
  <c r="AS283" i="19"/>
  <c r="AT283" i="19"/>
  <c r="AV283" i="19"/>
  <c r="AW283" i="19"/>
  <c r="AX283" i="19"/>
  <c r="AY283" i="19"/>
  <c r="BB283" i="19"/>
  <c r="F284" i="19"/>
  <c r="X284" i="19" s="1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T284" i="19"/>
  <c r="U284" i="19"/>
  <c r="W284" i="19"/>
  <c r="Y284" i="19"/>
  <c r="Z284" i="19"/>
  <c r="AA284" i="19"/>
  <c r="AB284" i="19"/>
  <c r="AC284" i="19"/>
  <c r="AU284" i="19" s="1"/>
  <c r="AD284" i="19"/>
  <c r="AE284" i="19"/>
  <c r="AF284" i="19"/>
  <c r="AG284" i="19"/>
  <c r="AH284" i="19"/>
  <c r="AI284" i="19"/>
  <c r="AJ284" i="19"/>
  <c r="AK284" i="19"/>
  <c r="AL284" i="19"/>
  <c r="AM284" i="19"/>
  <c r="AN284" i="19"/>
  <c r="AO284" i="19"/>
  <c r="AP284" i="19"/>
  <c r="AQ284" i="19"/>
  <c r="AR284" i="19"/>
  <c r="AS284" i="19"/>
  <c r="AT284" i="19"/>
  <c r="AV284" i="19"/>
  <c r="AW284" i="19"/>
  <c r="AX284" i="19"/>
  <c r="AY284" i="19"/>
  <c r="BB284" i="19"/>
  <c r="F285" i="19"/>
  <c r="X285" i="19" s="1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T285" i="19"/>
  <c r="U285" i="19"/>
  <c r="V285" i="19"/>
  <c r="W285" i="19"/>
  <c r="Y285" i="19"/>
  <c r="Z285" i="19"/>
  <c r="AA285" i="19"/>
  <c r="AB285" i="19"/>
  <c r="AC285" i="19"/>
  <c r="AD285" i="19"/>
  <c r="AE285" i="19"/>
  <c r="AF285" i="19"/>
  <c r="AG285" i="19"/>
  <c r="AH285" i="19"/>
  <c r="AI285" i="19"/>
  <c r="AJ285" i="19"/>
  <c r="AK285" i="19"/>
  <c r="AL285" i="19"/>
  <c r="AM285" i="19"/>
  <c r="AN285" i="19"/>
  <c r="AO285" i="19"/>
  <c r="AP285" i="19"/>
  <c r="AQ285" i="19"/>
  <c r="AR285" i="19"/>
  <c r="AS285" i="19"/>
  <c r="AT285" i="19"/>
  <c r="AU285" i="19"/>
  <c r="AV285" i="19"/>
  <c r="AW285" i="19"/>
  <c r="AX285" i="19"/>
  <c r="AY285" i="19"/>
  <c r="BB285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T286" i="19"/>
  <c r="U286" i="19"/>
  <c r="V286" i="19"/>
  <c r="W286" i="19"/>
  <c r="X286" i="19"/>
  <c r="Y286" i="19"/>
  <c r="Z286" i="19"/>
  <c r="AA286" i="19"/>
  <c r="AB286" i="19"/>
  <c r="AC286" i="19"/>
  <c r="AD286" i="19"/>
  <c r="AE286" i="19"/>
  <c r="AF286" i="19"/>
  <c r="AG286" i="19"/>
  <c r="AH286" i="19"/>
  <c r="AI286" i="19"/>
  <c r="AJ286" i="19"/>
  <c r="AK286" i="19"/>
  <c r="AL286" i="19"/>
  <c r="AM286" i="19"/>
  <c r="AN286" i="19"/>
  <c r="AO286" i="19"/>
  <c r="AP286" i="19"/>
  <c r="AQ286" i="19"/>
  <c r="AR286" i="19"/>
  <c r="AS286" i="19"/>
  <c r="AT286" i="19"/>
  <c r="AU286" i="19"/>
  <c r="AV286" i="19"/>
  <c r="AW286" i="19"/>
  <c r="AX286" i="19"/>
  <c r="AY286" i="19"/>
  <c r="BB286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T287" i="19"/>
  <c r="U287" i="19"/>
  <c r="V287" i="19"/>
  <c r="W287" i="19"/>
  <c r="X287" i="19"/>
  <c r="Y287" i="19"/>
  <c r="Z287" i="19"/>
  <c r="AA287" i="19"/>
  <c r="AB287" i="19"/>
  <c r="AC287" i="19"/>
  <c r="AU287" i="19" s="1"/>
  <c r="AD287" i="19"/>
  <c r="AE287" i="19"/>
  <c r="AF287" i="19"/>
  <c r="AG287" i="19"/>
  <c r="AH287" i="19"/>
  <c r="AI287" i="19"/>
  <c r="AJ287" i="19"/>
  <c r="AK287" i="19"/>
  <c r="AL287" i="19"/>
  <c r="AM287" i="19"/>
  <c r="AN287" i="19"/>
  <c r="AO287" i="19"/>
  <c r="AP287" i="19"/>
  <c r="AQ287" i="19"/>
  <c r="AR287" i="19"/>
  <c r="AS287" i="19"/>
  <c r="AT287" i="19"/>
  <c r="AV287" i="19"/>
  <c r="AW287" i="19"/>
  <c r="AX287" i="19"/>
  <c r="AY287" i="19"/>
  <c r="BB287" i="19"/>
  <c r="F288" i="19"/>
  <c r="X288" i="19" s="1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T288" i="19"/>
  <c r="U288" i="19"/>
  <c r="V288" i="19"/>
  <c r="W288" i="19"/>
  <c r="Y288" i="19"/>
  <c r="Z288" i="19"/>
  <c r="AA288" i="19"/>
  <c r="AB288" i="19"/>
  <c r="AC288" i="19"/>
  <c r="AD288" i="19"/>
  <c r="AE288" i="19"/>
  <c r="AF288" i="19"/>
  <c r="AG288" i="19"/>
  <c r="AH288" i="19"/>
  <c r="AI288" i="19"/>
  <c r="AJ288" i="19"/>
  <c r="AK288" i="19"/>
  <c r="AL288" i="19"/>
  <c r="AM288" i="19"/>
  <c r="AN288" i="19"/>
  <c r="AO288" i="19"/>
  <c r="AP288" i="19"/>
  <c r="AQ288" i="19"/>
  <c r="AR288" i="19"/>
  <c r="AS288" i="19"/>
  <c r="AT288" i="19"/>
  <c r="AU288" i="19"/>
  <c r="AV288" i="19"/>
  <c r="AW288" i="19"/>
  <c r="AX288" i="19"/>
  <c r="AY288" i="19"/>
  <c r="BB288" i="19"/>
  <c r="F289" i="19"/>
  <c r="G289" i="19"/>
  <c r="H289" i="19"/>
  <c r="I289" i="19"/>
  <c r="J289" i="19"/>
  <c r="K289" i="19"/>
  <c r="L289" i="19"/>
  <c r="M289" i="19"/>
  <c r="N289" i="19"/>
  <c r="O289" i="19"/>
  <c r="P289" i="19"/>
  <c r="Q289" i="19"/>
  <c r="R289" i="19"/>
  <c r="S289" i="19"/>
  <c r="T289" i="19"/>
  <c r="U289" i="19"/>
  <c r="V289" i="19"/>
  <c r="W289" i="19"/>
  <c r="X289" i="19"/>
  <c r="Y289" i="19"/>
  <c r="Z289" i="19"/>
  <c r="AA289" i="19"/>
  <c r="AB289" i="19"/>
  <c r="AC289" i="19"/>
  <c r="AD289" i="19"/>
  <c r="AE289" i="19"/>
  <c r="AF289" i="19"/>
  <c r="AG289" i="19"/>
  <c r="AH289" i="19"/>
  <c r="AI289" i="19"/>
  <c r="AJ289" i="19"/>
  <c r="AK289" i="19"/>
  <c r="AL289" i="19"/>
  <c r="AM289" i="19"/>
  <c r="AN289" i="19"/>
  <c r="AO289" i="19"/>
  <c r="AP289" i="19"/>
  <c r="AQ289" i="19"/>
  <c r="AR289" i="19"/>
  <c r="AS289" i="19"/>
  <c r="AT289" i="19"/>
  <c r="AU289" i="19"/>
  <c r="AV289" i="19"/>
  <c r="AW289" i="19"/>
  <c r="AX289" i="19"/>
  <c r="AY289" i="19"/>
  <c r="BB289" i="19"/>
  <c r="F290" i="19"/>
  <c r="G290" i="19"/>
  <c r="H290" i="19"/>
  <c r="I290" i="19"/>
  <c r="J290" i="19"/>
  <c r="K290" i="19"/>
  <c r="L290" i="19"/>
  <c r="M290" i="19"/>
  <c r="N290" i="19"/>
  <c r="O290" i="19"/>
  <c r="P290" i="19"/>
  <c r="Q290" i="19"/>
  <c r="R290" i="19"/>
  <c r="S290" i="19"/>
  <c r="T290" i="19"/>
  <c r="U290" i="19"/>
  <c r="V290" i="19"/>
  <c r="W290" i="19"/>
  <c r="X290" i="19"/>
  <c r="Y290" i="19"/>
  <c r="Z290" i="19"/>
  <c r="AA290" i="19"/>
  <c r="AB290" i="19"/>
  <c r="AC290" i="19"/>
  <c r="AD290" i="19"/>
  <c r="AE290" i="19"/>
  <c r="AF290" i="19"/>
  <c r="AG290" i="19"/>
  <c r="AH290" i="19"/>
  <c r="AI290" i="19"/>
  <c r="AJ290" i="19"/>
  <c r="AK290" i="19"/>
  <c r="AL290" i="19"/>
  <c r="AM290" i="19"/>
  <c r="AN290" i="19"/>
  <c r="AO290" i="19"/>
  <c r="AP290" i="19"/>
  <c r="AQ290" i="19"/>
  <c r="AR290" i="19"/>
  <c r="AS290" i="19"/>
  <c r="AT290" i="19"/>
  <c r="AU290" i="19"/>
  <c r="AV290" i="19"/>
  <c r="AW290" i="19"/>
  <c r="AX290" i="19"/>
  <c r="AY290" i="19"/>
  <c r="BB290" i="19"/>
  <c r="F291" i="19"/>
  <c r="G291" i="19"/>
  <c r="H291" i="19"/>
  <c r="I291" i="19"/>
  <c r="J291" i="19"/>
  <c r="K291" i="19"/>
  <c r="L291" i="19"/>
  <c r="M291" i="19"/>
  <c r="N291" i="19"/>
  <c r="O291" i="19"/>
  <c r="P291" i="19"/>
  <c r="Q291" i="19"/>
  <c r="R291" i="19"/>
  <c r="S291" i="19"/>
  <c r="T291" i="19"/>
  <c r="U291" i="19"/>
  <c r="V291" i="19"/>
  <c r="W291" i="19"/>
  <c r="X291" i="19"/>
  <c r="Y291" i="19"/>
  <c r="Z291" i="19"/>
  <c r="AA291" i="19"/>
  <c r="AB291" i="19"/>
  <c r="AC291" i="19"/>
  <c r="AU291" i="19" s="1"/>
  <c r="AD291" i="19"/>
  <c r="AE291" i="19"/>
  <c r="AF291" i="19"/>
  <c r="AG291" i="19"/>
  <c r="AH291" i="19"/>
  <c r="AI291" i="19"/>
  <c r="AJ291" i="19"/>
  <c r="AK291" i="19"/>
  <c r="AL291" i="19"/>
  <c r="AM291" i="19"/>
  <c r="AN291" i="19"/>
  <c r="AO291" i="19"/>
  <c r="AP291" i="19"/>
  <c r="AQ291" i="19"/>
  <c r="AR291" i="19"/>
  <c r="AS291" i="19"/>
  <c r="AT291" i="19"/>
  <c r="AV291" i="19"/>
  <c r="AW291" i="19"/>
  <c r="AX291" i="19"/>
  <c r="AY291" i="19"/>
  <c r="BB291" i="19"/>
  <c r="F292" i="19"/>
  <c r="X292" i="19" s="1"/>
  <c r="G292" i="19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T292" i="19"/>
  <c r="U292" i="19"/>
  <c r="V292" i="19"/>
  <c r="W292" i="19"/>
  <c r="Y292" i="19"/>
  <c r="Z292" i="19"/>
  <c r="AA292" i="19"/>
  <c r="AB292" i="19"/>
  <c r="AC292" i="19"/>
  <c r="AU292" i="19" s="1"/>
  <c r="AD292" i="19"/>
  <c r="AE292" i="19"/>
  <c r="AF292" i="19"/>
  <c r="AG292" i="19"/>
  <c r="AH292" i="19"/>
  <c r="AI292" i="19"/>
  <c r="AJ292" i="19"/>
  <c r="AK292" i="19"/>
  <c r="AL292" i="19"/>
  <c r="AM292" i="19"/>
  <c r="AN292" i="19"/>
  <c r="AO292" i="19"/>
  <c r="AP292" i="19"/>
  <c r="AQ292" i="19"/>
  <c r="AR292" i="19"/>
  <c r="AS292" i="19"/>
  <c r="AT292" i="19"/>
  <c r="AV292" i="19"/>
  <c r="AW292" i="19"/>
  <c r="AX292" i="19"/>
  <c r="AY292" i="19"/>
  <c r="BB292" i="19"/>
  <c r="F293" i="19"/>
  <c r="X293" i="19" s="1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T293" i="19"/>
  <c r="U293" i="19"/>
  <c r="V293" i="19"/>
  <c r="W293" i="19"/>
  <c r="Y293" i="19"/>
  <c r="Z293" i="19"/>
  <c r="AA293" i="19"/>
  <c r="AB293" i="19"/>
  <c r="AC293" i="19"/>
  <c r="AU293" i="19" s="1"/>
  <c r="AD293" i="19"/>
  <c r="AE293" i="19"/>
  <c r="AF293" i="19"/>
  <c r="AG293" i="19"/>
  <c r="AH293" i="19"/>
  <c r="AI293" i="19"/>
  <c r="AJ293" i="19"/>
  <c r="AK293" i="19"/>
  <c r="AL293" i="19"/>
  <c r="AM293" i="19"/>
  <c r="AN293" i="19"/>
  <c r="AO293" i="19"/>
  <c r="AP293" i="19"/>
  <c r="AQ293" i="19"/>
  <c r="AR293" i="19"/>
  <c r="AS293" i="19"/>
  <c r="AT293" i="19"/>
  <c r="AV293" i="19"/>
  <c r="AW293" i="19"/>
  <c r="AX293" i="19"/>
  <c r="AY293" i="19"/>
  <c r="BB293" i="19"/>
  <c r="F294" i="19"/>
  <c r="X294" i="19" s="1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T294" i="19"/>
  <c r="U294" i="19"/>
  <c r="V294" i="19"/>
  <c r="W294" i="19"/>
  <c r="Y294" i="19"/>
  <c r="Z294" i="19"/>
  <c r="AA294" i="19"/>
  <c r="AB294" i="19"/>
  <c r="AC294" i="19"/>
  <c r="AD294" i="19"/>
  <c r="AE294" i="19"/>
  <c r="AF294" i="19"/>
  <c r="AG294" i="19"/>
  <c r="AH294" i="19"/>
  <c r="AI294" i="19"/>
  <c r="AJ294" i="19"/>
  <c r="AK294" i="19"/>
  <c r="AL294" i="19"/>
  <c r="AM294" i="19"/>
  <c r="AN294" i="19"/>
  <c r="AO294" i="19"/>
  <c r="AP294" i="19"/>
  <c r="AQ294" i="19"/>
  <c r="AR294" i="19"/>
  <c r="AS294" i="19"/>
  <c r="AT294" i="19"/>
  <c r="AU294" i="19"/>
  <c r="AV294" i="19"/>
  <c r="AW294" i="19"/>
  <c r="AX294" i="19"/>
  <c r="AY294" i="19"/>
  <c r="BB294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T295" i="19"/>
  <c r="U295" i="19"/>
  <c r="V295" i="19"/>
  <c r="W295" i="19"/>
  <c r="X295" i="19"/>
  <c r="Y295" i="19"/>
  <c r="Z295" i="19"/>
  <c r="AA295" i="19"/>
  <c r="AB295" i="19"/>
  <c r="AC295" i="19"/>
  <c r="AD295" i="19"/>
  <c r="AE295" i="19"/>
  <c r="AF295" i="19"/>
  <c r="AG295" i="19"/>
  <c r="AH295" i="19"/>
  <c r="AI295" i="19"/>
  <c r="AJ295" i="19"/>
  <c r="AK295" i="19"/>
  <c r="AL295" i="19"/>
  <c r="AM295" i="19"/>
  <c r="AN295" i="19"/>
  <c r="AO295" i="19"/>
  <c r="AP295" i="19"/>
  <c r="AQ295" i="19"/>
  <c r="AR295" i="19"/>
  <c r="AS295" i="19"/>
  <c r="AT295" i="19"/>
  <c r="AU295" i="19"/>
  <c r="AV295" i="19"/>
  <c r="AW295" i="19"/>
  <c r="AX295" i="19"/>
  <c r="AY295" i="19"/>
  <c r="BB295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T296" i="19"/>
  <c r="U296" i="19"/>
  <c r="V296" i="19"/>
  <c r="W296" i="19"/>
  <c r="X296" i="19"/>
  <c r="Y296" i="19"/>
  <c r="Z296" i="19"/>
  <c r="AA296" i="19"/>
  <c r="AB296" i="19"/>
  <c r="AC296" i="19"/>
  <c r="AD296" i="19"/>
  <c r="AE296" i="19"/>
  <c r="AF296" i="19"/>
  <c r="AG296" i="19"/>
  <c r="AH296" i="19"/>
  <c r="AI296" i="19"/>
  <c r="AJ296" i="19"/>
  <c r="AK296" i="19"/>
  <c r="AL296" i="19"/>
  <c r="AM296" i="19"/>
  <c r="AN296" i="19"/>
  <c r="AO296" i="19"/>
  <c r="AP296" i="19"/>
  <c r="AQ296" i="19"/>
  <c r="AR296" i="19"/>
  <c r="AS296" i="19"/>
  <c r="AT296" i="19"/>
  <c r="AU296" i="19"/>
  <c r="AV296" i="19"/>
  <c r="AW296" i="19"/>
  <c r="AX296" i="19"/>
  <c r="AY296" i="19"/>
  <c r="BB296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R297" i="19"/>
  <c r="S297" i="19"/>
  <c r="T297" i="19"/>
  <c r="U297" i="19"/>
  <c r="V297" i="19"/>
  <c r="W297" i="19"/>
  <c r="X297" i="19"/>
  <c r="Y297" i="19"/>
  <c r="Z297" i="19"/>
  <c r="AA297" i="19"/>
  <c r="AB297" i="19"/>
  <c r="AC297" i="19"/>
  <c r="AD297" i="19"/>
  <c r="AE297" i="19"/>
  <c r="AF297" i="19"/>
  <c r="AG297" i="19"/>
  <c r="AH297" i="19"/>
  <c r="AI297" i="19"/>
  <c r="AJ297" i="19"/>
  <c r="AK297" i="19"/>
  <c r="AL297" i="19"/>
  <c r="AM297" i="19"/>
  <c r="AN297" i="19"/>
  <c r="AO297" i="19"/>
  <c r="AP297" i="19"/>
  <c r="AQ297" i="19"/>
  <c r="AR297" i="19"/>
  <c r="AS297" i="19"/>
  <c r="AT297" i="19"/>
  <c r="AU297" i="19"/>
  <c r="AV297" i="19"/>
  <c r="AW297" i="19"/>
  <c r="AX297" i="19"/>
  <c r="AY297" i="19"/>
  <c r="BB297" i="19"/>
  <c r="F298" i="19"/>
  <c r="G298" i="19"/>
  <c r="H298" i="19"/>
  <c r="I298" i="19"/>
  <c r="J298" i="19"/>
  <c r="K298" i="19"/>
  <c r="L298" i="19"/>
  <c r="M298" i="19"/>
  <c r="N298" i="19"/>
  <c r="O298" i="19"/>
  <c r="P298" i="19"/>
  <c r="Q298" i="19"/>
  <c r="R298" i="19"/>
  <c r="S298" i="19"/>
  <c r="T298" i="19"/>
  <c r="U298" i="19"/>
  <c r="V298" i="19"/>
  <c r="W298" i="19"/>
  <c r="X298" i="19"/>
  <c r="Y298" i="19"/>
  <c r="Z298" i="19"/>
  <c r="AA298" i="19"/>
  <c r="AB298" i="19"/>
  <c r="AC298" i="19"/>
  <c r="AD298" i="19"/>
  <c r="AE298" i="19"/>
  <c r="AF298" i="19"/>
  <c r="AG298" i="19"/>
  <c r="AH298" i="19"/>
  <c r="AI298" i="19"/>
  <c r="AJ298" i="19"/>
  <c r="AK298" i="19"/>
  <c r="AL298" i="19"/>
  <c r="AM298" i="19"/>
  <c r="AN298" i="19"/>
  <c r="AO298" i="19"/>
  <c r="AP298" i="19"/>
  <c r="AQ298" i="19"/>
  <c r="AR298" i="19"/>
  <c r="AS298" i="19"/>
  <c r="AT298" i="19"/>
  <c r="AU298" i="19"/>
  <c r="AV298" i="19"/>
  <c r="AW298" i="19"/>
  <c r="AX298" i="19"/>
  <c r="AY298" i="19"/>
  <c r="BB298" i="19"/>
  <c r="F299" i="19"/>
  <c r="G299" i="19"/>
  <c r="H299" i="19"/>
  <c r="I299" i="19"/>
  <c r="J299" i="19"/>
  <c r="K299" i="19"/>
  <c r="L299" i="19"/>
  <c r="M299" i="19"/>
  <c r="N299" i="19"/>
  <c r="O299" i="19"/>
  <c r="P299" i="19"/>
  <c r="Q299" i="19"/>
  <c r="R299" i="19"/>
  <c r="S299" i="19"/>
  <c r="T299" i="19"/>
  <c r="U299" i="19"/>
  <c r="V299" i="19"/>
  <c r="W299" i="19"/>
  <c r="X299" i="19"/>
  <c r="Y299" i="19"/>
  <c r="Z299" i="19"/>
  <c r="AA299" i="19"/>
  <c r="AB299" i="19"/>
  <c r="AC299" i="19"/>
  <c r="AU299" i="19" s="1"/>
  <c r="AD299" i="19"/>
  <c r="AE299" i="19"/>
  <c r="AF299" i="19"/>
  <c r="AG299" i="19"/>
  <c r="AH299" i="19"/>
  <c r="AI299" i="19"/>
  <c r="AJ299" i="19"/>
  <c r="AK299" i="19"/>
  <c r="AL299" i="19"/>
  <c r="AM299" i="19"/>
  <c r="AN299" i="19"/>
  <c r="AO299" i="19"/>
  <c r="AP299" i="19"/>
  <c r="AQ299" i="19"/>
  <c r="AR299" i="19"/>
  <c r="AS299" i="19"/>
  <c r="AT299" i="19"/>
  <c r="AV299" i="19"/>
  <c r="AW299" i="19"/>
  <c r="AX299" i="19"/>
  <c r="AY299" i="19"/>
  <c r="BB299" i="19"/>
  <c r="F300" i="19"/>
  <c r="X300" i="19" s="1"/>
  <c r="G300" i="19"/>
  <c r="H300" i="19"/>
  <c r="I300" i="19"/>
  <c r="J300" i="19"/>
  <c r="K300" i="19"/>
  <c r="L300" i="19"/>
  <c r="M300" i="19"/>
  <c r="N300" i="19"/>
  <c r="O300" i="19"/>
  <c r="P300" i="19"/>
  <c r="Q300" i="19"/>
  <c r="R300" i="19"/>
  <c r="S300" i="19"/>
  <c r="T300" i="19"/>
  <c r="U300" i="19"/>
  <c r="V300" i="19"/>
  <c r="W300" i="19"/>
  <c r="Y300" i="19"/>
  <c r="Z300" i="19"/>
  <c r="AA300" i="19"/>
  <c r="AB300" i="19"/>
  <c r="AC300" i="19"/>
  <c r="AU300" i="19" s="1"/>
  <c r="AD300" i="19"/>
  <c r="AE300" i="19"/>
  <c r="AF300" i="19"/>
  <c r="AG300" i="19"/>
  <c r="AH300" i="19"/>
  <c r="AI300" i="19"/>
  <c r="AJ300" i="19"/>
  <c r="AK300" i="19"/>
  <c r="AL300" i="19"/>
  <c r="AM300" i="19"/>
  <c r="AN300" i="19"/>
  <c r="AO300" i="19"/>
  <c r="AP300" i="19"/>
  <c r="AQ300" i="19"/>
  <c r="AR300" i="19"/>
  <c r="AS300" i="19"/>
  <c r="AT300" i="19"/>
  <c r="AV300" i="19"/>
  <c r="AW300" i="19"/>
  <c r="AX300" i="19"/>
  <c r="AY300" i="19"/>
  <c r="BB300" i="19"/>
  <c r="F301" i="19"/>
  <c r="X301" i="19" s="1"/>
  <c r="G301" i="19"/>
  <c r="H301" i="19"/>
  <c r="I301" i="19"/>
  <c r="J301" i="19"/>
  <c r="K301" i="19"/>
  <c r="L301" i="19"/>
  <c r="M301" i="19"/>
  <c r="N301" i="19"/>
  <c r="O301" i="19"/>
  <c r="P301" i="19"/>
  <c r="Q301" i="19"/>
  <c r="R301" i="19"/>
  <c r="S301" i="19"/>
  <c r="T301" i="19"/>
  <c r="U301" i="19"/>
  <c r="V301" i="19"/>
  <c r="W301" i="19"/>
  <c r="Y301" i="19"/>
  <c r="Z301" i="19"/>
  <c r="AA301" i="19"/>
  <c r="AB301" i="19"/>
  <c r="AC301" i="19"/>
  <c r="AD301" i="19"/>
  <c r="AE301" i="19"/>
  <c r="AF301" i="19"/>
  <c r="AG301" i="19"/>
  <c r="AH301" i="19"/>
  <c r="AI301" i="19"/>
  <c r="AJ301" i="19"/>
  <c r="AK301" i="19"/>
  <c r="AL301" i="19"/>
  <c r="AM301" i="19"/>
  <c r="AN301" i="19"/>
  <c r="AO301" i="19"/>
  <c r="AP301" i="19"/>
  <c r="AQ301" i="19"/>
  <c r="AR301" i="19"/>
  <c r="AS301" i="19"/>
  <c r="AT301" i="19"/>
  <c r="AU301" i="19"/>
  <c r="AV301" i="19"/>
  <c r="AW301" i="19"/>
  <c r="AX301" i="19"/>
  <c r="AY301" i="19"/>
  <c r="BB301" i="19"/>
  <c r="F302" i="19"/>
  <c r="G302" i="19"/>
  <c r="H302" i="19"/>
  <c r="I302" i="19"/>
  <c r="J302" i="19"/>
  <c r="K302" i="19"/>
  <c r="L302" i="19"/>
  <c r="M302" i="19"/>
  <c r="N302" i="19"/>
  <c r="O302" i="19"/>
  <c r="P302" i="19"/>
  <c r="Q302" i="19"/>
  <c r="R302" i="19"/>
  <c r="S302" i="19"/>
  <c r="T302" i="19"/>
  <c r="U302" i="19"/>
  <c r="V302" i="19"/>
  <c r="W302" i="19"/>
  <c r="X302" i="19"/>
  <c r="Y302" i="19"/>
  <c r="Z302" i="19"/>
  <c r="AA302" i="19"/>
  <c r="AB302" i="19"/>
  <c r="AC302" i="19"/>
  <c r="AD302" i="19"/>
  <c r="AE302" i="19"/>
  <c r="AF302" i="19"/>
  <c r="AG302" i="19"/>
  <c r="AH302" i="19"/>
  <c r="AI302" i="19"/>
  <c r="AJ302" i="19"/>
  <c r="AK302" i="19"/>
  <c r="AL302" i="19"/>
  <c r="AM302" i="19"/>
  <c r="AN302" i="19"/>
  <c r="AO302" i="19"/>
  <c r="AP302" i="19"/>
  <c r="AQ302" i="19"/>
  <c r="AR302" i="19"/>
  <c r="AS302" i="19"/>
  <c r="AT302" i="19"/>
  <c r="AU302" i="19"/>
  <c r="AV302" i="19"/>
  <c r="AW302" i="19"/>
  <c r="AX302" i="19"/>
  <c r="AY302" i="19"/>
  <c r="BB302" i="19"/>
  <c r="F303" i="19"/>
  <c r="G303" i="19"/>
  <c r="H303" i="19"/>
  <c r="I303" i="19"/>
  <c r="J303" i="19"/>
  <c r="K303" i="19"/>
  <c r="L303" i="19"/>
  <c r="M303" i="19"/>
  <c r="N303" i="19"/>
  <c r="O303" i="19"/>
  <c r="P303" i="19"/>
  <c r="Q303" i="19"/>
  <c r="R303" i="19"/>
  <c r="S303" i="19"/>
  <c r="T303" i="19"/>
  <c r="U303" i="19"/>
  <c r="V303" i="19"/>
  <c r="W303" i="19"/>
  <c r="X303" i="19"/>
  <c r="Y303" i="19"/>
  <c r="Z303" i="19"/>
  <c r="AA303" i="19"/>
  <c r="AB303" i="19"/>
  <c r="AC303" i="19"/>
  <c r="AU303" i="19" s="1"/>
  <c r="AD303" i="19"/>
  <c r="AE303" i="19"/>
  <c r="AF303" i="19"/>
  <c r="AG303" i="19"/>
  <c r="AH303" i="19"/>
  <c r="AI303" i="19"/>
  <c r="AJ303" i="19"/>
  <c r="AK303" i="19"/>
  <c r="AL303" i="19"/>
  <c r="AM303" i="19"/>
  <c r="AN303" i="19"/>
  <c r="AO303" i="19"/>
  <c r="AP303" i="19"/>
  <c r="AQ303" i="19"/>
  <c r="AR303" i="19"/>
  <c r="AS303" i="19"/>
  <c r="AT303" i="19"/>
  <c r="AV303" i="19"/>
  <c r="AW303" i="19"/>
  <c r="AX303" i="19"/>
  <c r="AY303" i="19"/>
  <c r="BB303" i="19"/>
  <c r="F304" i="19"/>
  <c r="X304" i="19" s="1"/>
  <c r="G304" i="19"/>
  <c r="H304" i="19"/>
  <c r="I304" i="19"/>
  <c r="J304" i="19"/>
  <c r="K304" i="19"/>
  <c r="L304" i="19"/>
  <c r="M304" i="19"/>
  <c r="N304" i="19"/>
  <c r="O304" i="19"/>
  <c r="P304" i="19"/>
  <c r="Q304" i="19"/>
  <c r="R304" i="19"/>
  <c r="S304" i="19"/>
  <c r="T304" i="19"/>
  <c r="U304" i="19"/>
  <c r="V304" i="19"/>
  <c r="W304" i="19"/>
  <c r="Y304" i="19"/>
  <c r="Z304" i="19"/>
  <c r="AA304" i="19"/>
  <c r="AB304" i="19"/>
  <c r="AC304" i="19"/>
  <c r="AD304" i="19"/>
  <c r="AE304" i="19"/>
  <c r="AF304" i="19"/>
  <c r="AG304" i="19"/>
  <c r="AH304" i="19"/>
  <c r="AI304" i="19"/>
  <c r="AJ304" i="19"/>
  <c r="AK304" i="19"/>
  <c r="AL304" i="19"/>
  <c r="AM304" i="19"/>
  <c r="AN304" i="19"/>
  <c r="AO304" i="19"/>
  <c r="AP304" i="19"/>
  <c r="AQ304" i="19"/>
  <c r="AR304" i="19"/>
  <c r="AS304" i="19"/>
  <c r="AT304" i="19"/>
  <c r="AU304" i="19"/>
  <c r="AV304" i="19"/>
  <c r="AW304" i="19"/>
  <c r="AX304" i="19"/>
  <c r="AY304" i="19"/>
  <c r="BB304" i="19"/>
  <c r="F305" i="19"/>
  <c r="G305" i="19"/>
  <c r="H305" i="19"/>
  <c r="I305" i="19"/>
  <c r="J305" i="19"/>
  <c r="K305" i="19"/>
  <c r="L305" i="19"/>
  <c r="M305" i="19"/>
  <c r="N305" i="19"/>
  <c r="O305" i="19"/>
  <c r="P305" i="19"/>
  <c r="Q305" i="19"/>
  <c r="R305" i="19"/>
  <c r="S305" i="19"/>
  <c r="T305" i="19"/>
  <c r="U305" i="19"/>
  <c r="V305" i="19"/>
  <c r="W305" i="19"/>
  <c r="X305" i="19"/>
  <c r="Y305" i="19"/>
  <c r="Z305" i="19"/>
  <c r="AA305" i="19"/>
  <c r="AB305" i="19"/>
  <c r="AC305" i="19"/>
  <c r="AD305" i="19"/>
  <c r="AE305" i="19"/>
  <c r="AF305" i="19"/>
  <c r="AG305" i="19"/>
  <c r="AH305" i="19"/>
  <c r="AI305" i="19"/>
  <c r="AJ305" i="19"/>
  <c r="AK305" i="19"/>
  <c r="AL305" i="19"/>
  <c r="AM305" i="19"/>
  <c r="AN305" i="19"/>
  <c r="AO305" i="19"/>
  <c r="AP305" i="19"/>
  <c r="AQ305" i="19"/>
  <c r="AR305" i="19"/>
  <c r="AS305" i="19"/>
  <c r="AT305" i="19"/>
  <c r="AU305" i="19"/>
  <c r="AV305" i="19"/>
  <c r="AW305" i="19"/>
  <c r="AX305" i="19"/>
  <c r="AY305" i="19"/>
  <c r="BB305" i="19"/>
  <c r="F306" i="19"/>
  <c r="G306" i="19"/>
  <c r="H306" i="19"/>
  <c r="I306" i="19"/>
  <c r="J306" i="19"/>
  <c r="K306" i="19"/>
  <c r="L306" i="19"/>
  <c r="M306" i="19"/>
  <c r="N306" i="19"/>
  <c r="O306" i="19"/>
  <c r="P306" i="19"/>
  <c r="Q306" i="19"/>
  <c r="R306" i="19"/>
  <c r="S306" i="19"/>
  <c r="T306" i="19"/>
  <c r="U306" i="19"/>
  <c r="V306" i="19"/>
  <c r="W306" i="19"/>
  <c r="X306" i="19"/>
  <c r="Y306" i="19"/>
  <c r="Z306" i="19"/>
  <c r="AA306" i="19"/>
  <c r="AB306" i="19"/>
  <c r="AC306" i="19"/>
  <c r="AD306" i="19"/>
  <c r="AE306" i="19"/>
  <c r="AF306" i="19"/>
  <c r="AG306" i="19"/>
  <c r="AH306" i="19"/>
  <c r="AI306" i="19"/>
  <c r="AJ306" i="19"/>
  <c r="AK306" i="19"/>
  <c r="AL306" i="19"/>
  <c r="AM306" i="19"/>
  <c r="AN306" i="19"/>
  <c r="AO306" i="19"/>
  <c r="AP306" i="19"/>
  <c r="AQ306" i="19"/>
  <c r="AR306" i="19"/>
  <c r="AS306" i="19"/>
  <c r="AT306" i="19"/>
  <c r="AU306" i="19"/>
  <c r="AV306" i="19"/>
  <c r="AW306" i="19"/>
  <c r="AX306" i="19"/>
  <c r="AY306" i="19"/>
  <c r="BB306" i="19"/>
  <c r="F307" i="19"/>
  <c r="G307" i="19"/>
  <c r="H307" i="19"/>
  <c r="I307" i="19"/>
  <c r="J307" i="19"/>
  <c r="K307" i="19"/>
  <c r="L307" i="19"/>
  <c r="M307" i="19"/>
  <c r="N307" i="19"/>
  <c r="O307" i="19"/>
  <c r="P307" i="19"/>
  <c r="Q307" i="19"/>
  <c r="R307" i="19"/>
  <c r="S307" i="19"/>
  <c r="T307" i="19"/>
  <c r="U307" i="19"/>
  <c r="V307" i="19"/>
  <c r="W307" i="19"/>
  <c r="X307" i="19"/>
  <c r="Y307" i="19"/>
  <c r="Z307" i="19"/>
  <c r="AA307" i="19"/>
  <c r="AB307" i="19"/>
  <c r="AC307" i="19"/>
  <c r="AU307" i="19" s="1"/>
  <c r="AD307" i="19"/>
  <c r="AE307" i="19"/>
  <c r="AF307" i="19"/>
  <c r="AG307" i="19"/>
  <c r="AH307" i="19"/>
  <c r="AI307" i="19"/>
  <c r="AJ307" i="19"/>
  <c r="AK307" i="19"/>
  <c r="AL307" i="19"/>
  <c r="AM307" i="19"/>
  <c r="AN307" i="19"/>
  <c r="AO307" i="19"/>
  <c r="AP307" i="19"/>
  <c r="AQ307" i="19"/>
  <c r="AR307" i="19"/>
  <c r="AS307" i="19"/>
  <c r="AT307" i="19"/>
  <c r="AV307" i="19"/>
  <c r="AW307" i="19"/>
  <c r="AX307" i="19"/>
  <c r="AY307" i="19"/>
  <c r="BB307" i="19"/>
  <c r="F308" i="19"/>
  <c r="X308" i="19" s="1"/>
  <c r="G308" i="19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T308" i="19"/>
  <c r="U308" i="19"/>
  <c r="V308" i="19"/>
  <c r="W308" i="19"/>
  <c r="Y308" i="19"/>
  <c r="Z308" i="19"/>
  <c r="AA308" i="19"/>
  <c r="AB308" i="19"/>
  <c r="AC308" i="19"/>
  <c r="AU308" i="19" s="1"/>
  <c r="AD308" i="19"/>
  <c r="AE308" i="19"/>
  <c r="AF308" i="19"/>
  <c r="AG308" i="19"/>
  <c r="AH308" i="19"/>
  <c r="AI308" i="19"/>
  <c r="AJ308" i="19"/>
  <c r="AK308" i="19"/>
  <c r="AL308" i="19"/>
  <c r="AM308" i="19"/>
  <c r="AN308" i="19"/>
  <c r="AO308" i="19"/>
  <c r="AP308" i="19"/>
  <c r="AQ308" i="19"/>
  <c r="AR308" i="19"/>
  <c r="AS308" i="19"/>
  <c r="AT308" i="19"/>
  <c r="AV308" i="19"/>
  <c r="AW308" i="19"/>
  <c r="AX308" i="19"/>
  <c r="AY308" i="19"/>
  <c r="BB308" i="19"/>
  <c r="F309" i="19"/>
  <c r="X309" i="19" s="1"/>
  <c r="G309" i="19"/>
  <c r="H309" i="19"/>
  <c r="I309" i="19"/>
  <c r="J309" i="19"/>
  <c r="K309" i="19"/>
  <c r="L309" i="19"/>
  <c r="M309" i="19"/>
  <c r="N309" i="19"/>
  <c r="O309" i="19"/>
  <c r="P309" i="19"/>
  <c r="Q309" i="19"/>
  <c r="R309" i="19"/>
  <c r="S309" i="19"/>
  <c r="T309" i="19"/>
  <c r="U309" i="19"/>
  <c r="V309" i="19"/>
  <c r="W309" i="19"/>
  <c r="Y309" i="19"/>
  <c r="Z309" i="19"/>
  <c r="AA309" i="19"/>
  <c r="AB309" i="19"/>
  <c r="AC309" i="19"/>
  <c r="AU309" i="19" s="1"/>
  <c r="AD309" i="19"/>
  <c r="AE309" i="19"/>
  <c r="AF309" i="19"/>
  <c r="AG309" i="19"/>
  <c r="AH309" i="19"/>
  <c r="AI309" i="19"/>
  <c r="AJ309" i="19"/>
  <c r="AK309" i="19"/>
  <c r="AL309" i="19"/>
  <c r="AM309" i="19"/>
  <c r="AN309" i="19"/>
  <c r="AO309" i="19"/>
  <c r="AP309" i="19"/>
  <c r="AQ309" i="19"/>
  <c r="AR309" i="19"/>
  <c r="AS309" i="19"/>
  <c r="AT309" i="19"/>
  <c r="AV309" i="19"/>
  <c r="AW309" i="19"/>
  <c r="AX309" i="19"/>
  <c r="AY309" i="19"/>
  <c r="BB309" i="19"/>
  <c r="F310" i="19"/>
  <c r="X310" i="19" s="1"/>
  <c r="G310" i="19"/>
  <c r="H310" i="19"/>
  <c r="I310" i="19"/>
  <c r="J310" i="19"/>
  <c r="K310" i="19"/>
  <c r="L310" i="19"/>
  <c r="M310" i="19"/>
  <c r="N310" i="19"/>
  <c r="O310" i="19"/>
  <c r="P310" i="19"/>
  <c r="Q310" i="19"/>
  <c r="R310" i="19"/>
  <c r="S310" i="19"/>
  <c r="T310" i="19"/>
  <c r="U310" i="19"/>
  <c r="W310" i="19"/>
  <c r="Y310" i="19"/>
  <c r="Z310" i="19"/>
  <c r="AA310" i="19"/>
  <c r="AB310" i="19"/>
  <c r="AC310" i="19"/>
  <c r="AD310" i="19"/>
  <c r="AE310" i="19"/>
  <c r="AF310" i="19"/>
  <c r="AG310" i="19"/>
  <c r="AH310" i="19"/>
  <c r="AI310" i="19"/>
  <c r="AJ310" i="19"/>
  <c r="AK310" i="19"/>
  <c r="AL310" i="19"/>
  <c r="AM310" i="19"/>
  <c r="AN310" i="19"/>
  <c r="AO310" i="19"/>
  <c r="AP310" i="19"/>
  <c r="AQ310" i="19"/>
  <c r="AR310" i="19"/>
  <c r="AS310" i="19"/>
  <c r="AT310" i="19"/>
  <c r="AU310" i="19"/>
  <c r="AV310" i="19"/>
  <c r="AW310" i="19"/>
  <c r="AX310" i="19"/>
  <c r="AY310" i="19"/>
  <c r="BB310" i="19"/>
  <c r="F311" i="19"/>
  <c r="G311" i="19"/>
  <c r="H311" i="19"/>
  <c r="I311" i="19"/>
  <c r="J311" i="19"/>
  <c r="K311" i="19"/>
  <c r="L311" i="19"/>
  <c r="M311" i="19"/>
  <c r="N311" i="19"/>
  <c r="O311" i="19"/>
  <c r="P311" i="19"/>
  <c r="Q311" i="19"/>
  <c r="R311" i="19"/>
  <c r="S311" i="19"/>
  <c r="T311" i="19"/>
  <c r="U311" i="19"/>
  <c r="V311" i="19"/>
  <c r="W311" i="19"/>
  <c r="X311" i="19"/>
  <c r="Y311" i="19"/>
  <c r="Z311" i="19"/>
  <c r="AA311" i="19"/>
  <c r="AB311" i="19"/>
  <c r="AC311" i="19"/>
  <c r="AU311" i="19" s="1"/>
  <c r="AD311" i="19"/>
  <c r="AE311" i="19"/>
  <c r="AF311" i="19"/>
  <c r="AG311" i="19"/>
  <c r="AH311" i="19"/>
  <c r="AI311" i="19"/>
  <c r="AJ311" i="19"/>
  <c r="AK311" i="19"/>
  <c r="AL311" i="19"/>
  <c r="AM311" i="19"/>
  <c r="AN311" i="19"/>
  <c r="AO311" i="19"/>
  <c r="AP311" i="19"/>
  <c r="AQ311" i="19"/>
  <c r="AR311" i="19"/>
  <c r="AS311" i="19"/>
  <c r="AT311" i="19"/>
  <c r="AV311" i="19"/>
  <c r="AW311" i="19"/>
  <c r="AX311" i="19"/>
  <c r="AY311" i="19"/>
  <c r="BB311" i="19"/>
  <c r="F312" i="19"/>
  <c r="X312" i="19" s="1"/>
  <c r="G312" i="19"/>
  <c r="H312" i="19"/>
  <c r="I312" i="19"/>
  <c r="J312" i="19"/>
  <c r="K312" i="19"/>
  <c r="L312" i="19"/>
  <c r="M312" i="19"/>
  <c r="N312" i="19"/>
  <c r="O312" i="19"/>
  <c r="P312" i="19"/>
  <c r="Q312" i="19"/>
  <c r="R312" i="19"/>
  <c r="S312" i="19"/>
  <c r="T312" i="19"/>
  <c r="U312" i="19"/>
  <c r="V312" i="19"/>
  <c r="W312" i="19"/>
  <c r="Y312" i="19"/>
  <c r="Z312" i="19"/>
  <c r="AA312" i="19"/>
  <c r="AB312" i="19"/>
  <c r="AC312" i="19"/>
  <c r="AD312" i="19"/>
  <c r="AE312" i="19"/>
  <c r="AF312" i="19"/>
  <c r="AG312" i="19"/>
  <c r="AH312" i="19"/>
  <c r="AI312" i="19"/>
  <c r="AJ312" i="19"/>
  <c r="AK312" i="19"/>
  <c r="AL312" i="19"/>
  <c r="AM312" i="19"/>
  <c r="AN312" i="19"/>
  <c r="AO312" i="19"/>
  <c r="AP312" i="19"/>
  <c r="AQ312" i="19"/>
  <c r="AR312" i="19"/>
  <c r="AS312" i="19"/>
  <c r="AT312" i="19"/>
  <c r="AU312" i="19"/>
  <c r="AV312" i="19"/>
  <c r="AW312" i="19"/>
  <c r="AX312" i="19"/>
  <c r="AY312" i="19"/>
  <c r="BB312" i="19"/>
  <c r="F313" i="19"/>
  <c r="G313" i="19"/>
  <c r="H313" i="19"/>
  <c r="I313" i="19"/>
  <c r="J313" i="19"/>
  <c r="K313" i="19"/>
  <c r="L313" i="19"/>
  <c r="M313" i="19"/>
  <c r="N313" i="19"/>
  <c r="O313" i="19"/>
  <c r="P313" i="19"/>
  <c r="Q313" i="19"/>
  <c r="R313" i="19"/>
  <c r="S313" i="19"/>
  <c r="T313" i="19"/>
  <c r="U313" i="19"/>
  <c r="V313" i="19"/>
  <c r="W313" i="19"/>
  <c r="X313" i="19"/>
  <c r="Y313" i="19"/>
  <c r="Z313" i="19"/>
  <c r="AA313" i="19"/>
  <c r="AB313" i="19"/>
  <c r="AC313" i="19"/>
  <c r="AD313" i="19"/>
  <c r="AE313" i="19"/>
  <c r="AF313" i="19"/>
  <c r="AG313" i="19"/>
  <c r="AH313" i="19"/>
  <c r="AI313" i="19"/>
  <c r="AJ313" i="19"/>
  <c r="AK313" i="19"/>
  <c r="AL313" i="19"/>
  <c r="AM313" i="19"/>
  <c r="AN313" i="19"/>
  <c r="AO313" i="19"/>
  <c r="AP313" i="19"/>
  <c r="AQ313" i="19"/>
  <c r="AR313" i="19"/>
  <c r="AS313" i="19"/>
  <c r="AT313" i="19"/>
  <c r="AU313" i="19"/>
  <c r="AV313" i="19"/>
  <c r="AW313" i="19"/>
  <c r="AX313" i="19"/>
  <c r="AY313" i="19"/>
  <c r="BB313" i="19"/>
  <c r="F314" i="19"/>
  <c r="G314" i="19"/>
  <c r="H314" i="19"/>
  <c r="I314" i="19"/>
  <c r="J314" i="19"/>
  <c r="K314" i="19"/>
  <c r="L314" i="19"/>
  <c r="M314" i="19"/>
  <c r="N314" i="19"/>
  <c r="O314" i="19"/>
  <c r="P314" i="19"/>
  <c r="Q314" i="19"/>
  <c r="R314" i="19"/>
  <c r="S314" i="19"/>
  <c r="T314" i="19"/>
  <c r="U314" i="19"/>
  <c r="V314" i="19"/>
  <c r="W314" i="19"/>
  <c r="X314" i="19"/>
  <c r="Y314" i="19"/>
  <c r="Z314" i="19"/>
  <c r="AA314" i="19"/>
  <c r="AB314" i="19"/>
  <c r="AC314" i="19"/>
  <c r="AD314" i="19"/>
  <c r="AE314" i="19"/>
  <c r="AF314" i="19"/>
  <c r="AG314" i="19"/>
  <c r="AH314" i="19"/>
  <c r="AI314" i="19"/>
  <c r="AJ314" i="19"/>
  <c r="AK314" i="19"/>
  <c r="AL314" i="19"/>
  <c r="AM314" i="19"/>
  <c r="AN314" i="19"/>
  <c r="AO314" i="19"/>
  <c r="AP314" i="19"/>
  <c r="AQ314" i="19"/>
  <c r="AR314" i="19"/>
  <c r="AS314" i="19"/>
  <c r="AT314" i="19"/>
  <c r="AU314" i="19"/>
  <c r="AV314" i="19"/>
  <c r="AW314" i="19"/>
  <c r="AX314" i="19"/>
  <c r="AY314" i="19"/>
  <c r="BB314" i="19"/>
  <c r="F315" i="19"/>
  <c r="G315" i="19"/>
  <c r="H315" i="19"/>
  <c r="I315" i="19"/>
  <c r="J315" i="19"/>
  <c r="K315" i="19"/>
  <c r="L315" i="19"/>
  <c r="M315" i="19"/>
  <c r="N315" i="19"/>
  <c r="O315" i="19"/>
  <c r="P315" i="19"/>
  <c r="Q315" i="19"/>
  <c r="R315" i="19"/>
  <c r="S315" i="19"/>
  <c r="T315" i="19"/>
  <c r="U315" i="19"/>
  <c r="V315" i="19"/>
  <c r="W315" i="19"/>
  <c r="X315" i="19"/>
  <c r="Y315" i="19"/>
  <c r="Z315" i="19"/>
  <c r="AA315" i="19"/>
  <c r="AB315" i="19"/>
  <c r="AC315" i="19"/>
  <c r="AU315" i="19" s="1"/>
  <c r="AD315" i="19"/>
  <c r="AE315" i="19"/>
  <c r="AF315" i="19"/>
  <c r="AG315" i="19"/>
  <c r="AH315" i="19"/>
  <c r="AI315" i="19"/>
  <c r="AJ315" i="19"/>
  <c r="AK315" i="19"/>
  <c r="AL315" i="19"/>
  <c r="AM315" i="19"/>
  <c r="AN315" i="19"/>
  <c r="AO315" i="19"/>
  <c r="AP315" i="19"/>
  <c r="AQ315" i="19"/>
  <c r="AR315" i="19"/>
  <c r="AS315" i="19"/>
  <c r="AT315" i="19"/>
  <c r="AV315" i="19"/>
  <c r="AW315" i="19"/>
  <c r="AX315" i="19"/>
  <c r="AY315" i="19"/>
  <c r="BB315" i="19"/>
  <c r="F316" i="19"/>
  <c r="X316" i="19" s="1"/>
  <c r="G316" i="19"/>
  <c r="H316" i="19"/>
  <c r="I316" i="19"/>
  <c r="J316" i="19"/>
  <c r="K316" i="19"/>
  <c r="L316" i="19"/>
  <c r="M316" i="19"/>
  <c r="N316" i="19"/>
  <c r="O316" i="19"/>
  <c r="P316" i="19"/>
  <c r="Q316" i="19"/>
  <c r="R316" i="19"/>
  <c r="S316" i="19"/>
  <c r="T316" i="19"/>
  <c r="U316" i="19"/>
  <c r="V316" i="19"/>
  <c r="W316" i="19"/>
  <c r="Y316" i="19"/>
  <c r="Z316" i="19"/>
  <c r="AA316" i="19"/>
  <c r="AB316" i="19"/>
  <c r="AC316" i="19"/>
  <c r="AU316" i="19" s="1"/>
  <c r="AD316" i="19"/>
  <c r="AE316" i="19"/>
  <c r="AF316" i="19"/>
  <c r="AG316" i="19"/>
  <c r="AH316" i="19"/>
  <c r="AI316" i="19"/>
  <c r="AJ316" i="19"/>
  <c r="AK316" i="19"/>
  <c r="AL316" i="19"/>
  <c r="AM316" i="19"/>
  <c r="AN316" i="19"/>
  <c r="AO316" i="19"/>
  <c r="AP316" i="19"/>
  <c r="AQ316" i="19"/>
  <c r="AR316" i="19"/>
  <c r="AS316" i="19"/>
  <c r="AT316" i="19"/>
  <c r="AV316" i="19"/>
  <c r="AW316" i="19"/>
  <c r="AX316" i="19"/>
  <c r="AY316" i="19"/>
  <c r="BB316" i="19"/>
  <c r="F317" i="19"/>
  <c r="X317" i="19" s="1"/>
  <c r="G317" i="19"/>
  <c r="H317" i="19"/>
  <c r="I317" i="19"/>
  <c r="J317" i="19"/>
  <c r="K317" i="19"/>
  <c r="L317" i="19"/>
  <c r="M317" i="19"/>
  <c r="N317" i="19"/>
  <c r="O317" i="19"/>
  <c r="P317" i="19"/>
  <c r="Q317" i="19"/>
  <c r="R317" i="19"/>
  <c r="S317" i="19"/>
  <c r="T317" i="19"/>
  <c r="U317" i="19"/>
  <c r="V317" i="19"/>
  <c r="W317" i="19"/>
  <c r="Y317" i="19"/>
  <c r="Z317" i="19"/>
  <c r="AA317" i="19"/>
  <c r="AB317" i="19"/>
  <c r="AC317" i="19"/>
  <c r="AD317" i="19"/>
  <c r="AE317" i="19"/>
  <c r="AF317" i="19"/>
  <c r="AG317" i="19"/>
  <c r="AH317" i="19"/>
  <c r="AI317" i="19"/>
  <c r="AJ317" i="19"/>
  <c r="AK317" i="19"/>
  <c r="AL317" i="19"/>
  <c r="AM317" i="19"/>
  <c r="AN317" i="19"/>
  <c r="AO317" i="19"/>
  <c r="AP317" i="19"/>
  <c r="AQ317" i="19"/>
  <c r="AR317" i="19"/>
  <c r="AS317" i="19"/>
  <c r="AT317" i="19"/>
  <c r="AU317" i="19"/>
  <c r="AV317" i="19"/>
  <c r="AW317" i="19"/>
  <c r="AX317" i="19"/>
  <c r="AY317" i="19"/>
  <c r="BB317" i="19"/>
  <c r="F318" i="19"/>
  <c r="G318" i="19"/>
  <c r="H318" i="19"/>
  <c r="I318" i="19"/>
  <c r="J318" i="19"/>
  <c r="K318" i="19"/>
  <c r="L318" i="19"/>
  <c r="M318" i="19"/>
  <c r="N318" i="19"/>
  <c r="O318" i="19"/>
  <c r="P318" i="19"/>
  <c r="Q318" i="19"/>
  <c r="R318" i="19"/>
  <c r="S318" i="19"/>
  <c r="T318" i="19"/>
  <c r="U318" i="19"/>
  <c r="V318" i="19"/>
  <c r="W318" i="19"/>
  <c r="X318" i="19"/>
  <c r="Y318" i="19"/>
  <c r="Z318" i="19"/>
  <c r="AA318" i="19"/>
  <c r="AB318" i="19"/>
  <c r="AC318" i="19"/>
  <c r="AU318" i="19" s="1"/>
  <c r="AD318" i="19"/>
  <c r="AE318" i="19"/>
  <c r="AF318" i="19"/>
  <c r="AG318" i="19"/>
  <c r="AH318" i="19"/>
  <c r="AI318" i="19"/>
  <c r="AJ318" i="19"/>
  <c r="AK318" i="19"/>
  <c r="AL318" i="19"/>
  <c r="AM318" i="19"/>
  <c r="AN318" i="19"/>
  <c r="AO318" i="19"/>
  <c r="AP318" i="19"/>
  <c r="AQ318" i="19"/>
  <c r="AR318" i="19"/>
  <c r="AS318" i="19"/>
  <c r="AT318" i="19"/>
  <c r="AV318" i="19"/>
  <c r="AW318" i="19"/>
  <c r="AX318" i="19"/>
  <c r="AY318" i="19"/>
  <c r="BB318" i="19"/>
  <c r="F319" i="19"/>
  <c r="X319" i="19" s="1"/>
  <c r="G319" i="19"/>
  <c r="H319" i="19"/>
  <c r="I319" i="19"/>
  <c r="J319" i="19"/>
  <c r="K319" i="19"/>
  <c r="L319" i="19"/>
  <c r="M319" i="19"/>
  <c r="N319" i="19"/>
  <c r="O319" i="19"/>
  <c r="P319" i="19"/>
  <c r="Q319" i="19"/>
  <c r="R319" i="19"/>
  <c r="S319" i="19"/>
  <c r="T319" i="19"/>
  <c r="U319" i="19"/>
  <c r="V319" i="19"/>
  <c r="W319" i="19"/>
  <c r="Y319" i="19"/>
  <c r="Z319" i="19"/>
  <c r="AA319" i="19"/>
  <c r="AB319" i="19"/>
  <c r="AC319" i="19"/>
  <c r="AD319" i="19"/>
  <c r="AE319" i="19"/>
  <c r="AF319" i="19"/>
  <c r="AG319" i="19"/>
  <c r="AH319" i="19"/>
  <c r="AI319" i="19"/>
  <c r="AJ319" i="19"/>
  <c r="AK319" i="19"/>
  <c r="AL319" i="19"/>
  <c r="AM319" i="19"/>
  <c r="AN319" i="19"/>
  <c r="AO319" i="19"/>
  <c r="AP319" i="19"/>
  <c r="AQ319" i="19"/>
  <c r="AR319" i="19"/>
  <c r="AS319" i="19"/>
  <c r="AT319" i="19"/>
  <c r="AU319" i="19"/>
  <c r="AV319" i="19"/>
  <c r="AW319" i="19"/>
  <c r="AX319" i="19"/>
  <c r="AY319" i="19"/>
  <c r="BB319" i="19"/>
  <c r="F320" i="19"/>
  <c r="G320" i="19"/>
  <c r="H320" i="19"/>
  <c r="I320" i="19"/>
  <c r="J320" i="19"/>
  <c r="K320" i="19"/>
  <c r="L320" i="19"/>
  <c r="M320" i="19"/>
  <c r="N320" i="19"/>
  <c r="O320" i="19"/>
  <c r="P320" i="19"/>
  <c r="Q320" i="19"/>
  <c r="R320" i="19"/>
  <c r="S320" i="19"/>
  <c r="T320" i="19"/>
  <c r="U320" i="19"/>
  <c r="V320" i="19"/>
  <c r="W320" i="19"/>
  <c r="X320" i="19"/>
  <c r="Y320" i="19"/>
  <c r="Z320" i="19"/>
  <c r="AA320" i="19"/>
  <c r="AB320" i="19"/>
  <c r="AC320" i="19"/>
  <c r="AD320" i="19"/>
  <c r="AE320" i="19"/>
  <c r="AF320" i="19"/>
  <c r="AG320" i="19"/>
  <c r="AH320" i="19"/>
  <c r="AI320" i="19"/>
  <c r="AJ320" i="19"/>
  <c r="AK320" i="19"/>
  <c r="AL320" i="19"/>
  <c r="AM320" i="19"/>
  <c r="AN320" i="19"/>
  <c r="AO320" i="19"/>
  <c r="AP320" i="19"/>
  <c r="AQ320" i="19"/>
  <c r="AR320" i="19"/>
  <c r="AS320" i="19"/>
  <c r="AT320" i="19"/>
  <c r="AU320" i="19"/>
  <c r="AV320" i="19"/>
  <c r="AW320" i="19"/>
  <c r="AX320" i="19"/>
  <c r="AY320" i="19"/>
  <c r="BB320" i="19"/>
  <c r="F321" i="19"/>
  <c r="G321" i="19"/>
  <c r="H321" i="19"/>
  <c r="I321" i="19"/>
  <c r="J321" i="19"/>
  <c r="K321" i="19"/>
  <c r="L321" i="19"/>
  <c r="M321" i="19"/>
  <c r="N321" i="19"/>
  <c r="O321" i="19"/>
  <c r="P321" i="19"/>
  <c r="Q321" i="19"/>
  <c r="R321" i="19"/>
  <c r="S321" i="19"/>
  <c r="T321" i="19"/>
  <c r="U321" i="19"/>
  <c r="V321" i="19"/>
  <c r="W321" i="19"/>
  <c r="X321" i="19"/>
  <c r="Y321" i="19"/>
  <c r="Z321" i="19"/>
  <c r="AA321" i="19"/>
  <c r="AB321" i="19"/>
  <c r="AC321" i="19"/>
  <c r="AU321" i="19" s="1"/>
  <c r="AD321" i="19"/>
  <c r="AE321" i="19"/>
  <c r="AF321" i="19"/>
  <c r="AG321" i="19"/>
  <c r="AH321" i="19"/>
  <c r="AI321" i="19"/>
  <c r="AJ321" i="19"/>
  <c r="AK321" i="19"/>
  <c r="AL321" i="19"/>
  <c r="AM321" i="19"/>
  <c r="AN321" i="19"/>
  <c r="AO321" i="19"/>
  <c r="AP321" i="19"/>
  <c r="AQ321" i="19"/>
  <c r="AR321" i="19"/>
  <c r="AS321" i="19"/>
  <c r="AT321" i="19"/>
  <c r="AV321" i="19"/>
  <c r="AW321" i="19"/>
  <c r="AX321" i="19"/>
  <c r="AY321" i="19"/>
  <c r="BB321" i="19"/>
  <c r="F322" i="19"/>
  <c r="X322" i="19" s="1"/>
  <c r="G322" i="19"/>
  <c r="H322" i="19"/>
  <c r="I322" i="19"/>
  <c r="J322" i="19"/>
  <c r="K322" i="19"/>
  <c r="L322" i="19"/>
  <c r="M322" i="19"/>
  <c r="N322" i="19"/>
  <c r="O322" i="19"/>
  <c r="P322" i="19"/>
  <c r="Q322" i="19"/>
  <c r="R322" i="19"/>
  <c r="S322" i="19"/>
  <c r="T322" i="19"/>
  <c r="U322" i="19"/>
  <c r="V322" i="19"/>
  <c r="W322" i="19"/>
  <c r="Y322" i="19"/>
  <c r="Z322" i="19"/>
  <c r="AA322" i="19"/>
  <c r="AB322" i="19"/>
  <c r="AC322" i="19"/>
  <c r="AD322" i="19"/>
  <c r="AE322" i="19"/>
  <c r="AF322" i="19"/>
  <c r="AG322" i="19"/>
  <c r="AH322" i="19"/>
  <c r="AI322" i="19"/>
  <c r="AJ322" i="19"/>
  <c r="AK322" i="19"/>
  <c r="AL322" i="19"/>
  <c r="AM322" i="19"/>
  <c r="AN322" i="19"/>
  <c r="AO322" i="19"/>
  <c r="AP322" i="19"/>
  <c r="AQ322" i="19"/>
  <c r="AR322" i="19"/>
  <c r="AS322" i="19"/>
  <c r="AT322" i="19"/>
  <c r="AU322" i="19"/>
  <c r="AV322" i="19"/>
  <c r="AW322" i="19"/>
  <c r="AX322" i="19"/>
  <c r="AY322" i="19"/>
  <c r="BB322" i="19"/>
  <c r="F323" i="19"/>
  <c r="G323" i="19"/>
  <c r="H323" i="19"/>
  <c r="I323" i="19"/>
  <c r="J323" i="19"/>
  <c r="K323" i="19"/>
  <c r="L323" i="19"/>
  <c r="M323" i="19"/>
  <c r="N323" i="19"/>
  <c r="O323" i="19"/>
  <c r="P323" i="19"/>
  <c r="Q323" i="19"/>
  <c r="R323" i="19"/>
  <c r="S323" i="19"/>
  <c r="T323" i="19"/>
  <c r="U323" i="19"/>
  <c r="V323" i="19"/>
  <c r="W323" i="19"/>
  <c r="X323" i="19"/>
  <c r="Y323" i="19"/>
  <c r="Z323" i="19"/>
  <c r="AA323" i="19"/>
  <c r="AB323" i="19"/>
  <c r="AC323" i="19"/>
  <c r="AU323" i="19" s="1"/>
  <c r="AD323" i="19"/>
  <c r="AE323" i="19"/>
  <c r="AF323" i="19"/>
  <c r="AG323" i="19"/>
  <c r="AH323" i="19"/>
  <c r="AI323" i="19"/>
  <c r="AJ323" i="19"/>
  <c r="AK323" i="19"/>
  <c r="AL323" i="19"/>
  <c r="AM323" i="19"/>
  <c r="AN323" i="19"/>
  <c r="AO323" i="19"/>
  <c r="AP323" i="19"/>
  <c r="AQ323" i="19"/>
  <c r="AR323" i="19"/>
  <c r="AS323" i="19"/>
  <c r="AT323" i="19"/>
  <c r="AV323" i="19"/>
  <c r="AW323" i="19"/>
  <c r="AX323" i="19"/>
  <c r="AY323" i="19"/>
  <c r="BB323" i="19"/>
  <c r="F324" i="19"/>
  <c r="X324" i="19" s="1"/>
  <c r="G324" i="19"/>
  <c r="H324" i="19"/>
  <c r="I324" i="19"/>
  <c r="J324" i="19"/>
  <c r="K324" i="19"/>
  <c r="L324" i="19"/>
  <c r="M324" i="19"/>
  <c r="N324" i="19"/>
  <c r="O324" i="19"/>
  <c r="P324" i="19"/>
  <c r="Q324" i="19"/>
  <c r="R324" i="19"/>
  <c r="S324" i="19"/>
  <c r="T324" i="19"/>
  <c r="U324" i="19"/>
  <c r="V324" i="19"/>
  <c r="W324" i="19"/>
  <c r="Y324" i="19"/>
  <c r="Z324" i="19"/>
  <c r="AA324" i="19"/>
  <c r="AB324" i="19"/>
  <c r="AC324" i="19"/>
  <c r="AU324" i="19" s="1"/>
  <c r="AD324" i="19"/>
  <c r="AE324" i="19"/>
  <c r="AF324" i="19"/>
  <c r="AG324" i="19"/>
  <c r="AH324" i="19"/>
  <c r="AI324" i="19"/>
  <c r="AJ324" i="19"/>
  <c r="AK324" i="19"/>
  <c r="AL324" i="19"/>
  <c r="AM324" i="19"/>
  <c r="AN324" i="19"/>
  <c r="AO324" i="19"/>
  <c r="AP324" i="19"/>
  <c r="AQ324" i="19"/>
  <c r="AR324" i="19"/>
  <c r="AS324" i="19"/>
  <c r="AT324" i="19"/>
  <c r="AV324" i="19"/>
  <c r="AW324" i="19"/>
  <c r="AX324" i="19"/>
  <c r="AY324" i="19"/>
  <c r="BB324" i="19"/>
  <c r="F325" i="19"/>
  <c r="X325" i="19" s="1"/>
  <c r="G325" i="19"/>
  <c r="H325" i="19"/>
  <c r="I325" i="19"/>
  <c r="J325" i="19"/>
  <c r="K325" i="19"/>
  <c r="L325" i="19"/>
  <c r="M325" i="19"/>
  <c r="N325" i="19"/>
  <c r="O325" i="19"/>
  <c r="P325" i="19"/>
  <c r="Q325" i="19"/>
  <c r="R325" i="19"/>
  <c r="S325" i="19"/>
  <c r="T325" i="19"/>
  <c r="U325" i="19"/>
  <c r="V325" i="19"/>
  <c r="W325" i="19"/>
  <c r="Y325" i="19"/>
  <c r="Z325" i="19"/>
  <c r="AA325" i="19"/>
  <c r="AB325" i="19"/>
  <c r="AC325" i="19"/>
  <c r="AD325" i="19"/>
  <c r="AE325" i="19"/>
  <c r="AF325" i="19"/>
  <c r="AG325" i="19"/>
  <c r="AH325" i="19"/>
  <c r="AI325" i="19"/>
  <c r="AJ325" i="19"/>
  <c r="AK325" i="19"/>
  <c r="AL325" i="19"/>
  <c r="AM325" i="19"/>
  <c r="AN325" i="19"/>
  <c r="AO325" i="19"/>
  <c r="AP325" i="19"/>
  <c r="AQ325" i="19"/>
  <c r="AR325" i="19"/>
  <c r="AS325" i="19"/>
  <c r="AT325" i="19"/>
  <c r="AU325" i="19"/>
  <c r="AV325" i="19"/>
  <c r="AW325" i="19"/>
  <c r="AX325" i="19"/>
  <c r="AY325" i="19"/>
  <c r="BB325" i="19"/>
  <c r="F326" i="19"/>
  <c r="G326" i="19"/>
  <c r="H326" i="19"/>
  <c r="I326" i="19"/>
  <c r="J326" i="19"/>
  <c r="K326" i="19"/>
  <c r="L326" i="19"/>
  <c r="M326" i="19"/>
  <c r="N326" i="19"/>
  <c r="O326" i="19"/>
  <c r="P326" i="19"/>
  <c r="Q326" i="19"/>
  <c r="R326" i="19"/>
  <c r="S326" i="19"/>
  <c r="T326" i="19"/>
  <c r="U326" i="19"/>
  <c r="V326" i="19"/>
  <c r="W326" i="19"/>
  <c r="X326" i="19"/>
  <c r="Y326" i="19"/>
  <c r="Z326" i="19"/>
  <c r="AA326" i="19"/>
  <c r="AB326" i="19"/>
  <c r="AC326" i="19"/>
  <c r="AD326" i="19"/>
  <c r="AE326" i="19"/>
  <c r="AF326" i="19"/>
  <c r="AG326" i="19"/>
  <c r="AH326" i="19"/>
  <c r="AI326" i="19"/>
  <c r="AJ326" i="19"/>
  <c r="AK326" i="19"/>
  <c r="AL326" i="19"/>
  <c r="AM326" i="19"/>
  <c r="AN326" i="19"/>
  <c r="AO326" i="19"/>
  <c r="AP326" i="19"/>
  <c r="AQ326" i="19"/>
  <c r="AR326" i="19"/>
  <c r="AS326" i="19"/>
  <c r="AT326" i="19"/>
  <c r="AU326" i="19"/>
  <c r="AV326" i="19"/>
  <c r="AW326" i="19"/>
  <c r="AX326" i="19"/>
  <c r="AY326" i="19"/>
  <c r="BB326" i="19"/>
  <c r="F327" i="19"/>
  <c r="G327" i="19"/>
  <c r="H327" i="19"/>
  <c r="I327" i="19"/>
  <c r="J327" i="19"/>
  <c r="K327" i="19"/>
  <c r="L327" i="19"/>
  <c r="M327" i="19"/>
  <c r="N327" i="19"/>
  <c r="O327" i="19"/>
  <c r="P327" i="19"/>
  <c r="Q327" i="19"/>
  <c r="R327" i="19"/>
  <c r="S327" i="19"/>
  <c r="T327" i="19"/>
  <c r="U327" i="19"/>
  <c r="V327" i="19"/>
  <c r="W327" i="19"/>
  <c r="X327" i="19"/>
  <c r="Y327" i="19"/>
  <c r="Z327" i="19"/>
  <c r="AA327" i="19"/>
  <c r="AB327" i="19"/>
  <c r="AC327" i="19"/>
  <c r="AU327" i="19" s="1"/>
  <c r="AD327" i="19"/>
  <c r="AE327" i="19"/>
  <c r="AF327" i="19"/>
  <c r="AG327" i="19"/>
  <c r="AH327" i="19"/>
  <c r="AI327" i="19"/>
  <c r="AJ327" i="19"/>
  <c r="AK327" i="19"/>
  <c r="AL327" i="19"/>
  <c r="AM327" i="19"/>
  <c r="AN327" i="19"/>
  <c r="AO327" i="19"/>
  <c r="AP327" i="19"/>
  <c r="AQ327" i="19"/>
  <c r="AR327" i="19"/>
  <c r="AS327" i="19"/>
  <c r="AT327" i="19"/>
  <c r="AV327" i="19"/>
  <c r="AW327" i="19"/>
  <c r="AX327" i="19"/>
  <c r="AY327" i="19"/>
  <c r="BB327" i="19"/>
  <c r="F328" i="19"/>
  <c r="X328" i="19" s="1"/>
  <c r="G328" i="19"/>
  <c r="H328" i="19"/>
  <c r="I328" i="19"/>
  <c r="J328" i="19"/>
  <c r="K328" i="19"/>
  <c r="L328" i="19"/>
  <c r="M328" i="19"/>
  <c r="N328" i="19"/>
  <c r="O328" i="19"/>
  <c r="P328" i="19"/>
  <c r="Q328" i="19"/>
  <c r="R328" i="19"/>
  <c r="S328" i="19"/>
  <c r="T328" i="19"/>
  <c r="U328" i="19"/>
  <c r="V328" i="19"/>
  <c r="W328" i="19"/>
  <c r="Y328" i="19"/>
  <c r="Z328" i="19"/>
  <c r="AA328" i="19"/>
  <c r="AB328" i="19"/>
  <c r="AC328" i="19"/>
  <c r="AU328" i="19" s="1"/>
  <c r="AD328" i="19"/>
  <c r="AE328" i="19"/>
  <c r="AF328" i="19"/>
  <c r="AG328" i="19"/>
  <c r="AH328" i="19"/>
  <c r="AI328" i="19"/>
  <c r="AJ328" i="19"/>
  <c r="AK328" i="19"/>
  <c r="AL328" i="19"/>
  <c r="AM328" i="19"/>
  <c r="AN328" i="19"/>
  <c r="AO328" i="19"/>
  <c r="AP328" i="19"/>
  <c r="AQ328" i="19"/>
  <c r="AR328" i="19"/>
  <c r="AS328" i="19"/>
  <c r="AT328" i="19"/>
  <c r="AV328" i="19"/>
  <c r="AW328" i="19"/>
  <c r="AX328" i="19"/>
  <c r="AY328" i="19"/>
  <c r="BB328" i="19"/>
  <c r="F329" i="19"/>
  <c r="X329" i="19" s="1"/>
  <c r="G329" i="19"/>
  <c r="H329" i="19"/>
  <c r="I329" i="19"/>
  <c r="J329" i="19"/>
  <c r="K329" i="19"/>
  <c r="L329" i="19"/>
  <c r="M329" i="19"/>
  <c r="N329" i="19"/>
  <c r="O329" i="19"/>
  <c r="P329" i="19"/>
  <c r="Q329" i="19"/>
  <c r="R329" i="19"/>
  <c r="S329" i="19"/>
  <c r="T329" i="19"/>
  <c r="U329" i="19"/>
  <c r="V329" i="19"/>
  <c r="W329" i="19"/>
  <c r="Y329" i="19"/>
  <c r="Z329" i="19"/>
  <c r="AA329" i="19"/>
  <c r="AB329" i="19"/>
  <c r="AC329" i="19"/>
  <c r="AU329" i="19" s="1"/>
  <c r="AD329" i="19"/>
  <c r="AE329" i="19"/>
  <c r="AF329" i="19"/>
  <c r="AG329" i="19"/>
  <c r="AH329" i="19"/>
  <c r="AI329" i="19"/>
  <c r="AJ329" i="19"/>
  <c r="AK329" i="19"/>
  <c r="AL329" i="19"/>
  <c r="AM329" i="19"/>
  <c r="AN329" i="19"/>
  <c r="AO329" i="19"/>
  <c r="AP329" i="19"/>
  <c r="AQ329" i="19"/>
  <c r="AR329" i="19"/>
  <c r="AS329" i="19"/>
  <c r="AT329" i="19"/>
  <c r="AV329" i="19"/>
  <c r="AW329" i="19"/>
  <c r="AX329" i="19"/>
  <c r="AY329" i="19"/>
  <c r="BB329" i="19"/>
  <c r="F330" i="19"/>
  <c r="X330" i="19" s="1"/>
  <c r="G330" i="19"/>
  <c r="H330" i="19"/>
  <c r="I330" i="19"/>
  <c r="J330" i="19"/>
  <c r="K330" i="19"/>
  <c r="L330" i="19"/>
  <c r="M330" i="19"/>
  <c r="N330" i="19"/>
  <c r="O330" i="19"/>
  <c r="P330" i="19"/>
  <c r="Q330" i="19"/>
  <c r="R330" i="19"/>
  <c r="S330" i="19"/>
  <c r="T330" i="19"/>
  <c r="U330" i="19"/>
  <c r="V330" i="19"/>
  <c r="W330" i="19"/>
  <c r="Y330" i="19"/>
  <c r="Z330" i="19"/>
  <c r="AA330" i="19"/>
  <c r="AB330" i="19"/>
  <c r="AC330" i="19"/>
  <c r="AD330" i="19"/>
  <c r="AE330" i="19"/>
  <c r="AF330" i="19"/>
  <c r="AG330" i="19"/>
  <c r="AH330" i="19"/>
  <c r="AI330" i="19"/>
  <c r="AJ330" i="19"/>
  <c r="AK330" i="19"/>
  <c r="AL330" i="19"/>
  <c r="AM330" i="19"/>
  <c r="AN330" i="19"/>
  <c r="AO330" i="19"/>
  <c r="AP330" i="19"/>
  <c r="AQ330" i="19"/>
  <c r="AR330" i="19"/>
  <c r="AS330" i="19"/>
  <c r="AT330" i="19"/>
  <c r="AU330" i="19"/>
  <c r="AV330" i="19"/>
  <c r="AW330" i="19"/>
  <c r="AX330" i="19"/>
  <c r="AY330" i="19"/>
  <c r="BB330" i="19"/>
  <c r="F331" i="19"/>
  <c r="G331" i="19"/>
  <c r="H331" i="19"/>
  <c r="I331" i="19"/>
  <c r="J331" i="19"/>
  <c r="K331" i="19"/>
  <c r="L331" i="19"/>
  <c r="M331" i="19"/>
  <c r="N331" i="19"/>
  <c r="O331" i="19"/>
  <c r="P331" i="19"/>
  <c r="Q331" i="19"/>
  <c r="R331" i="19"/>
  <c r="S331" i="19"/>
  <c r="T331" i="19"/>
  <c r="U331" i="19"/>
  <c r="V331" i="19"/>
  <c r="W331" i="19"/>
  <c r="X331" i="19"/>
  <c r="Y331" i="19"/>
  <c r="Z331" i="19"/>
  <c r="AA331" i="19"/>
  <c r="AB331" i="19"/>
  <c r="AC331" i="19"/>
  <c r="AU331" i="19" s="1"/>
  <c r="AD331" i="19"/>
  <c r="AE331" i="19"/>
  <c r="AF331" i="19"/>
  <c r="AG331" i="19"/>
  <c r="AH331" i="19"/>
  <c r="AI331" i="19"/>
  <c r="AJ331" i="19"/>
  <c r="AK331" i="19"/>
  <c r="AL331" i="19"/>
  <c r="AM331" i="19"/>
  <c r="AN331" i="19"/>
  <c r="AO331" i="19"/>
  <c r="AP331" i="19"/>
  <c r="AQ331" i="19"/>
  <c r="AR331" i="19"/>
  <c r="AS331" i="19"/>
  <c r="AT331" i="19"/>
  <c r="AV331" i="19"/>
  <c r="AW331" i="19"/>
  <c r="AX331" i="19"/>
  <c r="AY331" i="19"/>
  <c r="BB331" i="19"/>
  <c r="F332" i="19"/>
  <c r="X332" i="19" s="1"/>
  <c r="G332" i="19"/>
  <c r="H332" i="19"/>
  <c r="I332" i="19"/>
  <c r="J332" i="19"/>
  <c r="K332" i="19"/>
  <c r="L332" i="19"/>
  <c r="M332" i="19"/>
  <c r="N332" i="19"/>
  <c r="O332" i="19"/>
  <c r="P332" i="19"/>
  <c r="Q332" i="19"/>
  <c r="R332" i="19"/>
  <c r="S332" i="19"/>
  <c r="T332" i="19"/>
  <c r="U332" i="19"/>
  <c r="V332" i="19"/>
  <c r="W332" i="19"/>
  <c r="Y332" i="19"/>
  <c r="Z332" i="19"/>
  <c r="AA332" i="19"/>
  <c r="AB332" i="19"/>
  <c r="AC332" i="19"/>
  <c r="AU332" i="19" s="1"/>
  <c r="AD332" i="19"/>
  <c r="AE332" i="19"/>
  <c r="AF332" i="19"/>
  <c r="AG332" i="19"/>
  <c r="AH332" i="19"/>
  <c r="AI332" i="19"/>
  <c r="AJ332" i="19"/>
  <c r="AK332" i="19"/>
  <c r="AL332" i="19"/>
  <c r="AM332" i="19"/>
  <c r="AN332" i="19"/>
  <c r="AO332" i="19"/>
  <c r="AP332" i="19"/>
  <c r="AQ332" i="19"/>
  <c r="AR332" i="19"/>
  <c r="AS332" i="19"/>
  <c r="AT332" i="19"/>
  <c r="AV332" i="19"/>
  <c r="AW332" i="19"/>
  <c r="AX332" i="19"/>
  <c r="AY332" i="19"/>
  <c r="BB332" i="19"/>
  <c r="F333" i="19"/>
  <c r="X333" i="19" s="1"/>
  <c r="G333" i="19"/>
  <c r="H333" i="19"/>
  <c r="I333" i="19"/>
  <c r="J333" i="19"/>
  <c r="K333" i="19"/>
  <c r="L333" i="19"/>
  <c r="M333" i="19"/>
  <c r="N333" i="19"/>
  <c r="O333" i="19"/>
  <c r="P333" i="19"/>
  <c r="Q333" i="19"/>
  <c r="R333" i="19"/>
  <c r="S333" i="19"/>
  <c r="T333" i="19"/>
  <c r="U333" i="19"/>
  <c r="V333" i="19"/>
  <c r="W333" i="19"/>
  <c r="Y333" i="19"/>
  <c r="Z333" i="19"/>
  <c r="AA333" i="19"/>
  <c r="AB333" i="19"/>
  <c r="AC333" i="19"/>
  <c r="AU333" i="19" s="1"/>
  <c r="AD333" i="19"/>
  <c r="AE333" i="19"/>
  <c r="AF333" i="19"/>
  <c r="AG333" i="19"/>
  <c r="AH333" i="19"/>
  <c r="AI333" i="19"/>
  <c r="AJ333" i="19"/>
  <c r="AK333" i="19"/>
  <c r="AL333" i="19"/>
  <c r="AM333" i="19"/>
  <c r="AN333" i="19"/>
  <c r="AO333" i="19"/>
  <c r="AP333" i="19"/>
  <c r="AQ333" i="19"/>
  <c r="AR333" i="19"/>
  <c r="AS333" i="19"/>
  <c r="AT333" i="19"/>
  <c r="AV333" i="19"/>
  <c r="AW333" i="19"/>
  <c r="AX333" i="19"/>
  <c r="AY333" i="19"/>
  <c r="BB333" i="19"/>
  <c r="F334" i="19"/>
  <c r="X334" i="19" s="1"/>
  <c r="G334" i="19"/>
  <c r="H334" i="19"/>
  <c r="I334" i="19"/>
  <c r="J334" i="19"/>
  <c r="K334" i="19"/>
  <c r="L334" i="19"/>
  <c r="M334" i="19"/>
  <c r="N334" i="19"/>
  <c r="O334" i="19"/>
  <c r="P334" i="19"/>
  <c r="Q334" i="19"/>
  <c r="R334" i="19"/>
  <c r="S334" i="19"/>
  <c r="T334" i="19"/>
  <c r="U334" i="19"/>
  <c r="V334" i="19"/>
  <c r="W334" i="19"/>
  <c r="Y334" i="19"/>
  <c r="Z334" i="19"/>
  <c r="AA334" i="19"/>
  <c r="AB334" i="19"/>
  <c r="AC334" i="19"/>
  <c r="AU334" i="19" s="1"/>
  <c r="AD334" i="19"/>
  <c r="AE334" i="19"/>
  <c r="AF334" i="19"/>
  <c r="AG334" i="19"/>
  <c r="AH334" i="19"/>
  <c r="AI334" i="19"/>
  <c r="AJ334" i="19"/>
  <c r="AK334" i="19"/>
  <c r="AL334" i="19"/>
  <c r="AM334" i="19"/>
  <c r="AN334" i="19"/>
  <c r="AO334" i="19"/>
  <c r="AP334" i="19"/>
  <c r="AQ334" i="19"/>
  <c r="AR334" i="19"/>
  <c r="AS334" i="19"/>
  <c r="AT334" i="19"/>
  <c r="AV334" i="19"/>
  <c r="AW334" i="19"/>
  <c r="AX334" i="19"/>
  <c r="AY334" i="19"/>
  <c r="BB334" i="19"/>
  <c r="F335" i="19"/>
  <c r="X335" i="19" s="1"/>
  <c r="G335" i="19"/>
  <c r="H335" i="19"/>
  <c r="I335" i="19"/>
  <c r="J335" i="19"/>
  <c r="K335" i="19"/>
  <c r="L335" i="19"/>
  <c r="M335" i="19"/>
  <c r="N335" i="19"/>
  <c r="O335" i="19"/>
  <c r="P335" i="19"/>
  <c r="Q335" i="19"/>
  <c r="R335" i="19"/>
  <c r="S335" i="19"/>
  <c r="T335" i="19"/>
  <c r="U335" i="19"/>
  <c r="V335" i="19"/>
  <c r="W335" i="19"/>
  <c r="Y335" i="19"/>
  <c r="Z335" i="19"/>
  <c r="AA335" i="19"/>
  <c r="AB335" i="19"/>
  <c r="AC335" i="19"/>
  <c r="AU335" i="19" s="1"/>
  <c r="AD335" i="19"/>
  <c r="AE335" i="19"/>
  <c r="AF335" i="19"/>
  <c r="AG335" i="19"/>
  <c r="AH335" i="19"/>
  <c r="AI335" i="19"/>
  <c r="AJ335" i="19"/>
  <c r="AK335" i="19"/>
  <c r="AL335" i="19"/>
  <c r="AM335" i="19"/>
  <c r="AN335" i="19"/>
  <c r="AO335" i="19"/>
  <c r="AP335" i="19"/>
  <c r="AQ335" i="19"/>
  <c r="AR335" i="19"/>
  <c r="AS335" i="19"/>
  <c r="AT335" i="19"/>
  <c r="AV335" i="19"/>
  <c r="AW335" i="19"/>
  <c r="AX335" i="19"/>
  <c r="AY335" i="19"/>
  <c r="BB335" i="19"/>
  <c r="F336" i="19"/>
  <c r="X336" i="19" s="1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T336" i="19"/>
  <c r="U336" i="19"/>
  <c r="V336" i="19"/>
  <c r="W336" i="19"/>
  <c r="Y336" i="19"/>
  <c r="Z336" i="19"/>
  <c r="AA336" i="19"/>
  <c r="AB336" i="19"/>
  <c r="AC336" i="19"/>
  <c r="AD336" i="19"/>
  <c r="AE336" i="19"/>
  <c r="AF336" i="19"/>
  <c r="AG336" i="19"/>
  <c r="AH336" i="19"/>
  <c r="AI336" i="19"/>
  <c r="AJ336" i="19"/>
  <c r="AK336" i="19"/>
  <c r="AL336" i="19"/>
  <c r="AM336" i="19"/>
  <c r="AN336" i="19"/>
  <c r="AO336" i="19"/>
  <c r="AP336" i="19"/>
  <c r="AQ336" i="19"/>
  <c r="AR336" i="19"/>
  <c r="AS336" i="19"/>
  <c r="AT336" i="19"/>
  <c r="AU336" i="19"/>
  <c r="AV336" i="19"/>
  <c r="AW336" i="19"/>
  <c r="AX336" i="19"/>
  <c r="AY336" i="19"/>
  <c r="BB336" i="19"/>
  <c r="F337" i="19"/>
  <c r="G337" i="19"/>
  <c r="H337" i="19"/>
  <c r="I337" i="19"/>
  <c r="J337" i="19"/>
  <c r="K337" i="19"/>
  <c r="L337" i="19"/>
  <c r="M337" i="19"/>
  <c r="N337" i="19"/>
  <c r="O337" i="19"/>
  <c r="P337" i="19"/>
  <c r="Q337" i="19"/>
  <c r="R337" i="19"/>
  <c r="S337" i="19"/>
  <c r="T337" i="19"/>
  <c r="U337" i="19"/>
  <c r="V337" i="19"/>
  <c r="W337" i="19"/>
  <c r="X337" i="19"/>
  <c r="Y337" i="19"/>
  <c r="Z337" i="19"/>
  <c r="AA337" i="19"/>
  <c r="AB337" i="19"/>
  <c r="AC337" i="19"/>
  <c r="AD337" i="19"/>
  <c r="AE337" i="19"/>
  <c r="AF337" i="19"/>
  <c r="AG337" i="19"/>
  <c r="AH337" i="19"/>
  <c r="AI337" i="19"/>
  <c r="AJ337" i="19"/>
  <c r="AK337" i="19"/>
  <c r="AL337" i="19"/>
  <c r="AM337" i="19"/>
  <c r="AN337" i="19"/>
  <c r="AO337" i="19"/>
  <c r="AP337" i="19"/>
  <c r="AQ337" i="19"/>
  <c r="AR337" i="19"/>
  <c r="AS337" i="19"/>
  <c r="AT337" i="19"/>
  <c r="AU337" i="19"/>
  <c r="AV337" i="19"/>
  <c r="AW337" i="19"/>
  <c r="AX337" i="19"/>
  <c r="AY337" i="19"/>
  <c r="BB337" i="19"/>
  <c r="F338" i="19"/>
  <c r="G338" i="19"/>
  <c r="H338" i="19"/>
  <c r="I338" i="19"/>
  <c r="J338" i="19"/>
  <c r="K338" i="19"/>
  <c r="L338" i="19"/>
  <c r="M338" i="19"/>
  <c r="N338" i="19"/>
  <c r="O338" i="19"/>
  <c r="P338" i="19"/>
  <c r="Q338" i="19"/>
  <c r="R338" i="19"/>
  <c r="S338" i="19"/>
  <c r="T338" i="19"/>
  <c r="U338" i="19"/>
  <c r="V338" i="19"/>
  <c r="W338" i="19"/>
  <c r="X338" i="19"/>
  <c r="Y338" i="19"/>
  <c r="Z338" i="19"/>
  <c r="AA338" i="19"/>
  <c r="AB338" i="19"/>
  <c r="AC338" i="19"/>
  <c r="AD338" i="19"/>
  <c r="AE338" i="19"/>
  <c r="AF338" i="19"/>
  <c r="AG338" i="19"/>
  <c r="AH338" i="19"/>
  <c r="AI338" i="19"/>
  <c r="AJ338" i="19"/>
  <c r="AK338" i="19"/>
  <c r="AL338" i="19"/>
  <c r="AM338" i="19"/>
  <c r="AN338" i="19"/>
  <c r="AO338" i="19"/>
  <c r="AP338" i="19"/>
  <c r="AQ338" i="19"/>
  <c r="AR338" i="19"/>
  <c r="AS338" i="19"/>
  <c r="AT338" i="19"/>
  <c r="AU338" i="19"/>
  <c r="AV338" i="19"/>
  <c r="AW338" i="19"/>
  <c r="AX338" i="19"/>
  <c r="AY338" i="19"/>
  <c r="BB338" i="19"/>
  <c r="F339" i="19"/>
  <c r="G339" i="19"/>
  <c r="H339" i="19"/>
  <c r="I339" i="19"/>
  <c r="J339" i="19"/>
  <c r="K339" i="19"/>
  <c r="L339" i="19"/>
  <c r="M339" i="19"/>
  <c r="N339" i="19"/>
  <c r="O339" i="19"/>
  <c r="P339" i="19"/>
  <c r="Q339" i="19"/>
  <c r="R339" i="19"/>
  <c r="S339" i="19"/>
  <c r="T339" i="19"/>
  <c r="U339" i="19"/>
  <c r="V339" i="19"/>
  <c r="W339" i="19"/>
  <c r="X339" i="19"/>
  <c r="Y339" i="19"/>
  <c r="Z339" i="19"/>
  <c r="AA339" i="19"/>
  <c r="AB339" i="19"/>
  <c r="AC339" i="19"/>
  <c r="AD339" i="19"/>
  <c r="AE339" i="19"/>
  <c r="AF339" i="19"/>
  <c r="AG339" i="19"/>
  <c r="AH339" i="19"/>
  <c r="AI339" i="19"/>
  <c r="AJ339" i="19"/>
  <c r="AK339" i="19"/>
  <c r="AL339" i="19"/>
  <c r="AM339" i="19"/>
  <c r="AN339" i="19"/>
  <c r="AO339" i="19"/>
  <c r="AP339" i="19"/>
  <c r="AQ339" i="19"/>
  <c r="AR339" i="19"/>
  <c r="AS339" i="19"/>
  <c r="AT339" i="19"/>
  <c r="AU339" i="19"/>
  <c r="AV339" i="19"/>
  <c r="AW339" i="19"/>
  <c r="AX339" i="19"/>
  <c r="AY339" i="19"/>
  <c r="BB339" i="19"/>
  <c r="F340" i="19"/>
  <c r="G340" i="19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T340" i="19"/>
  <c r="U340" i="19"/>
  <c r="V340" i="19"/>
  <c r="W340" i="19"/>
  <c r="X340" i="19"/>
  <c r="Y340" i="19"/>
  <c r="Z340" i="19"/>
  <c r="AA340" i="19"/>
  <c r="AB340" i="19"/>
  <c r="AC340" i="19"/>
  <c r="AU340" i="19" s="1"/>
  <c r="AD340" i="19"/>
  <c r="AE340" i="19"/>
  <c r="AF340" i="19"/>
  <c r="AG340" i="19"/>
  <c r="AH340" i="19"/>
  <c r="AI340" i="19"/>
  <c r="AJ340" i="19"/>
  <c r="AK340" i="19"/>
  <c r="AL340" i="19"/>
  <c r="AM340" i="19"/>
  <c r="AN340" i="19"/>
  <c r="AO340" i="19"/>
  <c r="AP340" i="19"/>
  <c r="AQ340" i="19"/>
  <c r="AR340" i="19"/>
  <c r="AS340" i="19"/>
  <c r="AT340" i="19"/>
  <c r="AV340" i="19"/>
  <c r="AW340" i="19"/>
  <c r="AX340" i="19"/>
  <c r="AY340" i="19"/>
  <c r="BB340" i="19"/>
  <c r="F341" i="19"/>
  <c r="X341" i="19" s="1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T341" i="19"/>
  <c r="U341" i="19"/>
  <c r="V341" i="19"/>
  <c r="W341" i="19"/>
  <c r="Y341" i="19"/>
  <c r="Z341" i="19"/>
  <c r="AA341" i="19"/>
  <c r="AB341" i="19"/>
  <c r="AC341" i="19"/>
  <c r="AU341" i="19" s="1"/>
  <c r="AD341" i="19"/>
  <c r="AE341" i="19"/>
  <c r="AF341" i="19"/>
  <c r="AG341" i="19"/>
  <c r="AH341" i="19"/>
  <c r="AI341" i="19"/>
  <c r="AJ341" i="19"/>
  <c r="AK341" i="19"/>
  <c r="AL341" i="19"/>
  <c r="AM341" i="19"/>
  <c r="AN341" i="19"/>
  <c r="AO341" i="19"/>
  <c r="AP341" i="19"/>
  <c r="AQ341" i="19"/>
  <c r="AR341" i="19"/>
  <c r="AS341" i="19"/>
  <c r="AT341" i="19"/>
  <c r="AV341" i="19"/>
  <c r="AW341" i="19"/>
  <c r="AX341" i="19"/>
  <c r="AY341" i="19"/>
  <c r="BB341" i="19"/>
  <c r="F342" i="19"/>
  <c r="X342" i="19" s="1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T342" i="19"/>
  <c r="U342" i="19"/>
  <c r="V342" i="19"/>
  <c r="W342" i="19"/>
  <c r="Y342" i="19"/>
  <c r="Z342" i="19"/>
  <c r="AA342" i="19"/>
  <c r="AB342" i="19"/>
  <c r="AC342" i="19"/>
  <c r="AD342" i="19"/>
  <c r="AE342" i="19"/>
  <c r="AF342" i="19"/>
  <c r="AG342" i="19"/>
  <c r="AH342" i="19"/>
  <c r="AI342" i="19"/>
  <c r="AJ342" i="19"/>
  <c r="AK342" i="19"/>
  <c r="AL342" i="19"/>
  <c r="AM342" i="19"/>
  <c r="AN342" i="19"/>
  <c r="AO342" i="19"/>
  <c r="AP342" i="19"/>
  <c r="AQ342" i="19"/>
  <c r="AR342" i="19"/>
  <c r="AS342" i="19"/>
  <c r="AT342" i="19"/>
  <c r="AU342" i="19"/>
  <c r="AV342" i="19"/>
  <c r="AW342" i="19"/>
  <c r="AX342" i="19"/>
  <c r="AY342" i="19"/>
  <c r="BB342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T343" i="19"/>
  <c r="U343" i="19"/>
  <c r="V343" i="19"/>
  <c r="W343" i="19"/>
  <c r="X343" i="19"/>
  <c r="Y343" i="19"/>
  <c r="Z343" i="19"/>
  <c r="AA343" i="19"/>
  <c r="AB343" i="19"/>
  <c r="AC343" i="19"/>
  <c r="AU343" i="19" s="1"/>
  <c r="AD343" i="19"/>
  <c r="AE343" i="19"/>
  <c r="AF343" i="19"/>
  <c r="AG343" i="19"/>
  <c r="AH343" i="19"/>
  <c r="AI343" i="19"/>
  <c r="AJ343" i="19"/>
  <c r="AK343" i="19"/>
  <c r="AL343" i="19"/>
  <c r="AM343" i="19"/>
  <c r="AN343" i="19"/>
  <c r="AO343" i="19"/>
  <c r="AP343" i="19"/>
  <c r="AQ343" i="19"/>
  <c r="AR343" i="19"/>
  <c r="AS343" i="19"/>
  <c r="AT343" i="19"/>
  <c r="AV343" i="19"/>
  <c r="AW343" i="19"/>
  <c r="AX343" i="19"/>
  <c r="AY343" i="19"/>
  <c r="BB343" i="19"/>
  <c r="F344" i="19"/>
  <c r="X344" i="19" s="1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T344" i="19"/>
  <c r="U344" i="19"/>
  <c r="V344" i="19"/>
  <c r="W344" i="19"/>
  <c r="Y344" i="19"/>
  <c r="Z344" i="19"/>
  <c r="AA344" i="19"/>
  <c r="AB344" i="19"/>
  <c r="AC344" i="19"/>
  <c r="AD344" i="19"/>
  <c r="AE344" i="19"/>
  <c r="AF344" i="19"/>
  <c r="AG344" i="19"/>
  <c r="AH344" i="19"/>
  <c r="AI344" i="19"/>
  <c r="AJ344" i="19"/>
  <c r="AK344" i="19"/>
  <c r="AL344" i="19"/>
  <c r="AM344" i="19"/>
  <c r="AN344" i="19"/>
  <c r="AO344" i="19"/>
  <c r="AP344" i="19"/>
  <c r="AQ344" i="19"/>
  <c r="AR344" i="19"/>
  <c r="AS344" i="19"/>
  <c r="AT344" i="19"/>
  <c r="AU344" i="19"/>
  <c r="AV344" i="19"/>
  <c r="AW344" i="19"/>
  <c r="AX344" i="19"/>
  <c r="AY344" i="19"/>
  <c r="BB344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T345" i="19"/>
  <c r="U345" i="19"/>
  <c r="V345" i="19"/>
  <c r="W345" i="19"/>
  <c r="X345" i="19"/>
  <c r="Y345" i="19"/>
  <c r="Z345" i="19"/>
  <c r="AA345" i="19"/>
  <c r="AB345" i="19"/>
  <c r="AC345" i="19"/>
  <c r="AD345" i="19"/>
  <c r="AE345" i="19"/>
  <c r="AF345" i="19"/>
  <c r="AG345" i="19"/>
  <c r="AH345" i="19"/>
  <c r="AI345" i="19"/>
  <c r="AJ345" i="19"/>
  <c r="AK345" i="19"/>
  <c r="AL345" i="19"/>
  <c r="AM345" i="19"/>
  <c r="AN345" i="19"/>
  <c r="AO345" i="19"/>
  <c r="AP345" i="19"/>
  <c r="AQ345" i="19"/>
  <c r="AR345" i="19"/>
  <c r="AS345" i="19"/>
  <c r="AT345" i="19"/>
  <c r="AU345" i="19"/>
  <c r="AV345" i="19"/>
  <c r="AW345" i="19"/>
  <c r="AX345" i="19"/>
  <c r="AY345" i="19"/>
  <c r="BB345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T346" i="19"/>
  <c r="U346" i="19"/>
  <c r="V346" i="19"/>
  <c r="W346" i="19"/>
  <c r="X346" i="19"/>
  <c r="Y346" i="19"/>
  <c r="Z346" i="19"/>
  <c r="AA346" i="19"/>
  <c r="AB346" i="19"/>
  <c r="AC346" i="19"/>
  <c r="AD346" i="19"/>
  <c r="AE346" i="19"/>
  <c r="AF346" i="19"/>
  <c r="AG346" i="19"/>
  <c r="AH346" i="19"/>
  <c r="AI346" i="19"/>
  <c r="AJ346" i="19"/>
  <c r="AK346" i="19"/>
  <c r="AL346" i="19"/>
  <c r="AM346" i="19"/>
  <c r="AN346" i="19"/>
  <c r="AO346" i="19"/>
  <c r="AP346" i="19"/>
  <c r="AQ346" i="19"/>
  <c r="AR346" i="19"/>
  <c r="AS346" i="19"/>
  <c r="AT346" i="19"/>
  <c r="AU346" i="19"/>
  <c r="AV346" i="19"/>
  <c r="AW346" i="19"/>
  <c r="AX346" i="19"/>
  <c r="AY346" i="19"/>
  <c r="BB346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T347" i="19"/>
  <c r="U347" i="19"/>
  <c r="V347" i="19"/>
  <c r="W347" i="19"/>
  <c r="X347" i="19"/>
  <c r="Y347" i="19"/>
  <c r="Z347" i="19"/>
  <c r="AA347" i="19"/>
  <c r="AB347" i="19"/>
  <c r="AC347" i="19"/>
  <c r="AU347" i="19" s="1"/>
  <c r="AD347" i="19"/>
  <c r="AE347" i="19"/>
  <c r="AF347" i="19"/>
  <c r="AG347" i="19"/>
  <c r="AH347" i="19"/>
  <c r="AI347" i="19"/>
  <c r="AJ347" i="19"/>
  <c r="AK347" i="19"/>
  <c r="AL347" i="19"/>
  <c r="AM347" i="19"/>
  <c r="AN347" i="19"/>
  <c r="AO347" i="19"/>
  <c r="AP347" i="19"/>
  <c r="AQ347" i="19"/>
  <c r="AR347" i="19"/>
  <c r="AS347" i="19"/>
  <c r="AT347" i="19"/>
  <c r="AV347" i="19"/>
  <c r="AW347" i="19"/>
  <c r="AX347" i="19"/>
  <c r="AY347" i="19"/>
  <c r="BB347" i="19"/>
  <c r="F348" i="19"/>
  <c r="X348" i="19" s="1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T348" i="19"/>
  <c r="U348" i="19"/>
  <c r="V348" i="19"/>
  <c r="W348" i="19"/>
  <c r="Y348" i="19"/>
  <c r="Z348" i="19"/>
  <c r="AA348" i="19"/>
  <c r="AB348" i="19"/>
  <c r="AC348" i="19"/>
  <c r="AU348" i="19" s="1"/>
  <c r="AD348" i="19"/>
  <c r="AE348" i="19"/>
  <c r="AF348" i="19"/>
  <c r="AG348" i="19"/>
  <c r="AH348" i="19"/>
  <c r="AI348" i="19"/>
  <c r="AJ348" i="19"/>
  <c r="AK348" i="19"/>
  <c r="AL348" i="19"/>
  <c r="AM348" i="19"/>
  <c r="AN348" i="19"/>
  <c r="AO348" i="19"/>
  <c r="AP348" i="19"/>
  <c r="AQ348" i="19"/>
  <c r="AR348" i="19"/>
  <c r="AS348" i="19"/>
  <c r="AT348" i="19"/>
  <c r="AV348" i="19"/>
  <c r="AW348" i="19"/>
  <c r="AX348" i="19"/>
  <c r="AY348" i="19"/>
  <c r="BB348" i="19"/>
  <c r="F349" i="19"/>
  <c r="X349" i="19" s="1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T349" i="19"/>
  <c r="U349" i="19"/>
  <c r="V349" i="19"/>
  <c r="W349" i="19"/>
  <c r="Y349" i="19"/>
  <c r="Z349" i="19"/>
  <c r="AA349" i="19"/>
  <c r="AB349" i="19"/>
  <c r="AC349" i="19"/>
  <c r="AD349" i="19"/>
  <c r="AE349" i="19"/>
  <c r="AF349" i="19"/>
  <c r="AG349" i="19"/>
  <c r="AH349" i="19"/>
  <c r="AI349" i="19"/>
  <c r="AJ349" i="19"/>
  <c r="AK349" i="19"/>
  <c r="AL349" i="19"/>
  <c r="AM349" i="19"/>
  <c r="AN349" i="19"/>
  <c r="AO349" i="19"/>
  <c r="AP349" i="19"/>
  <c r="AQ349" i="19"/>
  <c r="AR349" i="19"/>
  <c r="AS349" i="19"/>
  <c r="AT349" i="19"/>
  <c r="AU349" i="19"/>
  <c r="AV349" i="19"/>
  <c r="AW349" i="19"/>
  <c r="AX349" i="19"/>
  <c r="AY349" i="19"/>
  <c r="BB349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T350" i="19"/>
  <c r="U350" i="19"/>
  <c r="V350" i="19"/>
  <c r="W350" i="19"/>
  <c r="X350" i="19"/>
  <c r="Y350" i="19"/>
  <c r="Z350" i="19"/>
  <c r="AA350" i="19"/>
  <c r="AB350" i="19"/>
  <c r="AC350" i="19"/>
  <c r="AD350" i="19"/>
  <c r="AE350" i="19"/>
  <c r="AF350" i="19"/>
  <c r="AG350" i="19"/>
  <c r="AH350" i="19"/>
  <c r="AI350" i="19"/>
  <c r="AJ350" i="19"/>
  <c r="AK350" i="19"/>
  <c r="AL350" i="19"/>
  <c r="AM350" i="19"/>
  <c r="AN350" i="19"/>
  <c r="AO350" i="19"/>
  <c r="AP350" i="19"/>
  <c r="AQ350" i="19"/>
  <c r="AR350" i="19"/>
  <c r="AS350" i="19"/>
  <c r="AT350" i="19"/>
  <c r="AU350" i="19"/>
  <c r="AV350" i="19"/>
  <c r="AW350" i="19"/>
  <c r="AX350" i="19"/>
  <c r="AY350" i="19"/>
  <c r="BB350" i="19"/>
  <c r="F351" i="19"/>
  <c r="G351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T351" i="19"/>
  <c r="U351" i="19"/>
  <c r="V351" i="19"/>
  <c r="W351" i="19"/>
  <c r="X351" i="19"/>
  <c r="Y351" i="19"/>
  <c r="Z351" i="19"/>
  <c r="AA351" i="19"/>
  <c r="AB351" i="19"/>
  <c r="AC351" i="19"/>
  <c r="AD351" i="19"/>
  <c r="AE351" i="19"/>
  <c r="AF351" i="19"/>
  <c r="AG351" i="19"/>
  <c r="AH351" i="19"/>
  <c r="AI351" i="19"/>
  <c r="AJ351" i="19"/>
  <c r="AK351" i="19"/>
  <c r="AL351" i="19"/>
  <c r="AM351" i="19"/>
  <c r="AN351" i="19"/>
  <c r="AO351" i="19"/>
  <c r="AP351" i="19"/>
  <c r="AQ351" i="19"/>
  <c r="AR351" i="19"/>
  <c r="AS351" i="19"/>
  <c r="AT351" i="19"/>
  <c r="AU351" i="19"/>
  <c r="AV351" i="19"/>
  <c r="AW351" i="19"/>
  <c r="AX351" i="19"/>
  <c r="AY351" i="19"/>
  <c r="BB351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T352" i="19"/>
  <c r="U352" i="19"/>
  <c r="V352" i="19"/>
  <c r="W352" i="19"/>
  <c r="X352" i="19"/>
  <c r="Y352" i="19"/>
  <c r="Z352" i="19"/>
  <c r="AA352" i="19"/>
  <c r="AB352" i="19"/>
  <c r="AC352" i="19"/>
  <c r="AD352" i="19"/>
  <c r="AE352" i="19"/>
  <c r="AF352" i="19"/>
  <c r="AG352" i="19"/>
  <c r="AH352" i="19"/>
  <c r="AI352" i="19"/>
  <c r="AJ352" i="19"/>
  <c r="AK352" i="19"/>
  <c r="AL352" i="19"/>
  <c r="AM352" i="19"/>
  <c r="AN352" i="19"/>
  <c r="AO352" i="19"/>
  <c r="AP352" i="19"/>
  <c r="AQ352" i="19"/>
  <c r="AR352" i="19"/>
  <c r="AS352" i="19"/>
  <c r="AT352" i="19"/>
  <c r="AU352" i="19"/>
  <c r="AV352" i="19"/>
  <c r="AW352" i="19"/>
  <c r="AX352" i="19"/>
  <c r="AY352" i="19"/>
  <c r="BB352" i="19"/>
  <c r="F353" i="19"/>
  <c r="G353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T353" i="19"/>
  <c r="U353" i="19"/>
  <c r="V353" i="19"/>
  <c r="W353" i="19"/>
  <c r="X353" i="19"/>
  <c r="Y353" i="19"/>
  <c r="Z353" i="19"/>
  <c r="AA353" i="19"/>
  <c r="AB353" i="19"/>
  <c r="AC353" i="19"/>
  <c r="AD353" i="19"/>
  <c r="AE353" i="19"/>
  <c r="AF353" i="19"/>
  <c r="AG353" i="19"/>
  <c r="AH353" i="19"/>
  <c r="AI353" i="19"/>
  <c r="AJ353" i="19"/>
  <c r="AK353" i="19"/>
  <c r="AL353" i="19"/>
  <c r="AM353" i="19"/>
  <c r="AN353" i="19"/>
  <c r="AO353" i="19"/>
  <c r="AP353" i="19"/>
  <c r="AQ353" i="19"/>
  <c r="AR353" i="19"/>
  <c r="AS353" i="19"/>
  <c r="AT353" i="19"/>
  <c r="AU353" i="19"/>
  <c r="AV353" i="19"/>
  <c r="AW353" i="19"/>
  <c r="AX353" i="19"/>
  <c r="AY353" i="19"/>
  <c r="BB353" i="19"/>
  <c r="F354" i="19"/>
  <c r="G354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T354" i="19"/>
  <c r="U354" i="19"/>
  <c r="V354" i="19"/>
  <c r="W354" i="19"/>
  <c r="X354" i="19"/>
  <c r="Y354" i="19"/>
  <c r="Z354" i="19"/>
  <c r="AA354" i="19"/>
  <c r="AB354" i="19"/>
  <c r="AC354" i="19"/>
  <c r="AU354" i="19" s="1"/>
  <c r="AD354" i="19"/>
  <c r="AE354" i="19"/>
  <c r="AF354" i="19"/>
  <c r="AG354" i="19"/>
  <c r="AH354" i="19"/>
  <c r="AI354" i="19"/>
  <c r="AJ354" i="19"/>
  <c r="AK354" i="19"/>
  <c r="AL354" i="19"/>
  <c r="AM354" i="19"/>
  <c r="AN354" i="19"/>
  <c r="AO354" i="19"/>
  <c r="AP354" i="19"/>
  <c r="AQ354" i="19"/>
  <c r="AR354" i="19"/>
  <c r="AS354" i="19"/>
  <c r="AT354" i="19"/>
  <c r="AV354" i="19"/>
  <c r="AW354" i="19"/>
  <c r="AX354" i="19"/>
  <c r="AY354" i="19"/>
  <c r="BB354" i="19"/>
  <c r="F355" i="19"/>
  <c r="X355" i="19" s="1"/>
  <c r="G355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T355" i="19"/>
  <c r="U355" i="19"/>
  <c r="V355" i="19"/>
  <c r="W355" i="19"/>
  <c r="Y355" i="19"/>
  <c r="Z355" i="19"/>
  <c r="AA355" i="19"/>
  <c r="AB355" i="19"/>
  <c r="AC355" i="19"/>
  <c r="AU355" i="19" s="1"/>
  <c r="AD355" i="19"/>
  <c r="AE355" i="19"/>
  <c r="AF355" i="19"/>
  <c r="AG355" i="19"/>
  <c r="AH355" i="19"/>
  <c r="AI355" i="19"/>
  <c r="AJ355" i="19"/>
  <c r="AK355" i="19"/>
  <c r="AL355" i="19"/>
  <c r="AM355" i="19"/>
  <c r="AN355" i="19"/>
  <c r="AO355" i="19"/>
  <c r="AP355" i="19"/>
  <c r="AQ355" i="19"/>
  <c r="AR355" i="19"/>
  <c r="AS355" i="19"/>
  <c r="AT355" i="19"/>
  <c r="AV355" i="19"/>
  <c r="AW355" i="19"/>
  <c r="AX355" i="19"/>
  <c r="AY355" i="19"/>
  <c r="BB355" i="19"/>
  <c r="F356" i="19"/>
  <c r="X356" i="19" s="1"/>
  <c r="G356" i="19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T356" i="19"/>
  <c r="U356" i="19"/>
  <c r="V356" i="19"/>
  <c r="W356" i="19"/>
  <c r="Y356" i="19"/>
  <c r="Z356" i="19"/>
  <c r="AA356" i="19"/>
  <c r="AB356" i="19"/>
  <c r="AC356" i="19"/>
  <c r="AU356" i="19" s="1"/>
  <c r="AD356" i="19"/>
  <c r="AE356" i="19"/>
  <c r="AF356" i="19"/>
  <c r="AG356" i="19"/>
  <c r="AH356" i="19"/>
  <c r="AI356" i="19"/>
  <c r="AJ356" i="19"/>
  <c r="AK356" i="19"/>
  <c r="AL356" i="19"/>
  <c r="AM356" i="19"/>
  <c r="AN356" i="19"/>
  <c r="AO356" i="19"/>
  <c r="AP356" i="19"/>
  <c r="AQ356" i="19"/>
  <c r="AR356" i="19"/>
  <c r="AS356" i="19"/>
  <c r="AT356" i="19"/>
  <c r="AV356" i="19"/>
  <c r="AW356" i="19"/>
  <c r="AX356" i="19"/>
  <c r="AY356" i="19"/>
  <c r="BB356" i="19"/>
  <c r="F357" i="19"/>
  <c r="X357" i="19" s="1"/>
  <c r="G357" i="19"/>
  <c r="H357" i="19"/>
  <c r="I357" i="19"/>
  <c r="J357" i="19"/>
  <c r="K357" i="19"/>
  <c r="L357" i="19"/>
  <c r="M357" i="19"/>
  <c r="N357" i="19"/>
  <c r="O357" i="19"/>
  <c r="P357" i="19"/>
  <c r="Q357" i="19"/>
  <c r="R357" i="19"/>
  <c r="S357" i="19"/>
  <c r="T357" i="19"/>
  <c r="U357" i="19"/>
  <c r="V357" i="19"/>
  <c r="W357" i="19"/>
  <c r="Y357" i="19"/>
  <c r="Z357" i="19"/>
  <c r="AA357" i="19"/>
  <c r="AB357" i="19"/>
  <c r="AC357" i="19"/>
  <c r="AU357" i="19" s="1"/>
  <c r="AD357" i="19"/>
  <c r="AE357" i="19"/>
  <c r="AF357" i="19"/>
  <c r="AG357" i="19"/>
  <c r="AH357" i="19"/>
  <c r="AI357" i="19"/>
  <c r="AJ357" i="19"/>
  <c r="AK357" i="19"/>
  <c r="AL357" i="19"/>
  <c r="AM357" i="19"/>
  <c r="AN357" i="19"/>
  <c r="AO357" i="19"/>
  <c r="AP357" i="19"/>
  <c r="AQ357" i="19"/>
  <c r="AR357" i="19"/>
  <c r="AS357" i="19"/>
  <c r="AT357" i="19"/>
  <c r="AV357" i="19"/>
  <c r="AW357" i="19"/>
  <c r="AX357" i="19"/>
  <c r="AY357" i="19"/>
  <c r="BB357" i="19"/>
  <c r="F358" i="19"/>
  <c r="X358" i="19" s="1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T358" i="19"/>
  <c r="U358" i="19"/>
  <c r="V358" i="19"/>
  <c r="W358" i="19"/>
  <c r="Y358" i="19"/>
  <c r="Z358" i="19"/>
  <c r="AA358" i="19"/>
  <c r="AB358" i="19"/>
  <c r="AC358" i="19"/>
  <c r="AD358" i="19"/>
  <c r="AE358" i="19"/>
  <c r="AF358" i="19"/>
  <c r="AG358" i="19"/>
  <c r="AH358" i="19"/>
  <c r="AI358" i="19"/>
  <c r="AJ358" i="19"/>
  <c r="AK358" i="19"/>
  <c r="AL358" i="19"/>
  <c r="AM358" i="19"/>
  <c r="AN358" i="19"/>
  <c r="AO358" i="19"/>
  <c r="AP358" i="19"/>
  <c r="AQ358" i="19"/>
  <c r="AR358" i="19"/>
  <c r="AS358" i="19"/>
  <c r="AT358" i="19"/>
  <c r="AU358" i="19"/>
  <c r="AV358" i="19"/>
  <c r="AW358" i="19"/>
  <c r="AX358" i="19"/>
  <c r="AY358" i="19"/>
  <c r="BB358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T359" i="19"/>
  <c r="U359" i="19"/>
  <c r="V359" i="19"/>
  <c r="W359" i="19"/>
  <c r="X359" i="19"/>
  <c r="Y359" i="19"/>
  <c r="Z359" i="19"/>
  <c r="AA359" i="19"/>
  <c r="AB359" i="19"/>
  <c r="AC359" i="19"/>
  <c r="AD359" i="19"/>
  <c r="AE359" i="19"/>
  <c r="AF359" i="19"/>
  <c r="AG359" i="19"/>
  <c r="AH359" i="19"/>
  <c r="AI359" i="19"/>
  <c r="AJ359" i="19"/>
  <c r="AK359" i="19"/>
  <c r="AL359" i="19"/>
  <c r="AM359" i="19"/>
  <c r="AN359" i="19"/>
  <c r="AO359" i="19"/>
  <c r="AP359" i="19"/>
  <c r="AQ359" i="19"/>
  <c r="AR359" i="19"/>
  <c r="AS359" i="19"/>
  <c r="AT359" i="19"/>
  <c r="AU359" i="19"/>
  <c r="AV359" i="19"/>
  <c r="AW359" i="19"/>
  <c r="AX359" i="19"/>
  <c r="AY359" i="19"/>
  <c r="BB359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T360" i="19"/>
  <c r="U360" i="19"/>
  <c r="V360" i="19"/>
  <c r="W360" i="19"/>
  <c r="X360" i="19"/>
  <c r="Y360" i="19"/>
  <c r="Z360" i="19"/>
  <c r="AA360" i="19"/>
  <c r="AB360" i="19"/>
  <c r="AC360" i="19"/>
  <c r="AD360" i="19"/>
  <c r="AE360" i="19"/>
  <c r="AF360" i="19"/>
  <c r="AG360" i="19"/>
  <c r="AH360" i="19"/>
  <c r="AI360" i="19"/>
  <c r="AJ360" i="19"/>
  <c r="AK360" i="19"/>
  <c r="AL360" i="19"/>
  <c r="AM360" i="19"/>
  <c r="AN360" i="19"/>
  <c r="AO360" i="19"/>
  <c r="AP360" i="19"/>
  <c r="AQ360" i="19"/>
  <c r="AR360" i="19"/>
  <c r="AS360" i="19"/>
  <c r="AT360" i="19"/>
  <c r="AU360" i="19"/>
  <c r="AV360" i="19"/>
  <c r="AW360" i="19"/>
  <c r="AX360" i="19"/>
  <c r="AY360" i="19"/>
  <c r="BB360" i="19"/>
  <c r="F361" i="19"/>
  <c r="G361" i="19"/>
  <c r="H361" i="19"/>
  <c r="I361" i="19"/>
  <c r="J361" i="19"/>
  <c r="K361" i="19"/>
  <c r="L361" i="19"/>
  <c r="M361" i="19"/>
  <c r="N361" i="19"/>
  <c r="O361" i="19"/>
  <c r="P361" i="19"/>
  <c r="Q361" i="19"/>
  <c r="R361" i="19"/>
  <c r="S361" i="19"/>
  <c r="T361" i="19"/>
  <c r="U361" i="19"/>
  <c r="V361" i="19"/>
  <c r="W361" i="19"/>
  <c r="X361" i="19"/>
  <c r="Y361" i="19"/>
  <c r="Z361" i="19"/>
  <c r="AA361" i="19"/>
  <c r="AB361" i="19"/>
  <c r="AC361" i="19"/>
  <c r="AD361" i="19"/>
  <c r="AE361" i="19"/>
  <c r="AF361" i="19"/>
  <c r="AG361" i="19"/>
  <c r="AH361" i="19"/>
  <c r="AI361" i="19"/>
  <c r="AJ361" i="19"/>
  <c r="AK361" i="19"/>
  <c r="AL361" i="19"/>
  <c r="AM361" i="19"/>
  <c r="AN361" i="19"/>
  <c r="AO361" i="19"/>
  <c r="AP361" i="19"/>
  <c r="AQ361" i="19"/>
  <c r="AR361" i="19"/>
  <c r="AS361" i="19"/>
  <c r="AT361" i="19"/>
  <c r="AU361" i="19"/>
  <c r="AV361" i="19"/>
  <c r="AW361" i="19"/>
  <c r="AX361" i="19"/>
  <c r="AY361" i="19"/>
  <c r="BB361" i="19"/>
  <c r="F362" i="19"/>
  <c r="G362" i="19"/>
  <c r="H362" i="19"/>
  <c r="I362" i="19"/>
  <c r="J362" i="19"/>
  <c r="K362" i="19"/>
  <c r="L362" i="19"/>
  <c r="M362" i="19"/>
  <c r="N362" i="19"/>
  <c r="O362" i="19"/>
  <c r="P362" i="19"/>
  <c r="Q362" i="19"/>
  <c r="R362" i="19"/>
  <c r="S362" i="19"/>
  <c r="T362" i="19"/>
  <c r="U362" i="19"/>
  <c r="V362" i="19"/>
  <c r="W362" i="19"/>
  <c r="X362" i="19"/>
  <c r="Y362" i="19"/>
  <c r="Z362" i="19"/>
  <c r="AA362" i="19"/>
  <c r="AB362" i="19"/>
  <c r="AC362" i="19"/>
  <c r="AU362" i="19" s="1"/>
  <c r="AD362" i="19"/>
  <c r="AE362" i="19"/>
  <c r="AF362" i="19"/>
  <c r="AG362" i="19"/>
  <c r="AH362" i="19"/>
  <c r="AI362" i="19"/>
  <c r="AJ362" i="19"/>
  <c r="AK362" i="19"/>
  <c r="AL362" i="19"/>
  <c r="AM362" i="19"/>
  <c r="AN362" i="19"/>
  <c r="AO362" i="19"/>
  <c r="AP362" i="19"/>
  <c r="AQ362" i="19"/>
  <c r="AR362" i="19"/>
  <c r="AS362" i="19"/>
  <c r="AT362" i="19"/>
  <c r="AV362" i="19"/>
  <c r="AW362" i="19"/>
  <c r="AX362" i="19"/>
  <c r="AY362" i="19"/>
  <c r="BB362" i="19"/>
  <c r="F363" i="19"/>
  <c r="X363" i="19" s="1"/>
  <c r="G363" i="19"/>
  <c r="H363" i="19"/>
  <c r="I363" i="19"/>
  <c r="J363" i="19"/>
  <c r="K363" i="19"/>
  <c r="L363" i="19"/>
  <c r="M363" i="19"/>
  <c r="N363" i="19"/>
  <c r="O363" i="19"/>
  <c r="P363" i="19"/>
  <c r="Q363" i="19"/>
  <c r="R363" i="19"/>
  <c r="S363" i="19"/>
  <c r="T363" i="19"/>
  <c r="U363" i="19"/>
  <c r="V363" i="19"/>
  <c r="W363" i="19"/>
  <c r="Y363" i="19"/>
  <c r="Z363" i="19"/>
  <c r="AA363" i="19"/>
  <c r="AB363" i="19"/>
  <c r="AC363" i="19"/>
  <c r="AU363" i="19" s="1"/>
  <c r="AD363" i="19"/>
  <c r="AE363" i="19"/>
  <c r="AF363" i="19"/>
  <c r="AG363" i="19"/>
  <c r="AH363" i="19"/>
  <c r="AI363" i="19"/>
  <c r="AJ363" i="19"/>
  <c r="AK363" i="19"/>
  <c r="AL363" i="19"/>
  <c r="AM363" i="19"/>
  <c r="AN363" i="19"/>
  <c r="AO363" i="19"/>
  <c r="AP363" i="19"/>
  <c r="AQ363" i="19"/>
  <c r="AR363" i="19"/>
  <c r="AS363" i="19"/>
  <c r="AT363" i="19"/>
  <c r="AV363" i="19"/>
  <c r="AW363" i="19"/>
  <c r="AX363" i="19"/>
  <c r="AY363" i="19"/>
  <c r="BB363" i="19"/>
  <c r="F364" i="19"/>
  <c r="X364" i="19" s="1"/>
  <c r="G364" i="19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T364" i="19"/>
  <c r="U364" i="19"/>
  <c r="V364" i="19"/>
  <c r="W364" i="19"/>
  <c r="Y364" i="19"/>
  <c r="Z364" i="19"/>
  <c r="AA364" i="19"/>
  <c r="AB364" i="19"/>
  <c r="AC364" i="19"/>
  <c r="AU364" i="19" s="1"/>
  <c r="AD364" i="19"/>
  <c r="AE364" i="19"/>
  <c r="AF364" i="19"/>
  <c r="AG364" i="19"/>
  <c r="AH364" i="19"/>
  <c r="AI364" i="19"/>
  <c r="AJ364" i="19"/>
  <c r="AK364" i="19"/>
  <c r="AL364" i="19"/>
  <c r="AM364" i="19"/>
  <c r="AN364" i="19"/>
  <c r="AO364" i="19"/>
  <c r="AP364" i="19"/>
  <c r="AQ364" i="19"/>
  <c r="AR364" i="19"/>
  <c r="AS364" i="19"/>
  <c r="AT364" i="19"/>
  <c r="AV364" i="19"/>
  <c r="AW364" i="19"/>
  <c r="AX364" i="19"/>
  <c r="AY364" i="19"/>
  <c r="BB364" i="19"/>
  <c r="F365" i="19"/>
  <c r="X365" i="19" s="1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T365" i="19"/>
  <c r="U365" i="19"/>
  <c r="V365" i="19"/>
  <c r="W365" i="19"/>
  <c r="Y365" i="19"/>
  <c r="Z365" i="19"/>
  <c r="AA365" i="19"/>
  <c r="AB365" i="19"/>
  <c r="AC365" i="19"/>
  <c r="AU365" i="19" s="1"/>
  <c r="AD365" i="19"/>
  <c r="AE365" i="19"/>
  <c r="AF365" i="19"/>
  <c r="AG365" i="19"/>
  <c r="AH365" i="19"/>
  <c r="AI365" i="19"/>
  <c r="AJ365" i="19"/>
  <c r="AK365" i="19"/>
  <c r="AL365" i="19"/>
  <c r="AM365" i="19"/>
  <c r="AN365" i="19"/>
  <c r="AO365" i="19"/>
  <c r="AP365" i="19"/>
  <c r="AQ365" i="19"/>
  <c r="AR365" i="19"/>
  <c r="AS365" i="19"/>
  <c r="AT365" i="19"/>
  <c r="AV365" i="19"/>
  <c r="AW365" i="19"/>
  <c r="AX365" i="19"/>
  <c r="AY365" i="19"/>
  <c r="BB365" i="19"/>
  <c r="F366" i="19"/>
  <c r="X366" i="19" s="1"/>
  <c r="G366" i="19"/>
  <c r="H366" i="19"/>
  <c r="I366" i="19"/>
  <c r="J366" i="19"/>
  <c r="K366" i="19"/>
  <c r="L366" i="19"/>
  <c r="M366" i="19"/>
  <c r="N366" i="19"/>
  <c r="O366" i="19"/>
  <c r="P366" i="19"/>
  <c r="Q366" i="19"/>
  <c r="R366" i="19"/>
  <c r="S366" i="19"/>
  <c r="T366" i="19"/>
  <c r="U366" i="19"/>
  <c r="V366" i="19"/>
  <c r="W366" i="19"/>
  <c r="Y366" i="19"/>
  <c r="Z366" i="19"/>
  <c r="AA366" i="19"/>
  <c r="AB366" i="19"/>
  <c r="AC366" i="19"/>
  <c r="AU366" i="19" s="1"/>
  <c r="AD366" i="19"/>
  <c r="AE366" i="19"/>
  <c r="AF366" i="19"/>
  <c r="AG366" i="19"/>
  <c r="AH366" i="19"/>
  <c r="AI366" i="19"/>
  <c r="AJ366" i="19"/>
  <c r="AK366" i="19"/>
  <c r="AL366" i="19"/>
  <c r="AM366" i="19"/>
  <c r="AN366" i="19"/>
  <c r="AO366" i="19"/>
  <c r="AP366" i="19"/>
  <c r="AQ366" i="19"/>
  <c r="AR366" i="19"/>
  <c r="AS366" i="19"/>
  <c r="AT366" i="19"/>
  <c r="AV366" i="19"/>
  <c r="AW366" i="19"/>
  <c r="AX366" i="19"/>
  <c r="AY366" i="19"/>
  <c r="BB366" i="19"/>
  <c r="F367" i="19"/>
  <c r="X367" i="19" s="1"/>
  <c r="G367" i="19"/>
  <c r="H367" i="19"/>
  <c r="I367" i="19"/>
  <c r="J367" i="19"/>
  <c r="K367" i="19"/>
  <c r="L367" i="19"/>
  <c r="M367" i="19"/>
  <c r="N367" i="19"/>
  <c r="O367" i="19"/>
  <c r="P367" i="19"/>
  <c r="Q367" i="19"/>
  <c r="R367" i="19"/>
  <c r="S367" i="19"/>
  <c r="T367" i="19"/>
  <c r="U367" i="19"/>
  <c r="V367" i="19"/>
  <c r="W367" i="19"/>
  <c r="Y367" i="19"/>
  <c r="Z367" i="19"/>
  <c r="AA367" i="19"/>
  <c r="AB367" i="19"/>
  <c r="AC367" i="19"/>
  <c r="AD367" i="19"/>
  <c r="AE367" i="19"/>
  <c r="AF367" i="19"/>
  <c r="AG367" i="19"/>
  <c r="AH367" i="19"/>
  <c r="AI367" i="19"/>
  <c r="AJ367" i="19"/>
  <c r="AK367" i="19"/>
  <c r="AL367" i="19"/>
  <c r="AM367" i="19"/>
  <c r="AN367" i="19"/>
  <c r="AO367" i="19"/>
  <c r="AP367" i="19"/>
  <c r="AQ367" i="19"/>
  <c r="AR367" i="19"/>
  <c r="AS367" i="19"/>
  <c r="AT367" i="19"/>
  <c r="AU367" i="19"/>
  <c r="AV367" i="19"/>
  <c r="AW367" i="19"/>
  <c r="AX367" i="19"/>
  <c r="AY367" i="19"/>
  <c r="BB367" i="19"/>
  <c r="F368" i="19"/>
  <c r="G368" i="19"/>
  <c r="H368" i="19"/>
  <c r="I368" i="19"/>
  <c r="J368" i="19"/>
  <c r="K368" i="19"/>
  <c r="L368" i="19"/>
  <c r="M368" i="19"/>
  <c r="N368" i="19"/>
  <c r="O368" i="19"/>
  <c r="P368" i="19"/>
  <c r="Q368" i="19"/>
  <c r="R368" i="19"/>
  <c r="S368" i="19"/>
  <c r="T368" i="19"/>
  <c r="U368" i="19"/>
  <c r="V368" i="19"/>
  <c r="W368" i="19"/>
  <c r="X368" i="19"/>
  <c r="Y368" i="19"/>
  <c r="Z368" i="19"/>
  <c r="AA368" i="19"/>
  <c r="AB368" i="19"/>
  <c r="AC368" i="19"/>
  <c r="AD368" i="19"/>
  <c r="AE368" i="19"/>
  <c r="AF368" i="19"/>
  <c r="AG368" i="19"/>
  <c r="AH368" i="19"/>
  <c r="AI368" i="19"/>
  <c r="AJ368" i="19"/>
  <c r="AK368" i="19"/>
  <c r="AL368" i="19"/>
  <c r="AM368" i="19"/>
  <c r="AN368" i="19"/>
  <c r="AO368" i="19"/>
  <c r="AP368" i="19"/>
  <c r="AQ368" i="19"/>
  <c r="AR368" i="19"/>
  <c r="AS368" i="19"/>
  <c r="AT368" i="19"/>
  <c r="AU368" i="19"/>
  <c r="AV368" i="19"/>
  <c r="AW368" i="19"/>
  <c r="AX368" i="19"/>
  <c r="AY368" i="19"/>
  <c r="BB368" i="19"/>
  <c r="F369" i="19"/>
  <c r="G369" i="19"/>
  <c r="H369" i="19"/>
  <c r="I369" i="19"/>
  <c r="J369" i="19"/>
  <c r="K369" i="19"/>
  <c r="L369" i="19"/>
  <c r="M369" i="19"/>
  <c r="N369" i="19"/>
  <c r="O369" i="19"/>
  <c r="P369" i="19"/>
  <c r="Q369" i="19"/>
  <c r="R369" i="19"/>
  <c r="S369" i="19"/>
  <c r="T369" i="19"/>
  <c r="U369" i="19"/>
  <c r="V369" i="19"/>
  <c r="W369" i="19"/>
  <c r="X369" i="19"/>
  <c r="Y369" i="19"/>
  <c r="Z369" i="19"/>
  <c r="AA369" i="19"/>
  <c r="AB369" i="19"/>
  <c r="AC369" i="19"/>
  <c r="AD369" i="19"/>
  <c r="AE369" i="19"/>
  <c r="AF369" i="19"/>
  <c r="AG369" i="19"/>
  <c r="AH369" i="19"/>
  <c r="AI369" i="19"/>
  <c r="AJ369" i="19"/>
  <c r="AK369" i="19"/>
  <c r="AL369" i="19"/>
  <c r="AM369" i="19"/>
  <c r="AN369" i="19"/>
  <c r="AO369" i="19"/>
  <c r="AP369" i="19"/>
  <c r="AQ369" i="19"/>
  <c r="AR369" i="19"/>
  <c r="AS369" i="19"/>
  <c r="AT369" i="19"/>
  <c r="AU369" i="19"/>
  <c r="AV369" i="19"/>
  <c r="AW369" i="19"/>
  <c r="AX369" i="19"/>
  <c r="AY369" i="19"/>
  <c r="BB369" i="19"/>
  <c r="F370" i="19"/>
  <c r="G370" i="19"/>
  <c r="H370" i="19"/>
  <c r="I370" i="19"/>
  <c r="J370" i="19"/>
  <c r="K370" i="19"/>
  <c r="L370" i="19"/>
  <c r="M370" i="19"/>
  <c r="N370" i="19"/>
  <c r="O370" i="19"/>
  <c r="P370" i="19"/>
  <c r="Q370" i="19"/>
  <c r="R370" i="19"/>
  <c r="S370" i="19"/>
  <c r="T370" i="19"/>
  <c r="U370" i="19"/>
  <c r="V370" i="19"/>
  <c r="W370" i="19"/>
  <c r="X370" i="19"/>
  <c r="Y370" i="19"/>
  <c r="Z370" i="19"/>
  <c r="AA370" i="19"/>
  <c r="AB370" i="19"/>
  <c r="AC370" i="19"/>
  <c r="AU370" i="19" s="1"/>
  <c r="AD370" i="19"/>
  <c r="AE370" i="19"/>
  <c r="AF370" i="19"/>
  <c r="AG370" i="19"/>
  <c r="AH370" i="19"/>
  <c r="AI370" i="19"/>
  <c r="AJ370" i="19"/>
  <c r="AK370" i="19"/>
  <c r="AL370" i="19"/>
  <c r="AM370" i="19"/>
  <c r="AN370" i="19"/>
  <c r="AO370" i="19"/>
  <c r="AP370" i="19"/>
  <c r="AQ370" i="19"/>
  <c r="AR370" i="19"/>
  <c r="AS370" i="19"/>
  <c r="AT370" i="19"/>
  <c r="AV370" i="19"/>
  <c r="AW370" i="19"/>
  <c r="AX370" i="19"/>
  <c r="AY370" i="19"/>
  <c r="BB370" i="19"/>
  <c r="F371" i="19"/>
  <c r="X371" i="19" s="1"/>
  <c r="G371" i="19"/>
  <c r="H371" i="19"/>
  <c r="I371" i="19"/>
  <c r="J371" i="19"/>
  <c r="K371" i="19"/>
  <c r="L371" i="19"/>
  <c r="M371" i="19"/>
  <c r="N371" i="19"/>
  <c r="O371" i="19"/>
  <c r="P371" i="19"/>
  <c r="Q371" i="19"/>
  <c r="R371" i="19"/>
  <c r="S371" i="19"/>
  <c r="T371" i="19"/>
  <c r="U371" i="19"/>
  <c r="V371" i="19"/>
  <c r="W371" i="19"/>
  <c r="Y371" i="19"/>
  <c r="Z371" i="19"/>
  <c r="AA371" i="19"/>
  <c r="AB371" i="19"/>
  <c r="AC371" i="19"/>
  <c r="AU371" i="19" s="1"/>
  <c r="AD371" i="19"/>
  <c r="AE371" i="19"/>
  <c r="AF371" i="19"/>
  <c r="AG371" i="19"/>
  <c r="AH371" i="19"/>
  <c r="AI371" i="19"/>
  <c r="AJ371" i="19"/>
  <c r="AK371" i="19"/>
  <c r="AL371" i="19"/>
  <c r="AM371" i="19"/>
  <c r="AN371" i="19"/>
  <c r="AO371" i="19"/>
  <c r="AP371" i="19"/>
  <c r="AQ371" i="19"/>
  <c r="AR371" i="19"/>
  <c r="AS371" i="19"/>
  <c r="AT371" i="19"/>
  <c r="AV371" i="19"/>
  <c r="AW371" i="19"/>
  <c r="AX371" i="19"/>
  <c r="AY371" i="19"/>
  <c r="BB371" i="19"/>
  <c r="F372" i="19"/>
  <c r="X372" i="19" s="1"/>
  <c r="G372" i="19"/>
  <c r="H372" i="19"/>
  <c r="I372" i="19"/>
  <c r="J372" i="19"/>
  <c r="K372" i="19"/>
  <c r="L372" i="19"/>
  <c r="M372" i="19"/>
  <c r="N372" i="19"/>
  <c r="O372" i="19"/>
  <c r="P372" i="19"/>
  <c r="Q372" i="19"/>
  <c r="R372" i="19"/>
  <c r="S372" i="19"/>
  <c r="T372" i="19"/>
  <c r="U372" i="19"/>
  <c r="V372" i="19"/>
  <c r="W372" i="19"/>
  <c r="Y372" i="19"/>
  <c r="Z372" i="19"/>
  <c r="AA372" i="19"/>
  <c r="AB372" i="19"/>
  <c r="AC372" i="19"/>
  <c r="AU372" i="19" s="1"/>
  <c r="AD372" i="19"/>
  <c r="AE372" i="19"/>
  <c r="AF372" i="19"/>
  <c r="AG372" i="19"/>
  <c r="AH372" i="19"/>
  <c r="AI372" i="19"/>
  <c r="AJ372" i="19"/>
  <c r="AK372" i="19"/>
  <c r="AL372" i="19"/>
  <c r="AM372" i="19"/>
  <c r="AN372" i="19"/>
  <c r="AO372" i="19"/>
  <c r="AP372" i="19"/>
  <c r="AQ372" i="19"/>
  <c r="AR372" i="19"/>
  <c r="AS372" i="19"/>
  <c r="AT372" i="19"/>
  <c r="AV372" i="19"/>
  <c r="AW372" i="19"/>
  <c r="AX372" i="19"/>
  <c r="AY372" i="19"/>
  <c r="BB372" i="19"/>
  <c r="F373" i="19"/>
  <c r="X373" i="19" s="1"/>
  <c r="G373" i="19"/>
  <c r="H373" i="19"/>
  <c r="I373" i="19"/>
  <c r="J373" i="19"/>
  <c r="K373" i="19"/>
  <c r="L373" i="19"/>
  <c r="M373" i="19"/>
  <c r="N373" i="19"/>
  <c r="O373" i="19"/>
  <c r="P373" i="19"/>
  <c r="Q373" i="19"/>
  <c r="R373" i="19"/>
  <c r="S373" i="19"/>
  <c r="T373" i="19"/>
  <c r="U373" i="19"/>
  <c r="V373" i="19"/>
  <c r="W373" i="19"/>
  <c r="Y373" i="19"/>
  <c r="Z373" i="19"/>
  <c r="AA373" i="19"/>
  <c r="AB373" i="19"/>
  <c r="AC373" i="19"/>
  <c r="AD373" i="19"/>
  <c r="AE373" i="19"/>
  <c r="AF373" i="19"/>
  <c r="AG373" i="19"/>
  <c r="AH373" i="19"/>
  <c r="AI373" i="19"/>
  <c r="AJ373" i="19"/>
  <c r="AK373" i="19"/>
  <c r="AL373" i="19"/>
  <c r="AM373" i="19"/>
  <c r="AN373" i="19"/>
  <c r="AO373" i="19"/>
  <c r="AP373" i="19"/>
  <c r="AQ373" i="19"/>
  <c r="AR373" i="19"/>
  <c r="AS373" i="19"/>
  <c r="AT373" i="19"/>
  <c r="AU373" i="19"/>
  <c r="AV373" i="19"/>
  <c r="AW373" i="19"/>
  <c r="AX373" i="19"/>
  <c r="AY373" i="19"/>
  <c r="BB373" i="19"/>
  <c r="F374" i="19"/>
  <c r="G374" i="19"/>
  <c r="H374" i="19"/>
  <c r="I374" i="19"/>
  <c r="J374" i="19"/>
  <c r="K374" i="19"/>
  <c r="L374" i="19"/>
  <c r="M374" i="19"/>
  <c r="N374" i="19"/>
  <c r="O374" i="19"/>
  <c r="P374" i="19"/>
  <c r="Q374" i="19"/>
  <c r="R374" i="19"/>
  <c r="S374" i="19"/>
  <c r="T374" i="19"/>
  <c r="U374" i="19"/>
  <c r="V374" i="19"/>
  <c r="W374" i="19"/>
  <c r="X374" i="19"/>
  <c r="Y374" i="19"/>
  <c r="Z374" i="19"/>
  <c r="AA374" i="19"/>
  <c r="AB374" i="19"/>
  <c r="AC374" i="19"/>
  <c r="AD374" i="19"/>
  <c r="AE374" i="19"/>
  <c r="AF374" i="19"/>
  <c r="AG374" i="19"/>
  <c r="AH374" i="19"/>
  <c r="AI374" i="19"/>
  <c r="AJ374" i="19"/>
  <c r="AK374" i="19"/>
  <c r="AL374" i="19"/>
  <c r="AM374" i="19"/>
  <c r="AN374" i="19"/>
  <c r="AO374" i="19"/>
  <c r="AP374" i="19"/>
  <c r="AQ374" i="19"/>
  <c r="AR374" i="19"/>
  <c r="AS374" i="19"/>
  <c r="AT374" i="19"/>
  <c r="AU374" i="19"/>
  <c r="AV374" i="19"/>
  <c r="AW374" i="19"/>
  <c r="AX374" i="19"/>
  <c r="AY374" i="19"/>
  <c r="BB374" i="19"/>
  <c r="F375" i="19"/>
  <c r="G375" i="19"/>
  <c r="H375" i="19"/>
  <c r="I375" i="19"/>
  <c r="J375" i="19"/>
  <c r="K375" i="19"/>
  <c r="L375" i="19"/>
  <c r="M375" i="19"/>
  <c r="N375" i="19"/>
  <c r="O375" i="19"/>
  <c r="P375" i="19"/>
  <c r="Q375" i="19"/>
  <c r="R375" i="19"/>
  <c r="S375" i="19"/>
  <c r="T375" i="19"/>
  <c r="U375" i="19"/>
  <c r="V375" i="19"/>
  <c r="W375" i="19"/>
  <c r="X375" i="19"/>
  <c r="Y375" i="19"/>
  <c r="Z375" i="19"/>
  <c r="AA375" i="19"/>
  <c r="AB375" i="19"/>
  <c r="AC375" i="19"/>
  <c r="AD375" i="19"/>
  <c r="AE375" i="19"/>
  <c r="AF375" i="19"/>
  <c r="AG375" i="19"/>
  <c r="AH375" i="19"/>
  <c r="AI375" i="19"/>
  <c r="AJ375" i="19"/>
  <c r="AK375" i="19"/>
  <c r="AL375" i="19"/>
  <c r="AM375" i="19"/>
  <c r="AN375" i="19"/>
  <c r="AO375" i="19"/>
  <c r="AP375" i="19"/>
  <c r="AQ375" i="19"/>
  <c r="AR375" i="19"/>
  <c r="AS375" i="19"/>
  <c r="AT375" i="19"/>
  <c r="AU375" i="19"/>
  <c r="AV375" i="19"/>
  <c r="AW375" i="19"/>
  <c r="AX375" i="19"/>
  <c r="AY375" i="19"/>
  <c r="BB375" i="19"/>
  <c r="F376" i="19"/>
  <c r="G376" i="19"/>
  <c r="H376" i="19"/>
  <c r="I376" i="19"/>
  <c r="J376" i="19"/>
  <c r="K376" i="19"/>
  <c r="L376" i="19"/>
  <c r="M376" i="19"/>
  <c r="N376" i="19"/>
  <c r="O376" i="19"/>
  <c r="P376" i="19"/>
  <c r="Q376" i="19"/>
  <c r="R376" i="19"/>
  <c r="S376" i="19"/>
  <c r="T376" i="19"/>
  <c r="U376" i="19"/>
  <c r="V376" i="19"/>
  <c r="W376" i="19"/>
  <c r="X376" i="19"/>
  <c r="Y376" i="19"/>
  <c r="Z376" i="19"/>
  <c r="AA376" i="19"/>
  <c r="AB376" i="19"/>
  <c r="AC376" i="19"/>
  <c r="AD376" i="19"/>
  <c r="AE376" i="19"/>
  <c r="AF376" i="19"/>
  <c r="AG376" i="19"/>
  <c r="AH376" i="19"/>
  <c r="AI376" i="19"/>
  <c r="AJ376" i="19"/>
  <c r="AK376" i="19"/>
  <c r="AL376" i="19"/>
  <c r="AM376" i="19"/>
  <c r="AN376" i="19"/>
  <c r="AO376" i="19"/>
  <c r="AP376" i="19"/>
  <c r="AQ376" i="19"/>
  <c r="AR376" i="19"/>
  <c r="AS376" i="19"/>
  <c r="AT376" i="19"/>
  <c r="AU376" i="19"/>
  <c r="AV376" i="19"/>
  <c r="AW376" i="19"/>
  <c r="AX376" i="19"/>
  <c r="AY376" i="19"/>
  <c r="BB376" i="19"/>
  <c r="F377" i="19"/>
  <c r="G377" i="19"/>
  <c r="H377" i="19"/>
  <c r="I377" i="19"/>
  <c r="J377" i="19"/>
  <c r="K377" i="19"/>
  <c r="L377" i="19"/>
  <c r="M377" i="19"/>
  <c r="N377" i="19"/>
  <c r="O377" i="19"/>
  <c r="P377" i="19"/>
  <c r="Q377" i="19"/>
  <c r="R377" i="19"/>
  <c r="S377" i="19"/>
  <c r="T377" i="19"/>
  <c r="U377" i="19"/>
  <c r="V377" i="19"/>
  <c r="W377" i="19"/>
  <c r="X377" i="19"/>
  <c r="Y377" i="19"/>
  <c r="Z377" i="19"/>
  <c r="AA377" i="19"/>
  <c r="AB377" i="19"/>
  <c r="AC377" i="19"/>
  <c r="AD377" i="19"/>
  <c r="AE377" i="19"/>
  <c r="AF377" i="19"/>
  <c r="AG377" i="19"/>
  <c r="AH377" i="19"/>
  <c r="AI377" i="19"/>
  <c r="AJ377" i="19"/>
  <c r="AK377" i="19"/>
  <c r="AL377" i="19"/>
  <c r="AM377" i="19"/>
  <c r="AN377" i="19"/>
  <c r="AO377" i="19"/>
  <c r="AP377" i="19"/>
  <c r="AQ377" i="19"/>
  <c r="AR377" i="19"/>
  <c r="AS377" i="19"/>
  <c r="AT377" i="19"/>
  <c r="AU377" i="19"/>
  <c r="AV377" i="19"/>
  <c r="AW377" i="19"/>
  <c r="AX377" i="19"/>
  <c r="AY377" i="19"/>
  <c r="BB377" i="19"/>
  <c r="F378" i="19"/>
  <c r="G378" i="19"/>
  <c r="H378" i="19"/>
  <c r="I378" i="19"/>
  <c r="J378" i="19"/>
  <c r="K378" i="19"/>
  <c r="L378" i="19"/>
  <c r="M378" i="19"/>
  <c r="N378" i="19"/>
  <c r="O378" i="19"/>
  <c r="P378" i="19"/>
  <c r="Q378" i="19"/>
  <c r="R378" i="19"/>
  <c r="S378" i="19"/>
  <c r="T378" i="19"/>
  <c r="U378" i="19"/>
  <c r="V378" i="19"/>
  <c r="W378" i="19"/>
  <c r="X378" i="19"/>
  <c r="Y378" i="19"/>
  <c r="Z378" i="19"/>
  <c r="AA378" i="19"/>
  <c r="AB378" i="19"/>
  <c r="AC378" i="19"/>
  <c r="AU378" i="19" s="1"/>
  <c r="AD378" i="19"/>
  <c r="AE378" i="19"/>
  <c r="AF378" i="19"/>
  <c r="AG378" i="19"/>
  <c r="AH378" i="19"/>
  <c r="AI378" i="19"/>
  <c r="AJ378" i="19"/>
  <c r="AK378" i="19"/>
  <c r="AL378" i="19"/>
  <c r="AM378" i="19"/>
  <c r="AN378" i="19"/>
  <c r="AO378" i="19"/>
  <c r="AP378" i="19"/>
  <c r="AQ378" i="19"/>
  <c r="AR378" i="19"/>
  <c r="AS378" i="19"/>
  <c r="AT378" i="19"/>
  <c r="AV378" i="19"/>
  <c r="AW378" i="19"/>
  <c r="AX378" i="19"/>
  <c r="AY378" i="19"/>
  <c r="BB378" i="19"/>
  <c r="F379" i="19"/>
  <c r="X379" i="19" s="1"/>
  <c r="G379" i="19"/>
  <c r="H379" i="19"/>
  <c r="I379" i="19"/>
  <c r="J379" i="19"/>
  <c r="K379" i="19"/>
  <c r="L379" i="19"/>
  <c r="M379" i="19"/>
  <c r="N379" i="19"/>
  <c r="O379" i="19"/>
  <c r="P379" i="19"/>
  <c r="Q379" i="19"/>
  <c r="R379" i="19"/>
  <c r="S379" i="19"/>
  <c r="T379" i="19"/>
  <c r="U379" i="19"/>
  <c r="V379" i="19"/>
  <c r="W379" i="19"/>
  <c r="Y379" i="19"/>
  <c r="Z379" i="19"/>
  <c r="AA379" i="19"/>
  <c r="AB379" i="19"/>
  <c r="AC379" i="19"/>
  <c r="AU379" i="19" s="1"/>
  <c r="AD379" i="19"/>
  <c r="AE379" i="19"/>
  <c r="AF379" i="19"/>
  <c r="AG379" i="19"/>
  <c r="AH379" i="19"/>
  <c r="AI379" i="19"/>
  <c r="AJ379" i="19"/>
  <c r="AK379" i="19"/>
  <c r="AL379" i="19"/>
  <c r="AM379" i="19"/>
  <c r="AN379" i="19"/>
  <c r="AO379" i="19"/>
  <c r="AP379" i="19"/>
  <c r="AQ379" i="19"/>
  <c r="AR379" i="19"/>
  <c r="AS379" i="19"/>
  <c r="AT379" i="19"/>
  <c r="AV379" i="19"/>
  <c r="AW379" i="19"/>
  <c r="AX379" i="19"/>
  <c r="AY379" i="19"/>
  <c r="BB379" i="19"/>
  <c r="F380" i="19"/>
  <c r="X380" i="19" s="1"/>
  <c r="G380" i="19"/>
  <c r="H380" i="19"/>
  <c r="I380" i="19"/>
  <c r="J380" i="19"/>
  <c r="K380" i="19"/>
  <c r="L380" i="19"/>
  <c r="M380" i="19"/>
  <c r="N380" i="19"/>
  <c r="O380" i="19"/>
  <c r="P380" i="19"/>
  <c r="Q380" i="19"/>
  <c r="R380" i="19"/>
  <c r="S380" i="19"/>
  <c r="T380" i="19"/>
  <c r="U380" i="19"/>
  <c r="V380" i="19"/>
  <c r="W380" i="19"/>
  <c r="Y380" i="19"/>
  <c r="Z380" i="19"/>
  <c r="AA380" i="19"/>
  <c r="AB380" i="19"/>
  <c r="AC380" i="19"/>
  <c r="AU380" i="19" s="1"/>
  <c r="AD380" i="19"/>
  <c r="AE380" i="19"/>
  <c r="AF380" i="19"/>
  <c r="AG380" i="19"/>
  <c r="AH380" i="19"/>
  <c r="AI380" i="19"/>
  <c r="AJ380" i="19"/>
  <c r="AK380" i="19"/>
  <c r="AL380" i="19"/>
  <c r="AM380" i="19"/>
  <c r="AN380" i="19"/>
  <c r="AO380" i="19"/>
  <c r="AP380" i="19"/>
  <c r="AQ380" i="19"/>
  <c r="AR380" i="19"/>
  <c r="AS380" i="19"/>
  <c r="AT380" i="19"/>
  <c r="AV380" i="19"/>
  <c r="AW380" i="19"/>
  <c r="AX380" i="19"/>
  <c r="AY380" i="19"/>
  <c r="BB380" i="19"/>
  <c r="F381" i="19"/>
  <c r="X381" i="19" s="1"/>
  <c r="G381" i="19"/>
  <c r="H381" i="19"/>
  <c r="I381" i="19"/>
  <c r="J381" i="19"/>
  <c r="K381" i="19"/>
  <c r="L381" i="19"/>
  <c r="M381" i="19"/>
  <c r="N381" i="19"/>
  <c r="O381" i="19"/>
  <c r="P381" i="19"/>
  <c r="Q381" i="19"/>
  <c r="R381" i="19"/>
  <c r="S381" i="19"/>
  <c r="T381" i="19"/>
  <c r="U381" i="19"/>
  <c r="V381" i="19"/>
  <c r="W381" i="19"/>
  <c r="Y381" i="19"/>
  <c r="Z381" i="19"/>
  <c r="AA381" i="19"/>
  <c r="AB381" i="19"/>
  <c r="AC381" i="19"/>
  <c r="AU381" i="19" s="1"/>
  <c r="AD381" i="19"/>
  <c r="AE381" i="19"/>
  <c r="AF381" i="19"/>
  <c r="AG381" i="19"/>
  <c r="AH381" i="19"/>
  <c r="AI381" i="19"/>
  <c r="AJ381" i="19"/>
  <c r="AK381" i="19"/>
  <c r="AL381" i="19"/>
  <c r="AM381" i="19"/>
  <c r="AN381" i="19"/>
  <c r="AO381" i="19"/>
  <c r="AP381" i="19"/>
  <c r="AQ381" i="19"/>
  <c r="AR381" i="19"/>
  <c r="AS381" i="19"/>
  <c r="AT381" i="19"/>
  <c r="AV381" i="19"/>
  <c r="AW381" i="19"/>
  <c r="AX381" i="19"/>
  <c r="AY381" i="19"/>
  <c r="BB381" i="19"/>
  <c r="F382" i="19"/>
  <c r="X382" i="19" s="1"/>
  <c r="G382" i="19"/>
  <c r="H382" i="19"/>
  <c r="I382" i="19"/>
  <c r="J382" i="19"/>
  <c r="K382" i="19"/>
  <c r="L382" i="19"/>
  <c r="M382" i="19"/>
  <c r="N382" i="19"/>
  <c r="O382" i="19"/>
  <c r="P382" i="19"/>
  <c r="Q382" i="19"/>
  <c r="R382" i="19"/>
  <c r="S382" i="19"/>
  <c r="T382" i="19"/>
  <c r="U382" i="19"/>
  <c r="V382" i="19"/>
  <c r="W382" i="19"/>
  <c r="Y382" i="19"/>
  <c r="Z382" i="19"/>
  <c r="AA382" i="19"/>
  <c r="AB382" i="19"/>
  <c r="AC382" i="19"/>
  <c r="AD382" i="19"/>
  <c r="AE382" i="19"/>
  <c r="AF382" i="19"/>
  <c r="AG382" i="19"/>
  <c r="AH382" i="19"/>
  <c r="AI382" i="19"/>
  <c r="AJ382" i="19"/>
  <c r="AK382" i="19"/>
  <c r="AL382" i="19"/>
  <c r="AM382" i="19"/>
  <c r="AN382" i="19"/>
  <c r="AO382" i="19"/>
  <c r="AP382" i="19"/>
  <c r="AQ382" i="19"/>
  <c r="AR382" i="19"/>
  <c r="AS382" i="19"/>
  <c r="AT382" i="19"/>
  <c r="AU382" i="19"/>
  <c r="AV382" i="19"/>
  <c r="AW382" i="19"/>
  <c r="AX382" i="19"/>
  <c r="AY382" i="19"/>
  <c r="BB382" i="19"/>
  <c r="F383" i="19"/>
  <c r="G383" i="19"/>
  <c r="H383" i="19"/>
  <c r="I383" i="19"/>
  <c r="J383" i="19"/>
  <c r="K383" i="19"/>
  <c r="L383" i="19"/>
  <c r="M383" i="19"/>
  <c r="N383" i="19"/>
  <c r="O383" i="19"/>
  <c r="P383" i="19"/>
  <c r="Q383" i="19"/>
  <c r="R383" i="19"/>
  <c r="S383" i="19"/>
  <c r="T383" i="19"/>
  <c r="U383" i="19"/>
  <c r="V383" i="19"/>
  <c r="W383" i="19"/>
  <c r="X383" i="19"/>
  <c r="Y383" i="19"/>
  <c r="Z383" i="19"/>
  <c r="AA383" i="19"/>
  <c r="AB383" i="19"/>
  <c r="AC383" i="19"/>
  <c r="AD383" i="19"/>
  <c r="AE383" i="19"/>
  <c r="AF383" i="19"/>
  <c r="AG383" i="19"/>
  <c r="AH383" i="19"/>
  <c r="AI383" i="19"/>
  <c r="AJ383" i="19"/>
  <c r="AK383" i="19"/>
  <c r="AL383" i="19"/>
  <c r="AM383" i="19"/>
  <c r="AN383" i="19"/>
  <c r="AO383" i="19"/>
  <c r="AP383" i="19"/>
  <c r="AQ383" i="19"/>
  <c r="AR383" i="19"/>
  <c r="AS383" i="19"/>
  <c r="AT383" i="19"/>
  <c r="AU383" i="19"/>
  <c r="AV383" i="19"/>
  <c r="AW383" i="19"/>
  <c r="AX383" i="19"/>
  <c r="AY383" i="19"/>
  <c r="BB383" i="19"/>
  <c r="F384" i="19"/>
  <c r="G384" i="19"/>
  <c r="H384" i="19"/>
  <c r="I384" i="19"/>
  <c r="J384" i="19"/>
  <c r="K384" i="19"/>
  <c r="L384" i="19"/>
  <c r="M384" i="19"/>
  <c r="N384" i="19"/>
  <c r="O384" i="19"/>
  <c r="P384" i="19"/>
  <c r="Q384" i="19"/>
  <c r="R384" i="19"/>
  <c r="S384" i="19"/>
  <c r="T384" i="19"/>
  <c r="U384" i="19"/>
  <c r="V384" i="19"/>
  <c r="W384" i="19"/>
  <c r="X384" i="19"/>
  <c r="Y384" i="19"/>
  <c r="Z384" i="19"/>
  <c r="AA384" i="19"/>
  <c r="AB384" i="19"/>
  <c r="AC384" i="19"/>
  <c r="AD384" i="19"/>
  <c r="AE384" i="19"/>
  <c r="AF384" i="19"/>
  <c r="AG384" i="19"/>
  <c r="AH384" i="19"/>
  <c r="AI384" i="19"/>
  <c r="AJ384" i="19"/>
  <c r="AK384" i="19"/>
  <c r="AL384" i="19"/>
  <c r="AM384" i="19"/>
  <c r="AN384" i="19"/>
  <c r="AO384" i="19"/>
  <c r="AP384" i="19"/>
  <c r="AQ384" i="19"/>
  <c r="AR384" i="19"/>
  <c r="AS384" i="19"/>
  <c r="AT384" i="19"/>
  <c r="AU384" i="19"/>
  <c r="AV384" i="19"/>
  <c r="AW384" i="19"/>
  <c r="AX384" i="19"/>
  <c r="AY384" i="19"/>
  <c r="BB384" i="19"/>
  <c r="F385" i="19"/>
  <c r="G385" i="19"/>
  <c r="H385" i="19"/>
  <c r="I385" i="19"/>
  <c r="J385" i="19"/>
  <c r="K385" i="19"/>
  <c r="L385" i="19"/>
  <c r="M385" i="19"/>
  <c r="N385" i="19"/>
  <c r="O385" i="19"/>
  <c r="P385" i="19"/>
  <c r="Q385" i="19"/>
  <c r="R385" i="19"/>
  <c r="S385" i="19"/>
  <c r="T385" i="19"/>
  <c r="U385" i="19"/>
  <c r="V385" i="19"/>
  <c r="W385" i="19"/>
  <c r="X385" i="19"/>
  <c r="Y385" i="19"/>
  <c r="Z385" i="19"/>
  <c r="AA385" i="19"/>
  <c r="AB385" i="19"/>
  <c r="AC385" i="19"/>
  <c r="AD385" i="19"/>
  <c r="AE385" i="19"/>
  <c r="AF385" i="19"/>
  <c r="AG385" i="19"/>
  <c r="AH385" i="19"/>
  <c r="AI385" i="19"/>
  <c r="AJ385" i="19"/>
  <c r="AK385" i="19"/>
  <c r="AL385" i="19"/>
  <c r="AM385" i="19"/>
  <c r="AN385" i="19"/>
  <c r="AO385" i="19"/>
  <c r="AP385" i="19"/>
  <c r="AQ385" i="19"/>
  <c r="AR385" i="19"/>
  <c r="AS385" i="19"/>
  <c r="AT385" i="19"/>
  <c r="AU385" i="19"/>
  <c r="AV385" i="19"/>
  <c r="AW385" i="19"/>
  <c r="AX385" i="19"/>
  <c r="AY385" i="19"/>
  <c r="BB385" i="19"/>
  <c r="F386" i="19"/>
  <c r="G386" i="19"/>
  <c r="H386" i="19"/>
  <c r="I386" i="19"/>
  <c r="J386" i="19"/>
  <c r="K386" i="19"/>
  <c r="L386" i="19"/>
  <c r="M386" i="19"/>
  <c r="N386" i="19"/>
  <c r="O386" i="19"/>
  <c r="P386" i="19"/>
  <c r="Q386" i="19"/>
  <c r="R386" i="19"/>
  <c r="S386" i="19"/>
  <c r="T386" i="19"/>
  <c r="U386" i="19"/>
  <c r="V386" i="19"/>
  <c r="W386" i="19"/>
  <c r="X386" i="19"/>
  <c r="Y386" i="19"/>
  <c r="Z386" i="19"/>
  <c r="AA386" i="19"/>
  <c r="AB386" i="19"/>
  <c r="AC386" i="19"/>
  <c r="AU386" i="19" s="1"/>
  <c r="AD386" i="19"/>
  <c r="AE386" i="19"/>
  <c r="AF386" i="19"/>
  <c r="AG386" i="19"/>
  <c r="AH386" i="19"/>
  <c r="AI386" i="19"/>
  <c r="AJ386" i="19"/>
  <c r="AK386" i="19"/>
  <c r="AL386" i="19"/>
  <c r="AM386" i="19"/>
  <c r="AN386" i="19"/>
  <c r="AO386" i="19"/>
  <c r="AP386" i="19"/>
  <c r="AQ386" i="19"/>
  <c r="AR386" i="19"/>
  <c r="AS386" i="19"/>
  <c r="AT386" i="19"/>
  <c r="AV386" i="19"/>
  <c r="AW386" i="19"/>
  <c r="AX386" i="19"/>
  <c r="AY386" i="19"/>
  <c r="BB386" i="19"/>
  <c r="F387" i="19"/>
  <c r="X387" i="19" s="1"/>
  <c r="G387" i="19"/>
  <c r="H387" i="19"/>
  <c r="I387" i="19"/>
  <c r="J387" i="19"/>
  <c r="K387" i="19"/>
  <c r="L387" i="19"/>
  <c r="M387" i="19"/>
  <c r="N387" i="19"/>
  <c r="O387" i="19"/>
  <c r="P387" i="19"/>
  <c r="Q387" i="19"/>
  <c r="R387" i="19"/>
  <c r="S387" i="19"/>
  <c r="T387" i="19"/>
  <c r="U387" i="19"/>
  <c r="V387" i="19"/>
  <c r="W387" i="19"/>
  <c r="Y387" i="19"/>
  <c r="Z387" i="19"/>
  <c r="AA387" i="19"/>
  <c r="AB387" i="19"/>
  <c r="AC387" i="19"/>
  <c r="AU387" i="19" s="1"/>
  <c r="AD387" i="19"/>
  <c r="AE387" i="19"/>
  <c r="AF387" i="19"/>
  <c r="AG387" i="19"/>
  <c r="AH387" i="19"/>
  <c r="AI387" i="19"/>
  <c r="AJ387" i="19"/>
  <c r="AK387" i="19"/>
  <c r="AL387" i="19"/>
  <c r="AM387" i="19"/>
  <c r="AN387" i="19"/>
  <c r="AO387" i="19"/>
  <c r="AP387" i="19"/>
  <c r="AQ387" i="19"/>
  <c r="AR387" i="19"/>
  <c r="AS387" i="19"/>
  <c r="AT387" i="19"/>
  <c r="AV387" i="19"/>
  <c r="AW387" i="19"/>
  <c r="AX387" i="19"/>
  <c r="AY387" i="19"/>
  <c r="BB387" i="19"/>
  <c r="F388" i="19"/>
  <c r="X388" i="19" s="1"/>
  <c r="G388" i="19"/>
  <c r="H388" i="19"/>
  <c r="I388" i="19"/>
  <c r="J388" i="19"/>
  <c r="K388" i="19"/>
  <c r="L388" i="19"/>
  <c r="M388" i="19"/>
  <c r="N388" i="19"/>
  <c r="O388" i="19"/>
  <c r="P388" i="19"/>
  <c r="Q388" i="19"/>
  <c r="R388" i="19"/>
  <c r="S388" i="19"/>
  <c r="T388" i="19"/>
  <c r="U388" i="19"/>
  <c r="V388" i="19"/>
  <c r="W388" i="19"/>
  <c r="Y388" i="19"/>
  <c r="Z388" i="19"/>
  <c r="AA388" i="19"/>
  <c r="AB388" i="19"/>
  <c r="AC388" i="19"/>
  <c r="AU388" i="19" s="1"/>
  <c r="AD388" i="19"/>
  <c r="AE388" i="19"/>
  <c r="AF388" i="19"/>
  <c r="AG388" i="19"/>
  <c r="AH388" i="19"/>
  <c r="AI388" i="19"/>
  <c r="AJ388" i="19"/>
  <c r="AK388" i="19"/>
  <c r="AL388" i="19"/>
  <c r="AM388" i="19"/>
  <c r="AN388" i="19"/>
  <c r="AO388" i="19"/>
  <c r="AP388" i="19"/>
  <c r="AQ388" i="19"/>
  <c r="AR388" i="19"/>
  <c r="AS388" i="19"/>
  <c r="AT388" i="19"/>
  <c r="AV388" i="19"/>
  <c r="AW388" i="19"/>
  <c r="AX388" i="19"/>
  <c r="AY388" i="19"/>
  <c r="BB388" i="19"/>
  <c r="F389" i="19"/>
  <c r="X389" i="19" s="1"/>
  <c r="G389" i="19"/>
  <c r="H389" i="19"/>
  <c r="I389" i="19"/>
  <c r="J389" i="19"/>
  <c r="K389" i="19"/>
  <c r="L389" i="19"/>
  <c r="M389" i="19"/>
  <c r="N389" i="19"/>
  <c r="O389" i="19"/>
  <c r="P389" i="19"/>
  <c r="Q389" i="19"/>
  <c r="R389" i="19"/>
  <c r="S389" i="19"/>
  <c r="T389" i="19"/>
  <c r="U389" i="19"/>
  <c r="V389" i="19"/>
  <c r="W389" i="19"/>
  <c r="Y389" i="19"/>
  <c r="Z389" i="19"/>
  <c r="AA389" i="19"/>
  <c r="AB389" i="19"/>
  <c r="AC389" i="19"/>
  <c r="AU389" i="19" s="1"/>
  <c r="AD389" i="19"/>
  <c r="AE389" i="19"/>
  <c r="AF389" i="19"/>
  <c r="AG389" i="19"/>
  <c r="AH389" i="19"/>
  <c r="AI389" i="19"/>
  <c r="AJ389" i="19"/>
  <c r="AK389" i="19"/>
  <c r="AL389" i="19"/>
  <c r="AM389" i="19"/>
  <c r="AN389" i="19"/>
  <c r="AO389" i="19"/>
  <c r="AP389" i="19"/>
  <c r="AQ389" i="19"/>
  <c r="AR389" i="19"/>
  <c r="AS389" i="19"/>
  <c r="AT389" i="19"/>
  <c r="AV389" i="19"/>
  <c r="AW389" i="19"/>
  <c r="AX389" i="19"/>
  <c r="AY389" i="19"/>
  <c r="BB389" i="19"/>
  <c r="F390" i="19"/>
  <c r="X390" i="19" s="1"/>
  <c r="G390" i="19"/>
  <c r="H390" i="19"/>
  <c r="I390" i="19"/>
  <c r="J390" i="19"/>
  <c r="K390" i="19"/>
  <c r="L390" i="19"/>
  <c r="M390" i="19"/>
  <c r="N390" i="19"/>
  <c r="O390" i="19"/>
  <c r="P390" i="19"/>
  <c r="Q390" i="19"/>
  <c r="R390" i="19"/>
  <c r="S390" i="19"/>
  <c r="T390" i="19"/>
  <c r="U390" i="19"/>
  <c r="V390" i="19"/>
  <c r="W390" i="19"/>
  <c r="Y390" i="19"/>
  <c r="Z390" i="19"/>
  <c r="AA390" i="19"/>
  <c r="AB390" i="19"/>
  <c r="AC390" i="19"/>
  <c r="AD390" i="19"/>
  <c r="AE390" i="19"/>
  <c r="AF390" i="19"/>
  <c r="AG390" i="19"/>
  <c r="AH390" i="19"/>
  <c r="AI390" i="19"/>
  <c r="AJ390" i="19"/>
  <c r="AK390" i="19"/>
  <c r="AL390" i="19"/>
  <c r="AM390" i="19"/>
  <c r="AN390" i="19"/>
  <c r="AO390" i="19"/>
  <c r="AP390" i="19"/>
  <c r="AQ390" i="19"/>
  <c r="AR390" i="19"/>
  <c r="AS390" i="19"/>
  <c r="AT390" i="19"/>
  <c r="AU390" i="19"/>
  <c r="AV390" i="19"/>
  <c r="AW390" i="19"/>
  <c r="AX390" i="19"/>
  <c r="AY390" i="19"/>
  <c r="BB390" i="19"/>
  <c r="F391" i="19"/>
  <c r="G391" i="19"/>
  <c r="H391" i="19"/>
  <c r="I391" i="19"/>
  <c r="J391" i="19"/>
  <c r="K391" i="19"/>
  <c r="L391" i="19"/>
  <c r="M391" i="19"/>
  <c r="N391" i="19"/>
  <c r="O391" i="19"/>
  <c r="P391" i="19"/>
  <c r="Q391" i="19"/>
  <c r="R391" i="19"/>
  <c r="S391" i="19"/>
  <c r="T391" i="19"/>
  <c r="U391" i="19"/>
  <c r="V391" i="19"/>
  <c r="W391" i="19"/>
  <c r="X391" i="19"/>
  <c r="Y391" i="19"/>
  <c r="Z391" i="19"/>
  <c r="AA391" i="19"/>
  <c r="AB391" i="19"/>
  <c r="AC391" i="19"/>
  <c r="AD391" i="19"/>
  <c r="AE391" i="19"/>
  <c r="AF391" i="19"/>
  <c r="AG391" i="19"/>
  <c r="AH391" i="19"/>
  <c r="AI391" i="19"/>
  <c r="AJ391" i="19"/>
  <c r="AK391" i="19"/>
  <c r="AL391" i="19"/>
  <c r="AM391" i="19"/>
  <c r="AN391" i="19"/>
  <c r="AO391" i="19"/>
  <c r="AP391" i="19"/>
  <c r="AQ391" i="19"/>
  <c r="AR391" i="19"/>
  <c r="AS391" i="19"/>
  <c r="AT391" i="19"/>
  <c r="AU391" i="19"/>
  <c r="AV391" i="19"/>
  <c r="AW391" i="19"/>
  <c r="AX391" i="19"/>
  <c r="AY391" i="19"/>
  <c r="BB391" i="19"/>
  <c r="F392" i="19"/>
  <c r="G392" i="19"/>
  <c r="H392" i="19"/>
  <c r="I392" i="19"/>
  <c r="J392" i="19"/>
  <c r="K392" i="19"/>
  <c r="L392" i="19"/>
  <c r="M392" i="19"/>
  <c r="N392" i="19"/>
  <c r="O392" i="19"/>
  <c r="P392" i="19"/>
  <c r="Q392" i="19"/>
  <c r="R392" i="19"/>
  <c r="S392" i="19"/>
  <c r="T392" i="19"/>
  <c r="U392" i="19"/>
  <c r="V392" i="19"/>
  <c r="W392" i="19"/>
  <c r="X392" i="19"/>
  <c r="Y392" i="19"/>
  <c r="Z392" i="19"/>
  <c r="AA392" i="19"/>
  <c r="AB392" i="19"/>
  <c r="AC392" i="19"/>
  <c r="AD392" i="19"/>
  <c r="AE392" i="19"/>
  <c r="AF392" i="19"/>
  <c r="AG392" i="19"/>
  <c r="AH392" i="19"/>
  <c r="AI392" i="19"/>
  <c r="AJ392" i="19"/>
  <c r="AK392" i="19"/>
  <c r="AL392" i="19"/>
  <c r="AM392" i="19"/>
  <c r="AN392" i="19"/>
  <c r="AO392" i="19"/>
  <c r="AP392" i="19"/>
  <c r="AQ392" i="19"/>
  <c r="AR392" i="19"/>
  <c r="AS392" i="19"/>
  <c r="AT392" i="19"/>
  <c r="AU392" i="19"/>
  <c r="AV392" i="19"/>
  <c r="AW392" i="19"/>
  <c r="AX392" i="19"/>
  <c r="AY392" i="19"/>
  <c r="BB392" i="19"/>
  <c r="F393" i="19"/>
  <c r="G393" i="19"/>
  <c r="H393" i="19"/>
  <c r="I393" i="19"/>
  <c r="J393" i="19"/>
  <c r="K393" i="19"/>
  <c r="L393" i="19"/>
  <c r="M393" i="19"/>
  <c r="N393" i="19"/>
  <c r="O393" i="19"/>
  <c r="P393" i="19"/>
  <c r="Q393" i="19"/>
  <c r="R393" i="19"/>
  <c r="S393" i="19"/>
  <c r="T393" i="19"/>
  <c r="U393" i="19"/>
  <c r="V393" i="19"/>
  <c r="W393" i="19"/>
  <c r="X393" i="19"/>
  <c r="Y393" i="19"/>
  <c r="Z393" i="19"/>
  <c r="AA393" i="19"/>
  <c r="AB393" i="19"/>
  <c r="AC393" i="19"/>
  <c r="AD393" i="19"/>
  <c r="AE393" i="19"/>
  <c r="AF393" i="19"/>
  <c r="AG393" i="19"/>
  <c r="AH393" i="19"/>
  <c r="AI393" i="19"/>
  <c r="AJ393" i="19"/>
  <c r="AK393" i="19"/>
  <c r="AL393" i="19"/>
  <c r="AM393" i="19"/>
  <c r="AN393" i="19"/>
  <c r="AO393" i="19"/>
  <c r="AP393" i="19"/>
  <c r="AQ393" i="19"/>
  <c r="AR393" i="19"/>
  <c r="AS393" i="19"/>
  <c r="AT393" i="19"/>
  <c r="AU393" i="19"/>
  <c r="AV393" i="19"/>
  <c r="AW393" i="19"/>
  <c r="AX393" i="19"/>
  <c r="AY393" i="19"/>
  <c r="BB393" i="19"/>
  <c r="F394" i="19"/>
  <c r="G394" i="19"/>
  <c r="H394" i="19"/>
  <c r="I394" i="19"/>
  <c r="J394" i="19"/>
  <c r="K394" i="19"/>
  <c r="L394" i="19"/>
  <c r="M394" i="19"/>
  <c r="N394" i="19"/>
  <c r="O394" i="19"/>
  <c r="P394" i="19"/>
  <c r="Q394" i="19"/>
  <c r="R394" i="19"/>
  <c r="S394" i="19"/>
  <c r="T394" i="19"/>
  <c r="U394" i="19"/>
  <c r="V394" i="19"/>
  <c r="W394" i="19"/>
  <c r="X394" i="19"/>
  <c r="Y394" i="19"/>
  <c r="Z394" i="19"/>
  <c r="AA394" i="19"/>
  <c r="AB394" i="19"/>
  <c r="AC394" i="19"/>
  <c r="AU394" i="19" s="1"/>
  <c r="AD394" i="19"/>
  <c r="AE394" i="19"/>
  <c r="AF394" i="19"/>
  <c r="AG394" i="19"/>
  <c r="AH394" i="19"/>
  <c r="AI394" i="19"/>
  <c r="AJ394" i="19"/>
  <c r="AK394" i="19"/>
  <c r="AL394" i="19"/>
  <c r="AM394" i="19"/>
  <c r="AN394" i="19"/>
  <c r="AO394" i="19"/>
  <c r="AP394" i="19"/>
  <c r="AQ394" i="19"/>
  <c r="AR394" i="19"/>
  <c r="AS394" i="19"/>
  <c r="AT394" i="19"/>
  <c r="AV394" i="19"/>
  <c r="AW394" i="19"/>
  <c r="AX394" i="19"/>
  <c r="AY394" i="19"/>
  <c r="BB394" i="19"/>
  <c r="F395" i="19"/>
  <c r="X395" i="19" s="1"/>
  <c r="G395" i="19"/>
  <c r="H395" i="19"/>
  <c r="I395" i="19"/>
  <c r="J395" i="19"/>
  <c r="K395" i="19"/>
  <c r="L395" i="19"/>
  <c r="M395" i="19"/>
  <c r="N395" i="19"/>
  <c r="O395" i="19"/>
  <c r="P395" i="19"/>
  <c r="Q395" i="19"/>
  <c r="R395" i="19"/>
  <c r="S395" i="19"/>
  <c r="T395" i="19"/>
  <c r="U395" i="19"/>
  <c r="V395" i="19"/>
  <c r="W395" i="19"/>
  <c r="Y395" i="19"/>
  <c r="Z395" i="19"/>
  <c r="AA395" i="19"/>
  <c r="AB395" i="19"/>
  <c r="AC395" i="19"/>
  <c r="AU395" i="19" s="1"/>
  <c r="AD395" i="19"/>
  <c r="AE395" i="19"/>
  <c r="AF395" i="19"/>
  <c r="AG395" i="19"/>
  <c r="AH395" i="19"/>
  <c r="AI395" i="19"/>
  <c r="AJ395" i="19"/>
  <c r="AK395" i="19"/>
  <c r="AL395" i="19"/>
  <c r="AM395" i="19"/>
  <c r="AN395" i="19"/>
  <c r="AO395" i="19"/>
  <c r="AP395" i="19"/>
  <c r="AQ395" i="19"/>
  <c r="AR395" i="19"/>
  <c r="AS395" i="19"/>
  <c r="AT395" i="19"/>
  <c r="AV395" i="19"/>
  <c r="AW395" i="19"/>
  <c r="AX395" i="19"/>
  <c r="AY395" i="19"/>
  <c r="BB395" i="19"/>
  <c r="F396" i="19"/>
  <c r="X396" i="19" s="1"/>
  <c r="G396" i="19"/>
  <c r="H396" i="19"/>
  <c r="I396" i="19"/>
  <c r="J396" i="19"/>
  <c r="K396" i="19"/>
  <c r="L396" i="19"/>
  <c r="M396" i="19"/>
  <c r="N396" i="19"/>
  <c r="O396" i="19"/>
  <c r="P396" i="19"/>
  <c r="Q396" i="19"/>
  <c r="R396" i="19"/>
  <c r="S396" i="19"/>
  <c r="T396" i="19"/>
  <c r="U396" i="19"/>
  <c r="V396" i="19"/>
  <c r="W396" i="19"/>
  <c r="Y396" i="19"/>
  <c r="Z396" i="19"/>
  <c r="AA396" i="19"/>
  <c r="AB396" i="19"/>
  <c r="AC396" i="19"/>
  <c r="AU396" i="19" s="1"/>
  <c r="AD396" i="19"/>
  <c r="AE396" i="19"/>
  <c r="AF396" i="19"/>
  <c r="AG396" i="19"/>
  <c r="AH396" i="19"/>
  <c r="AI396" i="19"/>
  <c r="AJ396" i="19"/>
  <c r="AK396" i="19"/>
  <c r="AL396" i="19"/>
  <c r="AM396" i="19"/>
  <c r="AN396" i="19"/>
  <c r="AO396" i="19"/>
  <c r="AP396" i="19"/>
  <c r="AQ396" i="19"/>
  <c r="AR396" i="19"/>
  <c r="AS396" i="19"/>
  <c r="AT396" i="19"/>
  <c r="AV396" i="19"/>
  <c r="AW396" i="19"/>
  <c r="AX396" i="19"/>
  <c r="AY396" i="19"/>
  <c r="BB396" i="19"/>
  <c r="F397" i="19"/>
  <c r="X397" i="19" s="1"/>
  <c r="G397" i="19"/>
  <c r="H397" i="19"/>
  <c r="I397" i="19"/>
  <c r="J397" i="19"/>
  <c r="K397" i="19"/>
  <c r="L397" i="19"/>
  <c r="M397" i="19"/>
  <c r="N397" i="19"/>
  <c r="O397" i="19"/>
  <c r="P397" i="19"/>
  <c r="Q397" i="19"/>
  <c r="R397" i="19"/>
  <c r="S397" i="19"/>
  <c r="T397" i="19"/>
  <c r="U397" i="19"/>
  <c r="V397" i="19"/>
  <c r="W397" i="19"/>
  <c r="Y397" i="19"/>
  <c r="Z397" i="19"/>
  <c r="AA397" i="19"/>
  <c r="AB397" i="19"/>
  <c r="AC397" i="19"/>
  <c r="AU397" i="19" s="1"/>
  <c r="AD397" i="19"/>
  <c r="AE397" i="19"/>
  <c r="AF397" i="19"/>
  <c r="AG397" i="19"/>
  <c r="AH397" i="19"/>
  <c r="AI397" i="19"/>
  <c r="AJ397" i="19"/>
  <c r="AK397" i="19"/>
  <c r="AL397" i="19"/>
  <c r="AM397" i="19"/>
  <c r="AN397" i="19"/>
  <c r="AO397" i="19"/>
  <c r="AP397" i="19"/>
  <c r="AQ397" i="19"/>
  <c r="AR397" i="19"/>
  <c r="AS397" i="19"/>
  <c r="AT397" i="19"/>
  <c r="AV397" i="19"/>
  <c r="AW397" i="19"/>
  <c r="AX397" i="19"/>
  <c r="AY397" i="19"/>
  <c r="BB397" i="19"/>
  <c r="F398" i="19"/>
  <c r="X398" i="19" s="1"/>
  <c r="G398" i="19"/>
  <c r="H398" i="19"/>
  <c r="I398" i="19"/>
  <c r="J398" i="19"/>
  <c r="K398" i="19"/>
  <c r="L398" i="19"/>
  <c r="M398" i="19"/>
  <c r="N398" i="19"/>
  <c r="O398" i="19"/>
  <c r="P398" i="19"/>
  <c r="Q398" i="19"/>
  <c r="R398" i="19"/>
  <c r="S398" i="19"/>
  <c r="T398" i="19"/>
  <c r="U398" i="19"/>
  <c r="V398" i="19"/>
  <c r="W398" i="19"/>
  <c r="Y398" i="19"/>
  <c r="Z398" i="19"/>
  <c r="AA398" i="19"/>
  <c r="AB398" i="19"/>
  <c r="AC398" i="19"/>
  <c r="AU398" i="19" s="1"/>
  <c r="AD398" i="19"/>
  <c r="AE398" i="19"/>
  <c r="AF398" i="19"/>
  <c r="AG398" i="19"/>
  <c r="AH398" i="19"/>
  <c r="AI398" i="19"/>
  <c r="AJ398" i="19"/>
  <c r="AK398" i="19"/>
  <c r="AL398" i="19"/>
  <c r="AM398" i="19"/>
  <c r="AN398" i="19"/>
  <c r="AO398" i="19"/>
  <c r="AP398" i="19"/>
  <c r="AQ398" i="19"/>
  <c r="AR398" i="19"/>
  <c r="AS398" i="19"/>
  <c r="AT398" i="19"/>
  <c r="AV398" i="19"/>
  <c r="AW398" i="19"/>
  <c r="AX398" i="19"/>
  <c r="AY398" i="19"/>
  <c r="BB398" i="19"/>
  <c r="F399" i="19"/>
  <c r="X399" i="19" s="1"/>
  <c r="G399" i="19"/>
  <c r="H399" i="19"/>
  <c r="I399" i="19"/>
  <c r="J399" i="19"/>
  <c r="K399" i="19"/>
  <c r="L399" i="19"/>
  <c r="M399" i="19"/>
  <c r="N399" i="19"/>
  <c r="O399" i="19"/>
  <c r="P399" i="19"/>
  <c r="Q399" i="19"/>
  <c r="R399" i="19"/>
  <c r="S399" i="19"/>
  <c r="T399" i="19"/>
  <c r="U399" i="19"/>
  <c r="V399" i="19"/>
  <c r="W399" i="19"/>
  <c r="Y399" i="19"/>
  <c r="Z399" i="19"/>
  <c r="AA399" i="19"/>
  <c r="AB399" i="19"/>
  <c r="AC399" i="19"/>
  <c r="AD399" i="19"/>
  <c r="AE399" i="19"/>
  <c r="AF399" i="19"/>
  <c r="AG399" i="19"/>
  <c r="AH399" i="19"/>
  <c r="AI399" i="19"/>
  <c r="AJ399" i="19"/>
  <c r="AK399" i="19"/>
  <c r="AL399" i="19"/>
  <c r="AM399" i="19"/>
  <c r="AN399" i="19"/>
  <c r="AO399" i="19"/>
  <c r="AP399" i="19"/>
  <c r="AQ399" i="19"/>
  <c r="AR399" i="19"/>
  <c r="AS399" i="19"/>
  <c r="AT399" i="19"/>
  <c r="AU399" i="19"/>
  <c r="AV399" i="19"/>
  <c r="AW399" i="19"/>
  <c r="AX399" i="19"/>
  <c r="AY399" i="19"/>
  <c r="BB399" i="19"/>
  <c r="F400" i="19"/>
  <c r="G400" i="19"/>
  <c r="H400" i="19"/>
  <c r="I400" i="19"/>
  <c r="J400" i="19"/>
  <c r="K400" i="19"/>
  <c r="L400" i="19"/>
  <c r="M400" i="19"/>
  <c r="N400" i="19"/>
  <c r="O400" i="19"/>
  <c r="P400" i="19"/>
  <c r="Q400" i="19"/>
  <c r="R400" i="19"/>
  <c r="S400" i="19"/>
  <c r="T400" i="19"/>
  <c r="U400" i="19"/>
  <c r="V400" i="19"/>
  <c r="W400" i="19"/>
  <c r="X400" i="19"/>
  <c r="Y400" i="19"/>
  <c r="Z400" i="19"/>
  <c r="AA400" i="19"/>
  <c r="AB400" i="19"/>
  <c r="AC400" i="19"/>
  <c r="AD400" i="19"/>
  <c r="AE400" i="19"/>
  <c r="AF400" i="19"/>
  <c r="AG400" i="19"/>
  <c r="AH400" i="19"/>
  <c r="AI400" i="19"/>
  <c r="AJ400" i="19"/>
  <c r="AK400" i="19"/>
  <c r="AL400" i="19"/>
  <c r="AM400" i="19"/>
  <c r="AN400" i="19"/>
  <c r="AO400" i="19"/>
  <c r="AP400" i="19"/>
  <c r="AQ400" i="19"/>
  <c r="AR400" i="19"/>
  <c r="AS400" i="19"/>
  <c r="AT400" i="19"/>
  <c r="AU400" i="19"/>
  <c r="AV400" i="19"/>
  <c r="AW400" i="19"/>
  <c r="AX400" i="19"/>
  <c r="AY400" i="19"/>
  <c r="BB400" i="19"/>
  <c r="F401" i="19"/>
  <c r="G401" i="19"/>
  <c r="H401" i="19"/>
  <c r="I401" i="19"/>
  <c r="J401" i="19"/>
  <c r="K401" i="19"/>
  <c r="L401" i="19"/>
  <c r="M401" i="19"/>
  <c r="N401" i="19"/>
  <c r="O401" i="19"/>
  <c r="P401" i="19"/>
  <c r="Q401" i="19"/>
  <c r="R401" i="19"/>
  <c r="S401" i="19"/>
  <c r="T401" i="19"/>
  <c r="U401" i="19"/>
  <c r="V401" i="19"/>
  <c r="W401" i="19"/>
  <c r="X401" i="19"/>
  <c r="Y401" i="19"/>
  <c r="Z401" i="19"/>
  <c r="AA401" i="19"/>
  <c r="AB401" i="19"/>
  <c r="AC401" i="19"/>
  <c r="AD401" i="19"/>
  <c r="AE401" i="19"/>
  <c r="AF401" i="19"/>
  <c r="AG401" i="19"/>
  <c r="AH401" i="19"/>
  <c r="AI401" i="19"/>
  <c r="AJ401" i="19"/>
  <c r="AK401" i="19"/>
  <c r="AL401" i="19"/>
  <c r="AM401" i="19"/>
  <c r="AN401" i="19"/>
  <c r="AO401" i="19"/>
  <c r="AP401" i="19"/>
  <c r="AQ401" i="19"/>
  <c r="AR401" i="19"/>
  <c r="AS401" i="19"/>
  <c r="AT401" i="19"/>
  <c r="AU401" i="19"/>
  <c r="AV401" i="19"/>
  <c r="AW401" i="19"/>
  <c r="AX401" i="19"/>
  <c r="AY401" i="19"/>
  <c r="BB401" i="19"/>
  <c r="F402" i="19"/>
  <c r="G402" i="19"/>
  <c r="H402" i="19"/>
  <c r="I402" i="19"/>
  <c r="J402" i="19"/>
  <c r="K402" i="19"/>
  <c r="L402" i="19"/>
  <c r="M402" i="19"/>
  <c r="N402" i="19"/>
  <c r="O402" i="19"/>
  <c r="P402" i="19"/>
  <c r="Q402" i="19"/>
  <c r="R402" i="19"/>
  <c r="S402" i="19"/>
  <c r="T402" i="19"/>
  <c r="U402" i="19"/>
  <c r="V402" i="19"/>
  <c r="W402" i="19"/>
  <c r="X402" i="19"/>
  <c r="Y402" i="19"/>
  <c r="Z402" i="19"/>
  <c r="AA402" i="19"/>
  <c r="AB402" i="19"/>
  <c r="AC402" i="19"/>
  <c r="AU402" i="19" s="1"/>
  <c r="AD402" i="19"/>
  <c r="AE402" i="19"/>
  <c r="AF402" i="19"/>
  <c r="AG402" i="19"/>
  <c r="AH402" i="19"/>
  <c r="AI402" i="19"/>
  <c r="AJ402" i="19"/>
  <c r="AK402" i="19"/>
  <c r="AL402" i="19"/>
  <c r="AM402" i="19"/>
  <c r="AN402" i="19"/>
  <c r="AO402" i="19"/>
  <c r="AP402" i="19"/>
  <c r="AQ402" i="19"/>
  <c r="AR402" i="19"/>
  <c r="AS402" i="19"/>
  <c r="AT402" i="19"/>
  <c r="AV402" i="19"/>
  <c r="AW402" i="19"/>
  <c r="AX402" i="19"/>
  <c r="AY402" i="19"/>
  <c r="BB402" i="19"/>
  <c r="F403" i="19"/>
  <c r="X403" i="19" s="1"/>
  <c r="G403" i="19"/>
  <c r="H403" i="19"/>
  <c r="I403" i="19"/>
  <c r="J403" i="19"/>
  <c r="K403" i="19"/>
  <c r="L403" i="19"/>
  <c r="M403" i="19"/>
  <c r="N403" i="19"/>
  <c r="O403" i="19"/>
  <c r="P403" i="19"/>
  <c r="Q403" i="19"/>
  <c r="R403" i="19"/>
  <c r="S403" i="19"/>
  <c r="T403" i="19"/>
  <c r="U403" i="19"/>
  <c r="V403" i="19"/>
  <c r="W403" i="19"/>
  <c r="Y403" i="19"/>
  <c r="Z403" i="19"/>
  <c r="AA403" i="19"/>
  <c r="AB403" i="19"/>
  <c r="AC403" i="19"/>
  <c r="AU403" i="19" s="1"/>
  <c r="AD403" i="19"/>
  <c r="AE403" i="19"/>
  <c r="AF403" i="19"/>
  <c r="AG403" i="19"/>
  <c r="AH403" i="19"/>
  <c r="AI403" i="19"/>
  <c r="AJ403" i="19"/>
  <c r="AK403" i="19"/>
  <c r="AL403" i="19"/>
  <c r="AM403" i="19"/>
  <c r="AN403" i="19"/>
  <c r="AO403" i="19"/>
  <c r="AP403" i="19"/>
  <c r="AQ403" i="19"/>
  <c r="AR403" i="19"/>
  <c r="AS403" i="19"/>
  <c r="AT403" i="19"/>
  <c r="AV403" i="19"/>
  <c r="AW403" i="19"/>
  <c r="AX403" i="19"/>
  <c r="AY403" i="19"/>
  <c r="BB403" i="19"/>
  <c r="F404" i="19"/>
  <c r="X404" i="19" s="1"/>
  <c r="G404" i="19"/>
  <c r="H404" i="19"/>
  <c r="I404" i="19"/>
  <c r="J404" i="19"/>
  <c r="K404" i="19"/>
  <c r="L404" i="19"/>
  <c r="M404" i="19"/>
  <c r="N404" i="19"/>
  <c r="O404" i="19"/>
  <c r="P404" i="19"/>
  <c r="Q404" i="19"/>
  <c r="R404" i="19"/>
  <c r="S404" i="19"/>
  <c r="T404" i="19"/>
  <c r="U404" i="19"/>
  <c r="V404" i="19"/>
  <c r="W404" i="19"/>
  <c r="Y404" i="19"/>
  <c r="Z404" i="19"/>
  <c r="AA404" i="19"/>
  <c r="AB404" i="19"/>
  <c r="AC404" i="19"/>
  <c r="AU404" i="19" s="1"/>
  <c r="AD404" i="19"/>
  <c r="AE404" i="19"/>
  <c r="AF404" i="19"/>
  <c r="AG404" i="19"/>
  <c r="AH404" i="19"/>
  <c r="AI404" i="19"/>
  <c r="AJ404" i="19"/>
  <c r="AK404" i="19"/>
  <c r="AL404" i="19"/>
  <c r="AM404" i="19"/>
  <c r="AN404" i="19"/>
  <c r="AO404" i="19"/>
  <c r="AP404" i="19"/>
  <c r="AQ404" i="19"/>
  <c r="AR404" i="19"/>
  <c r="AS404" i="19"/>
  <c r="AT404" i="19"/>
  <c r="AV404" i="19"/>
  <c r="AW404" i="19"/>
  <c r="AX404" i="19"/>
  <c r="AY404" i="19"/>
  <c r="BB404" i="19"/>
  <c r="F405" i="19"/>
  <c r="X405" i="19" s="1"/>
  <c r="G405" i="19"/>
  <c r="H405" i="19"/>
  <c r="I405" i="19"/>
  <c r="J405" i="19"/>
  <c r="K405" i="19"/>
  <c r="L405" i="19"/>
  <c r="M405" i="19"/>
  <c r="N405" i="19"/>
  <c r="O405" i="19"/>
  <c r="P405" i="19"/>
  <c r="Q405" i="19"/>
  <c r="R405" i="19"/>
  <c r="S405" i="19"/>
  <c r="T405" i="19"/>
  <c r="U405" i="19"/>
  <c r="V405" i="19"/>
  <c r="W405" i="19"/>
  <c r="Y405" i="19"/>
  <c r="Z405" i="19"/>
  <c r="AA405" i="19"/>
  <c r="AB405" i="19"/>
  <c r="AC405" i="19"/>
  <c r="AD405" i="19"/>
  <c r="AE405" i="19"/>
  <c r="AF405" i="19"/>
  <c r="AG405" i="19"/>
  <c r="AH405" i="19"/>
  <c r="AI405" i="19"/>
  <c r="AJ405" i="19"/>
  <c r="AK405" i="19"/>
  <c r="AL405" i="19"/>
  <c r="AM405" i="19"/>
  <c r="AN405" i="19"/>
  <c r="AO405" i="19"/>
  <c r="AP405" i="19"/>
  <c r="AQ405" i="19"/>
  <c r="AR405" i="19"/>
  <c r="AS405" i="19"/>
  <c r="AT405" i="19"/>
  <c r="AU405" i="19"/>
  <c r="AV405" i="19"/>
  <c r="AW405" i="19"/>
  <c r="AX405" i="19"/>
  <c r="AY405" i="19"/>
  <c r="BB405" i="19"/>
  <c r="F406" i="19"/>
  <c r="G406" i="19"/>
  <c r="H406" i="19"/>
  <c r="I406" i="19"/>
  <c r="J406" i="19"/>
  <c r="K406" i="19"/>
  <c r="L406" i="19"/>
  <c r="M406" i="19"/>
  <c r="N406" i="19"/>
  <c r="O406" i="19"/>
  <c r="P406" i="19"/>
  <c r="Q406" i="19"/>
  <c r="R406" i="19"/>
  <c r="S406" i="19"/>
  <c r="T406" i="19"/>
  <c r="U406" i="19"/>
  <c r="V406" i="19"/>
  <c r="W406" i="19"/>
  <c r="X406" i="19"/>
  <c r="Y406" i="19"/>
  <c r="Z406" i="19"/>
  <c r="AA406" i="19"/>
  <c r="AB406" i="19"/>
  <c r="AC406" i="19"/>
  <c r="AD406" i="19"/>
  <c r="AE406" i="19"/>
  <c r="AF406" i="19"/>
  <c r="AG406" i="19"/>
  <c r="AH406" i="19"/>
  <c r="AI406" i="19"/>
  <c r="AJ406" i="19"/>
  <c r="AK406" i="19"/>
  <c r="AL406" i="19"/>
  <c r="AM406" i="19"/>
  <c r="AN406" i="19"/>
  <c r="AO406" i="19"/>
  <c r="AP406" i="19"/>
  <c r="AQ406" i="19"/>
  <c r="AR406" i="19"/>
  <c r="AS406" i="19"/>
  <c r="AT406" i="19"/>
  <c r="AU406" i="19"/>
  <c r="AV406" i="19"/>
  <c r="AW406" i="19"/>
  <c r="AX406" i="19"/>
  <c r="AY406" i="19"/>
  <c r="BB406" i="19"/>
  <c r="F407" i="19"/>
  <c r="G407" i="19"/>
  <c r="H407" i="19"/>
  <c r="I407" i="19"/>
  <c r="J407" i="19"/>
  <c r="K407" i="19"/>
  <c r="L407" i="19"/>
  <c r="M407" i="19"/>
  <c r="N407" i="19"/>
  <c r="O407" i="19"/>
  <c r="P407" i="19"/>
  <c r="Q407" i="19"/>
  <c r="R407" i="19"/>
  <c r="S407" i="19"/>
  <c r="T407" i="19"/>
  <c r="U407" i="19"/>
  <c r="V407" i="19"/>
  <c r="W407" i="19"/>
  <c r="X407" i="19"/>
  <c r="Y407" i="19"/>
  <c r="Z407" i="19"/>
  <c r="AA407" i="19"/>
  <c r="AB407" i="19"/>
  <c r="AC407" i="19"/>
  <c r="AD407" i="19"/>
  <c r="AE407" i="19"/>
  <c r="AF407" i="19"/>
  <c r="AG407" i="19"/>
  <c r="AH407" i="19"/>
  <c r="AI407" i="19"/>
  <c r="AJ407" i="19"/>
  <c r="AK407" i="19"/>
  <c r="AL407" i="19"/>
  <c r="AM407" i="19"/>
  <c r="AN407" i="19"/>
  <c r="AO407" i="19"/>
  <c r="AP407" i="19"/>
  <c r="AQ407" i="19"/>
  <c r="AR407" i="19"/>
  <c r="AS407" i="19"/>
  <c r="AT407" i="19"/>
  <c r="AU407" i="19"/>
  <c r="AV407" i="19"/>
  <c r="AW407" i="19"/>
  <c r="AX407" i="19"/>
  <c r="AY407" i="19"/>
  <c r="BB407" i="19"/>
  <c r="F408" i="19"/>
  <c r="G408" i="19"/>
  <c r="H408" i="19"/>
  <c r="I408" i="19"/>
  <c r="J408" i="19"/>
  <c r="K408" i="19"/>
  <c r="L408" i="19"/>
  <c r="M408" i="19"/>
  <c r="N408" i="19"/>
  <c r="O408" i="19"/>
  <c r="P408" i="19"/>
  <c r="Q408" i="19"/>
  <c r="R408" i="19"/>
  <c r="S408" i="19"/>
  <c r="T408" i="19"/>
  <c r="U408" i="19"/>
  <c r="V408" i="19"/>
  <c r="W408" i="19"/>
  <c r="X408" i="19"/>
  <c r="Y408" i="19"/>
  <c r="Z408" i="19"/>
  <c r="AA408" i="19"/>
  <c r="AB408" i="19"/>
  <c r="AC408" i="19"/>
  <c r="AD408" i="19"/>
  <c r="AE408" i="19"/>
  <c r="AF408" i="19"/>
  <c r="AG408" i="19"/>
  <c r="AH408" i="19"/>
  <c r="AI408" i="19"/>
  <c r="AJ408" i="19"/>
  <c r="AK408" i="19"/>
  <c r="AL408" i="19"/>
  <c r="AM408" i="19"/>
  <c r="AN408" i="19"/>
  <c r="AO408" i="19"/>
  <c r="AP408" i="19"/>
  <c r="AQ408" i="19"/>
  <c r="AR408" i="19"/>
  <c r="AS408" i="19"/>
  <c r="AT408" i="19"/>
  <c r="AU408" i="19"/>
  <c r="AV408" i="19"/>
  <c r="AW408" i="19"/>
  <c r="AX408" i="19"/>
  <c r="AY408" i="19"/>
  <c r="BB408" i="19"/>
  <c r="F409" i="19"/>
  <c r="G409" i="19"/>
  <c r="H409" i="19"/>
  <c r="I409" i="19"/>
  <c r="J409" i="19"/>
  <c r="K409" i="19"/>
  <c r="L409" i="19"/>
  <c r="M409" i="19"/>
  <c r="N409" i="19"/>
  <c r="O409" i="19"/>
  <c r="P409" i="19"/>
  <c r="Q409" i="19"/>
  <c r="R409" i="19"/>
  <c r="S409" i="19"/>
  <c r="T409" i="19"/>
  <c r="U409" i="19"/>
  <c r="V409" i="19"/>
  <c r="W409" i="19"/>
  <c r="X409" i="19"/>
  <c r="Y409" i="19"/>
  <c r="Z409" i="19"/>
  <c r="AA409" i="19"/>
  <c r="AB409" i="19"/>
  <c r="AC409" i="19"/>
  <c r="AD409" i="19"/>
  <c r="AE409" i="19"/>
  <c r="AF409" i="19"/>
  <c r="AG409" i="19"/>
  <c r="AH409" i="19"/>
  <c r="AI409" i="19"/>
  <c r="AJ409" i="19"/>
  <c r="AK409" i="19"/>
  <c r="AL409" i="19"/>
  <c r="AM409" i="19"/>
  <c r="AN409" i="19"/>
  <c r="AO409" i="19"/>
  <c r="AP409" i="19"/>
  <c r="AQ409" i="19"/>
  <c r="AR409" i="19"/>
  <c r="AS409" i="19"/>
  <c r="AT409" i="19"/>
  <c r="AU409" i="19"/>
  <c r="AV409" i="19"/>
  <c r="AW409" i="19"/>
  <c r="AX409" i="19"/>
  <c r="AY409" i="19"/>
  <c r="BB409" i="19"/>
  <c r="F410" i="19"/>
  <c r="G410" i="19"/>
  <c r="H410" i="19"/>
  <c r="I410" i="19"/>
  <c r="J410" i="19"/>
  <c r="K410" i="19"/>
  <c r="L410" i="19"/>
  <c r="M410" i="19"/>
  <c r="N410" i="19"/>
  <c r="O410" i="19"/>
  <c r="P410" i="19"/>
  <c r="Q410" i="19"/>
  <c r="R410" i="19"/>
  <c r="S410" i="19"/>
  <c r="T410" i="19"/>
  <c r="U410" i="19"/>
  <c r="V410" i="19"/>
  <c r="W410" i="19"/>
  <c r="X410" i="19"/>
  <c r="Y410" i="19"/>
  <c r="Z410" i="19"/>
  <c r="AA410" i="19"/>
  <c r="AB410" i="19"/>
  <c r="AC410" i="19"/>
  <c r="AU410" i="19" s="1"/>
  <c r="AD410" i="19"/>
  <c r="AE410" i="19"/>
  <c r="AF410" i="19"/>
  <c r="AG410" i="19"/>
  <c r="AH410" i="19"/>
  <c r="AI410" i="19"/>
  <c r="AJ410" i="19"/>
  <c r="AK410" i="19"/>
  <c r="AL410" i="19"/>
  <c r="AM410" i="19"/>
  <c r="AN410" i="19"/>
  <c r="AO410" i="19"/>
  <c r="AP410" i="19"/>
  <c r="AQ410" i="19"/>
  <c r="AR410" i="19"/>
  <c r="AS410" i="19"/>
  <c r="AT410" i="19"/>
  <c r="AV410" i="19"/>
  <c r="AW410" i="19"/>
  <c r="AX410" i="19"/>
  <c r="AY410" i="19"/>
  <c r="BB410" i="19"/>
  <c r="F411" i="19"/>
  <c r="X411" i="19" s="1"/>
  <c r="G411" i="19"/>
  <c r="H411" i="19"/>
  <c r="I411" i="19"/>
  <c r="J411" i="19"/>
  <c r="K411" i="19"/>
  <c r="L411" i="19"/>
  <c r="M411" i="19"/>
  <c r="N411" i="19"/>
  <c r="O411" i="19"/>
  <c r="P411" i="19"/>
  <c r="Q411" i="19"/>
  <c r="R411" i="19"/>
  <c r="S411" i="19"/>
  <c r="T411" i="19"/>
  <c r="U411" i="19"/>
  <c r="V411" i="19"/>
  <c r="W411" i="19"/>
  <c r="Y411" i="19"/>
  <c r="Z411" i="19"/>
  <c r="AA411" i="19"/>
  <c r="AB411" i="19"/>
  <c r="AC411" i="19"/>
  <c r="AU411" i="19" s="1"/>
  <c r="AD411" i="19"/>
  <c r="AE411" i="19"/>
  <c r="AF411" i="19"/>
  <c r="AG411" i="19"/>
  <c r="AH411" i="19"/>
  <c r="AI411" i="19"/>
  <c r="AJ411" i="19"/>
  <c r="AK411" i="19"/>
  <c r="AL411" i="19"/>
  <c r="AM411" i="19"/>
  <c r="AN411" i="19"/>
  <c r="AO411" i="19"/>
  <c r="AP411" i="19"/>
  <c r="AQ411" i="19"/>
  <c r="AR411" i="19"/>
  <c r="AS411" i="19"/>
  <c r="AT411" i="19"/>
  <c r="AV411" i="19"/>
  <c r="AW411" i="19"/>
  <c r="AX411" i="19"/>
  <c r="AY411" i="19"/>
  <c r="BB411" i="19"/>
  <c r="F412" i="19"/>
  <c r="X412" i="19" s="1"/>
  <c r="G412" i="19"/>
  <c r="H412" i="19"/>
  <c r="I412" i="19"/>
  <c r="J412" i="19"/>
  <c r="K412" i="19"/>
  <c r="L412" i="19"/>
  <c r="M412" i="19"/>
  <c r="N412" i="19"/>
  <c r="O412" i="19"/>
  <c r="P412" i="19"/>
  <c r="Q412" i="19"/>
  <c r="R412" i="19"/>
  <c r="S412" i="19"/>
  <c r="T412" i="19"/>
  <c r="U412" i="19"/>
  <c r="V412" i="19"/>
  <c r="W412" i="19"/>
  <c r="Y412" i="19"/>
  <c r="Z412" i="19"/>
  <c r="AA412" i="19"/>
  <c r="AB412" i="19"/>
  <c r="AC412" i="19"/>
  <c r="AU412" i="19" s="1"/>
  <c r="AD412" i="19"/>
  <c r="AE412" i="19"/>
  <c r="AF412" i="19"/>
  <c r="AG412" i="19"/>
  <c r="AH412" i="19"/>
  <c r="AI412" i="19"/>
  <c r="AJ412" i="19"/>
  <c r="AK412" i="19"/>
  <c r="AL412" i="19"/>
  <c r="AM412" i="19"/>
  <c r="AN412" i="19"/>
  <c r="AO412" i="19"/>
  <c r="AP412" i="19"/>
  <c r="AQ412" i="19"/>
  <c r="AR412" i="19"/>
  <c r="AS412" i="19"/>
  <c r="AT412" i="19"/>
  <c r="AV412" i="19"/>
  <c r="AW412" i="19"/>
  <c r="AX412" i="19"/>
  <c r="AY412" i="19"/>
  <c r="BB412" i="19"/>
  <c r="F413" i="19"/>
  <c r="X413" i="19" s="1"/>
  <c r="G413" i="19"/>
  <c r="H413" i="19"/>
  <c r="I413" i="19"/>
  <c r="J413" i="19"/>
  <c r="K413" i="19"/>
  <c r="L413" i="19"/>
  <c r="M413" i="19"/>
  <c r="N413" i="19"/>
  <c r="O413" i="19"/>
  <c r="P413" i="19"/>
  <c r="Q413" i="19"/>
  <c r="R413" i="19"/>
  <c r="S413" i="19"/>
  <c r="T413" i="19"/>
  <c r="U413" i="19"/>
  <c r="V413" i="19"/>
  <c r="W413" i="19"/>
  <c r="Y413" i="19"/>
  <c r="Z413" i="19"/>
  <c r="AA413" i="19"/>
  <c r="AB413" i="19"/>
  <c r="AC413" i="19"/>
  <c r="AU413" i="19" s="1"/>
  <c r="AD413" i="19"/>
  <c r="AE413" i="19"/>
  <c r="AF413" i="19"/>
  <c r="AG413" i="19"/>
  <c r="AH413" i="19"/>
  <c r="AI413" i="19"/>
  <c r="AJ413" i="19"/>
  <c r="AK413" i="19"/>
  <c r="AL413" i="19"/>
  <c r="AM413" i="19"/>
  <c r="AN413" i="19"/>
  <c r="AO413" i="19"/>
  <c r="AP413" i="19"/>
  <c r="AQ413" i="19"/>
  <c r="AR413" i="19"/>
  <c r="AS413" i="19"/>
  <c r="AT413" i="19"/>
  <c r="AV413" i="19"/>
  <c r="AW413" i="19"/>
  <c r="AX413" i="19"/>
  <c r="AY413" i="19"/>
  <c r="BB413" i="19"/>
  <c r="F414" i="19"/>
  <c r="X414" i="19" s="1"/>
  <c r="G414" i="19"/>
  <c r="H414" i="19"/>
  <c r="I414" i="19"/>
  <c r="J414" i="19"/>
  <c r="K414" i="19"/>
  <c r="L414" i="19"/>
  <c r="M414" i="19"/>
  <c r="N414" i="19"/>
  <c r="O414" i="19"/>
  <c r="P414" i="19"/>
  <c r="Q414" i="19"/>
  <c r="R414" i="19"/>
  <c r="S414" i="19"/>
  <c r="T414" i="19"/>
  <c r="U414" i="19"/>
  <c r="V414" i="19"/>
  <c r="W414" i="19"/>
  <c r="Y414" i="19"/>
  <c r="Z414" i="19"/>
  <c r="AA414" i="19"/>
  <c r="AB414" i="19"/>
  <c r="AC414" i="19"/>
  <c r="AD414" i="19"/>
  <c r="AE414" i="19"/>
  <c r="AF414" i="19"/>
  <c r="AG414" i="19"/>
  <c r="AH414" i="19"/>
  <c r="AI414" i="19"/>
  <c r="AJ414" i="19"/>
  <c r="AK414" i="19"/>
  <c r="AL414" i="19"/>
  <c r="AM414" i="19"/>
  <c r="AN414" i="19"/>
  <c r="AO414" i="19"/>
  <c r="AP414" i="19"/>
  <c r="AQ414" i="19"/>
  <c r="AR414" i="19"/>
  <c r="AS414" i="19"/>
  <c r="AT414" i="19"/>
  <c r="AU414" i="19"/>
  <c r="AV414" i="19"/>
  <c r="AW414" i="19"/>
  <c r="AX414" i="19"/>
  <c r="AY414" i="19"/>
  <c r="BB414" i="19"/>
  <c r="F415" i="19"/>
  <c r="G415" i="19"/>
  <c r="H415" i="19"/>
  <c r="I415" i="19"/>
  <c r="J415" i="19"/>
  <c r="K415" i="19"/>
  <c r="L415" i="19"/>
  <c r="M415" i="19"/>
  <c r="N415" i="19"/>
  <c r="O415" i="19"/>
  <c r="P415" i="19"/>
  <c r="Q415" i="19"/>
  <c r="R415" i="19"/>
  <c r="S415" i="19"/>
  <c r="T415" i="19"/>
  <c r="U415" i="19"/>
  <c r="V415" i="19"/>
  <c r="W415" i="19"/>
  <c r="X415" i="19"/>
  <c r="Y415" i="19"/>
  <c r="Z415" i="19"/>
  <c r="AA415" i="19"/>
  <c r="AB415" i="19"/>
  <c r="AC415" i="19"/>
  <c r="AD415" i="19"/>
  <c r="AE415" i="19"/>
  <c r="AF415" i="19"/>
  <c r="AG415" i="19"/>
  <c r="AH415" i="19"/>
  <c r="AI415" i="19"/>
  <c r="AJ415" i="19"/>
  <c r="AK415" i="19"/>
  <c r="AL415" i="19"/>
  <c r="AM415" i="19"/>
  <c r="AN415" i="19"/>
  <c r="AO415" i="19"/>
  <c r="AP415" i="19"/>
  <c r="AQ415" i="19"/>
  <c r="AR415" i="19"/>
  <c r="AS415" i="19"/>
  <c r="AT415" i="19"/>
  <c r="AU415" i="19"/>
  <c r="AV415" i="19"/>
  <c r="AW415" i="19"/>
  <c r="AX415" i="19"/>
  <c r="AY415" i="19"/>
  <c r="BB415" i="19"/>
  <c r="F416" i="19"/>
  <c r="G416" i="19"/>
  <c r="H416" i="19"/>
  <c r="I416" i="19"/>
  <c r="J416" i="19"/>
  <c r="K416" i="19"/>
  <c r="L416" i="19"/>
  <c r="M416" i="19"/>
  <c r="N416" i="19"/>
  <c r="O416" i="19"/>
  <c r="P416" i="19"/>
  <c r="Q416" i="19"/>
  <c r="R416" i="19"/>
  <c r="S416" i="19"/>
  <c r="T416" i="19"/>
  <c r="U416" i="19"/>
  <c r="V416" i="19"/>
  <c r="W416" i="19"/>
  <c r="X416" i="19"/>
  <c r="Y416" i="19"/>
  <c r="Z416" i="19"/>
  <c r="AA416" i="19"/>
  <c r="AB416" i="19"/>
  <c r="AC416" i="19"/>
  <c r="AD416" i="19"/>
  <c r="AE416" i="19"/>
  <c r="AF416" i="19"/>
  <c r="AG416" i="19"/>
  <c r="AH416" i="19"/>
  <c r="AI416" i="19"/>
  <c r="AJ416" i="19"/>
  <c r="AK416" i="19"/>
  <c r="AL416" i="19"/>
  <c r="AM416" i="19"/>
  <c r="AN416" i="19"/>
  <c r="AO416" i="19"/>
  <c r="AP416" i="19"/>
  <c r="AQ416" i="19"/>
  <c r="AR416" i="19"/>
  <c r="AS416" i="19"/>
  <c r="AT416" i="19"/>
  <c r="AU416" i="19"/>
  <c r="AV416" i="19"/>
  <c r="AW416" i="19"/>
  <c r="AX416" i="19"/>
  <c r="AY416" i="19"/>
  <c r="BB416" i="19"/>
  <c r="F417" i="19"/>
  <c r="G417" i="19"/>
  <c r="H417" i="19"/>
  <c r="I417" i="19"/>
  <c r="J417" i="19"/>
  <c r="K417" i="19"/>
  <c r="L417" i="19"/>
  <c r="M417" i="19"/>
  <c r="N417" i="19"/>
  <c r="O417" i="19"/>
  <c r="P417" i="19"/>
  <c r="Q417" i="19"/>
  <c r="R417" i="19"/>
  <c r="S417" i="19"/>
  <c r="T417" i="19"/>
  <c r="U417" i="19"/>
  <c r="V417" i="19"/>
  <c r="W417" i="19"/>
  <c r="X417" i="19"/>
  <c r="Y417" i="19"/>
  <c r="Z417" i="19"/>
  <c r="AA417" i="19"/>
  <c r="AB417" i="19"/>
  <c r="AC417" i="19"/>
  <c r="AD417" i="19"/>
  <c r="AE417" i="19"/>
  <c r="AF417" i="19"/>
  <c r="AG417" i="19"/>
  <c r="AH417" i="19"/>
  <c r="AI417" i="19"/>
  <c r="AJ417" i="19"/>
  <c r="AK417" i="19"/>
  <c r="AL417" i="19"/>
  <c r="AM417" i="19"/>
  <c r="AN417" i="19"/>
  <c r="AO417" i="19"/>
  <c r="AP417" i="19"/>
  <c r="AQ417" i="19"/>
  <c r="AR417" i="19"/>
  <c r="AS417" i="19"/>
  <c r="AT417" i="19"/>
  <c r="AU417" i="19"/>
  <c r="AV417" i="19"/>
  <c r="AW417" i="19"/>
  <c r="AX417" i="19"/>
  <c r="AY417" i="19"/>
  <c r="BB417" i="19"/>
  <c r="F418" i="19"/>
  <c r="G418" i="19"/>
  <c r="H418" i="19"/>
  <c r="I418" i="19"/>
  <c r="J418" i="19"/>
  <c r="K418" i="19"/>
  <c r="L418" i="19"/>
  <c r="M418" i="19"/>
  <c r="N418" i="19"/>
  <c r="O418" i="19"/>
  <c r="P418" i="19"/>
  <c r="Q418" i="19"/>
  <c r="R418" i="19"/>
  <c r="S418" i="19"/>
  <c r="T418" i="19"/>
  <c r="U418" i="19"/>
  <c r="V418" i="19"/>
  <c r="W418" i="19"/>
  <c r="X418" i="19"/>
  <c r="Y418" i="19"/>
  <c r="Z418" i="19"/>
  <c r="AA418" i="19"/>
  <c r="AB418" i="19"/>
  <c r="AC418" i="19"/>
  <c r="AU418" i="19" s="1"/>
  <c r="AD418" i="19"/>
  <c r="AE418" i="19"/>
  <c r="AF418" i="19"/>
  <c r="AG418" i="19"/>
  <c r="AH418" i="19"/>
  <c r="AI418" i="19"/>
  <c r="AJ418" i="19"/>
  <c r="AK418" i="19"/>
  <c r="AL418" i="19"/>
  <c r="AM418" i="19"/>
  <c r="AN418" i="19"/>
  <c r="AO418" i="19"/>
  <c r="AP418" i="19"/>
  <c r="AQ418" i="19"/>
  <c r="AR418" i="19"/>
  <c r="AS418" i="19"/>
  <c r="AT418" i="19"/>
  <c r="AV418" i="19"/>
  <c r="AW418" i="19"/>
  <c r="AX418" i="19"/>
  <c r="AY418" i="19"/>
  <c r="BB418" i="19"/>
  <c r="F419" i="19"/>
  <c r="X419" i="19" s="1"/>
  <c r="G419" i="19"/>
  <c r="H419" i="19"/>
  <c r="I419" i="19"/>
  <c r="J419" i="19"/>
  <c r="K419" i="19"/>
  <c r="L419" i="19"/>
  <c r="M419" i="19"/>
  <c r="N419" i="19"/>
  <c r="O419" i="19"/>
  <c r="P419" i="19"/>
  <c r="Q419" i="19"/>
  <c r="R419" i="19"/>
  <c r="S419" i="19"/>
  <c r="T419" i="19"/>
  <c r="U419" i="19"/>
  <c r="V419" i="19"/>
  <c r="W419" i="19"/>
  <c r="Y419" i="19"/>
  <c r="Z419" i="19"/>
  <c r="AA419" i="19"/>
  <c r="AB419" i="19"/>
  <c r="AC419" i="19"/>
  <c r="AU419" i="19" s="1"/>
  <c r="AD419" i="19"/>
  <c r="AE419" i="19"/>
  <c r="AF419" i="19"/>
  <c r="AG419" i="19"/>
  <c r="AH419" i="19"/>
  <c r="AI419" i="19"/>
  <c r="AJ419" i="19"/>
  <c r="AK419" i="19"/>
  <c r="AL419" i="19"/>
  <c r="AM419" i="19"/>
  <c r="AN419" i="19"/>
  <c r="AO419" i="19"/>
  <c r="AP419" i="19"/>
  <c r="AQ419" i="19"/>
  <c r="AR419" i="19"/>
  <c r="AS419" i="19"/>
  <c r="AT419" i="19"/>
  <c r="AV419" i="19"/>
  <c r="AW419" i="19"/>
  <c r="AX419" i="19"/>
  <c r="AY419" i="19"/>
  <c r="BB419" i="19"/>
  <c r="F420" i="19"/>
  <c r="X420" i="19" s="1"/>
  <c r="G420" i="19"/>
  <c r="H420" i="19"/>
  <c r="I420" i="19"/>
  <c r="J420" i="19"/>
  <c r="K420" i="19"/>
  <c r="L420" i="19"/>
  <c r="M420" i="19"/>
  <c r="N420" i="19"/>
  <c r="O420" i="19"/>
  <c r="P420" i="19"/>
  <c r="Q420" i="19"/>
  <c r="R420" i="19"/>
  <c r="S420" i="19"/>
  <c r="T420" i="19"/>
  <c r="U420" i="19"/>
  <c r="V420" i="19"/>
  <c r="W420" i="19"/>
  <c r="Y420" i="19"/>
  <c r="Z420" i="19"/>
  <c r="AA420" i="19"/>
  <c r="AB420" i="19"/>
  <c r="AC420" i="19"/>
  <c r="AU420" i="19" s="1"/>
  <c r="AD420" i="19"/>
  <c r="AE420" i="19"/>
  <c r="AF420" i="19"/>
  <c r="AG420" i="19"/>
  <c r="AH420" i="19"/>
  <c r="AI420" i="19"/>
  <c r="AJ420" i="19"/>
  <c r="AK420" i="19"/>
  <c r="AL420" i="19"/>
  <c r="AM420" i="19"/>
  <c r="AN420" i="19"/>
  <c r="AO420" i="19"/>
  <c r="AP420" i="19"/>
  <c r="AQ420" i="19"/>
  <c r="AR420" i="19"/>
  <c r="AS420" i="19"/>
  <c r="AT420" i="19"/>
  <c r="AV420" i="19"/>
  <c r="AW420" i="19"/>
  <c r="AX420" i="19"/>
  <c r="AY420" i="19"/>
  <c r="BB420" i="19"/>
  <c r="F421" i="19"/>
  <c r="X421" i="19" s="1"/>
  <c r="G421" i="19"/>
  <c r="H421" i="19"/>
  <c r="I421" i="19"/>
  <c r="J421" i="19"/>
  <c r="K421" i="19"/>
  <c r="L421" i="19"/>
  <c r="M421" i="19"/>
  <c r="N421" i="19"/>
  <c r="O421" i="19"/>
  <c r="P421" i="19"/>
  <c r="Q421" i="19"/>
  <c r="R421" i="19"/>
  <c r="S421" i="19"/>
  <c r="T421" i="19"/>
  <c r="U421" i="19"/>
  <c r="V421" i="19"/>
  <c r="W421" i="19"/>
  <c r="Y421" i="19"/>
  <c r="Z421" i="19"/>
  <c r="AA421" i="19"/>
  <c r="AB421" i="19"/>
  <c r="AC421" i="19"/>
  <c r="AU421" i="19" s="1"/>
  <c r="AD421" i="19"/>
  <c r="AE421" i="19"/>
  <c r="AF421" i="19"/>
  <c r="AG421" i="19"/>
  <c r="AH421" i="19"/>
  <c r="AI421" i="19"/>
  <c r="AJ421" i="19"/>
  <c r="AK421" i="19"/>
  <c r="AL421" i="19"/>
  <c r="AM421" i="19"/>
  <c r="AN421" i="19"/>
  <c r="AO421" i="19"/>
  <c r="AP421" i="19"/>
  <c r="AQ421" i="19"/>
  <c r="AR421" i="19"/>
  <c r="AS421" i="19"/>
  <c r="AT421" i="19"/>
  <c r="AV421" i="19"/>
  <c r="AW421" i="19"/>
  <c r="AX421" i="19"/>
  <c r="AY421" i="19"/>
  <c r="BB421" i="19"/>
  <c r="F422" i="19"/>
  <c r="X422" i="19" s="1"/>
  <c r="G422" i="19"/>
  <c r="H422" i="19"/>
  <c r="I422" i="19"/>
  <c r="J422" i="19"/>
  <c r="K422" i="19"/>
  <c r="L422" i="19"/>
  <c r="M422" i="19"/>
  <c r="N422" i="19"/>
  <c r="O422" i="19"/>
  <c r="P422" i="19"/>
  <c r="Q422" i="19"/>
  <c r="R422" i="19"/>
  <c r="S422" i="19"/>
  <c r="T422" i="19"/>
  <c r="U422" i="19"/>
  <c r="V422" i="19"/>
  <c r="W422" i="19"/>
  <c r="Y422" i="19"/>
  <c r="Z422" i="19"/>
  <c r="AA422" i="19"/>
  <c r="AB422" i="19"/>
  <c r="AC422" i="19"/>
  <c r="AD422" i="19"/>
  <c r="AE422" i="19"/>
  <c r="AF422" i="19"/>
  <c r="AG422" i="19"/>
  <c r="AH422" i="19"/>
  <c r="AI422" i="19"/>
  <c r="AJ422" i="19"/>
  <c r="AK422" i="19"/>
  <c r="AL422" i="19"/>
  <c r="AM422" i="19"/>
  <c r="AN422" i="19"/>
  <c r="AO422" i="19"/>
  <c r="AP422" i="19"/>
  <c r="AQ422" i="19"/>
  <c r="AR422" i="19"/>
  <c r="AS422" i="19"/>
  <c r="AT422" i="19"/>
  <c r="AU422" i="19"/>
  <c r="AV422" i="19"/>
  <c r="AW422" i="19"/>
  <c r="AX422" i="19"/>
  <c r="AY422" i="19"/>
  <c r="BB422" i="19"/>
  <c r="F423" i="19"/>
  <c r="G423" i="19"/>
  <c r="H423" i="19"/>
  <c r="I423" i="19"/>
  <c r="J423" i="19"/>
  <c r="K423" i="19"/>
  <c r="L423" i="19"/>
  <c r="M423" i="19"/>
  <c r="N423" i="19"/>
  <c r="O423" i="19"/>
  <c r="P423" i="19"/>
  <c r="Q423" i="19"/>
  <c r="R423" i="19"/>
  <c r="S423" i="19"/>
  <c r="T423" i="19"/>
  <c r="U423" i="19"/>
  <c r="V423" i="19"/>
  <c r="W423" i="19"/>
  <c r="X423" i="19"/>
  <c r="Y423" i="19"/>
  <c r="Z423" i="19"/>
  <c r="AA423" i="19"/>
  <c r="AB423" i="19"/>
  <c r="AC423" i="19"/>
  <c r="AD423" i="19"/>
  <c r="AE423" i="19"/>
  <c r="AF423" i="19"/>
  <c r="AG423" i="19"/>
  <c r="AH423" i="19"/>
  <c r="AI423" i="19"/>
  <c r="AJ423" i="19"/>
  <c r="AK423" i="19"/>
  <c r="AL423" i="19"/>
  <c r="AM423" i="19"/>
  <c r="AN423" i="19"/>
  <c r="AO423" i="19"/>
  <c r="AP423" i="19"/>
  <c r="AQ423" i="19"/>
  <c r="AR423" i="19"/>
  <c r="AS423" i="19"/>
  <c r="AT423" i="19"/>
  <c r="AU423" i="19"/>
  <c r="AV423" i="19"/>
  <c r="AW423" i="19"/>
  <c r="AX423" i="19"/>
  <c r="AY423" i="19"/>
  <c r="BB423" i="19"/>
  <c r="F424" i="19"/>
  <c r="G424" i="19"/>
  <c r="H424" i="19"/>
  <c r="I424" i="19"/>
  <c r="J424" i="19"/>
  <c r="K424" i="19"/>
  <c r="L424" i="19"/>
  <c r="M424" i="19"/>
  <c r="N424" i="19"/>
  <c r="O424" i="19"/>
  <c r="P424" i="19"/>
  <c r="Q424" i="19"/>
  <c r="R424" i="19"/>
  <c r="S424" i="19"/>
  <c r="T424" i="19"/>
  <c r="U424" i="19"/>
  <c r="V424" i="19"/>
  <c r="W424" i="19"/>
  <c r="X424" i="19"/>
  <c r="Y424" i="19"/>
  <c r="Z424" i="19"/>
  <c r="AA424" i="19"/>
  <c r="AB424" i="19"/>
  <c r="AC424" i="19"/>
  <c r="AD424" i="19"/>
  <c r="AE424" i="19"/>
  <c r="AF424" i="19"/>
  <c r="AG424" i="19"/>
  <c r="AH424" i="19"/>
  <c r="AI424" i="19"/>
  <c r="AJ424" i="19"/>
  <c r="AK424" i="19"/>
  <c r="AL424" i="19"/>
  <c r="AM424" i="19"/>
  <c r="AN424" i="19"/>
  <c r="AO424" i="19"/>
  <c r="AP424" i="19"/>
  <c r="AQ424" i="19"/>
  <c r="AR424" i="19"/>
  <c r="AS424" i="19"/>
  <c r="AT424" i="19"/>
  <c r="AU424" i="19"/>
  <c r="AV424" i="19"/>
  <c r="AW424" i="19"/>
  <c r="AX424" i="19"/>
  <c r="AY424" i="19"/>
  <c r="BB424" i="19"/>
  <c r="F425" i="19"/>
  <c r="G425" i="19"/>
  <c r="H425" i="19"/>
  <c r="I425" i="19"/>
  <c r="J425" i="19"/>
  <c r="K425" i="19"/>
  <c r="L425" i="19"/>
  <c r="M425" i="19"/>
  <c r="N425" i="19"/>
  <c r="O425" i="19"/>
  <c r="P425" i="19"/>
  <c r="Q425" i="19"/>
  <c r="R425" i="19"/>
  <c r="S425" i="19"/>
  <c r="T425" i="19"/>
  <c r="U425" i="19"/>
  <c r="V425" i="19"/>
  <c r="W425" i="19"/>
  <c r="X425" i="19"/>
  <c r="Y425" i="19"/>
  <c r="Z425" i="19"/>
  <c r="AA425" i="19"/>
  <c r="AB425" i="19"/>
  <c r="AC425" i="19"/>
  <c r="AD425" i="19"/>
  <c r="AE425" i="19"/>
  <c r="AF425" i="19"/>
  <c r="AG425" i="19"/>
  <c r="AH425" i="19"/>
  <c r="AI425" i="19"/>
  <c r="AJ425" i="19"/>
  <c r="AK425" i="19"/>
  <c r="AL425" i="19"/>
  <c r="AM425" i="19"/>
  <c r="AN425" i="19"/>
  <c r="AO425" i="19"/>
  <c r="AP425" i="19"/>
  <c r="AQ425" i="19"/>
  <c r="AR425" i="19"/>
  <c r="AS425" i="19"/>
  <c r="AT425" i="19"/>
  <c r="AU425" i="19"/>
  <c r="AV425" i="19"/>
  <c r="AW425" i="19"/>
  <c r="AX425" i="19"/>
  <c r="AY425" i="19"/>
  <c r="BB425" i="19"/>
  <c r="F426" i="19"/>
  <c r="G426" i="19"/>
  <c r="H426" i="19"/>
  <c r="I426" i="19"/>
  <c r="J426" i="19"/>
  <c r="K426" i="19"/>
  <c r="L426" i="19"/>
  <c r="M426" i="19"/>
  <c r="N426" i="19"/>
  <c r="O426" i="19"/>
  <c r="P426" i="19"/>
  <c r="Q426" i="19"/>
  <c r="R426" i="19"/>
  <c r="S426" i="19"/>
  <c r="T426" i="19"/>
  <c r="U426" i="19"/>
  <c r="V426" i="19"/>
  <c r="W426" i="19"/>
  <c r="X426" i="19"/>
  <c r="Y426" i="19"/>
  <c r="Z426" i="19"/>
  <c r="AA426" i="19"/>
  <c r="AB426" i="19"/>
  <c r="AC426" i="19"/>
  <c r="AU426" i="19" s="1"/>
  <c r="AD426" i="19"/>
  <c r="AE426" i="19"/>
  <c r="AF426" i="19"/>
  <c r="AG426" i="19"/>
  <c r="AH426" i="19"/>
  <c r="AI426" i="19"/>
  <c r="AJ426" i="19"/>
  <c r="AK426" i="19"/>
  <c r="AL426" i="19"/>
  <c r="AM426" i="19"/>
  <c r="AN426" i="19"/>
  <c r="AO426" i="19"/>
  <c r="AP426" i="19"/>
  <c r="AQ426" i="19"/>
  <c r="AR426" i="19"/>
  <c r="AS426" i="19"/>
  <c r="AT426" i="19"/>
  <c r="AV426" i="19"/>
  <c r="AW426" i="19"/>
  <c r="AX426" i="19"/>
  <c r="AY426" i="19"/>
  <c r="BB426" i="19"/>
  <c r="F427" i="19"/>
  <c r="X427" i="19" s="1"/>
  <c r="G427" i="19"/>
  <c r="H427" i="19"/>
  <c r="I427" i="19"/>
  <c r="J427" i="19"/>
  <c r="K427" i="19"/>
  <c r="L427" i="19"/>
  <c r="M427" i="19"/>
  <c r="N427" i="19"/>
  <c r="O427" i="19"/>
  <c r="P427" i="19"/>
  <c r="Q427" i="19"/>
  <c r="R427" i="19"/>
  <c r="S427" i="19"/>
  <c r="T427" i="19"/>
  <c r="U427" i="19"/>
  <c r="V427" i="19"/>
  <c r="W427" i="19"/>
  <c r="Y427" i="19"/>
  <c r="Z427" i="19"/>
  <c r="AA427" i="19"/>
  <c r="AB427" i="19"/>
  <c r="AC427" i="19"/>
  <c r="AU427" i="19" s="1"/>
  <c r="AD427" i="19"/>
  <c r="AE427" i="19"/>
  <c r="AF427" i="19"/>
  <c r="AG427" i="19"/>
  <c r="AH427" i="19"/>
  <c r="AI427" i="19"/>
  <c r="AJ427" i="19"/>
  <c r="AK427" i="19"/>
  <c r="AL427" i="19"/>
  <c r="AM427" i="19"/>
  <c r="AN427" i="19"/>
  <c r="AO427" i="19"/>
  <c r="AP427" i="19"/>
  <c r="AQ427" i="19"/>
  <c r="AR427" i="19"/>
  <c r="AS427" i="19"/>
  <c r="AT427" i="19"/>
  <c r="AV427" i="19"/>
  <c r="AW427" i="19"/>
  <c r="AX427" i="19"/>
  <c r="AY427" i="19"/>
  <c r="BB427" i="19"/>
  <c r="F428" i="19"/>
  <c r="X428" i="19" s="1"/>
  <c r="G428" i="19"/>
  <c r="H428" i="19"/>
  <c r="I428" i="19"/>
  <c r="J428" i="19"/>
  <c r="K428" i="19"/>
  <c r="L428" i="19"/>
  <c r="M428" i="19"/>
  <c r="N428" i="19"/>
  <c r="O428" i="19"/>
  <c r="P428" i="19"/>
  <c r="Q428" i="19"/>
  <c r="R428" i="19"/>
  <c r="S428" i="19"/>
  <c r="T428" i="19"/>
  <c r="U428" i="19"/>
  <c r="V428" i="19"/>
  <c r="W428" i="19"/>
  <c r="Y428" i="19"/>
  <c r="Z428" i="19"/>
  <c r="AA428" i="19"/>
  <c r="AB428" i="19"/>
  <c r="AC428" i="19"/>
  <c r="AU428" i="19" s="1"/>
  <c r="AD428" i="19"/>
  <c r="AE428" i="19"/>
  <c r="AF428" i="19"/>
  <c r="AG428" i="19"/>
  <c r="AH428" i="19"/>
  <c r="AI428" i="19"/>
  <c r="AJ428" i="19"/>
  <c r="AK428" i="19"/>
  <c r="AL428" i="19"/>
  <c r="AM428" i="19"/>
  <c r="AN428" i="19"/>
  <c r="AO428" i="19"/>
  <c r="AP428" i="19"/>
  <c r="AQ428" i="19"/>
  <c r="AR428" i="19"/>
  <c r="AS428" i="19"/>
  <c r="AT428" i="19"/>
  <c r="AV428" i="19"/>
  <c r="AW428" i="19"/>
  <c r="AX428" i="19"/>
  <c r="AY428" i="19"/>
  <c r="BB428" i="19"/>
  <c r="F429" i="19"/>
  <c r="X429" i="19" s="1"/>
  <c r="G429" i="19"/>
  <c r="H429" i="19"/>
  <c r="I429" i="19"/>
  <c r="J429" i="19"/>
  <c r="K429" i="19"/>
  <c r="L429" i="19"/>
  <c r="M429" i="19"/>
  <c r="N429" i="19"/>
  <c r="O429" i="19"/>
  <c r="P429" i="19"/>
  <c r="Q429" i="19"/>
  <c r="R429" i="19"/>
  <c r="S429" i="19"/>
  <c r="T429" i="19"/>
  <c r="U429" i="19"/>
  <c r="V429" i="19"/>
  <c r="W429" i="19"/>
  <c r="Y429" i="19"/>
  <c r="Z429" i="19"/>
  <c r="AA429" i="19"/>
  <c r="AB429" i="19"/>
  <c r="AC429" i="19"/>
  <c r="AU429" i="19" s="1"/>
  <c r="AD429" i="19"/>
  <c r="AE429" i="19"/>
  <c r="AF429" i="19"/>
  <c r="AG429" i="19"/>
  <c r="AH429" i="19"/>
  <c r="AI429" i="19"/>
  <c r="AJ429" i="19"/>
  <c r="AK429" i="19"/>
  <c r="AL429" i="19"/>
  <c r="AM429" i="19"/>
  <c r="AN429" i="19"/>
  <c r="AO429" i="19"/>
  <c r="AP429" i="19"/>
  <c r="AQ429" i="19"/>
  <c r="AR429" i="19"/>
  <c r="AS429" i="19"/>
  <c r="AT429" i="19"/>
  <c r="AV429" i="19"/>
  <c r="AW429" i="19"/>
  <c r="AX429" i="19"/>
  <c r="AY429" i="19"/>
  <c r="BB429" i="19"/>
  <c r="F430" i="19"/>
  <c r="X430" i="19" s="1"/>
  <c r="G430" i="19"/>
  <c r="H430" i="19"/>
  <c r="I430" i="19"/>
  <c r="J430" i="19"/>
  <c r="K430" i="19"/>
  <c r="L430" i="19"/>
  <c r="M430" i="19"/>
  <c r="N430" i="19"/>
  <c r="O430" i="19"/>
  <c r="P430" i="19"/>
  <c r="Q430" i="19"/>
  <c r="R430" i="19"/>
  <c r="S430" i="19"/>
  <c r="T430" i="19"/>
  <c r="U430" i="19"/>
  <c r="V430" i="19"/>
  <c r="W430" i="19"/>
  <c r="Y430" i="19"/>
  <c r="Z430" i="19"/>
  <c r="AA430" i="19"/>
  <c r="AB430" i="19"/>
  <c r="AC430" i="19"/>
  <c r="AU430" i="19" s="1"/>
  <c r="AD430" i="19"/>
  <c r="AE430" i="19"/>
  <c r="AF430" i="19"/>
  <c r="AG430" i="19"/>
  <c r="AH430" i="19"/>
  <c r="AI430" i="19"/>
  <c r="AJ430" i="19"/>
  <c r="AK430" i="19"/>
  <c r="AL430" i="19"/>
  <c r="AM430" i="19"/>
  <c r="AN430" i="19"/>
  <c r="AO430" i="19"/>
  <c r="AP430" i="19"/>
  <c r="AQ430" i="19"/>
  <c r="AR430" i="19"/>
  <c r="AS430" i="19"/>
  <c r="AT430" i="19"/>
  <c r="AV430" i="19"/>
  <c r="AW430" i="19"/>
  <c r="AX430" i="19"/>
  <c r="AY430" i="19"/>
  <c r="BB430" i="19"/>
  <c r="F431" i="19"/>
  <c r="X431" i="19" s="1"/>
  <c r="G431" i="19"/>
  <c r="H431" i="19"/>
  <c r="I431" i="19"/>
  <c r="J431" i="19"/>
  <c r="K431" i="19"/>
  <c r="L431" i="19"/>
  <c r="M431" i="19"/>
  <c r="N431" i="19"/>
  <c r="O431" i="19"/>
  <c r="P431" i="19"/>
  <c r="Q431" i="19"/>
  <c r="R431" i="19"/>
  <c r="S431" i="19"/>
  <c r="T431" i="19"/>
  <c r="U431" i="19"/>
  <c r="V431" i="19"/>
  <c r="W431" i="19"/>
  <c r="Y431" i="19"/>
  <c r="Z431" i="19"/>
  <c r="AA431" i="19"/>
  <c r="AB431" i="19"/>
  <c r="AC431" i="19"/>
  <c r="AU431" i="19" s="1"/>
  <c r="AD431" i="19"/>
  <c r="AE431" i="19"/>
  <c r="AF431" i="19"/>
  <c r="AG431" i="19"/>
  <c r="AH431" i="19"/>
  <c r="AI431" i="19"/>
  <c r="AJ431" i="19"/>
  <c r="AK431" i="19"/>
  <c r="AL431" i="19"/>
  <c r="AM431" i="19"/>
  <c r="AN431" i="19"/>
  <c r="AO431" i="19"/>
  <c r="AP431" i="19"/>
  <c r="AQ431" i="19"/>
  <c r="AR431" i="19"/>
  <c r="AS431" i="19"/>
  <c r="AT431" i="19"/>
  <c r="AV431" i="19"/>
  <c r="AW431" i="19"/>
  <c r="AX431" i="19"/>
  <c r="AY431" i="19"/>
  <c r="BB431" i="19"/>
  <c r="F432" i="19"/>
  <c r="X432" i="19" s="1"/>
  <c r="G432" i="19"/>
  <c r="H432" i="19"/>
  <c r="I432" i="19"/>
  <c r="J432" i="19"/>
  <c r="K432" i="19"/>
  <c r="L432" i="19"/>
  <c r="M432" i="19"/>
  <c r="N432" i="19"/>
  <c r="O432" i="19"/>
  <c r="P432" i="19"/>
  <c r="Q432" i="19"/>
  <c r="R432" i="19"/>
  <c r="S432" i="19"/>
  <c r="T432" i="19"/>
  <c r="U432" i="19"/>
  <c r="V432" i="19"/>
  <c r="W432" i="19"/>
  <c r="Y432" i="19"/>
  <c r="Z432" i="19"/>
  <c r="AA432" i="19"/>
  <c r="AB432" i="19"/>
  <c r="AC432" i="19"/>
  <c r="AD432" i="19"/>
  <c r="AE432" i="19"/>
  <c r="AF432" i="19"/>
  <c r="AG432" i="19"/>
  <c r="AH432" i="19"/>
  <c r="AI432" i="19"/>
  <c r="AJ432" i="19"/>
  <c r="AK432" i="19"/>
  <c r="AL432" i="19"/>
  <c r="AM432" i="19"/>
  <c r="AN432" i="19"/>
  <c r="AO432" i="19"/>
  <c r="AP432" i="19"/>
  <c r="AQ432" i="19"/>
  <c r="AR432" i="19"/>
  <c r="AS432" i="19"/>
  <c r="AT432" i="19"/>
  <c r="AU432" i="19"/>
  <c r="AV432" i="19"/>
  <c r="AW432" i="19"/>
  <c r="AX432" i="19"/>
  <c r="AY432" i="19"/>
  <c r="BB432" i="19"/>
  <c r="F433" i="19"/>
  <c r="G433" i="19"/>
  <c r="H433" i="19"/>
  <c r="I433" i="19"/>
  <c r="J433" i="19"/>
  <c r="K433" i="19"/>
  <c r="L433" i="19"/>
  <c r="M433" i="19"/>
  <c r="N433" i="19"/>
  <c r="O433" i="19"/>
  <c r="P433" i="19"/>
  <c r="Q433" i="19"/>
  <c r="R433" i="19"/>
  <c r="S433" i="19"/>
  <c r="T433" i="19"/>
  <c r="U433" i="19"/>
  <c r="V433" i="19"/>
  <c r="W433" i="19"/>
  <c r="X433" i="19"/>
  <c r="Y433" i="19"/>
  <c r="Z433" i="19"/>
  <c r="AA433" i="19"/>
  <c r="AB433" i="19"/>
  <c r="AC433" i="19"/>
  <c r="AD433" i="19"/>
  <c r="AE433" i="19"/>
  <c r="AF433" i="19"/>
  <c r="AG433" i="19"/>
  <c r="AH433" i="19"/>
  <c r="AI433" i="19"/>
  <c r="AJ433" i="19"/>
  <c r="AK433" i="19"/>
  <c r="AL433" i="19"/>
  <c r="AM433" i="19"/>
  <c r="AN433" i="19"/>
  <c r="AO433" i="19"/>
  <c r="AP433" i="19"/>
  <c r="AQ433" i="19"/>
  <c r="AR433" i="19"/>
  <c r="AS433" i="19"/>
  <c r="AT433" i="19"/>
  <c r="AU433" i="19"/>
  <c r="AV433" i="19"/>
  <c r="AW433" i="19"/>
  <c r="AX433" i="19"/>
  <c r="AY433" i="19"/>
  <c r="BB433" i="19"/>
  <c r="F434" i="19"/>
  <c r="G434" i="19"/>
  <c r="H434" i="19"/>
  <c r="I434" i="19"/>
  <c r="J434" i="19"/>
  <c r="K434" i="19"/>
  <c r="L434" i="19"/>
  <c r="M434" i="19"/>
  <c r="N434" i="19"/>
  <c r="O434" i="19"/>
  <c r="P434" i="19"/>
  <c r="Q434" i="19"/>
  <c r="R434" i="19"/>
  <c r="S434" i="19"/>
  <c r="T434" i="19"/>
  <c r="U434" i="19"/>
  <c r="V434" i="19"/>
  <c r="W434" i="19"/>
  <c r="X434" i="19"/>
  <c r="Y434" i="19"/>
  <c r="Z434" i="19"/>
  <c r="AA434" i="19"/>
  <c r="AB434" i="19"/>
  <c r="AC434" i="19"/>
  <c r="AU434" i="19" s="1"/>
  <c r="AD434" i="19"/>
  <c r="AE434" i="19"/>
  <c r="AF434" i="19"/>
  <c r="AG434" i="19"/>
  <c r="AH434" i="19"/>
  <c r="AI434" i="19"/>
  <c r="AJ434" i="19"/>
  <c r="AK434" i="19"/>
  <c r="AL434" i="19"/>
  <c r="AM434" i="19"/>
  <c r="AN434" i="19"/>
  <c r="AO434" i="19"/>
  <c r="AP434" i="19"/>
  <c r="AQ434" i="19"/>
  <c r="AR434" i="19"/>
  <c r="AS434" i="19"/>
  <c r="AT434" i="19"/>
  <c r="AV434" i="19"/>
  <c r="AW434" i="19"/>
  <c r="AX434" i="19"/>
  <c r="AY434" i="19"/>
  <c r="BB434" i="19"/>
  <c r="F435" i="19"/>
  <c r="X435" i="19" s="1"/>
  <c r="G435" i="19"/>
  <c r="H435" i="19"/>
  <c r="I435" i="19"/>
  <c r="J435" i="19"/>
  <c r="K435" i="19"/>
  <c r="L435" i="19"/>
  <c r="M435" i="19"/>
  <c r="N435" i="19"/>
  <c r="O435" i="19"/>
  <c r="P435" i="19"/>
  <c r="Q435" i="19"/>
  <c r="R435" i="19"/>
  <c r="S435" i="19"/>
  <c r="T435" i="19"/>
  <c r="U435" i="19"/>
  <c r="V435" i="19"/>
  <c r="W435" i="19"/>
  <c r="Y435" i="19"/>
  <c r="Z435" i="19"/>
  <c r="AA435" i="19"/>
  <c r="AB435" i="19"/>
  <c r="AC435" i="19"/>
  <c r="AU435" i="19" s="1"/>
  <c r="AD435" i="19"/>
  <c r="AE435" i="19"/>
  <c r="AF435" i="19"/>
  <c r="AG435" i="19"/>
  <c r="AH435" i="19"/>
  <c r="AI435" i="19"/>
  <c r="AJ435" i="19"/>
  <c r="AK435" i="19"/>
  <c r="AL435" i="19"/>
  <c r="AM435" i="19"/>
  <c r="AN435" i="19"/>
  <c r="AO435" i="19"/>
  <c r="AP435" i="19"/>
  <c r="AQ435" i="19"/>
  <c r="AR435" i="19"/>
  <c r="AS435" i="19"/>
  <c r="AT435" i="19"/>
  <c r="AV435" i="19"/>
  <c r="AW435" i="19"/>
  <c r="AX435" i="19"/>
  <c r="AY435" i="19"/>
  <c r="BB435" i="19"/>
  <c r="F436" i="19"/>
  <c r="X436" i="19" s="1"/>
  <c r="G436" i="19"/>
  <c r="H436" i="19"/>
  <c r="I436" i="19"/>
  <c r="J436" i="19"/>
  <c r="K436" i="19"/>
  <c r="L436" i="19"/>
  <c r="M436" i="19"/>
  <c r="N436" i="19"/>
  <c r="O436" i="19"/>
  <c r="P436" i="19"/>
  <c r="Q436" i="19"/>
  <c r="R436" i="19"/>
  <c r="S436" i="19"/>
  <c r="T436" i="19"/>
  <c r="U436" i="19"/>
  <c r="V436" i="19"/>
  <c r="W436" i="19"/>
  <c r="Y436" i="19"/>
  <c r="Z436" i="19"/>
  <c r="AA436" i="19"/>
  <c r="AB436" i="19"/>
  <c r="AC436" i="19"/>
  <c r="AU436" i="19" s="1"/>
  <c r="AD436" i="19"/>
  <c r="AE436" i="19"/>
  <c r="AF436" i="19"/>
  <c r="AG436" i="19"/>
  <c r="AH436" i="19"/>
  <c r="AI436" i="19"/>
  <c r="AJ436" i="19"/>
  <c r="AK436" i="19"/>
  <c r="AL436" i="19"/>
  <c r="AM436" i="19"/>
  <c r="AN436" i="19"/>
  <c r="AO436" i="19"/>
  <c r="AP436" i="19"/>
  <c r="AQ436" i="19"/>
  <c r="AR436" i="19"/>
  <c r="AS436" i="19"/>
  <c r="AT436" i="19"/>
  <c r="AV436" i="19"/>
  <c r="AW436" i="19"/>
  <c r="AX436" i="19"/>
  <c r="AY436" i="19"/>
  <c r="BB436" i="19"/>
  <c r="F437" i="19"/>
  <c r="X437" i="19" s="1"/>
  <c r="G437" i="19"/>
  <c r="H437" i="19"/>
  <c r="I437" i="19"/>
  <c r="J437" i="19"/>
  <c r="K437" i="19"/>
  <c r="L437" i="19"/>
  <c r="M437" i="19"/>
  <c r="N437" i="19"/>
  <c r="O437" i="19"/>
  <c r="P437" i="19"/>
  <c r="Q437" i="19"/>
  <c r="R437" i="19"/>
  <c r="S437" i="19"/>
  <c r="T437" i="19"/>
  <c r="U437" i="19"/>
  <c r="V437" i="19"/>
  <c r="W437" i="19"/>
  <c r="Y437" i="19"/>
  <c r="Z437" i="19"/>
  <c r="AA437" i="19"/>
  <c r="AB437" i="19"/>
  <c r="AC437" i="19"/>
  <c r="AD437" i="19"/>
  <c r="AE437" i="19"/>
  <c r="AF437" i="19"/>
  <c r="AG437" i="19"/>
  <c r="AH437" i="19"/>
  <c r="AI437" i="19"/>
  <c r="AJ437" i="19"/>
  <c r="AK437" i="19"/>
  <c r="AL437" i="19"/>
  <c r="AM437" i="19"/>
  <c r="AN437" i="19"/>
  <c r="AO437" i="19"/>
  <c r="AP437" i="19"/>
  <c r="AQ437" i="19"/>
  <c r="AR437" i="19"/>
  <c r="AS437" i="19"/>
  <c r="AT437" i="19"/>
  <c r="AU437" i="19"/>
  <c r="AV437" i="19"/>
  <c r="AW437" i="19"/>
  <c r="AX437" i="19"/>
  <c r="AY437" i="19"/>
  <c r="BB437" i="19"/>
  <c r="F438" i="19"/>
  <c r="G438" i="19"/>
  <c r="H438" i="19"/>
  <c r="I438" i="19"/>
  <c r="J438" i="19"/>
  <c r="K438" i="19"/>
  <c r="L438" i="19"/>
  <c r="M438" i="19"/>
  <c r="N438" i="19"/>
  <c r="O438" i="19"/>
  <c r="P438" i="19"/>
  <c r="Q438" i="19"/>
  <c r="R438" i="19"/>
  <c r="S438" i="19"/>
  <c r="T438" i="19"/>
  <c r="U438" i="19"/>
  <c r="V438" i="19"/>
  <c r="W438" i="19"/>
  <c r="X438" i="19"/>
  <c r="Y438" i="19"/>
  <c r="Z438" i="19"/>
  <c r="AA438" i="19"/>
  <c r="AB438" i="19"/>
  <c r="AC438" i="19"/>
  <c r="AD438" i="19"/>
  <c r="AE438" i="19"/>
  <c r="AF438" i="19"/>
  <c r="AG438" i="19"/>
  <c r="AH438" i="19"/>
  <c r="AI438" i="19"/>
  <c r="AJ438" i="19"/>
  <c r="AK438" i="19"/>
  <c r="AL438" i="19"/>
  <c r="AM438" i="19"/>
  <c r="AN438" i="19"/>
  <c r="AO438" i="19"/>
  <c r="AP438" i="19"/>
  <c r="AQ438" i="19"/>
  <c r="AR438" i="19"/>
  <c r="AS438" i="19"/>
  <c r="AT438" i="19"/>
  <c r="AU438" i="19"/>
  <c r="AV438" i="19"/>
  <c r="AW438" i="19"/>
  <c r="AX438" i="19"/>
  <c r="AY438" i="19"/>
  <c r="BB438" i="19"/>
  <c r="F439" i="19"/>
  <c r="G439" i="19"/>
  <c r="H439" i="19"/>
  <c r="I439" i="19"/>
  <c r="J439" i="19"/>
  <c r="K439" i="19"/>
  <c r="L439" i="19"/>
  <c r="M439" i="19"/>
  <c r="N439" i="19"/>
  <c r="O439" i="19"/>
  <c r="P439" i="19"/>
  <c r="Q439" i="19"/>
  <c r="R439" i="19"/>
  <c r="S439" i="19"/>
  <c r="T439" i="19"/>
  <c r="U439" i="19"/>
  <c r="V439" i="19"/>
  <c r="W439" i="19"/>
  <c r="X439" i="19"/>
  <c r="Y439" i="19"/>
  <c r="Z439" i="19"/>
  <c r="AA439" i="19"/>
  <c r="AB439" i="19"/>
  <c r="AC439" i="19"/>
  <c r="AU439" i="19" s="1"/>
  <c r="AD439" i="19"/>
  <c r="AE439" i="19"/>
  <c r="AF439" i="19"/>
  <c r="AG439" i="19"/>
  <c r="AH439" i="19"/>
  <c r="AI439" i="19"/>
  <c r="AJ439" i="19"/>
  <c r="AK439" i="19"/>
  <c r="AL439" i="19"/>
  <c r="AM439" i="19"/>
  <c r="AN439" i="19"/>
  <c r="AO439" i="19"/>
  <c r="AP439" i="19"/>
  <c r="AQ439" i="19"/>
  <c r="AR439" i="19"/>
  <c r="AS439" i="19"/>
  <c r="AT439" i="19"/>
  <c r="AV439" i="19"/>
  <c r="AW439" i="19"/>
  <c r="AX439" i="19"/>
  <c r="AY439" i="19"/>
  <c r="BB439" i="19"/>
  <c r="F440" i="19"/>
  <c r="X440" i="19" s="1"/>
  <c r="G440" i="19"/>
  <c r="H440" i="19"/>
  <c r="I440" i="19"/>
  <c r="J440" i="19"/>
  <c r="K440" i="19"/>
  <c r="L440" i="19"/>
  <c r="M440" i="19"/>
  <c r="N440" i="19"/>
  <c r="O440" i="19"/>
  <c r="P440" i="19"/>
  <c r="Q440" i="19"/>
  <c r="R440" i="19"/>
  <c r="S440" i="19"/>
  <c r="T440" i="19"/>
  <c r="U440" i="19"/>
  <c r="V440" i="19"/>
  <c r="W440" i="19"/>
  <c r="Y440" i="19"/>
  <c r="Z440" i="19"/>
  <c r="AA440" i="19"/>
  <c r="AB440" i="19"/>
  <c r="AC440" i="19"/>
  <c r="AD440" i="19"/>
  <c r="AE440" i="19"/>
  <c r="AF440" i="19"/>
  <c r="AG440" i="19"/>
  <c r="AH440" i="19"/>
  <c r="AI440" i="19"/>
  <c r="AJ440" i="19"/>
  <c r="AK440" i="19"/>
  <c r="AL440" i="19"/>
  <c r="AM440" i="19"/>
  <c r="AN440" i="19"/>
  <c r="AO440" i="19"/>
  <c r="AP440" i="19"/>
  <c r="AQ440" i="19"/>
  <c r="AR440" i="19"/>
  <c r="AS440" i="19"/>
  <c r="AT440" i="19"/>
  <c r="AU440" i="19"/>
  <c r="AV440" i="19"/>
  <c r="AW440" i="19"/>
  <c r="AX440" i="19"/>
  <c r="AY440" i="19"/>
  <c r="BB440" i="19"/>
  <c r="F441" i="19"/>
  <c r="G441" i="19"/>
  <c r="H441" i="19"/>
  <c r="I441" i="19"/>
  <c r="J441" i="19"/>
  <c r="K441" i="19"/>
  <c r="L441" i="19"/>
  <c r="M441" i="19"/>
  <c r="N441" i="19"/>
  <c r="O441" i="19"/>
  <c r="P441" i="19"/>
  <c r="Q441" i="19"/>
  <c r="R441" i="19"/>
  <c r="S441" i="19"/>
  <c r="T441" i="19"/>
  <c r="U441" i="19"/>
  <c r="V441" i="19"/>
  <c r="W441" i="19"/>
  <c r="X441" i="19"/>
  <c r="Y441" i="19"/>
  <c r="Z441" i="19"/>
  <c r="AA441" i="19"/>
  <c r="AB441" i="19"/>
  <c r="AC441" i="19"/>
  <c r="AD441" i="19"/>
  <c r="AE441" i="19"/>
  <c r="AF441" i="19"/>
  <c r="AG441" i="19"/>
  <c r="AH441" i="19"/>
  <c r="AI441" i="19"/>
  <c r="AJ441" i="19"/>
  <c r="AK441" i="19"/>
  <c r="AL441" i="19"/>
  <c r="AM441" i="19"/>
  <c r="AN441" i="19"/>
  <c r="AO441" i="19"/>
  <c r="AP441" i="19"/>
  <c r="AQ441" i="19"/>
  <c r="AR441" i="19"/>
  <c r="AS441" i="19"/>
  <c r="AT441" i="19"/>
  <c r="AU441" i="19"/>
  <c r="AV441" i="19"/>
  <c r="AW441" i="19"/>
  <c r="AX441" i="19"/>
  <c r="AY441" i="19"/>
  <c r="BB441" i="19"/>
  <c r="F442" i="19"/>
  <c r="G442" i="19"/>
  <c r="H442" i="19"/>
  <c r="I442" i="19"/>
  <c r="J442" i="19"/>
  <c r="K442" i="19"/>
  <c r="L442" i="19"/>
  <c r="M442" i="19"/>
  <c r="N442" i="19"/>
  <c r="O442" i="19"/>
  <c r="P442" i="19"/>
  <c r="Q442" i="19"/>
  <c r="R442" i="19"/>
  <c r="S442" i="19"/>
  <c r="T442" i="19"/>
  <c r="U442" i="19"/>
  <c r="V442" i="19"/>
  <c r="W442" i="19"/>
  <c r="X442" i="19"/>
  <c r="Y442" i="19"/>
  <c r="Z442" i="19"/>
  <c r="AA442" i="19"/>
  <c r="AB442" i="19"/>
  <c r="AC442" i="19"/>
  <c r="AU442" i="19" s="1"/>
  <c r="AD442" i="19"/>
  <c r="AE442" i="19"/>
  <c r="AF442" i="19"/>
  <c r="AG442" i="19"/>
  <c r="AH442" i="19"/>
  <c r="AI442" i="19"/>
  <c r="AJ442" i="19"/>
  <c r="AK442" i="19"/>
  <c r="AL442" i="19"/>
  <c r="AM442" i="19"/>
  <c r="AN442" i="19"/>
  <c r="AO442" i="19"/>
  <c r="AP442" i="19"/>
  <c r="AQ442" i="19"/>
  <c r="AR442" i="19"/>
  <c r="AS442" i="19"/>
  <c r="AT442" i="19"/>
  <c r="AV442" i="19"/>
  <c r="AW442" i="19"/>
  <c r="AX442" i="19"/>
  <c r="AY442" i="19"/>
  <c r="BB442" i="19"/>
  <c r="F443" i="19"/>
  <c r="X443" i="19" s="1"/>
  <c r="G443" i="19"/>
  <c r="H443" i="19"/>
  <c r="I443" i="19"/>
  <c r="J443" i="19"/>
  <c r="K443" i="19"/>
  <c r="L443" i="19"/>
  <c r="M443" i="19"/>
  <c r="N443" i="19"/>
  <c r="O443" i="19"/>
  <c r="P443" i="19"/>
  <c r="Q443" i="19"/>
  <c r="R443" i="19"/>
  <c r="S443" i="19"/>
  <c r="T443" i="19"/>
  <c r="U443" i="19"/>
  <c r="V443" i="19"/>
  <c r="W443" i="19"/>
  <c r="Y443" i="19"/>
  <c r="Z443" i="19"/>
  <c r="AA443" i="19"/>
  <c r="AB443" i="19"/>
  <c r="AC443" i="19"/>
  <c r="AU443" i="19" s="1"/>
  <c r="AD443" i="19"/>
  <c r="AE443" i="19"/>
  <c r="AF443" i="19"/>
  <c r="AG443" i="19"/>
  <c r="AH443" i="19"/>
  <c r="AI443" i="19"/>
  <c r="AJ443" i="19"/>
  <c r="AK443" i="19"/>
  <c r="AL443" i="19"/>
  <c r="AM443" i="19"/>
  <c r="AN443" i="19"/>
  <c r="AO443" i="19"/>
  <c r="AP443" i="19"/>
  <c r="AQ443" i="19"/>
  <c r="AR443" i="19"/>
  <c r="AS443" i="19"/>
  <c r="AT443" i="19"/>
  <c r="AV443" i="19"/>
  <c r="AW443" i="19"/>
  <c r="AX443" i="19"/>
  <c r="AY443" i="19"/>
  <c r="BB443" i="19"/>
  <c r="F444" i="19"/>
  <c r="X444" i="19" s="1"/>
  <c r="G444" i="19"/>
  <c r="H444" i="19"/>
  <c r="I444" i="19"/>
  <c r="J444" i="19"/>
  <c r="K444" i="19"/>
  <c r="L444" i="19"/>
  <c r="M444" i="19"/>
  <c r="N444" i="19"/>
  <c r="O444" i="19"/>
  <c r="P444" i="19"/>
  <c r="Q444" i="19"/>
  <c r="R444" i="19"/>
  <c r="S444" i="19"/>
  <c r="T444" i="19"/>
  <c r="U444" i="19"/>
  <c r="V444" i="19"/>
  <c r="W444" i="19"/>
  <c r="Y444" i="19"/>
  <c r="Z444" i="19"/>
  <c r="AA444" i="19"/>
  <c r="AB444" i="19"/>
  <c r="AC444" i="19"/>
  <c r="AU444" i="19" s="1"/>
  <c r="AD444" i="19"/>
  <c r="AE444" i="19"/>
  <c r="AF444" i="19"/>
  <c r="AG444" i="19"/>
  <c r="AH444" i="19"/>
  <c r="AI444" i="19"/>
  <c r="AJ444" i="19"/>
  <c r="AK444" i="19"/>
  <c r="AL444" i="19"/>
  <c r="AM444" i="19"/>
  <c r="AN444" i="19"/>
  <c r="AO444" i="19"/>
  <c r="AP444" i="19"/>
  <c r="AQ444" i="19"/>
  <c r="AR444" i="19"/>
  <c r="AT444" i="19"/>
  <c r="AV444" i="19"/>
  <c r="AW444" i="19"/>
  <c r="AX444" i="19"/>
  <c r="AY444" i="19"/>
  <c r="BB444" i="19"/>
  <c r="F445" i="19"/>
  <c r="X445" i="19" s="1"/>
  <c r="G445" i="19"/>
  <c r="H445" i="19"/>
  <c r="I445" i="19"/>
  <c r="J445" i="19"/>
  <c r="K445" i="19"/>
  <c r="L445" i="19"/>
  <c r="M445" i="19"/>
  <c r="N445" i="19"/>
  <c r="O445" i="19"/>
  <c r="P445" i="19"/>
  <c r="Q445" i="19"/>
  <c r="R445" i="19"/>
  <c r="S445" i="19"/>
  <c r="T445" i="19"/>
  <c r="U445" i="19"/>
  <c r="V445" i="19"/>
  <c r="W445" i="19"/>
  <c r="Y445" i="19"/>
  <c r="Z445" i="19"/>
  <c r="AA445" i="19"/>
  <c r="AB445" i="19"/>
  <c r="AC445" i="19"/>
  <c r="AD445" i="19"/>
  <c r="AE445" i="19"/>
  <c r="AF445" i="19"/>
  <c r="AG445" i="19"/>
  <c r="AH445" i="19"/>
  <c r="AI445" i="19"/>
  <c r="AJ445" i="19"/>
  <c r="AK445" i="19"/>
  <c r="AL445" i="19"/>
  <c r="AM445" i="19"/>
  <c r="AN445" i="19"/>
  <c r="AO445" i="19"/>
  <c r="AP445" i="19"/>
  <c r="AQ445" i="19"/>
  <c r="AR445" i="19"/>
  <c r="AS445" i="19"/>
  <c r="AT445" i="19"/>
  <c r="AU445" i="19"/>
  <c r="AV445" i="19"/>
  <c r="AW445" i="19"/>
  <c r="AX445" i="19"/>
  <c r="AY445" i="19"/>
  <c r="BB445" i="19"/>
  <c r="F446" i="19"/>
  <c r="G446" i="19"/>
  <c r="H446" i="19"/>
  <c r="I446" i="19"/>
  <c r="J446" i="19"/>
  <c r="K446" i="19"/>
  <c r="L446" i="19"/>
  <c r="M446" i="19"/>
  <c r="N446" i="19"/>
  <c r="O446" i="19"/>
  <c r="P446" i="19"/>
  <c r="Q446" i="19"/>
  <c r="R446" i="19"/>
  <c r="S446" i="19"/>
  <c r="T446" i="19"/>
  <c r="U446" i="19"/>
  <c r="V446" i="19"/>
  <c r="W446" i="19"/>
  <c r="X446" i="19"/>
  <c r="Y446" i="19"/>
  <c r="Z446" i="19"/>
  <c r="AA446" i="19"/>
  <c r="AB446" i="19"/>
  <c r="AC446" i="19"/>
  <c r="AD446" i="19"/>
  <c r="AE446" i="19"/>
  <c r="AF446" i="19"/>
  <c r="AG446" i="19"/>
  <c r="AH446" i="19"/>
  <c r="AI446" i="19"/>
  <c r="AJ446" i="19"/>
  <c r="AK446" i="19"/>
  <c r="AL446" i="19"/>
  <c r="AM446" i="19"/>
  <c r="AN446" i="19"/>
  <c r="AO446" i="19"/>
  <c r="AP446" i="19"/>
  <c r="AQ446" i="19"/>
  <c r="AR446" i="19"/>
  <c r="AS446" i="19"/>
  <c r="AT446" i="19"/>
  <c r="AU446" i="19"/>
  <c r="AV446" i="19"/>
  <c r="AW446" i="19"/>
  <c r="AX446" i="19"/>
  <c r="AY446" i="19"/>
  <c r="BB446" i="19"/>
  <c r="F447" i="19"/>
  <c r="G447" i="19"/>
  <c r="H447" i="19"/>
  <c r="I447" i="19"/>
  <c r="J447" i="19"/>
  <c r="K447" i="19"/>
  <c r="L447" i="19"/>
  <c r="M447" i="19"/>
  <c r="N447" i="19"/>
  <c r="O447" i="19"/>
  <c r="P447" i="19"/>
  <c r="Q447" i="19"/>
  <c r="R447" i="19"/>
  <c r="S447" i="19"/>
  <c r="T447" i="19"/>
  <c r="U447" i="19"/>
  <c r="V447" i="19"/>
  <c r="W447" i="19"/>
  <c r="X447" i="19"/>
  <c r="Y447" i="19"/>
  <c r="Z447" i="19"/>
  <c r="AA447" i="19"/>
  <c r="AB447" i="19"/>
  <c r="AC447" i="19"/>
  <c r="AD447" i="19"/>
  <c r="AE447" i="19"/>
  <c r="AF447" i="19"/>
  <c r="AG447" i="19"/>
  <c r="AH447" i="19"/>
  <c r="AI447" i="19"/>
  <c r="AJ447" i="19"/>
  <c r="AK447" i="19"/>
  <c r="AL447" i="19"/>
  <c r="AM447" i="19"/>
  <c r="AN447" i="19"/>
  <c r="AO447" i="19"/>
  <c r="AP447" i="19"/>
  <c r="AQ447" i="19"/>
  <c r="AR447" i="19"/>
  <c r="AS447" i="19"/>
  <c r="AT447" i="19"/>
  <c r="AU447" i="19"/>
  <c r="AV447" i="19"/>
  <c r="AW447" i="19"/>
  <c r="AX447" i="19"/>
  <c r="AY447" i="19"/>
  <c r="BB447" i="19"/>
  <c r="F448" i="19"/>
  <c r="G448" i="19"/>
  <c r="H448" i="19"/>
  <c r="I448" i="19"/>
  <c r="J448" i="19"/>
  <c r="K448" i="19"/>
  <c r="L448" i="19"/>
  <c r="M448" i="19"/>
  <c r="N448" i="19"/>
  <c r="O448" i="19"/>
  <c r="P448" i="19"/>
  <c r="Q448" i="19"/>
  <c r="R448" i="19"/>
  <c r="S448" i="19"/>
  <c r="T448" i="19"/>
  <c r="U448" i="19"/>
  <c r="V448" i="19"/>
  <c r="W448" i="19"/>
  <c r="X448" i="19"/>
  <c r="Y448" i="19"/>
  <c r="Z448" i="19"/>
  <c r="AA448" i="19"/>
  <c r="AB448" i="19"/>
  <c r="AC448" i="19"/>
  <c r="AD448" i="19"/>
  <c r="AE448" i="19"/>
  <c r="AF448" i="19"/>
  <c r="AG448" i="19"/>
  <c r="AH448" i="19"/>
  <c r="AI448" i="19"/>
  <c r="AJ448" i="19"/>
  <c r="AK448" i="19"/>
  <c r="AL448" i="19"/>
  <c r="AM448" i="19"/>
  <c r="AN448" i="19"/>
  <c r="AO448" i="19"/>
  <c r="AP448" i="19"/>
  <c r="AQ448" i="19"/>
  <c r="AR448" i="19"/>
  <c r="AS448" i="19"/>
  <c r="AT448" i="19"/>
  <c r="AU448" i="19"/>
  <c r="AV448" i="19"/>
  <c r="AW448" i="19"/>
  <c r="AX448" i="19"/>
  <c r="AY448" i="19"/>
  <c r="BB448" i="19"/>
  <c r="F449" i="19"/>
  <c r="G449" i="19"/>
  <c r="H449" i="19"/>
  <c r="I449" i="19"/>
  <c r="J449" i="19"/>
  <c r="K449" i="19"/>
  <c r="L449" i="19"/>
  <c r="M449" i="19"/>
  <c r="N449" i="19"/>
  <c r="O449" i="19"/>
  <c r="P449" i="19"/>
  <c r="Q449" i="19"/>
  <c r="R449" i="19"/>
  <c r="S449" i="19"/>
  <c r="T449" i="19"/>
  <c r="U449" i="19"/>
  <c r="V449" i="19"/>
  <c r="W449" i="19"/>
  <c r="X449" i="19"/>
  <c r="Y449" i="19"/>
  <c r="Z449" i="19"/>
  <c r="AA449" i="19"/>
  <c r="AB449" i="19"/>
  <c r="AC449" i="19"/>
  <c r="AD449" i="19"/>
  <c r="AE449" i="19"/>
  <c r="AF449" i="19"/>
  <c r="AG449" i="19"/>
  <c r="AH449" i="19"/>
  <c r="AI449" i="19"/>
  <c r="AJ449" i="19"/>
  <c r="AK449" i="19"/>
  <c r="AL449" i="19"/>
  <c r="AM449" i="19"/>
  <c r="AN449" i="19"/>
  <c r="AO449" i="19"/>
  <c r="AP449" i="19"/>
  <c r="AQ449" i="19"/>
  <c r="AR449" i="19"/>
  <c r="AS449" i="19"/>
  <c r="AT449" i="19"/>
  <c r="AU449" i="19"/>
  <c r="AV449" i="19"/>
  <c r="AW449" i="19"/>
  <c r="AX449" i="19"/>
  <c r="AY449" i="19"/>
  <c r="BB449" i="19"/>
  <c r="F450" i="19"/>
  <c r="G450" i="19"/>
  <c r="H450" i="19"/>
  <c r="I450" i="19"/>
  <c r="J450" i="19"/>
  <c r="K450" i="19"/>
  <c r="L450" i="19"/>
  <c r="M450" i="19"/>
  <c r="N450" i="19"/>
  <c r="O450" i="19"/>
  <c r="P450" i="19"/>
  <c r="Q450" i="19"/>
  <c r="R450" i="19"/>
  <c r="S450" i="19"/>
  <c r="T450" i="19"/>
  <c r="U450" i="19"/>
  <c r="V450" i="19"/>
  <c r="W450" i="19"/>
  <c r="X450" i="19"/>
  <c r="Y450" i="19"/>
  <c r="Z450" i="19"/>
  <c r="AA450" i="19"/>
  <c r="AB450" i="19"/>
  <c r="AC450" i="19"/>
  <c r="AU450" i="19" s="1"/>
  <c r="AD450" i="19"/>
  <c r="AE450" i="19"/>
  <c r="AF450" i="19"/>
  <c r="AG450" i="19"/>
  <c r="AH450" i="19"/>
  <c r="AI450" i="19"/>
  <c r="AJ450" i="19"/>
  <c r="AK450" i="19"/>
  <c r="AL450" i="19"/>
  <c r="AM450" i="19"/>
  <c r="AN450" i="19"/>
  <c r="AO450" i="19"/>
  <c r="AP450" i="19"/>
  <c r="AQ450" i="19"/>
  <c r="AR450" i="19"/>
  <c r="AS450" i="19"/>
  <c r="AT450" i="19"/>
  <c r="AV450" i="19"/>
  <c r="AW450" i="19"/>
  <c r="AX450" i="19"/>
  <c r="AY450" i="19"/>
  <c r="BB450" i="19"/>
  <c r="F451" i="19"/>
  <c r="X451" i="19" s="1"/>
  <c r="G451" i="19"/>
  <c r="H451" i="19"/>
  <c r="I451" i="19"/>
  <c r="J451" i="19"/>
  <c r="K451" i="19"/>
  <c r="L451" i="19"/>
  <c r="M451" i="19"/>
  <c r="N451" i="19"/>
  <c r="O451" i="19"/>
  <c r="P451" i="19"/>
  <c r="Q451" i="19"/>
  <c r="R451" i="19"/>
  <c r="S451" i="19"/>
  <c r="T451" i="19"/>
  <c r="U451" i="19"/>
  <c r="V451" i="19"/>
  <c r="W451" i="19"/>
  <c r="Y451" i="19"/>
  <c r="Z451" i="19"/>
  <c r="AA451" i="19"/>
  <c r="AB451" i="19"/>
  <c r="AC451" i="19"/>
  <c r="AU451" i="19" s="1"/>
  <c r="AD451" i="19"/>
  <c r="AE451" i="19"/>
  <c r="AF451" i="19"/>
  <c r="AG451" i="19"/>
  <c r="AH451" i="19"/>
  <c r="AI451" i="19"/>
  <c r="AJ451" i="19"/>
  <c r="AK451" i="19"/>
  <c r="AL451" i="19"/>
  <c r="AM451" i="19"/>
  <c r="AN451" i="19"/>
  <c r="AO451" i="19"/>
  <c r="AP451" i="19"/>
  <c r="AQ451" i="19"/>
  <c r="AR451" i="19"/>
  <c r="AS451" i="19"/>
  <c r="AT451" i="19"/>
  <c r="AV451" i="19"/>
  <c r="AW451" i="19"/>
  <c r="AX451" i="19"/>
  <c r="AY451" i="19"/>
  <c r="BB451" i="19"/>
  <c r="F452" i="19"/>
  <c r="X452" i="19" s="1"/>
  <c r="G452" i="19"/>
  <c r="H452" i="19"/>
  <c r="I452" i="19"/>
  <c r="J452" i="19"/>
  <c r="K452" i="19"/>
  <c r="L452" i="19"/>
  <c r="M452" i="19"/>
  <c r="N452" i="19"/>
  <c r="O452" i="19"/>
  <c r="P452" i="19"/>
  <c r="Q452" i="19"/>
  <c r="R452" i="19"/>
  <c r="S452" i="19"/>
  <c r="T452" i="19"/>
  <c r="U452" i="19"/>
  <c r="V452" i="19"/>
  <c r="W452" i="19"/>
  <c r="Y452" i="19"/>
  <c r="Z452" i="19"/>
  <c r="AA452" i="19"/>
  <c r="AB452" i="19"/>
  <c r="AC452" i="19"/>
  <c r="AU452" i="19" s="1"/>
  <c r="AD452" i="19"/>
  <c r="AE452" i="19"/>
  <c r="AF452" i="19"/>
  <c r="AG452" i="19"/>
  <c r="AH452" i="19"/>
  <c r="AI452" i="19"/>
  <c r="AJ452" i="19"/>
  <c r="AK452" i="19"/>
  <c r="AL452" i="19"/>
  <c r="AM452" i="19"/>
  <c r="AN452" i="19"/>
  <c r="AO452" i="19"/>
  <c r="AP452" i="19"/>
  <c r="AQ452" i="19"/>
  <c r="AR452" i="19"/>
  <c r="AS452" i="19"/>
  <c r="AT452" i="19"/>
  <c r="AV452" i="19"/>
  <c r="AW452" i="19"/>
  <c r="AX452" i="19"/>
  <c r="AY452" i="19"/>
  <c r="BB452" i="19"/>
  <c r="F453" i="19"/>
  <c r="X453" i="19" s="1"/>
  <c r="G453" i="19"/>
  <c r="H453" i="19"/>
  <c r="I453" i="19"/>
  <c r="J453" i="19"/>
  <c r="K453" i="19"/>
  <c r="L453" i="19"/>
  <c r="M453" i="19"/>
  <c r="N453" i="19"/>
  <c r="O453" i="19"/>
  <c r="P453" i="19"/>
  <c r="Q453" i="19"/>
  <c r="R453" i="19"/>
  <c r="S453" i="19"/>
  <c r="T453" i="19"/>
  <c r="U453" i="19"/>
  <c r="V453" i="19"/>
  <c r="W453" i="19"/>
  <c r="Y453" i="19"/>
  <c r="Z453" i="19"/>
  <c r="AA453" i="19"/>
  <c r="AB453" i="19"/>
  <c r="AC453" i="19"/>
  <c r="AU453" i="19" s="1"/>
  <c r="AD453" i="19"/>
  <c r="AE453" i="19"/>
  <c r="AF453" i="19"/>
  <c r="AG453" i="19"/>
  <c r="AH453" i="19"/>
  <c r="AI453" i="19"/>
  <c r="AJ453" i="19"/>
  <c r="AK453" i="19"/>
  <c r="AL453" i="19"/>
  <c r="AM453" i="19"/>
  <c r="AN453" i="19"/>
  <c r="AO453" i="19"/>
  <c r="AP453" i="19"/>
  <c r="AQ453" i="19"/>
  <c r="AR453" i="19"/>
  <c r="AS453" i="19"/>
  <c r="AT453" i="19"/>
  <c r="AV453" i="19"/>
  <c r="AW453" i="19"/>
  <c r="AX453" i="19"/>
  <c r="AY453" i="19"/>
  <c r="BB453" i="19"/>
  <c r="F454" i="19"/>
  <c r="X454" i="19" s="1"/>
  <c r="G454" i="19"/>
  <c r="H454" i="19"/>
  <c r="I454" i="19"/>
  <c r="J454" i="19"/>
  <c r="K454" i="19"/>
  <c r="L454" i="19"/>
  <c r="M454" i="19"/>
  <c r="N454" i="19"/>
  <c r="O454" i="19"/>
  <c r="P454" i="19"/>
  <c r="Q454" i="19"/>
  <c r="R454" i="19"/>
  <c r="S454" i="19"/>
  <c r="T454" i="19"/>
  <c r="U454" i="19"/>
  <c r="V454" i="19"/>
  <c r="W454" i="19"/>
  <c r="Y454" i="19"/>
  <c r="Z454" i="19"/>
  <c r="AA454" i="19"/>
  <c r="AB454" i="19"/>
  <c r="AC454" i="19"/>
  <c r="AD454" i="19"/>
  <c r="AE454" i="19"/>
  <c r="AF454" i="19"/>
  <c r="AG454" i="19"/>
  <c r="AH454" i="19"/>
  <c r="AI454" i="19"/>
  <c r="AJ454" i="19"/>
  <c r="AK454" i="19"/>
  <c r="AL454" i="19"/>
  <c r="AM454" i="19"/>
  <c r="AN454" i="19"/>
  <c r="AO454" i="19"/>
  <c r="AP454" i="19"/>
  <c r="AQ454" i="19"/>
  <c r="AR454" i="19"/>
  <c r="AS454" i="19"/>
  <c r="AT454" i="19"/>
  <c r="AU454" i="19"/>
  <c r="AV454" i="19"/>
  <c r="AW454" i="19"/>
  <c r="AX454" i="19"/>
  <c r="AY454" i="19"/>
  <c r="BB454" i="19"/>
  <c r="F455" i="19"/>
  <c r="G455" i="19"/>
  <c r="H455" i="19"/>
  <c r="I455" i="19"/>
  <c r="J455" i="19"/>
  <c r="K455" i="19"/>
  <c r="L455" i="19"/>
  <c r="M455" i="19"/>
  <c r="N455" i="19"/>
  <c r="O455" i="19"/>
  <c r="P455" i="19"/>
  <c r="Q455" i="19"/>
  <c r="R455" i="19"/>
  <c r="S455" i="19"/>
  <c r="T455" i="19"/>
  <c r="U455" i="19"/>
  <c r="V455" i="19"/>
  <c r="W455" i="19"/>
  <c r="X455" i="19"/>
  <c r="Y455" i="19"/>
  <c r="Z455" i="19"/>
  <c r="AA455" i="19"/>
  <c r="AB455" i="19"/>
  <c r="AC455" i="19"/>
  <c r="AD455" i="19"/>
  <c r="AE455" i="19"/>
  <c r="AF455" i="19"/>
  <c r="AG455" i="19"/>
  <c r="AH455" i="19"/>
  <c r="AI455" i="19"/>
  <c r="AJ455" i="19"/>
  <c r="AK455" i="19"/>
  <c r="AL455" i="19"/>
  <c r="AM455" i="19"/>
  <c r="AN455" i="19"/>
  <c r="AO455" i="19"/>
  <c r="AP455" i="19"/>
  <c r="AQ455" i="19"/>
  <c r="AR455" i="19"/>
  <c r="AS455" i="19"/>
  <c r="AT455" i="19"/>
  <c r="AU455" i="19"/>
  <c r="AV455" i="19"/>
  <c r="AW455" i="19"/>
  <c r="AX455" i="19"/>
  <c r="AY455" i="19"/>
  <c r="BB455" i="19"/>
  <c r="F456" i="19"/>
  <c r="G456" i="19"/>
  <c r="H456" i="19"/>
  <c r="I456" i="19"/>
  <c r="J456" i="19"/>
  <c r="K456" i="19"/>
  <c r="L456" i="19"/>
  <c r="M456" i="19"/>
  <c r="N456" i="19"/>
  <c r="O456" i="19"/>
  <c r="P456" i="19"/>
  <c r="Q456" i="19"/>
  <c r="R456" i="19"/>
  <c r="S456" i="19"/>
  <c r="T456" i="19"/>
  <c r="U456" i="19"/>
  <c r="V456" i="19"/>
  <c r="W456" i="19"/>
  <c r="X456" i="19"/>
  <c r="Y456" i="19"/>
  <c r="Z456" i="19"/>
  <c r="AA456" i="19"/>
  <c r="AB456" i="19"/>
  <c r="AC456" i="19"/>
  <c r="AD456" i="19"/>
  <c r="AE456" i="19"/>
  <c r="AF456" i="19"/>
  <c r="AG456" i="19"/>
  <c r="AH456" i="19"/>
  <c r="AI456" i="19"/>
  <c r="AJ456" i="19"/>
  <c r="AK456" i="19"/>
  <c r="AL456" i="19"/>
  <c r="AM456" i="19"/>
  <c r="AN456" i="19"/>
  <c r="AO456" i="19"/>
  <c r="AP456" i="19"/>
  <c r="AQ456" i="19"/>
  <c r="AR456" i="19"/>
  <c r="AS456" i="19"/>
  <c r="AT456" i="19"/>
  <c r="AU456" i="19"/>
  <c r="AV456" i="19"/>
  <c r="AW456" i="19"/>
  <c r="AX456" i="19"/>
  <c r="AY456" i="19"/>
  <c r="BB456" i="19"/>
  <c r="F457" i="19"/>
  <c r="G457" i="19"/>
  <c r="H457" i="19"/>
  <c r="I457" i="19"/>
  <c r="J457" i="19"/>
  <c r="K457" i="19"/>
  <c r="L457" i="19"/>
  <c r="M457" i="19"/>
  <c r="N457" i="19"/>
  <c r="O457" i="19"/>
  <c r="P457" i="19"/>
  <c r="Q457" i="19"/>
  <c r="R457" i="19"/>
  <c r="S457" i="19"/>
  <c r="T457" i="19"/>
  <c r="U457" i="19"/>
  <c r="V457" i="19"/>
  <c r="W457" i="19"/>
  <c r="X457" i="19"/>
  <c r="Y457" i="19"/>
  <c r="Z457" i="19"/>
  <c r="AA457" i="19"/>
  <c r="AB457" i="19"/>
  <c r="AC457" i="19"/>
  <c r="AD457" i="19"/>
  <c r="AE457" i="19"/>
  <c r="AF457" i="19"/>
  <c r="AG457" i="19"/>
  <c r="AH457" i="19"/>
  <c r="AI457" i="19"/>
  <c r="AJ457" i="19"/>
  <c r="AK457" i="19"/>
  <c r="AL457" i="19"/>
  <c r="AM457" i="19"/>
  <c r="AN457" i="19"/>
  <c r="AO457" i="19"/>
  <c r="AP457" i="19"/>
  <c r="AQ457" i="19"/>
  <c r="AR457" i="19"/>
  <c r="AS457" i="19"/>
  <c r="AT457" i="19"/>
  <c r="AU457" i="19"/>
  <c r="AV457" i="19"/>
  <c r="AW457" i="19"/>
  <c r="AX457" i="19"/>
  <c r="AY457" i="19"/>
  <c r="BB457" i="19"/>
  <c r="F458" i="19"/>
  <c r="G458" i="19"/>
  <c r="H458" i="19"/>
  <c r="I458" i="19"/>
  <c r="J458" i="19"/>
  <c r="K458" i="19"/>
  <c r="L458" i="19"/>
  <c r="M458" i="19"/>
  <c r="N458" i="19"/>
  <c r="O458" i="19"/>
  <c r="P458" i="19"/>
  <c r="Q458" i="19"/>
  <c r="R458" i="19"/>
  <c r="S458" i="19"/>
  <c r="T458" i="19"/>
  <c r="U458" i="19"/>
  <c r="V458" i="19"/>
  <c r="W458" i="19"/>
  <c r="X458" i="19"/>
  <c r="Y458" i="19"/>
  <c r="Z458" i="19"/>
  <c r="AA458" i="19"/>
  <c r="AB458" i="19"/>
  <c r="AC458" i="19"/>
  <c r="AU458" i="19" s="1"/>
  <c r="AD458" i="19"/>
  <c r="AE458" i="19"/>
  <c r="AF458" i="19"/>
  <c r="AG458" i="19"/>
  <c r="AH458" i="19"/>
  <c r="AI458" i="19"/>
  <c r="AJ458" i="19"/>
  <c r="AK458" i="19"/>
  <c r="AL458" i="19"/>
  <c r="AM458" i="19"/>
  <c r="AN458" i="19"/>
  <c r="AO458" i="19"/>
  <c r="AP458" i="19"/>
  <c r="AQ458" i="19"/>
  <c r="AR458" i="19"/>
  <c r="AS458" i="19"/>
  <c r="AT458" i="19"/>
  <c r="AV458" i="19"/>
  <c r="AW458" i="19"/>
  <c r="AX458" i="19"/>
  <c r="AY458" i="19"/>
  <c r="BB458" i="19"/>
  <c r="F459" i="19"/>
  <c r="X459" i="19" s="1"/>
  <c r="G459" i="19"/>
  <c r="H459" i="19"/>
  <c r="I459" i="19"/>
  <c r="J459" i="19"/>
  <c r="K459" i="19"/>
  <c r="L459" i="19"/>
  <c r="M459" i="19"/>
  <c r="N459" i="19"/>
  <c r="O459" i="19"/>
  <c r="P459" i="19"/>
  <c r="Q459" i="19"/>
  <c r="R459" i="19"/>
  <c r="S459" i="19"/>
  <c r="T459" i="19"/>
  <c r="U459" i="19"/>
  <c r="V459" i="19"/>
  <c r="W459" i="19"/>
  <c r="Y459" i="19"/>
  <c r="Z459" i="19"/>
  <c r="AA459" i="19"/>
  <c r="AB459" i="19"/>
  <c r="AC459" i="19"/>
  <c r="AU459" i="19" s="1"/>
  <c r="AD459" i="19"/>
  <c r="AE459" i="19"/>
  <c r="AF459" i="19"/>
  <c r="AG459" i="19"/>
  <c r="AH459" i="19"/>
  <c r="AI459" i="19"/>
  <c r="AJ459" i="19"/>
  <c r="AK459" i="19"/>
  <c r="AL459" i="19"/>
  <c r="AM459" i="19"/>
  <c r="AN459" i="19"/>
  <c r="AO459" i="19"/>
  <c r="AP459" i="19"/>
  <c r="AQ459" i="19"/>
  <c r="AR459" i="19"/>
  <c r="AS459" i="19"/>
  <c r="AT459" i="19"/>
  <c r="AV459" i="19"/>
  <c r="AW459" i="19"/>
  <c r="AX459" i="19"/>
  <c r="AY459" i="19"/>
  <c r="BB459" i="19"/>
  <c r="F460" i="19"/>
  <c r="X460" i="19" s="1"/>
  <c r="G460" i="19"/>
  <c r="H460" i="19"/>
  <c r="I460" i="19"/>
  <c r="J460" i="19"/>
  <c r="K460" i="19"/>
  <c r="L460" i="19"/>
  <c r="M460" i="19"/>
  <c r="N460" i="19"/>
  <c r="O460" i="19"/>
  <c r="P460" i="19"/>
  <c r="Q460" i="19"/>
  <c r="R460" i="19"/>
  <c r="S460" i="19"/>
  <c r="T460" i="19"/>
  <c r="U460" i="19"/>
  <c r="V460" i="19"/>
  <c r="W460" i="19"/>
  <c r="Y460" i="19"/>
  <c r="Z460" i="19"/>
  <c r="AA460" i="19"/>
  <c r="AB460" i="19"/>
  <c r="AC460" i="19"/>
  <c r="AU460" i="19" s="1"/>
  <c r="AD460" i="19"/>
  <c r="AE460" i="19"/>
  <c r="AF460" i="19"/>
  <c r="AG460" i="19"/>
  <c r="AH460" i="19"/>
  <c r="AI460" i="19"/>
  <c r="AJ460" i="19"/>
  <c r="AK460" i="19"/>
  <c r="AL460" i="19"/>
  <c r="AM460" i="19"/>
  <c r="AN460" i="19"/>
  <c r="AO460" i="19"/>
  <c r="AP460" i="19"/>
  <c r="AQ460" i="19"/>
  <c r="AR460" i="19"/>
  <c r="AS460" i="19"/>
  <c r="AT460" i="19"/>
  <c r="AV460" i="19"/>
  <c r="AW460" i="19"/>
  <c r="AX460" i="19"/>
  <c r="AY460" i="19"/>
  <c r="BB460" i="19"/>
  <c r="F461" i="19"/>
  <c r="X461" i="19" s="1"/>
  <c r="G461" i="19"/>
  <c r="H461" i="19"/>
  <c r="I461" i="19"/>
  <c r="J461" i="19"/>
  <c r="K461" i="19"/>
  <c r="L461" i="19"/>
  <c r="M461" i="19"/>
  <c r="N461" i="19"/>
  <c r="O461" i="19"/>
  <c r="P461" i="19"/>
  <c r="Q461" i="19"/>
  <c r="R461" i="19"/>
  <c r="S461" i="19"/>
  <c r="T461" i="19"/>
  <c r="U461" i="19"/>
  <c r="V461" i="19"/>
  <c r="W461" i="19"/>
  <c r="Y461" i="19"/>
  <c r="Z461" i="19"/>
  <c r="AA461" i="19"/>
  <c r="AB461" i="19"/>
  <c r="AC461" i="19"/>
  <c r="AU461" i="19" s="1"/>
  <c r="AD461" i="19"/>
  <c r="AE461" i="19"/>
  <c r="AF461" i="19"/>
  <c r="AG461" i="19"/>
  <c r="AH461" i="19"/>
  <c r="AI461" i="19"/>
  <c r="AJ461" i="19"/>
  <c r="AK461" i="19"/>
  <c r="AL461" i="19"/>
  <c r="AM461" i="19"/>
  <c r="AN461" i="19"/>
  <c r="AO461" i="19"/>
  <c r="AP461" i="19"/>
  <c r="AQ461" i="19"/>
  <c r="AR461" i="19"/>
  <c r="AS461" i="19"/>
  <c r="AT461" i="19"/>
  <c r="AV461" i="19"/>
  <c r="AW461" i="19"/>
  <c r="AX461" i="19"/>
  <c r="AY461" i="19"/>
  <c r="BB461" i="19"/>
  <c r="F462" i="19"/>
  <c r="X462" i="19" s="1"/>
  <c r="G462" i="19"/>
  <c r="H462" i="19"/>
  <c r="I462" i="19"/>
  <c r="J462" i="19"/>
  <c r="K462" i="19"/>
  <c r="L462" i="19"/>
  <c r="M462" i="19"/>
  <c r="N462" i="19"/>
  <c r="O462" i="19"/>
  <c r="P462" i="19"/>
  <c r="Q462" i="19"/>
  <c r="R462" i="19"/>
  <c r="S462" i="19"/>
  <c r="T462" i="19"/>
  <c r="U462" i="19"/>
  <c r="V462" i="19"/>
  <c r="W462" i="19"/>
  <c r="Y462" i="19"/>
  <c r="Z462" i="19"/>
  <c r="AA462" i="19"/>
  <c r="AB462" i="19"/>
  <c r="AC462" i="19"/>
  <c r="AU462" i="19" s="1"/>
  <c r="AD462" i="19"/>
  <c r="AE462" i="19"/>
  <c r="AF462" i="19"/>
  <c r="AG462" i="19"/>
  <c r="AH462" i="19"/>
  <c r="AI462" i="19"/>
  <c r="AJ462" i="19"/>
  <c r="AK462" i="19"/>
  <c r="AL462" i="19"/>
  <c r="AM462" i="19"/>
  <c r="AN462" i="19"/>
  <c r="AO462" i="19"/>
  <c r="AP462" i="19"/>
  <c r="AQ462" i="19"/>
  <c r="AR462" i="19"/>
  <c r="AS462" i="19"/>
  <c r="AT462" i="19"/>
  <c r="AV462" i="19"/>
  <c r="AW462" i="19"/>
  <c r="AX462" i="19"/>
  <c r="AY462" i="19"/>
  <c r="BB462" i="19"/>
  <c r="F463" i="19"/>
  <c r="X463" i="19" s="1"/>
  <c r="G463" i="19"/>
  <c r="H463" i="19"/>
  <c r="I463" i="19"/>
  <c r="J463" i="19"/>
  <c r="K463" i="19"/>
  <c r="L463" i="19"/>
  <c r="M463" i="19"/>
  <c r="N463" i="19"/>
  <c r="O463" i="19"/>
  <c r="P463" i="19"/>
  <c r="Q463" i="19"/>
  <c r="R463" i="19"/>
  <c r="S463" i="19"/>
  <c r="T463" i="19"/>
  <c r="U463" i="19"/>
  <c r="V463" i="19"/>
  <c r="W463" i="19"/>
  <c r="Y463" i="19"/>
  <c r="Z463" i="19"/>
  <c r="AA463" i="19"/>
  <c r="AB463" i="19"/>
  <c r="AC463" i="19"/>
  <c r="AU463" i="19" s="1"/>
  <c r="AD463" i="19"/>
  <c r="AE463" i="19"/>
  <c r="AF463" i="19"/>
  <c r="AG463" i="19"/>
  <c r="AH463" i="19"/>
  <c r="AI463" i="19"/>
  <c r="AJ463" i="19"/>
  <c r="AK463" i="19"/>
  <c r="AL463" i="19"/>
  <c r="AM463" i="19"/>
  <c r="AN463" i="19"/>
  <c r="AO463" i="19"/>
  <c r="AP463" i="19"/>
  <c r="AQ463" i="19"/>
  <c r="AR463" i="19"/>
  <c r="AS463" i="19"/>
  <c r="AT463" i="19"/>
  <c r="AV463" i="19"/>
  <c r="AW463" i="19"/>
  <c r="AX463" i="19"/>
  <c r="AY463" i="19"/>
  <c r="BB463" i="19"/>
  <c r="F464" i="19"/>
  <c r="X464" i="19" s="1"/>
  <c r="G464" i="19"/>
  <c r="H464" i="19"/>
  <c r="I464" i="19"/>
  <c r="J464" i="19"/>
  <c r="K464" i="19"/>
  <c r="L464" i="19"/>
  <c r="M464" i="19"/>
  <c r="N464" i="19"/>
  <c r="O464" i="19"/>
  <c r="P464" i="19"/>
  <c r="Q464" i="19"/>
  <c r="R464" i="19"/>
  <c r="S464" i="19"/>
  <c r="T464" i="19"/>
  <c r="U464" i="19"/>
  <c r="V464" i="19"/>
  <c r="W464" i="19"/>
  <c r="Y464" i="19"/>
  <c r="Z464" i="19"/>
  <c r="AA464" i="19"/>
  <c r="AB464" i="19"/>
  <c r="AC464" i="19"/>
  <c r="AD464" i="19"/>
  <c r="AE464" i="19"/>
  <c r="AF464" i="19"/>
  <c r="AG464" i="19"/>
  <c r="AH464" i="19"/>
  <c r="AI464" i="19"/>
  <c r="AJ464" i="19"/>
  <c r="AK464" i="19"/>
  <c r="AL464" i="19"/>
  <c r="AM464" i="19"/>
  <c r="AN464" i="19"/>
  <c r="AO464" i="19"/>
  <c r="AP464" i="19"/>
  <c r="AQ464" i="19"/>
  <c r="AR464" i="19"/>
  <c r="AS464" i="19"/>
  <c r="AT464" i="19"/>
  <c r="AU464" i="19"/>
  <c r="AV464" i="19"/>
  <c r="AW464" i="19"/>
  <c r="AX464" i="19"/>
  <c r="AY464" i="19"/>
  <c r="BB464" i="19"/>
  <c r="F465" i="19"/>
  <c r="G465" i="19"/>
  <c r="H465" i="19"/>
  <c r="I465" i="19"/>
  <c r="J465" i="19"/>
  <c r="K465" i="19"/>
  <c r="L465" i="19"/>
  <c r="M465" i="19"/>
  <c r="N465" i="19"/>
  <c r="O465" i="19"/>
  <c r="P465" i="19"/>
  <c r="Q465" i="19"/>
  <c r="R465" i="19"/>
  <c r="S465" i="19"/>
  <c r="T465" i="19"/>
  <c r="U465" i="19"/>
  <c r="V465" i="19"/>
  <c r="W465" i="19"/>
  <c r="X465" i="19"/>
  <c r="Y465" i="19"/>
  <c r="Z465" i="19"/>
  <c r="AA465" i="19"/>
  <c r="AB465" i="19"/>
  <c r="AC465" i="19"/>
  <c r="AD465" i="19"/>
  <c r="AE465" i="19"/>
  <c r="AF465" i="19"/>
  <c r="AG465" i="19"/>
  <c r="AH465" i="19"/>
  <c r="AI465" i="19"/>
  <c r="AJ465" i="19"/>
  <c r="AK465" i="19"/>
  <c r="AL465" i="19"/>
  <c r="AM465" i="19"/>
  <c r="AN465" i="19"/>
  <c r="AO465" i="19"/>
  <c r="AP465" i="19"/>
  <c r="AQ465" i="19"/>
  <c r="AR465" i="19"/>
  <c r="AS465" i="19"/>
  <c r="AT465" i="19"/>
  <c r="AU465" i="19"/>
  <c r="AV465" i="19"/>
  <c r="AW465" i="19"/>
  <c r="AX465" i="19"/>
  <c r="AY465" i="19"/>
  <c r="BB465" i="19"/>
  <c r="F466" i="19"/>
  <c r="G466" i="19"/>
  <c r="H466" i="19"/>
  <c r="I466" i="19"/>
  <c r="J466" i="19"/>
  <c r="K466" i="19"/>
  <c r="L466" i="19"/>
  <c r="M466" i="19"/>
  <c r="N466" i="19"/>
  <c r="O466" i="19"/>
  <c r="P466" i="19"/>
  <c r="Q466" i="19"/>
  <c r="R466" i="19"/>
  <c r="S466" i="19"/>
  <c r="T466" i="19"/>
  <c r="U466" i="19"/>
  <c r="V466" i="19"/>
  <c r="W466" i="19"/>
  <c r="X466" i="19"/>
  <c r="Y466" i="19"/>
  <c r="Z466" i="19"/>
  <c r="AA466" i="19"/>
  <c r="AB466" i="19"/>
  <c r="AC466" i="19"/>
  <c r="AU466" i="19" s="1"/>
  <c r="AD466" i="19"/>
  <c r="AE466" i="19"/>
  <c r="AF466" i="19"/>
  <c r="AG466" i="19"/>
  <c r="AH466" i="19"/>
  <c r="AI466" i="19"/>
  <c r="AJ466" i="19"/>
  <c r="AK466" i="19"/>
  <c r="AL466" i="19"/>
  <c r="AM466" i="19"/>
  <c r="AN466" i="19"/>
  <c r="AO466" i="19"/>
  <c r="AP466" i="19"/>
  <c r="AQ466" i="19"/>
  <c r="AR466" i="19"/>
  <c r="AS466" i="19"/>
  <c r="AT466" i="19"/>
  <c r="AV466" i="19"/>
  <c r="AW466" i="19"/>
  <c r="AX466" i="19"/>
  <c r="AY466" i="19"/>
  <c r="BB466" i="19"/>
  <c r="F467" i="19"/>
  <c r="X467" i="19" s="1"/>
  <c r="G467" i="19"/>
  <c r="H467" i="19"/>
  <c r="I467" i="19"/>
  <c r="J467" i="19"/>
  <c r="K467" i="19"/>
  <c r="L467" i="19"/>
  <c r="M467" i="19"/>
  <c r="N467" i="19"/>
  <c r="O467" i="19"/>
  <c r="P467" i="19"/>
  <c r="Q467" i="19"/>
  <c r="R467" i="19"/>
  <c r="S467" i="19"/>
  <c r="T467" i="19"/>
  <c r="U467" i="19"/>
  <c r="V467" i="19"/>
  <c r="W467" i="19"/>
  <c r="Y467" i="19"/>
  <c r="Z467" i="19"/>
  <c r="AA467" i="19"/>
  <c r="AB467" i="19"/>
  <c r="AC467" i="19"/>
  <c r="AU467" i="19" s="1"/>
  <c r="AD467" i="19"/>
  <c r="AE467" i="19"/>
  <c r="AF467" i="19"/>
  <c r="AG467" i="19"/>
  <c r="AH467" i="19"/>
  <c r="AI467" i="19"/>
  <c r="AJ467" i="19"/>
  <c r="AK467" i="19"/>
  <c r="AL467" i="19"/>
  <c r="AM467" i="19"/>
  <c r="AN467" i="19"/>
  <c r="AO467" i="19"/>
  <c r="AP467" i="19"/>
  <c r="AQ467" i="19"/>
  <c r="AR467" i="19"/>
  <c r="AS467" i="19"/>
  <c r="AT467" i="19"/>
  <c r="AV467" i="19"/>
  <c r="AW467" i="19"/>
  <c r="AX467" i="19"/>
  <c r="AY467" i="19"/>
  <c r="BB467" i="19"/>
  <c r="F468" i="19"/>
  <c r="X468" i="19" s="1"/>
  <c r="G468" i="19"/>
  <c r="H468" i="19"/>
  <c r="I468" i="19"/>
  <c r="J468" i="19"/>
  <c r="K468" i="19"/>
  <c r="L468" i="19"/>
  <c r="M468" i="19"/>
  <c r="N468" i="19"/>
  <c r="O468" i="19"/>
  <c r="P468" i="19"/>
  <c r="Q468" i="19"/>
  <c r="R468" i="19"/>
  <c r="S468" i="19"/>
  <c r="T468" i="19"/>
  <c r="U468" i="19"/>
  <c r="W468" i="19"/>
  <c r="Y468" i="19"/>
  <c r="Z468" i="19"/>
  <c r="AA468" i="19"/>
  <c r="AB468" i="19"/>
  <c r="AC468" i="19"/>
  <c r="AU468" i="19" s="1"/>
  <c r="AD468" i="19"/>
  <c r="AE468" i="19"/>
  <c r="AF468" i="19"/>
  <c r="AG468" i="19"/>
  <c r="AH468" i="19"/>
  <c r="AI468" i="19"/>
  <c r="AJ468" i="19"/>
  <c r="AK468" i="19"/>
  <c r="AL468" i="19"/>
  <c r="AM468" i="19"/>
  <c r="AN468" i="19"/>
  <c r="AO468" i="19"/>
  <c r="AP468" i="19"/>
  <c r="AQ468" i="19"/>
  <c r="AR468" i="19"/>
  <c r="AS468" i="19"/>
  <c r="AT468" i="19"/>
  <c r="AV468" i="19"/>
  <c r="AW468" i="19"/>
  <c r="AX468" i="19"/>
  <c r="AY468" i="19"/>
  <c r="BB468" i="19"/>
  <c r="F469" i="19"/>
  <c r="X469" i="19" s="1"/>
  <c r="G469" i="19"/>
  <c r="H469" i="19"/>
  <c r="I469" i="19"/>
  <c r="J469" i="19"/>
  <c r="K469" i="19"/>
  <c r="L469" i="19"/>
  <c r="M469" i="19"/>
  <c r="N469" i="19"/>
  <c r="O469" i="19"/>
  <c r="P469" i="19"/>
  <c r="Q469" i="19"/>
  <c r="R469" i="19"/>
  <c r="S469" i="19"/>
  <c r="T469" i="19"/>
  <c r="U469" i="19"/>
  <c r="V469" i="19"/>
  <c r="W469" i="19"/>
  <c r="Y469" i="19"/>
  <c r="Z469" i="19"/>
  <c r="AA469" i="19"/>
  <c r="AB469" i="19"/>
  <c r="AC469" i="19"/>
  <c r="AD469" i="19"/>
  <c r="AE469" i="19"/>
  <c r="AF469" i="19"/>
  <c r="AG469" i="19"/>
  <c r="AH469" i="19"/>
  <c r="AI469" i="19"/>
  <c r="AJ469" i="19"/>
  <c r="AK469" i="19"/>
  <c r="AL469" i="19"/>
  <c r="AM469" i="19"/>
  <c r="AN469" i="19"/>
  <c r="AO469" i="19"/>
  <c r="AP469" i="19"/>
  <c r="AQ469" i="19"/>
  <c r="AR469" i="19"/>
  <c r="AS469" i="19"/>
  <c r="AT469" i="19"/>
  <c r="AU469" i="19"/>
  <c r="AV469" i="19"/>
  <c r="AW469" i="19"/>
  <c r="AX469" i="19"/>
  <c r="AY469" i="19"/>
  <c r="BB469" i="19"/>
  <c r="F470" i="19"/>
  <c r="G470" i="19"/>
  <c r="H470" i="19"/>
  <c r="I470" i="19"/>
  <c r="J470" i="19"/>
  <c r="K470" i="19"/>
  <c r="L470" i="19"/>
  <c r="M470" i="19"/>
  <c r="N470" i="19"/>
  <c r="O470" i="19"/>
  <c r="P470" i="19"/>
  <c r="Q470" i="19"/>
  <c r="R470" i="19"/>
  <c r="S470" i="19"/>
  <c r="T470" i="19"/>
  <c r="U470" i="19"/>
  <c r="V470" i="19"/>
  <c r="W470" i="19"/>
  <c r="X470" i="19"/>
  <c r="Y470" i="19"/>
  <c r="Z470" i="19"/>
  <c r="AA470" i="19"/>
  <c r="AB470" i="19"/>
  <c r="AC470" i="19"/>
  <c r="AD470" i="19"/>
  <c r="AE470" i="19"/>
  <c r="AF470" i="19"/>
  <c r="AG470" i="19"/>
  <c r="AH470" i="19"/>
  <c r="AI470" i="19"/>
  <c r="AJ470" i="19"/>
  <c r="AK470" i="19"/>
  <c r="AL470" i="19"/>
  <c r="AM470" i="19"/>
  <c r="AN470" i="19"/>
  <c r="AO470" i="19"/>
  <c r="AP470" i="19"/>
  <c r="AQ470" i="19"/>
  <c r="AR470" i="19"/>
  <c r="AS470" i="19"/>
  <c r="AT470" i="19"/>
  <c r="AU470" i="19"/>
  <c r="AV470" i="19"/>
  <c r="AW470" i="19"/>
  <c r="AX470" i="19"/>
  <c r="AY470" i="19"/>
  <c r="BB470" i="19"/>
  <c r="F471" i="19"/>
  <c r="G471" i="19"/>
  <c r="H471" i="19"/>
  <c r="I471" i="19"/>
  <c r="J471" i="19"/>
  <c r="K471" i="19"/>
  <c r="L471" i="19"/>
  <c r="M471" i="19"/>
  <c r="N471" i="19"/>
  <c r="O471" i="19"/>
  <c r="P471" i="19"/>
  <c r="Q471" i="19"/>
  <c r="R471" i="19"/>
  <c r="S471" i="19"/>
  <c r="T471" i="19"/>
  <c r="U471" i="19"/>
  <c r="V471" i="19"/>
  <c r="W471" i="19"/>
  <c r="X471" i="19"/>
  <c r="Y471" i="19"/>
  <c r="Z471" i="19"/>
  <c r="AA471" i="19"/>
  <c r="AB471" i="19"/>
  <c r="AC471" i="19"/>
  <c r="AU471" i="19" s="1"/>
  <c r="AD471" i="19"/>
  <c r="AE471" i="19"/>
  <c r="AF471" i="19"/>
  <c r="AG471" i="19"/>
  <c r="AH471" i="19"/>
  <c r="AI471" i="19"/>
  <c r="AJ471" i="19"/>
  <c r="AK471" i="19"/>
  <c r="AL471" i="19"/>
  <c r="AM471" i="19"/>
  <c r="AN471" i="19"/>
  <c r="AO471" i="19"/>
  <c r="AP471" i="19"/>
  <c r="AQ471" i="19"/>
  <c r="AR471" i="19"/>
  <c r="AS471" i="19"/>
  <c r="AT471" i="19"/>
  <c r="AV471" i="19"/>
  <c r="AW471" i="19"/>
  <c r="AX471" i="19"/>
  <c r="AY471" i="19"/>
  <c r="BB471" i="19"/>
  <c r="F472" i="19"/>
  <c r="X472" i="19" s="1"/>
  <c r="G472" i="19"/>
  <c r="H472" i="19"/>
  <c r="I472" i="19"/>
  <c r="J472" i="19"/>
  <c r="K472" i="19"/>
  <c r="L472" i="19"/>
  <c r="M472" i="19"/>
  <c r="N472" i="19"/>
  <c r="O472" i="19"/>
  <c r="P472" i="19"/>
  <c r="Q472" i="19"/>
  <c r="R472" i="19"/>
  <c r="S472" i="19"/>
  <c r="T472" i="19"/>
  <c r="U472" i="19"/>
  <c r="V472" i="19"/>
  <c r="W472" i="19"/>
  <c r="Y472" i="19"/>
  <c r="Z472" i="19"/>
  <c r="AA472" i="19"/>
  <c r="AB472" i="19"/>
  <c r="AC472" i="19"/>
  <c r="AD472" i="19"/>
  <c r="AE472" i="19"/>
  <c r="AF472" i="19"/>
  <c r="AG472" i="19"/>
  <c r="AH472" i="19"/>
  <c r="AI472" i="19"/>
  <c r="AJ472" i="19"/>
  <c r="AK472" i="19"/>
  <c r="AL472" i="19"/>
  <c r="AM472" i="19"/>
  <c r="AN472" i="19"/>
  <c r="AO472" i="19"/>
  <c r="AP472" i="19"/>
  <c r="AQ472" i="19"/>
  <c r="AR472" i="19"/>
  <c r="AS472" i="19"/>
  <c r="AT472" i="19"/>
  <c r="AU472" i="19"/>
  <c r="AV472" i="19"/>
  <c r="AW472" i="19"/>
  <c r="AX472" i="19"/>
  <c r="AY472" i="19"/>
  <c r="BB472" i="19"/>
  <c r="F473" i="19"/>
  <c r="G473" i="19"/>
  <c r="H473" i="19"/>
  <c r="I473" i="19"/>
  <c r="J473" i="19"/>
  <c r="K473" i="19"/>
  <c r="L473" i="19"/>
  <c r="M473" i="19"/>
  <c r="N473" i="19"/>
  <c r="O473" i="19"/>
  <c r="P473" i="19"/>
  <c r="Q473" i="19"/>
  <c r="R473" i="19"/>
  <c r="S473" i="19"/>
  <c r="T473" i="19"/>
  <c r="U473" i="19"/>
  <c r="V473" i="19"/>
  <c r="W473" i="19"/>
  <c r="X473" i="19"/>
  <c r="Y473" i="19"/>
  <c r="Z473" i="19"/>
  <c r="AA473" i="19"/>
  <c r="AB473" i="19"/>
  <c r="AC473" i="19"/>
  <c r="AD473" i="19"/>
  <c r="AE473" i="19"/>
  <c r="AF473" i="19"/>
  <c r="AG473" i="19"/>
  <c r="AH473" i="19"/>
  <c r="AI473" i="19"/>
  <c r="AJ473" i="19"/>
  <c r="AK473" i="19"/>
  <c r="AL473" i="19"/>
  <c r="AM473" i="19"/>
  <c r="AN473" i="19"/>
  <c r="AO473" i="19"/>
  <c r="AP473" i="19"/>
  <c r="AQ473" i="19"/>
  <c r="AR473" i="19"/>
  <c r="AS473" i="19"/>
  <c r="AT473" i="19"/>
  <c r="AU473" i="19"/>
  <c r="AV473" i="19"/>
  <c r="AW473" i="19"/>
  <c r="AX473" i="19"/>
  <c r="AY473" i="19"/>
  <c r="BB473" i="19"/>
  <c r="F474" i="19"/>
  <c r="G474" i="19"/>
  <c r="H474" i="19"/>
  <c r="I474" i="19"/>
  <c r="J474" i="19"/>
  <c r="K474" i="19"/>
  <c r="L474" i="19"/>
  <c r="M474" i="19"/>
  <c r="N474" i="19"/>
  <c r="O474" i="19"/>
  <c r="P474" i="19"/>
  <c r="Q474" i="19"/>
  <c r="R474" i="19"/>
  <c r="S474" i="19"/>
  <c r="T474" i="19"/>
  <c r="U474" i="19"/>
  <c r="V474" i="19"/>
  <c r="W474" i="19"/>
  <c r="X474" i="19"/>
  <c r="Y474" i="19"/>
  <c r="Z474" i="19"/>
  <c r="AA474" i="19"/>
  <c r="AB474" i="19"/>
  <c r="AC474" i="19"/>
  <c r="AU474" i="19" s="1"/>
  <c r="AD474" i="19"/>
  <c r="AE474" i="19"/>
  <c r="AF474" i="19"/>
  <c r="AG474" i="19"/>
  <c r="AH474" i="19"/>
  <c r="AI474" i="19"/>
  <c r="AJ474" i="19"/>
  <c r="AK474" i="19"/>
  <c r="AL474" i="19"/>
  <c r="AM474" i="19"/>
  <c r="AN474" i="19"/>
  <c r="AO474" i="19"/>
  <c r="AP474" i="19"/>
  <c r="AQ474" i="19"/>
  <c r="AR474" i="19"/>
  <c r="AS474" i="19"/>
  <c r="AT474" i="19"/>
  <c r="AV474" i="19"/>
  <c r="AW474" i="19"/>
  <c r="AX474" i="19"/>
  <c r="AY474" i="19"/>
  <c r="BB474" i="19"/>
  <c r="F475" i="19"/>
  <c r="X475" i="19" s="1"/>
  <c r="G475" i="19"/>
  <c r="H475" i="19"/>
  <c r="I475" i="19"/>
  <c r="J475" i="19"/>
  <c r="K475" i="19"/>
  <c r="L475" i="19"/>
  <c r="M475" i="19"/>
  <c r="N475" i="19"/>
  <c r="O475" i="19"/>
  <c r="P475" i="19"/>
  <c r="Q475" i="19"/>
  <c r="R475" i="19"/>
  <c r="S475" i="19"/>
  <c r="T475" i="19"/>
  <c r="U475" i="19"/>
  <c r="V475" i="19"/>
  <c r="W475" i="19"/>
  <c r="Y475" i="19"/>
  <c r="Z475" i="19"/>
  <c r="AA475" i="19"/>
  <c r="AB475" i="19"/>
  <c r="AC475" i="19"/>
  <c r="AU475" i="19" s="1"/>
  <c r="AD475" i="19"/>
  <c r="AE475" i="19"/>
  <c r="AF475" i="19"/>
  <c r="AG475" i="19"/>
  <c r="AH475" i="19"/>
  <c r="AI475" i="19"/>
  <c r="AJ475" i="19"/>
  <c r="AK475" i="19"/>
  <c r="AL475" i="19"/>
  <c r="AM475" i="19"/>
  <c r="AN475" i="19"/>
  <c r="AO475" i="19"/>
  <c r="AP475" i="19"/>
  <c r="AQ475" i="19"/>
  <c r="AR475" i="19"/>
  <c r="AS475" i="19"/>
  <c r="AT475" i="19"/>
  <c r="AV475" i="19"/>
  <c r="AW475" i="19"/>
  <c r="AX475" i="19"/>
  <c r="AY475" i="19"/>
  <c r="BB475" i="19"/>
  <c r="F476" i="19"/>
  <c r="X476" i="19" s="1"/>
  <c r="G476" i="19"/>
  <c r="H476" i="19"/>
  <c r="I476" i="19"/>
  <c r="J476" i="19"/>
  <c r="K476" i="19"/>
  <c r="L476" i="19"/>
  <c r="M476" i="19"/>
  <c r="N476" i="19"/>
  <c r="O476" i="19"/>
  <c r="P476" i="19"/>
  <c r="Q476" i="19"/>
  <c r="R476" i="19"/>
  <c r="S476" i="19"/>
  <c r="T476" i="19"/>
  <c r="U476" i="19"/>
  <c r="V476" i="19"/>
  <c r="W476" i="19"/>
  <c r="Y476" i="19"/>
  <c r="Z476" i="19"/>
  <c r="AA476" i="19"/>
  <c r="AB476" i="19"/>
  <c r="AC476" i="19"/>
  <c r="AU476" i="19" s="1"/>
  <c r="AD476" i="19"/>
  <c r="AE476" i="19"/>
  <c r="AF476" i="19"/>
  <c r="AG476" i="19"/>
  <c r="AH476" i="19"/>
  <c r="AI476" i="19"/>
  <c r="AJ476" i="19"/>
  <c r="AK476" i="19"/>
  <c r="AL476" i="19"/>
  <c r="AM476" i="19"/>
  <c r="AN476" i="19"/>
  <c r="AO476" i="19"/>
  <c r="AP476" i="19"/>
  <c r="AQ476" i="19"/>
  <c r="AR476" i="19"/>
  <c r="AS476" i="19"/>
  <c r="AT476" i="19"/>
  <c r="AV476" i="19"/>
  <c r="AW476" i="19"/>
  <c r="AX476" i="19"/>
  <c r="AY476" i="19"/>
  <c r="BB476" i="19"/>
  <c r="F477" i="19"/>
  <c r="X477" i="19" s="1"/>
  <c r="G477" i="19"/>
  <c r="H477" i="19"/>
  <c r="I477" i="19"/>
  <c r="J477" i="19"/>
  <c r="K477" i="19"/>
  <c r="L477" i="19"/>
  <c r="M477" i="19"/>
  <c r="N477" i="19"/>
  <c r="O477" i="19"/>
  <c r="P477" i="19"/>
  <c r="Q477" i="19"/>
  <c r="R477" i="19"/>
  <c r="S477" i="19"/>
  <c r="T477" i="19"/>
  <c r="U477" i="19"/>
  <c r="V477" i="19"/>
  <c r="W477" i="19"/>
  <c r="Y477" i="19"/>
  <c r="Z477" i="19"/>
  <c r="AA477" i="19"/>
  <c r="AB477" i="19"/>
  <c r="AC477" i="19"/>
  <c r="AD477" i="19"/>
  <c r="AE477" i="19"/>
  <c r="AF477" i="19"/>
  <c r="AG477" i="19"/>
  <c r="AH477" i="19"/>
  <c r="AI477" i="19"/>
  <c r="AJ477" i="19"/>
  <c r="AK477" i="19"/>
  <c r="AL477" i="19"/>
  <c r="AM477" i="19"/>
  <c r="AN477" i="19"/>
  <c r="AO477" i="19"/>
  <c r="AP477" i="19"/>
  <c r="AQ477" i="19"/>
  <c r="AR477" i="19"/>
  <c r="AS477" i="19"/>
  <c r="AT477" i="19"/>
  <c r="AU477" i="19"/>
  <c r="AV477" i="19"/>
  <c r="AW477" i="19"/>
  <c r="AX477" i="19"/>
  <c r="AY477" i="19"/>
  <c r="BB477" i="19"/>
  <c r="F478" i="19"/>
  <c r="G478" i="19"/>
  <c r="H478" i="19"/>
  <c r="I478" i="19"/>
  <c r="J478" i="19"/>
  <c r="K478" i="19"/>
  <c r="L478" i="19"/>
  <c r="M478" i="19"/>
  <c r="N478" i="19"/>
  <c r="O478" i="19"/>
  <c r="P478" i="19"/>
  <c r="Q478" i="19"/>
  <c r="R478" i="19"/>
  <c r="S478" i="19"/>
  <c r="T478" i="19"/>
  <c r="U478" i="19"/>
  <c r="V478" i="19"/>
  <c r="W478" i="19"/>
  <c r="X478" i="19"/>
  <c r="Y478" i="19"/>
  <c r="Z478" i="19"/>
  <c r="AA478" i="19"/>
  <c r="AB478" i="19"/>
  <c r="AC478" i="19"/>
  <c r="AD478" i="19"/>
  <c r="AE478" i="19"/>
  <c r="AF478" i="19"/>
  <c r="AG478" i="19"/>
  <c r="AH478" i="19"/>
  <c r="AI478" i="19"/>
  <c r="AJ478" i="19"/>
  <c r="AK478" i="19"/>
  <c r="AL478" i="19"/>
  <c r="AM478" i="19"/>
  <c r="AN478" i="19"/>
  <c r="AO478" i="19"/>
  <c r="AP478" i="19"/>
  <c r="AQ478" i="19"/>
  <c r="AR478" i="19"/>
  <c r="AS478" i="19"/>
  <c r="AT478" i="19"/>
  <c r="AU478" i="19"/>
  <c r="AV478" i="19"/>
  <c r="AW478" i="19"/>
  <c r="AX478" i="19"/>
  <c r="AY478" i="19"/>
  <c r="BB478" i="19"/>
  <c r="F479" i="19"/>
  <c r="G479" i="19"/>
  <c r="H479" i="19"/>
  <c r="I479" i="19"/>
  <c r="J479" i="19"/>
  <c r="K479" i="19"/>
  <c r="L479" i="19"/>
  <c r="M479" i="19"/>
  <c r="N479" i="19"/>
  <c r="O479" i="19"/>
  <c r="P479" i="19"/>
  <c r="Q479" i="19"/>
  <c r="R479" i="19"/>
  <c r="S479" i="19"/>
  <c r="T479" i="19"/>
  <c r="U479" i="19"/>
  <c r="V479" i="19"/>
  <c r="W479" i="19"/>
  <c r="X479" i="19"/>
  <c r="Y479" i="19"/>
  <c r="Z479" i="19"/>
  <c r="AA479" i="19"/>
  <c r="AB479" i="19"/>
  <c r="AC479" i="19"/>
  <c r="AD479" i="19"/>
  <c r="AE479" i="19"/>
  <c r="AF479" i="19"/>
  <c r="AG479" i="19"/>
  <c r="AH479" i="19"/>
  <c r="AI479" i="19"/>
  <c r="AJ479" i="19"/>
  <c r="AK479" i="19"/>
  <c r="AL479" i="19"/>
  <c r="AM479" i="19"/>
  <c r="AN479" i="19"/>
  <c r="AO479" i="19"/>
  <c r="AP479" i="19"/>
  <c r="AQ479" i="19"/>
  <c r="AR479" i="19"/>
  <c r="AS479" i="19"/>
  <c r="AT479" i="19"/>
  <c r="AU479" i="19"/>
  <c r="AV479" i="19"/>
  <c r="AW479" i="19"/>
  <c r="AX479" i="19"/>
  <c r="AY479" i="19"/>
  <c r="BB479" i="19"/>
  <c r="F480" i="19"/>
  <c r="G480" i="19"/>
  <c r="H480" i="19"/>
  <c r="I480" i="19"/>
  <c r="J480" i="19"/>
  <c r="K480" i="19"/>
  <c r="L480" i="19"/>
  <c r="M480" i="19"/>
  <c r="N480" i="19"/>
  <c r="O480" i="19"/>
  <c r="P480" i="19"/>
  <c r="Q480" i="19"/>
  <c r="R480" i="19"/>
  <c r="S480" i="19"/>
  <c r="T480" i="19"/>
  <c r="U480" i="19"/>
  <c r="V480" i="19"/>
  <c r="W480" i="19"/>
  <c r="X480" i="19"/>
  <c r="Y480" i="19"/>
  <c r="Z480" i="19"/>
  <c r="AA480" i="19"/>
  <c r="AB480" i="19"/>
  <c r="AC480" i="19"/>
  <c r="AD480" i="19"/>
  <c r="AE480" i="19"/>
  <c r="AF480" i="19"/>
  <c r="AG480" i="19"/>
  <c r="AH480" i="19"/>
  <c r="AI480" i="19"/>
  <c r="AJ480" i="19"/>
  <c r="AK480" i="19"/>
  <c r="AL480" i="19"/>
  <c r="AM480" i="19"/>
  <c r="AN480" i="19"/>
  <c r="AO480" i="19"/>
  <c r="AP480" i="19"/>
  <c r="AQ480" i="19"/>
  <c r="AR480" i="19"/>
  <c r="AS480" i="19"/>
  <c r="AT480" i="19"/>
  <c r="AU480" i="19"/>
  <c r="AV480" i="19"/>
  <c r="AW480" i="19"/>
  <c r="AX480" i="19"/>
  <c r="AY480" i="19"/>
  <c r="BB480" i="19"/>
  <c r="F481" i="19"/>
  <c r="G481" i="19"/>
  <c r="H481" i="19"/>
  <c r="I481" i="19"/>
  <c r="J481" i="19"/>
  <c r="K481" i="19"/>
  <c r="L481" i="19"/>
  <c r="M481" i="19"/>
  <c r="N481" i="19"/>
  <c r="O481" i="19"/>
  <c r="P481" i="19"/>
  <c r="Q481" i="19"/>
  <c r="R481" i="19"/>
  <c r="S481" i="19"/>
  <c r="T481" i="19"/>
  <c r="U481" i="19"/>
  <c r="V481" i="19"/>
  <c r="W481" i="19"/>
  <c r="X481" i="19"/>
  <c r="Y481" i="19"/>
  <c r="Z481" i="19"/>
  <c r="AA481" i="19"/>
  <c r="AB481" i="19"/>
  <c r="AC481" i="19"/>
  <c r="AD481" i="19"/>
  <c r="AE481" i="19"/>
  <c r="AF481" i="19"/>
  <c r="AG481" i="19"/>
  <c r="AH481" i="19"/>
  <c r="AI481" i="19"/>
  <c r="AJ481" i="19"/>
  <c r="AK481" i="19"/>
  <c r="AL481" i="19"/>
  <c r="AM481" i="19"/>
  <c r="AN481" i="19"/>
  <c r="AO481" i="19"/>
  <c r="AP481" i="19"/>
  <c r="AQ481" i="19"/>
  <c r="AR481" i="19"/>
  <c r="AS481" i="19"/>
  <c r="AT481" i="19"/>
  <c r="AU481" i="19"/>
  <c r="AV481" i="19"/>
  <c r="AW481" i="19"/>
  <c r="AX481" i="19"/>
  <c r="AY481" i="19"/>
  <c r="BB481" i="19"/>
  <c r="F482" i="19"/>
  <c r="G482" i="19"/>
  <c r="H482" i="19"/>
  <c r="I482" i="19"/>
  <c r="J482" i="19"/>
  <c r="K482" i="19"/>
  <c r="L482" i="19"/>
  <c r="M482" i="19"/>
  <c r="N482" i="19"/>
  <c r="O482" i="19"/>
  <c r="P482" i="19"/>
  <c r="Q482" i="19"/>
  <c r="R482" i="19"/>
  <c r="S482" i="19"/>
  <c r="T482" i="19"/>
  <c r="U482" i="19"/>
  <c r="V482" i="19"/>
  <c r="W482" i="19"/>
  <c r="X482" i="19"/>
  <c r="Y482" i="19"/>
  <c r="Z482" i="19"/>
  <c r="AA482" i="19"/>
  <c r="AB482" i="19"/>
  <c r="AC482" i="19"/>
  <c r="AU482" i="19" s="1"/>
  <c r="AD482" i="19"/>
  <c r="AE482" i="19"/>
  <c r="AF482" i="19"/>
  <c r="AG482" i="19"/>
  <c r="AH482" i="19"/>
  <c r="AI482" i="19"/>
  <c r="AJ482" i="19"/>
  <c r="AK482" i="19"/>
  <c r="AL482" i="19"/>
  <c r="AM482" i="19"/>
  <c r="AN482" i="19"/>
  <c r="AO482" i="19"/>
  <c r="AP482" i="19"/>
  <c r="AQ482" i="19"/>
  <c r="AR482" i="19"/>
  <c r="AS482" i="19"/>
  <c r="AT482" i="19"/>
  <c r="AV482" i="19"/>
  <c r="AW482" i="19"/>
  <c r="AX482" i="19"/>
  <c r="AY482" i="19"/>
  <c r="BB482" i="19"/>
  <c r="F483" i="19"/>
  <c r="X483" i="19" s="1"/>
  <c r="G483" i="19"/>
  <c r="H483" i="19"/>
  <c r="I483" i="19"/>
  <c r="J483" i="19"/>
  <c r="K483" i="19"/>
  <c r="L483" i="19"/>
  <c r="M483" i="19"/>
  <c r="N483" i="19"/>
  <c r="O483" i="19"/>
  <c r="P483" i="19"/>
  <c r="Q483" i="19"/>
  <c r="R483" i="19"/>
  <c r="S483" i="19"/>
  <c r="T483" i="19"/>
  <c r="U483" i="19"/>
  <c r="V483" i="19"/>
  <c r="W483" i="19"/>
  <c r="Y483" i="19"/>
  <c r="Z483" i="19"/>
  <c r="AA483" i="19"/>
  <c r="AB483" i="19"/>
  <c r="AC483" i="19"/>
  <c r="AU483" i="19" s="1"/>
  <c r="AD483" i="19"/>
  <c r="AE483" i="19"/>
  <c r="AF483" i="19"/>
  <c r="AG483" i="19"/>
  <c r="AH483" i="19"/>
  <c r="AI483" i="19"/>
  <c r="AJ483" i="19"/>
  <c r="AK483" i="19"/>
  <c r="AL483" i="19"/>
  <c r="AM483" i="19"/>
  <c r="AN483" i="19"/>
  <c r="AO483" i="19"/>
  <c r="AP483" i="19"/>
  <c r="AQ483" i="19"/>
  <c r="AR483" i="19"/>
  <c r="AS483" i="19"/>
  <c r="AT483" i="19"/>
  <c r="AV483" i="19"/>
  <c r="AW483" i="19"/>
  <c r="AX483" i="19"/>
  <c r="AY483" i="19"/>
  <c r="BB483" i="19"/>
  <c r="F484" i="19"/>
  <c r="X484" i="19" s="1"/>
  <c r="G484" i="19"/>
  <c r="H484" i="19"/>
  <c r="I484" i="19"/>
  <c r="J484" i="19"/>
  <c r="K484" i="19"/>
  <c r="L484" i="19"/>
  <c r="M484" i="19"/>
  <c r="N484" i="19"/>
  <c r="O484" i="19"/>
  <c r="P484" i="19"/>
  <c r="Q484" i="19"/>
  <c r="R484" i="19"/>
  <c r="S484" i="19"/>
  <c r="T484" i="19"/>
  <c r="U484" i="19"/>
  <c r="V484" i="19"/>
  <c r="W484" i="19"/>
  <c r="Y484" i="19"/>
  <c r="Z484" i="19"/>
  <c r="AA484" i="19"/>
  <c r="AB484" i="19"/>
  <c r="AC484" i="19"/>
  <c r="AU484" i="19" s="1"/>
  <c r="AD484" i="19"/>
  <c r="AE484" i="19"/>
  <c r="AF484" i="19"/>
  <c r="AG484" i="19"/>
  <c r="AH484" i="19"/>
  <c r="AI484" i="19"/>
  <c r="AJ484" i="19"/>
  <c r="AK484" i="19"/>
  <c r="AL484" i="19"/>
  <c r="AM484" i="19"/>
  <c r="AN484" i="19"/>
  <c r="AO484" i="19"/>
  <c r="AP484" i="19"/>
  <c r="AQ484" i="19"/>
  <c r="AR484" i="19"/>
  <c r="AS484" i="19"/>
  <c r="AT484" i="19"/>
  <c r="AV484" i="19"/>
  <c r="AW484" i="19"/>
  <c r="AX484" i="19"/>
  <c r="AY484" i="19"/>
  <c r="BB484" i="19"/>
  <c r="F485" i="19"/>
  <c r="X485" i="19" s="1"/>
  <c r="G485" i="19"/>
  <c r="H485" i="19"/>
  <c r="I485" i="19"/>
  <c r="J485" i="19"/>
  <c r="K485" i="19"/>
  <c r="L485" i="19"/>
  <c r="M485" i="19"/>
  <c r="N485" i="19"/>
  <c r="O485" i="19"/>
  <c r="P485" i="19"/>
  <c r="Q485" i="19"/>
  <c r="R485" i="19"/>
  <c r="S485" i="19"/>
  <c r="T485" i="19"/>
  <c r="U485" i="19"/>
  <c r="V485" i="19"/>
  <c r="W485" i="19"/>
  <c r="Y485" i="19"/>
  <c r="Z485" i="19"/>
  <c r="AA485" i="19"/>
  <c r="AB485" i="19"/>
  <c r="AC485" i="19"/>
  <c r="AU485" i="19" s="1"/>
  <c r="AD485" i="19"/>
  <c r="AE485" i="19"/>
  <c r="AF485" i="19"/>
  <c r="AG485" i="19"/>
  <c r="AH485" i="19"/>
  <c r="AI485" i="19"/>
  <c r="AJ485" i="19"/>
  <c r="AK485" i="19"/>
  <c r="AL485" i="19"/>
  <c r="AM485" i="19"/>
  <c r="AN485" i="19"/>
  <c r="AO485" i="19"/>
  <c r="AP485" i="19"/>
  <c r="AQ485" i="19"/>
  <c r="AR485" i="19"/>
  <c r="AS485" i="19"/>
  <c r="AT485" i="19"/>
  <c r="AV485" i="19"/>
  <c r="AW485" i="19"/>
  <c r="AX485" i="19"/>
  <c r="AY485" i="19"/>
  <c r="BB485" i="19"/>
  <c r="F486" i="19"/>
  <c r="X486" i="19" s="1"/>
  <c r="G486" i="19"/>
  <c r="H486" i="19"/>
  <c r="I486" i="19"/>
  <c r="J486" i="19"/>
  <c r="K486" i="19"/>
  <c r="L486" i="19"/>
  <c r="M486" i="19"/>
  <c r="N486" i="19"/>
  <c r="O486" i="19"/>
  <c r="P486" i="19"/>
  <c r="Q486" i="19"/>
  <c r="R486" i="19"/>
  <c r="S486" i="19"/>
  <c r="T486" i="19"/>
  <c r="U486" i="19"/>
  <c r="V486" i="19"/>
  <c r="W486" i="19"/>
  <c r="Y486" i="19"/>
  <c r="Z486" i="19"/>
  <c r="AA486" i="19"/>
  <c r="AB486" i="19"/>
  <c r="AC486" i="19"/>
  <c r="AD486" i="19"/>
  <c r="AE486" i="19"/>
  <c r="AF486" i="19"/>
  <c r="AG486" i="19"/>
  <c r="AH486" i="19"/>
  <c r="AI486" i="19"/>
  <c r="AJ486" i="19"/>
  <c r="AK486" i="19"/>
  <c r="AL486" i="19"/>
  <c r="AM486" i="19"/>
  <c r="AN486" i="19"/>
  <c r="AO486" i="19"/>
  <c r="AP486" i="19"/>
  <c r="AQ486" i="19"/>
  <c r="AR486" i="19"/>
  <c r="AS486" i="19"/>
  <c r="AT486" i="19"/>
  <c r="AU486" i="19"/>
  <c r="AV486" i="19"/>
  <c r="AW486" i="19"/>
  <c r="AX486" i="19"/>
  <c r="AY486" i="19"/>
  <c r="BB486" i="19"/>
  <c r="F487" i="19"/>
  <c r="G487" i="19"/>
  <c r="H487" i="19"/>
  <c r="I487" i="19"/>
  <c r="J487" i="19"/>
  <c r="K487" i="19"/>
  <c r="L487" i="19"/>
  <c r="M487" i="19"/>
  <c r="N487" i="19"/>
  <c r="O487" i="19"/>
  <c r="P487" i="19"/>
  <c r="Q487" i="19"/>
  <c r="R487" i="19"/>
  <c r="S487" i="19"/>
  <c r="T487" i="19"/>
  <c r="U487" i="19"/>
  <c r="V487" i="19"/>
  <c r="W487" i="19"/>
  <c r="X487" i="19"/>
  <c r="Y487" i="19"/>
  <c r="Z487" i="19"/>
  <c r="AA487" i="19"/>
  <c r="AB487" i="19"/>
  <c r="AC487" i="19"/>
  <c r="AD487" i="19"/>
  <c r="AE487" i="19"/>
  <c r="AF487" i="19"/>
  <c r="AG487" i="19"/>
  <c r="AH487" i="19"/>
  <c r="AI487" i="19"/>
  <c r="AJ487" i="19"/>
  <c r="AK487" i="19"/>
  <c r="AL487" i="19"/>
  <c r="AM487" i="19"/>
  <c r="AN487" i="19"/>
  <c r="AO487" i="19"/>
  <c r="AP487" i="19"/>
  <c r="AQ487" i="19"/>
  <c r="AR487" i="19"/>
  <c r="AS487" i="19"/>
  <c r="AT487" i="19"/>
  <c r="AU487" i="19"/>
  <c r="AV487" i="19"/>
  <c r="AW487" i="19"/>
  <c r="AX487" i="19"/>
  <c r="AY487" i="19"/>
  <c r="BB487" i="19"/>
  <c r="F488" i="19"/>
  <c r="G488" i="19"/>
  <c r="H488" i="19"/>
  <c r="I488" i="19"/>
  <c r="J488" i="19"/>
  <c r="K488" i="19"/>
  <c r="L488" i="19"/>
  <c r="M488" i="19"/>
  <c r="N488" i="19"/>
  <c r="O488" i="19"/>
  <c r="P488" i="19"/>
  <c r="Q488" i="19"/>
  <c r="R488" i="19"/>
  <c r="S488" i="19"/>
  <c r="T488" i="19"/>
  <c r="U488" i="19"/>
  <c r="V488" i="19"/>
  <c r="W488" i="19"/>
  <c r="X488" i="19"/>
  <c r="Y488" i="19"/>
  <c r="Z488" i="19"/>
  <c r="AA488" i="19"/>
  <c r="AB488" i="19"/>
  <c r="AC488" i="19"/>
  <c r="AD488" i="19"/>
  <c r="AE488" i="19"/>
  <c r="AF488" i="19"/>
  <c r="AG488" i="19"/>
  <c r="AH488" i="19"/>
  <c r="AI488" i="19"/>
  <c r="AJ488" i="19"/>
  <c r="AK488" i="19"/>
  <c r="AL488" i="19"/>
  <c r="AM488" i="19"/>
  <c r="AN488" i="19"/>
  <c r="AO488" i="19"/>
  <c r="AP488" i="19"/>
  <c r="AQ488" i="19"/>
  <c r="AR488" i="19"/>
  <c r="AS488" i="19"/>
  <c r="AT488" i="19"/>
  <c r="AU488" i="19"/>
  <c r="AV488" i="19"/>
  <c r="AW488" i="19"/>
  <c r="AX488" i="19"/>
  <c r="AY488" i="19"/>
  <c r="BB488" i="19"/>
  <c r="F489" i="19"/>
  <c r="G489" i="19"/>
  <c r="H489" i="19"/>
  <c r="I489" i="19"/>
  <c r="J489" i="19"/>
  <c r="K489" i="19"/>
  <c r="L489" i="19"/>
  <c r="M489" i="19"/>
  <c r="N489" i="19"/>
  <c r="O489" i="19"/>
  <c r="P489" i="19"/>
  <c r="Q489" i="19"/>
  <c r="R489" i="19"/>
  <c r="S489" i="19"/>
  <c r="T489" i="19"/>
  <c r="U489" i="19"/>
  <c r="V489" i="19"/>
  <c r="W489" i="19"/>
  <c r="X489" i="19"/>
  <c r="Y489" i="19"/>
  <c r="Z489" i="19"/>
  <c r="AA489" i="19"/>
  <c r="AB489" i="19"/>
  <c r="AC489" i="19"/>
  <c r="AD489" i="19"/>
  <c r="AE489" i="19"/>
  <c r="AF489" i="19"/>
  <c r="AG489" i="19"/>
  <c r="AH489" i="19"/>
  <c r="AI489" i="19"/>
  <c r="AJ489" i="19"/>
  <c r="AK489" i="19"/>
  <c r="AL489" i="19"/>
  <c r="AM489" i="19"/>
  <c r="AN489" i="19"/>
  <c r="AO489" i="19"/>
  <c r="AP489" i="19"/>
  <c r="AQ489" i="19"/>
  <c r="AR489" i="19"/>
  <c r="AS489" i="19"/>
  <c r="AT489" i="19"/>
  <c r="AU489" i="19"/>
  <c r="AV489" i="19"/>
  <c r="AW489" i="19"/>
  <c r="AX489" i="19"/>
  <c r="AY489" i="19"/>
  <c r="BB489" i="19"/>
  <c r="F490" i="19"/>
  <c r="G490" i="19"/>
  <c r="H490" i="19"/>
  <c r="I490" i="19"/>
  <c r="J490" i="19"/>
  <c r="K490" i="19"/>
  <c r="L490" i="19"/>
  <c r="M490" i="19"/>
  <c r="N490" i="19"/>
  <c r="O490" i="19"/>
  <c r="P490" i="19"/>
  <c r="Q490" i="19"/>
  <c r="R490" i="19"/>
  <c r="S490" i="19"/>
  <c r="T490" i="19"/>
  <c r="U490" i="19"/>
  <c r="V490" i="19"/>
  <c r="W490" i="19"/>
  <c r="X490" i="19"/>
  <c r="Y490" i="19"/>
  <c r="Z490" i="19"/>
  <c r="AA490" i="19"/>
  <c r="AB490" i="19"/>
  <c r="AC490" i="19"/>
  <c r="AU490" i="19" s="1"/>
  <c r="AD490" i="19"/>
  <c r="AE490" i="19"/>
  <c r="AF490" i="19"/>
  <c r="AG490" i="19"/>
  <c r="AH490" i="19"/>
  <c r="AI490" i="19"/>
  <c r="AJ490" i="19"/>
  <c r="AK490" i="19"/>
  <c r="AL490" i="19"/>
  <c r="AM490" i="19"/>
  <c r="AN490" i="19"/>
  <c r="AO490" i="19"/>
  <c r="AP490" i="19"/>
  <c r="AQ490" i="19"/>
  <c r="AR490" i="19"/>
  <c r="AS490" i="19"/>
  <c r="AT490" i="19"/>
  <c r="AV490" i="19"/>
  <c r="AW490" i="19"/>
  <c r="AX490" i="19"/>
  <c r="AY490" i="19"/>
  <c r="BB490" i="19"/>
  <c r="F491" i="19"/>
  <c r="X491" i="19" s="1"/>
  <c r="G491" i="19"/>
  <c r="H491" i="19"/>
  <c r="I491" i="19"/>
  <c r="J491" i="19"/>
  <c r="K491" i="19"/>
  <c r="L491" i="19"/>
  <c r="M491" i="19"/>
  <c r="N491" i="19"/>
  <c r="O491" i="19"/>
  <c r="P491" i="19"/>
  <c r="Q491" i="19"/>
  <c r="R491" i="19"/>
  <c r="S491" i="19"/>
  <c r="T491" i="19"/>
  <c r="U491" i="19"/>
  <c r="V491" i="19"/>
  <c r="W491" i="19"/>
  <c r="Y491" i="19"/>
  <c r="Z491" i="19"/>
  <c r="AA491" i="19"/>
  <c r="AB491" i="19"/>
  <c r="AC491" i="19"/>
  <c r="AU491" i="19" s="1"/>
  <c r="AD491" i="19"/>
  <c r="AE491" i="19"/>
  <c r="AF491" i="19"/>
  <c r="AG491" i="19"/>
  <c r="AH491" i="19"/>
  <c r="AI491" i="19"/>
  <c r="AJ491" i="19"/>
  <c r="AK491" i="19"/>
  <c r="AL491" i="19"/>
  <c r="AM491" i="19"/>
  <c r="AN491" i="19"/>
  <c r="AO491" i="19"/>
  <c r="AP491" i="19"/>
  <c r="AQ491" i="19"/>
  <c r="AR491" i="19"/>
  <c r="AS491" i="19"/>
  <c r="AT491" i="19"/>
  <c r="AV491" i="19"/>
  <c r="AW491" i="19"/>
  <c r="AX491" i="19"/>
  <c r="AY491" i="19"/>
  <c r="BB491" i="19"/>
  <c r="F492" i="19"/>
  <c r="X492" i="19" s="1"/>
  <c r="G492" i="19"/>
  <c r="H492" i="19"/>
  <c r="I492" i="19"/>
  <c r="J492" i="19"/>
  <c r="K492" i="19"/>
  <c r="L492" i="19"/>
  <c r="M492" i="19"/>
  <c r="N492" i="19"/>
  <c r="O492" i="19"/>
  <c r="P492" i="19"/>
  <c r="Q492" i="19"/>
  <c r="R492" i="19"/>
  <c r="S492" i="19"/>
  <c r="T492" i="19"/>
  <c r="U492" i="19"/>
  <c r="V492" i="19"/>
  <c r="W492" i="19"/>
  <c r="Y492" i="19"/>
  <c r="Z492" i="19"/>
  <c r="AA492" i="19"/>
  <c r="AB492" i="19"/>
  <c r="AC492" i="19"/>
  <c r="AU492" i="19" s="1"/>
  <c r="AD492" i="19"/>
  <c r="AE492" i="19"/>
  <c r="AF492" i="19"/>
  <c r="AG492" i="19"/>
  <c r="AH492" i="19"/>
  <c r="AI492" i="19"/>
  <c r="AJ492" i="19"/>
  <c r="AK492" i="19"/>
  <c r="AL492" i="19"/>
  <c r="AM492" i="19"/>
  <c r="AN492" i="19"/>
  <c r="AO492" i="19"/>
  <c r="AP492" i="19"/>
  <c r="AQ492" i="19"/>
  <c r="AR492" i="19"/>
  <c r="AS492" i="19"/>
  <c r="AT492" i="19"/>
  <c r="AV492" i="19"/>
  <c r="AW492" i="19"/>
  <c r="AX492" i="19"/>
  <c r="AY492" i="19"/>
  <c r="BB492" i="19"/>
  <c r="F493" i="19"/>
  <c r="X493" i="19" s="1"/>
  <c r="G493" i="19"/>
  <c r="H493" i="19"/>
  <c r="I493" i="19"/>
  <c r="J493" i="19"/>
  <c r="K493" i="19"/>
  <c r="L493" i="19"/>
  <c r="M493" i="19"/>
  <c r="N493" i="19"/>
  <c r="O493" i="19"/>
  <c r="P493" i="19"/>
  <c r="Q493" i="19"/>
  <c r="R493" i="19"/>
  <c r="S493" i="19"/>
  <c r="T493" i="19"/>
  <c r="U493" i="19"/>
  <c r="V493" i="19"/>
  <c r="W493" i="19"/>
  <c r="Y493" i="19"/>
  <c r="Z493" i="19"/>
  <c r="AA493" i="19"/>
  <c r="AB493" i="19"/>
  <c r="AC493" i="19"/>
  <c r="AU493" i="19" s="1"/>
  <c r="AD493" i="19"/>
  <c r="AE493" i="19"/>
  <c r="AF493" i="19"/>
  <c r="AG493" i="19"/>
  <c r="AH493" i="19"/>
  <c r="AI493" i="19"/>
  <c r="AJ493" i="19"/>
  <c r="AK493" i="19"/>
  <c r="AL493" i="19"/>
  <c r="AM493" i="19"/>
  <c r="AN493" i="19"/>
  <c r="AO493" i="19"/>
  <c r="AP493" i="19"/>
  <c r="AQ493" i="19"/>
  <c r="AR493" i="19"/>
  <c r="AS493" i="19"/>
  <c r="AT493" i="19"/>
  <c r="AV493" i="19"/>
  <c r="AW493" i="19"/>
  <c r="AX493" i="19"/>
  <c r="AY493" i="19"/>
  <c r="BB493" i="19"/>
  <c r="F494" i="19"/>
  <c r="X494" i="19" s="1"/>
  <c r="G494" i="19"/>
  <c r="H494" i="19"/>
  <c r="I494" i="19"/>
  <c r="J494" i="19"/>
  <c r="K494" i="19"/>
  <c r="L494" i="19"/>
  <c r="M494" i="19"/>
  <c r="N494" i="19"/>
  <c r="O494" i="19"/>
  <c r="P494" i="19"/>
  <c r="Q494" i="19"/>
  <c r="R494" i="19"/>
  <c r="S494" i="19"/>
  <c r="T494" i="19"/>
  <c r="U494" i="19"/>
  <c r="V494" i="19"/>
  <c r="W494" i="19"/>
  <c r="Y494" i="19"/>
  <c r="Z494" i="19"/>
  <c r="AA494" i="19"/>
  <c r="AB494" i="19"/>
  <c r="AC494" i="19"/>
  <c r="AU494" i="19" s="1"/>
  <c r="AD494" i="19"/>
  <c r="AE494" i="19"/>
  <c r="AF494" i="19"/>
  <c r="AG494" i="19"/>
  <c r="AH494" i="19"/>
  <c r="AI494" i="19"/>
  <c r="AJ494" i="19"/>
  <c r="AK494" i="19"/>
  <c r="AL494" i="19"/>
  <c r="AM494" i="19"/>
  <c r="AN494" i="19"/>
  <c r="AO494" i="19"/>
  <c r="AP494" i="19"/>
  <c r="AQ494" i="19"/>
  <c r="AR494" i="19"/>
  <c r="AS494" i="19"/>
  <c r="AT494" i="19"/>
  <c r="AV494" i="19"/>
  <c r="AW494" i="19"/>
  <c r="AX494" i="19"/>
  <c r="AY494" i="19"/>
  <c r="BB494" i="19"/>
  <c r="F495" i="19"/>
  <c r="X495" i="19" s="1"/>
  <c r="G495" i="19"/>
  <c r="H495" i="19"/>
  <c r="I495" i="19"/>
  <c r="J495" i="19"/>
  <c r="K495" i="19"/>
  <c r="L495" i="19"/>
  <c r="M495" i="19"/>
  <c r="N495" i="19"/>
  <c r="O495" i="19"/>
  <c r="P495" i="19"/>
  <c r="Q495" i="19"/>
  <c r="R495" i="19"/>
  <c r="S495" i="19"/>
  <c r="T495" i="19"/>
  <c r="U495" i="19"/>
  <c r="V495" i="19"/>
  <c r="W495" i="19"/>
  <c r="Y495" i="19"/>
  <c r="Z495" i="19"/>
  <c r="AA495" i="19"/>
  <c r="AB495" i="19"/>
  <c r="AC495" i="19"/>
  <c r="AU495" i="19" s="1"/>
  <c r="AD495" i="19"/>
  <c r="AE495" i="19"/>
  <c r="AF495" i="19"/>
  <c r="AG495" i="19"/>
  <c r="AH495" i="19"/>
  <c r="AI495" i="19"/>
  <c r="AJ495" i="19"/>
  <c r="AK495" i="19"/>
  <c r="AL495" i="19"/>
  <c r="AM495" i="19"/>
  <c r="AN495" i="19"/>
  <c r="AO495" i="19"/>
  <c r="AP495" i="19"/>
  <c r="AQ495" i="19"/>
  <c r="AR495" i="19"/>
  <c r="AS495" i="19"/>
  <c r="AT495" i="19"/>
  <c r="AV495" i="19"/>
  <c r="AW495" i="19"/>
  <c r="AX495" i="19"/>
  <c r="AY495" i="19"/>
  <c r="BB495" i="19"/>
  <c r="F496" i="19"/>
  <c r="X496" i="19" s="1"/>
  <c r="G496" i="19"/>
  <c r="H496" i="19"/>
  <c r="I496" i="19"/>
  <c r="J496" i="19"/>
  <c r="K496" i="19"/>
  <c r="L496" i="19"/>
  <c r="M496" i="19"/>
  <c r="N496" i="19"/>
  <c r="O496" i="19"/>
  <c r="P496" i="19"/>
  <c r="Q496" i="19"/>
  <c r="R496" i="19"/>
  <c r="S496" i="19"/>
  <c r="T496" i="19"/>
  <c r="U496" i="19"/>
  <c r="V496" i="19"/>
  <c r="W496" i="19"/>
  <c r="Y496" i="19"/>
  <c r="Z496" i="19"/>
  <c r="AA496" i="19"/>
  <c r="AB496" i="19"/>
  <c r="AC496" i="19"/>
  <c r="AD496" i="19"/>
  <c r="AE496" i="19"/>
  <c r="AF496" i="19"/>
  <c r="AG496" i="19"/>
  <c r="AH496" i="19"/>
  <c r="AI496" i="19"/>
  <c r="AJ496" i="19"/>
  <c r="AK496" i="19"/>
  <c r="AL496" i="19"/>
  <c r="AM496" i="19"/>
  <c r="AN496" i="19"/>
  <c r="AO496" i="19"/>
  <c r="AP496" i="19"/>
  <c r="AQ496" i="19"/>
  <c r="AR496" i="19"/>
  <c r="AS496" i="19"/>
  <c r="AT496" i="19"/>
  <c r="AU496" i="19"/>
  <c r="AV496" i="19"/>
  <c r="AW496" i="19"/>
  <c r="AX496" i="19"/>
  <c r="AY496" i="19"/>
  <c r="BB496" i="19"/>
  <c r="F497" i="19"/>
  <c r="G497" i="19"/>
  <c r="H497" i="19"/>
  <c r="I497" i="19"/>
  <c r="J497" i="19"/>
  <c r="K497" i="19"/>
  <c r="L497" i="19"/>
  <c r="M497" i="19"/>
  <c r="N497" i="19"/>
  <c r="O497" i="19"/>
  <c r="P497" i="19"/>
  <c r="Q497" i="19"/>
  <c r="R497" i="19"/>
  <c r="S497" i="19"/>
  <c r="T497" i="19"/>
  <c r="U497" i="19"/>
  <c r="V497" i="19"/>
  <c r="W497" i="19"/>
  <c r="X497" i="19"/>
  <c r="Y497" i="19"/>
  <c r="Z497" i="19"/>
  <c r="AA497" i="19"/>
  <c r="AB497" i="19"/>
  <c r="AC497" i="19"/>
  <c r="AD497" i="19"/>
  <c r="AE497" i="19"/>
  <c r="AF497" i="19"/>
  <c r="AG497" i="19"/>
  <c r="AH497" i="19"/>
  <c r="AI497" i="19"/>
  <c r="AJ497" i="19"/>
  <c r="AK497" i="19"/>
  <c r="AL497" i="19"/>
  <c r="AM497" i="19"/>
  <c r="AN497" i="19"/>
  <c r="AO497" i="19"/>
  <c r="AP497" i="19"/>
  <c r="AQ497" i="19"/>
  <c r="AR497" i="19"/>
  <c r="AS497" i="19"/>
  <c r="AT497" i="19"/>
  <c r="AU497" i="19"/>
  <c r="AV497" i="19"/>
  <c r="AW497" i="19"/>
  <c r="AX497" i="19"/>
  <c r="AY497" i="19"/>
  <c r="BB497" i="19"/>
  <c r="F498" i="19"/>
  <c r="G498" i="19"/>
  <c r="H498" i="19"/>
  <c r="I498" i="19"/>
  <c r="J498" i="19"/>
  <c r="K498" i="19"/>
  <c r="L498" i="19"/>
  <c r="M498" i="19"/>
  <c r="N498" i="19"/>
  <c r="O498" i="19"/>
  <c r="P498" i="19"/>
  <c r="Q498" i="19"/>
  <c r="R498" i="19"/>
  <c r="S498" i="19"/>
  <c r="T498" i="19"/>
  <c r="U498" i="19"/>
  <c r="V498" i="19"/>
  <c r="W498" i="19"/>
  <c r="X498" i="19"/>
  <c r="Y498" i="19"/>
  <c r="Z498" i="19"/>
  <c r="AA498" i="19"/>
  <c r="AB498" i="19"/>
  <c r="AC498" i="19"/>
  <c r="AU498" i="19" s="1"/>
  <c r="AD498" i="19"/>
  <c r="AE498" i="19"/>
  <c r="AF498" i="19"/>
  <c r="AG498" i="19"/>
  <c r="AH498" i="19"/>
  <c r="AI498" i="19"/>
  <c r="AJ498" i="19"/>
  <c r="AK498" i="19"/>
  <c r="AL498" i="19"/>
  <c r="AM498" i="19"/>
  <c r="AN498" i="19"/>
  <c r="AO498" i="19"/>
  <c r="AP498" i="19"/>
  <c r="AQ498" i="19"/>
  <c r="AR498" i="19"/>
  <c r="AS498" i="19"/>
  <c r="AT498" i="19"/>
  <c r="AV498" i="19"/>
  <c r="AW498" i="19"/>
  <c r="AX498" i="19"/>
  <c r="AY498" i="19"/>
  <c r="BB498" i="19"/>
  <c r="F499" i="19"/>
  <c r="X499" i="19" s="1"/>
  <c r="G499" i="19"/>
  <c r="H499" i="19"/>
  <c r="I499" i="19"/>
  <c r="J499" i="19"/>
  <c r="K499" i="19"/>
  <c r="L499" i="19"/>
  <c r="M499" i="19"/>
  <c r="N499" i="19"/>
  <c r="O499" i="19"/>
  <c r="P499" i="19"/>
  <c r="Q499" i="19"/>
  <c r="R499" i="19"/>
  <c r="S499" i="19"/>
  <c r="T499" i="19"/>
  <c r="U499" i="19"/>
  <c r="V499" i="19"/>
  <c r="W499" i="19"/>
  <c r="Y499" i="19"/>
  <c r="Z499" i="19"/>
  <c r="AA499" i="19"/>
  <c r="AB499" i="19"/>
  <c r="AC499" i="19"/>
  <c r="AU499" i="19" s="1"/>
  <c r="AD499" i="19"/>
  <c r="AE499" i="19"/>
  <c r="AF499" i="19"/>
  <c r="AG499" i="19"/>
  <c r="AH499" i="19"/>
  <c r="AI499" i="19"/>
  <c r="AJ499" i="19"/>
  <c r="AK499" i="19"/>
  <c r="AL499" i="19"/>
  <c r="AM499" i="19"/>
  <c r="AN499" i="19"/>
  <c r="AO499" i="19"/>
  <c r="AP499" i="19"/>
  <c r="AQ499" i="19"/>
  <c r="AR499" i="19"/>
  <c r="AS499" i="19"/>
  <c r="AT499" i="19"/>
  <c r="AV499" i="19"/>
  <c r="AW499" i="19"/>
  <c r="AX499" i="19"/>
  <c r="AY499" i="19"/>
  <c r="BB499" i="19"/>
  <c r="F500" i="19"/>
  <c r="X500" i="19" s="1"/>
  <c r="G500" i="19"/>
  <c r="H500" i="19"/>
  <c r="I500" i="19"/>
  <c r="J500" i="19"/>
  <c r="K500" i="19"/>
  <c r="L500" i="19"/>
  <c r="M500" i="19"/>
  <c r="N500" i="19"/>
  <c r="O500" i="19"/>
  <c r="P500" i="19"/>
  <c r="Q500" i="19"/>
  <c r="R500" i="19"/>
  <c r="S500" i="19"/>
  <c r="T500" i="19"/>
  <c r="U500" i="19"/>
  <c r="V500" i="19"/>
  <c r="W500" i="19"/>
  <c r="Y500" i="19"/>
  <c r="Z500" i="19"/>
  <c r="AA500" i="19"/>
  <c r="AB500" i="19"/>
  <c r="AC500" i="19"/>
  <c r="AU500" i="19" s="1"/>
  <c r="AD500" i="19"/>
  <c r="AE500" i="19"/>
  <c r="AF500" i="19"/>
  <c r="AG500" i="19"/>
  <c r="AH500" i="19"/>
  <c r="AI500" i="19"/>
  <c r="AJ500" i="19"/>
  <c r="AK500" i="19"/>
  <c r="AL500" i="19"/>
  <c r="AM500" i="19"/>
  <c r="AN500" i="19"/>
  <c r="AO500" i="19"/>
  <c r="AP500" i="19"/>
  <c r="AQ500" i="19"/>
  <c r="AR500" i="19"/>
  <c r="AS500" i="19"/>
  <c r="AT500" i="19"/>
  <c r="AV500" i="19"/>
  <c r="AW500" i="19"/>
  <c r="AX500" i="19"/>
  <c r="AY500" i="19"/>
  <c r="BB500" i="19"/>
  <c r="F501" i="19"/>
  <c r="X501" i="19" s="1"/>
  <c r="G501" i="19"/>
  <c r="H501" i="19"/>
  <c r="I501" i="19"/>
  <c r="J501" i="19"/>
  <c r="K501" i="19"/>
  <c r="L501" i="19"/>
  <c r="M501" i="19"/>
  <c r="N501" i="19"/>
  <c r="O501" i="19"/>
  <c r="P501" i="19"/>
  <c r="Q501" i="19"/>
  <c r="R501" i="19"/>
  <c r="S501" i="19"/>
  <c r="T501" i="19"/>
  <c r="U501" i="19"/>
  <c r="V501" i="19"/>
  <c r="W501" i="19"/>
  <c r="Y501" i="19"/>
  <c r="Z501" i="19"/>
  <c r="AA501" i="19"/>
  <c r="AB501" i="19"/>
  <c r="AC501" i="19"/>
  <c r="AD501" i="19"/>
  <c r="AE501" i="19"/>
  <c r="AF501" i="19"/>
  <c r="AG501" i="19"/>
  <c r="AH501" i="19"/>
  <c r="AI501" i="19"/>
  <c r="AJ501" i="19"/>
  <c r="AK501" i="19"/>
  <c r="AL501" i="19"/>
  <c r="AM501" i="19"/>
  <c r="AN501" i="19"/>
  <c r="AO501" i="19"/>
  <c r="AP501" i="19"/>
  <c r="AQ501" i="19"/>
  <c r="AR501" i="19"/>
  <c r="AS501" i="19"/>
  <c r="AT501" i="19"/>
  <c r="AU501" i="19"/>
  <c r="AV501" i="19"/>
  <c r="AW501" i="19"/>
  <c r="AX501" i="19"/>
  <c r="AY501" i="19"/>
  <c r="BB501" i="19"/>
  <c r="F502" i="19"/>
  <c r="G502" i="19"/>
  <c r="H502" i="19"/>
  <c r="I502" i="19"/>
  <c r="J502" i="19"/>
  <c r="K502" i="19"/>
  <c r="L502" i="19"/>
  <c r="M502" i="19"/>
  <c r="N502" i="19"/>
  <c r="O502" i="19"/>
  <c r="P502" i="19"/>
  <c r="Q502" i="19"/>
  <c r="R502" i="19"/>
  <c r="S502" i="19"/>
  <c r="T502" i="19"/>
  <c r="U502" i="19"/>
  <c r="V502" i="19"/>
  <c r="W502" i="19"/>
  <c r="X502" i="19"/>
  <c r="Y502" i="19"/>
  <c r="Z502" i="19"/>
  <c r="AA502" i="19"/>
  <c r="AB502" i="19"/>
  <c r="AC502" i="19"/>
  <c r="AD502" i="19"/>
  <c r="AE502" i="19"/>
  <c r="AF502" i="19"/>
  <c r="AG502" i="19"/>
  <c r="AH502" i="19"/>
  <c r="AI502" i="19"/>
  <c r="AJ502" i="19"/>
  <c r="AK502" i="19"/>
  <c r="AL502" i="19"/>
  <c r="AM502" i="19"/>
  <c r="AN502" i="19"/>
  <c r="AO502" i="19"/>
  <c r="AP502" i="19"/>
  <c r="AQ502" i="19"/>
  <c r="AR502" i="19"/>
  <c r="AS502" i="19"/>
  <c r="AT502" i="19"/>
  <c r="AU502" i="19"/>
  <c r="AV502" i="19"/>
  <c r="AW502" i="19"/>
  <c r="AX502" i="19"/>
  <c r="AY502" i="19"/>
  <c r="BB502" i="19"/>
  <c r="F503" i="19"/>
  <c r="G503" i="19"/>
  <c r="H503" i="19"/>
  <c r="I503" i="19"/>
  <c r="J503" i="19"/>
  <c r="K503" i="19"/>
  <c r="L503" i="19"/>
  <c r="M503" i="19"/>
  <c r="N503" i="19"/>
  <c r="O503" i="19"/>
  <c r="P503" i="19"/>
  <c r="Q503" i="19"/>
  <c r="R503" i="19"/>
  <c r="S503" i="19"/>
  <c r="T503" i="19"/>
  <c r="U503" i="19"/>
  <c r="V503" i="19"/>
  <c r="W503" i="19"/>
  <c r="X503" i="19"/>
  <c r="Y503" i="19"/>
  <c r="Z503" i="19"/>
  <c r="AA503" i="19"/>
  <c r="AB503" i="19"/>
  <c r="AC503" i="19"/>
  <c r="AU503" i="19" s="1"/>
  <c r="AD503" i="19"/>
  <c r="AE503" i="19"/>
  <c r="AF503" i="19"/>
  <c r="AG503" i="19"/>
  <c r="AH503" i="19"/>
  <c r="AI503" i="19"/>
  <c r="AJ503" i="19"/>
  <c r="AK503" i="19"/>
  <c r="AL503" i="19"/>
  <c r="AM503" i="19"/>
  <c r="AN503" i="19"/>
  <c r="AO503" i="19"/>
  <c r="AP503" i="19"/>
  <c r="AQ503" i="19"/>
  <c r="AR503" i="19"/>
  <c r="AS503" i="19"/>
  <c r="AT503" i="19"/>
  <c r="AV503" i="19"/>
  <c r="AW503" i="19"/>
  <c r="AX503" i="19"/>
  <c r="AY503" i="19"/>
  <c r="BB503" i="19"/>
  <c r="F504" i="19"/>
  <c r="X504" i="19" s="1"/>
  <c r="G504" i="19"/>
  <c r="H504" i="19"/>
  <c r="I504" i="19"/>
  <c r="J504" i="19"/>
  <c r="K504" i="19"/>
  <c r="L504" i="19"/>
  <c r="M504" i="19"/>
  <c r="N504" i="19"/>
  <c r="O504" i="19"/>
  <c r="P504" i="19"/>
  <c r="Q504" i="19"/>
  <c r="R504" i="19"/>
  <c r="S504" i="19"/>
  <c r="T504" i="19"/>
  <c r="U504" i="19"/>
  <c r="V504" i="19"/>
  <c r="W504" i="19"/>
  <c r="Y504" i="19"/>
  <c r="Z504" i="19"/>
  <c r="AA504" i="19"/>
  <c r="AB504" i="19"/>
  <c r="AC504" i="19"/>
  <c r="AD504" i="19"/>
  <c r="AE504" i="19"/>
  <c r="AF504" i="19"/>
  <c r="AG504" i="19"/>
  <c r="AH504" i="19"/>
  <c r="AI504" i="19"/>
  <c r="AJ504" i="19"/>
  <c r="AK504" i="19"/>
  <c r="AL504" i="19"/>
  <c r="AM504" i="19"/>
  <c r="AN504" i="19"/>
  <c r="AO504" i="19"/>
  <c r="AP504" i="19"/>
  <c r="AQ504" i="19"/>
  <c r="AR504" i="19"/>
  <c r="AS504" i="19"/>
  <c r="AT504" i="19"/>
  <c r="AU504" i="19"/>
  <c r="AV504" i="19"/>
  <c r="AW504" i="19"/>
  <c r="AX504" i="19"/>
  <c r="AY504" i="19"/>
  <c r="BB504" i="19"/>
  <c r="F505" i="19"/>
  <c r="G505" i="19"/>
  <c r="H505" i="19"/>
  <c r="I505" i="19"/>
  <c r="J505" i="19"/>
  <c r="K505" i="19"/>
  <c r="L505" i="19"/>
  <c r="M505" i="19"/>
  <c r="N505" i="19"/>
  <c r="O505" i="19"/>
  <c r="P505" i="19"/>
  <c r="Q505" i="19"/>
  <c r="R505" i="19"/>
  <c r="S505" i="19"/>
  <c r="T505" i="19"/>
  <c r="U505" i="19"/>
  <c r="V505" i="19"/>
  <c r="W505" i="19"/>
  <c r="X505" i="19"/>
  <c r="Y505" i="19"/>
  <c r="Z505" i="19"/>
  <c r="AA505" i="19"/>
  <c r="AB505" i="19"/>
  <c r="AC505" i="19"/>
  <c r="AD505" i="19"/>
  <c r="AE505" i="19"/>
  <c r="AF505" i="19"/>
  <c r="AG505" i="19"/>
  <c r="AH505" i="19"/>
  <c r="AI505" i="19"/>
  <c r="AJ505" i="19"/>
  <c r="AK505" i="19"/>
  <c r="AL505" i="19"/>
  <c r="AM505" i="19"/>
  <c r="AN505" i="19"/>
  <c r="AO505" i="19"/>
  <c r="AP505" i="19"/>
  <c r="AQ505" i="19"/>
  <c r="AR505" i="19"/>
  <c r="AS505" i="19"/>
  <c r="AT505" i="19"/>
  <c r="AU505" i="19"/>
  <c r="AV505" i="19"/>
  <c r="AW505" i="19"/>
  <c r="AX505" i="19"/>
  <c r="AY505" i="19"/>
  <c r="BB505" i="19"/>
  <c r="F506" i="19"/>
  <c r="G506" i="19"/>
  <c r="H506" i="19"/>
  <c r="I506" i="19"/>
  <c r="J506" i="19"/>
  <c r="K506" i="19"/>
  <c r="L506" i="19"/>
  <c r="M506" i="19"/>
  <c r="N506" i="19"/>
  <c r="O506" i="19"/>
  <c r="P506" i="19"/>
  <c r="Q506" i="19"/>
  <c r="R506" i="19"/>
  <c r="S506" i="19"/>
  <c r="T506" i="19"/>
  <c r="U506" i="19"/>
  <c r="V506" i="19"/>
  <c r="W506" i="19"/>
  <c r="X506" i="19"/>
  <c r="Y506" i="19"/>
  <c r="Z506" i="19"/>
  <c r="AA506" i="19"/>
  <c r="AB506" i="19"/>
  <c r="AC506" i="19"/>
  <c r="AU506" i="19" s="1"/>
  <c r="AD506" i="19"/>
  <c r="AE506" i="19"/>
  <c r="AF506" i="19"/>
  <c r="AG506" i="19"/>
  <c r="AH506" i="19"/>
  <c r="AI506" i="19"/>
  <c r="AJ506" i="19"/>
  <c r="AK506" i="19"/>
  <c r="AL506" i="19"/>
  <c r="AM506" i="19"/>
  <c r="AN506" i="19"/>
  <c r="AO506" i="19"/>
  <c r="AP506" i="19"/>
  <c r="AQ506" i="19"/>
  <c r="AR506" i="19"/>
  <c r="AS506" i="19"/>
  <c r="AT506" i="19"/>
  <c r="AV506" i="19"/>
  <c r="AW506" i="19"/>
  <c r="AX506" i="19"/>
  <c r="AY506" i="19"/>
  <c r="BB506" i="19"/>
  <c r="F507" i="19"/>
  <c r="X507" i="19" s="1"/>
  <c r="G507" i="19"/>
  <c r="H507" i="19"/>
  <c r="I507" i="19"/>
  <c r="J507" i="19"/>
  <c r="K507" i="19"/>
  <c r="L507" i="19"/>
  <c r="M507" i="19"/>
  <c r="N507" i="19"/>
  <c r="O507" i="19"/>
  <c r="P507" i="19"/>
  <c r="Q507" i="19"/>
  <c r="R507" i="19"/>
  <c r="S507" i="19"/>
  <c r="T507" i="19"/>
  <c r="U507" i="19"/>
  <c r="V507" i="19"/>
  <c r="W507" i="19"/>
  <c r="Y507" i="19"/>
  <c r="Z507" i="19"/>
  <c r="AA507" i="19"/>
  <c r="AB507" i="19"/>
  <c r="AC507" i="19"/>
  <c r="AU507" i="19" s="1"/>
  <c r="AD507" i="19"/>
  <c r="AE507" i="19"/>
  <c r="AF507" i="19"/>
  <c r="AG507" i="19"/>
  <c r="AH507" i="19"/>
  <c r="AI507" i="19"/>
  <c r="AJ507" i="19"/>
  <c r="AK507" i="19"/>
  <c r="AL507" i="19"/>
  <c r="AM507" i="19"/>
  <c r="AN507" i="19"/>
  <c r="AO507" i="19"/>
  <c r="AP507" i="19"/>
  <c r="AQ507" i="19"/>
  <c r="AR507" i="19"/>
  <c r="AS507" i="19"/>
  <c r="AT507" i="19"/>
  <c r="AV507" i="19"/>
  <c r="AW507" i="19"/>
  <c r="AX507" i="19"/>
  <c r="AY507" i="19"/>
  <c r="BB507" i="19"/>
  <c r="F508" i="19"/>
  <c r="X508" i="19" s="1"/>
  <c r="G508" i="19"/>
  <c r="H508" i="19"/>
  <c r="I508" i="19"/>
  <c r="J508" i="19"/>
  <c r="K508" i="19"/>
  <c r="L508" i="19"/>
  <c r="M508" i="19"/>
  <c r="N508" i="19"/>
  <c r="O508" i="19"/>
  <c r="P508" i="19"/>
  <c r="Q508" i="19"/>
  <c r="R508" i="19"/>
  <c r="S508" i="19"/>
  <c r="T508" i="19"/>
  <c r="U508" i="19"/>
  <c r="V508" i="19"/>
  <c r="W508" i="19"/>
  <c r="Y508" i="19"/>
  <c r="Z508" i="19"/>
  <c r="AA508" i="19"/>
  <c r="AB508" i="19"/>
  <c r="AC508" i="19"/>
  <c r="AU508" i="19" s="1"/>
  <c r="AD508" i="19"/>
  <c r="AE508" i="19"/>
  <c r="AF508" i="19"/>
  <c r="AG508" i="19"/>
  <c r="AH508" i="19"/>
  <c r="AI508" i="19"/>
  <c r="AJ508" i="19"/>
  <c r="AK508" i="19"/>
  <c r="AL508" i="19"/>
  <c r="AM508" i="19"/>
  <c r="AN508" i="19"/>
  <c r="AO508" i="19"/>
  <c r="AP508" i="19"/>
  <c r="AQ508" i="19"/>
  <c r="AR508" i="19"/>
  <c r="AS508" i="19"/>
  <c r="AT508" i="19"/>
  <c r="AV508" i="19"/>
  <c r="AW508" i="19"/>
  <c r="AX508" i="19"/>
  <c r="AY508" i="19"/>
  <c r="BB508" i="19"/>
  <c r="F509" i="19"/>
  <c r="X509" i="19" s="1"/>
  <c r="G509" i="19"/>
  <c r="H509" i="19"/>
  <c r="I509" i="19"/>
  <c r="J509" i="19"/>
  <c r="K509" i="19"/>
  <c r="L509" i="19"/>
  <c r="M509" i="19"/>
  <c r="N509" i="19"/>
  <c r="O509" i="19"/>
  <c r="P509" i="19"/>
  <c r="Q509" i="19"/>
  <c r="R509" i="19"/>
  <c r="S509" i="19"/>
  <c r="T509" i="19"/>
  <c r="U509" i="19"/>
  <c r="V509" i="19"/>
  <c r="W509" i="19"/>
  <c r="Y509" i="19"/>
  <c r="Z509" i="19"/>
  <c r="AA509" i="19"/>
  <c r="AB509" i="19"/>
  <c r="AC509" i="19"/>
  <c r="AD509" i="19"/>
  <c r="AE509" i="19"/>
  <c r="AF509" i="19"/>
  <c r="AG509" i="19"/>
  <c r="AH509" i="19"/>
  <c r="AI509" i="19"/>
  <c r="AJ509" i="19"/>
  <c r="AK509" i="19"/>
  <c r="AL509" i="19"/>
  <c r="AM509" i="19"/>
  <c r="AN509" i="19"/>
  <c r="AO509" i="19"/>
  <c r="AP509" i="19"/>
  <c r="AQ509" i="19"/>
  <c r="AR509" i="19"/>
  <c r="AS509" i="19"/>
  <c r="AT509" i="19"/>
  <c r="AU509" i="19"/>
  <c r="AV509" i="19"/>
  <c r="AW509" i="19"/>
  <c r="AX509" i="19"/>
  <c r="AY509" i="19"/>
  <c r="BB509" i="19"/>
  <c r="F510" i="19"/>
  <c r="G510" i="19"/>
  <c r="H510" i="19"/>
  <c r="I510" i="19"/>
  <c r="J510" i="19"/>
  <c r="K510" i="19"/>
  <c r="L510" i="19"/>
  <c r="M510" i="19"/>
  <c r="N510" i="19"/>
  <c r="O510" i="19"/>
  <c r="P510" i="19"/>
  <c r="Q510" i="19"/>
  <c r="R510" i="19"/>
  <c r="S510" i="19"/>
  <c r="T510" i="19"/>
  <c r="U510" i="19"/>
  <c r="V510" i="19"/>
  <c r="W510" i="19"/>
  <c r="X510" i="19"/>
  <c r="Y510" i="19"/>
  <c r="Z510" i="19"/>
  <c r="AA510" i="19"/>
  <c r="AB510" i="19"/>
  <c r="AC510" i="19"/>
  <c r="AD510" i="19"/>
  <c r="AE510" i="19"/>
  <c r="AF510" i="19"/>
  <c r="AG510" i="19"/>
  <c r="AH510" i="19"/>
  <c r="AI510" i="19"/>
  <c r="AJ510" i="19"/>
  <c r="AK510" i="19"/>
  <c r="AL510" i="19"/>
  <c r="AM510" i="19"/>
  <c r="AN510" i="19"/>
  <c r="AO510" i="19"/>
  <c r="AP510" i="19"/>
  <c r="AQ510" i="19"/>
  <c r="AR510" i="19"/>
  <c r="AS510" i="19"/>
  <c r="AT510" i="19"/>
  <c r="AU510" i="19"/>
  <c r="AV510" i="19"/>
  <c r="AW510" i="19"/>
  <c r="AX510" i="19"/>
  <c r="AY510" i="19"/>
  <c r="BB510" i="19"/>
  <c r="F511" i="19"/>
  <c r="G511" i="19"/>
  <c r="H511" i="19"/>
  <c r="I511" i="19"/>
  <c r="J511" i="19"/>
  <c r="K511" i="19"/>
  <c r="L511" i="19"/>
  <c r="M511" i="19"/>
  <c r="N511" i="19"/>
  <c r="O511" i="19"/>
  <c r="P511" i="19"/>
  <c r="Q511" i="19"/>
  <c r="R511" i="19"/>
  <c r="S511" i="19"/>
  <c r="T511" i="19"/>
  <c r="U511" i="19"/>
  <c r="V511" i="19"/>
  <c r="W511" i="19"/>
  <c r="X511" i="19"/>
  <c r="Y511" i="19"/>
  <c r="Z511" i="19"/>
  <c r="AA511" i="19"/>
  <c r="AB511" i="19"/>
  <c r="AC511" i="19"/>
  <c r="AD511" i="19"/>
  <c r="AE511" i="19"/>
  <c r="AF511" i="19"/>
  <c r="AG511" i="19"/>
  <c r="AH511" i="19"/>
  <c r="AI511" i="19"/>
  <c r="AJ511" i="19"/>
  <c r="AK511" i="19"/>
  <c r="AL511" i="19"/>
  <c r="AM511" i="19"/>
  <c r="AN511" i="19"/>
  <c r="AO511" i="19"/>
  <c r="AP511" i="19"/>
  <c r="AQ511" i="19"/>
  <c r="AR511" i="19"/>
  <c r="AS511" i="19"/>
  <c r="AT511" i="19"/>
  <c r="AU511" i="19"/>
  <c r="AV511" i="19"/>
  <c r="AW511" i="19"/>
  <c r="AX511" i="19"/>
  <c r="AY511" i="19"/>
  <c r="BB511" i="19"/>
  <c r="F512" i="19"/>
  <c r="G512" i="19"/>
  <c r="H512" i="19"/>
  <c r="I512" i="19"/>
  <c r="J512" i="19"/>
  <c r="K512" i="19"/>
  <c r="L512" i="19"/>
  <c r="M512" i="19"/>
  <c r="N512" i="19"/>
  <c r="O512" i="19"/>
  <c r="P512" i="19"/>
  <c r="Q512" i="19"/>
  <c r="R512" i="19"/>
  <c r="S512" i="19"/>
  <c r="T512" i="19"/>
  <c r="U512" i="19"/>
  <c r="V512" i="19"/>
  <c r="W512" i="19"/>
  <c r="X512" i="19"/>
  <c r="Y512" i="19"/>
  <c r="Z512" i="19"/>
  <c r="AA512" i="19"/>
  <c r="AB512" i="19"/>
  <c r="AC512" i="19"/>
  <c r="AD512" i="19"/>
  <c r="AE512" i="19"/>
  <c r="AF512" i="19"/>
  <c r="AG512" i="19"/>
  <c r="AH512" i="19"/>
  <c r="AI512" i="19"/>
  <c r="AJ512" i="19"/>
  <c r="AK512" i="19"/>
  <c r="AL512" i="19"/>
  <c r="AM512" i="19"/>
  <c r="AN512" i="19"/>
  <c r="AO512" i="19"/>
  <c r="AP512" i="19"/>
  <c r="AQ512" i="19"/>
  <c r="AR512" i="19"/>
  <c r="AS512" i="19"/>
  <c r="AT512" i="19"/>
  <c r="AU512" i="19"/>
  <c r="AV512" i="19"/>
  <c r="AW512" i="19"/>
  <c r="AX512" i="19"/>
  <c r="AY512" i="19"/>
  <c r="BB512" i="19"/>
  <c r="F513" i="19"/>
  <c r="G513" i="19"/>
  <c r="H513" i="19"/>
  <c r="I513" i="19"/>
  <c r="J513" i="19"/>
  <c r="K513" i="19"/>
  <c r="L513" i="19"/>
  <c r="M513" i="19"/>
  <c r="N513" i="19"/>
  <c r="O513" i="19"/>
  <c r="P513" i="19"/>
  <c r="Q513" i="19"/>
  <c r="R513" i="19"/>
  <c r="S513" i="19"/>
  <c r="T513" i="19"/>
  <c r="U513" i="19"/>
  <c r="V513" i="19"/>
  <c r="W513" i="19"/>
  <c r="X513" i="19"/>
  <c r="Y513" i="19"/>
  <c r="Z513" i="19"/>
  <c r="AA513" i="19"/>
  <c r="AB513" i="19"/>
  <c r="AC513" i="19"/>
  <c r="AD513" i="19"/>
  <c r="AE513" i="19"/>
  <c r="AF513" i="19"/>
  <c r="AG513" i="19"/>
  <c r="AH513" i="19"/>
  <c r="AI513" i="19"/>
  <c r="AJ513" i="19"/>
  <c r="AK513" i="19"/>
  <c r="AL513" i="19"/>
  <c r="AM513" i="19"/>
  <c r="AN513" i="19"/>
  <c r="AO513" i="19"/>
  <c r="AP513" i="19"/>
  <c r="AQ513" i="19"/>
  <c r="AR513" i="19"/>
  <c r="AS513" i="19"/>
  <c r="AT513" i="19"/>
  <c r="AU513" i="19"/>
  <c r="AV513" i="19"/>
  <c r="AW513" i="19"/>
  <c r="AX513" i="19"/>
  <c r="AY513" i="19"/>
  <c r="BB513" i="19"/>
  <c r="F514" i="19"/>
  <c r="G514" i="19"/>
  <c r="H514" i="19"/>
  <c r="I514" i="19"/>
  <c r="J514" i="19"/>
  <c r="K514" i="19"/>
  <c r="L514" i="19"/>
  <c r="M514" i="19"/>
  <c r="N514" i="19"/>
  <c r="O514" i="19"/>
  <c r="P514" i="19"/>
  <c r="Q514" i="19"/>
  <c r="R514" i="19"/>
  <c r="S514" i="19"/>
  <c r="T514" i="19"/>
  <c r="U514" i="19"/>
  <c r="V514" i="19"/>
  <c r="W514" i="19"/>
  <c r="X514" i="19"/>
  <c r="Y514" i="19"/>
  <c r="Z514" i="19"/>
  <c r="AA514" i="19"/>
  <c r="AB514" i="19"/>
  <c r="AC514" i="19"/>
  <c r="AU514" i="19" s="1"/>
  <c r="AD514" i="19"/>
  <c r="AE514" i="19"/>
  <c r="AF514" i="19"/>
  <c r="AG514" i="19"/>
  <c r="AH514" i="19"/>
  <c r="AI514" i="19"/>
  <c r="AJ514" i="19"/>
  <c r="AK514" i="19"/>
  <c r="AL514" i="19"/>
  <c r="AM514" i="19"/>
  <c r="AN514" i="19"/>
  <c r="AO514" i="19"/>
  <c r="AP514" i="19"/>
  <c r="AQ514" i="19"/>
  <c r="AR514" i="19"/>
  <c r="AS514" i="19"/>
  <c r="AT514" i="19"/>
  <c r="AV514" i="19"/>
  <c r="AW514" i="19"/>
  <c r="AX514" i="19"/>
  <c r="AY514" i="19"/>
  <c r="BB514" i="19"/>
  <c r="F515" i="19"/>
  <c r="X515" i="19" s="1"/>
  <c r="G515" i="19"/>
  <c r="H515" i="19"/>
  <c r="I515" i="19"/>
  <c r="J515" i="19"/>
  <c r="K515" i="19"/>
  <c r="L515" i="19"/>
  <c r="M515" i="19"/>
  <c r="N515" i="19"/>
  <c r="O515" i="19"/>
  <c r="P515" i="19"/>
  <c r="Q515" i="19"/>
  <c r="R515" i="19"/>
  <c r="S515" i="19"/>
  <c r="T515" i="19"/>
  <c r="U515" i="19"/>
  <c r="V515" i="19"/>
  <c r="W515" i="19"/>
  <c r="Y515" i="19"/>
  <c r="Z515" i="19"/>
  <c r="AA515" i="19"/>
  <c r="AB515" i="19"/>
  <c r="AC515" i="19"/>
  <c r="AU515" i="19" s="1"/>
  <c r="AD515" i="19"/>
  <c r="AE515" i="19"/>
  <c r="AF515" i="19"/>
  <c r="AG515" i="19"/>
  <c r="AH515" i="19"/>
  <c r="AI515" i="19"/>
  <c r="AJ515" i="19"/>
  <c r="AK515" i="19"/>
  <c r="AL515" i="19"/>
  <c r="AM515" i="19"/>
  <c r="AN515" i="19"/>
  <c r="AO515" i="19"/>
  <c r="AP515" i="19"/>
  <c r="AQ515" i="19"/>
  <c r="AR515" i="19"/>
  <c r="AS515" i="19"/>
  <c r="AT515" i="19"/>
  <c r="AV515" i="19"/>
  <c r="AW515" i="19"/>
  <c r="AX515" i="19"/>
  <c r="AY515" i="19"/>
  <c r="BB515" i="19"/>
  <c r="F516" i="19"/>
  <c r="X516" i="19" s="1"/>
  <c r="G516" i="19"/>
  <c r="H516" i="19"/>
  <c r="I516" i="19"/>
  <c r="J516" i="19"/>
  <c r="K516" i="19"/>
  <c r="L516" i="19"/>
  <c r="M516" i="19"/>
  <c r="N516" i="19"/>
  <c r="O516" i="19"/>
  <c r="P516" i="19"/>
  <c r="Q516" i="19"/>
  <c r="R516" i="19"/>
  <c r="S516" i="19"/>
  <c r="T516" i="19"/>
  <c r="U516" i="19"/>
  <c r="V516" i="19"/>
  <c r="W516" i="19"/>
  <c r="Y516" i="19"/>
  <c r="Z516" i="19"/>
  <c r="AA516" i="19"/>
  <c r="AB516" i="19"/>
  <c r="AC516" i="19"/>
  <c r="AU516" i="19" s="1"/>
  <c r="AD516" i="19"/>
  <c r="AE516" i="19"/>
  <c r="AF516" i="19"/>
  <c r="AG516" i="19"/>
  <c r="AH516" i="19"/>
  <c r="AI516" i="19"/>
  <c r="AJ516" i="19"/>
  <c r="AK516" i="19"/>
  <c r="AL516" i="19"/>
  <c r="AM516" i="19"/>
  <c r="AN516" i="19"/>
  <c r="AO516" i="19"/>
  <c r="AP516" i="19"/>
  <c r="AQ516" i="19"/>
  <c r="AR516" i="19"/>
  <c r="AS516" i="19"/>
  <c r="AT516" i="19"/>
  <c r="AV516" i="19"/>
  <c r="AW516" i="19"/>
  <c r="AX516" i="19"/>
  <c r="AY516" i="19"/>
  <c r="BB516" i="19"/>
  <c r="F517" i="19"/>
  <c r="X517" i="19" s="1"/>
  <c r="G517" i="19"/>
  <c r="H517" i="19"/>
  <c r="I517" i="19"/>
  <c r="J517" i="19"/>
  <c r="K517" i="19"/>
  <c r="L517" i="19"/>
  <c r="M517" i="19"/>
  <c r="N517" i="19"/>
  <c r="O517" i="19"/>
  <c r="P517" i="19"/>
  <c r="Q517" i="19"/>
  <c r="R517" i="19"/>
  <c r="S517" i="19"/>
  <c r="T517" i="19"/>
  <c r="U517" i="19"/>
  <c r="V517" i="19"/>
  <c r="W517" i="19"/>
  <c r="Y517" i="19"/>
  <c r="Z517" i="19"/>
  <c r="AA517" i="19"/>
  <c r="AB517" i="19"/>
  <c r="AC517" i="19"/>
  <c r="AU517" i="19" s="1"/>
  <c r="AD517" i="19"/>
  <c r="AE517" i="19"/>
  <c r="AF517" i="19"/>
  <c r="AG517" i="19"/>
  <c r="AH517" i="19"/>
  <c r="AI517" i="19"/>
  <c r="AJ517" i="19"/>
  <c r="AK517" i="19"/>
  <c r="AL517" i="19"/>
  <c r="AM517" i="19"/>
  <c r="AN517" i="19"/>
  <c r="AO517" i="19"/>
  <c r="AP517" i="19"/>
  <c r="AQ517" i="19"/>
  <c r="AR517" i="19"/>
  <c r="AS517" i="19"/>
  <c r="AT517" i="19"/>
  <c r="AV517" i="19"/>
  <c r="AW517" i="19"/>
  <c r="AX517" i="19"/>
  <c r="AY517" i="19"/>
  <c r="BB517" i="19"/>
  <c r="F518" i="19"/>
  <c r="X518" i="19" s="1"/>
  <c r="G518" i="19"/>
  <c r="H518" i="19"/>
  <c r="I518" i="19"/>
  <c r="J518" i="19"/>
  <c r="K518" i="19"/>
  <c r="L518" i="19"/>
  <c r="M518" i="19"/>
  <c r="N518" i="19"/>
  <c r="O518" i="19"/>
  <c r="P518" i="19"/>
  <c r="Q518" i="19"/>
  <c r="R518" i="19"/>
  <c r="S518" i="19"/>
  <c r="T518" i="19"/>
  <c r="U518" i="19"/>
  <c r="V518" i="19"/>
  <c r="W518" i="19"/>
  <c r="Y518" i="19"/>
  <c r="Z518" i="19"/>
  <c r="AA518" i="19"/>
  <c r="AB518" i="19"/>
  <c r="AC518" i="19"/>
  <c r="AD518" i="19"/>
  <c r="AE518" i="19"/>
  <c r="AF518" i="19"/>
  <c r="AG518" i="19"/>
  <c r="AH518" i="19"/>
  <c r="AI518" i="19"/>
  <c r="AJ518" i="19"/>
  <c r="AK518" i="19"/>
  <c r="AL518" i="19"/>
  <c r="AM518" i="19"/>
  <c r="AN518" i="19"/>
  <c r="AO518" i="19"/>
  <c r="AP518" i="19"/>
  <c r="AQ518" i="19"/>
  <c r="AR518" i="19"/>
  <c r="AS518" i="19"/>
  <c r="AT518" i="19"/>
  <c r="AU518" i="19"/>
  <c r="AV518" i="19"/>
  <c r="AW518" i="19"/>
  <c r="AX518" i="19"/>
  <c r="AY518" i="19"/>
  <c r="BB518" i="19"/>
  <c r="F519" i="19"/>
  <c r="G519" i="19"/>
  <c r="H519" i="19"/>
  <c r="I519" i="19"/>
  <c r="J519" i="19"/>
  <c r="K519" i="19"/>
  <c r="L519" i="19"/>
  <c r="M519" i="19"/>
  <c r="N519" i="19"/>
  <c r="O519" i="19"/>
  <c r="P519" i="19"/>
  <c r="Q519" i="19"/>
  <c r="R519" i="19"/>
  <c r="S519" i="19"/>
  <c r="T519" i="19"/>
  <c r="U519" i="19"/>
  <c r="V519" i="19"/>
  <c r="W519" i="19"/>
  <c r="X519" i="19"/>
  <c r="Y519" i="19"/>
  <c r="Z519" i="19"/>
  <c r="AA519" i="19"/>
  <c r="AB519" i="19"/>
  <c r="AC519" i="19"/>
  <c r="AD519" i="19"/>
  <c r="AE519" i="19"/>
  <c r="AF519" i="19"/>
  <c r="AG519" i="19"/>
  <c r="AH519" i="19"/>
  <c r="AI519" i="19"/>
  <c r="AJ519" i="19"/>
  <c r="AK519" i="19"/>
  <c r="AL519" i="19"/>
  <c r="AM519" i="19"/>
  <c r="AN519" i="19"/>
  <c r="AO519" i="19"/>
  <c r="AP519" i="19"/>
  <c r="AQ519" i="19"/>
  <c r="AR519" i="19"/>
  <c r="AS519" i="19"/>
  <c r="AT519" i="19"/>
  <c r="AU519" i="19"/>
  <c r="AV519" i="19"/>
  <c r="AW519" i="19"/>
  <c r="AX519" i="19"/>
  <c r="AY519" i="19"/>
  <c r="BB519" i="19"/>
  <c r="F520" i="19"/>
  <c r="G520" i="19"/>
  <c r="H520" i="19"/>
  <c r="I520" i="19"/>
  <c r="J520" i="19"/>
  <c r="K520" i="19"/>
  <c r="L520" i="19"/>
  <c r="M520" i="19"/>
  <c r="N520" i="19"/>
  <c r="O520" i="19"/>
  <c r="P520" i="19"/>
  <c r="Q520" i="19"/>
  <c r="R520" i="19"/>
  <c r="S520" i="19"/>
  <c r="T520" i="19"/>
  <c r="U520" i="19"/>
  <c r="V520" i="19"/>
  <c r="W520" i="19"/>
  <c r="X520" i="19"/>
  <c r="Y520" i="19"/>
  <c r="Z520" i="19"/>
  <c r="AA520" i="19"/>
  <c r="AB520" i="19"/>
  <c r="AC520" i="19"/>
  <c r="AD520" i="19"/>
  <c r="AE520" i="19"/>
  <c r="AF520" i="19"/>
  <c r="AG520" i="19"/>
  <c r="AH520" i="19"/>
  <c r="AI520" i="19"/>
  <c r="AJ520" i="19"/>
  <c r="AK520" i="19"/>
  <c r="AL520" i="19"/>
  <c r="AM520" i="19"/>
  <c r="AN520" i="19"/>
  <c r="AO520" i="19"/>
  <c r="AP520" i="19"/>
  <c r="AQ520" i="19"/>
  <c r="AR520" i="19"/>
  <c r="AS520" i="19"/>
  <c r="AT520" i="19"/>
  <c r="AU520" i="19"/>
  <c r="AV520" i="19"/>
  <c r="AW520" i="19"/>
  <c r="AX520" i="19"/>
  <c r="AY520" i="19"/>
  <c r="BB520" i="19"/>
  <c r="F521" i="19"/>
  <c r="G521" i="19"/>
  <c r="H521" i="19"/>
  <c r="I521" i="19"/>
  <c r="J521" i="19"/>
  <c r="K521" i="19"/>
  <c r="L521" i="19"/>
  <c r="M521" i="19"/>
  <c r="N521" i="19"/>
  <c r="O521" i="19"/>
  <c r="P521" i="19"/>
  <c r="Q521" i="19"/>
  <c r="R521" i="19"/>
  <c r="S521" i="19"/>
  <c r="T521" i="19"/>
  <c r="U521" i="19"/>
  <c r="V521" i="19"/>
  <c r="W521" i="19"/>
  <c r="X521" i="19"/>
  <c r="Y521" i="19"/>
  <c r="Z521" i="19"/>
  <c r="AA521" i="19"/>
  <c r="AB521" i="19"/>
  <c r="AC521" i="19"/>
  <c r="AD521" i="19"/>
  <c r="AE521" i="19"/>
  <c r="AF521" i="19"/>
  <c r="AG521" i="19"/>
  <c r="AH521" i="19"/>
  <c r="AI521" i="19"/>
  <c r="AJ521" i="19"/>
  <c r="AK521" i="19"/>
  <c r="AL521" i="19"/>
  <c r="AM521" i="19"/>
  <c r="AN521" i="19"/>
  <c r="AO521" i="19"/>
  <c r="AP521" i="19"/>
  <c r="AQ521" i="19"/>
  <c r="AR521" i="19"/>
  <c r="AS521" i="19"/>
  <c r="AT521" i="19"/>
  <c r="AU521" i="19"/>
  <c r="AV521" i="19"/>
  <c r="AW521" i="19"/>
  <c r="AX521" i="19"/>
  <c r="AY521" i="19"/>
  <c r="BB521" i="19"/>
  <c r="F522" i="19"/>
  <c r="G522" i="19"/>
  <c r="H522" i="19"/>
  <c r="I522" i="19"/>
  <c r="J522" i="19"/>
  <c r="K522" i="19"/>
  <c r="L522" i="19"/>
  <c r="M522" i="19"/>
  <c r="N522" i="19"/>
  <c r="O522" i="19"/>
  <c r="P522" i="19"/>
  <c r="Q522" i="19"/>
  <c r="R522" i="19"/>
  <c r="S522" i="19"/>
  <c r="T522" i="19"/>
  <c r="U522" i="19"/>
  <c r="V522" i="19"/>
  <c r="W522" i="19"/>
  <c r="X522" i="19"/>
  <c r="Y522" i="19"/>
  <c r="Z522" i="19"/>
  <c r="AA522" i="19"/>
  <c r="AB522" i="19"/>
  <c r="AC522" i="19"/>
  <c r="AU522" i="19" s="1"/>
  <c r="AD522" i="19"/>
  <c r="AE522" i="19"/>
  <c r="AF522" i="19"/>
  <c r="AG522" i="19"/>
  <c r="AH522" i="19"/>
  <c r="AI522" i="19"/>
  <c r="AJ522" i="19"/>
  <c r="AK522" i="19"/>
  <c r="AL522" i="19"/>
  <c r="AM522" i="19"/>
  <c r="AN522" i="19"/>
  <c r="AO522" i="19"/>
  <c r="AP522" i="19"/>
  <c r="AQ522" i="19"/>
  <c r="AR522" i="19"/>
  <c r="AS522" i="19"/>
  <c r="AT522" i="19"/>
  <c r="AV522" i="19"/>
  <c r="AW522" i="19"/>
  <c r="AX522" i="19"/>
  <c r="AY522" i="19"/>
  <c r="BB522" i="19"/>
  <c r="F523" i="19"/>
  <c r="X523" i="19" s="1"/>
  <c r="G523" i="19"/>
  <c r="H523" i="19"/>
  <c r="I523" i="19"/>
  <c r="J523" i="19"/>
  <c r="K523" i="19"/>
  <c r="L523" i="19"/>
  <c r="M523" i="19"/>
  <c r="N523" i="19"/>
  <c r="O523" i="19"/>
  <c r="P523" i="19"/>
  <c r="Q523" i="19"/>
  <c r="R523" i="19"/>
  <c r="S523" i="19"/>
  <c r="T523" i="19"/>
  <c r="U523" i="19"/>
  <c r="V523" i="19"/>
  <c r="W523" i="19"/>
  <c r="Y523" i="19"/>
  <c r="Z523" i="19"/>
  <c r="AA523" i="19"/>
  <c r="AB523" i="19"/>
  <c r="AC523" i="19"/>
  <c r="AU523" i="19" s="1"/>
  <c r="AD523" i="19"/>
  <c r="AE523" i="19"/>
  <c r="AF523" i="19"/>
  <c r="AG523" i="19"/>
  <c r="AH523" i="19"/>
  <c r="AI523" i="19"/>
  <c r="AJ523" i="19"/>
  <c r="AK523" i="19"/>
  <c r="AL523" i="19"/>
  <c r="AM523" i="19"/>
  <c r="AN523" i="19"/>
  <c r="AO523" i="19"/>
  <c r="AP523" i="19"/>
  <c r="AQ523" i="19"/>
  <c r="AR523" i="19"/>
  <c r="AS523" i="19"/>
  <c r="AT523" i="19"/>
  <c r="AV523" i="19"/>
  <c r="AW523" i="19"/>
  <c r="AX523" i="19"/>
  <c r="AY523" i="19"/>
  <c r="BB523" i="19"/>
  <c r="F524" i="19"/>
  <c r="X524" i="19" s="1"/>
  <c r="G524" i="19"/>
  <c r="H524" i="19"/>
  <c r="I524" i="19"/>
  <c r="J524" i="19"/>
  <c r="K524" i="19"/>
  <c r="L524" i="19"/>
  <c r="M524" i="19"/>
  <c r="N524" i="19"/>
  <c r="O524" i="19"/>
  <c r="P524" i="19"/>
  <c r="Q524" i="19"/>
  <c r="R524" i="19"/>
  <c r="S524" i="19"/>
  <c r="T524" i="19"/>
  <c r="U524" i="19"/>
  <c r="V524" i="19"/>
  <c r="W524" i="19"/>
  <c r="Y524" i="19"/>
  <c r="Z524" i="19"/>
  <c r="AA524" i="19"/>
  <c r="AB524" i="19"/>
  <c r="AC524" i="19"/>
  <c r="AU524" i="19" s="1"/>
  <c r="AD524" i="19"/>
  <c r="AE524" i="19"/>
  <c r="AF524" i="19"/>
  <c r="AG524" i="19"/>
  <c r="AH524" i="19"/>
  <c r="AI524" i="19"/>
  <c r="AJ524" i="19"/>
  <c r="AK524" i="19"/>
  <c r="AL524" i="19"/>
  <c r="AM524" i="19"/>
  <c r="AN524" i="19"/>
  <c r="AO524" i="19"/>
  <c r="AP524" i="19"/>
  <c r="AQ524" i="19"/>
  <c r="AR524" i="19"/>
  <c r="AS524" i="19"/>
  <c r="AT524" i="19"/>
  <c r="AV524" i="19"/>
  <c r="AW524" i="19"/>
  <c r="AX524" i="19"/>
  <c r="AY524" i="19"/>
  <c r="BB524" i="19"/>
  <c r="F525" i="19"/>
  <c r="X525" i="19" s="1"/>
  <c r="G525" i="19"/>
  <c r="H525" i="19"/>
  <c r="I525" i="19"/>
  <c r="J525" i="19"/>
  <c r="K525" i="19"/>
  <c r="L525" i="19"/>
  <c r="M525" i="19"/>
  <c r="N525" i="19"/>
  <c r="O525" i="19"/>
  <c r="P525" i="19"/>
  <c r="Q525" i="19"/>
  <c r="R525" i="19"/>
  <c r="S525" i="19"/>
  <c r="T525" i="19"/>
  <c r="U525" i="19"/>
  <c r="V525" i="19"/>
  <c r="W525" i="19"/>
  <c r="Y525" i="19"/>
  <c r="Z525" i="19"/>
  <c r="AA525" i="19"/>
  <c r="AB525" i="19"/>
  <c r="AC525" i="19"/>
  <c r="AU525" i="19" s="1"/>
  <c r="AD525" i="19"/>
  <c r="AE525" i="19"/>
  <c r="AF525" i="19"/>
  <c r="AG525" i="19"/>
  <c r="AH525" i="19"/>
  <c r="AI525" i="19"/>
  <c r="AJ525" i="19"/>
  <c r="AK525" i="19"/>
  <c r="AL525" i="19"/>
  <c r="AM525" i="19"/>
  <c r="AN525" i="19"/>
  <c r="AO525" i="19"/>
  <c r="AP525" i="19"/>
  <c r="AQ525" i="19"/>
  <c r="AR525" i="19"/>
  <c r="AS525" i="19"/>
  <c r="AT525" i="19"/>
  <c r="AV525" i="19"/>
  <c r="AW525" i="19"/>
  <c r="AX525" i="19"/>
  <c r="AY525" i="19"/>
  <c r="BB525" i="19"/>
  <c r="F526" i="19"/>
  <c r="X526" i="19" s="1"/>
  <c r="G526" i="19"/>
  <c r="H526" i="19"/>
  <c r="I526" i="19"/>
  <c r="J526" i="19"/>
  <c r="K526" i="19"/>
  <c r="L526" i="19"/>
  <c r="M526" i="19"/>
  <c r="N526" i="19"/>
  <c r="O526" i="19"/>
  <c r="P526" i="19"/>
  <c r="Q526" i="19"/>
  <c r="R526" i="19"/>
  <c r="S526" i="19"/>
  <c r="T526" i="19"/>
  <c r="U526" i="19"/>
  <c r="V526" i="19"/>
  <c r="W526" i="19"/>
  <c r="Y526" i="19"/>
  <c r="Z526" i="19"/>
  <c r="AA526" i="19"/>
  <c r="AB526" i="19"/>
  <c r="AC526" i="19"/>
  <c r="AU526" i="19" s="1"/>
  <c r="AD526" i="19"/>
  <c r="AE526" i="19"/>
  <c r="AF526" i="19"/>
  <c r="AG526" i="19"/>
  <c r="AH526" i="19"/>
  <c r="AI526" i="19"/>
  <c r="AJ526" i="19"/>
  <c r="AK526" i="19"/>
  <c r="AL526" i="19"/>
  <c r="AM526" i="19"/>
  <c r="AN526" i="19"/>
  <c r="AO526" i="19"/>
  <c r="AP526" i="19"/>
  <c r="AQ526" i="19"/>
  <c r="AR526" i="19"/>
  <c r="AT526" i="19"/>
  <c r="AV526" i="19"/>
  <c r="AW526" i="19"/>
  <c r="AX526" i="19"/>
  <c r="AY526" i="19"/>
  <c r="BB526" i="19"/>
  <c r="F527" i="19"/>
  <c r="X527" i="19" s="1"/>
  <c r="G527" i="19"/>
  <c r="H527" i="19"/>
  <c r="I527" i="19"/>
  <c r="J527" i="19"/>
  <c r="K527" i="19"/>
  <c r="L527" i="19"/>
  <c r="M527" i="19"/>
  <c r="N527" i="19"/>
  <c r="O527" i="19"/>
  <c r="P527" i="19"/>
  <c r="Q527" i="19"/>
  <c r="R527" i="19"/>
  <c r="S527" i="19"/>
  <c r="T527" i="19"/>
  <c r="U527" i="19"/>
  <c r="V527" i="19"/>
  <c r="W527" i="19"/>
  <c r="Y527" i="19"/>
  <c r="Z527" i="19"/>
  <c r="AA527" i="19"/>
  <c r="AB527" i="19"/>
  <c r="AC527" i="19"/>
  <c r="AU527" i="19" s="1"/>
  <c r="AD527" i="19"/>
  <c r="AE527" i="19"/>
  <c r="AF527" i="19"/>
  <c r="AG527" i="19"/>
  <c r="AH527" i="19"/>
  <c r="AI527" i="19"/>
  <c r="AJ527" i="19"/>
  <c r="AK527" i="19"/>
  <c r="AL527" i="19"/>
  <c r="AM527" i="19"/>
  <c r="AN527" i="19"/>
  <c r="AO527" i="19"/>
  <c r="AP527" i="19"/>
  <c r="AQ527" i="19"/>
  <c r="AR527" i="19"/>
  <c r="AS527" i="19"/>
  <c r="AT527" i="19"/>
  <c r="AV527" i="19"/>
  <c r="AW527" i="19"/>
  <c r="AX527" i="19"/>
  <c r="AY527" i="19"/>
  <c r="BB527" i="19"/>
  <c r="F528" i="19"/>
  <c r="X528" i="19" s="1"/>
  <c r="G528" i="19"/>
  <c r="H528" i="19"/>
  <c r="I528" i="19"/>
  <c r="J528" i="19"/>
  <c r="K528" i="19"/>
  <c r="L528" i="19"/>
  <c r="M528" i="19"/>
  <c r="N528" i="19"/>
  <c r="O528" i="19"/>
  <c r="P528" i="19"/>
  <c r="Q528" i="19"/>
  <c r="R528" i="19"/>
  <c r="S528" i="19"/>
  <c r="T528" i="19"/>
  <c r="U528" i="19"/>
  <c r="V528" i="19"/>
  <c r="W528" i="19"/>
  <c r="Y528" i="19"/>
  <c r="Z528" i="19"/>
  <c r="AA528" i="19"/>
  <c r="AB528" i="19"/>
  <c r="AC528" i="19"/>
  <c r="AD528" i="19"/>
  <c r="AE528" i="19"/>
  <c r="AF528" i="19"/>
  <c r="AG528" i="19"/>
  <c r="AH528" i="19"/>
  <c r="AI528" i="19"/>
  <c r="AJ528" i="19"/>
  <c r="AK528" i="19"/>
  <c r="AL528" i="19"/>
  <c r="AM528" i="19"/>
  <c r="AN528" i="19"/>
  <c r="AO528" i="19"/>
  <c r="AP528" i="19"/>
  <c r="AQ528" i="19"/>
  <c r="AR528" i="19"/>
  <c r="AS528" i="19"/>
  <c r="AT528" i="19"/>
  <c r="AU528" i="19"/>
  <c r="AV528" i="19"/>
  <c r="AW528" i="19"/>
  <c r="AX528" i="19"/>
  <c r="AY528" i="19"/>
  <c r="BB528" i="19"/>
  <c r="F529" i="19"/>
  <c r="G529" i="19"/>
  <c r="H529" i="19"/>
  <c r="I529" i="19"/>
  <c r="J529" i="19"/>
  <c r="K529" i="19"/>
  <c r="L529" i="19"/>
  <c r="M529" i="19"/>
  <c r="N529" i="19"/>
  <c r="O529" i="19"/>
  <c r="P529" i="19"/>
  <c r="Q529" i="19"/>
  <c r="R529" i="19"/>
  <c r="S529" i="19"/>
  <c r="T529" i="19"/>
  <c r="U529" i="19"/>
  <c r="V529" i="19"/>
  <c r="W529" i="19"/>
  <c r="X529" i="19"/>
  <c r="Y529" i="19"/>
  <c r="Z529" i="19"/>
  <c r="AA529" i="19"/>
  <c r="AB529" i="19"/>
  <c r="AC529" i="19"/>
  <c r="AD529" i="19"/>
  <c r="AE529" i="19"/>
  <c r="AF529" i="19"/>
  <c r="AG529" i="19"/>
  <c r="AH529" i="19"/>
  <c r="AI529" i="19"/>
  <c r="AJ529" i="19"/>
  <c r="AK529" i="19"/>
  <c r="AL529" i="19"/>
  <c r="AM529" i="19"/>
  <c r="AN529" i="19"/>
  <c r="AO529" i="19"/>
  <c r="AP529" i="19"/>
  <c r="AQ529" i="19"/>
  <c r="AR529" i="19"/>
  <c r="AS529" i="19"/>
  <c r="AT529" i="19"/>
  <c r="AU529" i="19"/>
  <c r="AV529" i="19"/>
  <c r="AW529" i="19"/>
  <c r="AX529" i="19"/>
  <c r="AY529" i="19"/>
  <c r="BB529" i="19"/>
  <c r="F530" i="19"/>
  <c r="G530" i="19"/>
  <c r="H530" i="19"/>
  <c r="I530" i="19"/>
  <c r="J530" i="19"/>
  <c r="K530" i="19"/>
  <c r="L530" i="19"/>
  <c r="M530" i="19"/>
  <c r="N530" i="19"/>
  <c r="O530" i="19"/>
  <c r="P530" i="19"/>
  <c r="Q530" i="19"/>
  <c r="R530" i="19"/>
  <c r="S530" i="19"/>
  <c r="T530" i="19"/>
  <c r="U530" i="19"/>
  <c r="V530" i="19"/>
  <c r="W530" i="19"/>
  <c r="X530" i="19"/>
  <c r="Y530" i="19"/>
  <c r="Z530" i="19"/>
  <c r="AA530" i="19"/>
  <c r="AB530" i="19"/>
  <c r="AC530" i="19"/>
  <c r="AU530" i="19" s="1"/>
  <c r="AD530" i="19"/>
  <c r="AE530" i="19"/>
  <c r="AF530" i="19"/>
  <c r="AG530" i="19"/>
  <c r="AH530" i="19"/>
  <c r="AI530" i="19"/>
  <c r="AJ530" i="19"/>
  <c r="AK530" i="19"/>
  <c r="AL530" i="19"/>
  <c r="AM530" i="19"/>
  <c r="AN530" i="19"/>
  <c r="AO530" i="19"/>
  <c r="AP530" i="19"/>
  <c r="AQ530" i="19"/>
  <c r="AR530" i="19"/>
  <c r="AS530" i="19"/>
  <c r="AT530" i="19"/>
  <c r="AV530" i="19"/>
  <c r="AW530" i="19"/>
  <c r="AX530" i="19"/>
  <c r="AY530" i="19"/>
  <c r="BB530" i="19"/>
  <c r="F531" i="19"/>
  <c r="X531" i="19" s="1"/>
  <c r="G531" i="19"/>
  <c r="H531" i="19"/>
  <c r="I531" i="19"/>
  <c r="J531" i="19"/>
  <c r="K531" i="19"/>
  <c r="L531" i="19"/>
  <c r="M531" i="19"/>
  <c r="N531" i="19"/>
  <c r="O531" i="19"/>
  <c r="P531" i="19"/>
  <c r="Q531" i="19"/>
  <c r="R531" i="19"/>
  <c r="S531" i="19"/>
  <c r="T531" i="19"/>
  <c r="U531" i="19"/>
  <c r="V531" i="19"/>
  <c r="W531" i="19"/>
  <c r="Y531" i="19"/>
  <c r="Z531" i="19"/>
  <c r="AA531" i="19"/>
  <c r="AB531" i="19"/>
  <c r="AC531" i="19"/>
  <c r="AU531" i="19" s="1"/>
  <c r="AD531" i="19"/>
  <c r="AE531" i="19"/>
  <c r="AF531" i="19"/>
  <c r="AG531" i="19"/>
  <c r="AH531" i="19"/>
  <c r="AI531" i="19"/>
  <c r="AJ531" i="19"/>
  <c r="AK531" i="19"/>
  <c r="AL531" i="19"/>
  <c r="AM531" i="19"/>
  <c r="AN531" i="19"/>
  <c r="AO531" i="19"/>
  <c r="AP531" i="19"/>
  <c r="AQ531" i="19"/>
  <c r="AR531" i="19"/>
  <c r="AS531" i="19"/>
  <c r="AT531" i="19"/>
  <c r="AV531" i="19"/>
  <c r="AW531" i="19"/>
  <c r="AX531" i="19"/>
  <c r="AY531" i="19"/>
  <c r="BB531" i="19"/>
  <c r="F532" i="19"/>
  <c r="X532" i="19" s="1"/>
  <c r="G532" i="19"/>
  <c r="H532" i="19"/>
  <c r="I532" i="19"/>
  <c r="J532" i="19"/>
  <c r="K532" i="19"/>
  <c r="L532" i="19"/>
  <c r="M532" i="19"/>
  <c r="N532" i="19"/>
  <c r="O532" i="19"/>
  <c r="P532" i="19"/>
  <c r="Q532" i="19"/>
  <c r="R532" i="19"/>
  <c r="S532" i="19"/>
  <c r="T532" i="19"/>
  <c r="U532" i="19"/>
  <c r="V532" i="19"/>
  <c r="W532" i="19"/>
  <c r="Y532" i="19"/>
  <c r="Z532" i="19"/>
  <c r="AA532" i="19"/>
  <c r="AB532" i="19"/>
  <c r="AC532" i="19"/>
  <c r="AU532" i="19" s="1"/>
  <c r="AD532" i="19"/>
  <c r="AE532" i="19"/>
  <c r="AF532" i="19"/>
  <c r="AG532" i="19"/>
  <c r="AH532" i="19"/>
  <c r="AI532" i="19"/>
  <c r="AJ532" i="19"/>
  <c r="AK532" i="19"/>
  <c r="AL532" i="19"/>
  <c r="AM532" i="19"/>
  <c r="AN532" i="19"/>
  <c r="AO532" i="19"/>
  <c r="AP532" i="19"/>
  <c r="AQ532" i="19"/>
  <c r="AR532" i="19"/>
  <c r="AS532" i="19"/>
  <c r="AT532" i="19"/>
  <c r="AV532" i="19"/>
  <c r="AW532" i="19"/>
  <c r="AX532" i="19"/>
  <c r="AY532" i="19"/>
  <c r="BB532" i="19"/>
  <c r="F533" i="19"/>
  <c r="X533" i="19" s="1"/>
  <c r="G533" i="19"/>
  <c r="H533" i="19"/>
  <c r="I533" i="19"/>
  <c r="J533" i="19"/>
  <c r="K533" i="19"/>
  <c r="L533" i="19"/>
  <c r="M533" i="19"/>
  <c r="N533" i="19"/>
  <c r="O533" i="19"/>
  <c r="P533" i="19"/>
  <c r="Q533" i="19"/>
  <c r="R533" i="19"/>
  <c r="S533" i="19"/>
  <c r="T533" i="19"/>
  <c r="U533" i="19"/>
  <c r="V533" i="19"/>
  <c r="W533" i="19"/>
  <c r="Y533" i="19"/>
  <c r="Z533" i="19"/>
  <c r="AA533" i="19"/>
  <c r="AB533" i="19"/>
  <c r="AC533" i="19"/>
  <c r="AD533" i="19"/>
  <c r="AE533" i="19"/>
  <c r="AF533" i="19"/>
  <c r="AG533" i="19"/>
  <c r="AH533" i="19"/>
  <c r="AI533" i="19"/>
  <c r="AJ533" i="19"/>
  <c r="AK533" i="19"/>
  <c r="AL533" i="19"/>
  <c r="AM533" i="19"/>
  <c r="AN533" i="19"/>
  <c r="AO533" i="19"/>
  <c r="AP533" i="19"/>
  <c r="AQ533" i="19"/>
  <c r="AR533" i="19"/>
  <c r="AS533" i="19"/>
  <c r="AT533" i="19"/>
  <c r="AU533" i="19"/>
  <c r="AV533" i="19"/>
  <c r="AW533" i="19"/>
  <c r="AX533" i="19"/>
  <c r="AY533" i="19"/>
  <c r="BB533" i="19"/>
  <c r="F534" i="19"/>
  <c r="G534" i="19"/>
  <c r="H534" i="19"/>
  <c r="I534" i="19"/>
  <c r="J534" i="19"/>
  <c r="K534" i="19"/>
  <c r="L534" i="19"/>
  <c r="M534" i="19"/>
  <c r="N534" i="19"/>
  <c r="O534" i="19"/>
  <c r="P534" i="19"/>
  <c r="Q534" i="19"/>
  <c r="R534" i="19"/>
  <c r="S534" i="19"/>
  <c r="T534" i="19"/>
  <c r="U534" i="19"/>
  <c r="V534" i="19"/>
  <c r="W534" i="19"/>
  <c r="X534" i="19"/>
  <c r="Y534" i="19"/>
  <c r="Z534" i="19"/>
  <c r="AA534" i="19"/>
  <c r="AB534" i="19"/>
  <c r="AC534" i="19"/>
  <c r="AD534" i="19"/>
  <c r="AE534" i="19"/>
  <c r="AF534" i="19"/>
  <c r="AG534" i="19"/>
  <c r="AH534" i="19"/>
  <c r="AI534" i="19"/>
  <c r="AJ534" i="19"/>
  <c r="AK534" i="19"/>
  <c r="AL534" i="19"/>
  <c r="AM534" i="19"/>
  <c r="AN534" i="19"/>
  <c r="AO534" i="19"/>
  <c r="AP534" i="19"/>
  <c r="AQ534" i="19"/>
  <c r="AR534" i="19"/>
  <c r="AS534" i="19"/>
  <c r="AT534" i="19"/>
  <c r="AU534" i="19"/>
  <c r="AV534" i="19"/>
  <c r="AW534" i="19"/>
  <c r="AX534" i="19"/>
  <c r="AY534" i="19"/>
  <c r="BB534" i="19"/>
  <c r="F535" i="19"/>
  <c r="G535" i="19"/>
  <c r="H535" i="19"/>
  <c r="I535" i="19"/>
  <c r="J535" i="19"/>
  <c r="K535" i="19"/>
  <c r="L535" i="19"/>
  <c r="M535" i="19"/>
  <c r="N535" i="19"/>
  <c r="O535" i="19"/>
  <c r="P535" i="19"/>
  <c r="Q535" i="19"/>
  <c r="R535" i="19"/>
  <c r="S535" i="19"/>
  <c r="T535" i="19"/>
  <c r="U535" i="19"/>
  <c r="V535" i="19"/>
  <c r="W535" i="19"/>
  <c r="X535" i="19"/>
  <c r="Y535" i="19"/>
  <c r="Z535" i="19"/>
  <c r="AA535" i="19"/>
  <c r="AB535" i="19"/>
  <c r="AC535" i="19"/>
  <c r="AU535" i="19" s="1"/>
  <c r="AD535" i="19"/>
  <c r="AE535" i="19"/>
  <c r="AF535" i="19"/>
  <c r="AG535" i="19"/>
  <c r="AH535" i="19"/>
  <c r="AI535" i="19"/>
  <c r="AJ535" i="19"/>
  <c r="AK535" i="19"/>
  <c r="AL535" i="19"/>
  <c r="AM535" i="19"/>
  <c r="AN535" i="19"/>
  <c r="AO535" i="19"/>
  <c r="AP535" i="19"/>
  <c r="AQ535" i="19"/>
  <c r="AR535" i="19"/>
  <c r="AS535" i="19"/>
  <c r="AT535" i="19"/>
  <c r="AV535" i="19"/>
  <c r="AW535" i="19"/>
  <c r="AX535" i="19"/>
  <c r="AY535" i="19"/>
  <c r="BB535" i="19"/>
  <c r="F536" i="19"/>
  <c r="X536" i="19" s="1"/>
  <c r="G536" i="19"/>
  <c r="H536" i="19"/>
  <c r="I536" i="19"/>
  <c r="J536" i="19"/>
  <c r="K536" i="19"/>
  <c r="L536" i="19"/>
  <c r="M536" i="19"/>
  <c r="N536" i="19"/>
  <c r="O536" i="19"/>
  <c r="P536" i="19"/>
  <c r="Q536" i="19"/>
  <c r="R536" i="19"/>
  <c r="S536" i="19"/>
  <c r="T536" i="19"/>
  <c r="U536" i="19"/>
  <c r="V536" i="19"/>
  <c r="W536" i="19"/>
  <c r="Y536" i="19"/>
  <c r="Z536" i="19"/>
  <c r="AA536" i="19"/>
  <c r="AB536" i="19"/>
  <c r="AC536" i="19"/>
  <c r="AD536" i="19"/>
  <c r="AE536" i="19"/>
  <c r="AF536" i="19"/>
  <c r="AG536" i="19"/>
  <c r="AH536" i="19"/>
  <c r="AI536" i="19"/>
  <c r="AJ536" i="19"/>
  <c r="AK536" i="19"/>
  <c r="AL536" i="19"/>
  <c r="AM536" i="19"/>
  <c r="AN536" i="19"/>
  <c r="AO536" i="19"/>
  <c r="AP536" i="19"/>
  <c r="AQ536" i="19"/>
  <c r="AR536" i="19"/>
  <c r="AS536" i="19"/>
  <c r="AT536" i="19"/>
  <c r="AU536" i="19"/>
  <c r="AV536" i="19"/>
  <c r="AW536" i="19"/>
  <c r="AX536" i="19"/>
  <c r="AY536" i="19"/>
  <c r="BB536" i="19"/>
  <c r="F537" i="19"/>
  <c r="G537" i="19"/>
  <c r="H537" i="19"/>
  <c r="I537" i="19"/>
  <c r="J537" i="19"/>
  <c r="K537" i="19"/>
  <c r="L537" i="19"/>
  <c r="M537" i="19"/>
  <c r="N537" i="19"/>
  <c r="O537" i="19"/>
  <c r="P537" i="19"/>
  <c r="Q537" i="19"/>
  <c r="R537" i="19"/>
  <c r="S537" i="19"/>
  <c r="T537" i="19"/>
  <c r="U537" i="19"/>
  <c r="V537" i="19"/>
  <c r="W537" i="19"/>
  <c r="X537" i="19"/>
  <c r="Y537" i="19"/>
  <c r="Z537" i="19"/>
  <c r="AA537" i="19"/>
  <c r="AB537" i="19"/>
  <c r="AC537" i="19"/>
  <c r="AD537" i="19"/>
  <c r="AE537" i="19"/>
  <c r="AF537" i="19"/>
  <c r="AG537" i="19"/>
  <c r="AH537" i="19"/>
  <c r="AI537" i="19"/>
  <c r="AJ537" i="19"/>
  <c r="AK537" i="19"/>
  <c r="AL537" i="19"/>
  <c r="AM537" i="19"/>
  <c r="AN537" i="19"/>
  <c r="AO537" i="19"/>
  <c r="AP537" i="19"/>
  <c r="AQ537" i="19"/>
  <c r="AR537" i="19"/>
  <c r="AS537" i="19"/>
  <c r="AT537" i="19"/>
  <c r="AU537" i="19"/>
  <c r="AV537" i="19"/>
  <c r="AW537" i="19"/>
  <c r="AX537" i="19"/>
  <c r="AY537" i="19"/>
  <c r="BB537" i="19"/>
  <c r="F538" i="19"/>
  <c r="G538" i="19"/>
  <c r="H538" i="19"/>
  <c r="I538" i="19"/>
  <c r="J538" i="19"/>
  <c r="K538" i="19"/>
  <c r="L538" i="19"/>
  <c r="M538" i="19"/>
  <c r="N538" i="19"/>
  <c r="O538" i="19"/>
  <c r="P538" i="19"/>
  <c r="Q538" i="19"/>
  <c r="R538" i="19"/>
  <c r="S538" i="19"/>
  <c r="T538" i="19"/>
  <c r="U538" i="19"/>
  <c r="V538" i="19"/>
  <c r="W538" i="19"/>
  <c r="X538" i="19"/>
  <c r="Y538" i="19"/>
  <c r="Z538" i="19"/>
  <c r="AA538" i="19"/>
  <c r="AB538" i="19"/>
  <c r="AC538" i="19"/>
  <c r="AU538" i="19" s="1"/>
  <c r="AD538" i="19"/>
  <c r="AE538" i="19"/>
  <c r="AF538" i="19"/>
  <c r="AG538" i="19"/>
  <c r="AH538" i="19"/>
  <c r="AI538" i="19"/>
  <c r="AJ538" i="19"/>
  <c r="AK538" i="19"/>
  <c r="AL538" i="19"/>
  <c r="AM538" i="19"/>
  <c r="AN538" i="19"/>
  <c r="AO538" i="19"/>
  <c r="AP538" i="19"/>
  <c r="AQ538" i="19"/>
  <c r="AR538" i="19"/>
  <c r="AS538" i="19"/>
  <c r="AT538" i="19"/>
  <c r="AV538" i="19"/>
  <c r="AW538" i="19"/>
  <c r="AX538" i="19"/>
  <c r="AY538" i="19"/>
  <c r="BB538" i="19"/>
  <c r="F539" i="19"/>
  <c r="X539" i="19" s="1"/>
  <c r="G539" i="19"/>
  <c r="H539" i="19"/>
  <c r="I539" i="19"/>
  <c r="J539" i="19"/>
  <c r="K539" i="19"/>
  <c r="L539" i="19"/>
  <c r="M539" i="19"/>
  <c r="N539" i="19"/>
  <c r="O539" i="19"/>
  <c r="P539" i="19"/>
  <c r="Q539" i="19"/>
  <c r="R539" i="19"/>
  <c r="S539" i="19"/>
  <c r="T539" i="19"/>
  <c r="U539" i="19"/>
  <c r="V539" i="19"/>
  <c r="W539" i="19"/>
  <c r="Y539" i="19"/>
  <c r="Z539" i="19"/>
  <c r="AA539" i="19"/>
  <c r="AB539" i="19"/>
  <c r="AC539" i="19"/>
  <c r="AU539" i="19" s="1"/>
  <c r="AD539" i="19"/>
  <c r="AE539" i="19"/>
  <c r="AF539" i="19"/>
  <c r="AG539" i="19"/>
  <c r="AH539" i="19"/>
  <c r="AI539" i="19"/>
  <c r="AJ539" i="19"/>
  <c r="AK539" i="19"/>
  <c r="AL539" i="19"/>
  <c r="AM539" i="19"/>
  <c r="AN539" i="19"/>
  <c r="AO539" i="19"/>
  <c r="AP539" i="19"/>
  <c r="AQ539" i="19"/>
  <c r="AR539" i="19"/>
  <c r="AS539" i="19"/>
  <c r="AT539" i="19"/>
  <c r="AV539" i="19"/>
  <c r="AW539" i="19"/>
  <c r="AX539" i="19"/>
  <c r="AY539" i="19"/>
  <c r="BB539" i="19"/>
  <c r="F540" i="19"/>
  <c r="X540" i="19" s="1"/>
  <c r="G540" i="19"/>
  <c r="H540" i="19"/>
  <c r="I540" i="19"/>
  <c r="J540" i="19"/>
  <c r="K540" i="19"/>
  <c r="L540" i="19"/>
  <c r="M540" i="19"/>
  <c r="N540" i="19"/>
  <c r="O540" i="19"/>
  <c r="P540" i="19"/>
  <c r="Q540" i="19"/>
  <c r="R540" i="19"/>
  <c r="S540" i="19"/>
  <c r="T540" i="19"/>
  <c r="U540" i="19"/>
  <c r="V540" i="19"/>
  <c r="W540" i="19"/>
  <c r="Y540" i="19"/>
  <c r="Z540" i="19"/>
  <c r="AA540" i="19"/>
  <c r="AB540" i="19"/>
  <c r="AC540" i="19"/>
  <c r="AU540" i="19" s="1"/>
  <c r="AD540" i="19"/>
  <c r="AE540" i="19"/>
  <c r="AF540" i="19"/>
  <c r="AG540" i="19"/>
  <c r="AH540" i="19"/>
  <c r="AI540" i="19"/>
  <c r="AJ540" i="19"/>
  <c r="AK540" i="19"/>
  <c r="AL540" i="19"/>
  <c r="AM540" i="19"/>
  <c r="AN540" i="19"/>
  <c r="AO540" i="19"/>
  <c r="AP540" i="19"/>
  <c r="AQ540" i="19"/>
  <c r="AR540" i="19"/>
  <c r="AS540" i="19"/>
  <c r="AT540" i="19"/>
  <c r="AV540" i="19"/>
  <c r="AW540" i="19"/>
  <c r="AX540" i="19"/>
  <c r="AY540" i="19"/>
  <c r="BB540" i="19"/>
  <c r="F541" i="19"/>
  <c r="X541" i="19" s="1"/>
  <c r="G541" i="19"/>
  <c r="H541" i="19"/>
  <c r="I541" i="19"/>
  <c r="J541" i="19"/>
  <c r="K541" i="19"/>
  <c r="L541" i="19"/>
  <c r="M541" i="19"/>
  <c r="N541" i="19"/>
  <c r="O541" i="19"/>
  <c r="P541" i="19"/>
  <c r="Q541" i="19"/>
  <c r="R541" i="19"/>
  <c r="S541" i="19"/>
  <c r="T541" i="19"/>
  <c r="U541" i="19"/>
  <c r="V541" i="19"/>
  <c r="W541" i="19"/>
  <c r="Y541" i="19"/>
  <c r="Z541" i="19"/>
  <c r="AA541" i="19"/>
  <c r="AB541" i="19"/>
  <c r="AC541" i="19"/>
  <c r="AD541" i="19"/>
  <c r="AE541" i="19"/>
  <c r="AF541" i="19"/>
  <c r="AG541" i="19"/>
  <c r="AH541" i="19"/>
  <c r="AI541" i="19"/>
  <c r="AJ541" i="19"/>
  <c r="AK541" i="19"/>
  <c r="AL541" i="19"/>
  <c r="AM541" i="19"/>
  <c r="AN541" i="19"/>
  <c r="AO541" i="19"/>
  <c r="AP541" i="19"/>
  <c r="AQ541" i="19"/>
  <c r="AR541" i="19"/>
  <c r="AS541" i="19"/>
  <c r="AT541" i="19"/>
  <c r="AU541" i="19"/>
  <c r="AV541" i="19"/>
  <c r="AW541" i="19"/>
  <c r="AX541" i="19"/>
  <c r="AY541" i="19"/>
  <c r="BB541" i="19"/>
  <c r="F542" i="19"/>
  <c r="G542" i="19"/>
  <c r="H542" i="19"/>
  <c r="I542" i="19"/>
  <c r="J542" i="19"/>
  <c r="K542" i="19"/>
  <c r="L542" i="19"/>
  <c r="M542" i="19"/>
  <c r="N542" i="19"/>
  <c r="O542" i="19"/>
  <c r="P542" i="19"/>
  <c r="Q542" i="19"/>
  <c r="R542" i="19"/>
  <c r="S542" i="19"/>
  <c r="T542" i="19"/>
  <c r="U542" i="19"/>
  <c r="V542" i="19"/>
  <c r="W542" i="19"/>
  <c r="X542" i="19"/>
  <c r="Y542" i="19"/>
  <c r="Z542" i="19"/>
  <c r="AA542" i="19"/>
  <c r="AB542" i="19"/>
  <c r="AC542" i="19"/>
  <c r="AU542" i="19" s="1"/>
  <c r="AD542" i="19"/>
  <c r="AE542" i="19"/>
  <c r="AF542" i="19"/>
  <c r="AG542" i="19"/>
  <c r="AH542" i="19"/>
  <c r="AI542" i="19"/>
  <c r="AJ542" i="19"/>
  <c r="AK542" i="19"/>
  <c r="AL542" i="19"/>
  <c r="AM542" i="19"/>
  <c r="AN542" i="19"/>
  <c r="AO542" i="19"/>
  <c r="AP542" i="19"/>
  <c r="AQ542" i="19"/>
  <c r="AR542" i="19"/>
  <c r="AS542" i="19"/>
  <c r="AT542" i="19"/>
  <c r="AV542" i="19"/>
  <c r="AW542" i="19"/>
  <c r="AX542" i="19"/>
  <c r="AY542" i="19"/>
  <c r="BB542" i="19"/>
  <c r="F543" i="19"/>
  <c r="X543" i="19" s="1"/>
  <c r="G543" i="19"/>
  <c r="H543" i="19"/>
  <c r="I543" i="19"/>
  <c r="J543" i="19"/>
  <c r="K543" i="19"/>
  <c r="L543" i="19"/>
  <c r="M543" i="19"/>
  <c r="N543" i="19"/>
  <c r="O543" i="19"/>
  <c r="P543" i="19"/>
  <c r="Q543" i="19"/>
  <c r="R543" i="19"/>
  <c r="S543" i="19"/>
  <c r="T543" i="19"/>
  <c r="U543" i="19"/>
  <c r="V543" i="19"/>
  <c r="W543" i="19"/>
  <c r="Y543" i="19"/>
  <c r="Z543" i="19"/>
  <c r="AA543" i="19"/>
  <c r="AB543" i="19"/>
  <c r="AC543" i="19"/>
  <c r="AD543" i="19"/>
  <c r="AE543" i="19"/>
  <c r="AF543" i="19"/>
  <c r="AG543" i="19"/>
  <c r="AH543" i="19"/>
  <c r="AI543" i="19"/>
  <c r="AJ543" i="19"/>
  <c r="AK543" i="19"/>
  <c r="AL543" i="19"/>
  <c r="AM543" i="19"/>
  <c r="AN543" i="19"/>
  <c r="AO543" i="19"/>
  <c r="AP543" i="19"/>
  <c r="AQ543" i="19"/>
  <c r="AR543" i="19"/>
  <c r="AS543" i="19"/>
  <c r="AT543" i="19"/>
  <c r="AU543" i="19"/>
  <c r="AV543" i="19"/>
  <c r="AW543" i="19"/>
  <c r="AX543" i="19"/>
  <c r="AY543" i="19"/>
  <c r="BB543" i="19"/>
  <c r="F544" i="19"/>
  <c r="G544" i="19"/>
  <c r="H544" i="19"/>
  <c r="I544" i="19"/>
  <c r="J544" i="19"/>
  <c r="K544" i="19"/>
  <c r="L544" i="19"/>
  <c r="M544" i="19"/>
  <c r="N544" i="19"/>
  <c r="O544" i="19"/>
  <c r="P544" i="19"/>
  <c r="Q544" i="19"/>
  <c r="R544" i="19"/>
  <c r="S544" i="19"/>
  <c r="T544" i="19"/>
  <c r="U544" i="19"/>
  <c r="V544" i="19"/>
  <c r="W544" i="19"/>
  <c r="X544" i="19"/>
  <c r="Y544" i="19"/>
  <c r="Z544" i="19"/>
  <c r="AA544" i="19"/>
  <c r="AB544" i="19"/>
  <c r="AC544" i="19"/>
  <c r="AD544" i="19"/>
  <c r="AE544" i="19"/>
  <c r="AF544" i="19"/>
  <c r="AG544" i="19"/>
  <c r="AH544" i="19"/>
  <c r="AI544" i="19"/>
  <c r="AJ544" i="19"/>
  <c r="AK544" i="19"/>
  <c r="AL544" i="19"/>
  <c r="AM544" i="19"/>
  <c r="AN544" i="19"/>
  <c r="AO544" i="19"/>
  <c r="AP544" i="19"/>
  <c r="AQ544" i="19"/>
  <c r="AR544" i="19"/>
  <c r="AS544" i="19"/>
  <c r="AT544" i="19"/>
  <c r="AU544" i="19"/>
  <c r="AV544" i="19"/>
  <c r="AW544" i="19"/>
  <c r="AX544" i="19"/>
  <c r="AY544" i="19"/>
  <c r="BB544" i="19"/>
  <c r="F545" i="19"/>
  <c r="G545" i="19"/>
  <c r="H545" i="19"/>
  <c r="I545" i="19"/>
  <c r="J545" i="19"/>
  <c r="K545" i="19"/>
  <c r="L545" i="19"/>
  <c r="M545" i="19"/>
  <c r="N545" i="19"/>
  <c r="O545" i="19"/>
  <c r="P545" i="19"/>
  <c r="Q545" i="19"/>
  <c r="R545" i="19"/>
  <c r="S545" i="19"/>
  <c r="T545" i="19"/>
  <c r="U545" i="19"/>
  <c r="V545" i="19"/>
  <c r="W545" i="19"/>
  <c r="X545" i="19"/>
  <c r="Y545" i="19"/>
  <c r="Z545" i="19"/>
  <c r="AA545" i="19"/>
  <c r="AB545" i="19"/>
  <c r="AC545" i="19"/>
  <c r="AD545" i="19"/>
  <c r="AE545" i="19"/>
  <c r="AF545" i="19"/>
  <c r="AG545" i="19"/>
  <c r="AH545" i="19"/>
  <c r="AI545" i="19"/>
  <c r="AJ545" i="19"/>
  <c r="AK545" i="19"/>
  <c r="AL545" i="19"/>
  <c r="AM545" i="19"/>
  <c r="AN545" i="19"/>
  <c r="AO545" i="19"/>
  <c r="AP545" i="19"/>
  <c r="AQ545" i="19"/>
  <c r="AR545" i="19"/>
  <c r="AS545" i="19"/>
  <c r="AT545" i="19"/>
  <c r="AU545" i="19"/>
  <c r="AV545" i="19"/>
  <c r="AW545" i="19"/>
  <c r="AX545" i="19"/>
  <c r="AY545" i="19"/>
  <c r="BB545" i="19"/>
  <c r="F546" i="19"/>
  <c r="G546" i="19"/>
  <c r="H546" i="19"/>
  <c r="I546" i="19"/>
  <c r="J546" i="19"/>
  <c r="K546" i="19"/>
  <c r="L546" i="19"/>
  <c r="M546" i="19"/>
  <c r="N546" i="19"/>
  <c r="O546" i="19"/>
  <c r="P546" i="19"/>
  <c r="Q546" i="19"/>
  <c r="R546" i="19"/>
  <c r="S546" i="19"/>
  <c r="T546" i="19"/>
  <c r="U546" i="19"/>
  <c r="V546" i="19"/>
  <c r="W546" i="19"/>
  <c r="X546" i="19"/>
  <c r="Y546" i="19"/>
  <c r="Z546" i="19"/>
  <c r="AA546" i="19"/>
  <c r="AB546" i="19"/>
  <c r="AC546" i="19"/>
  <c r="AU546" i="19" s="1"/>
  <c r="AD546" i="19"/>
  <c r="AE546" i="19"/>
  <c r="AF546" i="19"/>
  <c r="AG546" i="19"/>
  <c r="AH546" i="19"/>
  <c r="AI546" i="19"/>
  <c r="AJ546" i="19"/>
  <c r="AK546" i="19"/>
  <c r="AL546" i="19"/>
  <c r="AM546" i="19"/>
  <c r="AN546" i="19"/>
  <c r="AO546" i="19"/>
  <c r="AP546" i="19"/>
  <c r="AQ546" i="19"/>
  <c r="AR546" i="19"/>
  <c r="AS546" i="19"/>
  <c r="AT546" i="19"/>
  <c r="AV546" i="19"/>
  <c r="AW546" i="19"/>
  <c r="AX546" i="19"/>
  <c r="AY546" i="19"/>
  <c r="BB546" i="19"/>
  <c r="F547" i="19"/>
  <c r="X547" i="19" s="1"/>
  <c r="G547" i="19"/>
  <c r="H547" i="19"/>
  <c r="I547" i="19"/>
  <c r="J547" i="19"/>
  <c r="K547" i="19"/>
  <c r="L547" i="19"/>
  <c r="M547" i="19"/>
  <c r="N547" i="19"/>
  <c r="O547" i="19"/>
  <c r="P547" i="19"/>
  <c r="Q547" i="19"/>
  <c r="R547" i="19"/>
  <c r="S547" i="19"/>
  <c r="T547" i="19"/>
  <c r="U547" i="19"/>
  <c r="V547" i="19"/>
  <c r="W547" i="19"/>
  <c r="Y547" i="19"/>
  <c r="Z547" i="19"/>
  <c r="AA547" i="19"/>
  <c r="AB547" i="19"/>
  <c r="AC547" i="19"/>
  <c r="AD547" i="19"/>
  <c r="AE547" i="19"/>
  <c r="AF547" i="19"/>
  <c r="AG547" i="19"/>
  <c r="AH547" i="19"/>
  <c r="AI547" i="19"/>
  <c r="AJ547" i="19"/>
  <c r="AK547" i="19"/>
  <c r="AL547" i="19"/>
  <c r="AM547" i="19"/>
  <c r="AN547" i="19"/>
  <c r="AO547" i="19"/>
  <c r="AP547" i="19"/>
  <c r="AQ547" i="19"/>
  <c r="AR547" i="19"/>
  <c r="AS547" i="19"/>
  <c r="AT547" i="19"/>
  <c r="AU547" i="19"/>
  <c r="AV547" i="19"/>
  <c r="AW547" i="19"/>
  <c r="AX547" i="19"/>
  <c r="AY547" i="19"/>
  <c r="BB547" i="19"/>
  <c r="F548" i="19"/>
  <c r="G548" i="19"/>
  <c r="H548" i="19"/>
  <c r="I548" i="19"/>
  <c r="J548" i="19"/>
  <c r="K548" i="19"/>
  <c r="L548" i="19"/>
  <c r="M548" i="19"/>
  <c r="N548" i="19"/>
  <c r="O548" i="19"/>
  <c r="P548" i="19"/>
  <c r="Q548" i="19"/>
  <c r="R548" i="19"/>
  <c r="S548" i="19"/>
  <c r="T548" i="19"/>
  <c r="U548" i="19"/>
  <c r="V548" i="19"/>
  <c r="W548" i="19"/>
  <c r="X548" i="19"/>
  <c r="Y548" i="19"/>
  <c r="Z548" i="19"/>
  <c r="AA548" i="19"/>
  <c r="AB548" i="19"/>
  <c r="AC548" i="19"/>
  <c r="AU548" i="19" s="1"/>
  <c r="AD548" i="19"/>
  <c r="AE548" i="19"/>
  <c r="AF548" i="19"/>
  <c r="AG548" i="19"/>
  <c r="AH548" i="19"/>
  <c r="AI548" i="19"/>
  <c r="AJ548" i="19"/>
  <c r="AK548" i="19"/>
  <c r="AL548" i="19"/>
  <c r="AM548" i="19"/>
  <c r="AN548" i="19"/>
  <c r="AO548" i="19"/>
  <c r="AP548" i="19"/>
  <c r="AQ548" i="19"/>
  <c r="AR548" i="19"/>
  <c r="AS548" i="19"/>
  <c r="AT548" i="19"/>
  <c r="AV548" i="19"/>
  <c r="AW548" i="19"/>
  <c r="AX548" i="19"/>
  <c r="AY548" i="19"/>
  <c r="BB548" i="19"/>
  <c r="F549" i="19"/>
  <c r="X549" i="19" s="1"/>
  <c r="G549" i="19"/>
  <c r="H549" i="19"/>
  <c r="I549" i="19"/>
  <c r="J549" i="19"/>
  <c r="K549" i="19"/>
  <c r="L549" i="19"/>
  <c r="M549" i="19"/>
  <c r="N549" i="19"/>
  <c r="O549" i="19"/>
  <c r="P549" i="19"/>
  <c r="Q549" i="19"/>
  <c r="R549" i="19"/>
  <c r="S549" i="19"/>
  <c r="T549" i="19"/>
  <c r="U549" i="19"/>
  <c r="V549" i="19"/>
  <c r="W549" i="19"/>
  <c r="Y549" i="19"/>
  <c r="Z549" i="19"/>
  <c r="AA549" i="19"/>
  <c r="AB549" i="19"/>
  <c r="AC549" i="19"/>
  <c r="AU549" i="19" s="1"/>
  <c r="AD549" i="19"/>
  <c r="AE549" i="19"/>
  <c r="AF549" i="19"/>
  <c r="AG549" i="19"/>
  <c r="AH549" i="19"/>
  <c r="AI549" i="19"/>
  <c r="AJ549" i="19"/>
  <c r="AK549" i="19"/>
  <c r="AL549" i="19"/>
  <c r="AM549" i="19"/>
  <c r="AN549" i="19"/>
  <c r="AO549" i="19"/>
  <c r="AP549" i="19"/>
  <c r="AQ549" i="19"/>
  <c r="AR549" i="19"/>
  <c r="AS549" i="19"/>
  <c r="AT549" i="19"/>
  <c r="AV549" i="19"/>
  <c r="AW549" i="19"/>
  <c r="AX549" i="19"/>
  <c r="AY549" i="19"/>
  <c r="BB549" i="19"/>
  <c r="F550" i="19"/>
  <c r="X550" i="19" s="1"/>
  <c r="G550" i="19"/>
  <c r="H550" i="19"/>
  <c r="I550" i="19"/>
  <c r="J550" i="19"/>
  <c r="K550" i="19"/>
  <c r="L550" i="19"/>
  <c r="M550" i="19"/>
  <c r="N550" i="19"/>
  <c r="O550" i="19"/>
  <c r="P550" i="19"/>
  <c r="Q550" i="19"/>
  <c r="R550" i="19"/>
  <c r="S550" i="19"/>
  <c r="T550" i="19"/>
  <c r="U550" i="19"/>
  <c r="V550" i="19"/>
  <c r="W550" i="19"/>
  <c r="Y550" i="19"/>
  <c r="Z550" i="19"/>
  <c r="AA550" i="19"/>
  <c r="AB550" i="19"/>
  <c r="AC550" i="19"/>
  <c r="AU550" i="19" s="1"/>
  <c r="AD550" i="19"/>
  <c r="AE550" i="19"/>
  <c r="AF550" i="19"/>
  <c r="AG550" i="19"/>
  <c r="AH550" i="19"/>
  <c r="AI550" i="19"/>
  <c r="AJ550" i="19"/>
  <c r="AK550" i="19"/>
  <c r="AL550" i="19"/>
  <c r="AM550" i="19"/>
  <c r="AN550" i="19"/>
  <c r="AO550" i="19"/>
  <c r="AP550" i="19"/>
  <c r="AQ550" i="19"/>
  <c r="AR550" i="19"/>
  <c r="AS550" i="19"/>
  <c r="AT550" i="19"/>
  <c r="AV550" i="19"/>
  <c r="AW550" i="19"/>
  <c r="AX550" i="19"/>
  <c r="AY550" i="19"/>
  <c r="BB550" i="19"/>
  <c r="F551" i="19"/>
  <c r="X551" i="19" s="1"/>
  <c r="G551" i="19"/>
  <c r="H551" i="19"/>
  <c r="I551" i="19"/>
  <c r="J551" i="19"/>
  <c r="K551" i="19"/>
  <c r="L551" i="19"/>
  <c r="M551" i="19"/>
  <c r="N551" i="19"/>
  <c r="O551" i="19"/>
  <c r="P551" i="19"/>
  <c r="Q551" i="19"/>
  <c r="R551" i="19"/>
  <c r="S551" i="19"/>
  <c r="T551" i="19"/>
  <c r="U551" i="19"/>
  <c r="V551" i="19"/>
  <c r="W551" i="19"/>
  <c r="Y551" i="19"/>
  <c r="Z551" i="19"/>
  <c r="AA551" i="19"/>
  <c r="AB551" i="19"/>
  <c r="AC551" i="19"/>
  <c r="AU551" i="19" s="1"/>
  <c r="AD551" i="19"/>
  <c r="AE551" i="19"/>
  <c r="AF551" i="19"/>
  <c r="AG551" i="19"/>
  <c r="AH551" i="19"/>
  <c r="AI551" i="19"/>
  <c r="AJ551" i="19"/>
  <c r="AK551" i="19"/>
  <c r="AL551" i="19"/>
  <c r="AM551" i="19"/>
  <c r="AN551" i="19"/>
  <c r="AO551" i="19"/>
  <c r="AP551" i="19"/>
  <c r="AQ551" i="19"/>
  <c r="AR551" i="19"/>
  <c r="AS551" i="19"/>
  <c r="AT551" i="19"/>
  <c r="AV551" i="19"/>
  <c r="AW551" i="19"/>
  <c r="AX551" i="19"/>
  <c r="AY551" i="19"/>
  <c r="BB551" i="19"/>
  <c r="F552" i="19"/>
  <c r="X552" i="19" s="1"/>
  <c r="G552" i="19"/>
  <c r="H552" i="19"/>
  <c r="I552" i="19"/>
  <c r="J552" i="19"/>
  <c r="K552" i="19"/>
  <c r="L552" i="19"/>
  <c r="M552" i="19"/>
  <c r="N552" i="19"/>
  <c r="O552" i="19"/>
  <c r="P552" i="19"/>
  <c r="Q552" i="19"/>
  <c r="R552" i="19"/>
  <c r="S552" i="19"/>
  <c r="T552" i="19"/>
  <c r="U552" i="19"/>
  <c r="V552" i="19"/>
  <c r="W552" i="19"/>
  <c r="Y552" i="19"/>
  <c r="Z552" i="19"/>
  <c r="AA552" i="19"/>
  <c r="AB552" i="19"/>
  <c r="AC552" i="19"/>
  <c r="AD552" i="19"/>
  <c r="AE552" i="19"/>
  <c r="AF552" i="19"/>
  <c r="AG552" i="19"/>
  <c r="AH552" i="19"/>
  <c r="AI552" i="19"/>
  <c r="AJ552" i="19"/>
  <c r="AK552" i="19"/>
  <c r="AL552" i="19"/>
  <c r="AM552" i="19"/>
  <c r="AN552" i="19"/>
  <c r="AO552" i="19"/>
  <c r="AP552" i="19"/>
  <c r="AQ552" i="19"/>
  <c r="AR552" i="19"/>
  <c r="AS552" i="19"/>
  <c r="AT552" i="19"/>
  <c r="AU552" i="19"/>
  <c r="AV552" i="19"/>
  <c r="AW552" i="19"/>
  <c r="AX552" i="19"/>
  <c r="AY552" i="19"/>
  <c r="BB552" i="19"/>
  <c r="F553" i="19"/>
  <c r="G553" i="19"/>
  <c r="H553" i="19"/>
  <c r="I553" i="19"/>
  <c r="J553" i="19"/>
  <c r="K553" i="19"/>
  <c r="L553" i="19"/>
  <c r="M553" i="19"/>
  <c r="N553" i="19"/>
  <c r="O553" i="19"/>
  <c r="P553" i="19"/>
  <c r="Q553" i="19"/>
  <c r="R553" i="19"/>
  <c r="S553" i="19"/>
  <c r="T553" i="19"/>
  <c r="U553" i="19"/>
  <c r="V553" i="19"/>
  <c r="W553" i="19"/>
  <c r="X553" i="19"/>
  <c r="Y553" i="19"/>
  <c r="Z553" i="19"/>
  <c r="AA553" i="19"/>
  <c r="AB553" i="19"/>
  <c r="AC553" i="19"/>
  <c r="AD553" i="19"/>
  <c r="AE553" i="19"/>
  <c r="AF553" i="19"/>
  <c r="AG553" i="19"/>
  <c r="AH553" i="19"/>
  <c r="AI553" i="19"/>
  <c r="AJ553" i="19"/>
  <c r="AK553" i="19"/>
  <c r="AL553" i="19"/>
  <c r="AM553" i="19"/>
  <c r="AN553" i="19"/>
  <c r="AO553" i="19"/>
  <c r="AP553" i="19"/>
  <c r="AQ553" i="19"/>
  <c r="AR553" i="19"/>
  <c r="AS553" i="19"/>
  <c r="AT553" i="19"/>
  <c r="AU553" i="19"/>
  <c r="AV553" i="19"/>
  <c r="AW553" i="19"/>
  <c r="AX553" i="19"/>
  <c r="AY553" i="19"/>
  <c r="BB553" i="19"/>
  <c r="F554" i="19"/>
  <c r="G554" i="19"/>
  <c r="H554" i="19"/>
  <c r="I554" i="19"/>
  <c r="J554" i="19"/>
  <c r="K554" i="19"/>
  <c r="L554" i="19"/>
  <c r="M554" i="19"/>
  <c r="N554" i="19"/>
  <c r="O554" i="19"/>
  <c r="P554" i="19"/>
  <c r="Q554" i="19"/>
  <c r="R554" i="19"/>
  <c r="S554" i="19"/>
  <c r="T554" i="19"/>
  <c r="U554" i="19"/>
  <c r="V554" i="19"/>
  <c r="W554" i="19"/>
  <c r="X554" i="19"/>
  <c r="Y554" i="19"/>
  <c r="Z554" i="19"/>
  <c r="AA554" i="19"/>
  <c r="AB554" i="19"/>
  <c r="AC554" i="19"/>
  <c r="AU554" i="19" s="1"/>
  <c r="AD554" i="19"/>
  <c r="AE554" i="19"/>
  <c r="AF554" i="19"/>
  <c r="AG554" i="19"/>
  <c r="AH554" i="19"/>
  <c r="AI554" i="19"/>
  <c r="AJ554" i="19"/>
  <c r="AK554" i="19"/>
  <c r="AL554" i="19"/>
  <c r="AM554" i="19"/>
  <c r="AN554" i="19"/>
  <c r="AO554" i="19"/>
  <c r="AP554" i="19"/>
  <c r="AQ554" i="19"/>
  <c r="AR554" i="19"/>
  <c r="AS554" i="19"/>
  <c r="AT554" i="19"/>
  <c r="AV554" i="19"/>
  <c r="AW554" i="19"/>
  <c r="AX554" i="19"/>
  <c r="AY554" i="19"/>
  <c r="BB554" i="19"/>
  <c r="F555" i="19"/>
  <c r="X555" i="19" s="1"/>
  <c r="G555" i="19"/>
  <c r="H555" i="19"/>
  <c r="I555" i="19"/>
  <c r="J555" i="19"/>
  <c r="K555" i="19"/>
  <c r="L555" i="19"/>
  <c r="M555" i="19"/>
  <c r="N555" i="19"/>
  <c r="O555" i="19"/>
  <c r="P555" i="19"/>
  <c r="Q555" i="19"/>
  <c r="R555" i="19"/>
  <c r="S555" i="19"/>
  <c r="T555" i="19"/>
  <c r="U555" i="19"/>
  <c r="V555" i="19"/>
  <c r="W555" i="19"/>
  <c r="Y555" i="19"/>
  <c r="Z555" i="19"/>
  <c r="AA555" i="19"/>
  <c r="AB555" i="19"/>
  <c r="AC555" i="19"/>
  <c r="AU555" i="19" s="1"/>
  <c r="AD555" i="19"/>
  <c r="AE555" i="19"/>
  <c r="AF555" i="19"/>
  <c r="AG555" i="19"/>
  <c r="AH555" i="19"/>
  <c r="AI555" i="19"/>
  <c r="AJ555" i="19"/>
  <c r="AK555" i="19"/>
  <c r="AL555" i="19"/>
  <c r="AM555" i="19"/>
  <c r="AN555" i="19"/>
  <c r="AO555" i="19"/>
  <c r="AP555" i="19"/>
  <c r="AQ555" i="19"/>
  <c r="AR555" i="19"/>
  <c r="AS555" i="19"/>
  <c r="AT555" i="19"/>
  <c r="AV555" i="19"/>
  <c r="AW555" i="19"/>
  <c r="AX555" i="19"/>
  <c r="AY555" i="19"/>
  <c r="BB555" i="19"/>
  <c r="F556" i="19"/>
  <c r="X556" i="19" s="1"/>
  <c r="G556" i="19"/>
  <c r="H556" i="19"/>
  <c r="I556" i="19"/>
  <c r="J556" i="19"/>
  <c r="K556" i="19"/>
  <c r="L556" i="19"/>
  <c r="M556" i="19"/>
  <c r="N556" i="19"/>
  <c r="O556" i="19"/>
  <c r="P556" i="19"/>
  <c r="Q556" i="19"/>
  <c r="R556" i="19"/>
  <c r="S556" i="19"/>
  <c r="T556" i="19"/>
  <c r="U556" i="19"/>
  <c r="V556" i="19"/>
  <c r="W556" i="19"/>
  <c r="Y556" i="19"/>
  <c r="Z556" i="19"/>
  <c r="AA556" i="19"/>
  <c r="AB556" i="19"/>
  <c r="AC556" i="19"/>
  <c r="AU556" i="19" s="1"/>
  <c r="AD556" i="19"/>
  <c r="AE556" i="19"/>
  <c r="AF556" i="19"/>
  <c r="AG556" i="19"/>
  <c r="AH556" i="19"/>
  <c r="AI556" i="19"/>
  <c r="AJ556" i="19"/>
  <c r="AK556" i="19"/>
  <c r="AL556" i="19"/>
  <c r="AM556" i="19"/>
  <c r="AN556" i="19"/>
  <c r="AO556" i="19"/>
  <c r="AP556" i="19"/>
  <c r="AQ556" i="19"/>
  <c r="AR556" i="19"/>
  <c r="AS556" i="19"/>
  <c r="AT556" i="19"/>
  <c r="AV556" i="19"/>
  <c r="AW556" i="19"/>
  <c r="AX556" i="19"/>
  <c r="AY556" i="19"/>
  <c r="BB556" i="19"/>
  <c r="F557" i="19"/>
  <c r="X557" i="19" s="1"/>
  <c r="G557" i="19"/>
  <c r="H557" i="19"/>
  <c r="I557" i="19"/>
  <c r="J557" i="19"/>
  <c r="K557" i="19"/>
  <c r="L557" i="19"/>
  <c r="M557" i="19"/>
  <c r="N557" i="19"/>
  <c r="O557" i="19"/>
  <c r="P557" i="19"/>
  <c r="Q557" i="19"/>
  <c r="R557" i="19"/>
  <c r="S557" i="19"/>
  <c r="T557" i="19"/>
  <c r="U557" i="19"/>
  <c r="V557" i="19"/>
  <c r="W557" i="19"/>
  <c r="Y557" i="19"/>
  <c r="Z557" i="19"/>
  <c r="AA557" i="19"/>
  <c r="AB557" i="19"/>
  <c r="AC557" i="19"/>
  <c r="AD557" i="19"/>
  <c r="AE557" i="19"/>
  <c r="AF557" i="19"/>
  <c r="AG557" i="19"/>
  <c r="AH557" i="19"/>
  <c r="AI557" i="19"/>
  <c r="AJ557" i="19"/>
  <c r="AK557" i="19"/>
  <c r="AL557" i="19"/>
  <c r="AM557" i="19"/>
  <c r="AN557" i="19"/>
  <c r="AO557" i="19"/>
  <c r="AP557" i="19"/>
  <c r="AQ557" i="19"/>
  <c r="AR557" i="19"/>
  <c r="AS557" i="19"/>
  <c r="AT557" i="19"/>
  <c r="AU557" i="19"/>
  <c r="AV557" i="19"/>
  <c r="AW557" i="19"/>
  <c r="AX557" i="19"/>
  <c r="AY557" i="19"/>
  <c r="BB557" i="19"/>
  <c r="F558" i="19"/>
  <c r="G558" i="19"/>
  <c r="H558" i="19"/>
  <c r="I558" i="19"/>
  <c r="J558" i="19"/>
  <c r="K558" i="19"/>
  <c r="L558" i="19"/>
  <c r="M558" i="19"/>
  <c r="N558" i="19"/>
  <c r="O558" i="19"/>
  <c r="P558" i="19"/>
  <c r="Q558" i="19"/>
  <c r="R558" i="19"/>
  <c r="S558" i="19"/>
  <c r="T558" i="19"/>
  <c r="U558" i="19"/>
  <c r="V558" i="19"/>
  <c r="W558" i="19"/>
  <c r="X558" i="19"/>
  <c r="Y558" i="19"/>
  <c r="Z558" i="19"/>
  <c r="AA558" i="19"/>
  <c r="AB558" i="19"/>
  <c r="AC558" i="19"/>
  <c r="AU558" i="19" s="1"/>
  <c r="AD558" i="19"/>
  <c r="AE558" i="19"/>
  <c r="AF558" i="19"/>
  <c r="AG558" i="19"/>
  <c r="AH558" i="19"/>
  <c r="AI558" i="19"/>
  <c r="AJ558" i="19"/>
  <c r="AK558" i="19"/>
  <c r="AL558" i="19"/>
  <c r="AM558" i="19"/>
  <c r="AN558" i="19"/>
  <c r="AO558" i="19"/>
  <c r="AP558" i="19"/>
  <c r="AQ558" i="19"/>
  <c r="AR558" i="19"/>
  <c r="AS558" i="19"/>
  <c r="AT558" i="19"/>
  <c r="AV558" i="19"/>
  <c r="AW558" i="19"/>
  <c r="AX558" i="19"/>
  <c r="AY558" i="19"/>
  <c r="BB558" i="19"/>
  <c r="F559" i="19"/>
  <c r="X559" i="19" s="1"/>
  <c r="G559" i="19"/>
  <c r="H559" i="19"/>
  <c r="I559" i="19"/>
  <c r="J559" i="19"/>
  <c r="K559" i="19"/>
  <c r="L559" i="19"/>
  <c r="M559" i="19"/>
  <c r="N559" i="19"/>
  <c r="O559" i="19"/>
  <c r="P559" i="19"/>
  <c r="Q559" i="19"/>
  <c r="R559" i="19"/>
  <c r="S559" i="19"/>
  <c r="T559" i="19"/>
  <c r="U559" i="19"/>
  <c r="V559" i="19"/>
  <c r="W559" i="19"/>
  <c r="Y559" i="19"/>
  <c r="Z559" i="19"/>
  <c r="AA559" i="19"/>
  <c r="AB559" i="19"/>
  <c r="AC559" i="19"/>
  <c r="AD559" i="19"/>
  <c r="AE559" i="19"/>
  <c r="AF559" i="19"/>
  <c r="AG559" i="19"/>
  <c r="AH559" i="19"/>
  <c r="AI559" i="19"/>
  <c r="AJ559" i="19"/>
  <c r="AK559" i="19"/>
  <c r="AL559" i="19"/>
  <c r="AM559" i="19"/>
  <c r="AN559" i="19"/>
  <c r="AO559" i="19"/>
  <c r="AP559" i="19"/>
  <c r="AQ559" i="19"/>
  <c r="AR559" i="19"/>
  <c r="AS559" i="19"/>
  <c r="AT559" i="19"/>
  <c r="AU559" i="19"/>
  <c r="AV559" i="19"/>
  <c r="AW559" i="19"/>
  <c r="AX559" i="19"/>
  <c r="AY559" i="19"/>
  <c r="BB559" i="19"/>
  <c r="F560" i="19"/>
  <c r="G560" i="19"/>
  <c r="H560" i="19"/>
  <c r="I560" i="19"/>
  <c r="J560" i="19"/>
  <c r="K560" i="19"/>
  <c r="L560" i="19"/>
  <c r="M560" i="19"/>
  <c r="N560" i="19"/>
  <c r="O560" i="19"/>
  <c r="P560" i="19"/>
  <c r="Q560" i="19"/>
  <c r="R560" i="19"/>
  <c r="S560" i="19"/>
  <c r="T560" i="19"/>
  <c r="U560" i="19"/>
  <c r="V560" i="19"/>
  <c r="W560" i="19"/>
  <c r="X560" i="19"/>
  <c r="Y560" i="19"/>
  <c r="Z560" i="19"/>
  <c r="AA560" i="19"/>
  <c r="AB560" i="19"/>
  <c r="AC560" i="19"/>
  <c r="AD560" i="19"/>
  <c r="AE560" i="19"/>
  <c r="AF560" i="19"/>
  <c r="AG560" i="19"/>
  <c r="AH560" i="19"/>
  <c r="AI560" i="19"/>
  <c r="AJ560" i="19"/>
  <c r="AK560" i="19"/>
  <c r="AL560" i="19"/>
  <c r="AM560" i="19"/>
  <c r="AN560" i="19"/>
  <c r="AO560" i="19"/>
  <c r="AP560" i="19"/>
  <c r="AQ560" i="19"/>
  <c r="AR560" i="19"/>
  <c r="AS560" i="19"/>
  <c r="AT560" i="19"/>
  <c r="AU560" i="19"/>
  <c r="AV560" i="19"/>
  <c r="AW560" i="19"/>
  <c r="AX560" i="19"/>
  <c r="AY560" i="19"/>
  <c r="BB560" i="19"/>
  <c r="F561" i="19"/>
  <c r="G561" i="19"/>
  <c r="H561" i="19"/>
  <c r="I561" i="19"/>
  <c r="J561" i="19"/>
  <c r="K561" i="19"/>
  <c r="L561" i="19"/>
  <c r="M561" i="19"/>
  <c r="N561" i="19"/>
  <c r="O561" i="19"/>
  <c r="P561" i="19"/>
  <c r="Q561" i="19"/>
  <c r="R561" i="19"/>
  <c r="S561" i="19"/>
  <c r="T561" i="19"/>
  <c r="U561" i="19"/>
  <c r="V561" i="19"/>
  <c r="W561" i="19"/>
  <c r="X561" i="19"/>
  <c r="Y561" i="19"/>
  <c r="Z561" i="19"/>
  <c r="AA561" i="19"/>
  <c r="AB561" i="19"/>
  <c r="AC561" i="19"/>
  <c r="AU561" i="19" s="1"/>
  <c r="AD561" i="19"/>
  <c r="AE561" i="19"/>
  <c r="AF561" i="19"/>
  <c r="AG561" i="19"/>
  <c r="AH561" i="19"/>
  <c r="AI561" i="19"/>
  <c r="AJ561" i="19"/>
  <c r="AK561" i="19"/>
  <c r="AL561" i="19"/>
  <c r="AM561" i="19"/>
  <c r="AN561" i="19"/>
  <c r="AO561" i="19"/>
  <c r="AP561" i="19"/>
  <c r="AQ561" i="19"/>
  <c r="AR561" i="19"/>
  <c r="AS561" i="19"/>
  <c r="AT561" i="19"/>
  <c r="AV561" i="19"/>
  <c r="AW561" i="19"/>
  <c r="AX561" i="19"/>
  <c r="AY561" i="19"/>
  <c r="BB561" i="19"/>
  <c r="F562" i="19"/>
  <c r="X562" i="19" s="1"/>
  <c r="G562" i="19"/>
  <c r="H562" i="19"/>
  <c r="I562" i="19"/>
  <c r="J562" i="19"/>
  <c r="K562" i="19"/>
  <c r="L562" i="19"/>
  <c r="M562" i="19"/>
  <c r="N562" i="19"/>
  <c r="O562" i="19"/>
  <c r="P562" i="19"/>
  <c r="Q562" i="19"/>
  <c r="R562" i="19"/>
  <c r="S562" i="19"/>
  <c r="T562" i="19"/>
  <c r="U562" i="19"/>
  <c r="V562" i="19"/>
  <c r="W562" i="19"/>
  <c r="Y562" i="19"/>
  <c r="Z562" i="19"/>
  <c r="AA562" i="19"/>
  <c r="AB562" i="19"/>
  <c r="AC562" i="19"/>
  <c r="AU562" i="19" s="1"/>
  <c r="AD562" i="19"/>
  <c r="AE562" i="19"/>
  <c r="AF562" i="19"/>
  <c r="AG562" i="19"/>
  <c r="AH562" i="19"/>
  <c r="AI562" i="19"/>
  <c r="AJ562" i="19"/>
  <c r="AK562" i="19"/>
  <c r="AL562" i="19"/>
  <c r="AM562" i="19"/>
  <c r="AN562" i="19"/>
  <c r="AO562" i="19"/>
  <c r="AP562" i="19"/>
  <c r="AQ562" i="19"/>
  <c r="AR562" i="19"/>
  <c r="AS562" i="19"/>
  <c r="AT562" i="19"/>
  <c r="AV562" i="19"/>
  <c r="AW562" i="19"/>
  <c r="AX562" i="19"/>
  <c r="AY562" i="19"/>
  <c r="BB562" i="19"/>
  <c r="F563" i="19"/>
  <c r="X563" i="19" s="1"/>
  <c r="G563" i="19"/>
  <c r="H563" i="19"/>
  <c r="I563" i="19"/>
  <c r="J563" i="19"/>
  <c r="K563" i="19"/>
  <c r="L563" i="19"/>
  <c r="M563" i="19"/>
  <c r="N563" i="19"/>
  <c r="O563" i="19"/>
  <c r="P563" i="19"/>
  <c r="Q563" i="19"/>
  <c r="R563" i="19"/>
  <c r="S563" i="19"/>
  <c r="T563" i="19"/>
  <c r="U563" i="19"/>
  <c r="V563" i="19"/>
  <c r="W563" i="19"/>
  <c r="Y563" i="19"/>
  <c r="Z563" i="19"/>
  <c r="AA563" i="19"/>
  <c r="AB563" i="19"/>
  <c r="AC563" i="19"/>
  <c r="AD563" i="19"/>
  <c r="AE563" i="19"/>
  <c r="AF563" i="19"/>
  <c r="AG563" i="19"/>
  <c r="AH563" i="19"/>
  <c r="AI563" i="19"/>
  <c r="AJ563" i="19"/>
  <c r="AK563" i="19"/>
  <c r="AL563" i="19"/>
  <c r="AM563" i="19"/>
  <c r="AN563" i="19"/>
  <c r="AO563" i="19"/>
  <c r="AP563" i="19"/>
  <c r="AQ563" i="19"/>
  <c r="AR563" i="19"/>
  <c r="AS563" i="19"/>
  <c r="AT563" i="19"/>
  <c r="AU563" i="19"/>
  <c r="AV563" i="19"/>
  <c r="AW563" i="19"/>
  <c r="AX563" i="19"/>
  <c r="AY563" i="19"/>
  <c r="BB563" i="19"/>
  <c r="F564" i="19"/>
  <c r="G564" i="19"/>
  <c r="H564" i="19"/>
  <c r="I564" i="19"/>
  <c r="J564" i="19"/>
  <c r="K564" i="19"/>
  <c r="L564" i="19"/>
  <c r="M564" i="19"/>
  <c r="N564" i="19"/>
  <c r="O564" i="19"/>
  <c r="P564" i="19"/>
  <c r="Q564" i="19"/>
  <c r="R564" i="19"/>
  <c r="S564" i="19"/>
  <c r="T564" i="19"/>
  <c r="U564" i="19"/>
  <c r="V564" i="19"/>
  <c r="W564" i="19"/>
  <c r="X564" i="19"/>
  <c r="Y564" i="19"/>
  <c r="Z564" i="19"/>
  <c r="AA564" i="19"/>
  <c r="AB564" i="19"/>
  <c r="AC564" i="19"/>
  <c r="AU564" i="19" s="1"/>
  <c r="AD564" i="19"/>
  <c r="AE564" i="19"/>
  <c r="AF564" i="19"/>
  <c r="AG564" i="19"/>
  <c r="AH564" i="19"/>
  <c r="AI564" i="19"/>
  <c r="AJ564" i="19"/>
  <c r="AK564" i="19"/>
  <c r="AL564" i="19"/>
  <c r="AM564" i="19"/>
  <c r="AN564" i="19"/>
  <c r="AO564" i="19"/>
  <c r="AP564" i="19"/>
  <c r="AQ564" i="19"/>
  <c r="AR564" i="19"/>
  <c r="AS564" i="19"/>
  <c r="AT564" i="19"/>
  <c r="AV564" i="19"/>
  <c r="AW564" i="19"/>
  <c r="AX564" i="19"/>
  <c r="AY564" i="19"/>
  <c r="BB564" i="19"/>
  <c r="F565" i="19"/>
  <c r="X565" i="19" s="1"/>
  <c r="G565" i="19"/>
  <c r="H565" i="19"/>
  <c r="I565" i="19"/>
  <c r="J565" i="19"/>
  <c r="K565" i="19"/>
  <c r="L565" i="19"/>
  <c r="M565" i="19"/>
  <c r="N565" i="19"/>
  <c r="O565" i="19"/>
  <c r="P565" i="19"/>
  <c r="Q565" i="19"/>
  <c r="R565" i="19"/>
  <c r="S565" i="19"/>
  <c r="T565" i="19"/>
  <c r="U565" i="19"/>
  <c r="V565" i="19"/>
  <c r="W565" i="19"/>
  <c r="Y565" i="19"/>
  <c r="Z565" i="19"/>
  <c r="AA565" i="19"/>
  <c r="AB565" i="19"/>
  <c r="AC565" i="19"/>
  <c r="AU565" i="19" s="1"/>
  <c r="AD565" i="19"/>
  <c r="AE565" i="19"/>
  <c r="AF565" i="19"/>
  <c r="AG565" i="19"/>
  <c r="AH565" i="19"/>
  <c r="AI565" i="19"/>
  <c r="AJ565" i="19"/>
  <c r="AK565" i="19"/>
  <c r="AL565" i="19"/>
  <c r="AM565" i="19"/>
  <c r="AN565" i="19"/>
  <c r="AO565" i="19"/>
  <c r="AP565" i="19"/>
  <c r="AQ565" i="19"/>
  <c r="AR565" i="19"/>
  <c r="AS565" i="19"/>
  <c r="AT565" i="19"/>
  <c r="AV565" i="19"/>
  <c r="AW565" i="19"/>
  <c r="AX565" i="19"/>
  <c r="AY565" i="19"/>
  <c r="BB565" i="19"/>
  <c r="F566" i="19"/>
  <c r="X566" i="19" s="1"/>
  <c r="G566" i="19"/>
  <c r="H566" i="19"/>
  <c r="I566" i="19"/>
  <c r="J566" i="19"/>
  <c r="K566" i="19"/>
  <c r="L566" i="19"/>
  <c r="M566" i="19"/>
  <c r="N566" i="19"/>
  <c r="O566" i="19"/>
  <c r="P566" i="19"/>
  <c r="Q566" i="19"/>
  <c r="R566" i="19"/>
  <c r="S566" i="19"/>
  <c r="T566" i="19"/>
  <c r="U566" i="19"/>
  <c r="V566" i="19"/>
  <c r="W566" i="19"/>
  <c r="Y566" i="19"/>
  <c r="Z566" i="19"/>
  <c r="AA566" i="19"/>
  <c r="AB566" i="19"/>
  <c r="AC566" i="19"/>
  <c r="AU566" i="19" s="1"/>
  <c r="AD566" i="19"/>
  <c r="AE566" i="19"/>
  <c r="AF566" i="19"/>
  <c r="AG566" i="19"/>
  <c r="AH566" i="19"/>
  <c r="AI566" i="19"/>
  <c r="AJ566" i="19"/>
  <c r="AK566" i="19"/>
  <c r="AL566" i="19"/>
  <c r="AM566" i="19"/>
  <c r="AN566" i="19"/>
  <c r="AO566" i="19"/>
  <c r="AP566" i="19"/>
  <c r="AQ566" i="19"/>
  <c r="AR566" i="19"/>
  <c r="AS566" i="19"/>
  <c r="AT566" i="19"/>
  <c r="AV566" i="19"/>
  <c r="AW566" i="19"/>
  <c r="AX566" i="19"/>
  <c r="AY566" i="19"/>
  <c r="BB566" i="19"/>
  <c r="F567" i="19"/>
  <c r="X567" i="19" s="1"/>
  <c r="G567" i="19"/>
  <c r="H567" i="19"/>
  <c r="I567" i="19"/>
  <c r="J567" i="19"/>
  <c r="K567" i="19"/>
  <c r="L567" i="19"/>
  <c r="M567" i="19"/>
  <c r="N567" i="19"/>
  <c r="O567" i="19"/>
  <c r="P567" i="19"/>
  <c r="Q567" i="19"/>
  <c r="R567" i="19"/>
  <c r="S567" i="19"/>
  <c r="T567" i="19"/>
  <c r="U567" i="19"/>
  <c r="V567" i="19"/>
  <c r="W567" i="19"/>
  <c r="Y567" i="19"/>
  <c r="Z567" i="19"/>
  <c r="AA567" i="19"/>
  <c r="AB567" i="19"/>
  <c r="AC567" i="19"/>
  <c r="AU567" i="19" s="1"/>
  <c r="AD567" i="19"/>
  <c r="AE567" i="19"/>
  <c r="AF567" i="19"/>
  <c r="AG567" i="19"/>
  <c r="AH567" i="19"/>
  <c r="AI567" i="19"/>
  <c r="AJ567" i="19"/>
  <c r="AK567" i="19"/>
  <c r="AL567" i="19"/>
  <c r="AM567" i="19"/>
  <c r="AN567" i="19"/>
  <c r="AO567" i="19"/>
  <c r="AP567" i="19"/>
  <c r="AQ567" i="19"/>
  <c r="AR567" i="19"/>
  <c r="AS567" i="19"/>
  <c r="AT567" i="19"/>
  <c r="AV567" i="19"/>
  <c r="AW567" i="19"/>
  <c r="AX567" i="19"/>
  <c r="AY567" i="19"/>
  <c r="BB567" i="19"/>
  <c r="F568" i="19"/>
  <c r="X568" i="19" s="1"/>
  <c r="G568" i="19"/>
  <c r="H568" i="19"/>
  <c r="I568" i="19"/>
  <c r="J568" i="19"/>
  <c r="K568" i="19"/>
  <c r="L568" i="19"/>
  <c r="M568" i="19"/>
  <c r="N568" i="19"/>
  <c r="O568" i="19"/>
  <c r="P568" i="19"/>
  <c r="Q568" i="19"/>
  <c r="R568" i="19"/>
  <c r="S568" i="19"/>
  <c r="T568" i="19"/>
  <c r="U568" i="19"/>
  <c r="V568" i="19"/>
  <c r="W568" i="19"/>
  <c r="Y568" i="19"/>
  <c r="Z568" i="19"/>
  <c r="AA568" i="19"/>
  <c r="AB568" i="19"/>
  <c r="AC568" i="19"/>
  <c r="AD568" i="19"/>
  <c r="AE568" i="19"/>
  <c r="AF568" i="19"/>
  <c r="AG568" i="19"/>
  <c r="AH568" i="19"/>
  <c r="AI568" i="19"/>
  <c r="AJ568" i="19"/>
  <c r="AK568" i="19"/>
  <c r="AL568" i="19"/>
  <c r="AM568" i="19"/>
  <c r="AN568" i="19"/>
  <c r="AO568" i="19"/>
  <c r="AP568" i="19"/>
  <c r="AQ568" i="19"/>
  <c r="AR568" i="19"/>
  <c r="AS568" i="19"/>
  <c r="AT568" i="19"/>
  <c r="AU568" i="19"/>
  <c r="AV568" i="19"/>
  <c r="AW568" i="19"/>
  <c r="AX568" i="19"/>
  <c r="AY568" i="19"/>
  <c r="BB568" i="19"/>
  <c r="F569" i="19"/>
  <c r="G569" i="19"/>
  <c r="H569" i="19"/>
  <c r="I569" i="19"/>
  <c r="J569" i="19"/>
  <c r="K569" i="19"/>
  <c r="L569" i="19"/>
  <c r="M569" i="19"/>
  <c r="N569" i="19"/>
  <c r="O569" i="19"/>
  <c r="P569" i="19"/>
  <c r="Q569" i="19"/>
  <c r="R569" i="19"/>
  <c r="S569" i="19"/>
  <c r="T569" i="19"/>
  <c r="U569" i="19"/>
  <c r="V569" i="19"/>
  <c r="W569" i="19"/>
  <c r="X569" i="19"/>
  <c r="Y569" i="19"/>
  <c r="Z569" i="19"/>
  <c r="AA569" i="19"/>
  <c r="AB569" i="19"/>
  <c r="AC569" i="19"/>
  <c r="AD569" i="19"/>
  <c r="AE569" i="19"/>
  <c r="AF569" i="19"/>
  <c r="AG569" i="19"/>
  <c r="AH569" i="19"/>
  <c r="AI569" i="19"/>
  <c r="AJ569" i="19"/>
  <c r="AK569" i="19"/>
  <c r="AL569" i="19"/>
  <c r="AM569" i="19"/>
  <c r="AN569" i="19"/>
  <c r="AO569" i="19"/>
  <c r="AP569" i="19"/>
  <c r="AQ569" i="19"/>
  <c r="AR569" i="19"/>
  <c r="AS569" i="19"/>
  <c r="AT569" i="19"/>
  <c r="AU569" i="19"/>
  <c r="AV569" i="19"/>
  <c r="AW569" i="19"/>
  <c r="AX569" i="19"/>
  <c r="AY569" i="19"/>
  <c r="BB569" i="19"/>
  <c r="F570" i="19"/>
  <c r="G570" i="19"/>
  <c r="H570" i="19"/>
  <c r="I570" i="19"/>
  <c r="J570" i="19"/>
  <c r="K570" i="19"/>
  <c r="L570" i="19"/>
  <c r="M570" i="19"/>
  <c r="N570" i="19"/>
  <c r="O570" i="19"/>
  <c r="P570" i="19"/>
  <c r="Q570" i="19"/>
  <c r="R570" i="19"/>
  <c r="S570" i="19"/>
  <c r="T570" i="19"/>
  <c r="U570" i="19"/>
  <c r="V570" i="19"/>
  <c r="W570" i="19"/>
  <c r="X570" i="19"/>
  <c r="Y570" i="19"/>
  <c r="Z570" i="19"/>
  <c r="AA570" i="19"/>
  <c r="AB570" i="19"/>
  <c r="AC570" i="19"/>
  <c r="AU570" i="19" s="1"/>
  <c r="AD570" i="19"/>
  <c r="AE570" i="19"/>
  <c r="AF570" i="19"/>
  <c r="AG570" i="19"/>
  <c r="AH570" i="19"/>
  <c r="AI570" i="19"/>
  <c r="AJ570" i="19"/>
  <c r="AK570" i="19"/>
  <c r="AL570" i="19"/>
  <c r="AM570" i="19"/>
  <c r="AN570" i="19"/>
  <c r="AO570" i="19"/>
  <c r="AP570" i="19"/>
  <c r="AQ570" i="19"/>
  <c r="AR570" i="19"/>
  <c r="AS570" i="19"/>
  <c r="AT570" i="19"/>
  <c r="AV570" i="19"/>
  <c r="AW570" i="19"/>
  <c r="AX570" i="19"/>
  <c r="AY570" i="19"/>
  <c r="BB570" i="19"/>
  <c r="F571" i="19"/>
  <c r="X571" i="19" s="1"/>
  <c r="G571" i="19"/>
  <c r="H571" i="19"/>
  <c r="I571" i="19"/>
  <c r="J571" i="19"/>
  <c r="K571" i="19"/>
  <c r="L571" i="19"/>
  <c r="M571" i="19"/>
  <c r="N571" i="19"/>
  <c r="O571" i="19"/>
  <c r="P571" i="19"/>
  <c r="Q571" i="19"/>
  <c r="R571" i="19"/>
  <c r="S571" i="19"/>
  <c r="T571" i="19"/>
  <c r="U571" i="19"/>
  <c r="V571" i="19"/>
  <c r="W571" i="19"/>
  <c r="Y571" i="19"/>
  <c r="Z571" i="19"/>
  <c r="AA571" i="19"/>
  <c r="AB571" i="19"/>
  <c r="AC571" i="19"/>
  <c r="AU571" i="19" s="1"/>
  <c r="AD571" i="19"/>
  <c r="AE571" i="19"/>
  <c r="AF571" i="19"/>
  <c r="AG571" i="19"/>
  <c r="AH571" i="19"/>
  <c r="AI571" i="19"/>
  <c r="AJ571" i="19"/>
  <c r="AK571" i="19"/>
  <c r="AL571" i="19"/>
  <c r="AM571" i="19"/>
  <c r="AN571" i="19"/>
  <c r="AO571" i="19"/>
  <c r="AP571" i="19"/>
  <c r="AQ571" i="19"/>
  <c r="AR571" i="19"/>
  <c r="AS571" i="19"/>
  <c r="AT571" i="19"/>
  <c r="AV571" i="19"/>
  <c r="AW571" i="19"/>
  <c r="AX571" i="19"/>
  <c r="AY571" i="19"/>
  <c r="BB571" i="19"/>
  <c r="F572" i="19"/>
  <c r="X572" i="19" s="1"/>
  <c r="G572" i="19"/>
  <c r="H572" i="19"/>
  <c r="I572" i="19"/>
  <c r="J572" i="19"/>
  <c r="K572" i="19"/>
  <c r="L572" i="19"/>
  <c r="M572" i="19"/>
  <c r="N572" i="19"/>
  <c r="O572" i="19"/>
  <c r="P572" i="19"/>
  <c r="Q572" i="19"/>
  <c r="R572" i="19"/>
  <c r="S572" i="19"/>
  <c r="T572" i="19"/>
  <c r="U572" i="19"/>
  <c r="V572" i="19"/>
  <c r="W572" i="19"/>
  <c r="Y572" i="19"/>
  <c r="Z572" i="19"/>
  <c r="AA572" i="19"/>
  <c r="AB572" i="19"/>
  <c r="AC572" i="19"/>
  <c r="AU572" i="19" s="1"/>
  <c r="AD572" i="19"/>
  <c r="AE572" i="19"/>
  <c r="AF572" i="19"/>
  <c r="AG572" i="19"/>
  <c r="AH572" i="19"/>
  <c r="AI572" i="19"/>
  <c r="AJ572" i="19"/>
  <c r="AK572" i="19"/>
  <c r="AL572" i="19"/>
  <c r="AM572" i="19"/>
  <c r="AN572" i="19"/>
  <c r="AO572" i="19"/>
  <c r="AP572" i="19"/>
  <c r="AQ572" i="19"/>
  <c r="AR572" i="19"/>
  <c r="AS572" i="19"/>
  <c r="AT572" i="19"/>
  <c r="AV572" i="19"/>
  <c r="AW572" i="19"/>
  <c r="AX572" i="19"/>
  <c r="AY572" i="19"/>
  <c r="BB572" i="19"/>
  <c r="F573" i="19"/>
  <c r="X573" i="19" s="1"/>
  <c r="G573" i="19"/>
  <c r="H573" i="19"/>
  <c r="I573" i="19"/>
  <c r="J573" i="19"/>
  <c r="K573" i="19"/>
  <c r="L573" i="19"/>
  <c r="M573" i="19"/>
  <c r="N573" i="19"/>
  <c r="O573" i="19"/>
  <c r="P573" i="19"/>
  <c r="Q573" i="19"/>
  <c r="R573" i="19"/>
  <c r="S573" i="19"/>
  <c r="T573" i="19"/>
  <c r="U573" i="19"/>
  <c r="V573" i="19"/>
  <c r="W573" i="19"/>
  <c r="Y573" i="19"/>
  <c r="Z573" i="19"/>
  <c r="AA573" i="19"/>
  <c r="AB573" i="19"/>
  <c r="AC573" i="19"/>
  <c r="AD573" i="19"/>
  <c r="AE573" i="19"/>
  <c r="AF573" i="19"/>
  <c r="AG573" i="19"/>
  <c r="AH573" i="19"/>
  <c r="AI573" i="19"/>
  <c r="AJ573" i="19"/>
  <c r="AK573" i="19"/>
  <c r="AL573" i="19"/>
  <c r="AM573" i="19"/>
  <c r="AN573" i="19"/>
  <c r="AO573" i="19"/>
  <c r="AP573" i="19"/>
  <c r="AQ573" i="19"/>
  <c r="AR573" i="19"/>
  <c r="AS573" i="19"/>
  <c r="AT573" i="19"/>
  <c r="AU573" i="19"/>
  <c r="AV573" i="19"/>
  <c r="AW573" i="19"/>
  <c r="AX573" i="19"/>
  <c r="AY573" i="19"/>
  <c r="BB573" i="19"/>
  <c r="F574" i="19"/>
  <c r="G574" i="19"/>
  <c r="H574" i="19"/>
  <c r="I574" i="19"/>
  <c r="J574" i="19"/>
  <c r="K574" i="19"/>
  <c r="L574" i="19"/>
  <c r="M574" i="19"/>
  <c r="N574" i="19"/>
  <c r="O574" i="19"/>
  <c r="P574" i="19"/>
  <c r="Q574" i="19"/>
  <c r="R574" i="19"/>
  <c r="S574" i="19"/>
  <c r="T574" i="19"/>
  <c r="U574" i="19"/>
  <c r="V574" i="19"/>
  <c r="W574" i="19"/>
  <c r="X574" i="19"/>
  <c r="Y574" i="19"/>
  <c r="Z574" i="19"/>
  <c r="AA574" i="19"/>
  <c r="AB574" i="19"/>
  <c r="AC574" i="19"/>
  <c r="AU574" i="19" s="1"/>
  <c r="AD574" i="19"/>
  <c r="AE574" i="19"/>
  <c r="AF574" i="19"/>
  <c r="AG574" i="19"/>
  <c r="AH574" i="19"/>
  <c r="AI574" i="19"/>
  <c r="AJ574" i="19"/>
  <c r="AK574" i="19"/>
  <c r="AL574" i="19"/>
  <c r="AM574" i="19"/>
  <c r="AN574" i="19"/>
  <c r="AO574" i="19"/>
  <c r="AP574" i="19"/>
  <c r="AQ574" i="19"/>
  <c r="AR574" i="19"/>
  <c r="AS574" i="19"/>
  <c r="AT574" i="19"/>
  <c r="AV574" i="19"/>
  <c r="AW574" i="19"/>
  <c r="AX574" i="19"/>
  <c r="AY574" i="19"/>
  <c r="BB574" i="19"/>
  <c r="F575" i="19"/>
  <c r="X575" i="19" s="1"/>
  <c r="G575" i="19"/>
  <c r="H575" i="19"/>
  <c r="I575" i="19"/>
  <c r="J575" i="19"/>
  <c r="K575" i="19"/>
  <c r="L575" i="19"/>
  <c r="M575" i="19"/>
  <c r="N575" i="19"/>
  <c r="O575" i="19"/>
  <c r="P575" i="19"/>
  <c r="Q575" i="19"/>
  <c r="R575" i="19"/>
  <c r="S575" i="19"/>
  <c r="T575" i="19"/>
  <c r="U575" i="19"/>
  <c r="V575" i="19"/>
  <c r="W575" i="19"/>
  <c r="Y575" i="19"/>
  <c r="Z575" i="19"/>
  <c r="AA575" i="19"/>
  <c r="AB575" i="19"/>
  <c r="AC575" i="19"/>
  <c r="AD575" i="19"/>
  <c r="AE575" i="19"/>
  <c r="AF575" i="19"/>
  <c r="AG575" i="19"/>
  <c r="AH575" i="19"/>
  <c r="AI575" i="19"/>
  <c r="AJ575" i="19"/>
  <c r="AK575" i="19"/>
  <c r="AL575" i="19"/>
  <c r="AM575" i="19"/>
  <c r="AN575" i="19"/>
  <c r="AO575" i="19"/>
  <c r="AP575" i="19"/>
  <c r="AQ575" i="19"/>
  <c r="AR575" i="19"/>
  <c r="AS575" i="19"/>
  <c r="AT575" i="19"/>
  <c r="AU575" i="19"/>
  <c r="AV575" i="19"/>
  <c r="AW575" i="19"/>
  <c r="AX575" i="19"/>
  <c r="AY575" i="19"/>
  <c r="BB575" i="19"/>
  <c r="F576" i="19"/>
  <c r="G576" i="19"/>
  <c r="H576" i="19"/>
  <c r="I576" i="19"/>
  <c r="J576" i="19"/>
  <c r="K576" i="19"/>
  <c r="L576" i="19"/>
  <c r="M576" i="19"/>
  <c r="N576" i="19"/>
  <c r="O576" i="19"/>
  <c r="P576" i="19"/>
  <c r="Q576" i="19"/>
  <c r="R576" i="19"/>
  <c r="S576" i="19"/>
  <c r="T576" i="19"/>
  <c r="U576" i="19"/>
  <c r="V576" i="19"/>
  <c r="W576" i="19"/>
  <c r="X576" i="19"/>
  <c r="Y576" i="19"/>
  <c r="Z576" i="19"/>
  <c r="AA576" i="19"/>
  <c r="AB576" i="19"/>
  <c r="AC576" i="19"/>
  <c r="AD576" i="19"/>
  <c r="AE576" i="19"/>
  <c r="AF576" i="19"/>
  <c r="AG576" i="19"/>
  <c r="AH576" i="19"/>
  <c r="AI576" i="19"/>
  <c r="AJ576" i="19"/>
  <c r="AK576" i="19"/>
  <c r="AL576" i="19"/>
  <c r="AM576" i="19"/>
  <c r="AN576" i="19"/>
  <c r="AO576" i="19"/>
  <c r="AP576" i="19"/>
  <c r="AQ576" i="19"/>
  <c r="AR576" i="19"/>
  <c r="AS576" i="19"/>
  <c r="AT576" i="19"/>
  <c r="AU576" i="19"/>
  <c r="AV576" i="19"/>
  <c r="AW576" i="19"/>
  <c r="AX576" i="19"/>
  <c r="AY576" i="19"/>
  <c r="BB576" i="19"/>
  <c r="F577" i="19"/>
  <c r="G577" i="19"/>
  <c r="H577" i="19"/>
  <c r="I577" i="19"/>
  <c r="J577" i="19"/>
  <c r="K577" i="19"/>
  <c r="L577" i="19"/>
  <c r="M577" i="19"/>
  <c r="N577" i="19"/>
  <c r="O577" i="19"/>
  <c r="P577" i="19"/>
  <c r="Q577" i="19"/>
  <c r="R577" i="19"/>
  <c r="S577" i="19"/>
  <c r="T577" i="19"/>
  <c r="U577" i="19"/>
  <c r="V577" i="19"/>
  <c r="W577" i="19"/>
  <c r="X577" i="19"/>
  <c r="Y577" i="19"/>
  <c r="Z577" i="19"/>
  <c r="AA577" i="19"/>
  <c r="AB577" i="19"/>
  <c r="AC577" i="19"/>
  <c r="AU577" i="19" s="1"/>
  <c r="AD577" i="19"/>
  <c r="AE577" i="19"/>
  <c r="AF577" i="19"/>
  <c r="AG577" i="19"/>
  <c r="AH577" i="19"/>
  <c r="AI577" i="19"/>
  <c r="AJ577" i="19"/>
  <c r="AK577" i="19"/>
  <c r="AL577" i="19"/>
  <c r="AM577" i="19"/>
  <c r="AN577" i="19"/>
  <c r="AO577" i="19"/>
  <c r="AP577" i="19"/>
  <c r="AQ577" i="19"/>
  <c r="AR577" i="19"/>
  <c r="AS577" i="19"/>
  <c r="AT577" i="19"/>
  <c r="AV577" i="19"/>
  <c r="AW577" i="19"/>
  <c r="AX577" i="19"/>
  <c r="AY577" i="19"/>
  <c r="BB577" i="19"/>
  <c r="F578" i="19"/>
  <c r="X578" i="19" s="1"/>
  <c r="G578" i="19"/>
  <c r="H578" i="19"/>
  <c r="I578" i="19"/>
  <c r="J578" i="19"/>
  <c r="K578" i="19"/>
  <c r="L578" i="19"/>
  <c r="M578" i="19"/>
  <c r="N578" i="19"/>
  <c r="O578" i="19"/>
  <c r="P578" i="19"/>
  <c r="Q578" i="19"/>
  <c r="R578" i="19"/>
  <c r="S578" i="19"/>
  <c r="T578" i="19"/>
  <c r="U578" i="19"/>
  <c r="V578" i="19"/>
  <c r="W578" i="19"/>
  <c r="Y578" i="19"/>
  <c r="Z578" i="19"/>
  <c r="AA578" i="19"/>
  <c r="AB578" i="19"/>
  <c r="AC578" i="19"/>
  <c r="AU578" i="19" s="1"/>
  <c r="AD578" i="19"/>
  <c r="AE578" i="19"/>
  <c r="AF578" i="19"/>
  <c r="AG578" i="19"/>
  <c r="AH578" i="19"/>
  <c r="AI578" i="19"/>
  <c r="AJ578" i="19"/>
  <c r="AK578" i="19"/>
  <c r="AL578" i="19"/>
  <c r="AM578" i="19"/>
  <c r="AN578" i="19"/>
  <c r="AO578" i="19"/>
  <c r="AP578" i="19"/>
  <c r="AQ578" i="19"/>
  <c r="AR578" i="19"/>
  <c r="AS578" i="19"/>
  <c r="AT578" i="19"/>
  <c r="AV578" i="19"/>
  <c r="AW578" i="19"/>
  <c r="AX578" i="19"/>
  <c r="AY578" i="19"/>
  <c r="BB578" i="19"/>
  <c r="F579" i="19"/>
  <c r="X579" i="19" s="1"/>
  <c r="G579" i="19"/>
  <c r="H579" i="19"/>
  <c r="I579" i="19"/>
  <c r="J579" i="19"/>
  <c r="K579" i="19"/>
  <c r="L579" i="19"/>
  <c r="M579" i="19"/>
  <c r="N579" i="19"/>
  <c r="O579" i="19"/>
  <c r="P579" i="19"/>
  <c r="Q579" i="19"/>
  <c r="R579" i="19"/>
  <c r="S579" i="19"/>
  <c r="T579" i="19"/>
  <c r="U579" i="19"/>
  <c r="V579" i="19"/>
  <c r="W579" i="19"/>
  <c r="Y579" i="19"/>
  <c r="Z579" i="19"/>
  <c r="AA579" i="19"/>
  <c r="AB579" i="19"/>
  <c r="AC579" i="19"/>
  <c r="AD579" i="19"/>
  <c r="AE579" i="19"/>
  <c r="AF579" i="19"/>
  <c r="AG579" i="19"/>
  <c r="AH579" i="19"/>
  <c r="AI579" i="19"/>
  <c r="AJ579" i="19"/>
  <c r="AK579" i="19"/>
  <c r="AL579" i="19"/>
  <c r="AM579" i="19"/>
  <c r="AN579" i="19"/>
  <c r="AO579" i="19"/>
  <c r="AP579" i="19"/>
  <c r="AQ579" i="19"/>
  <c r="AR579" i="19"/>
  <c r="AS579" i="19"/>
  <c r="AT579" i="19"/>
  <c r="AU579" i="19"/>
  <c r="AV579" i="19"/>
  <c r="AW579" i="19"/>
  <c r="AX579" i="19"/>
  <c r="AY579" i="19"/>
  <c r="BB579" i="19"/>
  <c r="F580" i="19"/>
  <c r="G580" i="19"/>
  <c r="H580" i="19"/>
  <c r="I580" i="19"/>
  <c r="J580" i="19"/>
  <c r="K580" i="19"/>
  <c r="L580" i="19"/>
  <c r="M580" i="19"/>
  <c r="N580" i="19"/>
  <c r="O580" i="19"/>
  <c r="P580" i="19"/>
  <c r="Q580" i="19"/>
  <c r="R580" i="19"/>
  <c r="S580" i="19"/>
  <c r="T580" i="19"/>
  <c r="U580" i="19"/>
  <c r="V580" i="19"/>
  <c r="W580" i="19"/>
  <c r="X580" i="19"/>
  <c r="Y580" i="19"/>
  <c r="Z580" i="19"/>
  <c r="AA580" i="19"/>
  <c r="AB580" i="19"/>
  <c r="AC580" i="19"/>
  <c r="AU580" i="19" s="1"/>
  <c r="AD580" i="19"/>
  <c r="AE580" i="19"/>
  <c r="AF580" i="19"/>
  <c r="AG580" i="19"/>
  <c r="AH580" i="19"/>
  <c r="AI580" i="19"/>
  <c r="AJ580" i="19"/>
  <c r="AK580" i="19"/>
  <c r="AL580" i="19"/>
  <c r="AM580" i="19"/>
  <c r="AN580" i="19"/>
  <c r="AO580" i="19"/>
  <c r="AP580" i="19"/>
  <c r="AQ580" i="19"/>
  <c r="AR580" i="19"/>
  <c r="AS580" i="19"/>
  <c r="AT580" i="19"/>
  <c r="AV580" i="19"/>
  <c r="AW580" i="19"/>
  <c r="AX580" i="19"/>
  <c r="AY580" i="19"/>
  <c r="BB580" i="19"/>
  <c r="F581" i="19"/>
  <c r="X581" i="19" s="1"/>
  <c r="G581" i="19"/>
  <c r="H581" i="19"/>
  <c r="I581" i="19"/>
  <c r="J581" i="19"/>
  <c r="K581" i="19"/>
  <c r="L581" i="19"/>
  <c r="M581" i="19"/>
  <c r="N581" i="19"/>
  <c r="O581" i="19"/>
  <c r="P581" i="19"/>
  <c r="Q581" i="19"/>
  <c r="R581" i="19"/>
  <c r="S581" i="19"/>
  <c r="T581" i="19"/>
  <c r="U581" i="19"/>
  <c r="V581" i="19"/>
  <c r="W581" i="19"/>
  <c r="Y581" i="19"/>
  <c r="Z581" i="19"/>
  <c r="AA581" i="19"/>
  <c r="AB581" i="19"/>
  <c r="AC581" i="19"/>
  <c r="AU581" i="19" s="1"/>
  <c r="AD581" i="19"/>
  <c r="AE581" i="19"/>
  <c r="AF581" i="19"/>
  <c r="AG581" i="19"/>
  <c r="AH581" i="19"/>
  <c r="AI581" i="19"/>
  <c r="AJ581" i="19"/>
  <c r="AK581" i="19"/>
  <c r="AL581" i="19"/>
  <c r="AM581" i="19"/>
  <c r="AN581" i="19"/>
  <c r="AO581" i="19"/>
  <c r="AP581" i="19"/>
  <c r="AQ581" i="19"/>
  <c r="AR581" i="19"/>
  <c r="AS581" i="19"/>
  <c r="AT581" i="19"/>
  <c r="AV581" i="19"/>
  <c r="AW581" i="19"/>
  <c r="AX581" i="19"/>
  <c r="AY581" i="19"/>
  <c r="BB581" i="19"/>
  <c r="F582" i="19"/>
  <c r="X582" i="19" s="1"/>
  <c r="G582" i="19"/>
  <c r="H582" i="19"/>
  <c r="I582" i="19"/>
  <c r="J582" i="19"/>
  <c r="K582" i="19"/>
  <c r="L582" i="19"/>
  <c r="M582" i="19"/>
  <c r="N582" i="19"/>
  <c r="O582" i="19"/>
  <c r="P582" i="19"/>
  <c r="Q582" i="19"/>
  <c r="R582" i="19"/>
  <c r="S582" i="19"/>
  <c r="T582" i="19"/>
  <c r="U582" i="19"/>
  <c r="V582" i="19"/>
  <c r="W582" i="19"/>
  <c r="Y582" i="19"/>
  <c r="Z582" i="19"/>
  <c r="AA582" i="19"/>
  <c r="AB582" i="19"/>
  <c r="AC582" i="19"/>
  <c r="AU582" i="19" s="1"/>
  <c r="AD582" i="19"/>
  <c r="AE582" i="19"/>
  <c r="AF582" i="19"/>
  <c r="AG582" i="19"/>
  <c r="AH582" i="19"/>
  <c r="AI582" i="19"/>
  <c r="AJ582" i="19"/>
  <c r="AK582" i="19"/>
  <c r="AL582" i="19"/>
  <c r="AM582" i="19"/>
  <c r="AN582" i="19"/>
  <c r="AO582" i="19"/>
  <c r="AP582" i="19"/>
  <c r="AQ582" i="19"/>
  <c r="AR582" i="19"/>
  <c r="AS582" i="19"/>
  <c r="AT582" i="19"/>
  <c r="AV582" i="19"/>
  <c r="AW582" i="19"/>
  <c r="AX582" i="19"/>
  <c r="AY582" i="19"/>
  <c r="BB582" i="19"/>
  <c r="F583" i="19"/>
  <c r="X583" i="19" s="1"/>
  <c r="G583" i="19"/>
  <c r="H583" i="19"/>
  <c r="I583" i="19"/>
  <c r="J583" i="19"/>
  <c r="K583" i="19"/>
  <c r="L583" i="19"/>
  <c r="M583" i="19"/>
  <c r="N583" i="19"/>
  <c r="O583" i="19"/>
  <c r="P583" i="19"/>
  <c r="Q583" i="19"/>
  <c r="R583" i="19"/>
  <c r="S583" i="19"/>
  <c r="T583" i="19"/>
  <c r="U583" i="19"/>
  <c r="V583" i="19"/>
  <c r="W583" i="19"/>
  <c r="Y583" i="19"/>
  <c r="Z583" i="19"/>
  <c r="AA583" i="19"/>
  <c r="AB583" i="19"/>
  <c r="AC583" i="19"/>
  <c r="AU583" i="19" s="1"/>
  <c r="AD583" i="19"/>
  <c r="AE583" i="19"/>
  <c r="AF583" i="19"/>
  <c r="AG583" i="19"/>
  <c r="AH583" i="19"/>
  <c r="AI583" i="19"/>
  <c r="AJ583" i="19"/>
  <c r="AK583" i="19"/>
  <c r="AL583" i="19"/>
  <c r="AM583" i="19"/>
  <c r="AN583" i="19"/>
  <c r="AO583" i="19"/>
  <c r="AP583" i="19"/>
  <c r="AQ583" i="19"/>
  <c r="AR583" i="19"/>
  <c r="AS583" i="19"/>
  <c r="AT583" i="19"/>
  <c r="AV583" i="19"/>
  <c r="AW583" i="19"/>
  <c r="AX583" i="19"/>
  <c r="AY583" i="19"/>
  <c r="BB583" i="19"/>
  <c r="F584" i="19"/>
  <c r="X584" i="19" s="1"/>
  <c r="G584" i="19"/>
  <c r="H584" i="19"/>
  <c r="I584" i="19"/>
  <c r="J584" i="19"/>
  <c r="K584" i="19"/>
  <c r="L584" i="19"/>
  <c r="M584" i="19"/>
  <c r="N584" i="19"/>
  <c r="O584" i="19"/>
  <c r="P584" i="19"/>
  <c r="Q584" i="19"/>
  <c r="R584" i="19"/>
  <c r="S584" i="19"/>
  <c r="T584" i="19"/>
  <c r="U584" i="19"/>
  <c r="V584" i="19"/>
  <c r="W584" i="19"/>
  <c r="Y584" i="19"/>
  <c r="Z584" i="19"/>
  <c r="AA584" i="19"/>
  <c r="AB584" i="19"/>
  <c r="AC584" i="19"/>
  <c r="AD584" i="19"/>
  <c r="AE584" i="19"/>
  <c r="AF584" i="19"/>
  <c r="AG584" i="19"/>
  <c r="AH584" i="19"/>
  <c r="AI584" i="19"/>
  <c r="AJ584" i="19"/>
  <c r="AK584" i="19"/>
  <c r="AL584" i="19"/>
  <c r="AM584" i="19"/>
  <c r="AN584" i="19"/>
  <c r="AO584" i="19"/>
  <c r="AP584" i="19"/>
  <c r="AQ584" i="19"/>
  <c r="AR584" i="19"/>
  <c r="AS584" i="19"/>
  <c r="AT584" i="19"/>
  <c r="AU584" i="19"/>
  <c r="AV584" i="19"/>
  <c r="AW584" i="19"/>
  <c r="AX584" i="19"/>
  <c r="AY584" i="19"/>
  <c r="BB584" i="19"/>
  <c r="F585" i="19"/>
  <c r="G585" i="19"/>
  <c r="H585" i="19"/>
  <c r="I585" i="19"/>
  <c r="J585" i="19"/>
  <c r="K585" i="19"/>
  <c r="L585" i="19"/>
  <c r="M585" i="19"/>
  <c r="N585" i="19"/>
  <c r="O585" i="19"/>
  <c r="P585" i="19"/>
  <c r="Q585" i="19"/>
  <c r="R585" i="19"/>
  <c r="S585" i="19"/>
  <c r="T585" i="19"/>
  <c r="U585" i="19"/>
  <c r="V585" i="19"/>
  <c r="W585" i="19"/>
  <c r="X585" i="19"/>
  <c r="Y585" i="19"/>
  <c r="Z585" i="19"/>
  <c r="AA585" i="19"/>
  <c r="AB585" i="19"/>
  <c r="AC585" i="19"/>
  <c r="AD585" i="19"/>
  <c r="AE585" i="19"/>
  <c r="AF585" i="19"/>
  <c r="AG585" i="19"/>
  <c r="AH585" i="19"/>
  <c r="AI585" i="19"/>
  <c r="AJ585" i="19"/>
  <c r="AK585" i="19"/>
  <c r="AL585" i="19"/>
  <c r="AM585" i="19"/>
  <c r="AN585" i="19"/>
  <c r="AO585" i="19"/>
  <c r="AP585" i="19"/>
  <c r="AQ585" i="19"/>
  <c r="AR585" i="19"/>
  <c r="AS585" i="19"/>
  <c r="AT585" i="19"/>
  <c r="AU585" i="19"/>
  <c r="AV585" i="19"/>
  <c r="AW585" i="19"/>
  <c r="AX585" i="19"/>
  <c r="AY585" i="19"/>
  <c r="BB585" i="19"/>
  <c r="F586" i="19"/>
  <c r="G586" i="19"/>
  <c r="H586" i="19"/>
  <c r="I586" i="19"/>
  <c r="J586" i="19"/>
  <c r="K586" i="19"/>
  <c r="L586" i="19"/>
  <c r="M586" i="19"/>
  <c r="N586" i="19"/>
  <c r="O586" i="19"/>
  <c r="P586" i="19"/>
  <c r="Q586" i="19"/>
  <c r="R586" i="19"/>
  <c r="S586" i="19"/>
  <c r="T586" i="19"/>
  <c r="U586" i="19"/>
  <c r="V586" i="19"/>
  <c r="W586" i="19"/>
  <c r="X586" i="19"/>
  <c r="Y586" i="19"/>
  <c r="Z586" i="19"/>
  <c r="AA586" i="19"/>
  <c r="AB586" i="19"/>
  <c r="AC586" i="19"/>
  <c r="AU586" i="19" s="1"/>
  <c r="AD586" i="19"/>
  <c r="AE586" i="19"/>
  <c r="AF586" i="19"/>
  <c r="AG586" i="19"/>
  <c r="AH586" i="19"/>
  <c r="AI586" i="19"/>
  <c r="AJ586" i="19"/>
  <c r="AK586" i="19"/>
  <c r="AL586" i="19"/>
  <c r="AM586" i="19"/>
  <c r="AN586" i="19"/>
  <c r="AO586" i="19"/>
  <c r="AP586" i="19"/>
  <c r="AQ586" i="19"/>
  <c r="AR586" i="19"/>
  <c r="AS586" i="19"/>
  <c r="AT586" i="19"/>
  <c r="AV586" i="19"/>
  <c r="AW586" i="19"/>
  <c r="AX586" i="19"/>
  <c r="AY586" i="19"/>
  <c r="BB586" i="19"/>
  <c r="F587" i="19"/>
  <c r="X587" i="19" s="1"/>
  <c r="G587" i="19"/>
  <c r="H587" i="19"/>
  <c r="I587" i="19"/>
  <c r="J587" i="19"/>
  <c r="K587" i="19"/>
  <c r="L587" i="19"/>
  <c r="M587" i="19"/>
  <c r="N587" i="19"/>
  <c r="O587" i="19"/>
  <c r="P587" i="19"/>
  <c r="Q587" i="19"/>
  <c r="R587" i="19"/>
  <c r="S587" i="19"/>
  <c r="T587" i="19"/>
  <c r="U587" i="19"/>
  <c r="V587" i="19"/>
  <c r="W587" i="19"/>
  <c r="Y587" i="19"/>
  <c r="Z587" i="19"/>
  <c r="AA587" i="19"/>
  <c r="AB587" i="19"/>
  <c r="AC587" i="19"/>
  <c r="AU587" i="19" s="1"/>
  <c r="AD587" i="19"/>
  <c r="AE587" i="19"/>
  <c r="AF587" i="19"/>
  <c r="AG587" i="19"/>
  <c r="AH587" i="19"/>
  <c r="AI587" i="19"/>
  <c r="AJ587" i="19"/>
  <c r="AK587" i="19"/>
  <c r="AL587" i="19"/>
  <c r="AM587" i="19"/>
  <c r="AN587" i="19"/>
  <c r="AO587" i="19"/>
  <c r="AP587" i="19"/>
  <c r="AQ587" i="19"/>
  <c r="AR587" i="19"/>
  <c r="AS587" i="19"/>
  <c r="AT587" i="19"/>
  <c r="AV587" i="19"/>
  <c r="AW587" i="19"/>
  <c r="AX587" i="19"/>
  <c r="AY587" i="19"/>
  <c r="BB587" i="19"/>
  <c r="F588" i="19"/>
  <c r="X588" i="19" s="1"/>
  <c r="G588" i="19"/>
  <c r="H588" i="19"/>
  <c r="I588" i="19"/>
  <c r="J588" i="19"/>
  <c r="K588" i="19"/>
  <c r="L588" i="19"/>
  <c r="M588" i="19"/>
  <c r="N588" i="19"/>
  <c r="O588" i="19"/>
  <c r="P588" i="19"/>
  <c r="Q588" i="19"/>
  <c r="R588" i="19"/>
  <c r="S588" i="19"/>
  <c r="T588" i="19"/>
  <c r="U588" i="19"/>
  <c r="V588" i="19"/>
  <c r="W588" i="19"/>
  <c r="Y588" i="19"/>
  <c r="Z588" i="19"/>
  <c r="AA588" i="19"/>
  <c r="AB588" i="19"/>
  <c r="AC588" i="19"/>
  <c r="AU588" i="19" s="1"/>
  <c r="AD588" i="19"/>
  <c r="AE588" i="19"/>
  <c r="AF588" i="19"/>
  <c r="AG588" i="19"/>
  <c r="AH588" i="19"/>
  <c r="AI588" i="19"/>
  <c r="AJ588" i="19"/>
  <c r="AK588" i="19"/>
  <c r="AL588" i="19"/>
  <c r="AM588" i="19"/>
  <c r="AN588" i="19"/>
  <c r="AO588" i="19"/>
  <c r="AP588" i="19"/>
  <c r="AQ588" i="19"/>
  <c r="AR588" i="19"/>
  <c r="AS588" i="19"/>
  <c r="AT588" i="19"/>
  <c r="AV588" i="19"/>
  <c r="AW588" i="19"/>
  <c r="AX588" i="19"/>
  <c r="AY588" i="19"/>
  <c r="BB588" i="19"/>
  <c r="F589" i="19"/>
  <c r="X589" i="19" s="1"/>
  <c r="G589" i="19"/>
  <c r="H589" i="19"/>
  <c r="I589" i="19"/>
  <c r="J589" i="19"/>
  <c r="K589" i="19"/>
  <c r="L589" i="19"/>
  <c r="M589" i="19"/>
  <c r="N589" i="19"/>
  <c r="O589" i="19"/>
  <c r="P589" i="19"/>
  <c r="Q589" i="19"/>
  <c r="R589" i="19"/>
  <c r="S589" i="19"/>
  <c r="T589" i="19"/>
  <c r="U589" i="19"/>
  <c r="V589" i="19"/>
  <c r="W589" i="19"/>
  <c r="Y589" i="19"/>
  <c r="Z589" i="19"/>
  <c r="AA589" i="19"/>
  <c r="AB589" i="19"/>
  <c r="AC589" i="19"/>
  <c r="AD589" i="19"/>
  <c r="AE589" i="19"/>
  <c r="AF589" i="19"/>
  <c r="AG589" i="19"/>
  <c r="AH589" i="19"/>
  <c r="AI589" i="19"/>
  <c r="AJ589" i="19"/>
  <c r="AK589" i="19"/>
  <c r="AL589" i="19"/>
  <c r="AM589" i="19"/>
  <c r="AN589" i="19"/>
  <c r="AO589" i="19"/>
  <c r="AP589" i="19"/>
  <c r="AQ589" i="19"/>
  <c r="AR589" i="19"/>
  <c r="AS589" i="19"/>
  <c r="AT589" i="19"/>
  <c r="AU589" i="19"/>
  <c r="AV589" i="19"/>
  <c r="AW589" i="19"/>
  <c r="AX589" i="19"/>
  <c r="AY589" i="19"/>
  <c r="BB589" i="19"/>
  <c r="F590" i="19"/>
  <c r="G590" i="19"/>
  <c r="H590" i="19"/>
  <c r="I590" i="19"/>
  <c r="J590" i="19"/>
  <c r="K590" i="19"/>
  <c r="L590" i="19"/>
  <c r="M590" i="19"/>
  <c r="N590" i="19"/>
  <c r="O590" i="19"/>
  <c r="P590" i="19"/>
  <c r="Q590" i="19"/>
  <c r="R590" i="19"/>
  <c r="S590" i="19"/>
  <c r="T590" i="19"/>
  <c r="U590" i="19"/>
  <c r="V590" i="19"/>
  <c r="W590" i="19"/>
  <c r="X590" i="19"/>
  <c r="Y590" i="19"/>
  <c r="Z590" i="19"/>
  <c r="AA590" i="19"/>
  <c r="AB590" i="19"/>
  <c r="AC590" i="19"/>
  <c r="AU590" i="19" s="1"/>
  <c r="AD590" i="19"/>
  <c r="AE590" i="19"/>
  <c r="AF590" i="19"/>
  <c r="AG590" i="19"/>
  <c r="AH590" i="19"/>
  <c r="AI590" i="19"/>
  <c r="AJ590" i="19"/>
  <c r="AK590" i="19"/>
  <c r="AL590" i="19"/>
  <c r="AM590" i="19"/>
  <c r="AN590" i="19"/>
  <c r="AO590" i="19"/>
  <c r="AP590" i="19"/>
  <c r="AQ590" i="19"/>
  <c r="AR590" i="19"/>
  <c r="AS590" i="19"/>
  <c r="AT590" i="19"/>
  <c r="AV590" i="19"/>
  <c r="AW590" i="19"/>
  <c r="AX590" i="19"/>
  <c r="AY590" i="19"/>
  <c r="BB590" i="19"/>
  <c r="F591" i="19"/>
  <c r="X591" i="19" s="1"/>
  <c r="G591" i="19"/>
  <c r="H591" i="19"/>
  <c r="I591" i="19"/>
  <c r="J591" i="19"/>
  <c r="K591" i="19"/>
  <c r="L591" i="19"/>
  <c r="M591" i="19"/>
  <c r="N591" i="19"/>
  <c r="O591" i="19"/>
  <c r="P591" i="19"/>
  <c r="Q591" i="19"/>
  <c r="R591" i="19"/>
  <c r="S591" i="19"/>
  <c r="T591" i="19"/>
  <c r="U591" i="19"/>
  <c r="V591" i="19"/>
  <c r="W591" i="19"/>
  <c r="Y591" i="19"/>
  <c r="Z591" i="19"/>
  <c r="AA591" i="19"/>
  <c r="AB591" i="19"/>
  <c r="AC591" i="19"/>
  <c r="AD591" i="19"/>
  <c r="AE591" i="19"/>
  <c r="AF591" i="19"/>
  <c r="AG591" i="19"/>
  <c r="AH591" i="19"/>
  <c r="AI591" i="19"/>
  <c r="AJ591" i="19"/>
  <c r="AK591" i="19"/>
  <c r="AL591" i="19"/>
  <c r="AM591" i="19"/>
  <c r="AN591" i="19"/>
  <c r="AO591" i="19"/>
  <c r="AP591" i="19"/>
  <c r="AQ591" i="19"/>
  <c r="AR591" i="19"/>
  <c r="AS591" i="19"/>
  <c r="AT591" i="19"/>
  <c r="AU591" i="19"/>
  <c r="AV591" i="19"/>
  <c r="AW591" i="19"/>
  <c r="AX591" i="19"/>
  <c r="AY591" i="19"/>
  <c r="BB591" i="19"/>
  <c r="F592" i="19"/>
  <c r="G592" i="19"/>
  <c r="H592" i="19"/>
  <c r="I592" i="19"/>
  <c r="J592" i="19"/>
  <c r="K592" i="19"/>
  <c r="L592" i="19"/>
  <c r="M592" i="19"/>
  <c r="N592" i="19"/>
  <c r="O592" i="19"/>
  <c r="P592" i="19"/>
  <c r="Q592" i="19"/>
  <c r="R592" i="19"/>
  <c r="S592" i="19"/>
  <c r="T592" i="19"/>
  <c r="U592" i="19"/>
  <c r="V592" i="19"/>
  <c r="W592" i="19"/>
  <c r="X592" i="19"/>
  <c r="Y592" i="19"/>
  <c r="Z592" i="19"/>
  <c r="AA592" i="19"/>
  <c r="AB592" i="19"/>
  <c r="AC592" i="19"/>
  <c r="AD592" i="19"/>
  <c r="AE592" i="19"/>
  <c r="AF592" i="19"/>
  <c r="AG592" i="19"/>
  <c r="AH592" i="19"/>
  <c r="AI592" i="19"/>
  <c r="AJ592" i="19"/>
  <c r="AK592" i="19"/>
  <c r="AL592" i="19"/>
  <c r="AM592" i="19"/>
  <c r="AN592" i="19"/>
  <c r="AO592" i="19"/>
  <c r="AP592" i="19"/>
  <c r="AQ592" i="19"/>
  <c r="AR592" i="19"/>
  <c r="AS592" i="19"/>
  <c r="AT592" i="19"/>
  <c r="AU592" i="19"/>
  <c r="AV592" i="19"/>
  <c r="AW592" i="19"/>
  <c r="AX592" i="19"/>
  <c r="AY592" i="19"/>
  <c r="BB592" i="19"/>
  <c r="F593" i="19"/>
  <c r="G593" i="19"/>
  <c r="H593" i="19"/>
  <c r="I593" i="19"/>
  <c r="J593" i="19"/>
  <c r="K593" i="19"/>
  <c r="L593" i="19"/>
  <c r="M593" i="19"/>
  <c r="N593" i="19"/>
  <c r="O593" i="19"/>
  <c r="P593" i="19"/>
  <c r="Q593" i="19"/>
  <c r="R593" i="19"/>
  <c r="S593" i="19"/>
  <c r="T593" i="19"/>
  <c r="U593" i="19"/>
  <c r="V593" i="19"/>
  <c r="W593" i="19"/>
  <c r="X593" i="19"/>
  <c r="Y593" i="19"/>
  <c r="Z593" i="19"/>
  <c r="AA593" i="19"/>
  <c r="AB593" i="19"/>
  <c r="AC593" i="19"/>
  <c r="AU593" i="19" s="1"/>
  <c r="AD593" i="19"/>
  <c r="AE593" i="19"/>
  <c r="AF593" i="19"/>
  <c r="AG593" i="19"/>
  <c r="AH593" i="19"/>
  <c r="AI593" i="19"/>
  <c r="AJ593" i="19"/>
  <c r="AK593" i="19"/>
  <c r="AL593" i="19"/>
  <c r="AM593" i="19"/>
  <c r="AN593" i="19"/>
  <c r="AO593" i="19"/>
  <c r="AP593" i="19"/>
  <c r="AQ593" i="19"/>
  <c r="AR593" i="19"/>
  <c r="AS593" i="19"/>
  <c r="AT593" i="19"/>
  <c r="AV593" i="19"/>
  <c r="AW593" i="19"/>
  <c r="AX593" i="19"/>
  <c r="AY593" i="19"/>
  <c r="BB593" i="19"/>
  <c r="F594" i="19"/>
  <c r="X594" i="19" s="1"/>
  <c r="G594" i="19"/>
  <c r="H594" i="19"/>
  <c r="I594" i="19"/>
  <c r="J594" i="19"/>
  <c r="K594" i="19"/>
  <c r="L594" i="19"/>
  <c r="M594" i="19"/>
  <c r="N594" i="19"/>
  <c r="O594" i="19"/>
  <c r="P594" i="19"/>
  <c r="Q594" i="19"/>
  <c r="R594" i="19"/>
  <c r="S594" i="19"/>
  <c r="T594" i="19"/>
  <c r="U594" i="19"/>
  <c r="V594" i="19"/>
  <c r="W594" i="19"/>
  <c r="Y594" i="19"/>
  <c r="Z594" i="19"/>
  <c r="AA594" i="19"/>
  <c r="AB594" i="19"/>
  <c r="AC594" i="19"/>
  <c r="AU594" i="19" s="1"/>
  <c r="AD594" i="19"/>
  <c r="AE594" i="19"/>
  <c r="AF594" i="19"/>
  <c r="AG594" i="19"/>
  <c r="AH594" i="19"/>
  <c r="AI594" i="19"/>
  <c r="AJ594" i="19"/>
  <c r="AK594" i="19"/>
  <c r="AL594" i="19"/>
  <c r="AM594" i="19"/>
  <c r="AN594" i="19"/>
  <c r="AO594" i="19"/>
  <c r="AP594" i="19"/>
  <c r="AQ594" i="19"/>
  <c r="AR594" i="19"/>
  <c r="AS594" i="19"/>
  <c r="AT594" i="19"/>
  <c r="AV594" i="19"/>
  <c r="AW594" i="19"/>
  <c r="AX594" i="19"/>
  <c r="AY594" i="19"/>
  <c r="BB594" i="19"/>
  <c r="F595" i="19"/>
  <c r="X595" i="19" s="1"/>
  <c r="G595" i="19"/>
  <c r="H595" i="19"/>
  <c r="I595" i="19"/>
  <c r="J595" i="19"/>
  <c r="K595" i="19"/>
  <c r="L595" i="19"/>
  <c r="M595" i="19"/>
  <c r="N595" i="19"/>
  <c r="O595" i="19"/>
  <c r="P595" i="19"/>
  <c r="Q595" i="19"/>
  <c r="R595" i="19"/>
  <c r="S595" i="19"/>
  <c r="T595" i="19"/>
  <c r="U595" i="19"/>
  <c r="V595" i="19"/>
  <c r="W595" i="19"/>
  <c r="Y595" i="19"/>
  <c r="Z595" i="19"/>
  <c r="AA595" i="19"/>
  <c r="AB595" i="19"/>
  <c r="AC595" i="19"/>
  <c r="AD595" i="19"/>
  <c r="AE595" i="19"/>
  <c r="AF595" i="19"/>
  <c r="AG595" i="19"/>
  <c r="AH595" i="19"/>
  <c r="AI595" i="19"/>
  <c r="AJ595" i="19"/>
  <c r="AK595" i="19"/>
  <c r="AL595" i="19"/>
  <c r="AM595" i="19"/>
  <c r="AN595" i="19"/>
  <c r="AO595" i="19"/>
  <c r="AP595" i="19"/>
  <c r="AQ595" i="19"/>
  <c r="AR595" i="19"/>
  <c r="AS595" i="19"/>
  <c r="AT595" i="19"/>
  <c r="AU595" i="19"/>
  <c r="AV595" i="19"/>
  <c r="AW595" i="19"/>
  <c r="AX595" i="19"/>
  <c r="AY595" i="19"/>
  <c r="BB595" i="19"/>
  <c r="F596" i="19"/>
  <c r="G596" i="19"/>
  <c r="H596" i="19"/>
  <c r="I596" i="19"/>
  <c r="J596" i="19"/>
  <c r="K596" i="19"/>
  <c r="L596" i="19"/>
  <c r="M596" i="19"/>
  <c r="N596" i="19"/>
  <c r="O596" i="19"/>
  <c r="P596" i="19"/>
  <c r="Q596" i="19"/>
  <c r="R596" i="19"/>
  <c r="S596" i="19"/>
  <c r="T596" i="19"/>
  <c r="U596" i="19"/>
  <c r="V596" i="19"/>
  <c r="W596" i="19"/>
  <c r="X596" i="19"/>
  <c r="Y596" i="19"/>
  <c r="Z596" i="19"/>
  <c r="AA596" i="19"/>
  <c r="AB596" i="19"/>
  <c r="AC596" i="19"/>
  <c r="AU596" i="19" s="1"/>
  <c r="AD596" i="19"/>
  <c r="AE596" i="19"/>
  <c r="AF596" i="19"/>
  <c r="AG596" i="19"/>
  <c r="AH596" i="19"/>
  <c r="AI596" i="19"/>
  <c r="AJ596" i="19"/>
  <c r="AK596" i="19"/>
  <c r="AL596" i="19"/>
  <c r="AM596" i="19"/>
  <c r="AN596" i="19"/>
  <c r="AO596" i="19"/>
  <c r="AP596" i="19"/>
  <c r="AQ596" i="19"/>
  <c r="AR596" i="19"/>
  <c r="AS596" i="19"/>
  <c r="AT596" i="19"/>
  <c r="AV596" i="19"/>
  <c r="AW596" i="19"/>
  <c r="AX596" i="19"/>
  <c r="AY596" i="19"/>
  <c r="BB596" i="19"/>
  <c r="F597" i="19"/>
  <c r="X597" i="19" s="1"/>
  <c r="G597" i="19"/>
  <c r="H597" i="19"/>
  <c r="I597" i="19"/>
  <c r="J597" i="19"/>
  <c r="K597" i="19"/>
  <c r="L597" i="19"/>
  <c r="M597" i="19"/>
  <c r="N597" i="19"/>
  <c r="O597" i="19"/>
  <c r="P597" i="19"/>
  <c r="Q597" i="19"/>
  <c r="R597" i="19"/>
  <c r="S597" i="19"/>
  <c r="T597" i="19"/>
  <c r="U597" i="19"/>
  <c r="V597" i="19"/>
  <c r="W597" i="19"/>
  <c r="Y597" i="19"/>
  <c r="Z597" i="19"/>
  <c r="AA597" i="19"/>
  <c r="AB597" i="19"/>
  <c r="AC597" i="19"/>
  <c r="AD597" i="19"/>
  <c r="AE597" i="19"/>
  <c r="AF597" i="19"/>
  <c r="AG597" i="19"/>
  <c r="AH597" i="19"/>
  <c r="AI597" i="19"/>
  <c r="AJ597" i="19"/>
  <c r="AK597" i="19"/>
  <c r="AL597" i="19"/>
  <c r="AM597" i="19"/>
  <c r="AN597" i="19"/>
  <c r="AO597" i="19"/>
  <c r="AP597" i="19"/>
  <c r="AQ597" i="19"/>
  <c r="AR597" i="19"/>
  <c r="AS597" i="19"/>
  <c r="AT597" i="19"/>
  <c r="AU597" i="19"/>
  <c r="AV597" i="19"/>
  <c r="AW597" i="19"/>
  <c r="AX597" i="19"/>
  <c r="AY597" i="19"/>
  <c r="BB597" i="19"/>
  <c r="F598" i="19"/>
  <c r="G598" i="19"/>
  <c r="H598" i="19"/>
  <c r="I598" i="19"/>
  <c r="J598" i="19"/>
  <c r="K598" i="19"/>
  <c r="L598" i="19"/>
  <c r="M598" i="19"/>
  <c r="N598" i="19"/>
  <c r="O598" i="19"/>
  <c r="P598" i="19"/>
  <c r="Q598" i="19"/>
  <c r="R598" i="19"/>
  <c r="S598" i="19"/>
  <c r="T598" i="19"/>
  <c r="U598" i="19"/>
  <c r="V598" i="19"/>
  <c r="W598" i="19"/>
  <c r="X598" i="19"/>
  <c r="Y598" i="19"/>
  <c r="Z598" i="19"/>
  <c r="AA598" i="19"/>
  <c r="AB598" i="19"/>
  <c r="AC598" i="19"/>
  <c r="AD598" i="19"/>
  <c r="AE598" i="19"/>
  <c r="AF598" i="19"/>
  <c r="AG598" i="19"/>
  <c r="AH598" i="19"/>
  <c r="AI598" i="19"/>
  <c r="AJ598" i="19"/>
  <c r="AK598" i="19"/>
  <c r="AL598" i="19"/>
  <c r="AM598" i="19"/>
  <c r="AN598" i="19"/>
  <c r="AO598" i="19"/>
  <c r="AP598" i="19"/>
  <c r="AQ598" i="19"/>
  <c r="AR598" i="19"/>
  <c r="AS598" i="19"/>
  <c r="AT598" i="19"/>
  <c r="AU598" i="19"/>
  <c r="AV598" i="19"/>
  <c r="AW598" i="19"/>
  <c r="AX598" i="19"/>
  <c r="AY598" i="19"/>
  <c r="BB598" i="19"/>
  <c r="F599" i="19"/>
  <c r="G599" i="19"/>
  <c r="H599" i="19"/>
  <c r="I599" i="19"/>
  <c r="J599" i="19"/>
  <c r="K599" i="19"/>
  <c r="L599" i="19"/>
  <c r="M599" i="19"/>
  <c r="N599" i="19"/>
  <c r="O599" i="19"/>
  <c r="P599" i="19"/>
  <c r="Q599" i="19"/>
  <c r="R599" i="19"/>
  <c r="S599" i="19"/>
  <c r="T599" i="19"/>
  <c r="U599" i="19"/>
  <c r="V599" i="19"/>
  <c r="W599" i="19"/>
  <c r="X599" i="19"/>
  <c r="Y599" i="19"/>
  <c r="Z599" i="19"/>
  <c r="AA599" i="19"/>
  <c r="AB599" i="19"/>
  <c r="AC599" i="19"/>
  <c r="AU599" i="19" s="1"/>
  <c r="AD599" i="19"/>
  <c r="AE599" i="19"/>
  <c r="AF599" i="19"/>
  <c r="AG599" i="19"/>
  <c r="AH599" i="19"/>
  <c r="AI599" i="19"/>
  <c r="AJ599" i="19"/>
  <c r="AK599" i="19"/>
  <c r="AL599" i="19"/>
  <c r="AM599" i="19"/>
  <c r="AN599" i="19"/>
  <c r="AO599" i="19"/>
  <c r="AP599" i="19"/>
  <c r="AQ599" i="19"/>
  <c r="AR599" i="19"/>
  <c r="AS599" i="19"/>
  <c r="AT599" i="19"/>
  <c r="AV599" i="19"/>
  <c r="AW599" i="19"/>
  <c r="AX599" i="19"/>
  <c r="AY599" i="19"/>
  <c r="BB599" i="19"/>
  <c r="F600" i="19"/>
  <c r="X600" i="19" s="1"/>
  <c r="G600" i="19"/>
  <c r="H600" i="19"/>
  <c r="I600" i="19"/>
  <c r="J600" i="19"/>
  <c r="K600" i="19"/>
  <c r="L600" i="19"/>
  <c r="M600" i="19"/>
  <c r="N600" i="19"/>
  <c r="O600" i="19"/>
  <c r="P600" i="19"/>
  <c r="Q600" i="19"/>
  <c r="R600" i="19"/>
  <c r="S600" i="19"/>
  <c r="T600" i="19"/>
  <c r="U600" i="19"/>
  <c r="V600" i="19"/>
  <c r="W600" i="19"/>
  <c r="Y600" i="19"/>
  <c r="Z600" i="19"/>
  <c r="AA600" i="19"/>
  <c r="AB600" i="19"/>
  <c r="AC600" i="19"/>
  <c r="AD600" i="19"/>
  <c r="AE600" i="19"/>
  <c r="AF600" i="19"/>
  <c r="AG600" i="19"/>
  <c r="AH600" i="19"/>
  <c r="AI600" i="19"/>
  <c r="AJ600" i="19"/>
  <c r="AK600" i="19"/>
  <c r="AL600" i="19"/>
  <c r="AM600" i="19"/>
  <c r="AN600" i="19"/>
  <c r="AO600" i="19"/>
  <c r="AP600" i="19"/>
  <c r="AQ600" i="19"/>
  <c r="AR600" i="19"/>
  <c r="AS600" i="19"/>
  <c r="AT600" i="19"/>
  <c r="AU600" i="19"/>
  <c r="AV600" i="19"/>
  <c r="AW600" i="19"/>
  <c r="AX600" i="19"/>
  <c r="AY600" i="19"/>
  <c r="BB600" i="19"/>
  <c r="F601" i="19"/>
  <c r="G601" i="19"/>
  <c r="H601" i="19"/>
  <c r="I601" i="19"/>
  <c r="J601" i="19"/>
  <c r="K601" i="19"/>
  <c r="L601" i="19"/>
  <c r="M601" i="19"/>
  <c r="N601" i="19"/>
  <c r="O601" i="19"/>
  <c r="P601" i="19"/>
  <c r="Q601" i="19"/>
  <c r="R601" i="19"/>
  <c r="S601" i="19"/>
  <c r="T601" i="19"/>
  <c r="U601" i="19"/>
  <c r="V601" i="19"/>
  <c r="W601" i="19"/>
  <c r="X601" i="19"/>
  <c r="Y601" i="19"/>
  <c r="Z601" i="19"/>
  <c r="AA601" i="19"/>
  <c r="AB601" i="19"/>
  <c r="AC601" i="19"/>
  <c r="AU601" i="19" s="1"/>
  <c r="AD601" i="19"/>
  <c r="AE601" i="19"/>
  <c r="AF601" i="19"/>
  <c r="AG601" i="19"/>
  <c r="AH601" i="19"/>
  <c r="AI601" i="19"/>
  <c r="AJ601" i="19"/>
  <c r="AK601" i="19"/>
  <c r="AL601" i="19"/>
  <c r="AM601" i="19"/>
  <c r="AN601" i="19"/>
  <c r="AO601" i="19"/>
  <c r="AP601" i="19"/>
  <c r="AQ601" i="19"/>
  <c r="AR601" i="19"/>
  <c r="AS601" i="19"/>
  <c r="AT601" i="19"/>
  <c r="AV601" i="19"/>
  <c r="AW601" i="19"/>
  <c r="AX601" i="19"/>
  <c r="AY601" i="19"/>
  <c r="BB601" i="19"/>
  <c r="F602" i="19"/>
  <c r="X602" i="19" s="1"/>
  <c r="G602" i="19"/>
  <c r="H602" i="19"/>
  <c r="I602" i="19"/>
  <c r="J602" i="19"/>
  <c r="K602" i="19"/>
  <c r="L602" i="19"/>
  <c r="M602" i="19"/>
  <c r="N602" i="19"/>
  <c r="O602" i="19"/>
  <c r="P602" i="19"/>
  <c r="Q602" i="19"/>
  <c r="R602" i="19"/>
  <c r="S602" i="19"/>
  <c r="T602" i="19"/>
  <c r="U602" i="19"/>
  <c r="V602" i="19"/>
  <c r="W602" i="19"/>
  <c r="Y602" i="19"/>
  <c r="Z602" i="19"/>
  <c r="AA602" i="19"/>
  <c r="AB602" i="19"/>
  <c r="AC602" i="19"/>
  <c r="AU602" i="19" s="1"/>
  <c r="AD602" i="19"/>
  <c r="AE602" i="19"/>
  <c r="AF602" i="19"/>
  <c r="AG602" i="19"/>
  <c r="AH602" i="19"/>
  <c r="AI602" i="19"/>
  <c r="AJ602" i="19"/>
  <c r="AK602" i="19"/>
  <c r="AL602" i="19"/>
  <c r="AM602" i="19"/>
  <c r="AN602" i="19"/>
  <c r="AO602" i="19"/>
  <c r="AP602" i="19"/>
  <c r="AQ602" i="19"/>
  <c r="AR602" i="19"/>
  <c r="AS602" i="19"/>
  <c r="AT602" i="19"/>
  <c r="AV602" i="19"/>
  <c r="AW602" i="19"/>
  <c r="AX602" i="19"/>
  <c r="AY602" i="19"/>
  <c r="BB602" i="19"/>
  <c r="F603" i="19"/>
  <c r="X603" i="19" s="1"/>
  <c r="G603" i="19"/>
  <c r="H603" i="19"/>
  <c r="I603" i="19"/>
  <c r="J603" i="19"/>
  <c r="K603" i="19"/>
  <c r="L603" i="19"/>
  <c r="M603" i="19"/>
  <c r="N603" i="19"/>
  <c r="O603" i="19"/>
  <c r="P603" i="19"/>
  <c r="Q603" i="19"/>
  <c r="R603" i="19"/>
  <c r="S603" i="19"/>
  <c r="T603" i="19"/>
  <c r="U603" i="19"/>
  <c r="V603" i="19"/>
  <c r="W603" i="19"/>
  <c r="Y603" i="19"/>
  <c r="Z603" i="19"/>
  <c r="AA603" i="19"/>
  <c r="AB603" i="19"/>
  <c r="AC603" i="19"/>
  <c r="AD603" i="19"/>
  <c r="AE603" i="19"/>
  <c r="AF603" i="19"/>
  <c r="AG603" i="19"/>
  <c r="AH603" i="19"/>
  <c r="AI603" i="19"/>
  <c r="AJ603" i="19"/>
  <c r="AK603" i="19"/>
  <c r="AL603" i="19"/>
  <c r="AM603" i="19"/>
  <c r="AN603" i="19"/>
  <c r="AO603" i="19"/>
  <c r="AP603" i="19"/>
  <c r="AQ603" i="19"/>
  <c r="AR603" i="19"/>
  <c r="AS603" i="19"/>
  <c r="AT603" i="19"/>
  <c r="AU603" i="19"/>
  <c r="AV603" i="19"/>
  <c r="AW603" i="19"/>
  <c r="AX603" i="19"/>
  <c r="AY603" i="19"/>
  <c r="BB603" i="19"/>
  <c r="F604" i="19"/>
  <c r="G604" i="19"/>
  <c r="H604" i="19"/>
  <c r="I604" i="19"/>
  <c r="J604" i="19"/>
  <c r="K604" i="19"/>
  <c r="L604" i="19"/>
  <c r="M604" i="19"/>
  <c r="N604" i="19"/>
  <c r="O604" i="19"/>
  <c r="P604" i="19"/>
  <c r="Q604" i="19"/>
  <c r="R604" i="19"/>
  <c r="S604" i="19"/>
  <c r="T604" i="19"/>
  <c r="U604" i="19"/>
  <c r="V604" i="19"/>
  <c r="W604" i="19"/>
  <c r="X604" i="19"/>
  <c r="Y604" i="19"/>
  <c r="Z604" i="19"/>
  <c r="AA604" i="19"/>
  <c r="AB604" i="19"/>
  <c r="AC604" i="19"/>
  <c r="AD604" i="19"/>
  <c r="AE604" i="19"/>
  <c r="AF604" i="19"/>
  <c r="AG604" i="19"/>
  <c r="AH604" i="19"/>
  <c r="AI604" i="19"/>
  <c r="AJ604" i="19"/>
  <c r="AK604" i="19"/>
  <c r="AL604" i="19"/>
  <c r="AM604" i="19"/>
  <c r="AN604" i="19"/>
  <c r="AO604" i="19"/>
  <c r="AP604" i="19"/>
  <c r="AQ604" i="19"/>
  <c r="AR604" i="19"/>
  <c r="AS604" i="19"/>
  <c r="AT604" i="19"/>
  <c r="AU604" i="19"/>
  <c r="AV604" i="19"/>
  <c r="AW604" i="19"/>
  <c r="AX604" i="19"/>
  <c r="AY604" i="19"/>
  <c r="BB604" i="19"/>
  <c r="F605" i="19"/>
  <c r="G605" i="19"/>
  <c r="H605" i="19"/>
  <c r="I605" i="19"/>
  <c r="J605" i="19"/>
  <c r="K605" i="19"/>
  <c r="L605" i="19"/>
  <c r="M605" i="19"/>
  <c r="N605" i="19"/>
  <c r="O605" i="19"/>
  <c r="P605" i="19"/>
  <c r="Q605" i="19"/>
  <c r="R605" i="19"/>
  <c r="S605" i="19"/>
  <c r="T605" i="19"/>
  <c r="U605" i="19"/>
  <c r="V605" i="19"/>
  <c r="W605" i="19"/>
  <c r="X605" i="19"/>
  <c r="Y605" i="19"/>
  <c r="Z605" i="19"/>
  <c r="AA605" i="19"/>
  <c r="AB605" i="19"/>
  <c r="AC605" i="19"/>
  <c r="AU605" i="19" s="1"/>
  <c r="AD605" i="19"/>
  <c r="AE605" i="19"/>
  <c r="AF605" i="19"/>
  <c r="AG605" i="19"/>
  <c r="AH605" i="19"/>
  <c r="AI605" i="19"/>
  <c r="AJ605" i="19"/>
  <c r="AK605" i="19"/>
  <c r="AL605" i="19"/>
  <c r="AM605" i="19"/>
  <c r="AN605" i="19"/>
  <c r="AO605" i="19"/>
  <c r="AP605" i="19"/>
  <c r="AQ605" i="19"/>
  <c r="AR605" i="19"/>
  <c r="AS605" i="19"/>
  <c r="AT605" i="19"/>
  <c r="AV605" i="19"/>
  <c r="AW605" i="19"/>
  <c r="AX605" i="19"/>
  <c r="AY605" i="19"/>
  <c r="BB605" i="19"/>
  <c r="F606" i="19"/>
  <c r="X606" i="19" s="1"/>
  <c r="G606" i="19"/>
  <c r="H606" i="19"/>
  <c r="I606" i="19"/>
  <c r="J606" i="19"/>
  <c r="K606" i="19"/>
  <c r="L606" i="19"/>
  <c r="M606" i="19"/>
  <c r="N606" i="19"/>
  <c r="O606" i="19"/>
  <c r="P606" i="19"/>
  <c r="Q606" i="19"/>
  <c r="R606" i="19"/>
  <c r="S606" i="19"/>
  <c r="T606" i="19"/>
  <c r="U606" i="19"/>
  <c r="V606" i="19"/>
  <c r="W606" i="19"/>
  <c r="Y606" i="19"/>
  <c r="Z606" i="19"/>
  <c r="AA606" i="19"/>
  <c r="AB606" i="19"/>
  <c r="AC606" i="19"/>
  <c r="AU606" i="19" s="1"/>
  <c r="AD606" i="19"/>
  <c r="AE606" i="19"/>
  <c r="AF606" i="19"/>
  <c r="AG606" i="19"/>
  <c r="AH606" i="19"/>
  <c r="AI606" i="19"/>
  <c r="AJ606" i="19"/>
  <c r="AK606" i="19"/>
  <c r="AL606" i="19"/>
  <c r="AM606" i="19"/>
  <c r="AN606" i="19"/>
  <c r="AO606" i="19"/>
  <c r="AP606" i="19"/>
  <c r="AQ606" i="19"/>
  <c r="AR606" i="19"/>
  <c r="AS606" i="19"/>
  <c r="AT606" i="19"/>
  <c r="AV606" i="19"/>
  <c r="AW606" i="19"/>
  <c r="AX606" i="19"/>
  <c r="AY606" i="19"/>
  <c r="BB606" i="19"/>
  <c r="F607" i="19"/>
  <c r="X607" i="19" s="1"/>
  <c r="G607" i="19"/>
  <c r="H607" i="19"/>
  <c r="I607" i="19"/>
  <c r="J607" i="19"/>
  <c r="K607" i="19"/>
  <c r="L607" i="19"/>
  <c r="M607" i="19"/>
  <c r="N607" i="19"/>
  <c r="O607" i="19"/>
  <c r="P607" i="19"/>
  <c r="Q607" i="19"/>
  <c r="R607" i="19"/>
  <c r="S607" i="19"/>
  <c r="T607" i="19"/>
  <c r="U607" i="19"/>
  <c r="V607" i="19"/>
  <c r="W607" i="19"/>
  <c r="Y607" i="19"/>
  <c r="Z607" i="19"/>
  <c r="AA607" i="19"/>
  <c r="AB607" i="19"/>
  <c r="AC607" i="19"/>
  <c r="AU607" i="19" s="1"/>
  <c r="AD607" i="19"/>
  <c r="AE607" i="19"/>
  <c r="AF607" i="19"/>
  <c r="AG607" i="19"/>
  <c r="AH607" i="19"/>
  <c r="AI607" i="19"/>
  <c r="AJ607" i="19"/>
  <c r="AK607" i="19"/>
  <c r="AL607" i="19"/>
  <c r="AM607" i="19"/>
  <c r="AN607" i="19"/>
  <c r="AO607" i="19"/>
  <c r="AP607" i="19"/>
  <c r="AQ607" i="19"/>
  <c r="AR607" i="19"/>
  <c r="AS607" i="19"/>
  <c r="AT607" i="19"/>
  <c r="AV607" i="19"/>
  <c r="AW607" i="19"/>
  <c r="AX607" i="19"/>
  <c r="AY607" i="19"/>
  <c r="BB607" i="19"/>
  <c r="F608" i="19"/>
  <c r="X608" i="19" s="1"/>
  <c r="G608" i="19"/>
  <c r="H608" i="19"/>
  <c r="I608" i="19"/>
  <c r="J608" i="19"/>
  <c r="K608" i="19"/>
  <c r="L608" i="19"/>
  <c r="M608" i="19"/>
  <c r="N608" i="19"/>
  <c r="O608" i="19"/>
  <c r="P608" i="19"/>
  <c r="Q608" i="19"/>
  <c r="R608" i="19"/>
  <c r="S608" i="19"/>
  <c r="T608" i="19"/>
  <c r="U608" i="19"/>
  <c r="W608" i="19"/>
  <c r="Y608" i="19"/>
  <c r="Z608" i="19"/>
  <c r="AA608" i="19"/>
  <c r="AB608" i="19"/>
  <c r="AC608" i="19"/>
  <c r="AD608" i="19"/>
  <c r="AE608" i="19"/>
  <c r="AF608" i="19"/>
  <c r="AG608" i="19"/>
  <c r="AH608" i="19"/>
  <c r="AI608" i="19"/>
  <c r="AJ608" i="19"/>
  <c r="AK608" i="19"/>
  <c r="AL608" i="19"/>
  <c r="AM608" i="19"/>
  <c r="AN608" i="19"/>
  <c r="AO608" i="19"/>
  <c r="AP608" i="19"/>
  <c r="AQ608" i="19"/>
  <c r="AR608" i="19"/>
  <c r="AS608" i="19"/>
  <c r="AT608" i="19"/>
  <c r="AU608" i="19"/>
  <c r="AV608" i="19"/>
  <c r="AW608" i="19"/>
  <c r="AX608" i="19"/>
  <c r="AY608" i="19"/>
  <c r="BB608" i="19"/>
  <c r="F609" i="19"/>
  <c r="G609" i="19"/>
  <c r="H609" i="19"/>
  <c r="I609" i="19"/>
  <c r="J609" i="19"/>
  <c r="K609" i="19"/>
  <c r="L609" i="19"/>
  <c r="M609" i="19"/>
  <c r="N609" i="19"/>
  <c r="O609" i="19"/>
  <c r="P609" i="19"/>
  <c r="Q609" i="19"/>
  <c r="R609" i="19"/>
  <c r="S609" i="19"/>
  <c r="T609" i="19"/>
  <c r="U609" i="19"/>
  <c r="V609" i="19"/>
  <c r="W609" i="19"/>
  <c r="X609" i="19"/>
  <c r="Y609" i="19"/>
  <c r="Z609" i="19"/>
  <c r="AA609" i="19"/>
  <c r="AB609" i="19"/>
  <c r="AC609" i="19"/>
  <c r="AD609" i="19"/>
  <c r="AE609" i="19"/>
  <c r="AF609" i="19"/>
  <c r="AG609" i="19"/>
  <c r="AH609" i="19"/>
  <c r="AI609" i="19"/>
  <c r="AJ609" i="19"/>
  <c r="AK609" i="19"/>
  <c r="AL609" i="19"/>
  <c r="AM609" i="19"/>
  <c r="AN609" i="19"/>
  <c r="AO609" i="19"/>
  <c r="AP609" i="19"/>
  <c r="AQ609" i="19"/>
  <c r="AR609" i="19"/>
  <c r="AS609" i="19"/>
  <c r="AT609" i="19"/>
  <c r="AU609" i="19"/>
  <c r="AV609" i="19"/>
  <c r="AW609" i="19"/>
  <c r="AX609" i="19"/>
  <c r="AY609" i="19"/>
  <c r="BB609" i="19"/>
  <c r="F610" i="19"/>
  <c r="G610" i="19"/>
  <c r="H610" i="19"/>
  <c r="I610" i="19"/>
  <c r="J610" i="19"/>
  <c r="K610" i="19"/>
  <c r="L610" i="19"/>
  <c r="M610" i="19"/>
  <c r="N610" i="19"/>
  <c r="O610" i="19"/>
  <c r="P610" i="19"/>
  <c r="Q610" i="19"/>
  <c r="R610" i="19"/>
  <c r="S610" i="19"/>
  <c r="T610" i="19"/>
  <c r="U610" i="19"/>
  <c r="V610" i="19"/>
  <c r="W610" i="19"/>
  <c r="X610" i="19"/>
  <c r="Y610" i="19"/>
  <c r="Z610" i="19"/>
  <c r="AA610" i="19"/>
  <c r="AB610" i="19"/>
  <c r="AC610" i="19"/>
  <c r="AU610" i="19" s="1"/>
  <c r="AD610" i="19"/>
  <c r="AE610" i="19"/>
  <c r="AF610" i="19"/>
  <c r="AG610" i="19"/>
  <c r="AH610" i="19"/>
  <c r="AI610" i="19"/>
  <c r="AJ610" i="19"/>
  <c r="AK610" i="19"/>
  <c r="AL610" i="19"/>
  <c r="AM610" i="19"/>
  <c r="AN610" i="19"/>
  <c r="AO610" i="19"/>
  <c r="AP610" i="19"/>
  <c r="AQ610" i="19"/>
  <c r="AR610" i="19"/>
  <c r="AS610" i="19"/>
  <c r="AT610" i="19"/>
  <c r="AV610" i="19"/>
  <c r="AW610" i="19"/>
  <c r="AX610" i="19"/>
  <c r="AY610" i="19"/>
  <c r="BB610" i="19"/>
  <c r="F611" i="19"/>
  <c r="X611" i="19" s="1"/>
  <c r="G611" i="19"/>
  <c r="H611" i="19"/>
  <c r="I611" i="19"/>
  <c r="J611" i="19"/>
  <c r="K611" i="19"/>
  <c r="L611" i="19"/>
  <c r="M611" i="19"/>
  <c r="N611" i="19"/>
  <c r="O611" i="19"/>
  <c r="P611" i="19"/>
  <c r="Q611" i="19"/>
  <c r="R611" i="19"/>
  <c r="S611" i="19"/>
  <c r="T611" i="19"/>
  <c r="U611" i="19"/>
  <c r="V611" i="19"/>
  <c r="W611" i="19"/>
  <c r="Y611" i="19"/>
  <c r="Z611" i="19"/>
  <c r="AA611" i="19"/>
  <c r="AB611" i="19"/>
  <c r="AC611" i="19"/>
  <c r="AU611" i="19" s="1"/>
  <c r="AD611" i="19"/>
  <c r="AE611" i="19"/>
  <c r="AF611" i="19"/>
  <c r="AG611" i="19"/>
  <c r="AH611" i="19"/>
  <c r="AI611" i="19"/>
  <c r="AJ611" i="19"/>
  <c r="AK611" i="19"/>
  <c r="AL611" i="19"/>
  <c r="AM611" i="19"/>
  <c r="AN611" i="19"/>
  <c r="AO611" i="19"/>
  <c r="AP611" i="19"/>
  <c r="AQ611" i="19"/>
  <c r="AR611" i="19"/>
  <c r="AS611" i="19"/>
  <c r="AT611" i="19"/>
  <c r="AV611" i="19"/>
  <c r="AW611" i="19"/>
  <c r="AX611" i="19"/>
  <c r="AY611" i="19"/>
  <c r="BB611" i="19"/>
  <c r="F612" i="19"/>
  <c r="X612" i="19" s="1"/>
  <c r="G612" i="19"/>
  <c r="H612" i="19"/>
  <c r="I612" i="19"/>
  <c r="J612" i="19"/>
  <c r="K612" i="19"/>
  <c r="L612" i="19"/>
  <c r="M612" i="19"/>
  <c r="N612" i="19"/>
  <c r="O612" i="19"/>
  <c r="P612" i="19"/>
  <c r="Q612" i="19"/>
  <c r="R612" i="19"/>
  <c r="S612" i="19"/>
  <c r="T612" i="19"/>
  <c r="U612" i="19"/>
  <c r="V612" i="19"/>
  <c r="W612" i="19"/>
  <c r="Y612" i="19"/>
  <c r="Z612" i="19"/>
  <c r="AA612" i="19"/>
  <c r="AB612" i="19"/>
  <c r="AC612" i="19"/>
  <c r="AU612" i="19" s="1"/>
  <c r="AD612" i="19"/>
  <c r="AE612" i="19"/>
  <c r="AF612" i="19"/>
  <c r="AG612" i="19"/>
  <c r="AH612" i="19"/>
  <c r="AI612" i="19"/>
  <c r="AJ612" i="19"/>
  <c r="AK612" i="19"/>
  <c r="AL612" i="19"/>
  <c r="AM612" i="19"/>
  <c r="AN612" i="19"/>
  <c r="AO612" i="19"/>
  <c r="AP612" i="19"/>
  <c r="AQ612" i="19"/>
  <c r="AR612" i="19"/>
  <c r="AS612" i="19"/>
  <c r="AT612" i="19"/>
  <c r="AV612" i="19"/>
  <c r="AW612" i="19"/>
  <c r="AX612" i="19"/>
  <c r="AY612" i="19"/>
  <c r="BB612" i="19"/>
  <c r="F613" i="19"/>
  <c r="X613" i="19" s="1"/>
  <c r="G613" i="19"/>
  <c r="H613" i="19"/>
  <c r="I613" i="19"/>
  <c r="J613" i="19"/>
  <c r="K613" i="19"/>
  <c r="L613" i="19"/>
  <c r="M613" i="19"/>
  <c r="N613" i="19"/>
  <c r="O613" i="19"/>
  <c r="P613" i="19"/>
  <c r="Q613" i="19"/>
  <c r="R613" i="19"/>
  <c r="S613" i="19"/>
  <c r="T613" i="19"/>
  <c r="U613" i="19"/>
  <c r="V613" i="19"/>
  <c r="W613" i="19"/>
  <c r="Y613" i="19"/>
  <c r="Z613" i="19"/>
  <c r="AA613" i="19"/>
  <c r="AB613" i="19"/>
  <c r="AC613" i="19"/>
  <c r="AU613" i="19" s="1"/>
  <c r="AD613" i="19"/>
  <c r="AE613" i="19"/>
  <c r="AF613" i="19"/>
  <c r="AG613" i="19"/>
  <c r="AH613" i="19"/>
  <c r="AI613" i="19"/>
  <c r="AJ613" i="19"/>
  <c r="AK613" i="19"/>
  <c r="AL613" i="19"/>
  <c r="AM613" i="19"/>
  <c r="AN613" i="19"/>
  <c r="AO613" i="19"/>
  <c r="AP613" i="19"/>
  <c r="AQ613" i="19"/>
  <c r="AR613" i="19"/>
  <c r="AS613" i="19"/>
  <c r="AT613" i="19"/>
  <c r="AV613" i="19"/>
  <c r="AW613" i="19"/>
  <c r="AX613" i="19"/>
  <c r="AY613" i="19"/>
  <c r="BB613" i="19"/>
  <c r="F614" i="19"/>
  <c r="X614" i="19" s="1"/>
  <c r="G614" i="19"/>
  <c r="H614" i="19"/>
  <c r="I614" i="19"/>
  <c r="J614" i="19"/>
  <c r="K614" i="19"/>
  <c r="L614" i="19"/>
  <c r="M614" i="19"/>
  <c r="N614" i="19"/>
  <c r="O614" i="19"/>
  <c r="P614" i="19"/>
  <c r="Q614" i="19"/>
  <c r="R614" i="19"/>
  <c r="S614" i="19"/>
  <c r="T614" i="19"/>
  <c r="U614" i="19"/>
  <c r="V614" i="19"/>
  <c r="W614" i="19"/>
  <c r="Y614" i="19"/>
  <c r="Z614" i="19"/>
  <c r="AA614" i="19"/>
  <c r="AB614" i="19"/>
  <c r="AC614" i="19"/>
  <c r="AD614" i="19"/>
  <c r="AE614" i="19"/>
  <c r="AF614" i="19"/>
  <c r="AG614" i="19"/>
  <c r="AH614" i="19"/>
  <c r="AI614" i="19"/>
  <c r="AJ614" i="19"/>
  <c r="AK614" i="19"/>
  <c r="AL614" i="19"/>
  <c r="AM614" i="19"/>
  <c r="AN614" i="19"/>
  <c r="AO614" i="19"/>
  <c r="AP614" i="19"/>
  <c r="AQ614" i="19"/>
  <c r="AR614" i="19"/>
  <c r="AS614" i="19"/>
  <c r="AT614" i="19"/>
  <c r="AU614" i="19"/>
  <c r="AV614" i="19"/>
  <c r="AW614" i="19"/>
  <c r="AX614" i="19"/>
  <c r="AY614" i="19"/>
  <c r="BB614" i="19"/>
  <c r="F615" i="19"/>
  <c r="G615" i="19"/>
  <c r="H615" i="19"/>
  <c r="I615" i="19"/>
  <c r="J615" i="19"/>
  <c r="K615" i="19"/>
  <c r="L615" i="19"/>
  <c r="M615" i="19"/>
  <c r="N615" i="19"/>
  <c r="O615" i="19"/>
  <c r="P615" i="19"/>
  <c r="Q615" i="19"/>
  <c r="R615" i="19"/>
  <c r="S615" i="19"/>
  <c r="T615" i="19"/>
  <c r="U615" i="19"/>
  <c r="V615" i="19"/>
  <c r="W615" i="19"/>
  <c r="X615" i="19"/>
  <c r="Y615" i="19"/>
  <c r="Z615" i="19"/>
  <c r="AA615" i="19"/>
  <c r="AB615" i="19"/>
  <c r="AC615" i="19"/>
  <c r="AD615" i="19"/>
  <c r="AE615" i="19"/>
  <c r="AF615" i="19"/>
  <c r="AG615" i="19"/>
  <c r="AH615" i="19"/>
  <c r="AI615" i="19"/>
  <c r="AJ615" i="19"/>
  <c r="AK615" i="19"/>
  <c r="AL615" i="19"/>
  <c r="AM615" i="19"/>
  <c r="AN615" i="19"/>
  <c r="AO615" i="19"/>
  <c r="AP615" i="19"/>
  <c r="AQ615" i="19"/>
  <c r="AR615" i="19"/>
  <c r="AS615" i="19"/>
  <c r="AT615" i="19"/>
  <c r="AU615" i="19"/>
  <c r="AV615" i="19"/>
  <c r="AW615" i="19"/>
  <c r="AX615" i="19"/>
  <c r="AY615" i="19"/>
  <c r="BB615" i="19"/>
  <c r="F616" i="19"/>
  <c r="G616" i="19"/>
  <c r="H616" i="19"/>
  <c r="I616" i="19"/>
  <c r="J616" i="19"/>
  <c r="K616" i="19"/>
  <c r="L616" i="19"/>
  <c r="M616" i="19"/>
  <c r="N616" i="19"/>
  <c r="O616" i="19"/>
  <c r="P616" i="19"/>
  <c r="Q616" i="19"/>
  <c r="R616" i="19"/>
  <c r="S616" i="19"/>
  <c r="T616" i="19"/>
  <c r="U616" i="19"/>
  <c r="V616" i="19"/>
  <c r="W616" i="19"/>
  <c r="X616" i="19"/>
  <c r="Y616" i="19"/>
  <c r="Z616" i="19"/>
  <c r="AA616" i="19"/>
  <c r="AB616" i="19"/>
  <c r="AC616" i="19"/>
  <c r="AD616" i="19"/>
  <c r="AE616" i="19"/>
  <c r="AF616" i="19"/>
  <c r="AG616" i="19"/>
  <c r="AH616" i="19"/>
  <c r="AI616" i="19"/>
  <c r="AJ616" i="19"/>
  <c r="AK616" i="19"/>
  <c r="AL616" i="19"/>
  <c r="AM616" i="19"/>
  <c r="AN616" i="19"/>
  <c r="AO616" i="19"/>
  <c r="AP616" i="19"/>
  <c r="AQ616" i="19"/>
  <c r="AR616" i="19"/>
  <c r="AS616" i="19"/>
  <c r="AT616" i="19"/>
  <c r="AU616" i="19"/>
  <c r="AV616" i="19"/>
  <c r="AW616" i="19"/>
  <c r="AX616" i="19"/>
  <c r="AY616" i="19"/>
  <c r="BB616" i="19"/>
  <c r="F617" i="19"/>
  <c r="G617" i="19"/>
  <c r="H617" i="19"/>
  <c r="I617" i="19"/>
  <c r="J617" i="19"/>
  <c r="K617" i="19"/>
  <c r="L617" i="19"/>
  <c r="M617" i="19"/>
  <c r="N617" i="19"/>
  <c r="O617" i="19"/>
  <c r="P617" i="19"/>
  <c r="Q617" i="19"/>
  <c r="R617" i="19"/>
  <c r="S617" i="19"/>
  <c r="T617" i="19"/>
  <c r="U617" i="19"/>
  <c r="V617" i="19"/>
  <c r="W617" i="19"/>
  <c r="X617" i="19"/>
  <c r="Y617" i="19"/>
  <c r="Z617" i="19"/>
  <c r="AA617" i="19"/>
  <c r="AB617" i="19"/>
  <c r="AC617" i="19"/>
  <c r="AD617" i="19"/>
  <c r="AE617" i="19"/>
  <c r="AF617" i="19"/>
  <c r="AG617" i="19"/>
  <c r="AH617" i="19"/>
  <c r="AI617" i="19"/>
  <c r="AJ617" i="19"/>
  <c r="AK617" i="19"/>
  <c r="AL617" i="19"/>
  <c r="AM617" i="19"/>
  <c r="AN617" i="19"/>
  <c r="AO617" i="19"/>
  <c r="AP617" i="19"/>
  <c r="AQ617" i="19"/>
  <c r="AR617" i="19"/>
  <c r="AS617" i="19"/>
  <c r="AT617" i="19"/>
  <c r="AU617" i="19"/>
  <c r="AV617" i="19"/>
  <c r="AW617" i="19"/>
  <c r="AX617" i="19"/>
  <c r="AY617" i="19"/>
  <c r="BB617" i="19"/>
  <c r="F618" i="19"/>
  <c r="G618" i="19"/>
  <c r="H618" i="19"/>
  <c r="I618" i="19"/>
  <c r="J618" i="19"/>
  <c r="K618" i="19"/>
  <c r="L618" i="19"/>
  <c r="M618" i="19"/>
  <c r="N618" i="19"/>
  <c r="O618" i="19"/>
  <c r="P618" i="19"/>
  <c r="Q618" i="19"/>
  <c r="R618" i="19"/>
  <c r="S618" i="19"/>
  <c r="T618" i="19"/>
  <c r="U618" i="19"/>
  <c r="V618" i="19"/>
  <c r="W618" i="19"/>
  <c r="X618" i="19"/>
  <c r="Y618" i="19"/>
  <c r="Z618" i="19"/>
  <c r="AA618" i="19"/>
  <c r="AB618" i="19"/>
  <c r="AC618" i="19"/>
  <c r="AU618" i="19" s="1"/>
  <c r="AD618" i="19"/>
  <c r="AE618" i="19"/>
  <c r="AF618" i="19"/>
  <c r="AG618" i="19"/>
  <c r="AH618" i="19"/>
  <c r="AI618" i="19"/>
  <c r="AJ618" i="19"/>
  <c r="AK618" i="19"/>
  <c r="AL618" i="19"/>
  <c r="AM618" i="19"/>
  <c r="AN618" i="19"/>
  <c r="AO618" i="19"/>
  <c r="AP618" i="19"/>
  <c r="AQ618" i="19"/>
  <c r="AR618" i="19"/>
  <c r="AS618" i="19"/>
  <c r="AT618" i="19"/>
  <c r="AV618" i="19"/>
  <c r="AW618" i="19"/>
  <c r="AX618" i="19"/>
  <c r="AY618" i="19"/>
  <c r="BB618" i="19"/>
  <c r="F619" i="19"/>
  <c r="X619" i="19" s="1"/>
  <c r="G619" i="19"/>
  <c r="H619" i="19"/>
  <c r="I619" i="19"/>
  <c r="J619" i="19"/>
  <c r="K619" i="19"/>
  <c r="L619" i="19"/>
  <c r="M619" i="19"/>
  <c r="N619" i="19"/>
  <c r="O619" i="19"/>
  <c r="P619" i="19"/>
  <c r="Q619" i="19"/>
  <c r="R619" i="19"/>
  <c r="S619" i="19"/>
  <c r="T619" i="19"/>
  <c r="U619" i="19"/>
  <c r="V619" i="19"/>
  <c r="W619" i="19"/>
  <c r="Y619" i="19"/>
  <c r="Z619" i="19"/>
  <c r="AA619" i="19"/>
  <c r="AB619" i="19"/>
  <c r="AC619" i="19"/>
  <c r="AU619" i="19" s="1"/>
  <c r="AD619" i="19"/>
  <c r="AE619" i="19"/>
  <c r="AF619" i="19"/>
  <c r="AG619" i="19"/>
  <c r="AH619" i="19"/>
  <c r="AI619" i="19"/>
  <c r="AJ619" i="19"/>
  <c r="AK619" i="19"/>
  <c r="AL619" i="19"/>
  <c r="AM619" i="19"/>
  <c r="AN619" i="19"/>
  <c r="AO619" i="19"/>
  <c r="AP619" i="19"/>
  <c r="AQ619" i="19"/>
  <c r="AR619" i="19"/>
  <c r="AS619" i="19"/>
  <c r="AT619" i="19"/>
  <c r="AV619" i="19"/>
  <c r="AW619" i="19"/>
  <c r="AX619" i="19"/>
  <c r="AY619" i="19"/>
  <c r="BB619" i="19"/>
  <c r="F620" i="19"/>
  <c r="X620" i="19" s="1"/>
  <c r="G620" i="19"/>
  <c r="H620" i="19"/>
  <c r="I620" i="19"/>
  <c r="J620" i="19"/>
  <c r="K620" i="19"/>
  <c r="L620" i="19"/>
  <c r="M620" i="19"/>
  <c r="N620" i="19"/>
  <c r="O620" i="19"/>
  <c r="P620" i="19"/>
  <c r="Q620" i="19"/>
  <c r="R620" i="19"/>
  <c r="S620" i="19"/>
  <c r="T620" i="19"/>
  <c r="U620" i="19"/>
  <c r="W620" i="19"/>
  <c r="Y620" i="19"/>
  <c r="Z620" i="19"/>
  <c r="AA620" i="19"/>
  <c r="AB620" i="19"/>
  <c r="AC620" i="19"/>
  <c r="AD620" i="19"/>
  <c r="AE620" i="19"/>
  <c r="AF620" i="19"/>
  <c r="AG620" i="19"/>
  <c r="AH620" i="19"/>
  <c r="AI620" i="19"/>
  <c r="AJ620" i="19"/>
  <c r="AK620" i="19"/>
  <c r="AL620" i="19"/>
  <c r="AM620" i="19"/>
  <c r="AN620" i="19"/>
  <c r="AO620" i="19"/>
  <c r="AP620" i="19"/>
  <c r="AQ620" i="19"/>
  <c r="AR620" i="19"/>
  <c r="AS620" i="19"/>
  <c r="AT620" i="19"/>
  <c r="AU620" i="19"/>
  <c r="AV620" i="19"/>
  <c r="AW620" i="19"/>
  <c r="AX620" i="19"/>
  <c r="AY620" i="19"/>
  <c r="BB620" i="19"/>
  <c r="F621" i="19"/>
  <c r="G621" i="19"/>
  <c r="H621" i="19"/>
  <c r="I621" i="19"/>
  <c r="J621" i="19"/>
  <c r="K621" i="19"/>
  <c r="L621" i="19"/>
  <c r="M621" i="19"/>
  <c r="N621" i="19"/>
  <c r="O621" i="19"/>
  <c r="P621" i="19"/>
  <c r="Q621" i="19"/>
  <c r="R621" i="19"/>
  <c r="S621" i="19"/>
  <c r="T621" i="19"/>
  <c r="U621" i="19"/>
  <c r="V621" i="19"/>
  <c r="W621" i="19"/>
  <c r="X621" i="19"/>
  <c r="Y621" i="19"/>
  <c r="Z621" i="19"/>
  <c r="AA621" i="19"/>
  <c r="AB621" i="19"/>
  <c r="AC621" i="19"/>
  <c r="AD621" i="19"/>
  <c r="AE621" i="19"/>
  <c r="AF621" i="19"/>
  <c r="AG621" i="19"/>
  <c r="AH621" i="19"/>
  <c r="AI621" i="19"/>
  <c r="AJ621" i="19"/>
  <c r="AK621" i="19"/>
  <c r="AL621" i="19"/>
  <c r="AM621" i="19"/>
  <c r="AN621" i="19"/>
  <c r="AO621" i="19"/>
  <c r="AP621" i="19"/>
  <c r="AQ621" i="19"/>
  <c r="AR621" i="19"/>
  <c r="AS621" i="19"/>
  <c r="AT621" i="19"/>
  <c r="AU621" i="19"/>
  <c r="AV621" i="19"/>
  <c r="AW621" i="19"/>
  <c r="AX621" i="19"/>
  <c r="AY621" i="19"/>
  <c r="BB621" i="19"/>
  <c r="F622" i="19"/>
  <c r="G622" i="19"/>
  <c r="H622" i="19"/>
  <c r="I622" i="19"/>
  <c r="J622" i="19"/>
  <c r="K622" i="19"/>
  <c r="L622" i="19"/>
  <c r="M622" i="19"/>
  <c r="N622" i="19"/>
  <c r="O622" i="19"/>
  <c r="P622" i="19"/>
  <c r="Q622" i="19"/>
  <c r="R622" i="19"/>
  <c r="S622" i="19"/>
  <c r="T622" i="19"/>
  <c r="U622" i="19"/>
  <c r="V622" i="19"/>
  <c r="W622" i="19"/>
  <c r="X622" i="19"/>
  <c r="Y622" i="19"/>
  <c r="Z622" i="19"/>
  <c r="AA622" i="19"/>
  <c r="AB622" i="19"/>
  <c r="AC622" i="19"/>
  <c r="AU622" i="19" s="1"/>
  <c r="AD622" i="19"/>
  <c r="AE622" i="19"/>
  <c r="AF622" i="19"/>
  <c r="AG622" i="19"/>
  <c r="AH622" i="19"/>
  <c r="AI622" i="19"/>
  <c r="AJ622" i="19"/>
  <c r="AK622" i="19"/>
  <c r="AL622" i="19"/>
  <c r="AM622" i="19"/>
  <c r="AN622" i="19"/>
  <c r="AO622" i="19"/>
  <c r="AP622" i="19"/>
  <c r="AQ622" i="19"/>
  <c r="AR622" i="19"/>
  <c r="AS622" i="19"/>
  <c r="AT622" i="19"/>
  <c r="AV622" i="19"/>
  <c r="AW622" i="19"/>
  <c r="AX622" i="19"/>
  <c r="AY622" i="19"/>
  <c r="BB622" i="19"/>
  <c r="F623" i="19"/>
  <c r="X623" i="19" s="1"/>
  <c r="G623" i="19"/>
  <c r="H623" i="19"/>
  <c r="I623" i="19"/>
  <c r="J623" i="19"/>
  <c r="K623" i="19"/>
  <c r="L623" i="19"/>
  <c r="M623" i="19"/>
  <c r="N623" i="19"/>
  <c r="O623" i="19"/>
  <c r="P623" i="19"/>
  <c r="Q623" i="19"/>
  <c r="R623" i="19"/>
  <c r="S623" i="19"/>
  <c r="T623" i="19"/>
  <c r="U623" i="19"/>
  <c r="V623" i="19"/>
  <c r="W623" i="19"/>
  <c r="Y623" i="19"/>
  <c r="Z623" i="19"/>
  <c r="AA623" i="19"/>
  <c r="AB623" i="19"/>
  <c r="AC623" i="19"/>
  <c r="AD623" i="19"/>
  <c r="AE623" i="19"/>
  <c r="AF623" i="19"/>
  <c r="AG623" i="19"/>
  <c r="AH623" i="19"/>
  <c r="AI623" i="19"/>
  <c r="AJ623" i="19"/>
  <c r="AK623" i="19"/>
  <c r="AL623" i="19"/>
  <c r="AM623" i="19"/>
  <c r="AN623" i="19"/>
  <c r="AO623" i="19"/>
  <c r="AP623" i="19"/>
  <c r="AQ623" i="19"/>
  <c r="AR623" i="19"/>
  <c r="AS623" i="19"/>
  <c r="AT623" i="19"/>
  <c r="AU623" i="19"/>
  <c r="AV623" i="19"/>
  <c r="AW623" i="19"/>
  <c r="AX623" i="19"/>
  <c r="AY623" i="19"/>
  <c r="BB623" i="19"/>
  <c r="F624" i="19"/>
  <c r="G624" i="19"/>
  <c r="H624" i="19"/>
  <c r="I624" i="19"/>
  <c r="J624" i="19"/>
  <c r="K624" i="19"/>
  <c r="L624" i="19"/>
  <c r="M624" i="19"/>
  <c r="N624" i="19"/>
  <c r="O624" i="19"/>
  <c r="P624" i="19"/>
  <c r="Q624" i="19"/>
  <c r="R624" i="19"/>
  <c r="S624" i="19"/>
  <c r="T624" i="19"/>
  <c r="U624" i="19"/>
  <c r="V624" i="19"/>
  <c r="W624" i="19"/>
  <c r="X624" i="19"/>
  <c r="Y624" i="19"/>
  <c r="Z624" i="19"/>
  <c r="AA624" i="19"/>
  <c r="AB624" i="19"/>
  <c r="AC624" i="19"/>
  <c r="AD624" i="19"/>
  <c r="AE624" i="19"/>
  <c r="AF624" i="19"/>
  <c r="AG624" i="19"/>
  <c r="AH624" i="19"/>
  <c r="AI624" i="19"/>
  <c r="AJ624" i="19"/>
  <c r="AK624" i="19"/>
  <c r="AL624" i="19"/>
  <c r="AM624" i="19"/>
  <c r="AN624" i="19"/>
  <c r="AO624" i="19"/>
  <c r="AP624" i="19"/>
  <c r="AQ624" i="19"/>
  <c r="AR624" i="19"/>
  <c r="AS624" i="19"/>
  <c r="AT624" i="19"/>
  <c r="AU624" i="19"/>
  <c r="AV624" i="19"/>
  <c r="AW624" i="19"/>
  <c r="AX624" i="19"/>
  <c r="AY624" i="19"/>
  <c r="BB624" i="19"/>
  <c r="F625" i="19"/>
  <c r="G625" i="19"/>
  <c r="H625" i="19"/>
  <c r="I625" i="19"/>
  <c r="J625" i="19"/>
  <c r="K625" i="19"/>
  <c r="L625" i="19"/>
  <c r="M625" i="19"/>
  <c r="N625" i="19"/>
  <c r="O625" i="19"/>
  <c r="P625" i="19"/>
  <c r="Q625" i="19"/>
  <c r="R625" i="19"/>
  <c r="S625" i="19"/>
  <c r="T625" i="19"/>
  <c r="U625" i="19"/>
  <c r="V625" i="19"/>
  <c r="W625" i="19"/>
  <c r="X625" i="19"/>
  <c r="Y625" i="19"/>
  <c r="Z625" i="19"/>
  <c r="AA625" i="19"/>
  <c r="AB625" i="19"/>
  <c r="AC625" i="19"/>
  <c r="AU625" i="19" s="1"/>
  <c r="AD625" i="19"/>
  <c r="AE625" i="19"/>
  <c r="AF625" i="19"/>
  <c r="AG625" i="19"/>
  <c r="AH625" i="19"/>
  <c r="AI625" i="19"/>
  <c r="AJ625" i="19"/>
  <c r="AK625" i="19"/>
  <c r="AL625" i="19"/>
  <c r="AM625" i="19"/>
  <c r="AN625" i="19"/>
  <c r="AO625" i="19"/>
  <c r="AP625" i="19"/>
  <c r="AQ625" i="19"/>
  <c r="AR625" i="19"/>
  <c r="AS625" i="19"/>
  <c r="AT625" i="19"/>
  <c r="AV625" i="19"/>
  <c r="AW625" i="19"/>
  <c r="AX625" i="19"/>
  <c r="AY625" i="19"/>
  <c r="BB625" i="19"/>
  <c r="F626" i="19"/>
  <c r="X626" i="19" s="1"/>
  <c r="G626" i="19"/>
  <c r="H626" i="19"/>
  <c r="I626" i="19"/>
  <c r="J626" i="19"/>
  <c r="K626" i="19"/>
  <c r="L626" i="19"/>
  <c r="M626" i="19"/>
  <c r="N626" i="19"/>
  <c r="O626" i="19"/>
  <c r="P626" i="19"/>
  <c r="Q626" i="19"/>
  <c r="R626" i="19"/>
  <c r="S626" i="19"/>
  <c r="T626" i="19"/>
  <c r="U626" i="19"/>
  <c r="V626" i="19"/>
  <c r="W626" i="19"/>
  <c r="Y626" i="19"/>
  <c r="Z626" i="19"/>
  <c r="AA626" i="19"/>
  <c r="AB626" i="19"/>
  <c r="AC626" i="19"/>
  <c r="AU626" i="19" s="1"/>
  <c r="AD626" i="19"/>
  <c r="AE626" i="19"/>
  <c r="AF626" i="19"/>
  <c r="AG626" i="19"/>
  <c r="AH626" i="19"/>
  <c r="AI626" i="19"/>
  <c r="AJ626" i="19"/>
  <c r="AK626" i="19"/>
  <c r="AL626" i="19"/>
  <c r="AM626" i="19"/>
  <c r="AN626" i="19"/>
  <c r="AO626" i="19"/>
  <c r="AP626" i="19"/>
  <c r="AQ626" i="19"/>
  <c r="AR626" i="19"/>
  <c r="AS626" i="19"/>
  <c r="AT626" i="19"/>
  <c r="AV626" i="19"/>
  <c r="AW626" i="19"/>
  <c r="AX626" i="19"/>
  <c r="AY626" i="19"/>
  <c r="BB626" i="19"/>
  <c r="F627" i="19"/>
  <c r="X627" i="19" s="1"/>
  <c r="G627" i="19"/>
  <c r="H627" i="19"/>
  <c r="I627" i="19"/>
  <c r="J627" i="19"/>
  <c r="K627" i="19"/>
  <c r="L627" i="19"/>
  <c r="M627" i="19"/>
  <c r="N627" i="19"/>
  <c r="O627" i="19"/>
  <c r="P627" i="19"/>
  <c r="Q627" i="19"/>
  <c r="R627" i="19"/>
  <c r="S627" i="19"/>
  <c r="T627" i="19"/>
  <c r="U627" i="19"/>
  <c r="V627" i="19"/>
  <c r="W627" i="19"/>
  <c r="Y627" i="19"/>
  <c r="Z627" i="19"/>
  <c r="AA627" i="19"/>
  <c r="AB627" i="19"/>
  <c r="AC627" i="19"/>
  <c r="AD627" i="19"/>
  <c r="AE627" i="19"/>
  <c r="AF627" i="19"/>
  <c r="AG627" i="19"/>
  <c r="AH627" i="19"/>
  <c r="AI627" i="19"/>
  <c r="AJ627" i="19"/>
  <c r="AK627" i="19"/>
  <c r="AL627" i="19"/>
  <c r="AM627" i="19"/>
  <c r="AN627" i="19"/>
  <c r="AO627" i="19"/>
  <c r="AP627" i="19"/>
  <c r="AQ627" i="19"/>
  <c r="AR627" i="19"/>
  <c r="AS627" i="19"/>
  <c r="AT627" i="19"/>
  <c r="AU627" i="19"/>
  <c r="AV627" i="19"/>
  <c r="AW627" i="19"/>
  <c r="AX627" i="19"/>
  <c r="AY627" i="19"/>
  <c r="BB627" i="19"/>
  <c r="F628" i="19"/>
  <c r="G628" i="19"/>
  <c r="H628" i="19"/>
  <c r="I628" i="19"/>
  <c r="J628" i="19"/>
  <c r="K628" i="19"/>
  <c r="L628" i="19"/>
  <c r="M628" i="19"/>
  <c r="N628" i="19"/>
  <c r="O628" i="19"/>
  <c r="P628" i="19"/>
  <c r="Q628" i="19"/>
  <c r="R628" i="19"/>
  <c r="S628" i="19"/>
  <c r="T628" i="19"/>
  <c r="U628" i="19"/>
  <c r="V628" i="19"/>
  <c r="W628" i="19"/>
  <c r="X628" i="19"/>
  <c r="Y628" i="19"/>
  <c r="Z628" i="19"/>
  <c r="AA628" i="19"/>
  <c r="AB628" i="19"/>
  <c r="AC628" i="19"/>
  <c r="AU628" i="19" s="1"/>
  <c r="AD628" i="19"/>
  <c r="AE628" i="19"/>
  <c r="AF628" i="19"/>
  <c r="AG628" i="19"/>
  <c r="AH628" i="19"/>
  <c r="AI628" i="19"/>
  <c r="AJ628" i="19"/>
  <c r="AK628" i="19"/>
  <c r="AL628" i="19"/>
  <c r="AM628" i="19"/>
  <c r="AN628" i="19"/>
  <c r="AO628" i="19"/>
  <c r="AP628" i="19"/>
  <c r="AQ628" i="19"/>
  <c r="AR628" i="19"/>
  <c r="AS628" i="19"/>
  <c r="AT628" i="19"/>
  <c r="AV628" i="19"/>
  <c r="AW628" i="19"/>
  <c r="AX628" i="19"/>
  <c r="AY628" i="19"/>
  <c r="BB628" i="19"/>
  <c r="F629" i="19"/>
  <c r="X629" i="19" s="1"/>
  <c r="G629" i="19"/>
  <c r="H629" i="19"/>
  <c r="I629" i="19"/>
  <c r="J629" i="19"/>
  <c r="K629" i="19"/>
  <c r="L629" i="19"/>
  <c r="M629" i="19"/>
  <c r="N629" i="19"/>
  <c r="O629" i="19"/>
  <c r="P629" i="19"/>
  <c r="Q629" i="19"/>
  <c r="R629" i="19"/>
  <c r="S629" i="19"/>
  <c r="T629" i="19"/>
  <c r="U629" i="19"/>
  <c r="V629" i="19"/>
  <c r="W629" i="19"/>
  <c r="Y629" i="19"/>
  <c r="Z629" i="19"/>
  <c r="AA629" i="19"/>
  <c r="AB629" i="19"/>
  <c r="AC629" i="19"/>
  <c r="AD629" i="19"/>
  <c r="AE629" i="19"/>
  <c r="AF629" i="19"/>
  <c r="AG629" i="19"/>
  <c r="AH629" i="19"/>
  <c r="AI629" i="19"/>
  <c r="AJ629" i="19"/>
  <c r="AK629" i="19"/>
  <c r="AL629" i="19"/>
  <c r="AM629" i="19"/>
  <c r="AN629" i="19"/>
  <c r="AO629" i="19"/>
  <c r="AP629" i="19"/>
  <c r="AQ629" i="19"/>
  <c r="AR629" i="19"/>
  <c r="AS629" i="19"/>
  <c r="AT629" i="19"/>
  <c r="AU629" i="19"/>
  <c r="AV629" i="19"/>
  <c r="AW629" i="19"/>
  <c r="AX629" i="19"/>
  <c r="AY629" i="19"/>
  <c r="BB629" i="19"/>
  <c r="F630" i="19"/>
  <c r="G630" i="19"/>
  <c r="H630" i="19"/>
  <c r="I630" i="19"/>
  <c r="J630" i="19"/>
  <c r="K630" i="19"/>
  <c r="L630" i="19"/>
  <c r="M630" i="19"/>
  <c r="N630" i="19"/>
  <c r="O630" i="19"/>
  <c r="P630" i="19"/>
  <c r="Q630" i="19"/>
  <c r="R630" i="19"/>
  <c r="S630" i="19"/>
  <c r="T630" i="19"/>
  <c r="U630" i="19"/>
  <c r="V630" i="19"/>
  <c r="W630" i="19"/>
  <c r="X630" i="19"/>
  <c r="Y630" i="19"/>
  <c r="Z630" i="19"/>
  <c r="AA630" i="19"/>
  <c r="AB630" i="19"/>
  <c r="AC630" i="19"/>
  <c r="AD630" i="19"/>
  <c r="AE630" i="19"/>
  <c r="AF630" i="19"/>
  <c r="AG630" i="19"/>
  <c r="AH630" i="19"/>
  <c r="AI630" i="19"/>
  <c r="AJ630" i="19"/>
  <c r="AK630" i="19"/>
  <c r="AL630" i="19"/>
  <c r="AM630" i="19"/>
  <c r="AN630" i="19"/>
  <c r="AO630" i="19"/>
  <c r="AP630" i="19"/>
  <c r="AQ630" i="19"/>
  <c r="AR630" i="19"/>
  <c r="AS630" i="19"/>
  <c r="AT630" i="19"/>
  <c r="AU630" i="19"/>
  <c r="AV630" i="19"/>
  <c r="AW630" i="19"/>
  <c r="AX630" i="19"/>
  <c r="AY630" i="19"/>
  <c r="BB630" i="19"/>
  <c r="F631" i="19"/>
  <c r="G631" i="19"/>
  <c r="H631" i="19"/>
  <c r="I631" i="19"/>
  <c r="J631" i="19"/>
  <c r="K631" i="19"/>
  <c r="L631" i="19"/>
  <c r="M631" i="19"/>
  <c r="N631" i="19"/>
  <c r="O631" i="19"/>
  <c r="P631" i="19"/>
  <c r="Q631" i="19"/>
  <c r="R631" i="19"/>
  <c r="S631" i="19"/>
  <c r="T631" i="19"/>
  <c r="U631" i="19"/>
  <c r="V631" i="19"/>
  <c r="W631" i="19"/>
  <c r="X631" i="19"/>
  <c r="Y631" i="19"/>
  <c r="Z631" i="19"/>
  <c r="AA631" i="19"/>
  <c r="AB631" i="19"/>
  <c r="AC631" i="19"/>
  <c r="AU631" i="19" s="1"/>
  <c r="AD631" i="19"/>
  <c r="AE631" i="19"/>
  <c r="AF631" i="19"/>
  <c r="AG631" i="19"/>
  <c r="AH631" i="19"/>
  <c r="AI631" i="19"/>
  <c r="AJ631" i="19"/>
  <c r="AK631" i="19"/>
  <c r="AL631" i="19"/>
  <c r="AM631" i="19"/>
  <c r="AN631" i="19"/>
  <c r="AO631" i="19"/>
  <c r="AP631" i="19"/>
  <c r="AQ631" i="19"/>
  <c r="AR631" i="19"/>
  <c r="AS631" i="19"/>
  <c r="AT631" i="19"/>
  <c r="AV631" i="19"/>
  <c r="AW631" i="19"/>
  <c r="AX631" i="19"/>
  <c r="AY631" i="19"/>
  <c r="BB631" i="19"/>
  <c r="F632" i="19"/>
  <c r="X632" i="19" s="1"/>
  <c r="G632" i="19"/>
  <c r="H632" i="19"/>
  <c r="I632" i="19"/>
  <c r="J632" i="19"/>
  <c r="K632" i="19"/>
  <c r="L632" i="19"/>
  <c r="M632" i="19"/>
  <c r="N632" i="19"/>
  <c r="O632" i="19"/>
  <c r="P632" i="19"/>
  <c r="Q632" i="19"/>
  <c r="R632" i="19"/>
  <c r="S632" i="19"/>
  <c r="T632" i="19"/>
  <c r="U632" i="19"/>
  <c r="V632" i="19"/>
  <c r="W632" i="19"/>
  <c r="Y632" i="19"/>
  <c r="Z632" i="19"/>
  <c r="AA632" i="19"/>
  <c r="AB632" i="19"/>
  <c r="AC632" i="19"/>
  <c r="AD632" i="19"/>
  <c r="AE632" i="19"/>
  <c r="AF632" i="19"/>
  <c r="AG632" i="19"/>
  <c r="AH632" i="19"/>
  <c r="AI632" i="19"/>
  <c r="AJ632" i="19"/>
  <c r="AK632" i="19"/>
  <c r="AL632" i="19"/>
  <c r="AM632" i="19"/>
  <c r="AN632" i="19"/>
  <c r="AO632" i="19"/>
  <c r="AP632" i="19"/>
  <c r="AQ632" i="19"/>
  <c r="AR632" i="19"/>
  <c r="AS632" i="19"/>
  <c r="AT632" i="19"/>
  <c r="AU632" i="19"/>
  <c r="AV632" i="19"/>
  <c r="AW632" i="19"/>
  <c r="AX632" i="19"/>
  <c r="AY632" i="19"/>
  <c r="BB632" i="19"/>
  <c r="F633" i="19"/>
  <c r="G633" i="19"/>
  <c r="H633" i="19"/>
  <c r="I633" i="19"/>
  <c r="J633" i="19"/>
  <c r="K633" i="19"/>
  <c r="L633" i="19"/>
  <c r="M633" i="19"/>
  <c r="N633" i="19"/>
  <c r="O633" i="19"/>
  <c r="P633" i="19"/>
  <c r="Q633" i="19"/>
  <c r="R633" i="19"/>
  <c r="S633" i="19"/>
  <c r="T633" i="19"/>
  <c r="U633" i="19"/>
  <c r="V633" i="19"/>
  <c r="W633" i="19"/>
  <c r="X633" i="19"/>
  <c r="Y633" i="19"/>
  <c r="Z633" i="19"/>
  <c r="AA633" i="19"/>
  <c r="AB633" i="19"/>
  <c r="AC633" i="19"/>
  <c r="AU633" i="19" s="1"/>
  <c r="AD633" i="19"/>
  <c r="AE633" i="19"/>
  <c r="AF633" i="19"/>
  <c r="AG633" i="19"/>
  <c r="AH633" i="19"/>
  <c r="AI633" i="19"/>
  <c r="AJ633" i="19"/>
  <c r="AK633" i="19"/>
  <c r="AL633" i="19"/>
  <c r="AM633" i="19"/>
  <c r="AN633" i="19"/>
  <c r="AO633" i="19"/>
  <c r="AP633" i="19"/>
  <c r="AQ633" i="19"/>
  <c r="AR633" i="19"/>
  <c r="AS633" i="19"/>
  <c r="AT633" i="19"/>
  <c r="AV633" i="19"/>
  <c r="AW633" i="19"/>
  <c r="AX633" i="19"/>
  <c r="AY633" i="19"/>
  <c r="BB633" i="19"/>
  <c r="F634" i="19"/>
  <c r="X634" i="19" s="1"/>
  <c r="G634" i="19"/>
  <c r="H634" i="19"/>
  <c r="I634" i="19"/>
  <c r="J634" i="19"/>
  <c r="K634" i="19"/>
  <c r="L634" i="19"/>
  <c r="M634" i="19"/>
  <c r="N634" i="19"/>
  <c r="O634" i="19"/>
  <c r="P634" i="19"/>
  <c r="Q634" i="19"/>
  <c r="R634" i="19"/>
  <c r="S634" i="19"/>
  <c r="T634" i="19"/>
  <c r="U634" i="19"/>
  <c r="V634" i="19"/>
  <c r="W634" i="19"/>
  <c r="Y634" i="19"/>
  <c r="Z634" i="19"/>
  <c r="AA634" i="19"/>
  <c r="AB634" i="19"/>
  <c r="AC634" i="19"/>
  <c r="AU634" i="19" s="1"/>
  <c r="AD634" i="19"/>
  <c r="AE634" i="19"/>
  <c r="AF634" i="19"/>
  <c r="AG634" i="19"/>
  <c r="AH634" i="19"/>
  <c r="AI634" i="19"/>
  <c r="AJ634" i="19"/>
  <c r="AK634" i="19"/>
  <c r="AL634" i="19"/>
  <c r="AM634" i="19"/>
  <c r="AN634" i="19"/>
  <c r="AO634" i="19"/>
  <c r="AP634" i="19"/>
  <c r="AQ634" i="19"/>
  <c r="AR634" i="19"/>
  <c r="AS634" i="19"/>
  <c r="AT634" i="19"/>
  <c r="AV634" i="19"/>
  <c r="AW634" i="19"/>
  <c r="AX634" i="19"/>
  <c r="AY634" i="19"/>
  <c r="BB634" i="19"/>
  <c r="F635" i="19"/>
  <c r="G635" i="19"/>
  <c r="H635" i="19"/>
  <c r="I635" i="19"/>
  <c r="J635" i="19"/>
  <c r="K635" i="19"/>
  <c r="L635" i="19"/>
  <c r="M635" i="19"/>
  <c r="N635" i="19"/>
  <c r="O635" i="19"/>
  <c r="P635" i="19"/>
  <c r="Q635" i="19"/>
  <c r="R635" i="19"/>
  <c r="S635" i="19"/>
  <c r="T635" i="19"/>
  <c r="U635" i="19"/>
  <c r="V635" i="19"/>
  <c r="W635" i="19"/>
  <c r="X635" i="19"/>
  <c r="Y635" i="19"/>
  <c r="Z635" i="19"/>
  <c r="AA635" i="19"/>
  <c r="AB635" i="19"/>
  <c r="AC635" i="19"/>
  <c r="AU635" i="19" s="1"/>
  <c r="AD635" i="19"/>
  <c r="AE635" i="19"/>
  <c r="AF635" i="19"/>
  <c r="AG635" i="19"/>
  <c r="AH635" i="19"/>
  <c r="AI635" i="19"/>
  <c r="AJ635" i="19"/>
  <c r="AK635" i="19"/>
  <c r="AL635" i="19"/>
  <c r="AM635" i="19"/>
  <c r="AN635" i="19"/>
  <c r="AO635" i="19"/>
  <c r="AP635" i="19"/>
  <c r="AQ635" i="19"/>
  <c r="AR635" i="19"/>
  <c r="AS635" i="19"/>
  <c r="AT635" i="19"/>
  <c r="AV635" i="19"/>
  <c r="AW635" i="19"/>
  <c r="AX635" i="19"/>
  <c r="AY635" i="19"/>
  <c r="BB635" i="19"/>
  <c r="F636" i="19"/>
  <c r="X636" i="19" s="1"/>
  <c r="G636" i="19"/>
  <c r="H636" i="19"/>
  <c r="I636" i="19"/>
  <c r="J636" i="19"/>
  <c r="K636" i="19"/>
  <c r="L636" i="19"/>
  <c r="M636" i="19"/>
  <c r="N636" i="19"/>
  <c r="O636" i="19"/>
  <c r="P636" i="19"/>
  <c r="Q636" i="19"/>
  <c r="R636" i="19"/>
  <c r="S636" i="19"/>
  <c r="T636" i="19"/>
  <c r="U636" i="19"/>
  <c r="V636" i="19"/>
  <c r="W636" i="19"/>
  <c r="Y636" i="19"/>
  <c r="Z636" i="19"/>
  <c r="AA636" i="19"/>
  <c r="AB636" i="19"/>
  <c r="AC636" i="19"/>
  <c r="AD636" i="19"/>
  <c r="AE636" i="19"/>
  <c r="AF636" i="19"/>
  <c r="AG636" i="19"/>
  <c r="AH636" i="19"/>
  <c r="AI636" i="19"/>
  <c r="AJ636" i="19"/>
  <c r="AK636" i="19"/>
  <c r="AL636" i="19"/>
  <c r="AM636" i="19"/>
  <c r="AN636" i="19"/>
  <c r="AO636" i="19"/>
  <c r="AP636" i="19"/>
  <c r="AQ636" i="19"/>
  <c r="AR636" i="19"/>
  <c r="AS636" i="19"/>
  <c r="AT636" i="19"/>
  <c r="AU636" i="19"/>
  <c r="AV636" i="19"/>
  <c r="AW636" i="19"/>
  <c r="AX636" i="19"/>
  <c r="AY636" i="19"/>
  <c r="BB636" i="19"/>
  <c r="F637" i="19"/>
  <c r="G637" i="19"/>
  <c r="H637" i="19"/>
  <c r="I637" i="19"/>
  <c r="J637" i="19"/>
  <c r="K637" i="19"/>
  <c r="L637" i="19"/>
  <c r="M637" i="19"/>
  <c r="N637" i="19"/>
  <c r="O637" i="19"/>
  <c r="P637" i="19"/>
  <c r="Q637" i="19"/>
  <c r="R637" i="19"/>
  <c r="S637" i="19"/>
  <c r="T637" i="19"/>
  <c r="U637" i="19"/>
  <c r="V637" i="19"/>
  <c r="W637" i="19"/>
  <c r="X637" i="19"/>
  <c r="Y637" i="19"/>
  <c r="Z637" i="19"/>
  <c r="AA637" i="19"/>
  <c r="AB637" i="19"/>
  <c r="AC637" i="19"/>
  <c r="AD637" i="19"/>
  <c r="AE637" i="19"/>
  <c r="AF637" i="19"/>
  <c r="AG637" i="19"/>
  <c r="AH637" i="19"/>
  <c r="AI637" i="19"/>
  <c r="AJ637" i="19"/>
  <c r="AK637" i="19"/>
  <c r="AL637" i="19"/>
  <c r="AM637" i="19"/>
  <c r="AN637" i="19"/>
  <c r="AO637" i="19"/>
  <c r="AP637" i="19"/>
  <c r="AQ637" i="19"/>
  <c r="AR637" i="19"/>
  <c r="AS637" i="19"/>
  <c r="AT637" i="19"/>
  <c r="AU637" i="19"/>
  <c r="AV637" i="19"/>
  <c r="AW637" i="19"/>
  <c r="AX637" i="19"/>
  <c r="AY637" i="19"/>
  <c r="BB637" i="19"/>
  <c r="F638" i="19"/>
  <c r="G638" i="19"/>
  <c r="H638" i="19"/>
  <c r="I638" i="19"/>
  <c r="J638" i="19"/>
  <c r="K638" i="19"/>
  <c r="L638" i="19"/>
  <c r="M638" i="19"/>
  <c r="N638" i="19"/>
  <c r="O638" i="19"/>
  <c r="P638" i="19"/>
  <c r="Q638" i="19"/>
  <c r="R638" i="19"/>
  <c r="S638" i="19"/>
  <c r="T638" i="19"/>
  <c r="U638" i="19"/>
  <c r="V638" i="19"/>
  <c r="W638" i="19"/>
  <c r="X638" i="19"/>
  <c r="Y638" i="19"/>
  <c r="Z638" i="19"/>
  <c r="AA638" i="19"/>
  <c r="AB638" i="19"/>
  <c r="AC638" i="19"/>
  <c r="AU638" i="19" s="1"/>
  <c r="AD638" i="19"/>
  <c r="AE638" i="19"/>
  <c r="AF638" i="19"/>
  <c r="AG638" i="19"/>
  <c r="AH638" i="19"/>
  <c r="AI638" i="19"/>
  <c r="AJ638" i="19"/>
  <c r="AK638" i="19"/>
  <c r="AL638" i="19"/>
  <c r="AM638" i="19"/>
  <c r="AN638" i="19"/>
  <c r="AO638" i="19"/>
  <c r="AP638" i="19"/>
  <c r="AQ638" i="19"/>
  <c r="AR638" i="19"/>
  <c r="AS638" i="19"/>
  <c r="AT638" i="19"/>
  <c r="AV638" i="19"/>
  <c r="AW638" i="19"/>
  <c r="AX638" i="19"/>
  <c r="AY638" i="19"/>
  <c r="BB638" i="19"/>
  <c r="F639" i="19"/>
  <c r="X639" i="19" s="1"/>
  <c r="G639" i="19"/>
  <c r="H639" i="19"/>
  <c r="I639" i="19"/>
  <c r="J639" i="19"/>
  <c r="K639" i="19"/>
  <c r="L639" i="19"/>
  <c r="M639" i="19"/>
  <c r="N639" i="19"/>
  <c r="O639" i="19"/>
  <c r="P639" i="19"/>
  <c r="Q639" i="19"/>
  <c r="R639" i="19"/>
  <c r="S639" i="19"/>
  <c r="T639" i="19"/>
  <c r="U639" i="19"/>
  <c r="V639" i="19"/>
  <c r="W639" i="19"/>
  <c r="Y639" i="19"/>
  <c r="Z639" i="19"/>
  <c r="AA639" i="19"/>
  <c r="AB639" i="19"/>
  <c r="AC639" i="19"/>
  <c r="AU639" i="19" s="1"/>
  <c r="AD639" i="19"/>
  <c r="AE639" i="19"/>
  <c r="AF639" i="19"/>
  <c r="AG639" i="19"/>
  <c r="AH639" i="19"/>
  <c r="AI639" i="19"/>
  <c r="AJ639" i="19"/>
  <c r="AK639" i="19"/>
  <c r="AL639" i="19"/>
  <c r="AM639" i="19"/>
  <c r="AN639" i="19"/>
  <c r="AO639" i="19"/>
  <c r="AP639" i="19"/>
  <c r="AQ639" i="19"/>
  <c r="AR639" i="19"/>
  <c r="AS639" i="19"/>
  <c r="AT639" i="19"/>
  <c r="AV639" i="19"/>
  <c r="AW639" i="19"/>
  <c r="AX639" i="19"/>
  <c r="AY639" i="19"/>
  <c r="BB639" i="19"/>
  <c r="F640" i="19"/>
  <c r="X640" i="19" s="1"/>
  <c r="G640" i="19"/>
  <c r="H640" i="19"/>
  <c r="I640" i="19"/>
  <c r="J640" i="19"/>
  <c r="K640" i="19"/>
  <c r="L640" i="19"/>
  <c r="M640" i="19"/>
  <c r="N640" i="19"/>
  <c r="O640" i="19"/>
  <c r="P640" i="19"/>
  <c r="Q640" i="19"/>
  <c r="R640" i="19"/>
  <c r="S640" i="19"/>
  <c r="T640" i="19"/>
  <c r="U640" i="19"/>
  <c r="V640" i="19"/>
  <c r="W640" i="19"/>
  <c r="Y640" i="19"/>
  <c r="Z640" i="19"/>
  <c r="AA640" i="19"/>
  <c r="AB640" i="19"/>
  <c r="AC640" i="19"/>
  <c r="AU640" i="19" s="1"/>
  <c r="AD640" i="19"/>
  <c r="AE640" i="19"/>
  <c r="AF640" i="19"/>
  <c r="AG640" i="19"/>
  <c r="AH640" i="19"/>
  <c r="AI640" i="19"/>
  <c r="AJ640" i="19"/>
  <c r="AK640" i="19"/>
  <c r="AL640" i="19"/>
  <c r="AM640" i="19"/>
  <c r="AN640" i="19"/>
  <c r="AO640" i="19"/>
  <c r="AP640" i="19"/>
  <c r="AQ640" i="19"/>
  <c r="AR640" i="19"/>
  <c r="AS640" i="19"/>
  <c r="AT640" i="19"/>
  <c r="AV640" i="19"/>
  <c r="AW640" i="19"/>
  <c r="AX640" i="19"/>
  <c r="AY640" i="19"/>
  <c r="BB640" i="19"/>
  <c r="F641" i="19"/>
  <c r="X641" i="19" s="1"/>
  <c r="G641" i="19"/>
  <c r="H641" i="19"/>
  <c r="I641" i="19"/>
  <c r="J641" i="19"/>
  <c r="K641" i="19"/>
  <c r="L641" i="19"/>
  <c r="M641" i="19"/>
  <c r="N641" i="19"/>
  <c r="O641" i="19"/>
  <c r="P641" i="19"/>
  <c r="Q641" i="19"/>
  <c r="R641" i="19"/>
  <c r="S641" i="19"/>
  <c r="T641" i="19"/>
  <c r="U641" i="19"/>
  <c r="V641" i="19"/>
  <c r="W641" i="19"/>
  <c r="Y641" i="19"/>
  <c r="Z641" i="19"/>
  <c r="AA641" i="19"/>
  <c r="AB641" i="19"/>
  <c r="AC641" i="19"/>
  <c r="AD641" i="19"/>
  <c r="AE641" i="19"/>
  <c r="AF641" i="19"/>
  <c r="AG641" i="19"/>
  <c r="AH641" i="19"/>
  <c r="AI641" i="19"/>
  <c r="AJ641" i="19"/>
  <c r="AK641" i="19"/>
  <c r="AL641" i="19"/>
  <c r="AM641" i="19"/>
  <c r="AN641" i="19"/>
  <c r="AO641" i="19"/>
  <c r="AP641" i="19"/>
  <c r="AQ641" i="19"/>
  <c r="AR641" i="19"/>
  <c r="AS641" i="19"/>
  <c r="AT641" i="19"/>
  <c r="AU641" i="19"/>
  <c r="AV641" i="19"/>
  <c r="AW641" i="19"/>
  <c r="AX641" i="19"/>
  <c r="AY641" i="19"/>
  <c r="BB641" i="19"/>
  <c r="F642" i="19"/>
  <c r="G642" i="19"/>
  <c r="H642" i="19"/>
  <c r="I642" i="19"/>
  <c r="J642" i="19"/>
  <c r="K642" i="19"/>
  <c r="L642" i="19"/>
  <c r="M642" i="19"/>
  <c r="N642" i="19"/>
  <c r="O642" i="19"/>
  <c r="P642" i="19"/>
  <c r="Q642" i="19"/>
  <c r="R642" i="19"/>
  <c r="S642" i="19"/>
  <c r="T642" i="19"/>
  <c r="U642" i="19"/>
  <c r="V642" i="19"/>
  <c r="W642" i="19"/>
  <c r="X642" i="19"/>
  <c r="Y642" i="19"/>
  <c r="Z642" i="19"/>
  <c r="AA642" i="19"/>
  <c r="AB642" i="19"/>
  <c r="AC642" i="19"/>
  <c r="AD642" i="19"/>
  <c r="AE642" i="19"/>
  <c r="AF642" i="19"/>
  <c r="AG642" i="19"/>
  <c r="AH642" i="19"/>
  <c r="AI642" i="19"/>
  <c r="AJ642" i="19"/>
  <c r="AK642" i="19"/>
  <c r="AL642" i="19"/>
  <c r="AM642" i="19"/>
  <c r="AN642" i="19"/>
  <c r="AO642" i="19"/>
  <c r="AP642" i="19"/>
  <c r="AQ642" i="19"/>
  <c r="AR642" i="19"/>
  <c r="AS642" i="19"/>
  <c r="AT642" i="19"/>
  <c r="AU642" i="19"/>
  <c r="AV642" i="19"/>
  <c r="AW642" i="19"/>
  <c r="AX642" i="19"/>
  <c r="AY642" i="19"/>
  <c r="BB642" i="19"/>
  <c r="F643" i="19"/>
  <c r="G643" i="19"/>
  <c r="H643" i="19"/>
  <c r="I643" i="19"/>
  <c r="J643" i="19"/>
  <c r="K643" i="19"/>
  <c r="L643" i="19"/>
  <c r="M643" i="19"/>
  <c r="N643" i="19"/>
  <c r="O643" i="19"/>
  <c r="P643" i="19"/>
  <c r="Q643" i="19"/>
  <c r="R643" i="19"/>
  <c r="S643" i="19"/>
  <c r="T643" i="19"/>
  <c r="U643" i="19"/>
  <c r="V643" i="19"/>
  <c r="W643" i="19"/>
  <c r="X643" i="19"/>
  <c r="Y643" i="19"/>
  <c r="Z643" i="19"/>
  <c r="AA643" i="19"/>
  <c r="AB643" i="19"/>
  <c r="AC643" i="19"/>
  <c r="AU643" i="19" s="1"/>
  <c r="AD643" i="19"/>
  <c r="AE643" i="19"/>
  <c r="AF643" i="19"/>
  <c r="AG643" i="19"/>
  <c r="AH643" i="19"/>
  <c r="AI643" i="19"/>
  <c r="AJ643" i="19"/>
  <c r="AK643" i="19"/>
  <c r="AL643" i="19"/>
  <c r="AM643" i="19"/>
  <c r="AN643" i="19"/>
  <c r="AO643" i="19"/>
  <c r="AP643" i="19"/>
  <c r="AQ643" i="19"/>
  <c r="AR643" i="19"/>
  <c r="AS643" i="19"/>
  <c r="AT643" i="19"/>
  <c r="AV643" i="19"/>
  <c r="AW643" i="19"/>
  <c r="AX643" i="19"/>
  <c r="AY643" i="19"/>
  <c r="BB643" i="19"/>
  <c r="F644" i="19"/>
  <c r="X644" i="19" s="1"/>
  <c r="G644" i="19"/>
  <c r="H644" i="19"/>
  <c r="I644" i="19"/>
  <c r="J644" i="19"/>
  <c r="K644" i="19"/>
  <c r="L644" i="19"/>
  <c r="M644" i="19"/>
  <c r="N644" i="19"/>
  <c r="O644" i="19"/>
  <c r="P644" i="19"/>
  <c r="Q644" i="19"/>
  <c r="R644" i="19"/>
  <c r="S644" i="19"/>
  <c r="T644" i="19"/>
  <c r="U644" i="19"/>
  <c r="V644" i="19"/>
  <c r="W644" i="19"/>
  <c r="Y644" i="19"/>
  <c r="Z644" i="19"/>
  <c r="AA644" i="19"/>
  <c r="AB644" i="19"/>
  <c r="AC644" i="19"/>
  <c r="AD644" i="19"/>
  <c r="AE644" i="19"/>
  <c r="AF644" i="19"/>
  <c r="AG644" i="19"/>
  <c r="AH644" i="19"/>
  <c r="AI644" i="19"/>
  <c r="AJ644" i="19"/>
  <c r="AK644" i="19"/>
  <c r="AL644" i="19"/>
  <c r="AM644" i="19"/>
  <c r="AN644" i="19"/>
  <c r="AO644" i="19"/>
  <c r="AP644" i="19"/>
  <c r="AQ644" i="19"/>
  <c r="AR644" i="19"/>
  <c r="AS644" i="19"/>
  <c r="AT644" i="19"/>
  <c r="AU644" i="19"/>
  <c r="AV644" i="19"/>
  <c r="AW644" i="19"/>
  <c r="AX644" i="19"/>
  <c r="AY644" i="19"/>
  <c r="BB644" i="19"/>
  <c r="F645" i="19"/>
  <c r="G645" i="19"/>
  <c r="H645" i="19"/>
  <c r="I645" i="19"/>
  <c r="J645" i="19"/>
  <c r="K645" i="19"/>
  <c r="L645" i="19"/>
  <c r="M645" i="19"/>
  <c r="N645" i="19"/>
  <c r="O645" i="19"/>
  <c r="P645" i="19"/>
  <c r="Q645" i="19"/>
  <c r="R645" i="19"/>
  <c r="S645" i="19"/>
  <c r="T645" i="19"/>
  <c r="U645" i="19"/>
  <c r="V645" i="19"/>
  <c r="W645" i="19"/>
  <c r="X645" i="19"/>
  <c r="Y645" i="19"/>
  <c r="Z645" i="19"/>
  <c r="AA645" i="19"/>
  <c r="AB645" i="19"/>
  <c r="AC645" i="19"/>
  <c r="AD645" i="19"/>
  <c r="AE645" i="19"/>
  <c r="AF645" i="19"/>
  <c r="AG645" i="19"/>
  <c r="AH645" i="19"/>
  <c r="AI645" i="19"/>
  <c r="AJ645" i="19"/>
  <c r="AK645" i="19"/>
  <c r="AL645" i="19"/>
  <c r="AM645" i="19"/>
  <c r="AN645" i="19"/>
  <c r="AO645" i="19"/>
  <c r="AP645" i="19"/>
  <c r="AQ645" i="19"/>
  <c r="AR645" i="19"/>
  <c r="AS645" i="19"/>
  <c r="AT645" i="19"/>
  <c r="AU645" i="19"/>
  <c r="AV645" i="19"/>
  <c r="AW645" i="19"/>
  <c r="AX645" i="19"/>
  <c r="AY645" i="19"/>
  <c r="BB645" i="19"/>
  <c r="F646" i="19"/>
  <c r="G646" i="19"/>
  <c r="H646" i="19"/>
  <c r="I646" i="19"/>
  <c r="J646" i="19"/>
  <c r="K646" i="19"/>
  <c r="L646" i="19"/>
  <c r="M646" i="19"/>
  <c r="N646" i="19"/>
  <c r="O646" i="19"/>
  <c r="P646" i="19"/>
  <c r="Q646" i="19"/>
  <c r="R646" i="19"/>
  <c r="S646" i="19"/>
  <c r="T646" i="19"/>
  <c r="U646" i="19"/>
  <c r="V646" i="19"/>
  <c r="W646" i="19"/>
  <c r="X646" i="19"/>
  <c r="Y646" i="19"/>
  <c r="Z646" i="19"/>
  <c r="AA646" i="19"/>
  <c r="AB646" i="19"/>
  <c r="AC646" i="19"/>
  <c r="AU646" i="19" s="1"/>
  <c r="AD646" i="19"/>
  <c r="AE646" i="19"/>
  <c r="AF646" i="19"/>
  <c r="AG646" i="19"/>
  <c r="AH646" i="19"/>
  <c r="AI646" i="19"/>
  <c r="AJ646" i="19"/>
  <c r="AK646" i="19"/>
  <c r="AL646" i="19"/>
  <c r="AM646" i="19"/>
  <c r="AN646" i="19"/>
  <c r="AO646" i="19"/>
  <c r="AP646" i="19"/>
  <c r="AQ646" i="19"/>
  <c r="AR646" i="19"/>
  <c r="AS646" i="19"/>
  <c r="AT646" i="19"/>
  <c r="AV646" i="19"/>
  <c r="AW646" i="19"/>
  <c r="AX646" i="19"/>
  <c r="AY646" i="19"/>
  <c r="BB646" i="19"/>
  <c r="F647" i="19"/>
  <c r="X647" i="19" s="1"/>
  <c r="G647" i="19"/>
  <c r="H647" i="19"/>
  <c r="I647" i="19"/>
  <c r="J647" i="19"/>
  <c r="K647" i="19"/>
  <c r="L647" i="19"/>
  <c r="M647" i="19"/>
  <c r="N647" i="19"/>
  <c r="O647" i="19"/>
  <c r="P647" i="19"/>
  <c r="Q647" i="19"/>
  <c r="R647" i="19"/>
  <c r="S647" i="19"/>
  <c r="T647" i="19"/>
  <c r="U647" i="19"/>
  <c r="V647" i="19"/>
  <c r="W647" i="19"/>
  <c r="Y647" i="19"/>
  <c r="Z647" i="19"/>
  <c r="AA647" i="19"/>
  <c r="AB647" i="19"/>
  <c r="AC647" i="19"/>
  <c r="AU647" i="19" s="1"/>
  <c r="AD647" i="19"/>
  <c r="AE647" i="19"/>
  <c r="AF647" i="19"/>
  <c r="AG647" i="19"/>
  <c r="AH647" i="19"/>
  <c r="AI647" i="19"/>
  <c r="AJ647" i="19"/>
  <c r="AK647" i="19"/>
  <c r="AL647" i="19"/>
  <c r="AM647" i="19"/>
  <c r="AN647" i="19"/>
  <c r="AO647" i="19"/>
  <c r="AP647" i="19"/>
  <c r="AQ647" i="19"/>
  <c r="AR647" i="19"/>
  <c r="AS647" i="19"/>
  <c r="AT647" i="19"/>
  <c r="AV647" i="19"/>
  <c r="AW647" i="19"/>
  <c r="AX647" i="19"/>
  <c r="AY647" i="19"/>
  <c r="BB647" i="19"/>
  <c r="F648" i="19"/>
  <c r="X648" i="19" s="1"/>
  <c r="G648" i="19"/>
  <c r="H648" i="19"/>
  <c r="I648" i="19"/>
  <c r="J648" i="19"/>
  <c r="K648" i="19"/>
  <c r="L648" i="19"/>
  <c r="M648" i="19"/>
  <c r="N648" i="19"/>
  <c r="O648" i="19"/>
  <c r="P648" i="19"/>
  <c r="Q648" i="19"/>
  <c r="R648" i="19"/>
  <c r="S648" i="19"/>
  <c r="T648" i="19"/>
  <c r="U648" i="19"/>
  <c r="V648" i="19"/>
  <c r="W648" i="19"/>
  <c r="Y648" i="19"/>
  <c r="Z648" i="19"/>
  <c r="AA648" i="19"/>
  <c r="AB648" i="19"/>
  <c r="AC648" i="19"/>
  <c r="AU648" i="19" s="1"/>
  <c r="AD648" i="19"/>
  <c r="AE648" i="19"/>
  <c r="AF648" i="19"/>
  <c r="AG648" i="19"/>
  <c r="AH648" i="19"/>
  <c r="AI648" i="19"/>
  <c r="AJ648" i="19"/>
  <c r="AK648" i="19"/>
  <c r="AL648" i="19"/>
  <c r="AM648" i="19"/>
  <c r="AN648" i="19"/>
  <c r="AO648" i="19"/>
  <c r="AP648" i="19"/>
  <c r="AQ648" i="19"/>
  <c r="AR648" i="19"/>
  <c r="AS648" i="19"/>
  <c r="AT648" i="19"/>
  <c r="AV648" i="19"/>
  <c r="AW648" i="19"/>
  <c r="AX648" i="19"/>
  <c r="AY648" i="19"/>
  <c r="BB648" i="19"/>
  <c r="F649" i="19"/>
  <c r="X649" i="19" s="1"/>
  <c r="G649" i="19"/>
  <c r="H649" i="19"/>
  <c r="I649" i="19"/>
  <c r="J649" i="19"/>
  <c r="K649" i="19"/>
  <c r="L649" i="19"/>
  <c r="M649" i="19"/>
  <c r="N649" i="19"/>
  <c r="O649" i="19"/>
  <c r="P649" i="19"/>
  <c r="Q649" i="19"/>
  <c r="R649" i="19"/>
  <c r="S649" i="19"/>
  <c r="T649" i="19"/>
  <c r="U649" i="19"/>
  <c r="V649" i="19"/>
  <c r="W649" i="19"/>
  <c r="Y649" i="19"/>
  <c r="Z649" i="19"/>
  <c r="AA649" i="19"/>
  <c r="AB649" i="19"/>
  <c r="AC649" i="19"/>
  <c r="AD649" i="19"/>
  <c r="AE649" i="19"/>
  <c r="AF649" i="19"/>
  <c r="AG649" i="19"/>
  <c r="AH649" i="19"/>
  <c r="AI649" i="19"/>
  <c r="AJ649" i="19"/>
  <c r="AK649" i="19"/>
  <c r="AL649" i="19"/>
  <c r="AM649" i="19"/>
  <c r="AN649" i="19"/>
  <c r="AO649" i="19"/>
  <c r="AP649" i="19"/>
  <c r="AQ649" i="19"/>
  <c r="AR649" i="19"/>
  <c r="AS649" i="19"/>
  <c r="AT649" i="19"/>
  <c r="AU649" i="19"/>
  <c r="AV649" i="19"/>
  <c r="AW649" i="19"/>
  <c r="AX649" i="19"/>
  <c r="AY649" i="19"/>
  <c r="BB649" i="19"/>
  <c r="F650" i="19"/>
  <c r="G650" i="19"/>
  <c r="H650" i="19"/>
  <c r="I650" i="19"/>
  <c r="J650" i="19"/>
  <c r="K650" i="19"/>
  <c r="L650" i="19"/>
  <c r="M650" i="19"/>
  <c r="N650" i="19"/>
  <c r="O650" i="19"/>
  <c r="P650" i="19"/>
  <c r="Q650" i="19"/>
  <c r="R650" i="19"/>
  <c r="S650" i="19"/>
  <c r="T650" i="19"/>
  <c r="U650" i="19"/>
  <c r="V650" i="19"/>
  <c r="W650" i="19"/>
  <c r="X650" i="19"/>
  <c r="Y650" i="19"/>
  <c r="Z650" i="19"/>
  <c r="AA650" i="19"/>
  <c r="AB650" i="19"/>
  <c r="AC650" i="19"/>
  <c r="AD650" i="19"/>
  <c r="AE650" i="19"/>
  <c r="AF650" i="19"/>
  <c r="AG650" i="19"/>
  <c r="AH650" i="19"/>
  <c r="AI650" i="19"/>
  <c r="AJ650" i="19"/>
  <c r="AK650" i="19"/>
  <c r="AL650" i="19"/>
  <c r="AM650" i="19"/>
  <c r="AN650" i="19"/>
  <c r="AO650" i="19"/>
  <c r="AP650" i="19"/>
  <c r="AQ650" i="19"/>
  <c r="AR650" i="19"/>
  <c r="AS650" i="19"/>
  <c r="AT650" i="19"/>
  <c r="AU650" i="19"/>
  <c r="AV650" i="19"/>
  <c r="AW650" i="19"/>
  <c r="AX650" i="19"/>
  <c r="AY650" i="19"/>
  <c r="BB650" i="19"/>
  <c r="F651" i="19"/>
  <c r="G651" i="19"/>
  <c r="H651" i="19"/>
  <c r="I651" i="19"/>
  <c r="J651" i="19"/>
  <c r="K651" i="19"/>
  <c r="L651" i="19"/>
  <c r="M651" i="19"/>
  <c r="N651" i="19"/>
  <c r="O651" i="19"/>
  <c r="P651" i="19"/>
  <c r="Q651" i="19"/>
  <c r="R651" i="19"/>
  <c r="S651" i="19"/>
  <c r="T651" i="19"/>
  <c r="U651" i="19"/>
  <c r="V651" i="19"/>
  <c r="W651" i="19"/>
  <c r="X651" i="19"/>
  <c r="Y651" i="19"/>
  <c r="Z651" i="19"/>
  <c r="AA651" i="19"/>
  <c r="AB651" i="19"/>
  <c r="AC651" i="19"/>
  <c r="AU651" i="19" s="1"/>
  <c r="AD651" i="19"/>
  <c r="AE651" i="19"/>
  <c r="AF651" i="19"/>
  <c r="AG651" i="19"/>
  <c r="AH651" i="19"/>
  <c r="AI651" i="19"/>
  <c r="AJ651" i="19"/>
  <c r="AK651" i="19"/>
  <c r="AL651" i="19"/>
  <c r="AM651" i="19"/>
  <c r="AN651" i="19"/>
  <c r="AO651" i="19"/>
  <c r="AP651" i="19"/>
  <c r="AQ651" i="19"/>
  <c r="AR651" i="19"/>
  <c r="AS651" i="19"/>
  <c r="AT651" i="19"/>
  <c r="AV651" i="19"/>
  <c r="AW651" i="19"/>
  <c r="AX651" i="19"/>
  <c r="AY651" i="19"/>
  <c r="BB651" i="19"/>
  <c r="F652" i="19"/>
  <c r="X652" i="19" s="1"/>
  <c r="G652" i="19"/>
  <c r="H652" i="19"/>
  <c r="I652" i="19"/>
  <c r="J652" i="19"/>
  <c r="K652" i="19"/>
  <c r="L652" i="19"/>
  <c r="M652" i="19"/>
  <c r="N652" i="19"/>
  <c r="O652" i="19"/>
  <c r="P652" i="19"/>
  <c r="Q652" i="19"/>
  <c r="R652" i="19"/>
  <c r="S652" i="19"/>
  <c r="T652" i="19"/>
  <c r="U652" i="19"/>
  <c r="V652" i="19"/>
  <c r="W652" i="19"/>
  <c r="Y652" i="19"/>
  <c r="Z652" i="19"/>
  <c r="AA652" i="19"/>
  <c r="AB652" i="19"/>
  <c r="AC652" i="19"/>
  <c r="AD652" i="19"/>
  <c r="AE652" i="19"/>
  <c r="AF652" i="19"/>
  <c r="AG652" i="19"/>
  <c r="AH652" i="19"/>
  <c r="AI652" i="19"/>
  <c r="AJ652" i="19"/>
  <c r="AK652" i="19"/>
  <c r="AL652" i="19"/>
  <c r="AM652" i="19"/>
  <c r="AN652" i="19"/>
  <c r="AO652" i="19"/>
  <c r="AP652" i="19"/>
  <c r="AQ652" i="19"/>
  <c r="AR652" i="19"/>
  <c r="AS652" i="19"/>
  <c r="AT652" i="19"/>
  <c r="AU652" i="19"/>
  <c r="AV652" i="19"/>
  <c r="AW652" i="19"/>
  <c r="AX652" i="19"/>
  <c r="AY652" i="19"/>
  <c r="BB652" i="19"/>
  <c r="F653" i="19"/>
  <c r="G653" i="19"/>
  <c r="H653" i="19"/>
  <c r="I653" i="19"/>
  <c r="J653" i="19"/>
  <c r="K653" i="19"/>
  <c r="L653" i="19"/>
  <c r="M653" i="19"/>
  <c r="N653" i="19"/>
  <c r="O653" i="19"/>
  <c r="P653" i="19"/>
  <c r="Q653" i="19"/>
  <c r="R653" i="19"/>
  <c r="S653" i="19"/>
  <c r="T653" i="19"/>
  <c r="U653" i="19"/>
  <c r="V653" i="19"/>
  <c r="W653" i="19"/>
  <c r="X653" i="19"/>
  <c r="Y653" i="19"/>
  <c r="Z653" i="19"/>
  <c r="AA653" i="19"/>
  <c r="AB653" i="19"/>
  <c r="AC653" i="19"/>
  <c r="AD653" i="19"/>
  <c r="AE653" i="19"/>
  <c r="AF653" i="19"/>
  <c r="AG653" i="19"/>
  <c r="AH653" i="19"/>
  <c r="AI653" i="19"/>
  <c r="AJ653" i="19"/>
  <c r="AK653" i="19"/>
  <c r="AL653" i="19"/>
  <c r="AM653" i="19"/>
  <c r="AN653" i="19"/>
  <c r="AO653" i="19"/>
  <c r="AP653" i="19"/>
  <c r="AQ653" i="19"/>
  <c r="AR653" i="19"/>
  <c r="AS653" i="19"/>
  <c r="AT653" i="19"/>
  <c r="AU653" i="19"/>
  <c r="AV653" i="19"/>
  <c r="AW653" i="19"/>
  <c r="AX653" i="19"/>
  <c r="AY653" i="19"/>
  <c r="BB653" i="19"/>
  <c r="F654" i="19"/>
  <c r="G654" i="19"/>
  <c r="H654" i="19"/>
  <c r="I654" i="19"/>
  <c r="J654" i="19"/>
  <c r="K654" i="19"/>
  <c r="L654" i="19"/>
  <c r="M654" i="19"/>
  <c r="N654" i="19"/>
  <c r="O654" i="19"/>
  <c r="P654" i="19"/>
  <c r="Q654" i="19"/>
  <c r="R654" i="19"/>
  <c r="S654" i="19"/>
  <c r="T654" i="19"/>
  <c r="U654" i="19"/>
  <c r="V654" i="19"/>
  <c r="W654" i="19"/>
  <c r="X654" i="19"/>
  <c r="Y654" i="19"/>
  <c r="Z654" i="19"/>
  <c r="AA654" i="19"/>
  <c r="AB654" i="19"/>
  <c r="AC654" i="19"/>
  <c r="AU654" i="19" s="1"/>
  <c r="AD654" i="19"/>
  <c r="AE654" i="19"/>
  <c r="AF654" i="19"/>
  <c r="AG654" i="19"/>
  <c r="AH654" i="19"/>
  <c r="AI654" i="19"/>
  <c r="AJ654" i="19"/>
  <c r="AK654" i="19"/>
  <c r="AL654" i="19"/>
  <c r="AM654" i="19"/>
  <c r="AN654" i="19"/>
  <c r="AO654" i="19"/>
  <c r="AP654" i="19"/>
  <c r="AQ654" i="19"/>
  <c r="AR654" i="19"/>
  <c r="AS654" i="19"/>
  <c r="AT654" i="19"/>
  <c r="AV654" i="19"/>
  <c r="AW654" i="19"/>
  <c r="AX654" i="19"/>
  <c r="AY654" i="19"/>
  <c r="BB654" i="19"/>
  <c r="F655" i="19"/>
  <c r="X655" i="19" s="1"/>
  <c r="G655" i="19"/>
  <c r="H655" i="19"/>
  <c r="I655" i="19"/>
  <c r="J655" i="19"/>
  <c r="K655" i="19"/>
  <c r="L655" i="19"/>
  <c r="M655" i="19"/>
  <c r="N655" i="19"/>
  <c r="O655" i="19"/>
  <c r="P655" i="19"/>
  <c r="Q655" i="19"/>
  <c r="R655" i="19"/>
  <c r="S655" i="19"/>
  <c r="T655" i="19"/>
  <c r="U655" i="19"/>
  <c r="V655" i="19"/>
  <c r="W655" i="19"/>
  <c r="Y655" i="19"/>
  <c r="Z655" i="19"/>
  <c r="AA655" i="19"/>
  <c r="AB655" i="19"/>
  <c r="AC655" i="19"/>
  <c r="AU655" i="19" s="1"/>
  <c r="AD655" i="19"/>
  <c r="AE655" i="19"/>
  <c r="AF655" i="19"/>
  <c r="AG655" i="19"/>
  <c r="AH655" i="19"/>
  <c r="AI655" i="19"/>
  <c r="AJ655" i="19"/>
  <c r="AK655" i="19"/>
  <c r="AL655" i="19"/>
  <c r="AM655" i="19"/>
  <c r="AN655" i="19"/>
  <c r="AO655" i="19"/>
  <c r="AP655" i="19"/>
  <c r="AQ655" i="19"/>
  <c r="AR655" i="19"/>
  <c r="AS655" i="19"/>
  <c r="AT655" i="19"/>
  <c r="AV655" i="19"/>
  <c r="AW655" i="19"/>
  <c r="AX655" i="19"/>
  <c r="AY655" i="19"/>
  <c r="BB655" i="19"/>
  <c r="F656" i="19"/>
  <c r="X656" i="19" s="1"/>
  <c r="G656" i="19"/>
  <c r="H656" i="19"/>
  <c r="I656" i="19"/>
  <c r="J656" i="19"/>
  <c r="K656" i="19"/>
  <c r="L656" i="19"/>
  <c r="M656" i="19"/>
  <c r="N656" i="19"/>
  <c r="O656" i="19"/>
  <c r="P656" i="19"/>
  <c r="Q656" i="19"/>
  <c r="R656" i="19"/>
  <c r="S656" i="19"/>
  <c r="T656" i="19"/>
  <c r="U656" i="19"/>
  <c r="V656" i="19"/>
  <c r="W656" i="19"/>
  <c r="Y656" i="19"/>
  <c r="Z656" i="19"/>
  <c r="AA656" i="19"/>
  <c r="AB656" i="19"/>
  <c r="AC656" i="19"/>
  <c r="AU656" i="19" s="1"/>
  <c r="AD656" i="19"/>
  <c r="AE656" i="19"/>
  <c r="AF656" i="19"/>
  <c r="AG656" i="19"/>
  <c r="AH656" i="19"/>
  <c r="AI656" i="19"/>
  <c r="AJ656" i="19"/>
  <c r="AK656" i="19"/>
  <c r="AL656" i="19"/>
  <c r="AM656" i="19"/>
  <c r="AN656" i="19"/>
  <c r="AO656" i="19"/>
  <c r="AP656" i="19"/>
  <c r="AQ656" i="19"/>
  <c r="AR656" i="19"/>
  <c r="AS656" i="19"/>
  <c r="AT656" i="19"/>
  <c r="AV656" i="19"/>
  <c r="AW656" i="19"/>
  <c r="AX656" i="19"/>
  <c r="AY656" i="19"/>
  <c r="BB656" i="19"/>
  <c r="F657" i="19"/>
  <c r="X657" i="19" s="1"/>
  <c r="G657" i="19"/>
  <c r="H657" i="19"/>
  <c r="I657" i="19"/>
  <c r="J657" i="19"/>
  <c r="K657" i="19"/>
  <c r="L657" i="19"/>
  <c r="M657" i="19"/>
  <c r="N657" i="19"/>
  <c r="O657" i="19"/>
  <c r="P657" i="19"/>
  <c r="Q657" i="19"/>
  <c r="R657" i="19"/>
  <c r="S657" i="19"/>
  <c r="T657" i="19"/>
  <c r="U657" i="19"/>
  <c r="V657" i="19"/>
  <c r="W657" i="19"/>
  <c r="Y657" i="19"/>
  <c r="Z657" i="19"/>
  <c r="AA657" i="19"/>
  <c r="AB657" i="19"/>
  <c r="AC657" i="19"/>
  <c r="AD657" i="19"/>
  <c r="AE657" i="19"/>
  <c r="AF657" i="19"/>
  <c r="AG657" i="19"/>
  <c r="AH657" i="19"/>
  <c r="AI657" i="19"/>
  <c r="AJ657" i="19"/>
  <c r="AK657" i="19"/>
  <c r="AL657" i="19"/>
  <c r="AM657" i="19"/>
  <c r="AN657" i="19"/>
  <c r="AO657" i="19"/>
  <c r="AP657" i="19"/>
  <c r="AQ657" i="19"/>
  <c r="AR657" i="19"/>
  <c r="AS657" i="19"/>
  <c r="AT657" i="19"/>
  <c r="AU657" i="19"/>
  <c r="AV657" i="19"/>
  <c r="AW657" i="19"/>
  <c r="AX657" i="19"/>
  <c r="AY657" i="19"/>
  <c r="BB657" i="19"/>
  <c r="F658" i="19"/>
  <c r="G658" i="19"/>
  <c r="H658" i="19"/>
  <c r="I658" i="19"/>
  <c r="J658" i="19"/>
  <c r="K658" i="19"/>
  <c r="L658" i="19"/>
  <c r="M658" i="19"/>
  <c r="N658" i="19"/>
  <c r="O658" i="19"/>
  <c r="P658" i="19"/>
  <c r="Q658" i="19"/>
  <c r="R658" i="19"/>
  <c r="S658" i="19"/>
  <c r="T658" i="19"/>
  <c r="U658" i="19"/>
  <c r="V658" i="19"/>
  <c r="W658" i="19"/>
  <c r="X658" i="19"/>
  <c r="Y658" i="19"/>
  <c r="Z658" i="19"/>
  <c r="AA658" i="19"/>
  <c r="AB658" i="19"/>
  <c r="AC658" i="19"/>
  <c r="AD658" i="19"/>
  <c r="AE658" i="19"/>
  <c r="AF658" i="19"/>
  <c r="AG658" i="19"/>
  <c r="AH658" i="19"/>
  <c r="AI658" i="19"/>
  <c r="AJ658" i="19"/>
  <c r="AK658" i="19"/>
  <c r="AL658" i="19"/>
  <c r="AM658" i="19"/>
  <c r="AN658" i="19"/>
  <c r="AO658" i="19"/>
  <c r="AP658" i="19"/>
  <c r="AQ658" i="19"/>
  <c r="AR658" i="19"/>
  <c r="AS658" i="19"/>
  <c r="AT658" i="19"/>
  <c r="AU658" i="19"/>
  <c r="AV658" i="19"/>
  <c r="AW658" i="19"/>
  <c r="AX658" i="19"/>
  <c r="AY658" i="19"/>
  <c r="BB658" i="19"/>
  <c r="F659" i="19"/>
  <c r="G659" i="19"/>
  <c r="H659" i="19"/>
  <c r="I659" i="19"/>
  <c r="J659" i="19"/>
  <c r="K659" i="19"/>
  <c r="L659" i="19"/>
  <c r="M659" i="19"/>
  <c r="N659" i="19"/>
  <c r="O659" i="19"/>
  <c r="P659" i="19"/>
  <c r="Q659" i="19"/>
  <c r="R659" i="19"/>
  <c r="S659" i="19"/>
  <c r="T659" i="19"/>
  <c r="U659" i="19"/>
  <c r="V659" i="19"/>
  <c r="W659" i="19"/>
  <c r="X659" i="19"/>
  <c r="Y659" i="19"/>
  <c r="Z659" i="19"/>
  <c r="AA659" i="19"/>
  <c r="AB659" i="19"/>
  <c r="AC659" i="19"/>
  <c r="AU659" i="19" s="1"/>
  <c r="AD659" i="19"/>
  <c r="AE659" i="19"/>
  <c r="AF659" i="19"/>
  <c r="AG659" i="19"/>
  <c r="AH659" i="19"/>
  <c r="AI659" i="19"/>
  <c r="AJ659" i="19"/>
  <c r="AK659" i="19"/>
  <c r="AL659" i="19"/>
  <c r="AM659" i="19"/>
  <c r="AN659" i="19"/>
  <c r="AO659" i="19"/>
  <c r="AP659" i="19"/>
  <c r="AQ659" i="19"/>
  <c r="AR659" i="19"/>
  <c r="AS659" i="19"/>
  <c r="AT659" i="19"/>
  <c r="AV659" i="19"/>
  <c r="AW659" i="19"/>
  <c r="AX659" i="19"/>
  <c r="AY659" i="19"/>
  <c r="BB659" i="19"/>
  <c r="F660" i="19"/>
  <c r="X660" i="19" s="1"/>
  <c r="G660" i="19"/>
  <c r="H660" i="19"/>
  <c r="I660" i="19"/>
  <c r="J660" i="19"/>
  <c r="K660" i="19"/>
  <c r="L660" i="19"/>
  <c r="M660" i="19"/>
  <c r="N660" i="19"/>
  <c r="O660" i="19"/>
  <c r="P660" i="19"/>
  <c r="Q660" i="19"/>
  <c r="R660" i="19"/>
  <c r="S660" i="19"/>
  <c r="T660" i="19"/>
  <c r="U660" i="19"/>
  <c r="V660" i="19"/>
  <c r="W660" i="19"/>
  <c r="Y660" i="19"/>
  <c r="Z660" i="19"/>
  <c r="AA660" i="19"/>
  <c r="AB660" i="19"/>
  <c r="AC660" i="19"/>
  <c r="AD660" i="19"/>
  <c r="AE660" i="19"/>
  <c r="AF660" i="19"/>
  <c r="AG660" i="19"/>
  <c r="AH660" i="19"/>
  <c r="AI660" i="19"/>
  <c r="AJ660" i="19"/>
  <c r="AK660" i="19"/>
  <c r="AL660" i="19"/>
  <c r="AM660" i="19"/>
  <c r="AN660" i="19"/>
  <c r="AO660" i="19"/>
  <c r="AP660" i="19"/>
  <c r="AQ660" i="19"/>
  <c r="AR660" i="19"/>
  <c r="AS660" i="19"/>
  <c r="AT660" i="19"/>
  <c r="AU660" i="19"/>
  <c r="AV660" i="19"/>
  <c r="AW660" i="19"/>
  <c r="AX660" i="19"/>
  <c r="AY660" i="19"/>
  <c r="BB660" i="19"/>
  <c r="F661" i="19"/>
  <c r="G661" i="19"/>
  <c r="H661" i="19"/>
  <c r="I661" i="19"/>
  <c r="J661" i="19"/>
  <c r="K661" i="19"/>
  <c r="L661" i="19"/>
  <c r="M661" i="19"/>
  <c r="N661" i="19"/>
  <c r="O661" i="19"/>
  <c r="P661" i="19"/>
  <c r="Q661" i="19"/>
  <c r="R661" i="19"/>
  <c r="S661" i="19"/>
  <c r="T661" i="19"/>
  <c r="U661" i="19"/>
  <c r="V661" i="19"/>
  <c r="W661" i="19"/>
  <c r="X661" i="19"/>
  <c r="Y661" i="19"/>
  <c r="Z661" i="19"/>
  <c r="AA661" i="19"/>
  <c r="AB661" i="19"/>
  <c r="AC661" i="19"/>
  <c r="AD661" i="19"/>
  <c r="AE661" i="19"/>
  <c r="AF661" i="19"/>
  <c r="AG661" i="19"/>
  <c r="AH661" i="19"/>
  <c r="AI661" i="19"/>
  <c r="AJ661" i="19"/>
  <c r="AK661" i="19"/>
  <c r="AL661" i="19"/>
  <c r="AM661" i="19"/>
  <c r="AN661" i="19"/>
  <c r="AO661" i="19"/>
  <c r="AP661" i="19"/>
  <c r="AQ661" i="19"/>
  <c r="AR661" i="19"/>
  <c r="AS661" i="19"/>
  <c r="AT661" i="19"/>
  <c r="AU661" i="19"/>
  <c r="AV661" i="19"/>
  <c r="AW661" i="19"/>
  <c r="AX661" i="19"/>
  <c r="AY661" i="19"/>
  <c r="BB661" i="19"/>
  <c r="F662" i="19"/>
  <c r="G662" i="19"/>
  <c r="H662" i="19"/>
  <c r="I662" i="19"/>
  <c r="J662" i="19"/>
  <c r="K662" i="19"/>
  <c r="L662" i="19"/>
  <c r="M662" i="19"/>
  <c r="N662" i="19"/>
  <c r="O662" i="19"/>
  <c r="P662" i="19"/>
  <c r="Q662" i="19"/>
  <c r="R662" i="19"/>
  <c r="S662" i="19"/>
  <c r="T662" i="19"/>
  <c r="U662" i="19"/>
  <c r="V662" i="19"/>
  <c r="W662" i="19"/>
  <c r="X662" i="19"/>
  <c r="Y662" i="19"/>
  <c r="Z662" i="19"/>
  <c r="AA662" i="19"/>
  <c r="AB662" i="19"/>
  <c r="AC662" i="19"/>
  <c r="AU662" i="19" s="1"/>
  <c r="AD662" i="19"/>
  <c r="AE662" i="19"/>
  <c r="AF662" i="19"/>
  <c r="AG662" i="19"/>
  <c r="AH662" i="19"/>
  <c r="AI662" i="19"/>
  <c r="AJ662" i="19"/>
  <c r="AK662" i="19"/>
  <c r="AL662" i="19"/>
  <c r="AM662" i="19"/>
  <c r="AN662" i="19"/>
  <c r="AO662" i="19"/>
  <c r="AP662" i="19"/>
  <c r="AQ662" i="19"/>
  <c r="AR662" i="19"/>
  <c r="AS662" i="19"/>
  <c r="AT662" i="19"/>
  <c r="AV662" i="19"/>
  <c r="AW662" i="19"/>
  <c r="AX662" i="19"/>
  <c r="AY662" i="19"/>
  <c r="BB662" i="19"/>
  <c r="F663" i="19"/>
  <c r="X663" i="19" s="1"/>
  <c r="G663" i="19"/>
  <c r="H663" i="19"/>
  <c r="I663" i="19"/>
  <c r="J663" i="19"/>
  <c r="K663" i="19"/>
  <c r="L663" i="19"/>
  <c r="M663" i="19"/>
  <c r="N663" i="19"/>
  <c r="O663" i="19"/>
  <c r="P663" i="19"/>
  <c r="Q663" i="19"/>
  <c r="R663" i="19"/>
  <c r="S663" i="19"/>
  <c r="T663" i="19"/>
  <c r="U663" i="19"/>
  <c r="V663" i="19"/>
  <c r="W663" i="19"/>
  <c r="Y663" i="19"/>
  <c r="Z663" i="19"/>
  <c r="AA663" i="19"/>
  <c r="AB663" i="19"/>
  <c r="AC663" i="19"/>
  <c r="AU663" i="19" s="1"/>
  <c r="AD663" i="19"/>
  <c r="AE663" i="19"/>
  <c r="AF663" i="19"/>
  <c r="AG663" i="19"/>
  <c r="AH663" i="19"/>
  <c r="AI663" i="19"/>
  <c r="AJ663" i="19"/>
  <c r="AK663" i="19"/>
  <c r="AL663" i="19"/>
  <c r="AM663" i="19"/>
  <c r="AN663" i="19"/>
  <c r="AO663" i="19"/>
  <c r="AP663" i="19"/>
  <c r="AQ663" i="19"/>
  <c r="AR663" i="19"/>
  <c r="AS663" i="19"/>
  <c r="AT663" i="19"/>
  <c r="AV663" i="19"/>
  <c r="AW663" i="19"/>
  <c r="AX663" i="19"/>
  <c r="AY663" i="19"/>
  <c r="BB663" i="19"/>
  <c r="F664" i="19"/>
  <c r="X664" i="19" s="1"/>
  <c r="G664" i="19"/>
  <c r="H664" i="19"/>
  <c r="I664" i="19"/>
  <c r="J664" i="19"/>
  <c r="K664" i="19"/>
  <c r="L664" i="19"/>
  <c r="M664" i="19"/>
  <c r="N664" i="19"/>
  <c r="O664" i="19"/>
  <c r="P664" i="19"/>
  <c r="Q664" i="19"/>
  <c r="R664" i="19"/>
  <c r="S664" i="19"/>
  <c r="T664" i="19"/>
  <c r="U664" i="19"/>
  <c r="V664" i="19"/>
  <c r="W664" i="19"/>
  <c r="Y664" i="19"/>
  <c r="Z664" i="19"/>
  <c r="AA664" i="19"/>
  <c r="AB664" i="19"/>
  <c r="AC664" i="19"/>
  <c r="AU664" i="19" s="1"/>
  <c r="AD664" i="19"/>
  <c r="AE664" i="19"/>
  <c r="AF664" i="19"/>
  <c r="AG664" i="19"/>
  <c r="AH664" i="19"/>
  <c r="AI664" i="19"/>
  <c r="AJ664" i="19"/>
  <c r="AK664" i="19"/>
  <c r="AL664" i="19"/>
  <c r="AM664" i="19"/>
  <c r="AN664" i="19"/>
  <c r="AO664" i="19"/>
  <c r="AP664" i="19"/>
  <c r="AQ664" i="19"/>
  <c r="AR664" i="19"/>
  <c r="AS664" i="19"/>
  <c r="AT664" i="19"/>
  <c r="AV664" i="19"/>
  <c r="AW664" i="19"/>
  <c r="AX664" i="19"/>
  <c r="AY664" i="19"/>
  <c r="BB664" i="19"/>
  <c r="F665" i="19"/>
  <c r="X665" i="19" s="1"/>
  <c r="G665" i="19"/>
  <c r="H665" i="19"/>
  <c r="I665" i="19"/>
  <c r="J665" i="19"/>
  <c r="K665" i="19"/>
  <c r="L665" i="19"/>
  <c r="M665" i="19"/>
  <c r="N665" i="19"/>
  <c r="O665" i="19"/>
  <c r="P665" i="19"/>
  <c r="Q665" i="19"/>
  <c r="R665" i="19"/>
  <c r="S665" i="19"/>
  <c r="T665" i="19"/>
  <c r="U665" i="19"/>
  <c r="V665" i="19"/>
  <c r="W665" i="19"/>
  <c r="Y665" i="19"/>
  <c r="Z665" i="19"/>
  <c r="AA665" i="19"/>
  <c r="AB665" i="19"/>
  <c r="AC665" i="19"/>
  <c r="AD665" i="19"/>
  <c r="AE665" i="19"/>
  <c r="AF665" i="19"/>
  <c r="AG665" i="19"/>
  <c r="AH665" i="19"/>
  <c r="AI665" i="19"/>
  <c r="AJ665" i="19"/>
  <c r="AK665" i="19"/>
  <c r="AL665" i="19"/>
  <c r="AM665" i="19"/>
  <c r="AN665" i="19"/>
  <c r="AO665" i="19"/>
  <c r="AP665" i="19"/>
  <c r="AQ665" i="19"/>
  <c r="AR665" i="19"/>
  <c r="AS665" i="19"/>
  <c r="AT665" i="19"/>
  <c r="AU665" i="19"/>
  <c r="AV665" i="19"/>
  <c r="AW665" i="19"/>
  <c r="AX665" i="19"/>
  <c r="AY665" i="19"/>
  <c r="BB665" i="19"/>
  <c r="F666" i="19"/>
  <c r="G666" i="19"/>
  <c r="H666" i="19"/>
  <c r="I666" i="19"/>
  <c r="J666" i="19"/>
  <c r="K666" i="19"/>
  <c r="L666" i="19"/>
  <c r="M666" i="19"/>
  <c r="N666" i="19"/>
  <c r="O666" i="19"/>
  <c r="P666" i="19"/>
  <c r="Q666" i="19"/>
  <c r="R666" i="19"/>
  <c r="S666" i="19"/>
  <c r="T666" i="19"/>
  <c r="U666" i="19"/>
  <c r="V666" i="19"/>
  <c r="W666" i="19"/>
  <c r="X666" i="19"/>
  <c r="Y666" i="19"/>
  <c r="Z666" i="19"/>
  <c r="AA666" i="19"/>
  <c r="AB666" i="19"/>
  <c r="AC666" i="19"/>
  <c r="AD666" i="19"/>
  <c r="AE666" i="19"/>
  <c r="AF666" i="19"/>
  <c r="AG666" i="19"/>
  <c r="AH666" i="19"/>
  <c r="AI666" i="19"/>
  <c r="AJ666" i="19"/>
  <c r="AK666" i="19"/>
  <c r="AL666" i="19"/>
  <c r="AM666" i="19"/>
  <c r="AN666" i="19"/>
  <c r="AO666" i="19"/>
  <c r="AP666" i="19"/>
  <c r="AQ666" i="19"/>
  <c r="AR666" i="19"/>
  <c r="AS666" i="19"/>
  <c r="AT666" i="19"/>
  <c r="AU666" i="19"/>
  <c r="AV666" i="19"/>
  <c r="AW666" i="19"/>
  <c r="AX666" i="19"/>
  <c r="AY666" i="19"/>
  <c r="BB666" i="19"/>
  <c r="F667" i="19"/>
  <c r="G667" i="19"/>
  <c r="H667" i="19"/>
  <c r="I667" i="19"/>
  <c r="J667" i="19"/>
  <c r="K667" i="19"/>
  <c r="L667" i="19"/>
  <c r="M667" i="19"/>
  <c r="N667" i="19"/>
  <c r="O667" i="19"/>
  <c r="P667" i="19"/>
  <c r="Q667" i="19"/>
  <c r="R667" i="19"/>
  <c r="S667" i="19"/>
  <c r="T667" i="19"/>
  <c r="U667" i="19"/>
  <c r="V667" i="19"/>
  <c r="W667" i="19"/>
  <c r="X667" i="19"/>
  <c r="Y667" i="19"/>
  <c r="Z667" i="19"/>
  <c r="AA667" i="19"/>
  <c r="AB667" i="19"/>
  <c r="AC667" i="19"/>
  <c r="AU667" i="19" s="1"/>
  <c r="AD667" i="19"/>
  <c r="AE667" i="19"/>
  <c r="AF667" i="19"/>
  <c r="AG667" i="19"/>
  <c r="AH667" i="19"/>
  <c r="AI667" i="19"/>
  <c r="AJ667" i="19"/>
  <c r="AK667" i="19"/>
  <c r="AL667" i="19"/>
  <c r="AM667" i="19"/>
  <c r="AN667" i="19"/>
  <c r="AO667" i="19"/>
  <c r="AP667" i="19"/>
  <c r="AQ667" i="19"/>
  <c r="AR667" i="19"/>
  <c r="AS667" i="19"/>
  <c r="AT667" i="19"/>
  <c r="AV667" i="19"/>
  <c r="AW667" i="19"/>
  <c r="AX667" i="19"/>
  <c r="AY667" i="19"/>
  <c r="BB667" i="19"/>
  <c r="F668" i="19"/>
  <c r="X668" i="19" s="1"/>
  <c r="G668" i="19"/>
  <c r="H668" i="19"/>
  <c r="I668" i="19"/>
  <c r="J668" i="19"/>
  <c r="K668" i="19"/>
  <c r="L668" i="19"/>
  <c r="M668" i="19"/>
  <c r="N668" i="19"/>
  <c r="O668" i="19"/>
  <c r="P668" i="19"/>
  <c r="Q668" i="19"/>
  <c r="R668" i="19"/>
  <c r="S668" i="19"/>
  <c r="T668" i="19"/>
  <c r="U668" i="19"/>
  <c r="V668" i="19"/>
  <c r="W668" i="19"/>
  <c r="Y668" i="19"/>
  <c r="Z668" i="19"/>
  <c r="AA668" i="19"/>
  <c r="AB668" i="19"/>
  <c r="AC668" i="19"/>
  <c r="AD668" i="19"/>
  <c r="AE668" i="19"/>
  <c r="AF668" i="19"/>
  <c r="AG668" i="19"/>
  <c r="AH668" i="19"/>
  <c r="AI668" i="19"/>
  <c r="AJ668" i="19"/>
  <c r="AK668" i="19"/>
  <c r="AL668" i="19"/>
  <c r="AM668" i="19"/>
  <c r="AN668" i="19"/>
  <c r="AO668" i="19"/>
  <c r="AP668" i="19"/>
  <c r="AQ668" i="19"/>
  <c r="AR668" i="19"/>
  <c r="AS668" i="19"/>
  <c r="AT668" i="19"/>
  <c r="AU668" i="19"/>
  <c r="AV668" i="19"/>
  <c r="AW668" i="19"/>
  <c r="AX668" i="19"/>
  <c r="AY668" i="19"/>
  <c r="BB668" i="19"/>
  <c r="F669" i="19"/>
  <c r="G669" i="19"/>
  <c r="H669" i="19"/>
  <c r="I669" i="19"/>
  <c r="J669" i="19"/>
  <c r="K669" i="19"/>
  <c r="L669" i="19"/>
  <c r="M669" i="19"/>
  <c r="N669" i="19"/>
  <c r="O669" i="19"/>
  <c r="P669" i="19"/>
  <c r="Q669" i="19"/>
  <c r="R669" i="19"/>
  <c r="S669" i="19"/>
  <c r="T669" i="19"/>
  <c r="U669" i="19"/>
  <c r="V669" i="19"/>
  <c r="W669" i="19"/>
  <c r="X669" i="19"/>
  <c r="Y669" i="19"/>
  <c r="Z669" i="19"/>
  <c r="AA669" i="19"/>
  <c r="AB669" i="19"/>
  <c r="AC669" i="19"/>
  <c r="AD669" i="19"/>
  <c r="AE669" i="19"/>
  <c r="AF669" i="19"/>
  <c r="AG669" i="19"/>
  <c r="AH669" i="19"/>
  <c r="AI669" i="19"/>
  <c r="AJ669" i="19"/>
  <c r="AK669" i="19"/>
  <c r="AL669" i="19"/>
  <c r="AM669" i="19"/>
  <c r="AN669" i="19"/>
  <c r="AO669" i="19"/>
  <c r="AP669" i="19"/>
  <c r="AQ669" i="19"/>
  <c r="AR669" i="19"/>
  <c r="AS669" i="19"/>
  <c r="AT669" i="19"/>
  <c r="AU669" i="19"/>
  <c r="AV669" i="19"/>
  <c r="AW669" i="19"/>
  <c r="AX669" i="19"/>
  <c r="AY669" i="19"/>
  <c r="BB669" i="19"/>
  <c r="F670" i="19"/>
  <c r="G670" i="19"/>
  <c r="H670" i="19"/>
  <c r="I670" i="19"/>
  <c r="J670" i="19"/>
  <c r="K670" i="19"/>
  <c r="L670" i="19"/>
  <c r="M670" i="19"/>
  <c r="N670" i="19"/>
  <c r="O670" i="19"/>
  <c r="P670" i="19"/>
  <c r="Q670" i="19"/>
  <c r="R670" i="19"/>
  <c r="S670" i="19"/>
  <c r="T670" i="19"/>
  <c r="U670" i="19"/>
  <c r="V670" i="19"/>
  <c r="W670" i="19"/>
  <c r="X670" i="19"/>
  <c r="Y670" i="19"/>
  <c r="Z670" i="19"/>
  <c r="AA670" i="19"/>
  <c r="AB670" i="19"/>
  <c r="AC670" i="19"/>
  <c r="AU670" i="19" s="1"/>
  <c r="AD670" i="19"/>
  <c r="AE670" i="19"/>
  <c r="AF670" i="19"/>
  <c r="AG670" i="19"/>
  <c r="AH670" i="19"/>
  <c r="AI670" i="19"/>
  <c r="AJ670" i="19"/>
  <c r="AK670" i="19"/>
  <c r="AL670" i="19"/>
  <c r="AM670" i="19"/>
  <c r="AN670" i="19"/>
  <c r="AO670" i="19"/>
  <c r="AP670" i="19"/>
  <c r="AQ670" i="19"/>
  <c r="AR670" i="19"/>
  <c r="AS670" i="19"/>
  <c r="AT670" i="19"/>
  <c r="AV670" i="19"/>
  <c r="AW670" i="19"/>
  <c r="AX670" i="19"/>
  <c r="AY670" i="19"/>
  <c r="BB670" i="19"/>
  <c r="F671" i="19"/>
  <c r="X671" i="19" s="1"/>
  <c r="G671" i="19"/>
  <c r="H671" i="19"/>
  <c r="I671" i="19"/>
  <c r="J671" i="19"/>
  <c r="K671" i="19"/>
  <c r="L671" i="19"/>
  <c r="M671" i="19"/>
  <c r="N671" i="19"/>
  <c r="O671" i="19"/>
  <c r="P671" i="19"/>
  <c r="Q671" i="19"/>
  <c r="R671" i="19"/>
  <c r="S671" i="19"/>
  <c r="T671" i="19"/>
  <c r="U671" i="19"/>
  <c r="V671" i="19"/>
  <c r="W671" i="19"/>
  <c r="Y671" i="19"/>
  <c r="Z671" i="19"/>
  <c r="AA671" i="19"/>
  <c r="AB671" i="19"/>
  <c r="AC671" i="19"/>
  <c r="AU671" i="19" s="1"/>
  <c r="AD671" i="19"/>
  <c r="AE671" i="19"/>
  <c r="AF671" i="19"/>
  <c r="AG671" i="19"/>
  <c r="AH671" i="19"/>
  <c r="AI671" i="19"/>
  <c r="AJ671" i="19"/>
  <c r="AK671" i="19"/>
  <c r="AL671" i="19"/>
  <c r="AM671" i="19"/>
  <c r="AN671" i="19"/>
  <c r="AO671" i="19"/>
  <c r="AP671" i="19"/>
  <c r="AQ671" i="19"/>
  <c r="AR671" i="19"/>
  <c r="AS671" i="19"/>
  <c r="AT671" i="19"/>
  <c r="AV671" i="19"/>
  <c r="AW671" i="19"/>
  <c r="AX671" i="19"/>
  <c r="AY671" i="19"/>
  <c r="BB671" i="19"/>
  <c r="F672" i="19"/>
  <c r="X672" i="19" s="1"/>
  <c r="G672" i="19"/>
  <c r="H672" i="19"/>
  <c r="I672" i="19"/>
  <c r="J672" i="19"/>
  <c r="K672" i="19"/>
  <c r="L672" i="19"/>
  <c r="M672" i="19"/>
  <c r="N672" i="19"/>
  <c r="O672" i="19"/>
  <c r="P672" i="19"/>
  <c r="Q672" i="19"/>
  <c r="R672" i="19"/>
  <c r="S672" i="19"/>
  <c r="T672" i="19"/>
  <c r="U672" i="19"/>
  <c r="V672" i="19"/>
  <c r="W672" i="19"/>
  <c r="Y672" i="19"/>
  <c r="Z672" i="19"/>
  <c r="AA672" i="19"/>
  <c r="AB672" i="19"/>
  <c r="AC672" i="19"/>
  <c r="AU672" i="19" s="1"/>
  <c r="AD672" i="19"/>
  <c r="AE672" i="19"/>
  <c r="AF672" i="19"/>
  <c r="AG672" i="19"/>
  <c r="AH672" i="19"/>
  <c r="AI672" i="19"/>
  <c r="AJ672" i="19"/>
  <c r="AK672" i="19"/>
  <c r="AL672" i="19"/>
  <c r="AM672" i="19"/>
  <c r="AN672" i="19"/>
  <c r="AO672" i="19"/>
  <c r="AP672" i="19"/>
  <c r="AQ672" i="19"/>
  <c r="AR672" i="19"/>
  <c r="AS672" i="19"/>
  <c r="AT672" i="19"/>
  <c r="AV672" i="19"/>
  <c r="AW672" i="19"/>
  <c r="AX672" i="19"/>
  <c r="AY672" i="19"/>
  <c r="BB672" i="19"/>
  <c r="F673" i="19"/>
  <c r="X673" i="19" s="1"/>
  <c r="G673" i="19"/>
  <c r="H673" i="19"/>
  <c r="I673" i="19"/>
  <c r="J673" i="19"/>
  <c r="K673" i="19"/>
  <c r="L673" i="19"/>
  <c r="M673" i="19"/>
  <c r="N673" i="19"/>
  <c r="O673" i="19"/>
  <c r="P673" i="19"/>
  <c r="Q673" i="19"/>
  <c r="R673" i="19"/>
  <c r="S673" i="19"/>
  <c r="T673" i="19"/>
  <c r="U673" i="19"/>
  <c r="V673" i="19"/>
  <c r="W673" i="19"/>
  <c r="Y673" i="19"/>
  <c r="Z673" i="19"/>
  <c r="AA673" i="19"/>
  <c r="AB673" i="19"/>
  <c r="AC673" i="19"/>
  <c r="AD673" i="19"/>
  <c r="AE673" i="19"/>
  <c r="AF673" i="19"/>
  <c r="AG673" i="19"/>
  <c r="AH673" i="19"/>
  <c r="AI673" i="19"/>
  <c r="AJ673" i="19"/>
  <c r="AK673" i="19"/>
  <c r="AL673" i="19"/>
  <c r="AM673" i="19"/>
  <c r="AN673" i="19"/>
  <c r="AO673" i="19"/>
  <c r="AP673" i="19"/>
  <c r="AQ673" i="19"/>
  <c r="AR673" i="19"/>
  <c r="AS673" i="19"/>
  <c r="AT673" i="19"/>
  <c r="AU673" i="19"/>
  <c r="AV673" i="19"/>
  <c r="AW673" i="19"/>
  <c r="AX673" i="19"/>
  <c r="AY673" i="19"/>
  <c r="BB673" i="19"/>
  <c r="F674" i="19"/>
  <c r="G674" i="19"/>
  <c r="H674" i="19"/>
  <c r="I674" i="19"/>
  <c r="J674" i="19"/>
  <c r="K674" i="19"/>
  <c r="L674" i="19"/>
  <c r="M674" i="19"/>
  <c r="N674" i="19"/>
  <c r="O674" i="19"/>
  <c r="P674" i="19"/>
  <c r="Q674" i="19"/>
  <c r="R674" i="19"/>
  <c r="S674" i="19"/>
  <c r="T674" i="19"/>
  <c r="U674" i="19"/>
  <c r="V674" i="19"/>
  <c r="W674" i="19"/>
  <c r="X674" i="19"/>
  <c r="Y674" i="19"/>
  <c r="Z674" i="19"/>
  <c r="AA674" i="19"/>
  <c r="AB674" i="19"/>
  <c r="AC674" i="19"/>
  <c r="AD674" i="19"/>
  <c r="AE674" i="19"/>
  <c r="AF674" i="19"/>
  <c r="AG674" i="19"/>
  <c r="AH674" i="19"/>
  <c r="AI674" i="19"/>
  <c r="AJ674" i="19"/>
  <c r="AK674" i="19"/>
  <c r="AL674" i="19"/>
  <c r="AM674" i="19"/>
  <c r="AN674" i="19"/>
  <c r="AO674" i="19"/>
  <c r="AP674" i="19"/>
  <c r="AQ674" i="19"/>
  <c r="AR674" i="19"/>
  <c r="AS674" i="19"/>
  <c r="AT674" i="19"/>
  <c r="AU674" i="19"/>
  <c r="AV674" i="19"/>
  <c r="AW674" i="19"/>
  <c r="AX674" i="19"/>
  <c r="AY674" i="19"/>
  <c r="BB674" i="19"/>
  <c r="F675" i="19"/>
  <c r="G675" i="19"/>
  <c r="H675" i="19"/>
  <c r="I675" i="19"/>
  <c r="J675" i="19"/>
  <c r="K675" i="19"/>
  <c r="L675" i="19"/>
  <c r="M675" i="19"/>
  <c r="N675" i="19"/>
  <c r="O675" i="19"/>
  <c r="P675" i="19"/>
  <c r="Q675" i="19"/>
  <c r="R675" i="19"/>
  <c r="S675" i="19"/>
  <c r="T675" i="19"/>
  <c r="U675" i="19"/>
  <c r="V675" i="19"/>
  <c r="W675" i="19"/>
  <c r="X675" i="19"/>
  <c r="Y675" i="19"/>
  <c r="Z675" i="19"/>
  <c r="AA675" i="19"/>
  <c r="AB675" i="19"/>
  <c r="AC675" i="19"/>
  <c r="AU675" i="19" s="1"/>
  <c r="AD675" i="19"/>
  <c r="AE675" i="19"/>
  <c r="AF675" i="19"/>
  <c r="AG675" i="19"/>
  <c r="AH675" i="19"/>
  <c r="AI675" i="19"/>
  <c r="AJ675" i="19"/>
  <c r="AK675" i="19"/>
  <c r="AL675" i="19"/>
  <c r="AM675" i="19"/>
  <c r="AN675" i="19"/>
  <c r="AO675" i="19"/>
  <c r="AP675" i="19"/>
  <c r="AQ675" i="19"/>
  <c r="AR675" i="19"/>
  <c r="AS675" i="19"/>
  <c r="AT675" i="19"/>
  <c r="AV675" i="19"/>
  <c r="AW675" i="19"/>
  <c r="AX675" i="19"/>
  <c r="AY675" i="19"/>
  <c r="BB675" i="19"/>
  <c r="F676" i="19"/>
  <c r="X676" i="19" s="1"/>
  <c r="G676" i="19"/>
  <c r="H676" i="19"/>
  <c r="I676" i="19"/>
  <c r="J676" i="19"/>
  <c r="K676" i="19"/>
  <c r="L676" i="19"/>
  <c r="M676" i="19"/>
  <c r="N676" i="19"/>
  <c r="O676" i="19"/>
  <c r="P676" i="19"/>
  <c r="Q676" i="19"/>
  <c r="R676" i="19"/>
  <c r="S676" i="19"/>
  <c r="T676" i="19"/>
  <c r="U676" i="19"/>
  <c r="V676" i="19"/>
  <c r="W676" i="19"/>
  <c r="Y676" i="19"/>
  <c r="Z676" i="19"/>
  <c r="AA676" i="19"/>
  <c r="AB676" i="19"/>
  <c r="AC676" i="19"/>
  <c r="AD676" i="19"/>
  <c r="AE676" i="19"/>
  <c r="AF676" i="19"/>
  <c r="AG676" i="19"/>
  <c r="AH676" i="19"/>
  <c r="AI676" i="19"/>
  <c r="AJ676" i="19"/>
  <c r="AK676" i="19"/>
  <c r="AL676" i="19"/>
  <c r="AM676" i="19"/>
  <c r="AN676" i="19"/>
  <c r="AO676" i="19"/>
  <c r="AP676" i="19"/>
  <c r="AQ676" i="19"/>
  <c r="AR676" i="19"/>
  <c r="AS676" i="19"/>
  <c r="AT676" i="19"/>
  <c r="AU676" i="19"/>
  <c r="AV676" i="19"/>
  <c r="AW676" i="19"/>
  <c r="AX676" i="19"/>
  <c r="AY676" i="19"/>
  <c r="BB676" i="19"/>
  <c r="F677" i="19"/>
  <c r="G677" i="19"/>
  <c r="H677" i="19"/>
  <c r="I677" i="19"/>
  <c r="J677" i="19"/>
  <c r="K677" i="19"/>
  <c r="L677" i="19"/>
  <c r="M677" i="19"/>
  <c r="N677" i="19"/>
  <c r="O677" i="19"/>
  <c r="P677" i="19"/>
  <c r="Q677" i="19"/>
  <c r="R677" i="19"/>
  <c r="S677" i="19"/>
  <c r="T677" i="19"/>
  <c r="U677" i="19"/>
  <c r="V677" i="19"/>
  <c r="W677" i="19"/>
  <c r="X677" i="19"/>
  <c r="Y677" i="19"/>
  <c r="Z677" i="19"/>
  <c r="AA677" i="19"/>
  <c r="AB677" i="19"/>
  <c r="AC677" i="19"/>
  <c r="AD677" i="19"/>
  <c r="AE677" i="19"/>
  <c r="AF677" i="19"/>
  <c r="AG677" i="19"/>
  <c r="AH677" i="19"/>
  <c r="AI677" i="19"/>
  <c r="AJ677" i="19"/>
  <c r="AK677" i="19"/>
  <c r="AL677" i="19"/>
  <c r="AM677" i="19"/>
  <c r="AN677" i="19"/>
  <c r="AO677" i="19"/>
  <c r="AP677" i="19"/>
  <c r="AQ677" i="19"/>
  <c r="AR677" i="19"/>
  <c r="AS677" i="19"/>
  <c r="AT677" i="19"/>
  <c r="AU677" i="19"/>
  <c r="AV677" i="19"/>
  <c r="AW677" i="19"/>
  <c r="AX677" i="19"/>
  <c r="AY677" i="19"/>
  <c r="BB677" i="19"/>
  <c r="F678" i="19"/>
  <c r="G678" i="19"/>
  <c r="H678" i="19"/>
  <c r="I678" i="19"/>
  <c r="J678" i="19"/>
  <c r="K678" i="19"/>
  <c r="L678" i="19"/>
  <c r="M678" i="19"/>
  <c r="N678" i="19"/>
  <c r="O678" i="19"/>
  <c r="P678" i="19"/>
  <c r="Q678" i="19"/>
  <c r="R678" i="19"/>
  <c r="S678" i="19"/>
  <c r="T678" i="19"/>
  <c r="U678" i="19"/>
  <c r="V678" i="19"/>
  <c r="W678" i="19"/>
  <c r="X678" i="19"/>
  <c r="Y678" i="19"/>
  <c r="Z678" i="19"/>
  <c r="AA678" i="19"/>
  <c r="AB678" i="19"/>
  <c r="AC678" i="19"/>
  <c r="AU678" i="19" s="1"/>
  <c r="AD678" i="19"/>
  <c r="AE678" i="19"/>
  <c r="AF678" i="19"/>
  <c r="AG678" i="19"/>
  <c r="AH678" i="19"/>
  <c r="AI678" i="19"/>
  <c r="AJ678" i="19"/>
  <c r="AK678" i="19"/>
  <c r="AL678" i="19"/>
  <c r="AM678" i="19"/>
  <c r="AN678" i="19"/>
  <c r="AO678" i="19"/>
  <c r="AP678" i="19"/>
  <c r="AQ678" i="19"/>
  <c r="AR678" i="19"/>
  <c r="AS678" i="19"/>
  <c r="AT678" i="19"/>
  <c r="AV678" i="19"/>
  <c r="AW678" i="19"/>
  <c r="AX678" i="19"/>
  <c r="AY678" i="19"/>
  <c r="BB678" i="19"/>
  <c r="F679" i="19"/>
  <c r="X679" i="19" s="1"/>
  <c r="G679" i="19"/>
  <c r="H679" i="19"/>
  <c r="I679" i="19"/>
  <c r="J679" i="19"/>
  <c r="K679" i="19"/>
  <c r="L679" i="19"/>
  <c r="M679" i="19"/>
  <c r="N679" i="19"/>
  <c r="O679" i="19"/>
  <c r="P679" i="19"/>
  <c r="Q679" i="19"/>
  <c r="R679" i="19"/>
  <c r="S679" i="19"/>
  <c r="T679" i="19"/>
  <c r="U679" i="19"/>
  <c r="V679" i="19"/>
  <c r="W679" i="19"/>
  <c r="Y679" i="19"/>
  <c r="Z679" i="19"/>
  <c r="AA679" i="19"/>
  <c r="AB679" i="19"/>
  <c r="AC679" i="19"/>
  <c r="AU679" i="19" s="1"/>
  <c r="AD679" i="19"/>
  <c r="AE679" i="19"/>
  <c r="AF679" i="19"/>
  <c r="AG679" i="19"/>
  <c r="AH679" i="19"/>
  <c r="AI679" i="19"/>
  <c r="AJ679" i="19"/>
  <c r="AK679" i="19"/>
  <c r="AL679" i="19"/>
  <c r="AM679" i="19"/>
  <c r="AN679" i="19"/>
  <c r="AO679" i="19"/>
  <c r="AP679" i="19"/>
  <c r="AQ679" i="19"/>
  <c r="AR679" i="19"/>
  <c r="AS679" i="19"/>
  <c r="AT679" i="19"/>
  <c r="AV679" i="19"/>
  <c r="AW679" i="19"/>
  <c r="AX679" i="19"/>
  <c r="AY679" i="19"/>
  <c r="BB679" i="19"/>
  <c r="F680" i="19"/>
  <c r="X680" i="19" s="1"/>
  <c r="G680" i="19"/>
  <c r="H680" i="19"/>
  <c r="I680" i="19"/>
  <c r="J680" i="19"/>
  <c r="K680" i="19"/>
  <c r="L680" i="19"/>
  <c r="M680" i="19"/>
  <c r="N680" i="19"/>
  <c r="O680" i="19"/>
  <c r="P680" i="19"/>
  <c r="Q680" i="19"/>
  <c r="R680" i="19"/>
  <c r="S680" i="19"/>
  <c r="T680" i="19"/>
  <c r="U680" i="19"/>
  <c r="V680" i="19"/>
  <c r="W680" i="19"/>
  <c r="Y680" i="19"/>
  <c r="Z680" i="19"/>
  <c r="AA680" i="19"/>
  <c r="AB680" i="19"/>
  <c r="AC680" i="19"/>
  <c r="AU680" i="19" s="1"/>
  <c r="AD680" i="19"/>
  <c r="AE680" i="19"/>
  <c r="AF680" i="19"/>
  <c r="AG680" i="19"/>
  <c r="AH680" i="19"/>
  <c r="AI680" i="19"/>
  <c r="AJ680" i="19"/>
  <c r="AK680" i="19"/>
  <c r="AL680" i="19"/>
  <c r="AM680" i="19"/>
  <c r="AN680" i="19"/>
  <c r="AO680" i="19"/>
  <c r="AP680" i="19"/>
  <c r="AQ680" i="19"/>
  <c r="AR680" i="19"/>
  <c r="AS680" i="19"/>
  <c r="AT680" i="19"/>
  <c r="AV680" i="19"/>
  <c r="AW680" i="19"/>
  <c r="AX680" i="19"/>
  <c r="AY680" i="19"/>
  <c r="BB680" i="19"/>
  <c r="F681" i="19"/>
  <c r="X681" i="19" s="1"/>
  <c r="G681" i="19"/>
  <c r="H681" i="19"/>
  <c r="I681" i="19"/>
  <c r="J681" i="19"/>
  <c r="K681" i="19"/>
  <c r="L681" i="19"/>
  <c r="M681" i="19"/>
  <c r="N681" i="19"/>
  <c r="O681" i="19"/>
  <c r="P681" i="19"/>
  <c r="Q681" i="19"/>
  <c r="R681" i="19"/>
  <c r="S681" i="19"/>
  <c r="T681" i="19"/>
  <c r="U681" i="19"/>
  <c r="V681" i="19"/>
  <c r="W681" i="19"/>
  <c r="Y681" i="19"/>
  <c r="Z681" i="19"/>
  <c r="AA681" i="19"/>
  <c r="AB681" i="19"/>
  <c r="AC681" i="19"/>
  <c r="AD681" i="19"/>
  <c r="AE681" i="19"/>
  <c r="AF681" i="19"/>
  <c r="AG681" i="19"/>
  <c r="AH681" i="19"/>
  <c r="AI681" i="19"/>
  <c r="AJ681" i="19"/>
  <c r="AK681" i="19"/>
  <c r="AL681" i="19"/>
  <c r="AM681" i="19"/>
  <c r="AN681" i="19"/>
  <c r="AO681" i="19"/>
  <c r="AP681" i="19"/>
  <c r="AQ681" i="19"/>
  <c r="AR681" i="19"/>
  <c r="AS681" i="19"/>
  <c r="AT681" i="19"/>
  <c r="AU681" i="19"/>
  <c r="AV681" i="19"/>
  <c r="AW681" i="19"/>
  <c r="AX681" i="19"/>
  <c r="AY681" i="19"/>
  <c r="BB681" i="19"/>
  <c r="F682" i="19"/>
  <c r="G682" i="19"/>
  <c r="H682" i="19"/>
  <c r="I682" i="19"/>
  <c r="J682" i="19"/>
  <c r="K682" i="19"/>
  <c r="L682" i="19"/>
  <c r="M682" i="19"/>
  <c r="N682" i="19"/>
  <c r="O682" i="19"/>
  <c r="P682" i="19"/>
  <c r="Q682" i="19"/>
  <c r="R682" i="19"/>
  <c r="S682" i="19"/>
  <c r="T682" i="19"/>
  <c r="U682" i="19"/>
  <c r="V682" i="19"/>
  <c r="W682" i="19"/>
  <c r="X682" i="19"/>
  <c r="Y682" i="19"/>
  <c r="Z682" i="19"/>
  <c r="AA682" i="19"/>
  <c r="AB682" i="19"/>
  <c r="AC682" i="19"/>
  <c r="AD682" i="19"/>
  <c r="AE682" i="19"/>
  <c r="AF682" i="19"/>
  <c r="AG682" i="19"/>
  <c r="AH682" i="19"/>
  <c r="AI682" i="19"/>
  <c r="AJ682" i="19"/>
  <c r="AK682" i="19"/>
  <c r="AL682" i="19"/>
  <c r="AM682" i="19"/>
  <c r="AN682" i="19"/>
  <c r="AO682" i="19"/>
  <c r="AP682" i="19"/>
  <c r="AQ682" i="19"/>
  <c r="AR682" i="19"/>
  <c r="AS682" i="19"/>
  <c r="AT682" i="19"/>
  <c r="AU682" i="19"/>
  <c r="AV682" i="19"/>
  <c r="AW682" i="19"/>
  <c r="AX682" i="19"/>
  <c r="AY682" i="19"/>
  <c r="BB682" i="19"/>
  <c r="F683" i="19"/>
  <c r="G683" i="19"/>
  <c r="H683" i="19"/>
  <c r="I683" i="19"/>
  <c r="J683" i="19"/>
  <c r="K683" i="19"/>
  <c r="L683" i="19"/>
  <c r="M683" i="19"/>
  <c r="N683" i="19"/>
  <c r="O683" i="19"/>
  <c r="P683" i="19"/>
  <c r="Q683" i="19"/>
  <c r="R683" i="19"/>
  <c r="S683" i="19"/>
  <c r="T683" i="19"/>
  <c r="U683" i="19"/>
  <c r="V683" i="19"/>
  <c r="W683" i="19"/>
  <c r="X683" i="19"/>
  <c r="Y683" i="19"/>
  <c r="Z683" i="19"/>
  <c r="AA683" i="19"/>
  <c r="AB683" i="19"/>
  <c r="AC683" i="19"/>
  <c r="AU683" i="19" s="1"/>
  <c r="AD683" i="19"/>
  <c r="AE683" i="19"/>
  <c r="AF683" i="19"/>
  <c r="AG683" i="19"/>
  <c r="AH683" i="19"/>
  <c r="AI683" i="19"/>
  <c r="AJ683" i="19"/>
  <c r="AK683" i="19"/>
  <c r="AL683" i="19"/>
  <c r="AM683" i="19"/>
  <c r="AN683" i="19"/>
  <c r="AO683" i="19"/>
  <c r="AP683" i="19"/>
  <c r="AQ683" i="19"/>
  <c r="AR683" i="19"/>
  <c r="AS683" i="19"/>
  <c r="AT683" i="19"/>
  <c r="AV683" i="19"/>
  <c r="AW683" i="19"/>
  <c r="AX683" i="19"/>
  <c r="AY683" i="19"/>
  <c r="BB683" i="19"/>
  <c r="F684" i="19"/>
  <c r="X684" i="19" s="1"/>
  <c r="G684" i="19"/>
  <c r="H684" i="19"/>
  <c r="I684" i="19"/>
  <c r="J684" i="19"/>
  <c r="K684" i="19"/>
  <c r="L684" i="19"/>
  <c r="M684" i="19"/>
  <c r="N684" i="19"/>
  <c r="O684" i="19"/>
  <c r="P684" i="19"/>
  <c r="Q684" i="19"/>
  <c r="R684" i="19"/>
  <c r="S684" i="19"/>
  <c r="T684" i="19"/>
  <c r="U684" i="19"/>
  <c r="V684" i="19"/>
  <c r="W684" i="19"/>
  <c r="Y684" i="19"/>
  <c r="Z684" i="19"/>
  <c r="AA684" i="19"/>
  <c r="AB684" i="19"/>
  <c r="AC684" i="19"/>
  <c r="AD684" i="19"/>
  <c r="AE684" i="19"/>
  <c r="AF684" i="19"/>
  <c r="AG684" i="19"/>
  <c r="AH684" i="19"/>
  <c r="AI684" i="19"/>
  <c r="AJ684" i="19"/>
  <c r="AK684" i="19"/>
  <c r="AL684" i="19"/>
  <c r="AM684" i="19"/>
  <c r="AN684" i="19"/>
  <c r="AO684" i="19"/>
  <c r="AP684" i="19"/>
  <c r="AQ684" i="19"/>
  <c r="AR684" i="19"/>
  <c r="AS684" i="19"/>
  <c r="AT684" i="19"/>
  <c r="AU684" i="19"/>
  <c r="AV684" i="19"/>
  <c r="AW684" i="19"/>
  <c r="AX684" i="19"/>
  <c r="AY684" i="19"/>
  <c r="BB684" i="19"/>
  <c r="F685" i="19"/>
  <c r="G685" i="19"/>
  <c r="H685" i="19"/>
  <c r="I685" i="19"/>
  <c r="J685" i="19"/>
  <c r="K685" i="19"/>
  <c r="L685" i="19"/>
  <c r="M685" i="19"/>
  <c r="N685" i="19"/>
  <c r="O685" i="19"/>
  <c r="P685" i="19"/>
  <c r="Q685" i="19"/>
  <c r="R685" i="19"/>
  <c r="S685" i="19"/>
  <c r="T685" i="19"/>
  <c r="U685" i="19"/>
  <c r="V685" i="19"/>
  <c r="W685" i="19"/>
  <c r="X685" i="19"/>
  <c r="Y685" i="19"/>
  <c r="Z685" i="19"/>
  <c r="AA685" i="19"/>
  <c r="AB685" i="19"/>
  <c r="AC685" i="19"/>
  <c r="AD685" i="19"/>
  <c r="AE685" i="19"/>
  <c r="AF685" i="19"/>
  <c r="AG685" i="19"/>
  <c r="AH685" i="19"/>
  <c r="AI685" i="19"/>
  <c r="AJ685" i="19"/>
  <c r="AK685" i="19"/>
  <c r="AL685" i="19"/>
  <c r="AM685" i="19"/>
  <c r="AN685" i="19"/>
  <c r="AO685" i="19"/>
  <c r="AP685" i="19"/>
  <c r="AQ685" i="19"/>
  <c r="AR685" i="19"/>
  <c r="AS685" i="19"/>
  <c r="AT685" i="19"/>
  <c r="AU685" i="19"/>
  <c r="AV685" i="19"/>
  <c r="AW685" i="19"/>
  <c r="AX685" i="19"/>
  <c r="AY685" i="19"/>
  <c r="BB685" i="19"/>
  <c r="F686" i="19"/>
  <c r="G686" i="19"/>
  <c r="H686" i="19"/>
  <c r="I686" i="19"/>
  <c r="J686" i="19"/>
  <c r="K686" i="19"/>
  <c r="L686" i="19"/>
  <c r="M686" i="19"/>
  <c r="N686" i="19"/>
  <c r="O686" i="19"/>
  <c r="P686" i="19"/>
  <c r="Q686" i="19"/>
  <c r="R686" i="19"/>
  <c r="S686" i="19"/>
  <c r="T686" i="19"/>
  <c r="U686" i="19"/>
  <c r="V686" i="19"/>
  <c r="W686" i="19"/>
  <c r="X686" i="19"/>
  <c r="Y686" i="19"/>
  <c r="Z686" i="19"/>
  <c r="AA686" i="19"/>
  <c r="AB686" i="19"/>
  <c r="AC686" i="19"/>
  <c r="AU686" i="19" s="1"/>
  <c r="AD686" i="19"/>
  <c r="AE686" i="19"/>
  <c r="AF686" i="19"/>
  <c r="AG686" i="19"/>
  <c r="AH686" i="19"/>
  <c r="AI686" i="19"/>
  <c r="AJ686" i="19"/>
  <c r="AK686" i="19"/>
  <c r="AL686" i="19"/>
  <c r="AM686" i="19"/>
  <c r="AN686" i="19"/>
  <c r="AO686" i="19"/>
  <c r="AP686" i="19"/>
  <c r="AQ686" i="19"/>
  <c r="AR686" i="19"/>
  <c r="AS686" i="19"/>
  <c r="AT686" i="19"/>
  <c r="AV686" i="19"/>
  <c r="AW686" i="19"/>
  <c r="AX686" i="19"/>
  <c r="AY686" i="19"/>
  <c r="BB686" i="19"/>
  <c r="F687" i="19"/>
  <c r="X687" i="19" s="1"/>
  <c r="G687" i="19"/>
  <c r="H687" i="19"/>
  <c r="I687" i="19"/>
  <c r="J687" i="19"/>
  <c r="K687" i="19"/>
  <c r="L687" i="19"/>
  <c r="M687" i="19"/>
  <c r="N687" i="19"/>
  <c r="O687" i="19"/>
  <c r="P687" i="19"/>
  <c r="Q687" i="19"/>
  <c r="R687" i="19"/>
  <c r="S687" i="19"/>
  <c r="T687" i="19"/>
  <c r="U687" i="19"/>
  <c r="V687" i="19"/>
  <c r="W687" i="19"/>
  <c r="Y687" i="19"/>
  <c r="Z687" i="19"/>
  <c r="AA687" i="19"/>
  <c r="AB687" i="19"/>
  <c r="AC687" i="19"/>
  <c r="AU687" i="19" s="1"/>
  <c r="AD687" i="19"/>
  <c r="AE687" i="19"/>
  <c r="AF687" i="19"/>
  <c r="AG687" i="19"/>
  <c r="AH687" i="19"/>
  <c r="AI687" i="19"/>
  <c r="AJ687" i="19"/>
  <c r="AK687" i="19"/>
  <c r="AL687" i="19"/>
  <c r="AM687" i="19"/>
  <c r="AN687" i="19"/>
  <c r="AO687" i="19"/>
  <c r="AP687" i="19"/>
  <c r="AQ687" i="19"/>
  <c r="AR687" i="19"/>
  <c r="AS687" i="19"/>
  <c r="AT687" i="19"/>
  <c r="AV687" i="19"/>
  <c r="AW687" i="19"/>
  <c r="AX687" i="19"/>
  <c r="AY687" i="19"/>
  <c r="BB687" i="19"/>
  <c r="F688" i="19"/>
  <c r="X688" i="19" s="1"/>
  <c r="G688" i="19"/>
  <c r="H688" i="19"/>
  <c r="I688" i="19"/>
  <c r="J688" i="19"/>
  <c r="K688" i="19"/>
  <c r="L688" i="19"/>
  <c r="M688" i="19"/>
  <c r="N688" i="19"/>
  <c r="O688" i="19"/>
  <c r="P688" i="19"/>
  <c r="Q688" i="19"/>
  <c r="R688" i="19"/>
  <c r="S688" i="19"/>
  <c r="T688" i="19"/>
  <c r="U688" i="19"/>
  <c r="V688" i="19"/>
  <c r="W688" i="19"/>
  <c r="Y688" i="19"/>
  <c r="Z688" i="19"/>
  <c r="AA688" i="19"/>
  <c r="AB688" i="19"/>
  <c r="AC688" i="19"/>
  <c r="AU688" i="19" s="1"/>
  <c r="AD688" i="19"/>
  <c r="AE688" i="19"/>
  <c r="AF688" i="19"/>
  <c r="AG688" i="19"/>
  <c r="AH688" i="19"/>
  <c r="AI688" i="19"/>
  <c r="AJ688" i="19"/>
  <c r="AK688" i="19"/>
  <c r="AL688" i="19"/>
  <c r="AM688" i="19"/>
  <c r="AN688" i="19"/>
  <c r="AO688" i="19"/>
  <c r="AP688" i="19"/>
  <c r="AQ688" i="19"/>
  <c r="AR688" i="19"/>
  <c r="AS688" i="19"/>
  <c r="AT688" i="19"/>
  <c r="AV688" i="19"/>
  <c r="AW688" i="19"/>
  <c r="AX688" i="19"/>
  <c r="AY688" i="19"/>
  <c r="BB688" i="19"/>
  <c r="F689" i="19"/>
  <c r="X689" i="19" s="1"/>
  <c r="G689" i="19"/>
  <c r="H689" i="19"/>
  <c r="I689" i="19"/>
  <c r="J689" i="19"/>
  <c r="K689" i="19"/>
  <c r="L689" i="19"/>
  <c r="M689" i="19"/>
  <c r="N689" i="19"/>
  <c r="O689" i="19"/>
  <c r="P689" i="19"/>
  <c r="Q689" i="19"/>
  <c r="R689" i="19"/>
  <c r="S689" i="19"/>
  <c r="T689" i="19"/>
  <c r="U689" i="19"/>
  <c r="V689" i="19"/>
  <c r="W689" i="19"/>
  <c r="Y689" i="19"/>
  <c r="Z689" i="19"/>
  <c r="AA689" i="19"/>
  <c r="AB689" i="19"/>
  <c r="AC689" i="19"/>
  <c r="AD689" i="19"/>
  <c r="AE689" i="19"/>
  <c r="AF689" i="19"/>
  <c r="AG689" i="19"/>
  <c r="AH689" i="19"/>
  <c r="AI689" i="19"/>
  <c r="AJ689" i="19"/>
  <c r="AK689" i="19"/>
  <c r="AL689" i="19"/>
  <c r="AM689" i="19"/>
  <c r="AN689" i="19"/>
  <c r="AO689" i="19"/>
  <c r="AP689" i="19"/>
  <c r="AQ689" i="19"/>
  <c r="AR689" i="19"/>
  <c r="AS689" i="19"/>
  <c r="AT689" i="19"/>
  <c r="AU689" i="19"/>
  <c r="AV689" i="19"/>
  <c r="AW689" i="19"/>
  <c r="AX689" i="19"/>
  <c r="AY689" i="19"/>
  <c r="BB689" i="19"/>
  <c r="F690" i="19"/>
  <c r="G690" i="19"/>
  <c r="H690" i="19"/>
  <c r="I690" i="19"/>
  <c r="J690" i="19"/>
  <c r="K690" i="19"/>
  <c r="L690" i="19"/>
  <c r="M690" i="19"/>
  <c r="N690" i="19"/>
  <c r="O690" i="19"/>
  <c r="P690" i="19"/>
  <c r="Q690" i="19"/>
  <c r="R690" i="19"/>
  <c r="S690" i="19"/>
  <c r="T690" i="19"/>
  <c r="U690" i="19"/>
  <c r="V690" i="19"/>
  <c r="W690" i="19"/>
  <c r="X690" i="19"/>
  <c r="Y690" i="19"/>
  <c r="Z690" i="19"/>
  <c r="AA690" i="19"/>
  <c r="AB690" i="19"/>
  <c r="AC690" i="19"/>
  <c r="AD690" i="19"/>
  <c r="AE690" i="19"/>
  <c r="AF690" i="19"/>
  <c r="AG690" i="19"/>
  <c r="AH690" i="19"/>
  <c r="AI690" i="19"/>
  <c r="AJ690" i="19"/>
  <c r="AK690" i="19"/>
  <c r="AL690" i="19"/>
  <c r="AM690" i="19"/>
  <c r="AN690" i="19"/>
  <c r="AO690" i="19"/>
  <c r="AP690" i="19"/>
  <c r="AQ690" i="19"/>
  <c r="AR690" i="19"/>
  <c r="AS690" i="19"/>
  <c r="AT690" i="19"/>
  <c r="AU690" i="19"/>
  <c r="AV690" i="19"/>
  <c r="AW690" i="19"/>
  <c r="AX690" i="19"/>
  <c r="AY690" i="19"/>
  <c r="BB690" i="19"/>
  <c r="F691" i="19"/>
  <c r="G691" i="19"/>
  <c r="H691" i="19"/>
  <c r="I691" i="19"/>
  <c r="J691" i="19"/>
  <c r="K691" i="19"/>
  <c r="L691" i="19"/>
  <c r="M691" i="19"/>
  <c r="N691" i="19"/>
  <c r="O691" i="19"/>
  <c r="P691" i="19"/>
  <c r="Q691" i="19"/>
  <c r="R691" i="19"/>
  <c r="S691" i="19"/>
  <c r="T691" i="19"/>
  <c r="U691" i="19"/>
  <c r="V691" i="19"/>
  <c r="W691" i="19"/>
  <c r="X691" i="19"/>
  <c r="Y691" i="19"/>
  <c r="Z691" i="19"/>
  <c r="AA691" i="19"/>
  <c r="AB691" i="19"/>
  <c r="AC691" i="19"/>
  <c r="AU691" i="19" s="1"/>
  <c r="AD691" i="19"/>
  <c r="AE691" i="19"/>
  <c r="AF691" i="19"/>
  <c r="AG691" i="19"/>
  <c r="AH691" i="19"/>
  <c r="AI691" i="19"/>
  <c r="AJ691" i="19"/>
  <c r="AK691" i="19"/>
  <c r="AL691" i="19"/>
  <c r="AM691" i="19"/>
  <c r="AN691" i="19"/>
  <c r="AO691" i="19"/>
  <c r="AP691" i="19"/>
  <c r="AQ691" i="19"/>
  <c r="AR691" i="19"/>
  <c r="AS691" i="19"/>
  <c r="AT691" i="19"/>
  <c r="AV691" i="19"/>
  <c r="AW691" i="19"/>
  <c r="AX691" i="19"/>
  <c r="AY691" i="19"/>
  <c r="BB691" i="19"/>
  <c r="F692" i="19"/>
  <c r="X692" i="19" s="1"/>
  <c r="G692" i="19"/>
  <c r="H692" i="19"/>
  <c r="I692" i="19"/>
  <c r="J692" i="19"/>
  <c r="K692" i="19"/>
  <c r="L692" i="19"/>
  <c r="M692" i="19"/>
  <c r="N692" i="19"/>
  <c r="O692" i="19"/>
  <c r="P692" i="19"/>
  <c r="Q692" i="19"/>
  <c r="R692" i="19"/>
  <c r="S692" i="19"/>
  <c r="T692" i="19"/>
  <c r="U692" i="19"/>
  <c r="V692" i="19"/>
  <c r="W692" i="19"/>
  <c r="Y692" i="19"/>
  <c r="Z692" i="19"/>
  <c r="AA692" i="19"/>
  <c r="AB692" i="19"/>
  <c r="AC692" i="19"/>
  <c r="AD692" i="19"/>
  <c r="AE692" i="19"/>
  <c r="AF692" i="19"/>
  <c r="AG692" i="19"/>
  <c r="AH692" i="19"/>
  <c r="AI692" i="19"/>
  <c r="AJ692" i="19"/>
  <c r="AK692" i="19"/>
  <c r="AL692" i="19"/>
  <c r="AM692" i="19"/>
  <c r="AN692" i="19"/>
  <c r="AO692" i="19"/>
  <c r="AP692" i="19"/>
  <c r="AQ692" i="19"/>
  <c r="AR692" i="19"/>
  <c r="AS692" i="19"/>
  <c r="AT692" i="19"/>
  <c r="AU692" i="19"/>
  <c r="AV692" i="19"/>
  <c r="AW692" i="19"/>
  <c r="AX692" i="19"/>
  <c r="AY692" i="19"/>
  <c r="BB692" i="19"/>
  <c r="F693" i="19"/>
  <c r="G693" i="19"/>
  <c r="H693" i="19"/>
  <c r="I693" i="19"/>
  <c r="J693" i="19"/>
  <c r="K693" i="19"/>
  <c r="L693" i="19"/>
  <c r="M693" i="19"/>
  <c r="N693" i="19"/>
  <c r="O693" i="19"/>
  <c r="P693" i="19"/>
  <c r="Q693" i="19"/>
  <c r="R693" i="19"/>
  <c r="S693" i="19"/>
  <c r="T693" i="19"/>
  <c r="U693" i="19"/>
  <c r="V693" i="19"/>
  <c r="W693" i="19"/>
  <c r="X693" i="19"/>
  <c r="Y693" i="19"/>
  <c r="Z693" i="19"/>
  <c r="AA693" i="19"/>
  <c r="AB693" i="19"/>
  <c r="AC693" i="19"/>
  <c r="AD693" i="19"/>
  <c r="AE693" i="19"/>
  <c r="AF693" i="19"/>
  <c r="AG693" i="19"/>
  <c r="AH693" i="19"/>
  <c r="AI693" i="19"/>
  <c r="AJ693" i="19"/>
  <c r="AK693" i="19"/>
  <c r="AL693" i="19"/>
  <c r="AM693" i="19"/>
  <c r="AN693" i="19"/>
  <c r="AO693" i="19"/>
  <c r="AP693" i="19"/>
  <c r="AQ693" i="19"/>
  <c r="AR693" i="19"/>
  <c r="AS693" i="19"/>
  <c r="AT693" i="19"/>
  <c r="AU693" i="19"/>
  <c r="AV693" i="19"/>
  <c r="AW693" i="19"/>
  <c r="AX693" i="19"/>
  <c r="AY693" i="19"/>
  <c r="BB693" i="19"/>
  <c r="F694" i="19"/>
  <c r="G694" i="19"/>
  <c r="H694" i="19"/>
  <c r="I694" i="19"/>
  <c r="J694" i="19"/>
  <c r="K694" i="19"/>
  <c r="L694" i="19"/>
  <c r="M694" i="19"/>
  <c r="N694" i="19"/>
  <c r="O694" i="19"/>
  <c r="P694" i="19"/>
  <c r="Q694" i="19"/>
  <c r="R694" i="19"/>
  <c r="S694" i="19"/>
  <c r="T694" i="19"/>
  <c r="U694" i="19"/>
  <c r="V694" i="19"/>
  <c r="W694" i="19"/>
  <c r="X694" i="19"/>
  <c r="Y694" i="19"/>
  <c r="Z694" i="19"/>
  <c r="AA694" i="19"/>
  <c r="AB694" i="19"/>
  <c r="AC694" i="19"/>
  <c r="AU694" i="19" s="1"/>
  <c r="AD694" i="19"/>
  <c r="AE694" i="19"/>
  <c r="AF694" i="19"/>
  <c r="AG694" i="19"/>
  <c r="AH694" i="19"/>
  <c r="AI694" i="19"/>
  <c r="AJ694" i="19"/>
  <c r="AK694" i="19"/>
  <c r="AL694" i="19"/>
  <c r="AM694" i="19"/>
  <c r="AN694" i="19"/>
  <c r="AO694" i="19"/>
  <c r="AP694" i="19"/>
  <c r="AQ694" i="19"/>
  <c r="AR694" i="19"/>
  <c r="AS694" i="19"/>
  <c r="AT694" i="19"/>
  <c r="AV694" i="19"/>
  <c r="AW694" i="19"/>
  <c r="AX694" i="19"/>
  <c r="AY694" i="19"/>
  <c r="BB694" i="19"/>
  <c r="F695" i="19"/>
  <c r="X695" i="19" s="1"/>
  <c r="G695" i="19"/>
  <c r="H695" i="19"/>
  <c r="I695" i="19"/>
  <c r="J695" i="19"/>
  <c r="K695" i="19"/>
  <c r="L695" i="19"/>
  <c r="M695" i="19"/>
  <c r="N695" i="19"/>
  <c r="O695" i="19"/>
  <c r="P695" i="19"/>
  <c r="Q695" i="19"/>
  <c r="R695" i="19"/>
  <c r="S695" i="19"/>
  <c r="T695" i="19"/>
  <c r="U695" i="19"/>
  <c r="V695" i="19"/>
  <c r="W695" i="19"/>
  <c r="Y695" i="19"/>
  <c r="Z695" i="19"/>
  <c r="AA695" i="19"/>
  <c r="AB695" i="19"/>
  <c r="AC695" i="19"/>
  <c r="AU695" i="19" s="1"/>
  <c r="AD695" i="19"/>
  <c r="AE695" i="19"/>
  <c r="AF695" i="19"/>
  <c r="AG695" i="19"/>
  <c r="AH695" i="19"/>
  <c r="AI695" i="19"/>
  <c r="AJ695" i="19"/>
  <c r="AK695" i="19"/>
  <c r="AL695" i="19"/>
  <c r="AM695" i="19"/>
  <c r="AN695" i="19"/>
  <c r="AO695" i="19"/>
  <c r="AP695" i="19"/>
  <c r="AQ695" i="19"/>
  <c r="AR695" i="19"/>
  <c r="AS695" i="19"/>
  <c r="AT695" i="19"/>
  <c r="AV695" i="19"/>
  <c r="AW695" i="19"/>
  <c r="AX695" i="19"/>
  <c r="AY695" i="19"/>
  <c r="BB695" i="19"/>
  <c r="F696" i="19"/>
  <c r="X696" i="19" s="1"/>
  <c r="G696" i="19"/>
  <c r="H696" i="19"/>
  <c r="I696" i="19"/>
  <c r="J696" i="19"/>
  <c r="K696" i="19"/>
  <c r="L696" i="19"/>
  <c r="M696" i="19"/>
  <c r="N696" i="19"/>
  <c r="O696" i="19"/>
  <c r="P696" i="19"/>
  <c r="Q696" i="19"/>
  <c r="R696" i="19"/>
  <c r="S696" i="19"/>
  <c r="T696" i="19"/>
  <c r="U696" i="19"/>
  <c r="V696" i="19"/>
  <c r="W696" i="19"/>
  <c r="Y696" i="19"/>
  <c r="Z696" i="19"/>
  <c r="AA696" i="19"/>
  <c r="AB696" i="19"/>
  <c r="AC696" i="19"/>
  <c r="AU696" i="19" s="1"/>
  <c r="AD696" i="19"/>
  <c r="AE696" i="19"/>
  <c r="AF696" i="19"/>
  <c r="AG696" i="19"/>
  <c r="AH696" i="19"/>
  <c r="AI696" i="19"/>
  <c r="AJ696" i="19"/>
  <c r="AK696" i="19"/>
  <c r="AL696" i="19"/>
  <c r="AM696" i="19"/>
  <c r="AN696" i="19"/>
  <c r="AO696" i="19"/>
  <c r="AP696" i="19"/>
  <c r="AQ696" i="19"/>
  <c r="AR696" i="19"/>
  <c r="AS696" i="19"/>
  <c r="AT696" i="19"/>
  <c r="AV696" i="19"/>
  <c r="AW696" i="19"/>
  <c r="AX696" i="19"/>
  <c r="AY696" i="19"/>
  <c r="BB696" i="19"/>
  <c r="F697" i="19"/>
  <c r="X697" i="19" s="1"/>
  <c r="G697" i="19"/>
  <c r="H697" i="19"/>
  <c r="I697" i="19"/>
  <c r="J697" i="19"/>
  <c r="K697" i="19"/>
  <c r="L697" i="19"/>
  <c r="M697" i="19"/>
  <c r="N697" i="19"/>
  <c r="O697" i="19"/>
  <c r="P697" i="19"/>
  <c r="Q697" i="19"/>
  <c r="R697" i="19"/>
  <c r="S697" i="19"/>
  <c r="T697" i="19"/>
  <c r="U697" i="19"/>
  <c r="V697" i="19"/>
  <c r="W697" i="19"/>
  <c r="Y697" i="19"/>
  <c r="Z697" i="19"/>
  <c r="AA697" i="19"/>
  <c r="AB697" i="19"/>
  <c r="AC697" i="19"/>
  <c r="AD697" i="19"/>
  <c r="AE697" i="19"/>
  <c r="AF697" i="19"/>
  <c r="AG697" i="19"/>
  <c r="AH697" i="19"/>
  <c r="AI697" i="19"/>
  <c r="AJ697" i="19"/>
  <c r="AK697" i="19"/>
  <c r="AL697" i="19"/>
  <c r="AM697" i="19"/>
  <c r="AN697" i="19"/>
  <c r="AO697" i="19"/>
  <c r="AP697" i="19"/>
  <c r="AQ697" i="19"/>
  <c r="AR697" i="19"/>
  <c r="AS697" i="19"/>
  <c r="AT697" i="19"/>
  <c r="AU697" i="19"/>
  <c r="AV697" i="19"/>
  <c r="AW697" i="19"/>
  <c r="AX697" i="19"/>
  <c r="AY697" i="19"/>
  <c r="BB697" i="19"/>
  <c r="F698" i="19"/>
  <c r="G698" i="19"/>
  <c r="H698" i="19"/>
  <c r="I698" i="19"/>
  <c r="J698" i="19"/>
  <c r="K698" i="19"/>
  <c r="L698" i="19"/>
  <c r="M698" i="19"/>
  <c r="N698" i="19"/>
  <c r="O698" i="19"/>
  <c r="P698" i="19"/>
  <c r="Q698" i="19"/>
  <c r="R698" i="19"/>
  <c r="S698" i="19"/>
  <c r="T698" i="19"/>
  <c r="U698" i="19"/>
  <c r="V698" i="19"/>
  <c r="W698" i="19"/>
  <c r="X698" i="19"/>
  <c r="Y698" i="19"/>
  <c r="Z698" i="19"/>
  <c r="AA698" i="19"/>
  <c r="AB698" i="19"/>
  <c r="AC698" i="19"/>
  <c r="AD698" i="19"/>
  <c r="AE698" i="19"/>
  <c r="AF698" i="19"/>
  <c r="AG698" i="19"/>
  <c r="AH698" i="19"/>
  <c r="AI698" i="19"/>
  <c r="AJ698" i="19"/>
  <c r="AK698" i="19"/>
  <c r="AL698" i="19"/>
  <c r="AM698" i="19"/>
  <c r="AN698" i="19"/>
  <c r="AO698" i="19"/>
  <c r="AP698" i="19"/>
  <c r="AQ698" i="19"/>
  <c r="AR698" i="19"/>
  <c r="AS698" i="19"/>
  <c r="AT698" i="19"/>
  <c r="AU698" i="19"/>
  <c r="AV698" i="19"/>
  <c r="AW698" i="19"/>
  <c r="AX698" i="19"/>
  <c r="AY698" i="19"/>
  <c r="BB698" i="19"/>
  <c r="F699" i="19"/>
  <c r="G699" i="19"/>
  <c r="H699" i="19"/>
  <c r="I699" i="19"/>
  <c r="J699" i="19"/>
  <c r="K699" i="19"/>
  <c r="L699" i="19"/>
  <c r="M699" i="19"/>
  <c r="N699" i="19"/>
  <c r="O699" i="19"/>
  <c r="P699" i="19"/>
  <c r="Q699" i="19"/>
  <c r="R699" i="19"/>
  <c r="S699" i="19"/>
  <c r="T699" i="19"/>
  <c r="U699" i="19"/>
  <c r="V699" i="19"/>
  <c r="W699" i="19"/>
  <c r="X699" i="19"/>
  <c r="Y699" i="19"/>
  <c r="Z699" i="19"/>
  <c r="AA699" i="19"/>
  <c r="AB699" i="19"/>
  <c r="AC699" i="19"/>
  <c r="AU699" i="19" s="1"/>
  <c r="AD699" i="19"/>
  <c r="AE699" i="19"/>
  <c r="AF699" i="19"/>
  <c r="AG699" i="19"/>
  <c r="AH699" i="19"/>
  <c r="AI699" i="19"/>
  <c r="AJ699" i="19"/>
  <c r="AK699" i="19"/>
  <c r="AL699" i="19"/>
  <c r="AM699" i="19"/>
  <c r="AN699" i="19"/>
  <c r="AO699" i="19"/>
  <c r="AP699" i="19"/>
  <c r="AQ699" i="19"/>
  <c r="AR699" i="19"/>
  <c r="AS699" i="19"/>
  <c r="AT699" i="19"/>
  <c r="AV699" i="19"/>
  <c r="AW699" i="19"/>
  <c r="AX699" i="19"/>
  <c r="AY699" i="19"/>
  <c r="BB699" i="19"/>
  <c r="F700" i="19"/>
  <c r="X700" i="19" s="1"/>
  <c r="G700" i="19"/>
  <c r="H700" i="19"/>
  <c r="I700" i="19"/>
  <c r="J700" i="19"/>
  <c r="K700" i="19"/>
  <c r="L700" i="19"/>
  <c r="M700" i="19"/>
  <c r="N700" i="19"/>
  <c r="O700" i="19"/>
  <c r="P700" i="19"/>
  <c r="Q700" i="19"/>
  <c r="R700" i="19"/>
  <c r="S700" i="19"/>
  <c r="T700" i="19"/>
  <c r="U700" i="19"/>
  <c r="V700" i="19"/>
  <c r="W700" i="19"/>
  <c r="Y700" i="19"/>
  <c r="Z700" i="19"/>
  <c r="AA700" i="19"/>
  <c r="AB700" i="19"/>
  <c r="AC700" i="19"/>
  <c r="AD700" i="19"/>
  <c r="AE700" i="19"/>
  <c r="AF700" i="19"/>
  <c r="AG700" i="19"/>
  <c r="AH700" i="19"/>
  <c r="AI700" i="19"/>
  <c r="AJ700" i="19"/>
  <c r="AK700" i="19"/>
  <c r="AL700" i="19"/>
  <c r="AM700" i="19"/>
  <c r="AN700" i="19"/>
  <c r="AO700" i="19"/>
  <c r="AP700" i="19"/>
  <c r="AQ700" i="19"/>
  <c r="AR700" i="19"/>
  <c r="AS700" i="19"/>
  <c r="AT700" i="19"/>
  <c r="AU700" i="19"/>
  <c r="AV700" i="19"/>
  <c r="AW700" i="19"/>
  <c r="AX700" i="19"/>
  <c r="AY700" i="19"/>
  <c r="BB700" i="19"/>
  <c r="F701" i="19"/>
  <c r="G701" i="19"/>
  <c r="H701" i="19"/>
  <c r="I701" i="19"/>
  <c r="J701" i="19"/>
  <c r="K701" i="19"/>
  <c r="L701" i="19"/>
  <c r="M701" i="19"/>
  <c r="N701" i="19"/>
  <c r="O701" i="19"/>
  <c r="P701" i="19"/>
  <c r="Q701" i="19"/>
  <c r="R701" i="19"/>
  <c r="S701" i="19"/>
  <c r="T701" i="19"/>
  <c r="U701" i="19"/>
  <c r="V701" i="19"/>
  <c r="W701" i="19"/>
  <c r="X701" i="19"/>
  <c r="Y701" i="19"/>
  <c r="Z701" i="19"/>
  <c r="AA701" i="19"/>
  <c r="AB701" i="19"/>
  <c r="AC701" i="19"/>
  <c r="AD701" i="19"/>
  <c r="AE701" i="19"/>
  <c r="AF701" i="19"/>
  <c r="AG701" i="19"/>
  <c r="AH701" i="19"/>
  <c r="AI701" i="19"/>
  <c r="AJ701" i="19"/>
  <c r="AK701" i="19"/>
  <c r="AL701" i="19"/>
  <c r="AM701" i="19"/>
  <c r="AN701" i="19"/>
  <c r="AO701" i="19"/>
  <c r="AP701" i="19"/>
  <c r="AQ701" i="19"/>
  <c r="AR701" i="19"/>
  <c r="AS701" i="19"/>
  <c r="AT701" i="19"/>
  <c r="AU701" i="19"/>
  <c r="AV701" i="19"/>
  <c r="AW701" i="19"/>
  <c r="AX701" i="19"/>
  <c r="AY701" i="19"/>
  <c r="BB701" i="19"/>
  <c r="F702" i="19"/>
  <c r="G702" i="19"/>
  <c r="H702" i="19"/>
  <c r="I702" i="19"/>
  <c r="J702" i="19"/>
  <c r="K702" i="19"/>
  <c r="L702" i="19"/>
  <c r="M702" i="19"/>
  <c r="N702" i="19"/>
  <c r="O702" i="19"/>
  <c r="P702" i="19"/>
  <c r="Q702" i="19"/>
  <c r="R702" i="19"/>
  <c r="S702" i="19"/>
  <c r="T702" i="19"/>
  <c r="U702" i="19"/>
  <c r="V702" i="19"/>
  <c r="W702" i="19"/>
  <c r="X702" i="19"/>
  <c r="Y702" i="19"/>
  <c r="Z702" i="19"/>
  <c r="AA702" i="19"/>
  <c r="AB702" i="19"/>
  <c r="AC702" i="19"/>
  <c r="AU702" i="19" s="1"/>
  <c r="AD702" i="19"/>
  <c r="AE702" i="19"/>
  <c r="AF702" i="19"/>
  <c r="AG702" i="19"/>
  <c r="AH702" i="19"/>
  <c r="AI702" i="19"/>
  <c r="AJ702" i="19"/>
  <c r="AK702" i="19"/>
  <c r="AL702" i="19"/>
  <c r="AM702" i="19"/>
  <c r="AN702" i="19"/>
  <c r="AO702" i="19"/>
  <c r="AP702" i="19"/>
  <c r="AQ702" i="19"/>
  <c r="AR702" i="19"/>
  <c r="AS702" i="19"/>
  <c r="AT702" i="19"/>
  <c r="AV702" i="19"/>
  <c r="AW702" i="19"/>
  <c r="AX702" i="19"/>
  <c r="AY702" i="19"/>
  <c r="BB702" i="19"/>
  <c r="F703" i="19"/>
  <c r="X703" i="19" s="1"/>
  <c r="G703" i="19"/>
  <c r="H703" i="19"/>
  <c r="I703" i="19"/>
  <c r="J703" i="19"/>
  <c r="K703" i="19"/>
  <c r="L703" i="19"/>
  <c r="M703" i="19"/>
  <c r="N703" i="19"/>
  <c r="O703" i="19"/>
  <c r="P703" i="19"/>
  <c r="Q703" i="19"/>
  <c r="R703" i="19"/>
  <c r="S703" i="19"/>
  <c r="T703" i="19"/>
  <c r="U703" i="19"/>
  <c r="V703" i="19"/>
  <c r="W703" i="19"/>
  <c r="Y703" i="19"/>
  <c r="Z703" i="19"/>
  <c r="AA703" i="19"/>
  <c r="AB703" i="19"/>
  <c r="AC703" i="19"/>
  <c r="AU703" i="19" s="1"/>
  <c r="AD703" i="19"/>
  <c r="AE703" i="19"/>
  <c r="AF703" i="19"/>
  <c r="AG703" i="19"/>
  <c r="AH703" i="19"/>
  <c r="AI703" i="19"/>
  <c r="AJ703" i="19"/>
  <c r="AK703" i="19"/>
  <c r="AL703" i="19"/>
  <c r="AM703" i="19"/>
  <c r="AN703" i="19"/>
  <c r="AO703" i="19"/>
  <c r="AP703" i="19"/>
  <c r="AQ703" i="19"/>
  <c r="AR703" i="19"/>
  <c r="AS703" i="19"/>
  <c r="AT703" i="19"/>
  <c r="AV703" i="19"/>
  <c r="AW703" i="19"/>
  <c r="AX703" i="19"/>
  <c r="AY703" i="19"/>
  <c r="BB703" i="19"/>
  <c r="F704" i="19"/>
  <c r="X704" i="19" s="1"/>
  <c r="G704" i="19"/>
  <c r="H704" i="19"/>
  <c r="I704" i="19"/>
  <c r="J704" i="19"/>
  <c r="K704" i="19"/>
  <c r="L704" i="19"/>
  <c r="M704" i="19"/>
  <c r="N704" i="19"/>
  <c r="O704" i="19"/>
  <c r="P704" i="19"/>
  <c r="Q704" i="19"/>
  <c r="R704" i="19"/>
  <c r="S704" i="19"/>
  <c r="T704" i="19"/>
  <c r="U704" i="19"/>
  <c r="V704" i="19"/>
  <c r="W704" i="19"/>
  <c r="Y704" i="19"/>
  <c r="Z704" i="19"/>
  <c r="AA704" i="19"/>
  <c r="AB704" i="19"/>
  <c r="AC704" i="19"/>
  <c r="AU704" i="19" s="1"/>
  <c r="AD704" i="19"/>
  <c r="AE704" i="19"/>
  <c r="AF704" i="19"/>
  <c r="AG704" i="19"/>
  <c r="AH704" i="19"/>
  <c r="AI704" i="19"/>
  <c r="AJ704" i="19"/>
  <c r="AK704" i="19"/>
  <c r="AL704" i="19"/>
  <c r="AM704" i="19"/>
  <c r="AN704" i="19"/>
  <c r="AO704" i="19"/>
  <c r="AP704" i="19"/>
  <c r="AQ704" i="19"/>
  <c r="AR704" i="19"/>
  <c r="AS704" i="19"/>
  <c r="AT704" i="19"/>
  <c r="AV704" i="19"/>
  <c r="AW704" i="19"/>
  <c r="AX704" i="19"/>
  <c r="AY704" i="19"/>
  <c r="BB704" i="19"/>
  <c r="F705" i="19"/>
  <c r="X705" i="19" s="1"/>
  <c r="G705" i="19"/>
  <c r="H705" i="19"/>
  <c r="I705" i="19"/>
  <c r="J705" i="19"/>
  <c r="K705" i="19"/>
  <c r="L705" i="19"/>
  <c r="M705" i="19"/>
  <c r="N705" i="19"/>
  <c r="O705" i="19"/>
  <c r="P705" i="19"/>
  <c r="Q705" i="19"/>
  <c r="R705" i="19"/>
  <c r="S705" i="19"/>
  <c r="T705" i="19"/>
  <c r="U705" i="19"/>
  <c r="V705" i="19"/>
  <c r="W705" i="19"/>
  <c r="Y705" i="19"/>
  <c r="Z705" i="19"/>
  <c r="AA705" i="19"/>
  <c r="AB705" i="19"/>
  <c r="AC705" i="19"/>
  <c r="AD705" i="19"/>
  <c r="AE705" i="19"/>
  <c r="AF705" i="19"/>
  <c r="AG705" i="19"/>
  <c r="AH705" i="19"/>
  <c r="AI705" i="19"/>
  <c r="AJ705" i="19"/>
  <c r="AK705" i="19"/>
  <c r="AL705" i="19"/>
  <c r="AM705" i="19"/>
  <c r="AN705" i="19"/>
  <c r="AO705" i="19"/>
  <c r="AP705" i="19"/>
  <c r="AQ705" i="19"/>
  <c r="AR705" i="19"/>
  <c r="AS705" i="19"/>
  <c r="AT705" i="19"/>
  <c r="AU705" i="19"/>
  <c r="AV705" i="19"/>
  <c r="AW705" i="19"/>
  <c r="AX705" i="19"/>
  <c r="AY705" i="19"/>
  <c r="BB705" i="19"/>
  <c r="F706" i="19"/>
  <c r="G706" i="19"/>
  <c r="H706" i="19"/>
  <c r="I706" i="19"/>
  <c r="J706" i="19"/>
  <c r="K706" i="19"/>
  <c r="L706" i="19"/>
  <c r="M706" i="19"/>
  <c r="N706" i="19"/>
  <c r="O706" i="19"/>
  <c r="P706" i="19"/>
  <c r="Q706" i="19"/>
  <c r="R706" i="19"/>
  <c r="S706" i="19"/>
  <c r="T706" i="19"/>
  <c r="U706" i="19"/>
  <c r="V706" i="19"/>
  <c r="W706" i="19"/>
  <c r="X706" i="19"/>
  <c r="Y706" i="19"/>
  <c r="Z706" i="19"/>
  <c r="AA706" i="19"/>
  <c r="AB706" i="19"/>
  <c r="AC706" i="19"/>
  <c r="AD706" i="19"/>
  <c r="AE706" i="19"/>
  <c r="AF706" i="19"/>
  <c r="AG706" i="19"/>
  <c r="AH706" i="19"/>
  <c r="AI706" i="19"/>
  <c r="AJ706" i="19"/>
  <c r="AK706" i="19"/>
  <c r="AL706" i="19"/>
  <c r="AM706" i="19"/>
  <c r="AN706" i="19"/>
  <c r="AO706" i="19"/>
  <c r="AP706" i="19"/>
  <c r="AQ706" i="19"/>
  <c r="AR706" i="19"/>
  <c r="AS706" i="19"/>
  <c r="AT706" i="19"/>
  <c r="AU706" i="19"/>
  <c r="AV706" i="19"/>
  <c r="AW706" i="19"/>
  <c r="AX706" i="19"/>
  <c r="AY706" i="19"/>
  <c r="BB706" i="19"/>
  <c r="F707" i="19"/>
  <c r="G707" i="19"/>
  <c r="H707" i="19"/>
  <c r="I707" i="19"/>
  <c r="J707" i="19"/>
  <c r="K707" i="19"/>
  <c r="L707" i="19"/>
  <c r="M707" i="19"/>
  <c r="N707" i="19"/>
  <c r="O707" i="19"/>
  <c r="P707" i="19"/>
  <c r="Q707" i="19"/>
  <c r="R707" i="19"/>
  <c r="S707" i="19"/>
  <c r="T707" i="19"/>
  <c r="U707" i="19"/>
  <c r="V707" i="19"/>
  <c r="W707" i="19"/>
  <c r="X707" i="19"/>
  <c r="Y707" i="19"/>
  <c r="Z707" i="19"/>
  <c r="AA707" i="19"/>
  <c r="AB707" i="19"/>
  <c r="AC707" i="19"/>
  <c r="AU707" i="19" s="1"/>
  <c r="AD707" i="19"/>
  <c r="AE707" i="19"/>
  <c r="AF707" i="19"/>
  <c r="AG707" i="19"/>
  <c r="AH707" i="19"/>
  <c r="AI707" i="19"/>
  <c r="AJ707" i="19"/>
  <c r="AK707" i="19"/>
  <c r="AL707" i="19"/>
  <c r="AM707" i="19"/>
  <c r="AN707" i="19"/>
  <c r="AO707" i="19"/>
  <c r="AP707" i="19"/>
  <c r="AQ707" i="19"/>
  <c r="AR707" i="19"/>
  <c r="AS707" i="19"/>
  <c r="AT707" i="19"/>
  <c r="AV707" i="19"/>
  <c r="AW707" i="19"/>
  <c r="AX707" i="19"/>
  <c r="AY707" i="19"/>
  <c r="BB707" i="19"/>
  <c r="F708" i="19"/>
  <c r="X708" i="19" s="1"/>
  <c r="G708" i="19"/>
  <c r="H708" i="19"/>
  <c r="I708" i="19"/>
  <c r="J708" i="19"/>
  <c r="K708" i="19"/>
  <c r="L708" i="19"/>
  <c r="M708" i="19"/>
  <c r="N708" i="19"/>
  <c r="O708" i="19"/>
  <c r="P708" i="19"/>
  <c r="Q708" i="19"/>
  <c r="R708" i="19"/>
  <c r="S708" i="19"/>
  <c r="T708" i="19"/>
  <c r="U708" i="19"/>
  <c r="V708" i="19"/>
  <c r="W708" i="19"/>
  <c r="Y708" i="19"/>
  <c r="Z708" i="19"/>
  <c r="AA708" i="19"/>
  <c r="AB708" i="19"/>
  <c r="AC708" i="19"/>
  <c r="AD708" i="19"/>
  <c r="AE708" i="19"/>
  <c r="AF708" i="19"/>
  <c r="AG708" i="19"/>
  <c r="AH708" i="19"/>
  <c r="AI708" i="19"/>
  <c r="AJ708" i="19"/>
  <c r="AK708" i="19"/>
  <c r="AL708" i="19"/>
  <c r="AM708" i="19"/>
  <c r="AN708" i="19"/>
  <c r="AO708" i="19"/>
  <c r="AP708" i="19"/>
  <c r="AQ708" i="19"/>
  <c r="AR708" i="19"/>
  <c r="AS708" i="19"/>
  <c r="AT708" i="19"/>
  <c r="AU708" i="19"/>
  <c r="AV708" i="19"/>
  <c r="AW708" i="19"/>
  <c r="AX708" i="19"/>
  <c r="AY708" i="19"/>
  <c r="BB708" i="19"/>
  <c r="F709" i="19"/>
  <c r="G709" i="19"/>
  <c r="H709" i="19"/>
  <c r="I709" i="19"/>
  <c r="J709" i="19"/>
  <c r="K709" i="19"/>
  <c r="L709" i="19"/>
  <c r="M709" i="19"/>
  <c r="N709" i="19"/>
  <c r="O709" i="19"/>
  <c r="P709" i="19"/>
  <c r="Q709" i="19"/>
  <c r="R709" i="19"/>
  <c r="S709" i="19"/>
  <c r="T709" i="19"/>
  <c r="U709" i="19"/>
  <c r="V709" i="19"/>
  <c r="W709" i="19"/>
  <c r="X709" i="19"/>
  <c r="Y709" i="19"/>
  <c r="Z709" i="19"/>
  <c r="AA709" i="19"/>
  <c r="AB709" i="19"/>
  <c r="AC709" i="19"/>
  <c r="AD709" i="19"/>
  <c r="AE709" i="19"/>
  <c r="AF709" i="19"/>
  <c r="AG709" i="19"/>
  <c r="AH709" i="19"/>
  <c r="AI709" i="19"/>
  <c r="AJ709" i="19"/>
  <c r="AK709" i="19"/>
  <c r="AL709" i="19"/>
  <c r="AM709" i="19"/>
  <c r="AN709" i="19"/>
  <c r="AO709" i="19"/>
  <c r="AP709" i="19"/>
  <c r="AQ709" i="19"/>
  <c r="AR709" i="19"/>
  <c r="AS709" i="19"/>
  <c r="AT709" i="19"/>
  <c r="AU709" i="19"/>
  <c r="AV709" i="19"/>
  <c r="AW709" i="19"/>
  <c r="AX709" i="19"/>
  <c r="AY709" i="19"/>
  <c r="BB709" i="19"/>
  <c r="F710" i="19"/>
  <c r="G710" i="19"/>
  <c r="H710" i="19"/>
  <c r="I710" i="19"/>
  <c r="J710" i="19"/>
  <c r="K710" i="19"/>
  <c r="L710" i="19"/>
  <c r="M710" i="19"/>
  <c r="N710" i="19"/>
  <c r="O710" i="19"/>
  <c r="P710" i="19"/>
  <c r="Q710" i="19"/>
  <c r="R710" i="19"/>
  <c r="S710" i="19"/>
  <c r="T710" i="19"/>
  <c r="U710" i="19"/>
  <c r="V710" i="19"/>
  <c r="W710" i="19"/>
  <c r="X710" i="19"/>
  <c r="Y710" i="19"/>
  <c r="Z710" i="19"/>
  <c r="AA710" i="19"/>
  <c r="AB710" i="19"/>
  <c r="AC710" i="19"/>
  <c r="AU710" i="19" s="1"/>
  <c r="AD710" i="19"/>
  <c r="AE710" i="19"/>
  <c r="AF710" i="19"/>
  <c r="AG710" i="19"/>
  <c r="AH710" i="19"/>
  <c r="AI710" i="19"/>
  <c r="AJ710" i="19"/>
  <c r="AK710" i="19"/>
  <c r="AL710" i="19"/>
  <c r="AM710" i="19"/>
  <c r="AN710" i="19"/>
  <c r="AO710" i="19"/>
  <c r="AP710" i="19"/>
  <c r="AQ710" i="19"/>
  <c r="AR710" i="19"/>
  <c r="AS710" i="19"/>
  <c r="AT710" i="19"/>
  <c r="AV710" i="19"/>
  <c r="AW710" i="19"/>
  <c r="AX710" i="19"/>
  <c r="AY710" i="19"/>
  <c r="BB710" i="19"/>
  <c r="F711" i="19"/>
  <c r="X711" i="19" s="1"/>
  <c r="G711" i="19"/>
  <c r="H711" i="19"/>
  <c r="I711" i="19"/>
  <c r="J711" i="19"/>
  <c r="K711" i="19"/>
  <c r="L711" i="19"/>
  <c r="M711" i="19"/>
  <c r="N711" i="19"/>
  <c r="O711" i="19"/>
  <c r="P711" i="19"/>
  <c r="Q711" i="19"/>
  <c r="R711" i="19"/>
  <c r="S711" i="19"/>
  <c r="T711" i="19"/>
  <c r="U711" i="19"/>
  <c r="V711" i="19"/>
  <c r="W711" i="19"/>
  <c r="Y711" i="19"/>
  <c r="Z711" i="19"/>
  <c r="AA711" i="19"/>
  <c r="AB711" i="19"/>
  <c r="AC711" i="19"/>
  <c r="AU711" i="19" s="1"/>
  <c r="AD711" i="19"/>
  <c r="AE711" i="19"/>
  <c r="AF711" i="19"/>
  <c r="AG711" i="19"/>
  <c r="AH711" i="19"/>
  <c r="AI711" i="19"/>
  <c r="AJ711" i="19"/>
  <c r="AK711" i="19"/>
  <c r="AL711" i="19"/>
  <c r="AM711" i="19"/>
  <c r="AN711" i="19"/>
  <c r="AO711" i="19"/>
  <c r="AP711" i="19"/>
  <c r="AQ711" i="19"/>
  <c r="AR711" i="19"/>
  <c r="AS711" i="19"/>
  <c r="AT711" i="19"/>
  <c r="AV711" i="19"/>
  <c r="AW711" i="19"/>
  <c r="AX711" i="19"/>
  <c r="AY711" i="19"/>
  <c r="BB711" i="19"/>
  <c r="F712" i="19"/>
  <c r="X712" i="19" s="1"/>
  <c r="G712" i="19"/>
  <c r="H712" i="19"/>
  <c r="I712" i="19"/>
  <c r="J712" i="19"/>
  <c r="K712" i="19"/>
  <c r="L712" i="19"/>
  <c r="M712" i="19"/>
  <c r="N712" i="19"/>
  <c r="O712" i="19"/>
  <c r="P712" i="19"/>
  <c r="Q712" i="19"/>
  <c r="R712" i="19"/>
  <c r="S712" i="19"/>
  <c r="T712" i="19"/>
  <c r="U712" i="19"/>
  <c r="V712" i="19"/>
  <c r="W712" i="19"/>
  <c r="Y712" i="19"/>
  <c r="Z712" i="19"/>
  <c r="AA712" i="19"/>
  <c r="AB712" i="19"/>
  <c r="AC712" i="19"/>
  <c r="AU712" i="19" s="1"/>
  <c r="AD712" i="19"/>
  <c r="AE712" i="19"/>
  <c r="AF712" i="19"/>
  <c r="AG712" i="19"/>
  <c r="AH712" i="19"/>
  <c r="AI712" i="19"/>
  <c r="AJ712" i="19"/>
  <c r="AK712" i="19"/>
  <c r="AL712" i="19"/>
  <c r="AM712" i="19"/>
  <c r="AN712" i="19"/>
  <c r="AO712" i="19"/>
  <c r="AP712" i="19"/>
  <c r="AQ712" i="19"/>
  <c r="AR712" i="19"/>
  <c r="AS712" i="19"/>
  <c r="AT712" i="19"/>
  <c r="AV712" i="19"/>
  <c r="AW712" i="19"/>
  <c r="AX712" i="19"/>
  <c r="AY712" i="19"/>
  <c r="BB712" i="19"/>
  <c r="F713" i="19"/>
  <c r="X713" i="19" s="1"/>
  <c r="G713" i="19"/>
  <c r="H713" i="19"/>
  <c r="I713" i="19"/>
  <c r="J713" i="19"/>
  <c r="K713" i="19"/>
  <c r="L713" i="19"/>
  <c r="M713" i="19"/>
  <c r="N713" i="19"/>
  <c r="O713" i="19"/>
  <c r="P713" i="19"/>
  <c r="Q713" i="19"/>
  <c r="R713" i="19"/>
  <c r="S713" i="19"/>
  <c r="T713" i="19"/>
  <c r="U713" i="19"/>
  <c r="V713" i="19"/>
  <c r="W713" i="19"/>
  <c r="Y713" i="19"/>
  <c r="Z713" i="19"/>
  <c r="AA713" i="19"/>
  <c r="AB713" i="19"/>
  <c r="AC713" i="19"/>
  <c r="AD713" i="19"/>
  <c r="AE713" i="19"/>
  <c r="AF713" i="19"/>
  <c r="AG713" i="19"/>
  <c r="AH713" i="19"/>
  <c r="AI713" i="19"/>
  <c r="AJ713" i="19"/>
  <c r="AK713" i="19"/>
  <c r="AL713" i="19"/>
  <c r="AM713" i="19"/>
  <c r="AN713" i="19"/>
  <c r="AO713" i="19"/>
  <c r="AP713" i="19"/>
  <c r="AQ713" i="19"/>
  <c r="AR713" i="19"/>
  <c r="AS713" i="19"/>
  <c r="AT713" i="19"/>
  <c r="AU713" i="19"/>
  <c r="AV713" i="19"/>
  <c r="AW713" i="19"/>
  <c r="AX713" i="19"/>
  <c r="AY713" i="19"/>
  <c r="BB713" i="19"/>
  <c r="F714" i="19"/>
  <c r="G714" i="19"/>
  <c r="H714" i="19"/>
  <c r="I714" i="19"/>
  <c r="J714" i="19"/>
  <c r="K714" i="19"/>
  <c r="L714" i="19"/>
  <c r="M714" i="19"/>
  <c r="N714" i="19"/>
  <c r="O714" i="19"/>
  <c r="P714" i="19"/>
  <c r="Q714" i="19"/>
  <c r="R714" i="19"/>
  <c r="S714" i="19"/>
  <c r="T714" i="19"/>
  <c r="U714" i="19"/>
  <c r="V714" i="19"/>
  <c r="W714" i="19"/>
  <c r="X714" i="19"/>
  <c r="Y714" i="19"/>
  <c r="Z714" i="19"/>
  <c r="AA714" i="19"/>
  <c r="AB714" i="19"/>
  <c r="AC714" i="19"/>
  <c r="AD714" i="19"/>
  <c r="AE714" i="19"/>
  <c r="AF714" i="19"/>
  <c r="AG714" i="19"/>
  <c r="AH714" i="19"/>
  <c r="AI714" i="19"/>
  <c r="AJ714" i="19"/>
  <c r="AK714" i="19"/>
  <c r="AL714" i="19"/>
  <c r="AM714" i="19"/>
  <c r="AN714" i="19"/>
  <c r="AO714" i="19"/>
  <c r="AP714" i="19"/>
  <c r="AQ714" i="19"/>
  <c r="AR714" i="19"/>
  <c r="AS714" i="19"/>
  <c r="AT714" i="19"/>
  <c r="AU714" i="19"/>
  <c r="AV714" i="19"/>
  <c r="AW714" i="19"/>
  <c r="AX714" i="19"/>
  <c r="AY714" i="19"/>
  <c r="BB714" i="19"/>
  <c r="F715" i="19"/>
  <c r="G715" i="19"/>
  <c r="H715" i="19"/>
  <c r="I715" i="19"/>
  <c r="J715" i="19"/>
  <c r="K715" i="19"/>
  <c r="L715" i="19"/>
  <c r="M715" i="19"/>
  <c r="N715" i="19"/>
  <c r="O715" i="19"/>
  <c r="P715" i="19"/>
  <c r="Q715" i="19"/>
  <c r="R715" i="19"/>
  <c r="S715" i="19"/>
  <c r="T715" i="19"/>
  <c r="U715" i="19"/>
  <c r="V715" i="19"/>
  <c r="W715" i="19"/>
  <c r="X715" i="19"/>
  <c r="Y715" i="19"/>
  <c r="Z715" i="19"/>
  <c r="AA715" i="19"/>
  <c r="AB715" i="19"/>
  <c r="AC715" i="19"/>
  <c r="AU715" i="19" s="1"/>
  <c r="AD715" i="19"/>
  <c r="AE715" i="19"/>
  <c r="AF715" i="19"/>
  <c r="AG715" i="19"/>
  <c r="AH715" i="19"/>
  <c r="AI715" i="19"/>
  <c r="AJ715" i="19"/>
  <c r="AK715" i="19"/>
  <c r="AL715" i="19"/>
  <c r="AM715" i="19"/>
  <c r="AN715" i="19"/>
  <c r="AO715" i="19"/>
  <c r="AP715" i="19"/>
  <c r="AQ715" i="19"/>
  <c r="AR715" i="19"/>
  <c r="AS715" i="19"/>
  <c r="AT715" i="19"/>
  <c r="AV715" i="19"/>
  <c r="AW715" i="19"/>
  <c r="AX715" i="19"/>
  <c r="AY715" i="19"/>
  <c r="BB715" i="19"/>
  <c r="F716" i="19"/>
  <c r="X716" i="19" s="1"/>
  <c r="G716" i="19"/>
  <c r="H716" i="19"/>
  <c r="I716" i="19"/>
  <c r="J716" i="19"/>
  <c r="K716" i="19"/>
  <c r="L716" i="19"/>
  <c r="M716" i="19"/>
  <c r="N716" i="19"/>
  <c r="O716" i="19"/>
  <c r="P716" i="19"/>
  <c r="Q716" i="19"/>
  <c r="R716" i="19"/>
  <c r="S716" i="19"/>
  <c r="T716" i="19"/>
  <c r="U716" i="19"/>
  <c r="V716" i="19"/>
  <c r="W716" i="19"/>
  <c r="Y716" i="19"/>
  <c r="Z716" i="19"/>
  <c r="AA716" i="19"/>
  <c r="AB716" i="19"/>
  <c r="AC716" i="19"/>
  <c r="AD716" i="19"/>
  <c r="AE716" i="19"/>
  <c r="AF716" i="19"/>
  <c r="AG716" i="19"/>
  <c r="AH716" i="19"/>
  <c r="AI716" i="19"/>
  <c r="AJ716" i="19"/>
  <c r="AK716" i="19"/>
  <c r="AL716" i="19"/>
  <c r="AM716" i="19"/>
  <c r="AN716" i="19"/>
  <c r="AO716" i="19"/>
  <c r="AP716" i="19"/>
  <c r="AQ716" i="19"/>
  <c r="AR716" i="19"/>
  <c r="AS716" i="19"/>
  <c r="AT716" i="19"/>
  <c r="AU716" i="19"/>
  <c r="AV716" i="19"/>
  <c r="AW716" i="19"/>
  <c r="AX716" i="19"/>
  <c r="AY716" i="19"/>
  <c r="BB716" i="19"/>
  <c r="F717" i="19"/>
  <c r="G717" i="19"/>
  <c r="H717" i="19"/>
  <c r="I717" i="19"/>
  <c r="J717" i="19"/>
  <c r="K717" i="19"/>
  <c r="L717" i="19"/>
  <c r="M717" i="19"/>
  <c r="N717" i="19"/>
  <c r="O717" i="19"/>
  <c r="P717" i="19"/>
  <c r="Q717" i="19"/>
  <c r="R717" i="19"/>
  <c r="S717" i="19"/>
  <c r="T717" i="19"/>
  <c r="U717" i="19"/>
  <c r="V717" i="19"/>
  <c r="W717" i="19"/>
  <c r="X717" i="19"/>
  <c r="Y717" i="19"/>
  <c r="Z717" i="19"/>
  <c r="AA717" i="19"/>
  <c r="AB717" i="19"/>
  <c r="AC717" i="19"/>
  <c r="AD717" i="19"/>
  <c r="AE717" i="19"/>
  <c r="AF717" i="19"/>
  <c r="AG717" i="19"/>
  <c r="AH717" i="19"/>
  <c r="AI717" i="19"/>
  <c r="AJ717" i="19"/>
  <c r="AK717" i="19"/>
  <c r="AL717" i="19"/>
  <c r="AM717" i="19"/>
  <c r="AN717" i="19"/>
  <c r="AO717" i="19"/>
  <c r="AP717" i="19"/>
  <c r="AQ717" i="19"/>
  <c r="AR717" i="19"/>
  <c r="AS717" i="19"/>
  <c r="AT717" i="19"/>
  <c r="AU717" i="19"/>
  <c r="AV717" i="19"/>
  <c r="AW717" i="19"/>
  <c r="AX717" i="19"/>
  <c r="AY717" i="19"/>
  <c r="BB717" i="19"/>
  <c r="F718" i="19"/>
  <c r="G718" i="19"/>
  <c r="H718" i="19"/>
  <c r="I718" i="19"/>
  <c r="J718" i="19"/>
  <c r="K718" i="19"/>
  <c r="L718" i="19"/>
  <c r="M718" i="19"/>
  <c r="N718" i="19"/>
  <c r="O718" i="19"/>
  <c r="P718" i="19"/>
  <c r="Q718" i="19"/>
  <c r="R718" i="19"/>
  <c r="S718" i="19"/>
  <c r="T718" i="19"/>
  <c r="U718" i="19"/>
  <c r="V718" i="19"/>
  <c r="W718" i="19"/>
  <c r="X718" i="19"/>
  <c r="Y718" i="19"/>
  <c r="Z718" i="19"/>
  <c r="AA718" i="19"/>
  <c r="AB718" i="19"/>
  <c r="AC718" i="19"/>
  <c r="AU718" i="19" s="1"/>
  <c r="AD718" i="19"/>
  <c r="AE718" i="19"/>
  <c r="AF718" i="19"/>
  <c r="AG718" i="19"/>
  <c r="AH718" i="19"/>
  <c r="AI718" i="19"/>
  <c r="AJ718" i="19"/>
  <c r="AK718" i="19"/>
  <c r="AL718" i="19"/>
  <c r="AM718" i="19"/>
  <c r="AN718" i="19"/>
  <c r="AO718" i="19"/>
  <c r="AP718" i="19"/>
  <c r="AQ718" i="19"/>
  <c r="AR718" i="19"/>
  <c r="AS718" i="19"/>
  <c r="AT718" i="19"/>
  <c r="AV718" i="19"/>
  <c r="AW718" i="19"/>
  <c r="AX718" i="19"/>
  <c r="AY718" i="19"/>
  <c r="BB718" i="19"/>
  <c r="F719" i="19"/>
  <c r="X719" i="19" s="1"/>
  <c r="G719" i="19"/>
  <c r="H719" i="19"/>
  <c r="I719" i="19"/>
  <c r="J719" i="19"/>
  <c r="K719" i="19"/>
  <c r="L719" i="19"/>
  <c r="M719" i="19"/>
  <c r="N719" i="19"/>
  <c r="O719" i="19"/>
  <c r="P719" i="19"/>
  <c r="Q719" i="19"/>
  <c r="R719" i="19"/>
  <c r="S719" i="19"/>
  <c r="T719" i="19"/>
  <c r="U719" i="19"/>
  <c r="V719" i="19"/>
  <c r="W719" i="19"/>
  <c r="Y719" i="19"/>
  <c r="Z719" i="19"/>
  <c r="AA719" i="19"/>
  <c r="AB719" i="19"/>
  <c r="AC719" i="19"/>
  <c r="AU719" i="19" s="1"/>
  <c r="AD719" i="19"/>
  <c r="AE719" i="19"/>
  <c r="AF719" i="19"/>
  <c r="AG719" i="19"/>
  <c r="AH719" i="19"/>
  <c r="AI719" i="19"/>
  <c r="AJ719" i="19"/>
  <c r="AK719" i="19"/>
  <c r="AL719" i="19"/>
  <c r="AM719" i="19"/>
  <c r="AN719" i="19"/>
  <c r="AO719" i="19"/>
  <c r="AP719" i="19"/>
  <c r="AQ719" i="19"/>
  <c r="AR719" i="19"/>
  <c r="AS719" i="19"/>
  <c r="AT719" i="19"/>
  <c r="AV719" i="19"/>
  <c r="AW719" i="19"/>
  <c r="AX719" i="19"/>
  <c r="AY719" i="19"/>
  <c r="BB719" i="19"/>
  <c r="F720" i="19"/>
  <c r="X720" i="19" s="1"/>
  <c r="G720" i="19"/>
  <c r="H720" i="19"/>
  <c r="I720" i="19"/>
  <c r="J720" i="19"/>
  <c r="K720" i="19"/>
  <c r="L720" i="19"/>
  <c r="M720" i="19"/>
  <c r="N720" i="19"/>
  <c r="O720" i="19"/>
  <c r="P720" i="19"/>
  <c r="Q720" i="19"/>
  <c r="R720" i="19"/>
  <c r="S720" i="19"/>
  <c r="T720" i="19"/>
  <c r="U720" i="19"/>
  <c r="V720" i="19"/>
  <c r="W720" i="19"/>
  <c r="Y720" i="19"/>
  <c r="Z720" i="19"/>
  <c r="AA720" i="19"/>
  <c r="AB720" i="19"/>
  <c r="AC720" i="19"/>
  <c r="AU720" i="19" s="1"/>
  <c r="AD720" i="19"/>
  <c r="AE720" i="19"/>
  <c r="AF720" i="19"/>
  <c r="AG720" i="19"/>
  <c r="AH720" i="19"/>
  <c r="AI720" i="19"/>
  <c r="AJ720" i="19"/>
  <c r="AK720" i="19"/>
  <c r="AL720" i="19"/>
  <c r="AM720" i="19"/>
  <c r="AN720" i="19"/>
  <c r="AO720" i="19"/>
  <c r="AP720" i="19"/>
  <c r="AQ720" i="19"/>
  <c r="AR720" i="19"/>
  <c r="AS720" i="19"/>
  <c r="AT720" i="19"/>
  <c r="AV720" i="19"/>
  <c r="AW720" i="19"/>
  <c r="AX720" i="19"/>
  <c r="AY720" i="19"/>
  <c r="BB720" i="19"/>
  <c r="F721" i="19"/>
  <c r="X721" i="19" s="1"/>
  <c r="G721" i="19"/>
  <c r="H721" i="19"/>
  <c r="I721" i="19"/>
  <c r="J721" i="19"/>
  <c r="K721" i="19"/>
  <c r="L721" i="19"/>
  <c r="M721" i="19"/>
  <c r="N721" i="19"/>
  <c r="O721" i="19"/>
  <c r="P721" i="19"/>
  <c r="Q721" i="19"/>
  <c r="R721" i="19"/>
  <c r="S721" i="19"/>
  <c r="T721" i="19"/>
  <c r="U721" i="19"/>
  <c r="V721" i="19"/>
  <c r="W721" i="19"/>
  <c r="Y721" i="19"/>
  <c r="Z721" i="19"/>
  <c r="AA721" i="19"/>
  <c r="AB721" i="19"/>
  <c r="AC721" i="19"/>
  <c r="AD721" i="19"/>
  <c r="AE721" i="19"/>
  <c r="AF721" i="19"/>
  <c r="AG721" i="19"/>
  <c r="AH721" i="19"/>
  <c r="AI721" i="19"/>
  <c r="AJ721" i="19"/>
  <c r="AK721" i="19"/>
  <c r="AL721" i="19"/>
  <c r="AM721" i="19"/>
  <c r="AN721" i="19"/>
  <c r="AO721" i="19"/>
  <c r="AP721" i="19"/>
  <c r="AQ721" i="19"/>
  <c r="AR721" i="19"/>
  <c r="AS721" i="19"/>
  <c r="AT721" i="19"/>
  <c r="AU721" i="19"/>
  <c r="AV721" i="19"/>
  <c r="AW721" i="19"/>
  <c r="AX721" i="19"/>
  <c r="AY721" i="19"/>
  <c r="BB721" i="19"/>
  <c r="F722" i="19"/>
  <c r="G722" i="19"/>
  <c r="H722" i="19"/>
  <c r="I722" i="19"/>
  <c r="J722" i="19"/>
  <c r="K722" i="19"/>
  <c r="L722" i="19"/>
  <c r="M722" i="19"/>
  <c r="N722" i="19"/>
  <c r="O722" i="19"/>
  <c r="P722" i="19"/>
  <c r="Q722" i="19"/>
  <c r="R722" i="19"/>
  <c r="S722" i="19"/>
  <c r="T722" i="19"/>
  <c r="U722" i="19"/>
  <c r="V722" i="19"/>
  <c r="W722" i="19"/>
  <c r="X722" i="19"/>
  <c r="Y722" i="19"/>
  <c r="Z722" i="19"/>
  <c r="AA722" i="19"/>
  <c r="AB722" i="19"/>
  <c r="AC722" i="19"/>
  <c r="AD722" i="19"/>
  <c r="AE722" i="19"/>
  <c r="AF722" i="19"/>
  <c r="AG722" i="19"/>
  <c r="AH722" i="19"/>
  <c r="AI722" i="19"/>
  <c r="AJ722" i="19"/>
  <c r="AK722" i="19"/>
  <c r="AL722" i="19"/>
  <c r="AM722" i="19"/>
  <c r="AN722" i="19"/>
  <c r="AO722" i="19"/>
  <c r="AP722" i="19"/>
  <c r="AQ722" i="19"/>
  <c r="AR722" i="19"/>
  <c r="AS722" i="19"/>
  <c r="AT722" i="19"/>
  <c r="AU722" i="19"/>
  <c r="AV722" i="19"/>
  <c r="AW722" i="19"/>
  <c r="AX722" i="19"/>
  <c r="AY722" i="19"/>
  <c r="BB722" i="19"/>
  <c r="F723" i="19"/>
  <c r="G723" i="19"/>
  <c r="H723" i="19"/>
  <c r="I723" i="19"/>
  <c r="J723" i="19"/>
  <c r="K723" i="19"/>
  <c r="L723" i="19"/>
  <c r="M723" i="19"/>
  <c r="N723" i="19"/>
  <c r="O723" i="19"/>
  <c r="P723" i="19"/>
  <c r="Q723" i="19"/>
  <c r="R723" i="19"/>
  <c r="S723" i="19"/>
  <c r="T723" i="19"/>
  <c r="U723" i="19"/>
  <c r="V723" i="19"/>
  <c r="W723" i="19"/>
  <c r="X723" i="19"/>
  <c r="Y723" i="19"/>
  <c r="Z723" i="19"/>
  <c r="AA723" i="19"/>
  <c r="AB723" i="19"/>
  <c r="AC723" i="19"/>
  <c r="AU723" i="19" s="1"/>
  <c r="AD723" i="19"/>
  <c r="AE723" i="19"/>
  <c r="AF723" i="19"/>
  <c r="AG723" i="19"/>
  <c r="AH723" i="19"/>
  <c r="AI723" i="19"/>
  <c r="AJ723" i="19"/>
  <c r="AK723" i="19"/>
  <c r="AL723" i="19"/>
  <c r="AM723" i="19"/>
  <c r="AN723" i="19"/>
  <c r="AO723" i="19"/>
  <c r="AP723" i="19"/>
  <c r="AQ723" i="19"/>
  <c r="AR723" i="19"/>
  <c r="AS723" i="19"/>
  <c r="AT723" i="19"/>
  <c r="AV723" i="19"/>
  <c r="AW723" i="19"/>
  <c r="AX723" i="19"/>
  <c r="AY723" i="19"/>
  <c r="BB723" i="19"/>
  <c r="F724" i="19"/>
  <c r="X724" i="19" s="1"/>
  <c r="G724" i="19"/>
  <c r="H724" i="19"/>
  <c r="I724" i="19"/>
  <c r="J724" i="19"/>
  <c r="K724" i="19"/>
  <c r="L724" i="19"/>
  <c r="M724" i="19"/>
  <c r="N724" i="19"/>
  <c r="O724" i="19"/>
  <c r="P724" i="19"/>
  <c r="Q724" i="19"/>
  <c r="R724" i="19"/>
  <c r="S724" i="19"/>
  <c r="T724" i="19"/>
  <c r="U724" i="19"/>
  <c r="V724" i="19"/>
  <c r="W724" i="19"/>
  <c r="Y724" i="19"/>
  <c r="Z724" i="19"/>
  <c r="AA724" i="19"/>
  <c r="AB724" i="19"/>
  <c r="AC724" i="19"/>
  <c r="AD724" i="19"/>
  <c r="AE724" i="19"/>
  <c r="AF724" i="19"/>
  <c r="AG724" i="19"/>
  <c r="AH724" i="19"/>
  <c r="AI724" i="19"/>
  <c r="AJ724" i="19"/>
  <c r="AK724" i="19"/>
  <c r="AL724" i="19"/>
  <c r="AM724" i="19"/>
  <c r="AN724" i="19"/>
  <c r="AO724" i="19"/>
  <c r="AP724" i="19"/>
  <c r="AQ724" i="19"/>
  <c r="AR724" i="19"/>
  <c r="AS724" i="19"/>
  <c r="AT724" i="19"/>
  <c r="AU724" i="19"/>
  <c r="AV724" i="19"/>
  <c r="AW724" i="19"/>
  <c r="AX724" i="19"/>
  <c r="AY724" i="19"/>
  <c r="BB724" i="19"/>
  <c r="F725" i="19"/>
  <c r="G725" i="19"/>
  <c r="H725" i="19"/>
  <c r="I725" i="19"/>
  <c r="J725" i="19"/>
  <c r="K725" i="19"/>
  <c r="L725" i="19"/>
  <c r="M725" i="19"/>
  <c r="N725" i="19"/>
  <c r="O725" i="19"/>
  <c r="P725" i="19"/>
  <c r="Q725" i="19"/>
  <c r="R725" i="19"/>
  <c r="S725" i="19"/>
  <c r="T725" i="19"/>
  <c r="U725" i="19"/>
  <c r="V725" i="19"/>
  <c r="W725" i="19"/>
  <c r="X725" i="19"/>
  <c r="Y725" i="19"/>
  <c r="Z725" i="19"/>
  <c r="AA725" i="19"/>
  <c r="AB725" i="19"/>
  <c r="AC725" i="19"/>
  <c r="AD725" i="19"/>
  <c r="AE725" i="19"/>
  <c r="AF725" i="19"/>
  <c r="AG725" i="19"/>
  <c r="AH725" i="19"/>
  <c r="AI725" i="19"/>
  <c r="AJ725" i="19"/>
  <c r="AK725" i="19"/>
  <c r="AL725" i="19"/>
  <c r="AM725" i="19"/>
  <c r="AN725" i="19"/>
  <c r="AO725" i="19"/>
  <c r="AP725" i="19"/>
  <c r="AQ725" i="19"/>
  <c r="AR725" i="19"/>
  <c r="AS725" i="19"/>
  <c r="AT725" i="19"/>
  <c r="AU725" i="19"/>
  <c r="AV725" i="19"/>
  <c r="AW725" i="19"/>
  <c r="AX725" i="19"/>
  <c r="AY725" i="19"/>
  <c r="BB725" i="19"/>
  <c r="F726" i="19"/>
  <c r="G726" i="19"/>
  <c r="H726" i="19"/>
  <c r="I726" i="19"/>
  <c r="J726" i="19"/>
  <c r="K726" i="19"/>
  <c r="L726" i="19"/>
  <c r="M726" i="19"/>
  <c r="N726" i="19"/>
  <c r="O726" i="19"/>
  <c r="P726" i="19"/>
  <c r="Q726" i="19"/>
  <c r="R726" i="19"/>
  <c r="S726" i="19"/>
  <c r="T726" i="19"/>
  <c r="U726" i="19"/>
  <c r="V726" i="19"/>
  <c r="W726" i="19"/>
  <c r="X726" i="19"/>
  <c r="Y726" i="19"/>
  <c r="Z726" i="19"/>
  <c r="AA726" i="19"/>
  <c r="AB726" i="19"/>
  <c r="AC726" i="19"/>
  <c r="AU726" i="19" s="1"/>
  <c r="AD726" i="19"/>
  <c r="AE726" i="19"/>
  <c r="AF726" i="19"/>
  <c r="AG726" i="19"/>
  <c r="AH726" i="19"/>
  <c r="AI726" i="19"/>
  <c r="AJ726" i="19"/>
  <c r="AK726" i="19"/>
  <c r="AL726" i="19"/>
  <c r="AM726" i="19"/>
  <c r="AN726" i="19"/>
  <c r="AO726" i="19"/>
  <c r="AP726" i="19"/>
  <c r="AQ726" i="19"/>
  <c r="AR726" i="19"/>
  <c r="AS726" i="19"/>
  <c r="AT726" i="19"/>
  <c r="AV726" i="19"/>
  <c r="AW726" i="19"/>
  <c r="AX726" i="19"/>
  <c r="AY726" i="19"/>
  <c r="BB726" i="19"/>
  <c r="F727" i="19"/>
  <c r="X727" i="19" s="1"/>
  <c r="G727" i="19"/>
  <c r="H727" i="19"/>
  <c r="I727" i="19"/>
  <c r="J727" i="19"/>
  <c r="K727" i="19"/>
  <c r="L727" i="19"/>
  <c r="M727" i="19"/>
  <c r="N727" i="19"/>
  <c r="O727" i="19"/>
  <c r="P727" i="19"/>
  <c r="Q727" i="19"/>
  <c r="R727" i="19"/>
  <c r="S727" i="19"/>
  <c r="T727" i="19"/>
  <c r="U727" i="19"/>
  <c r="V727" i="19"/>
  <c r="W727" i="19"/>
  <c r="Y727" i="19"/>
  <c r="Z727" i="19"/>
  <c r="AA727" i="19"/>
  <c r="AB727" i="19"/>
  <c r="AC727" i="19"/>
  <c r="AU727" i="19" s="1"/>
  <c r="AD727" i="19"/>
  <c r="AE727" i="19"/>
  <c r="AF727" i="19"/>
  <c r="AG727" i="19"/>
  <c r="AH727" i="19"/>
  <c r="AI727" i="19"/>
  <c r="AJ727" i="19"/>
  <c r="AK727" i="19"/>
  <c r="AL727" i="19"/>
  <c r="AM727" i="19"/>
  <c r="AN727" i="19"/>
  <c r="AO727" i="19"/>
  <c r="AP727" i="19"/>
  <c r="AQ727" i="19"/>
  <c r="AR727" i="19"/>
  <c r="AS727" i="19"/>
  <c r="AT727" i="19"/>
  <c r="AV727" i="19"/>
  <c r="AW727" i="19"/>
  <c r="AX727" i="19"/>
  <c r="AY727" i="19"/>
  <c r="BB727" i="19"/>
  <c r="F728" i="19"/>
  <c r="X728" i="19" s="1"/>
  <c r="G728" i="19"/>
  <c r="H728" i="19"/>
  <c r="I728" i="19"/>
  <c r="J728" i="19"/>
  <c r="K728" i="19"/>
  <c r="L728" i="19"/>
  <c r="M728" i="19"/>
  <c r="N728" i="19"/>
  <c r="O728" i="19"/>
  <c r="P728" i="19"/>
  <c r="Q728" i="19"/>
  <c r="R728" i="19"/>
  <c r="S728" i="19"/>
  <c r="T728" i="19"/>
  <c r="U728" i="19"/>
  <c r="V728" i="19"/>
  <c r="W728" i="19"/>
  <c r="Y728" i="19"/>
  <c r="Z728" i="19"/>
  <c r="AA728" i="19"/>
  <c r="AB728" i="19"/>
  <c r="AC728" i="19"/>
  <c r="AU728" i="19" s="1"/>
  <c r="AD728" i="19"/>
  <c r="AE728" i="19"/>
  <c r="AF728" i="19"/>
  <c r="AG728" i="19"/>
  <c r="AH728" i="19"/>
  <c r="AI728" i="19"/>
  <c r="AJ728" i="19"/>
  <c r="AK728" i="19"/>
  <c r="AL728" i="19"/>
  <c r="AM728" i="19"/>
  <c r="AN728" i="19"/>
  <c r="AO728" i="19"/>
  <c r="AP728" i="19"/>
  <c r="AQ728" i="19"/>
  <c r="AR728" i="19"/>
  <c r="AS728" i="19"/>
  <c r="AT728" i="19"/>
  <c r="AV728" i="19"/>
  <c r="AW728" i="19"/>
  <c r="AX728" i="19"/>
  <c r="AY728" i="19"/>
  <c r="BB728" i="19"/>
  <c r="F729" i="19"/>
  <c r="X729" i="19" s="1"/>
  <c r="G729" i="19"/>
  <c r="H729" i="19"/>
  <c r="I729" i="19"/>
  <c r="J729" i="19"/>
  <c r="K729" i="19"/>
  <c r="L729" i="19"/>
  <c r="M729" i="19"/>
  <c r="N729" i="19"/>
  <c r="O729" i="19"/>
  <c r="P729" i="19"/>
  <c r="Q729" i="19"/>
  <c r="R729" i="19"/>
  <c r="S729" i="19"/>
  <c r="T729" i="19"/>
  <c r="U729" i="19"/>
  <c r="V729" i="19"/>
  <c r="W729" i="19"/>
  <c r="Y729" i="19"/>
  <c r="Z729" i="19"/>
  <c r="AA729" i="19"/>
  <c r="AB729" i="19"/>
  <c r="AC729" i="19"/>
  <c r="AD729" i="19"/>
  <c r="AE729" i="19"/>
  <c r="AF729" i="19"/>
  <c r="AG729" i="19"/>
  <c r="AH729" i="19"/>
  <c r="AI729" i="19"/>
  <c r="AJ729" i="19"/>
  <c r="AK729" i="19"/>
  <c r="AL729" i="19"/>
  <c r="AM729" i="19"/>
  <c r="AN729" i="19"/>
  <c r="AO729" i="19"/>
  <c r="AP729" i="19"/>
  <c r="AQ729" i="19"/>
  <c r="AR729" i="19"/>
  <c r="AS729" i="19"/>
  <c r="AT729" i="19"/>
  <c r="AU729" i="19"/>
  <c r="AV729" i="19"/>
  <c r="AW729" i="19"/>
  <c r="AX729" i="19"/>
  <c r="AY729" i="19"/>
  <c r="BB729" i="19"/>
  <c r="F730" i="19"/>
  <c r="G730" i="19"/>
  <c r="H730" i="19"/>
  <c r="I730" i="19"/>
  <c r="J730" i="19"/>
  <c r="K730" i="19"/>
  <c r="L730" i="19"/>
  <c r="M730" i="19"/>
  <c r="N730" i="19"/>
  <c r="O730" i="19"/>
  <c r="P730" i="19"/>
  <c r="Q730" i="19"/>
  <c r="R730" i="19"/>
  <c r="S730" i="19"/>
  <c r="T730" i="19"/>
  <c r="U730" i="19"/>
  <c r="V730" i="19"/>
  <c r="W730" i="19"/>
  <c r="X730" i="19"/>
  <c r="Y730" i="19"/>
  <c r="Z730" i="19"/>
  <c r="AA730" i="19"/>
  <c r="AB730" i="19"/>
  <c r="AC730" i="19"/>
  <c r="AD730" i="19"/>
  <c r="AE730" i="19"/>
  <c r="AF730" i="19"/>
  <c r="AG730" i="19"/>
  <c r="AH730" i="19"/>
  <c r="AI730" i="19"/>
  <c r="AJ730" i="19"/>
  <c r="AK730" i="19"/>
  <c r="AL730" i="19"/>
  <c r="AM730" i="19"/>
  <c r="AN730" i="19"/>
  <c r="AO730" i="19"/>
  <c r="AP730" i="19"/>
  <c r="AQ730" i="19"/>
  <c r="AR730" i="19"/>
  <c r="AS730" i="19"/>
  <c r="AT730" i="19"/>
  <c r="AU730" i="19"/>
  <c r="AV730" i="19"/>
  <c r="AW730" i="19"/>
  <c r="AX730" i="19"/>
  <c r="AY730" i="19"/>
  <c r="BB730" i="19"/>
  <c r="F731" i="19"/>
  <c r="G731" i="19"/>
  <c r="H731" i="19"/>
  <c r="I731" i="19"/>
  <c r="J731" i="19"/>
  <c r="K731" i="19"/>
  <c r="L731" i="19"/>
  <c r="M731" i="19"/>
  <c r="N731" i="19"/>
  <c r="O731" i="19"/>
  <c r="P731" i="19"/>
  <c r="Q731" i="19"/>
  <c r="R731" i="19"/>
  <c r="S731" i="19"/>
  <c r="T731" i="19"/>
  <c r="U731" i="19"/>
  <c r="V731" i="19"/>
  <c r="W731" i="19"/>
  <c r="X731" i="19"/>
  <c r="Y731" i="19"/>
  <c r="Z731" i="19"/>
  <c r="AA731" i="19"/>
  <c r="AB731" i="19"/>
  <c r="AC731" i="19"/>
  <c r="AU731" i="19" s="1"/>
  <c r="AD731" i="19"/>
  <c r="AE731" i="19"/>
  <c r="AF731" i="19"/>
  <c r="AG731" i="19"/>
  <c r="AH731" i="19"/>
  <c r="AI731" i="19"/>
  <c r="AJ731" i="19"/>
  <c r="AK731" i="19"/>
  <c r="AL731" i="19"/>
  <c r="AM731" i="19"/>
  <c r="AN731" i="19"/>
  <c r="AO731" i="19"/>
  <c r="AP731" i="19"/>
  <c r="AQ731" i="19"/>
  <c r="AR731" i="19"/>
  <c r="AS731" i="19"/>
  <c r="AT731" i="19"/>
  <c r="AV731" i="19"/>
  <c r="AW731" i="19"/>
  <c r="AX731" i="19"/>
  <c r="AY731" i="19"/>
  <c r="BB731" i="19"/>
  <c r="F732" i="19"/>
  <c r="X732" i="19" s="1"/>
  <c r="G732" i="19"/>
  <c r="H732" i="19"/>
  <c r="I732" i="19"/>
  <c r="J732" i="19"/>
  <c r="K732" i="19"/>
  <c r="L732" i="19"/>
  <c r="M732" i="19"/>
  <c r="N732" i="19"/>
  <c r="O732" i="19"/>
  <c r="P732" i="19"/>
  <c r="Q732" i="19"/>
  <c r="R732" i="19"/>
  <c r="S732" i="19"/>
  <c r="T732" i="19"/>
  <c r="U732" i="19"/>
  <c r="V732" i="19"/>
  <c r="W732" i="19"/>
  <c r="Y732" i="19"/>
  <c r="Z732" i="19"/>
  <c r="AA732" i="19"/>
  <c r="AB732" i="19"/>
  <c r="AC732" i="19"/>
  <c r="AD732" i="19"/>
  <c r="AE732" i="19"/>
  <c r="AF732" i="19"/>
  <c r="AG732" i="19"/>
  <c r="AH732" i="19"/>
  <c r="AI732" i="19"/>
  <c r="AJ732" i="19"/>
  <c r="AK732" i="19"/>
  <c r="AL732" i="19"/>
  <c r="AM732" i="19"/>
  <c r="AN732" i="19"/>
  <c r="AO732" i="19"/>
  <c r="AP732" i="19"/>
  <c r="AQ732" i="19"/>
  <c r="AR732" i="19"/>
  <c r="AS732" i="19"/>
  <c r="AT732" i="19"/>
  <c r="AU732" i="19"/>
  <c r="AV732" i="19"/>
  <c r="AW732" i="19"/>
  <c r="AX732" i="19"/>
  <c r="AY732" i="19"/>
  <c r="BB732" i="19"/>
  <c r="F733" i="19"/>
  <c r="G733" i="19"/>
  <c r="H733" i="19"/>
  <c r="I733" i="19"/>
  <c r="J733" i="19"/>
  <c r="K733" i="19"/>
  <c r="L733" i="19"/>
  <c r="M733" i="19"/>
  <c r="N733" i="19"/>
  <c r="O733" i="19"/>
  <c r="P733" i="19"/>
  <c r="Q733" i="19"/>
  <c r="R733" i="19"/>
  <c r="S733" i="19"/>
  <c r="T733" i="19"/>
  <c r="U733" i="19"/>
  <c r="V733" i="19"/>
  <c r="W733" i="19"/>
  <c r="X733" i="19"/>
  <c r="Y733" i="19"/>
  <c r="Z733" i="19"/>
  <c r="AA733" i="19"/>
  <c r="AB733" i="19"/>
  <c r="AC733" i="19"/>
  <c r="AD733" i="19"/>
  <c r="AE733" i="19"/>
  <c r="AF733" i="19"/>
  <c r="AG733" i="19"/>
  <c r="AH733" i="19"/>
  <c r="AI733" i="19"/>
  <c r="AJ733" i="19"/>
  <c r="AK733" i="19"/>
  <c r="AL733" i="19"/>
  <c r="AM733" i="19"/>
  <c r="AN733" i="19"/>
  <c r="AO733" i="19"/>
  <c r="AP733" i="19"/>
  <c r="AQ733" i="19"/>
  <c r="AR733" i="19"/>
  <c r="AS733" i="19"/>
  <c r="AT733" i="19"/>
  <c r="AU733" i="19"/>
  <c r="AV733" i="19"/>
  <c r="AW733" i="19"/>
  <c r="AX733" i="19"/>
  <c r="AY733" i="19"/>
  <c r="BB733" i="19"/>
  <c r="F734" i="19"/>
  <c r="G734" i="19"/>
  <c r="H734" i="19"/>
  <c r="I734" i="19"/>
  <c r="J734" i="19"/>
  <c r="K734" i="19"/>
  <c r="L734" i="19"/>
  <c r="M734" i="19"/>
  <c r="N734" i="19"/>
  <c r="O734" i="19"/>
  <c r="P734" i="19"/>
  <c r="Q734" i="19"/>
  <c r="R734" i="19"/>
  <c r="S734" i="19"/>
  <c r="T734" i="19"/>
  <c r="U734" i="19"/>
  <c r="V734" i="19"/>
  <c r="W734" i="19"/>
  <c r="X734" i="19"/>
  <c r="Y734" i="19"/>
  <c r="Z734" i="19"/>
  <c r="AA734" i="19"/>
  <c r="AB734" i="19"/>
  <c r="AC734" i="19"/>
  <c r="AU734" i="19" s="1"/>
  <c r="AD734" i="19"/>
  <c r="AE734" i="19"/>
  <c r="AF734" i="19"/>
  <c r="AG734" i="19"/>
  <c r="AH734" i="19"/>
  <c r="AI734" i="19"/>
  <c r="AJ734" i="19"/>
  <c r="AK734" i="19"/>
  <c r="AL734" i="19"/>
  <c r="AM734" i="19"/>
  <c r="AN734" i="19"/>
  <c r="AO734" i="19"/>
  <c r="AP734" i="19"/>
  <c r="AQ734" i="19"/>
  <c r="AR734" i="19"/>
  <c r="AS734" i="19"/>
  <c r="AT734" i="19"/>
  <c r="AV734" i="19"/>
  <c r="AW734" i="19"/>
  <c r="AX734" i="19"/>
  <c r="AY734" i="19"/>
  <c r="BB734" i="19"/>
  <c r="F735" i="19"/>
  <c r="X735" i="19" s="1"/>
  <c r="G735" i="19"/>
  <c r="H735" i="19"/>
  <c r="I735" i="19"/>
  <c r="J735" i="19"/>
  <c r="K735" i="19"/>
  <c r="L735" i="19"/>
  <c r="M735" i="19"/>
  <c r="N735" i="19"/>
  <c r="O735" i="19"/>
  <c r="P735" i="19"/>
  <c r="Q735" i="19"/>
  <c r="R735" i="19"/>
  <c r="S735" i="19"/>
  <c r="T735" i="19"/>
  <c r="U735" i="19"/>
  <c r="V735" i="19"/>
  <c r="W735" i="19"/>
  <c r="Y735" i="19"/>
  <c r="Z735" i="19"/>
  <c r="AA735" i="19"/>
  <c r="AB735" i="19"/>
  <c r="AC735" i="19"/>
  <c r="AU735" i="19" s="1"/>
  <c r="AD735" i="19"/>
  <c r="AE735" i="19"/>
  <c r="AF735" i="19"/>
  <c r="AG735" i="19"/>
  <c r="AH735" i="19"/>
  <c r="AI735" i="19"/>
  <c r="AJ735" i="19"/>
  <c r="AK735" i="19"/>
  <c r="AL735" i="19"/>
  <c r="AM735" i="19"/>
  <c r="AN735" i="19"/>
  <c r="AO735" i="19"/>
  <c r="AP735" i="19"/>
  <c r="AQ735" i="19"/>
  <c r="AR735" i="19"/>
  <c r="AS735" i="19"/>
  <c r="AT735" i="19"/>
  <c r="AV735" i="19"/>
  <c r="AW735" i="19"/>
  <c r="AX735" i="19"/>
  <c r="AY735" i="19"/>
  <c r="BB735" i="19"/>
  <c r="F736" i="19"/>
  <c r="X736" i="19" s="1"/>
  <c r="G736" i="19"/>
  <c r="H736" i="19"/>
  <c r="I736" i="19"/>
  <c r="J736" i="19"/>
  <c r="K736" i="19"/>
  <c r="L736" i="19"/>
  <c r="M736" i="19"/>
  <c r="N736" i="19"/>
  <c r="O736" i="19"/>
  <c r="P736" i="19"/>
  <c r="Q736" i="19"/>
  <c r="R736" i="19"/>
  <c r="S736" i="19"/>
  <c r="T736" i="19"/>
  <c r="U736" i="19"/>
  <c r="V736" i="19"/>
  <c r="W736" i="19"/>
  <c r="Y736" i="19"/>
  <c r="Z736" i="19"/>
  <c r="AA736" i="19"/>
  <c r="AB736" i="19"/>
  <c r="AC736" i="19"/>
  <c r="AU736" i="19" s="1"/>
  <c r="AD736" i="19"/>
  <c r="AE736" i="19"/>
  <c r="AF736" i="19"/>
  <c r="AG736" i="19"/>
  <c r="AH736" i="19"/>
  <c r="AI736" i="19"/>
  <c r="AJ736" i="19"/>
  <c r="AK736" i="19"/>
  <c r="AL736" i="19"/>
  <c r="AM736" i="19"/>
  <c r="AN736" i="19"/>
  <c r="AO736" i="19"/>
  <c r="AP736" i="19"/>
  <c r="AQ736" i="19"/>
  <c r="AR736" i="19"/>
  <c r="AS736" i="19"/>
  <c r="AT736" i="19"/>
  <c r="AV736" i="19"/>
  <c r="AW736" i="19"/>
  <c r="AX736" i="19"/>
  <c r="AY736" i="19"/>
  <c r="BB736" i="19"/>
  <c r="F737" i="19"/>
  <c r="X737" i="19" s="1"/>
  <c r="G737" i="19"/>
  <c r="H737" i="19"/>
  <c r="I737" i="19"/>
  <c r="J737" i="19"/>
  <c r="K737" i="19"/>
  <c r="L737" i="19"/>
  <c r="M737" i="19"/>
  <c r="N737" i="19"/>
  <c r="O737" i="19"/>
  <c r="P737" i="19"/>
  <c r="Q737" i="19"/>
  <c r="R737" i="19"/>
  <c r="S737" i="19"/>
  <c r="T737" i="19"/>
  <c r="U737" i="19"/>
  <c r="V737" i="19"/>
  <c r="W737" i="19"/>
  <c r="Y737" i="19"/>
  <c r="Z737" i="19"/>
  <c r="AA737" i="19"/>
  <c r="AB737" i="19"/>
  <c r="AC737" i="19"/>
  <c r="AD737" i="19"/>
  <c r="AE737" i="19"/>
  <c r="AF737" i="19"/>
  <c r="AG737" i="19"/>
  <c r="AH737" i="19"/>
  <c r="AI737" i="19"/>
  <c r="AJ737" i="19"/>
  <c r="AK737" i="19"/>
  <c r="AL737" i="19"/>
  <c r="AM737" i="19"/>
  <c r="AN737" i="19"/>
  <c r="AO737" i="19"/>
  <c r="AP737" i="19"/>
  <c r="AQ737" i="19"/>
  <c r="AR737" i="19"/>
  <c r="AS737" i="19"/>
  <c r="AT737" i="19"/>
  <c r="AU737" i="19"/>
  <c r="AV737" i="19"/>
  <c r="AW737" i="19"/>
  <c r="AX737" i="19"/>
  <c r="AY737" i="19"/>
  <c r="BB737" i="19"/>
  <c r="F738" i="19"/>
  <c r="G738" i="19"/>
  <c r="H738" i="19"/>
  <c r="I738" i="19"/>
  <c r="J738" i="19"/>
  <c r="K738" i="19"/>
  <c r="L738" i="19"/>
  <c r="M738" i="19"/>
  <c r="N738" i="19"/>
  <c r="O738" i="19"/>
  <c r="P738" i="19"/>
  <c r="Q738" i="19"/>
  <c r="R738" i="19"/>
  <c r="S738" i="19"/>
  <c r="T738" i="19"/>
  <c r="U738" i="19"/>
  <c r="V738" i="19"/>
  <c r="W738" i="19"/>
  <c r="X738" i="19"/>
  <c r="Y738" i="19"/>
  <c r="Z738" i="19"/>
  <c r="AA738" i="19"/>
  <c r="AB738" i="19"/>
  <c r="AC738" i="19"/>
  <c r="AD738" i="19"/>
  <c r="AE738" i="19"/>
  <c r="AF738" i="19"/>
  <c r="AG738" i="19"/>
  <c r="AH738" i="19"/>
  <c r="AI738" i="19"/>
  <c r="AJ738" i="19"/>
  <c r="AK738" i="19"/>
  <c r="AL738" i="19"/>
  <c r="AM738" i="19"/>
  <c r="AN738" i="19"/>
  <c r="AO738" i="19"/>
  <c r="AP738" i="19"/>
  <c r="AQ738" i="19"/>
  <c r="AR738" i="19"/>
  <c r="AS738" i="19"/>
  <c r="AT738" i="19"/>
  <c r="AU738" i="19"/>
  <c r="AV738" i="19"/>
  <c r="AW738" i="19"/>
  <c r="AX738" i="19"/>
  <c r="AY738" i="19"/>
  <c r="BB738" i="19"/>
  <c r="F739" i="19"/>
  <c r="G739" i="19"/>
  <c r="H739" i="19"/>
  <c r="I739" i="19"/>
  <c r="J739" i="19"/>
  <c r="K739" i="19"/>
  <c r="L739" i="19"/>
  <c r="M739" i="19"/>
  <c r="N739" i="19"/>
  <c r="O739" i="19"/>
  <c r="P739" i="19"/>
  <c r="Q739" i="19"/>
  <c r="R739" i="19"/>
  <c r="S739" i="19"/>
  <c r="T739" i="19"/>
  <c r="U739" i="19"/>
  <c r="V739" i="19"/>
  <c r="W739" i="19"/>
  <c r="X739" i="19"/>
  <c r="Y739" i="19"/>
  <c r="Z739" i="19"/>
  <c r="AA739" i="19"/>
  <c r="AB739" i="19"/>
  <c r="AC739" i="19"/>
  <c r="AU739" i="19" s="1"/>
  <c r="AD739" i="19"/>
  <c r="AE739" i="19"/>
  <c r="AF739" i="19"/>
  <c r="AG739" i="19"/>
  <c r="AH739" i="19"/>
  <c r="AI739" i="19"/>
  <c r="AJ739" i="19"/>
  <c r="AK739" i="19"/>
  <c r="AL739" i="19"/>
  <c r="AM739" i="19"/>
  <c r="AN739" i="19"/>
  <c r="AO739" i="19"/>
  <c r="AP739" i="19"/>
  <c r="AQ739" i="19"/>
  <c r="AR739" i="19"/>
  <c r="AS739" i="19"/>
  <c r="AT739" i="19"/>
  <c r="AV739" i="19"/>
  <c r="AW739" i="19"/>
  <c r="AX739" i="19"/>
  <c r="AY739" i="19"/>
  <c r="BB739" i="19"/>
  <c r="F740" i="19"/>
  <c r="X740" i="19" s="1"/>
  <c r="G740" i="19"/>
  <c r="H740" i="19"/>
  <c r="I740" i="19"/>
  <c r="J740" i="19"/>
  <c r="K740" i="19"/>
  <c r="L740" i="19"/>
  <c r="M740" i="19"/>
  <c r="N740" i="19"/>
  <c r="O740" i="19"/>
  <c r="P740" i="19"/>
  <c r="Q740" i="19"/>
  <c r="R740" i="19"/>
  <c r="S740" i="19"/>
  <c r="T740" i="19"/>
  <c r="U740" i="19"/>
  <c r="V740" i="19"/>
  <c r="W740" i="19"/>
  <c r="Y740" i="19"/>
  <c r="Z740" i="19"/>
  <c r="AA740" i="19"/>
  <c r="AB740" i="19"/>
  <c r="AC740" i="19"/>
  <c r="AD740" i="19"/>
  <c r="AE740" i="19"/>
  <c r="AF740" i="19"/>
  <c r="AG740" i="19"/>
  <c r="AH740" i="19"/>
  <c r="AI740" i="19"/>
  <c r="AJ740" i="19"/>
  <c r="AK740" i="19"/>
  <c r="AL740" i="19"/>
  <c r="AM740" i="19"/>
  <c r="AN740" i="19"/>
  <c r="AO740" i="19"/>
  <c r="AP740" i="19"/>
  <c r="AQ740" i="19"/>
  <c r="AR740" i="19"/>
  <c r="AS740" i="19"/>
  <c r="AT740" i="19"/>
  <c r="AU740" i="19"/>
  <c r="AV740" i="19"/>
  <c r="AW740" i="19"/>
  <c r="AX740" i="19"/>
  <c r="AY740" i="19"/>
  <c r="BB740" i="19"/>
  <c r="F741" i="19"/>
  <c r="G741" i="19"/>
  <c r="H741" i="19"/>
  <c r="I741" i="19"/>
  <c r="J741" i="19"/>
  <c r="K741" i="19"/>
  <c r="L741" i="19"/>
  <c r="M741" i="19"/>
  <c r="N741" i="19"/>
  <c r="O741" i="19"/>
  <c r="P741" i="19"/>
  <c r="Q741" i="19"/>
  <c r="R741" i="19"/>
  <c r="S741" i="19"/>
  <c r="T741" i="19"/>
  <c r="U741" i="19"/>
  <c r="V741" i="19"/>
  <c r="W741" i="19"/>
  <c r="X741" i="19"/>
  <c r="Y741" i="19"/>
  <c r="Z741" i="19"/>
  <c r="AA741" i="19"/>
  <c r="AB741" i="19"/>
  <c r="AC741" i="19"/>
  <c r="AD741" i="19"/>
  <c r="AE741" i="19"/>
  <c r="AF741" i="19"/>
  <c r="AG741" i="19"/>
  <c r="AH741" i="19"/>
  <c r="AI741" i="19"/>
  <c r="AJ741" i="19"/>
  <c r="AK741" i="19"/>
  <c r="AL741" i="19"/>
  <c r="AM741" i="19"/>
  <c r="AN741" i="19"/>
  <c r="AO741" i="19"/>
  <c r="AP741" i="19"/>
  <c r="AQ741" i="19"/>
  <c r="AR741" i="19"/>
  <c r="AS741" i="19"/>
  <c r="AT741" i="19"/>
  <c r="AU741" i="19"/>
  <c r="AV741" i="19"/>
  <c r="AW741" i="19"/>
  <c r="AX741" i="19"/>
  <c r="AY741" i="19"/>
  <c r="BB741" i="19"/>
  <c r="F742" i="19"/>
  <c r="G742" i="19"/>
  <c r="H742" i="19"/>
  <c r="I742" i="19"/>
  <c r="J742" i="19"/>
  <c r="K742" i="19"/>
  <c r="L742" i="19"/>
  <c r="M742" i="19"/>
  <c r="N742" i="19"/>
  <c r="O742" i="19"/>
  <c r="P742" i="19"/>
  <c r="Q742" i="19"/>
  <c r="R742" i="19"/>
  <c r="S742" i="19"/>
  <c r="T742" i="19"/>
  <c r="U742" i="19"/>
  <c r="V742" i="19"/>
  <c r="W742" i="19"/>
  <c r="X742" i="19"/>
  <c r="Y742" i="19"/>
  <c r="Z742" i="19"/>
  <c r="AA742" i="19"/>
  <c r="AB742" i="19"/>
  <c r="AC742" i="19"/>
  <c r="AU742" i="19" s="1"/>
  <c r="AD742" i="19"/>
  <c r="AE742" i="19"/>
  <c r="AF742" i="19"/>
  <c r="AG742" i="19"/>
  <c r="AH742" i="19"/>
  <c r="AI742" i="19"/>
  <c r="AJ742" i="19"/>
  <c r="AK742" i="19"/>
  <c r="AL742" i="19"/>
  <c r="AM742" i="19"/>
  <c r="AN742" i="19"/>
  <c r="AO742" i="19"/>
  <c r="AP742" i="19"/>
  <c r="AQ742" i="19"/>
  <c r="AR742" i="19"/>
  <c r="AS742" i="19"/>
  <c r="AT742" i="19"/>
  <c r="AV742" i="19"/>
  <c r="AW742" i="19"/>
  <c r="AX742" i="19"/>
  <c r="AY742" i="19"/>
  <c r="BB742" i="19"/>
  <c r="F743" i="19"/>
  <c r="X743" i="19" s="1"/>
  <c r="G743" i="19"/>
  <c r="H743" i="19"/>
  <c r="I743" i="19"/>
  <c r="J743" i="19"/>
  <c r="K743" i="19"/>
  <c r="L743" i="19"/>
  <c r="M743" i="19"/>
  <c r="N743" i="19"/>
  <c r="O743" i="19"/>
  <c r="P743" i="19"/>
  <c r="Q743" i="19"/>
  <c r="R743" i="19"/>
  <c r="S743" i="19"/>
  <c r="T743" i="19"/>
  <c r="U743" i="19"/>
  <c r="V743" i="19"/>
  <c r="W743" i="19"/>
  <c r="Y743" i="19"/>
  <c r="Z743" i="19"/>
  <c r="AA743" i="19"/>
  <c r="AB743" i="19"/>
  <c r="AC743" i="19"/>
  <c r="AU743" i="19" s="1"/>
  <c r="AD743" i="19"/>
  <c r="AE743" i="19"/>
  <c r="AF743" i="19"/>
  <c r="AG743" i="19"/>
  <c r="AH743" i="19"/>
  <c r="AI743" i="19"/>
  <c r="AJ743" i="19"/>
  <c r="AK743" i="19"/>
  <c r="AL743" i="19"/>
  <c r="AM743" i="19"/>
  <c r="AN743" i="19"/>
  <c r="AO743" i="19"/>
  <c r="AP743" i="19"/>
  <c r="AQ743" i="19"/>
  <c r="AR743" i="19"/>
  <c r="AS743" i="19"/>
  <c r="AT743" i="19"/>
  <c r="AV743" i="19"/>
  <c r="AW743" i="19"/>
  <c r="AX743" i="19"/>
  <c r="AY743" i="19"/>
  <c r="BB743" i="19"/>
  <c r="F744" i="19"/>
  <c r="X744" i="19" s="1"/>
  <c r="G744" i="19"/>
  <c r="H744" i="19"/>
  <c r="I744" i="19"/>
  <c r="J744" i="19"/>
  <c r="K744" i="19"/>
  <c r="L744" i="19"/>
  <c r="M744" i="19"/>
  <c r="N744" i="19"/>
  <c r="O744" i="19"/>
  <c r="P744" i="19"/>
  <c r="Q744" i="19"/>
  <c r="R744" i="19"/>
  <c r="S744" i="19"/>
  <c r="T744" i="19"/>
  <c r="U744" i="19"/>
  <c r="V744" i="19"/>
  <c r="W744" i="19"/>
  <c r="Y744" i="19"/>
  <c r="Z744" i="19"/>
  <c r="AA744" i="19"/>
  <c r="AB744" i="19"/>
  <c r="AC744" i="19"/>
  <c r="AU744" i="19" s="1"/>
  <c r="AD744" i="19"/>
  <c r="AE744" i="19"/>
  <c r="AF744" i="19"/>
  <c r="AG744" i="19"/>
  <c r="AH744" i="19"/>
  <c r="AI744" i="19"/>
  <c r="AJ744" i="19"/>
  <c r="AK744" i="19"/>
  <c r="AL744" i="19"/>
  <c r="AM744" i="19"/>
  <c r="AN744" i="19"/>
  <c r="AO744" i="19"/>
  <c r="AP744" i="19"/>
  <c r="AQ744" i="19"/>
  <c r="AR744" i="19"/>
  <c r="AS744" i="19"/>
  <c r="AT744" i="19"/>
  <c r="AV744" i="19"/>
  <c r="AW744" i="19"/>
  <c r="AX744" i="19"/>
  <c r="AY744" i="19"/>
  <c r="BB744" i="19"/>
  <c r="F745" i="19"/>
  <c r="X745" i="19" s="1"/>
  <c r="G745" i="19"/>
  <c r="H745" i="19"/>
  <c r="I745" i="19"/>
  <c r="J745" i="19"/>
  <c r="K745" i="19"/>
  <c r="L745" i="19"/>
  <c r="M745" i="19"/>
  <c r="N745" i="19"/>
  <c r="O745" i="19"/>
  <c r="P745" i="19"/>
  <c r="Q745" i="19"/>
  <c r="R745" i="19"/>
  <c r="S745" i="19"/>
  <c r="T745" i="19"/>
  <c r="U745" i="19"/>
  <c r="V745" i="19"/>
  <c r="W745" i="19"/>
  <c r="Y745" i="19"/>
  <c r="Z745" i="19"/>
  <c r="AA745" i="19"/>
  <c r="AB745" i="19"/>
  <c r="AC745" i="19"/>
  <c r="AD745" i="19"/>
  <c r="AE745" i="19"/>
  <c r="AF745" i="19"/>
  <c r="AG745" i="19"/>
  <c r="AH745" i="19"/>
  <c r="AI745" i="19"/>
  <c r="AJ745" i="19"/>
  <c r="AK745" i="19"/>
  <c r="AL745" i="19"/>
  <c r="AM745" i="19"/>
  <c r="AN745" i="19"/>
  <c r="AO745" i="19"/>
  <c r="AP745" i="19"/>
  <c r="AQ745" i="19"/>
  <c r="AR745" i="19"/>
  <c r="AS745" i="19"/>
  <c r="AT745" i="19"/>
  <c r="AU745" i="19"/>
  <c r="AV745" i="19"/>
  <c r="AW745" i="19"/>
  <c r="AX745" i="19"/>
  <c r="AY745" i="19"/>
  <c r="BB745" i="19"/>
  <c r="F746" i="19"/>
  <c r="G746" i="19"/>
  <c r="H746" i="19"/>
  <c r="I746" i="19"/>
  <c r="J746" i="19"/>
  <c r="K746" i="19"/>
  <c r="L746" i="19"/>
  <c r="M746" i="19"/>
  <c r="N746" i="19"/>
  <c r="O746" i="19"/>
  <c r="P746" i="19"/>
  <c r="Q746" i="19"/>
  <c r="R746" i="19"/>
  <c r="S746" i="19"/>
  <c r="T746" i="19"/>
  <c r="U746" i="19"/>
  <c r="V746" i="19"/>
  <c r="W746" i="19"/>
  <c r="X746" i="19"/>
  <c r="Y746" i="19"/>
  <c r="Z746" i="19"/>
  <c r="AA746" i="19"/>
  <c r="AB746" i="19"/>
  <c r="AC746" i="19"/>
  <c r="AD746" i="19"/>
  <c r="AE746" i="19"/>
  <c r="AF746" i="19"/>
  <c r="AG746" i="19"/>
  <c r="AH746" i="19"/>
  <c r="AI746" i="19"/>
  <c r="AJ746" i="19"/>
  <c r="AK746" i="19"/>
  <c r="AL746" i="19"/>
  <c r="AM746" i="19"/>
  <c r="AN746" i="19"/>
  <c r="AO746" i="19"/>
  <c r="AP746" i="19"/>
  <c r="AQ746" i="19"/>
  <c r="AR746" i="19"/>
  <c r="AS746" i="19"/>
  <c r="AT746" i="19"/>
  <c r="AU746" i="19"/>
  <c r="AV746" i="19"/>
  <c r="AW746" i="19"/>
  <c r="AX746" i="19"/>
  <c r="AY746" i="19"/>
  <c r="BB746" i="19"/>
  <c r="F747" i="19"/>
  <c r="G747" i="19"/>
  <c r="H747" i="19"/>
  <c r="I747" i="19"/>
  <c r="J747" i="19"/>
  <c r="K747" i="19"/>
  <c r="L747" i="19"/>
  <c r="M747" i="19"/>
  <c r="N747" i="19"/>
  <c r="O747" i="19"/>
  <c r="P747" i="19"/>
  <c r="Q747" i="19"/>
  <c r="R747" i="19"/>
  <c r="S747" i="19"/>
  <c r="T747" i="19"/>
  <c r="U747" i="19"/>
  <c r="V747" i="19"/>
  <c r="W747" i="19"/>
  <c r="X747" i="19"/>
  <c r="Y747" i="19"/>
  <c r="Z747" i="19"/>
  <c r="AA747" i="19"/>
  <c r="AB747" i="19"/>
  <c r="AC747" i="19"/>
  <c r="AU747" i="19" s="1"/>
  <c r="AD747" i="19"/>
  <c r="AE747" i="19"/>
  <c r="AF747" i="19"/>
  <c r="AG747" i="19"/>
  <c r="AH747" i="19"/>
  <c r="AI747" i="19"/>
  <c r="AJ747" i="19"/>
  <c r="AK747" i="19"/>
  <c r="AL747" i="19"/>
  <c r="AM747" i="19"/>
  <c r="AN747" i="19"/>
  <c r="AO747" i="19"/>
  <c r="AP747" i="19"/>
  <c r="AQ747" i="19"/>
  <c r="AR747" i="19"/>
  <c r="AS747" i="19"/>
  <c r="AT747" i="19"/>
  <c r="AV747" i="19"/>
  <c r="AW747" i="19"/>
  <c r="AX747" i="19"/>
  <c r="AY747" i="19"/>
  <c r="BB747" i="19"/>
  <c r="F748" i="19"/>
  <c r="X748" i="19" s="1"/>
  <c r="G748" i="19"/>
  <c r="H748" i="19"/>
  <c r="I748" i="19"/>
  <c r="J748" i="19"/>
  <c r="K748" i="19"/>
  <c r="L748" i="19"/>
  <c r="M748" i="19"/>
  <c r="N748" i="19"/>
  <c r="O748" i="19"/>
  <c r="P748" i="19"/>
  <c r="Q748" i="19"/>
  <c r="R748" i="19"/>
  <c r="S748" i="19"/>
  <c r="T748" i="19"/>
  <c r="U748" i="19"/>
  <c r="V748" i="19"/>
  <c r="W748" i="19"/>
  <c r="Y748" i="19"/>
  <c r="Z748" i="19"/>
  <c r="AA748" i="19"/>
  <c r="AB748" i="19"/>
  <c r="AC748" i="19"/>
  <c r="AD748" i="19"/>
  <c r="AE748" i="19"/>
  <c r="AF748" i="19"/>
  <c r="AG748" i="19"/>
  <c r="AH748" i="19"/>
  <c r="AI748" i="19"/>
  <c r="AJ748" i="19"/>
  <c r="AK748" i="19"/>
  <c r="AL748" i="19"/>
  <c r="AM748" i="19"/>
  <c r="AN748" i="19"/>
  <c r="AO748" i="19"/>
  <c r="AP748" i="19"/>
  <c r="AQ748" i="19"/>
  <c r="AR748" i="19"/>
  <c r="AS748" i="19"/>
  <c r="AT748" i="19"/>
  <c r="AU748" i="19"/>
  <c r="AV748" i="19"/>
  <c r="AW748" i="19"/>
  <c r="AX748" i="19"/>
  <c r="AY748" i="19"/>
  <c r="BB748" i="19"/>
  <c r="F749" i="19"/>
  <c r="G749" i="19"/>
  <c r="H749" i="19"/>
  <c r="I749" i="19"/>
  <c r="J749" i="19"/>
  <c r="K749" i="19"/>
  <c r="L749" i="19"/>
  <c r="M749" i="19"/>
  <c r="N749" i="19"/>
  <c r="O749" i="19"/>
  <c r="P749" i="19"/>
  <c r="Q749" i="19"/>
  <c r="R749" i="19"/>
  <c r="S749" i="19"/>
  <c r="T749" i="19"/>
  <c r="U749" i="19"/>
  <c r="V749" i="19"/>
  <c r="W749" i="19"/>
  <c r="X749" i="19"/>
  <c r="Y749" i="19"/>
  <c r="Z749" i="19"/>
  <c r="AA749" i="19"/>
  <c r="AB749" i="19"/>
  <c r="AC749" i="19"/>
  <c r="AD749" i="19"/>
  <c r="AE749" i="19"/>
  <c r="AF749" i="19"/>
  <c r="AG749" i="19"/>
  <c r="AH749" i="19"/>
  <c r="AI749" i="19"/>
  <c r="AJ749" i="19"/>
  <c r="AK749" i="19"/>
  <c r="AL749" i="19"/>
  <c r="AM749" i="19"/>
  <c r="AN749" i="19"/>
  <c r="AO749" i="19"/>
  <c r="AP749" i="19"/>
  <c r="AQ749" i="19"/>
  <c r="AR749" i="19"/>
  <c r="AS749" i="19"/>
  <c r="AT749" i="19"/>
  <c r="AU749" i="19"/>
  <c r="AV749" i="19"/>
  <c r="AW749" i="19"/>
  <c r="AX749" i="19"/>
  <c r="AY749" i="19"/>
  <c r="BB749" i="19"/>
  <c r="F750" i="19"/>
  <c r="G750" i="19"/>
  <c r="H750" i="19"/>
  <c r="I750" i="19"/>
  <c r="J750" i="19"/>
  <c r="K750" i="19"/>
  <c r="L750" i="19"/>
  <c r="M750" i="19"/>
  <c r="N750" i="19"/>
  <c r="O750" i="19"/>
  <c r="P750" i="19"/>
  <c r="Q750" i="19"/>
  <c r="R750" i="19"/>
  <c r="S750" i="19"/>
  <c r="T750" i="19"/>
  <c r="U750" i="19"/>
  <c r="V750" i="19"/>
  <c r="W750" i="19"/>
  <c r="X750" i="19"/>
  <c r="Y750" i="19"/>
  <c r="Z750" i="19"/>
  <c r="AA750" i="19"/>
  <c r="AB750" i="19"/>
  <c r="AC750" i="19"/>
  <c r="AU750" i="19" s="1"/>
  <c r="AD750" i="19"/>
  <c r="AE750" i="19"/>
  <c r="AF750" i="19"/>
  <c r="AG750" i="19"/>
  <c r="AH750" i="19"/>
  <c r="AI750" i="19"/>
  <c r="AJ750" i="19"/>
  <c r="AK750" i="19"/>
  <c r="AL750" i="19"/>
  <c r="AM750" i="19"/>
  <c r="AN750" i="19"/>
  <c r="AO750" i="19"/>
  <c r="AP750" i="19"/>
  <c r="AQ750" i="19"/>
  <c r="AR750" i="19"/>
  <c r="AS750" i="19"/>
  <c r="AT750" i="19"/>
  <c r="AV750" i="19"/>
  <c r="AW750" i="19"/>
  <c r="AX750" i="19"/>
  <c r="AY750" i="19"/>
  <c r="BB750" i="19"/>
  <c r="F751" i="19"/>
  <c r="X751" i="19" s="1"/>
  <c r="G751" i="19"/>
  <c r="H751" i="19"/>
  <c r="I751" i="19"/>
  <c r="J751" i="19"/>
  <c r="K751" i="19"/>
  <c r="L751" i="19"/>
  <c r="M751" i="19"/>
  <c r="N751" i="19"/>
  <c r="O751" i="19"/>
  <c r="P751" i="19"/>
  <c r="Q751" i="19"/>
  <c r="R751" i="19"/>
  <c r="S751" i="19"/>
  <c r="T751" i="19"/>
  <c r="U751" i="19"/>
  <c r="V751" i="19"/>
  <c r="W751" i="19"/>
  <c r="Y751" i="19"/>
  <c r="Z751" i="19"/>
  <c r="AA751" i="19"/>
  <c r="AB751" i="19"/>
  <c r="AC751" i="19"/>
  <c r="AU751" i="19" s="1"/>
  <c r="AD751" i="19"/>
  <c r="AE751" i="19"/>
  <c r="AF751" i="19"/>
  <c r="AG751" i="19"/>
  <c r="AH751" i="19"/>
  <c r="AI751" i="19"/>
  <c r="AJ751" i="19"/>
  <c r="AK751" i="19"/>
  <c r="AL751" i="19"/>
  <c r="AM751" i="19"/>
  <c r="AN751" i="19"/>
  <c r="AO751" i="19"/>
  <c r="AP751" i="19"/>
  <c r="AQ751" i="19"/>
  <c r="AR751" i="19"/>
  <c r="AS751" i="19"/>
  <c r="AT751" i="19"/>
  <c r="AV751" i="19"/>
  <c r="AW751" i="19"/>
  <c r="AX751" i="19"/>
  <c r="AY751" i="19"/>
  <c r="BB751" i="19"/>
  <c r="F752" i="19"/>
  <c r="X752" i="19" s="1"/>
  <c r="G752" i="19"/>
  <c r="H752" i="19"/>
  <c r="I752" i="19"/>
  <c r="J752" i="19"/>
  <c r="K752" i="19"/>
  <c r="L752" i="19"/>
  <c r="M752" i="19"/>
  <c r="N752" i="19"/>
  <c r="O752" i="19"/>
  <c r="P752" i="19"/>
  <c r="Q752" i="19"/>
  <c r="R752" i="19"/>
  <c r="S752" i="19"/>
  <c r="T752" i="19"/>
  <c r="U752" i="19"/>
  <c r="V752" i="19"/>
  <c r="W752" i="19"/>
  <c r="Y752" i="19"/>
  <c r="Z752" i="19"/>
  <c r="AA752" i="19"/>
  <c r="AB752" i="19"/>
  <c r="AC752" i="19"/>
  <c r="AU752" i="19" s="1"/>
  <c r="AD752" i="19"/>
  <c r="AE752" i="19"/>
  <c r="AF752" i="19"/>
  <c r="AG752" i="19"/>
  <c r="AH752" i="19"/>
  <c r="AI752" i="19"/>
  <c r="AJ752" i="19"/>
  <c r="AK752" i="19"/>
  <c r="AL752" i="19"/>
  <c r="AM752" i="19"/>
  <c r="AN752" i="19"/>
  <c r="AO752" i="19"/>
  <c r="AP752" i="19"/>
  <c r="AQ752" i="19"/>
  <c r="AR752" i="19"/>
  <c r="AS752" i="19"/>
  <c r="AT752" i="19"/>
  <c r="AV752" i="19"/>
  <c r="AW752" i="19"/>
  <c r="AX752" i="19"/>
  <c r="AY752" i="19"/>
  <c r="BB752" i="19"/>
  <c r="F753" i="19"/>
  <c r="X753" i="19" s="1"/>
  <c r="G753" i="19"/>
  <c r="H753" i="19"/>
  <c r="I753" i="19"/>
  <c r="J753" i="19"/>
  <c r="K753" i="19"/>
  <c r="L753" i="19"/>
  <c r="M753" i="19"/>
  <c r="N753" i="19"/>
  <c r="O753" i="19"/>
  <c r="P753" i="19"/>
  <c r="Q753" i="19"/>
  <c r="R753" i="19"/>
  <c r="S753" i="19"/>
  <c r="T753" i="19"/>
  <c r="U753" i="19"/>
  <c r="V753" i="19"/>
  <c r="W753" i="19"/>
  <c r="Y753" i="19"/>
  <c r="Z753" i="19"/>
  <c r="AA753" i="19"/>
  <c r="AB753" i="19"/>
  <c r="AC753" i="19"/>
  <c r="AD753" i="19"/>
  <c r="AE753" i="19"/>
  <c r="AF753" i="19"/>
  <c r="AG753" i="19"/>
  <c r="AH753" i="19"/>
  <c r="AI753" i="19"/>
  <c r="AJ753" i="19"/>
  <c r="AK753" i="19"/>
  <c r="AL753" i="19"/>
  <c r="AM753" i="19"/>
  <c r="AN753" i="19"/>
  <c r="AO753" i="19"/>
  <c r="AP753" i="19"/>
  <c r="AQ753" i="19"/>
  <c r="AR753" i="19"/>
  <c r="AS753" i="19"/>
  <c r="AT753" i="19"/>
  <c r="AU753" i="19"/>
  <c r="AV753" i="19"/>
  <c r="AW753" i="19"/>
  <c r="AX753" i="19"/>
  <c r="AY753" i="19"/>
  <c r="BB753" i="19"/>
  <c r="F754" i="19"/>
  <c r="G754" i="19"/>
  <c r="H754" i="19"/>
  <c r="I754" i="19"/>
  <c r="J754" i="19"/>
  <c r="K754" i="19"/>
  <c r="L754" i="19"/>
  <c r="M754" i="19"/>
  <c r="N754" i="19"/>
  <c r="O754" i="19"/>
  <c r="P754" i="19"/>
  <c r="Q754" i="19"/>
  <c r="R754" i="19"/>
  <c r="S754" i="19"/>
  <c r="T754" i="19"/>
  <c r="U754" i="19"/>
  <c r="V754" i="19"/>
  <c r="W754" i="19"/>
  <c r="X754" i="19"/>
  <c r="Y754" i="19"/>
  <c r="Z754" i="19"/>
  <c r="AA754" i="19"/>
  <c r="AB754" i="19"/>
  <c r="AC754" i="19"/>
  <c r="AD754" i="19"/>
  <c r="AE754" i="19"/>
  <c r="AF754" i="19"/>
  <c r="AG754" i="19"/>
  <c r="AH754" i="19"/>
  <c r="AI754" i="19"/>
  <c r="AJ754" i="19"/>
  <c r="AK754" i="19"/>
  <c r="AL754" i="19"/>
  <c r="AM754" i="19"/>
  <c r="AN754" i="19"/>
  <c r="AO754" i="19"/>
  <c r="AP754" i="19"/>
  <c r="AQ754" i="19"/>
  <c r="AR754" i="19"/>
  <c r="AS754" i="19"/>
  <c r="AT754" i="19"/>
  <c r="AU754" i="19"/>
  <c r="AV754" i="19"/>
  <c r="AW754" i="19"/>
  <c r="AX754" i="19"/>
  <c r="AY754" i="19"/>
  <c r="BB754" i="19"/>
  <c r="F755" i="19"/>
  <c r="G755" i="19"/>
  <c r="H755" i="19"/>
  <c r="I755" i="19"/>
  <c r="J755" i="19"/>
  <c r="K755" i="19"/>
  <c r="L755" i="19"/>
  <c r="M755" i="19"/>
  <c r="N755" i="19"/>
  <c r="O755" i="19"/>
  <c r="P755" i="19"/>
  <c r="Q755" i="19"/>
  <c r="R755" i="19"/>
  <c r="S755" i="19"/>
  <c r="T755" i="19"/>
  <c r="U755" i="19"/>
  <c r="V755" i="19"/>
  <c r="W755" i="19"/>
  <c r="X755" i="19"/>
  <c r="Y755" i="19"/>
  <c r="Z755" i="19"/>
  <c r="AA755" i="19"/>
  <c r="AB755" i="19"/>
  <c r="AC755" i="19"/>
  <c r="AU755" i="19" s="1"/>
  <c r="AD755" i="19"/>
  <c r="AE755" i="19"/>
  <c r="AF755" i="19"/>
  <c r="AG755" i="19"/>
  <c r="AH755" i="19"/>
  <c r="AI755" i="19"/>
  <c r="AJ755" i="19"/>
  <c r="AK755" i="19"/>
  <c r="AL755" i="19"/>
  <c r="AM755" i="19"/>
  <c r="AN755" i="19"/>
  <c r="AO755" i="19"/>
  <c r="AP755" i="19"/>
  <c r="AQ755" i="19"/>
  <c r="AR755" i="19"/>
  <c r="AS755" i="19"/>
  <c r="AT755" i="19"/>
  <c r="AV755" i="19"/>
  <c r="AW755" i="19"/>
  <c r="AX755" i="19"/>
  <c r="AY755" i="19"/>
  <c r="BB755" i="19"/>
  <c r="F756" i="19"/>
  <c r="X756" i="19" s="1"/>
  <c r="G756" i="19"/>
  <c r="H756" i="19"/>
  <c r="I756" i="19"/>
  <c r="J756" i="19"/>
  <c r="K756" i="19"/>
  <c r="L756" i="19"/>
  <c r="M756" i="19"/>
  <c r="N756" i="19"/>
  <c r="O756" i="19"/>
  <c r="P756" i="19"/>
  <c r="Q756" i="19"/>
  <c r="R756" i="19"/>
  <c r="S756" i="19"/>
  <c r="T756" i="19"/>
  <c r="U756" i="19"/>
  <c r="V756" i="19"/>
  <c r="W756" i="19"/>
  <c r="Y756" i="19"/>
  <c r="Z756" i="19"/>
  <c r="AA756" i="19"/>
  <c r="AB756" i="19"/>
  <c r="AC756" i="19"/>
  <c r="AD756" i="19"/>
  <c r="AE756" i="19"/>
  <c r="AF756" i="19"/>
  <c r="AG756" i="19"/>
  <c r="AH756" i="19"/>
  <c r="AI756" i="19"/>
  <c r="AJ756" i="19"/>
  <c r="AK756" i="19"/>
  <c r="AL756" i="19"/>
  <c r="AM756" i="19"/>
  <c r="AN756" i="19"/>
  <c r="AO756" i="19"/>
  <c r="AP756" i="19"/>
  <c r="AQ756" i="19"/>
  <c r="AR756" i="19"/>
  <c r="AS756" i="19"/>
  <c r="AT756" i="19"/>
  <c r="AU756" i="19"/>
  <c r="AV756" i="19"/>
  <c r="AW756" i="19"/>
  <c r="AX756" i="19"/>
  <c r="AY756" i="19"/>
  <c r="BB756" i="19"/>
  <c r="F757" i="19"/>
  <c r="G757" i="19"/>
  <c r="H757" i="19"/>
  <c r="I757" i="19"/>
  <c r="J757" i="19"/>
  <c r="K757" i="19"/>
  <c r="L757" i="19"/>
  <c r="M757" i="19"/>
  <c r="N757" i="19"/>
  <c r="O757" i="19"/>
  <c r="P757" i="19"/>
  <c r="Q757" i="19"/>
  <c r="R757" i="19"/>
  <c r="S757" i="19"/>
  <c r="T757" i="19"/>
  <c r="U757" i="19"/>
  <c r="V757" i="19"/>
  <c r="W757" i="19"/>
  <c r="X757" i="19"/>
  <c r="Y757" i="19"/>
  <c r="Z757" i="19"/>
  <c r="AA757" i="19"/>
  <c r="AB757" i="19"/>
  <c r="AC757" i="19"/>
  <c r="AD757" i="19"/>
  <c r="AE757" i="19"/>
  <c r="AF757" i="19"/>
  <c r="AG757" i="19"/>
  <c r="AH757" i="19"/>
  <c r="AI757" i="19"/>
  <c r="AJ757" i="19"/>
  <c r="AK757" i="19"/>
  <c r="AL757" i="19"/>
  <c r="AM757" i="19"/>
  <c r="AN757" i="19"/>
  <c r="AO757" i="19"/>
  <c r="AP757" i="19"/>
  <c r="AQ757" i="19"/>
  <c r="AR757" i="19"/>
  <c r="AS757" i="19"/>
  <c r="AT757" i="19"/>
  <c r="AU757" i="19"/>
  <c r="AV757" i="19"/>
  <c r="AW757" i="19"/>
  <c r="AX757" i="19"/>
  <c r="AY757" i="19"/>
  <c r="BB757" i="19"/>
  <c r="F758" i="19"/>
  <c r="G758" i="19"/>
  <c r="H758" i="19"/>
  <c r="I758" i="19"/>
  <c r="J758" i="19"/>
  <c r="K758" i="19"/>
  <c r="L758" i="19"/>
  <c r="M758" i="19"/>
  <c r="N758" i="19"/>
  <c r="O758" i="19"/>
  <c r="P758" i="19"/>
  <c r="Q758" i="19"/>
  <c r="R758" i="19"/>
  <c r="S758" i="19"/>
  <c r="T758" i="19"/>
  <c r="U758" i="19"/>
  <c r="V758" i="19"/>
  <c r="W758" i="19"/>
  <c r="X758" i="19"/>
  <c r="Y758" i="19"/>
  <c r="Z758" i="19"/>
  <c r="AA758" i="19"/>
  <c r="AB758" i="19"/>
  <c r="AC758" i="19"/>
  <c r="AU758" i="19" s="1"/>
  <c r="AD758" i="19"/>
  <c r="AE758" i="19"/>
  <c r="AF758" i="19"/>
  <c r="AG758" i="19"/>
  <c r="AH758" i="19"/>
  <c r="AI758" i="19"/>
  <c r="AJ758" i="19"/>
  <c r="AK758" i="19"/>
  <c r="AL758" i="19"/>
  <c r="AM758" i="19"/>
  <c r="AN758" i="19"/>
  <c r="AO758" i="19"/>
  <c r="AP758" i="19"/>
  <c r="AQ758" i="19"/>
  <c r="AR758" i="19"/>
  <c r="AS758" i="19"/>
  <c r="AT758" i="19"/>
  <c r="AV758" i="19"/>
  <c r="AW758" i="19"/>
  <c r="AX758" i="19"/>
  <c r="AY758" i="19"/>
  <c r="BB758" i="19"/>
  <c r="F759" i="19"/>
  <c r="X759" i="19" s="1"/>
  <c r="G759" i="19"/>
  <c r="H759" i="19"/>
  <c r="I759" i="19"/>
  <c r="J759" i="19"/>
  <c r="K759" i="19"/>
  <c r="L759" i="19"/>
  <c r="M759" i="19"/>
  <c r="N759" i="19"/>
  <c r="O759" i="19"/>
  <c r="P759" i="19"/>
  <c r="Q759" i="19"/>
  <c r="R759" i="19"/>
  <c r="S759" i="19"/>
  <c r="T759" i="19"/>
  <c r="U759" i="19"/>
  <c r="V759" i="19"/>
  <c r="W759" i="19"/>
  <c r="Y759" i="19"/>
  <c r="Z759" i="19"/>
  <c r="AA759" i="19"/>
  <c r="AB759" i="19"/>
  <c r="AC759" i="19"/>
  <c r="AU759" i="19" s="1"/>
  <c r="AD759" i="19"/>
  <c r="AE759" i="19"/>
  <c r="AF759" i="19"/>
  <c r="AG759" i="19"/>
  <c r="AH759" i="19"/>
  <c r="AI759" i="19"/>
  <c r="AJ759" i="19"/>
  <c r="AK759" i="19"/>
  <c r="AL759" i="19"/>
  <c r="AM759" i="19"/>
  <c r="AN759" i="19"/>
  <c r="AO759" i="19"/>
  <c r="AP759" i="19"/>
  <c r="AQ759" i="19"/>
  <c r="AR759" i="19"/>
  <c r="AS759" i="19"/>
  <c r="AT759" i="19"/>
  <c r="AV759" i="19"/>
  <c r="AW759" i="19"/>
  <c r="AX759" i="19"/>
  <c r="AY759" i="19"/>
  <c r="BB759" i="19"/>
  <c r="F760" i="19"/>
  <c r="X760" i="19" s="1"/>
  <c r="G760" i="19"/>
  <c r="H760" i="19"/>
  <c r="I760" i="19"/>
  <c r="J760" i="19"/>
  <c r="K760" i="19"/>
  <c r="L760" i="19"/>
  <c r="M760" i="19"/>
  <c r="N760" i="19"/>
  <c r="O760" i="19"/>
  <c r="P760" i="19"/>
  <c r="Q760" i="19"/>
  <c r="R760" i="19"/>
  <c r="S760" i="19"/>
  <c r="T760" i="19"/>
  <c r="U760" i="19"/>
  <c r="V760" i="19"/>
  <c r="W760" i="19"/>
  <c r="Y760" i="19"/>
  <c r="Z760" i="19"/>
  <c r="AA760" i="19"/>
  <c r="AB760" i="19"/>
  <c r="AC760" i="19"/>
  <c r="AU760" i="19" s="1"/>
  <c r="AD760" i="19"/>
  <c r="AE760" i="19"/>
  <c r="AF760" i="19"/>
  <c r="AG760" i="19"/>
  <c r="AH760" i="19"/>
  <c r="AI760" i="19"/>
  <c r="AJ760" i="19"/>
  <c r="AK760" i="19"/>
  <c r="AL760" i="19"/>
  <c r="AM760" i="19"/>
  <c r="AN760" i="19"/>
  <c r="AO760" i="19"/>
  <c r="AP760" i="19"/>
  <c r="AQ760" i="19"/>
  <c r="AR760" i="19"/>
  <c r="AS760" i="19"/>
  <c r="AT760" i="19"/>
  <c r="AV760" i="19"/>
  <c r="AW760" i="19"/>
  <c r="AX760" i="19"/>
  <c r="AY760" i="19"/>
  <c r="BB760" i="19"/>
  <c r="F761" i="19"/>
  <c r="X761" i="19" s="1"/>
  <c r="G761" i="19"/>
  <c r="H761" i="19"/>
  <c r="I761" i="19"/>
  <c r="J761" i="19"/>
  <c r="K761" i="19"/>
  <c r="L761" i="19"/>
  <c r="M761" i="19"/>
  <c r="N761" i="19"/>
  <c r="O761" i="19"/>
  <c r="P761" i="19"/>
  <c r="Q761" i="19"/>
  <c r="R761" i="19"/>
  <c r="S761" i="19"/>
  <c r="T761" i="19"/>
  <c r="U761" i="19"/>
  <c r="V761" i="19"/>
  <c r="W761" i="19"/>
  <c r="Y761" i="19"/>
  <c r="Z761" i="19"/>
  <c r="AA761" i="19"/>
  <c r="AB761" i="19"/>
  <c r="AC761" i="19"/>
  <c r="AD761" i="19"/>
  <c r="AE761" i="19"/>
  <c r="AF761" i="19"/>
  <c r="AG761" i="19"/>
  <c r="AH761" i="19"/>
  <c r="AI761" i="19"/>
  <c r="AJ761" i="19"/>
  <c r="AK761" i="19"/>
  <c r="AL761" i="19"/>
  <c r="AM761" i="19"/>
  <c r="AN761" i="19"/>
  <c r="AO761" i="19"/>
  <c r="AP761" i="19"/>
  <c r="AQ761" i="19"/>
  <c r="AR761" i="19"/>
  <c r="AS761" i="19"/>
  <c r="AT761" i="19"/>
  <c r="AU761" i="19"/>
  <c r="AV761" i="19"/>
  <c r="AW761" i="19"/>
  <c r="AX761" i="19"/>
  <c r="AY761" i="19"/>
  <c r="BB761" i="19"/>
  <c r="F762" i="19"/>
  <c r="G762" i="19"/>
  <c r="H762" i="19"/>
  <c r="I762" i="19"/>
  <c r="J762" i="19"/>
  <c r="K762" i="19"/>
  <c r="L762" i="19"/>
  <c r="M762" i="19"/>
  <c r="N762" i="19"/>
  <c r="O762" i="19"/>
  <c r="P762" i="19"/>
  <c r="Q762" i="19"/>
  <c r="R762" i="19"/>
  <c r="S762" i="19"/>
  <c r="T762" i="19"/>
  <c r="U762" i="19"/>
  <c r="V762" i="19"/>
  <c r="W762" i="19"/>
  <c r="X762" i="19"/>
  <c r="Y762" i="19"/>
  <c r="Z762" i="19"/>
  <c r="AA762" i="19"/>
  <c r="AB762" i="19"/>
  <c r="AC762" i="19"/>
  <c r="AD762" i="19"/>
  <c r="AE762" i="19"/>
  <c r="AF762" i="19"/>
  <c r="AG762" i="19"/>
  <c r="AH762" i="19"/>
  <c r="AI762" i="19"/>
  <c r="AJ762" i="19"/>
  <c r="AK762" i="19"/>
  <c r="AL762" i="19"/>
  <c r="AM762" i="19"/>
  <c r="AN762" i="19"/>
  <c r="AO762" i="19"/>
  <c r="AP762" i="19"/>
  <c r="AQ762" i="19"/>
  <c r="AR762" i="19"/>
  <c r="AS762" i="19"/>
  <c r="AT762" i="19"/>
  <c r="AU762" i="19"/>
  <c r="AV762" i="19"/>
  <c r="AW762" i="19"/>
  <c r="AX762" i="19"/>
  <c r="AY762" i="19"/>
  <c r="BB762" i="19"/>
  <c r="F763" i="19"/>
  <c r="G763" i="19"/>
  <c r="H763" i="19"/>
  <c r="I763" i="19"/>
  <c r="J763" i="19"/>
  <c r="K763" i="19"/>
  <c r="L763" i="19"/>
  <c r="M763" i="19"/>
  <c r="N763" i="19"/>
  <c r="O763" i="19"/>
  <c r="P763" i="19"/>
  <c r="Q763" i="19"/>
  <c r="R763" i="19"/>
  <c r="S763" i="19"/>
  <c r="T763" i="19"/>
  <c r="U763" i="19"/>
  <c r="V763" i="19"/>
  <c r="W763" i="19"/>
  <c r="X763" i="19"/>
  <c r="Y763" i="19"/>
  <c r="Z763" i="19"/>
  <c r="AA763" i="19"/>
  <c r="AB763" i="19"/>
  <c r="AC763" i="19"/>
  <c r="AU763" i="19" s="1"/>
  <c r="AD763" i="19"/>
  <c r="AE763" i="19"/>
  <c r="AF763" i="19"/>
  <c r="AG763" i="19"/>
  <c r="AH763" i="19"/>
  <c r="AI763" i="19"/>
  <c r="AJ763" i="19"/>
  <c r="AK763" i="19"/>
  <c r="AL763" i="19"/>
  <c r="AM763" i="19"/>
  <c r="AN763" i="19"/>
  <c r="AO763" i="19"/>
  <c r="AP763" i="19"/>
  <c r="AQ763" i="19"/>
  <c r="AR763" i="19"/>
  <c r="AS763" i="19"/>
  <c r="AT763" i="19"/>
  <c r="AV763" i="19"/>
  <c r="AW763" i="19"/>
  <c r="AX763" i="19"/>
  <c r="AY763" i="19"/>
  <c r="BB763" i="19"/>
  <c r="F764" i="19"/>
  <c r="X764" i="19" s="1"/>
  <c r="G764" i="19"/>
  <c r="H764" i="19"/>
  <c r="I764" i="19"/>
  <c r="J764" i="19"/>
  <c r="K764" i="19"/>
  <c r="L764" i="19"/>
  <c r="M764" i="19"/>
  <c r="N764" i="19"/>
  <c r="O764" i="19"/>
  <c r="P764" i="19"/>
  <c r="Q764" i="19"/>
  <c r="R764" i="19"/>
  <c r="S764" i="19"/>
  <c r="T764" i="19"/>
  <c r="U764" i="19"/>
  <c r="V764" i="19"/>
  <c r="W764" i="19"/>
  <c r="Y764" i="19"/>
  <c r="Z764" i="19"/>
  <c r="AA764" i="19"/>
  <c r="AB764" i="19"/>
  <c r="AC764" i="19"/>
  <c r="AD764" i="19"/>
  <c r="AE764" i="19"/>
  <c r="AF764" i="19"/>
  <c r="AG764" i="19"/>
  <c r="AH764" i="19"/>
  <c r="AI764" i="19"/>
  <c r="AJ764" i="19"/>
  <c r="AK764" i="19"/>
  <c r="AL764" i="19"/>
  <c r="AM764" i="19"/>
  <c r="AN764" i="19"/>
  <c r="AO764" i="19"/>
  <c r="AP764" i="19"/>
  <c r="AQ764" i="19"/>
  <c r="AR764" i="19"/>
  <c r="AS764" i="19"/>
  <c r="AT764" i="19"/>
  <c r="AU764" i="19"/>
  <c r="AV764" i="19"/>
  <c r="AW764" i="19"/>
  <c r="AX764" i="19"/>
  <c r="AY764" i="19"/>
  <c r="BB764" i="19"/>
  <c r="F765" i="19"/>
  <c r="G765" i="19"/>
  <c r="H765" i="19"/>
  <c r="I765" i="19"/>
  <c r="J765" i="19"/>
  <c r="K765" i="19"/>
  <c r="L765" i="19"/>
  <c r="M765" i="19"/>
  <c r="N765" i="19"/>
  <c r="O765" i="19"/>
  <c r="P765" i="19"/>
  <c r="Q765" i="19"/>
  <c r="R765" i="19"/>
  <c r="S765" i="19"/>
  <c r="T765" i="19"/>
  <c r="U765" i="19"/>
  <c r="V765" i="19"/>
  <c r="W765" i="19"/>
  <c r="X765" i="19"/>
  <c r="Y765" i="19"/>
  <c r="Z765" i="19"/>
  <c r="AA765" i="19"/>
  <c r="AB765" i="19"/>
  <c r="AC765" i="19"/>
  <c r="AD765" i="19"/>
  <c r="AE765" i="19"/>
  <c r="AF765" i="19"/>
  <c r="AG765" i="19"/>
  <c r="AH765" i="19"/>
  <c r="AI765" i="19"/>
  <c r="AJ765" i="19"/>
  <c r="AK765" i="19"/>
  <c r="AL765" i="19"/>
  <c r="AM765" i="19"/>
  <c r="AN765" i="19"/>
  <c r="AO765" i="19"/>
  <c r="AP765" i="19"/>
  <c r="AQ765" i="19"/>
  <c r="AR765" i="19"/>
  <c r="AS765" i="19"/>
  <c r="AT765" i="19"/>
  <c r="AU765" i="19"/>
  <c r="AV765" i="19"/>
  <c r="AW765" i="19"/>
  <c r="AX765" i="19"/>
  <c r="AY765" i="19"/>
  <c r="BB765" i="19"/>
  <c r="F766" i="19"/>
  <c r="G766" i="19"/>
  <c r="H766" i="19"/>
  <c r="I766" i="19"/>
  <c r="J766" i="19"/>
  <c r="K766" i="19"/>
  <c r="L766" i="19"/>
  <c r="M766" i="19"/>
  <c r="N766" i="19"/>
  <c r="O766" i="19"/>
  <c r="P766" i="19"/>
  <c r="Q766" i="19"/>
  <c r="R766" i="19"/>
  <c r="S766" i="19"/>
  <c r="T766" i="19"/>
  <c r="U766" i="19"/>
  <c r="V766" i="19"/>
  <c r="W766" i="19"/>
  <c r="X766" i="19"/>
  <c r="Y766" i="19"/>
  <c r="Z766" i="19"/>
  <c r="AA766" i="19"/>
  <c r="AB766" i="19"/>
  <c r="AC766" i="19"/>
  <c r="AU766" i="19" s="1"/>
  <c r="AD766" i="19"/>
  <c r="AE766" i="19"/>
  <c r="AF766" i="19"/>
  <c r="AG766" i="19"/>
  <c r="AH766" i="19"/>
  <c r="AI766" i="19"/>
  <c r="AJ766" i="19"/>
  <c r="AK766" i="19"/>
  <c r="AL766" i="19"/>
  <c r="AM766" i="19"/>
  <c r="AN766" i="19"/>
  <c r="AO766" i="19"/>
  <c r="AP766" i="19"/>
  <c r="AQ766" i="19"/>
  <c r="AR766" i="19"/>
  <c r="AS766" i="19"/>
  <c r="AT766" i="19"/>
  <c r="AV766" i="19"/>
  <c r="AW766" i="19"/>
  <c r="AX766" i="19"/>
  <c r="AY766" i="19"/>
  <c r="BB766" i="19"/>
  <c r="F767" i="19"/>
  <c r="X767" i="19" s="1"/>
  <c r="G767" i="19"/>
  <c r="H767" i="19"/>
  <c r="I767" i="19"/>
  <c r="J767" i="19"/>
  <c r="K767" i="19"/>
  <c r="L767" i="19"/>
  <c r="M767" i="19"/>
  <c r="N767" i="19"/>
  <c r="O767" i="19"/>
  <c r="P767" i="19"/>
  <c r="Q767" i="19"/>
  <c r="R767" i="19"/>
  <c r="S767" i="19"/>
  <c r="T767" i="19"/>
  <c r="U767" i="19"/>
  <c r="V767" i="19"/>
  <c r="W767" i="19"/>
  <c r="Y767" i="19"/>
  <c r="Z767" i="19"/>
  <c r="AA767" i="19"/>
  <c r="AB767" i="19"/>
  <c r="AC767" i="19"/>
  <c r="AU767" i="19" s="1"/>
  <c r="AD767" i="19"/>
  <c r="AE767" i="19"/>
  <c r="AF767" i="19"/>
  <c r="AG767" i="19"/>
  <c r="AH767" i="19"/>
  <c r="AI767" i="19"/>
  <c r="AJ767" i="19"/>
  <c r="AK767" i="19"/>
  <c r="AL767" i="19"/>
  <c r="AM767" i="19"/>
  <c r="AN767" i="19"/>
  <c r="AO767" i="19"/>
  <c r="AP767" i="19"/>
  <c r="AQ767" i="19"/>
  <c r="AR767" i="19"/>
  <c r="AS767" i="19"/>
  <c r="AT767" i="19"/>
  <c r="AV767" i="19"/>
  <c r="AW767" i="19"/>
  <c r="AX767" i="19"/>
  <c r="AY767" i="19"/>
  <c r="BB767" i="19"/>
  <c r="F768" i="19"/>
  <c r="X768" i="19" s="1"/>
  <c r="G768" i="19"/>
  <c r="H768" i="19"/>
  <c r="I768" i="19"/>
  <c r="J768" i="19"/>
  <c r="K768" i="19"/>
  <c r="L768" i="19"/>
  <c r="M768" i="19"/>
  <c r="N768" i="19"/>
  <c r="O768" i="19"/>
  <c r="P768" i="19"/>
  <c r="Q768" i="19"/>
  <c r="R768" i="19"/>
  <c r="S768" i="19"/>
  <c r="T768" i="19"/>
  <c r="U768" i="19"/>
  <c r="V768" i="19"/>
  <c r="W768" i="19"/>
  <c r="Y768" i="19"/>
  <c r="Z768" i="19"/>
  <c r="AA768" i="19"/>
  <c r="AB768" i="19"/>
  <c r="AC768" i="19"/>
  <c r="AU768" i="19" s="1"/>
  <c r="AD768" i="19"/>
  <c r="AE768" i="19"/>
  <c r="AF768" i="19"/>
  <c r="AG768" i="19"/>
  <c r="AH768" i="19"/>
  <c r="AI768" i="19"/>
  <c r="AJ768" i="19"/>
  <c r="AK768" i="19"/>
  <c r="AL768" i="19"/>
  <c r="AM768" i="19"/>
  <c r="AN768" i="19"/>
  <c r="AO768" i="19"/>
  <c r="AP768" i="19"/>
  <c r="AQ768" i="19"/>
  <c r="AR768" i="19"/>
  <c r="AS768" i="19"/>
  <c r="AT768" i="19"/>
  <c r="AV768" i="19"/>
  <c r="AW768" i="19"/>
  <c r="AX768" i="19"/>
  <c r="AY768" i="19"/>
  <c r="BB768" i="19"/>
  <c r="F769" i="19"/>
  <c r="X769" i="19" s="1"/>
  <c r="G769" i="19"/>
  <c r="H769" i="19"/>
  <c r="I769" i="19"/>
  <c r="J769" i="19"/>
  <c r="K769" i="19"/>
  <c r="L769" i="19"/>
  <c r="M769" i="19"/>
  <c r="N769" i="19"/>
  <c r="O769" i="19"/>
  <c r="P769" i="19"/>
  <c r="Q769" i="19"/>
  <c r="R769" i="19"/>
  <c r="S769" i="19"/>
  <c r="T769" i="19"/>
  <c r="U769" i="19"/>
  <c r="V769" i="19"/>
  <c r="W769" i="19"/>
  <c r="Y769" i="19"/>
  <c r="Z769" i="19"/>
  <c r="AA769" i="19"/>
  <c r="AB769" i="19"/>
  <c r="AC769" i="19"/>
  <c r="AD769" i="19"/>
  <c r="AE769" i="19"/>
  <c r="AF769" i="19"/>
  <c r="AG769" i="19"/>
  <c r="AH769" i="19"/>
  <c r="AI769" i="19"/>
  <c r="AJ769" i="19"/>
  <c r="AK769" i="19"/>
  <c r="AL769" i="19"/>
  <c r="AM769" i="19"/>
  <c r="AN769" i="19"/>
  <c r="AO769" i="19"/>
  <c r="AP769" i="19"/>
  <c r="AQ769" i="19"/>
  <c r="AR769" i="19"/>
  <c r="AS769" i="19"/>
  <c r="AT769" i="19"/>
  <c r="AU769" i="19"/>
  <c r="AV769" i="19"/>
  <c r="AW769" i="19"/>
  <c r="AX769" i="19"/>
  <c r="AY769" i="19"/>
  <c r="BB769" i="19"/>
  <c r="F770" i="19"/>
  <c r="G770" i="19"/>
  <c r="H770" i="19"/>
  <c r="I770" i="19"/>
  <c r="J770" i="19"/>
  <c r="K770" i="19"/>
  <c r="L770" i="19"/>
  <c r="M770" i="19"/>
  <c r="N770" i="19"/>
  <c r="O770" i="19"/>
  <c r="P770" i="19"/>
  <c r="Q770" i="19"/>
  <c r="R770" i="19"/>
  <c r="S770" i="19"/>
  <c r="T770" i="19"/>
  <c r="U770" i="19"/>
  <c r="V770" i="19"/>
  <c r="W770" i="19"/>
  <c r="X770" i="19"/>
  <c r="Y770" i="19"/>
  <c r="Z770" i="19"/>
  <c r="AA770" i="19"/>
  <c r="AB770" i="19"/>
  <c r="AC770" i="19"/>
  <c r="AD770" i="19"/>
  <c r="AE770" i="19"/>
  <c r="AF770" i="19"/>
  <c r="AG770" i="19"/>
  <c r="AH770" i="19"/>
  <c r="AI770" i="19"/>
  <c r="AJ770" i="19"/>
  <c r="AK770" i="19"/>
  <c r="AL770" i="19"/>
  <c r="AM770" i="19"/>
  <c r="AN770" i="19"/>
  <c r="AO770" i="19"/>
  <c r="AP770" i="19"/>
  <c r="AQ770" i="19"/>
  <c r="AR770" i="19"/>
  <c r="AS770" i="19"/>
  <c r="AT770" i="19"/>
  <c r="AU770" i="19"/>
  <c r="AV770" i="19"/>
  <c r="AW770" i="19"/>
  <c r="AX770" i="19"/>
  <c r="AY770" i="19"/>
  <c r="BB770" i="19"/>
  <c r="F771" i="19"/>
  <c r="G771" i="19"/>
  <c r="H771" i="19"/>
  <c r="I771" i="19"/>
  <c r="J771" i="19"/>
  <c r="K771" i="19"/>
  <c r="L771" i="19"/>
  <c r="M771" i="19"/>
  <c r="N771" i="19"/>
  <c r="O771" i="19"/>
  <c r="P771" i="19"/>
  <c r="Q771" i="19"/>
  <c r="R771" i="19"/>
  <c r="S771" i="19"/>
  <c r="T771" i="19"/>
  <c r="U771" i="19"/>
  <c r="V771" i="19"/>
  <c r="W771" i="19"/>
  <c r="X771" i="19"/>
  <c r="Y771" i="19"/>
  <c r="Z771" i="19"/>
  <c r="AA771" i="19"/>
  <c r="AB771" i="19"/>
  <c r="AC771" i="19"/>
  <c r="AU771" i="19" s="1"/>
  <c r="AD771" i="19"/>
  <c r="AE771" i="19"/>
  <c r="AF771" i="19"/>
  <c r="AG771" i="19"/>
  <c r="AH771" i="19"/>
  <c r="AI771" i="19"/>
  <c r="AJ771" i="19"/>
  <c r="AK771" i="19"/>
  <c r="AL771" i="19"/>
  <c r="AM771" i="19"/>
  <c r="AN771" i="19"/>
  <c r="AO771" i="19"/>
  <c r="AP771" i="19"/>
  <c r="AQ771" i="19"/>
  <c r="AR771" i="19"/>
  <c r="AS771" i="19"/>
  <c r="AT771" i="19"/>
  <c r="AV771" i="19"/>
  <c r="AW771" i="19"/>
  <c r="AX771" i="19"/>
  <c r="AY771" i="19"/>
  <c r="BB771" i="19"/>
  <c r="F772" i="19"/>
  <c r="X772" i="19" s="1"/>
  <c r="G772" i="19"/>
  <c r="H772" i="19"/>
  <c r="I772" i="19"/>
  <c r="J772" i="19"/>
  <c r="K772" i="19"/>
  <c r="L772" i="19"/>
  <c r="M772" i="19"/>
  <c r="N772" i="19"/>
  <c r="O772" i="19"/>
  <c r="P772" i="19"/>
  <c r="Q772" i="19"/>
  <c r="R772" i="19"/>
  <c r="S772" i="19"/>
  <c r="T772" i="19"/>
  <c r="U772" i="19"/>
  <c r="V772" i="19"/>
  <c r="W772" i="19"/>
  <c r="Y772" i="19"/>
  <c r="Z772" i="19"/>
  <c r="AA772" i="19"/>
  <c r="AB772" i="19"/>
  <c r="AC772" i="19"/>
  <c r="AD772" i="19"/>
  <c r="AE772" i="19"/>
  <c r="AF772" i="19"/>
  <c r="AG772" i="19"/>
  <c r="AH772" i="19"/>
  <c r="AI772" i="19"/>
  <c r="AJ772" i="19"/>
  <c r="AK772" i="19"/>
  <c r="AL772" i="19"/>
  <c r="AM772" i="19"/>
  <c r="AN772" i="19"/>
  <c r="AO772" i="19"/>
  <c r="AP772" i="19"/>
  <c r="AQ772" i="19"/>
  <c r="AR772" i="19"/>
  <c r="AS772" i="19"/>
  <c r="AT772" i="19"/>
  <c r="AU772" i="19"/>
  <c r="AV772" i="19"/>
  <c r="AW772" i="19"/>
  <c r="AX772" i="19"/>
  <c r="AY772" i="19"/>
  <c r="BB772" i="19"/>
  <c r="F773" i="19"/>
  <c r="G773" i="19"/>
  <c r="H773" i="19"/>
  <c r="I773" i="19"/>
  <c r="J773" i="19"/>
  <c r="K773" i="19"/>
  <c r="L773" i="19"/>
  <c r="M773" i="19"/>
  <c r="N773" i="19"/>
  <c r="O773" i="19"/>
  <c r="P773" i="19"/>
  <c r="Q773" i="19"/>
  <c r="R773" i="19"/>
  <c r="S773" i="19"/>
  <c r="T773" i="19"/>
  <c r="U773" i="19"/>
  <c r="V773" i="19"/>
  <c r="W773" i="19"/>
  <c r="X773" i="19"/>
  <c r="Y773" i="19"/>
  <c r="Z773" i="19"/>
  <c r="AA773" i="19"/>
  <c r="AB773" i="19"/>
  <c r="AC773" i="19"/>
  <c r="AD773" i="19"/>
  <c r="AE773" i="19"/>
  <c r="AF773" i="19"/>
  <c r="AG773" i="19"/>
  <c r="AH773" i="19"/>
  <c r="AI773" i="19"/>
  <c r="AJ773" i="19"/>
  <c r="AK773" i="19"/>
  <c r="AL773" i="19"/>
  <c r="AM773" i="19"/>
  <c r="AN773" i="19"/>
  <c r="AO773" i="19"/>
  <c r="AP773" i="19"/>
  <c r="AQ773" i="19"/>
  <c r="AR773" i="19"/>
  <c r="AS773" i="19"/>
  <c r="AT773" i="19"/>
  <c r="AU773" i="19"/>
  <c r="AV773" i="19"/>
  <c r="AW773" i="19"/>
  <c r="AX773" i="19"/>
  <c r="AY773" i="19"/>
  <c r="BB773" i="19"/>
  <c r="F774" i="19"/>
  <c r="G774" i="19"/>
  <c r="H774" i="19"/>
  <c r="I774" i="19"/>
  <c r="J774" i="19"/>
  <c r="K774" i="19"/>
  <c r="L774" i="19"/>
  <c r="M774" i="19"/>
  <c r="N774" i="19"/>
  <c r="O774" i="19"/>
  <c r="P774" i="19"/>
  <c r="Q774" i="19"/>
  <c r="R774" i="19"/>
  <c r="S774" i="19"/>
  <c r="T774" i="19"/>
  <c r="U774" i="19"/>
  <c r="V774" i="19"/>
  <c r="W774" i="19"/>
  <c r="X774" i="19"/>
  <c r="Y774" i="19"/>
  <c r="Z774" i="19"/>
  <c r="AA774" i="19"/>
  <c r="AB774" i="19"/>
  <c r="AC774" i="19"/>
  <c r="AU774" i="19" s="1"/>
  <c r="AD774" i="19"/>
  <c r="AE774" i="19"/>
  <c r="AF774" i="19"/>
  <c r="AG774" i="19"/>
  <c r="AH774" i="19"/>
  <c r="AI774" i="19"/>
  <c r="AJ774" i="19"/>
  <c r="AK774" i="19"/>
  <c r="AL774" i="19"/>
  <c r="AM774" i="19"/>
  <c r="AN774" i="19"/>
  <c r="AO774" i="19"/>
  <c r="AP774" i="19"/>
  <c r="AQ774" i="19"/>
  <c r="AR774" i="19"/>
  <c r="AS774" i="19"/>
  <c r="AT774" i="19"/>
  <c r="AV774" i="19"/>
  <c r="AW774" i="19"/>
  <c r="AX774" i="19"/>
  <c r="AY774" i="19"/>
  <c r="BB774" i="19"/>
  <c r="F775" i="19"/>
  <c r="X775" i="19" s="1"/>
  <c r="G775" i="19"/>
  <c r="H775" i="19"/>
  <c r="I775" i="19"/>
  <c r="J775" i="19"/>
  <c r="K775" i="19"/>
  <c r="L775" i="19"/>
  <c r="M775" i="19"/>
  <c r="N775" i="19"/>
  <c r="O775" i="19"/>
  <c r="P775" i="19"/>
  <c r="Q775" i="19"/>
  <c r="R775" i="19"/>
  <c r="S775" i="19"/>
  <c r="T775" i="19"/>
  <c r="U775" i="19"/>
  <c r="V775" i="19"/>
  <c r="W775" i="19"/>
  <c r="Y775" i="19"/>
  <c r="Z775" i="19"/>
  <c r="AA775" i="19"/>
  <c r="AB775" i="19"/>
  <c r="AC775" i="19"/>
  <c r="AU775" i="19" s="1"/>
  <c r="AD775" i="19"/>
  <c r="AE775" i="19"/>
  <c r="AF775" i="19"/>
  <c r="AG775" i="19"/>
  <c r="AH775" i="19"/>
  <c r="AI775" i="19"/>
  <c r="AJ775" i="19"/>
  <c r="AK775" i="19"/>
  <c r="AL775" i="19"/>
  <c r="AM775" i="19"/>
  <c r="AN775" i="19"/>
  <c r="AO775" i="19"/>
  <c r="AP775" i="19"/>
  <c r="AQ775" i="19"/>
  <c r="AR775" i="19"/>
  <c r="AS775" i="19"/>
  <c r="AT775" i="19"/>
  <c r="AV775" i="19"/>
  <c r="AW775" i="19"/>
  <c r="AX775" i="19"/>
  <c r="AY775" i="19"/>
  <c r="BB775" i="19"/>
  <c r="F776" i="19"/>
  <c r="X776" i="19" s="1"/>
  <c r="G776" i="19"/>
  <c r="H776" i="19"/>
  <c r="I776" i="19"/>
  <c r="J776" i="19"/>
  <c r="K776" i="19"/>
  <c r="L776" i="19"/>
  <c r="M776" i="19"/>
  <c r="N776" i="19"/>
  <c r="O776" i="19"/>
  <c r="P776" i="19"/>
  <c r="Q776" i="19"/>
  <c r="R776" i="19"/>
  <c r="S776" i="19"/>
  <c r="T776" i="19"/>
  <c r="U776" i="19"/>
  <c r="V776" i="19"/>
  <c r="W776" i="19"/>
  <c r="Y776" i="19"/>
  <c r="Z776" i="19"/>
  <c r="AA776" i="19"/>
  <c r="AB776" i="19"/>
  <c r="AC776" i="19"/>
  <c r="AU776" i="19" s="1"/>
  <c r="AD776" i="19"/>
  <c r="AE776" i="19"/>
  <c r="AF776" i="19"/>
  <c r="AG776" i="19"/>
  <c r="AH776" i="19"/>
  <c r="AI776" i="19"/>
  <c r="AJ776" i="19"/>
  <c r="AK776" i="19"/>
  <c r="AL776" i="19"/>
  <c r="AM776" i="19"/>
  <c r="AN776" i="19"/>
  <c r="AO776" i="19"/>
  <c r="AP776" i="19"/>
  <c r="AQ776" i="19"/>
  <c r="AR776" i="19"/>
  <c r="AS776" i="19"/>
  <c r="AT776" i="19"/>
  <c r="AV776" i="19"/>
  <c r="AW776" i="19"/>
  <c r="AX776" i="19"/>
  <c r="AY776" i="19"/>
  <c r="BB776" i="19"/>
  <c r="F777" i="19"/>
  <c r="X777" i="19" s="1"/>
  <c r="G777" i="19"/>
  <c r="H777" i="19"/>
  <c r="I777" i="19"/>
  <c r="J777" i="19"/>
  <c r="K777" i="19"/>
  <c r="L777" i="19"/>
  <c r="M777" i="19"/>
  <c r="N777" i="19"/>
  <c r="O777" i="19"/>
  <c r="P777" i="19"/>
  <c r="Q777" i="19"/>
  <c r="R777" i="19"/>
  <c r="S777" i="19"/>
  <c r="T777" i="19"/>
  <c r="U777" i="19"/>
  <c r="V777" i="19"/>
  <c r="W777" i="19"/>
  <c r="Y777" i="19"/>
  <c r="Z777" i="19"/>
  <c r="AA777" i="19"/>
  <c r="AB777" i="19"/>
  <c r="AC777" i="19"/>
  <c r="AD777" i="19"/>
  <c r="AE777" i="19"/>
  <c r="AF777" i="19"/>
  <c r="AG777" i="19"/>
  <c r="AH777" i="19"/>
  <c r="AI777" i="19"/>
  <c r="AJ777" i="19"/>
  <c r="AK777" i="19"/>
  <c r="AL777" i="19"/>
  <c r="AM777" i="19"/>
  <c r="AN777" i="19"/>
  <c r="AO777" i="19"/>
  <c r="AP777" i="19"/>
  <c r="AQ777" i="19"/>
  <c r="AR777" i="19"/>
  <c r="AS777" i="19"/>
  <c r="AT777" i="19"/>
  <c r="AU777" i="19"/>
  <c r="AV777" i="19"/>
  <c r="AW777" i="19"/>
  <c r="AX777" i="19"/>
  <c r="AY777" i="19"/>
  <c r="BB777" i="19"/>
  <c r="F778" i="19"/>
  <c r="G778" i="19"/>
  <c r="H778" i="19"/>
  <c r="I778" i="19"/>
  <c r="J778" i="19"/>
  <c r="K778" i="19"/>
  <c r="L778" i="19"/>
  <c r="M778" i="19"/>
  <c r="N778" i="19"/>
  <c r="O778" i="19"/>
  <c r="P778" i="19"/>
  <c r="Q778" i="19"/>
  <c r="R778" i="19"/>
  <c r="S778" i="19"/>
  <c r="T778" i="19"/>
  <c r="U778" i="19"/>
  <c r="V778" i="19"/>
  <c r="W778" i="19"/>
  <c r="X778" i="19"/>
  <c r="Y778" i="19"/>
  <c r="Z778" i="19"/>
  <c r="AA778" i="19"/>
  <c r="AB778" i="19"/>
  <c r="AC778" i="19"/>
  <c r="AD778" i="19"/>
  <c r="AE778" i="19"/>
  <c r="AF778" i="19"/>
  <c r="AG778" i="19"/>
  <c r="AH778" i="19"/>
  <c r="AI778" i="19"/>
  <c r="AJ778" i="19"/>
  <c r="AK778" i="19"/>
  <c r="AL778" i="19"/>
  <c r="AM778" i="19"/>
  <c r="AN778" i="19"/>
  <c r="AO778" i="19"/>
  <c r="AP778" i="19"/>
  <c r="AQ778" i="19"/>
  <c r="AR778" i="19"/>
  <c r="AS778" i="19"/>
  <c r="AT778" i="19"/>
  <c r="AU778" i="19"/>
  <c r="AV778" i="19"/>
  <c r="AW778" i="19"/>
  <c r="AX778" i="19"/>
  <c r="AY778" i="19"/>
  <c r="BB778" i="19"/>
  <c r="F779" i="19"/>
  <c r="G779" i="19"/>
  <c r="H779" i="19"/>
  <c r="I779" i="19"/>
  <c r="J779" i="19"/>
  <c r="K779" i="19"/>
  <c r="L779" i="19"/>
  <c r="M779" i="19"/>
  <c r="N779" i="19"/>
  <c r="O779" i="19"/>
  <c r="P779" i="19"/>
  <c r="Q779" i="19"/>
  <c r="R779" i="19"/>
  <c r="S779" i="19"/>
  <c r="T779" i="19"/>
  <c r="U779" i="19"/>
  <c r="V779" i="19"/>
  <c r="W779" i="19"/>
  <c r="X779" i="19"/>
  <c r="Y779" i="19"/>
  <c r="Z779" i="19"/>
  <c r="AA779" i="19"/>
  <c r="AB779" i="19"/>
  <c r="AC779" i="19"/>
  <c r="AU779" i="19" s="1"/>
  <c r="AD779" i="19"/>
  <c r="AE779" i="19"/>
  <c r="AF779" i="19"/>
  <c r="AG779" i="19"/>
  <c r="AH779" i="19"/>
  <c r="AI779" i="19"/>
  <c r="AJ779" i="19"/>
  <c r="AK779" i="19"/>
  <c r="AL779" i="19"/>
  <c r="AM779" i="19"/>
  <c r="AN779" i="19"/>
  <c r="AO779" i="19"/>
  <c r="AP779" i="19"/>
  <c r="AQ779" i="19"/>
  <c r="AR779" i="19"/>
  <c r="AS779" i="19"/>
  <c r="AT779" i="19"/>
  <c r="AV779" i="19"/>
  <c r="AW779" i="19"/>
  <c r="AX779" i="19"/>
  <c r="AY779" i="19"/>
  <c r="BB779" i="19"/>
  <c r="F780" i="19"/>
  <c r="X780" i="19" s="1"/>
  <c r="G780" i="19"/>
  <c r="H780" i="19"/>
  <c r="I780" i="19"/>
  <c r="J780" i="19"/>
  <c r="K780" i="19"/>
  <c r="L780" i="19"/>
  <c r="M780" i="19"/>
  <c r="N780" i="19"/>
  <c r="O780" i="19"/>
  <c r="P780" i="19"/>
  <c r="Q780" i="19"/>
  <c r="R780" i="19"/>
  <c r="S780" i="19"/>
  <c r="T780" i="19"/>
  <c r="U780" i="19"/>
  <c r="V780" i="19"/>
  <c r="W780" i="19"/>
  <c r="Y780" i="19"/>
  <c r="Z780" i="19"/>
  <c r="AA780" i="19"/>
  <c r="AB780" i="19"/>
  <c r="AC780" i="19"/>
  <c r="AD780" i="19"/>
  <c r="AE780" i="19"/>
  <c r="AF780" i="19"/>
  <c r="AG780" i="19"/>
  <c r="AH780" i="19"/>
  <c r="AI780" i="19"/>
  <c r="AJ780" i="19"/>
  <c r="AK780" i="19"/>
  <c r="AL780" i="19"/>
  <c r="AM780" i="19"/>
  <c r="AN780" i="19"/>
  <c r="AO780" i="19"/>
  <c r="AP780" i="19"/>
  <c r="AQ780" i="19"/>
  <c r="AR780" i="19"/>
  <c r="AS780" i="19"/>
  <c r="AT780" i="19"/>
  <c r="AU780" i="19"/>
  <c r="AV780" i="19"/>
  <c r="AW780" i="19"/>
  <c r="AX780" i="19"/>
  <c r="AY780" i="19"/>
  <c r="BB780" i="19"/>
  <c r="F781" i="19"/>
  <c r="G781" i="19"/>
  <c r="H781" i="19"/>
  <c r="I781" i="19"/>
  <c r="J781" i="19"/>
  <c r="K781" i="19"/>
  <c r="L781" i="19"/>
  <c r="M781" i="19"/>
  <c r="N781" i="19"/>
  <c r="O781" i="19"/>
  <c r="P781" i="19"/>
  <c r="Q781" i="19"/>
  <c r="R781" i="19"/>
  <c r="S781" i="19"/>
  <c r="T781" i="19"/>
  <c r="U781" i="19"/>
  <c r="V781" i="19"/>
  <c r="W781" i="19"/>
  <c r="X781" i="19"/>
  <c r="Y781" i="19"/>
  <c r="Z781" i="19"/>
  <c r="AA781" i="19"/>
  <c r="AB781" i="19"/>
  <c r="AC781" i="19"/>
  <c r="AD781" i="19"/>
  <c r="AE781" i="19"/>
  <c r="AF781" i="19"/>
  <c r="AG781" i="19"/>
  <c r="AH781" i="19"/>
  <c r="AI781" i="19"/>
  <c r="AJ781" i="19"/>
  <c r="AK781" i="19"/>
  <c r="AL781" i="19"/>
  <c r="AM781" i="19"/>
  <c r="AN781" i="19"/>
  <c r="AO781" i="19"/>
  <c r="AP781" i="19"/>
  <c r="AQ781" i="19"/>
  <c r="AR781" i="19"/>
  <c r="AS781" i="19"/>
  <c r="AT781" i="19"/>
  <c r="AU781" i="19"/>
  <c r="AV781" i="19"/>
  <c r="AW781" i="19"/>
  <c r="AX781" i="19"/>
  <c r="AY781" i="19"/>
  <c r="BB781" i="19"/>
  <c r="F782" i="19"/>
  <c r="G782" i="19"/>
  <c r="H782" i="19"/>
  <c r="I782" i="19"/>
  <c r="J782" i="19"/>
  <c r="K782" i="19"/>
  <c r="L782" i="19"/>
  <c r="M782" i="19"/>
  <c r="N782" i="19"/>
  <c r="O782" i="19"/>
  <c r="P782" i="19"/>
  <c r="Q782" i="19"/>
  <c r="R782" i="19"/>
  <c r="S782" i="19"/>
  <c r="T782" i="19"/>
  <c r="U782" i="19"/>
  <c r="V782" i="19"/>
  <c r="W782" i="19"/>
  <c r="X782" i="19"/>
  <c r="Y782" i="19"/>
  <c r="Z782" i="19"/>
  <c r="AA782" i="19"/>
  <c r="AB782" i="19"/>
  <c r="AC782" i="19"/>
  <c r="AU782" i="19" s="1"/>
  <c r="AD782" i="19"/>
  <c r="AE782" i="19"/>
  <c r="AF782" i="19"/>
  <c r="AG782" i="19"/>
  <c r="AH782" i="19"/>
  <c r="AI782" i="19"/>
  <c r="AJ782" i="19"/>
  <c r="AK782" i="19"/>
  <c r="AL782" i="19"/>
  <c r="AM782" i="19"/>
  <c r="AN782" i="19"/>
  <c r="AO782" i="19"/>
  <c r="AP782" i="19"/>
  <c r="AQ782" i="19"/>
  <c r="AR782" i="19"/>
  <c r="AS782" i="19"/>
  <c r="AT782" i="19"/>
  <c r="AV782" i="19"/>
  <c r="AW782" i="19"/>
  <c r="AX782" i="19"/>
  <c r="AY782" i="19"/>
  <c r="BB782" i="19"/>
  <c r="F783" i="19"/>
  <c r="X783" i="19" s="1"/>
  <c r="G783" i="19"/>
  <c r="H783" i="19"/>
  <c r="I783" i="19"/>
  <c r="J783" i="19"/>
  <c r="K783" i="19"/>
  <c r="L783" i="19"/>
  <c r="M783" i="19"/>
  <c r="N783" i="19"/>
  <c r="O783" i="19"/>
  <c r="P783" i="19"/>
  <c r="Q783" i="19"/>
  <c r="R783" i="19"/>
  <c r="S783" i="19"/>
  <c r="T783" i="19"/>
  <c r="U783" i="19"/>
  <c r="V783" i="19"/>
  <c r="W783" i="19"/>
  <c r="Y783" i="19"/>
  <c r="Z783" i="19"/>
  <c r="AA783" i="19"/>
  <c r="AB783" i="19"/>
  <c r="AC783" i="19"/>
  <c r="AU783" i="19" s="1"/>
  <c r="AD783" i="19"/>
  <c r="AE783" i="19"/>
  <c r="AF783" i="19"/>
  <c r="AG783" i="19"/>
  <c r="AH783" i="19"/>
  <c r="AI783" i="19"/>
  <c r="AJ783" i="19"/>
  <c r="AK783" i="19"/>
  <c r="AL783" i="19"/>
  <c r="AM783" i="19"/>
  <c r="AN783" i="19"/>
  <c r="AO783" i="19"/>
  <c r="AP783" i="19"/>
  <c r="AQ783" i="19"/>
  <c r="AR783" i="19"/>
  <c r="AS783" i="19"/>
  <c r="AT783" i="19"/>
  <c r="AV783" i="19"/>
  <c r="AW783" i="19"/>
  <c r="AX783" i="19"/>
  <c r="AY783" i="19"/>
  <c r="BB783" i="19"/>
  <c r="F784" i="19"/>
  <c r="X784" i="19" s="1"/>
  <c r="G784" i="19"/>
  <c r="H784" i="19"/>
  <c r="I784" i="19"/>
  <c r="J784" i="19"/>
  <c r="K784" i="19"/>
  <c r="L784" i="19"/>
  <c r="M784" i="19"/>
  <c r="N784" i="19"/>
  <c r="O784" i="19"/>
  <c r="P784" i="19"/>
  <c r="Q784" i="19"/>
  <c r="R784" i="19"/>
  <c r="S784" i="19"/>
  <c r="T784" i="19"/>
  <c r="U784" i="19"/>
  <c r="V784" i="19"/>
  <c r="W784" i="19"/>
  <c r="Y784" i="19"/>
  <c r="Z784" i="19"/>
  <c r="AA784" i="19"/>
  <c r="AB784" i="19"/>
  <c r="AC784" i="19"/>
  <c r="AU784" i="19" s="1"/>
  <c r="AD784" i="19"/>
  <c r="AE784" i="19"/>
  <c r="AF784" i="19"/>
  <c r="AG784" i="19"/>
  <c r="AH784" i="19"/>
  <c r="AI784" i="19"/>
  <c r="AJ784" i="19"/>
  <c r="AK784" i="19"/>
  <c r="AL784" i="19"/>
  <c r="AM784" i="19"/>
  <c r="AN784" i="19"/>
  <c r="AO784" i="19"/>
  <c r="AP784" i="19"/>
  <c r="AQ784" i="19"/>
  <c r="AR784" i="19"/>
  <c r="AS784" i="19"/>
  <c r="AT784" i="19"/>
  <c r="AV784" i="19"/>
  <c r="AW784" i="19"/>
  <c r="AX784" i="19"/>
  <c r="AY784" i="19"/>
  <c r="BB784" i="19"/>
  <c r="F785" i="19"/>
  <c r="X785" i="19" s="1"/>
  <c r="G785" i="19"/>
  <c r="H785" i="19"/>
  <c r="I785" i="19"/>
  <c r="J785" i="19"/>
  <c r="K785" i="19"/>
  <c r="L785" i="19"/>
  <c r="M785" i="19"/>
  <c r="N785" i="19"/>
  <c r="O785" i="19"/>
  <c r="P785" i="19"/>
  <c r="Q785" i="19"/>
  <c r="R785" i="19"/>
  <c r="S785" i="19"/>
  <c r="T785" i="19"/>
  <c r="U785" i="19"/>
  <c r="V785" i="19"/>
  <c r="W785" i="19"/>
  <c r="Y785" i="19"/>
  <c r="Z785" i="19"/>
  <c r="AA785" i="19"/>
  <c r="AB785" i="19"/>
  <c r="AC785" i="19"/>
  <c r="AD785" i="19"/>
  <c r="AE785" i="19"/>
  <c r="AF785" i="19"/>
  <c r="AG785" i="19"/>
  <c r="AH785" i="19"/>
  <c r="AI785" i="19"/>
  <c r="AJ785" i="19"/>
  <c r="AK785" i="19"/>
  <c r="AL785" i="19"/>
  <c r="AM785" i="19"/>
  <c r="AN785" i="19"/>
  <c r="AO785" i="19"/>
  <c r="AP785" i="19"/>
  <c r="AQ785" i="19"/>
  <c r="AR785" i="19"/>
  <c r="AS785" i="19"/>
  <c r="AT785" i="19"/>
  <c r="AU785" i="19"/>
  <c r="AV785" i="19"/>
  <c r="AW785" i="19"/>
  <c r="AX785" i="19"/>
  <c r="AY785" i="19"/>
  <c r="BB785" i="19"/>
  <c r="F786" i="19"/>
  <c r="G786" i="19"/>
  <c r="H786" i="19"/>
  <c r="I786" i="19"/>
  <c r="J786" i="19"/>
  <c r="K786" i="19"/>
  <c r="L786" i="19"/>
  <c r="M786" i="19"/>
  <c r="N786" i="19"/>
  <c r="O786" i="19"/>
  <c r="P786" i="19"/>
  <c r="Q786" i="19"/>
  <c r="R786" i="19"/>
  <c r="S786" i="19"/>
  <c r="T786" i="19"/>
  <c r="U786" i="19"/>
  <c r="V786" i="19"/>
  <c r="W786" i="19"/>
  <c r="X786" i="19"/>
  <c r="Y786" i="19"/>
  <c r="Z786" i="19"/>
  <c r="AA786" i="19"/>
  <c r="AB786" i="19"/>
  <c r="AC786" i="19"/>
  <c r="AD786" i="19"/>
  <c r="AE786" i="19"/>
  <c r="AF786" i="19"/>
  <c r="AG786" i="19"/>
  <c r="AH786" i="19"/>
  <c r="AI786" i="19"/>
  <c r="AJ786" i="19"/>
  <c r="AK786" i="19"/>
  <c r="AL786" i="19"/>
  <c r="AM786" i="19"/>
  <c r="AN786" i="19"/>
  <c r="AO786" i="19"/>
  <c r="AP786" i="19"/>
  <c r="AQ786" i="19"/>
  <c r="AR786" i="19"/>
  <c r="AS786" i="19"/>
  <c r="AT786" i="19"/>
  <c r="AU786" i="19"/>
  <c r="AV786" i="19"/>
  <c r="AW786" i="19"/>
  <c r="AX786" i="19"/>
  <c r="AY786" i="19"/>
  <c r="BB786" i="19"/>
  <c r="F787" i="19"/>
  <c r="G787" i="19"/>
  <c r="H787" i="19"/>
  <c r="I787" i="19"/>
  <c r="J787" i="19"/>
  <c r="K787" i="19"/>
  <c r="L787" i="19"/>
  <c r="M787" i="19"/>
  <c r="N787" i="19"/>
  <c r="O787" i="19"/>
  <c r="P787" i="19"/>
  <c r="Q787" i="19"/>
  <c r="R787" i="19"/>
  <c r="S787" i="19"/>
  <c r="T787" i="19"/>
  <c r="U787" i="19"/>
  <c r="V787" i="19"/>
  <c r="W787" i="19"/>
  <c r="X787" i="19"/>
  <c r="Y787" i="19"/>
  <c r="Z787" i="19"/>
  <c r="AA787" i="19"/>
  <c r="AB787" i="19"/>
  <c r="AC787" i="19"/>
  <c r="AU787" i="19" s="1"/>
  <c r="AD787" i="19"/>
  <c r="AE787" i="19"/>
  <c r="AF787" i="19"/>
  <c r="AG787" i="19"/>
  <c r="AH787" i="19"/>
  <c r="AI787" i="19"/>
  <c r="AJ787" i="19"/>
  <c r="AK787" i="19"/>
  <c r="AL787" i="19"/>
  <c r="AM787" i="19"/>
  <c r="AN787" i="19"/>
  <c r="AO787" i="19"/>
  <c r="AP787" i="19"/>
  <c r="AQ787" i="19"/>
  <c r="AR787" i="19"/>
  <c r="AS787" i="19"/>
  <c r="AT787" i="19"/>
  <c r="AV787" i="19"/>
  <c r="AW787" i="19"/>
  <c r="AX787" i="19"/>
  <c r="AY787" i="19"/>
  <c r="BB787" i="19"/>
  <c r="F788" i="19"/>
  <c r="X788" i="19" s="1"/>
  <c r="G788" i="19"/>
  <c r="H788" i="19"/>
  <c r="I788" i="19"/>
  <c r="J788" i="19"/>
  <c r="K788" i="19"/>
  <c r="L788" i="19"/>
  <c r="M788" i="19"/>
  <c r="N788" i="19"/>
  <c r="O788" i="19"/>
  <c r="P788" i="19"/>
  <c r="Q788" i="19"/>
  <c r="R788" i="19"/>
  <c r="S788" i="19"/>
  <c r="T788" i="19"/>
  <c r="U788" i="19"/>
  <c r="V788" i="19"/>
  <c r="W788" i="19"/>
  <c r="Y788" i="19"/>
  <c r="Z788" i="19"/>
  <c r="AA788" i="19"/>
  <c r="AB788" i="19"/>
  <c r="AC788" i="19"/>
  <c r="AD788" i="19"/>
  <c r="AE788" i="19"/>
  <c r="AF788" i="19"/>
  <c r="AG788" i="19"/>
  <c r="AH788" i="19"/>
  <c r="AI788" i="19"/>
  <c r="AJ788" i="19"/>
  <c r="AK788" i="19"/>
  <c r="AL788" i="19"/>
  <c r="AM788" i="19"/>
  <c r="AN788" i="19"/>
  <c r="AO788" i="19"/>
  <c r="AP788" i="19"/>
  <c r="AQ788" i="19"/>
  <c r="AR788" i="19"/>
  <c r="AS788" i="19"/>
  <c r="AT788" i="19"/>
  <c r="AU788" i="19"/>
  <c r="AV788" i="19"/>
  <c r="AW788" i="19"/>
  <c r="AX788" i="19"/>
  <c r="AY788" i="19"/>
  <c r="BB788" i="19"/>
  <c r="F789" i="19"/>
  <c r="G789" i="19"/>
  <c r="H789" i="19"/>
  <c r="I789" i="19"/>
  <c r="J789" i="19"/>
  <c r="K789" i="19"/>
  <c r="L789" i="19"/>
  <c r="M789" i="19"/>
  <c r="N789" i="19"/>
  <c r="O789" i="19"/>
  <c r="P789" i="19"/>
  <c r="Q789" i="19"/>
  <c r="R789" i="19"/>
  <c r="S789" i="19"/>
  <c r="T789" i="19"/>
  <c r="U789" i="19"/>
  <c r="V789" i="19"/>
  <c r="W789" i="19"/>
  <c r="X789" i="19"/>
  <c r="Y789" i="19"/>
  <c r="Z789" i="19"/>
  <c r="AA789" i="19"/>
  <c r="AB789" i="19"/>
  <c r="AC789" i="19"/>
  <c r="AD789" i="19"/>
  <c r="AE789" i="19"/>
  <c r="AF789" i="19"/>
  <c r="AG789" i="19"/>
  <c r="AH789" i="19"/>
  <c r="AI789" i="19"/>
  <c r="AJ789" i="19"/>
  <c r="AK789" i="19"/>
  <c r="AL789" i="19"/>
  <c r="AM789" i="19"/>
  <c r="AN789" i="19"/>
  <c r="AO789" i="19"/>
  <c r="AP789" i="19"/>
  <c r="AQ789" i="19"/>
  <c r="AR789" i="19"/>
  <c r="AS789" i="19"/>
  <c r="AT789" i="19"/>
  <c r="AU789" i="19"/>
  <c r="AV789" i="19"/>
  <c r="AW789" i="19"/>
  <c r="AX789" i="19"/>
  <c r="AY789" i="19"/>
  <c r="BB789" i="19"/>
  <c r="F790" i="19"/>
  <c r="G790" i="19"/>
  <c r="H790" i="19"/>
  <c r="I790" i="19"/>
  <c r="J790" i="19"/>
  <c r="K790" i="19"/>
  <c r="L790" i="19"/>
  <c r="M790" i="19"/>
  <c r="N790" i="19"/>
  <c r="O790" i="19"/>
  <c r="P790" i="19"/>
  <c r="Q790" i="19"/>
  <c r="R790" i="19"/>
  <c r="S790" i="19"/>
  <c r="T790" i="19"/>
  <c r="U790" i="19"/>
  <c r="V790" i="19"/>
  <c r="W790" i="19"/>
  <c r="X790" i="19"/>
  <c r="Y790" i="19"/>
  <c r="Z790" i="19"/>
  <c r="AA790" i="19"/>
  <c r="AB790" i="19"/>
  <c r="AC790" i="19"/>
  <c r="AU790" i="19" s="1"/>
  <c r="AD790" i="19"/>
  <c r="AE790" i="19"/>
  <c r="AF790" i="19"/>
  <c r="AG790" i="19"/>
  <c r="AH790" i="19"/>
  <c r="AI790" i="19"/>
  <c r="AJ790" i="19"/>
  <c r="AK790" i="19"/>
  <c r="AL790" i="19"/>
  <c r="AM790" i="19"/>
  <c r="AN790" i="19"/>
  <c r="AO790" i="19"/>
  <c r="AP790" i="19"/>
  <c r="AQ790" i="19"/>
  <c r="AR790" i="19"/>
  <c r="AS790" i="19"/>
  <c r="AT790" i="19"/>
  <c r="AV790" i="19"/>
  <c r="AW790" i="19"/>
  <c r="AX790" i="19"/>
  <c r="AY790" i="19"/>
  <c r="BB790" i="19"/>
  <c r="F791" i="19"/>
  <c r="X791" i="19" s="1"/>
  <c r="G791" i="19"/>
  <c r="H791" i="19"/>
  <c r="I791" i="19"/>
  <c r="J791" i="19"/>
  <c r="K791" i="19"/>
  <c r="L791" i="19"/>
  <c r="M791" i="19"/>
  <c r="N791" i="19"/>
  <c r="O791" i="19"/>
  <c r="P791" i="19"/>
  <c r="Q791" i="19"/>
  <c r="R791" i="19"/>
  <c r="S791" i="19"/>
  <c r="T791" i="19"/>
  <c r="U791" i="19"/>
  <c r="V791" i="19"/>
  <c r="W791" i="19"/>
  <c r="Y791" i="19"/>
  <c r="Z791" i="19"/>
  <c r="AA791" i="19"/>
  <c r="AB791" i="19"/>
  <c r="AC791" i="19"/>
  <c r="AU791" i="19" s="1"/>
  <c r="AD791" i="19"/>
  <c r="AE791" i="19"/>
  <c r="AF791" i="19"/>
  <c r="AG791" i="19"/>
  <c r="AH791" i="19"/>
  <c r="AI791" i="19"/>
  <c r="AJ791" i="19"/>
  <c r="AK791" i="19"/>
  <c r="AL791" i="19"/>
  <c r="AM791" i="19"/>
  <c r="AN791" i="19"/>
  <c r="AO791" i="19"/>
  <c r="AP791" i="19"/>
  <c r="AQ791" i="19"/>
  <c r="AR791" i="19"/>
  <c r="AS791" i="19"/>
  <c r="AT791" i="19"/>
  <c r="AV791" i="19"/>
  <c r="AW791" i="19"/>
  <c r="AX791" i="19"/>
  <c r="AY791" i="19"/>
  <c r="BB791" i="19"/>
  <c r="F792" i="19"/>
  <c r="X792" i="19" s="1"/>
  <c r="G792" i="19"/>
  <c r="H792" i="19"/>
  <c r="I792" i="19"/>
  <c r="J792" i="19"/>
  <c r="K792" i="19"/>
  <c r="L792" i="19"/>
  <c r="M792" i="19"/>
  <c r="N792" i="19"/>
  <c r="O792" i="19"/>
  <c r="P792" i="19"/>
  <c r="Q792" i="19"/>
  <c r="R792" i="19"/>
  <c r="S792" i="19"/>
  <c r="T792" i="19"/>
  <c r="U792" i="19"/>
  <c r="V792" i="19"/>
  <c r="W792" i="19"/>
  <c r="Y792" i="19"/>
  <c r="Z792" i="19"/>
  <c r="AA792" i="19"/>
  <c r="AB792" i="19"/>
  <c r="AC792" i="19"/>
  <c r="AU792" i="19" s="1"/>
  <c r="AD792" i="19"/>
  <c r="AE792" i="19"/>
  <c r="AF792" i="19"/>
  <c r="AG792" i="19"/>
  <c r="AH792" i="19"/>
  <c r="AI792" i="19"/>
  <c r="AJ792" i="19"/>
  <c r="AK792" i="19"/>
  <c r="AL792" i="19"/>
  <c r="AM792" i="19"/>
  <c r="AN792" i="19"/>
  <c r="AO792" i="19"/>
  <c r="AP792" i="19"/>
  <c r="AQ792" i="19"/>
  <c r="AR792" i="19"/>
  <c r="AS792" i="19"/>
  <c r="AT792" i="19"/>
  <c r="AV792" i="19"/>
  <c r="AW792" i="19"/>
  <c r="AX792" i="19"/>
  <c r="AY792" i="19"/>
  <c r="BB792" i="19"/>
  <c r="F793" i="19"/>
  <c r="X793" i="19" s="1"/>
  <c r="G793" i="19"/>
  <c r="H793" i="19"/>
  <c r="I793" i="19"/>
  <c r="J793" i="19"/>
  <c r="K793" i="19"/>
  <c r="L793" i="19"/>
  <c r="M793" i="19"/>
  <c r="N793" i="19"/>
  <c r="O793" i="19"/>
  <c r="P793" i="19"/>
  <c r="Q793" i="19"/>
  <c r="R793" i="19"/>
  <c r="S793" i="19"/>
  <c r="T793" i="19"/>
  <c r="U793" i="19"/>
  <c r="V793" i="19"/>
  <c r="W793" i="19"/>
  <c r="Y793" i="19"/>
  <c r="Z793" i="19"/>
  <c r="AA793" i="19"/>
  <c r="AB793" i="19"/>
  <c r="AC793" i="19"/>
  <c r="AD793" i="19"/>
  <c r="AE793" i="19"/>
  <c r="AF793" i="19"/>
  <c r="AG793" i="19"/>
  <c r="AH793" i="19"/>
  <c r="AI793" i="19"/>
  <c r="AJ793" i="19"/>
  <c r="AK793" i="19"/>
  <c r="AL793" i="19"/>
  <c r="AM793" i="19"/>
  <c r="AN793" i="19"/>
  <c r="AO793" i="19"/>
  <c r="AP793" i="19"/>
  <c r="AQ793" i="19"/>
  <c r="AR793" i="19"/>
  <c r="AS793" i="19"/>
  <c r="AT793" i="19"/>
  <c r="AU793" i="19"/>
  <c r="AV793" i="19"/>
  <c r="AW793" i="19"/>
  <c r="AX793" i="19"/>
  <c r="AY793" i="19"/>
  <c r="BB793" i="19"/>
  <c r="F794" i="19"/>
  <c r="G794" i="19"/>
  <c r="H794" i="19"/>
  <c r="I794" i="19"/>
  <c r="J794" i="19"/>
  <c r="K794" i="19"/>
  <c r="L794" i="19"/>
  <c r="M794" i="19"/>
  <c r="N794" i="19"/>
  <c r="O794" i="19"/>
  <c r="P794" i="19"/>
  <c r="Q794" i="19"/>
  <c r="R794" i="19"/>
  <c r="S794" i="19"/>
  <c r="T794" i="19"/>
  <c r="U794" i="19"/>
  <c r="V794" i="19"/>
  <c r="W794" i="19"/>
  <c r="X794" i="19"/>
  <c r="Y794" i="19"/>
  <c r="Z794" i="19"/>
  <c r="AA794" i="19"/>
  <c r="AB794" i="19"/>
  <c r="AC794" i="19"/>
  <c r="AD794" i="19"/>
  <c r="AE794" i="19"/>
  <c r="AF794" i="19"/>
  <c r="AG794" i="19"/>
  <c r="AH794" i="19"/>
  <c r="AI794" i="19"/>
  <c r="AJ794" i="19"/>
  <c r="AK794" i="19"/>
  <c r="AL794" i="19"/>
  <c r="AM794" i="19"/>
  <c r="AN794" i="19"/>
  <c r="AO794" i="19"/>
  <c r="AP794" i="19"/>
  <c r="AQ794" i="19"/>
  <c r="AR794" i="19"/>
  <c r="AS794" i="19"/>
  <c r="AT794" i="19"/>
  <c r="AU794" i="19"/>
  <c r="AV794" i="19"/>
  <c r="AW794" i="19"/>
  <c r="AX794" i="19"/>
  <c r="AY794" i="19"/>
  <c r="BB794" i="19"/>
  <c r="F795" i="19"/>
  <c r="G795" i="19"/>
  <c r="H795" i="19"/>
  <c r="I795" i="19"/>
  <c r="J795" i="19"/>
  <c r="K795" i="19"/>
  <c r="L795" i="19"/>
  <c r="M795" i="19"/>
  <c r="N795" i="19"/>
  <c r="O795" i="19"/>
  <c r="P795" i="19"/>
  <c r="Q795" i="19"/>
  <c r="R795" i="19"/>
  <c r="S795" i="19"/>
  <c r="T795" i="19"/>
  <c r="U795" i="19"/>
  <c r="V795" i="19"/>
  <c r="W795" i="19"/>
  <c r="X795" i="19"/>
  <c r="Y795" i="19"/>
  <c r="Z795" i="19"/>
  <c r="AA795" i="19"/>
  <c r="AB795" i="19"/>
  <c r="AC795" i="19"/>
  <c r="AU795" i="19" s="1"/>
  <c r="AD795" i="19"/>
  <c r="AE795" i="19"/>
  <c r="AF795" i="19"/>
  <c r="AG795" i="19"/>
  <c r="AH795" i="19"/>
  <c r="AI795" i="19"/>
  <c r="AJ795" i="19"/>
  <c r="AK795" i="19"/>
  <c r="AL795" i="19"/>
  <c r="AM795" i="19"/>
  <c r="AN795" i="19"/>
  <c r="AO795" i="19"/>
  <c r="AP795" i="19"/>
  <c r="AQ795" i="19"/>
  <c r="AR795" i="19"/>
  <c r="AS795" i="19"/>
  <c r="AT795" i="19"/>
  <c r="AV795" i="19"/>
  <c r="AW795" i="19"/>
  <c r="AX795" i="19"/>
  <c r="AY795" i="19"/>
  <c r="BB795" i="19"/>
  <c r="F796" i="19"/>
  <c r="X796" i="19" s="1"/>
  <c r="G796" i="19"/>
  <c r="H796" i="19"/>
  <c r="I796" i="19"/>
  <c r="J796" i="19"/>
  <c r="K796" i="19"/>
  <c r="L796" i="19"/>
  <c r="M796" i="19"/>
  <c r="N796" i="19"/>
  <c r="O796" i="19"/>
  <c r="P796" i="19"/>
  <c r="Q796" i="19"/>
  <c r="R796" i="19"/>
  <c r="S796" i="19"/>
  <c r="T796" i="19"/>
  <c r="U796" i="19"/>
  <c r="V796" i="19"/>
  <c r="W796" i="19"/>
  <c r="Y796" i="19"/>
  <c r="Z796" i="19"/>
  <c r="AA796" i="19"/>
  <c r="AB796" i="19"/>
  <c r="AC796" i="19"/>
  <c r="AD796" i="19"/>
  <c r="AE796" i="19"/>
  <c r="AF796" i="19"/>
  <c r="AG796" i="19"/>
  <c r="AH796" i="19"/>
  <c r="AI796" i="19"/>
  <c r="AJ796" i="19"/>
  <c r="AK796" i="19"/>
  <c r="AL796" i="19"/>
  <c r="AM796" i="19"/>
  <c r="AN796" i="19"/>
  <c r="AO796" i="19"/>
  <c r="AP796" i="19"/>
  <c r="AQ796" i="19"/>
  <c r="AR796" i="19"/>
  <c r="AS796" i="19"/>
  <c r="AT796" i="19"/>
  <c r="AU796" i="19"/>
  <c r="AV796" i="19"/>
  <c r="AW796" i="19"/>
  <c r="AX796" i="19"/>
  <c r="AY796" i="19"/>
  <c r="BB796" i="19"/>
  <c r="F797" i="19"/>
  <c r="G797" i="19"/>
  <c r="H797" i="19"/>
  <c r="I797" i="19"/>
  <c r="J797" i="19"/>
  <c r="K797" i="19"/>
  <c r="L797" i="19"/>
  <c r="M797" i="19"/>
  <c r="N797" i="19"/>
  <c r="O797" i="19"/>
  <c r="P797" i="19"/>
  <c r="Q797" i="19"/>
  <c r="R797" i="19"/>
  <c r="S797" i="19"/>
  <c r="T797" i="19"/>
  <c r="U797" i="19"/>
  <c r="V797" i="19"/>
  <c r="W797" i="19"/>
  <c r="X797" i="19"/>
  <c r="Y797" i="19"/>
  <c r="Z797" i="19"/>
  <c r="AA797" i="19"/>
  <c r="AB797" i="19"/>
  <c r="AC797" i="19"/>
  <c r="AD797" i="19"/>
  <c r="AE797" i="19"/>
  <c r="AF797" i="19"/>
  <c r="AG797" i="19"/>
  <c r="AH797" i="19"/>
  <c r="AI797" i="19"/>
  <c r="AJ797" i="19"/>
  <c r="AK797" i="19"/>
  <c r="AL797" i="19"/>
  <c r="AM797" i="19"/>
  <c r="AN797" i="19"/>
  <c r="AO797" i="19"/>
  <c r="AP797" i="19"/>
  <c r="AQ797" i="19"/>
  <c r="AR797" i="19"/>
  <c r="AS797" i="19"/>
  <c r="AT797" i="19"/>
  <c r="AU797" i="19"/>
  <c r="AV797" i="19"/>
  <c r="AW797" i="19"/>
  <c r="AX797" i="19"/>
  <c r="AY797" i="19"/>
  <c r="BB797" i="19"/>
  <c r="F798" i="19"/>
  <c r="G798" i="19"/>
  <c r="H798" i="19"/>
  <c r="I798" i="19"/>
  <c r="J798" i="19"/>
  <c r="K798" i="19"/>
  <c r="L798" i="19"/>
  <c r="M798" i="19"/>
  <c r="N798" i="19"/>
  <c r="O798" i="19"/>
  <c r="P798" i="19"/>
  <c r="Q798" i="19"/>
  <c r="R798" i="19"/>
  <c r="S798" i="19"/>
  <c r="T798" i="19"/>
  <c r="U798" i="19"/>
  <c r="V798" i="19"/>
  <c r="W798" i="19"/>
  <c r="X798" i="19"/>
  <c r="Y798" i="19"/>
  <c r="Z798" i="19"/>
  <c r="AA798" i="19"/>
  <c r="AB798" i="19"/>
  <c r="AC798" i="19"/>
  <c r="AU798" i="19" s="1"/>
  <c r="AD798" i="19"/>
  <c r="AE798" i="19"/>
  <c r="AF798" i="19"/>
  <c r="AG798" i="19"/>
  <c r="AH798" i="19"/>
  <c r="AI798" i="19"/>
  <c r="AJ798" i="19"/>
  <c r="AK798" i="19"/>
  <c r="AL798" i="19"/>
  <c r="AM798" i="19"/>
  <c r="AN798" i="19"/>
  <c r="AO798" i="19"/>
  <c r="AP798" i="19"/>
  <c r="AQ798" i="19"/>
  <c r="AR798" i="19"/>
  <c r="AS798" i="19"/>
  <c r="AT798" i="19"/>
  <c r="AV798" i="19"/>
  <c r="AW798" i="19"/>
  <c r="AX798" i="19"/>
  <c r="AY798" i="19"/>
  <c r="BB798" i="19"/>
  <c r="F799" i="19"/>
  <c r="X799" i="19" s="1"/>
  <c r="G799" i="19"/>
  <c r="H799" i="19"/>
  <c r="I799" i="19"/>
  <c r="J799" i="19"/>
  <c r="K799" i="19"/>
  <c r="L799" i="19"/>
  <c r="M799" i="19"/>
  <c r="N799" i="19"/>
  <c r="O799" i="19"/>
  <c r="P799" i="19"/>
  <c r="Q799" i="19"/>
  <c r="R799" i="19"/>
  <c r="S799" i="19"/>
  <c r="T799" i="19"/>
  <c r="U799" i="19"/>
  <c r="V799" i="19"/>
  <c r="W799" i="19"/>
  <c r="Y799" i="19"/>
  <c r="Z799" i="19"/>
  <c r="AA799" i="19"/>
  <c r="AB799" i="19"/>
  <c r="AC799" i="19"/>
  <c r="AU799" i="19" s="1"/>
  <c r="AD799" i="19"/>
  <c r="AE799" i="19"/>
  <c r="AF799" i="19"/>
  <c r="AG799" i="19"/>
  <c r="AH799" i="19"/>
  <c r="AI799" i="19"/>
  <c r="AJ799" i="19"/>
  <c r="AK799" i="19"/>
  <c r="AL799" i="19"/>
  <c r="AM799" i="19"/>
  <c r="AN799" i="19"/>
  <c r="AO799" i="19"/>
  <c r="AP799" i="19"/>
  <c r="AQ799" i="19"/>
  <c r="AR799" i="19"/>
  <c r="AS799" i="19"/>
  <c r="AT799" i="19"/>
  <c r="AV799" i="19"/>
  <c r="AW799" i="19"/>
  <c r="AX799" i="19"/>
  <c r="AY799" i="19"/>
  <c r="BB799" i="19"/>
  <c r="F800" i="19"/>
  <c r="X800" i="19" s="1"/>
  <c r="G800" i="19"/>
  <c r="H800" i="19"/>
  <c r="I800" i="19"/>
  <c r="J800" i="19"/>
  <c r="K800" i="19"/>
  <c r="L800" i="19"/>
  <c r="M800" i="19"/>
  <c r="N800" i="19"/>
  <c r="O800" i="19"/>
  <c r="P800" i="19"/>
  <c r="Q800" i="19"/>
  <c r="R800" i="19"/>
  <c r="S800" i="19"/>
  <c r="T800" i="19"/>
  <c r="U800" i="19"/>
  <c r="V800" i="19"/>
  <c r="W800" i="19"/>
  <c r="Y800" i="19"/>
  <c r="Z800" i="19"/>
  <c r="AA800" i="19"/>
  <c r="AB800" i="19"/>
  <c r="AC800" i="19"/>
  <c r="AU800" i="19" s="1"/>
  <c r="AD800" i="19"/>
  <c r="AE800" i="19"/>
  <c r="AF800" i="19"/>
  <c r="AG800" i="19"/>
  <c r="AH800" i="19"/>
  <c r="AI800" i="19"/>
  <c r="AJ800" i="19"/>
  <c r="AK800" i="19"/>
  <c r="AL800" i="19"/>
  <c r="AM800" i="19"/>
  <c r="AN800" i="19"/>
  <c r="AO800" i="19"/>
  <c r="AP800" i="19"/>
  <c r="AQ800" i="19"/>
  <c r="AR800" i="19"/>
  <c r="AS800" i="19"/>
  <c r="AT800" i="19"/>
  <c r="AV800" i="19"/>
  <c r="AW800" i="19"/>
  <c r="AX800" i="19"/>
  <c r="AY800" i="19"/>
  <c r="BB800" i="19"/>
  <c r="F801" i="19"/>
  <c r="X801" i="19" s="1"/>
  <c r="G801" i="19"/>
  <c r="H801" i="19"/>
  <c r="I801" i="19"/>
  <c r="J801" i="19"/>
  <c r="K801" i="19"/>
  <c r="L801" i="19"/>
  <c r="M801" i="19"/>
  <c r="N801" i="19"/>
  <c r="O801" i="19"/>
  <c r="P801" i="19"/>
  <c r="Q801" i="19"/>
  <c r="R801" i="19"/>
  <c r="S801" i="19"/>
  <c r="T801" i="19"/>
  <c r="U801" i="19"/>
  <c r="V801" i="19"/>
  <c r="W801" i="19"/>
  <c r="Y801" i="19"/>
  <c r="Z801" i="19"/>
  <c r="AA801" i="19"/>
  <c r="AB801" i="19"/>
  <c r="AC801" i="19"/>
  <c r="AD801" i="19"/>
  <c r="AE801" i="19"/>
  <c r="AF801" i="19"/>
  <c r="AG801" i="19"/>
  <c r="AH801" i="19"/>
  <c r="AI801" i="19"/>
  <c r="AJ801" i="19"/>
  <c r="AK801" i="19"/>
  <c r="AL801" i="19"/>
  <c r="AM801" i="19"/>
  <c r="AN801" i="19"/>
  <c r="AO801" i="19"/>
  <c r="AP801" i="19"/>
  <c r="AQ801" i="19"/>
  <c r="AR801" i="19"/>
  <c r="AS801" i="19"/>
  <c r="AT801" i="19"/>
  <c r="AU801" i="19"/>
  <c r="AV801" i="19"/>
  <c r="AW801" i="19"/>
  <c r="AX801" i="19"/>
  <c r="AY801" i="19"/>
  <c r="BB801" i="19"/>
  <c r="F802" i="19"/>
  <c r="G802" i="19"/>
  <c r="H802" i="19"/>
  <c r="I802" i="19"/>
  <c r="J802" i="19"/>
  <c r="K802" i="19"/>
  <c r="L802" i="19"/>
  <c r="M802" i="19"/>
  <c r="N802" i="19"/>
  <c r="O802" i="19"/>
  <c r="P802" i="19"/>
  <c r="Q802" i="19"/>
  <c r="R802" i="19"/>
  <c r="S802" i="19"/>
  <c r="T802" i="19"/>
  <c r="U802" i="19"/>
  <c r="V802" i="19"/>
  <c r="W802" i="19"/>
  <c r="X802" i="19"/>
  <c r="Y802" i="19"/>
  <c r="Z802" i="19"/>
  <c r="AA802" i="19"/>
  <c r="AB802" i="19"/>
  <c r="AC802" i="19"/>
  <c r="AD802" i="19"/>
  <c r="AE802" i="19"/>
  <c r="AF802" i="19"/>
  <c r="AG802" i="19"/>
  <c r="AH802" i="19"/>
  <c r="AI802" i="19"/>
  <c r="AJ802" i="19"/>
  <c r="AK802" i="19"/>
  <c r="AL802" i="19"/>
  <c r="AM802" i="19"/>
  <c r="AN802" i="19"/>
  <c r="AO802" i="19"/>
  <c r="AP802" i="19"/>
  <c r="AQ802" i="19"/>
  <c r="AR802" i="19"/>
  <c r="AS802" i="19"/>
  <c r="AT802" i="19"/>
  <c r="AU802" i="19"/>
  <c r="AV802" i="19"/>
  <c r="AW802" i="19"/>
  <c r="AX802" i="19"/>
  <c r="AY802" i="19"/>
  <c r="BB802" i="19"/>
  <c r="F803" i="19"/>
  <c r="G803" i="19"/>
  <c r="H803" i="19"/>
  <c r="I803" i="19"/>
  <c r="J803" i="19"/>
  <c r="K803" i="19"/>
  <c r="L803" i="19"/>
  <c r="M803" i="19"/>
  <c r="N803" i="19"/>
  <c r="O803" i="19"/>
  <c r="P803" i="19"/>
  <c r="Q803" i="19"/>
  <c r="R803" i="19"/>
  <c r="S803" i="19"/>
  <c r="T803" i="19"/>
  <c r="U803" i="19"/>
  <c r="V803" i="19"/>
  <c r="W803" i="19"/>
  <c r="X803" i="19"/>
  <c r="Y803" i="19"/>
  <c r="Z803" i="19"/>
  <c r="AA803" i="19"/>
  <c r="AB803" i="19"/>
  <c r="AC803" i="19"/>
  <c r="AU803" i="19" s="1"/>
  <c r="AD803" i="19"/>
  <c r="AE803" i="19"/>
  <c r="AF803" i="19"/>
  <c r="AG803" i="19"/>
  <c r="AH803" i="19"/>
  <c r="AI803" i="19"/>
  <c r="AJ803" i="19"/>
  <c r="AK803" i="19"/>
  <c r="AL803" i="19"/>
  <c r="AM803" i="19"/>
  <c r="AN803" i="19"/>
  <c r="AO803" i="19"/>
  <c r="AP803" i="19"/>
  <c r="AQ803" i="19"/>
  <c r="AR803" i="19"/>
  <c r="AS803" i="19"/>
  <c r="AT803" i="19"/>
  <c r="AV803" i="19"/>
  <c r="AW803" i="19"/>
  <c r="AX803" i="19"/>
  <c r="AY803" i="19"/>
  <c r="BB803" i="19"/>
  <c r="F804" i="19"/>
  <c r="X804" i="19" s="1"/>
  <c r="G804" i="19"/>
  <c r="H804" i="19"/>
  <c r="I804" i="19"/>
  <c r="J804" i="19"/>
  <c r="K804" i="19"/>
  <c r="L804" i="19"/>
  <c r="M804" i="19"/>
  <c r="N804" i="19"/>
  <c r="O804" i="19"/>
  <c r="P804" i="19"/>
  <c r="Q804" i="19"/>
  <c r="R804" i="19"/>
  <c r="S804" i="19"/>
  <c r="T804" i="19"/>
  <c r="U804" i="19"/>
  <c r="V804" i="19"/>
  <c r="W804" i="19"/>
  <c r="Y804" i="19"/>
  <c r="Z804" i="19"/>
  <c r="AA804" i="19"/>
  <c r="AB804" i="19"/>
  <c r="AC804" i="19"/>
  <c r="AD804" i="19"/>
  <c r="AE804" i="19"/>
  <c r="AF804" i="19"/>
  <c r="AG804" i="19"/>
  <c r="AH804" i="19"/>
  <c r="AI804" i="19"/>
  <c r="AJ804" i="19"/>
  <c r="AK804" i="19"/>
  <c r="AL804" i="19"/>
  <c r="AM804" i="19"/>
  <c r="AN804" i="19"/>
  <c r="AO804" i="19"/>
  <c r="AP804" i="19"/>
  <c r="AQ804" i="19"/>
  <c r="AR804" i="19"/>
  <c r="AS804" i="19"/>
  <c r="AT804" i="19"/>
  <c r="AU804" i="19"/>
  <c r="AV804" i="19"/>
  <c r="AW804" i="19"/>
  <c r="AX804" i="19"/>
  <c r="AY804" i="19"/>
  <c r="BB804" i="19"/>
  <c r="F805" i="19"/>
  <c r="G805" i="19"/>
  <c r="H805" i="19"/>
  <c r="I805" i="19"/>
  <c r="J805" i="19"/>
  <c r="K805" i="19"/>
  <c r="L805" i="19"/>
  <c r="M805" i="19"/>
  <c r="N805" i="19"/>
  <c r="O805" i="19"/>
  <c r="P805" i="19"/>
  <c r="Q805" i="19"/>
  <c r="R805" i="19"/>
  <c r="S805" i="19"/>
  <c r="T805" i="19"/>
  <c r="U805" i="19"/>
  <c r="V805" i="19"/>
  <c r="W805" i="19"/>
  <c r="X805" i="19"/>
  <c r="Y805" i="19"/>
  <c r="Z805" i="19"/>
  <c r="AA805" i="19"/>
  <c r="AB805" i="19"/>
  <c r="AC805" i="19"/>
  <c r="AD805" i="19"/>
  <c r="AE805" i="19"/>
  <c r="AF805" i="19"/>
  <c r="AG805" i="19"/>
  <c r="AH805" i="19"/>
  <c r="AI805" i="19"/>
  <c r="AJ805" i="19"/>
  <c r="AK805" i="19"/>
  <c r="AL805" i="19"/>
  <c r="AM805" i="19"/>
  <c r="AN805" i="19"/>
  <c r="AO805" i="19"/>
  <c r="AP805" i="19"/>
  <c r="AQ805" i="19"/>
  <c r="AR805" i="19"/>
  <c r="AS805" i="19"/>
  <c r="AT805" i="19"/>
  <c r="AU805" i="19"/>
  <c r="AV805" i="19"/>
  <c r="AW805" i="19"/>
  <c r="AX805" i="19"/>
  <c r="AY805" i="19"/>
  <c r="BB805" i="19"/>
  <c r="F806" i="19"/>
  <c r="G806" i="19"/>
  <c r="H806" i="19"/>
  <c r="I806" i="19"/>
  <c r="J806" i="19"/>
  <c r="K806" i="19"/>
  <c r="L806" i="19"/>
  <c r="M806" i="19"/>
  <c r="N806" i="19"/>
  <c r="O806" i="19"/>
  <c r="P806" i="19"/>
  <c r="Q806" i="19"/>
  <c r="R806" i="19"/>
  <c r="S806" i="19"/>
  <c r="T806" i="19"/>
  <c r="U806" i="19"/>
  <c r="V806" i="19"/>
  <c r="W806" i="19"/>
  <c r="X806" i="19"/>
  <c r="Y806" i="19"/>
  <c r="Z806" i="19"/>
  <c r="AA806" i="19"/>
  <c r="AB806" i="19"/>
  <c r="AC806" i="19"/>
  <c r="AU806" i="19" s="1"/>
  <c r="AD806" i="19"/>
  <c r="AE806" i="19"/>
  <c r="AF806" i="19"/>
  <c r="AG806" i="19"/>
  <c r="AH806" i="19"/>
  <c r="AI806" i="19"/>
  <c r="AJ806" i="19"/>
  <c r="AK806" i="19"/>
  <c r="AL806" i="19"/>
  <c r="AM806" i="19"/>
  <c r="AN806" i="19"/>
  <c r="AO806" i="19"/>
  <c r="AP806" i="19"/>
  <c r="AQ806" i="19"/>
  <c r="AR806" i="19"/>
  <c r="AS806" i="19"/>
  <c r="AT806" i="19"/>
  <c r="AV806" i="19"/>
  <c r="AW806" i="19"/>
  <c r="AX806" i="19"/>
  <c r="AY806" i="19"/>
  <c r="BB806" i="19"/>
  <c r="F807" i="19"/>
  <c r="X807" i="19" s="1"/>
  <c r="G807" i="19"/>
  <c r="H807" i="19"/>
  <c r="I807" i="19"/>
  <c r="J807" i="19"/>
  <c r="K807" i="19"/>
  <c r="L807" i="19"/>
  <c r="M807" i="19"/>
  <c r="N807" i="19"/>
  <c r="O807" i="19"/>
  <c r="P807" i="19"/>
  <c r="Q807" i="19"/>
  <c r="R807" i="19"/>
  <c r="S807" i="19"/>
  <c r="T807" i="19"/>
  <c r="U807" i="19"/>
  <c r="V807" i="19"/>
  <c r="W807" i="19"/>
  <c r="Y807" i="19"/>
  <c r="Z807" i="19"/>
  <c r="AA807" i="19"/>
  <c r="AB807" i="19"/>
  <c r="AC807" i="19"/>
  <c r="AU807" i="19" s="1"/>
  <c r="AD807" i="19"/>
  <c r="AE807" i="19"/>
  <c r="AF807" i="19"/>
  <c r="AG807" i="19"/>
  <c r="AH807" i="19"/>
  <c r="AI807" i="19"/>
  <c r="AJ807" i="19"/>
  <c r="AK807" i="19"/>
  <c r="AL807" i="19"/>
  <c r="AM807" i="19"/>
  <c r="AN807" i="19"/>
  <c r="AO807" i="19"/>
  <c r="AP807" i="19"/>
  <c r="AQ807" i="19"/>
  <c r="AR807" i="19"/>
  <c r="AS807" i="19"/>
  <c r="AT807" i="19"/>
  <c r="AV807" i="19"/>
  <c r="AW807" i="19"/>
  <c r="AX807" i="19"/>
  <c r="AY807" i="19"/>
  <c r="BB807" i="19"/>
  <c r="F808" i="19"/>
  <c r="X808" i="19" s="1"/>
  <c r="G808" i="19"/>
  <c r="H808" i="19"/>
  <c r="I808" i="19"/>
  <c r="J808" i="19"/>
  <c r="K808" i="19"/>
  <c r="L808" i="19"/>
  <c r="M808" i="19"/>
  <c r="N808" i="19"/>
  <c r="O808" i="19"/>
  <c r="P808" i="19"/>
  <c r="Q808" i="19"/>
  <c r="R808" i="19"/>
  <c r="S808" i="19"/>
  <c r="T808" i="19"/>
  <c r="U808" i="19"/>
  <c r="V808" i="19"/>
  <c r="W808" i="19"/>
  <c r="Y808" i="19"/>
  <c r="Z808" i="19"/>
  <c r="AA808" i="19"/>
  <c r="AB808" i="19"/>
  <c r="AC808" i="19"/>
  <c r="AU808" i="19" s="1"/>
  <c r="AD808" i="19"/>
  <c r="AE808" i="19"/>
  <c r="AF808" i="19"/>
  <c r="AG808" i="19"/>
  <c r="AH808" i="19"/>
  <c r="AI808" i="19"/>
  <c r="AJ808" i="19"/>
  <c r="AK808" i="19"/>
  <c r="AL808" i="19"/>
  <c r="AM808" i="19"/>
  <c r="AN808" i="19"/>
  <c r="AO808" i="19"/>
  <c r="AP808" i="19"/>
  <c r="AQ808" i="19"/>
  <c r="AR808" i="19"/>
  <c r="AS808" i="19"/>
  <c r="AT808" i="19"/>
  <c r="AV808" i="19"/>
  <c r="AW808" i="19"/>
  <c r="AX808" i="19"/>
  <c r="AY808" i="19"/>
  <c r="BB808" i="19"/>
  <c r="F809" i="19"/>
  <c r="X809" i="19" s="1"/>
  <c r="G809" i="19"/>
  <c r="H809" i="19"/>
  <c r="I809" i="19"/>
  <c r="J809" i="19"/>
  <c r="K809" i="19"/>
  <c r="L809" i="19"/>
  <c r="M809" i="19"/>
  <c r="N809" i="19"/>
  <c r="O809" i="19"/>
  <c r="P809" i="19"/>
  <c r="Q809" i="19"/>
  <c r="R809" i="19"/>
  <c r="S809" i="19"/>
  <c r="T809" i="19"/>
  <c r="U809" i="19"/>
  <c r="V809" i="19"/>
  <c r="W809" i="19"/>
  <c r="Y809" i="19"/>
  <c r="Z809" i="19"/>
  <c r="AA809" i="19"/>
  <c r="AB809" i="19"/>
  <c r="AC809" i="19"/>
  <c r="AD809" i="19"/>
  <c r="AE809" i="19"/>
  <c r="AF809" i="19"/>
  <c r="AG809" i="19"/>
  <c r="AH809" i="19"/>
  <c r="AI809" i="19"/>
  <c r="AJ809" i="19"/>
  <c r="AK809" i="19"/>
  <c r="AL809" i="19"/>
  <c r="AM809" i="19"/>
  <c r="AN809" i="19"/>
  <c r="AO809" i="19"/>
  <c r="AP809" i="19"/>
  <c r="AQ809" i="19"/>
  <c r="AR809" i="19"/>
  <c r="AS809" i="19"/>
  <c r="AT809" i="19"/>
  <c r="AU809" i="19"/>
  <c r="AV809" i="19"/>
  <c r="AW809" i="19"/>
  <c r="AX809" i="19"/>
  <c r="AY809" i="19"/>
  <c r="BB809" i="19"/>
  <c r="F810" i="19"/>
  <c r="G810" i="19"/>
  <c r="H810" i="19"/>
  <c r="I810" i="19"/>
  <c r="J810" i="19"/>
  <c r="K810" i="19"/>
  <c r="L810" i="19"/>
  <c r="M810" i="19"/>
  <c r="N810" i="19"/>
  <c r="O810" i="19"/>
  <c r="P810" i="19"/>
  <c r="Q810" i="19"/>
  <c r="R810" i="19"/>
  <c r="S810" i="19"/>
  <c r="T810" i="19"/>
  <c r="U810" i="19"/>
  <c r="V810" i="19"/>
  <c r="W810" i="19"/>
  <c r="X810" i="19"/>
  <c r="Y810" i="19"/>
  <c r="Z810" i="19"/>
  <c r="AA810" i="19"/>
  <c r="AB810" i="19"/>
  <c r="AC810" i="19"/>
  <c r="AD810" i="19"/>
  <c r="AE810" i="19"/>
  <c r="AF810" i="19"/>
  <c r="AG810" i="19"/>
  <c r="AH810" i="19"/>
  <c r="AI810" i="19"/>
  <c r="AJ810" i="19"/>
  <c r="AK810" i="19"/>
  <c r="AL810" i="19"/>
  <c r="AM810" i="19"/>
  <c r="AN810" i="19"/>
  <c r="AO810" i="19"/>
  <c r="AP810" i="19"/>
  <c r="AQ810" i="19"/>
  <c r="AR810" i="19"/>
  <c r="AS810" i="19"/>
  <c r="AT810" i="19"/>
  <c r="AU810" i="19"/>
  <c r="AV810" i="19"/>
  <c r="AW810" i="19"/>
  <c r="AX810" i="19"/>
  <c r="AY810" i="19"/>
  <c r="BB810" i="19"/>
  <c r="F811" i="19"/>
  <c r="G811" i="19"/>
  <c r="H811" i="19"/>
  <c r="I811" i="19"/>
  <c r="J811" i="19"/>
  <c r="K811" i="19"/>
  <c r="L811" i="19"/>
  <c r="M811" i="19"/>
  <c r="N811" i="19"/>
  <c r="O811" i="19"/>
  <c r="P811" i="19"/>
  <c r="Q811" i="19"/>
  <c r="R811" i="19"/>
  <c r="S811" i="19"/>
  <c r="T811" i="19"/>
  <c r="U811" i="19"/>
  <c r="V811" i="19"/>
  <c r="W811" i="19"/>
  <c r="X811" i="19"/>
  <c r="Y811" i="19"/>
  <c r="Z811" i="19"/>
  <c r="AA811" i="19"/>
  <c r="AB811" i="19"/>
  <c r="AC811" i="19"/>
  <c r="AU811" i="19" s="1"/>
  <c r="AD811" i="19"/>
  <c r="AE811" i="19"/>
  <c r="AF811" i="19"/>
  <c r="AG811" i="19"/>
  <c r="AH811" i="19"/>
  <c r="AI811" i="19"/>
  <c r="AJ811" i="19"/>
  <c r="AK811" i="19"/>
  <c r="AL811" i="19"/>
  <c r="AM811" i="19"/>
  <c r="AN811" i="19"/>
  <c r="AO811" i="19"/>
  <c r="AP811" i="19"/>
  <c r="AQ811" i="19"/>
  <c r="AR811" i="19"/>
  <c r="AS811" i="19"/>
  <c r="AT811" i="19"/>
  <c r="AV811" i="19"/>
  <c r="AW811" i="19"/>
  <c r="AX811" i="19"/>
  <c r="AY811" i="19"/>
  <c r="BB811" i="19"/>
  <c r="F812" i="19"/>
  <c r="X812" i="19" s="1"/>
  <c r="G812" i="19"/>
  <c r="H812" i="19"/>
  <c r="I812" i="19"/>
  <c r="J812" i="19"/>
  <c r="K812" i="19"/>
  <c r="L812" i="19"/>
  <c r="M812" i="19"/>
  <c r="N812" i="19"/>
  <c r="O812" i="19"/>
  <c r="P812" i="19"/>
  <c r="Q812" i="19"/>
  <c r="R812" i="19"/>
  <c r="S812" i="19"/>
  <c r="T812" i="19"/>
  <c r="U812" i="19"/>
  <c r="V812" i="19"/>
  <c r="W812" i="19"/>
  <c r="Y812" i="19"/>
  <c r="Z812" i="19"/>
  <c r="AA812" i="19"/>
  <c r="AB812" i="19"/>
  <c r="AC812" i="19"/>
  <c r="AD812" i="19"/>
  <c r="AE812" i="19"/>
  <c r="AF812" i="19"/>
  <c r="AG812" i="19"/>
  <c r="AH812" i="19"/>
  <c r="AI812" i="19"/>
  <c r="AJ812" i="19"/>
  <c r="AK812" i="19"/>
  <c r="AL812" i="19"/>
  <c r="AM812" i="19"/>
  <c r="AN812" i="19"/>
  <c r="AO812" i="19"/>
  <c r="AP812" i="19"/>
  <c r="AQ812" i="19"/>
  <c r="AR812" i="19"/>
  <c r="AS812" i="19"/>
  <c r="AT812" i="19"/>
  <c r="AU812" i="19"/>
  <c r="AV812" i="19"/>
  <c r="AW812" i="19"/>
  <c r="AX812" i="19"/>
  <c r="AY812" i="19"/>
  <c r="BB812" i="19"/>
  <c r="F813" i="19"/>
  <c r="G813" i="19"/>
  <c r="H813" i="19"/>
  <c r="I813" i="19"/>
  <c r="J813" i="19"/>
  <c r="K813" i="19"/>
  <c r="L813" i="19"/>
  <c r="M813" i="19"/>
  <c r="N813" i="19"/>
  <c r="O813" i="19"/>
  <c r="P813" i="19"/>
  <c r="Q813" i="19"/>
  <c r="R813" i="19"/>
  <c r="S813" i="19"/>
  <c r="T813" i="19"/>
  <c r="U813" i="19"/>
  <c r="V813" i="19"/>
  <c r="W813" i="19"/>
  <c r="X813" i="19"/>
  <c r="Y813" i="19"/>
  <c r="Z813" i="19"/>
  <c r="AA813" i="19"/>
  <c r="AB813" i="19"/>
  <c r="AC813" i="19"/>
  <c r="AD813" i="19"/>
  <c r="AE813" i="19"/>
  <c r="AF813" i="19"/>
  <c r="AG813" i="19"/>
  <c r="AH813" i="19"/>
  <c r="AI813" i="19"/>
  <c r="AJ813" i="19"/>
  <c r="AK813" i="19"/>
  <c r="AL813" i="19"/>
  <c r="AM813" i="19"/>
  <c r="AN813" i="19"/>
  <c r="AO813" i="19"/>
  <c r="AP813" i="19"/>
  <c r="AQ813" i="19"/>
  <c r="AR813" i="19"/>
  <c r="AS813" i="19"/>
  <c r="AT813" i="19"/>
  <c r="AU813" i="19"/>
  <c r="AV813" i="19"/>
  <c r="AW813" i="19"/>
  <c r="AX813" i="19"/>
  <c r="AY813" i="19"/>
  <c r="BB813" i="19"/>
  <c r="F814" i="19"/>
  <c r="G814" i="19"/>
  <c r="H814" i="19"/>
  <c r="I814" i="19"/>
  <c r="J814" i="19"/>
  <c r="K814" i="19"/>
  <c r="L814" i="19"/>
  <c r="M814" i="19"/>
  <c r="N814" i="19"/>
  <c r="O814" i="19"/>
  <c r="P814" i="19"/>
  <c r="Q814" i="19"/>
  <c r="R814" i="19"/>
  <c r="S814" i="19"/>
  <c r="T814" i="19"/>
  <c r="U814" i="19"/>
  <c r="V814" i="19"/>
  <c r="W814" i="19"/>
  <c r="X814" i="19"/>
  <c r="Y814" i="19"/>
  <c r="Z814" i="19"/>
  <c r="AA814" i="19"/>
  <c r="AB814" i="19"/>
  <c r="AC814" i="19"/>
  <c r="AU814" i="19" s="1"/>
  <c r="AD814" i="19"/>
  <c r="AE814" i="19"/>
  <c r="AF814" i="19"/>
  <c r="AG814" i="19"/>
  <c r="AH814" i="19"/>
  <c r="AI814" i="19"/>
  <c r="AJ814" i="19"/>
  <c r="AK814" i="19"/>
  <c r="AL814" i="19"/>
  <c r="AM814" i="19"/>
  <c r="AN814" i="19"/>
  <c r="AO814" i="19"/>
  <c r="AP814" i="19"/>
  <c r="AQ814" i="19"/>
  <c r="AR814" i="19"/>
  <c r="AS814" i="19"/>
  <c r="AT814" i="19"/>
  <c r="AV814" i="19"/>
  <c r="AW814" i="19"/>
  <c r="AX814" i="19"/>
  <c r="AY814" i="19"/>
  <c r="BB814" i="19"/>
  <c r="F815" i="19"/>
  <c r="X815" i="19" s="1"/>
  <c r="G815" i="19"/>
  <c r="H815" i="19"/>
  <c r="I815" i="19"/>
  <c r="J815" i="19"/>
  <c r="K815" i="19"/>
  <c r="L815" i="19"/>
  <c r="M815" i="19"/>
  <c r="N815" i="19"/>
  <c r="O815" i="19"/>
  <c r="P815" i="19"/>
  <c r="Q815" i="19"/>
  <c r="R815" i="19"/>
  <c r="S815" i="19"/>
  <c r="T815" i="19"/>
  <c r="U815" i="19"/>
  <c r="V815" i="19"/>
  <c r="W815" i="19"/>
  <c r="Y815" i="19"/>
  <c r="Z815" i="19"/>
  <c r="AA815" i="19"/>
  <c r="AB815" i="19"/>
  <c r="AC815" i="19"/>
  <c r="AU815" i="19" s="1"/>
  <c r="AD815" i="19"/>
  <c r="AE815" i="19"/>
  <c r="AF815" i="19"/>
  <c r="AG815" i="19"/>
  <c r="AH815" i="19"/>
  <c r="AI815" i="19"/>
  <c r="AJ815" i="19"/>
  <c r="AK815" i="19"/>
  <c r="AL815" i="19"/>
  <c r="AM815" i="19"/>
  <c r="AN815" i="19"/>
  <c r="AO815" i="19"/>
  <c r="AP815" i="19"/>
  <c r="AQ815" i="19"/>
  <c r="AR815" i="19"/>
  <c r="AS815" i="19"/>
  <c r="AT815" i="19"/>
  <c r="AV815" i="19"/>
  <c r="AW815" i="19"/>
  <c r="AX815" i="19"/>
  <c r="AY815" i="19"/>
  <c r="BB815" i="19"/>
  <c r="F816" i="19"/>
  <c r="X816" i="19" s="1"/>
  <c r="G816" i="19"/>
  <c r="H816" i="19"/>
  <c r="I816" i="19"/>
  <c r="J816" i="19"/>
  <c r="K816" i="19"/>
  <c r="L816" i="19"/>
  <c r="M816" i="19"/>
  <c r="N816" i="19"/>
  <c r="O816" i="19"/>
  <c r="P816" i="19"/>
  <c r="Q816" i="19"/>
  <c r="R816" i="19"/>
  <c r="S816" i="19"/>
  <c r="T816" i="19"/>
  <c r="U816" i="19"/>
  <c r="V816" i="19"/>
  <c r="W816" i="19"/>
  <c r="Y816" i="19"/>
  <c r="Z816" i="19"/>
  <c r="AA816" i="19"/>
  <c r="AB816" i="19"/>
  <c r="AC816" i="19"/>
  <c r="AU816" i="19" s="1"/>
  <c r="AD816" i="19"/>
  <c r="AE816" i="19"/>
  <c r="AF816" i="19"/>
  <c r="AG816" i="19"/>
  <c r="AH816" i="19"/>
  <c r="AI816" i="19"/>
  <c r="AJ816" i="19"/>
  <c r="AK816" i="19"/>
  <c r="AL816" i="19"/>
  <c r="AM816" i="19"/>
  <c r="AN816" i="19"/>
  <c r="AO816" i="19"/>
  <c r="AP816" i="19"/>
  <c r="AQ816" i="19"/>
  <c r="AR816" i="19"/>
  <c r="AS816" i="19"/>
  <c r="AT816" i="19"/>
  <c r="AV816" i="19"/>
  <c r="AW816" i="19"/>
  <c r="AX816" i="19"/>
  <c r="AY816" i="19"/>
  <c r="BB816" i="19"/>
  <c r="F817" i="19"/>
  <c r="X817" i="19" s="1"/>
  <c r="G817" i="19"/>
  <c r="H817" i="19"/>
  <c r="I817" i="19"/>
  <c r="J817" i="19"/>
  <c r="K817" i="19"/>
  <c r="L817" i="19"/>
  <c r="M817" i="19"/>
  <c r="N817" i="19"/>
  <c r="O817" i="19"/>
  <c r="P817" i="19"/>
  <c r="Q817" i="19"/>
  <c r="R817" i="19"/>
  <c r="S817" i="19"/>
  <c r="T817" i="19"/>
  <c r="U817" i="19"/>
  <c r="V817" i="19"/>
  <c r="W817" i="19"/>
  <c r="Y817" i="19"/>
  <c r="Z817" i="19"/>
  <c r="AA817" i="19"/>
  <c r="AB817" i="19"/>
  <c r="AC817" i="19"/>
  <c r="AD817" i="19"/>
  <c r="AE817" i="19"/>
  <c r="AF817" i="19"/>
  <c r="AG817" i="19"/>
  <c r="AH817" i="19"/>
  <c r="AI817" i="19"/>
  <c r="AJ817" i="19"/>
  <c r="AK817" i="19"/>
  <c r="AL817" i="19"/>
  <c r="AM817" i="19"/>
  <c r="AN817" i="19"/>
  <c r="AO817" i="19"/>
  <c r="AP817" i="19"/>
  <c r="AQ817" i="19"/>
  <c r="AR817" i="19"/>
  <c r="AS817" i="19"/>
  <c r="AT817" i="19"/>
  <c r="AU817" i="19"/>
  <c r="AV817" i="19"/>
  <c r="AW817" i="19"/>
  <c r="AX817" i="19"/>
  <c r="AY817" i="19"/>
  <c r="BB817" i="19"/>
  <c r="F818" i="19"/>
  <c r="G818" i="19"/>
  <c r="H818" i="19"/>
  <c r="I818" i="19"/>
  <c r="J818" i="19"/>
  <c r="K818" i="19"/>
  <c r="L818" i="19"/>
  <c r="M818" i="19"/>
  <c r="N818" i="19"/>
  <c r="O818" i="19"/>
  <c r="P818" i="19"/>
  <c r="Q818" i="19"/>
  <c r="R818" i="19"/>
  <c r="S818" i="19"/>
  <c r="T818" i="19"/>
  <c r="U818" i="19"/>
  <c r="V818" i="19"/>
  <c r="W818" i="19"/>
  <c r="X818" i="19"/>
  <c r="Y818" i="19"/>
  <c r="Z818" i="19"/>
  <c r="AA818" i="19"/>
  <c r="AB818" i="19"/>
  <c r="AC818" i="19"/>
  <c r="AD818" i="19"/>
  <c r="AE818" i="19"/>
  <c r="AF818" i="19"/>
  <c r="AG818" i="19"/>
  <c r="AH818" i="19"/>
  <c r="AI818" i="19"/>
  <c r="AJ818" i="19"/>
  <c r="AK818" i="19"/>
  <c r="AL818" i="19"/>
  <c r="AM818" i="19"/>
  <c r="AN818" i="19"/>
  <c r="AO818" i="19"/>
  <c r="AP818" i="19"/>
  <c r="AQ818" i="19"/>
  <c r="AR818" i="19"/>
  <c r="AS818" i="19"/>
  <c r="AT818" i="19"/>
  <c r="AU818" i="19"/>
  <c r="AV818" i="19"/>
  <c r="AW818" i="19"/>
  <c r="AX818" i="19"/>
  <c r="AY818" i="19"/>
  <c r="BB818" i="19"/>
  <c r="F819" i="19"/>
  <c r="G819" i="19"/>
  <c r="H819" i="19"/>
  <c r="I819" i="19"/>
  <c r="J819" i="19"/>
  <c r="K819" i="19"/>
  <c r="L819" i="19"/>
  <c r="M819" i="19"/>
  <c r="N819" i="19"/>
  <c r="O819" i="19"/>
  <c r="P819" i="19"/>
  <c r="Q819" i="19"/>
  <c r="R819" i="19"/>
  <c r="S819" i="19"/>
  <c r="T819" i="19"/>
  <c r="U819" i="19"/>
  <c r="V819" i="19"/>
  <c r="W819" i="19"/>
  <c r="X819" i="19"/>
  <c r="Y819" i="19"/>
  <c r="Z819" i="19"/>
  <c r="AA819" i="19"/>
  <c r="AB819" i="19"/>
  <c r="AC819" i="19"/>
  <c r="AU819" i="19" s="1"/>
  <c r="AD819" i="19"/>
  <c r="AE819" i="19"/>
  <c r="AF819" i="19"/>
  <c r="AG819" i="19"/>
  <c r="AH819" i="19"/>
  <c r="AI819" i="19"/>
  <c r="AJ819" i="19"/>
  <c r="AK819" i="19"/>
  <c r="AL819" i="19"/>
  <c r="AM819" i="19"/>
  <c r="AN819" i="19"/>
  <c r="AO819" i="19"/>
  <c r="AP819" i="19"/>
  <c r="AQ819" i="19"/>
  <c r="AR819" i="19"/>
  <c r="AS819" i="19"/>
  <c r="AT819" i="19"/>
  <c r="AV819" i="19"/>
  <c r="AW819" i="19"/>
  <c r="AX819" i="19"/>
  <c r="AY819" i="19"/>
  <c r="BB819" i="19"/>
  <c r="F820" i="19"/>
  <c r="X820" i="19" s="1"/>
  <c r="G820" i="19"/>
  <c r="H820" i="19"/>
  <c r="I820" i="19"/>
  <c r="J820" i="19"/>
  <c r="K820" i="19"/>
  <c r="L820" i="19"/>
  <c r="M820" i="19"/>
  <c r="N820" i="19"/>
  <c r="O820" i="19"/>
  <c r="P820" i="19"/>
  <c r="Q820" i="19"/>
  <c r="R820" i="19"/>
  <c r="S820" i="19"/>
  <c r="T820" i="19"/>
  <c r="U820" i="19"/>
  <c r="V820" i="19"/>
  <c r="W820" i="19"/>
  <c r="Y820" i="19"/>
  <c r="Z820" i="19"/>
  <c r="AA820" i="19"/>
  <c r="AB820" i="19"/>
  <c r="AC820" i="19"/>
  <c r="AD820" i="19"/>
  <c r="AE820" i="19"/>
  <c r="AF820" i="19"/>
  <c r="AG820" i="19"/>
  <c r="AH820" i="19"/>
  <c r="AI820" i="19"/>
  <c r="AJ820" i="19"/>
  <c r="AK820" i="19"/>
  <c r="AL820" i="19"/>
  <c r="AM820" i="19"/>
  <c r="AN820" i="19"/>
  <c r="AO820" i="19"/>
  <c r="AP820" i="19"/>
  <c r="AQ820" i="19"/>
  <c r="AR820" i="19"/>
  <c r="AS820" i="19"/>
  <c r="AT820" i="19"/>
  <c r="AU820" i="19"/>
  <c r="AV820" i="19"/>
  <c r="AW820" i="19"/>
  <c r="AX820" i="19"/>
  <c r="AY820" i="19"/>
  <c r="BB820" i="19"/>
  <c r="F821" i="19"/>
  <c r="G821" i="19"/>
  <c r="H821" i="19"/>
  <c r="I821" i="19"/>
  <c r="J821" i="19"/>
  <c r="K821" i="19"/>
  <c r="L821" i="19"/>
  <c r="M821" i="19"/>
  <c r="N821" i="19"/>
  <c r="O821" i="19"/>
  <c r="P821" i="19"/>
  <c r="Q821" i="19"/>
  <c r="R821" i="19"/>
  <c r="S821" i="19"/>
  <c r="T821" i="19"/>
  <c r="U821" i="19"/>
  <c r="V821" i="19"/>
  <c r="W821" i="19"/>
  <c r="X821" i="19"/>
  <c r="Y821" i="19"/>
  <c r="Z821" i="19"/>
  <c r="AA821" i="19"/>
  <c r="AB821" i="19"/>
  <c r="AC821" i="19"/>
  <c r="AD821" i="19"/>
  <c r="AE821" i="19"/>
  <c r="AF821" i="19"/>
  <c r="AG821" i="19"/>
  <c r="AH821" i="19"/>
  <c r="AI821" i="19"/>
  <c r="AJ821" i="19"/>
  <c r="AK821" i="19"/>
  <c r="AL821" i="19"/>
  <c r="AM821" i="19"/>
  <c r="AN821" i="19"/>
  <c r="AO821" i="19"/>
  <c r="AP821" i="19"/>
  <c r="AQ821" i="19"/>
  <c r="AR821" i="19"/>
  <c r="AS821" i="19"/>
  <c r="AT821" i="19"/>
  <c r="AU821" i="19"/>
  <c r="AV821" i="19"/>
  <c r="AW821" i="19"/>
  <c r="AX821" i="19"/>
  <c r="AY821" i="19"/>
  <c r="BB821" i="19"/>
  <c r="F822" i="19"/>
  <c r="G822" i="19"/>
  <c r="H822" i="19"/>
  <c r="I822" i="19"/>
  <c r="J822" i="19"/>
  <c r="K822" i="19"/>
  <c r="L822" i="19"/>
  <c r="M822" i="19"/>
  <c r="N822" i="19"/>
  <c r="O822" i="19"/>
  <c r="P822" i="19"/>
  <c r="Q822" i="19"/>
  <c r="R822" i="19"/>
  <c r="S822" i="19"/>
  <c r="T822" i="19"/>
  <c r="U822" i="19"/>
  <c r="V822" i="19"/>
  <c r="W822" i="19"/>
  <c r="X822" i="19"/>
  <c r="Y822" i="19"/>
  <c r="Z822" i="19"/>
  <c r="AA822" i="19"/>
  <c r="AB822" i="19"/>
  <c r="AC822" i="19"/>
  <c r="AU822" i="19" s="1"/>
  <c r="AD822" i="19"/>
  <c r="AE822" i="19"/>
  <c r="AF822" i="19"/>
  <c r="AG822" i="19"/>
  <c r="AH822" i="19"/>
  <c r="AI822" i="19"/>
  <c r="AJ822" i="19"/>
  <c r="AK822" i="19"/>
  <c r="AL822" i="19"/>
  <c r="AM822" i="19"/>
  <c r="AN822" i="19"/>
  <c r="AO822" i="19"/>
  <c r="AP822" i="19"/>
  <c r="AQ822" i="19"/>
  <c r="AR822" i="19"/>
  <c r="AS822" i="19"/>
  <c r="AT822" i="19"/>
  <c r="AV822" i="19"/>
  <c r="AW822" i="19"/>
  <c r="AX822" i="19"/>
  <c r="AY822" i="19"/>
  <c r="BB822" i="19"/>
  <c r="F823" i="19"/>
  <c r="X823" i="19" s="1"/>
  <c r="G823" i="19"/>
  <c r="H823" i="19"/>
  <c r="I823" i="19"/>
  <c r="J823" i="19"/>
  <c r="K823" i="19"/>
  <c r="L823" i="19"/>
  <c r="M823" i="19"/>
  <c r="N823" i="19"/>
  <c r="O823" i="19"/>
  <c r="P823" i="19"/>
  <c r="Q823" i="19"/>
  <c r="R823" i="19"/>
  <c r="S823" i="19"/>
  <c r="T823" i="19"/>
  <c r="U823" i="19"/>
  <c r="V823" i="19"/>
  <c r="W823" i="19"/>
  <c r="Y823" i="19"/>
  <c r="Z823" i="19"/>
  <c r="AA823" i="19"/>
  <c r="AB823" i="19"/>
  <c r="AC823" i="19"/>
  <c r="AU823" i="19" s="1"/>
  <c r="AD823" i="19"/>
  <c r="AE823" i="19"/>
  <c r="AF823" i="19"/>
  <c r="AG823" i="19"/>
  <c r="AH823" i="19"/>
  <c r="AI823" i="19"/>
  <c r="AJ823" i="19"/>
  <c r="AK823" i="19"/>
  <c r="AL823" i="19"/>
  <c r="AM823" i="19"/>
  <c r="AN823" i="19"/>
  <c r="AO823" i="19"/>
  <c r="AP823" i="19"/>
  <c r="AQ823" i="19"/>
  <c r="AR823" i="19"/>
  <c r="AS823" i="19"/>
  <c r="AT823" i="19"/>
  <c r="AV823" i="19"/>
  <c r="AW823" i="19"/>
  <c r="AX823" i="19"/>
  <c r="AY823" i="19"/>
  <c r="BB823" i="19"/>
  <c r="F824" i="19"/>
  <c r="X824" i="19" s="1"/>
  <c r="G824" i="19"/>
  <c r="H824" i="19"/>
  <c r="I824" i="19"/>
  <c r="J824" i="19"/>
  <c r="K824" i="19"/>
  <c r="L824" i="19"/>
  <c r="M824" i="19"/>
  <c r="N824" i="19"/>
  <c r="O824" i="19"/>
  <c r="P824" i="19"/>
  <c r="Q824" i="19"/>
  <c r="R824" i="19"/>
  <c r="S824" i="19"/>
  <c r="T824" i="19"/>
  <c r="U824" i="19"/>
  <c r="V824" i="19"/>
  <c r="W824" i="19"/>
  <c r="Y824" i="19"/>
  <c r="Z824" i="19"/>
  <c r="AA824" i="19"/>
  <c r="AB824" i="19"/>
  <c r="AC824" i="19"/>
  <c r="AD824" i="19"/>
  <c r="AE824" i="19"/>
  <c r="AF824" i="19"/>
  <c r="AG824" i="19"/>
  <c r="AH824" i="19"/>
  <c r="AI824" i="19"/>
  <c r="AJ824" i="19"/>
  <c r="AK824" i="19"/>
  <c r="AL824" i="19"/>
  <c r="AM824" i="19"/>
  <c r="AN824" i="19"/>
  <c r="AO824" i="19"/>
  <c r="AP824" i="19"/>
  <c r="AQ824" i="19"/>
  <c r="AR824" i="19"/>
  <c r="AS824" i="19"/>
  <c r="AT824" i="19"/>
  <c r="AU824" i="19"/>
  <c r="AV824" i="19"/>
  <c r="AW824" i="19"/>
  <c r="AX824" i="19"/>
  <c r="AY824" i="19"/>
  <c r="BB824" i="19"/>
  <c r="F825" i="19"/>
  <c r="G825" i="19"/>
  <c r="H825" i="19"/>
  <c r="I825" i="19"/>
  <c r="J825" i="19"/>
  <c r="K825" i="19"/>
  <c r="L825" i="19"/>
  <c r="M825" i="19"/>
  <c r="N825" i="19"/>
  <c r="O825" i="19"/>
  <c r="P825" i="19"/>
  <c r="Q825" i="19"/>
  <c r="R825" i="19"/>
  <c r="S825" i="19"/>
  <c r="T825" i="19"/>
  <c r="U825" i="19"/>
  <c r="V825" i="19"/>
  <c r="W825" i="19"/>
  <c r="X825" i="19"/>
  <c r="Y825" i="19"/>
  <c r="Z825" i="19"/>
  <c r="AA825" i="19"/>
  <c r="AB825" i="19"/>
  <c r="AC825" i="19"/>
  <c r="AD825" i="19"/>
  <c r="AE825" i="19"/>
  <c r="AF825" i="19"/>
  <c r="AG825" i="19"/>
  <c r="AH825" i="19"/>
  <c r="AI825" i="19"/>
  <c r="AJ825" i="19"/>
  <c r="AK825" i="19"/>
  <c r="AL825" i="19"/>
  <c r="AM825" i="19"/>
  <c r="AN825" i="19"/>
  <c r="AO825" i="19"/>
  <c r="AP825" i="19"/>
  <c r="AQ825" i="19"/>
  <c r="AR825" i="19"/>
  <c r="AS825" i="19"/>
  <c r="AT825" i="19"/>
  <c r="AU825" i="19"/>
  <c r="AV825" i="19"/>
  <c r="AW825" i="19"/>
  <c r="AX825" i="19"/>
  <c r="AY825" i="19"/>
  <c r="BB825" i="19"/>
  <c r="F826" i="19"/>
  <c r="G826" i="19"/>
  <c r="H826" i="19"/>
  <c r="I826" i="19"/>
  <c r="J826" i="19"/>
  <c r="K826" i="19"/>
  <c r="L826" i="19"/>
  <c r="M826" i="19"/>
  <c r="N826" i="19"/>
  <c r="O826" i="19"/>
  <c r="P826" i="19"/>
  <c r="Q826" i="19"/>
  <c r="R826" i="19"/>
  <c r="S826" i="19"/>
  <c r="T826" i="19"/>
  <c r="U826" i="19"/>
  <c r="V826" i="19"/>
  <c r="W826" i="19"/>
  <c r="X826" i="19"/>
  <c r="Y826" i="19"/>
  <c r="Z826" i="19"/>
  <c r="AA826" i="19"/>
  <c r="AB826" i="19"/>
  <c r="AC826" i="19"/>
  <c r="AU826" i="19" s="1"/>
  <c r="AD826" i="19"/>
  <c r="AE826" i="19"/>
  <c r="AF826" i="19"/>
  <c r="AG826" i="19"/>
  <c r="AH826" i="19"/>
  <c r="AI826" i="19"/>
  <c r="AJ826" i="19"/>
  <c r="AK826" i="19"/>
  <c r="AL826" i="19"/>
  <c r="AM826" i="19"/>
  <c r="AN826" i="19"/>
  <c r="AO826" i="19"/>
  <c r="AP826" i="19"/>
  <c r="AQ826" i="19"/>
  <c r="AR826" i="19"/>
  <c r="AS826" i="19"/>
  <c r="AT826" i="19"/>
  <c r="AV826" i="19"/>
  <c r="AW826" i="19"/>
  <c r="AX826" i="19"/>
  <c r="AY826" i="19"/>
  <c r="BB826" i="19"/>
  <c r="F827" i="19"/>
  <c r="X827" i="19" s="1"/>
  <c r="G827" i="19"/>
  <c r="H827" i="19"/>
  <c r="I827" i="19"/>
  <c r="J827" i="19"/>
  <c r="K827" i="19"/>
  <c r="L827" i="19"/>
  <c r="M827" i="19"/>
  <c r="N827" i="19"/>
  <c r="O827" i="19"/>
  <c r="P827" i="19"/>
  <c r="Q827" i="19"/>
  <c r="R827" i="19"/>
  <c r="S827" i="19"/>
  <c r="T827" i="19"/>
  <c r="U827" i="19"/>
  <c r="V827" i="19"/>
  <c r="W827" i="19"/>
  <c r="Y827" i="19"/>
  <c r="Z827" i="19"/>
  <c r="AA827" i="19"/>
  <c r="AB827" i="19"/>
  <c r="AC827" i="19"/>
  <c r="AU827" i="19" s="1"/>
  <c r="AD827" i="19"/>
  <c r="AE827" i="19"/>
  <c r="AF827" i="19"/>
  <c r="AG827" i="19"/>
  <c r="AH827" i="19"/>
  <c r="AI827" i="19"/>
  <c r="AJ827" i="19"/>
  <c r="AK827" i="19"/>
  <c r="AL827" i="19"/>
  <c r="AM827" i="19"/>
  <c r="AN827" i="19"/>
  <c r="AO827" i="19"/>
  <c r="AP827" i="19"/>
  <c r="AQ827" i="19"/>
  <c r="AR827" i="19"/>
  <c r="AS827" i="19"/>
  <c r="AT827" i="19"/>
  <c r="AV827" i="19"/>
  <c r="AW827" i="19"/>
  <c r="AX827" i="19"/>
  <c r="AY827" i="19"/>
  <c r="BB827" i="19"/>
  <c r="F828" i="19"/>
  <c r="X828" i="19" s="1"/>
  <c r="G828" i="19"/>
  <c r="H828" i="19"/>
  <c r="I828" i="19"/>
  <c r="J828" i="19"/>
  <c r="K828" i="19"/>
  <c r="L828" i="19"/>
  <c r="M828" i="19"/>
  <c r="N828" i="19"/>
  <c r="O828" i="19"/>
  <c r="P828" i="19"/>
  <c r="Q828" i="19"/>
  <c r="R828" i="19"/>
  <c r="S828" i="19"/>
  <c r="T828" i="19"/>
  <c r="U828" i="19"/>
  <c r="V828" i="19"/>
  <c r="W828" i="19"/>
  <c r="Y828" i="19"/>
  <c r="Z828" i="19"/>
  <c r="AA828" i="19"/>
  <c r="AB828" i="19"/>
  <c r="AC828" i="19"/>
  <c r="AD828" i="19"/>
  <c r="AE828" i="19"/>
  <c r="AF828" i="19"/>
  <c r="AG828" i="19"/>
  <c r="AH828" i="19"/>
  <c r="AI828" i="19"/>
  <c r="AJ828" i="19"/>
  <c r="AK828" i="19"/>
  <c r="AL828" i="19"/>
  <c r="AM828" i="19"/>
  <c r="AN828" i="19"/>
  <c r="AO828" i="19"/>
  <c r="AP828" i="19"/>
  <c r="AQ828" i="19"/>
  <c r="AR828" i="19"/>
  <c r="AS828" i="19"/>
  <c r="AT828" i="19"/>
  <c r="AU828" i="19"/>
  <c r="AV828" i="19"/>
  <c r="AW828" i="19"/>
  <c r="AX828" i="19"/>
  <c r="AY828" i="19"/>
  <c r="BB828" i="19"/>
  <c r="F829" i="19"/>
  <c r="G829" i="19"/>
  <c r="H829" i="19"/>
  <c r="I829" i="19"/>
  <c r="J829" i="19"/>
  <c r="K829" i="19"/>
  <c r="L829" i="19"/>
  <c r="M829" i="19"/>
  <c r="N829" i="19"/>
  <c r="O829" i="19"/>
  <c r="P829" i="19"/>
  <c r="Q829" i="19"/>
  <c r="R829" i="19"/>
  <c r="S829" i="19"/>
  <c r="T829" i="19"/>
  <c r="U829" i="19"/>
  <c r="V829" i="19"/>
  <c r="W829" i="19"/>
  <c r="X829" i="19"/>
  <c r="Y829" i="19"/>
  <c r="Z829" i="19"/>
  <c r="AA829" i="19"/>
  <c r="AB829" i="19"/>
  <c r="AC829" i="19"/>
  <c r="AD829" i="19"/>
  <c r="AE829" i="19"/>
  <c r="AF829" i="19"/>
  <c r="AG829" i="19"/>
  <c r="AH829" i="19"/>
  <c r="AI829" i="19"/>
  <c r="AJ829" i="19"/>
  <c r="AK829" i="19"/>
  <c r="AL829" i="19"/>
  <c r="AM829" i="19"/>
  <c r="AN829" i="19"/>
  <c r="AO829" i="19"/>
  <c r="AP829" i="19"/>
  <c r="AQ829" i="19"/>
  <c r="AR829" i="19"/>
  <c r="AS829" i="19"/>
  <c r="AT829" i="19"/>
  <c r="AU829" i="19"/>
  <c r="AV829" i="19"/>
  <c r="AW829" i="19"/>
  <c r="AX829" i="19"/>
  <c r="AY829" i="19"/>
  <c r="BB829" i="19"/>
  <c r="F830" i="19"/>
  <c r="G830" i="19"/>
  <c r="H830" i="19"/>
  <c r="I830" i="19"/>
  <c r="J830" i="19"/>
  <c r="K830" i="19"/>
  <c r="L830" i="19"/>
  <c r="M830" i="19"/>
  <c r="N830" i="19"/>
  <c r="O830" i="19"/>
  <c r="P830" i="19"/>
  <c r="Q830" i="19"/>
  <c r="R830" i="19"/>
  <c r="S830" i="19"/>
  <c r="T830" i="19"/>
  <c r="U830" i="19"/>
  <c r="V830" i="19"/>
  <c r="W830" i="19"/>
  <c r="X830" i="19"/>
  <c r="Y830" i="19"/>
  <c r="Z830" i="19"/>
  <c r="AA830" i="19"/>
  <c r="AB830" i="19"/>
  <c r="AC830" i="19"/>
  <c r="AU830" i="19" s="1"/>
  <c r="AD830" i="19"/>
  <c r="AE830" i="19"/>
  <c r="AF830" i="19"/>
  <c r="AG830" i="19"/>
  <c r="AH830" i="19"/>
  <c r="AI830" i="19"/>
  <c r="AJ830" i="19"/>
  <c r="AK830" i="19"/>
  <c r="AL830" i="19"/>
  <c r="AM830" i="19"/>
  <c r="AN830" i="19"/>
  <c r="AO830" i="19"/>
  <c r="AP830" i="19"/>
  <c r="AQ830" i="19"/>
  <c r="AR830" i="19"/>
  <c r="AS830" i="19"/>
  <c r="AT830" i="19"/>
  <c r="AV830" i="19"/>
  <c r="AW830" i="19"/>
  <c r="AX830" i="19"/>
  <c r="AY830" i="19"/>
  <c r="BB830" i="19"/>
  <c r="F831" i="19"/>
  <c r="X831" i="19" s="1"/>
  <c r="G831" i="19"/>
  <c r="H831" i="19"/>
  <c r="I831" i="19"/>
  <c r="J831" i="19"/>
  <c r="K831" i="19"/>
  <c r="L831" i="19"/>
  <c r="M831" i="19"/>
  <c r="N831" i="19"/>
  <c r="O831" i="19"/>
  <c r="P831" i="19"/>
  <c r="Q831" i="19"/>
  <c r="R831" i="19"/>
  <c r="S831" i="19"/>
  <c r="T831" i="19"/>
  <c r="U831" i="19"/>
  <c r="V831" i="19"/>
  <c r="W831" i="19"/>
  <c r="Y831" i="19"/>
  <c r="Z831" i="19"/>
  <c r="AA831" i="19"/>
  <c r="AB831" i="19"/>
  <c r="AC831" i="19"/>
  <c r="AU831" i="19" s="1"/>
  <c r="AD831" i="19"/>
  <c r="AE831" i="19"/>
  <c r="AF831" i="19"/>
  <c r="AG831" i="19"/>
  <c r="AH831" i="19"/>
  <c r="AI831" i="19"/>
  <c r="AJ831" i="19"/>
  <c r="AK831" i="19"/>
  <c r="AL831" i="19"/>
  <c r="AM831" i="19"/>
  <c r="AN831" i="19"/>
  <c r="AO831" i="19"/>
  <c r="AP831" i="19"/>
  <c r="AQ831" i="19"/>
  <c r="AR831" i="19"/>
  <c r="AS831" i="19"/>
  <c r="AT831" i="19"/>
  <c r="AV831" i="19"/>
  <c r="AW831" i="19"/>
  <c r="AX831" i="19"/>
  <c r="AY831" i="19"/>
  <c r="BB831" i="19"/>
  <c r="F832" i="19"/>
  <c r="X832" i="19" s="1"/>
  <c r="G832" i="19"/>
  <c r="H832" i="19"/>
  <c r="I832" i="19"/>
  <c r="J832" i="19"/>
  <c r="K832" i="19"/>
  <c r="L832" i="19"/>
  <c r="M832" i="19"/>
  <c r="N832" i="19"/>
  <c r="O832" i="19"/>
  <c r="P832" i="19"/>
  <c r="Q832" i="19"/>
  <c r="R832" i="19"/>
  <c r="S832" i="19"/>
  <c r="T832" i="19"/>
  <c r="U832" i="19"/>
  <c r="V832" i="19"/>
  <c r="W832" i="19"/>
  <c r="Y832" i="19"/>
  <c r="Z832" i="19"/>
  <c r="AA832" i="19"/>
  <c r="AB832" i="19"/>
  <c r="AC832" i="19"/>
  <c r="AD832" i="19"/>
  <c r="AE832" i="19"/>
  <c r="AF832" i="19"/>
  <c r="AG832" i="19"/>
  <c r="AH832" i="19"/>
  <c r="AI832" i="19"/>
  <c r="AJ832" i="19"/>
  <c r="AK832" i="19"/>
  <c r="AL832" i="19"/>
  <c r="AM832" i="19"/>
  <c r="AN832" i="19"/>
  <c r="AO832" i="19"/>
  <c r="AP832" i="19"/>
  <c r="AQ832" i="19"/>
  <c r="AR832" i="19"/>
  <c r="AS832" i="19"/>
  <c r="AT832" i="19"/>
  <c r="AU832" i="19"/>
  <c r="AV832" i="19"/>
  <c r="AW832" i="19"/>
  <c r="AX832" i="19"/>
  <c r="AY832" i="19"/>
  <c r="BB832" i="19"/>
  <c r="F833" i="19"/>
  <c r="G833" i="19"/>
  <c r="H833" i="19"/>
  <c r="I833" i="19"/>
  <c r="J833" i="19"/>
  <c r="K833" i="19"/>
  <c r="L833" i="19"/>
  <c r="M833" i="19"/>
  <c r="N833" i="19"/>
  <c r="O833" i="19"/>
  <c r="P833" i="19"/>
  <c r="Q833" i="19"/>
  <c r="R833" i="19"/>
  <c r="S833" i="19"/>
  <c r="T833" i="19"/>
  <c r="U833" i="19"/>
  <c r="V833" i="19"/>
  <c r="W833" i="19"/>
  <c r="X833" i="19"/>
  <c r="Y833" i="19"/>
  <c r="Z833" i="19"/>
  <c r="AA833" i="19"/>
  <c r="AB833" i="19"/>
  <c r="AC833" i="19"/>
  <c r="AD833" i="19"/>
  <c r="AE833" i="19"/>
  <c r="AF833" i="19"/>
  <c r="AG833" i="19"/>
  <c r="AH833" i="19"/>
  <c r="AI833" i="19"/>
  <c r="AJ833" i="19"/>
  <c r="AK833" i="19"/>
  <c r="AL833" i="19"/>
  <c r="AM833" i="19"/>
  <c r="AN833" i="19"/>
  <c r="AO833" i="19"/>
  <c r="AP833" i="19"/>
  <c r="AQ833" i="19"/>
  <c r="AR833" i="19"/>
  <c r="AS833" i="19"/>
  <c r="AT833" i="19"/>
  <c r="AU833" i="19"/>
  <c r="AV833" i="19"/>
  <c r="AW833" i="19"/>
  <c r="AX833" i="19"/>
  <c r="AY833" i="19"/>
  <c r="BB833" i="19"/>
  <c r="F834" i="19"/>
  <c r="G834" i="19"/>
  <c r="H834" i="19"/>
  <c r="I834" i="19"/>
  <c r="J834" i="19"/>
  <c r="K834" i="19"/>
  <c r="L834" i="19"/>
  <c r="M834" i="19"/>
  <c r="N834" i="19"/>
  <c r="O834" i="19"/>
  <c r="P834" i="19"/>
  <c r="Q834" i="19"/>
  <c r="R834" i="19"/>
  <c r="S834" i="19"/>
  <c r="T834" i="19"/>
  <c r="U834" i="19"/>
  <c r="V834" i="19"/>
  <c r="W834" i="19"/>
  <c r="X834" i="19"/>
  <c r="Y834" i="19"/>
  <c r="Z834" i="19"/>
  <c r="AA834" i="19"/>
  <c r="AB834" i="19"/>
  <c r="AC834" i="19"/>
  <c r="AD834" i="19"/>
  <c r="AE834" i="19"/>
  <c r="AF834" i="19"/>
  <c r="AG834" i="19"/>
  <c r="AH834" i="19"/>
  <c r="AI834" i="19"/>
  <c r="AJ834" i="19"/>
  <c r="AK834" i="19"/>
  <c r="AL834" i="19"/>
  <c r="AM834" i="19"/>
  <c r="AN834" i="19"/>
  <c r="AO834" i="19"/>
  <c r="AP834" i="19"/>
  <c r="AQ834" i="19"/>
  <c r="AR834" i="19"/>
  <c r="AS834" i="19"/>
  <c r="AT834" i="19"/>
  <c r="AU834" i="19"/>
  <c r="AV834" i="19"/>
  <c r="AW834" i="19"/>
  <c r="AX834" i="19"/>
  <c r="AY834" i="19"/>
  <c r="BB834" i="19"/>
  <c r="F835" i="19"/>
  <c r="G835" i="19"/>
  <c r="H835" i="19"/>
  <c r="I835" i="19"/>
  <c r="J835" i="19"/>
  <c r="K835" i="19"/>
  <c r="L835" i="19"/>
  <c r="M835" i="19"/>
  <c r="N835" i="19"/>
  <c r="O835" i="19"/>
  <c r="P835" i="19"/>
  <c r="Q835" i="19"/>
  <c r="R835" i="19"/>
  <c r="S835" i="19"/>
  <c r="T835" i="19"/>
  <c r="U835" i="19"/>
  <c r="V835" i="19"/>
  <c r="W835" i="19"/>
  <c r="X835" i="19"/>
  <c r="Y835" i="19"/>
  <c r="Z835" i="19"/>
  <c r="AA835" i="19"/>
  <c r="AB835" i="19"/>
  <c r="AC835" i="19"/>
  <c r="AU835" i="19" s="1"/>
  <c r="AD835" i="19"/>
  <c r="AE835" i="19"/>
  <c r="AF835" i="19"/>
  <c r="AG835" i="19"/>
  <c r="AH835" i="19"/>
  <c r="AI835" i="19"/>
  <c r="AJ835" i="19"/>
  <c r="AK835" i="19"/>
  <c r="AL835" i="19"/>
  <c r="AM835" i="19"/>
  <c r="AN835" i="19"/>
  <c r="AO835" i="19"/>
  <c r="AP835" i="19"/>
  <c r="AQ835" i="19"/>
  <c r="AR835" i="19"/>
  <c r="AS835" i="19"/>
  <c r="AT835" i="19"/>
  <c r="AV835" i="19"/>
  <c r="AW835" i="19"/>
  <c r="AX835" i="19"/>
  <c r="AY835" i="19"/>
  <c r="BB835" i="19"/>
  <c r="F836" i="19"/>
  <c r="X836" i="19" s="1"/>
  <c r="G836" i="19"/>
  <c r="H836" i="19"/>
  <c r="I836" i="19"/>
  <c r="J836" i="19"/>
  <c r="K836" i="19"/>
  <c r="L836" i="19"/>
  <c r="M836" i="19"/>
  <c r="N836" i="19"/>
  <c r="O836" i="19"/>
  <c r="P836" i="19"/>
  <c r="Q836" i="19"/>
  <c r="R836" i="19"/>
  <c r="S836" i="19"/>
  <c r="T836" i="19"/>
  <c r="U836" i="19"/>
  <c r="V836" i="19"/>
  <c r="W836" i="19"/>
  <c r="Y836" i="19"/>
  <c r="Z836" i="19"/>
  <c r="AA836" i="19"/>
  <c r="AB836" i="19"/>
  <c r="AC836" i="19"/>
  <c r="AD836" i="19"/>
  <c r="AE836" i="19"/>
  <c r="AF836" i="19"/>
  <c r="AG836" i="19"/>
  <c r="AH836" i="19"/>
  <c r="AI836" i="19"/>
  <c r="AJ836" i="19"/>
  <c r="AK836" i="19"/>
  <c r="AL836" i="19"/>
  <c r="AM836" i="19"/>
  <c r="AN836" i="19"/>
  <c r="AO836" i="19"/>
  <c r="AP836" i="19"/>
  <c r="AQ836" i="19"/>
  <c r="AR836" i="19"/>
  <c r="AS836" i="19"/>
  <c r="AT836" i="19"/>
  <c r="AU836" i="19"/>
  <c r="AV836" i="19"/>
  <c r="AW836" i="19"/>
  <c r="AX836" i="19"/>
  <c r="AY836" i="19"/>
  <c r="BB836" i="19"/>
  <c r="F837" i="19"/>
  <c r="G837" i="19"/>
  <c r="H837" i="19"/>
  <c r="I837" i="19"/>
  <c r="J837" i="19"/>
  <c r="K837" i="19"/>
  <c r="L837" i="19"/>
  <c r="M837" i="19"/>
  <c r="N837" i="19"/>
  <c r="O837" i="19"/>
  <c r="P837" i="19"/>
  <c r="Q837" i="19"/>
  <c r="R837" i="19"/>
  <c r="S837" i="19"/>
  <c r="T837" i="19"/>
  <c r="U837" i="19"/>
  <c r="V837" i="19"/>
  <c r="W837" i="19"/>
  <c r="X837" i="19"/>
  <c r="Y837" i="19"/>
  <c r="Z837" i="19"/>
  <c r="AA837" i="19"/>
  <c r="AB837" i="19"/>
  <c r="AC837" i="19"/>
  <c r="AD837" i="19"/>
  <c r="AE837" i="19"/>
  <c r="AF837" i="19"/>
  <c r="AG837" i="19"/>
  <c r="AH837" i="19"/>
  <c r="AI837" i="19"/>
  <c r="AJ837" i="19"/>
  <c r="AK837" i="19"/>
  <c r="AL837" i="19"/>
  <c r="AM837" i="19"/>
  <c r="AN837" i="19"/>
  <c r="AO837" i="19"/>
  <c r="AP837" i="19"/>
  <c r="AQ837" i="19"/>
  <c r="AR837" i="19"/>
  <c r="AS837" i="19"/>
  <c r="AT837" i="19"/>
  <c r="AU837" i="19"/>
  <c r="AV837" i="19"/>
  <c r="AW837" i="19"/>
  <c r="AX837" i="19"/>
  <c r="AY837" i="19"/>
  <c r="BB837" i="19"/>
  <c r="F838" i="19"/>
  <c r="G838" i="19"/>
  <c r="H838" i="19"/>
  <c r="I838" i="19"/>
  <c r="J838" i="19"/>
  <c r="K838" i="19"/>
  <c r="L838" i="19"/>
  <c r="M838" i="19"/>
  <c r="N838" i="19"/>
  <c r="O838" i="19"/>
  <c r="P838" i="19"/>
  <c r="Q838" i="19"/>
  <c r="R838" i="19"/>
  <c r="S838" i="19"/>
  <c r="T838" i="19"/>
  <c r="U838" i="19"/>
  <c r="V838" i="19"/>
  <c r="W838" i="19"/>
  <c r="X838" i="19"/>
  <c r="Y838" i="19"/>
  <c r="Z838" i="19"/>
  <c r="AA838" i="19"/>
  <c r="AB838" i="19"/>
  <c r="AC838" i="19"/>
  <c r="AU838" i="19" s="1"/>
  <c r="AD838" i="19"/>
  <c r="AE838" i="19"/>
  <c r="AF838" i="19"/>
  <c r="AG838" i="19"/>
  <c r="AH838" i="19"/>
  <c r="AI838" i="19"/>
  <c r="AJ838" i="19"/>
  <c r="AK838" i="19"/>
  <c r="AL838" i="19"/>
  <c r="AM838" i="19"/>
  <c r="AN838" i="19"/>
  <c r="AO838" i="19"/>
  <c r="AP838" i="19"/>
  <c r="AQ838" i="19"/>
  <c r="AR838" i="19"/>
  <c r="AS838" i="19"/>
  <c r="AT838" i="19"/>
  <c r="AV838" i="19"/>
  <c r="AW838" i="19"/>
  <c r="AX838" i="19"/>
  <c r="AY838" i="19"/>
  <c r="BB838" i="19"/>
  <c r="F839" i="19"/>
  <c r="X839" i="19" s="1"/>
  <c r="G839" i="19"/>
  <c r="H839" i="19"/>
  <c r="I839" i="19"/>
  <c r="J839" i="19"/>
  <c r="K839" i="19"/>
  <c r="L839" i="19"/>
  <c r="M839" i="19"/>
  <c r="N839" i="19"/>
  <c r="O839" i="19"/>
  <c r="P839" i="19"/>
  <c r="Q839" i="19"/>
  <c r="R839" i="19"/>
  <c r="S839" i="19"/>
  <c r="T839" i="19"/>
  <c r="U839" i="19"/>
  <c r="V839" i="19"/>
  <c r="W839" i="19"/>
  <c r="Y839" i="19"/>
  <c r="Z839" i="19"/>
  <c r="AA839" i="19"/>
  <c r="AB839" i="19"/>
  <c r="AC839" i="19"/>
  <c r="AU839" i="19" s="1"/>
  <c r="AD839" i="19"/>
  <c r="AE839" i="19"/>
  <c r="AF839" i="19"/>
  <c r="AG839" i="19"/>
  <c r="AH839" i="19"/>
  <c r="AI839" i="19"/>
  <c r="AJ839" i="19"/>
  <c r="AK839" i="19"/>
  <c r="AL839" i="19"/>
  <c r="AM839" i="19"/>
  <c r="AN839" i="19"/>
  <c r="AO839" i="19"/>
  <c r="AP839" i="19"/>
  <c r="AQ839" i="19"/>
  <c r="AR839" i="19"/>
  <c r="AS839" i="19"/>
  <c r="AT839" i="19"/>
  <c r="AV839" i="19"/>
  <c r="AW839" i="19"/>
  <c r="AX839" i="19"/>
  <c r="AY839" i="19"/>
  <c r="BB839" i="19"/>
  <c r="F840" i="19"/>
  <c r="X840" i="19" s="1"/>
  <c r="G840" i="19"/>
  <c r="H840" i="19"/>
  <c r="I840" i="19"/>
  <c r="J840" i="19"/>
  <c r="K840" i="19"/>
  <c r="L840" i="19"/>
  <c r="M840" i="19"/>
  <c r="N840" i="19"/>
  <c r="O840" i="19"/>
  <c r="P840" i="19"/>
  <c r="Q840" i="19"/>
  <c r="R840" i="19"/>
  <c r="S840" i="19"/>
  <c r="T840" i="19"/>
  <c r="U840" i="19"/>
  <c r="V840" i="19"/>
  <c r="W840" i="19"/>
  <c r="Y840" i="19"/>
  <c r="Z840" i="19"/>
  <c r="AA840" i="19"/>
  <c r="AB840" i="19"/>
  <c r="AC840" i="19"/>
  <c r="AD840" i="19"/>
  <c r="AE840" i="19"/>
  <c r="AF840" i="19"/>
  <c r="AG840" i="19"/>
  <c r="AH840" i="19"/>
  <c r="AI840" i="19"/>
  <c r="AJ840" i="19"/>
  <c r="AK840" i="19"/>
  <c r="AL840" i="19"/>
  <c r="AM840" i="19"/>
  <c r="AN840" i="19"/>
  <c r="AO840" i="19"/>
  <c r="AP840" i="19"/>
  <c r="AQ840" i="19"/>
  <c r="AR840" i="19"/>
  <c r="AS840" i="19"/>
  <c r="AT840" i="19"/>
  <c r="AU840" i="19"/>
  <c r="AV840" i="19"/>
  <c r="AW840" i="19"/>
  <c r="AX840" i="19"/>
  <c r="AY840" i="19"/>
  <c r="BB840" i="19"/>
  <c r="F841" i="19"/>
  <c r="G841" i="19"/>
  <c r="H841" i="19"/>
  <c r="I841" i="19"/>
  <c r="J841" i="19"/>
  <c r="K841" i="19"/>
  <c r="L841" i="19"/>
  <c r="M841" i="19"/>
  <c r="N841" i="19"/>
  <c r="O841" i="19"/>
  <c r="P841" i="19"/>
  <c r="Q841" i="19"/>
  <c r="R841" i="19"/>
  <c r="S841" i="19"/>
  <c r="T841" i="19"/>
  <c r="U841" i="19"/>
  <c r="V841" i="19"/>
  <c r="W841" i="19"/>
  <c r="X841" i="19"/>
  <c r="Y841" i="19"/>
  <c r="Z841" i="19"/>
  <c r="AA841" i="19"/>
  <c r="AB841" i="19"/>
  <c r="AC841" i="19"/>
  <c r="AD841" i="19"/>
  <c r="AE841" i="19"/>
  <c r="AF841" i="19"/>
  <c r="AG841" i="19"/>
  <c r="AH841" i="19"/>
  <c r="AI841" i="19"/>
  <c r="AJ841" i="19"/>
  <c r="AK841" i="19"/>
  <c r="AL841" i="19"/>
  <c r="AM841" i="19"/>
  <c r="AN841" i="19"/>
  <c r="AO841" i="19"/>
  <c r="AP841" i="19"/>
  <c r="AQ841" i="19"/>
  <c r="AR841" i="19"/>
  <c r="AS841" i="19"/>
  <c r="AT841" i="19"/>
  <c r="AU841" i="19"/>
  <c r="AV841" i="19"/>
  <c r="AW841" i="19"/>
  <c r="AX841" i="19"/>
  <c r="AY841" i="19"/>
  <c r="BB841" i="19"/>
  <c r="F842" i="19"/>
  <c r="G842" i="19"/>
  <c r="H842" i="19"/>
  <c r="I842" i="19"/>
  <c r="J842" i="19"/>
  <c r="K842" i="19"/>
  <c r="L842" i="19"/>
  <c r="M842" i="19"/>
  <c r="N842" i="19"/>
  <c r="O842" i="19"/>
  <c r="P842" i="19"/>
  <c r="Q842" i="19"/>
  <c r="R842" i="19"/>
  <c r="S842" i="19"/>
  <c r="T842" i="19"/>
  <c r="U842" i="19"/>
  <c r="V842" i="19"/>
  <c r="W842" i="19"/>
  <c r="X842" i="19"/>
  <c r="Y842" i="19"/>
  <c r="Z842" i="19"/>
  <c r="AA842" i="19"/>
  <c r="AB842" i="19"/>
  <c r="AC842" i="19"/>
  <c r="AU842" i="19" s="1"/>
  <c r="AD842" i="19"/>
  <c r="AE842" i="19"/>
  <c r="AF842" i="19"/>
  <c r="AG842" i="19"/>
  <c r="AH842" i="19"/>
  <c r="AI842" i="19"/>
  <c r="AJ842" i="19"/>
  <c r="AK842" i="19"/>
  <c r="AL842" i="19"/>
  <c r="AM842" i="19"/>
  <c r="AN842" i="19"/>
  <c r="AO842" i="19"/>
  <c r="AP842" i="19"/>
  <c r="AQ842" i="19"/>
  <c r="AR842" i="19"/>
  <c r="AS842" i="19"/>
  <c r="AT842" i="19"/>
  <c r="AV842" i="19"/>
  <c r="AW842" i="19"/>
  <c r="AX842" i="19"/>
  <c r="AY842" i="19"/>
  <c r="BB842" i="19"/>
  <c r="F843" i="19"/>
  <c r="X843" i="19" s="1"/>
  <c r="G843" i="19"/>
  <c r="H843" i="19"/>
  <c r="I843" i="19"/>
  <c r="J843" i="19"/>
  <c r="K843" i="19"/>
  <c r="L843" i="19"/>
  <c r="M843" i="19"/>
  <c r="N843" i="19"/>
  <c r="O843" i="19"/>
  <c r="P843" i="19"/>
  <c r="Q843" i="19"/>
  <c r="R843" i="19"/>
  <c r="S843" i="19"/>
  <c r="T843" i="19"/>
  <c r="U843" i="19"/>
  <c r="V843" i="19"/>
  <c r="W843" i="19"/>
  <c r="Y843" i="19"/>
  <c r="Z843" i="19"/>
  <c r="AA843" i="19"/>
  <c r="AB843" i="19"/>
  <c r="AC843" i="19"/>
  <c r="AU843" i="19" s="1"/>
  <c r="AD843" i="19"/>
  <c r="AE843" i="19"/>
  <c r="AF843" i="19"/>
  <c r="AG843" i="19"/>
  <c r="AH843" i="19"/>
  <c r="AI843" i="19"/>
  <c r="AJ843" i="19"/>
  <c r="AK843" i="19"/>
  <c r="AL843" i="19"/>
  <c r="AM843" i="19"/>
  <c r="AN843" i="19"/>
  <c r="AO843" i="19"/>
  <c r="AP843" i="19"/>
  <c r="AQ843" i="19"/>
  <c r="AR843" i="19"/>
  <c r="AS843" i="19"/>
  <c r="AT843" i="19"/>
  <c r="AV843" i="19"/>
  <c r="AW843" i="19"/>
  <c r="AX843" i="19"/>
  <c r="AY843" i="19"/>
  <c r="BB843" i="19"/>
  <c r="F844" i="19"/>
  <c r="X844" i="19" s="1"/>
  <c r="G844" i="19"/>
  <c r="H844" i="19"/>
  <c r="I844" i="19"/>
  <c r="J844" i="19"/>
  <c r="K844" i="19"/>
  <c r="L844" i="19"/>
  <c r="M844" i="19"/>
  <c r="N844" i="19"/>
  <c r="O844" i="19"/>
  <c r="P844" i="19"/>
  <c r="Q844" i="19"/>
  <c r="R844" i="19"/>
  <c r="S844" i="19"/>
  <c r="T844" i="19"/>
  <c r="U844" i="19"/>
  <c r="V844" i="19"/>
  <c r="W844" i="19"/>
  <c r="Y844" i="19"/>
  <c r="Z844" i="19"/>
  <c r="AA844" i="19"/>
  <c r="AB844" i="19"/>
  <c r="AC844" i="19"/>
  <c r="AD844" i="19"/>
  <c r="AE844" i="19"/>
  <c r="AF844" i="19"/>
  <c r="AG844" i="19"/>
  <c r="AH844" i="19"/>
  <c r="AI844" i="19"/>
  <c r="AJ844" i="19"/>
  <c r="AK844" i="19"/>
  <c r="AL844" i="19"/>
  <c r="AM844" i="19"/>
  <c r="AN844" i="19"/>
  <c r="AO844" i="19"/>
  <c r="AP844" i="19"/>
  <c r="AQ844" i="19"/>
  <c r="AR844" i="19"/>
  <c r="AS844" i="19"/>
  <c r="AT844" i="19"/>
  <c r="AU844" i="19"/>
  <c r="AV844" i="19"/>
  <c r="AW844" i="19"/>
  <c r="AX844" i="19"/>
  <c r="AY844" i="19"/>
  <c r="BB844" i="19"/>
  <c r="F845" i="19"/>
  <c r="G845" i="19"/>
  <c r="H845" i="19"/>
  <c r="I845" i="19"/>
  <c r="J845" i="19"/>
  <c r="K845" i="19"/>
  <c r="L845" i="19"/>
  <c r="M845" i="19"/>
  <c r="N845" i="19"/>
  <c r="O845" i="19"/>
  <c r="P845" i="19"/>
  <c r="Q845" i="19"/>
  <c r="R845" i="19"/>
  <c r="S845" i="19"/>
  <c r="T845" i="19"/>
  <c r="U845" i="19"/>
  <c r="V845" i="19"/>
  <c r="W845" i="19"/>
  <c r="X845" i="19"/>
  <c r="Y845" i="19"/>
  <c r="Z845" i="19"/>
  <c r="AA845" i="19"/>
  <c r="AB845" i="19"/>
  <c r="AC845" i="19"/>
  <c r="AD845" i="19"/>
  <c r="AE845" i="19"/>
  <c r="AF845" i="19"/>
  <c r="AG845" i="19"/>
  <c r="AH845" i="19"/>
  <c r="AI845" i="19"/>
  <c r="AJ845" i="19"/>
  <c r="AK845" i="19"/>
  <c r="AL845" i="19"/>
  <c r="AM845" i="19"/>
  <c r="AN845" i="19"/>
  <c r="AO845" i="19"/>
  <c r="AP845" i="19"/>
  <c r="AQ845" i="19"/>
  <c r="AR845" i="19"/>
  <c r="AS845" i="19"/>
  <c r="AT845" i="19"/>
  <c r="AU845" i="19"/>
  <c r="AV845" i="19"/>
  <c r="AW845" i="19"/>
  <c r="AX845" i="19"/>
  <c r="AY845" i="19"/>
  <c r="BB845" i="19"/>
  <c r="F846" i="19"/>
  <c r="G846" i="19"/>
  <c r="H846" i="19"/>
  <c r="I846" i="19"/>
  <c r="J846" i="19"/>
  <c r="K846" i="19"/>
  <c r="L846" i="19"/>
  <c r="M846" i="19"/>
  <c r="N846" i="19"/>
  <c r="O846" i="19"/>
  <c r="P846" i="19"/>
  <c r="Q846" i="19"/>
  <c r="R846" i="19"/>
  <c r="S846" i="19"/>
  <c r="T846" i="19"/>
  <c r="U846" i="19"/>
  <c r="V846" i="19"/>
  <c r="W846" i="19"/>
  <c r="X846" i="19"/>
  <c r="Y846" i="19"/>
  <c r="Z846" i="19"/>
  <c r="AA846" i="19"/>
  <c r="AB846" i="19"/>
  <c r="AC846" i="19"/>
  <c r="AU846" i="19" s="1"/>
  <c r="AD846" i="19"/>
  <c r="AE846" i="19"/>
  <c r="AF846" i="19"/>
  <c r="AG846" i="19"/>
  <c r="AH846" i="19"/>
  <c r="AI846" i="19"/>
  <c r="AJ846" i="19"/>
  <c r="AK846" i="19"/>
  <c r="AL846" i="19"/>
  <c r="AM846" i="19"/>
  <c r="AN846" i="19"/>
  <c r="AO846" i="19"/>
  <c r="AP846" i="19"/>
  <c r="AQ846" i="19"/>
  <c r="AR846" i="19"/>
  <c r="AS846" i="19"/>
  <c r="AT846" i="19"/>
  <c r="AV846" i="19"/>
  <c r="AW846" i="19"/>
  <c r="AX846" i="19"/>
  <c r="AY846" i="19"/>
  <c r="BB846" i="19"/>
  <c r="F847" i="19"/>
  <c r="X847" i="19" s="1"/>
  <c r="G847" i="19"/>
  <c r="H847" i="19"/>
  <c r="I847" i="19"/>
  <c r="J847" i="19"/>
  <c r="K847" i="19"/>
  <c r="L847" i="19"/>
  <c r="M847" i="19"/>
  <c r="N847" i="19"/>
  <c r="O847" i="19"/>
  <c r="P847" i="19"/>
  <c r="Q847" i="19"/>
  <c r="R847" i="19"/>
  <c r="S847" i="19"/>
  <c r="T847" i="19"/>
  <c r="U847" i="19"/>
  <c r="V847" i="19"/>
  <c r="W847" i="19"/>
  <c r="Y847" i="19"/>
  <c r="Z847" i="19"/>
  <c r="AA847" i="19"/>
  <c r="AB847" i="19"/>
  <c r="AC847" i="19"/>
  <c r="AU847" i="19" s="1"/>
  <c r="AD847" i="19"/>
  <c r="AE847" i="19"/>
  <c r="AF847" i="19"/>
  <c r="AG847" i="19"/>
  <c r="AH847" i="19"/>
  <c r="AI847" i="19"/>
  <c r="AJ847" i="19"/>
  <c r="AK847" i="19"/>
  <c r="AL847" i="19"/>
  <c r="AM847" i="19"/>
  <c r="AN847" i="19"/>
  <c r="AO847" i="19"/>
  <c r="AP847" i="19"/>
  <c r="AQ847" i="19"/>
  <c r="AR847" i="19"/>
  <c r="AS847" i="19"/>
  <c r="AT847" i="19"/>
  <c r="AV847" i="19"/>
  <c r="AW847" i="19"/>
  <c r="AX847" i="19"/>
  <c r="AY847" i="19"/>
  <c r="BB847" i="19"/>
  <c r="F848" i="19"/>
  <c r="X848" i="19" s="1"/>
  <c r="G848" i="19"/>
  <c r="H848" i="19"/>
  <c r="I848" i="19"/>
  <c r="J848" i="19"/>
  <c r="K848" i="19"/>
  <c r="L848" i="19"/>
  <c r="M848" i="19"/>
  <c r="N848" i="19"/>
  <c r="O848" i="19"/>
  <c r="P848" i="19"/>
  <c r="Q848" i="19"/>
  <c r="R848" i="19"/>
  <c r="S848" i="19"/>
  <c r="T848" i="19"/>
  <c r="U848" i="19"/>
  <c r="V848" i="19"/>
  <c r="W848" i="19"/>
  <c r="Y848" i="19"/>
  <c r="Z848" i="19"/>
  <c r="AA848" i="19"/>
  <c r="AB848" i="19"/>
  <c r="AC848" i="19"/>
  <c r="AU848" i="19" s="1"/>
  <c r="AD848" i="19"/>
  <c r="AE848" i="19"/>
  <c r="AF848" i="19"/>
  <c r="AG848" i="19"/>
  <c r="AH848" i="19"/>
  <c r="AI848" i="19"/>
  <c r="AJ848" i="19"/>
  <c r="AK848" i="19"/>
  <c r="AL848" i="19"/>
  <c r="AM848" i="19"/>
  <c r="AN848" i="19"/>
  <c r="AO848" i="19"/>
  <c r="AP848" i="19"/>
  <c r="AQ848" i="19"/>
  <c r="AR848" i="19"/>
  <c r="AS848" i="19"/>
  <c r="AT848" i="19"/>
  <c r="AV848" i="19"/>
  <c r="AW848" i="19"/>
  <c r="AX848" i="19"/>
  <c r="AY848" i="19"/>
  <c r="BB848" i="19"/>
  <c r="F849" i="19"/>
  <c r="X849" i="19" s="1"/>
  <c r="G849" i="19"/>
  <c r="H849" i="19"/>
  <c r="I849" i="19"/>
  <c r="J849" i="19"/>
  <c r="K849" i="19"/>
  <c r="L849" i="19"/>
  <c r="M849" i="19"/>
  <c r="N849" i="19"/>
  <c r="O849" i="19"/>
  <c r="P849" i="19"/>
  <c r="Q849" i="19"/>
  <c r="R849" i="19"/>
  <c r="S849" i="19"/>
  <c r="T849" i="19"/>
  <c r="U849" i="19"/>
  <c r="W849" i="19"/>
  <c r="Y849" i="19"/>
  <c r="Z849" i="19"/>
  <c r="AA849" i="19"/>
  <c r="AB849" i="19"/>
  <c r="AC849" i="19"/>
  <c r="AD849" i="19"/>
  <c r="AE849" i="19"/>
  <c r="AF849" i="19"/>
  <c r="AG849" i="19"/>
  <c r="AH849" i="19"/>
  <c r="AI849" i="19"/>
  <c r="AJ849" i="19"/>
  <c r="AK849" i="19"/>
  <c r="AL849" i="19"/>
  <c r="AM849" i="19"/>
  <c r="AN849" i="19"/>
  <c r="AO849" i="19"/>
  <c r="AP849" i="19"/>
  <c r="AQ849" i="19"/>
  <c r="AR849" i="19"/>
  <c r="AS849" i="19"/>
  <c r="AT849" i="19"/>
  <c r="AU849" i="19"/>
  <c r="AV849" i="19"/>
  <c r="AW849" i="19"/>
  <c r="AX849" i="19"/>
  <c r="AY849" i="19"/>
  <c r="BB849" i="19"/>
  <c r="F850" i="19"/>
  <c r="G850" i="19"/>
  <c r="H850" i="19"/>
  <c r="I850" i="19"/>
  <c r="J850" i="19"/>
  <c r="K850" i="19"/>
  <c r="L850" i="19"/>
  <c r="M850" i="19"/>
  <c r="N850" i="19"/>
  <c r="O850" i="19"/>
  <c r="P850" i="19"/>
  <c r="Q850" i="19"/>
  <c r="R850" i="19"/>
  <c r="S850" i="19"/>
  <c r="T850" i="19"/>
  <c r="U850" i="19"/>
  <c r="V850" i="19"/>
  <c r="W850" i="19"/>
  <c r="X850" i="19"/>
  <c r="Y850" i="19"/>
  <c r="Z850" i="19"/>
  <c r="AA850" i="19"/>
  <c r="AB850" i="19"/>
  <c r="AC850" i="19"/>
  <c r="AD850" i="19"/>
  <c r="AE850" i="19"/>
  <c r="AF850" i="19"/>
  <c r="AG850" i="19"/>
  <c r="AH850" i="19"/>
  <c r="AI850" i="19"/>
  <c r="AJ850" i="19"/>
  <c r="AK850" i="19"/>
  <c r="AL850" i="19"/>
  <c r="AM850" i="19"/>
  <c r="AN850" i="19"/>
  <c r="AO850" i="19"/>
  <c r="AP850" i="19"/>
  <c r="AQ850" i="19"/>
  <c r="AR850" i="19"/>
  <c r="AS850" i="19"/>
  <c r="AT850" i="19"/>
  <c r="AU850" i="19"/>
  <c r="AV850" i="19"/>
  <c r="AW850" i="19"/>
  <c r="AX850" i="19"/>
  <c r="AY850" i="19"/>
  <c r="BB850" i="19"/>
  <c r="F851" i="19"/>
  <c r="G851" i="19"/>
  <c r="H851" i="19"/>
  <c r="I851" i="19"/>
  <c r="J851" i="19"/>
  <c r="K851" i="19"/>
  <c r="L851" i="19"/>
  <c r="M851" i="19"/>
  <c r="N851" i="19"/>
  <c r="O851" i="19"/>
  <c r="P851" i="19"/>
  <c r="Q851" i="19"/>
  <c r="R851" i="19"/>
  <c r="S851" i="19"/>
  <c r="T851" i="19"/>
  <c r="U851" i="19"/>
  <c r="V851" i="19"/>
  <c r="W851" i="19"/>
  <c r="X851" i="19"/>
  <c r="Y851" i="19"/>
  <c r="Z851" i="19"/>
  <c r="AA851" i="19"/>
  <c r="AB851" i="19"/>
  <c r="AC851" i="19"/>
  <c r="AU851" i="19" s="1"/>
  <c r="AD851" i="19"/>
  <c r="AE851" i="19"/>
  <c r="AF851" i="19"/>
  <c r="AG851" i="19"/>
  <c r="AH851" i="19"/>
  <c r="AI851" i="19"/>
  <c r="AJ851" i="19"/>
  <c r="AK851" i="19"/>
  <c r="AL851" i="19"/>
  <c r="AM851" i="19"/>
  <c r="AN851" i="19"/>
  <c r="AO851" i="19"/>
  <c r="AP851" i="19"/>
  <c r="AQ851" i="19"/>
  <c r="AR851" i="19"/>
  <c r="AS851" i="19"/>
  <c r="AT851" i="19"/>
  <c r="AV851" i="19"/>
  <c r="AW851" i="19"/>
  <c r="AX851" i="19"/>
  <c r="AY851" i="19"/>
  <c r="BB851" i="19"/>
  <c r="F852" i="19"/>
  <c r="X852" i="19" s="1"/>
  <c r="G852" i="19"/>
  <c r="H852" i="19"/>
  <c r="I852" i="19"/>
  <c r="J852" i="19"/>
  <c r="K852" i="19"/>
  <c r="L852" i="19"/>
  <c r="M852" i="19"/>
  <c r="N852" i="19"/>
  <c r="O852" i="19"/>
  <c r="P852" i="19"/>
  <c r="Q852" i="19"/>
  <c r="R852" i="19"/>
  <c r="S852" i="19"/>
  <c r="T852" i="19"/>
  <c r="U852" i="19"/>
  <c r="V852" i="19"/>
  <c r="W852" i="19"/>
  <c r="Y852" i="19"/>
  <c r="Z852" i="19"/>
  <c r="AA852" i="19"/>
  <c r="AB852" i="19"/>
  <c r="AC852" i="19"/>
  <c r="AD852" i="19"/>
  <c r="AE852" i="19"/>
  <c r="AF852" i="19"/>
  <c r="AG852" i="19"/>
  <c r="AH852" i="19"/>
  <c r="AI852" i="19"/>
  <c r="AJ852" i="19"/>
  <c r="AK852" i="19"/>
  <c r="AL852" i="19"/>
  <c r="AM852" i="19"/>
  <c r="AN852" i="19"/>
  <c r="AO852" i="19"/>
  <c r="AP852" i="19"/>
  <c r="AQ852" i="19"/>
  <c r="AR852" i="19"/>
  <c r="AS852" i="19"/>
  <c r="AT852" i="19"/>
  <c r="AU852" i="19"/>
  <c r="AV852" i="19"/>
  <c r="AW852" i="19"/>
  <c r="AX852" i="19"/>
  <c r="AY852" i="19"/>
  <c r="BB852" i="19"/>
  <c r="F853" i="19"/>
  <c r="G853" i="19"/>
  <c r="H853" i="19"/>
  <c r="I853" i="19"/>
  <c r="J853" i="19"/>
  <c r="K853" i="19"/>
  <c r="L853" i="19"/>
  <c r="M853" i="19"/>
  <c r="N853" i="19"/>
  <c r="O853" i="19"/>
  <c r="P853" i="19"/>
  <c r="Q853" i="19"/>
  <c r="R853" i="19"/>
  <c r="S853" i="19"/>
  <c r="T853" i="19"/>
  <c r="U853" i="19"/>
  <c r="V853" i="19"/>
  <c r="W853" i="19"/>
  <c r="X853" i="19"/>
  <c r="Y853" i="19"/>
  <c r="Z853" i="19"/>
  <c r="AA853" i="19"/>
  <c r="AB853" i="19"/>
  <c r="AC853" i="19"/>
  <c r="AD853" i="19"/>
  <c r="AE853" i="19"/>
  <c r="AF853" i="19"/>
  <c r="AG853" i="19"/>
  <c r="AH853" i="19"/>
  <c r="AI853" i="19"/>
  <c r="AJ853" i="19"/>
  <c r="AK853" i="19"/>
  <c r="AL853" i="19"/>
  <c r="AM853" i="19"/>
  <c r="AN853" i="19"/>
  <c r="AO853" i="19"/>
  <c r="AP853" i="19"/>
  <c r="AQ853" i="19"/>
  <c r="AR853" i="19"/>
  <c r="AS853" i="19"/>
  <c r="AT853" i="19"/>
  <c r="AU853" i="19"/>
  <c r="AV853" i="19"/>
  <c r="AW853" i="19"/>
  <c r="AX853" i="19"/>
  <c r="AY853" i="19"/>
  <c r="BB853" i="19"/>
  <c r="F854" i="19"/>
  <c r="G854" i="19"/>
  <c r="H854" i="19"/>
  <c r="I854" i="19"/>
  <c r="J854" i="19"/>
  <c r="K854" i="19"/>
  <c r="L854" i="19"/>
  <c r="M854" i="19"/>
  <c r="N854" i="19"/>
  <c r="O854" i="19"/>
  <c r="P854" i="19"/>
  <c r="Q854" i="19"/>
  <c r="R854" i="19"/>
  <c r="S854" i="19"/>
  <c r="T854" i="19"/>
  <c r="U854" i="19"/>
  <c r="V854" i="19"/>
  <c r="W854" i="19"/>
  <c r="X854" i="19"/>
  <c r="Y854" i="19"/>
  <c r="Z854" i="19"/>
  <c r="AA854" i="19"/>
  <c r="AB854" i="19"/>
  <c r="AC854" i="19"/>
  <c r="AU854" i="19" s="1"/>
  <c r="AD854" i="19"/>
  <c r="AE854" i="19"/>
  <c r="AF854" i="19"/>
  <c r="AG854" i="19"/>
  <c r="AH854" i="19"/>
  <c r="AI854" i="19"/>
  <c r="AJ854" i="19"/>
  <c r="AK854" i="19"/>
  <c r="AL854" i="19"/>
  <c r="AM854" i="19"/>
  <c r="AN854" i="19"/>
  <c r="AO854" i="19"/>
  <c r="AP854" i="19"/>
  <c r="AQ854" i="19"/>
  <c r="AR854" i="19"/>
  <c r="AS854" i="19"/>
  <c r="AT854" i="19"/>
  <c r="AV854" i="19"/>
  <c r="AW854" i="19"/>
  <c r="AX854" i="19"/>
  <c r="AY854" i="19"/>
  <c r="BB854" i="19"/>
  <c r="F855" i="19"/>
  <c r="X855" i="19" s="1"/>
  <c r="G855" i="19"/>
  <c r="H855" i="19"/>
  <c r="I855" i="19"/>
  <c r="J855" i="19"/>
  <c r="K855" i="19"/>
  <c r="L855" i="19"/>
  <c r="M855" i="19"/>
  <c r="N855" i="19"/>
  <c r="O855" i="19"/>
  <c r="P855" i="19"/>
  <c r="Q855" i="19"/>
  <c r="R855" i="19"/>
  <c r="S855" i="19"/>
  <c r="T855" i="19"/>
  <c r="U855" i="19"/>
  <c r="V855" i="19"/>
  <c r="W855" i="19"/>
  <c r="Y855" i="19"/>
  <c r="Z855" i="19"/>
  <c r="AA855" i="19"/>
  <c r="AB855" i="19"/>
  <c r="AC855" i="19"/>
  <c r="AU855" i="19" s="1"/>
  <c r="AD855" i="19"/>
  <c r="AE855" i="19"/>
  <c r="AF855" i="19"/>
  <c r="AG855" i="19"/>
  <c r="AH855" i="19"/>
  <c r="AI855" i="19"/>
  <c r="AJ855" i="19"/>
  <c r="AK855" i="19"/>
  <c r="AL855" i="19"/>
  <c r="AM855" i="19"/>
  <c r="AN855" i="19"/>
  <c r="AO855" i="19"/>
  <c r="AP855" i="19"/>
  <c r="AQ855" i="19"/>
  <c r="AR855" i="19"/>
  <c r="AS855" i="19"/>
  <c r="AT855" i="19"/>
  <c r="AV855" i="19"/>
  <c r="AW855" i="19"/>
  <c r="AX855" i="19"/>
  <c r="AY855" i="19"/>
  <c r="BB855" i="19"/>
  <c r="F856" i="19"/>
  <c r="X856" i="19" s="1"/>
  <c r="G856" i="19"/>
  <c r="H856" i="19"/>
  <c r="I856" i="19"/>
  <c r="J856" i="19"/>
  <c r="K856" i="19"/>
  <c r="L856" i="19"/>
  <c r="M856" i="19"/>
  <c r="N856" i="19"/>
  <c r="O856" i="19"/>
  <c r="P856" i="19"/>
  <c r="Q856" i="19"/>
  <c r="R856" i="19"/>
  <c r="S856" i="19"/>
  <c r="T856" i="19"/>
  <c r="U856" i="19"/>
  <c r="V856" i="19"/>
  <c r="W856" i="19"/>
  <c r="Y856" i="19"/>
  <c r="Z856" i="19"/>
  <c r="AA856" i="19"/>
  <c r="AB856" i="19"/>
  <c r="AC856" i="19"/>
  <c r="AD856" i="19"/>
  <c r="AE856" i="19"/>
  <c r="AF856" i="19"/>
  <c r="AG856" i="19"/>
  <c r="AH856" i="19"/>
  <c r="AI856" i="19"/>
  <c r="AJ856" i="19"/>
  <c r="AK856" i="19"/>
  <c r="AL856" i="19"/>
  <c r="AM856" i="19"/>
  <c r="AN856" i="19"/>
  <c r="AO856" i="19"/>
  <c r="AP856" i="19"/>
  <c r="AQ856" i="19"/>
  <c r="AR856" i="19"/>
  <c r="AS856" i="19"/>
  <c r="AT856" i="19"/>
  <c r="AU856" i="19"/>
  <c r="AV856" i="19"/>
  <c r="AW856" i="19"/>
  <c r="AX856" i="19"/>
  <c r="AY856" i="19"/>
  <c r="BB856" i="19"/>
  <c r="F857" i="19"/>
  <c r="G857" i="19"/>
  <c r="H857" i="19"/>
  <c r="I857" i="19"/>
  <c r="J857" i="19"/>
  <c r="K857" i="19"/>
  <c r="L857" i="19"/>
  <c r="M857" i="19"/>
  <c r="N857" i="19"/>
  <c r="O857" i="19"/>
  <c r="P857" i="19"/>
  <c r="Q857" i="19"/>
  <c r="R857" i="19"/>
  <c r="S857" i="19"/>
  <c r="T857" i="19"/>
  <c r="U857" i="19"/>
  <c r="V857" i="19"/>
  <c r="W857" i="19"/>
  <c r="X857" i="19"/>
  <c r="Y857" i="19"/>
  <c r="Z857" i="19"/>
  <c r="AA857" i="19"/>
  <c r="AB857" i="19"/>
  <c r="AC857" i="19"/>
  <c r="AD857" i="19"/>
  <c r="AE857" i="19"/>
  <c r="AF857" i="19"/>
  <c r="AG857" i="19"/>
  <c r="AH857" i="19"/>
  <c r="AI857" i="19"/>
  <c r="AJ857" i="19"/>
  <c r="AK857" i="19"/>
  <c r="AL857" i="19"/>
  <c r="AM857" i="19"/>
  <c r="AN857" i="19"/>
  <c r="AO857" i="19"/>
  <c r="AP857" i="19"/>
  <c r="AQ857" i="19"/>
  <c r="AR857" i="19"/>
  <c r="AS857" i="19"/>
  <c r="AT857" i="19"/>
  <c r="AU857" i="19"/>
  <c r="AV857" i="19"/>
  <c r="AW857" i="19"/>
  <c r="AX857" i="19"/>
  <c r="AY857" i="19"/>
  <c r="BB857" i="19"/>
  <c r="F858" i="19"/>
  <c r="G858" i="19"/>
  <c r="H858" i="19"/>
  <c r="I858" i="19"/>
  <c r="J858" i="19"/>
  <c r="K858" i="19"/>
  <c r="L858" i="19"/>
  <c r="M858" i="19"/>
  <c r="N858" i="19"/>
  <c r="O858" i="19"/>
  <c r="P858" i="19"/>
  <c r="Q858" i="19"/>
  <c r="R858" i="19"/>
  <c r="S858" i="19"/>
  <c r="T858" i="19"/>
  <c r="U858" i="19"/>
  <c r="V858" i="19"/>
  <c r="W858" i="19"/>
  <c r="X858" i="19"/>
  <c r="Y858" i="19"/>
  <c r="Z858" i="19"/>
  <c r="AA858" i="19"/>
  <c r="AB858" i="19"/>
  <c r="AC858" i="19"/>
  <c r="AD858" i="19"/>
  <c r="AE858" i="19"/>
  <c r="AF858" i="19"/>
  <c r="AG858" i="19"/>
  <c r="AH858" i="19"/>
  <c r="AI858" i="19"/>
  <c r="AJ858" i="19"/>
  <c r="AK858" i="19"/>
  <c r="AL858" i="19"/>
  <c r="AM858" i="19"/>
  <c r="AN858" i="19"/>
  <c r="AO858" i="19"/>
  <c r="AP858" i="19"/>
  <c r="AQ858" i="19"/>
  <c r="AR858" i="19"/>
  <c r="AS858" i="19"/>
  <c r="AT858" i="19"/>
  <c r="AU858" i="19"/>
  <c r="AV858" i="19"/>
  <c r="AW858" i="19"/>
  <c r="AX858" i="19"/>
  <c r="AY858" i="19"/>
  <c r="BB858" i="19"/>
  <c r="F859" i="19"/>
  <c r="G859" i="19"/>
  <c r="H859" i="19"/>
  <c r="I859" i="19"/>
  <c r="J859" i="19"/>
  <c r="K859" i="19"/>
  <c r="L859" i="19"/>
  <c r="M859" i="19"/>
  <c r="N859" i="19"/>
  <c r="O859" i="19"/>
  <c r="P859" i="19"/>
  <c r="Q859" i="19"/>
  <c r="R859" i="19"/>
  <c r="S859" i="19"/>
  <c r="T859" i="19"/>
  <c r="U859" i="19"/>
  <c r="V859" i="19"/>
  <c r="W859" i="19"/>
  <c r="X859" i="19"/>
  <c r="Y859" i="19"/>
  <c r="Z859" i="19"/>
  <c r="AA859" i="19"/>
  <c r="AB859" i="19"/>
  <c r="AC859" i="19"/>
  <c r="AU859" i="19" s="1"/>
  <c r="AD859" i="19"/>
  <c r="AE859" i="19"/>
  <c r="AF859" i="19"/>
  <c r="AG859" i="19"/>
  <c r="AH859" i="19"/>
  <c r="AI859" i="19"/>
  <c r="AJ859" i="19"/>
  <c r="AK859" i="19"/>
  <c r="AL859" i="19"/>
  <c r="AM859" i="19"/>
  <c r="AN859" i="19"/>
  <c r="AO859" i="19"/>
  <c r="AP859" i="19"/>
  <c r="AQ859" i="19"/>
  <c r="AR859" i="19"/>
  <c r="AS859" i="19"/>
  <c r="AT859" i="19"/>
  <c r="AV859" i="19"/>
  <c r="AW859" i="19"/>
  <c r="AX859" i="19"/>
  <c r="AY859" i="19"/>
  <c r="BB859" i="19"/>
  <c r="F860" i="19"/>
  <c r="X860" i="19" s="1"/>
  <c r="G860" i="19"/>
  <c r="H860" i="19"/>
  <c r="I860" i="19"/>
  <c r="J860" i="19"/>
  <c r="K860" i="19"/>
  <c r="L860" i="19"/>
  <c r="M860" i="19"/>
  <c r="N860" i="19"/>
  <c r="O860" i="19"/>
  <c r="P860" i="19"/>
  <c r="Q860" i="19"/>
  <c r="R860" i="19"/>
  <c r="S860" i="19"/>
  <c r="T860" i="19"/>
  <c r="U860" i="19"/>
  <c r="V860" i="19"/>
  <c r="W860" i="19"/>
  <c r="Y860" i="19"/>
  <c r="Z860" i="19"/>
  <c r="AA860" i="19"/>
  <c r="AB860" i="19"/>
  <c r="AC860" i="19"/>
  <c r="AD860" i="19"/>
  <c r="AE860" i="19"/>
  <c r="AF860" i="19"/>
  <c r="AG860" i="19"/>
  <c r="AH860" i="19"/>
  <c r="AI860" i="19"/>
  <c r="AJ860" i="19"/>
  <c r="AK860" i="19"/>
  <c r="AL860" i="19"/>
  <c r="AM860" i="19"/>
  <c r="AN860" i="19"/>
  <c r="AO860" i="19"/>
  <c r="AP860" i="19"/>
  <c r="AQ860" i="19"/>
  <c r="AR860" i="19"/>
  <c r="AS860" i="19"/>
  <c r="AT860" i="19"/>
  <c r="AU860" i="19"/>
  <c r="AV860" i="19"/>
  <c r="AW860" i="19"/>
  <c r="AX860" i="19"/>
  <c r="AY860" i="19"/>
  <c r="BB860" i="19"/>
  <c r="F861" i="19"/>
  <c r="G861" i="19"/>
  <c r="H861" i="19"/>
  <c r="I861" i="19"/>
  <c r="J861" i="19"/>
  <c r="K861" i="19"/>
  <c r="L861" i="19"/>
  <c r="M861" i="19"/>
  <c r="N861" i="19"/>
  <c r="O861" i="19"/>
  <c r="P861" i="19"/>
  <c r="Q861" i="19"/>
  <c r="R861" i="19"/>
  <c r="S861" i="19"/>
  <c r="T861" i="19"/>
  <c r="U861" i="19"/>
  <c r="V861" i="19"/>
  <c r="W861" i="19"/>
  <c r="X861" i="19"/>
  <c r="Y861" i="19"/>
  <c r="Z861" i="19"/>
  <c r="AA861" i="19"/>
  <c r="AB861" i="19"/>
  <c r="AC861" i="19"/>
  <c r="AD861" i="19"/>
  <c r="AE861" i="19"/>
  <c r="AF861" i="19"/>
  <c r="AG861" i="19"/>
  <c r="AH861" i="19"/>
  <c r="AI861" i="19"/>
  <c r="AJ861" i="19"/>
  <c r="AK861" i="19"/>
  <c r="AL861" i="19"/>
  <c r="AM861" i="19"/>
  <c r="AN861" i="19"/>
  <c r="AO861" i="19"/>
  <c r="AP861" i="19"/>
  <c r="AQ861" i="19"/>
  <c r="AR861" i="19"/>
  <c r="AS861" i="19"/>
  <c r="AT861" i="19"/>
  <c r="AU861" i="19"/>
  <c r="AV861" i="19"/>
  <c r="AW861" i="19"/>
  <c r="AX861" i="19"/>
  <c r="AY861" i="19"/>
  <c r="BB861" i="19"/>
  <c r="F862" i="19"/>
  <c r="G862" i="19"/>
  <c r="H862" i="19"/>
  <c r="I862" i="19"/>
  <c r="J862" i="19"/>
  <c r="K862" i="19"/>
  <c r="L862" i="19"/>
  <c r="M862" i="19"/>
  <c r="N862" i="19"/>
  <c r="O862" i="19"/>
  <c r="P862" i="19"/>
  <c r="Q862" i="19"/>
  <c r="R862" i="19"/>
  <c r="S862" i="19"/>
  <c r="T862" i="19"/>
  <c r="U862" i="19"/>
  <c r="V862" i="19"/>
  <c r="W862" i="19"/>
  <c r="X862" i="19"/>
  <c r="Y862" i="19"/>
  <c r="Z862" i="19"/>
  <c r="AA862" i="19"/>
  <c r="AB862" i="19"/>
  <c r="AC862" i="19"/>
  <c r="AD862" i="19"/>
  <c r="AE862" i="19"/>
  <c r="AF862" i="19"/>
  <c r="AG862" i="19"/>
  <c r="AH862" i="19"/>
  <c r="AI862" i="19"/>
  <c r="AJ862" i="19"/>
  <c r="AK862" i="19"/>
  <c r="AL862" i="19"/>
  <c r="AM862" i="19"/>
  <c r="AN862" i="19"/>
  <c r="AO862" i="19"/>
  <c r="AP862" i="19"/>
  <c r="AQ862" i="19"/>
  <c r="AR862" i="19"/>
  <c r="AS862" i="19"/>
  <c r="AT862" i="19"/>
  <c r="AU862" i="19"/>
  <c r="AV862" i="19"/>
  <c r="AW862" i="19"/>
  <c r="AX862" i="19"/>
  <c r="AY862" i="19"/>
  <c r="BB862" i="19"/>
  <c r="F863" i="19"/>
  <c r="G863" i="19"/>
  <c r="H863" i="19"/>
  <c r="I863" i="19"/>
  <c r="J863" i="19"/>
  <c r="K863" i="19"/>
  <c r="L863" i="19"/>
  <c r="M863" i="19"/>
  <c r="N863" i="19"/>
  <c r="O863" i="19"/>
  <c r="P863" i="19"/>
  <c r="Q863" i="19"/>
  <c r="R863" i="19"/>
  <c r="S863" i="19"/>
  <c r="T863" i="19"/>
  <c r="U863" i="19"/>
  <c r="V863" i="19"/>
  <c r="W863" i="19"/>
  <c r="X863" i="19"/>
  <c r="Y863" i="19"/>
  <c r="Z863" i="19"/>
  <c r="AA863" i="19"/>
  <c r="AB863" i="19"/>
  <c r="AC863" i="19"/>
  <c r="AU863" i="19" s="1"/>
  <c r="AD863" i="19"/>
  <c r="AE863" i="19"/>
  <c r="AF863" i="19"/>
  <c r="AG863" i="19"/>
  <c r="AH863" i="19"/>
  <c r="AI863" i="19"/>
  <c r="AJ863" i="19"/>
  <c r="AK863" i="19"/>
  <c r="AL863" i="19"/>
  <c r="AM863" i="19"/>
  <c r="AN863" i="19"/>
  <c r="AO863" i="19"/>
  <c r="AP863" i="19"/>
  <c r="AQ863" i="19"/>
  <c r="AR863" i="19"/>
  <c r="AS863" i="19"/>
  <c r="AT863" i="19"/>
  <c r="AV863" i="19"/>
  <c r="AW863" i="19"/>
  <c r="AX863" i="19"/>
  <c r="AY863" i="19"/>
  <c r="BB863" i="19"/>
  <c r="F864" i="19"/>
  <c r="X864" i="19" s="1"/>
  <c r="G864" i="19"/>
  <c r="H864" i="19"/>
  <c r="I864" i="19"/>
  <c r="J864" i="19"/>
  <c r="K864" i="19"/>
  <c r="L864" i="19"/>
  <c r="M864" i="19"/>
  <c r="N864" i="19"/>
  <c r="O864" i="19"/>
  <c r="P864" i="19"/>
  <c r="Q864" i="19"/>
  <c r="R864" i="19"/>
  <c r="S864" i="19"/>
  <c r="T864" i="19"/>
  <c r="U864" i="19"/>
  <c r="V864" i="19"/>
  <c r="W864" i="19"/>
  <c r="Y864" i="19"/>
  <c r="Z864" i="19"/>
  <c r="AA864" i="19"/>
  <c r="AB864" i="19"/>
  <c r="AC864" i="19"/>
  <c r="AU864" i="19" s="1"/>
  <c r="AD864" i="19"/>
  <c r="AE864" i="19"/>
  <c r="AF864" i="19"/>
  <c r="AG864" i="19"/>
  <c r="AH864" i="19"/>
  <c r="AI864" i="19"/>
  <c r="AJ864" i="19"/>
  <c r="AK864" i="19"/>
  <c r="AL864" i="19"/>
  <c r="AM864" i="19"/>
  <c r="AN864" i="19"/>
  <c r="AO864" i="19"/>
  <c r="AP864" i="19"/>
  <c r="AQ864" i="19"/>
  <c r="AR864" i="19"/>
  <c r="AS864" i="19"/>
  <c r="AT864" i="19"/>
  <c r="AV864" i="19"/>
  <c r="AW864" i="19"/>
  <c r="AX864" i="19"/>
  <c r="AY864" i="19"/>
  <c r="BB864" i="19"/>
  <c r="F865" i="19"/>
  <c r="X865" i="19" s="1"/>
  <c r="G865" i="19"/>
  <c r="H865" i="19"/>
  <c r="I865" i="19"/>
  <c r="J865" i="19"/>
  <c r="K865" i="19"/>
  <c r="L865" i="19"/>
  <c r="M865" i="19"/>
  <c r="N865" i="19"/>
  <c r="O865" i="19"/>
  <c r="P865" i="19"/>
  <c r="Q865" i="19"/>
  <c r="R865" i="19"/>
  <c r="S865" i="19"/>
  <c r="T865" i="19"/>
  <c r="U865" i="19"/>
  <c r="V865" i="19"/>
  <c r="W865" i="19"/>
  <c r="Y865" i="19"/>
  <c r="Z865" i="19"/>
  <c r="AA865" i="19"/>
  <c r="AB865" i="19"/>
  <c r="AC865" i="19"/>
  <c r="AD865" i="19"/>
  <c r="AE865" i="19"/>
  <c r="AF865" i="19"/>
  <c r="AG865" i="19"/>
  <c r="AH865" i="19"/>
  <c r="AI865" i="19"/>
  <c r="AJ865" i="19"/>
  <c r="AK865" i="19"/>
  <c r="AL865" i="19"/>
  <c r="AM865" i="19"/>
  <c r="AN865" i="19"/>
  <c r="AO865" i="19"/>
  <c r="AP865" i="19"/>
  <c r="AQ865" i="19"/>
  <c r="AR865" i="19"/>
  <c r="AS865" i="19"/>
  <c r="AT865" i="19"/>
  <c r="AU865" i="19"/>
  <c r="AV865" i="19"/>
  <c r="AW865" i="19"/>
  <c r="AX865" i="19"/>
  <c r="AY865" i="19"/>
  <c r="BB865" i="19"/>
  <c r="F866" i="19"/>
  <c r="G866" i="19"/>
  <c r="H866" i="19"/>
  <c r="I866" i="19"/>
  <c r="J866" i="19"/>
  <c r="K866" i="19"/>
  <c r="L866" i="19"/>
  <c r="M866" i="19"/>
  <c r="N866" i="19"/>
  <c r="O866" i="19"/>
  <c r="P866" i="19"/>
  <c r="Q866" i="19"/>
  <c r="R866" i="19"/>
  <c r="S866" i="19"/>
  <c r="T866" i="19"/>
  <c r="U866" i="19"/>
  <c r="V866" i="19"/>
  <c r="W866" i="19"/>
  <c r="X866" i="19"/>
  <c r="Y866" i="19"/>
  <c r="Z866" i="19"/>
  <c r="AA866" i="19"/>
  <c r="AB866" i="19"/>
  <c r="AC866" i="19"/>
  <c r="AD866" i="19"/>
  <c r="AE866" i="19"/>
  <c r="AF866" i="19"/>
  <c r="AG866" i="19"/>
  <c r="AH866" i="19"/>
  <c r="AI866" i="19"/>
  <c r="AJ866" i="19"/>
  <c r="AK866" i="19"/>
  <c r="AL866" i="19"/>
  <c r="AM866" i="19"/>
  <c r="AN866" i="19"/>
  <c r="AO866" i="19"/>
  <c r="AP866" i="19"/>
  <c r="AQ866" i="19"/>
  <c r="AR866" i="19"/>
  <c r="AS866" i="19"/>
  <c r="AT866" i="19"/>
  <c r="AU866" i="19"/>
  <c r="AV866" i="19"/>
  <c r="AW866" i="19"/>
  <c r="AX866" i="19"/>
  <c r="AY866" i="19"/>
  <c r="BB866" i="19"/>
  <c r="F867" i="19"/>
  <c r="G867" i="19"/>
  <c r="H867" i="19"/>
  <c r="I867" i="19"/>
  <c r="J867" i="19"/>
  <c r="K867" i="19"/>
  <c r="L867" i="19"/>
  <c r="M867" i="19"/>
  <c r="N867" i="19"/>
  <c r="O867" i="19"/>
  <c r="P867" i="19"/>
  <c r="Q867" i="19"/>
  <c r="R867" i="19"/>
  <c r="S867" i="19"/>
  <c r="T867" i="19"/>
  <c r="U867" i="19"/>
  <c r="V867" i="19"/>
  <c r="W867" i="19"/>
  <c r="X867" i="19"/>
  <c r="Y867" i="19"/>
  <c r="Z867" i="19"/>
  <c r="AA867" i="19"/>
  <c r="AB867" i="19"/>
  <c r="AC867" i="19"/>
  <c r="AD867" i="19"/>
  <c r="AE867" i="19"/>
  <c r="AF867" i="19"/>
  <c r="AG867" i="19"/>
  <c r="AH867" i="19"/>
  <c r="AI867" i="19"/>
  <c r="AJ867" i="19"/>
  <c r="AK867" i="19"/>
  <c r="AL867" i="19"/>
  <c r="AM867" i="19"/>
  <c r="AN867" i="19"/>
  <c r="AO867" i="19"/>
  <c r="AP867" i="19"/>
  <c r="AQ867" i="19"/>
  <c r="AR867" i="19"/>
  <c r="AS867" i="19"/>
  <c r="AT867" i="19"/>
  <c r="AU867" i="19"/>
  <c r="AV867" i="19"/>
  <c r="AW867" i="19"/>
  <c r="AX867" i="19"/>
  <c r="AY867" i="19"/>
  <c r="BB867" i="19"/>
  <c r="F868" i="19"/>
  <c r="G868" i="19"/>
  <c r="H868" i="19"/>
  <c r="I868" i="19"/>
  <c r="J868" i="19"/>
  <c r="K868" i="19"/>
  <c r="L868" i="19"/>
  <c r="M868" i="19"/>
  <c r="N868" i="19"/>
  <c r="O868" i="19"/>
  <c r="P868" i="19"/>
  <c r="Q868" i="19"/>
  <c r="R868" i="19"/>
  <c r="S868" i="19"/>
  <c r="T868" i="19"/>
  <c r="U868" i="19"/>
  <c r="V868" i="19"/>
  <c r="W868" i="19"/>
  <c r="X868" i="19"/>
  <c r="Y868" i="19"/>
  <c r="Z868" i="19"/>
  <c r="AA868" i="19"/>
  <c r="AB868" i="19"/>
  <c r="AC868" i="19"/>
  <c r="AD868" i="19"/>
  <c r="AE868" i="19"/>
  <c r="AF868" i="19"/>
  <c r="AG868" i="19"/>
  <c r="AH868" i="19"/>
  <c r="AI868" i="19"/>
  <c r="AJ868" i="19"/>
  <c r="AK868" i="19"/>
  <c r="AL868" i="19"/>
  <c r="AM868" i="19"/>
  <c r="AN868" i="19"/>
  <c r="AO868" i="19"/>
  <c r="AP868" i="19"/>
  <c r="AQ868" i="19"/>
  <c r="AR868" i="19"/>
  <c r="AS868" i="19"/>
  <c r="AT868" i="19"/>
  <c r="AU868" i="19"/>
  <c r="AV868" i="19"/>
  <c r="AW868" i="19"/>
  <c r="AX868" i="19"/>
  <c r="AY868" i="19"/>
  <c r="BB868" i="19"/>
  <c r="F869" i="19"/>
  <c r="G869" i="19"/>
  <c r="H869" i="19"/>
  <c r="I869" i="19"/>
  <c r="J869" i="19"/>
  <c r="K869" i="19"/>
  <c r="L869" i="19"/>
  <c r="M869" i="19"/>
  <c r="N869" i="19"/>
  <c r="O869" i="19"/>
  <c r="P869" i="19"/>
  <c r="Q869" i="19"/>
  <c r="R869" i="19"/>
  <c r="S869" i="19"/>
  <c r="T869" i="19"/>
  <c r="U869" i="19"/>
  <c r="V869" i="19"/>
  <c r="W869" i="19"/>
  <c r="X869" i="19"/>
  <c r="Y869" i="19"/>
  <c r="Z869" i="19"/>
  <c r="AA869" i="19"/>
  <c r="AB869" i="19"/>
  <c r="AC869" i="19"/>
  <c r="AD869" i="19"/>
  <c r="AE869" i="19"/>
  <c r="AF869" i="19"/>
  <c r="AG869" i="19"/>
  <c r="AH869" i="19"/>
  <c r="AI869" i="19"/>
  <c r="AJ869" i="19"/>
  <c r="AK869" i="19"/>
  <c r="AL869" i="19"/>
  <c r="AM869" i="19"/>
  <c r="AN869" i="19"/>
  <c r="AO869" i="19"/>
  <c r="AP869" i="19"/>
  <c r="AQ869" i="19"/>
  <c r="AR869" i="19"/>
  <c r="AS869" i="19"/>
  <c r="AT869" i="19"/>
  <c r="AU869" i="19"/>
  <c r="AV869" i="19"/>
  <c r="AW869" i="19"/>
  <c r="AX869" i="19"/>
  <c r="AY869" i="19"/>
  <c r="BB869" i="19"/>
  <c r="F870" i="19"/>
  <c r="G870" i="19"/>
  <c r="H870" i="19"/>
  <c r="I870" i="19"/>
  <c r="J870" i="19"/>
  <c r="K870" i="19"/>
  <c r="L870" i="19"/>
  <c r="M870" i="19"/>
  <c r="N870" i="19"/>
  <c r="O870" i="19"/>
  <c r="P870" i="19"/>
  <c r="Q870" i="19"/>
  <c r="R870" i="19"/>
  <c r="S870" i="19"/>
  <c r="T870" i="19"/>
  <c r="U870" i="19"/>
  <c r="V870" i="19"/>
  <c r="W870" i="19"/>
  <c r="X870" i="19"/>
  <c r="Y870" i="19"/>
  <c r="Z870" i="19"/>
  <c r="AA870" i="19"/>
  <c r="AB870" i="19"/>
  <c r="AC870" i="19"/>
  <c r="AD870" i="19"/>
  <c r="AE870" i="19"/>
  <c r="AF870" i="19"/>
  <c r="AG870" i="19"/>
  <c r="AH870" i="19"/>
  <c r="AI870" i="19"/>
  <c r="AJ870" i="19"/>
  <c r="AK870" i="19"/>
  <c r="AL870" i="19"/>
  <c r="AM870" i="19"/>
  <c r="AN870" i="19"/>
  <c r="AO870" i="19"/>
  <c r="AP870" i="19"/>
  <c r="AQ870" i="19"/>
  <c r="AR870" i="19"/>
  <c r="AS870" i="19"/>
  <c r="AT870" i="19"/>
  <c r="AU870" i="19"/>
  <c r="AV870" i="19"/>
  <c r="AW870" i="19"/>
  <c r="AX870" i="19"/>
  <c r="AY870" i="19"/>
  <c r="BB870" i="19"/>
  <c r="F871" i="19"/>
  <c r="G871" i="19"/>
  <c r="H871" i="19"/>
  <c r="I871" i="19"/>
  <c r="J871" i="19"/>
  <c r="K871" i="19"/>
  <c r="L871" i="19"/>
  <c r="M871" i="19"/>
  <c r="N871" i="19"/>
  <c r="O871" i="19"/>
  <c r="P871" i="19"/>
  <c r="Q871" i="19"/>
  <c r="R871" i="19"/>
  <c r="S871" i="19"/>
  <c r="T871" i="19"/>
  <c r="U871" i="19"/>
  <c r="V871" i="19"/>
  <c r="W871" i="19"/>
  <c r="X871" i="19"/>
  <c r="Y871" i="19"/>
  <c r="Z871" i="19"/>
  <c r="AA871" i="19"/>
  <c r="AB871" i="19"/>
  <c r="AC871" i="19"/>
  <c r="AU871" i="19" s="1"/>
  <c r="AD871" i="19"/>
  <c r="AE871" i="19"/>
  <c r="AF871" i="19"/>
  <c r="AG871" i="19"/>
  <c r="AH871" i="19"/>
  <c r="AI871" i="19"/>
  <c r="AJ871" i="19"/>
  <c r="AK871" i="19"/>
  <c r="AL871" i="19"/>
  <c r="AM871" i="19"/>
  <c r="AN871" i="19"/>
  <c r="AO871" i="19"/>
  <c r="AP871" i="19"/>
  <c r="AQ871" i="19"/>
  <c r="AR871" i="19"/>
  <c r="AS871" i="19"/>
  <c r="AT871" i="19"/>
  <c r="AV871" i="19"/>
  <c r="AW871" i="19"/>
  <c r="AX871" i="19"/>
  <c r="AY871" i="19"/>
  <c r="BB871" i="19"/>
  <c r="F872" i="19"/>
  <c r="X872" i="19" s="1"/>
  <c r="G872" i="19"/>
  <c r="H872" i="19"/>
  <c r="I872" i="19"/>
  <c r="J872" i="19"/>
  <c r="K872" i="19"/>
  <c r="L872" i="19"/>
  <c r="M872" i="19"/>
  <c r="N872" i="19"/>
  <c r="O872" i="19"/>
  <c r="P872" i="19"/>
  <c r="Q872" i="19"/>
  <c r="R872" i="19"/>
  <c r="S872" i="19"/>
  <c r="T872" i="19"/>
  <c r="U872" i="19"/>
  <c r="V872" i="19"/>
  <c r="W872" i="19"/>
  <c r="Y872" i="19"/>
  <c r="Z872" i="19"/>
  <c r="AA872" i="19"/>
  <c r="AB872" i="19"/>
  <c r="AC872" i="19"/>
  <c r="AD872" i="19"/>
  <c r="AE872" i="19"/>
  <c r="AF872" i="19"/>
  <c r="AG872" i="19"/>
  <c r="AH872" i="19"/>
  <c r="AI872" i="19"/>
  <c r="AJ872" i="19"/>
  <c r="AK872" i="19"/>
  <c r="AL872" i="19"/>
  <c r="AM872" i="19"/>
  <c r="AN872" i="19"/>
  <c r="AO872" i="19"/>
  <c r="AP872" i="19"/>
  <c r="AQ872" i="19"/>
  <c r="AR872" i="19"/>
  <c r="AS872" i="19"/>
  <c r="AT872" i="19"/>
  <c r="AU872" i="19"/>
  <c r="AV872" i="19"/>
  <c r="AW872" i="19"/>
  <c r="AX872" i="19"/>
  <c r="AY872" i="19"/>
  <c r="BB872" i="19"/>
  <c r="F873" i="19"/>
  <c r="G873" i="19"/>
  <c r="H873" i="19"/>
  <c r="I873" i="19"/>
  <c r="J873" i="19"/>
  <c r="K873" i="19"/>
  <c r="L873" i="19"/>
  <c r="M873" i="19"/>
  <c r="N873" i="19"/>
  <c r="O873" i="19"/>
  <c r="P873" i="19"/>
  <c r="Q873" i="19"/>
  <c r="R873" i="19"/>
  <c r="S873" i="19"/>
  <c r="T873" i="19"/>
  <c r="U873" i="19"/>
  <c r="V873" i="19"/>
  <c r="W873" i="19"/>
  <c r="X873" i="19"/>
  <c r="Y873" i="19"/>
  <c r="Z873" i="19"/>
  <c r="AA873" i="19"/>
  <c r="AB873" i="19"/>
  <c r="AC873" i="19"/>
  <c r="AD873" i="19"/>
  <c r="AE873" i="19"/>
  <c r="AF873" i="19"/>
  <c r="AG873" i="19"/>
  <c r="AH873" i="19"/>
  <c r="AI873" i="19"/>
  <c r="AJ873" i="19"/>
  <c r="AK873" i="19"/>
  <c r="AL873" i="19"/>
  <c r="AM873" i="19"/>
  <c r="AN873" i="19"/>
  <c r="AO873" i="19"/>
  <c r="AP873" i="19"/>
  <c r="AQ873" i="19"/>
  <c r="AR873" i="19"/>
  <c r="AS873" i="19"/>
  <c r="AT873" i="19"/>
  <c r="AU873" i="19"/>
  <c r="AV873" i="19"/>
  <c r="AW873" i="19"/>
  <c r="AX873" i="19"/>
  <c r="AY873" i="19"/>
  <c r="BB873" i="19"/>
  <c r="F874" i="19"/>
  <c r="G874" i="19"/>
  <c r="H874" i="19"/>
  <c r="I874" i="19"/>
  <c r="J874" i="19"/>
  <c r="K874" i="19"/>
  <c r="L874" i="19"/>
  <c r="M874" i="19"/>
  <c r="N874" i="19"/>
  <c r="O874" i="19"/>
  <c r="P874" i="19"/>
  <c r="Q874" i="19"/>
  <c r="R874" i="19"/>
  <c r="S874" i="19"/>
  <c r="T874" i="19"/>
  <c r="U874" i="19"/>
  <c r="V874" i="19"/>
  <c r="W874" i="19"/>
  <c r="X874" i="19"/>
  <c r="Y874" i="19"/>
  <c r="Z874" i="19"/>
  <c r="AA874" i="19"/>
  <c r="AB874" i="19"/>
  <c r="AC874" i="19"/>
  <c r="AD874" i="19"/>
  <c r="AE874" i="19"/>
  <c r="AF874" i="19"/>
  <c r="AG874" i="19"/>
  <c r="AH874" i="19"/>
  <c r="AI874" i="19"/>
  <c r="AJ874" i="19"/>
  <c r="AK874" i="19"/>
  <c r="AL874" i="19"/>
  <c r="AM874" i="19"/>
  <c r="AN874" i="19"/>
  <c r="AO874" i="19"/>
  <c r="AP874" i="19"/>
  <c r="AQ874" i="19"/>
  <c r="AR874" i="19"/>
  <c r="AS874" i="19"/>
  <c r="AT874" i="19"/>
  <c r="AU874" i="19"/>
  <c r="AV874" i="19"/>
  <c r="AW874" i="19"/>
  <c r="AX874" i="19"/>
  <c r="AY874" i="19"/>
  <c r="BB874" i="19"/>
  <c r="F875" i="19"/>
  <c r="G875" i="19"/>
  <c r="H875" i="19"/>
  <c r="I875" i="19"/>
  <c r="J875" i="19"/>
  <c r="K875" i="19"/>
  <c r="L875" i="19"/>
  <c r="M875" i="19"/>
  <c r="N875" i="19"/>
  <c r="O875" i="19"/>
  <c r="P875" i="19"/>
  <c r="Q875" i="19"/>
  <c r="R875" i="19"/>
  <c r="S875" i="19"/>
  <c r="T875" i="19"/>
  <c r="U875" i="19"/>
  <c r="V875" i="19"/>
  <c r="W875" i="19"/>
  <c r="X875" i="19"/>
  <c r="Y875" i="19"/>
  <c r="Z875" i="19"/>
  <c r="AA875" i="19"/>
  <c r="AB875" i="19"/>
  <c r="AC875" i="19"/>
  <c r="AD875" i="19"/>
  <c r="AE875" i="19"/>
  <c r="AF875" i="19"/>
  <c r="AG875" i="19"/>
  <c r="AH875" i="19"/>
  <c r="AI875" i="19"/>
  <c r="AJ875" i="19"/>
  <c r="AK875" i="19"/>
  <c r="AL875" i="19"/>
  <c r="AM875" i="19"/>
  <c r="AN875" i="19"/>
  <c r="AO875" i="19"/>
  <c r="AP875" i="19"/>
  <c r="AQ875" i="19"/>
  <c r="AR875" i="19"/>
  <c r="AS875" i="19"/>
  <c r="AT875" i="19"/>
  <c r="AU875" i="19"/>
  <c r="AV875" i="19"/>
  <c r="AW875" i="19"/>
  <c r="AX875" i="19"/>
  <c r="AY875" i="19"/>
  <c r="BB875" i="19"/>
  <c r="F876" i="19"/>
  <c r="G876" i="19"/>
  <c r="H876" i="19"/>
  <c r="I876" i="19"/>
  <c r="J876" i="19"/>
  <c r="K876" i="19"/>
  <c r="L876" i="19"/>
  <c r="M876" i="19"/>
  <c r="N876" i="19"/>
  <c r="O876" i="19"/>
  <c r="P876" i="19"/>
  <c r="Q876" i="19"/>
  <c r="R876" i="19"/>
  <c r="S876" i="19"/>
  <c r="T876" i="19"/>
  <c r="U876" i="19"/>
  <c r="V876" i="19"/>
  <c r="W876" i="19"/>
  <c r="X876" i="19"/>
  <c r="Y876" i="19"/>
  <c r="Z876" i="19"/>
  <c r="AA876" i="19"/>
  <c r="AB876" i="19"/>
  <c r="AC876" i="19"/>
  <c r="AD876" i="19"/>
  <c r="AE876" i="19"/>
  <c r="AF876" i="19"/>
  <c r="AG876" i="19"/>
  <c r="AH876" i="19"/>
  <c r="AI876" i="19"/>
  <c r="AJ876" i="19"/>
  <c r="AK876" i="19"/>
  <c r="AL876" i="19"/>
  <c r="AM876" i="19"/>
  <c r="AN876" i="19"/>
  <c r="AO876" i="19"/>
  <c r="AP876" i="19"/>
  <c r="AQ876" i="19"/>
  <c r="AR876" i="19"/>
  <c r="AS876" i="19"/>
  <c r="AT876" i="19"/>
  <c r="AU876" i="19"/>
  <c r="AV876" i="19"/>
  <c r="AW876" i="19"/>
  <c r="AX876" i="19"/>
  <c r="AY876" i="19"/>
  <c r="BB876" i="19"/>
  <c r="F877" i="19"/>
  <c r="G877" i="19"/>
  <c r="H877" i="19"/>
  <c r="I877" i="19"/>
  <c r="J877" i="19"/>
  <c r="K877" i="19"/>
  <c r="L877" i="19"/>
  <c r="M877" i="19"/>
  <c r="N877" i="19"/>
  <c r="O877" i="19"/>
  <c r="P877" i="19"/>
  <c r="Q877" i="19"/>
  <c r="R877" i="19"/>
  <c r="S877" i="19"/>
  <c r="T877" i="19"/>
  <c r="U877" i="19"/>
  <c r="V877" i="19"/>
  <c r="W877" i="19"/>
  <c r="X877" i="19"/>
  <c r="Y877" i="19"/>
  <c r="Z877" i="19"/>
  <c r="AA877" i="19"/>
  <c r="AB877" i="19"/>
  <c r="AC877" i="19"/>
  <c r="AD877" i="19"/>
  <c r="AE877" i="19"/>
  <c r="AF877" i="19"/>
  <c r="AG877" i="19"/>
  <c r="AH877" i="19"/>
  <c r="AI877" i="19"/>
  <c r="AJ877" i="19"/>
  <c r="AK877" i="19"/>
  <c r="AL877" i="19"/>
  <c r="AM877" i="19"/>
  <c r="AN877" i="19"/>
  <c r="AO877" i="19"/>
  <c r="AP877" i="19"/>
  <c r="AQ877" i="19"/>
  <c r="AR877" i="19"/>
  <c r="AS877" i="19"/>
  <c r="AT877" i="19"/>
  <c r="AU877" i="19"/>
  <c r="AV877" i="19"/>
  <c r="AW877" i="19"/>
  <c r="AX877" i="19"/>
  <c r="AY877" i="19"/>
  <c r="BB877" i="19"/>
  <c r="F878" i="19"/>
  <c r="G878" i="19"/>
  <c r="H878" i="19"/>
  <c r="I878" i="19"/>
  <c r="J878" i="19"/>
  <c r="K878" i="19"/>
  <c r="L878" i="19"/>
  <c r="M878" i="19"/>
  <c r="N878" i="19"/>
  <c r="O878" i="19"/>
  <c r="P878" i="19"/>
  <c r="Q878" i="19"/>
  <c r="R878" i="19"/>
  <c r="S878" i="19"/>
  <c r="T878" i="19"/>
  <c r="U878" i="19"/>
  <c r="V878" i="19"/>
  <c r="W878" i="19"/>
  <c r="X878" i="19"/>
  <c r="Y878" i="19"/>
  <c r="Z878" i="19"/>
  <c r="AA878" i="19"/>
  <c r="AB878" i="19"/>
  <c r="AC878" i="19"/>
  <c r="AU878" i="19" s="1"/>
  <c r="AD878" i="19"/>
  <c r="AE878" i="19"/>
  <c r="AF878" i="19"/>
  <c r="AG878" i="19"/>
  <c r="AH878" i="19"/>
  <c r="AI878" i="19"/>
  <c r="AJ878" i="19"/>
  <c r="AK878" i="19"/>
  <c r="AL878" i="19"/>
  <c r="AM878" i="19"/>
  <c r="AN878" i="19"/>
  <c r="AO878" i="19"/>
  <c r="AP878" i="19"/>
  <c r="AQ878" i="19"/>
  <c r="AR878" i="19"/>
  <c r="AS878" i="19"/>
  <c r="AT878" i="19"/>
  <c r="AV878" i="19"/>
  <c r="AW878" i="19"/>
  <c r="AX878" i="19"/>
  <c r="AY878" i="19"/>
  <c r="BB878" i="19"/>
  <c r="F879" i="19"/>
  <c r="X879" i="19" s="1"/>
  <c r="G879" i="19"/>
  <c r="H879" i="19"/>
  <c r="I879" i="19"/>
  <c r="J879" i="19"/>
  <c r="K879" i="19"/>
  <c r="L879" i="19"/>
  <c r="M879" i="19"/>
  <c r="N879" i="19"/>
  <c r="O879" i="19"/>
  <c r="P879" i="19"/>
  <c r="Q879" i="19"/>
  <c r="R879" i="19"/>
  <c r="S879" i="19"/>
  <c r="T879" i="19"/>
  <c r="U879" i="19"/>
  <c r="V879" i="19"/>
  <c r="W879" i="19"/>
  <c r="Y879" i="19"/>
  <c r="Z879" i="19"/>
  <c r="AA879" i="19"/>
  <c r="AB879" i="19"/>
  <c r="AC879" i="19"/>
  <c r="AU879" i="19" s="1"/>
  <c r="AD879" i="19"/>
  <c r="AE879" i="19"/>
  <c r="AF879" i="19"/>
  <c r="AG879" i="19"/>
  <c r="AH879" i="19"/>
  <c r="AI879" i="19"/>
  <c r="AJ879" i="19"/>
  <c r="AK879" i="19"/>
  <c r="AL879" i="19"/>
  <c r="AM879" i="19"/>
  <c r="AN879" i="19"/>
  <c r="AO879" i="19"/>
  <c r="AP879" i="19"/>
  <c r="AQ879" i="19"/>
  <c r="AR879" i="19"/>
  <c r="AS879" i="19"/>
  <c r="AT879" i="19"/>
  <c r="AV879" i="19"/>
  <c r="AW879" i="19"/>
  <c r="AX879" i="19"/>
  <c r="AY879" i="19"/>
  <c r="BB879" i="19"/>
  <c r="F880" i="19"/>
  <c r="X880" i="19" s="1"/>
  <c r="G880" i="19"/>
  <c r="H880" i="19"/>
  <c r="I880" i="19"/>
  <c r="J880" i="19"/>
  <c r="K880" i="19"/>
  <c r="L880" i="19"/>
  <c r="M880" i="19"/>
  <c r="N880" i="19"/>
  <c r="O880" i="19"/>
  <c r="P880" i="19"/>
  <c r="Q880" i="19"/>
  <c r="R880" i="19"/>
  <c r="S880" i="19"/>
  <c r="T880" i="19"/>
  <c r="U880" i="19"/>
  <c r="V880" i="19"/>
  <c r="W880" i="19"/>
  <c r="Y880" i="19"/>
  <c r="Z880" i="19"/>
  <c r="AA880" i="19"/>
  <c r="AB880" i="19"/>
  <c r="AC880" i="19"/>
  <c r="AD880" i="19"/>
  <c r="AE880" i="19"/>
  <c r="AF880" i="19"/>
  <c r="AG880" i="19"/>
  <c r="AH880" i="19"/>
  <c r="AI880" i="19"/>
  <c r="AJ880" i="19"/>
  <c r="AK880" i="19"/>
  <c r="AL880" i="19"/>
  <c r="AM880" i="19"/>
  <c r="AN880" i="19"/>
  <c r="AO880" i="19"/>
  <c r="AP880" i="19"/>
  <c r="AQ880" i="19"/>
  <c r="AR880" i="19"/>
  <c r="AS880" i="19"/>
  <c r="AT880" i="19"/>
  <c r="AU880" i="19"/>
  <c r="AV880" i="19"/>
  <c r="AW880" i="19"/>
  <c r="AX880" i="19"/>
  <c r="AY880" i="19"/>
  <c r="BB880" i="19"/>
  <c r="F881" i="19"/>
  <c r="G881" i="19"/>
  <c r="H881" i="19"/>
  <c r="I881" i="19"/>
  <c r="J881" i="19"/>
  <c r="K881" i="19"/>
  <c r="L881" i="19"/>
  <c r="M881" i="19"/>
  <c r="N881" i="19"/>
  <c r="O881" i="19"/>
  <c r="P881" i="19"/>
  <c r="Q881" i="19"/>
  <c r="R881" i="19"/>
  <c r="S881" i="19"/>
  <c r="T881" i="19"/>
  <c r="U881" i="19"/>
  <c r="V881" i="19"/>
  <c r="W881" i="19"/>
  <c r="X881" i="19"/>
  <c r="Y881" i="19"/>
  <c r="Z881" i="19"/>
  <c r="AA881" i="19"/>
  <c r="AB881" i="19"/>
  <c r="AC881" i="19"/>
  <c r="AD881" i="19"/>
  <c r="AE881" i="19"/>
  <c r="AF881" i="19"/>
  <c r="AG881" i="19"/>
  <c r="AH881" i="19"/>
  <c r="AI881" i="19"/>
  <c r="AJ881" i="19"/>
  <c r="AK881" i="19"/>
  <c r="AL881" i="19"/>
  <c r="AM881" i="19"/>
  <c r="AN881" i="19"/>
  <c r="AO881" i="19"/>
  <c r="AP881" i="19"/>
  <c r="AQ881" i="19"/>
  <c r="AR881" i="19"/>
  <c r="AS881" i="19"/>
  <c r="AT881" i="19"/>
  <c r="AU881" i="19"/>
  <c r="AV881" i="19"/>
  <c r="AW881" i="19"/>
  <c r="AX881" i="19"/>
  <c r="AY881" i="19"/>
  <c r="BB881" i="19"/>
  <c r="F882" i="19"/>
  <c r="G882" i="19"/>
  <c r="H882" i="19"/>
  <c r="I882" i="19"/>
  <c r="J882" i="19"/>
  <c r="K882" i="19"/>
  <c r="L882" i="19"/>
  <c r="M882" i="19"/>
  <c r="N882" i="19"/>
  <c r="O882" i="19"/>
  <c r="P882" i="19"/>
  <c r="Q882" i="19"/>
  <c r="R882" i="19"/>
  <c r="S882" i="19"/>
  <c r="T882" i="19"/>
  <c r="U882" i="19"/>
  <c r="V882" i="19"/>
  <c r="W882" i="19"/>
  <c r="X882" i="19"/>
  <c r="Y882" i="19"/>
  <c r="Z882" i="19"/>
  <c r="AA882" i="19"/>
  <c r="AB882" i="19"/>
  <c r="AC882" i="19"/>
  <c r="AD882" i="19"/>
  <c r="AE882" i="19"/>
  <c r="AF882" i="19"/>
  <c r="AG882" i="19"/>
  <c r="AH882" i="19"/>
  <c r="AI882" i="19"/>
  <c r="AJ882" i="19"/>
  <c r="AK882" i="19"/>
  <c r="AL882" i="19"/>
  <c r="AM882" i="19"/>
  <c r="AN882" i="19"/>
  <c r="AO882" i="19"/>
  <c r="AP882" i="19"/>
  <c r="AQ882" i="19"/>
  <c r="AR882" i="19"/>
  <c r="AS882" i="19"/>
  <c r="AT882" i="19"/>
  <c r="AU882" i="19"/>
  <c r="AV882" i="19"/>
  <c r="AW882" i="19"/>
  <c r="AX882" i="19"/>
  <c r="AY882" i="19"/>
  <c r="BB882" i="19"/>
  <c r="F883" i="19"/>
  <c r="G883" i="19"/>
  <c r="H883" i="19"/>
  <c r="I883" i="19"/>
  <c r="J883" i="19"/>
  <c r="K883" i="19"/>
  <c r="L883" i="19"/>
  <c r="M883" i="19"/>
  <c r="N883" i="19"/>
  <c r="O883" i="19"/>
  <c r="P883" i="19"/>
  <c r="Q883" i="19"/>
  <c r="R883" i="19"/>
  <c r="S883" i="19"/>
  <c r="T883" i="19"/>
  <c r="U883" i="19"/>
  <c r="V883" i="19"/>
  <c r="W883" i="19"/>
  <c r="X883" i="19"/>
  <c r="Y883" i="19"/>
  <c r="Z883" i="19"/>
  <c r="AA883" i="19"/>
  <c r="AB883" i="19"/>
  <c r="AC883" i="19"/>
  <c r="AU883" i="19" s="1"/>
  <c r="AD883" i="19"/>
  <c r="AE883" i="19"/>
  <c r="AF883" i="19"/>
  <c r="AG883" i="19"/>
  <c r="AH883" i="19"/>
  <c r="AI883" i="19"/>
  <c r="AJ883" i="19"/>
  <c r="AK883" i="19"/>
  <c r="AL883" i="19"/>
  <c r="AM883" i="19"/>
  <c r="AN883" i="19"/>
  <c r="AO883" i="19"/>
  <c r="AP883" i="19"/>
  <c r="AQ883" i="19"/>
  <c r="AR883" i="19"/>
  <c r="AS883" i="19"/>
  <c r="AT883" i="19"/>
  <c r="AV883" i="19"/>
  <c r="AW883" i="19"/>
  <c r="AX883" i="19"/>
  <c r="AY883" i="19"/>
  <c r="BB883" i="19"/>
  <c r="F884" i="19"/>
  <c r="X884" i="19" s="1"/>
  <c r="G884" i="19"/>
  <c r="H884" i="19"/>
  <c r="I884" i="19"/>
  <c r="J884" i="19"/>
  <c r="K884" i="19"/>
  <c r="L884" i="19"/>
  <c r="M884" i="19"/>
  <c r="N884" i="19"/>
  <c r="O884" i="19"/>
  <c r="P884" i="19"/>
  <c r="Q884" i="19"/>
  <c r="R884" i="19"/>
  <c r="S884" i="19"/>
  <c r="T884" i="19"/>
  <c r="U884" i="19"/>
  <c r="V884" i="19"/>
  <c r="W884" i="19"/>
  <c r="Y884" i="19"/>
  <c r="Z884" i="19"/>
  <c r="AA884" i="19"/>
  <c r="AB884" i="19"/>
  <c r="AC884" i="19"/>
  <c r="AU884" i="19" s="1"/>
  <c r="AD884" i="19"/>
  <c r="AE884" i="19"/>
  <c r="AF884" i="19"/>
  <c r="AG884" i="19"/>
  <c r="AH884" i="19"/>
  <c r="AI884" i="19"/>
  <c r="AJ884" i="19"/>
  <c r="AK884" i="19"/>
  <c r="AL884" i="19"/>
  <c r="AM884" i="19"/>
  <c r="AN884" i="19"/>
  <c r="AO884" i="19"/>
  <c r="AP884" i="19"/>
  <c r="AQ884" i="19"/>
  <c r="AR884" i="19"/>
  <c r="AS884" i="19"/>
  <c r="AT884" i="19"/>
  <c r="AV884" i="19"/>
  <c r="AW884" i="19"/>
  <c r="AX884" i="19"/>
  <c r="AY884" i="19"/>
  <c r="BB884" i="19"/>
  <c r="F885" i="19"/>
  <c r="X885" i="19" s="1"/>
  <c r="G885" i="19"/>
  <c r="H885" i="19"/>
  <c r="I885" i="19"/>
  <c r="J885" i="19"/>
  <c r="K885" i="19"/>
  <c r="L885" i="19"/>
  <c r="M885" i="19"/>
  <c r="N885" i="19"/>
  <c r="O885" i="19"/>
  <c r="P885" i="19"/>
  <c r="Q885" i="19"/>
  <c r="R885" i="19"/>
  <c r="S885" i="19"/>
  <c r="T885" i="19"/>
  <c r="U885" i="19"/>
  <c r="V885" i="19"/>
  <c r="W885" i="19"/>
  <c r="Y885" i="19"/>
  <c r="Z885" i="19"/>
  <c r="AA885" i="19"/>
  <c r="AB885" i="19"/>
  <c r="AC885" i="19"/>
  <c r="AD885" i="19"/>
  <c r="AE885" i="19"/>
  <c r="AF885" i="19"/>
  <c r="AG885" i="19"/>
  <c r="AH885" i="19"/>
  <c r="AI885" i="19"/>
  <c r="AJ885" i="19"/>
  <c r="AK885" i="19"/>
  <c r="AL885" i="19"/>
  <c r="AM885" i="19"/>
  <c r="AN885" i="19"/>
  <c r="AO885" i="19"/>
  <c r="AP885" i="19"/>
  <c r="AQ885" i="19"/>
  <c r="AR885" i="19"/>
  <c r="AS885" i="19"/>
  <c r="AT885" i="19"/>
  <c r="AU885" i="19"/>
  <c r="AV885" i="19"/>
  <c r="AW885" i="19"/>
  <c r="AX885" i="19"/>
  <c r="AY885" i="19"/>
  <c r="BB885" i="19"/>
  <c r="F886" i="19"/>
  <c r="G886" i="19"/>
  <c r="H886" i="19"/>
  <c r="I886" i="19"/>
  <c r="J886" i="19"/>
  <c r="K886" i="19"/>
  <c r="L886" i="19"/>
  <c r="M886" i="19"/>
  <c r="N886" i="19"/>
  <c r="O886" i="19"/>
  <c r="P886" i="19"/>
  <c r="Q886" i="19"/>
  <c r="R886" i="19"/>
  <c r="S886" i="19"/>
  <c r="T886" i="19"/>
  <c r="U886" i="19"/>
  <c r="V886" i="19"/>
  <c r="W886" i="19"/>
  <c r="X886" i="19"/>
  <c r="Y886" i="19"/>
  <c r="Z886" i="19"/>
  <c r="AA886" i="19"/>
  <c r="AB886" i="19"/>
  <c r="AC886" i="19"/>
  <c r="AD886" i="19"/>
  <c r="AE886" i="19"/>
  <c r="AF886" i="19"/>
  <c r="AG886" i="19"/>
  <c r="AH886" i="19"/>
  <c r="AI886" i="19"/>
  <c r="AJ886" i="19"/>
  <c r="AK886" i="19"/>
  <c r="AL886" i="19"/>
  <c r="AM886" i="19"/>
  <c r="AN886" i="19"/>
  <c r="AO886" i="19"/>
  <c r="AP886" i="19"/>
  <c r="AQ886" i="19"/>
  <c r="AR886" i="19"/>
  <c r="AS886" i="19"/>
  <c r="AT886" i="19"/>
  <c r="AU886" i="19"/>
  <c r="AV886" i="19"/>
  <c r="AW886" i="19"/>
  <c r="AX886" i="19"/>
  <c r="AY886" i="19"/>
  <c r="BB886" i="19"/>
  <c r="F887" i="19"/>
  <c r="G887" i="19"/>
  <c r="H887" i="19"/>
  <c r="I887" i="19"/>
  <c r="J887" i="19"/>
  <c r="K887" i="19"/>
  <c r="L887" i="19"/>
  <c r="M887" i="19"/>
  <c r="N887" i="19"/>
  <c r="O887" i="19"/>
  <c r="P887" i="19"/>
  <c r="Q887" i="19"/>
  <c r="R887" i="19"/>
  <c r="S887" i="19"/>
  <c r="T887" i="19"/>
  <c r="U887" i="19"/>
  <c r="V887" i="19"/>
  <c r="W887" i="19"/>
  <c r="X887" i="19"/>
  <c r="Y887" i="19"/>
  <c r="Z887" i="19"/>
  <c r="AA887" i="19"/>
  <c r="AB887" i="19"/>
  <c r="AC887" i="19"/>
  <c r="AU887" i="19" s="1"/>
  <c r="AD887" i="19"/>
  <c r="AE887" i="19"/>
  <c r="AF887" i="19"/>
  <c r="AG887" i="19"/>
  <c r="AH887" i="19"/>
  <c r="AI887" i="19"/>
  <c r="AJ887" i="19"/>
  <c r="AK887" i="19"/>
  <c r="AL887" i="19"/>
  <c r="AM887" i="19"/>
  <c r="AN887" i="19"/>
  <c r="AO887" i="19"/>
  <c r="AP887" i="19"/>
  <c r="AQ887" i="19"/>
  <c r="AR887" i="19"/>
  <c r="AS887" i="19"/>
  <c r="AT887" i="19"/>
  <c r="AV887" i="19"/>
  <c r="AW887" i="19"/>
  <c r="AX887" i="19"/>
  <c r="AY887" i="19"/>
  <c r="BB887" i="19"/>
  <c r="F888" i="19"/>
  <c r="G888" i="19"/>
  <c r="H888" i="19"/>
  <c r="I888" i="19"/>
  <c r="J888" i="19"/>
  <c r="K888" i="19"/>
  <c r="L888" i="19"/>
  <c r="M888" i="19"/>
  <c r="N888" i="19"/>
  <c r="O888" i="19"/>
  <c r="P888" i="19"/>
  <c r="Q888" i="19"/>
  <c r="R888" i="19"/>
  <c r="S888" i="19"/>
  <c r="T888" i="19"/>
  <c r="U888" i="19"/>
  <c r="V888" i="19"/>
  <c r="W888" i="19"/>
  <c r="X888" i="19"/>
  <c r="Y888" i="19"/>
  <c r="Z888" i="19"/>
  <c r="AA888" i="19"/>
  <c r="AB888" i="19"/>
  <c r="AC888" i="19"/>
  <c r="AD888" i="19"/>
  <c r="AE888" i="19"/>
  <c r="AF888" i="19"/>
  <c r="AG888" i="19"/>
  <c r="AH888" i="19"/>
  <c r="AI888" i="19"/>
  <c r="AJ888" i="19"/>
  <c r="AK888" i="19"/>
  <c r="AL888" i="19"/>
  <c r="AM888" i="19"/>
  <c r="AN888" i="19"/>
  <c r="AO888" i="19"/>
  <c r="AP888" i="19"/>
  <c r="AQ888" i="19"/>
  <c r="AR888" i="19"/>
  <c r="AS888" i="19"/>
  <c r="AT888" i="19"/>
  <c r="AU888" i="19"/>
  <c r="AV888" i="19"/>
  <c r="AW888" i="19"/>
  <c r="AX888" i="19"/>
  <c r="AY888" i="19"/>
  <c r="BB888" i="19"/>
  <c r="F889" i="19"/>
  <c r="G889" i="19"/>
  <c r="H889" i="19"/>
  <c r="I889" i="19"/>
  <c r="J889" i="19"/>
  <c r="K889" i="19"/>
  <c r="L889" i="19"/>
  <c r="M889" i="19"/>
  <c r="N889" i="19"/>
  <c r="O889" i="19"/>
  <c r="P889" i="19"/>
  <c r="Q889" i="19"/>
  <c r="R889" i="19"/>
  <c r="S889" i="19"/>
  <c r="T889" i="19"/>
  <c r="U889" i="19"/>
  <c r="V889" i="19"/>
  <c r="W889" i="19"/>
  <c r="X889" i="19"/>
  <c r="Y889" i="19"/>
  <c r="Z889" i="19"/>
  <c r="AA889" i="19"/>
  <c r="AB889" i="19"/>
  <c r="AC889" i="19"/>
  <c r="AD889" i="19"/>
  <c r="AE889" i="19"/>
  <c r="AF889" i="19"/>
  <c r="AG889" i="19"/>
  <c r="AH889" i="19"/>
  <c r="AI889" i="19"/>
  <c r="AJ889" i="19"/>
  <c r="AK889" i="19"/>
  <c r="AL889" i="19"/>
  <c r="AM889" i="19"/>
  <c r="AN889" i="19"/>
  <c r="AO889" i="19"/>
  <c r="AP889" i="19"/>
  <c r="AQ889" i="19"/>
  <c r="AR889" i="19"/>
  <c r="AS889" i="19"/>
  <c r="AT889" i="19"/>
  <c r="AU889" i="19"/>
  <c r="AV889" i="19"/>
  <c r="AW889" i="19"/>
  <c r="AX889" i="19"/>
  <c r="AY889" i="19"/>
  <c r="BB889" i="19"/>
  <c r="F890" i="19"/>
  <c r="G890" i="19"/>
  <c r="H890" i="19"/>
  <c r="I890" i="19"/>
  <c r="J890" i="19"/>
  <c r="K890" i="19"/>
  <c r="L890" i="19"/>
  <c r="M890" i="19"/>
  <c r="N890" i="19"/>
  <c r="O890" i="19"/>
  <c r="P890" i="19"/>
  <c r="Q890" i="19"/>
  <c r="R890" i="19"/>
  <c r="S890" i="19"/>
  <c r="T890" i="19"/>
  <c r="U890" i="19"/>
  <c r="V890" i="19"/>
  <c r="W890" i="19"/>
  <c r="X890" i="19"/>
  <c r="Y890" i="19"/>
  <c r="Z890" i="19"/>
  <c r="AA890" i="19"/>
  <c r="AB890" i="19"/>
  <c r="AC890" i="19"/>
  <c r="AU890" i="19" s="1"/>
  <c r="AD890" i="19"/>
  <c r="AE890" i="19"/>
  <c r="AF890" i="19"/>
  <c r="AG890" i="19"/>
  <c r="AH890" i="19"/>
  <c r="AI890" i="19"/>
  <c r="AJ890" i="19"/>
  <c r="AK890" i="19"/>
  <c r="AL890" i="19"/>
  <c r="AM890" i="19"/>
  <c r="AN890" i="19"/>
  <c r="AO890" i="19"/>
  <c r="AP890" i="19"/>
  <c r="AQ890" i="19"/>
  <c r="AR890" i="19"/>
  <c r="AS890" i="19"/>
  <c r="AT890" i="19"/>
  <c r="AV890" i="19"/>
  <c r="AW890" i="19"/>
  <c r="AX890" i="19"/>
  <c r="AY890" i="19"/>
  <c r="BB890" i="19"/>
  <c r="F891" i="19"/>
  <c r="X891" i="19" s="1"/>
  <c r="G891" i="19"/>
  <c r="H891" i="19"/>
  <c r="I891" i="19"/>
  <c r="J891" i="19"/>
  <c r="K891" i="19"/>
  <c r="L891" i="19"/>
  <c r="M891" i="19"/>
  <c r="N891" i="19"/>
  <c r="O891" i="19"/>
  <c r="P891" i="19"/>
  <c r="Q891" i="19"/>
  <c r="R891" i="19"/>
  <c r="S891" i="19"/>
  <c r="T891" i="19"/>
  <c r="U891" i="19"/>
  <c r="V891" i="19"/>
  <c r="W891" i="19"/>
  <c r="Y891" i="19"/>
  <c r="Z891" i="19"/>
  <c r="AA891" i="19"/>
  <c r="AB891" i="19"/>
  <c r="AC891" i="19"/>
  <c r="AU891" i="19" s="1"/>
  <c r="AD891" i="19"/>
  <c r="AE891" i="19"/>
  <c r="AF891" i="19"/>
  <c r="AG891" i="19"/>
  <c r="AH891" i="19"/>
  <c r="AI891" i="19"/>
  <c r="AJ891" i="19"/>
  <c r="AK891" i="19"/>
  <c r="AL891" i="19"/>
  <c r="AM891" i="19"/>
  <c r="AN891" i="19"/>
  <c r="AO891" i="19"/>
  <c r="AP891" i="19"/>
  <c r="AQ891" i="19"/>
  <c r="AR891" i="19"/>
  <c r="AS891" i="19"/>
  <c r="AT891" i="19"/>
  <c r="AV891" i="19"/>
  <c r="AW891" i="19"/>
  <c r="AX891" i="19"/>
  <c r="AY891" i="19"/>
  <c r="BB891" i="19"/>
  <c r="F892" i="19"/>
  <c r="X892" i="19" s="1"/>
  <c r="G892" i="19"/>
  <c r="H892" i="19"/>
  <c r="I892" i="19"/>
  <c r="J892" i="19"/>
  <c r="K892" i="19"/>
  <c r="L892" i="19"/>
  <c r="M892" i="19"/>
  <c r="N892" i="19"/>
  <c r="O892" i="19"/>
  <c r="P892" i="19"/>
  <c r="Q892" i="19"/>
  <c r="R892" i="19"/>
  <c r="S892" i="19"/>
  <c r="T892" i="19"/>
  <c r="U892" i="19"/>
  <c r="V892" i="19"/>
  <c r="W892" i="19"/>
  <c r="Y892" i="19"/>
  <c r="Z892" i="19"/>
  <c r="AA892" i="19"/>
  <c r="AB892" i="19"/>
  <c r="AC892" i="19"/>
  <c r="AD892" i="19"/>
  <c r="AE892" i="19"/>
  <c r="AF892" i="19"/>
  <c r="AG892" i="19"/>
  <c r="AH892" i="19"/>
  <c r="AI892" i="19"/>
  <c r="AJ892" i="19"/>
  <c r="AK892" i="19"/>
  <c r="AL892" i="19"/>
  <c r="AM892" i="19"/>
  <c r="AN892" i="19"/>
  <c r="AO892" i="19"/>
  <c r="AP892" i="19"/>
  <c r="AQ892" i="19"/>
  <c r="AR892" i="19"/>
  <c r="AS892" i="19"/>
  <c r="AT892" i="19"/>
  <c r="AU892" i="19"/>
  <c r="AV892" i="19"/>
  <c r="AW892" i="19"/>
  <c r="AX892" i="19"/>
  <c r="AY892" i="19"/>
  <c r="BB892" i="19"/>
  <c r="F893" i="19"/>
  <c r="G893" i="19"/>
  <c r="H893" i="19"/>
  <c r="I893" i="19"/>
  <c r="J893" i="19"/>
  <c r="K893" i="19"/>
  <c r="L893" i="19"/>
  <c r="M893" i="19"/>
  <c r="N893" i="19"/>
  <c r="O893" i="19"/>
  <c r="P893" i="19"/>
  <c r="Q893" i="19"/>
  <c r="R893" i="19"/>
  <c r="S893" i="19"/>
  <c r="T893" i="19"/>
  <c r="U893" i="19"/>
  <c r="V893" i="19"/>
  <c r="W893" i="19"/>
  <c r="X893" i="19"/>
  <c r="Y893" i="19"/>
  <c r="Z893" i="19"/>
  <c r="AA893" i="19"/>
  <c r="AB893" i="19"/>
  <c r="AC893" i="19"/>
  <c r="AD893" i="19"/>
  <c r="AE893" i="19"/>
  <c r="AF893" i="19"/>
  <c r="AG893" i="19"/>
  <c r="AH893" i="19"/>
  <c r="AI893" i="19"/>
  <c r="AJ893" i="19"/>
  <c r="AK893" i="19"/>
  <c r="AL893" i="19"/>
  <c r="AM893" i="19"/>
  <c r="AN893" i="19"/>
  <c r="AO893" i="19"/>
  <c r="AP893" i="19"/>
  <c r="AQ893" i="19"/>
  <c r="AR893" i="19"/>
  <c r="AS893" i="19"/>
  <c r="AT893" i="19"/>
  <c r="AU893" i="19"/>
  <c r="AV893" i="19"/>
  <c r="AW893" i="19"/>
  <c r="AX893" i="19"/>
  <c r="AY893" i="19"/>
  <c r="BB893" i="19"/>
  <c r="F894" i="19"/>
  <c r="G894" i="19"/>
  <c r="H894" i="19"/>
  <c r="I894" i="19"/>
  <c r="J894" i="19"/>
  <c r="K894" i="19"/>
  <c r="L894" i="19"/>
  <c r="M894" i="19"/>
  <c r="N894" i="19"/>
  <c r="O894" i="19"/>
  <c r="P894" i="19"/>
  <c r="Q894" i="19"/>
  <c r="R894" i="19"/>
  <c r="S894" i="19"/>
  <c r="T894" i="19"/>
  <c r="U894" i="19"/>
  <c r="V894" i="19"/>
  <c r="W894" i="19"/>
  <c r="X894" i="19"/>
  <c r="Y894" i="19"/>
  <c r="Z894" i="19"/>
  <c r="AA894" i="19"/>
  <c r="AB894" i="19"/>
  <c r="AC894" i="19"/>
  <c r="AD894" i="19"/>
  <c r="AE894" i="19"/>
  <c r="AF894" i="19"/>
  <c r="AG894" i="19"/>
  <c r="AH894" i="19"/>
  <c r="AI894" i="19"/>
  <c r="AJ894" i="19"/>
  <c r="AK894" i="19"/>
  <c r="AL894" i="19"/>
  <c r="AM894" i="19"/>
  <c r="AN894" i="19"/>
  <c r="AO894" i="19"/>
  <c r="AP894" i="19"/>
  <c r="AQ894" i="19"/>
  <c r="AR894" i="19"/>
  <c r="AS894" i="19"/>
  <c r="AT894" i="19"/>
  <c r="AU894" i="19"/>
  <c r="AV894" i="19"/>
  <c r="AW894" i="19"/>
  <c r="AX894" i="19"/>
  <c r="AY894" i="19"/>
  <c r="BB894" i="19"/>
  <c r="F895" i="19"/>
  <c r="G895" i="19"/>
  <c r="H895" i="19"/>
  <c r="I895" i="19"/>
  <c r="J895" i="19"/>
  <c r="K895" i="19"/>
  <c r="L895" i="19"/>
  <c r="M895" i="19"/>
  <c r="N895" i="19"/>
  <c r="O895" i="19"/>
  <c r="P895" i="19"/>
  <c r="Q895" i="19"/>
  <c r="R895" i="19"/>
  <c r="S895" i="19"/>
  <c r="T895" i="19"/>
  <c r="U895" i="19"/>
  <c r="V895" i="19"/>
  <c r="W895" i="19"/>
  <c r="X895" i="19"/>
  <c r="Y895" i="19"/>
  <c r="Z895" i="19"/>
  <c r="AA895" i="19"/>
  <c r="AB895" i="19"/>
  <c r="AC895" i="19"/>
  <c r="AD895" i="19"/>
  <c r="AE895" i="19"/>
  <c r="AF895" i="19"/>
  <c r="AG895" i="19"/>
  <c r="AH895" i="19"/>
  <c r="AI895" i="19"/>
  <c r="AJ895" i="19"/>
  <c r="AK895" i="19"/>
  <c r="AL895" i="19"/>
  <c r="AM895" i="19"/>
  <c r="AN895" i="19"/>
  <c r="AO895" i="19"/>
  <c r="AP895" i="19"/>
  <c r="AQ895" i="19"/>
  <c r="AR895" i="19"/>
  <c r="AS895" i="19"/>
  <c r="AT895" i="19"/>
  <c r="AU895" i="19"/>
  <c r="AV895" i="19"/>
  <c r="AW895" i="19"/>
  <c r="AX895" i="19"/>
  <c r="AY895" i="19"/>
  <c r="BB895" i="19"/>
  <c r="F896" i="19"/>
  <c r="G896" i="19"/>
  <c r="H896" i="19"/>
  <c r="I896" i="19"/>
  <c r="J896" i="19"/>
  <c r="K896" i="19"/>
  <c r="L896" i="19"/>
  <c r="M896" i="19"/>
  <c r="N896" i="19"/>
  <c r="O896" i="19"/>
  <c r="P896" i="19"/>
  <c r="Q896" i="19"/>
  <c r="R896" i="19"/>
  <c r="S896" i="19"/>
  <c r="T896" i="19"/>
  <c r="U896" i="19"/>
  <c r="V896" i="19"/>
  <c r="W896" i="19"/>
  <c r="X896" i="19"/>
  <c r="Y896" i="19"/>
  <c r="Z896" i="19"/>
  <c r="AA896" i="19"/>
  <c r="AB896" i="19"/>
  <c r="AC896" i="19"/>
  <c r="AD896" i="19"/>
  <c r="AE896" i="19"/>
  <c r="AF896" i="19"/>
  <c r="AG896" i="19"/>
  <c r="AH896" i="19"/>
  <c r="AI896" i="19"/>
  <c r="AJ896" i="19"/>
  <c r="AK896" i="19"/>
  <c r="AL896" i="19"/>
  <c r="AM896" i="19"/>
  <c r="AN896" i="19"/>
  <c r="AO896" i="19"/>
  <c r="AP896" i="19"/>
  <c r="AQ896" i="19"/>
  <c r="AR896" i="19"/>
  <c r="AS896" i="19"/>
  <c r="AT896" i="19"/>
  <c r="AU896" i="19"/>
  <c r="AV896" i="19"/>
  <c r="AW896" i="19"/>
  <c r="AX896" i="19"/>
  <c r="AY896" i="19"/>
  <c r="BB896" i="19"/>
  <c r="F897" i="19"/>
  <c r="G897" i="19"/>
  <c r="H897" i="19"/>
  <c r="I897" i="19"/>
  <c r="J897" i="19"/>
  <c r="K897" i="19"/>
  <c r="L897" i="19"/>
  <c r="M897" i="19"/>
  <c r="N897" i="19"/>
  <c r="O897" i="19"/>
  <c r="P897" i="19"/>
  <c r="Q897" i="19"/>
  <c r="R897" i="19"/>
  <c r="S897" i="19"/>
  <c r="T897" i="19"/>
  <c r="U897" i="19"/>
  <c r="V897" i="19"/>
  <c r="W897" i="19"/>
  <c r="X897" i="19"/>
  <c r="Y897" i="19"/>
  <c r="Z897" i="19"/>
  <c r="AA897" i="19"/>
  <c r="AB897" i="19"/>
  <c r="AC897" i="19"/>
  <c r="AD897" i="19"/>
  <c r="AE897" i="19"/>
  <c r="AF897" i="19"/>
  <c r="AG897" i="19"/>
  <c r="AH897" i="19"/>
  <c r="AI897" i="19"/>
  <c r="AJ897" i="19"/>
  <c r="AK897" i="19"/>
  <c r="AL897" i="19"/>
  <c r="AM897" i="19"/>
  <c r="AN897" i="19"/>
  <c r="AO897" i="19"/>
  <c r="AP897" i="19"/>
  <c r="AQ897" i="19"/>
  <c r="AR897" i="19"/>
  <c r="AS897" i="19"/>
  <c r="AT897" i="19"/>
  <c r="AU897" i="19"/>
  <c r="AV897" i="19"/>
  <c r="AW897" i="19"/>
  <c r="AX897" i="19"/>
  <c r="AY897" i="19"/>
  <c r="BB897" i="19"/>
  <c r="F898" i="19"/>
  <c r="G898" i="19"/>
  <c r="H898" i="19"/>
  <c r="I898" i="19"/>
  <c r="J898" i="19"/>
  <c r="K898" i="19"/>
  <c r="L898" i="19"/>
  <c r="M898" i="19"/>
  <c r="N898" i="19"/>
  <c r="O898" i="19"/>
  <c r="P898" i="19"/>
  <c r="Q898" i="19"/>
  <c r="R898" i="19"/>
  <c r="S898" i="19"/>
  <c r="T898" i="19"/>
  <c r="U898" i="19"/>
  <c r="V898" i="19"/>
  <c r="W898" i="19"/>
  <c r="X898" i="19"/>
  <c r="Y898" i="19"/>
  <c r="Z898" i="19"/>
  <c r="AA898" i="19"/>
  <c r="AB898" i="19"/>
  <c r="AC898" i="19"/>
  <c r="AU898" i="19" s="1"/>
  <c r="AD898" i="19"/>
  <c r="AE898" i="19"/>
  <c r="AF898" i="19"/>
  <c r="AG898" i="19"/>
  <c r="AH898" i="19"/>
  <c r="AI898" i="19"/>
  <c r="AJ898" i="19"/>
  <c r="AK898" i="19"/>
  <c r="AL898" i="19"/>
  <c r="AM898" i="19"/>
  <c r="AN898" i="19"/>
  <c r="AO898" i="19"/>
  <c r="AP898" i="19"/>
  <c r="AQ898" i="19"/>
  <c r="AR898" i="19"/>
  <c r="AS898" i="19"/>
  <c r="AT898" i="19"/>
  <c r="AV898" i="19"/>
  <c r="AW898" i="19"/>
  <c r="AX898" i="19"/>
  <c r="AY898" i="19"/>
  <c r="BB898" i="19"/>
  <c r="F899" i="19"/>
  <c r="X899" i="19" s="1"/>
  <c r="G899" i="19"/>
  <c r="H899" i="19"/>
  <c r="I899" i="19"/>
  <c r="J899" i="19"/>
  <c r="K899" i="19"/>
  <c r="L899" i="19"/>
  <c r="M899" i="19"/>
  <c r="N899" i="19"/>
  <c r="O899" i="19"/>
  <c r="P899" i="19"/>
  <c r="Q899" i="19"/>
  <c r="R899" i="19"/>
  <c r="S899" i="19"/>
  <c r="T899" i="19"/>
  <c r="U899" i="19"/>
  <c r="V899" i="19"/>
  <c r="W899" i="19"/>
  <c r="Y899" i="19"/>
  <c r="Z899" i="19"/>
  <c r="AA899" i="19"/>
  <c r="AB899" i="19"/>
  <c r="AC899" i="19"/>
  <c r="AU899" i="19" s="1"/>
  <c r="AD899" i="19"/>
  <c r="AE899" i="19"/>
  <c r="AF899" i="19"/>
  <c r="AG899" i="19"/>
  <c r="AH899" i="19"/>
  <c r="AI899" i="19"/>
  <c r="AJ899" i="19"/>
  <c r="AK899" i="19"/>
  <c r="AL899" i="19"/>
  <c r="AM899" i="19"/>
  <c r="AN899" i="19"/>
  <c r="AO899" i="19"/>
  <c r="AP899" i="19"/>
  <c r="AQ899" i="19"/>
  <c r="AR899" i="19"/>
  <c r="AT899" i="19"/>
  <c r="AV899" i="19"/>
  <c r="AW899" i="19"/>
  <c r="AX899" i="19"/>
  <c r="AY899" i="19"/>
  <c r="BB899" i="19"/>
  <c r="F900" i="19"/>
  <c r="X900" i="19" s="1"/>
  <c r="G900" i="19"/>
  <c r="H900" i="19"/>
  <c r="I900" i="19"/>
  <c r="J900" i="19"/>
  <c r="K900" i="19"/>
  <c r="L900" i="19"/>
  <c r="M900" i="19"/>
  <c r="N900" i="19"/>
  <c r="O900" i="19"/>
  <c r="P900" i="19"/>
  <c r="Q900" i="19"/>
  <c r="R900" i="19"/>
  <c r="S900" i="19"/>
  <c r="T900" i="19"/>
  <c r="U900" i="19"/>
  <c r="V900" i="19"/>
  <c r="W900" i="19"/>
  <c r="Y900" i="19"/>
  <c r="Z900" i="19"/>
  <c r="AA900" i="19"/>
  <c r="AB900" i="19"/>
  <c r="AC900" i="19"/>
  <c r="AD900" i="19"/>
  <c r="AE900" i="19"/>
  <c r="AF900" i="19"/>
  <c r="AG900" i="19"/>
  <c r="AH900" i="19"/>
  <c r="AI900" i="19"/>
  <c r="AJ900" i="19"/>
  <c r="AK900" i="19"/>
  <c r="AL900" i="19"/>
  <c r="AM900" i="19"/>
  <c r="AN900" i="19"/>
  <c r="AO900" i="19"/>
  <c r="AP900" i="19"/>
  <c r="AQ900" i="19"/>
  <c r="AR900" i="19"/>
  <c r="AS900" i="19"/>
  <c r="AT900" i="19"/>
  <c r="AU900" i="19"/>
  <c r="AV900" i="19"/>
  <c r="AW900" i="19"/>
  <c r="AX900" i="19"/>
  <c r="AY900" i="19"/>
  <c r="BB900" i="19"/>
  <c r="F901" i="19"/>
  <c r="G901" i="19"/>
  <c r="H901" i="19"/>
  <c r="I901" i="19"/>
  <c r="J901" i="19"/>
  <c r="K901" i="19"/>
  <c r="L901" i="19"/>
  <c r="M901" i="19"/>
  <c r="N901" i="19"/>
  <c r="O901" i="19"/>
  <c r="P901" i="19"/>
  <c r="Q901" i="19"/>
  <c r="R901" i="19"/>
  <c r="S901" i="19"/>
  <c r="T901" i="19"/>
  <c r="U901" i="19"/>
  <c r="V901" i="19"/>
  <c r="W901" i="19"/>
  <c r="X901" i="19"/>
  <c r="Y901" i="19"/>
  <c r="Z901" i="19"/>
  <c r="AA901" i="19"/>
  <c r="AB901" i="19"/>
  <c r="AC901" i="19"/>
  <c r="AD901" i="19"/>
  <c r="AE901" i="19"/>
  <c r="AF901" i="19"/>
  <c r="AG901" i="19"/>
  <c r="AH901" i="19"/>
  <c r="AI901" i="19"/>
  <c r="AJ901" i="19"/>
  <c r="AK901" i="19"/>
  <c r="AL901" i="19"/>
  <c r="AM901" i="19"/>
  <c r="AN901" i="19"/>
  <c r="AO901" i="19"/>
  <c r="AP901" i="19"/>
  <c r="AQ901" i="19"/>
  <c r="AR901" i="19"/>
  <c r="AS901" i="19"/>
  <c r="AT901" i="19"/>
  <c r="AU901" i="19"/>
  <c r="AV901" i="19"/>
  <c r="AW901" i="19"/>
  <c r="AX901" i="19"/>
  <c r="AY901" i="19"/>
  <c r="BB901" i="19"/>
  <c r="F902" i="19"/>
  <c r="G902" i="19"/>
  <c r="H902" i="19"/>
  <c r="I902" i="19"/>
  <c r="J902" i="19"/>
  <c r="K902" i="19"/>
  <c r="L902" i="19"/>
  <c r="M902" i="19"/>
  <c r="N902" i="19"/>
  <c r="O902" i="19"/>
  <c r="P902" i="19"/>
  <c r="Q902" i="19"/>
  <c r="R902" i="19"/>
  <c r="S902" i="19"/>
  <c r="T902" i="19"/>
  <c r="U902" i="19"/>
  <c r="V902" i="19"/>
  <c r="W902" i="19"/>
  <c r="X902" i="19"/>
  <c r="Y902" i="19"/>
  <c r="Z902" i="19"/>
  <c r="AA902" i="19"/>
  <c r="AB902" i="19"/>
  <c r="AC902" i="19"/>
  <c r="AD902" i="19"/>
  <c r="AE902" i="19"/>
  <c r="AF902" i="19"/>
  <c r="AG902" i="19"/>
  <c r="AH902" i="19"/>
  <c r="AI902" i="19"/>
  <c r="AJ902" i="19"/>
  <c r="AK902" i="19"/>
  <c r="AL902" i="19"/>
  <c r="AM902" i="19"/>
  <c r="AN902" i="19"/>
  <c r="AO902" i="19"/>
  <c r="AP902" i="19"/>
  <c r="AQ902" i="19"/>
  <c r="AR902" i="19"/>
  <c r="AS902" i="19"/>
  <c r="AT902" i="19"/>
  <c r="AU902" i="19"/>
  <c r="AV902" i="19"/>
  <c r="AW902" i="19"/>
  <c r="AX902" i="19"/>
  <c r="AY902" i="19"/>
  <c r="BB902" i="19"/>
  <c r="F903" i="19"/>
  <c r="G903" i="19"/>
  <c r="H903" i="19"/>
  <c r="I903" i="19"/>
  <c r="J903" i="19"/>
  <c r="K903" i="19"/>
  <c r="L903" i="19"/>
  <c r="M903" i="19"/>
  <c r="N903" i="19"/>
  <c r="O903" i="19"/>
  <c r="P903" i="19"/>
  <c r="Q903" i="19"/>
  <c r="R903" i="19"/>
  <c r="S903" i="19"/>
  <c r="T903" i="19"/>
  <c r="U903" i="19"/>
  <c r="V903" i="19"/>
  <c r="W903" i="19"/>
  <c r="X903" i="19"/>
  <c r="Y903" i="19"/>
  <c r="Z903" i="19"/>
  <c r="AA903" i="19"/>
  <c r="AB903" i="19"/>
  <c r="AC903" i="19"/>
  <c r="AD903" i="19"/>
  <c r="AE903" i="19"/>
  <c r="AF903" i="19"/>
  <c r="AG903" i="19"/>
  <c r="AH903" i="19"/>
  <c r="AI903" i="19"/>
  <c r="AJ903" i="19"/>
  <c r="AK903" i="19"/>
  <c r="AL903" i="19"/>
  <c r="AM903" i="19"/>
  <c r="AN903" i="19"/>
  <c r="AO903" i="19"/>
  <c r="AP903" i="19"/>
  <c r="AQ903" i="19"/>
  <c r="AR903" i="19"/>
  <c r="AS903" i="19"/>
  <c r="AT903" i="19"/>
  <c r="AU903" i="19"/>
  <c r="AV903" i="19"/>
  <c r="AW903" i="19"/>
  <c r="AX903" i="19"/>
  <c r="AY903" i="19"/>
  <c r="BB903" i="19"/>
  <c r="F904" i="19"/>
  <c r="G904" i="19"/>
  <c r="H904" i="19"/>
  <c r="I904" i="19"/>
  <c r="J904" i="19"/>
  <c r="K904" i="19"/>
  <c r="L904" i="19"/>
  <c r="M904" i="19"/>
  <c r="N904" i="19"/>
  <c r="O904" i="19"/>
  <c r="P904" i="19"/>
  <c r="Q904" i="19"/>
  <c r="R904" i="19"/>
  <c r="S904" i="19"/>
  <c r="T904" i="19"/>
  <c r="U904" i="19"/>
  <c r="V904" i="19"/>
  <c r="W904" i="19"/>
  <c r="X904" i="19"/>
  <c r="Y904" i="19"/>
  <c r="Z904" i="19"/>
  <c r="AA904" i="19"/>
  <c r="AB904" i="19"/>
  <c r="AC904" i="19"/>
  <c r="AD904" i="19"/>
  <c r="AE904" i="19"/>
  <c r="AF904" i="19"/>
  <c r="AG904" i="19"/>
  <c r="AH904" i="19"/>
  <c r="AI904" i="19"/>
  <c r="AJ904" i="19"/>
  <c r="AK904" i="19"/>
  <c r="AL904" i="19"/>
  <c r="AM904" i="19"/>
  <c r="AN904" i="19"/>
  <c r="AO904" i="19"/>
  <c r="AP904" i="19"/>
  <c r="AQ904" i="19"/>
  <c r="AR904" i="19"/>
  <c r="AS904" i="19"/>
  <c r="AT904" i="19"/>
  <c r="AU904" i="19"/>
  <c r="AV904" i="19"/>
  <c r="AW904" i="19"/>
  <c r="AX904" i="19"/>
  <c r="AY904" i="19"/>
  <c r="BB904" i="19"/>
  <c r="F905" i="19"/>
  <c r="G905" i="19"/>
  <c r="H905" i="19"/>
  <c r="I905" i="19"/>
  <c r="J905" i="19"/>
  <c r="K905" i="19"/>
  <c r="L905" i="19"/>
  <c r="M905" i="19"/>
  <c r="N905" i="19"/>
  <c r="O905" i="19"/>
  <c r="P905" i="19"/>
  <c r="Q905" i="19"/>
  <c r="R905" i="19"/>
  <c r="S905" i="19"/>
  <c r="T905" i="19"/>
  <c r="U905" i="19"/>
  <c r="V905" i="19"/>
  <c r="W905" i="19"/>
  <c r="X905" i="19"/>
  <c r="Y905" i="19"/>
  <c r="Z905" i="19"/>
  <c r="AA905" i="19"/>
  <c r="AB905" i="19"/>
  <c r="AC905" i="19"/>
  <c r="AD905" i="19"/>
  <c r="AE905" i="19"/>
  <c r="AF905" i="19"/>
  <c r="AG905" i="19"/>
  <c r="AH905" i="19"/>
  <c r="AI905" i="19"/>
  <c r="AJ905" i="19"/>
  <c r="AK905" i="19"/>
  <c r="AL905" i="19"/>
  <c r="AM905" i="19"/>
  <c r="AN905" i="19"/>
  <c r="AO905" i="19"/>
  <c r="AP905" i="19"/>
  <c r="AQ905" i="19"/>
  <c r="AR905" i="19"/>
  <c r="AS905" i="19"/>
  <c r="AT905" i="19"/>
  <c r="AU905" i="19"/>
  <c r="AV905" i="19"/>
  <c r="AW905" i="19"/>
  <c r="AX905" i="19"/>
  <c r="AY905" i="19"/>
  <c r="BB905" i="19"/>
  <c r="F906" i="19"/>
  <c r="G906" i="19"/>
  <c r="H906" i="19"/>
  <c r="I906" i="19"/>
  <c r="J906" i="19"/>
  <c r="K906" i="19"/>
  <c r="L906" i="19"/>
  <c r="M906" i="19"/>
  <c r="N906" i="19"/>
  <c r="O906" i="19"/>
  <c r="P906" i="19"/>
  <c r="Q906" i="19"/>
  <c r="R906" i="19"/>
  <c r="S906" i="19"/>
  <c r="T906" i="19"/>
  <c r="U906" i="19"/>
  <c r="V906" i="19"/>
  <c r="W906" i="19"/>
  <c r="X906" i="19"/>
  <c r="Y906" i="19"/>
  <c r="Z906" i="19"/>
  <c r="AA906" i="19"/>
  <c r="AB906" i="19"/>
  <c r="AC906" i="19"/>
  <c r="AU906" i="19" s="1"/>
  <c r="AD906" i="19"/>
  <c r="AE906" i="19"/>
  <c r="AF906" i="19"/>
  <c r="AG906" i="19"/>
  <c r="AH906" i="19"/>
  <c r="AI906" i="19"/>
  <c r="AJ906" i="19"/>
  <c r="AK906" i="19"/>
  <c r="AL906" i="19"/>
  <c r="AM906" i="19"/>
  <c r="AN906" i="19"/>
  <c r="AO906" i="19"/>
  <c r="AP906" i="19"/>
  <c r="AQ906" i="19"/>
  <c r="AR906" i="19"/>
  <c r="AS906" i="19"/>
  <c r="AT906" i="19"/>
  <c r="AV906" i="19"/>
  <c r="AW906" i="19"/>
  <c r="AX906" i="19"/>
  <c r="AY906" i="19"/>
  <c r="BB906" i="19"/>
  <c r="F907" i="19"/>
  <c r="X907" i="19" s="1"/>
  <c r="G907" i="19"/>
  <c r="H907" i="19"/>
  <c r="I907" i="19"/>
  <c r="J907" i="19"/>
  <c r="K907" i="19"/>
  <c r="L907" i="19"/>
  <c r="M907" i="19"/>
  <c r="N907" i="19"/>
  <c r="O907" i="19"/>
  <c r="P907" i="19"/>
  <c r="Q907" i="19"/>
  <c r="R907" i="19"/>
  <c r="S907" i="19"/>
  <c r="T907" i="19"/>
  <c r="U907" i="19"/>
  <c r="V907" i="19"/>
  <c r="W907" i="19"/>
  <c r="Y907" i="19"/>
  <c r="Z907" i="19"/>
  <c r="AA907" i="19"/>
  <c r="AB907" i="19"/>
  <c r="AC907" i="19"/>
  <c r="AU907" i="19" s="1"/>
  <c r="AD907" i="19"/>
  <c r="AE907" i="19"/>
  <c r="AF907" i="19"/>
  <c r="AG907" i="19"/>
  <c r="AH907" i="19"/>
  <c r="AI907" i="19"/>
  <c r="AJ907" i="19"/>
  <c r="AK907" i="19"/>
  <c r="AL907" i="19"/>
  <c r="AM907" i="19"/>
  <c r="AN907" i="19"/>
  <c r="AO907" i="19"/>
  <c r="AP907" i="19"/>
  <c r="AQ907" i="19"/>
  <c r="AR907" i="19"/>
  <c r="AS907" i="19"/>
  <c r="AT907" i="19"/>
  <c r="AV907" i="19"/>
  <c r="AW907" i="19"/>
  <c r="AX907" i="19"/>
  <c r="AY907" i="19"/>
  <c r="BB907" i="19"/>
  <c r="F908" i="19"/>
  <c r="X908" i="19" s="1"/>
  <c r="G908" i="19"/>
  <c r="H908" i="19"/>
  <c r="I908" i="19"/>
  <c r="J908" i="19"/>
  <c r="K908" i="19"/>
  <c r="L908" i="19"/>
  <c r="M908" i="19"/>
  <c r="N908" i="19"/>
  <c r="O908" i="19"/>
  <c r="P908" i="19"/>
  <c r="Q908" i="19"/>
  <c r="R908" i="19"/>
  <c r="S908" i="19"/>
  <c r="T908" i="19"/>
  <c r="U908" i="19"/>
  <c r="V908" i="19"/>
  <c r="W908" i="19"/>
  <c r="Y908" i="19"/>
  <c r="Z908" i="19"/>
  <c r="AA908" i="19"/>
  <c r="AB908" i="19"/>
  <c r="AC908" i="19"/>
  <c r="AD908" i="19"/>
  <c r="AE908" i="19"/>
  <c r="AF908" i="19"/>
  <c r="AG908" i="19"/>
  <c r="AH908" i="19"/>
  <c r="AI908" i="19"/>
  <c r="AJ908" i="19"/>
  <c r="AK908" i="19"/>
  <c r="AL908" i="19"/>
  <c r="AM908" i="19"/>
  <c r="AN908" i="19"/>
  <c r="AO908" i="19"/>
  <c r="AP908" i="19"/>
  <c r="AQ908" i="19"/>
  <c r="AR908" i="19"/>
  <c r="AS908" i="19"/>
  <c r="AT908" i="19"/>
  <c r="AU908" i="19"/>
  <c r="AV908" i="19"/>
  <c r="AW908" i="19"/>
  <c r="AX908" i="19"/>
  <c r="AY908" i="19"/>
  <c r="BB908" i="19"/>
  <c r="F909" i="19"/>
  <c r="G909" i="19"/>
  <c r="H909" i="19"/>
  <c r="I909" i="19"/>
  <c r="J909" i="19"/>
  <c r="K909" i="19"/>
  <c r="L909" i="19"/>
  <c r="M909" i="19"/>
  <c r="N909" i="19"/>
  <c r="O909" i="19"/>
  <c r="P909" i="19"/>
  <c r="Q909" i="19"/>
  <c r="R909" i="19"/>
  <c r="S909" i="19"/>
  <c r="T909" i="19"/>
  <c r="U909" i="19"/>
  <c r="V909" i="19"/>
  <c r="W909" i="19"/>
  <c r="X909" i="19"/>
  <c r="Y909" i="19"/>
  <c r="Z909" i="19"/>
  <c r="AA909" i="19"/>
  <c r="AB909" i="19"/>
  <c r="AC909" i="19"/>
  <c r="AD909" i="19"/>
  <c r="AE909" i="19"/>
  <c r="AF909" i="19"/>
  <c r="AG909" i="19"/>
  <c r="AH909" i="19"/>
  <c r="AI909" i="19"/>
  <c r="AJ909" i="19"/>
  <c r="AK909" i="19"/>
  <c r="AL909" i="19"/>
  <c r="AM909" i="19"/>
  <c r="AN909" i="19"/>
  <c r="AO909" i="19"/>
  <c r="AP909" i="19"/>
  <c r="AQ909" i="19"/>
  <c r="AR909" i="19"/>
  <c r="AS909" i="19"/>
  <c r="AT909" i="19"/>
  <c r="AU909" i="19"/>
  <c r="AV909" i="19"/>
  <c r="AW909" i="19"/>
  <c r="AX909" i="19"/>
  <c r="AY909" i="19"/>
  <c r="BB909" i="19"/>
  <c r="F910" i="19"/>
  <c r="G910" i="19"/>
  <c r="H910" i="19"/>
  <c r="I910" i="19"/>
  <c r="J910" i="19"/>
  <c r="K910" i="19"/>
  <c r="L910" i="19"/>
  <c r="M910" i="19"/>
  <c r="N910" i="19"/>
  <c r="O910" i="19"/>
  <c r="P910" i="19"/>
  <c r="Q910" i="19"/>
  <c r="R910" i="19"/>
  <c r="S910" i="19"/>
  <c r="T910" i="19"/>
  <c r="U910" i="19"/>
  <c r="V910" i="19"/>
  <c r="W910" i="19"/>
  <c r="X910" i="19"/>
  <c r="Y910" i="19"/>
  <c r="Z910" i="19"/>
  <c r="AA910" i="19"/>
  <c r="AB910" i="19"/>
  <c r="AC910" i="19"/>
  <c r="AD910" i="19"/>
  <c r="AE910" i="19"/>
  <c r="AF910" i="19"/>
  <c r="AG910" i="19"/>
  <c r="AH910" i="19"/>
  <c r="AI910" i="19"/>
  <c r="AJ910" i="19"/>
  <c r="AK910" i="19"/>
  <c r="AL910" i="19"/>
  <c r="AM910" i="19"/>
  <c r="AN910" i="19"/>
  <c r="AO910" i="19"/>
  <c r="AP910" i="19"/>
  <c r="AQ910" i="19"/>
  <c r="AR910" i="19"/>
  <c r="AS910" i="19"/>
  <c r="AT910" i="19"/>
  <c r="AU910" i="19"/>
  <c r="AV910" i="19"/>
  <c r="AW910" i="19"/>
  <c r="AX910" i="19"/>
  <c r="AY910" i="19"/>
  <c r="BB910" i="19"/>
  <c r="F911" i="19"/>
  <c r="G911" i="19"/>
  <c r="H911" i="19"/>
  <c r="I911" i="19"/>
  <c r="J911" i="19"/>
  <c r="K911" i="19"/>
  <c r="L911" i="19"/>
  <c r="M911" i="19"/>
  <c r="N911" i="19"/>
  <c r="O911" i="19"/>
  <c r="P911" i="19"/>
  <c r="Q911" i="19"/>
  <c r="R911" i="19"/>
  <c r="S911" i="19"/>
  <c r="T911" i="19"/>
  <c r="U911" i="19"/>
  <c r="V911" i="19"/>
  <c r="W911" i="19"/>
  <c r="X911" i="19"/>
  <c r="Y911" i="19"/>
  <c r="Z911" i="19"/>
  <c r="AA911" i="19"/>
  <c r="AB911" i="19"/>
  <c r="AC911" i="19"/>
  <c r="AD911" i="19"/>
  <c r="AE911" i="19"/>
  <c r="AF911" i="19"/>
  <c r="AG911" i="19"/>
  <c r="AH911" i="19"/>
  <c r="AI911" i="19"/>
  <c r="AJ911" i="19"/>
  <c r="AK911" i="19"/>
  <c r="AL911" i="19"/>
  <c r="AM911" i="19"/>
  <c r="AN911" i="19"/>
  <c r="AO911" i="19"/>
  <c r="AP911" i="19"/>
  <c r="AQ911" i="19"/>
  <c r="AR911" i="19"/>
  <c r="AS911" i="19"/>
  <c r="AT911" i="19"/>
  <c r="AU911" i="19"/>
  <c r="AV911" i="19"/>
  <c r="AW911" i="19"/>
  <c r="AX911" i="19"/>
  <c r="AY911" i="19"/>
  <c r="BB911" i="19"/>
  <c r="F912" i="19"/>
  <c r="G912" i="19"/>
  <c r="H912" i="19"/>
  <c r="I912" i="19"/>
  <c r="J912" i="19"/>
  <c r="K912" i="19"/>
  <c r="L912" i="19"/>
  <c r="M912" i="19"/>
  <c r="N912" i="19"/>
  <c r="O912" i="19"/>
  <c r="P912" i="19"/>
  <c r="Q912" i="19"/>
  <c r="R912" i="19"/>
  <c r="S912" i="19"/>
  <c r="T912" i="19"/>
  <c r="U912" i="19"/>
  <c r="V912" i="19"/>
  <c r="W912" i="19"/>
  <c r="X912" i="19"/>
  <c r="Y912" i="19"/>
  <c r="Z912" i="19"/>
  <c r="AA912" i="19"/>
  <c r="AB912" i="19"/>
  <c r="AC912" i="19"/>
  <c r="AD912" i="19"/>
  <c r="AE912" i="19"/>
  <c r="AF912" i="19"/>
  <c r="AG912" i="19"/>
  <c r="AH912" i="19"/>
  <c r="AI912" i="19"/>
  <c r="AJ912" i="19"/>
  <c r="AK912" i="19"/>
  <c r="AL912" i="19"/>
  <c r="AM912" i="19"/>
  <c r="AN912" i="19"/>
  <c r="AO912" i="19"/>
  <c r="AP912" i="19"/>
  <c r="AQ912" i="19"/>
  <c r="AR912" i="19"/>
  <c r="AS912" i="19"/>
  <c r="AT912" i="19"/>
  <c r="AU912" i="19"/>
  <c r="AV912" i="19"/>
  <c r="AW912" i="19"/>
  <c r="AX912" i="19"/>
  <c r="AY912" i="19"/>
  <c r="BB912" i="19"/>
  <c r="F913" i="19"/>
  <c r="G913" i="19"/>
  <c r="H913" i="19"/>
  <c r="I913" i="19"/>
  <c r="J913" i="19"/>
  <c r="K913" i="19"/>
  <c r="L913" i="19"/>
  <c r="M913" i="19"/>
  <c r="N913" i="19"/>
  <c r="O913" i="19"/>
  <c r="P913" i="19"/>
  <c r="Q913" i="19"/>
  <c r="R913" i="19"/>
  <c r="S913" i="19"/>
  <c r="T913" i="19"/>
  <c r="U913" i="19"/>
  <c r="V913" i="19"/>
  <c r="W913" i="19"/>
  <c r="X913" i="19"/>
  <c r="Y913" i="19"/>
  <c r="Z913" i="19"/>
  <c r="AA913" i="19"/>
  <c r="AB913" i="19"/>
  <c r="AC913" i="19"/>
  <c r="AD913" i="19"/>
  <c r="AE913" i="19"/>
  <c r="AF913" i="19"/>
  <c r="AG913" i="19"/>
  <c r="AH913" i="19"/>
  <c r="AI913" i="19"/>
  <c r="AJ913" i="19"/>
  <c r="AK913" i="19"/>
  <c r="AL913" i="19"/>
  <c r="AM913" i="19"/>
  <c r="AN913" i="19"/>
  <c r="AO913" i="19"/>
  <c r="AP913" i="19"/>
  <c r="AQ913" i="19"/>
  <c r="AR913" i="19"/>
  <c r="AS913" i="19"/>
  <c r="AT913" i="19"/>
  <c r="AU913" i="19"/>
  <c r="AV913" i="19"/>
  <c r="AW913" i="19"/>
  <c r="AX913" i="19"/>
  <c r="AY913" i="19"/>
  <c r="BB913" i="19"/>
  <c r="F914" i="19"/>
  <c r="G914" i="19"/>
  <c r="H914" i="19"/>
  <c r="I914" i="19"/>
  <c r="J914" i="19"/>
  <c r="K914" i="19"/>
  <c r="L914" i="19"/>
  <c r="M914" i="19"/>
  <c r="N914" i="19"/>
  <c r="O914" i="19"/>
  <c r="P914" i="19"/>
  <c r="Q914" i="19"/>
  <c r="R914" i="19"/>
  <c r="S914" i="19"/>
  <c r="T914" i="19"/>
  <c r="U914" i="19"/>
  <c r="V914" i="19"/>
  <c r="W914" i="19"/>
  <c r="X914" i="19"/>
  <c r="Y914" i="19"/>
  <c r="Z914" i="19"/>
  <c r="AA914" i="19"/>
  <c r="AB914" i="19"/>
  <c r="AC914" i="19"/>
  <c r="AU914" i="19" s="1"/>
  <c r="AD914" i="19"/>
  <c r="AE914" i="19"/>
  <c r="AF914" i="19"/>
  <c r="AG914" i="19"/>
  <c r="AH914" i="19"/>
  <c r="AI914" i="19"/>
  <c r="AJ914" i="19"/>
  <c r="AK914" i="19"/>
  <c r="AL914" i="19"/>
  <c r="AM914" i="19"/>
  <c r="AN914" i="19"/>
  <c r="AO914" i="19"/>
  <c r="AP914" i="19"/>
  <c r="AQ914" i="19"/>
  <c r="AR914" i="19"/>
  <c r="AS914" i="19"/>
  <c r="AT914" i="19"/>
  <c r="AV914" i="19"/>
  <c r="AW914" i="19"/>
  <c r="AX914" i="19"/>
  <c r="AY914" i="19"/>
  <c r="BB914" i="19"/>
  <c r="F915" i="19"/>
  <c r="X915" i="19" s="1"/>
  <c r="G915" i="19"/>
  <c r="H915" i="19"/>
  <c r="I915" i="19"/>
  <c r="J915" i="19"/>
  <c r="K915" i="19"/>
  <c r="L915" i="19"/>
  <c r="M915" i="19"/>
  <c r="N915" i="19"/>
  <c r="O915" i="19"/>
  <c r="P915" i="19"/>
  <c r="Q915" i="19"/>
  <c r="R915" i="19"/>
  <c r="S915" i="19"/>
  <c r="T915" i="19"/>
  <c r="U915" i="19"/>
  <c r="V915" i="19"/>
  <c r="W915" i="19"/>
  <c r="Y915" i="19"/>
  <c r="Z915" i="19"/>
  <c r="AA915" i="19"/>
  <c r="AB915" i="19"/>
  <c r="AC915" i="19"/>
  <c r="AU915" i="19" s="1"/>
  <c r="AD915" i="19"/>
  <c r="AE915" i="19"/>
  <c r="AF915" i="19"/>
  <c r="AG915" i="19"/>
  <c r="AH915" i="19"/>
  <c r="AI915" i="19"/>
  <c r="AJ915" i="19"/>
  <c r="AK915" i="19"/>
  <c r="AL915" i="19"/>
  <c r="AM915" i="19"/>
  <c r="AN915" i="19"/>
  <c r="AO915" i="19"/>
  <c r="AP915" i="19"/>
  <c r="AQ915" i="19"/>
  <c r="AR915" i="19"/>
  <c r="AT915" i="19"/>
  <c r="AV915" i="19"/>
  <c r="AW915" i="19"/>
  <c r="AX915" i="19"/>
  <c r="AY915" i="19"/>
  <c r="BB915" i="19"/>
  <c r="F916" i="19"/>
  <c r="X916" i="19" s="1"/>
  <c r="G916" i="19"/>
  <c r="H916" i="19"/>
  <c r="I916" i="19"/>
  <c r="J916" i="19"/>
  <c r="K916" i="19"/>
  <c r="L916" i="19"/>
  <c r="M916" i="19"/>
  <c r="N916" i="19"/>
  <c r="O916" i="19"/>
  <c r="P916" i="19"/>
  <c r="Q916" i="19"/>
  <c r="R916" i="19"/>
  <c r="S916" i="19"/>
  <c r="T916" i="19"/>
  <c r="U916" i="19"/>
  <c r="V916" i="19"/>
  <c r="W916" i="19"/>
  <c r="Y916" i="19"/>
  <c r="Z916" i="19"/>
  <c r="AA916" i="19"/>
  <c r="AB916" i="19"/>
  <c r="AC916" i="19"/>
  <c r="AD916" i="19"/>
  <c r="AE916" i="19"/>
  <c r="AF916" i="19"/>
  <c r="AG916" i="19"/>
  <c r="AH916" i="19"/>
  <c r="AI916" i="19"/>
  <c r="AJ916" i="19"/>
  <c r="AK916" i="19"/>
  <c r="AL916" i="19"/>
  <c r="AM916" i="19"/>
  <c r="AN916" i="19"/>
  <c r="AO916" i="19"/>
  <c r="AP916" i="19"/>
  <c r="AQ916" i="19"/>
  <c r="AR916" i="19"/>
  <c r="AS916" i="19"/>
  <c r="AT916" i="19"/>
  <c r="AU916" i="19"/>
  <c r="AV916" i="19"/>
  <c r="AW916" i="19"/>
  <c r="AX916" i="19"/>
  <c r="AY916" i="19"/>
  <c r="BB916" i="19"/>
  <c r="F917" i="19"/>
  <c r="G917" i="19"/>
  <c r="H917" i="19"/>
  <c r="I917" i="19"/>
  <c r="J917" i="19"/>
  <c r="K917" i="19"/>
  <c r="L917" i="19"/>
  <c r="M917" i="19"/>
  <c r="N917" i="19"/>
  <c r="O917" i="19"/>
  <c r="P917" i="19"/>
  <c r="Q917" i="19"/>
  <c r="R917" i="19"/>
  <c r="S917" i="19"/>
  <c r="T917" i="19"/>
  <c r="U917" i="19"/>
  <c r="V917" i="19"/>
  <c r="W917" i="19"/>
  <c r="X917" i="19"/>
  <c r="Y917" i="19"/>
  <c r="Z917" i="19"/>
  <c r="AA917" i="19"/>
  <c r="AB917" i="19"/>
  <c r="AC917" i="19"/>
  <c r="AD917" i="19"/>
  <c r="AE917" i="19"/>
  <c r="AF917" i="19"/>
  <c r="AG917" i="19"/>
  <c r="AH917" i="19"/>
  <c r="AI917" i="19"/>
  <c r="AJ917" i="19"/>
  <c r="AK917" i="19"/>
  <c r="AL917" i="19"/>
  <c r="AM917" i="19"/>
  <c r="AN917" i="19"/>
  <c r="AO917" i="19"/>
  <c r="AP917" i="19"/>
  <c r="AQ917" i="19"/>
  <c r="AR917" i="19"/>
  <c r="AS917" i="19"/>
  <c r="AT917" i="19"/>
  <c r="AU917" i="19"/>
  <c r="AV917" i="19"/>
  <c r="AW917" i="19"/>
  <c r="AX917" i="19"/>
  <c r="AY917" i="19"/>
  <c r="BB917" i="19"/>
  <c r="F918" i="19"/>
  <c r="G918" i="19"/>
  <c r="H918" i="19"/>
  <c r="I918" i="19"/>
  <c r="J918" i="19"/>
  <c r="K918" i="19"/>
  <c r="L918" i="19"/>
  <c r="M918" i="19"/>
  <c r="N918" i="19"/>
  <c r="O918" i="19"/>
  <c r="P918" i="19"/>
  <c r="Q918" i="19"/>
  <c r="R918" i="19"/>
  <c r="S918" i="19"/>
  <c r="T918" i="19"/>
  <c r="U918" i="19"/>
  <c r="V918" i="19"/>
  <c r="W918" i="19"/>
  <c r="X918" i="19"/>
  <c r="Y918" i="19"/>
  <c r="Z918" i="19"/>
  <c r="AA918" i="19"/>
  <c r="AB918" i="19"/>
  <c r="AC918" i="19"/>
  <c r="AD918" i="19"/>
  <c r="AE918" i="19"/>
  <c r="AF918" i="19"/>
  <c r="AG918" i="19"/>
  <c r="AH918" i="19"/>
  <c r="AI918" i="19"/>
  <c r="AJ918" i="19"/>
  <c r="AK918" i="19"/>
  <c r="AL918" i="19"/>
  <c r="AM918" i="19"/>
  <c r="AN918" i="19"/>
  <c r="AO918" i="19"/>
  <c r="AP918" i="19"/>
  <c r="AQ918" i="19"/>
  <c r="AR918" i="19"/>
  <c r="AS918" i="19"/>
  <c r="AT918" i="19"/>
  <c r="AU918" i="19"/>
  <c r="AV918" i="19"/>
  <c r="AW918" i="19"/>
  <c r="AX918" i="19"/>
  <c r="AY918" i="19"/>
  <c r="BB918" i="19"/>
  <c r="F919" i="19"/>
  <c r="G919" i="19"/>
  <c r="H919" i="19"/>
  <c r="I919" i="19"/>
  <c r="J919" i="19"/>
  <c r="K919" i="19"/>
  <c r="L919" i="19"/>
  <c r="M919" i="19"/>
  <c r="N919" i="19"/>
  <c r="O919" i="19"/>
  <c r="P919" i="19"/>
  <c r="Q919" i="19"/>
  <c r="R919" i="19"/>
  <c r="S919" i="19"/>
  <c r="T919" i="19"/>
  <c r="U919" i="19"/>
  <c r="V919" i="19"/>
  <c r="W919" i="19"/>
  <c r="X919" i="19"/>
  <c r="Y919" i="19"/>
  <c r="Z919" i="19"/>
  <c r="AA919" i="19"/>
  <c r="AB919" i="19"/>
  <c r="AC919" i="19"/>
  <c r="AD919" i="19"/>
  <c r="AE919" i="19"/>
  <c r="AF919" i="19"/>
  <c r="AG919" i="19"/>
  <c r="AH919" i="19"/>
  <c r="AI919" i="19"/>
  <c r="AJ919" i="19"/>
  <c r="AK919" i="19"/>
  <c r="AL919" i="19"/>
  <c r="AM919" i="19"/>
  <c r="AN919" i="19"/>
  <c r="AO919" i="19"/>
  <c r="AP919" i="19"/>
  <c r="AQ919" i="19"/>
  <c r="AR919" i="19"/>
  <c r="AS919" i="19"/>
  <c r="AT919" i="19"/>
  <c r="AU919" i="19"/>
  <c r="AV919" i="19"/>
  <c r="AW919" i="19"/>
  <c r="AX919" i="19"/>
  <c r="AY919" i="19"/>
  <c r="BB919" i="19"/>
  <c r="F920" i="19"/>
  <c r="G920" i="19"/>
  <c r="H920" i="19"/>
  <c r="I920" i="19"/>
  <c r="J920" i="19"/>
  <c r="K920" i="19"/>
  <c r="L920" i="19"/>
  <c r="M920" i="19"/>
  <c r="N920" i="19"/>
  <c r="O920" i="19"/>
  <c r="P920" i="19"/>
  <c r="Q920" i="19"/>
  <c r="R920" i="19"/>
  <c r="S920" i="19"/>
  <c r="T920" i="19"/>
  <c r="U920" i="19"/>
  <c r="V920" i="19"/>
  <c r="W920" i="19"/>
  <c r="X920" i="19"/>
  <c r="Y920" i="19"/>
  <c r="Z920" i="19"/>
  <c r="AA920" i="19"/>
  <c r="AB920" i="19"/>
  <c r="AC920" i="19"/>
  <c r="AD920" i="19"/>
  <c r="AE920" i="19"/>
  <c r="AF920" i="19"/>
  <c r="AG920" i="19"/>
  <c r="AH920" i="19"/>
  <c r="AI920" i="19"/>
  <c r="AJ920" i="19"/>
  <c r="AK920" i="19"/>
  <c r="AL920" i="19"/>
  <c r="AM920" i="19"/>
  <c r="AN920" i="19"/>
  <c r="AO920" i="19"/>
  <c r="AP920" i="19"/>
  <c r="AQ920" i="19"/>
  <c r="AR920" i="19"/>
  <c r="AS920" i="19"/>
  <c r="AT920" i="19"/>
  <c r="AU920" i="19"/>
  <c r="AV920" i="19"/>
  <c r="AW920" i="19"/>
  <c r="AX920" i="19"/>
  <c r="AY920" i="19"/>
  <c r="BB920" i="19"/>
  <c r="F921" i="19"/>
  <c r="G921" i="19"/>
  <c r="H921" i="19"/>
  <c r="I921" i="19"/>
  <c r="J921" i="19"/>
  <c r="K921" i="19"/>
  <c r="L921" i="19"/>
  <c r="M921" i="19"/>
  <c r="N921" i="19"/>
  <c r="O921" i="19"/>
  <c r="P921" i="19"/>
  <c r="Q921" i="19"/>
  <c r="R921" i="19"/>
  <c r="S921" i="19"/>
  <c r="T921" i="19"/>
  <c r="U921" i="19"/>
  <c r="V921" i="19"/>
  <c r="W921" i="19"/>
  <c r="X921" i="19"/>
  <c r="Y921" i="19"/>
  <c r="Z921" i="19"/>
  <c r="AA921" i="19"/>
  <c r="AB921" i="19"/>
  <c r="AC921" i="19"/>
  <c r="AD921" i="19"/>
  <c r="AE921" i="19"/>
  <c r="AF921" i="19"/>
  <c r="AG921" i="19"/>
  <c r="AH921" i="19"/>
  <c r="AI921" i="19"/>
  <c r="AJ921" i="19"/>
  <c r="AK921" i="19"/>
  <c r="AL921" i="19"/>
  <c r="AM921" i="19"/>
  <c r="AN921" i="19"/>
  <c r="AO921" i="19"/>
  <c r="AP921" i="19"/>
  <c r="AQ921" i="19"/>
  <c r="AR921" i="19"/>
  <c r="AS921" i="19"/>
  <c r="AT921" i="19"/>
  <c r="AU921" i="19"/>
  <c r="AV921" i="19"/>
  <c r="AW921" i="19"/>
  <c r="AX921" i="19"/>
  <c r="AY921" i="19"/>
  <c r="BB921" i="19"/>
  <c r="F922" i="19"/>
  <c r="G922" i="19"/>
  <c r="H922" i="19"/>
  <c r="I922" i="19"/>
  <c r="J922" i="19"/>
  <c r="K922" i="19"/>
  <c r="L922" i="19"/>
  <c r="M922" i="19"/>
  <c r="N922" i="19"/>
  <c r="O922" i="19"/>
  <c r="P922" i="19"/>
  <c r="Q922" i="19"/>
  <c r="R922" i="19"/>
  <c r="S922" i="19"/>
  <c r="T922" i="19"/>
  <c r="U922" i="19"/>
  <c r="V922" i="19"/>
  <c r="W922" i="19"/>
  <c r="X922" i="19"/>
  <c r="Y922" i="19"/>
  <c r="Z922" i="19"/>
  <c r="AA922" i="19"/>
  <c r="AB922" i="19"/>
  <c r="AC922" i="19"/>
  <c r="AU922" i="19" s="1"/>
  <c r="AD922" i="19"/>
  <c r="AE922" i="19"/>
  <c r="AF922" i="19"/>
  <c r="AG922" i="19"/>
  <c r="AH922" i="19"/>
  <c r="AI922" i="19"/>
  <c r="AJ922" i="19"/>
  <c r="AK922" i="19"/>
  <c r="AL922" i="19"/>
  <c r="AM922" i="19"/>
  <c r="AN922" i="19"/>
  <c r="AO922" i="19"/>
  <c r="AP922" i="19"/>
  <c r="AQ922" i="19"/>
  <c r="AR922" i="19"/>
  <c r="AS922" i="19"/>
  <c r="AT922" i="19"/>
  <c r="AV922" i="19"/>
  <c r="AW922" i="19"/>
  <c r="AX922" i="19"/>
  <c r="AY922" i="19"/>
  <c r="BB922" i="19"/>
  <c r="F923" i="19"/>
  <c r="X923" i="19" s="1"/>
  <c r="G923" i="19"/>
  <c r="H923" i="19"/>
  <c r="I923" i="19"/>
  <c r="J923" i="19"/>
  <c r="K923" i="19"/>
  <c r="L923" i="19"/>
  <c r="M923" i="19"/>
  <c r="N923" i="19"/>
  <c r="O923" i="19"/>
  <c r="P923" i="19"/>
  <c r="Q923" i="19"/>
  <c r="R923" i="19"/>
  <c r="S923" i="19"/>
  <c r="T923" i="19"/>
  <c r="U923" i="19"/>
  <c r="V923" i="19"/>
  <c r="W923" i="19"/>
  <c r="Y923" i="19"/>
  <c r="Z923" i="19"/>
  <c r="AA923" i="19"/>
  <c r="AB923" i="19"/>
  <c r="AC923" i="19"/>
  <c r="AU923" i="19" s="1"/>
  <c r="AD923" i="19"/>
  <c r="AE923" i="19"/>
  <c r="AF923" i="19"/>
  <c r="AG923" i="19"/>
  <c r="AH923" i="19"/>
  <c r="AI923" i="19"/>
  <c r="AJ923" i="19"/>
  <c r="AK923" i="19"/>
  <c r="AL923" i="19"/>
  <c r="AM923" i="19"/>
  <c r="AN923" i="19"/>
  <c r="AO923" i="19"/>
  <c r="AP923" i="19"/>
  <c r="AQ923" i="19"/>
  <c r="AR923" i="19"/>
  <c r="AS923" i="19"/>
  <c r="AT923" i="19"/>
  <c r="AV923" i="19"/>
  <c r="AW923" i="19"/>
  <c r="AX923" i="19"/>
  <c r="AY923" i="19"/>
  <c r="BB923" i="19"/>
  <c r="F924" i="19"/>
  <c r="X924" i="19" s="1"/>
  <c r="G924" i="19"/>
  <c r="H924" i="19"/>
  <c r="I924" i="19"/>
  <c r="J924" i="19"/>
  <c r="K924" i="19"/>
  <c r="L924" i="19"/>
  <c r="M924" i="19"/>
  <c r="N924" i="19"/>
  <c r="O924" i="19"/>
  <c r="P924" i="19"/>
  <c r="Q924" i="19"/>
  <c r="R924" i="19"/>
  <c r="S924" i="19"/>
  <c r="T924" i="19"/>
  <c r="U924" i="19"/>
  <c r="V924" i="19"/>
  <c r="W924" i="19"/>
  <c r="Y924" i="19"/>
  <c r="Z924" i="19"/>
  <c r="AA924" i="19"/>
  <c r="AB924" i="19"/>
  <c r="AC924" i="19"/>
  <c r="AD924" i="19"/>
  <c r="AE924" i="19"/>
  <c r="AF924" i="19"/>
  <c r="AG924" i="19"/>
  <c r="AH924" i="19"/>
  <c r="AI924" i="19"/>
  <c r="AJ924" i="19"/>
  <c r="AK924" i="19"/>
  <c r="AL924" i="19"/>
  <c r="AM924" i="19"/>
  <c r="AN924" i="19"/>
  <c r="AO924" i="19"/>
  <c r="AP924" i="19"/>
  <c r="AQ924" i="19"/>
  <c r="AR924" i="19"/>
  <c r="AS924" i="19"/>
  <c r="AT924" i="19"/>
  <c r="AU924" i="19"/>
  <c r="AV924" i="19"/>
  <c r="AW924" i="19"/>
  <c r="AX924" i="19"/>
  <c r="AY924" i="19"/>
  <c r="BB924" i="19"/>
  <c r="F925" i="19"/>
  <c r="G925" i="19"/>
  <c r="H925" i="19"/>
  <c r="I925" i="19"/>
  <c r="J925" i="19"/>
  <c r="K925" i="19"/>
  <c r="L925" i="19"/>
  <c r="M925" i="19"/>
  <c r="N925" i="19"/>
  <c r="O925" i="19"/>
  <c r="P925" i="19"/>
  <c r="Q925" i="19"/>
  <c r="R925" i="19"/>
  <c r="S925" i="19"/>
  <c r="T925" i="19"/>
  <c r="U925" i="19"/>
  <c r="V925" i="19"/>
  <c r="W925" i="19"/>
  <c r="X925" i="19"/>
  <c r="Y925" i="19"/>
  <c r="Z925" i="19"/>
  <c r="AA925" i="19"/>
  <c r="AB925" i="19"/>
  <c r="AC925" i="19"/>
  <c r="AD925" i="19"/>
  <c r="AE925" i="19"/>
  <c r="AF925" i="19"/>
  <c r="AG925" i="19"/>
  <c r="AH925" i="19"/>
  <c r="AI925" i="19"/>
  <c r="AJ925" i="19"/>
  <c r="AK925" i="19"/>
  <c r="AL925" i="19"/>
  <c r="AM925" i="19"/>
  <c r="AN925" i="19"/>
  <c r="AO925" i="19"/>
  <c r="AP925" i="19"/>
  <c r="AQ925" i="19"/>
  <c r="AR925" i="19"/>
  <c r="AS925" i="19"/>
  <c r="AT925" i="19"/>
  <c r="AU925" i="19"/>
  <c r="AV925" i="19"/>
  <c r="AW925" i="19"/>
  <c r="AX925" i="19"/>
  <c r="AY925" i="19"/>
  <c r="BB925" i="19"/>
  <c r="F926" i="19"/>
  <c r="G926" i="19"/>
  <c r="H926" i="19"/>
  <c r="I926" i="19"/>
  <c r="J926" i="19"/>
  <c r="K926" i="19"/>
  <c r="L926" i="19"/>
  <c r="M926" i="19"/>
  <c r="N926" i="19"/>
  <c r="O926" i="19"/>
  <c r="P926" i="19"/>
  <c r="Q926" i="19"/>
  <c r="R926" i="19"/>
  <c r="S926" i="19"/>
  <c r="T926" i="19"/>
  <c r="U926" i="19"/>
  <c r="V926" i="19"/>
  <c r="W926" i="19"/>
  <c r="X926" i="19"/>
  <c r="Y926" i="19"/>
  <c r="Z926" i="19"/>
  <c r="AA926" i="19"/>
  <c r="AB926" i="19"/>
  <c r="AC926" i="19"/>
  <c r="AD926" i="19"/>
  <c r="AE926" i="19"/>
  <c r="AF926" i="19"/>
  <c r="AG926" i="19"/>
  <c r="AH926" i="19"/>
  <c r="AI926" i="19"/>
  <c r="AJ926" i="19"/>
  <c r="AK926" i="19"/>
  <c r="AL926" i="19"/>
  <c r="AM926" i="19"/>
  <c r="AN926" i="19"/>
  <c r="AO926" i="19"/>
  <c r="AP926" i="19"/>
  <c r="AQ926" i="19"/>
  <c r="AR926" i="19"/>
  <c r="AS926" i="19"/>
  <c r="AT926" i="19"/>
  <c r="AU926" i="19"/>
  <c r="AV926" i="19"/>
  <c r="AW926" i="19"/>
  <c r="AX926" i="19"/>
  <c r="AY926" i="19"/>
  <c r="BB926" i="19"/>
  <c r="F927" i="19"/>
  <c r="G927" i="19"/>
  <c r="H927" i="19"/>
  <c r="I927" i="19"/>
  <c r="J927" i="19"/>
  <c r="K927" i="19"/>
  <c r="L927" i="19"/>
  <c r="M927" i="19"/>
  <c r="N927" i="19"/>
  <c r="O927" i="19"/>
  <c r="P927" i="19"/>
  <c r="Q927" i="19"/>
  <c r="R927" i="19"/>
  <c r="S927" i="19"/>
  <c r="T927" i="19"/>
  <c r="U927" i="19"/>
  <c r="V927" i="19"/>
  <c r="W927" i="19"/>
  <c r="X927" i="19"/>
  <c r="Y927" i="19"/>
  <c r="Z927" i="19"/>
  <c r="AA927" i="19"/>
  <c r="AB927" i="19"/>
  <c r="AC927" i="19"/>
  <c r="AD927" i="19"/>
  <c r="AE927" i="19"/>
  <c r="AF927" i="19"/>
  <c r="AG927" i="19"/>
  <c r="AH927" i="19"/>
  <c r="AI927" i="19"/>
  <c r="AJ927" i="19"/>
  <c r="AK927" i="19"/>
  <c r="AL927" i="19"/>
  <c r="AM927" i="19"/>
  <c r="AN927" i="19"/>
  <c r="AO927" i="19"/>
  <c r="AP927" i="19"/>
  <c r="AQ927" i="19"/>
  <c r="AR927" i="19"/>
  <c r="AS927" i="19"/>
  <c r="AT927" i="19"/>
  <c r="AU927" i="19"/>
  <c r="AV927" i="19"/>
  <c r="AW927" i="19"/>
  <c r="AX927" i="19"/>
  <c r="AY927" i="19"/>
  <c r="BB927" i="19"/>
  <c r="F928" i="19"/>
  <c r="G928" i="19"/>
  <c r="H928" i="19"/>
  <c r="I928" i="19"/>
  <c r="J928" i="19"/>
  <c r="K928" i="19"/>
  <c r="L928" i="19"/>
  <c r="M928" i="19"/>
  <c r="N928" i="19"/>
  <c r="O928" i="19"/>
  <c r="P928" i="19"/>
  <c r="Q928" i="19"/>
  <c r="R928" i="19"/>
  <c r="S928" i="19"/>
  <c r="T928" i="19"/>
  <c r="U928" i="19"/>
  <c r="V928" i="19"/>
  <c r="W928" i="19"/>
  <c r="X928" i="19"/>
  <c r="Y928" i="19"/>
  <c r="Z928" i="19"/>
  <c r="AA928" i="19"/>
  <c r="AB928" i="19"/>
  <c r="AC928" i="19"/>
  <c r="AD928" i="19"/>
  <c r="AE928" i="19"/>
  <c r="AF928" i="19"/>
  <c r="AG928" i="19"/>
  <c r="AH928" i="19"/>
  <c r="AI928" i="19"/>
  <c r="AJ928" i="19"/>
  <c r="AK928" i="19"/>
  <c r="AL928" i="19"/>
  <c r="AM928" i="19"/>
  <c r="AN928" i="19"/>
  <c r="AO928" i="19"/>
  <c r="AP928" i="19"/>
  <c r="AQ928" i="19"/>
  <c r="AR928" i="19"/>
  <c r="AS928" i="19"/>
  <c r="AT928" i="19"/>
  <c r="AU928" i="19"/>
  <c r="AV928" i="19"/>
  <c r="AW928" i="19"/>
  <c r="AX928" i="19"/>
  <c r="AY928" i="19"/>
  <c r="BB928" i="19"/>
  <c r="F929" i="19"/>
  <c r="G929" i="19"/>
  <c r="H929" i="19"/>
  <c r="I929" i="19"/>
  <c r="J929" i="19"/>
  <c r="K929" i="19"/>
  <c r="L929" i="19"/>
  <c r="M929" i="19"/>
  <c r="N929" i="19"/>
  <c r="O929" i="19"/>
  <c r="P929" i="19"/>
  <c r="Q929" i="19"/>
  <c r="R929" i="19"/>
  <c r="S929" i="19"/>
  <c r="T929" i="19"/>
  <c r="U929" i="19"/>
  <c r="V929" i="19"/>
  <c r="W929" i="19"/>
  <c r="X929" i="19"/>
  <c r="Y929" i="19"/>
  <c r="Z929" i="19"/>
  <c r="AA929" i="19"/>
  <c r="AB929" i="19"/>
  <c r="AC929" i="19"/>
  <c r="AD929" i="19"/>
  <c r="AE929" i="19"/>
  <c r="AF929" i="19"/>
  <c r="AG929" i="19"/>
  <c r="AH929" i="19"/>
  <c r="AI929" i="19"/>
  <c r="AJ929" i="19"/>
  <c r="AK929" i="19"/>
  <c r="AL929" i="19"/>
  <c r="AM929" i="19"/>
  <c r="AN929" i="19"/>
  <c r="AO929" i="19"/>
  <c r="AP929" i="19"/>
  <c r="AQ929" i="19"/>
  <c r="AR929" i="19"/>
  <c r="AS929" i="19"/>
  <c r="AT929" i="19"/>
  <c r="AU929" i="19"/>
  <c r="AV929" i="19"/>
  <c r="AW929" i="19"/>
  <c r="AX929" i="19"/>
  <c r="AY929" i="19"/>
  <c r="BB929" i="19"/>
  <c r="F930" i="19"/>
  <c r="G930" i="19"/>
  <c r="H930" i="19"/>
  <c r="I930" i="19"/>
  <c r="J930" i="19"/>
  <c r="K930" i="19"/>
  <c r="L930" i="19"/>
  <c r="M930" i="19"/>
  <c r="N930" i="19"/>
  <c r="O930" i="19"/>
  <c r="P930" i="19"/>
  <c r="Q930" i="19"/>
  <c r="R930" i="19"/>
  <c r="S930" i="19"/>
  <c r="T930" i="19"/>
  <c r="U930" i="19"/>
  <c r="V930" i="19"/>
  <c r="W930" i="19"/>
  <c r="X930" i="19"/>
  <c r="Y930" i="19"/>
  <c r="Z930" i="19"/>
  <c r="AA930" i="19"/>
  <c r="AB930" i="19"/>
  <c r="AC930" i="19"/>
  <c r="AU930" i="19" s="1"/>
  <c r="AD930" i="19"/>
  <c r="AE930" i="19"/>
  <c r="AF930" i="19"/>
  <c r="AG930" i="19"/>
  <c r="AH930" i="19"/>
  <c r="AI930" i="19"/>
  <c r="AJ930" i="19"/>
  <c r="AK930" i="19"/>
  <c r="AL930" i="19"/>
  <c r="AM930" i="19"/>
  <c r="AN930" i="19"/>
  <c r="AO930" i="19"/>
  <c r="AP930" i="19"/>
  <c r="AQ930" i="19"/>
  <c r="AR930" i="19"/>
  <c r="AS930" i="19"/>
  <c r="AT930" i="19"/>
  <c r="AV930" i="19"/>
  <c r="AW930" i="19"/>
  <c r="AX930" i="19"/>
  <c r="AY930" i="19"/>
  <c r="BB930" i="19"/>
  <c r="F931" i="19"/>
  <c r="X931" i="19" s="1"/>
  <c r="G931" i="19"/>
  <c r="H931" i="19"/>
  <c r="I931" i="19"/>
  <c r="J931" i="19"/>
  <c r="K931" i="19"/>
  <c r="L931" i="19"/>
  <c r="M931" i="19"/>
  <c r="N931" i="19"/>
  <c r="O931" i="19"/>
  <c r="P931" i="19"/>
  <c r="Q931" i="19"/>
  <c r="R931" i="19"/>
  <c r="S931" i="19"/>
  <c r="T931" i="19"/>
  <c r="U931" i="19"/>
  <c r="V931" i="19"/>
  <c r="W931" i="19"/>
  <c r="Y931" i="19"/>
  <c r="Z931" i="19"/>
  <c r="AA931" i="19"/>
  <c r="AB931" i="19"/>
  <c r="AC931" i="19"/>
  <c r="AU931" i="19" s="1"/>
  <c r="AD931" i="19"/>
  <c r="AE931" i="19"/>
  <c r="AF931" i="19"/>
  <c r="AG931" i="19"/>
  <c r="AH931" i="19"/>
  <c r="AI931" i="19"/>
  <c r="AJ931" i="19"/>
  <c r="AK931" i="19"/>
  <c r="AL931" i="19"/>
  <c r="AM931" i="19"/>
  <c r="AN931" i="19"/>
  <c r="AO931" i="19"/>
  <c r="AP931" i="19"/>
  <c r="AQ931" i="19"/>
  <c r="AR931" i="19"/>
  <c r="AT931" i="19"/>
  <c r="AV931" i="19"/>
  <c r="AW931" i="19"/>
  <c r="AX931" i="19"/>
  <c r="AY931" i="19"/>
  <c r="BB931" i="19"/>
  <c r="F932" i="19"/>
  <c r="X932" i="19" s="1"/>
  <c r="G932" i="19"/>
  <c r="H932" i="19"/>
  <c r="I932" i="19"/>
  <c r="J932" i="19"/>
  <c r="K932" i="19"/>
  <c r="L932" i="19"/>
  <c r="M932" i="19"/>
  <c r="N932" i="19"/>
  <c r="O932" i="19"/>
  <c r="P932" i="19"/>
  <c r="Q932" i="19"/>
  <c r="R932" i="19"/>
  <c r="S932" i="19"/>
  <c r="T932" i="19"/>
  <c r="U932" i="19"/>
  <c r="V932" i="19"/>
  <c r="W932" i="19"/>
  <c r="Y932" i="19"/>
  <c r="Z932" i="19"/>
  <c r="AA932" i="19"/>
  <c r="AB932" i="19"/>
  <c r="AC932" i="19"/>
  <c r="AD932" i="19"/>
  <c r="AE932" i="19"/>
  <c r="AF932" i="19"/>
  <c r="AG932" i="19"/>
  <c r="AH932" i="19"/>
  <c r="AI932" i="19"/>
  <c r="AJ932" i="19"/>
  <c r="AK932" i="19"/>
  <c r="AL932" i="19"/>
  <c r="AM932" i="19"/>
  <c r="AN932" i="19"/>
  <c r="AO932" i="19"/>
  <c r="AP932" i="19"/>
  <c r="AQ932" i="19"/>
  <c r="AR932" i="19"/>
  <c r="AS932" i="19"/>
  <c r="AT932" i="19"/>
  <c r="AU932" i="19"/>
  <c r="AV932" i="19"/>
  <c r="AW932" i="19"/>
  <c r="AX932" i="19"/>
  <c r="AY932" i="19"/>
  <c r="BB932" i="19"/>
  <c r="F933" i="19"/>
  <c r="G933" i="19"/>
  <c r="H933" i="19"/>
  <c r="I933" i="19"/>
  <c r="J933" i="19"/>
  <c r="K933" i="19"/>
  <c r="L933" i="19"/>
  <c r="M933" i="19"/>
  <c r="N933" i="19"/>
  <c r="O933" i="19"/>
  <c r="P933" i="19"/>
  <c r="Q933" i="19"/>
  <c r="R933" i="19"/>
  <c r="S933" i="19"/>
  <c r="T933" i="19"/>
  <c r="U933" i="19"/>
  <c r="V933" i="19"/>
  <c r="W933" i="19"/>
  <c r="X933" i="19"/>
  <c r="Y933" i="19"/>
  <c r="Z933" i="19"/>
  <c r="AA933" i="19"/>
  <c r="AB933" i="19"/>
  <c r="AC933" i="19"/>
  <c r="AD933" i="19"/>
  <c r="AE933" i="19"/>
  <c r="AF933" i="19"/>
  <c r="AG933" i="19"/>
  <c r="AH933" i="19"/>
  <c r="AI933" i="19"/>
  <c r="AJ933" i="19"/>
  <c r="AK933" i="19"/>
  <c r="AL933" i="19"/>
  <c r="AM933" i="19"/>
  <c r="AN933" i="19"/>
  <c r="AO933" i="19"/>
  <c r="AP933" i="19"/>
  <c r="AQ933" i="19"/>
  <c r="AR933" i="19"/>
  <c r="AS933" i="19"/>
  <c r="AT933" i="19"/>
  <c r="AU933" i="19"/>
  <c r="AV933" i="19"/>
  <c r="AW933" i="19"/>
  <c r="AX933" i="19"/>
  <c r="AY933" i="19"/>
  <c r="BB933" i="19"/>
  <c r="F934" i="19"/>
  <c r="G934" i="19"/>
  <c r="H934" i="19"/>
  <c r="I934" i="19"/>
  <c r="J934" i="19"/>
  <c r="K934" i="19"/>
  <c r="L934" i="19"/>
  <c r="M934" i="19"/>
  <c r="N934" i="19"/>
  <c r="O934" i="19"/>
  <c r="P934" i="19"/>
  <c r="Q934" i="19"/>
  <c r="R934" i="19"/>
  <c r="S934" i="19"/>
  <c r="T934" i="19"/>
  <c r="U934" i="19"/>
  <c r="V934" i="19"/>
  <c r="W934" i="19"/>
  <c r="X934" i="19"/>
  <c r="Y934" i="19"/>
  <c r="Z934" i="19"/>
  <c r="AA934" i="19"/>
  <c r="AB934" i="19"/>
  <c r="AC934" i="19"/>
  <c r="AD934" i="19"/>
  <c r="AE934" i="19"/>
  <c r="AF934" i="19"/>
  <c r="AG934" i="19"/>
  <c r="AH934" i="19"/>
  <c r="AI934" i="19"/>
  <c r="AJ934" i="19"/>
  <c r="AK934" i="19"/>
  <c r="AL934" i="19"/>
  <c r="AM934" i="19"/>
  <c r="AN934" i="19"/>
  <c r="AO934" i="19"/>
  <c r="AP934" i="19"/>
  <c r="AQ934" i="19"/>
  <c r="AR934" i="19"/>
  <c r="AS934" i="19"/>
  <c r="AT934" i="19"/>
  <c r="AU934" i="19"/>
  <c r="AV934" i="19"/>
  <c r="AW934" i="19"/>
  <c r="AX934" i="19"/>
  <c r="AY934" i="19"/>
  <c r="BB934" i="19"/>
  <c r="F935" i="19"/>
  <c r="G935" i="19"/>
  <c r="H935" i="19"/>
  <c r="I935" i="19"/>
  <c r="J935" i="19"/>
  <c r="K935" i="19"/>
  <c r="L935" i="19"/>
  <c r="M935" i="19"/>
  <c r="N935" i="19"/>
  <c r="O935" i="19"/>
  <c r="P935" i="19"/>
  <c r="Q935" i="19"/>
  <c r="R935" i="19"/>
  <c r="S935" i="19"/>
  <c r="T935" i="19"/>
  <c r="U935" i="19"/>
  <c r="V935" i="19"/>
  <c r="W935" i="19"/>
  <c r="X935" i="19"/>
  <c r="Y935" i="19"/>
  <c r="Z935" i="19"/>
  <c r="AA935" i="19"/>
  <c r="AB935" i="19"/>
  <c r="AC935" i="19"/>
  <c r="AD935" i="19"/>
  <c r="AE935" i="19"/>
  <c r="AF935" i="19"/>
  <c r="AG935" i="19"/>
  <c r="AH935" i="19"/>
  <c r="AI935" i="19"/>
  <c r="AJ935" i="19"/>
  <c r="AK935" i="19"/>
  <c r="AL935" i="19"/>
  <c r="AM935" i="19"/>
  <c r="AN935" i="19"/>
  <c r="AO935" i="19"/>
  <c r="AP935" i="19"/>
  <c r="AQ935" i="19"/>
  <c r="AR935" i="19"/>
  <c r="AS935" i="19"/>
  <c r="AT935" i="19"/>
  <c r="AU935" i="19"/>
  <c r="AV935" i="19"/>
  <c r="AW935" i="19"/>
  <c r="AX935" i="19"/>
  <c r="AY935" i="19"/>
  <c r="BB935" i="19"/>
  <c r="F936" i="19"/>
  <c r="G936" i="19"/>
  <c r="H936" i="19"/>
  <c r="I936" i="19"/>
  <c r="J936" i="19"/>
  <c r="K936" i="19"/>
  <c r="L936" i="19"/>
  <c r="M936" i="19"/>
  <c r="N936" i="19"/>
  <c r="O936" i="19"/>
  <c r="P936" i="19"/>
  <c r="Q936" i="19"/>
  <c r="R936" i="19"/>
  <c r="S936" i="19"/>
  <c r="T936" i="19"/>
  <c r="U936" i="19"/>
  <c r="V936" i="19"/>
  <c r="W936" i="19"/>
  <c r="X936" i="19"/>
  <c r="Y936" i="19"/>
  <c r="Z936" i="19"/>
  <c r="AA936" i="19"/>
  <c r="AB936" i="19"/>
  <c r="AC936" i="19"/>
  <c r="AD936" i="19"/>
  <c r="AE936" i="19"/>
  <c r="AF936" i="19"/>
  <c r="AG936" i="19"/>
  <c r="AH936" i="19"/>
  <c r="AI936" i="19"/>
  <c r="AJ936" i="19"/>
  <c r="AK936" i="19"/>
  <c r="AL936" i="19"/>
  <c r="AM936" i="19"/>
  <c r="AN936" i="19"/>
  <c r="AO936" i="19"/>
  <c r="AP936" i="19"/>
  <c r="AQ936" i="19"/>
  <c r="AR936" i="19"/>
  <c r="AS936" i="19"/>
  <c r="AT936" i="19"/>
  <c r="AU936" i="19"/>
  <c r="AV936" i="19"/>
  <c r="AW936" i="19"/>
  <c r="AX936" i="19"/>
  <c r="AY936" i="19"/>
  <c r="BB936" i="19"/>
  <c r="F937" i="19"/>
  <c r="G937" i="19"/>
  <c r="H937" i="19"/>
  <c r="I937" i="19"/>
  <c r="J937" i="19"/>
  <c r="K937" i="19"/>
  <c r="L937" i="19"/>
  <c r="M937" i="19"/>
  <c r="N937" i="19"/>
  <c r="O937" i="19"/>
  <c r="P937" i="19"/>
  <c r="Q937" i="19"/>
  <c r="R937" i="19"/>
  <c r="S937" i="19"/>
  <c r="T937" i="19"/>
  <c r="U937" i="19"/>
  <c r="V937" i="19"/>
  <c r="W937" i="19"/>
  <c r="X937" i="19"/>
  <c r="Y937" i="19"/>
  <c r="Z937" i="19"/>
  <c r="AA937" i="19"/>
  <c r="AB937" i="19"/>
  <c r="AC937" i="19"/>
  <c r="AD937" i="19"/>
  <c r="AE937" i="19"/>
  <c r="AF937" i="19"/>
  <c r="AG937" i="19"/>
  <c r="AH937" i="19"/>
  <c r="AI937" i="19"/>
  <c r="AJ937" i="19"/>
  <c r="AK937" i="19"/>
  <c r="AL937" i="19"/>
  <c r="AM937" i="19"/>
  <c r="AN937" i="19"/>
  <c r="AO937" i="19"/>
  <c r="AP937" i="19"/>
  <c r="AQ937" i="19"/>
  <c r="AR937" i="19"/>
  <c r="AS937" i="19"/>
  <c r="AT937" i="19"/>
  <c r="AU937" i="19"/>
  <c r="AV937" i="19"/>
  <c r="AW937" i="19"/>
  <c r="AX937" i="19"/>
  <c r="AY937" i="19"/>
  <c r="BB937" i="19"/>
  <c r="F938" i="19"/>
  <c r="G938" i="19"/>
  <c r="H938" i="19"/>
  <c r="I938" i="19"/>
  <c r="J938" i="19"/>
  <c r="K938" i="19"/>
  <c r="L938" i="19"/>
  <c r="M938" i="19"/>
  <c r="N938" i="19"/>
  <c r="O938" i="19"/>
  <c r="P938" i="19"/>
  <c r="Q938" i="19"/>
  <c r="R938" i="19"/>
  <c r="S938" i="19"/>
  <c r="T938" i="19"/>
  <c r="U938" i="19"/>
  <c r="V938" i="19"/>
  <c r="W938" i="19"/>
  <c r="X938" i="19"/>
  <c r="Y938" i="19"/>
  <c r="Z938" i="19"/>
  <c r="AA938" i="19"/>
  <c r="AB938" i="19"/>
  <c r="AC938" i="19"/>
  <c r="AU938" i="19" s="1"/>
  <c r="AD938" i="19"/>
  <c r="AE938" i="19"/>
  <c r="AF938" i="19"/>
  <c r="AG938" i="19"/>
  <c r="AH938" i="19"/>
  <c r="AI938" i="19"/>
  <c r="AJ938" i="19"/>
  <c r="AK938" i="19"/>
  <c r="AL938" i="19"/>
  <c r="AM938" i="19"/>
  <c r="AN938" i="19"/>
  <c r="AO938" i="19"/>
  <c r="AP938" i="19"/>
  <c r="AQ938" i="19"/>
  <c r="AR938" i="19"/>
  <c r="AS938" i="19"/>
  <c r="AT938" i="19"/>
  <c r="AV938" i="19"/>
  <c r="AW938" i="19"/>
  <c r="AX938" i="19"/>
  <c r="AY938" i="19"/>
  <c r="BB938" i="19"/>
  <c r="F939" i="19"/>
  <c r="X939" i="19" s="1"/>
  <c r="G939" i="19"/>
  <c r="H939" i="19"/>
  <c r="I939" i="19"/>
  <c r="J939" i="19"/>
  <c r="K939" i="19"/>
  <c r="L939" i="19"/>
  <c r="M939" i="19"/>
  <c r="N939" i="19"/>
  <c r="O939" i="19"/>
  <c r="P939" i="19"/>
  <c r="Q939" i="19"/>
  <c r="R939" i="19"/>
  <c r="S939" i="19"/>
  <c r="T939" i="19"/>
  <c r="U939" i="19"/>
  <c r="V939" i="19"/>
  <c r="W939" i="19"/>
  <c r="Y939" i="19"/>
  <c r="Z939" i="19"/>
  <c r="AA939" i="19"/>
  <c r="AB939" i="19"/>
  <c r="AC939" i="19"/>
  <c r="AU939" i="19" s="1"/>
  <c r="AD939" i="19"/>
  <c r="AE939" i="19"/>
  <c r="AF939" i="19"/>
  <c r="AG939" i="19"/>
  <c r="AH939" i="19"/>
  <c r="AI939" i="19"/>
  <c r="AJ939" i="19"/>
  <c r="AK939" i="19"/>
  <c r="AL939" i="19"/>
  <c r="AM939" i="19"/>
  <c r="AN939" i="19"/>
  <c r="AO939" i="19"/>
  <c r="AP939" i="19"/>
  <c r="AQ939" i="19"/>
  <c r="AR939" i="19"/>
  <c r="AS939" i="19"/>
  <c r="AT939" i="19"/>
  <c r="AV939" i="19"/>
  <c r="AW939" i="19"/>
  <c r="AX939" i="19"/>
  <c r="AY939" i="19"/>
  <c r="BB939" i="19"/>
  <c r="F940" i="19"/>
  <c r="X940" i="19" s="1"/>
  <c r="G940" i="19"/>
  <c r="H940" i="19"/>
  <c r="I940" i="19"/>
  <c r="J940" i="19"/>
  <c r="K940" i="19"/>
  <c r="L940" i="19"/>
  <c r="M940" i="19"/>
  <c r="N940" i="19"/>
  <c r="O940" i="19"/>
  <c r="P940" i="19"/>
  <c r="Q940" i="19"/>
  <c r="R940" i="19"/>
  <c r="S940" i="19"/>
  <c r="T940" i="19"/>
  <c r="U940" i="19"/>
  <c r="V940" i="19"/>
  <c r="W940" i="19"/>
  <c r="Y940" i="19"/>
  <c r="Z940" i="19"/>
  <c r="AA940" i="19"/>
  <c r="AB940" i="19"/>
  <c r="AC940" i="19"/>
  <c r="AD940" i="19"/>
  <c r="AE940" i="19"/>
  <c r="AF940" i="19"/>
  <c r="AG940" i="19"/>
  <c r="AH940" i="19"/>
  <c r="AI940" i="19"/>
  <c r="AJ940" i="19"/>
  <c r="AK940" i="19"/>
  <c r="AL940" i="19"/>
  <c r="AM940" i="19"/>
  <c r="AN940" i="19"/>
  <c r="AO940" i="19"/>
  <c r="AP940" i="19"/>
  <c r="AQ940" i="19"/>
  <c r="AR940" i="19"/>
  <c r="AS940" i="19"/>
  <c r="AT940" i="19"/>
  <c r="AU940" i="19"/>
  <c r="AV940" i="19"/>
  <c r="AW940" i="19"/>
  <c r="AX940" i="19"/>
  <c r="AY940" i="19"/>
  <c r="BB940" i="19"/>
  <c r="F941" i="19"/>
  <c r="G941" i="19"/>
  <c r="H941" i="19"/>
  <c r="I941" i="19"/>
  <c r="J941" i="19"/>
  <c r="K941" i="19"/>
  <c r="L941" i="19"/>
  <c r="M941" i="19"/>
  <c r="N941" i="19"/>
  <c r="O941" i="19"/>
  <c r="P941" i="19"/>
  <c r="Q941" i="19"/>
  <c r="R941" i="19"/>
  <c r="S941" i="19"/>
  <c r="T941" i="19"/>
  <c r="U941" i="19"/>
  <c r="V941" i="19"/>
  <c r="W941" i="19"/>
  <c r="X941" i="19"/>
  <c r="Y941" i="19"/>
  <c r="Z941" i="19"/>
  <c r="AA941" i="19"/>
  <c r="AB941" i="19"/>
  <c r="AC941" i="19"/>
  <c r="AD941" i="19"/>
  <c r="AE941" i="19"/>
  <c r="AF941" i="19"/>
  <c r="AG941" i="19"/>
  <c r="AH941" i="19"/>
  <c r="AI941" i="19"/>
  <c r="AJ941" i="19"/>
  <c r="AK941" i="19"/>
  <c r="AL941" i="19"/>
  <c r="AM941" i="19"/>
  <c r="AN941" i="19"/>
  <c r="AO941" i="19"/>
  <c r="AP941" i="19"/>
  <c r="AQ941" i="19"/>
  <c r="AR941" i="19"/>
  <c r="AS941" i="19"/>
  <c r="AT941" i="19"/>
  <c r="AU941" i="19"/>
  <c r="AV941" i="19"/>
  <c r="AW941" i="19"/>
  <c r="AX941" i="19"/>
  <c r="AY941" i="19"/>
  <c r="BB941" i="19"/>
  <c r="F942" i="19"/>
  <c r="G942" i="19"/>
  <c r="H942" i="19"/>
  <c r="I942" i="19"/>
  <c r="J942" i="19"/>
  <c r="K942" i="19"/>
  <c r="L942" i="19"/>
  <c r="M942" i="19"/>
  <c r="N942" i="19"/>
  <c r="O942" i="19"/>
  <c r="P942" i="19"/>
  <c r="Q942" i="19"/>
  <c r="R942" i="19"/>
  <c r="S942" i="19"/>
  <c r="T942" i="19"/>
  <c r="U942" i="19"/>
  <c r="V942" i="19"/>
  <c r="W942" i="19"/>
  <c r="X942" i="19"/>
  <c r="Y942" i="19"/>
  <c r="Z942" i="19"/>
  <c r="AA942" i="19"/>
  <c r="AB942" i="19"/>
  <c r="AC942" i="19"/>
  <c r="AD942" i="19"/>
  <c r="AE942" i="19"/>
  <c r="AF942" i="19"/>
  <c r="AG942" i="19"/>
  <c r="AH942" i="19"/>
  <c r="AI942" i="19"/>
  <c r="AJ942" i="19"/>
  <c r="AK942" i="19"/>
  <c r="AL942" i="19"/>
  <c r="AM942" i="19"/>
  <c r="AN942" i="19"/>
  <c r="AO942" i="19"/>
  <c r="AP942" i="19"/>
  <c r="AQ942" i="19"/>
  <c r="AR942" i="19"/>
  <c r="AS942" i="19"/>
  <c r="AT942" i="19"/>
  <c r="AU942" i="19"/>
  <c r="AV942" i="19"/>
  <c r="AW942" i="19"/>
  <c r="AX942" i="19"/>
  <c r="AY942" i="19"/>
  <c r="BB942" i="19"/>
  <c r="F943" i="19"/>
  <c r="G943" i="19"/>
  <c r="H943" i="19"/>
  <c r="I943" i="19"/>
  <c r="J943" i="19"/>
  <c r="K943" i="19"/>
  <c r="L943" i="19"/>
  <c r="M943" i="19"/>
  <c r="N943" i="19"/>
  <c r="O943" i="19"/>
  <c r="P943" i="19"/>
  <c r="Q943" i="19"/>
  <c r="R943" i="19"/>
  <c r="S943" i="19"/>
  <c r="T943" i="19"/>
  <c r="U943" i="19"/>
  <c r="V943" i="19"/>
  <c r="W943" i="19"/>
  <c r="X943" i="19"/>
  <c r="Y943" i="19"/>
  <c r="Z943" i="19"/>
  <c r="AA943" i="19"/>
  <c r="AB943" i="19"/>
  <c r="AC943" i="19"/>
  <c r="AD943" i="19"/>
  <c r="AE943" i="19"/>
  <c r="AF943" i="19"/>
  <c r="AG943" i="19"/>
  <c r="AH943" i="19"/>
  <c r="AI943" i="19"/>
  <c r="AJ943" i="19"/>
  <c r="AK943" i="19"/>
  <c r="AL943" i="19"/>
  <c r="AM943" i="19"/>
  <c r="AN943" i="19"/>
  <c r="AO943" i="19"/>
  <c r="AP943" i="19"/>
  <c r="AQ943" i="19"/>
  <c r="AR943" i="19"/>
  <c r="AS943" i="19"/>
  <c r="AT943" i="19"/>
  <c r="AU943" i="19"/>
  <c r="AV943" i="19"/>
  <c r="AW943" i="19"/>
  <c r="AX943" i="19"/>
  <c r="AY943" i="19"/>
  <c r="BB943" i="19"/>
  <c r="F944" i="19"/>
  <c r="G944" i="19"/>
  <c r="H944" i="19"/>
  <c r="I944" i="19"/>
  <c r="J944" i="19"/>
  <c r="K944" i="19"/>
  <c r="L944" i="19"/>
  <c r="M944" i="19"/>
  <c r="N944" i="19"/>
  <c r="O944" i="19"/>
  <c r="P944" i="19"/>
  <c r="Q944" i="19"/>
  <c r="R944" i="19"/>
  <c r="S944" i="19"/>
  <c r="T944" i="19"/>
  <c r="U944" i="19"/>
  <c r="V944" i="19"/>
  <c r="W944" i="19"/>
  <c r="X944" i="19"/>
  <c r="Y944" i="19"/>
  <c r="Z944" i="19"/>
  <c r="AA944" i="19"/>
  <c r="AB944" i="19"/>
  <c r="AC944" i="19"/>
  <c r="AD944" i="19"/>
  <c r="AE944" i="19"/>
  <c r="AF944" i="19"/>
  <c r="AG944" i="19"/>
  <c r="AH944" i="19"/>
  <c r="AI944" i="19"/>
  <c r="AJ944" i="19"/>
  <c r="AK944" i="19"/>
  <c r="AL944" i="19"/>
  <c r="AM944" i="19"/>
  <c r="AN944" i="19"/>
  <c r="AO944" i="19"/>
  <c r="AP944" i="19"/>
  <c r="AQ944" i="19"/>
  <c r="AR944" i="19"/>
  <c r="AS944" i="19"/>
  <c r="AT944" i="19"/>
  <c r="AU944" i="19"/>
  <c r="AV944" i="19"/>
  <c r="AW944" i="19"/>
  <c r="AX944" i="19"/>
  <c r="AY944" i="19"/>
  <c r="BB944" i="19"/>
  <c r="F945" i="19"/>
  <c r="G945" i="19"/>
  <c r="H945" i="19"/>
  <c r="I945" i="19"/>
  <c r="J945" i="19"/>
  <c r="K945" i="19"/>
  <c r="L945" i="19"/>
  <c r="M945" i="19"/>
  <c r="N945" i="19"/>
  <c r="O945" i="19"/>
  <c r="P945" i="19"/>
  <c r="Q945" i="19"/>
  <c r="R945" i="19"/>
  <c r="S945" i="19"/>
  <c r="T945" i="19"/>
  <c r="U945" i="19"/>
  <c r="V945" i="19"/>
  <c r="W945" i="19"/>
  <c r="X945" i="19"/>
  <c r="Y945" i="19"/>
  <c r="Z945" i="19"/>
  <c r="AA945" i="19"/>
  <c r="AB945" i="19"/>
  <c r="AC945" i="19"/>
  <c r="AD945" i="19"/>
  <c r="AE945" i="19"/>
  <c r="AF945" i="19"/>
  <c r="AG945" i="19"/>
  <c r="AH945" i="19"/>
  <c r="AI945" i="19"/>
  <c r="AJ945" i="19"/>
  <c r="AK945" i="19"/>
  <c r="AL945" i="19"/>
  <c r="AM945" i="19"/>
  <c r="AN945" i="19"/>
  <c r="AO945" i="19"/>
  <c r="AP945" i="19"/>
  <c r="AQ945" i="19"/>
  <c r="AR945" i="19"/>
  <c r="AS945" i="19"/>
  <c r="AT945" i="19"/>
  <c r="AU945" i="19"/>
  <c r="AV945" i="19"/>
  <c r="AW945" i="19"/>
  <c r="AX945" i="19"/>
  <c r="AY945" i="19"/>
  <c r="BB945" i="19"/>
  <c r="F946" i="19"/>
  <c r="G946" i="19"/>
  <c r="H946" i="19"/>
  <c r="I946" i="19"/>
  <c r="J946" i="19"/>
  <c r="K946" i="19"/>
  <c r="L946" i="19"/>
  <c r="M946" i="19"/>
  <c r="N946" i="19"/>
  <c r="O946" i="19"/>
  <c r="P946" i="19"/>
  <c r="Q946" i="19"/>
  <c r="R946" i="19"/>
  <c r="S946" i="19"/>
  <c r="T946" i="19"/>
  <c r="U946" i="19"/>
  <c r="V946" i="19"/>
  <c r="W946" i="19"/>
  <c r="X946" i="19"/>
  <c r="Y946" i="19"/>
  <c r="Z946" i="19"/>
  <c r="AA946" i="19"/>
  <c r="AB946" i="19"/>
  <c r="AC946" i="19"/>
  <c r="AU946" i="19" s="1"/>
  <c r="AD946" i="19"/>
  <c r="AE946" i="19"/>
  <c r="AF946" i="19"/>
  <c r="AG946" i="19"/>
  <c r="AH946" i="19"/>
  <c r="AI946" i="19"/>
  <c r="AJ946" i="19"/>
  <c r="AK946" i="19"/>
  <c r="AL946" i="19"/>
  <c r="AM946" i="19"/>
  <c r="AN946" i="19"/>
  <c r="AO946" i="19"/>
  <c r="AP946" i="19"/>
  <c r="AQ946" i="19"/>
  <c r="AR946" i="19"/>
  <c r="AS946" i="19"/>
  <c r="AT946" i="19"/>
  <c r="AV946" i="19"/>
  <c r="AW946" i="19"/>
  <c r="AX946" i="19"/>
  <c r="AY946" i="19"/>
  <c r="BB946" i="19"/>
  <c r="F947" i="19"/>
  <c r="X947" i="19" s="1"/>
  <c r="G947" i="19"/>
  <c r="H947" i="19"/>
  <c r="I947" i="19"/>
  <c r="J947" i="19"/>
  <c r="K947" i="19"/>
  <c r="L947" i="19"/>
  <c r="M947" i="19"/>
  <c r="N947" i="19"/>
  <c r="O947" i="19"/>
  <c r="P947" i="19"/>
  <c r="Q947" i="19"/>
  <c r="R947" i="19"/>
  <c r="S947" i="19"/>
  <c r="T947" i="19"/>
  <c r="U947" i="19"/>
  <c r="V947" i="19"/>
  <c r="W947" i="19"/>
  <c r="Y947" i="19"/>
  <c r="Z947" i="19"/>
  <c r="AA947" i="19"/>
  <c r="AB947" i="19"/>
  <c r="AC947" i="19"/>
  <c r="AU947" i="19" s="1"/>
  <c r="AD947" i="19"/>
  <c r="AE947" i="19"/>
  <c r="AF947" i="19"/>
  <c r="AG947" i="19"/>
  <c r="AH947" i="19"/>
  <c r="AI947" i="19"/>
  <c r="AJ947" i="19"/>
  <c r="AK947" i="19"/>
  <c r="AL947" i="19"/>
  <c r="AM947" i="19"/>
  <c r="AN947" i="19"/>
  <c r="AO947" i="19"/>
  <c r="AP947" i="19"/>
  <c r="AQ947" i="19"/>
  <c r="AR947" i="19"/>
  <c r="AS947" i="19"/>
  <c r="AT947" i="19"/>
  <c r="AV947" i="19"/>
  <c r="AW947" i="19"/>
  <c r="AX947" i="19"/>
  <c r="AY947" i="19"/>
  <c r="BB947" i="19"/>
  <c r="F948" i="19"/>
  <c r="X948" i="19" s="1"/>
  <c r="G948" i="19"/>
  <c r="H948" i="19"/>
  <c r="I948" i="19"/>
  <c r="J948" i="19"/>
  <c r="K948" i="19"/>
  <c r="L948" i="19"/>
  <c r="M948" i="19"/>
  <c r="N948" i="19"/>
  <c r="O948" i="19"/>
  <c r="P948" i="19"/>
  <c r="Q948" i="19"/>
  <c r="R948" i="19"/>
  <c r="S948" i="19"/>
  <c r="T948" i="19"/>
  <c r="U948" i="19"/>
  <c r="V948" i="19"/>
  <c r="W948" i="19"/>
  <c r="Y948" i="19"/>
  <c r="Z948" i="19"/>
  <c r="AA948" i="19"/>
  <c r="AB948" i="19"/>
  <c r="AC948" i="19"/>
  <c r="AD948" i="19"/>
  <c r="AE948" i="19"/>
  <c r="AF948" i="19"/>
  <c r="AG948" i="19"/>
  <c r="AH948" i="19"/>
  <c r="AI948" i="19"/>
  <c r="AJ948" i="19"/>
  <c r="AK948" i="19"/>
  <c r="AL948" i="19"/>
  <c r="AM948" i="19"/>
  <c r="AN948" i="19"/>
  <c r="AO948" i="19"/>
  <c r="AP948" i="19"/>
  <c r="AQ948" i="19"/>
  <c r="AR948" i="19"/>
  <c r="AS948" i="19"/>
  <c r="AT948" i="19"/>
  <c r="AU948" i="19"/>
  <c r="AV948" i="19"/>
  <c r="AW948" i="19"/>
  <c r="AX948" i="19"/>
  <c r="AY948" i="19"/>
  <c r="BB948" i="19"/>
  <c r="F949" i="19"/>
  <c r="G949" i="19"/>
  <c r="H949" i="19"/>
  <c r="I949" i="19"/>
  <c r="J949" i="19"/>
  <c r="K949" i="19"/>
  <c r="L949" i="19"/>
  <c r="M949" i="19"/>
  <c r="N949" i="19"/>
  <c r="O949" i="19"/>
  <c r="P949" i="19"/>
  <c r="Q949" i="19"/>
  <c r="R949" i="19"/>
  <c r="S949" i="19"/>
  <c r="T949" i="19"/>
  <c r="U949" i="19"/>
  <c r="V949" i="19"/>
  <c r="W949" i="19"/>
  <c r="X949" i="19"/>
  <c r="Y949" i="19"/>
  <c r="Z949" i="19"/>
  <c r="AA949" i="19"/>
  <c r="AB949" i="19"/>
  <c r="AC949" i="19"/>
  <c r="AD949" i="19"/>
  <c r="AE949" i="19"/>
  <c r="AF949" i="19"/>
  <c r="AG949" i="19"/>
  <c r="AH949" i="19"/>
  <c r="AI949" i="19"/>
  <c r="AJ949" i="19"/>
  <c r="AK949" i="19"/>
  <c r="AL949" i="19"/>
  <c r="AM949" i="19"/>
  <c r="AN949" i="19"/>
  <c r="AO949" i="19"/>
  <c r="AP949" i="19"/>
  <c r="AQ949" i="19"/>
  <c r="AR949" i="19"/>
  <c r="AS949" i="19"/>
  <c r="AT949" i="19"/>
  <c r="AU949" i="19"/>
  <c r="AV949" i="19"/>
  <c r="AW949" i="19"/>
  <c r="AX949" i="19"/>
  <c r="AY949" i="19"/>
  <c r="BB949" i="19"/>
  <c r="F950" i="19"/>
  <c r="G950" i="19"/>
  <c r="H950" i="19"/>
  <c r="I950" i="19"/>
  <c r="J950" i="19"/>
  <c r="K950" i="19"/>
  <c r="L950" i="19"/>
  <c r="M950" i="19"/>
  <c r="N950" i="19"/>
  <c r="O950" i="19"/>
  <c r="P950" i="19"/>
  <c r="Q950" i="19"/>
  <c r="R950" i="19"/>
  <c r="S950" i="19"/>
  <c r="T950" i="19"/>
  <c r="U950" i="19"/>
  <c r="V950" i="19"/>
  <c r="W950" i="19"/>
  <c r="X950" i="19"/>
  <c r="Y950" i="19"/>
  <c r="Z950" i="19"/>
  <c r="AA950" i="19"/>
  <c r="AB950" i="19"/>
  <c r="AC950" i="19"/>
  <c r="AD950" i="19"/>
  <c r="AE950" i="19"/>
  <c r="AF950" i="19"/>
  <c r="AG950" i="19"/>
  <c r="AH950" i="19"/>
  <c r="AI950" i="19"/>
  <c r="AJ950" i="19"/>
  <c r="AK950" i="19"/>
  <c r="AL950" i="19"/>
  <c r="AM950" i="19"/>
  <c r="AN950" i="19"/>
  <c r="AO950" i="19"/>
  <c r="AP950" i="19"/>
  <c r="AQ950" i="19"/>
  <c r="AR950" i="19"/>
  <c r="AS950" i="19"/>
  <c r="AT950" i="19"/>
  <c r="AU950" i="19"/>
  <c r="AV950" i="19"/>
  <c r="AW950" i="19"/>
  <c r="AX950" i="19"/>
  <c r="AY950" i="19"/>
  <c r="BB950" i="19"/>
  <c r="F951" i="19"/>
  <c r="G951" i="19"/>
  <c r="H951" i="19"/>
  <c r="I951" i="19"/>
  <c r="J951" i="19"/>
  <c r="K951" i="19"/>
  <c r="L951" i="19"/>
  <c r="M951" i="19"/>
  <c r="N951" i="19"/>
  <c r="O951" i="19"/>
  <c r="P951" i="19"/>
  <c r="Q951" i="19"/>
  <c r="R951" i="19"/>
  <c r="S951" i="19"/>
  <c r="T951" i="19"/>
  <c r="U951" i="19"/>
  <c r="V951" i="19"/>
  <c r="W951" i="19"/>
  <c r="X951" i="19"/>
  <c r="Y951" i="19"/>
  <c r="Z951" i="19"/>
  <c r="AA951" i="19"/>
  <c r="AB951" i="19"/>
  <c r="AC951" i="19"/>
  <c r="AD951" i="19"/>
  <c r="AE951" i="19"/>
  <c r="AF951" i="19"/>
  <c r="AG951" i="19"/>
  <c r="AH951" i="19"/>
  <c r="AI951" i="19"/>
  <c r="AJ951" i="19"/>
  <c r="AK951" i="19"/>
  <c r="AL951" i="19"/>
  <c r="AM951" i="19"/>
  <c r="AN951" i="19"/>
  <c r="AO951" i="19"/>
  <c r="AP951" i="19"/>
  <c r="AQ951" i="19"/>
  <c r="AR951" i="19"/>
  <c r="AS951" i="19"/>
  <c r="AT951" i="19"/>
  <c r="AU951" i="19"/>
  <c r="AV951" i="19"/>
  <c r="AW951" i="19"/>
  <c r="AX951" i="19"/>
  <c r="AY951" i="19"/>
  <c r="BB951" i="19"/>
  <c r="F952" i="19"/>
  <c r="G952" i="19"/>
  <c r="H952" i="19"/>
  <c r="I952" i="19"/>
  <c r="J952" i="19"/>
  <c r="K952" i="19"/>
  <c r="L952" i="19"/>
  <c r="M952" i="19"/>
  <c r="N952" i="19"/>
  <c r="O952" i="19"/>
  <c r="P952" i="19"/>
  <c r="Q952" i="19"/>
  <c r="R952" i="19"/>
  <c r="S952" i="19"/>
  <c r="T952" i="19"/>
  <c r="U952" i="19"/>
  <c r="V952" i="19"/>
  <c r="W952" i="19"/>
  <c r="X952" i="19"/>
  <c r="Y952" i="19"/>
  <c r="Z952" i="19"/>
  <c r="AA952" i="19"/>
  <c r="AB952" i="19"/>
  <c r="AC952" i="19"/>
  <c r="AD952" i="19"/>
  <c r="AE952" i="19"/>
  <c r="AF952" i="19"/>
  <c r="AG952" i="19"/>
  <c r="AH952" i="19"/>
  <c r="AI952" i="19"/>
  <c r="AJ952" i="19"/>
  <c r="AK952" i="19"/>
  <c r="AL952" i="19"/>
  <c r="AM952" i="19"/>
  <c r="AN952" i="19"/>
  <c r="AO952" i="19"/>
  <c r="AP952" i="19"/>
  <c r="AQ952" i="19"/>
  <c r="AR952" i="19"/>
  <c r="AS952" i="19"/>
  <c r="AT952" i="19"/>
  <c r="AU952" i="19"/>
  <c r="AV952" i="19"/>
  <c r="AW952" i="19"/>
  <c r="AX952" i="19"/>
  <c r="AY952" i="19"/>
  <c r="BB952" i="19"/>
  <c r="F953" i="19"/>
  <c r="G953" i="19"/>
  <c r="H953" i="19"/>
  <c r="I953" i="19"/>
  <c r="J953" i="19"/>
  <c r="K953" i="19"/>
  <c r="L953" i="19"/>
  <c r="M953" i="19"/>
  <c r="N953" i="19"/>
  <c r="O953" i="19"/>
  <c r="P953" i="19"/>
  <c r="Q953" i="19"/>
  <c r="R953" i="19"/>
  <c r="S953" i="19"/>
  <c r="T953" i="19"/>
  <c r="U953" i="19"/>
  <c r="V953" i="19"/>
  <c r="W953" i="19"/>
  <c r="X953" i="19"/>
  <c r="Y953" i="19"/>
  <c r="Z953" i="19"/>
  <c r="AA953" i="19"/>
  <c r="AB953" i="19"/>
  <c r="AC953" i="19"/>
  <c r="AD953" i="19"/>
  <c r="AE953" i="19"/>
  <c r="AF953" i="19"/>
  <c r="AG953" i="19"/>
  <c r="AH953" i="19"/>
  <c r="AI953" i="19"/>
  <c r="AJ953" i="19"/>
  <c r="AK953" i="19"/>
  <c r="AL953" i="19"/>
  <c r="AM953" i="19"/>
  <c r="AN953" i="19"/>
  <c r="AO953" i="19"/>
  <c r="AP953" i="19"/>
  <c r="AQ953" i="19"/>
  <c r="AR953" i="19"/>
  <c r="AS953" i="19"/>
  <c r="AT953" i="19"/>
  <c r="AU953" i="19"/>
  <c r="AV953" i="19"/>
  <c r="AW953" i="19"/>
  <c r="AX953" i="19"/>
  <c r="AY953" i="19"/>
  <c r="BB953" i="19"/>
  <c r="F954" i="19"/>
  <c r="G954" i="19"/>
  <c r="H954" i="19"/>
  <c r="I954" i="19"/>
  <c r="J954" i="19"/>
  <c r="K954" i="19"/>
  <c r="L954" i="19"/>
  <c r="M954" i="19"/>
  <c r="N954" i="19"/>
  <c r="O954" i="19"/>
  <c r="P954" i="19"/>
  <c r="Q954" i="19"/>
  <c r="R954" i="19"/>
  <c r="S954" i="19"/>
  <c r="T954" i="19"/>
  <c r="U954" i="19"/>
  <c r="V954" i="19"/>
  <c r="W954" i="19"/>
  <c r="X954" i="19"/>
  <c r="Y954" i="19"/>
  <c r="Z954" i="19"/>
  <c r="AA954" i="19"/>
  <c r="AB954" i="19"/>
  <c r="AC954" i="19"/>
  <c r="AU954" i="19" s="1"/>
  <c r="AD954" i="19"/>
  <c r="AE954" i="19"/>
  <c r="AF954" i="19"/>
  <c r="AG954" i="19"/>
  <c r="AH954" i="19"/>
  <c r="AI954" i="19"/>
  <c r="AJ954" i="19"/>
  <c r="AK954" i="19"/>
  <c r="AL954" i="19"/>
  <c r="AM954" i="19"/>
  <c r="AN954" i="19"/>
  <c r="AO954" i="19"/>
  <c r="AP954" i="19"/>
  <c r="AQ954" i="19"/>
  <c r="AR954" i="19"/>
  <c r="AS954" i="19"/>
  <c r="AT954" i="19"/>
  <c r="AV954" i="19"/>
  <c r="AW954" i="19"/>
  <c r="AX954" i="19"/>
  <c r="AY954" i="19"/>
  <c r="BB954" i="19"/>
  <c r="F955" i="19"/>
  <c r="X955" i="19" s="1"/>
  <c r="G955" i="19"/>
  <c r="H955" i="19"/>
  <c r="I955" i="19"/>
  <c r="J955" i="19"/>
  <c r="K955" i="19"/>
  <c r="L955" i="19"/>
  <c r="M955" i="19"/>
  <c r="N955" i="19"/>
  <c r="O955" i="19"/>
  <c r="P955" i="19"/>
  <c r="Q955" i="19"/>
  <c r="R955" i="19"/>
  <c r="S955" i="19"/>
  <c r="T955" i="19"/>
  <c r="U955" i="19"/>
  <c r="V955" i="19"/>
  <c r="W955" i="19"/>
  <c r="Y955" i="19"/>
  <c r="Z955" i="19"/>
  <c r="AA955" i="19"/>
  <c r="AB955" i="19"/>
  <c r="AC955" i="19"/>
  <c r="AU955" i="19" s="1"/>
  <c r="AD955" i="19"/>
  <c r="AE955" i="19"/>
  <c r="AF955" i="19"/>
  <c r="AG955" i="19"/>
  <c r="AH955" i="19"/>
  <c r="AI955" i="19"/>
  <c r="AJ955" i="19"/>
  <c r="AK955" i="19"/>
  <c r="AL955" i="19"/>
  <c r="AM955" i="19"/>
  <c r="AN955" i="19"/>
  <c r="AO955" i="19"/>
  <c r="AP955" i="19"/>
  <c r="AQ955" i="19"/>
  <c r="AR955" i="19"/>
  <c r="AS955" i="19"/>
  <c r="AT955" i="19"/>
  <c r="AV955" i="19"/>
  <c r="AW955" i="19"/>
  <c r="AX955" i="19"/>
  <c r="AY955" i="19"/>
  <c r="BB955" i="19"/>
  <c r="F956" i="19"/>
  <c r="X956" i="19" s="1"/>
  <c r="G956" i="19"/>
  <c r="H956" i="19"/>
  <c r="I956" i="19"/>
  <c r="J956" i="19"/>
  <c r="K956" i="19"/>
  <c r="L956" i="19"/>
  <c r="M956" i="19"/>
  <c r="N956" i="19"/>
  <c r="O956" i="19"/>
  <c r="P956" i="19"/>
  <c r="Q956" i="19"/>
  <c r="R956" i="19"/>
  <c r="S956" i="19"/>
  <c r="T956" i="19"/>
  <c r="U956" i="19"/>
  <c r="V956" i="19"/>
  <c r="W956" i="19"/>
  <c r="Y956" i="19"/>
  <c r="Z956" i="19"/>
  <c r="AA956" i="19"/>
  <c r="AB956" i="19"/>
  <c r="AC956" i="19"/>
  <c r="AD956" i="19"/>
  <c r="AE956" i="19"/>
  <c r="AF956" i="19"/>
  <c r="AG956" i="19"/>
  <c r="AH956" i="19"/>
  <c r="AI956" i="19"/>
  <c r="AJ956" i="19"/>
  <c r="AK956" i="19"/>
  <c r="AL956" i="19"/>
  <c r="AM956" i="19"/>
  <c r="AN956" i="19"/>
  <c r="AO956" i="19"/>
  <c r="AP956" i="19"/>
  <c r="AQ956" i="19"/>
  <c r="AR956" i="19"/>
  <c r="AS956" i="19"/>
  <c r="AT956" i="19"/>
  <c r="AU956" i="19"/>
  <c r="AV956" i="19"/>
  <c r="AW956" i="19"/>
  <c r="AX956" i="19"/>
  <c r="AY956" i="19"/>
  <c r="BB956" i="19"/>
  <c r="F957" i="19"/>
  <c r="G957" i="19"/>
  <c r="H957" i="19"/>
  <c r="I957" i="19"/>
  <c r="J957" i="19"/>
  <c r="K957" i="19"/>
  <c r="L957" i="19"/>
  <c r="M957" i="19"/>
  <c r="N957" i="19"/>
  <c r="O957" i="19"/>
  <c r="P957" i="19"/>
  <c r="Q957" i="19"/>
  <c r="R957" i="19"/>
  <c r="S957" i="19"/>
  <c r="T957" i="19"/>
  <c r="U957" i="19"/>
  <c r="V957" i="19"/>
  <c r="W957" i="19"/>
  <c r="X957" i="19"/>
  <c r="Y957" i="19"/>
  <c r="Z957" i="19"/>
  <c r="AA957" i="19"/>
  <c r="AB957" i="19"/>
  <c r="AC957" i="19"/>
  <c r="AD957" i="19"/>
  <c r="AE957" i="19"/>
  <c r="AF957" i="19"/>
  <c r="AG957" i="19"/>
  <c r="AH957" i="19"/>
  <c r="AI957" i="19"/>
  <c r="AJ957" i="19"/>
  <c r="AK957" i="19"/>
  <c r="AL957" i="19"/>
  <c r="AM957" i="19"/>
  <c r="AN957" i="19"/>
  <c r="AO957" i="19"/>
  <c r="AP957" i="19"/>
  <c r="AQ957" i="19"/>
  <c r="AR957" i="19"/>
  <c r="AS957" i="19"/>
  <c r="AT957" i="19"/>
  <c r="AU957" i="19"/>
  <c r="AV957" i="19"/>
  <c r="AW957" i="19"/>
  <c r="AX957" i="19"/>
  <c r="AY957" i="19"/>
  <c r="BB957" i="19"/>
  <c r="F958" i="19"/>
  <c r="G958" i="19"/>
  <c r="H958" i="19"/>
  <c r="I958" i="19"/>
  <c r="J958" i="19"/>
  <c r="K958" i="19"/>
  <c r="L958" i="19"/>
  <c r="M958" i="19"/>
  <c r="N958" i="19"/>
  <c r="O958" i="19"/>
  <c r="P958" i="19"/>
  <c r="Q958" i="19"/>
  <c r="R958" i="19"/>
  <c r="S958" i="19"/>
  <c r="T958" i="19"/>
  <c r="U958" i="19"/>
  <c r="V958" i="19"/>
  <c r="W958" i="19"/>
  <c r="X958" i="19"/>
  <c r="Y958" i="19"/>
  <c r="Z958" i="19"/>
  <c r="AA958" i="19"/>
  <c r="AB958" i="19"/>
  <c r="AC958" i="19"/>
  <c r="AD958" i="19"/>
  <c r="AE958" i="19"/>
  <c r="AF958" i="19"/>
  <c r="AG958" i="19"/>
  <c r="AH958" i="19"/>
  <c r="AI958" i="19"/>
  <c r="AJ958" i="19"/>
  <c r="AK958" i="19"/>
  <c r="AL958" i="19"/>
  <c r="AM958" i="19"/>
  <c r="AN958" i="19"/>
  <c r="AO958" i="19"/>
  <c r="AP958" i="19"/>
  <c r="AQ958" i="19"/>
  <c r="AR958" i="19"/>
  <c r="AS958" i="19"/>
  <c r="AT958" i="19"/>
  <c r="AU958" i="19"/>
  <c r="AV958" i="19"/>
  <c r="AW958" i="19"/>
  <c r="AX958" i="19"/>
  <c r="AY958" i="19"/>
  <c r="BB958" i="19"/>
  <c r="F959" i="19"/>
  <c r="G959" i="19"/>
  <c r="H959" i="19"/>
  <c r="I959" i="19"/>
  <c r="J959" i="19"/>
  <c r="K959" i="19"/>
  <c r="L959" i="19"/>
  <c r="M959" i="19"/>
  <c r="N959" i="19"/>
  <c r="O959" i="19"/>
  <c r="P959" i="19"/>
  <c r="Q959" i="19"/>
  <c r="R959" i="19"/>
  <c r="S959" i="19"/>
  <c r="T959" i="19"/>
  <c r="U959" i="19"/>
  <c r="V959" i="19"/>
  <c r="W959" i="19"/>
  <c r="X959" i="19"/>
  <c r="Y959" i="19"/>
  <c r="Z959" i="19"/>
  <c r="AA959" i="19"/>
  <c r="AB959" i="19"/>
  <c r="AC959" i="19"/>
  <c r="AD959" i="19"/>
  <c r="AE959" i="19"/>
  <c r="AF959" i="19"/>
  <c r="AG959" i="19"/>
  <c r="AH959" i="19"/>
  <c r="AI959" i="19"/>
  <c r="AJ959" i="19"/>
  <c r="AK959" i="19"/>
  <c r="AL959" i="19"/>
  <c r="AM959" i="19"/>
  <c r="AN959" i="19"/>
  <c r="AO959" i="19"/>
  <c r="AP959" i="19"/>
  <c r="AQ959" i="19"/>
  <c r="AR959" i="19"/>
  <c r="AS959" i="19"/>
  <c r="AT959" i="19"/>
  <c r="AU959" i="19"/>
  <c r="AV959" i="19"/>
  <c r="AW959" i="19"/>
  <c r="AX959" i="19"/>
  <c r="AY959" i="19"/>
  <c r="BB959" i="19"/>
  <c r="F960" i="19"/>
  <c r="G960" i="19"/>
  <c r="H960" i="19"/>
  <c r="I960" i="19"/>
  <c r="J960" i="19"/>
  <c r="K960" i="19"/>
  <c r="L960" i="19"/>
  <c r="M960" i="19"/>
  <c r="N960" i="19"/>
  <c r="O960" i="19"/>
  <c r="P960" i="19"/>
  <c r="Q960" i="19"/>
  <c r="R960" i="19"/>
  <c r="S960" i="19"/>
  <c r="T960" i="19"/>
  <c r="U960" i="19"/>
  <c r="V960" i="19"/>
  <c r="W960" i="19"/>
  <c r="X960" i="19"/>
  <c r="Y960" i="19"/>
  <c r="Z960" i="19"/>
  <c r="AA960" i="19"/>
  <c r="AB960" i="19"/>
  <c r="AC960" i="19"/>
  <c r="AD960" i="19"/>
  <c r="AE960" i="19"/>
  <c r="AF960" i="19"/>
  <c r="AG960" i="19"/>
  <c r="AH960" i="19"/>
  <c r="AI960" i="19"/>
  <c r="AJ960" i="19"/>
  <c r="AK960" i="19"/>
  <c r="AL960" i="19"/>
  <c r="AM960" i="19"/>
  <c r="AN960" i="19"/>
  <c r="AO960" i="19"/>
  <c r="AP960" i="19"/>
  <c r="AQ960" i="19"/>
  <c r="AR960" i="19"/>
  <c r="AS960" i="19"/>
  <c r="AT960" i="19"/>
  <c r="AU960" i="19"/>
  <c r="AV960" i="19"/>
  <c r="AW960" i="19"/>
  <c r="AX960" i="19"/>
  <c r="AY960" i="19"/>
  <c r="BB960" i="19"/>
  <c r="F961" i="19"/>
  <c r="G961" i="19"/>
  <c r="H961" i="19"/>
  <c r="I961" i="19"/>
  <c r="J961" i="19"/>
  <c r="K961" i="19"/>
  <c r="L961" i="19"/>
  <c r="M961" i="19"/>
  <c r="N961" i="19"/>
  <c r="O961" i="19"/>
  <c r="P961" i="19"/>
  <c r="Q961" i="19"/>
  <c r="R961" i="19"/>
  <c r="S961" i="19"/>
  <c r="T961" i="19"/>
  <c r="U961" i="19"/>
  <c r="V961" i="19"/>
  <c r="W961" i="19"/>
  <c r="X961" i="19"/>
  <c r="Y961" i="19"/>
  <c r="Z961" i="19"/>
  <c r="AA961" i="19"/>
  <c r="AB961" i="19"/>
  <c r="AC961" i="19"/>
  <c r="AD961" i="19"/>
  <c r="AE961" i="19"/>
  <c r="AF961" i="19"/>
  <c r="AG961" i="19"/>
  <c r="AH961" i="19"/>
  <c r="AI961" i="19"/>
  <c r="AJ961" i="19"/>
  <c r="AK961" i="19"/>
  <c r="AL961" i="19"/>
  <c r="AM961" i="19"/>
  <c r="AN961" i="19"/>
  <c r="AO961" i="19"/>
  <c r="AP961" i="19"/>
  <c r="AQ961" i="19"/>
  <c r="AR961" i="19"/>
  <c r="AS961" i="19"/>
  <c r="AT961" i="19"/>
  <c r="AU961" i="19"/>
  <c r="AV961" i="19"/>
  <c r="AW961" i="19"/>
  <c r="AX961" i="19"/>
  <c r="AY961" i="19"/>
  <c r="BB961" i="19"/>
  <c r="F962" i="19"/>
  <c r="G962" i="19"/>
  <c r="H962" i="19"/>
  <c r="I962" i="19"/>
  <c r="J962" i="19"/>
  <c r="K962" i="19"/>
  <c r="L962" i="19"/>
  <c r="M962" i="19"/>
  <c r="N962" i="19"/>
  <c r="O962" i="19"/>
  <c r="P962" i="19"/>
  <c r="Q962" i="19"/>
  <c r="R962" i="19"/>
  <c r="S962" i="19"/>
  <c r="T962" i="19"/>
  <c r="U962" i="19"/>
  <c r="V962" i="19"/>
  <c r="W962" i="19"/>
  <c r="X962" i="19"/>
  <c r="Y962" i="19"/>
  <c r="Z962" i="19"/>
  <c r="AA962" i="19"/>
  <c r="AB962" i="19"/>
  <c r="AC962" i="19"/>
  <c r="AU962" i="19" s="1"/>
  <c r="AD962" i="19"/>
  <c r="AE962" i="19"/>
  <c r="AF962" i="19"/>
  <c r="AG962" i="19"/>
  <c r="AH962" i="19"/>
  <c r="AI962" i="19"/>
  <c r="AJ962" i="19"/>
  <c r="AK962" i="19"/>
  <c r="AL962" i="19"/>
  <c r="AM962" i="19"/>
  <c r="AN962" i="19"/>
  <c r="AO962" i="19"/>
  <c r="AP962" i="19"/>
  <c r="AQ962" i="19"/>
  <c r="AR962" i="19"/>
  <c r="AS962" i="19"/>
  <c r="AT962" i="19"/>
  <c r="AV962" i="19"/>
  <c r="AW962" i="19"/>
  <c r="AX962" i="19"/>
  <c r="AY962" i="19"/>
  <c r="BB962" i="19"/>
  <c r="F963" i="19"/>
  <c r="X963" i="19" s="1"/>
  <c r="G963" i="19"/>
  <c r="H963" i="19"/>
  <c r="I963" i="19"/>
  <c r="J963" i="19"/>
  <c r="K963" i="19"/>
  <c r="L963" i="19"/>
  <c r="M963" i="19"/>
  <c r="N963" i="19"/>
  <c r="O963" i="19"/>
  <c r="P963" i="19"/>
  <c r="Q963" i="19"/>
  <c r="R963" i="19"/>
  <c r="S963" i="19"/>
  <c r="T963" i="19"/>
  <c r="U963" i="19"/>
  <c r="V963" i="19"/>
  <c r="W963" i="19"/>
  <c r="Y963" i="19"/>
  <c r="Z963" i="19"/>
  <c r="AA963" i="19"/>
  <c r="AB963" i="19"/>
  <c r="AC963" i="19"/>
  <c r="AU963" i="19" s="1"/>
  <c r="AD963" i="19"/>
  <c r="AE963" i="19"/>
  <c r="AF963" i="19"/>
  <c r="AG963" i="19"/>
  <c r="AH963" i="19"/>
  <c r="AI963" i="19"/>
  <c r="AJ963" i="19"/>
  <c r="AK963" i="19"/>
  <c r="AL963" i="19"/>
  <c r="AM963" i="19"/>
  <c r="AN963" i="19"/>
  <c r="AO963" i="19"/>
  <c r="AP963" i="19"/>
  <c r="AQ963" i="19"/>
  <c r="AR963" i="19"/>
  <c r="AT963" i="19"/>
  <c r="AV963" i="19"/>
  <c r="AW963" i="19"/>
  <c r="AX963" i="19"/>
  <c r="AY963" i="19"/>
  <c r="BB963" i="19"/>
  <c r="F964" i="19"/>
  <c r="X964" i="19" s="1"/>
  <c r="G964" i="19"/>
  <c r="H964" i="19"/>
  <c r="I964" i="19"/>
  <c r="J964" i="19"/>
  <c r="K964" i="19"/>
  <c r="L964" i="19"/>
  <c r="M964" i="19"/>
  <c r="N964" i="19"/>
  <c r="O964" i="19"/>
  <c r="P964" i="19"/>
  <c r="Q964" i="19"/>
  <c r="R964" i="19"/>
  <c r="S964" i="19"/>
  <c r="T964" i="19"/>
  <c r="U964" i="19"/>
  <c r="V964" i="19"/>
  <c r="W964" i="19"/>
  <c r="Y964" i="19"/>
  <c r="Z964" i="19"/>
  <c r="AA964" i="19"/>
  <c r="AB964" i="19"/>
  <c r="AC964" i="19"/>
  <c r="AD964" i="19"/>
  <c r="AE964" i="19"/>
  <c r="AF964" i="19"/>
  <c r="AG964" i="19"/>
  <c r="AH964" i="19"/>
  <c r="AI964" i="19"/>
  <c r="AJ964" i="19"/>
  <c r="AK964" i="19"/>
  <c r="AL964" i="19"/>
  <c r="AM964" i="19"/>
  <c r="AN964" i="19"/>
  <c r="AO964" i="19"/>
  <c r="AP964" i="19"/>
  <c r="AQ964" i="19"/>
  <c r="AR964" i="19"/>
  <c r="AS964" i="19"/>
  <c r="AT964" i="19"/>
  <c r="AU964" i="19"/>
  <c r="AV964" i="19"/>
  <c r="AW964" i="19"/>
  <c r="AX964" i="19"/>
  <c r="AY964" i="19"/>
  <c r="BB964" i="19"/>
  <c r="F965" i="19"/>
  <c r="G965" i="19"/>
  <c r="H965" i="19"/>
  <c r="I965" i="19"/>
  <c r="J965" i="19"/>
  <c r="K965" i="19"/>
  <c r="L965" i="19"/>
  <c r="M965" i="19"/>
  <c r="N965" i="19"/>
  <c r="O965" i="19"/>
  <c r="P965" i="19"/>
  <c r="Q965" i="19"/>
  <c r="R965" i="19"/>
  <c r="S965" i="19"/>
  <c r="T965" i="19"/>
  <c r="U965" i="19"/>
  <c r="V965" i="19"/>
  <c r="W965" i="19"/>
  <c r="X965" i="19"/>
  <c r="Y965" i="19"/>
  <c r="Z965" i="19"/>
  <c r="AA965" i="19"/>
  <c r="AB965" i="19"/>
  <c r="AC965" i="19"/>
  <c r="AD965" i="19"/>
  <c r="AE965" i="19"/>
  <c r="AF965" i="19"/>
  <c r="AG965" i="19"/>
  <c r="AH965" i="19"/>
  <c r="AI965" i="19"/>
  <c r="AJ965" i="19"/>
  <c r="AK965" i="19"/>
  <c r="AL965" i="19"/>
  <c r="AM965" i="19"/>
  <c r="AN965" i="19"/>
  <c r="AO965" i="19"/>
  <c r="AP965" i="19"/>
  <c r="AQ965" i="19"/>
  <c r="AR965" i="19"/>
  <c r="AS965" i="19"/>
  <c r="AT965" i="19"/>
  <c r="AU965" i="19"/>
  <c r="AV965" i="19"/>
  <c r="AW965" i="19"/>
  <c r="AX965" i="19"/>
  <c r="AY965" i="19"/>
  <c r="BB965" i="19"/>
  <c r="F966" i="19"/>
  <c r="G966" i="19"/>
  <c r="H966" i="19"/>
  <c r="I966" i="19"/>
  <c r="J966" i="19"/>
  <c r="K966" i="19"/>
  <c r="L966" i="19"/>
  <c r="M966" i="19"/>
  <c r="N966" i="19"/>
  <c r="O966" i="19"/>
  <c r="P966" i="19"/>
  <c r="Q966" i="19"/>
  <c r="R966" i="19"/>
  <c r="S966" i="19"/>
  <c r="T966" i="19"/>
  <c r="U966" i="19"/>
  <c r="V966" i="19"/>
  <c r="W966" i="19"/>
  <c r="X966" i="19"/>
  <c r="Y966" i="19"/>
  <c r="Z966" i="19"/>
  <c r="AA966" i="19"/>
  <c r="AB966" i="19"/>
  <c r="AC966" i="19"/>
  <c r="AD966" i="19"/>
  <c r="AE966" i="19"/>
  <c r="AF966" i="19"/>
  <c r="AG966" i="19"/>
  <c r="AH966" i="19"/>
  <c r="AI966" i="19"/>
  <c r="AJ966" i="19"/>
  <c r="AK966" i="19"/>
  <c r="AL966" i="19"/>
  <c r="AM966" i="19"/>
  <c r="AN966" i="19"/>
  <c r="AO966" i="19"/>
  <c r="AP966" i="19"/>
  <c r="AQ966" i="19"/>
  <c r="AR966" i="19"/>
  <c r="AS966" i="19"/>
  <c r="AT966" i="19"/>
  <c r="AU966" i="19"/>
  <c r="AV966" i="19"/>
  <c r="AW966" i="19"/>
  <c r="AX966" i="19"/>
  <c r="AY966" i="19"/>
  <c r="BB966" i="19"/>
  <c r="F967" i="19"/>
  <c r="G967" i="19"/>
  <c r="H967" i="19"/>
  <c r="I967" i="19"/>
  <c r="J967" i="19"/>
  <c r="K967" i="19"/>
  <c r="L967" i="19"/>
  <c r="M967" i="19"/>
  <c r="N967" i="19"/>
  <c r="O967" i="19"/>
  <c r="P967" i="19"/>
  <c r="Q967" i="19"/>
  <c r="R967" i="19"/>
  <c r="S967" i="19"/>
  <c r="T967" i="19"/>
  <c r="U967" i="19"/>
  <c r="V967" i="19"/>
  <c r="W967" i="19"/>
  <c r="X967" i="19"/>
  <c r="Y967" i="19"/>
  <c r="Z967" i="19"/>
  <c r="AA967" i="19"/>
  <c r="AB967" i="19"/>
  <c r="AC967" i="19"/>
  <c r="AD967" i="19"/>
  <c r="AE967" i="19"/>
  <c r="AF967" i="19"/>
  <c r="AG967" i="19"/>
  <c r="AH967" i="19"/>
  <c r="AI967" i="19"/>
  <c r="AJ967" i="19"/>
  <c r="AK967" i="19"/>
  <c r="AL967" i="19"/>
  <c r="AM967" i="19"/>
  <c r="AN967" i="19"/>
  <c r="AO967" i="19"/>
  <c r="AP967" i="19"/>
  <c r="AQ967" i="19"/>
  <c r="AR967" i="19"/>
  <c r="AS967" i="19"/>
  <c r="AT967" i="19"/>
  <c r="AU967" i="19"/>
  <c r="AV967" i="19"/>
  <c r="AW967" i="19"/>
  <c r="AX967" i="19"/>
  <c r="AY967" i="19"/>
  <c r="BB967" i="19"/>
  <c r="F968" i="19"/>
  <c r="G968" i="19"/>
  <c r="H968" i="19"/>
  <c r="I968" i="19"/>
  <c r="J968" i="19"/>
  <c r="K968" i="19"/>
  <c r="L968" i="19"/>
  <c r="M968" i="19"/>
  <c r="N968" i="19"/>
  <c r="O968" i="19"/>
  <c r="P968" i="19"/>
  <c r="Q968" i="19"/>
  <c r="R968" i="19"/>
  <c r="S968" i="19"/>
  <c r="T968" i="19"/>
  <c r="U968" i="19"/>
  <c r="V968" i="19"/>
  <c r="W968" i="19"/>
  <c r="X968" i="19"/>
  <c r="Y968" i="19"/>
  <c r="Z968" i="19"/>
  <c r="AA968" i="19"/>
  <c r="AB968" i="19"/>
  <c r="AC968" i="19"/>
  <c r="AD968" i="19"/>
  <c r="AE968" i="19"/>
  <c r="AF968" i="19"/>
  <c r="AG968" i="19"/>
  <c r="AH968" i="19"/>
  <c r="AI968" i="19"/>
  <c r="AJ968" i="19"/>
  <c r="AK968" i="19"/>
  <c r="AL968" i="19"/>
  <c r="AM968" i="19"/>
  <c r="AN968" i="19"/>
  <c r="AO968" i="19"/>
  <c r="AP968" i="19"/>
  <c r="AQ968" i="19"/>
  <c r="AR968" i="19"/>
  <c r="AS968" i="19"/>
  <c r="AT968" i="19"/>
  <c r="AU968" i="19"/>
  <c r="AV968" i="19"/>
  <c r="AW968" i="19"/>
  <c r="AX968" i="19"/>
  <c r="AY968" i="19"/>
  <c r="BB968" i="19"/>
  <c r="F969" i="19"/>
  <c r="G969" i="19"/>
  <c r="H969" i="19"/>
  <c r="I969" i="19"/>
  <c r="J969" i="19"/>
  <c r="K969" i="19"/>
  <c r="L969" i="19"/>
  <c r="M969" i="19"/>
  <c r="N969" i="19"/>
  <c r="O969" i="19"/>
  <c r="P969" i="19"/>
  <c r="Q969" i="19"/>
  <c r="R969" i="19"/>
  <c r="S969" i="19"/>
  <c r="T969" i="19"/>
  <c r="U969" i="19"/>
  <c r="V969" i="19"/>
  <c r="W969" i="19"/>
  <c r="X969" i="19"/>
  <c r="Y969" i="19"/>
  <c r="Z969" i="19"/>
  <c r="AA969" i="19"/>
  <c r="AB969" i="19"/>
  <c r="AC969" i="19"/>
  <c r="AD969" i="19"/>
  <c r="AE969" i="19"/>
  <c r="AF969" i="19"/>
  <c r="AG969" i="19"/>
  <c r="AH969" i="19"/>
  <c r="AI969" i="19"/>
  <c r="AJ969" i="19"/>
  <c r="AK969" i="19"/>
  <c r="AL969" i="19"/>
  <c r="AM969" i="19"/>
  <c r="AN969" i="19"/>
  <c r="AO969" i="19"/>
  <c r="AP969" i="19"/>
  <c r="AQ969" i="19"/>
  <c r="AR969" i="19"/>
  <c r="AS969" i="19"/>
  <c r="AT969" i="19"/>
  <c r="AU969" i="19"/>
  <c r="AV969" i="19"/>
  <c r="AW969" i="19"/>
  <c r="AX969" i="19"/>
  <c r="AY969" i="19"/>
  <c r="BB969" i="19"/>
  <c r="F970" i="19"/>
  <c r="G970" i="19"/>
  <c r="H970" i="19"/>
  <c r="I970" i="19"/>
  <c r="J970" i="19"/>
  <c r="K970" i="19"/>
  <c r="L970" i="19"/>
  <c r="M970" i="19"/>
  <c r="N970" i="19"/>
  <c r="O970" i="19"/>
  <c r="P970" i="19"/>
  <c r="Q970" i="19"/>
  <c r="R970" i="19"/>
  <c r="S970" i="19"/>
  <c r="T970" i="19"/>
  <c r="U970" i="19"/>
  <c r="V970" i="19"/>
  <c r="W970" i="19"/>
  <c r="X970" i="19"/>
  <c r="Y970" i="19"/>
  <c r="Z970" i="19"/>
  <c r="AA970" i="19"/>
  <c r="AB970" i="19"/>
  <c r="AC970" i="19"/>
  <c r="AU970" i="19" s="1"/>
  <c r="AD970" i="19"/>
  <c r="AE970" i="19"/>
  <c r="AF970" i="19"/>
  <c r="AG970" i="19"/>
  <c r="AH970" i="19"/>
  <c r="AI970" i="19"/>
  <c r="AJ970" i="19"/>
  <c r="AK970" i="19"/>
  <c r="AL970" i="19"/>
  <c r="AM970" i="19"/>
  <c r="AN970" i="19"/>
  <c r="AO970" i="19"/>
  <c r="AP970" i="19"/>
  <c r="AQ970" i="19"/>
  <c r="AR970" i="19"/>
  <c r="AS970" i="19"/>
  <c r="AT970" i="19"/>
  <c r="AV970" i="19"/>
  <c r="AW970" i="19"/>
  <c r="AX970" i="19"/>
  <c r="AY970" i="19"/>
  <c r="BB970" i="19"/>
  <c r="F971" i="19"/>
  <c r="X971" i="19" s="1"/>
  <c r="G971" i="19"/>
  <c r="H971" i="19"/>
  <c r="I971" i="19"/>
  <c r="J971" i="19"/>
  <c r="K971" i="19"/>
  <c r="L971" i="19"/>
  <c r="M971" i="19"/>
  <c r="N971" i="19"/>
  <c r="O971" i="19"/>
  <c r="P971" i="19"/>
  <c r="Q971" i="19"/>
  <c r="R971" i="19"/>
  <c r="S971" i="19"/>
  <c r="T971" i="19"/>
  <c r="U971" i="19"/>
  <c r="V971" i="19"/>
  <c r="W971" i="19"/>
  <c r="Y971" i="19"/>
  <c r="Z971" i="19"/>
  <c r="AA971" i="19"/>
  <c r="AB971" i="19"/>
  <c r="AC971" i="19"/>
  <c r="AU971" i="19" s="1"/>
  <c r="AD971" i="19"/>
  <c r="AE971" i="19"/>
  <c r="AF971" i="19"/>
  <c r="AG971" i="19"/>
  <c r="AH971" i="19"/>
  <c r="AI971" i="19"/>
  <c r="AJ971" i="19"/>
  <c r="AK971" i="19"/>
  <c r="AL971" i="19"/>
  <c r="AM971" i="19"/>
  <c r="AN971" i="19"/>
  <c r="AO971" i="19"/>
  <c r="AP971" i="19"/>
  <c r="AQ971" i="19"/>
  <c r="AR971" i="19"/>
  <c r="AS971" i="19"/>
  <c r="AT971" i="19"/>
  <c r="AV971" i="19"/>
  <c r="AW971" i="19"/>
  <c r="AX971" i="19"/>
  <c r="AY971" i="19"/>
  <c r="BB971" i="19"/>
  <c r="F972" i="19"/>
  <c r="X972" i="19" s="1"/>
  <c r="G972" i="19"/>
  <c r="H972" i="19"/>
  <c r="I972" i="19"/>
  <c r="J972" i="19"/>
  <c r="K972" i="19"/>
  <c r="L972" i="19"/>
  <c r="M972" i="19"/>
  <c r="N972" i="19"/>
  <c r="O972" i="19"/>
  <c r="P972" i="19"/>
  <c r="Q972" i="19"/>
  <c r="R972" i="19"/>
  <c r="S972" i="19"/>
  <c r="T972" i="19"/>
  <c r="U972" i="19"/>
  <c r="V972" i="19"/>
  <c r="W972" i="19"/>
  <c r="Y972" i="19"/>
  <c r="Z972" i="19"/>
  <c r="AA972" i="19"/>
  <c r="AB972" i="19"/>
  <c r="AC972" i="19"/>
  <c r="AD972" i="19"/>
  <c r="AE972" i="19"/>
  <c r="AF972" i="19"/>
  <c r="AG972" i="19"/>
  <c r="AH972" i="19"/>
  <c r="AI972" i="19"/>
  <c r="AJ972" i="19"/>
  <c r="AK972" i="19"/>
  <c r="AL972" i="19"/>
  <c r="AM972" i="19"/>
  <c r="AN972" i="19"/>
  <c r="AO972" i="19"/>
  <c r="AP972" i="19"/>
  <c r="AQ972" i="19"/>
  <c r="AR972" i="19"/>
  <c r="AS972" i="19"/>
  <c r="AT972" i="19"/>
  <c r="AU972" i="19"/>
  <c r="AV972" i="19"/>
  <c r="AW972" i="19"/>
  <c r="AX972" i="19"/>
  <c r="AY972" i="19"/>
  <c r="BB972" i="19"/>
  <c r="F973" i="19"/>
  <c r="G973" i="19"/>
  <c r="H973" i="19"/>
  <c r="I973" i="19"/>
  <c r="J973" i="19"/>
  <c r="K973" i="19"/>
  <c r="L973" i="19"/>
  <c r="M973" i="19"/>
  <c r="N973" i="19"/>
  <c r="O973" i="19"/>
  <c r="P973" i="19"/>
  <c r="Q973" i="19"/>
  <c r="R973" i="19"/>
  <c r="S973" i="19"/>
  <c r="T973" i="19"/>
  <c r="U973" i="19"/>
  <c r="V973" i="19"/>
  <c r="W973" i="19"/>
  <c r="X973" i="19"/>
  <c r="Y973" i="19"/>
  <c r="Z973" i="19"/>
  <c r="AA973" i="19"/>
  <c r="AB973" i="19"/>
  <c r="AC973" i="19"/>
  <c r="AD973" i="19"/>
  <c r="AE973" i="19"/>
  <c r="AF973" i="19"/>
  <c r="AG973" i="19"/>
  <c r="AH973" i="19"/>
  <c r="AI973" i="19"/>
  <c r="AJ973" i="19"/>
  <c r="AK973" i="19"/>
  <c r="AL973" i="19"/>
  <c r="AM973" i="19"/>
  <c r="AN973" i="19"/>
  <c r="AO973" i="19"/>
  <c r="AP973" i="19"/>
  <c r="AQ973" i="19"/>
  <c r="AR973" i="19"/>
  <c r="AS973" i="19"/>
  <c r="AT973" i="19"/>
  <c r="AU973" i="19"/>
  <c r="AV973" i="19"/>
  <c r="AW973" i="19"/>
  <c r="AX973" i="19"/>
  <c r="AY973" i="19"/>
  <c r="BB973" i="19"/>
  <c r="F974" i="19"/>
  <c r="G974" i="19"/>
  <c r="H974" i="19"/>
  <c r="I974" i="19"/>
  <c r="J974" i="19"/>
  <c r="K974" i="19"/>
  <c r="L974" i="19"/>
  <c r="M974" i="19"/>
  <c r="N974" i="19"/>
  <c r="O974" i="19"/>
  <c r="P974" i="19"/>
  <c r="Q974" i="19"/>
  <c r="R974" i="19"/>
  <c r="S974" i="19"/>
  <c r="T974" i="19"/>
  <c r="U974" i="19"/>
  <c r="V974" i="19"/>
  <c r="W974" i="19"/>
  <c r="X974" i="19"/>
  <c r="Y974" i="19"/>
  <c r="Z974" i="19"/>
  <c r="AA974" i="19"/>
  <c r="AB974" i="19"/>
  <c r="AC974" i="19"/>
  <c r="AD974" i="19"/>
  <c r="AE974" i="19"/>
  <c r="AF974" i="19"/>
  <c r="AG974" i="19"/>
  <c r="AH974" i="19"/>
  <c r="AI974" i="19"/>
  <c r="AJ974" i="19"/>
  <c r="AK974" i="19"/>
  <c r="AL974" i="19"/>
  <c r="AM974" i="19"/>
  <c r="AN974" i="19"/>
  <c r="AO974" i="19"/>
  <c r="AP974" i="19"/>
  <c r="AQ974" i="19"/>
  <c r="AR974" i="19"/>
  <c r="AS974" i="19"/>
  <c r="AT974" i="19"/>
  <c r="AU974" i="19"/>
  <c r="AV974" i="19"/>
  <c r="AW974" i="19"/>
  <c r="AX974" i="19"/>
  <c r="AY974" i="19"/>
  <c r="BB974" i="19"/>
  <c r="F975" i="19"/>
  <c r="G975" i="19"/>
  <c r="H975" i="19"/>
  <c r="I975" i="19"/>
  <c r="J975" i="19"/>
  <c r="K975" i="19"/>
  <c r="L975" i="19"/>
  <c r="M975" i="19"/>
  <c r="N975" i="19"/>
  <c r="O975" i="19"/>
  <c r="P975" i="19"/>
  <c r="Q975" i="19"/>
  <c r="R975" i="19"/>
  <c r="S975" i="19"/>
  <c r="T975" i="19"/>
  <c r="U975" i="19"/>
  <c r="V975" i="19"/>
  <c r="W975" i="19"/>
  <c r="X975" i="19"/>
  <c r="Y975" i="19"/>
  <c r="Z975" i="19"/>
  <c r="AA975" i="19"/>
  <c r="AB975" i="19"/>
  <c r="AC975" i="19"/>
  <c r="AD975" i="19"/>
  <c r="AE975" i="19"/>
  <c r="AF975" i="19"/>
  <c r="AG975" i="19"/>
  <c r="AH975" i="19"/>
  <c r="AI975" i="19"/>
  <c r="AJ975" i="19"/>
  <c r="AK975" i="19"/>
  <c r="AL975" i="19"/>
  <c r="AM975" i="19"/>
  <c r="AN975" i="19"/>
  <c r="AO975" i="19"/>
  <c r="AP975" i="19"/>
  <c r="AQ975" i="19"/>
  <c r="AR975" i="19"/>
  <c r="AS975" i="19"/>
  <c r="AT975" i="19"/>
  <c r="AU975" i="19"/>
  <c r="AV975" i="19"/>
  <c r="AW975" i="19"/>
  <c r="AX975" i="19"/>
  <c r="AY975" i="19"/>
  <c r="BB975" i="19"/>
  <c r="F976" i="19"/>
  <c r="G976" i="19"/>
  <c r="H976" i="19"/>
  <c r="I976" i="19"/>
  <c r="J976" i="19"/>
  <c r="K976" i="19"/>
  <c r="L976" i="19"/>
  <c r="M976" i="19"/>
  <c r="N976" i="19"/>
  <c r="O976" i="19"/>
  <c r="P976" i="19"/>
  <c r="Q976" i="19"/>
  <c r="R976" i="19"/>
  <c r="S976" i="19"/>
  <c r="T976" i="19"/>
  <c r="U976" i="19"/>
  <c r="V976" i="19"/>
  <c r="W976" i="19"/>
  <c r="X976" i="19"/>
  <c r="Y976" i="19"/>
  <c r="Z976" i="19"/>
  <c r="AA976" i="19"/>
  <c r="AB976" i="19"/>
  <c r="AC976" i="19"/>
  <c r="AD976" i="19"/>
  <c r="AE976" i="19"/>
  <c r="AF976" i="19"/>
  <c r="AG976" i="19"/>
  <c r="AH976" i="19"/>
  <c r="AI976" i="19"/>
  <c r="AJ976" i="19"/>
  <c r="AK976" i="19"/>
  <c r="AL976" i="19"/>
  <c r="AM976" i="19"/>
  <c r="AN976" i="19"/>
  <c r="AO976" i="19"/>
  <c r="AP976" i="19"/>
  <c r="AQ976" i="19"/>
  <c r="AR976" i="19"/>
  <c r="AS976" i="19"/>
  <c r="AT976" i="19"/>
  <c r="AU976" i="19"/>
  <c r="AV976" i="19"/>
  <c r="AW976" i="19"/>
  <c r="AX976" i="19"/>
  <c r="AY976" i="19"/>
  <c r="BB976" i="19"/>
  <c r="F977" i="19"/>
  <c r="G977" i="19"/>
  <c r="H977" i="19"/>
  <c r="I977" i="19"/>
  <c r="J977" i="19"/>
  <c r="K977" i="19"/>
  <c r="L977" i="19"/>
  <c r="M977" i="19"/>
  <c r="N977" i="19"/>
  <c r="O977" i="19"/>
  <c r="P977" i="19"/>
  <c r="Q977" i="19"/>
  <c r="R977" i="19"/>
  <c r="S977" i="19"/>
  <c r="T977" i="19"/>
  <c r="U977" i="19"/>
  <c r="V977" i="19"/>
  <c r="W977" i="19"/>
  <c r="X977" i="19"/>
  <c r="Y977" i="19"/>
  <c r="Z977" i="19"/>
  <c r="AA977" i="19"/>
  <c r="AB977" i="19"/>
  <c r="AC977" i="19"/>
  <c r="AD977" i="19"/>
  <c r="AE977" i="19"/>
  <c r="AF977" i="19"/>
  <c r="AG977" i="19"/>
  <c r="AH977" i="19"/>
  <c r="AI977" i="19"/>
  <c r="AJ977" i="19"/>
  <c r="AK977" i="19"/>
  <c r="AL977" i="19"/>
  <c r="AM977" i="19"/>
  <c r="AN977" i="19"/>
  <c r="AO977" i="19"/>
  <c r="AP977" i="19"/>
  <c r="AQ977" i="19"/>
  <c r="AR977" i="19"/>
  <c r="AS977" i="19"/>
  <c r="AT977" i="19"/>
  <c r="AU977" i="19"/>
  <c r="AV977" i="19"/>
  <c r="AW977" i="19"/>
  <c r="AX977" i="19"/>
  <c r="AY977" i="19"/>
  <c r="BB977" i="19"/>
  <c r="F978" i="19"/>
  <c r="G978" i="19"/>
  <c r="H978" i="19"/>
  <c r="I978" i="19"/>
  <c r="J978" i="19"/>
  <c r="K978" i="19"/>
  <c r="L978" i="19"/>
  <c r="M978" i="19"/>
  <c r="N978" i="19"/>
  <c r="O978" i="19"/>
  <c r="P978" i="19"/>
  <c r="Q978" i="19"/>
  <c r="R978" i="19"/>
  <c r="S978" i="19"/>
  <c r="T978" i="19"/>
  <c r="U978" i="19"/>
  <c r="V978" i="19"/>
  <c r="W978" i="19"/>
  <c r="X978" i="19"/>
  <c r="Y978" i="19"/>
  <c r="Z978" i="19"/>
  <c r="AA978" i="19"/>
  <c r="AB978" i="19"/>
  <c r="AC978" i="19"/>
  <c r="AU978" i="19" s="1"/>
  <c r="AD978" i="19"/>
  <c r="AE978" i="19"/>
  <c r="AF978" i="19"/>
  <c r="AG978" i="19"/>
  <c r="AH978" i="19"/>
  <c r="AI978" i="19"/>
  <c r="AJ978" i="19"/>
  <c r="AK978" i="19"/>
  <c r="AL978" i="19"/>
  <c r="AM978" i="19"/>
  <c r="AN978" i="19"/>
  <c r="AO978" i="19"/>
  <c r="AP978" i="19"/>
  <c r="AQ978" i="19"/>
  <c r="AR978" i="19"/>
  <c r="AS978" i="19"/>
  <c r="AT978" i="19"/>
  <c r="AV978" i="19"/>
  <c r="AW978" i="19"/>
  <c r="AX978" i="19"/>
  <c r="AY978" i="19"/>
  <c r="BB978" i="19"/>
  <c r="F979" i="19"/>
  <c r="X979" i="19" s="1"/>
  <c r="G979" i="19"/>
  <c r="H979" i="19"/>
  <c r="I979" i="19"/>
  <c r="J979" i="19"/>
  <c r="K979" i="19"/>
  <c r="L979" i="19"/>
  <c r="M979" i="19"/>
  <c r="N979" i="19"/>
  <c r="O979" i="19"/>
  <c r="P979" i="19"/>
  <c r="Q979" i="19"/>
  <c r="R979" i="19"/>
  <c r="S979" i="19"/>
  <c r="T979" i="19"/>
  <c r="U979" i="19"/>
  <c r="V979" i="19"/>
  <c r="W979" i="19"/>
  <c r="Y979" i="19"/>
  <c r="Z979" i="19"/>
  <c r="AA979" i="19"/>
  <c r="AB979" i="19"/>
  <c r="AC979" i="19"/>
  <c r="AU979" i="19" s="1"/>
  <c r="AD979" i="19"/>
  <c r="AE979" i="19"/>
  <c r="AF979" i="19"/>
  <c r="AG979" i="19"/>
  <c r="AH979" i="19"/>
  <c r="AI979" i="19"/>
  <c r="AJ979" i="19"/>
  <c r="AK979" i="19"/>
  <c r="AL979" i="19"/>
  <c r="AM979" i="19"/>
  <c r="AN979" i="19"/>
  <c r="AO979" i="19"/>
  <c r="AP979" i="19"/>
  <c r="AQ979" i="19"/>
  <c r="AR979" i="19"/>
  <c r="AS979" i="19"/>
  <c r="AT979" i="19"/>
  <c r="AV979" i="19"/>
  <c r="AW979" i="19"/>
  <c r="AX979" i="19"/>
  <c r="AY979" i="19"/>
  <c r="BB979" i="19"/>
  <c r="F980" i="19"/>
  <c r="X980" i="19" s="1"/>
  <c r="G980" i="19"/>
  <c r="H980" i="19"/>
  <c r="I980" i="19"/>
  <c r="J980" i="19"/>
  <c r="K980" i="19"/>
  <c r="L980" i="19"/>
  <c r="M980" i="19"/>
  <c r="N980" i="19"/>
  <c r="O980" i="19"/>
  <c r="P980" i="19"/>
  <c r="Q980" i="19"/>
  <c r="R980" i="19"/>
  <c r="S980" i="19"/>
  <c r="T980" i="19"/>
  <c r="U980" i="19"/>
  <c r="V980" i="19"/>
  <c r="W980" i="19"/>
  <c r="Y980" i="19"/>
  <c r="Z980" i="19"/>
  <c r="AA980" i="19"/>
  <c r="AB980" i="19"/>
  <c r="AC980" i="19"/>
  <c r="AD980" i="19"/>
  <c r="AE980" i="19"/>
  <c r="AF980" i="19"/>
  <c r="AG980" i="19"/>
  <c r="AH980" i="19"/>
  <c r="AI980" i="19"/>
  <c r="AJ980" i="19"/>
  <c r="AK980" i="19"/>
  <c r="AL980" i="19"/>
  <c r="AM980" i="19"/>
  <c r="AN980" i="19"/>
  <c r="AO980" i="19"/>
  <c r="AP980" i="19"/>
  <c r="AQ980" i="19"/>
  <c r="AR980" i="19"/>
  <c r="AS980" i="19"/>
  <c r="AT980" i="19"/>
  <c r="AU980" i="19"/>
  <c r="AV980" i="19"/>
  <c r="AW980" i="19"/>
  <c r="AX980" i="19"/>
  <c r="AY980" i="19"/>
  <c r="BB980" i="19"/>
  <c r="F981" i="19"/>
  <c r="G981" i="19"/>
  <c r="H981" i="19"/>
  <c r="I981" i="19"/>
  <c r="J981" i="19"/>
  <c r="K981" i="19"/>
  <c r="L981" i="19"/>
  <c r="M981" i="19"/>
  <c r="N981" i="19"/>
  <c r="O981" i="19"/>
  <c r="P981" i="19"/>
  <c r="Q981" i="19"/>
  <c r="R981" i="19"/>
  <c r="S981" i="19"/>
  <c r="T981" i="19"/>
  <c r="U981" i="19"/>
  <c r="V981" i="19"/>
  <c r="W981" i="19"/>
  <c r="X981" i="19"/>
  <c r="Y981" i="19"/>
  <c r="Z981" i="19"/>
  <c r="AA981" i="19"/>
  <c r="AB981" i="19"/>
  <c r="AC981" i="19"/>
  <c r="AD981" i="19"/>
  <c r="AE981" i="19"/>
  <c r="AF981" i="19"/>
  <c r="AG981" i="19"/>
  <c r="AH981" i="19"/>
  <c r="AI981" i="19"/>
  <c r="AJ981" i="19"/>
  <c r="AK981" i="19"/>
  <c r="AL981" i="19"/>
  <c r="AM981" i="19"/>
  <c r="AN981" i="19"/>
  <c r="AO981" i="19"/>
  <c r="AP981" i="19"/>
  <c r="AQ981" i="19"/>
  <c r="AR981" i="19"/>
  <c r="AS981" i="19"/>
  <c r="AT981" i="19"/>
  <c r="AU981" i="19"/>
  <c r="AV981" i="19"/>
  <c r="AW981" i="19"/>
  <c r="AX981" i="19"/>
  <c r="AY981" i="19"/>
  <c r="BB981" i="19"/>
  <c r="F982" i="19"/>
  <c r="G982" i="19"/>
  <c r="H982" i="19"/>
  <c r="I982" i="19"/>
  <c r="J982" i="19"/>
  <c r="K982" i="19"/>
  <c r="L982" i="19"/>
  <c r="M982" i="19"/>
  <c r="N982" i="19"/>
  <c r="O982" i="19"/>
  <c r="P982" i="19"/>
  <c r="Q982" i="19"/>
  <c r="R982" i="19"/>
  <c r="S982" i="19"/>
  <c r="T982" i="19"/>
  <c r="U982" i="19"/>
  <c r="V982" i="19"/>
  <c r="W982" i="19"/>
  <c r="X982" i="19"/>
  <c r="Y982" i="19"/>
  <c r="Z982" i="19"/>
  <c r="AA982" i="19"/>
  <c r="AB982" i="19"/>
  <c r="AC982" i="19"/>
  <c r="AD982" i="19"/>
  <c r="AE982" i="19"/>
  <c r="AF982" i="19"/>
  <c r="AG982" i="19"/>
  <c r="AH982" i="19"/>
  <c r="AI982" i="19"/>
  <c r="AJ982" i="19"/>
  <c r="AK982" i="19"/>
  <c r="AL982" i="19"/>
  <c r="AM982" i="19"/>
  <c r="AN982" i="19"/>
  <c r="AO982" i="19"/>
  <c r="AP982" i="19"/>
  <c r="AQ982" i="19"/>
  <c r="AR982" i="19"/>
  <c r="AS982" i="19"/>
  <c r="AT982" i="19"/>
  <c r="AU982" i="19"/>
  <c r="AV982" i="19"/>
  <c r="AW982" i="19"/>
  <c r="AX982" i="19"/>
  <c r="AY982" i="19"/>
  <c r="BB982" i="19"/>
  <c r="F983" i="19"/>
  <c r="G983" i="19"/>
  <c r="H983" i="19"/>
  <c r="I983" i="19"/>
  <c r="J983" i="19"/>
  <c r="K983" i="19"/>
  <c r="L983" i="19"/>
  <c r="M983" i="19"/>
  <c r="N983" i="19"/>
  <c r="O983" i="19"/>
  <c r="P983" i="19"/>
  <c r="Q983" i="19"/>
  <c r="R983" i="19"/>
  <c r="S983" i="19"/>
  <c r="T983" i="19"/>
  <c r="U983" i="19"/>
  <c r="V983" i="19"/>
  <c r="W983" i="19"/>
  <c r="X983" i="19"/>
  <c r="Y983" i="19"/>
  <c r="Z983" i="19"/>
  <c r="AA983" i="19"/>
  <c r="AB983" i="19"/>
  <c r="AC983" i="19"/>
  <c r="AD983" i="19"/>
  <c r="AE983" i="19"/>
  <c r="AF983" i="19"/>
  <c r="AG983" i="19"/>
  <c r="AH983" i="19"/>
  <c r="AI983" i="19"/>
  <c r="AJ983" i="19"/>
  <c r="AK983" i="19"/>
  <c r="AL983" i="19"/>
  <c r="AM983" i="19"/>
  <c r="AN983" i="19"/>
  <c r="AO983" i="19"/>
  <c r="AP983" i="19"/>
  <c r="AQ983" i="19"/>
  <c r="AR983" i="19"/>
  <c r="AS983" i="19"/>
  <c r="AT983" i="19"/>
  <c r="AU983" i="19"/>
  <c r="AV983" i="19"/>
  <c r="AW983" i="19"/>
  <c r="AX983" i="19"/>
  <c r="AY983" i="19"/>
  <c r="BB983" i="19"/>
  <c r="F984" i="19"/>
  <c r="G984" i="19"/>
  <c r="H984" i="19"/>
  <c r="I984" i="19"/>
  <c r="J984" i="19"/>
  <c r="K984" i="19"/>
  <c r="L984" i="19"/>
  <c r="M984" i="19"/>
  <c r="N984" i="19"/>
  <c r="O984" i="19"/>
  <c r="P984" i="19"/>
  <c r="Q984" i="19"/>
  <c r="R984" i="19"/>
  <c r="S984" i="19"/>
  <c r="T984" i="19"/>
  <c r="U984" i="19"/>
  <c r="V984" i="19"/>
  <c r="W984" i="19"/>
  <c r="X984" i="19"/>
  <c r="Y984" i="19"/>
  <c r="Z984" i="19"/>
  <c r="AA984" i="19"/>
  <c r="AB984" i="19"/>
  <c r="AC984" i="19"/>
  <c r="AD984" i="19"/>
  <c r="AE984" i="19"/>
  <c r="AF984" i="19"/>
  <c r="AG984" i="19"/>
  <c r="AH984" i="19"/>
  <c r="AI984" i="19"/>
  <c r="AJ984" i="19"/>
  <c r="AK984" i="19"/>
  <c r="AL984" i="19"/>
  <c r="AM984" i="19"/>
  <c r="AN984" i="19"/>
  <c r="AO984" i="19"/>
  <c r="AP984" i="19"/>
  <c r="AQ984" i="19"/>
  <c r="AR984" i="19"/>
  <c r="AS984" i="19"/>
  <c r="AT984" i="19"/>
  <c r="AU984" i="19"/>
  <c r="AV984" i="19"/>
  <c r="AW984" i="19"/>
  <c r="AX984" i="19"/>
  <c r="AY984" i="19"/>
  <c r="BB984" i="19"/>
  <c r="F985" i="19"/>
  <c r="G985" i="19"/>
  <c r="H985" i="19"/>
  <c r="I985" i="19"/>
  <c r="J985" i="19"/>
  <c r="K985" i="19"/>
  <c r="L985" i="19"/>
  <c r="M985" i="19"/>
  <c r="N985" i="19"/>
  <c r="O985" i="19"/>
  <c r="P985" i="19"/>
  <c r="Q985" i="19"/>
  <c r="R985" i="19"/>
  <c r="S985" i="19"/>
  <c r="T985" i="19"/>
  <c r="U985" i="19"/>
  <c r="V985" i="19"/>
  <c r="W985" i="19"/>
  <c r="X985" i="19"/>
  <c r="Y985" i="19"/>
  <c r="Z985" i="19"/>
  <c r="AA985" i="19"/>
  <c r="AB985" i="19"/>
  <c r="AC985" i="19"/>
  <c r="AD985" i="19"/>
  <c r="AE985" i="19"/>
  <c r="AF985" i="19"/>
  <c r="AG985" i="19"/>
  <c r="AH985" i="19"/>
  <c r="AI985" i="19"/>
  <c r="AJ985" i="19"/>
  <c r="AK985" i="19"/>
  <c r="AL985" i="19"/>
  <c r="AM985" i="19"/>
  <c r="AN985" i="19"/>
  <c r="AO985" i="19"/>
  <c r="AP985" i="19"/>
  <c r="AQ985" i="19"/>
  <c r="AR985" i="19"/>
  <c r="AS985" i="19"/>
  <c r="AT985" i="19"/>
  <c r="AU985" i="19"/>
  <c r="AV985" i="19"/>
  <c r="AW985" i="19"/>
  <c r="AX985" i="19"/>
  <c r="AY985" i="19"/>
  <c r="BB985" i="19"/>
  <c r="F986" i="19"/>
  <c r="G986" i="19"/>
  <c r="H986" i="19"/>
  <c r="I986" i="19"/>
  <c r="J986" i="19"/>
  <c r="K986" i="19"/>
  <c r="L986" i="19"/>
  <c r="M986" i="19"/>
  <c r="N986" i="19"/>
  <c r="O986" i="19"/>
  <c r="P986" i="19"/>
  <c r="Q986" i="19"/>
  <c r="R986" i="19"/>
  <c r="S986" i="19"/>
  <c r="T986" i="19"/>
  <c r="U986" i="19"/>
  <c r="V986" i="19"/>
  <c r="W986" i="19"/>
  <c r="X986" i="19"/>
  <c r="Y986" i="19"/>
  <c r="Z986" i="19"/>
  <c r="AA986" i="19"/>
  <c r="AB986" i="19"/>
  <c r="AC986" i="19"/>
  <c r="AU986" i="19" s="1"/>
  <c r="AD986" i="19"/>
  <c r="AE986" i="19"/>
  <c r="AF986" i="19"/>
  <c r="AG986" i="19"/>
  <c r="AH986" i="19"/>
  <c r="AI986" i="19"/>
  <c r="AJ986" i="19"/>
  <c r="AK986" i="19"/>
  <c r="AL986" i="19"/>
  <c r="AM986" i="19"/>
  <c r="AN986" i="19"/>
  <c r="AO986" i="19"/>
  <c r="AP986" i="19"/>
  <c r="AQ986" i="19"/>
  <c r="AR986" i="19"/>
  <c r="AS986" i="19"/>
  <c r="AT986" i="19"/>
  <c r="AV986" i="19"/>
  <c r="AW986" i="19"/>
  <c r="AX986" i="19"/>
  <c r="AY986" i="19"/>
  <c r="BB986" i="19"/>
  <c r="F987" i="19"/>
  <c r="X987" i="19" s="1"/>
  <c r="G987" i="19"/>
  <c r="H987" i="19"/>
  <c r="I987" i="19"/>
  <c r="J987" i="19"/>
  <c r="K987" i="19"/>
  <c r="L987" i="19"/>
  <c r="M987" i="19"/>
  <c r="N987" i="19"/>
  <c r="O987" i="19"/>
  <c r="P987" i="19"/>
  <c r="Q987" i="19"/>
  <c r="R987" i="19"/>
  <c r="S987" i="19"/>
  <c r="T987" i="19"/>
  <c r="U987" i="19"/>
  <c r="V987" i="19"/>
  <c r="W987" i="19"/>
  <c r="Y987" i="19"/>
  <c r="Z987" i="19"/>
  <c r="AA987" i="19"/>
  <c r="AB987" i="19"/>
  <c r="AC987" i="19"/>
  <c r="AU987" i="19" s="1"/>
  <c r="AD987" i="19"/>
  <c r="AE987" i="19"/>
  <c r="AF987" i="19"/>
  <c r="AG987" i="19"/>
  <c r="AH987" i="19"/>
  <c r="AI987" i="19"/>
  <c r="AJ987" i="19"/>
  <c r="AK987" i="19"/>
  <c r="AL987" i="19"/>
  <c r="AM987" i="19"/>
  <c r="AN987" i="19"/>
  <c r="AO987" i="19"/>
  <c r="AP987" i="19"/>
  <c r="AQ987" i="19"/>
  <c r="AR987" i="19"/>
  <c r="AS987" i="19"/>
  <c r="AT987" i="19"/>
  <c r="AV987" i="19"/>
  <c r="AW987" i="19"/>
  <c r="AX987" i="19"/>
  <c r="AY987" i="19"/>
  <c r="BB987" i="19"/>
  <c r="F988" i="19"/>
  <c r="X988" i="19" s="1"/>
  <c r="G988" i="19"/>
  <c r="H988" i="19"/>
  <c r="I988" i="19"/>
  <c r="J988" i="19"/>
  <c r="K988" i="19"/>
  <c r="L988" i="19"/>
  <c r="M988" i="19"/>
  <c r="N988" i="19"/>
  <c r="O988" i="19"/>
  <c r="P988" i="19"/>
  <c r="Q988" i="19"/>
  <c r="R988" i="19"/>
  <c r="S988" i="19"/>
  <c r="T988" i="19"/>
  <c r="U988" i="19"/>
  <c r="V988" i="19"/>
  <c r="W988" i="19"/>
  <c r="Y988" i="19"/>
  <c r="Z988" i="19"/>
  <c r="AA988" i="19"/>
  <c r="AB988" i="19"/>
  <c r="AC988" i="19"/>
  <c r="AD988" i="19"/>
  <c r="AE988" i="19"/>
  <c r="AF988" i="19"/>
  <c r="AG988" i="19"/>
  <c r="AH988" i="19"/>
  <c r="AI988" i="19"/>
  <c r="AJ988" i="19"/>
  <c r="AK988" i="19"/>
  <c r="AL988" i="19"/>
  <c r="AM988" i="19"/>
  <c r="AN988" i="19"/>
  <c r="AO988" i="19"/>
  <c r="AP988" i="19"/>
  <c r="AQ988" i="19"/>
  <c r="AR988" i="19"/>
  <c r="AS988" i="19"/>
  <c r="AT988" i="19"/>
  <c r="AU988" i="19"/>
  <c r="AV988" i="19"/>
  <c r="AW988" i="19"/>
  <c r="AX988" i="19"/>
  <c r="AY988" i="19"/>
  <c r="BB988" i="19"/>
  <c r="F989" i="19"/>
  <c r="G989" i="19"/>
  <c r="H989" i="19"/>
  <c r="I989" i="19"/>
  <c r="J989" i="19"/>
  <c r="K989" i="19"/>
  <c r="L989" i="19"/>
  <c r="M989" i="19"/>
  <c r="N989" i="19"/>
  <c r="O989" i="19"/>
  <c r="P989" i="19"/>
  <c r="Q989" i="19"/>
  <c r="R989" i="19"/>
  <c r="S989" i="19"/>
  <c r="T989" i="19"/>
  <c r="U989" i="19"/>
  <c r="V989" i="19"/>
  <c r="W989" i="19"/>
  <c r="X989" i="19"/>
  <c r="Y989" i="19"/>
  <c r="Z989" i="19"/>
  <c r="AA989" i="19"/>
  <c r="AB989" i="19"/>
  <c r="AC989" i="19"/>
  <c r="AD989" i="19"/>
  <c r="AE989" i="19"/>
  <c r="AF989" i="19"/>
  <c r="AG989" i="19"/>
  <c r="AH989" i="19"/>
  <c r="AI989" i="19"/>
  <c r="AJ989" i="19"/>
  <c r="AK989" i="19"/>
  <c r="AL989" i="19"/>
  <c r="AM989" i="19"/>
  <c r="AN989" i="19"/>
  <c r="AO989" i="19"/>
  <c r="AP989" i="19"/>
  <c r="AQ989" i="19"/>
  <c r="AR989" i="19"/>
  <c r="AS989" i="19"/>
  <c r="AT989" i="19"/>
  <c r="AU989" i="19"/>
  <c r="AV989" i="19"/>
  <c r="AW989" i="19"/>
  <c r="AX989" i="19"/>
  <c r="AY989" i="19"/>
  <c r="BB989" i="19"/>
  <c r="F990" i="19"/>
  <c r="G990" i="19"/>
  <c r="H990" i="19"/>
  <c r="I990" i="19"/>
  <c r="J990" i="19"/>
  <c r="K990" i="19"/>
  <c r="L990" i="19"/>
  <c r="M990" i="19"/>
  <c r="N990" i="19"/>
  <c r="O990" i="19"/>
  <c r="P990" i="19"/>
  <c r="Q990" i="19"/>
  <c r="R990" i="19"/>
  <c r="S990" i="19"/>
  <c r="T990" i="19"/>
  <c r="U990" i="19"/>
  <c r="V990" i="19"/>
  <c r="W990" i="19"/>
  <c r="X990" i="19"/>
  <c r="Y990" i="19"/>
  <c r="Z990" i="19"/>
  <c r="AA990" i="19"/>
  <c r="AB990" i="19"/>
  <c r="AC990" i="19"/>
  <c r="AD990" i="19"/>
  <c r="AE990" i="19"/>
  <c r="AF990" i="19"/>
  <c r="AG990" i="19"/>
  <c r="AH990" i="19"/>
  <c r="AI990" i="19"/>
  <c r="AJ990" i="19"/>
  <c r="AK990" i="19"/>
  <c r="AL990" i="19"/>
  <c r="AM990" i="19"/>
  <c r="AN990" i="19"/>
  <c r="AO990" i="19"/>
  <c r="AP990" i="19"/>
  <c r="AQ990" i="19"/>
  <c r="AR990" i="19"/>
  <c r="AS990" i="19"/>
  <c r="AT990" i="19"/>
  <c r="AU990" i="19"/>
  <c r="AV990" i="19"/>
  <c r="AW990" i="19"/>
  <c r="AX990" i="19"/>
  <c r="AY990" i="19"/>
  <c r="BB990" i="19"/>
  <c r="F991" i="19"/>
  <c r="G991" i="19"/>
  <c r="H991" i="19"/>
  <c r="I991" i="19"/>
  <c r="J991" i="19"/>
  <c r="K991" i="19"/>
  <c r="L991" i="19"/>
  <c r="M991" i="19"/>
  <c r="N991" i="19"/>
  <c r="O991" i="19"/>
  <c r="P991" i="19"/>
  <c r="Q991" i="19"/>
  <c r="R991" i="19"/>
  <c r="S991" i="19"/>
  <c r="T991" i="19"/>
  <c r="U991" i="19"/>
  <c r="V991" i="19"/>
  <c r="W991" i="19"/>
  <c r="X991" i="19"/>
  <c r="Y991" i="19"/>
  <c r="Z991" i="19"/>
  <c r="AA991" i="19"/>
  <c r="AB991" i="19"/>
  <c r="AC991" i="19"/>
  <c r="AU991" i="19" s="1"/>
  <c r="AD991" i="19"/>
  <c r="AE991" i="19"/>
  <c r="AF991" i="19"/>
  <c r="AG991" i="19"/>
  <c r="AH991" i="19"/>
  <c r="AI991" i="19"/>
  <c r="AJ991" i="19"/>
  <c r="AK991" i="19"/>
  <c r="AL991" i="19"/>
  <c r="AM991" i="19"/>
  <c r="AN991" i="19"/>
  <c r="AO991" i="19"/>
  <c r="AP991" i="19"/>
  <c r="AQ991" i="19"/>
  <c r="AR991" i="19"/>
  <c r="AS991" i="19"/>
  <c r="AT991" i="19"/>
  <c r="AV991" i="19"/>
  <c r="AW991" i="19"/>
  <c r="AX991" i="19"/>
  <c r="AY991" i="19"/>
  <c r="BB991" i="19"/>
  <c r="F992" i="19"/>
  <c r="X992" i="19" s="1"/>
  <c r="G992" i="19"/>
  <c r="H992" i="19"/>
  <c r="I992" i="19"/>
  <c r="J992" i="19"/>
  <c r="K992" i="19"/>
  <c r="L992" i="19"/>
  <c r="M992" i="19"/>
  <c r="N992" i="19"/>
  <c r="O992" i="19"/>
  <c r="P992" i="19"/>
  <c r="Q992" i="19"/>
  <c r="R992" i="19"/>
  <c r="S992" i="19"/>
  <c r="T992" i="19"/>
  <c r="U992" i="19"/>
  <c r="V992" i="19"/>
  <c r="W992" i="19"/>
  <c r="Y992" i="19"/>
  <c r="Z992" i="19"/>
  <c r="AA992" i="19"/>
  <c r="AB992" i="19"/>
  <c r="AC992" i="19"/>
  <c r="AD992" i="19"/>
  <c r="AE992" i="19"/>
  <c r="AF992" i="19"/>
  <c r="AG992" i="19"/>
  <c r="AH992" i="19"/>
  <c r="AI992" i="19"/>
  <c r="AJ992" i="19"/>
  <c r="AK992" i="19"/>
  <c r="AL992" i="19"/>
  <c r="AM992" i="19"/>
  <c r="AN992" i="19"/>
  <c r="AO992" i="19"/>
  <c r="AP992" i="19"/>
  <c r="AQ992" i="19"/>
  <c r="AR992" i="19"/>
  <c r="AS992" i="19"/>
  <c r="AT992" i="19"/>
  <c r="AU992" i="19"/>
  <c r="AV992" i="19"/>
  <c r="AW992" i="19"/>
  <c r="AX992" i="19"/>
  <c r="AY992" i="19"/>
  <c r="BB992" i="19"/>
  <c r="F993" i="19"/>
  <c r="G993" i="19"/>
  <c r="H993" i="19"/>
  <c r="I993" i="19"/>
  <c r="J993" i="19"/>
  <c r="K993" i="19"/>
  <c r="L993" i="19"/>
  <c r="M993" i="19"/>
  <c r="N993" i="19"/>
  <c r="O993" i="19"/>
  <c r="P993" i="19"/>
  <c r="Q993" i="19"/>
  <c r="R993" i="19"/>
  <c r="S993" i="19"/>
  <c r="T993" i="19"/>
  <c r="U993" i="19"/>
  <c r="V993" i="19"/>
  <c r="W993" i="19"/>
  <c r="X993" i="19"/>
  <c r="Y993" i="19"/>
  <c r="Z993" i="19"/>
  <c r="AA993" i="19"/>
  <c r="AB993" i="19"/>
  <c r="AC993" i="19"/>
  <c r="AD993" i="19"/>
  <c r="AE993" i="19"/>
  <c r="AF993" i="19"/>
  <c r="AG993" i="19"/>
  <c r="AH993" i="19"/>
  <c r="AI993" i="19"/>
  <c r="AJ993" i="19"/>
  <c r="AK993" i="19"/>
  <c r="AL993" i="19"/>
  <c r="AM993" i="19"/>
  <c r="AN993" i="19"/>
  <c r="AO993" i="19"/>
  <c r="AP993" i="19"/>
  <c r="AQ993" i="19"/>
  <c r="AR993" i="19"/>
  <c r="AS993" i="19"/>
  <c r="AT993" i="19"/>
  <c r="AU993" i="19"/>
  <c r="AV993" i="19"/>
  <c r="AW993" i="19"/>
  <c r="AX993" i="19"/>
  <c r="AY993" i="19"/>
  <c r="BB993" i="19"/>
  <c r="F994" i="19"/>
  <c r="G994" i="19"/>
  <c r="H994" i="19"/>
  <c r="I994" i="19"/>
  <c r="J994" i="19"/>
  <c r="K994" i="19"/>
  <c r="L994" i="19"/>
  <c r="M994" i="19"/>
  <c r="N994" i="19"/>
  <c r="O994" i="19"/>
  <c r="P994" i="19"/>
  <c r="Q994" i="19"/>
  <c r="R994" i="19"/>
  <c r="S994" i="19"/>
  <c r="T994" i="19"/>
  <c r="U994" i="19"/>
  <c r="V994" i="19"/>
  <c r="W994" i="19"/>
  <c r="X994" i="19"/>
  <c r="Y994" i="19"/>
  <c r="Z994" i="19"/>
  <c r="AA994" i="19"/>
  <c r="AB994" i="19"/>
  <c r="AC994" i="19"/>
  <c r="AU994" i="19" s="1"/>
  <c r="AD994" i="19"/>
  <c r="AE994" i="19"/>
  <c r="AF994" i="19"/>
  <c r="AG994" i="19"/>
  <c r="AH994" i="19"/>
  <c r="AI994" i="19"/>
  <c r="AJ994" i="19"/>
  <c r="AK994" i="19"/>
  <c r="AL994" i="19"/>
  <c r="AM994" i="19"/>
  <c r="AN994" i="19"/>
  <c r="AO994" i="19"/>
  <c r="AP994" i="19"/>
  <c r="AQ994" i="19"/>
  <c r="AR994" i="19"/>
  <c r="AT994" i="19"/>
  <c r="AV994" i="19"/>
  <c r="AW994" i="19"/>
  <c r="AX994" i="19"/>
  <c r="AY994" i="19"/>
  <c r="BB994" i="19"/>
  <c r="F995" i="19"/>
  <c r="X995" i="19" s="1"/>
  <c r="G995" i="19"/>
  <c r="H995" i="19"/>
  <c r="I995" i="19"/>
  <c r="J995" i="19"/>
  <c r="K995" i="19"/>
  <c r="L995" i="19"/>
  <c r="M995" i="19"/>
  <c r="N995" i="19"/>
  <c r="O995" i="19"/>
  <c r="P995" i="19"/>
  <c r="Q995" i="19"/>
  <c r="R995" i="19"/>
  <c r="S995" i="19"/>
  <c r="T995" i="19"/>
  <c r="U995" i="19"/>
  <c r="W995" i="19"/>
  <c r="Y995" i="19"/>
  <c r="Z995" i="19"/>
  <c r="AA995" i="19"/>
  <c r="AB995" i="19"/>
  <c r="AC995" i="19"/>
  <c r="AU995" i="19" s="1"/>
  <c r="AD995" i="19"/>
  <c r="AE995" i="19"/>
  <c r="AF995" i="19"/>
  <c r="AG995" i="19"/>
  <c r="AH995" i="19"/>
  <c r="AI995" i="19"/>
  <c r="AJ995" i="19"/>
  <c r="AK995" i="19"/>
  <c r="AL995" i="19"/>
  <c r="AM995" i="19"/>
  <c r="AN995" i="19"/>
  <c r="AO995" i="19"/>
  <c r="AP995" i="19"/>
  <c r="AQ995" i="19"/>
  <c r="AR995" i="19"/>
  <c r="AS995" i="19"/>
  <c r="AT995" i="19"/>
  <c r="AV995" i="19"/>
  <c r="AW995" i="19"/>
  <c r="AX995" i="19"/>
  <c r="AY995" i="19"/>
  <c r="BB995" i="19"/>
  <c r="F996" i="19"/>
  <c r="X996" i="19" s="1"/>
  <c r="G996" i="19"/>
  <c r="H996" i="19"/>
  <c r="I996" i="19"/>
  <c r="J996" i="19"/>
  <c r="K996" i="19"/>
  <c r="L996" i="19"/>
  <c r="M996" i="19"/>
  <c r="N996" i="19"/>
  <c r="O996" i="19"/>
  <c r="P996" i="19"/>
  <c r="Q996" i="19"/>
  <c r="R996" i="19"/>
  <c r="S996" i="19"/>
  <c r="T996" i="19"/>
  <c r="U996" i="19"/>
  <c r="V996" i="19"/>
  <c r="W996" i="19"/>
  <c r="Y996" i="19"/>
  <c r="Z996" i="19"/>
  <c r="AA996" i="19"/>
  <c r="AB996" i="19"/>
  <c r="AC996" i="19"/>
  <c r="AU996" i="19" s="1"/>
  <c r="AD996" i="19"/>
  <c r="AE996" i="19"/>
  <c r="AF996" i="19"/>
  <c r="AG996" i="19"/>
  <c r="AH996" i="19"/>
  <c r="AI996" i="19"/>
  <c r="AJ996" i="19"/>
  <c r="AK996" i="19"/>
  <c r="AL996" i="19"/>
  <c r="AM996" i="19"/>
  <c r="AN996" i="19"/>
  <c r="AO996" i="19"/>
  <c r="AP996" i="19"/>
  <c r="AQ996" i="19"/>
  <c r="AR996" i="19"/>
  <c r="AS996" i="19"/>
  <c r="AT996" i="19"/>
  <c r="AV996" i="19"/>
  <c r="AW996" i="19"/>
  <c r="AX996" i="19"/>
  <c r="AY996" i="19"/>
  <c r="BB996" i="19"/>
  <c r="F997" i="19"/>
  <c r="X997" i="19" s="1"/>
  <c r="G997" i="19"/>
  <c r="H997" i="19"/>
  <c r="I997" i="19"/>
  <c r="J997" i="19"/>
  <c r="K997" i="19"/>
  <c r="L997" i="19"/>
  <c r="M997" i="19"/>
  <c r="N997" i="19"/>
  <c r="O997" i="19"/>
  <c r="P997" i="19"/>
  <c r="Q997" i="19"/>
  <c r="R997" i="19"/>
  <c r="S997" i="19"/>
  <c r="T997" i="19"/>
  <c r="U997" i="19"/>
  <c r="V997" i="19"/>
  <c r="W997" i="19"/>
  <c r="Y997" i="19"/>
  <c r="Z997" i="19"/>
  <c r="AA997" i="19"/>
  <c r="AB997" i="19"/>
  <c r="AC997" i="19"/>
  <c r="AD997" i="19"/>
  <c r="AE997" i="19"/>
  <c r="AF997" i="19"/>
  <c r="AG997" i="19"/>
  <c r="AH997" i="19"/>
  <c r="AI997" i="19"/>
  <c r="AJ997" i="19"/>
  <c r="AK997" i="19"/>
  <c r="AL997" i="19"/>
  <c r="AM997" i="19"/>
  <c r="AN997" i="19"/>
  <c r="AO997" i="19"/>
  <c r="AP997" i="19"/>
  <c r="AQ997" i="19"/>
  <c r="AR997" i="19"/>
  <c r="AS997" i="19"/>
  <c r="AT997" i="19"/>
  <c r="AU997" i="19"/>
  <c r="AV997" i="19"/>
  <c r="AW997" i="19"/>
  <c r="AX997" i="19"/>
  <c r="AY997" i="19"/>
  <c r="BB997" i="19"/>
  <c r="F998" i="19"/>
  <c r="G998" i="19"/>
  <c r="H998" i="19"/>
  <c r="I998" i="19"/>
  <c r="J998" i="19"/>
  <c r="K998" i="19"/>
  <c r="L998" i="19"/>
  <c r="M998" i="19"/>
  <c r="N998" i="19"/>
  <c r="O998" i="19"/>
  <c r="P998" i="19"/>
  <c r="Q998" i="19"/>
  <c r="R998" i="19"/>
  <c r="S998" i="19"/>
  <c r="T998" i="19"/>
  <c r="U998" i="19"/>
  <c r="V998" i="19"/>
  <c r="W998" i="19"/>
  <c r="X998" i="19"/>
  <c r="Y998" i="19"/>
  <c r="Z998" i="19"/>
  <c r="AA998" i="19"/>
  <c r="AB998" i="19"/>
  <c r="AC998" i="19"/>
  <c r="AD998" i="19"/>
  <c r="AE998" i="19"/>
  <c r="AF998" i="19"/>
  <c r="AG998" i="19"/>
  <c r="AH998" i="19"/>
  <c r="AI998" i="19"/>
  <c r="AJ998" i="19"/>
  <c r="AK998" i="19"/>
  <c r="AL998" i="19"/>
  <c r="AM998" i="19"/>
  <c r="AN998" i="19"/>
  <c r="AO998" i="19"/>
  <c r="AP998" i="19"/>
  <c r="AQ998" i="19"/>
  <c r="AR998" i="19"/>
  <c r="AS998" i="19"/>
  <c r="AT998" i="19"/>
  <c r="AU998" i="19"/>
  <c r="AV998" i="19"/>
  <c r="AW998" i="19"/>
  <c r="AX998" i="19"/>
  <c r="AY998" i="19"/>
  <c r="BB998" i="19"/>
  <c r="F999" i="19"/>
  <c r="G999" i="19"/>
  <c r="H999" i="19"/>
  <c r="I999" i="19"/>
  <c r="J999" i="19"/>
  <c r="K999" i="19"/>
  <c r="L999" i="19"/>
  <c r="M999" i="19"/>
  <c r="N999" i="19"/>
  <c r="O999" i="19"/>
  <c r="P999" i="19"/>
  <c r="Q999" i="19"/>
  <c r="R999" i="19"/>
  <c r="S999" i="19"/>
  <c r="T999" i="19"/>
  <c r="U999" i="19"/>
  <c r="V999" i="19"/>
  <c r="W999" i="19"/>
  <c r="X999" i="19"/>
  <c r="Y999" i="19"/>
  <c r="Z999" i="19"/>
  <c r="AA999" i="19"/>
  <c r="AB999" i="19"/>
  <c r="AC999" i="19"/>
  <c r="AU999" i="19" s="1"/>
  <c r="AD999" i="19"/>
  <c r="AE999" i="19"/>
  <c r="AF999" i="19"/>
  <c r="AG999" i="19"/>
  <c r="AH999" i="19"/>
  <c r="AI999" i="19"/>
  <c r="AJ999" i="19"/>
  <c r="AK999" i="19"/>
  <c r="AL999" i="19"/>
  <c r="AM999" i="19"/>
  <c r="AN999" i="19"/>
  <c r="AO999" i="19"/>
  <c r="AP999" i="19"/>
  <c r="AQ999" i="19"/>
  <c r="AR999" i="19"/>
  <c r="AS999" i="19"/>
  <c r="AT999" i="19"/>
  <c r="AV999" i="19"/>
  <c r="AW999" i="19"/>
  <c r="AX999" i="19"/>
  <c r="AY999" i="19"/>
  <c r="BB999" i="19"/>
  <c r="F1000" i="19"/>
  <c r="X1000" i="19" s="1"/>
  <c r="G1000" i="19"/>
  <c r="H1000" i="19"/>
  <c r="I1000" i="19"/>
  <c r="J1000" i="19"/>
  <c r="K1000" i="19"/>
  <c r="L1000" i="19"/>
  <c r="M1000" i="19"/>
  <c r="N1000" i="19"/>
  <c r="O1000" i="19"/>
  <c r="P1000" i="19"/>
  <c r="Q1000" i="19"/>
  <c r="R1000" i="19"/>
  <c r="S1000" i="19"/>
  <c r="T1000" i="19"/>
  <c r="U1000" i="19"/>
  <c r="V1000" i="19"/>
  <c r="W1000" i="19"/>
  <c r="Y1000" i="19"/>
  <c r="Z1000" i="19"/>
  <c r="AA1000" i="19"/>
  <c r="AB1000" i="19"/>
  <c r="AC1000" i="19"/>
  <c r="AD1000" i="19"/>
  <c r="AE1000" i="19"/>
  <c r="AF1000" i="19"/>
  <c r="AG1000" i="19"/>
  <c r="AH1000" i="19"/>
  <c r="AI1000" i="19"/>
  <c r="AJ1000" i="19"/>
  <c r="AK1000" i="19"/>
  <c r="AL1000" i="19"/>
  <c r="AM1000" i="19"/>
  <c r="AN1000" i="19"/>
  <c r="AO1000" i="19"/>
  <c r="AP1000" i="19"/>
  <c r="AQ1000" i="19"/>
  <c r="AR1000" i="19"/>
  <c r="AS1000" i="19"/>
  <c r="AT1000" i="19"/>
  <c r="AU1000" i="19"/>
  <c r="AV1000" i="19"/>
  <c r="AW1000" i="19"/>
  <c r="AX1000" i="19"/>
  <c r="AY1000" i="19"/>
  <c r="BB1000" i="19"/>
  <c r="F1001" i="19"/>
  <c r="G1001" i="19"/>
  <c r="H1001" i="19"/>
  <c r="I1001" i="19"/>
  <c r="J1001" i="19"/>
  <c r="K1001" i="19"/>
  <c r="L1001" i="19"/>
  <c r="M1001" i="19"/>
  <c r="N1001" i="19"/>
  <c r="O1001" i="19"/>
  <c r="P1001" i="19"/>
  <c r="Q1001" i="19"/>
  <c r="R1001" i="19"/>
  <c r="S1001" i="19"/>
  <c r="T1001" i="19"/>
  <c r="U1001" i="19"/>
  <c r="V1001" i="19"/>
  <c r="W1001" i="19"/>
  <c r="X1001" i="19"/>
  <c r="Y1001" i="19"/>
  <c r="Z1001" i="19"/>
  <c r="AA1001" i="19"/>
  <c r="AB1001" i="19"/>
  <c r="AC1001" i="19"/>
  <c r="AD1001" i="19"/>
  <c r="AE1001" i="19"/>
  <c r="AF1001" i="19"/>
  <c r="AG1001" i="19"/>
  <c r="AH1001" i="19"/>
  <c r="AI1001" i="19"/>
  <c r="AJ1001" i="19"/>
  <c r="AK1001" i="19"/>
  <c r="AL1001" i="19"/>
  <c r="AM1001" i="19"/>
  <c r="AN1001" i="19"/>
  <c r="AO1001" i="19"/>
  <c r="AP1001" i="19"/>
  <c r="AQ1001" i="19"/>
  <c r="AR1001" i="19"/>
  <c r="AS1001" i="19"/>
  <c r="AT1001" i="19"/>
  <c r="AU1001" i="19"/>
  <c r="AV1001" i="19"/>
  <c r="AW1001" i="19"/>
  <c r="AX1001" i="19"/>
  <c r="AY1001" i="19"/>
  <c r="BB1001" i="19"/>
  <c r="F1002" i="19"/>
  <c r="G1002" i="19"/>
  <c r="H1002" i="19"/>
  <c r="I1002" i="19"/>
  <c r="J1002" i="19"/>
  <c r="K1002" i="19"/>
  <c r="L1002" i="19"/>
  <c r="M1002" i="19"/>
  <c r="N1002" i="19"/>
  <c r="O1002" i="19"/>
  <c r="P1002" i="19"/>
  <c r="Q1002" i="19"/>
  <c r="R1002" i="19"/>
  <c r="S1002" i="19"/>
  <c r="T1002" i="19"/>
  <c r="U1002" i="19"/>
  <c r="V1002" i="19"/>
  <c r="W1002" i="19"/>
  <c r="X1002" i="19"/>
  <c r="Y1002" i="19"/>
  <c r="Z1002" i="19"/>
  <c r="AA1002" i="19"/>
  <c r="AB1002" i="19"/>
  <c r="AC1002" i="19"/>
  <c r="AU1002" i="19" s="1"/>
  <c r="AD1002" i="19"/>
  <c r="AE1002" i="19"/>
  <c r="AF1002" i="19"/>
  <c r="AG1002" i="19"/>
  <c r="AH1002" i="19"/>
  <c r="AI1002" i="19"/>
  <c r="AJ1002" i="19"/>
  <c r="AK1002" i="19"/>
  <c r="AL1002" i="19"/>
  <c r="AM1002" i="19"/>
  <c r="AN1002" i="19"/>
  <c r="AO1002" i="19"/>
  <c r="AP1002" i="19"/>
  <c r="AQ1002" i="19"/>
  <c r="AR1002" i="19"/>
  <c r="AS1002" i="19"/>
  <c r="AT1002" i="19"/>
  <c r="AV1002" i="19"/>
  <c r="AW1002" i="19"/>
  <c r="AX1002" i="19"/>
  <c r="AY1002" i="19"/>
  <c r="BB1002" i="19"/>
  <c r="F1003" i="19"/>
  <c r="X1003" i="19" s="1"/>
  <c r="G1003" i="19"/>
  <c r="H1003" i="19"/>
  <c r="I1003" i="19"/>
  <c r="J1003" i="19"/>
  <c r="K1003" i="19"/>
  <c r="L1003" i="19"/>
  <c r="M1003" i="19"/>
  <c r="N1003" i="19"/>
  <c r="O1003" i="19"/>
  <c r="P1003" i="19"/>
  <c r="Q1003" i="19"/>
  <c r="R1003" i="19"/>
  <c r="S1003" i="19"/>
  <c r="T1003" i="19"/>
  <c r="U1003" i="19"/>
  <c r="V1003" i="19"/>
  <c r="W1003" i="19"/>
  <c r="Y1003" i="19"/>
  <c r="Z1003" i="19"/>
  <c r="AA1003" i="19"/>
  <c r="AB1003" i="19"/>
  <c r="AC1003" i="19"/>
  <c r="AU1003" i="19" s="1"/>
  <c r="AD1003" i="19"/>
  <c r="AE1003" i="19"/>
  <c r="AF1003" i="19"/>
  <c r="AG1003" i="19"/>
  <c r="AH1003" i="19"/>
  <c r="AI1003" i="19"/>
  <c r="AJ1003" i="19"/>
  <c r="AK1003" i="19"/>
  <c r="AL1003" i="19"/>
  <c r="AM1003" i="19"/>
  <c r="AN1003" i="19"/>
  <c r="AO1003" i="19"/>
  <c r="AP1003" i="19"/>
  <c r="AQ1003" i="19"/>
  <c r="AR1003" i="19"/>
  <c r="AT1003" i="19"/>
  <c r="AV1003" i="19"/>
  <c r="AW1003" i="19"/>
  <c r="AX1003" i="19"/>
  <c r="AY1003" i="19"/>
  <c r="BB1003" i="19"/>
  <c r="F1004" i="19"/>
  <c r="X1004" i="19" s="1"/>
  <c r="G1004" i="19"/>
  <c r="H1004" i="19"/>
  <c r="I1004" i="19"/>
  <c r="J1004" i="19"/>
  <c r="K1004" i="19"/>
  <c r="L1004" i="19"/>
  <c r="M1004" i="19"/>
  <c r="N1004" i="19"/>
  <c r="O1004" i="19"/>
  <c r="P1004" i="19"/>
  <c r="Q1004" i="19"/>
  <c r="R1004" i="19"/>
  <c r="S1004" i="19"/>
  <c r="T1004" i="19"/>
  <c r="U1004" i="19"/>
  <c r="V1004" i="19"/>
  <c r="W1004" i="19"/>
  <c r="Y1004" i="19"/>
  <c r="Z1004" i="19"/>
  <c r="AA1004" i="19"/>
  <c r="AB1004" i="19"/>
  <c r="AC1004" i="19"/>
  <c r="AD1004" i="19"/>
  <c r="AE1004" i="19"/>
  <c r="AF1004" i="19"/>
  <c r="AG1004" i="19"/>
  <c r="AH1004" i="19"/>
  <c r="AI1004" i="19"/>
  <c r="AJ1004" i="19"/>
  <c r="AK1004" i="19"/>
  <c r="AL1004" i="19"/>
  <c r="AM1004" i="19"/>
  <c r="AN1004" i="19"/>
  <c r="AO1004" i="19"/>
  <c r="AP1004" i="19"/>
  <c r="AQ1004" i="19"/>
  <c r="AR1004" i="19"/>
  <c r="AS1004" i="19"/>
  <c r="AT1004" i="19"/>
  <c r="AU1004" i="19"/>
  <c r="AV1004" i="19"/>
  <c r="AW1004" i="19"/>
  <c r="AX1004" i="19"/>
  <c r="AY1004" i="19"/>
  <c r="BB1004" i="19"/>
  <c r="F1005" i="19"/>
  <c r="G1005" i="19"/>
  <c r="H1005" i="19"/>
  <c r="I1005" i="19"/>
  <c r="J1005" i="19"/>
  <c r="K1005" i="19"/>
  <c r="L1005" i="19"/>
  <c r="M1005" i="19"/>
  <c r="N1005" i="19"/>
  <c r="O1005" i="19"/>
  <c r="P1005" i="19"/>
  <c r="Q1005" i="19"/>
  <c r="R1005" i="19"/>
  <c r="S1005" i="19"/>
  <c r="T1005" i="19"/>
  <c r="U1005" i="19"/>
  <c r="V1005" i="19"/>
  <c r="W1005" i="19"/>
  <c r="X1005" i="19"/>
  <c r="Y1005" i="19"/>
  <c r="Z1005" i="19"/>
  <c r="AA1005" i="19"/>
  <c r="AB1005" i="19"/>
  <c r="AC1005" i="19"/>
  <c r="AD1005" i="19"/>
  <c r="AE1005" i="19"/>
  <c r="AF1005" i="19"/>
  <c r="AG1005" i="19"/>
  <c r="AH1005" i="19"/>
  <c r="AI1005" i="19"/>
  <c r="AJ1005" i="19"/>
  <c r="AK1005" i="19"/>
  <c r="AL1005" i="19"/>
  <c r="AM1005" i="19"/>
  <c r="AN1005" i="19"/>
  <c r="AO1005" i="19"/>
  <c r="AP1005" i="19"/>
  <c r="AQ1005" i="19"/>
  <c r="AR1005" i="19"/>
  <c r="AS1005" i="19"/>
  <c r="AT1005" i="19"/>
  <c r="AU1005" i="19"/>
  <c r="AV1005" i="19"/>
  <c r="AW1005" i="19"/>
  <c r="AX1005" i="19"/>
  <c r="AY1005" i="19"/>
  <c r="BB1005" i="19"/>
  <c r="F1006" i="19"/>
  <c r="G1006" i="19"/>
  <c r="H1006" i="19"/>
  <c r="I1006" i="19"/>
  <c r="J1006" i="19"/>
  <c r="K1006" i="19"/>
  <c r="L1006" i="19"/>
  <c r="M1006" i="19"/>
  <c r="N1006" i="19"/>
  <c r="O1006" i="19"/>
  <c r="P1006" i="19"/>
  <c r="Q1006" i="19"/>
  <c r="R1006" i="19"/>
  <c r="S1006" i="19"/>
  <c r="T1006" i="19"/>
  <c r="U1006" i="19"/>
  <c r="V1006" i="19"/>
  <c r="W1006" i="19"/>
  <c r="X1006" i="19"/>
  <c r="Y1006" i="19"/>
  <c r="Z1006" i="19"/>
  <c r="AA1006" i="19"/>
  <c r="AB1006" i="19"/>
  <c r="AC1006" i="19"/>
  <c r="AD1006" i="19"/>
  <c r="AE1006" i="19"/>
  <c r="AF1006" i="19"/>
  <c r="AG1006" i="19"/>
  <c r="AH1006" i="19"/>
  <c r="AI1006" i="19"/>
  <c r="AJ1006" i="19"/>
  <c r="AK1006" i="19"/>
  <c r="AL1006" i="19"/>
  <c r="AM1006" i="19"/>
  <c r="AN1006" i="19"/>
  <c r="AO1006" i="19"/>
  <c r="AP1006" i="19"/>
  <c r="AQ1006" i="19"/>
  <c r="AR1006" i="19"/>
  <c r="AS1006" i="19"/>
  <c r="AT1006" i="19"/>
  <c r="AU1006" i="19"/>
  <c r="AV1006" i="19"/>
  <c r="AW1006" i="19"/>
  <c r="AX1006" i="19"/>
  <c r="AY1006" i="19"/>
  <c r="BB1006" i="19"/>
  <c r="F1007" i="19"/>
  <c r="G1007" i="19"/>
  <c r="H1007" i="19"/>
  <c r="I1007" i="19"/>
  <c r="J1007" i="19"/>
  <c r="K1007" i="19"/>
  <c r="L1007" i="19"/>
  <c r="M1007" i="19"/>
  <c r="N1007" i="19"/>
  <c r="O1007" i="19"/>
  <c r="P1007" i="19"/>
  <c r="Q1007" i="19"/>
  <c r="R1007" i="19"/>
  <c r="S1007" i="19"/>
  <c r="T1007" i="19"/>
  <c r="U1007" i="19"/>
  <c r="V1007" i="19"/>
  <c r="W1007" i="19"/>
  <c r="X1007" i="19"/>
  <c r="Y1007" i="19"/>
  <c r="Z1007" i="19"/>
  <c r="AA1007" i="19"/>
  <c r="AB1007" i="19"/>
  <c r="AC1007" i="19"/>
  <c r="AU1007" i="19" s="1"/>
  <c r="AD1007" i="19"/>
  <c r="AE1007" i="19"/>
  <c r="AF1007" i="19"/>
  <c r="AG1007" i="19"/>
  <c r="AH1007" i="19"/>
  <c r="AI1007" i="19"/>
  <c r="AJ1007" i="19"/>
  <c r="AK1007" i="19"/>
  <c r="AL1007" i="19"/>
  <c r="AM1007" i="19"/>
  <c r="AN1007" i="19"/>
  <c r="AO1007" i="19"/>
  <c r="AP1007" i="19"/>
  <c r="AQ1007" i="19"/>
  <c r="AR1007" i="19"/>
  <c r="AS1007" i="19"/>
  <c r="AT1007" i="19"/>
  <c r="AV1007" i="19"/>
  <c r="AW1007" i="19"/>
  <c r="AX1007" i="19"/>
  <c r="AY1007" i="19"/>
  <c r="BB1007" i="19"/>
  <c r="F1008" i="19"/>
  <c r="X1008" i="19" s="1"/>
  <c r="G1008" i="19"/>
  <c r="H1008" i="19"/>
  <c r="I1008" i="19"/>
  <c r="J1008" i="19"/>
  <c r="K1008" i="19"/>
  <c r="L1008" i="19"/>
  <c r="M1008" i="19"/>
  <c r="N1008" i="19"/>
  <c r="O1008" i="19"/>
  <c r="P1008" i="19"/>
  <c r="Q1008" i="19"/>
  <c r="R1008" i="19"/>
  <c r="S1008" i="19"/>
  <c r="T1008" i="19"/>
  <c r="U1008" i="19"/>
  <c r="V1008" i="19"/>
  <c r="W1008" i="19"/>
  <c r="Y1008" i="19"/>
  <c r="Z1008" i="19"/>
  <c r="AA1008" i="19"/>
  <c r="AB1008" i="19"/>
  <c r="AC1008" i="19"/>
  <c r="AD1008" i="19"/>
  <c r="AE1008" i="19"/>
  <c r="AF1008" i="19"/>
  <c r="AG1008" i="19"/>
  <c r="AH1008" i="19"/>
  <c r="AI1008" i="19"/>
  <c r="AJ1008" i="19"/>
  <c r="AK1008" i="19"/>
  <c r="AL1008" i="19"/>
  <c r="AM1008" i="19"/>
  <c r="AN1008" i="19"/>
  <c r="AO1008" i="19"/>
  <c r="AP1008" i="19"/>
  <c r="AQ1008" i="19"/>
  <c r="AR1008" i="19"/>
  <c r="AS1008" i="19"/>
  <c r="AT1008" i="19"/>
  <c r="AU1008" i="19"/>
  <c r="AV1008" i="19"/>
  <c r="AW1008" i="19"/>
  <c r="AX1008" i="19"/>
  <c r="AY1008" i="19"/>
  <c r="BB1008" i="19"/>
  <c r="F1009" i="19"/>
  <c r="G1009" i="19"/>
  <c r="H1009" i="19"/>
  <c r="I1009" i="19"/>
  <c r="J1009" i="19"/>
  <c r="K1009" i="19"/>
  <c r="L1009" i="19"/>
  <c r="M1009" i="19"/>
  <c r="N1009" i="19"/>
  <c r="O1009" i="19"/>
  <c r="P1009" i="19"/>
  <c r="Q1009" i="19"/>
  <c r="R1009" i="19"/>
  <c r="S1009" i="19"/>
  <c r="T1009" i="19"/>
  <c r="U1009" i="19"/>
  <c r="V1009" i="19"/>
  <c r="W1009" i="19"/>
  <c r="X1009" i="19"/>
  <c r="Y1009" i="19"/>
  <c r="Z1009" i="19"/>
  <c r="AA1009" i="19"/>
  <c r="AB1009" i="19"/>
  <c r="AC1009" i="19"/>
  <c r="AD1009" i="19"/>
  <c r="AE1009" i="19"/>
  <c r="AF1009" i="19"/>
  <c r="AG1009" i="19"/>
  <c r="AH1009" i="19"/>
  <c r="AI1009" i="19"/>
  <c r="AJ1009" i="19"/>
  <c r="AK1009" i="19"/>
  <c r="AL1009" i="19"/>
  <c r="AM1009" i="19"/>
  <c r="AN1009" i="19"/>
  <c r="AO1009" i="19"/>
  <c r="AP1009" i="19"/>
  <c r="AQ1009" i="19"/>
  <c r="AR1009" i="19"/>
  <c r="AS1009" i="19"/>
  <c r="AT1009" i="19"/>
  <c r="AU1009" i="19"/>
  <c r="AV1009" i="19"/>
  <c r="AW1009" i="19"/>
  <c r="AX1009" i="19"/>
  <c r="AY1009" i="19"/>
  <c r="BB1009" i="19"/>
  <c r="F1010" i="19"/>
  <c r="G1010" i="19"/>
  <c r="H1010" i="19"/>
  <c r="I1010" i="19"/>
  <c r="J1010" i="19"/>
  <c r="K1010" i="19"/>
  <c r="L1010" i="19"/>
  <c r="M1010" i="19"/>
  <c r="N1010" i="19"/>
  <c r="O1010" i="19"/>
  <c r="P1010" i="19"/>
  <c r="Q1010" i="19"/>
  <c r="R1010" i="19"/>
  <c r="S1010" i="19"/>
  <c r="T1010" i="19"/>
  <c r="U1010" i="19"/>
  <c r="V1010" i="19"/>
  <c r="W1010" i="19"/>
  <c r="X1010" i="19"/>
  <c r="Y1010" i="19"/>
  <c r="Z1010" i="19"/>
  <c r="AA1010" i="19"/>
  <c r="AB1010" i="19"/>
  <c r="AC1010" i="19"/>
  <c r="AU1010" i="19" s="1"/>
  <c r="AD1010" i="19"/>
  <c r="AE1010" i="19"/>
  <c r="AF1010" i="19"/>
  <c r="AG1010" i="19"/>
  <c r="AH1010" i="19"/>
  <c r="AI1010" i="19"/>
  <c r="AJ1010" i="19"/>
  <c r="AK1010" i="19"/>
  <c r="AL1010" i="19"/>
  <c r="AM1010" i="19"/>
  <c r="AN1010" i="19"/>
  <c r="AO1010" i="19"/>
  <c r="AP1010" i="19"/>
  <c r="AQ1010" i="19"/>
  <c r="AR1010" i="19"/>
  <c r="AS1010" i="19"/>
  <c r="AT1010" i="19"/>
  <c r="AV1010" i="19"/>
  <c r="AW1010" i="19"/>
  <c r="AX1010" i="19"/>
  <c r="AY1010" i="19"/>
  <c r="BB1010" i="19"/>
  <c r="F1011" i="19"/>
  <c r="X1011" i="19" s="1"/>
  <c r="G1011" i="19"/>
  <c r="H1011" i="19"/>
  <c r="I1011" i="19"/>
  <c r="J1011" i="19"/>
  <c r="K1011" i="19"/>
  <c r="L1011" i="19"/>
  <c r="M1011" i="19"/>
  <c r="N1011" i="19"/>
  <c r="O1011" i="19"/>
  <c r="P1011" i="19"/>
  <c r="Q1011" i="19"/>
  <c r="R1011" i="19"/>
  <c r="S1011" i="19"/>
  <c r="T1011" i="19"/>
  <c r="U1011" i="19"/>
  <c r="V1011" i="19"/>
  <c r="W1011" i="19"/>
  <c r="Y1011" i="19"/>
  <c r="Z1011" i="19"/>
  <c r="AA1011" i="19"/>
  <c r="AB1011" i="19"/>
  <c r="AC1011" i="19"/>
  <c r="AU1011" i="19" s="1"/>
  <c r="AD1011" i="19"/>
  <c r="AE1011" i="19"/>
  <c r="AF1011" i="19"/>
  <c r="AG1011" i="19"/>
  <c r="AH1011" i="19"/>
  <c r="AI1011" i="19"/>
  <c r="AJ1011" i="19"/>
  <c r="AK1011" i="19"/>
  <c r="AL1011" i="19"/>
  <c r="AM1011" i="19"/>
  <c r="AN1011" i="19"/>
  <c r="AO1011" i="19"/>
  <c r="AP1011" i="19"/>
  <c r="AQ1011" i="19"/>
  <c r="AR1011" i="19"/>
  <c r="AS1011" i="19"/>
  <c r="AT1011" i="19"/>
  <c r="AV1011" i="19"/>
  <c r="AW1011" i="19"/>
  <c r="AX1011" i="19"/>
  <c r="AY1011" i="19"/>
  <c r="BB1011" i="19"/>
  <c r="F1012" i="19"/>
  <c r="X1012" i="19" s="1"/>
  <c r="G1012" i="19"/>
  <c r="H1012" i="19"/>
  <c r="I1012" i="19"/>
  <c r="J1012" i="19"/>
  <c r="K1012" i="19"/>
  <c r="L1012" i="19"/>
  <c r="M1012" i="19"/>
  <c r="N1012" i="19"/>
  <c r="O1012" i="19"/>
  <c r="P1012" i="19"/>
  <c r="Q1012" i="19"/>
  <c r="R1012" i="19"/>
  <c r="S1012" i="19"/>
  <c r="T1012" i="19"/>
  <c r="U1012" i="19"/>
  <c r="V1012" i="19"/>
  <c r="W1012" i="19"/>
  <c r="Y1012" i="19"/>
  <c r="Z1012" i="19"/>
  <c r="AA1012" i="19"/>
  <c r="AB1012" i="19"/>
  <c r="AC1012" i="19"/>
  <c r="AD1012" i="19"/>
  <c r="AE1012" i="19"/>
  <c r="AF1012" i="19"/>
  <c r="AG1012" i="19"/>
  <c r="AH1012" i="19"/>
  <c r="AI1012" i="19"/>
  <c r="AJ1012" i="19"/>
  <c r="AK1012" i="19"/>
  <c r="AL1012" i="19"/>
  <c r="AM1012" i="19"/>
  <c r="AN1012" i="19"/>
  <c r="AO1012" i="19"/>
  <c r="AP1012" i="19"/>
  <c r="AQ1012" i="19"/>
  <c r="AR1012" i="19"/>
  <c r="AS1012" i="19"/>
  <c r="AT1012" i="19"/>
  <c r="AU1012" i="19"/>
  <c r="AV1012" i="19"/>
  <c r="AW1012" i="19"/>
  <c r="AX1012" i="19"/>
  <c r="AY1012" i="19"/>
  <c r="BB1012" i="19"/>
  <c r="F1013" i="19"/>
  <c r="G1013" i="19"/>
  <c r="H1013" i="19"/>
  <c r="I1013" i="19"/>
  <c r="J1013" i="19"/>
  <c r="K1013" i="19"/>
  <c r="L1013" i="19"/>
  <c r="M1013" i="19"/>
  <c r="N1013" i="19"/>
  <c r="O1013" i="19"/>
  <c r="P1013" i="19"/>
  <c r="Q1013" i="19"/>
  <c r="R1013" i="19"/>
  <c r="S1013" i="19"/>
  <c r="T1013" i="19"/>
  <c r="U1013" i="19"/>
  <c r="V1013" i="19"/>
  <c r="W1013" i="19"/>
  <c r="X1013" i="19"/>
  <c r="Y1013" i="19"/>
  <c r="Z1013" i="19"/>
  <c r="AA1013" i="19"/>
  <c r="AB1013" i="19"/>
  <c r="AC1013" i="19"/>
  <c r="AD1013" i="19"/>
  <c r="AE1013" i="19"/>
  <c r="AF1013" i="19"/>
  <c r="AG1013" i="19"/>
  <c r="AH1013" i="19"/>
  <c r="AI1013" i="19"/>
  <c r="AJ1013" i="19"/>
  <c r="AK1013" i="19"/>
  <c r="AL1013" i="19"/>
  <c r="AM1013" i="19"/>
  <c r="AN1013" i="19"/>
  <c r="AO1013" i="19"/>
  <c r="AP1013" i="19"/>
  <c r="AQ1013" i="19"/>
  <c r="AR1013" i="19"/>
  <c r="AS1013" i="19"/>
  <c r="AT1013" i="19"/>
  <c r="AU1013" i="19"/>
  <c r="AV1013" i="19"/>
  <c r="AW1013" i="19"/>
  <c r="AX1013" i="19"/>
  <c r="AY1013" i="19"/>
  <c r="BB1013" i="19"/>
  <c r="F1014" i="19"/>
  <c r="G1014" i="19"/>
  <c r="H1014" i="19"/>
  <c r="I1014" i="19"/>
  <c r="J1014" i="19"/>
  <c r="K1014" i="19"/>
  <c r="L1014" i="19"/>
  <c r="M1014" i="19"/>
  <c r="N1014" i="19"/>
  <c r="O1014" i="19"/>
  <c r="P1014" i="19"/>
  <c r="Q1014" i="19"/>
  <c r="R1014" i="19"/>
  <c r="S1014" i="19"/>
  <c r="T1014" i="19"/>
  <c r="U1014" i="19"/>
  <c r="V1014" i="19"/>
  <c r="W1014" i="19"/>
  <c r="X1014" i="19"/>
  <c r="Y1014" i="19"/>
  <c r="Z1014" i="19"/>
  <c r="AA1014" i="19"/>
  <c r="AB1014" i="19"/>
  <c r="AC1014" i="19"/>
  <c r="AD1014" i="19"/>
  <c r="AE1014" i="19"/>
  <c r="AF1014" i="19"/>
  <c r="AG1014" i="19"/>
  <c r="AH1014" i="19"/>
  <c r="AI1014" i="19"/>
  <c r="AJ1014" i="19"/>
  <c r="AK1014" i="19"/>
  <c r="AL1014" i="19"/>
  <c r="AM1014" i="19"/>
  <c r="AN1014" i="19"/>
  <c r="AO1014" i="19"/>
  <c r="AP1014" i="19"/>
  <c r="AQ1014" i="19"/>
  <c r="AR1014" i="19"/>
  <c r="AS1014" i="19"/>
  <c r="AT1014" i="19"/>
  <c r="AU1014" i="19"/>
  <c r="AV1014" i="19"/>
  <c r="AW1014" i="19"/>
  <c r="AX1014" i="19"/>
  <c r="AY1014" i="19"/>
  <c r="BB1014" i="19"/>
  <c r="F1015" i="19"/>
  <c r="G1015" i="19"/>
  <c r="H1015" i="19"/>
  <c r="I1015" i="19"/>
  <c r="J1015" i="19"/>
  <c r="K1015" i="19"/>
  <c r="L1015" i="19"/>
  <c r="M1015" i="19"/>
  <c r="N1015" i="19"/>
  <c r="O1015" i="19"/>
  <c r="P1015" i="19"/>
  <c r="Q1015" i="19"/>
  <c r="R1015" i="19"/>
  <c r="S1015" i="19"/>
  <c r="T1015" i="19"/>
  <c r="U1015" i="19"/>
  <c r="V1015" i="19"/>
  <c r="W1015" i="19"/>
  <c r="X1015" i="19"/>
  <c r="Y1015" i="19"/>
  <c r="Z1015" i="19"/>
  <c r="AA1015" i="19"/>
  <c r="AB1015" i="19"/>
  <c r="AC1015" i="19"/>
  <c r="AU1015" i="19" s="1"/>
  <c r="AD1015" i="19"/>
  <c r="AE1015" i="19"/>
  <c r="AF1015" i="19"/>
  <c r="AG1015" i="19"/>
  <c r="AH1015" i="19"/>
  <c r="AI1015" i="19"/>
  <c r="AJ1015" i="19"/>
  <c r="AK1015" i="19"/>
  <c r="AL1015" i="19"/>
  <c r="AM1015" i="19"/>
  <c r="AN1015" i="19"/>
  <c r="AO1015" i="19"/>
  <c r="AP1015" i="19"/>
  <c r="AQ1015" i="19"/>
  <c r="AR1015" i="19"/>
  <c r="AS1015" i="19"/>
  <c r="AT1015" i="19"/>
  <c r="AV1015" i="19"/>
  <c r="AW1015" i="19"/>
  <c r="AX1015" i="19"/>
  <c r="AY1015" i="19"/>
  <c r="BB1015" i="19"/>
  <c r="F1016" i="19"/>
  <c r="X1016" i="19" s="1"/>
  <c r="G1016" i="19"/>
  <c r="H1016" i="19"/>
  <c r="I1016" i="19"/>
  <c r="J1016" i="19"/>
  <c r="K1016" i="19"/>
  <c r="L1016" i="19"/>
  <c r="M1016" i="19"/>
  <c r="N1016" i="19"/>
  <c r="O1016" i="19"/>
  <c r="P1016" i="19"/>
  <c r="Q1016" i="19"/>
  <c r="R1016" i="19"/>
  <c r="S1016" i="19"/>
  <c r="T1016" i="19"/>
  <c r="U1016" i="19"/>
  <c r="V1016" i="19"/>
  <c r="W1016" i="19"/>
  <c r="Y1016" i="19"/>
  <c r="Z1016" i="19"/>
  <c r="AA1016" i="19"/>
  <c r="AB1016" i="19"/>
  <c r="AC1016" i="19"/>
  <c r="AD1016" i="19"/>
  <c r="AE1016" i="19"/>
  <c r="AF1016" i="19"/>
  <c r="AG1016" i="19"/>
  <c r="AH1016" i="19"/>
  <c r="AI1016" i="19"/>
  <c r="AJ1016" i="19"/>
  <c r="AK1016" i="19"/>
  <c r="AL1016" i="19"/>
  <c r="AM1016" i="19"/>
  <c r="AN1016" i="19"/>
  <c r="AO1016" i="19"/>
  <c r="AP1016" i="19"/>
  <c r="AQ1016" i="19"/>
  <c r="AR1016" i="19"/>
  <c r="AS1016" i="19"/>
  <c r="AT1016" i="19"/>
  <c r="AU1016" i="19"/>
  <c r="AV1016" i="19"/>
  <c r="AW1016" i="19"/>
  <c r="AX1016" i="19"/>
  <c r="AY1016" i="19"/>
  <c r="BB1016" i="19"/>
  <c r="F1017" i="19"/>
  <c r="G1017" i="19"/>
  <c r="H1017" i="19"/>
  <c r="I1017" i="19"/>
  <c r="J1017" i="19"/>
  <c r="K1017" i="19"/>
  <c r="L1017" i="19"/>
  <c r="M1017" i="19"/>
  <c r="N1017" i="19"/>
  <c r="O1017" i="19"/>
  <c r="P1017" i="19"/>
  <c r="Q1017" i="19"/>
  <c r="R1017" i="19"/>
  <c r="S1017" i="19"/>
  <c r="T1017" i="19"/>
  <c r="U1017" i="19"/>
  <c r="V1017" i="19"/>
  <c r="W1017" i="19"/>
  <c r="X1017" i="19"/>
  <c r="Y1017" i="19"/>
  <c r="Z1017" i="19"/>
  <c r="AA1017" i="19"/>
  <c r="AB1017" i="19"/>
  <c r="AC1017" i="19"/>
  <c r="AD1017" i="19"/>
  <c r="AE1017" i="19"/>
  <c r="AF1017" i="19"/>
  <c r="AG1017" i="19"/>
  <c r="AH1017" i="19"/>
  <c r="AI1017" i="19"/>
  <c r="AJ1017" i="19"/>
  <c r="AK1017" i="19"/>
  <c r="AL1017" i="19"/>
  <c r="AM1017" i="19"/>
  <c r="AN1017" i="19"/>
  <c r="AO1017" i="19"/>
  <c r="AP1017" i="19"/>
  <c r="AQ1017" i="19"/>
  <c r="AR1017" i="19"/>
  <c r="AS1017" i="19"/>
  <c r="AT1017" i="19"/>
  <c r="AU1017" i="19"/>
  <c r="AV1017" i="19"/>
  <c r="AW1017" i="19"/>
  <c r="AX1017" i="19"/>
  <c r="AY1017" i="19"/>
  <c r="BB1017" i="19"/>
  <c r="F1018" i="19"/>
  <c r="G1018" i="19"/>
  <c r="H1018" i="19"/>
  <c r="I1018" i="19"/>
  <c r="J1018" i="19"/>
  <c r="K1018" i="19"/>
  <c r="L1018" i="19"/>
  <c r="M1018" i="19"/>
  <c r="N1018" i="19"/>
  <c r="O1018" i="19"/>
  <c r="P1018" i="19"/>
  <c r="Q1018" i="19"/>
  <c r="R1018" i="19"/>
  <c r="S1018" i="19"/>
  <c r="T1018" i="19"/>
  <c r="U1018" i="19"/>
  <c r="V1018" i="19"/>
  <c r="W1018" i="19"/>
  <c r="X1018" i="19"/>
  <c r="Y1018" i="19"/>
  <c r="Z1018" i="19"/>
  <c r="AA1018" i="19"/>
  <c r="AB1018" i="19"/>
  <c r="AC1018" i="19"/>
  <c r="AU1018" i="19" s="1"/>
  <c r="AD1018" i="19"/>
  <c r="AE1018" i="19"/>
  <c r="AF1018" i="19"/>
  <c r="AG1018" i="19"/>
  <c r="AH1018" i="19"/>
  <c r="AI1018" i="19"/>
  <c r="AJ1018" i="19"/>
  <c r="AK1018" i="19"/>
  <c r="AL1018" i="19"/>
  <c r="AM1018" i="19"/>
  <c r="AN1018" i="19"/>
  <c r="AO1018" i="19"/>
  <c r="AP1018" i="19"/>
  <c r="AQ1018" i="19"/>
  <c r="AR1018" i="19"/>
  <c r="AS1018" i="19"/>
  <c r="AT1018" i="19"/>
  <c r="AV1018" i="19"/>
  <c r="AW1018" i="19"/>
  <c r="AX1018" i="19"/>
  <c r="AY1018" i="19"/>
  <c r="BB1018" i="19"/>
  <c r="F1019" i="19"/>
  <c r="X1019" i="19" s="1"/>
  <c r="G1019" i="19"/>
  <c r="H1019" i="19"/>
  <c r="I1019" i="19"/>
  <c r="J1019" i="19"/>
  <c r="K1019" i="19"/>
  <c r="L1019" i="19"/>
  <c r="M1019" i="19"/>
  <c r="N1019" i="19"/>
  <c r="O1019" i="19"/>
  <c r="P1019" i="19"/>
  <c r="Q1019" i="19"/>
  <c r="R1019" i="19"/>
  <c r="S1019" i="19"/>
  <c r="T1019" i="19"/>
  <c r="U1019" i="19"/>
  <c r="V1019" i="19"/>
  <c r="W1019" i="19"/>
  <c r="Y1019" i="19"/>
  <c r="Z1019" i="19"/>
  <c r="AA1019" i="19"/>
  <c r="AB1019" i="19"/>
  <c r="AC1019" i="19"/>
  <c r="AU1019" i="19" s="1"/>
  <c r="AD1019" i="19"/>
  <c r="AE1019" i="19"/>
  <c r="AF1019" i="19"/>
  <c r="AG1019" i="19"/>
  <c r="AH1019" i="19"/>
  <c r="AI1019" i="19"/>
  <c r="AJ1019" i="19"/>
  <c r="AK1019" i="19"/>
  <c r="AL1019" i="19"/>
  <c r="AM1019" i="19"/>
  <c r="AN1019" i="19"/>
  <c r="AO1019" i="19"/>
  <c r="AP1019" i="19"/>
  <c r="AQ1019" i="19"/>
  <c r="AR1019" i="19"/>
  <c r="AS1019" i="19"/>
  <c r="AT1019" i="19"/>
  <c r="AV1019" i="19"/>
  <c r="AW1019" i="19"/>
  <c r="AX1019" i="19"/>
  <c r="AY1019" i="19"/>
  <c r="BB1019" i="19"/>
  <c r="F1020" i="19"/>
  <c r="X1020" i="19" s="1"/>
  <c r="G1020" i="19"/>
  <c r="H1020" i="19"/>
  <c r="I1020" i="19"/>
  <c r="J1020" i="19"/>
  <c r="K1020" i="19"/>
  <c r="L1020" i="19"/>
  <c r="M1020" i="19"/>
  <c r="N1020" i="19"/>
  <c r="O1020" i="19"/>
  <c r="P1020" i="19"/>
  <c r="Q1020" i="19"/>
  <c r="R1020" i="19"/>
  <c r="S1020" i="19"/>
  <c r="T1020" i="19"/>
  <c r="U1020" i="19"/>
  <c r="V1020" i="19"/>
  <c r="W1020" i="19"/>
  <c r="Y1020" i="19"/>
  <c r="Z1020" i="19"/>
  <c r="AA1020" i="19"/>
  <c r="AB1020" i="19"/>
  <c r="AC1020" i="19"/>
  <c r="AU1020" i="19" s="1"/>
  <c r="AD1020" i="19"/>
  <c r="AE1020" i="19"/>
  <c r="AF1020" i="19"/>
  <c r="AG1020" i="19"/>
  <c r="AH1020" i="19"/>
  <c r="AI1020" i="19"/>
  <c r="AJ1020" i="19"/>
  <c r="AK1020" i="19"/>
  <c r="AL1020" i="19"/>
  <c r="AM1020" i="19"/>
  <c r="AN1020" i="19"/>
  <c r="AO1020" i="19"/>
  <c r="AP1020" i="19"/>
  <c r="AQ1020" i="19"/>
  <c r="AR1020" i="19"/>
  <c r="AT1020" i="19"/>
  <c r="AV1020" i="19"/>
  <c r="AW1020" i="19"/>
  <c r="AX1020" i="19"/>
  <c r="AY1020" i="19"/>
  <c r="BB1020" i="19"/>
  <c r="F1021" i="19"/>
  <c r="X1021" i="19" s="1"/>
  <c r="G1021" i="19"/>
  <c r="H1021" i="19"/>
  <c r="I1021" i="19"/>
  <c r="J1021" i="19"/>
  <c r="K1021" i="19"/>
  <c r="L1021" i="19"/>
  <c r="M1021" i="19"/>
  <c r="N1021" i="19"/>
  <c r="O1021" i="19"/>
  <c r="P1021" i="19"/>
  <c r="Q1021" i="19"/>
  <c r="R1021" i="19"/>
  <c r="S1021" i="19"/>
  <c r="T1021" i="19"/>
  <c r="U1021" i="19"/>
  <c r="V1021" i="19"/>
  <c r="W1021" i="19"/>
  <c r="Y1021" i="19"/>
  <c r="Z1021" i="19"/>
  <c r="AA1021" i="19"/>
  <c r="AB1021" i="19"/>
  <c r="AC1021" i="19"/>
  <c r="AD1021" i="19"/>
  <c r="AE1021" i="19"/>
  <c r="AF1021" i="19"/>
  <c r="AG1021" i="19"/>
  <c r="AH1021" i="19"/>
  <c r="AI1021" i="19"/>
  <c r="AJ1021" i="19"/>
  <c r="AK1021" i="19"/>
  <c r="AL1021" i="19"/>
  <c r="AM1021" i="19"/>
  <c r="AN1021" i="19"/>
  <c r="AO1021" i="19"/>
  <c r="AP1021" i="19"/>
  <c r="AQ1021" i="19"/>
  <c r="AR1021" i="19"/>
  <c r="AS1021" i="19"/>
  <c r="AT1021" i="19"/>
  <c r="AU1021" i="19"/>
  <c r="AV1021" i="19"/>
  <c r="AW1021" i="19"/>
  <c r="AX1021" i="19"/>
  <c r="AY1021" i="19"/>
  <c r="BB1021" i="19"/>
  <c r="F1022" i="19"/>
  <c r="G1022" i="19"/>
  <c r="H1022" i="19"/>
  <c r="I1022" i="19"/>
  <c r="J1022" i="19"/>
  <c r="K1022" i="19"/>
  <c r="L1022" i="19"/>
  <c r="M1022" i="19"/>
  <c r="N1022" i="19"/>
  <c r="O1022" i="19"/>
  <c r="P1022" i="19"/>
  <c r="Q1022" i="19"/>
  <c r="R1022" i="19"/>
  <c r="S1022" i="19"/>
  <c r="T1022" i="19"/>
  <c r="U1022" i="19"/>
  <c r="V1022" i="19"/>
  <c r="W1022" i="19"/>
  <c r="X1022" i="19"/>
  <c r="Y1022" i="19"/>
  <c r="Z1022" i="19"/>
  <c r="AA1022" i="19"/>
  <c r="AB1022" i="19"/>
  <c r="AC1022" i="19"/>
  <c r="AD1022" i="19"/>
  <c r="AE1022" i="19"/>
  <c r="AF1022" i="19"/>
  <c r="AG1022" i="19"/>
  <c r="AH1022" i="19"/>
  <c r="AI1022" i="19"/>
  <c r="AJ1022" i="19"/>
  <c r="AK1022" i="19"/>
  <c r="AL1022" i="19"/>
  <c r="AM1022" i="19"/>
  <c r="AN1022" i="19"/>
  <c r="AO1022" i="19"/>
  <c r="AP1022" i="19"/>
  <c r="AQ1022" i="19"/>
  <c r="AR1022" i="19"/>
  <c r="AS1022" i="19"/>
  <c r="AT1022" i="19"/>
  <c r="AU1022" i="19"/>
  <c r="AV1022" i="19"/>
  <c r="AW1022" i="19"/>
  <c r="AX1022" i="19"/>
  <c r="AY1022" i="19"/>
  <c r="BB1022" i="19"/>
  <c r="F1023" i="19"/>
  <c r="G1023" i="19"/>
  <c r="H1023" i="19"/>
  <c r="I1023" i="19"/>
  <c r="J1023" i="19"/>
  <c r="K1023" i="19"/>
  <c r="L1023" i="19"/>
  <c r="M1023" i="19"/>
  <c r="N1023" i="19"/>
  <c r="O1023" i="19"/>
  <c r="P1023" i="19"/>
  <c r="Q1023" i="19"/>
  <c r="R1023" i="19"/>
  <c r="S1023" i="19"/>
  <c r="T1023" i="19"/>
  <c r="U1023" i="19"/>
  <c r="V1023" i="19"/>
  <c r="W1023" i="19"/>
  <c r="X1023" i="19"/>
  <c r="Y1023" i="19"/>
  <c r="Z1023" i="19"/>
  <c r="AA1023" i="19"/>
  <c r="AB1023" i="19"/>
  <c r="AC1023" i="19"/>
  <c r="AU1023" i="19" s="1"/>
  <c r="AD1023" i="19"/>
  <c r="AE1023" i="19"/>
  <c r="AF1023" i="19"/>
  <c r="AG1023" i="19"/>
  <c r="AH1023" i="19"/>
  <c r="AI1023" i="19"/>
  <c r="AJ1023" i="19"/>
  <c r="AK1023" i="19"/>
  <c r="AL1023" i="19"/>
  <c r="AM1023" i="19"/>
  <c r="AN1023" i="19"/>
  <c r="AO1023" i="19"/>
  <c r="AP1023" i="19"/>
  <c r="AQ1023" i="19"/>
  <c r="AR1023" i="19"/>
  <c r="AS1023" i="19"/>
  <c r="AT1023" i="19"/>
  <c r="AV1023" i="19"/>
  <c r="AW1023" i="19"/>
  <c r="AX1023" i="19"/>
  <c r="AY1023" i="19"/>
  <c r="BB1023" i="19"/>
  <c r="F1024" i="19"/>
  <c r="X1024" i="19" s="1"/>
  <c r="G1024" i="19"/>
  <c r="H1024" i="19"/>
  <c r="I1024" i="19"/>
  <c r="J1024" i="19"/>
  <c r="K1024" i="19"/>
  <c r="L1024" i="19"/>
  <c r="M1024" i="19"/>
  <c r="N1024" i="19"/>
  <c r="O1024" i="19"/>
  <c r="P1024" i="19"/>
  <c r="Q1024" i="19"/>
  <c r="R1024" i="19"/>
  <c r="S1024" i="19"/>
  <c r="T1024" i="19"/>
  <c r="U1024" i="19"/>
  <c r="V1024" i="19"/>
  <c r="W1024" i="19"/>
  <c r="Y1024" i="19"/>
  <c r="Z1024" i="19"/>
  <c r="AA1024" i="19"/>
  <c r="AB1024" i="19"/>
  <c r="AC1024" i="19"/>
  <c r="AD1024" i="19"/>
  <c r="AE1024" i="19"/>
  <c r="AF1024" i="19"/>
  <c r="AG1024" i="19"/>
  <c r="AH1024" i="19"/>
  <c r="AI1024" i="19"/>
  <c r="AJ1024" i="19"/>
  <c r="AK1024" i="19"/>
  <c r="AL1024" i="19"/>
  <c r="AM1024" i="19"/>
  <c r="AN1024" i="19"/>
  <c r="AO1024" i="19"/>
  <c r="AP1024" i="19"/>
  <c r="AQ1024" i="19"/>
  <c r="AR1024" i="19"/>
  <c r="AS1024" i="19"/>
  <c r="AT1024" i="19"/>
  <c r="AU1024" i="19"/>
  <c r="AV1024" i="19"/>
  <c r="AW1024" i="19"/>
  <c r="AX1024" i="19"/>
  <c r="AY1024" i="19"/>
  <c r="BB1024" i="19"/>
  <c r="F1025" i="19"/>
  <c r="G1025" i="19"/>
  <c r="H1025" i="19"/>
  <c r="I1025" i="19"/>
  <c r="J1025" i="19"/>
  <c r="K1025" i="19"/>
  <c r="L1025" i="19"/>
  <c r="M1025" i="19"/>
  <c r="N1025" i="19"/>
  <c r="O1025" i="19"/>
  <c r="P1025" i="19"/>
  <c r="Q1025" i="19"/>
  <c r="R1025" i="19"/>
  <c r="S1025" i="19"/>
  <c r="T1025" i="19"/>
  <c r="U1025" i="19"/>
  <c r="V1025" i="19"/>
  <c r="W1025" i="19"/>
  <c r="X1025" i="19"/>
  <c r="Y1025" i="19"/>
  <c r="Z1025" i="19"/>
  <c r="AA1025" i="19"/>
  <c r="AB1025" i="19"/>
  <c r="AC1025" i="19"/>
  <c r="AD1025" i="19"/>
  <c r="AE1025" i="19"/>
  <c r="AF1025" i="19"/>
  <c r="AG1025" i="19"/>
  <c r="AH1025" i="19"/>
  <c r="AI1025" i="19"/>
  <c r="AJ1025" i="19"/>
  <c r="AK1025" i="19"/>
  <c r="AL1025" i="19"/>
  <c r="AM1025" i="19"/>
  <c r="AN1025" i="19"/>
  <c r="AO1025" i="19"/>
  <c r="AP1025" i="19"/>
  <c r="AQ1025" i="19"/>
  <c r="AR1025" i="19"/>
  <c r="AS1025" i="19"/>
  <c r="AT1025" i="19"/>
  <c r="AU1025" i="19"/>
  <c r="AV1025" i="19"/>
  <c r="AW1025" i="19"/>
  <c r="AX1025" i="19"/>
  <c r="AY1025" i="19"/>
  <c r="BB1025" i="19"/>
  <c r="F1026" i="19"/>
  <c r="G1026" i="19"/>
  <c r="H1026" i="19"/>
  <c r="I1026" i="19"/>
  <c r="J1026" i="19"/>
  <c r="K1026" i="19"/>
  <c r="L1026" i="19"/>
  <c r="M1026" i="19"/>
  <c r="N1026" i="19"/>
  <c r="O1026" i="19"/>
  <c r="P1026" i="19"/>
  <c r="Q1026" i="19"/>
  <c r="R1026" i="19"/>
  <c r="S1026" i="19"/>
  <c r="T1026" i="19"/>
  <c r="U1026" i="19"/>
  <c r="V1026" i="19"/>
  <c r="W1026" i="19"/>
  <c r="X1026" i="19"/>
  <c r="Y1026" i="19"/>
  <c r="Z1026" i="19"/>
  <c r="AA1026" i="19"/>
  <c r="AB1026" i="19"/>
  <c r="AC1026" i="19"/>
  <c r="AU1026" i="19" s="1"/>
  <c r="AD1026" i="19"/>
  <c r="AE1026" i="19"/>
  <c r="AF1026" i="19"/>
  <c r="AG1026" i="19"/>
  <c r="AH1026" i="19"/>
  <c r="AI1026" i="19"/>
  <c r="AJ1026" i="19"/>
  <c r="AK1026" i="19"/>
  <c r="AL1026" i="19"/>
  <c r="AM1026" i="19"/>
  <c r="AN1026" i="19"/>
  <c r="AO1026" i="19"/>
  <c r="AP1026" i="19"/>
  <c r="AQ1026" i="19"/>
  <c r="AR1026" i="19"/>
  <c r="AS1026" i="19"/>
  <c r="AT1026" i="19"/>
  <c r="AV1026" i="19"/>
  <c r="AW1026" i="19"/>
  <c r="AX1026" i="19"/>
  <c r="AY1026" i="19"/>
  <c r="BB1026" i="19"/>
  <c r="F1027" i="19"/>
  <c r="X1027" i="19" s="1"/>
  <c r="G1027" i="19"/>
  <c r="H1027" i="19"/>
  <c r="I1027" i="19"/>
  <c r="J1027" i="19"/>
  <c r="K1027" i="19"/>
  <c r="L1027" i="19"/>
  <c r="M1027" i="19"/>
  <c r="N1027" i="19"/>
  <c r="O1027" i="19"/>
  <c r="P1027" i="19"/>
  <c r="Q1027" i="19"/>
  <c r="R1027" i="19"/>
  <c r="S1027" i="19"/>
  <c r="T1027" i="19"/>
  <c r="U1027" i="19"/>
  <c r="W1027" i="19"/>
  <c r="Y1027" i="19"/>
  <c r="Z1027" i="19"/>
  <c r="AA1027" i="19"/>
  <c r="AB1027" i="19"/>
  <c r="AC1027" i="19"/>
  <c r="AU1027" i="19" s="1"/>
  <c r="AD1027" i="19"/>
  <c r="AE1027" i="19"/>
  <c r="AF1027" i="19"/>
  <c r="AG1027" i="19"/>
  <c r="AH1027" i="19"/>
  <c r="AI1027" i="19"/>
  <c r="AJ1027" i="19"/>
  <c r="AK1027" i="19"/>
  <c r="AL1027" i="19"/>
  <c r="AM1027" i="19"/>
  <c r="AN1027" i="19"/>
  <c r="AO1027" i="19"/>
  <c r="AP1027" i="19"/>
  <c r="AQ1027" i="19"/>
  <c r="AR1027" i="19"/>
  <c r="AS1027" i="19"/>
  <c r="AT1027" i="19"/>
  <c r="AV1027" i="19"/>
  <c r="AW1027" i="19"/>
  <c r="AX1027" i="19"/>
  <c r="AY1027" i="19"/>
  <c r="BB1027" i="19"/>
  <c r="F1028" i="19"/>
  <c r="X1028" i="19" s="1"/>
  <c r="G1028" i="19"/>
  <c r="H1028" i="19"/>
  <c r="I1028" i="19"/>
  <c r="J1028" i="19"/>
  <c r="K1028" i="19"/>
  <c r="L1028" i="19"/>
  <c r="M1028" i="19"/>
  <c r="N1028" i="19"/>
  <c r="O1028" i="19"/>
  <c r="P1028" i="19"/>
  <c r="Q1028" i="19"/>
  <c r="R1028" i="19"/>
  <c r="S1028" i="19"/>
  <c r="T1028" i="19"/>
  <c r="U1028" i="19"/>
  <c r="V1028" i="19"/>
  <c r="W1028" i="19"/>
  <c r="Y1028" i="19"/>
  <c r="Z1028" i="19"/>
  <c r="AA1028" i="19"/>
  <c r="AB1028" i="19"/>
  <c r="AC1028" i="19"/>
  <c r="AU1028" i="19" s="1"/>
  <c r="AD1028" i="19"/>
  <c r="AE1028" i="19"/>
  <c r="AF1028" i="19"/>
  <c r="AG1028" i="19"/>
  <c r="AH1028" i="19"/>
  <c r="AI1028" i="19"/>
  <c r="AJ1028" i="19"/>
  <c r="AK1028" i="19"/>
  <c r="AL1028" i="19"/>
  <c r="AM1028" i="19"/>
  <c r="AN1028" i="19"/>
  <c r="AO1028" i="19"/>
  <c r="AP1028" i="19"/>
  <c r="AQ1028" i="19"/>
  <c r="AR1028" i="19"/>
  <c r="AS1028" i="19"/>
  <c r="AT1028" i="19"/>
  <c r="AV1028" i="19"/>
  <c r="AW1028" i="19"/>
  <c r="AX1028" i="19"/>
  <c r="AY1028" i="19"/>
  <c r="BB1028" i="19"/>
  <c r="F1029" i="19"/>
  <c r="X1029" i="19" s="1"/>
  <c r="G1029" i="19"/>
  <c r="H1029" i="19"/>
  <c r="I1029" i="19"/>
  <c r="J1029" i="19"/>
  <c r="K1029" i="19"/>
  <c r="L1029" i="19"/>
  <c r="M1029" i="19"/>
  <c r="N1029" i="19"/>
  <c r="O1029" i="19"/>
  <c r="P1029" i="19"/>
  <c r="Q1029" i="19"/>
  <c r="R1029" i="19"/>
  <c r="S1029" i="19"/>
  <c r="T1029" i="19"/>
  <c r="U1029" i="19"/>
  <c r="V1029" i="19"/>
  <c r="W1029" i="19"/>
  <c r="Y1029" i="19"/>
  <c r="Z1029" i="19"/>
  <c r="AA1029" i="19"/>
  <c r="AB1029" i="19"/>
  <c r="AC1029" i="19"/>
  <c r="AD1029" i="19"/>
  <c r="AE1029" i="19"/>
  <c r="AF1029" i="19"/>
  <c r="AG1029" i="19"/>
  <c r="AH1029" i="19"/>
  <c r="AI1029" i="19"/>
  <c r="AJ1029" i="19"/>
  <c r="AK1029" i="19"/>
  <c r="AL1029" i="19"/>
  <c r="AM1029" i="19"/>
  <c r="AN1029" i="19"/>
  <c r="AO1029" i="19"/>
  <c r="AP1029" i="19"/>
  <c r="AQ1029" i="19"/>
  <c r="AR1029" i="19"/>
  <c r="AS1029" i="19"/>
  <c r="AT1029" i="19"/>
  <c r="AU1029" i="19"/>
  <c r="AV1029" i="19"/>
  <c r="AW1029" i="19"/>
  <c r="AX1029" i="19"/>
  <c r="AY1029" i="19"/>
  <c r="BB1029" i="19"/>
  <c r="F1030" i="19"/>
  <c r="G1030" i="19"/>
  <c r="H1030" i="19"/>
  <c r="I1030" i="19"/>
  <c r="J1030" i="19"/>
  <c r="K1030" i="19"/>
  <c r="L1030" i="19"/>
  <c r="M1030" i="19"/>
  <c r="N1030" i="19"/>
  <c r="O1030" i="19"/>
  <c r="P1030" i="19"/>
  <c r="Q1030" i="19"/>
  <c r="R1030" i="19"/>
  <c r="S1030" i="19"/>
  <c r="T1030" i="19"/>
  <c r="U1030" i="19"/>
  <c r="V1030" i="19"/>
  <c r="W1030" i="19"/>
  <c r="X1030" i="19"/>
  <c r="Y1030" i="19"/>
  <c r="Z1030" i="19"/>
  <c r="AA1030" i="19"/>
  <c r="AB1030" i="19"/>
  <c r="AC1030" i="19"/>
  <c r="AD1030" i="19"/>
  <c r="AE1030" i="19"/>
  <c r="AF1030" i="19"/>
  <c r="AG1030" i="19"/>
  <c r="AH1030" i="19"/>
  <c r="AI1030" i="19"/>
  <c r="AJ1030" i="19"/>
  <c r="AK1030" i="19"/>
  <c r="AL1030" i="19"/>
  <c r="AM1030" i="19"/>
  <c r="AN1030" i="19"/>
  <c r="AO1030" i="19"/>
  <c r="AP1030" i="19"/>
  <c r="AQ1030" i="19"/>
  <c r="AR1030" i="19"/>
  <c r="AS1030" i="19"/>
  <c r="AT1030" i="19"/>
  <c r="AU1030" i="19"/>
  <c r="AV1030" i="19"/>
  <c r="AW1030" i="19"/>
  <c r="AX1030" i="19"/>
  <c r="AY1030" i="19"/>
  <c r="BB1030" i="19"/>
  <c r="F1031" i="19"/>
  <c r="G1031" i="19"/>
  <c r="H1031" i="19"/>
  <c r="I1031" i="19"/>
  <c r="J1031" i="19"/>
  <c r="K1031" i="19"/>
  <c r="L1031" i="19"/>
  <c r="M1031" i="19"/>
  <c r="N1031" i="19"/>
  <c r="O1031" i="19"/>
  <c r="P1031" i="19"/>
  <c r="Q1031" i="19"/>
  <c r="R1031" i="19"/>
  <c r="S1031" i="19"/>
  <c r="T1031" i="19"/>
  <c r="U1031" i="19"/>
  <c r="V1031" i="19"/>
  <c r="W1031" i="19"/>
  <c r="X1031" i="19"/>
  <c r="Y1031" i="19"/>
  <c r="Z1031" i="19"/>
  <c r="AA1031" i="19"/>
  <c r="AB1031" i="19"/>
  <c r="AC1031" i="19"/>
  <c r="AU1031" i="19" s="1"/>
  <c r="AD1031" i="19"/>
  <c r="AE1031" i="19"/>
  <c r="AF1031" i="19"/>
  <c r="AG1031" i="19"/>
  <c r="AH1031" i="19"/>
  <c r="AI1031" i="19"/>
  <c r="AJ1031" i="19"/>
  <c r="AK1031" i="19"/>
  <c r="AL1031" i="19"/>
  <c r="AM1031" i="19"/>
  <c r="AN1031" i="19"/>
  <c r="AO1031" i="19"/>
  <c r="AP1031" i="19"/>
  <c r="AQ1031" i="19"/>
  <c r="AR1031" i="19"/>
  <c r="AS1031" i="19"/>
  <c r="AT1031" i="19"/>
  <c r="AV1031" i="19"/>
  <c r="AW1031" i="19"/>
  <c r="AX1031" i="19"/>
  <c r="AY1031" i="19"/>
  <c r="BB1031" i="19"/>
  <c r="F1032" i="19"/>
  <c r="X1032" i="19" s="1"/>
  <c r="G1032" i="19"/>
  <c r="H1032" i="19"/>
  <c r="I1032" i="19"/>
  <c r="J1032" i="19"/>
  <c r="K1032" i="19"/>
  <c r="L1032" i="19"/>
  <c r="M1032" i="19"/>
  <c r="N1032" i="19"/>
  <c r="O1032" i="19"/>
  <c r="P1032" i="19"/>
  <c r="Q1032" i="19"/>
  <c r="R1032" i="19"/>
  <c r="S1032" i="19"/>
  <c r="T1032" i="19"/>
  <c r="U1032" i="19"/>
  <c r="V1032" i="19"/>
  <c r="W1032" i="19"/>
  <c r="Y1032" i="19"/>
  <c r="Z1032" i="19"/>
  <c r="AA1032" i="19"/>
  <c r="AB1032" i="19"/>
  <c r="AC1032" i="19"/>
  <c r="AD1032" i="19"/>
  <c r="AE1032" i="19"/>
  <c r="AF1032" i="19"/>
  <c r="AG1032" i="19"/>
  <c r="AH1032" i="19"/>
  <c r="AI1032" i="19"/>
  <c r="AJ1032" i="19"/>
  <c r="AK1032" i="19"/>
  <c r="AL1032" i="19"/>
  <c r="AM1032" i="19"/>
  <c r="AN1032" i="19"/>
  <c r="AO1032" i="19"/>
  <c r="AP1032" i="19"/>
  <c r="AQ1032" i="19"/>
  <c r="AR1032" i="19"/>
  <c r="AS1032" i="19"/>
  <c r="AT1032" i="19"/>
  <c r="AU1032" i="19"/>
  <c r="AV1032" i="19"/>
  <c r="AW1032" i="19"/>
  <c r="AX1032" i="19"/>
  <c r="AY1032" i="19"/>
  <c r="BB1032" i="19"/>
  <c r="F1033" i="19"/>
  <c r="G1033" i="19"/>
  <c r="H1033" i="19"/>
  <c r="I1033" i="19"/>
  <c r="J1033" i="19"/>
  <c r="K1033" i="19"/>
  <c r="L1033" i="19"/>
  <c r="M1033" i="19"/>
  <c r="N1033" i="19"/>
  <c r="O1033" i="19"/>
  <c r="P1033" i="19"/>
  <c r="Q1033" i="19"/>
  <c r="R1033" i="19"/>
  <c r="S1033" i="19"/>
  <c r="T1033" i="19"/>
  <c r="U1033" i="19"/>
  <c r="V1033" i="19"/>
  <c r="W1033" i="19"/>
  <c r="X1033" i="19"/>
  <c r="Y1033" i="19"/>
  <c r="Z1033" i="19"/>
  <c r="AA1033" i="19"/>
  <c r="AB1033" i="19"/>
  <c r="AC1033" i="19"/>
  <c r="AD1033" i="19"/>
  <c r="AE1033" i="19"/>
  <c r="AF1033" i="19"/>
  <c r="AG1033" i="19"/>
  <c r="AH1033" i="19"/>
  <c r="AI1033" i="19"/>
  <c r="AJ1033" i="19"/>
  <c r="AK1033" i="19"/>
  <c r="AL1033" i="19"/>
  <c r="AM1033" i="19"/>
  <c r="AN1033" i="19"/>
  <c r="AO1033" i="19"/>
  <c r="AP1033" i="19"/>
  <c r="AQ1033" i="19"/>
  <c r="AR1033" i="19"/>
  <c r="AS1033" i="19"/>
  <c r="AT1033" i="19"/>
  <c r="AU1033" i="19"/>
  <c r="AV1033" i="19"/>
  <c r="AW1033" i="19"/>
  <c r="AX1033" i="19"/>
  <c r="AY1033" i="19"/>
  <c r="BB1033" i="19"/>
  <c r="F1034" i="19"/>
  <c r="G1034" i="19"/>
  <c r="H1034" i="19"/>
  <c r="I1034" i="19"/>
  <c r="J1034" i="19"/>
  <c r="K1034" i="19"/>
  <c r="L1034" i="19"/>
  <c r="M1034" i="19"/>
  <c r="N1034" i="19"/>
  <c r="O1034" i="19"/>
  <c r="P1034" i="19"/>
  <c r="Q1034" i="19"/>
  <c r="R1034" i="19"/>
  <c r="S1034" i="19"/>
  <c r="T1034" i="19"/>
  <c r="U1034" i="19"/>
  <c r="V1034" i="19"/>
  <c r="W1034" i="19"/>
  <c r="X1034" i="19"/>
  <c r="Y1034" i="19"/>
  <c r="Z1034" i="19"/>
  <c r="AA1034" i="19"/>
  <c r="AB1034" i="19"/>
  <c r="AC1034" i="19"/>
  <c r="AU1034" i="19" s="1"/>
  <c r="AD1034" i="19"/>
  <c r="AE1034" i="19"/>
  <c r="AF1034" i="19"/>
  <c r="AG1034" i="19"/>
  <c r="AH1034" i="19"/>
  <c r="AI1034" i="19"/>
  <c r="AJ1034" i="19"/>
  <c r="AK1034" i="19"/>
  <c r="AL1034" i="19"/>
  <c r="AM1034" i="19"/>
  <c r="AN1034" i="19"/>
  <c r="AO1034" i="19"/>
  <c r="AP1034" i="19"/>
  <c r="AQ1034" i="19"/>
  <c r="AR1034" i="19"/>
  <c r="AS1034" i="19"/>
  <c r="AT1034" i="19"/>
  <c r="AV1034" i="19"/>
  <c r="AW1034" i="19"/>
  <c r="AX1034" i="19"/>
  <c r="AY1034" i="19"/>
  <c r="BB1034" i="19"/>
  <c r="F1035" i="19"/>
  <c r="X1035" i="19" s="1"/>
  <c r="G1035" i="19"/>
  <c r="H1035" i="19"/>
  <c r="I1035" i="19"/>
  <c r="J1035" i="19"/>
  <c r="K1035" i="19"/>
  <c r="L1035" i="19"/>
  <c r="M1035" i="19"/>
  <c r="N1035" i="19"/>
  <c r="O1035" i="19"/>
  <c r="P1035" i="19"/>
  <c r="Q1035" i="19"/>
  <c r="R1035" i="19"/>
  <c r="S1035" i="19"/>
  <c r="T1035" i="19"/>
  <c r="U1035" i="19"/>
  <c r="V1035" i="19"/>
  <c r="W1035" i="19"/>
  <c r="Y1035" i="19"/>
  <c r="Z1035" i="19"/>
  <c r="AA1035" i="19"/>
  <c r="AB1035" i="19"/>
  <c r="AC1035" i="19"/>
  <c r="AU1035" i="19" s="1"/>
  <c r="AD1035" i="19"/>
  <c r="AE1035" i="19"/>
  <c r="AF1035" i="19"/>
  <c r="AG1035" i="19"/>
  <c r="AH1035" i="19"/>
  <c r="AI1035" i="19"/>
  <c r="AJ1035" i="19"/>
  <c r="AK1035" i="19"/>
  <c r="AL1035" i="19"/>
  <c r="AM1035" i="19"/>
  <c r="AN1035" i="19"/>
  <c r="AO1035" i="19"/>
  <c r="AP1035" i="19"/>
  <c r="AQ1035" i="19"/>
  <c r="AR1035" i="19"/>
  <c r="AS1035" i="19"/>
  <c r="AT1035" i="19"/>
  <c r="AV1035" i="19"/>
  <c r="AW1035" i="19"/>
  <c r="AX1035" i="19"/>
  <c r="AY1035" i="19"/>
  <c r="BB1035" i="19"/>
  <c r="F1036" i="19"/>
  <c r="X1036" i="19" s="1"/>
  <c r="G1036" i="19"/>
  <c r="H1036" i="19"/>
  <c r="I1036" i="19"/>
  <c r="J1036" i="19"/>
  <c r="K1036" i="19"/>
  <c r="L1036" i="19"/>
  <c r="M1036" i="19"/>
  <c r="N1036" i="19"/>
  <c r="O1036" i="19"/>
  <c r="P1036" i="19"/>
  <c r="Q1036" i="19"/>
  <c r="R1036" i="19"/>
  <c r="S1036" i="19"/>
  <c r="T1036" i="19"/>
  <c r="U1036" i="19"/>
  <c r="V1036" i="19"/>
  <c r="W1036" i="19"/>
  <c r="Y1036" i="19"/>
  <c r="Z1036" i="19"/>
  <c r="AA1036" i="19"/>
  <c r="AB1036" i="19"/>
  <c r="AC1036" i="19"/>
  <c r="AD1036" i="19"/>
  <c r="AE1036" i="19"/>
  <c r="AF1036" i="19"/>
  <c r="AG1036" i="19"/>
  <c r="AH1036" i="19"/>
  <c r="AI1036" i="19"/>
  <c r="AJ1036" i="19"/>
  <c r="AK1036" i="19"/>
  <c r="AL1036" i="19"/>
  <c r="AM1036" i="19"/>
  <c r="AN1036" i="19"/>
  <c r="AO1036" i="19"/>
  <c r="AP1036" i="19"/>
  <c r="AQ1036" i="19"/>
  <c r="AR1036" i="19"/>
  <c r="AS1036" i="19"/>
  <c r="AT1036" i="19"/>
  <c r="AU1036" i="19"/>
  <c r="AV1036" i="19"/>
  <c r="AW1036" i="19"/>
  <c r="AX1036" i="19"/>
  <c r="AY1036" i="19"/>
  <c r="BB1036" i="19"/>
  <c r="F1037" i="19"/>
  <c r="G1037" i="19"/>
  <c r="H1037" i="19"/>
  <c r="I1037" i="19"/>
  <c r="J1037" i="19"/>
  <c r="K1037" i="19"/>
  <c r="L1037" i="19"/>
  <c r="M1037" i="19"/>
  <c r="N1037" i="19"/>
  <c r="O1037" i="19"/>
  <c r="P1037" i="19"/>
  <c r="Q1037" i="19"/>
  <c r="R1037" i="19"/>
  <c r="S1037" i="19"/>
  <c r="T1037" i="19"/>
  <c r="U1037" i="19"/>
  <c r="V1037" i="19"/>
  <c r="W1037" i="19"/>
  <c r="X1037" i="19"/>
  <c r="Y1037" i="19"/>
  <c r="Z1037" i="19"/>
  <c r="AA1037" i="19"/>
  <c r="AB1037" i="19"/>
  <c r="AC1037" i="19"/>
  <c r="AD1037" i="19"/>
  <c r="AE1037" i="19"/>
  <c r="AF1037" i="19"/>
  <c r="AG1037" i="19"/>
  <c r="AH1037" i="19"/>
  <c r="AI1037" i="19"/>
  <c r="AJ1037" i="19"/>
  <c r="AK1037" i="19"/>
  <c r="AL1037" i="19"/>
  <c r="AM1037" i="19"/>
  <c r="AN1037" i="19"/>
  <c r="AO1037" i="19"/>
  <c r="AP1037" i="19"/>
  <c r="AQ1037" i="19"/>
  <c r="AR1037" i="19"/>
  <c r="AS1037" i="19"/>
  <c r="AT1037" i="19"/>
  <c r="AU1037" i="19"/>
  <c r="AV1037" i="19"/>
  <c r="AW1037" i="19"/>
  <c r="AX1037" i="19"/>
  <c r="AY1037" i="19"/>
  <c r="BB1037" i="19"/>
  <c r="F1038" i="19"/>
  <c r="G1038" i="19"/>
  <c r="H1038" i="19"/>
  <c r="I1038" i="19"/>
  <c r="J1038" i="19"/>
  <c r="K1038" i="19"/>
  <c r="L1038" i="19"/>
  <c r="M1038" i="19"/>
  <c r="N1038" i="19"/>
  <c r="O1038" i="19"/>
  <c r="P1038" i="19"/>
  <c r="Q1038" i="19"/>
  <c r="R1038" i="19"/>
  <c r="S1038" i="19"/>
  <c r="T1038" i="19"/>
  <c r="U1038" i="19"/>
  <c r="V1038" i="19"/>
  <c r="W1038" i="19"/>
  <c r="X1038" i="19"/>
  <c r="Y1038" i="19"/>
  <c r="Z1038" i="19"/>
  <c r="AA1038" i="19"/>
  <c r="AB1038" i="19"/>
  <c r="AC1038" i="19"/>
  <c r="AD1038" i="19"/>
  <c r="AE1038" i="19"/>
  <c r="AF1038" i="19"/>
  <c r="AG1038" i="19"/>
  <c r="AH1038" i="19"/>
  <c r="AI1038" i="19"/>
  <c r="AJ1038" i="19"/>
  <c r="AK1038" i="19"/>
  <c r="AL1038" i="19"/>
  <c r="AM1038" i="19"/>
  <c r="AN1038" i="19"/>
  <c r="AO1038" i="19"/>
  <c r="AP1038" i="19"/>
  <c r="AQ1038" i="19"/>
  <c r="AR1038" i="19"/>
  <c r="AS1038" i="19"/>
  <c r="AT1038" i="19"/>
  <c r="AU1038" i="19"/>
  <c r="AV1038" i="19"/>
  <c r="AW1038" i="19"/>
  <c r="AX1038" i="19"/>
  <c r="AY1038" i="19"/>
  <c r="BB1038" i="19"/>
  <c r="F1039" i="19"/>
  <c r="G1039" i="19"/>
  <c r="H1039" i="19"/>
  <c r="I1039" i="19"/>
  <c r="J1039" i="19"/>
  <c r="K1039" i="19"/>
  <c r="L1039" i="19"/>
  <c r="M1039" i="19"/>
  <c r="N1039" i="19"/>
  <c r="O1039" i="19"/>
  <c r="P1039" i="19"/>
  <c r="Q1039" i="19"/>
  <c r="R1039" i="19"/>
  <c r="S1039" i="19"/>
  <c r="T1039" i="19"/>
  <c r="U1039" i="19"/>
  <c r="V1039" i="19"/>
  <c r="W1039" i="19"/>
  <c r="X1039" i="19"/>
  <c r="Y1039" i="19"/>
  <c r="Z1039" i="19"/>
  <c r="AA1039" i="19"/>
  <c r="AB1039" i="19"/>
  <c r="AC1039" i="19"/>
  <c r="AU1039" i="19" s="1"/>
  <c r="AD1039" i="19"/>
  <c r="AE1039" i="19"/>
  <c r="AF1039" i="19"/>
  <c r="AG1039" i="19"/>
  <c r="AH1039" i="19"/>
  <c r="AI1039" i="19"/>
  <c r="AJ1039" i="19"/>
  <c r="AK1039" i="19"/>
  <c r="AL1039" i="19"/>
  <c r="AM1039" i="19"/>
  <c r="AN1039" i="19"/>
  <c r="AO1039" i="19"/>
  <c r="AP1039" i="19"/>
  <c r="AQ1039" i="19"/>
  <c r="AR1039" i="19"/>
  <c r="AS1039" i="19"/>
  <c r="AT1039" i="19"/>
  <c r="AV1039" i="19"/>
  <c r="AW1039" i="19"/>
  <c r="AX1039" i="19"/>
  <c r="AY1039" i="19"/>
  <c r="BB1039" i="19"/>
  <c r="F1040" i="19"/>
  <c r="X1040" i="19" s="1"/>
  <c r="G1040" i="19"/>
  <c r="H1040" i="19"/>
  <c r="I1040" i="19"/>
  <c r="J1040" i="19"/>
  <c r="K1040" i="19"/>
  <c r="L1040" i="19"/>
  <c r="M1040" i="19"/>
  <c r="N1040" i="19"/>
  <c r="O1040" i="19"/>
  <c r="P1040" i="19"/>
  <c r="Q1040" i="19"/>
  <c r="R1040" i="19"/>
  <c r="S1040" i="19"/>
  <c r="T1040" i="19"/>
  <c r="U1040" i="19"/>
  <c r="V1040" i="19"/>
  <c r="W1040" i="19"/>
  <c r="Y1040" i="19"/>
  <c r="Z1040" i="19"/>
  <c r="AA1040" i="19"/>
  <c r="AB1040" i="19"/>
  <c r="AC1040" i="19"/>
  <c r="AD1040" i="19"/>
  <c r="AE1040" i="19"/>
  <c r="AF1040" i="19"/>
  <c r="AG1040" i="19"/>
  <c r="AH1040" i="19"/>
  <c r="AI1040" i="19"/>
  <c r="AJ1040" i="19"/>
  <c r="AK1040" i="19"/>
  <c r="AL1040" i="19"/>
  <c r="AM1040" i="19"/>
  <c r="AN1040" i="19"/>
  <c r="AO1040" i="19"/>
  <c r="AP1040" i="19"/>
  <c r="AQ1040" i="19"/>
  <c r="AR1040" i="19"/>
  <c r="AS1040" i="19"/>
  <c r="AT1040" i="19"/>
  <c r="AU1040" i="19"/>
  <c r="AV1040" i="19"/>
  <c r="AW1040" i="19"/>
  <c r="AX1040" i="19"/>
  <c r="AY1040" i="19"/>
  <c r="BB1040" i="19"/>
  <c r="F1041" i="19"/>
  <c r="G1041" i="19"/>
  <c r="H1041" i="19"/>
  <c r="I1041" i="19"/>
  <c r="J1041" i="19"/>
  <c r="K1041" i="19"/>
  <c r="L1041" i="19"/>
  <c r="M1041" i="19"/>
  <c r="N1041" i="19"/>
  <c r="O1041" i="19"/>
  <c r="P1041" i="19"/>
  <c r="Q1041" i="19"/>
  <c r="R1041" i="19"/>
  <c r="S1041" i="19"/>
  <c r="T1041" i="19"/>
  <c r="U1041" i="19"/>
  <c r="V1041" i="19"/>
  <c r="W1041" i="19"/>
  <c r="X1041" i="19"/>
  <c r="Y1041" i="19"/>
  <c r="Z1041" i="19"/>
  <c r="AA1041" i="19"/>
  <c r="AB1041" i="19"/>
  <c r="AC1041" i="19"/>
  <c r="AD1041" i="19"/>
  <c r="AE1041" i="19"/>
  <c r="AF1041" i="19"/>
  <c r="AG1041" i="19"/>
  <c r="AH1041" i="19"/>
  <c r="AI1041" i="19"/>
  <c r="AJ1041" i="19"/>
  <c r="AK1041" i="19"/>
  <c r="AL1041" i="19"/>
  <c r="AM1041" i="19"/>
  <c r="AN1041" i="19"/>
  <c r="AO1041" i="19"/>
  <c r="AP1041" i="19"/>
  <c r="AQ1041" i="19"/>
  <c r="AR1041" i="19"/>
  <c r="AS1041" i="19"/>
  <c r="AT1041" i="19"/>
  <c r="AU1041" i="19"/>
  <c r="AV1041" i="19"/>
  <c r="AW1041" i="19"/>
  <c r="AX1041" i="19"/>
  <c r="AY1041" i="19"/>
  <c r="BB1041" i="19"/>
  <c r="F1042" i="19"/>
  <c r="G1042" i="19"/>
  <c r="H1042" i="19"/>
  <c r="I1042" i="19"/>
  <c r="J1042" i="19"/>
  <c r="K1042" i="19"/>
  <c r="L1042" i="19"/>
  <c r="M1042" i="19"/>
  <c r="N1042" i="19"/>
  <c r="O1042" i="19"/>
  <c r="P1042" i="19"/>
  <c r="Q1042" i="19"/>
  <c r="R1042" i="19"/>
  <c r="S1042" i="19"/>
  <c r="T1042" i="19"/>
  <c r="U1042" i="19"/>
  <c r="V1042" i="19"/>
  <c r="W1042" i="19"/>
  <c r="X1042" i="19"/>
  <c r="Y1042" i="19"/>
  <c r="Z1042" i="19"/>
  <c r="AA1042" i="19"/>
  <c r="AB1042" i="19"/>
  <c r="AC1042" i="19"/>
  <c r="AU1042" i="19" s="1"/>
  <c r="AD1042" i="19"/>
  <c r="AE1042" i="19"/>
  <c r="AF1042" i="19"/>
  <c r="AG1042" i="19"/>
  <c r="AH1042" i="19"/>
  <c r="AI1042" i="19"/>
  <c r="AJ1042" i="19"/>
  <c r="AK1042" i="19"/>
  <c r="AL1042" i="19"/>
  <c r="AM1042" i="19"/>
  <c r="AN1042" i="19"/>
  <c r="AO1042" i="19"/>
  <c r="AP1042" i="19"/>
  <c r="AQ1042" i="19"/>
  <c r="AR1042" i="19"/>
  <c r="AS1042" i="19"/>
  <c r="AT1042" i="19"/>
  <c r="AV1042" i="19"/>
  <c r="AW1042" i="19"/>
  <c r="AX1042" i="19"/>
  <c r="AY1042" i="19"/>
  <c r="BB1042" i="19"/>
  <c r="F1043" i="19"/>
  <c r="X1043" i="19" s="1"/>
  <c r="G1043" i="19"/>
  <c r="H1043" i="19"/>
  <c r="I1043" i="19"/>
  <c r="J1043" i="19"/>
  <c r="K1043" i="19"/>
  <c r="L1043" i="19"/>
  <c r="M1043" i="19"/>
  <c r="N1043" i="19"/>
  <c r="O1043" i="19"/>
  <c r="P1043" i="19"/>
  <c r="Q1043" i="19"/>
  <c r="R1043" i="19"/>
  <c r="S1043" i="19"/>
  <c r="T1043" i="19"/>
  <c r="U1043" i="19"/>
  <c r="V1043" i="19"/>
  <c r="W1043" i="19"/>
  <c r="Y1043" i="19"/>
  <c r="Z1043" i="19"/>
  <c r="AA1043" i="19"/>
  <c r="AB1043" i="19"/>
  <c r="AC1043" i="19"/>
  <c r="AU1043" i="19" s="1"/>
  <c r="AD1043" i="19"/>
  <c r="AE1043" i="19"/>
  <c r="AF1043" i="19"/>
  <c r="AG1043" i="19"/>
  <c r="AH1043" i="19"/>
  <c r="AI1043" i="19"/>
  <c r="AJ1043" i="19"/>
  <c r="AK1043" i="19"/>
  <c r="AL1043" i="19"/>
  <c r="AM1043" i="19"/>
  <c r="AN1043" i="19"/>
  <c r="AO1043" i="19"/>
  <c r="AP1043" i="19"/>
  <c r="AQ1043" i="19"/>
  <c r="AR1043" i="19"/>
  <c r="AS1043" i="19"/>
  <c r="AT1043" i="19"/>
  <c r="AV1043" i="19"/>
  <c r="AW1043" i="19"/>
  <c r="AX1043" i="19"/>
  <c r="AY1043" i="19"/>
  <c r="BB1043" i="19"/>
  <c r="F1044" i="19"/>
  <c r="X1044" i="19" s="1"/>
  <c r="G1044" i="19"/>
  <c r="H1044" i="19"/>
  <c r="I1044" i="19"/>
  <c r="J1044" i="19"/>
  <c r="K1044" i="19"/>
  <c r="L1044" i="19"/>
  <c r="M1044" i="19"/>
  <c r="N1044" i="19"/>
  <c r="O1044" i="19"/>
  <c r="P1044" i="19"/>
  <c r="Q1044" i="19"/>
  <c r="R1044" i="19"/>
  <c r="S1044" i="19"/>
  <c r="T1044" i="19"/>
  <c r="U1044" i="19"/>
  <c r="V1044" i="19"/>
  <c r="W1044" i="19"/>
  <c r="Y1044" i="19"/>
  <c r="Z1044" i="19"/>
  <c r="AA1044" i="19"/>
  <c r="AB1044" i="19"/>
  <c r="AC1044" i="19"/>
  <c r="AD1044" i="19"/>
  <c r="AE1044" i="19"/>
  <c r="AF1044" i="19"/>
  <c r="AG1044" i="19"/>
  <c r="AH1044" i="19"/>
  <c r="AI1044" i="19"/>
  <c r="AJ1044" i="19"/>
  <c r="AK1044" i="19"/>
  <c r="AL1044" i="19"/>
  <c r="AM1044" i="19"/>
  <c r="AN1044" i="19"/>
  <c r="AO1044" i="19"/>
  <c r="AP1044" i="19"/>
  <c r="AQ1044" i="19"/>
  <c r="AR1044" i="19"/>
  <c r="AS1044" i="19"/>
  <c r="AT1044" i="19"/>
  <c r="AU1044" i="19"/>
  <c r="AV1044" i="19"/>
  <c r="AW1044" i="19"/>
  <c r="AX1044" i="19"/>
  <c r="AY1044" i="19"/>
  <c r="BB1044" i="19"/>
  <c r="F1045" i="19"/>
  <c r="G1045" i="19"/>
  <c r="H1045" i="19"/>
  <c r="I1045" i="19"/>
  <c r="J1045" i="19"/>
  <c r="K1045" i="19"/>
  <c r="L1045" i="19"/>
  <c r="M1045" i="19"/>
  <c r="N1045" i="19"/>
  <c r="O1045" i="19"/>
  <c r="P1045" i="19"/>
  <c r="Q1045" i="19"/>
  <c r="R1045" i="19"/>
  <c r="S1045" i="19"/>
  <c r="T1045" i="19"/>
  <c r="U1045" i="19"/>
  <c r="V1045" i="19"/>
  <c r="W1045" i="19"/>
  <c r="X1045" i="19"/>
  <c r="Y1045" i="19"/>
  <c r="Z1045" i="19"/>
  <c r="AA1045" i="19"/>
  <c r="AB1045" i="19"/>
  <c r="AC1045" i="19"/>
  <c r="AD1045" i="19"/>
  <c r="AE1045" i="19"/>
  <c r="AF1045" i="19"/>
  <c r="AG1045" i="19"/>
  <c r="AH1045" i="19"/>
  <c r="AI1045" i="19"/>
  <c r="AJ1045" i="19"/>
  <c r="AK1045" i="19"/>
  <c r="AL1045" i="19"/>
  <c r="AM1045" i="19"/>
  <c r="AN1045" i="19"/>
  <c r="AO1045" i="19"/>
  <c r="AP1045" i="19"/>
  <c r="AQ1045" i="19"/>
  <c r="AR1045" i="19"/>
  <c r="AS1045" i="19"/>
  <c r="AT1045" i="19"/>
  <c r="AU1045" i="19"/>
  <c r="AV1045" i="19"/>
  <c r="AW1045" i="19"/>
  <c r="AX1045" i="19"/>
  <c r="AY1045" i="19"/>
  <c r="BB1045" i="19"/>
  <c r="F1046" i="19"/>
  <c r="G1046" i="19"/>
  <c r="H1046" i="19"/>
  <c r="I1046" i="19"/>
  <c r="J1046" i="19"/>
  <c r="K1046" i="19"/>
  <c r="L1046" i="19"/>
  <c r="M1046" i="19"/>
  <c r="N1046" i="19"/>
  <c r="O1046" i="19"/>
  <c r="P1046" i="19"/>
  <c r="Q1046" i="19"/>
  <c r="R1046" i="19"/>
  <c r="S1046" i="19"/>
  <c r="T1046" i="19"/>
  <c r="U1046" i="19"/>
  <c r="V1046" i="19"/>
  <c r="W1046" i="19"/>
  <c r="X1046" i="19"/>
  <c r="Y1046" i="19"/>
  <c r="Z1046" i="19"/>
  <c r="AA1046" i="19"/>
  <c r="AB1046" i="19"/>
  <c r="AC1046" i="19"/>
  <c r="AD1046" i="19"/>
  <c r="AE1046" i="19"/>
  <c r="AF1046" i="19"/>
  <c r="AG1046" i="19"/>
  <c r="AH1046" i="19"/>
  <c r="AI1046" i="19"/>
  <c r="AJ1046" i="19"/>
  <c r="AK1046" i="19"/>
  <c r="AL1046" i="19"/>
  <c r="AM1046" i="19"/>
  <c r="AN1046" i="19"/>
  <c r="AO1046" i="19"/>
  <c r="AP1046" i="19"/>
  <c r="AQ1046" i="19"/>
  <c r="AR1046" i="19"/>
  <c r="AS1046" i="19"/>
  <c r="AT1046" i="19"/>
  <c r="AU1046" i="19"/>
  <c r="AV1046" i="19"/>
  <c r="AW1046" i="19"/>
  <c r="AX1046" i="19"/>
  <c r="AY1046" i="19"/>
  <c r="BB1046" i="19"/>
  <c r="F1047" i="19"/>
  <c r="G1047" i="19"/>
  <c r="H1047" i="19"/>
  <c r="I1047" i="19"/>
  <c r="J1047" i="19"/>
  <c r="K1047" i="19"/>
  <c r="L1047" i="19"/>
  <c r="M1047" i="19"/>
  <c r="N1047" i="19"/>
  <c r="O1047" i="19"/>
  <c r="P1047" i="19"/>
  <c r="Q1047" i="19"/>
  <c r="R1047" i="19"/>
  <c r="S1047" i="19"/>
  <c r="T1047" i="19"/>
  <c r="U1047" i="19"/>
  <c r="V1047" i="19"/>
  <c r="W1047" i="19"/>
  <c r="X1047" i="19"/>
  <c r="Y1047" i="19"/>
  <c r="Z1047" i="19"/>
  <c r="AA1047" i="19"/>
  <c r="AB1047" i="19"/>
  <c r="AC1047" i="19"/>
  <c r="AU1047" i="19" s="1"/>
  <c r="AD1047" i="19"/>
  <c r="AE1047" i="19"/>
  <c r="AF1047" i="19"/>
  <c r="AG1047" i="19"/>
  <c r="AH1047" i="19"/>
  <c r="AI1047" i="19"/>
  <c r="AJ1047" i="19"/>
  <c r="AK1047" i="19"/>
  <c r="AL1047" i="19"/>
  <c r="AM1047" i="19"/>
  <c r="AN1047" i="19"/>
  <c r="AO1047" i="19"/>
  <c r="AP1047" i="19"/>
  <c r="AQ1047" i="19"/>
  <c r="AR1047" i="19"/>
  <c r="AS1047" i="19"/>
  <c r="AT1047" i="19"/>
  <c r="AV1047" i="19"/>
  <c r="AW1047" i="19"/>
  <c r="AX1047" i="19"/>
  <c r="AY1047" i="19"/>
  <c r="BB1047" i="19"/>
  <c r="F1048" i="19"/>
  <c r="X1048" i="19" s="1"/>
  <c r="G1048" i="19"/>
  <c r="H1048" i="19"/>
  <c r="I1048" i="19"/>
  <c r="J1048" i="19"/>
  <c r="K1048" i="19"/>
  <c r="L1048" i="19"/>
  <c r="M1048" i="19"/>
  <c r="N1048" i="19"/>
  <c r="O1048" i="19"/>
  <c r="P1048" i="19"/>
  <c r="Q1048" i="19"/>
  <c r="R1048" i="19"/>
  <c r="S1048" i="19"/>
  <c r="T1048" i="19"/>
  <c r="U1048" i="19"/>
  <c r="V1048" i="19"/>
  <c r="W1048" i="19"/>
  <c r="Y1048" i="19"/>
  <c r="Z1048" i="19"/>
  <c r="AA1048" i="19"/>
  <c r="AB1048" i="19"/>
  <c r="AC1048" i="19"/>
  <c r="AD1048" i="19"/>
  <c r="AE1048" i="19"/>
  <c r="AF1048" i="19"/>
  <c r="AG1048" i="19"/>
  <c r="AH1048" i="19"/>
  <c r="AI1048" i="19"/>
  <c r="AJ1048" i="19"/>
  <c r="AK1048" i="19"/>
  <c r="AL1048" i="19"/>
  <c r="AM1048" i="19"/>
  <c r="AN1048" i="19"/>
  <c r="AO1048" i="19"/>
  <c r="AP1048" i="19"/>
  <c r="AQ1048" i="19"/>
  <c r="AR1048" i="19"/>
  <c r="AS1048" i="19"/>
  <c r="AT1048" i="19"/>
  <c r="AU1048" i="19"/>
  <c r="AV1048" i="19"/>
  <c r="AW1048" i="19"/>
  <c r="AX1048" i="19"/>
  <c r="AY1048" i="19"/>
  <c r="BB1048" i="19"/>
  <c r="F1049" i="19"/>
  <c r="G1049" i="19"/>
  <c r="H1049" i="19"/>
  <c r="I1049" i="19"/>
  <c r="J1049" i="19"/>
  <c r="K1049" i="19"/>
  <c r="L1049" i="19"/>
  <c r="M1049" i="19"/>
  <c r="N1049" i="19"/>
  <c r="O1049" i="19"/>
  <c r="P1049" i="19"/>
  <c r="Q1049" i="19"/>
  <c r="R1049" i="19"/>
  <c r="S1049" i="19"/>
  <c r="T1049" i="19"/>
  <c r="U1049" i="19"/>
  <c r="V1049" i="19"/>
  <c r="W1049" i="19"/>
  <c r="X1049" i="19"/>
  <c r="Y1049" i="19"/>
  <c r="Z1049" i="19"/>
  <c r="AA1049" i="19"/>
  <c r="AB1049" i="19"/>
  <c r="AC1049" i="19"/>
  <c r="AD1049" i="19"/>
  <c r="AE1049" i="19"/>
  <c r="AF1049" i="19"/>
  <c r="AG1049" i="19"/>
  <c r="AH1049" i="19"/>
  <c r="AI1049" i="19"/>
  <c r="AJ1049" i="19"/>
  <c r="AK1049" i="19"/>
  <c r="AL1049" i="19"/>
  <c r="AM1049" i="19"/>
  <c r="AN1049" i="19"/>
  <c r="AO1049" i="19"/>
  <c r="AP1049" i="19"/>
  <c r="AQ1049" i="19"/>
  <c r="AR1049" i="19"/>
  <c r="AS1049" i="19"/>
  <c r="AT1049" i="19"/>
  <c r="AU1049" i="19"/>
  <c r="AV1049" i="19"/>
  <c r="AW1049" i="19"/>
  <c r="AX1049" i="19"/>
  <c r="AY1049" i="19"/>
  <c r="BB1049" i="19"/>
  <c r="F1050" i="19"/>
  <c r="G1050" i="19"/>
  <c r="H1050" i="19"/>
  <c r="I1050" i="19"/>
  <c r="J1050" i="19"/>
  <c r="K1050" i="19"/>
  <c r="L1050" i="19"/>
  <c r="M1050" i="19"/>
  <c r="N1050" i="19"/>
  <c r="O1050" i="19"/>
  <c r="P1050" i="19"/>
  <c r="Q1050" i="19"/>
  <c r="R1050" i="19"/>
  <c r="S1050" i="19"/>
  <c r="T1050" i="19"/>
  <c r="U1050" i="19"/>
  <c r="V1050" i="19"/>
  <c r="W1050" i="19"/>
  <c r="X1050" i="19"/>
  <c r="Y1050" i="19"/>
  <c r="Z1050" i="19"/>
  <c r="AA1050" i="19"/>
  <c r="AB1050" i="19"/>
  <c r="AC1050" i="19"/>
  <c r="AU1050" i="19" s="1"/>
  <c r="AD1050" i="19"/>
  <c r="AE1050" i="19"/>
  <c r="AF1050" i="19"/>
  <c r="AG1050" i="19"/>
  <c r="AH1050" i="19"/>
  <c r="AI1050" i="19"/>
  <c r="AJ1050" i="19"/>
  <c r="AK1050" i="19"/>
  <c r="AL1050" i="19"/>
  <c r="AM1050" i="19"/>
  <c r="AN1050" i="19"/>
  <c r="AO1050" i="19"/>
  <c r="AP1050" i="19"/>
  <c r="AQ1050" i="19"/>
  <c r="AR1050" i="19"/>
  <c r="AS1050" i="19"/>
  <c r="AT1050" i="19"/>
  <c r="AV1050" i="19"/>
  <c r="AW1050" i="19"/>
  <c r="AX1050" i="19"/>
  <c r="AY1050" i="19"/>
  <c r="BB1050" i="19"/>
  <c r="F1051" i="19"/>
  <c r="X1051" i="19" s="1"/>
  <c r="G1051" i="19"/>
  <c r="H1051" i="19"/>
  <c r="I1051" i="19"/>
  <c r="J1051" i="19"/>
  <c r="K1051" i="19"/>
  <c r="L1051" i="19"/>
  <c r="M1051" i="19"/>
  <c r="N1051" i="19"/>
  <c r="O1051" i="19"/>
  <c r="P1051" i="19"/>
  <c r="Q1051" i="19"/>
  <c r="R1051" i="19"/>
  <c r="S1051" i="19"/>
  <c r="T1051" i="19"/>
  <c r="U1051" i="19"/>
  <c r="V1051" i="19"/>
  <c r="W1051" i="19"/>
  <c r="Y1051" i="19"/>
  <c r="Z1051" i="19"/>
  <c r="AA1051" i="19"/>
  <c r="AB1051" i="19"/>
  <c r="AC1051" i="19"/>
  <c r="AU1051" i="19" s="1"/>
  <c r="AD1051" i="19"/>
  <c r="AE1051" i="19"/>
  <c r="AF1051" i="19"/>
  <c r="AG1051" i="19"/>
  <c r="AH1051" i="19"/>
  <c r="AI1051" i="19"/>
  <c r="AJ1051" i="19"/>
  <c r="AK1051" i="19"/>
  <c r="AL1051" i="19"/>
  <c r="AM1051" i="19"/>
  <c r="AN1051" i="19"/>
  <c r="AO1051" i="19"/>
  <c r="AP1051" i="19"/>
  <c r="AQ1051" i="19"/>
  <c r="AR1051" i="19"/>
  <c r="AS1051" i="19"/>
  <c r="AT1051" i="19"/>
  <c r="AV1051" i="19"/>
  <c r="AW1051" i="19"/>
  <c r="AX1051" i="19"/>
  <c r="AY1051" i="19"/>
  <c r="BB1051" i="19"/>
  <c r="F1052" i="19"/>
  <c r="X1052" i="19" s="1"/>
  <c r="G1052" i="19"/>
  <c r="H1052" i="19"/>
  <c r="I1052" i="19"/>
  <c r="J1052" i="19"/>
  <c r="K1052" i="19"/>
  <c r="L1052" i="19"/>
  <c r="M1052" i="19"/>
  <c r="N1052" i="19"/>
  <c r="O1052" i="19"/>
  <c r="P1052" i="19"/>
  <c r="Q1052" i="19"/>
  <c r="R1052" i="19"/>
  <c r="S1052" i="19"/>
  <c r="T1052" i="19"/>
  <c r="U1052" i="19"/>
  <c r="V1052" i="19"/>
  <c r="W1052" i="19"/>
  <c r="Y1052" i="19"/>
  <c r="Z1052" i="19"/>
  <c r="AA1052" i="19"/>
  <c r="AB1052" i="19"/>
  <c r="AC1052" i="19"/>
  <c r="AU1052" i="19" s="1"/>
  <c r="AD1052" i="19"/>
  <c r="AE1052" i="19"/>
  <c r="AF1052" i="19"/>
  <c r="AG1052" i="19"/>
  <c r="AH1052" i="19"/>
  <c r="AI1052" i="19"/>
  <c r="AJ1052" i="19"/>
  <c r="AK1052" i="19"/>
  <c r="AL1052" i="19"/>
  <c r="AM1052" i="19"/>
  <c r="AN1052" i="19"/>
  <c r="AO1052" i="19"/>
  <c r="AP1052" i="19"/>
  <c r="AQ1052" i="19"/>
  <c r="AR1052" i="19"/>
  <c r="AS1052" i="19"/>
  <c r="AT1052" i="19"/>
  <c r="AV1052" i="19"/>
  <c r="AW1052" i="19"/>
  <c r="AX1052" i="19"/>
  <c r="AY1052" i="19"/>
  <c r="BB1052" i="19"/>
  <c r="F1053" i="19"/>
  <c r="V1053" i="19" s="1"/>
  <c r="G1053" i="19"/>
  <c r="H1053" i="19"/>
  <c r="I1053" i="19"/>
  <c r="J1053" i="19"/>
  <c r="K1053" i="19"/>
  <c r="L1053" i="19"/>
  <c r="M1053" i="19"/>
  <c r="N1053" i="19"/>
  <c r="O1053" i="19"/>
  <c r="P1053" i="19"/>
  <c r="Q1053" i="19"/>
  <c r="R1053" i="19"/>
  <c r="S1053" i="19"/>
  <c r="T1053" i="19"/>
  <c r="U1053" i="19"/>
  <c r="W1053" i="19"/>
  <c r="Y1053" i="19"/>
  <c r="Z1053" i="19"/>
  <c r="AA1053" i="19"/>
  <c r="AB1053" i="19"/>
  <c r="AC1053" i="19"/>
  <c r="AD1053" i="19"/>
  <c r="AE1053" i="19"/>
  <c r="AF1053" i="19"/>
  <c r="AG1053" i="19"/>
  <c r="AH1053" i="19"/>
  <c r="AI1053" i="19"/>
  <c r="AJ1053" i="19"/>
  <c r="AK1053" i="19"/>
  <c r="AL1053" i="19"/>
  <c r="AM1053" i="19"/>
  <c r="AN1053" i="19"/>
  <c r="AO1053" i="19"/>
  <c r="AP1053" i="19"/>
  <c r="AQ1053" i="19"/>
  <c r="AR1053" i="19"/>
  <c r="AS1053" i="19"/>
  <c r="AT1053" i="19"/>
  <c r="AU1053" i="19"/>
  <c r="AV1053" i="19"/>
  <c r="AW1053" i="19"/>
  <c r="AX1053" i="19"/>
  <c r="AY1053" i="19"/>
  <c r="BB1053" i="19"/>
  <c r="F1054" i="19"/>
  <c r="G1054" i="19"/>
  <c r="H1054" i="19"/>
  <c r="I1054" i="19"/>
  <c r="J1054" i="19"/>
  <c r="K1054" i="19"/>
  <c r="L1054" i="19"/>
  <c r="M1054" i="19"/>
  <c r="N1054" i="19"/>
  <c r="O1054" i="19"/>
  <c r="P1054" i="19"/>
  <c r="Q1054" i="19"/>
  <c r="R1054" i="19"/>
  <c r="S1054" i="19"/>
  <c r="T1054" i="19"/>
  <c r="U1054" i="19"/>
  <c r="V1054" i="19"/>
  <c r="W1054" i="19"/>
  <c r="X1054" i="19"/>
  <c r="Y1054" i="19"/>
  <c r="Z1054" i="19"/>
  <c r="AA1054" i="19"/>
  <c r="AB1054" i="19"/>
  <c r="AC1054" i="19"/>
  <c r="AD1054" i="19"/>
  <c r="AE1054" i="19"/>
  <c r="AF1054" i="19"/>
  <c r="AG1054" i="19"/>
  <c r="AH1054" i="19"/>
  <c r="AI1054" i="19"/>
  <c r="AJ1054" i="19"/>
  <c r="AK1054" i="19"/>
  <c r="AL1054" i="19"/>
  <c r="AM1054" i="19"/>
  <c r="AN1054" i="19"/>
  <c r="AO1054" i="19"/>
  <c r="AP1054" i="19"/>
  <c r="AQ1054" i="19"/>
  <c r="AR1054" i="19"/>
  <c r="AS1054" i="19"/>
  <c r="AT1054" i="19"/>
  <c r="AU1054" i="19"/>
  <c r="AV1054" i="19"/>
  <c r="AW1054" i="19"/>
  <c r="AX1054" i="19"/>
  <c r="AY1054" i="19"/>
  <c r="BB1054" i="19"/>
  <c r="F1055" i="19"/>
  <c r="G1055" i="19"/>
  <c r="H1055" i="19"/>
  <c r="I1055" i="19"/>
  <c r="J1055" i="19"/>
  <c r="K1055" i="19"/>
  <c r="L1055" i="19"/>
  <c r="M1055" i="19"/>
  <c r="N1055" i="19"/>
  <c r="O1055" i="19"/>
  <c r="P1055" i="19"/>
  <c r="Q1055" i="19"/>
  <c r="R1055" i="19"/>
  <c r="S1055" i="19"/>
  <c r="T1055" i="19"/>
  <c r="U1055" i="19"/>
  <c r="V1055" i="19"/>
  <c r="W1055" i="19"/>
  <c r="X1055" i="19"/>
  <c r="Y1055" i="19"/>
  <c r="Z1055" i="19"/>
  <c r="AA1055" i="19"/>
  <c r="AB1055" i="19"/>
  <c r="AC1055" i="19"/>
  <c r="AU1055" i="19" s="1"/>
  <c r="AD1055" i="19"/>
  <c r="AE1055" i="19"/>
  <c r="AF1055" i="19"/>
  <c r="AG1055" i="19"/>
  <c r="AH1055" i="19"/>
  <c r="AI1055" i="19"/>
  <c r="AJ1055" i="19"/>
  <c r="AK1055" i="19"/>
  <c r="AL1055" i="19"/>
  <c r="AM1055" i="19"/>
  <c r="AN1055" i="19"/>
  <c r="AO1055" i="19"/>
  <c r="AP1055" i="19"/>
  <c r="AQ1055" i="19"/>
  <c r="AR1055" i="19"/>
  <c r="AS1055" i="19"/>
  <c r="AT1055" i="19"/>
  <c r="AV1055" i="19"/>
  <c r="AW1055" i="19"/>
  <c r="AX1055" i="19"/>
  <c r="AY1055" i="19"/>
  <c r="BB1055" i="19"/>
  <c r="F1056" i="19"/>
  <c r="X1056" i="19" s="1"/>
  <c r="G1056" i="19"/>
  <c r="H1056" i="19"/>
  <c r="I1056" i="19"/>
  <c r="J1056" i="19"/>
  <c r="K1056" i="19"/>
  <c r="L1056" i="19"/>
  <c r="M1056" i="19"/>
  <c r="N1056" i="19"/>
  <c r="O1056" i="19"/>
  <c r="P1056" i="19"/>
  <c r="Q1056" i="19"/>
  <c r="R1056" i="19"/>
  <c r="S1056" i="19"/>
  <c r="T1056" i="19"/>
  <c r="U1056" i="19"/>
  <c r="V1056" i="19"/>
  <c r="W1056" i="19"/>
  <c r="Y1056" i="19"/>
  <c r="Z1056" i="19"/>
  <c r="AA1056" i="19"/>
  <c r="AB1056" i="19"/>
  <c r="AC1056" i="19"/>
  <c r="AD1056" i="19"/>
  <c r="AE1056" i="19"/>
  <c r="AF1056" i="19"/>
  <c r="AG1056" i="19"/>
  <c r="AH1056" i="19"/>
  <c r="AI1056" i="19"/>
  <c r="AJ1056" i="19"/>
  <c r="AK1056" i="19"/>
  <c r="AL1056" i="19"/>
  <c r="AM1056" i="19"/>
  <c r="AN1056" i="19"/>
  <c r="AO1056" i="19"/>
  <c r="AP1056" i="19"/>
  <c r="AQ1056" i="19"/>
  <c r="AR1056" i="19"/>
  <c r="AS1056" i="19"/>
  <c r="AT1056" i="19"/>
  <c r="AU1056" i="19"/>
  <c r="AV1056" i="19"/>
  <c r="AW1056" i="19"/>
  <c r="AX1056" i="19"/>
  <c r="AY1056" i="19"/>
  <c r="BB1056" i="19"/>
  <c r="F1057" i="19"/>
  <c r="G1057" i="19"/>
  <c r="H1057" i="19"/>
  <c r="I1057" i="19"/>
  <c r="J1057" i="19"/>
  <c r="K1057" i="19"/>
  <c r="L1057" i="19"/>
  <c r="M1057" i="19"/>
  <c r="N1057" i="19"/>
  <c r="O1057" i="19"/>
  <c r="P1057" i="19"/>
  <c r="Q1057" i="19"/>
  <c r="R1057" i="19"/>
  <c r="S1057" i="19"/>
  <c r="T1057" i="19"/>
  <c r="U1057" i="19"/>
  <c r="V1057" i="19"/>
  <c r="W1057" i="19"/>
  <c r="X1057" i="19"/>
  <c r="Y1057" i="19"/>
  <c r="Z1057" i="19"/>
  <c r="AA1057" i="19"/>
  <c r="AB1057" i="19"/>
  <c r="AC1057" i="19"/>
  <c r="AD1057" i="19"/>
  <c r="AE1057" i="19"/>
  <c r="AF1057" i="19"/>
  <c r="AG1057" i="19"/>
  <c r="AH1057" i="19"/>
  <c r="AI1057" i="19"/>
  <c r="AJ1057" i="19"/>
  <c r="AK1057" i="19"/>
  <c r="AL1057" i="19"/>
  <c r="AM1057" i="19"/>
  <c r="AN1057" i="19"/>
  <c r="AO1057" i="19"/>
  <c r="AP1057" i="19"/>
  <c r="AQ1057" i="19"/>
  <c r="AR1057" i="19"/>
  <c r="AS1057" i="19"/>
  <c r="AT1057" i="19"/>
  <c r="AU1057" i="19"/>
  <c r="AV1057" i="19"/>
  <c r="AW1057" i="19"/>
  <c r="AX1057" i="19"/>
  <c r="AY1057" i="19"/>
  <c r="BB1057" i="19"/>
  <c r="F1058" i="19"/>
  <c r="G1058" i="19"/>
  <c r="H1058" i="19"/>
  <c r="I1058" i="19"/>
  <c r="J1058" i="19"/>
  <c r="K1058" i="19"/>
  <c r="L1058" i="19"/>
  <c r="M1058" i="19"/>
  <c r="N1058" i="19"/>
  <c r="O1058" i="19"/>
  <c r="P1058" i="19"/>
  <c r="Q1058" i="19"/>
  <c r="R1058" i="19"/>
  <c r="S1058" i="19"/>
  <c r="T1058" i="19"/>
  <c r="U1058" i="19"/>
  <c r="V1058" i="19"/>
  <c r="W1058" i="19"/>
  <c r="X1058" i="19"/>
  <c r="Y1058" i="19"/>
  <c r="Z1058" i="19"/>
  <c r="AA1058" i="19"/>
  <c r="AB1058" i="19"/>
  <c r="AC1058" i="19"/>
  <c r="AU1058" i="19" s="1"/>
  <c r="AD1058" i="19"/>
  <c r="AE1058" i="19"/>
  <c r="AF1058" i="19"/>
  <c r="AG1058" i="19"/>
  <c r="AH1058" i="19"/>
  <c r="AI1058" i="19"/>
  <c r="AJ1058" i="19"/>
  <c r="AK1058" i="19"/>
  <c r="AL1058" i="19"/>
  <c r="AM1058" i="19"/>
  <c r="AN1058" i="19"/>
  <c r="AO1058" i="19"/>
  <c r="AP1058" i="19"/>
  <c r="AQ1058" i="19"/>
  <c r="AR1058" i="19"/>
  <c r="AT1058" i="19"/>
  <c r="AV1058" i="19"/>
  <c r="AW1058" i="19"/>
  <c r="AX1058" i="19"/>
  <c r="AY1058" i="19"/>
  <c r="BB1058" i="19"/>
  <c r="F1059" i="19"/>
  <c r="X1059" i="19" s="1"/>
  <c r="G1059" i="19"/>
  <c r="H1059" i="19"/>
  <c r="I1059" i="19"/>
  <c r="J1059" i="19"/>
  <c r="K1059" i="19"/>
  <c r="L1059" i="19"/>
  <c r="M1059" i="19"/>
  <c r="N1059" i="19"/>
  <c r="O1059" i="19"/>
  <c r="P1059" i="19"/>
  <c r="Q1059" i="19"/>
  <c r="R1059" i="19"/>
  <c r="S1059" i="19"/>
  <c r="T1059" i="19"/>
  <c r="U1059" i="19"/>
  <c r="W1059" i="19"/>
  <c r="Y1059" i="19"/>
  <c r="Z1059" i="19"/>
  <c r="AA1059" i="19"/>
  <c r="AB1059" i="19"/>
  <c r="AC1059" i="19"/>
  <c r="AU1059" i="19" s="1"/>
  <c r="AD1059" i="19"/>
  <c r="AE1059" i="19"/>
  <c r="AF1059" i="19"/>
  <c r="AG1059" i="19"/>
  <c r="AH1059" i="19"/>
  <c r="AI1059" i="19"/>
  <c r="AJ1059" i="19"/>
  <c r="AK1059" i="19"/>
  <c r="AL1059" i="19"/>
  <c r="AM1059" i="19"/>
  <c r="AN1059" i="19"/>
  <c r="AO1059" i="19"/>
  <c r="AP1059" i="19"/>
  <c r="AQ1059" i="19"/>
  <c r="AR1059" i="19"/>
  <c r="AS1059" i="19"/>
  <c r="AT1059" i="19"/>
  <c r="AV1059" i="19"/>
  <c r="AW1059" i="19"/>
  <c r="AX1059" i="19"/>
  <c r="AY1059" i="19"/>
  <c r="BB1059" i="19"/>
  <c r="F1060" i="19"/>
  <c r="X1060" i="19" s="1"/>
  <c r="G1060" i="19"/>
  <c r="H1060" i="19"/>
  <c r="I1060" i="19"/>
  <c r="J1060" i="19"/>
  <c r="K1060" i="19"/>
  <c r="L1060" i="19"/>
  <c r="M1060" i="19"/>
  <c r="N1060" i="19"/>
  <c r="O1060" i="19"/>
  <c r="P1060" i="19"/>
  <c r="Q1060" i="19"/>
  <c r="R1060" i="19"/>
  <c r="S1060" i="19"/>
  <c r="T1060" i="19"/>
  <c r="U1060" i="19"/>
  <c r="V1060" i="19"/>
  <c r="W1060" i="19"/>
  <c r="Y1060" i="19"/>
  <c r="Z1060" i="19"/>
  <c r="AA1060" i="19"/>
  <c r="AB1060" i="19"/>
  <c r="AC1060" i="19"/>
  <c r="AU1060" i="19" s="1"/>
  <c r="AD1060" i="19"/>
  <c r="AE1060" i="19"/>
  <c r="AF1060" i="19"/>
  <c r="AG1060" i="19"/>
  <c r="AH1060" i="19"/>
  <c r="AI1060" i="19"/>
  <c r="AJ1060" i="19"/>
  <c r="AK1060" i="19"/>
  <c r="AL1060" i="19"/>
  <c r="AM1060" i="19"/>
  <c r="AN1060" i="19"/>
  <c r="AO1060" i="19"/>
  <c r="AP1060" i="19"/>
  <c r="AQ1060" i="19"/>
  <c r="AR1060" i="19"/>
  <c r="AS1060" i="19"/>
  <c r="AT1060" i="19"/>
  <c r="AV1060" i="19"/>
  <c r="AW1060" i="19"/>
  <c r="AX1060" i="19"/>
  <c r="AY1060" i="19"/>
  <c r="BB1060" i="19"/>
  <c r="F1061" i="19"/>
  <c r="X1061" i="19" s="1"/>
  <c r="G1061" i="19"/>
  <c r="H1061" i="19"/>
  <c r="I1061" i="19"/>
  <c r="J1061" i="19"/>
  <c r="K1061" i="19"/>
  <c r="L1061" i="19"/>
  <c r="M1061" i="19"/>
  <c r="N1061" i="19"/>
  <c r="O1061" i="19"/>
  <c r="P1061" i="19"/>
  <c r="Q1061" i="19"/>
  <c r="R1061" i="19"/>
  <c r="S1061" i="19"/>
  <c r="T1061" i="19"/>
  <c r="U1061" i="19"/>
  <c r="V1061" i="19"/>
  <c r="W1061" i="19"/>
  <c r="Y1061" i="19"/>
  <c r="Z1061" i="19"/>
  <c r="AA1061" i="19"/>
  <c r="AB1061" i="19"/>
  <c r="AC1061" i="19"/>
  <c r="AD1061" i="19"/>
  <c r="AE1061" i="19"/>
  <c r="AF1061" i="19"/>
  <c r="AG1061" i="19"/>
  <c r="AH1061" i="19"/>
  <c r="AI1061" i="19"/>
  <c r="AJ1061" i="19"/>
  <c r="AK1061" i="19"/>
  <c r="AL1061" i="19"/>
  <c r="AM1061" i="19"/>
  <c r="AN1061" i="19"/>
  <c r="AO1061" i="19"/>
  <c r="AP1061" i="19"/>
  <c r="AQ1061" i="19"/>
  <c r="AR1061" i="19"/>
  <c r="AS1061" i="19"/>
  <c r="AT1061" i="19"/>
  <c r="AU1061" i="19"/>
  <c r="AV1061" i="19"/>
  <c r="AW1061" i="19"/>
  <c r="AX1061" i="19"/>
  <c r="AY1061" i="19"/>
  <c r="BB1061" i="19"/>
  <c r="F1062" i="19"/>
  <c r="G1062" i="19"/>
  <c r="H1062" i="19"/>
  <c r="I1062" i="19"/>
  <c r="J1062" i="19"/>
  <c r="K1062" i="19"/>
  <c r="L1062" i="19"/>
  <c r="M1062" i="19"/>
  <c r="N1062" i="19"/>
  <c r="O1062" i="19"/>
  <c r="P1062" i="19"/>
  <c r="Q1062" i="19"/>
  <c r="R1062" i="19"/>
  <c r="S1062" i="19"/>
  <c r="T1062" i="19"/>
  <c r="U1062" i="19"/>
  <c r="V1062" i="19"/>
  <c r="W1062" i="19"/>
  <c r="X1062" i="19"/>
  <c r="Y1062" i="19"/>
  <c r="Z1062" i="19"/>
  <c r="AA1062" i="19"/>
  <c r="AB1062" i="19"/>
  <c r="AC1062" i="19"/>
  <c r="AD1062" i="19"/>
  <c r="AE1062" i="19"/>
  <c r="AF1062" i="19"/>
  <c r="AG1062" i="19"/>
  <c r="AH1062" i="19"/>
  <c r="AI1062" i="19"/>
  <c r="AJ1062" i="19"/>
  <c r="AK1062" i="19"/>
  <c r="AL1062" i="19"/>
  <c r="AM1062" i="19"/>
  <c r="AN1062" i="19"/>
  <c r="AO1062" i="19"/>
  <c r="AP1062" i="19"/>
  <c r="AQ1062" i="19"/>
  <c r="AR1062" i="19"/>
  <c r="AS1062" i="19"/>
  <c r="AT1062" i="19"/>
  <c r="AU1062" i="19"/>
  <c r="AV1062" i="19"/>
  <c r="AW1062" i="19"/>
  <c r="AX1062" i="19"/>
  <c r="AY1062" i="19"/>
  <c r="BB1062" i="19"/>
  <c r="F1063" i="19"/>
  <c r="G1063" i="19"/>
  <c r="H1063" i="19"/>
  <c r="I1063" i="19"/>
  <c r="J1063" i="19"/>
  <c r="K1063" i="19"/>
  <c r="L1063" i="19"/>
  <c r="M1063" i="19"/>
  <c r="N1063" i="19"/>
  <c r="O1063" i="19"/>
  <c r="P1063" i="19"/>
  <c r="Q1063" i="19"/>
  <c r="R1063" i="19"/>
  <c r="S1063" i="19"/>
  <c r="T1063" i="19"/>
  <c r="U1063" i="19"/>
  <c r="V1063" i="19"/>
  <c r="W1063" i="19"/>
  <c r="X1063" i="19"/>
  <c r="Y1063" i="19"/>
  <c r="Z1063" i="19"/>
  <c r="AA1063" i="19"/>
  <c r="AB1063" i="19"/>
  <c r="AC1063" i="19"/>
  <c r="AU1063" i="19" s="1"/>
  <c r="AD1063" i="19"/>
  <c r="AE1063" i="19"/>
  <c r="AF1063" i="19"/>
  <c r="AG1063" i="19"/>
  <c r="AH1063" i="19"/>
  <c r="AI1063" i="19"/>
  <c r="AJ1063" i="19"/>
  <c r="AK1063" i="19"/>
  <c r="AL1063" i="19"/>
  <c r="AM1063" i="19"/>
  <c r="AN1063" i="19"/>
  <c r="AO1063" i="19"/>
  <c r="AP1063" i="19"/>
  <c r="AQ1063" i="19"/>
  <c r="AR1063" i="19"/>
  <c r="AS1063" i="19"/>
  <c r="AT1063" i="19"/>
  <c r="AV1063" i="19"/>
  <c r="AW1063" i="19"/>
  <c r="AX1063" i="19"/>
  <c r="AY1063" i="19"/>
  <c r="BB1063" i="19"/>
  <c r="F1064" i="19"/>
  <c r="X1064" i="19" s="1"/>
  <c r="G1064" i="19"/>
  <c r="H1064" i="19"/>
  <c r="I1064" i="19"/>
  <c r="J1064" i="19"/>
  <c r="K1064" i="19"/>
  <c r="L1064" i="19"/>
  <c r="M1064" i="19"/>
  <c r="N1064" i="19"/>
  <c r="O1064" i="19"/>
  <c r="P1064" i="19"/>
  <c r="Q1064" i="19"/>
  <c r="R1064" i="19"/>
  <c r="S1064" i="19"/>
  <c r="T1064" i="19"/>
  <c r="U1064" i="19"/>
  <c r="V1064" i="19"/>
  <c r="W1064" i="19"/>
  <c r="Y1064" i="19"/>
  <c r="Z1064" i="19"/>
  <c r="AA1064" i="19"/>
  <c r="AB1064" i="19"/>
  <c r="AC1064" i="19"/>
  <c r="AD1064" i="19"/>
  <c r="AE1064" i="19"/>
  <c r="AF1064" i="19"/>
  <c r="AG1064" i="19"/>
  <c r="AH1064" i="19"/>
  <c r="AI1064" i="19"/>
  <c r="AJ1064" i="19"/>
  <c r="AK1064" i="19"/>
  <c r="AL1064" i="19"/>
  <c r="AM1064" i="19"/>
  <c r="AN1064" i="19"/>
  <c r="AO1064" i="19"/>
  <c r="AP1064" i="19"/>
  <c r="AQ1064" i="19"/>
  <c r="AR1064" i="19"/>
  <c r="AS1064" i="19"/>
  <c r="AT1064" i="19"/>
  <c r="AU1064" i="19"/>
  <c r="AV1064" i="19"/>
  <c r="AW1064" i="19"/>
  <c r="AX1064" i="19"/>
  <c r="AY1064" i="19"/>
  <c r="BB1064" i="19"/>
  <c r="F1065" i="19"/>
  <c r="G1065" i="19"/>
  <c r="H1065" i="19"/>
  <c r="I1065" i="19"/>
  <c r="J1065" i="19"/>
  <c r="K1065" i="19"/>
  <c r="L1065" i="19"/>
  <c r="M1065" i="19"/>
  <c r="N1065" i="19"/>
  <c r="O1065" i="19"/>
  <c r="P1065" i="19"/>
  <c r="Q1065" i="19"/>
  <c r="R1065" i="19"/>
  <c r="S1065" i="19"/>
  <c r="T1065" i="19"/>
  <c r="U1065" i="19"/>
  <c r="V1065" i="19"/>
  <c r="W1065" i="19"/>
  <c r="X1065" i="19"/>
  <c r="Y1065" i="19"/>
  <c r="Z1065" i="19"/>
  <c r="AA1065" i="19"/>
  <c r="AB1065" i="19"/>
  <c r="AC1065" i="19"/>
  <c r="AD1065" i="19"/>
  <c r="AE1065" i="19"/>
  <c r="AF1065" i="19"/>
  <c r="AG1065" i="19"/>
  <c r="AH1065" i="19"/>
  <c r="AI1065" i="19"/>
  <c r="AJ1065" i="19"/>
  <c r="AK1065" i="19"/>
  <c r="AL1065" i="19"/>
  <c r="AM1065" i="19"/>
  <c r="AN1065" i="19"/>
  <c r="AO1065" i="19"/>
  <c r="AP1065" i="19"/>
  <c r="AQ1065" i="19"/>
  <c r="AR1065" i="19"/>
  <c r="AS1065" i="19"/>
  <c r="AT1065" i="19"/>
  <c r="AU1065" i="19"/>
  <c r="AV1065" i="19"/>
  <c r="AW1065" i="19"/>
  <c r="AX1065" i="19"/>
  <c r="AY1065" i="19"/>
  <c r="BB1065" i="19"/>
  <c r="F1066" i="19"/>
  <c r="G1066" i="19"/>
  <c r="H1066" i="19"/>
  <c r="I1066" i="19"/>
  <c r="J1066" i="19"/>
  <c r="K1066" i="19"/>
  <c r="L1066" i="19"/>
  <c r="M1066" i="19"/>
  <c r="N1066" i="19"/>
  <c r="O1066" i="19"/>
  <c r="P1066" i="19"/>
  <c r="Q1066" i="19"/>
  <c r="R1066" i="19"/>
  <c r="S1066" i="19"/>
  <c r="T1066" i="19"/>
  <c r="U1066" i="19"/>
  <c r="V1066" i="19"/>
  <c r="W1066" i="19"/>
  <c r="X1066" i="19"/>
  <c r="Y1066" i="19"/>
  <c r="Z1066" i="19"/>
  <c r="AA1066" i="19"/>
  <c r="AB1066" i="19"/>
  <c r="AC1066" i="19"/>
  <c r="AU1066" i="19" s="1"/>
  <c r="AD1066" i="19"/>
  <c r="AE1066" i="19"/>
  <c r="AF1066" i="19"/>
  <c r="AG1066" i="19"/>
  <c r="AH1066" i="19"/>
  <c r="AI1066" i="19"/>
  <c r="AJ1066" i="19"/>
  <c r="AK1066" i="19"/>
  <c r="AL1066" i="19"/>
  <c r="AM1066" i="19"/>
  <c r="AN1066" i="19"/>
  <c r="AO1066" i="19"/>
  <c r="AP1066" i="19"/>
  <c r="AQ1066" i="19"/>
  <c r="AR1066" i="19"/>
  <c r="AS1066" i="19"/>
  <c r="AT1066" i="19"/>
  <c r="AV1066" i="19"/>
  <c r="AW1066" i="19"/>
  <c r="AX1066" i="19"/>
  <c r="AY1066" i="19"/>
  <c r="BB1066" i="19"/>
  <c r="F1067" i="19"/>
  <c r="X1067" i="19" s="1"/>
  <c r="G1067" i="19"/>
  <c r="H1067" i="19"/>
  <c r="I1067" i="19"/>
  <c r="J1067" i="19"/>
  <c r="K1067" i="19"/>
  <c r="L1067" i="19"/>
  <c r="M1067" i="19"/>
  <c r="N1067" i="19"/>
  <c r="O1067" i="19"/>
  <c r="P1067" i="19"/>
  <c r="Q1067" i="19"/>
  <c r="R1067" i="19"/>
  <c r="S1067" i="19"/>
  <c r="T1067" i="19"/>
  <c r="U1067" i="19"/>
  <c r="V1067" i="19"/>
  <c r="W1067" i="19"/>
  <c r="Y1067" i="19"/>
  <c r="Z1067" i="19"/>
  <c r="AA1067" i="19"/>
  <c r="AB1067" i="19"/>
  <c r="AC1067" i="19"/>
  <c r="AU1067" i="19" s="1"/>
  <c r="AD1067" i="19"/>
  <c r="AE1067" i="19"/>
  <c r="AF1067" i="19"/>
  <c r="AG1067" i="19"/>
  <c r="AH1067" i="19"/>
  <c r="AI1067" i="19"/>
  <c r="AJ1067" i="19"/>
  <c r="AK1067" i="19"/>
  <c r="AL1067" i="19"/>
  <c r="AM1067" i="19"/>
  <c r="AN1067" i="19"/>
  <c r="AO1067" i="19"/>
  <c r="AP1067" i="19"/>
  <c r="AQ1067" i="19"/>
  <c r="AR1067" i="19"/>
  <c r="AS1067" i="19"/>
  <c r="AT1067" i="19"/>
  <c r="AV1067" i="19"/>
  <c r="AW1067" i="19"/>
  <c r="AX1067" i="19"/>
  <c r="AY1067" i="19"/>
  <c r="BB1067" i="19"/>
  <c r="F1068" i="19"/>
  <c r="X1068" i="19" s="1"/>
  <c r="G1068" i="19"/>
  <c r="H1068" i="19"/>
  <c r="I1068" i="19"/>
  <c r="J1068" i="19"/>
  <c r="K1068" i="19"/>
  <c r="L1068" i="19"/>
  <c r="M1068" i="19"/>
  <c r="N1068" i="19"/>
  <c r="O1068" i="19"/>
  <c r="P1068" i="19"/>
  <c r="Q1068" i="19"/>
  <c r="R1068" i="19"/>
  <c r="S1068" i="19"/>
  <c r="T1068" i="19"/>
  <c r="U1068" i="19"/>
  <c r="V1068" i="19"/>
  <c r="W1068" i="19"/>
  <c r="Y1068" i="19"/>
  <c r="Z1068" i="19"/>
  <c r="AA1068" i="19"/>
  <c r="AB1068" i="19"/>
  <c r="AC1068" i="19"/>
  <c r="AD1068" i="19"/>
  <c r="AE1068" i="19"/>
  <c r="AF1068" i="19"/>
  <c r="AG1068" i="19"/>
  <c r="AH1068" i="19"/>
  <c r="AI1068" i="19"/>
  <c r="AJ1068" i="19"/>
  <c r="AK1068" i="19"/>
  <c r="AL1068" i="19"/>
  <c r="AM1068" i="19"/>
  <c r="AN1068" i="19"/>
  <c r="AO1068" i="19"/>
  <c r="AP1068" i="19"/>
  <c r="AQ1068" i="19"/>
  <c r="AR1068" i="19"/>
  <c r="AS1068" i="19"/>
  <c r="AT1068" i="19"/>
  <c r="AU1068" i="19"/>
  <c r="AV1068" i="19"/>
  <c r="AW1068" i="19"/>
  <c r="AX1068" i="19"/>
  <c r="AY1068" i="19"/>
  <c r="BB1068" i="19"/>
  <c r="F1069" i="19"/>
  <c r="G1069" i="19"/>
  <c r="H1069" i="19"/>
  <c r="I1069" i="19"/>
  <c r="J1069" i="19"/>
  <c r="K1069" i="19"/>
  <c r="L1069" i="19"/>
  <c r="M1069" i="19"/>
  <c r="N1069" i="19"/>
  <c r="O1069" i="19"/>
  <c r="P1069" i="19"/>
  <c r="Q1069" i="19"/>
  <c r="R1069" i="19"/>
  <c r="S1069" i="19"/>
  <c r="T1069" i="19"/>
  <c r="U1069" i="19"/>
  <c r="V1069" i="19"/>
  <c r="W1069" i="19"/>
  <c r="X1069" i="19"/>
  <c r="Y1069" i="19"/>
  <c r="Z1069" i="19"/>
  <c r="AA1069" i="19"/>
  <c r="AB1069" i="19"/>
  <c r="AC1069" i="19"/>
  <c r="AD1069" i="19"/>
  <c r="AE1069" i="19"/>
  <c r="AF1069" i="19"/>
  <c r="AG1069" i="19"/>
  <c r="AH1069" i="19"/>
  <c r="AI1069" i="19"/>
  <c r="AJ1069" i="19"/>
  <c r="AK1069" i="19"/>
  <c r="AL1069" i="19"/>
  <c r="AM1069" i="19"/>
  <c r="AN1069" i="19"/>
  <c r="AO1069" i="19"/>
  <c r="AP1069" i="19"/>
  <c r="AQ1069" i="19"/>
  <c r="AR1069" i="19"/>
  <c r="AS1069" i="19"/>
  <c r="AT1069" i="19"/>
  <c r="AU1069" i="19"/>
  <c r="AV1069" i="19"/>
  <c r="AW1069" i="19"/>
  <c r="AX1069" i="19"/>
  <c r="AY1069" i="19"/>
  <c r="BB1069" i="19"/>
  <c r="F1070" i="19"/>
  <c r="G1070" i="19"/>
  <c r="H1070" i="19"/>
  <c r="I1070" i="19"/>
  <c r="J1070" i="19"/>
  <c r="K1070" i="19"/>
  <c r="L1070" i="19"/>
  <c r="M1070" i="19"/>
  <c r="N1070" i="19"/>
  <c r="O1070" i="19"/>
  <c r="P1070" i="19"/>
  <c r="Q1070" i="19"/>
  <c r="R1070" i="19"/>
  <c r="S1070" i="19"/>
  <c r="T1070" i="19"/>
  <c r="U1070" i="19"/>
  <c r="V1070" i="19"/>
  <c r="W1070" i="19"/>
  <c r="X1070" i="19"/>
  <c r="Y1070" i="19"/>
  <c r="Z1070" i="19"/>
  <c r="AA1070" i="19"/>
  <c r="AB1070" i="19"/>
  <c r="AC1070" i="19"/>
  <c r="AD1070" i="19"/>
  <c r="AE1070" i="19"/>
  <c r="AF1070" i="19"/>
  <c r="AG1070" i="19"/>
  <c r="AH1070" i="19"/>
  <c r="AI1070" i="19"/>
  <c r="AJ1070" i="19"/>
  <c r="AK1070" i="19"/>
  <c r="AL1070" i="19"/>
  <c r="AM1070" i="19"/>
  <c r="AN1070" i="19"/>
  <c r="AO1070" i="19"/>
  <c r="AP1070" i="19"/>
  <c r="AQ1070" i="19"/>
  <c r="AR1070" i="19"/>
  <c r="AS1070" i="19"/>
  <c r="AT1070" i="19"/>
  <c r="AU1070" i="19"/>
  <c r="AV1070" i="19"/>
  <c r="AW1070" i="19"/>
  <c r="AX1070" i="19"/>
  <c r="AY1070" i="19"/>
  <c r="BB1070" i="19"/>
  <c r="F1071" i="19"/>
  <c r="G1071" i="19"/>
  <c r="H1071" i="19"/>
  <c r="I1071" i="19"/>
  <c r="J1071" i="19"/>
  <c r="K1071" i="19"/>
  <c r="L1071" i="19"/>
  <c r="M1071" i="19"/>
  <c r="N1071" i="19"/>
  <c r="O1071" i="19"/>
  <c r="P1071" i="19"/>
  <c r="Q1071" i="19"/>
  <c r="R1071" i="19"/>
  <c r="S1071" i="19"/>
  <c r="T1071" i="19"/>
  <c r="U1071" i="19"/>
  <c r="V1071" i="19"/>
  <c r="W1071" i="19"/>
  <c r="X1071" i="19"/>
  <c r="Y1071" i="19"/>
  <c r="Z1071" i="19"/>
  <c r="AA1071" i="19"/>
  <c r="AB1071" i="19"/>
  <c r="AC1071" i="19"/>
  <c r="AU1071" i="19" s="1"/>
  <c r="AD1071" i="19"/>
  <c r="AE1071" i="19"/>
  <c r="AF1071" i="19"/>
  <c r="AG1071" i="19"/>
  <c r="AH1071" i="19"/>
  <c r="AI1071" i="19"/>
  <c r="AJ1071" i="19"/>
  <c r="AK1071" i="19"/>
  <c r="AL1071" i="19"/>
  <c r="AM1071" i="19"/>
  <c r="AN1071" i="19"/>
  <c r="AO1071" i="19"/>
  <c r="AP1071" i="19"/>
  <c r="AQ1071" i="19"/>
  <c r="AR1071" i="19"/>
  <c r="AS1071" i="19"/>
  <c r="AT1071" i="19"/>
  <c r="AV1071" i="19"/>
  <c r="AW1071" i="19"/>
  <c r="AX1071" i="19"/>
  <c r="AY1071" i="19"/>
  <c r="BB1071" i="19"/>
  <c r="F1072" i="19"/>
  <c r="X1072" i="19" s="1"/>
  <c r="G1072" i="19"/>
  <c r="H1072" i="19"/>
  <c r="I1072" i="19"/>
  <c r="J1072" i="19"/>
  <c r="K1072" i="19"/>
  <c r="L1072" i="19"/>
  <c r="M1072" i="19"/>
  <c r="N1072" i="19"/>
  <c r="O1072" i="19"/>
  <c r="P1072" i="19"/>
  <c r="Q1072" i="19"/>
  <c r="R1072" i="19"/>
  <c r="S1072" i="19"/>
  <c r="T1072" i="19"/>
  <c r="U1072" i="19"/>
  <c r="V1072" i="19"/>
  <c r="W1072" i="19"/>
  <c r="Y1072" i="19"/>
  <c r="Z1072" i="19"/>
  <c r="AA1072" i="19"/>
  <c r="AB1072" i="19"/>
  <c r="AC1072" i="19"/>
  <c r="AD1072" i="19"/>
  <c r="AE1072" i="19"/>
  <c r="AF1072" i="19"/>
  <c r="AG1072" i="19"/>
  <c r="AH1072" i="19"/>
  <c r="AI1072" i="19"/>
  <c r="AJ1072" i="19"/>
  <c r="AK1072" i="19"/>
  <c r="AL1072" i="19"/>
  <c r="AM1072" i="19"/>
  <c r="AN1072" i="19"/>
  <c r="AO1072" i="19"/>
  <c r="AP1072" i="19"/>
  <c r="AQ1072" i="19"/>
  <c r="AR1072" i="19"/>
  <c r="AS1072" i="19"/>
  <c r="AT1072" i="19"/>
  <c r="AU1072" i="19"/>
  <c r="AV1072" i="19"/>
  <c r="AW1072" i="19"/>
  <c r="AX1072" i="19"/>
  <c r="AY1072" i="19"/>
  <c r="BB1072" i="19"/>
  <c r="F1073" i="19"/>
  <c r="G1073" i="19"/>
  <c r="H1073" i="19"/>
  <c r="I1073" i="19"/>
  <c r="J1073" i="19"/>
  <c r="K1073" i="19"/>
  <c r="L1073" i="19"/>
  <c r="M1073" i="19"/>
  <c r="N1073" i="19"/>
  <c r="O1073" i="19"/>
  <c r="P1073" i="19"/>
  <c r="Q1073" i="19"/>
  <c r="R1073" i="19"/>
  <c r="S1073" i="19"/>
  <c r="T1073" i="19"/>
  <c r="U1073" i="19"/>
  <c r="V1073" i="19"/>
  <c r="W1073" i="19"/>
  <c r="X1073" i="19"/>
  <c r="Y1073" i="19"/>
  <c r="Z1073" i="19"/>
  <c r="AA1073" i="19"/>
  <c r="AB1073" i="19"/>
  <c r="AC1073" i="19"/>
  <c r="AD1073" i="19"/>
  <c r="AE1073" i="19"/>
  <c r="AF1073" i="19"/>
  <c r="AG1073" i="19"/>
  <c r="AH1073" i="19"/>
  <c r="AI1073" i="19"/>
  <c r="AJ1073" i="19"/>
  <c r="AK1073" i="19"/>
  <c r="AL1073" i="19"/>
  <c r="AM1073" i="19"/>
  <c r="AN1073" i="19"/>
  <c r="AO1073" i="19"/>
  <c r="AP1073" i="19"/>
  <c r="AQ1073" i="19"/>
  <c r="AR1073" i="19"/>
  <c r="AS1073" i="19"/>
  <c r="AT1073" i="19"/>
  <c r="AU1073" i="19"/>
  <c r="AV1073" i="19"/>
  <c r="AW1073" i="19"/>
  <c r="AX1073" i="19"/>
  <c r="AY1073" i="19"/>
  <c r="BB1073" i="19"/>
  <c r="F1074" i="19"/>
  <c r="G1074" i="19"/>
  <c r="H1074" i="19"/>
  <c r="I1074" i="19"/>
  <c r="J1074" i="19"/>
  <c r="K1074" i="19"/>
  <c r="L1074" i="19"/>
  <c r="M1074" i="19"/>
  <c r="N1074" i="19"/>
  <c r="O1074" i="19"/>
  <c r="P1074" i="19"/>
  <c r="Q1074" i="19"/>
  <c r="R1074" i="19"/>
  <c r="S1074" i="19"/>
  <c r="T1074" i="19"/>
  <c r="U1074" i="19"/>
  <c r="V1074" i="19"/>
  <c r="W1074" i="19"/>
  <c r="X1074" i="19"/>
  <c r="Y1074" i="19"/>
  <c r="Z1074" i="19"/>
  <c r="AA1074" i="19"/>
  <c r="AB1074" i="19"/>
  <c r="AC1074" i="19"/>
  <c r="AU1074" i="19" s="1"/>
  <c r="AD1074" i="19"/>
  <c r="AE1074" i="19"/>
  <c r="AF1074" i="19"/>
  <c r="AG1074" i="19"/>
  <c r="AH1074" i="19"/>
  <c r="AI1074" i="19"/>
  <c r="AJ1074" i="19"/>
  <c r="AK1074" i="19"/>
  <c r="AL1074" i="19"/>
  <c r="AM1074" i="19"/>
  <c r="AN1074" i="19"/>
  <c r="AO1074" i="19"/>
  <c r="AP1074" i="19"/>
  <c r="AQ1074" i="19"/>
  <c r="AR1074" i="19"/>
  <c r="AS1074" i="19"/>
  <c r="AT1074" i="19"/>
  <c r="AV1074" i="19"/>
  <c r="AW1074" i="19"/>
  <c r="AX1074" i="19"/>
  <c r="AY1074" i="19"/>
  <c r="BB1074" i="19"/>
  <c r="F1075" i="19"/>
  <c r="X1075" i="19" s="1"/>
  <c r="G1075" i="19"/>
  <c r="H1075" i="19"/>
  <c r="I1075" i="19"/>
  <c r="J1075" i="19"/>
  <c r="K1075" i="19"/>
  <c r="L1075" i="19"/>
  <c r="M1075" i="19"/>
  <c r="N1075" i="19"/>
  <c r="O1075" i="19"/>
  <c r="P1075" i="19"/>
  <c r="Q1075" i="19"/>
  <c r="R1075" i="19"/>
  <c r="S1075" i="19"/>
  <c r="T1075" i="19"/>
  <c r="U1075" i="19"/>
  <c r="V1075" i="19"/>
  <c r="W1075" i="19"/>
  <c r="Y1075" i="19"/>
  <c r="Z1075" i="19"/>
  <c r="AA1075" i="19"/>
  <c r="AB1075" i="19"/>
  <c r="AC1075" i="19"/>
  <c r="AU1075" i="19" s="1"/>
  <c r="AD1075" i="19"/>
  <c r="AE1075" i="19"/>
  <c r="AF1075" i="19"/>
  <c r="AG1075" i="19"/>
  <c r="AH1075" i="19"/>
  <c r="AI1075" i="19"/>
  <c r="AJ1075" i="19"/>
  <c r="AK1075" i="19"/>
  <c r="AL1075" i="19"/>
  <c r="AM1075" i="19"/>
  <c r="AN1075" i="19"/>
  <c r="AO1075" i="19"/>
  <c r="AP1075" i="19"/>
  <c r="AQ1075" i="19"/>
  <c r="AR1075" i="19"/>
  <c r="AS1075" i="19"/>
  <c r="AT1075" i="19"/>
  <c r="AV1075" i="19"/>
  <c r="AW1075" i="19"/>
  <c r="AX1075" i="19"/>
  <c r="AY1075" i="19"/>
  <c r="BB1075" i="19"/>
  <c r="F1076" i="19"/>
  <c r="X1076" i="19" s="1"/>
  <c r="G1076" i="19"/>
  <c r="H1076" i="19"/>
  <c r="I1076" i="19"/>
  <c r="J1076" i="19"/>
  <c r="K1076" i="19"/>
  <c r="L1076" i="19"/>
  <c r="M1076" i="19"/>
  <c r="N1076" i="19"/>
  <c r="O1076" i="19"/>
  <c r="P1076" i="19"/>
  <c r="Q1076" i="19"/>
  <c r="R1076" i="19"/>
  <c r="S1076" i="19"/>
  <c r="T1076" i="19"/>
  <c r="U1076" i="19"/>
  <c r="W1076" i="19"/>
  <c r="Y1076" i="19"/>
  <c r="Z1076" i="19"/>
  <c r="AA1076" i="19"/>
  <c r="AB1076" i="19"/>
  <c r="AC1076" i="19"/>
  <c r="AD1076" i="19"/>
  <c r="AE1076" i="19"/>
  <c r="AF1076" i="19"/>
  <c r="AG1076" i="19"/>
  <c r="AH1076" i="19"/>
  <c r="AI1076" i="19"/>
  <c r="AJ1076" i="19"/>
  <c r="AK1076" i="19"/>
  <c r="AL1076" i="19"/>
  <c r="AM1076" i="19"/>
  <c r="AN1076" i="19"/>
  <c r="AO1076" i="19"/>
  <c r="AP1076" i="19"/>
  <c r="AQ1076" i="19"/>
  <c r="AR1076" i="19"/>
  <c r="AS1076" i="19"/>
  <c r="AT1076" i="19"/>
  <c r="AU1076" i="19"/>
  <c r="AV1076" i="19"/>
  <c r="AW1076" i="19"/>
  <c r="AX1076" i="19"/>
  <c r="AY1076" i="19"/>
  <c r="BB1076" i="19"/>
  <c r="F1077" i="19"/>
  <c r="G1077" i="19"/>
  <c r="H1077" i="19"/>
  <c r="I1077" i="19"/>
  <c r="J1077" i="19"/>
  <c r="K1077" i="19"/>
  <c r="L1077" i="19"/>
  <c r="M1077" i="19"/>
  <c r="N1077" i="19"/>
  <c r="O1077" i="19"/>
  <c r="P1077" i="19"/>
  <c r="Q1077" i="19"/>
  <c r="R1077" i="19"/>
  <c r="S1077" i="19"/>
  <c r="T1077" i="19"/>
  <c r="U1077" i="19"/>
  <c r="V1077" i="19"/>
  <c r="W1077" i="19"/>
  <c r="X1077" i="19"/>
  <c r="Y1077" i="19"/>
  <c r="Z1077" i="19"/>
  <c r="AA1077" i="19"/>
  <c r="AB1077" i="19"/>
  <c r="AC1077" i="19"/>
  <c r="AD1077" i="19"/>
  <c r="AE1077" i="19"/>
  <c r="AF1077" i="19"/>
  <c r="AG1077" i="19"/>
  <c r="AH1077" i="19"/>
  <c r="AI1077" i="19"/>
  <c r="AJ1077" i="19"/>
  <c r="AK1077" i="19"/>
  <c r="AL1077" i="19"/>
  <c r="AM1077" i="19"/>
  <c r="AN1077" i="19"/>
  <c r="AO1077" i="19"/>
  <c r="AP1077" i="19"/>
  <c r="AQ1077" i="19"/>
  <c r="AR1077" i="19"/>
  <c r="AS1077" i="19"/>
  <c r="AT1077" i="19"/>
  <c r="AU1077" i="19"/>
  <c r="AV1077" i="19"/>
  <c r="AW1077" i="19"/>
  <c r="AX1077" i="19"/>
  <c r="AY1077" i="19"/>
  <c r="BB1077" i="19"/>
  <c r="F1078" i="19"/>
  <c r="G1078" i="19"/>
  <c r="H1078" i="19"/>
  <c r="I1078" i="19"/>
  <c r="J1078" i="19"/>
  <c r="K1078" i="19"/>
  <c r="L1078" i="19"/>
  <c r="M1078" i="19"/>
  <c r="N1078" i="19"/>
  <c r="O1078" i="19"/>
  <c r="P1078" i="19"/>
  <c r="Q1078" i="19"/>
  <c r="R1078" i="19"/>
  <c r="S1078" i="19"/>
  <c r="T1078" i="19"/>
  <c r="U1078" i="19"/>
  <c r="V1078" i="19"/>
  <c r="W1078" i="19"/>
  <c r="X1078" i="19"/>
  <c r="Y1078" i="19"/>
  <c r="Z1078" i="19"/>
  <c r="AA1078" i="19"/>
  <c r="AB1078" i="19"/>
  <c r="AC1078" i="19"/>
  <c r="AD1078" i="19"/>
  <c r="AE1078" i="19"/>
  <c r="AF1078" i="19"/>
  <c r="AG1078" i="19"/>
  <c r="AH1078" i="19"/>
  <c r="AI1078" i="19"/>
  <c r="AJ1078" i="19"/>
  <c r="AK1078" i="19"/>
  <c r="AL1078" i="19"/>
  <c r="AM1078" i="19"/>
  <c r="AN1078" i="19"/>
  <c r="AO1078" i="19"/>
  <c r="AP1078" i="19"/>
  <c r="AQ1078" i="19"/>
  <c r="AR1078" i="19"/>
  <c r="AS1078" i="19"/>
  <c r="AT1078" i="19"/>
  <c r="AU1078" i="19"/>
  <c r="AV1078" i="19"/>
  <c r="AW1078" i="19"/>
  <c r="AX1078" i="19"/>
  <c r="AY1078" i="19"/>
  <c r="BB1078" i="19"/>
  <c r="F1079" i="19"/>
  <c r="G1079" i="19"/>
  <c r="H1079" i="19"/>
  <c r="I1079" i="19"/>
  <c r="J1079" i="19"/>
  <c r="K1079" i="19"/>
  <c r="L1079" i="19"/>
  <c r="M1079" i="19"/>
  <c r="N1079" i="19"/>
  <c r="O1079" i="19"/>
  <c r="P1079" i="19"/>
  <c r="Q1079" i="19"/>
  <c r="R1079" i="19"/>
  <c r="S1079" i="19"/>
  <c r="T1079" i="19"/>
  <c r="U1079" i="19"/>
  <c r="V1079" i="19"/>
  <c r="W1079" i="19"/>
  <c r="X1079" i="19"/>
  <c r="Y1079" i="19"/>
  <c r="Z1079" i="19"/>
  <c r="AA1079" i="19"/>
  <c r="AB1079" i="19"/>
  <c r="AC1079" i="19"/>
  <c r="AU1079" i="19" s="1"/>
  <c r="AD1079" i="19"/>
  <c r="AE1079" i="19"/>
  <c r="AF1079" i="19"/>
  <c r="AG1079" i="19"/>
  <c r="AH1079" i="19"/>
  <c r="AI1079" i="19"/>
  <c r="AJ1079" i="19"/>
  <c r="AK1079" i="19"/>
  <c r="AL1079" i="19"/>
  <c r="AM1079" i="19"/>
  <c r="AN1079" i="19"/>
  <c r="AO1079" i="19"/>
  <c r="AP1079" i="19"/>
  <c r="AQ1079" i="19"/>
  <c r="AR1079" i="19"/>
  <c r="AS1079" i="19"/>
  <c r="AT1079" i="19"/>
  <c r="AV1079" i="19"/>
  <c r="AW1079" i="19"/>
  <c r="AX1079" i="19"/>
  <c r="AY1079" i="19"/>
  <c r="BB1079" i="19"/>
  <c r="F1080" i="19"/>
  <c r="X1080" i="19" s="1"/>
  <c r="G1080" i="19"/>
  <c r="H1080" i="19"/>
  <c r="I1080" i="19"/>
  <c r="J1080" i="19"/>
  <c r="K1080" i="19"/>
  <c r="L1080" i="19"/>
  <c r="M1080" i="19"/>
  <c r="N1080" i="19"/>
  <c r="O1080" i="19"/>
  <c r="P1080" i="19"/>
  <c r="Q1080" i="19"/>
  <c r="R1080" i="19"/>
  <c r="S1080" i="19"/>
  <c r="T1080" i="19"/>
  <c r="U1080" i="19"/>
  <c r="V1080" i="19"/>
  <c r="W1080" i="19"/>
  <c r="Y1080" i="19"/>
  <c r="Z1080" i="19"/>
  <c r="AA1080" i="19"/>
  <c r="AB1080" i="19"/>
  <c r="AC1080" i="19"/>
  <c r="AD1080" i="19"/>
  <c r="AE1080" i="19"/>
  <c r="AF1080" i="19"/>
  <c r="AG1080" i="19"/>
  <c r="AH1080" i="19"/>
  <c r="AI1080" i="19"/>
  <c r="AJ1080" i="19"/>
  <c r="AK1080" i="19"/>
  <c r="AL1080" i="19"/>
  <c r="AM1080" i="19"/>
  <c r="AN1080" i="19"/>
  <c r="AO1080" i="19"/>
  <c r="AP1080" i="19"/>
  <c r="AQ1080" i="19"/>
  <c r="AR1080" i="19"/>
  <c r="AS1080" i="19"/>
  <c r="AT1080" i="19"/>
  <c r="AU1080" i="19"/>
  <c r="AV1080" i="19"/>
  <c r="AW1080" i="19"/>
  <c r="AX1080" i="19"/>
  <c r="AY1080" i="19"/>
  <c r="BB1080" i="19"/>
  <c r="F1081" i="19"/>
  <c r="G1081" i="19"/>
  <c r="H1081" i="19"/>
  <c r="I1081" i="19"/>
  <c r="J1081" i="19"/>
  <c r="K1081" i="19"/>
  <c r="L1081" i="19"/>
  <c r="M1081" i="19"/>
  <c r="N1081" i="19"/>
  <c r="O1081" i="19"/>
  <c r="P1081" i="19"/>
  <c r="Q1081" i="19"/>
  <c r="R1081" i="19"/>
  <c r="S1081" i="19"/>
  <c r="T1081" i="19"/>
  <c r="U1081" i="19"/>
  <c r="V1081" i="19"/>
  <c r="W1081" i="19"/>
  <c r="X1081" i="19"/>
  <c r="Y1081" i="19"/>
  <c r="Z1081" i="19"/>
  <c r="AA1081" i="19"/>
  <c r="AB1081" i="19"/>
  <c r="AC1081" i="19"/>
  <c r="AD1081" i="19"/>
  <c r="AE1081" i="19"/>
  <c r="AF1081" i="19"/>
  <c r="AG1081" i="19"/>
  <c r="AH1081" i="19"/>
  <c r="AI1081" i="19"/>
  <c r="AJ1081" i="19"/>
  <c r="AK1081" i="19"/>
  <c r="AL1081" i="19"/>
  <c r="AM1081" i="19"/>
  <c r="AN1081" i="19"/>
  <c r="AO1081" i="19"/>
  <c r="AP1081" i="19"/>
  <c r="AQ1081" i="19"/>
  <c r="AR1081" i="19"/>
  <c r="AS1081" i="19"/>
  <c r="AT1081" i="19"/>
  <c r="AU1081" i="19"/>
  <c r="AV1081" i="19"/>
  <c r="AW1081" i="19"/>
  <c r="AX1081" i="19"/>
  <c r="AY1081" i="19"/>
  <c r="BB1081" i="19"/>
  <c r="F1082" i="19"/>
  <c r="G1082" i="19"/>
  <c r="H1082" i="19"/>
  <c r="I1082" i="19"/>
  <c r="J1082" i="19"/>
  <c r="K1082" i="19"/>
  <c r="L1082" i="19"/>
  <c r="M1082" i="19"/>
  <c r="N1082" i="19"/>
  <c r="O1082" i="19"/>
  <c r="P1082" i="19"/>
  <c r="Q1082" i="19"/>
  <c r="R1082" i="19"/>
  <c r="S1082" i="19"/>
  <c r="T1082" i="19"/>
  <c r="U1082" i="19"/>
  <c r="V1082" i="19"/>
  <c r="W1082" i="19"/>
  <c r="X1082" i="19"/>
  <c r="Y1082" i="19"/>
  <c r="Z1082" i="19"/>
  <c r="AA1082" i="19"/>
  <c r="AB1082" i="19"/>
  <c r="AC1082" i="19"/>
  <c r="AU1082" i="19" s="1"/>
  <c r="AD1082" i="19"/>
  <c r="AE1082" i="19"/>
  <c r="AF1082" i="19"/>
  <c r="AG1082" i="19"/>
  <c r="AH1082" i="19"/>
  <c r="AI1082" i="19"/>
  <c r="AJ1082" i="19"/>
  <c r="AK1082" i="19"/>
  <c r="AL1082" i="19"/>
  <c r="AM1082" i="19"/>
  <c r="AN1082" i="19"/>
  <c r="AO1082" i="19"/>
  <c r="AP1082" i="19"/>
  <c r="AQ1082" i="19"/>
  <c r="AR1082" i="19"/>
  <c r="AS1082" i="19"/>
  <c r="AT1082" i="19"/>
  <c r="AV1082" i="19"/>
  <c r="AW1082" i="19"/>
  <c r="AX1082" i="19"/>
  <c r="AY1082" i="19"/>
  <c r="BB1082" i="19"/>
  <c r="F1083" i="19"/>
  <c r="X1083" i="19" s="1"/>
  <c r="G1083" i="19"/>
  <c r="H1083" i="19"/>
  <c r="I1083" i="19"/>
  <c r="J1083" i="19"/>
  <c r="K1083" i="19"/>
  <c r="L1083" i="19"/>
  <c r="M1083" i="19"/>
  <c r="N1083" i="19"/>
  <c r="O1083" i="19"/>
  <c r="P1083" i="19"/>
  <c r="Q1083" i="19"/>
  <c r="R1083" i="19"/>
  <c r="S1083" i="19"/>
  <c r="T1083" i="19"/>
  <c r="U1083" i="19"/>
  <c r="V1083" i="19"/>
  <c r="W1083" i="19"/>
  <c r="Y1083" i="19"/>
  <c r="Z1083" i="19"/>
  <c r="AA1083" i="19"/>
  <c r="AB1083" i="19"/>
  <c r="AC1083" i="19"/>
  <c r="AU1083" i="19" s="1"/>
  <c r="AD1083" i="19"/>
  <c r="AE1083" i="19"/>
  <c r="AF1083" i="19"/>
  <c r="AG1083" i="19"/>
  <c r="AH1083" i="19"/>
  <c r="AI1083" i="19"/>
  <c r="AJ1083" i="19"/>
  <c r="AK1083" i="19"/>
  <c r="AL1083" i="19"/>
  <c r="AM1083" i="19"/>
  <c r="AN1083" i="19"/>
  <c r="AO1083" i="19"/>
  <c r="AP1083" i="19"/>
  <c r="AQ1083" i="19"/>
  <c r="AR1083" i="19"/>
  <c r="AS1083" i="19"/>
  <c r="AT1083" i="19"/>
  <c r="AV1083" i="19"/>
  <c r="AW1083" i="19"/>
  <c r="AX1083" i="19"/>
  <c r="AY1083" i="19"/>
  <c r="BB1083" i="19"/>
  <c r="F1084" i="19"/>
  <c r="X1084" i="19" s="1"/>
  <c r="G1084" i="19"/>
  <c r="H1084" i="19"/>
  <c r="I1084" i="19"/>
  <c r="J1084" i="19"/>
  <c r="K1084" i="19"/>
  <c r="L1084" i="19"/>
  <c r="M1084" i="19"/>
  <c r="N1084" i="19"/>
  <c r="O1084" i="19"/>
  <c r="P1084" i="19"/>
  <c r="Q1084" i="19"/>
  <c r="R1084" i="19"/>
  <c r="S1084" i="19"/>
  <c r="T1084" i="19"/>
  <c r="U1084" i="19"/>
  <c r="V1084" i="19"/>
  <c r="W1084" i="19"/>
  <c r="Y1084" i="19"/>
  <c r="Z1084" i="19"/>
  <c r="AA1084" i="19"/>
  <c r="AB1084" i="19"/>
  <c r="AC1084" i="19"/>
  <c r="AU1084" i="19" s="1"/>
  <c r="AD1084" i="19"/>
  <c r="AE1084" i="19"/>
  <c r="AF1084" i="19"/>
  <c r="AG1084" i="19"/>
  <c r="AH1084" i="19"/>
  <c r="AI1084" i="19"/>
  <c r="AJ1084" i="19"/>
  <c r="AK1084" i="19"/>
  <c r="AL1084" i="19"/>
  <c r="AM1084" i="19"/>
  <c r="AN1084" i="19"/>
  <c r="AO1084" i="19"/>
  <c r="AP1084" i="19"/>
  <c r="AQ1084" i="19"/>
  <c r="AR1084" i="19"/>
  <c r="AT1084" i="19"/>
  <c r="AV1084" i="19"/>
  <c r="AW1084" i="19"/>
  <c r="AX1084" i="19"/>
  <c r="AY1084" i="19"/>
  <c r="BB1084" i="19"/>
  <c r="F1085" i="19"/>
  <c r="X1085" i="19" s="1"/>
  <c r="G1085" i="19"/>
  <c r="H1085" i="19"/>
  <c r="I1085" i="19"/>
  <c r="J1085" i="19"/>
  <c r="K1085" i="19"/>
  <c r="L1085" i="19"/>
  <c r="M1085" i="19"/>
  <c r="N1085" i="19"/>
  <c r="O1085" i="19"/>
  <c r="P1085" i="19"/>
  <c r="Q1085" i="19"/>
  <c r="R1085" i="19"/>
  <c r="S1085" i="19"/>
  <c r="T1085" i="19"/>
  <c r="U1085" i="19"/>
  <c r="V1085" i="19"/>
  <c r="W1085" i="19"/>
  <c r="Y1085" i="19"/>
  <c r="Z1085" i="19"/>
  <c r="AA1085" i="19"/>
  <c r="AB1085" i="19"/>
  <c r="AC1085" i="19"/>
  <c r="AD1085" i="19"/>
  <c r="AE1085" i="19"/>
  <c r="AF1085" i="19"/>
  <c r="AG1085" i="19"/>
  <c r="AH1085" i="19"/>
  <c r="AI1085" i="19"/>
  <c r="AJ1085" i="19"/>
  <c r="AK1085" i="19"/>
  <c r="AL1085" i="19"/>
  <c r="AM1085" i="19"/>
  <c r="AN1085" i="19"/>
  <c r="AO1085" i="19"/>
  <c r="AP1085" i="19"/>
  <c r="AQ1085" i="19"/>
  <c r="AR1085" i="19"/>
  <c r="AS1085" i="19"/>
  <c r="AT1085" i="19"/>
  <c r="AU1085" i="19"/>
  <c r="AV1085" i="19"/>
  <c r="AW1085" i="19"/>
  <c r="AX1085" i="19"/>
  <c r="AY1085" i="19"/>
  <c r="BB1085" i="19"/>
  <c r="F1086" i="19"/>
  <c r="G1086" i="19"/>
  <c r="H1086" i="19"/>
  <c r="I1086" i="19"/>
  <c r="J1086" i="19"/>
  <c r="K1086" i="19"/>
  <c r="L1086" i="19"/>
  <c r="M1086" i="19"/>
  <c r="N1086" i="19"/>
  <c r="O1086" i="19"/>
  <c r="P1086" i="19"/>
  <c r="Q1086" i="19"/>
  <c r="R1086" i="19"/>
  <c r="S1086" i="19"/>
  <c r="T1086" i="19"/>
  <c r="U1086" i="19"/>
  <c r="V1086" i="19"/>
  <c r="W1086" i="19"/>
  <c r="X1086" i="19"/>
  <c r="Y1086" i="19"/>
  <c r="Z1086" i="19"/>
  <c r="AA1086" i="19"/>
  <c r="AB1086" i="19"/>
  <c r="AC1086" i="19"/>
  <c r="AD1086" i="19"/>
  <c r="AE1086" i="19"/>
  <c r="AF1086" i="19"/>
  <c r="AG1086" i="19"/>
  <c r="AH1086" i="19"/>
  <c r="AI1086" i="19"/>
  <c r="AJ1086" i="19"/>
  <c r="AK1086" i="19"/>
  <c r="AL1086" i="19"/>
  <c r="AM1086" i="19"/>
  <c r="AN1086" i="19"/>
  <c r="AO1086" i="19"/>
  <c r="AP1086" i="19"/>
  <c r="AQ1086" i="19"/>
  <c r="AR1086" i="19"/>
  <c r="AS1086" i="19"/>
  <c r="AT1086" i="19"/>
  <c r="AU1086" i="19"/>
  <c r="AV1086" i="19"/>
  <c r="AW1086" i="19"/>
  <c r="AX1086" i="19"/>
  <c r="AY1086" i="19"/>
  <c r="BB1086" i="19"/>
  <c r="F1087" i="19"/>
  <c r="G1087" i="19"/>
  <c r="H1087" i="19"/>
  <c r="I1087" i="19"/>
  <c r="J1087" i="19"/>
  <c r="K1087" i="19"/>
  <c r="L1087" i="19"/>
  <c r="M1087" i="19"/>
  <c r="N1087" i="19"/>
  <c r="O1087" i="19"/>
  <c r="P1087" i="19"/>
  <c r="Q1087" i="19"/>
  <c r="R1087" i="19"/>
  <c r="S1087" i="19"/>
  <c r="T1087" i="19"/>
  <c r="U1087" i="19"/>
  <c r="V1087" i="19"/>
  <c r="W1087" i="19"/>
  <c r="X1087" i="19"/>
  <c r="Y1087" i="19"/>
  <c r="Z1087" i="19"/>
  <c r="AA1087" i="19"/>
  <c r="AB1087" i="19"/>
  <c r="AC1087" i="19"/>
  <c r="AU1087" i="19" s="1"/>
  <c r="AD1087" i="19"/>
  <c r="AE1087" i="19"/>
  <c r="AF1087" i="19"/>
  <c r="AG1087" i="19"/>
  <c r="AH1087" i="19"/>
  <c r="AI1087" i="19"/>
  <c r="AJ1087" i="19"/>
  <c r="AK1087" i="19"/>
  <c r="AL1087" i="19"/>
  <c r="AM1087" i="19"/>
  <c r="AN1087" i="19"/>
  <c r="AO1087" i="19"/>
  <c r="AP1087" i="19"/>
  <c r="AQ1087" i="19"/>
  <c r="AR1087" i="19"/>
  <c r="AS1087" i="19"/>
  <c r="AT1087" i="19"/>
  <c r="AV1087" i="19"/>
  <c r="AW1087" i="19"/>
  <c r="AX1087" i="19"/>
  <c r="AY1087" i="19"/>
  <c r="BB1087" i="19"/>
  <c r="F1088" i="19"/>
  <c r="X1088" i="19" s="1"/>
  <c r="G1088" i="19"/>
  <c r="H1088" i="19"/>
  <c r="I1088" i="19"/>
  <c r="J1088" i="19"/>
  <c r="K1088" i="19"/>
  <c r="L1088" i="19"/>
  <c r="M1088" i="19"/>
  <c r="N1088" i="19"/>
  <c r="O1088" i="19"/>
  <c r="P1088" i="19"/>
  <c r="Q1088" i="19"/>
  <c r="R1088" i="19"/>
  <c r="S1088" i="19"/>
  <c r="T1088" i="19"/>
  <c r="U1088" i="19"/>
  <c r="V1088" i="19"/>
  <c r="W1088" i="19"/>
  <c r="Y1088" i="19"/>
  <c r="Z1088" i="19"/>
  <c r="AA1088" i="19"/>
  <c r="AB1088" i="19"/>
  <c r="AC1088" i="19"/>
  <c r="AD1088" i="19"/>
  <c r="AE1088" i="19"/>
  <c r="AF1088" i="19"/>
  <c r="AG1088" i="19"/>
  <c r="AH1088" i="19"/>
  <c r="AI1088" i="19"/>
  <c r="AJ1088" i="19"/>
  <c r="AK1088" i="19"/>
  <c r="AL1088" i="19"/>
  <c r="AM1088" i="19"/>
  <c r="AN1088" i="19"/>
  <c r="AO1088" i="19"/>
  <c r="AP1088" i="19"/>
  <c r="AQ1088" i="19"/>
  <c r="AR1088" i="19"/>
  <c r="AS1088" i="19"/>
  <c r="AT1088" i="19"/>
  <c r="AU1088" i="19"/>
  <c r="AV1088" i="19"/>
  <c r="AW1088" i="19"/>
  <c r="AX1088" i="19"/>
  <c r="AY1088" i="19"/>
  <c r="BB1088" i="19"/>
  <c r="F1089" i="19"/>
  <c r="G1089" i="19"/>
  <c r="H1089" i="19"/>
  <c r="I1089" i="19"/>
  <c r="J1089" i="19"/>
  <c r="K1089" i="19"/>
  <c r="L1089" i="19"/>
  <c r="M1089" i="19"/>
  <c r="N1089" i="19"/>
  <c r="O1089" i="19"/>
  <c r="P1089" i="19"/>
  <c r="Q1089" i="19"/>
  <c r="R1089" i="19"/>
  <c r="S1089" i="19"/>
  <c r="T1089" i="19"/>
  <c r="U1089" i="19"/>
  <c r="V1089" i="19"/>
  <c r="W1089" i="19"/>
  <c r="X1089" i="19"/>
  <c r="Y1089" i="19"/>
  <c r="Z1089" i="19"/>
  <c r="AA1089" i="19"/>
  <c r="AB1089" i="19"/>
  <c r="AC1089" i="19"/>
  <c r="AD1089" i="19"/>
  <c r="AE1089" i="19"/>
  <c r="AF1089" i="19"/>
  <c r="AG1089" i="19"/>
  <c r="AH1089" i="19"/>
  <c r="AI1089" i="19"/>
  <c r="AJ1089" i="19"/>
  <c r="AK1089" i="19"/>
  <c r="AL1089" i="19"/>
  <c r="AM1089" i="19"/>
  <c r="AN1089" i="19"/>
  <c r="AO1089" i="19"/>
  <c r="AP1089" i="19"/>
  <c r="AQ1089" i="19"/>
  <c r="AR1089" i="19"/>
  <c r="AS1089" i="19"/>
  <c r="AT1089" i="19"/>
  <c r="AU1089" i="19"/>
  <c r="AV1089" i="19"/>
  <c r="AW1089" i="19"/>
  <c r="AX1089" i="19"/>
  <c r="AY1089" i="19"/>
  <c r="BB1089" i="19"/>
  <c r="F1090" i="19"/>
  <c r="G1090" i="19"/>
  <c r="H1090" i="19"/>
  <c r="I1090" i="19"/>
  <c r="J1090" i="19"/>
  <c r="K1090" i="19"/>
  <c r="L1090" i="19"/>
  <c r="M1090" i="19"/>
  <c r="N1090" i="19"/>
  <c r="O1090" i="19"/>
  <c r="P1090" i="19"/>
  <c r="Q1090" i="19"/>
  <c r="R1090" i="19"/>
  <c r="S1090" i="19"/>
  <c r="T1090" i="19"/>
  <c r="U1090" i="19"/>
  <c r="V1090" i="19"/>
  <c r="W1090" i="19"/>
  <c r="X1090" i="19"/>
  <c r="Y1090" i="19"/>
  <c r="Z1090" i="19"/>
  <c r="AA1090" i="19"/>
  <c r="AB1090" i="19"/>
  <c r="AC1090" i="19"/>
  <c r="AU1090" i="19" s="1"/>
  <c r="AD1090" i="19"/>
  <c r="AE1090" i="19"/>
  <c r="AF1090" i="19"/>
  <c r="AG1090" i="19"/>
  <c r="AH1090" i="19"/>
  <c r="AI1090" i="19"/>
  <c r="AJ1090" i="19"/>
  <c r="AK1090" i="19"/>
  <c r="AL1090" i="19"/>
  <c r="AM1090" i="19"/>
  <c r="AN1090" i="19"/>
  <c r="AO1090" i="19"/>
  <c r="AP1090" i="19"/>
  <c r="AQ1090" i="19"/>
  <c r="AR1090" i="19"/>
  <c r="AT1090" i="19"/>
  <c r="AV1090" i="19"/>
  <c r="AW1090" i="19"/>
  <c r="AX1090" i="19"/>
  <c r="AY1090" i="19"/>
  <c r="BB1090" i="19"/>
  <c r="F1091" i="19"/>
  <c r="X1091" i="19" s="1"/>
  <c r="G1091" i="19"/>
  <c r="H1091" i="19"/>
  <c r="I1091" i="19"/>
  <c r="J1091" i="19"/>
  <c r="K1091" i="19"/>
  <c r="L1091" i="19"/>
  <c r="M1091" i="19"/>
  <c r="N1091" i="19"/>
  <c r="O1091" i="19"/>
  <c r="P1091" i="19"/>
  <c r="Q1091" i="19"/>
  <c r="R1091" i="19"/>
  <c r="S1091" i="19"/>
  <c r="T1091" i="19"/>
  <c r="U1091" i="19"/>
  <c r="W1091" i="19"/>
  <c r="Y1091" i="19"/>
  <c r="Z1091" i="19"/>
  <c r="AA1091" i="19"/>
  <c r="AB1091" i="19"/>
  <c r="AC1091" i="19"/>
  <c r="AU1091" i="19" s="1"/>
  <c r="AD1091" i="19"/>
  <c r="AE1091" i="19"/>
  <c r="AF1091" i="19"/>
  <c r="AG1091" i="19"/>
  <c r="AH1091" i="19"/>
  <c r="AI1091" i="19"/>
  <c r="AJ1091" i="19"/>
  <c r="AK1091" i="19"/>
  <c r="AL1091" i="19"/>
  <c r="AM1091" i="19"/>
  <c r="AN1091" i="19"/>
  <c r="AO1091" i="19"/>
  <c r="AP1091" i="19"/>
  <c r="AQ1091" i="19"/>
  <c r="AR1091" i="19"/>
  <c r="AS1091" i="19"/>
  <c r="AT1091" i="19"/>
  <c r="AV1091" i="19"/>
  <c r="AW1091" i="19"/>
  <c r="AX1091" i="19"/>
  <c r="AY1091" i="19"/>
  <c r="BB1091" i="19"/>
  <c r="F1092" i="19"/>
  <c r="X1092" i="19" s="1"/>
  <c r="G1092" i="19"/>
  <c r="H1092" i="19"/>
  <c r="I1092" i="19"/>
  <c r="J1092" i="19"/>
  <c r="K1092" i="19"/>
  <c r="L1092" i="19"/>
  <c r="M1092" i="19"/>
  <c r="N1092" i="19"/>
  <c r="O1092" i="19"/>
  <c r="P1092" i="19"/>
  <c r="Q1092" i="19"/>
  <c r="R1092" i="19"/>
  <c r="S1092" i="19"/>
  <c r="T1092" i="19"/>
  <c r="U1092" i="19"/>
  <c r="V1092" i="19"/>
  <c r="W1092" i="19"/>
  <c r="Y1092" i="19"/>
  <c r="Z1092" i="19"/>
  <c r="AA1092" i="19"/>
  <c r="AB1092" i="19"/>
  <c r="AC1092" i="19"/>
  <c r="AU1092" i="19" s="1"/>
  <c r="AD1092" i="19"/>
  <c r="AE1092" i="19"/>
  <c r="AF1092" i="19"/>
  <c r="AG1092" i="19"/>
  <c r="AH1092" i="19"/>
  <c r="AI1092" i="19"/>
  <c r="AJ1092" i="19"/>
  <c r="AK1092" i="19"/>
  <c r="AL1092" i="19"/>
  <c r="AM1092" i="19"/>
  <c r="AN1092" i="19"/>
  <c r="AO1092" i="19"/>
  <c r="AP1092" i="19"/>
  <c r="AQ1092" i="19"/>
  <c r="AR1092" i="19"/>
  <c r="AS1092" i="19"/>
  <c r="AT1092" i="19"/>
  <c r="AV1092" i="19"/>
  <c r="AW1092" i="19"/>
  <c r="AX1092" i="19"/>
  <c r="AY1092" i="19"/>
  <c r="BB1092" i="19"/>
  <c r="F1093" i="19"/>
  <c r="X1093" i="19" s="1"/>
  <c r="G1093" i="19"/>
  <c r="H1093" i="19"/>
  <c r="I1093" i="19"/>
  <c r="J1093" i="19"/>
  <c r="K1093" i="19"/>
  <c r="L1093" i="19"/>
  <c r="M1093" i="19"/>
  <c r="N1093" i="19"/>
  <c r="O1093" i="19"/>
  <c r="P1093" i="19"/>
  <c r="Q1093" i="19"/>
  <c r="R1093" i="19"/>
  <c r="S1093" i="19"/>
  <c r="T1093" i="19"/>
  <c r="U1093" i="19"/>
  <c r="V1093" i="19"/>
  <c r="W1093" i="19"/>
  <c r="Y1093" i="19"/>
  <c r="Z1093" i="19"/>
  <c r="AA1093" i="19"/>
  <c r="AB1093" i="19"/>
  <c r="AC1093" i="19"/>
  <c r="AD1093" i="19"/>
  <c r="AE1093" i="19"/>
  <c r="AF1093" i="19"/>
  <c r="AG1093" i="19"/>
  <c r="AH1093" i="19"/>
  <c r="AI1093" i="19"/>
  <c r="AJ1093" i="19"/>
  <c r="AK1093" i="19"/>
  <c r="AL1093" i="19"/>
  <c r="AM1093" i="19"/>
  <c r="AN1093" i="19"/>
  <c r="AO1093" i="19"/>
  <c r="AP1093" i="19"/>
  <c r="AQ1093" i="19"/>
  <c r="AR1093" i="19"/>
  <c r="AS1093" i="19"/>
  <c r="AT1093" i="19"/>
  <c r="AU1093" i="19"/>
  <c r="AV1093" i="19"/>
  <c r="AW1093" i="19"/>
  <c r="AX1093" i="19"/>
  <c r="AY1093" i="19"/>
  <c r="BB1093" i="19"/>
  <c r="F1094" i="19"/>
  <c r="G1094" i="19"/>
  <c r="H1094" i="19"/>
  <c r="I1094" i="19"/>
  <c r="J1094" i="19"/>
  <c r="K1094" i="19"/>
  <c r="L1094" i="19"/>
  <c r="M1094" i="19"/>
  <c r="N1094" i="19"/>
  <c r="O1094" i="19"/>
  <c r="P1094" i="19"/>
  <c r="Q1094" i="19"/>
  <c r="R1094" i="19"/>
  <c r="S1094" i="19"/>
  <c r="T1094" i="19"/>
  <c r="U1094" i="19"/>
  <c r="V1094" i="19"/>
  <c r="W1094" i="19"/>
  <c r="X1094" i="19"/>
  <c r="Y1094" i="19"/>
  <c r="Z1094" i="19"/>
  <c r="AA1094" i="19"/>
  <c r="AB1094" i="19"/>
  <c r="AC1094" i="19"/>
  <c r="AD1094" i="19"/>
  <c r="AE1094" i="19"/>
  <c r="AF1094" i="19"/>
  <c r="AG1094" i="19"/>
  <c r="AH1094" i="19"/>
  <c r="AI1094" i="19"/>
  <c r="AJ1094" i="19"/>
  <c r="AK1094" i="19"/>
  <c r="AL1094" i="19"/>
  <c r="AM1094" i="19"/>
  <c r="AN1094" i="19"/>
  <c r="AO1094" i="19"/>
  <c r="AP1094" i="19"/>
  <c r="AQ1094" i="19"/>
  <c r="AR1094" i="19"/>
  <c r="AS1094" i="19"/>
  <c r="AT1094" i="19"/>
  <c r="AU1094" i="19"/>
  <c r="AV1094" i="19"/>
  <c r="AW1094" i="19"/>
  <c r="AX1094" i="19"/>
  <c r="AY1094" i="19"/>
  <c r="BB1094" i="19"/>
  <c r="F1095" i="19"/>
  <c r="G1095" i="19"/>
  <c r="H1095" i="19"/>
  <c r="I1095" i="19"/>
  <c r="J1095" i="19"/>
  <c r="K1095" i="19"/>
  <c r="L1095" i="19"/>
  <c r="M1095" i="19"/>
  <c r="N1095" i="19"/>
  <c r="O1095" i="19"/>
  <c r="P1095" i="19"/>
  <c r="Q1095" i="19"/>
  <c r="R1095" i="19"/>
  <c r="S1095" i="19"/>
  <c r="T1095" i="19"/>
  <c r="U1095" i="19"/>
  <c r="V1095" i="19"/>
  <c r="W1095" i="19"/>
  <c r="X1095" i="19"/>
  <c r="Y1095" i="19"/>
  <c r="Z1095" i="19"/>
  <c r="AA1095" i="19"/>
  <c r="AB1095" i="19"/>
  <c r="AC1095" i="19"/>
  <c r="AU1095" i="19" s="1"/>
  <c r="AD1095" i="19"/>
  <c r="AE1095" i="19"/>
  <c r="AF1095" i="19"/>
  <c r="AG1095" i="19"/>
  <c r="AH1095" i="19"/>
  <c r="AI1095" i="19"/>
  <c r="AJ1095" i="19"/>
  <c r="AK1095" i="19"/>
  <c r="AL1095" i="19"/>
  <c r="AM1095" i="19"/>
  <c r="AN1095" i="19"/>
  <c r="AO1095" i="19"/>
  <c r="AP1095" i="19"/>
  <c r="AQ1095" i="19"/>
  <c r="AR1095" i="19"/>
  <c r="AS1095" i="19"/>
  <c r="AT1095" i="19"/>
  <c r="AV1095" i="19"/>
  <c r="AW1095" i="19"/>
  <c r="AX1095" i="19"/>
  <c r="AY1095" i="19"/>
  <c r="BB1095" i="19"/>
  <c r="F1096" i="19"/>
  <c r="X1096" i="19" s="1"/>
  <c r="G1096" i="19"/>
  <c r="H1096" i="19"/>
  <c r="I1096" i="19"/>
  <c r="J1096" i="19"/>
  <c r="K1096" i="19"/>
  <c r="L1096" i="19"/>
  <c r="M1096" i="19"/>
  <c r="N1096" i="19"/>
  <c r="O1096" i="19"/>
  <c r="P1096" i="19"/>
  <c r="Q1096" i="19"/>
  <c r="R1096" i="19"/>
  <c r="S1096" i="19"/>
  <c r="T1096" i="19"/>
  <c r="U1096" i="19"/>
  <c r="V1096" i="19"/>
  <c r="W1096" i="19"/>
  <c r="Y1096" i="19"/>
  <c r="Z1096" i="19"/>
  <c r="AA1096" i="19"/>
  <c r="AB1096" i="19"/>
  <c r="AC1096" i="19"/>
  <c r="AD1096" i="19"/>
  <c r="AE1096" i="19"/>
  <c r="AF1096" i="19"/>
  <c r="AG1096" i="19"/>
  <c r="AH1096" i="19"/>
  <c r="AI1096" i="19"/>
  <c r="AJ1096" i="19"/>
  <c r="AK1096" i="19"/>
  <c r="AL1096" i="19"/>
  <c r="AM1096" i="19"/>
  <c r="AN1096" i="19"/>
  <c r="AO1096" i="19"/>
  <c r="AP1096" i="19"/>
  <c r="AQ1096" i="19"/>
  <c r="AR1096" i="19"/>
  <c r="AS1096" i="19"/>
  <c r="AT1096" i="19"/>
  <c r="AU1096" i="19"/>
  <c r="AV1096" i="19"/>
  <c r="AW1096" i="19"/>
  <c r="AX1096" i="19"/>
  <c r="AY1096" i="19"/>
  <c r="BB1096" i="19"/>
  <c r="F1097" i="19"/>
  <c r="G1097" i="19"/>
  <c r="H1097" i="19"/>
  <c r="I1097" i="19"/>
  <c r="J1097" i="19"/>
  <c r="K1097" i="19"/>
  <c r="L1097" i="19"/>
  <c r="M1097" i="19"/>
  <c r="N1097" i="19"/>
  <c r="O1097" i="19"/>
  <c r="P1097" i="19"/>
  <c r="Q1097" i="19"/>
  <c r="R1097" i="19"/>
  <c r="S1097" i="19"/>
  <c r="T1097" i="19"/>
  <c r="U1097" i="19"/>
  <c r="V1097" i="19"/>
  <c r="W1097" i="19"/>
  <c r="X1097" i="19"/>
  <c r="Y1097" i="19"/>
  <c r="Z1097" i="19"/>
  <c r="AA1097" i="19"/>
  <c r="AB1097" i="19"/>
  <c r="AC1097" i="19"/>
  <c r="AD1097" i="19"/>
  <c r="AE1097" i="19"/>
  <c r="AF1097" i="19"/>
  <c r="AG1097" i="19"/>
  <c r="AH1097" i="19"/>
  <c r="AI1097" i="19"/>
  <c r="AJ1097" i="19"/>
  <c r="AK1097" i="19"/>
  <c r="AL1097" i="19"/>
  <c r="AM1097" i="19"/>
  <c r="AN1097" i="19"/>
  <c r="AO1097" i="19"/>
  <c r="AP1097" i="19"/>
  <c r="AQ1097" i="19"/>
  <c r="AR1097" i="19"/>
  <c r="AS1097" i="19"/>
  <c r="AT1097" i="19"/>
  <c r="AU1097" i="19"/>
  <c r="AV1097" i="19"/>
  <c r="AW1097" i="19"/>
  <c r="AX1097" i="19"/>
  <c r="AY1097" i="19"/>
  <c r="BB1097" i="19"/>
  <c r="F1098" i="19"/>
  <c r="G1098" i="19"/>
  <c r="H1098" i="19"/>
  <c r="I1098" i="19"/>
  <c r="J1098" i="19"/>
  <c r="K1098" i="19"/>
  <c r="L1098" i="19"/>
  <c r="M1098" i="19"/>
  <c r="N1098" i="19"/>
  <c r="O1098" i="19"/>
  <c r="P1098" i="19"/>
  <c r="Q1098" i="19"/>
  <c r="R1098" i="19"/>
  <c r="S1098" i="19"/>
  <c r="T1098" i="19"/>
  <c r="U1098" i="19"/>
  <c r="V1098" i="19"/>
  <c r="W1098" i="19"/>
  <c r="X1098" i="19"/>
  <c r="Y1098" i="19"/>
  <c r="Z1098" i="19"/>
  <c r="AA1098" i="19"/>
  <c r="AB1098" i="19"/>
  <c r="AC1098" i="19"/>
  <c r="AU1098" i="19" s="1"/>
  <c r="AD1098" i="19"/>
  <c r="AE1098" i="19"/>
  <c r="AF1098" i="19"/>
  <c r="AG1098" i="19"/>
  <c r="AH1098" i="19"/>
  <c r="AI1098" i="19"/>
  <c r="AJ1098" i="19"/>
  <c r="AK1098" i="19"/>
  <c r="AL1098" i="19"/>
  <c r="AM1098" i="19"/>
  <c r="AN1098" i="19"/>
  <c r="AO1098" i="19"/>
  <c r="AP1098" i="19"/>
  <c r="AQ1098" i="19"/>
  <c r="AR1098" i="19"/>
  <c r="AS1098" i="19"/>
  <c r="AT1098" i="19"/>
  <c r="AV1098" i="19"/>
  <c r="AW1098" i="19"/>
  <c r="AX1098" i="19"/>
  <c r="AY1098" i="19"/>
  <c r="BB1098" i="19"/>
  <c r="F1099" i="19"/>
  <c r="X1099" i="19" s="1"/>
  <c r="G1099" i="19"/>
  <c r="H1099" i="19"/>
  <c r="I1099" i="19"/>
  <c r="J1099" i="19"/>
  <c r="K1099" i="19"/>
  <c r="L1099" i="19"/>
  <c r="M1099" i="19"/>
  <c r="N1099" i="19"/>
  <c r="O1099" i="19"/>
  <c r="P1099" i="19"/>
  <c r="Q1099" i="19"/>
  <c r="R1099" i="19"/>
  <c r="S1099" i="19"/>
  <c r="T1099" i="19"/>
  <c r="U1099" i="19"/>
  <c r="V1099" i="19"/>
  <c r="W1099" i="19"/>
  <c r="Y1099" i="19"/>
  <c r="Z1099" i="19"/>
  <c r="AA1099" i="19"/>
  <c r="AB1099" i="19"/>
  <c r="AC1099" i="19"/>
  <c r="AU1099" i="19" s="1"/>
  <c r="AD1099" i="19"/>
  <c r="AE1099" i="19"/>
  <c r="AF1099" i="19"/>
  <c r="AG1099" i="19"/>
  <c r="AH1099" i="19"/>
  <c r="AI1099" i="19"/>
  <c r="AJ1099" i="19"/>
  <c r="AK1099" i="19"/>
  <c r="AL1099" i="19"/>
  <c r="AM1099" i="19"/>
  <c r="AN1099" i="19"/>
  <c r="AO1099" i="19"/>
  <c r="AP1099" i="19"/>
  <c r="AQ1099" i="19"/>
  <c r="AR1099" i="19"/>
  <c r="AS1099" i="19"/>
  <c r="AT1099" i="19"/>
  <c r="AV1099" i="19"/>
  <c r="AW1099" i="19"/>
  <c r="AX1099" i="19"/>
  <c r="AY1099" i="19"/>
  <c r="BB1099" i="19"/>
  <c r="F1100" i="19"/>
  <c r="X1100" i="19" s="1"/>
  <c r="G1100" i="19"/>
  <c r="H1100" i="19"/>
  <c r="I1100" i="19"/>
  <c r="J1100" i="19"/>
  <c r="K1100" i="19"/>
  <c r="L1100" i="19"/>
  <c r="M1100" i="19"/>
  <c r="N1100" i="19"/>
  <c r="O1100" i="19"/>
  <c r="P1100" i="19"/>
  <c r="Q1100" i="19"/>
  <c r="R1100" i="19"/>
  <c r="S1100" i="19"/>
  <c r="T1100" i="19"/>
  <c r="U1100" i="19"/>
  <c r="V1100" i="19"/>
  <c r="W1100" i="19"/>
  <c r="Y1100" i="19"/>
  <c r="Z1100" i="19"/>
  <c r="AA1100" i="19"/>
  <c r="AB1100" i="19"/>
  <c r="AC1100" i="19"/>
  <c r="AD1100" i="19"/>
  <c r="AE1100" i="19"/>
  <c r="AF1100" i="19"/>
  <c r="AG1100" i="19"/>
  <c r="AH1100" i="19"/>
  <c r="AI1100" i="19"/>
  <c r="AJ1100" i="19"/>
  <c r="AK1100" i="19"/>
  <c r="AL1100" i="19"/>
  <c r="AM1100" i="19"/>
  <c r="AN1100" i="19"/>
  <c r="AO1100" i="19"/>
  <c r="AP1100" i="19"/>
  <c r="AQ1100" i="19"/>
  <c r="AR1100" i="19"/>
  <c r="AS1100" i="19"/>
  <c r="AT1100" i="19"/>
  <c r="AU1100" i="19"/>
  <c r="AV1100" i="19"/>
  <c r="AW1100" i="19"/>
  <c r="AX1100" i="19"/>
  <c r="AY1100" i="19"/>
  <c r="BB1100" i="19"/>
  <c r="F1101" i="19"/>
  <c r="G1101" i="19"/>
  <c r="H1101" i="19"/>
  <c r="I1101" i="19"/>
  <c r="J1101" i="19"/>
  <c r="K1101" i="19"/>
  <c r="L1101" i="19"/>
  <c r="M1101" i="19"/>
  <c r="N1101" i="19"/>
  <c r="O1101" i="19"/>
  <c r="P1101" i="19"/>
  <c r="Q1101" i="19"/>
  <c r="R1101" i="19"/>
  <c r="S1101" i="19"/>
  <c r="T1101" i="19"/>
  <c r="U1101" i="19"/>
  <c r="V1101" i="19"/>
  <c r="W1101" i="19"/>
  <c r="X1101" i="19"/>
  <c r="Y1101" i="19"/>
  <c r="Z1101" i="19"/>
  <c r="AA1101" i="19"/>
  <c r="AB1101" i="19"/>
  <c r="AC1101" i="19"/>
  <c r="AD1101" i="19"/>
  <c r="AE1101" i="19"/>
  <c r="AF1101" i="19"/>
  <c r="AG1101" i="19"/>
  <c r="AH1101" i="19"/>
  <c r="AI1101" i="19"/>
  <c r="AJ1101" i="19"/>
  <c r="AK1101" i="19"/>
  <c r="AL1101" i="19"/>
  <c r="AM1101" i="19"/>
  <c r="AN1101" i="19"/>
  <c r="AO1101" i="19"/>
  <c r="AP1101" i="19"/>
  <c r="AQ1101" i="19"/>
  <c r="AR1101" i="19"/>
  <c r="AS1101" i="19"/>
  <c r="AT1101" i="19"/>
  <c r="AU1101" i="19"/>
  <c r="AV1101" i="19"/>
  <c r="AW1101" i="19"/>
  <c r="AX1101" i="19"/>
  <c r="AY1101" i="19"/>
  <c r="BB1101" i="19"/>
  <c r="F1102" i="19"/>
  <c r="G1102" i="19"/>
  <c r="H1102" i="19"/>
  <c r="I1102" i="19"/>
  <c r="J1102" i="19"/>
  <c r="K1102" i="19"/>
  <c r="L1102" i="19"/>
  <c r="M1102" i="19"/>
  <c r="N1102" i="19"/>
  <c r="O1102" i="19"/>
  <c r="P1102" i="19"/>
  <c r="Q1102" i="19"/>
  <c r="R1102" i="19"/>
  <c r="S1102" i="19"/>
  <c r="T1102" i="19"/>
  <c r="U1102" i="19"/>
  <c r="V1102" i="19"/>
  <c r="W1102" i="19"/>
  <c r="X1102" i="19"/>
  <c r="Y1102" i="19"/>
  <c r="Z1102" i="19"/>
  <c r="AA1102" i="19"/>
  <c r="AB1102" i="19"/>
  <c r="AC1102" i="19"/>
  <c r="AD1102" i="19"/>
  <c r="AE1102" i="19"/>
  <c r="AF1102" i="19"/>
  <c r="AG1102" i="19"/>
  <c r="AH1102" i="19"/>
  <c r="AI1102" i="19"/>
  <c r="AJ1102" i="19"/>
  <c r="AK1102" i="19"/>
  <c r="AL1102" i="19"/>
  <c r="AM1102" i="19"/>
  <c r="AN1102" i="19"/>
  <c r="AO1102" i="19"/>
  <c r="AP1102" i="19"/>
  <c r="AQ1102" i="19"/>
  <c r="AR1102" i="19"/>
  <c r="AS1102" i="19"/>
  <c r="AT1102" i="19"/>
  <c r="AU1102" i="19"/>
  <c r="AV1102" i="19"/>
  <c r="AW1102" i="19"/>
  <c r="AX1102" i="19"/>
  <c r="AY1102" i="19"/>
  <c r="BB1102" i="19"/>
  <c r="F1103" i="19"/>
  <c r="G1103" i="19"/>
  <c r="H1103" i="19"/>
  <c r="I1103" i="19"/>
  <c r="J1103" i="19"/>
  <c r="K1103" i="19"/>
  <c r="L1103" i="19"/>
  <c r="M1103" i="19"/>
  <c r="N1103" i="19"/>
  <c r="O1103" i="19"/>
  <c r="P1103" i="19"/>
  <c r="Q1103" i="19"/>
  <c r="R1103" i="19"/>
  <c r="S1103" i="19"/>
  <c r="T1103" i="19"/>
  <c r="U1103" i="19"/>
  <c r="V1103" i="19"/>
  <c r="W1103" i="19"/>
  <c r="X1103" i="19"/>
  <c r="Y1103" i="19"/>
  <c r="Z1103" i="19"/>
  <c r="AA1103" i="19"/>
  <c r="AB1103" i="19"/>
  <c r="AC1103" i="19"/>
  <c r="AU1103" i="19" s="1"/>
  <c r="AD1103" i="19"/>
  <c r="AE1103" i="19"/>
  <c r="AF1103" i="19"/>
  <c r="AG1103" i="19"/>
  <c r="AH1103" i="19"/>
  <c r="AI1103" i="19"/>
  <c r="AJ1103" i="19"/>
  <c r="AK1103" i="19"/>
  <c r="AL1103" i="19"/>
  <c r="AM1103" i="19"/>
  <c r="AN1103" i="19"/>
  <c r="AO1103" i="19"/>
  <c r="AP1103" i="19"/>
  <c r="AQ1103" i="19"/>
  <c r="AR1103" i="19"/>
  <c r="AS1103" i="19"/>
  <c r="AT1103" i="19"/>
  <c r="AV1103" i="19"/>
  <c r="AW1103" i="19"/>
  <c r="AX1103" i="19"/>
  <c r="AY1103" i="19"/>
  <c r="BB1103" i="19"/>
  <c r="F1104" i="19"/>
  <c r="X1104" i="19" s="1"/>
  <c r="G1104" i="19"/>
  <c r="H1104" i="19"/>
  <c r="I1104" i="19"/>
  <c r="J1104" i="19"/>
  <c r="K1104" i="19"/>
  <c r="L1104" i="19"/>
  <c r="M1104" i="19"/>
  <c r="N1104" i="19"/>
  <c r="O1104" i="19"/>
  <c r="P1104" i="19"/>
  <c r="Q1104" i="19"/>
  <c r="R1104" i="19"/>
  <c r="S1104" i="19"/>
  <c r="T1104" i="19"/>
  <c r="U1104" i="19"/>
  <c r="V1104" i="19"/>
  <c r="W1104" i="19"/>
  <c r="Y1104" i="19"/>
  <c r="Z1104" i="19"/>
  <c r="AA1104" i="19"/>
  <c r="AB1104" i="19"/>
  <c r="AC1104" i="19"/>
  <c r="AD1104" i="19"/>
  <c r="AE1104" i="19"/>
  <c r="AF1104" i="19"/>
  <c r="AG1104" i="19"/>
  <c r="AH1104" i="19"/>
  <c r="AI1104" i="19"/>
  <c r="AJ1104" i="19"/>
  <c r="AK1104" i="19"/>
  <c r="AL1104" i="19"/>
  <c r="AM1104" i="19"/>
  <c r="AN1104" i="19"/>
  <c r="AO1104" i="19"/>
  <c r="AP1104" i="19"/>
  <c r="AQ1104" i="19"/>
  <c r="AR1104" i="19"/>
  <c r="AS1104" i="19"/>
  <c r="AT1104" i="19"/>
  <c r="AU1104" i="19"/>
  <c r="AV1104" i="19"/>
  <c r="AW1104" i="19"/>
  <c r="AX1104" i="19"/>
  <c r="AY1104" i="19"/>
  <c r="BB1104" i="19"/>
  <c r="F1105" i="19"/>
  <c r="G1105" i="19"/>
  <c r="H1105" i="19"/>
  <c r="I1105" i="19"/>
  <c r="J1105" i="19"/>
  <c r="K1105" i="19"/>
  <c r="L1105" i="19"/>
  <c r="M1105" i="19"/>
  <c r="N1105" i="19"/>
  <c r="O1105" i="19"/>
  <c r="P1105" i="19"/>
  <c r="Q1105" i="19"/>
  <c r="R1105" i="19"/>
  <c r="S1105" i="19"/>
  <c r="T1105" i="19"/>
  <c r="U1105" i="19"/>
  <c r="V1105" i="19"/>
  <c r="W1105" i="19"/>
  <c r="X1105" i="19"/>
  <c r="Y1105" i="19"/>
  <c r="Z1105" i="19"/>
  <c r="AA1105" i="19"/>
  <c r="AB1105" i="19"/>
  <c r="AC1105" i="19"/>
  <c r="AD1105" i="19"/>
  <c r="AE1105" i="19"/>
  <c r="AF1105" i="19"/>
  <c r="AG1105" i="19"/>
  <c r="AH1105" i="19"/>
  <c r="AI1105" i="19"/>
  <c r="AJ1105" i="19"/>
  <c r="AK1105" i="19"/>
  <c r="AL1105" i="19"/>
  <c r="AM1105" i="19"/>
  <c r="AN1105" i="19"/>
  <c r="AO1105" i="19"/>
  <c r="AP1105" i="19"/>
  <c r="AQ1105" i="19"/>
  <c r="AR1105" i="19"/>
  <c r="AS1105" i="19"/>
  <c r="AT1105" i="19"/>
  <c r="AU1105" i="19"/>
  <c r="AV1105" i="19"/>
  <c r="AW1105" i="19"/>
  <c r="AX1105" i="19"/>
  <c r="AY1105" i="19"/>
  <c r="BB1105" i="19"/>
  <c r="F1106" i="19"/>
  <c r="G1106" i="19"/>
  <c r="H1106" i="19"/>
  <c r="I1106" i="19"/>
  <c r="J1106" i="19"/>
  <c r="K1106" i="19"/>
  <c r="L1106" i="19"/>
  <c r="M1106" i="19"/>
  <c r="N1106" i="19"/>
  <c r="O1106" i="19"/>
  <c r="P1106" i="19"/>
  <c r="Q1106" i="19"/>
  <c r="R1106" i="19"/>
  <c r="S1106" i="19"/>
  <c r="T1106" i="19"/>
  <c r="U1106" i="19"/>
  <c r="V1106" i="19"/>
  <c r="W1106" i="19"/>
  <c r="X1106" i="19"/>
  <c r="Y1106" i="19"/>
  <c r="Z1106" i="19"/>
  <c r="AA1106" i="19"/>
  <c r="AB1106" i="19"/>
  <c r="AC1106" i="19"/>
  <c r="AU1106" i="19" s="1"/>
  <c r="AD1106" i="19"/>
  <c r="AE1106" i="19"/>
  <c r="AF1106" i="19"/>
  <c r="AG1106" i="19"/>
  <c r="AH1106" i="19"/>
  <c r="AI1106" i="19"/>
  <c r="AJ1106" i="19"/>
  <c r="AK1106" i="19"/>
  <c r="AL1106" i="19"/>
  <c r="AM1106" i="19"/>
  <c r="AN1106" i="19"/>
  <c r="AO1106" i="19"/>
  <c r="AP1106" i="19"/>
  <c r="AQ1106" i="19"/>
  <c r="AR1106" i="19"/>
  <c r="AS1106" i="19"/>
  <c r="AT1106" i="19"/>
  <c r="AV1106" i="19"/>
  <c r="AW1106" i="19"/>
  <c r="AX1106" i="19"/>
  <c r="AY1106" i="19"/>
  <c r="BB1106" i="19"/>
  <c r="F1107" i="19"/>
  <c r="X1107" i="19" s="1"/>
  <c r="G1107" i="19"/>
  <c r="H1107" i="19"/>
  <c r="I1107" i="19"/>
  <c r="J1107" i="19"/>
  <c r="K1107" i="19"/>
  <c r="L1107" i="19"/>
  <c r="M1107" i="19"/>
  <c r="N1107" i="19"/>
  <c r="O1107" i="19"/>
  <c r="P1107" i="19"/>
  <c r="Q1107" i="19"/>
  <c r="R1107" i="19"/>
  <c r="S1107" i="19"/>
  <c r="T1107" i="19"/>
  <c r="U1107" i="19"/>
  <c r="V1107" i="19"/>
  <c r="W1107" i="19"/>
  <c r="Y1107" i="19"/>
  <c r="Z1107" i="19"/>
  <c r="AA1107" i="19"/>
  <c r="AB1107" i="19"/>
  <c r="AC1107" i="19"/>
  <c r="AU1107" i="19" s="1"/>
  <c r="AD1107" i="19"/>
  <c r="AE1107" i="19"/>
  <c r="AF1107" i="19"/>
  <c r="AG1107" i="19"/>
  <c r="AH1107" i="19"/>
  <c r="AI1107" i="19"/>
  <c r="AJ1107" i="19"/>
  <c r="AK1107" i="19"/>
  <c r="AL1107" i="19"/>
  <c r="AM1107" i="19"/>
  <c r="AN1107" i="19"/>
  <c r="AO1107" i="19"/>
  <c r="AP1107" i="19"/>
  <c r="AQ1107" i="19"/>
  <c r="AR1107" i="19"/>
  <c r="AS1107" i="19"/>
  <c r="AT1107" i="19"/>
  <c r="AV1107" i="19"/>
  <c r="AW1107" i="19"/>
  <c r="AX1107" i="19"/>
  <c r="AY1107" i="19"/>
  <c r="BB1107" i="19"/>
  <c r="F1108" i="19"/>
  <c r="X1108" i="19" s="1"/>
  <c r="G1108" i="19"/>
  <c r="H1108" i="19"/>
  <c r="I1108" i="19"/>
  <c r="J1108" i="19"/>
  <c r="K1108" i="19"/>
  <c r="L1108" i="19"/>
  <c r="M1108" i="19"/>
  <c r="N1108" i="19"/>
  <c r="O1108" i="19"/>
  <c r="P1108" i="19"/>
  <c r="Q1108" i="19"/>
  <c r="R1108" i="19"/>
  <c r="S1108" i="19"/>
  <c r="T1108" i="19"/>
  <c r="U1108" i="19"/>
  <c r="V1108" i="19"/>
  <c r="W1108" i="19"/>
  <c r="Y1108" i="19"/>
  <c r="Z1108" i="19"/>
  <c r="AA1108" i="19"/>
  <c r="AB1108" i="19"/>
  <c r="AC1108" i="19"/>
  <c r="AD1108" i="19"/>
  <c r="AE1108" i="19"/>
  <c r="AF1108" i="19"/>
  <c r="AG1108" i="19"/>
  <c r="AH1108" i="19"/>
  <c r="AI1108" i="19"/>
  <c r="AJ1108" i="19"/>
  <c r="AK1108" i="19"/>
  <c r="AL1108" i="19"/>
  <c r="AM1108" i="19"/>
  <c r="AN1108" i="19"/>
  <c r="AO1108" i="19"/>
  <c r="AP1108" i="19"/>
  <c r="AQ1108" i="19"/>
  <c r="AR1108" i="19"/>
  <c r="AS1108" i="19"/>
  <c r="AT1108" i="19"/>
  <c r="AU1108" i="19"/>
  <c r="AV1108" i="19"/>
  <c r="AW1108" i="19"/>
  <c r="AX1108" i="19"/>
  <c r="AY1108" i="19"/>
  <c r="BB1108" i="19"/>
  <c r="F1109" i="19"/>
  <c r="G1109" i="19"/>
  <c r="H1109" i="19"/>
  <c r="I1109" i="19"/>
  <c r="J1109" i="19"/>
  <c r="K1109" i="19"/>
  <c r="L1109" i="19"/>
  <c r="M1109" i="19"/>
  <c r="N1109" i="19"/>
  <c r="O1109" i="19"/>
  <c r="P1109" i="19"/>
  <c r="Q1109" i="19"/>
  <c r="R1109" i="19"/>
  <c r="S1109" i="19"/>
  <c r="T1109" i="19"/>
  <c r="U1109" i="19"/>
  <c r="V1109" i="19"/>
  <c r="W1109" i="19"/>
  <c r="X1109" i="19"/>
  <c r="Y1109" i="19"/>
  <c r="Z1109" i="19"/>
  <c r="AA1109" i="19"/>
  <c r="AB1109" i="19"/>
  <c r="AC1109" i="19"/>
  <c r="AD1109" i="19"/>
  <c r="AE1109" i="19"/>
  <c r="AF1109" i="19"/>
  <c r="AG1109" i="19"/>
  <c r="AH1109" i="19"/>
  <c r="AI1109" i="19"/>
  <c r="AJ1109" i="19"/>
  <c r="AK1109" i="19"/>
  <c r="AL1109" i="19"/>
  <c r="AM1109" i="19"/>
  <c r="AN1109" i="19"/>
  <c r="AO1109" i="19"/>
  <c r="AP1109" i="19"/>
  <c r="AQ1109" i="19"/>
  <c r="AR1109" i="19"/>
  <c r="AS1109" i="19"/>
  <c r="AT1109" i="19"/>
  <c r="AU1109" i="19"/>
  <c r="AV1109" i="19"/>
  <c r="AW1109" i="19"/>
  <c r="AX1109" i="19"/>
  <c r="AY1109" i="19"/>
  <c r="BB1109" i="19"/>
  <c r="F1110" i="19"/>
  <c r="G1110" i="19"/>
  <c r="H1110" i="19"/>
  <c r="I1110" i="19"/>
  <c r="J1110" i="19"/>
  <c r="K1110" i="19"/>
  <c r="L1110" i="19"/>
  <c r="M1110" i="19"/>
  <c r="N1110" i="19"/>
  <c r="O1110" i="19"/>
  <c r="P1110" i="19"/>
  <c r="Q1110" i="19"/>
  <c r="R1110" i="19"/>
  <c r="S1110" i="19"/>
  <c r="T1110" i="19"/>
  <c r="U1110" i="19"/>
  <c r="V1110" i="19"/>
  <c r="W1110" i="19"/>
  <c r="X1110" i="19"/>
  <c r="Y1110" i="19"/>
  <c r="Z1110" i="19"/>
  <c r="AA1110" i="19"/>
  <c r="AB1110" i="19"/>
  <c r="AC1110" i="19"/>
  <c r="AD1110" i="19"/>
  <c r="AE1110" i="19"/>
  <c r="AF1110" i="19"/>
  <c r="AG1110" i="19"/>
  <c r="AH1110" i="19"/>
  <c r="AI1110" i="19"/>
  <c r="AJ1110" i="19"/>
  <c r="AK1110" i="19"/>
  <c r="AL1110" i="19"/>
  <c r="AM1110" i="19"/>
  <c r="AN1110" i="19"/>
  <c r="AO1110" i="19"/>
  <c r="AP1110" i="19"/>
  <c r="AQ1110" i="19"/>
  <c r="AR1110" i="19"/>
  <c r="AS1110" i="19"/>
  <c r="AT1110" i="19"/>
  <c r="AU1110" i="19"/>
  <c r="AV1110" i="19"/>
  <c r="AW1110" i="19"/>
  <c r="AX1110" i="19"/>
  <c r="AY1110" i="19"/>
  <c r="BB1110" i="19"/>
  <c r="F1111" i="19"/>
  <c r="G1111" i="19"/>
  <c r="H1111" i="19"/>
  <c r="I1111" i="19"/>
  <c r="J1111" i="19"/>
  <c r="K1111" i="19"/>
  <c r="L1111" i="19"/>
  <c r="M1111" i="19"/>
  <c r="N1111" i="19"/>
  <c r="O1111" i="19"/>
  <c r="P1111" i="19"/>
  <c r="Q1111" i="19"/>
  <c r="R1111" i="19"/>
  <c r="S1111" i="19"/>
  <c r="T1111" i="19"/>
  <c r="U1111" i="19"/>
  <c r="V1111" i="19"/>
  <c r="W1111" i="19"/>
  <c r="X1111" i="19"/>
  <c r="Y1111" i="19"/>
  <c r="Z1111" i="19"/>
  <c r="AA1111" i="19"/>
  <c r="AB1111" i="19"/>
  <c r="AC1111" i="19"/>
  <c r="AU1111" i="19" s="1"/>
  <c r="AD1111" i="19"/>
  <c r="AE1111" i="19"/>
  <c r="AF1111" i="19"/>
  <c r="AG1111" i="19"/>
  <c r="AH1111" i="19"/>
  <c r="AI1111" i="19"/>
  <c r="AJ1111" i="19"/>
  <c r="AK1111" i="19"/>
  <c r="AL1111" i="19"/>
  <c r="AM1111" i="19"/>
  <c r="AN1111" i="19"/>
  <c r="AO1111" i="19"/>
  <c r="AP1111" i="19"/>
  <c r="AQ1111" i="19"/>
  <c r="AR1111" i="19"/>
  <c r="AS1111" i="19"/>
  <c r="AT1111" i="19"/>
  <c r="AV1111" i="19"/>
  <c r="AW1111" i="19"/>
  <c r="AX1111" i="19"/>
  <c r="AY1111" i="19"/>
  <c r="BB1111" i="19"/>
  <c r="F1112" i="19"/>
  <c r="X1112" i="19" s="1"/>
  <c r="G1112" i="19"/>
  <c r="H1112" i="19"/>
  <c r="I1112" i="19"/>
  <c r="J1112" i="19"/>
  <c r="K1112" i="19"/>
  <c r="L1112" i="19"/>
  <c r="M1112" i="19"/>
  <c r="N1112" i="19"/>
  <c r="O1112" i="19"/>
  <c r="P1112" i="19"/>
  <c r="Q1112" i="19"/>
  <c r="R1112" i="19"/>
  <c r="S1112" i="19"/>
  <c r="T1112" i="19"/>
  <c r="U1112" i="19"/>
  <c r="V1112" i="19"/>
  <c r="W1112" i="19"/>
  <c r="Y1112" i="19"/>
  <c r="Z1112" i="19"/>
  <c r="AA1112" i="19"/>
  <c r="AB1112" i="19"/>
  <c r="AC1112" i="19"/>
  <c r="AD1112" i="19"/>
  <c r="AE1112" i="19"/>
  <c r="AF1112" i="19"/>
  <c r="AG1112" i="19"/>
  <c r="AH1112" i="19"/>
  <c r="AI1112" i="19"/>
  <c r="AJ1112" i="19"/>
  <c r="AK1112" i="19"/>
  <c r="AL1112" i="19"/>
  <c r="AM1112" i="19"/>
  <c r="AN1112" i="19"/>
  <c r="AO1112" i="19"/>
  <c r="AP1112" i="19"/>
  <c r="AQ1112" i="19"/>
  <c r="AR1112" i="19"/>
  <c r="AS1112" i="19"/>
  <c r="AT1112" i="19"/>
  <c r="AU1112" i="19"/>
  <c r="AV1112" i="19"/>
  <c r="AW1112" i="19"/>
  <c r="AX1112" i="19"/>
  <c r="AY1112" i="19"/>
  <c r="BB1112" i="19"/>
  <c r="F1113" i="19"/>
  <c r="G1113" i="19"/>
  <c r="H1113" i="19"/>
  <c r="I1113" i="19"/>
  <c r="J1113" i="19"/>
  <c r="K1113" i="19"/>
  <c r="L1113" i="19"/>
  <c r="M1113" i="19"/>
  <c r="N1113" i="19"/>
  <c r="O1113" i="19"/>
  <c r="P1113" i="19"/>
  <c r="Q1113" i="19"/>
  <c r="R1113" i="19"/>
  <c r="S1113" i="19"/>
  <c r="T1113" i="19"/>
  <c r="U1113" i="19"/>
  <c r="V1113" i="19"/>
  <c r="W1113" i="19"/>
  <c r="X1113" i="19"/>
  <c r="Y1113" i="19"/>
  <c r="Z1113" i="19"/>
  <c r="AA1113" i="19"/>
  <c r="AB1113" i="19"/>
  <c r="AC1113" i="19"/>
  <c r="AD1113" i="19"/>
  <c r="AE1113" i="19"/>
  <c r="AF1113" i="19"/>
  <c r="AG1113" i="19"/>
  <c r="AH1113" i="19"/>
  <c r="AI1113" i="19"/>
  <c r="AJ1113" i="19"/>
  <c r="AK1113" i="19"/>
  <c r="AL1113" i="19"/>
  <c r="AM1113" i="19"/>
  <c r="AN1113" i="19"/>
  <c r="AO1113" i="19"/>
  <c r="AP1113" i="19"/>
  <c r="AQ1113" i="19"/>
  <c r="AR1113" i="19"/>
  <c r="AS1113" i="19"/>
  <c r="AT1113" i="19"/>
  <c r="AU1113" i="19"/>
  <c r="AV1113" i="19"/>
  <c r="AW1113" i="19"/>
  <c r="AX1113" i="19"/>
  <c r="AY1113" i="19"/>
  <c r="BB1113" i="19"/>
  <c r="F1114" i="19"/>
  <c r="G1114" i="19"/>
  <c r="H1114" i="19"/>
  <c r="I1114" i="19"/>
  <c r="J1114" i="19"/>
  <c r="K1114" i="19"/>
  <c r="L1114" i="19"/>
  <c r="M1114" i="19"/>
  <c r="N1114" i="19"/>
  <c r="O1114" i="19"/>
  <c r="P1114" i="19"/>
  <c r="Q1114" i="19"/>
  <c r="R1114" i="19"/>
  <c r="S1114" i="19"/>
  <c r="T1114" i="19"/>
  <c r="U1114" i="19"/>
  <c r="V1114" i="19"/>
  <c r="W1114" i="19"/>
  <c r="X1114" i="19"/>
  <c r="Y1114" i="19"/>
  <c r="Z1114" i="19"/>
  <c r="AA1114" i="19"/>
  <c r="AB1114" i="19"/>
  <c r="AC1114" i="19"/>
  <c r="AU1114" i="19" s="1"/>
  <c r="AD1114" i="19"/>
  <c r="AE1114" i="19"/>
  <c r="AF1114" i="19"/>
  <c r="AG1114" i="19"/>
  <c r="AH1114" i="19"/>
  <c r="AI1114" i="19"/>
  <c r="AJ1114" i="19"/>
  <c r="AK1114" i="19"/>
  <c r="AL1114" i="19"/>
  <c r="AM1114" i="19"/>
  <c r="AN1114" i="19"/>
  <c r="AO1114" i="19"/>
  <c r="AP1114" i="19"/>
  <c r="AQ1114" i="19"/>
  <c r="AR1114" i="19"/>
  <c r="AS1114" i="19"/>
  <c r="AT1114" i="19"/>
  <c r="AV1114" i="19"/>
  <c r="AW1114" i="19"/>
  <c r="AX1114" i="19"/>
  <c r="AY1114" i="19"/>
  <c r="BB1114" i="19"/>
  <c r="F1115" i="19"/>
  <c r="X1115" i="19" s="1"/>
  <c r="G1115" i="19"/>
  <c r="H1115" i="19"/>
  <c r="I1115" i="19"/>
  <c r="J1115" i="19"/>
  <c r="K1115" i="19"/>
  <c r="L1115" i="19"/>
  <c r="M1115" i="19"/>
  <c r="N1115" i="19"/>
  <c r="O1115" i="19"/>
  <c r="P1115" i="19"/>
  <c r="Q1115" i="19"/>
  <c r="R1115" i="19"/>
  <c r="S1115" i="19"/>
  <c r="T1115" i="19"/>
  <c r="U1115" i="19"/>
  <c r="V1115" i="19"/>
  <c r="W1115" i="19"/>
  <c r="Y1115" i="19"/>
  <c r="Z1115" i="19"/>
  <c r="AA1115" i="19"/>
  <c r="AB1115" i="19"/>
  <c r="AC1115" i="19"/>
  <c r="AU1115" i="19" s="1"/>
  <c r="AD1115" i="19"/>
  <c r="AE1115" i="19"/>
  <c r="AF1115" i="19"/>
  <c r="AG1115" i="19"/>
  <c r="AH1115" i="19"/>
  <c r="AI1115" i="19"/>
  <c r="AJ1115" i="19"/>
  <c r="AK1115" i="19"/>
  <c r="AL1115" i="19"/>
  <c r="AM1115" i="19"/>
  <c r="AN1115" i="19"/>
  <c r="AO1115" i="19"/>
  <c r="AP1115" i="19"/>
  <c r="AQ1115" i="19"/>
  <c r="AR1115" i="19"/>
  <c r="AS1115" i="19"/>
  <c r="AT1115" i="19"/>
  <c r="AV1115" i="19"/>
  <c r="AW1115" i="19"/>
  <c r="AX1115" i="19"/>
  <c r="AY1115" i="19"/>
  <c r="BB1115" i="19"/>
  <c r="F1116" i="19"/>
  <c r="X1116" i="19" s="1"/>
  <c r="G1116" i="19"/>
  <c r="H1116" i="19"/>
  <c r="I1116" i="19"/>
  <c r="J1116" i="19"/>
  <c r="K1116" i="19"/>
  <c r="L1116" i="19"/>
  <c r="M1116" i="19"/>
  <c r="N1116" i="19"/>
  <c r="O1116" i="19"/>
  <c r="P1116" i="19"/>
  <c r="Q1116" i="19"/>
  <c r="R1116" i="19"/>
  <c r="S1116" i="19"/>
  <c r="T1116" i="19"/>
  <c r="U1116" i="19"/>
  <c r="V1116" i="19"/>
  <c r="W1116" i="19"/>
  <c r="Y1116" i="19"/>
  <c r="Z1116" i="19"/>
  <c r="AA1116" i="19"/>
  <c r="AB1116" i="19"/>
  <c r="AC1116" i="19"/>
  <c r="AU1116" i="19" s="1"/>
  <c r="AD1116" i="19"/>
  <c r="AE1116" i="19"/>
  <c r="AF1116" i="19"/>
  <c r="AG1116" i="19"/>
  <c r="AH1116" i="19"/>
  <c r="AI1116" i="19"/>
  <c r="AJ1116" i="19"/>
  <c r="AK1116" i="19"/>
  <c r="AL1116" i="19"/>
  <c r="AM1116" i="19"/>
  <c r="AN1116" i="19"/>
  <c r="AO1116" i="19"/>
  <c r="AP1116" i="19"/>
  <c r="AQ1116" i="19"/>
  <c r="AR1116" i="19"/>
  <c r="AS1116" i="19"/>
  <c r="AT1116" i="19"/>
  <c r="AV1116" i="19"/>
  <c r="AW1116" i="19"/>
  <c r="AX1116" i="19"/>
  <c r="AY1116" i="19"/>
  <c r="BB1116" i="19"/>
  <c r="F1117" i="19"/>
  <c r="X1117" i="19" s="1"/>
  <c r="G1117" i="19"/>
  <c r="H1117" i="19"/>
  <c r="I1117" i="19"/>
  <c r="J1117" i="19"/>
  <c r="K1117" i="19"/>
  <c r="L1117" i="19"/>
  <c r="M1117" i="19"/>
  <c r="N1117" i="19"/>
  <c r="O1117" i="19"/>
  <c r="P1117" i="19"/>
  <c r="Q1117" i="19"/>
  <c r="R1117" i="19"/>
  <c r="S1117" i="19"/>
  <c r="T1117" i="19"/>
  <c r="U1117" i="19"/>
  <c r="W1117" i="19"/>
  <c r="Y1117" i="19"/>
  <c r="Z1117" i="19"/>
  <c r="AA1117" i="19"/>
  <c r="AB1117" i="19"/>
  <c r="AC1117" i="19"/>
  <c r="AD1117" i="19"/>
  <c r="AE1117" i="19"/>
  <c r="AF1117" i="19"/>
  <c r="AG1117" i="19"/>
  <c r="AH1117" i="19"/>
  <c r="AI1117" i="19"/>
  <c r="AJ1117" i="19"/>
  <c r="AK1117" i="19"/>
  <c r="AL1117" i="19"/>
  <c r="AM1117" i="19"/>
  <c r="AN1117" i="19"/>
  <c r="AO1117" i="19"/>
  <c r="AP1117" i="19"/>
  <c r="AQ1117" i="19"/>
  <c r="AR1117" i="19"/>
  <c r="AS1117" i="19"/>
  <c r="AT1117" i="19"/>
  <c r="AU1117" i="19"/>
  <c r="AV1117" i="19"/>
  <c r="AW1117" i="19"/>
  <c r="AX1117" i="19"/>
  <c r="AY1117" i="19"/>
  <c r="BB1117" i="19"/>
  <c r="F1118" i="19"/>
  <c r="G1118" i="19"/>
  <c r="H1118" i="19"/>
  <c r="I1118" i="19"/>
  <c r="J1118" i="19"/>
  <c r="K1118" i="19"/>
  <c r="L1118" i="19"/>
  <c r="M1118" i="19"/>
  <c r="N1118" i="19"/>
  <c r="O1118" i="19"/>
  <c r="P1118" i="19"/>
  <c r="Q1118" i="19"/>
  <c r="R1118" i="19"/>
  <c r="S1118" i="19"/>
  <c r="T1118" i="19"/>
  <c r="U1118" i="19"/>
  <c r="V1118" i="19"/>
  <c r="W1118" i="19"/>
  <c r="X1118" i="19"/>
  <c r="Y1118" i="19"/>
  <c r="Z1118" i="19"/>
  <c r="AA1118" i="19"/>
  <c r="AB1118" i="19"/>
  <c r="AC1118" i="19"/>
  <c r="AD1118" i="19"/>
  <c r="AE1118" i="19"/>
  <c r="AF1118" i="19"/>
  <c r="AG1118" i="19"/>
  <c r="AH1118" i="19"/>
  <c r="AI1118" i="19"/>
  <c r="AJ1118" i="19"/>
  <c r="AK1118" i="19"/>
  <c r="AL1118" i="19"/>
  <c r="AM1118" i="19"/>
  <c r="AN1118" i="19"/>
  <c r="AO1118" i="19"/>
  <c r="AP1118" i="19"/>
  <c r="AQ1118" i="19"/>
  <c r="AR1118" i="19"/>
  <c r="AS1118" i="19"/>
  <c r="AT1118" i="19"/>
  <c r="AU1118" i="19"/>
  <c r="AV1118" i="19"/>
  <c r="AW1118" i="19"/>
  <c r="AX1118" i="19"/>
  <c r="AY1118" i="19"/>
  <c r="BB1118" i="19"/>
  <c r="F1119" i="19"/>
  <c r="G1119" i="19"/>
  <c r="H1119" i="19"/>
  <c r="I1119" i="19"/>
  <c r="J1119" i="19"/>
  <c r="K1119" i="19"/>
  <c r="L1119" i="19"/>
  <c r="M1119" i="19"/>
  <c r="N1119" i="19"/>
  <c r="O1119" i="19"/>
  <c r="P1119" i="19"/>
  <c r="Q1119" i="19"/>
  <c r="R1119" i="19"/>
  <c r="S1119" i="19"/>
  <c r="T1119" i="19"/>
  <c r="U1119" i="19"/>
  <c r="V1119" i="19"/>
  <c r="W1119" i="19"/>
  <c r="X1119" i="19"/>
  <c r="Y1119" i="19"/>
  <c r="Z1119" i="19"/>
  <c r="AA1119" i="19"/>
  <c r="AB1119" i="19"/>
  <c r="AC1119" i="19"/>
  <c r="AU1119" i="19" s="1"/>
  <c r="AD1119" i="19"/>
  <c r="AE1119" i="19"/>
  <c r="AF1119" i="19"/>
  <c r="AG1119" i="19"/>
  <c r="AH1119" i="19"/>
  <c r="AI1119" i="19"/>
  <c r="AJ1119" i="19"/>
  <c r="AK1119" i="19"/>
  <c r="AL1119" i="19"/>
  <c r="AM1119" i="19"/>
  <c r="AN1119" i="19"/>
  <c r="AO1119" i="19"/>
  <c r="AP1119" i="19"/>
  <c r="AQ1119" i="19"/>
  <c r="AR1119" i="19"/>
  <c r="AS1119" i="19"/>
  <c r="AT1119" i="19"/>
  <c r="AV1119" i="19"/>
  <c r="AW1119" i="19"/>
  <c r="AX1119" i="19"/>
  <c r="AY1119" i="19"/>
  <c r="BB1119" i="19"/>
  <c r="F1120" i="19"/>
  <c r="X1120" i="19" s="1"/>
  <c r="G1120" i="19"/>
  <c r="H1120" i="19"/>
  <c r="I1120" i="19"/>
  <c r="J1120" i="19"/>
  <c r="K1120" i="19"/>
  <c r="L1120" i="19"/>
  <c r="M1120" i="19"/>
  <c r="N1120" i="19"/>
  <c r="O1120" i="19"/>
  <c r="P1120" i="19"/>
  <c r="Q1120" i="19"/>
  <c r="R1120" i="19"/>
  <c r="S1120" i="19"/>
  <c r="T1120" i="19"/>
  <c r="U1120" i="19"/>
  <c r="V1120" i="19"/>
  <c r="W1120" i="19"/>
  <c r="Y1120" i="19"/>
  <c r="Z1120" i="19"/>
  <c r="AA1120" i="19"/>
  <c r="AB1120" i="19"/>
  <c r="AC1120" i="19"/>
  <c r="AD1120" i="19"/>
  <c r="AE1120" i="19"/>
  <c r="AF1120" i="19"/>
  <c r="AG1120" i="19"/>
  <c r="AH1120" i="19"/>
  <c r="AI1120" i="19"/>
  <c r="AJ1120" i="19"/>
  <c r="AK1120" i="19"/>
  <c r="AL1120" i="19"/>
  <c r="AM1120" i="19"/>
  <c r="AN1120" i="19"/>
  <c r="AO1120" i="19"/>
  <c r="AP1120" i="19"/>
  <c r="AQ1120" i="19"/>
  <c r="AR1120" i="19"/>
  <c r="AS1120" i="19"/>
  <c r="AT1120" i="19"/>
  <c r="AU1120" i="19"/>
  <c r="AV1120" i="19"/>
  <c r="AW1120" i="19"/>
  <c r="AX1120" i="19"/>
  <c r="AY1120" i="19"/>
  <c r="BB1120" i="19"/>
  <c r="F1121" i="19"/>
  <c r="G1121" i="19"/>
  <c r="H1121" i="19"/>
  <c r="I1121" i="19"/>
  <c r="J1121" i="19"/>
  <c r="K1121" i="19"/>
  <c r="L1121" i="19"/>
  <c r="M1121" i="19"/>
  <c r="N1121" i="19"/>
  <c r="O1121" i="19"/>
  <c r="P1121" i="19"/>
  <c r="Q1121" i="19"/>
  <c r="R1121" i="19"/>
  <c r="S1121" i="19"/>
  <c r="T1121" i="19"/>
  <c r="U1121" i="19"/>
  <c r="V1121" i="19"/>
  <c r="W1121" i="19"/>
  <c r="X1121" i="19"/>
  <c r="Y1121" i="19"/>
  <c r="Z1121" i="19"/>
  <c r="AA1121" i="19"/>
  <c r="AB1121" i="19"/>
  <c r="AC1121" i="19"/>
  <c r="AD1121" i="19"/>
  <c r="AE1121" i="19"/>
  <c r="AF1121" i="19"/>
  <c r="AG1121" i="19"/>
  <c r="AH1121" i="19"/>
  <c r="AI1121" i="19"/>
  <c r="AJ1121" i="19"/>
  <c r="AK1121" i="19"/>
  <c r="AL1121" i="19"/>
  <c r="AM1121" i="19"/>
  <c r="AN1121" i="19"/>
  <c r="AO1121" i="19"/>
  <c r="AP1121" i="19"/>
  <c r="AQ1121" i="19"/>
  <c r="AR1121" i="19"/>
  <c r="AS1121" i="19"/>
  <c r="AT1121" i="19"/>
  <c r="AU1121" i="19"/>
  <c r="AV1121" i="19"/>
  <c r="AW1121" i="19"/>
  <c r="AX1121" i="19"/>
  <c r="AY1121" i="19"/>
  <c r="BB1121" i="19"/>
  <c r="F1122" i="19"/>
  <c r="G1122" i="19"/>
  <c r="H1122" i="19"/>
  <c r="I1122" i="19"/>
  <c r="J1122" i="19"/>
  <c r="K1122" i="19"/>
  <c r="L1122" i="19"/>
  <c r="M1122" i="19"/>
  <c r="N1122" i="19"/>
  <c r="O1122" i="19"/>
  <c r="P1122" i="19"/>
  <c r="Q1122" i="19"/>
  <c r="R1122" i="19"/>
  <c r="S1122" i="19"/>
  <c r="T1122" i="19"/>
  <c r="U1122" i="19"/>
  <c r="V1122" i="19"/>
  <c r="W1122" i="19"/>
  <c r="X1122" i="19"/>
  <c r="Y1122" i="19"/>
  <c r="Z1122" i="19"/>
  <c r="AA1122" i="19"/>
  <c r="AB1122" i="19"/>
  <c r="AC1122" i="19"/>
  <c r="AU1122" i="19" s="1"/>
  <c r="AD1122" i="19"/>
  <c r="AE1122" i="19"/>
  <c r="AF1122" i="19"/>
  <c r="AG1122" i="19"/>
  <c r="AH1122" i="19"/>
  <c r="AI1122" i="19"/>
  <c r="AJ1122" i="19"/>
  <c r="AK1122" i="19"/>
  <c r="AL1122" i="19"/>
  <c r="AM1122" i="19"/>
  <c r="AN1122" i="19"/>
  <c r="AO1122" i="19"/>
  <c r="AP1122" i="19"/>
  <c r="AQ1122" i="19"/>
  <c r="AR1122" i="19"/>
  <c r="AT1122" i="19"/>
  <c r="AV1122" i="19"/>
  <c r="AW1122" i="19"/>
  <c r="AX1122" i="19"/>
  <c r="AY1122" i="19"/>
  <c r="BB1122" i="19"/>
  <c r="F1123" i="19"/>
  <c r="X1123" i="19" s="1"/>
  <c r="G1123" i="19"/>
  <c r="H1123" i="19"/>
  <c r="I1123" i="19"/>
  <c r="J1123" i="19"/>
  <c r="K1123" i="19"/>
  <c r="L1123" i="19"/>
  <c r="M1123" i="19"/>
  <c r="N1123" i="19"/>
  <c r="O1123" i="19"/>
  <c r="P1123" i="19"/>
  <c r="Q1123" i="19"/>
  <c r="R1123" i="19"/>
  <c r="S1123" i="19"/>
  <c r="T1123" i="19"/>
  <c r="U1123" i="19"/>
  <c r="W1123" i="19"/>
  <c r="Y1123" i="19"/>
  <c r="Z1123" i="19"/>
  <c r="AA1123" i="19"/>
  <c r="AB1123" i="19"/>
  <c r="AC1123" i="19"/>
  <c r="AU1123" i="19" s="1"/>
  <c r="AD1123" i="19"/>
  <c r="AE1123" i="19"/>
  <c r="AF1123" i="19"/>
  <c r="AG1123" i="19"/>
  <c r="AH1123" i="19"/>
  <c r="AI1123" i="19"/>
  <c r="AJ1123" i="19"/>
  <c r="AK1123" i="19"/>
  <c r="AL1123" i="19"/>
  <c r="AM1123" i="19"/>
  <c r="AN1123" i="19"/>
  <c r="AO1123" i="19"/>
  <c r="AP1123" i="19"/>
  <c r="AQ1123" i="19"/>
  <c r="AR1123" i="19"/>
  <c r="AS1123" i="19"/>
  <c r="AT1123" i="19"/>
  <c r="AV1123" i="19"/>
  <c r="AW1123" i="19"/>
  <c r="AX1123" i="19"/>
  <c r="AY1123" i="19"/>
  <c r="BB1123" i="19"/>
  <c r="F1124" i="19"/>
  <c r="X1124" i="19" s="1"/>
  <c r="G1124" i="19"/>
  <c r="H1124" i="19"/>
  <c r="I1124" i="19"/>
  <c r="J1124" i="19"/>
  <c r="K1124" i="19"/>
  <c r="L1124" i="19"/>
  <c r="M1124" i="19"/>
  <c r="N1124" i="19"/>
  <c r="O1124" i="19"/>
  <c r="P1124" i="19"/>
  <c r="Q1124" i="19"/>
  <c r="R1124" i="19"/>
  <c r="S1124" i="19"/>
  <c r="T1124" i="19"/>
  <c r="U1124" i="19"/>
  <c r="V1124" i="19"/>
  <c r="W1124" i="19"/>
  <c r="Y1124" i="19"/>
  <c r="Z1124" i="19"/>
  <c r="AA1124" i="19"/>
  <c r="AB1124" i="19"/>
  <c r="AC1124" i="19"/>
  <c r="AU1124" i="19" s="1"/>
  <c r="AD1124" i="19"/>
  <c r="AE1124" i="19"/>
  <c r="AF1124" i="19"/>
  <c r="AG1124" i="19"/>
  <c r="AH1124" i="19"/>
  <c r="AI1124" i="19"/>
  <c r="AJ1124" i="19"/>
  <c r="AK1124" i="19"/>
  <c r="AL1124" i="19"/>
  <c r="AM1124" i="19"/>
  <c r="AN1124" i="19"/>
  <c r="AO1124" i="19"/>
  <c r="AP1124" i="19"/>
  <c r="AQ1124" i="19"/>
  <c r="AR1124" i="19"/>
  <c r="AS1124" i="19"/>
  <c r="AT1124" i="19"/>
  <c r="AV1124" i="19"/>
  <c r="AW1124" i="19"/>
  <c r="AX1124" i="19"/>
  <c r="AY1124" i="19"/>
  <c r="BB1124" i="19"/>
  <c r="F1125" i="19"/>
  <c r="X1125" i="19" s="1"/>
  <c r="G1125" i="19"/>
  <c r="H1125" i="19"/>
  <c r="I1125" i="19"/>
  <c r="J1125" i="19"/>
  <c r="K1125" i="19"/>
  <c r="L1125" i="19"/>
  <c r="M1125" i="19"/>
  <c r="N1125" i="19"/>
  <c r="O1125" i="19"/>
  <c r="P1125" i="19"/>
  <c r="Q1125" i="19"/>
  <c r="R1125" i="19"/>
  <c r="S1125" i="19"/>
  <c r="T1125" i="19"/>
  <c r="U1125" i="19"/>
  <c r="V1125" i="19"/>
  <c r="W1125" i="19"/>
  <c r="Y1125" i="19"/>
  <c r="Z1125" i="19"/>
  <c r="AA1125" i="19"/>
  <c r="AB1125" i="19"/>
  <c r="AC1125" i="19"/>
  <c r="AD1125" i="19"/>
  <c r="AE1125" i="19"/>
  <c r="AF1125" i="19"/>
  <c r="AG1125" i="19"/>
  <c r="AH1125" i="19"/>
  <c r="AI1125" i="19"/>
  <c r="AJ1125" i="19"/>
  <c r="AK1125" i="19"/>
  <c r="AL1125" i="19"/>
  <c r="AM1125" i="19"/>
  <c r="AN1125" i="19"/>
  <c r="AO1125" i="19"/>
  <c r="AP1125" i="19"/>
  <c r="AQ1125" i="19"/>
  <c r="AR1125" i="19"/>
  <c r="AS1125" i="19"/>
  <c r="AT1125" i="19"/>
  <c r="AU1125" i="19"/>
  <c r="AV1125" i="19"/>
  <c r="AW1125" i="19"/>
  <c r="AX1125" i="19"/>
  <c r="AY1125" i="19"/>
  <c r="BB1125" i="19"/>
  <c r="F1126" i="19"/>
  <c r="G1126" i="19"/>
  <c r="H1126" i="19"/>
  <c r="I1126" i="19"/>
  <c r="J1126" i="19"/>
  <c r="K1126" i="19"/>
  <c r="L1126" i="19"/>
  <c r="M1126" i="19"/>
  <c r="N1126" i="19"/>
  <c r="O1126" i="19"/>
  <c r="P1126" i="19"/>
  <c r="Q1126" i="19"/>
  <c r="R1126" i="19"/>
  <c r="S1126" i="19"/>
  <c r="T1126" i="19"/>
  <c r="U1126" i="19"/>
  <c r="V1126" i="19"/>
  <c r="W1126" i="19"/>
  <c r="X1126" i="19"/>
  <c r="Y1126" i="19"/>
  <c r="Z1126" i="19"/>
  <c r="AA1126" i="19"/>
  <c r="AB1126" i="19"/>
  <c r="AC1126" i="19"/>
  <c r="AD1126" i="19"/>
  <c r="AE1126" i="19"/>
  <c r="AF1126" i="19"/>
  <c r="AG1126" i="19"/>
  <c r="AH1126" i="19"/>
  <c r="AI1126" i="19"/>
  <c r="AJ1126" i="19"/>
  <c r="AK1126" i="19"/>
  <c r="AL1126" i="19"/>
  <c r="AM1126" i="19"/>
  <c r="AN1126" i="19"/>
  <c r="AO1126" i="19"/>
  <c r="AP1126" i="19"/>
  <c r="AQ1126" i="19"/>
  <c r="AR1126" i="19"/>
  <c r="AS1126" i="19"/>
  <c r="AT1126" i="19"/>
  <c r="AU1126" i="19"/>
  <c r="AV1126" i="19"/>
  <c r="AW1126" i="19"/>
  <c r="AX1126" i="19"/>
  <c r="AY1126" i="19"/>
  <c r="BB1126" i="19"/>
  <c r="F1127" i="19"/>
  <c r="G1127" i="19"/>
  <c r="H1127" i="19"/>
  <c r="I1127" i="19"/>
  <c r="J1127" i="19"/>
  <c r="K1127" i="19"/>
  <c r="L1127" i="19"/>
  <c r="M1127" i="19"/>
  <c r="N1127" i="19"/>
  <c r="O1127" i="19"/>
  <c r="P1127" i="19"/>
  <c r="Q1127" i="19"/>
  <c r="R1127" i="19"/>
  <c r="S1127" i="19"/>
  <c r="T1127" i="19"/>
  <c r="U1127" i="19"/>
  <c r="V1127" i="19"/>
  <c r="W1127" i="19"/>
  <c r="X1127" i="19"/>
  <c r="Y1127" i="19"/>
  <c r="Z1127" i="19"/>
  <c r="AA1127" i="19"/>
  <c r="AB1127" i="19"/>
  <c r="AC1127" i="19"/>
  <c r="AU1127" i="19" s="1"/>
  <c r="AD1127" i="19"/>
  <c r="AE1127" i="19"/>
  <c r="AF1127" i="19"/>
  <c r="AG1127" i="19"/>
  <c r="AH1127" i="19"/>
  <c r="AI1127" i="19"/>
  <c r="AJ1127" i="19"/>
  <c r="AK1127" i="19"/>
  <c r="AL1127" i="19"/>
  <c r="AM1127" i="19"/>
  <c r="AN1127" i="19"/>
  <c r="AO1127" i="19"/>
  <c r="AP1127" i="19"/>
  <c r="AQ1127" i="19"/>
  <c r="AR1127" i="19"/>
  <c r="AS1127" i="19"/>
  <c r="AT1127" i="19"/>
  <c r="AV1127" i="19"/>
  <c r="AW1127" i="19"/>
  <c r="AX1127" i="19"/>
  <c r="AY1127" i="19"/>
  <c r="BB1127" i="19"/>
  <c r="F1128" i="19"/>
  <c r="X1128" i="19" s="1"/>
  <c r="G1128" i="19"/>
  <c r="H1128" i="19"/>
  <c r="I1128" i="19"/>
  <c r="J1128" i="19"/>
  <c r="K1128" i="19"/>
  <c r="L1128" i="19"/>
  <c r="M1128" i="19"/>
  <c r="N1128" i="19"/>
  <c r="O1128" i="19"/>
  <c r="P1128" i="19"/>
  <c r="Q1128" i="19"/>
  <c r="R1128" i="19"/>
  <c r="S1128" i="19"/>
  <c r="T1128" i="19"/>
  <c r="U1128" i="19"/>
  <c r="V1128" i="19"/>
  <c r="W1128" i="19"/>
  <c r="Y1128" i="19"/>
  <c r="Z1128" i="19"/>
  <c r="AA1128" i="19"/>
  <c r="AB1128" i="19"/>
  <c r="AC1128" i="19"/>
  <c r="AD1128" i="19"/>
  <c r="AE1128" i="19"/>
  <c r="AF1128" i="19"/>
  <c r="AG1128" i="19"/>
  <c r="AH1128" i="19"/>
  <c r="AI1128" i="19"/>
  <c r="AJ1128" i="19"/>
  <c r="AK1128" i="19"/>
  <c r="AL1128" i="19"/>
  <c r="AM1128" i="19"/>
  <c r="AN1128" i="19"/>
  <c r="AO1128" i="19"/>
  <c r="AP1128" i="19"/>
  <c r="AQ1128" i="19"/>
  <c r="AR1128" i="19"/>
  <c r="AS1128" i="19"/>
  <c r="AT1128" i="19"/>
  <c r="AU1128" i="19"/>
  <c r="AV1128" i="19"/>
  <c r="AW1128" i="19"/>
  <c r="AX1128" i="19"/>
  <c r="AY1128" i="19"/>
  <c r="BB1128" i="19"/>
  <c r="F1129" i="19"/>
  <c r="G1129" i="19"/>
  <c r="H1129" i="19"/>
  <c r="I1129" i="19"/>
  <c r="J1129" i="19"/>
  <c r="K1129" i="19"/>
  <c r="L1129" i="19"/>
  <c r="M1129" i="19"/>
  <c r="N1129" i="19"/>
  <c r="O1129" i="19"/>
  <c r="P1129" i="19"/>
  <c r="Q1129" i="19"/>
  <c r="R1129" i="19"/>
  <c r="S1129" i="19"/>
  <c r="T1129" i="19"/>
  <c r="U1129" i="19"/>
  <c r="V1129" i="19"/>
  <c r="W1129" i="19"/>
  <c r="X1129" i="19"/>
  <c r="Y1129" i="19"/>
  <c r="Z1129" i="19"/>
  <c r="AA1129" i="19"/>
  <c r="AB1129" i="19"/>
  <c r="AC1129" i="19"/>
  <c r="AD1129" i="19"/>
  <c r="AE1129" i="19"/>
  <c r="AF1129" i="19"/>
  <c r="AG1129" i="19"/>
  <c r="AH1129" i="19"/>
  <c r="AI1129" i="19"/>
  <c r="AJ1129" i="19"/>
  <c r="AK1129" i="19"/>
  <c r="AL1129" i="19"/>
  <c r="AM1129" i="19"/>
  <c r="AN1129" i="19"/>
  <c r="AO1129" i="19"/>
  <c r="AP1129" i="19"/>
  <c r="AQ1129" i="19"/>
  <c r="AR1129" i="19"/>
  <c r="AS1129" i="19"/>
  <c r="AT1129" i="19"/>
  <c r="AU1129" i="19"/>
  <c r="AV1129" i="19"/>
  <c r="AW1129" i="19"/>
  <c r="AX1129" i="19"/>
  <c r="AY1129" i="19"/>
  <c r="BB1129" i="19"/>
  <c r="F1130" i="19"/>
  <c r="G1130" i="19"/>
  <c r="H1130" i="19"/>
  <c r="I1130" i="19"/>
  <c r="J1130" i="19"/>
  <c r="K1130" i="19"/>
  <c r="L1130" i="19"/>
  <c r="M1130" i="19"/>
  <c r="N1130" i="19"/>
  <c r="O1130" i="19"/>
  <c r="P1130" i="19"/>
  <c r="Q1130" i="19"/>
  <c r="R1130" i="19"/>
  <c r="S1130" i="19"/>
  <c r="T1130" i="19"/>
  <c r="U1130" i="19"/>
  <c r="V1130" i="19"/>
  <c r="W1130" i="19"/>
  <c r="X1130" i="19"/>
  <c r="Y1130" i="19"/>
  <c r="Z1130" i="19"/>
  <c r="AA1130" i="19"/>
  <c r="AB1130" i="19"/>
  <c r="AC1130" i="19"/>
  <c r="AU1130" i="19" s="1"/>
  <c r="AD1130" i="19"/>
  <c r="AE1130" i="19"/>
  <c r="AF1130" i="19"/>
  <c r="AG1130" i="19"/>
  <c r="AH1130" i="19"/>
  <c r="AI1130" i="19"/>
  <c r="AJ1130" i="19"/>
  <c r="AK1130" i="19"/>
  <c r="AL1130" i="19"/>
  <c r="AM1130" i="19"/>
  <c r="AN1130" i="19"/>
  <c r="AO1130" i="19"/>
  <c r="AP1130" i="19"/>
  <c r="AQ1130" i="19"/>
  <c r="AR1130" i="19"/>
  <c r="AS1130" i="19"/>
  <c r="AT1130" i="19"/>
  <c r="AV1130" i="19"/>
  <c r="AW1130" i="19"/>
  <c r="AX1130" i="19"/>
  <c r="AY1130" i="19"/>
  <c r="BB1130" i="19"/>
  <c r="F1131" i="19"/>
  <c r="X1131" i="19" s="1"/>
  <c r="G1131" i="19"/>
  <c r="H1131" i="19"/>
  <c r="I1131" i="19"/>
  <c r="J1131" i="19"/>
  <c r="K1131" i="19"/>
  <c r="L1131" i="19"/>
  <c r="M1131" i="19"/>
  <c r="N1131" i="19"/>
  <c r="O1131" i="19"/>
  <c r="P1131" i="19"/>
  <c r="Q1131" i="19"/>
  <c r="R1131" i="19"/>
  <c r="S1131" i="19"/>
  <c r="T1131" i="19"/>
  <c r="U1131" i="19"/>
  <c r="V1131" i="19"/>
  <c r="W1131" i="19"/>
  <c r="Y1131" i="19"/>
  <c r="Z1131" i="19"/>
  <c r="AA1131" i="19"/>
  <c r="AB1131" i="19"/>
  <c r="AC1131" i="19"/>
  <c r="AU1131" i="19" s="1"/>
  <c r="AD1131" i="19"/>
  <c r="AE1131" i="19"/>
  <c r="AF1131" i="19"/>
  <c r="AG1131" i="19"/>
  <c r="AH1131" i="19"/>
  <c r="AI1131" i="19"/>
  <c r="AJ1131" i="19"/>
  <c r="AK1131" i="19"/>
  <c r="AL1131" i="19"/>
  <c r="AM1131" i="19"/>
  <c r="AN1131" i="19"/>
  <c r="AO1131" i="19"/>
  <c r="AP1131" i="19"/>
  <c r="AQ1131" i="19"/>
  <c r="AR1131" i="19"/>
  <c r="AT1131" i="19"/>
  <c r="AV1131" i="19"/>
  <c r="AW1131" i="19"/>
  <c r="AX1131" i="19"/>
  <c r="AY1131" i="19"/>
  <c r="BB1131" i="19"/>
  <c r="F1132" i="19"/>
  <c r="X1132" i="19" s="1"/>
  <c r="G1132" i="19"/>
  <c r="H1132" i="19"/>
  <c r="I1132" i="19"/>
  <c r="J1132" i="19"/>
  <c r="K1132" i="19"/>
  <c r="L1132" i="19"/>
  <c r="M1132" i="19"/>
  <c r="N1132" i="19"/>
  <c r="O1132" i="19"/>
  <c r="P1132" i="19"/>
  <c r="Q1132" i="19"/>
  <c r="R1132" i="19"/>
  <c r="S1132" i="19"/>
  <c r="T1132" i="19"/>
  <c r="U1132" i="19"/>
  <c r="V1132" i="19"/>
  <c r="W1132" i="19"/>
  <c r="Y1132" i="19"/>
  <c r="Z1132" i="19"/>
  <c r="AA1132" i="19"/>
  <c r="AB1132" i="19"/>
  <c r="AC1132" i="19"/>
  <c r="AD1132" i="19"/>
  <c r="AE1132" i="19"/>
  <c r="AF1132" i="19"/>
  <c r="AG1132" i="19"/>
  <c r="AH1132" i="19"/>
  <c r="AI1132" i="19"/>
  <c r="AJ1132" i="19"/>
  <c r="AK1132" i="19"/>
  <c r="AL1132" i="19"/>
  <c r="AM1132" i="19"/>
  <c r="AN1132" i="19"/>
  <c r="AO1132" i="19"/>
  <c r="AP1132" i="19"/>
  <c r="AQ1132" i="19"/>
  <c r="AR1132" i="19"/>
  <c r="AS1132" i="19"/>
  <c r="AT1132" i="19"/>
  <c r="AU1132" i="19"/>
  <c r="AV1132" i="19"/>
  <c r="AW1132" i="19"/>
  <c r="AX1132" i="19"/>
  <c r="AY1132" i="19"/>
  <c r="BB1132" i="19"/>
  <c r="F1133" i="19"/>
  <c r="G1133" i="19"/>
  <c r="H1133" i="19"/>
  <c r="I1133" i="19"/>
  <c r="J1133" i="19"/>
  <c r="K1133" i="19"/>
  <c r="L1133" i="19"/>
  <c r="M1133" i="19"/>
  <c r="N1133" i="19"/>
  <c r="O1133" i="19"/>
  <c r="P1133" i="19"/>
  <c r="Q1133" i="19"/>
  <c r="R1133" i="19"/>
  <c r="S1133" i="19"/>
  <c r="T1133" i="19"/>
  <c r="U1133" i="19"/>
  <c r="V1133" i="19"/>
  <c r="W1133" i="19"/>
  <c r="X1133" i="19"/>
  <c r="Y1133" i="19"/>
  <c r="Z1133" i="19"/>
  <c r="AA1133" i="19"/>
  <c r="AB1133" i="19"/>
  <c r="AC1133" i="19"/>
  <c r="AD1133" i="19"/>
  <c r="AE1133" i="19"/>
  <c r="AF1133" i="19"/>
  <c r="AG1133" i="19"/>
  <c r="AH1133" i="19"/>
  <c r="AI1133" i="19"/>
  <c r="AJ1133" i="19"/>
  <c r="AK1133" i="19"/>
  <c r="AL1133" i="19"/>
  <c r="AM1133" i="19"/>
  <c r="AN1133" i="19"/>
  <c r="AO1133" i="19"/>
  <c r="AP1133" i="19"/>
  <c r="AQ1133" i="19"/>
  <c r="AR1133" i="19"/>
  <c r="AS1133" i="19"/>
  <c r="AT1133" i="19"/>
  <c r="AU1133" i="19"/>
  <c r="AV1133" i="19"/>
  <c r="AW1133" i="19"/>
  <c r="AX1133" i="19"/>
  <c r="AY1133" i="19"/>
  <c r="BB1133" i="19"/>
  <c r="F1134" i="19"/>
  <c r="G1134" i="19"/>
  <c r="H1134" i="19"/>
  <c r="I1134" i="19"/>
  <c r="J1134" i="19"/>
  <c r="K1134" i="19"/>
  <c r="L1134" i="19"/>
  <c r="M1134" i="19"/>
  <c r="N1134" i="19"/>
  <c r="O1134" i="19"/>
  <c r="P1134" i="19"/>
  <c r="Q1134" i="19"/>
  <c r="R1134" i="19"/>
  <c r="S1134" i="19"/>
  <c r="T1134" i="19"/>
  <c r="U1134" i="19"/>
  <c r="V1134" i="19"/>
  <c r="W1134" i="19"/>
  <c r="X1134" i="19"/>
  <c r="Y1134" i="19"/>
  <c r="Z1134" i="19"/>
  <c r="AA1134" i="19"/>
  <c r="AB1134" i="19"/>
  <c r="AC1134" i="19"/>
  <c r="AD1134" i="19"/>
  <c r="AE1134" i="19"/>
  <c r="AF1134" i="19"/>
  <c r="AG1134" i="19"/>
  <c r="AH1134" i="19"/>
  <c r="AI1134" i="19"/>
  <c r="AJ1134" i="19"/>
  <c r="AK1134" i="19"/>
  <c r="AL1134" i="19"/>
  <c r="AM1134" i="19"/>
  <c r="AN1134" i="19"/>
  <c r="AO1134" i="19"/>
  <c r="AP1134" i="19"/>
  <c r="AQ1134" i="19"/>
  <c r="AR1134" i="19"/>
  <c r="AS1134" i="19"/>
  <c r="AT1134" i="19"/>
  <c r="AU1134" i="19"/>
  <c r="AV1134" i="19"/>
  <c r="AW1134" i="19"/>
  <c r="AX1134" i="19"/>
  <c r="AY1134" i="19"/>
  <c r="BB1134" i="19"/>
  <c r="F1135" i="19"/>
  <c r="G1135" i="19"/>
  <c r="H1135" i="19"/>
  <c r="I1135" i="19"/>
  <c r="J1135" i="19"/>
  <c r="K1135" i="19"/>
  <c r="L1135" i="19"/>
  <c r="M1135" i="19"/>
  <c r="N1135" i="19"/>
  <c r="O1135" i="19"/>
  <c r="P1135" i="19"/>
  <c r="Q1135" i="19"/>
  <c r="R1135" i="19"/>
  <c r="S1135" i="19"/>
  <c r="T1135" i="19"/>
  <c r="U1135" i="19"/>
  <c r="V1135" i="19"/>
  <c r="W1135" i="19"/>
  <c r="X1135" i="19"/>
  <c r="Y1135" i="19"/>
  <c r="Z1135" i="19"/>
  <c r="AA1135" i="19"/>
  <c r="AB1135" i="19"/>
  <c r="AC1135" i="19"/>
  <c r="AU1135" i="19" s="1"/>
  <c r="AD1135" i="19"/>
  <c r="AE1135" i="19"/>
  <c r="AF1135" i="19"/>
  <c r="AG1135" i="19"/>
  <c r="AH1135" i="19"/>
  <c r="AI1135" i="19"/>
  <c r="AJ1135" i="19"/>
  <c r="AK1135" i="19"/>
  <c r="AL1135" i="19"/>
  <c r="AM1135" i="19"/>
  <c r="AN1135" i="19"/>
  <c r="AO1135" i="19"/>
  <c r="AP1135" i="19"/>
  <c r="AQ1135" i="19"/>
  <c r="AR1135" i="19"/>
  <c r="AS1135" i="19"/>
  <c r="AT1135" i="19"/>
  <c r="AV1135" i="19"/>
  <c r="AW1135" i="19"/>
  <c r="AX1135" i="19"/>
  <c r="AY1135" i="19"/>
  <c r="BB1135" i="19"/>
  <c r="F1136" i="19"/>
  <c r="X1136" i="19" s="1"/>
  <c r="G1136" i="19"/>
  <c r="H1136" i="19"/>
  <c r="I1136" i="19"/>
  <c r="J1136" i="19"/>
  <c r="K1136" i="19"/>
  <c r="L1136" i="19"/>
  <c r="M1136" i="19"/>
  <c r="N1136" i="19"/>
  <c r="O1136" i="19"/>
  <c r="P1136" i="19"/>
  <c r="Q1136" i="19"/>
  <c r="R1136" i="19"/>
  <c r="S1136" i="19"/>
  <c r="T1136" i="19"/>
  <c r="U1136" i="19"/>
  <c r="V1136" i="19"/>
  <c r="W1136" i="19"/>
  <c r="Y1136" i="19"/>
  <c r="Z1136" i="19"/>
  <c r="AA1136" i="19"/>
  <c r="AB1136" i="19"/>
  <c r="AC1136" i="19"/>
  <c r="AD1136" i="19"/>
  <c r="AE1136" i="19"/>
  <c r="AF1136" i="19"/>
  <c r="AG1136" i="19"/>
  <c r="AH1136" i="19"/>
  <c r="AI1136" i="19"/>
  <c r="AJ1136" i="19"/>
  <c r="AK1136" i="19"/>
  <c r="AL1136" i="19"/>
  <c r="AM1136" i="19"/>
  <c r="AN1136" i="19"/>
  <c r="AO1136" i="19"/>
  <c r="AP1136" i="19"/>
  <c r="AQ1136" i="19"/>
  <c r="AR1136" i="19"/>
  <c r="AS1136" i="19"/>
  <c r="AT1136" i="19"/>
  <c r="AU1136" i="19"/>
  <c r="AV1136" i="19"/>
  <c r="AW1136" i="19"/>
  <c r="AX1136" i="19"/>
  <c r="AY1136" i="19"/>
  <c r="BB1136" i="19"/>
  <c r="F1137" i="19"/>
  <c r="G1137" i="19"/>
  <c r="H1137" i="19"/>
  <c r="I1137" i="19"/>
  <c r="J1137" i="19"/>
  <c r="K1137" i="19"/>
  <c r="L1137" i="19"/>
  <c r="M1137" i="19"/>
  <c r="N1137" i="19"/>
  <c r="O1137" i="19"/>
  <c r="P1137" i="19"/>
  <c r="Q1137" i="19"/>
  <c r="R1137" i="19"/>
  <c r="S1137" i="19"/>
  <c r="T1137" i="19"/>
  <c r="U1137" i="19"/>
  <c r="V1137" i="19"/>
  <c r="W1137" i="19"/>
  <c r="X1137" i="19"/>
  <c r="Y1137" i="19"/>
  <c r="Z1137" i="19"/>
  <c r="AA1137" i="19"/>
  <c r="AB1137" i="19"/>
  <c r="AC1137" i="19"/>
  <c r="AD1137" i="19"/>
  <c r="AE1137" i="19"/>
  <c r="AF1137" i="19"/>
  <c r="AG1137" i="19"/>
  <c r="AH1137" i="19"/>
  <c r="AI1137" i="19"/>
  <c r="AJ1137" i="19"/>
  <c r="AK1137" i="19"/>
  <c r="AL1137" i="19"/>
  <c r="AM1137" i="19"/>
  <c r="AN1137" i="19"/>
  <c r="AO1137" i="19"/>
  <c r="AP1137" i="19"/>
  <c r="AQ1137" i="19"/>
  <c r="AR1137" i="19"/>
  <c r="AS1137" i="19"/>
  <c r="AT1137" i="19"/>
  <c r="AU1137" i="19"/>
  <c r="AV1137" i="19"/>
  <c r="AW1137" i="19"/>
  <c r="AX1137" i="19"/>
  <c r="AY1137" i="19"/>
  <c r="BB1137" i="19"/>
  <c r="F1138" i="19"/>
  <c r="G1138" i="19"/>
  <c r="H1138" i="19"/>
  <c r="I1138" i="19"/>
  <c r="J1138" i="19"/>
  <c r="K1138" i="19"/>
  <c r="L1138" i="19"/>
  <c r="M1138" i="19"/>
  <c r="N1138" i="19"/>
  <c r="O1138" i="19"/>
  <c r="P1138" i="19"/>
  <c r="Q1138" i="19"/>
  <c r="R1138" i="19"/>
  <c r="S1138" i="19"/>
  <c r="T1138" i="19"/>
  <c r="U1138" i="19"/>
  <c r="V1138" i="19"/>
  <c r="W1138" i="19"/>
  <c r="X1138" i="19"/>
  <c r="Y1138" i="19"/>
  <c r="Z1138" i="19"/>
  <c r="AA1138" i="19"/>
  <c r="AB1138" i="19"/>
  <c r="AC1138" i="19"/>
  <c r="AU1138" i="19" s="1"/>
  <c r="AD1138" i="19"/>
  <c r="AE1138" i="19"/>
  <c r="AF1138" i="19"/>
  <c r="AG1138" i="19"/>
  <c r="AH1138" i="19"/>
  <c r="AI1138" i="19"/>
  <c r="AJ1138" i="19"/>
  <c r="AK1138" i="19"/>
  <c r="AL1138" i="19"/>
  <c r="AM1138" i="19"/>
  <c r="AN1138" i="19"/>
  <c r="AO1138" i="19"/>
  <c r="AP1138" i="19"/>
  <c r="AQ1138" i="19"/>
  <c r="AR1138" i="19"/>
  <c r="AS1138" i="19"/>
  <c r="AT1138" i="19"/>
  <c r="AV1138" i="19"/>
  <c r="AW1138" i="19"/>
  <c r="AX1138" i="19"/>
  <c r="AY1138" i="19"/>
  <c r="BB1138" i="19"/>
  <c r="F1139" i="19"/>
  <c r="X1139" i="19" s="1"/>
  <c r="G1139" i="19"/>
  <c r="H1139" i="19"/>
  <c r="I1139" i="19"/>
  <c r="J1139" i="19"/>
  <c r="K1139" i="19"/>
  <c r="L1139" i="19"/>
  <c r="M1139" i="19"/>
  <c r="N1139" i="19"/>
  <c r="O1139" i="19"/>
  <c r="P1139" i="19"/>
  <c r="Q1139" i="19"/>
  <c r="R1139" i="19"/>
  <c r="S1139" i="19"/>
  <c r="T1139" i="19"/>
  <c r="U1139" i="19"/>
  <c r="V1139" i="19"/>
  <c r="W1139" i="19"/>
  <c r="Y1139" i="19"/>
  <c r="Z1139" i="19"/>
  <c r="AA1139" i="19"/>
  <c r="AB1139" i="19"/>
  <c r="AC1139" i="19"/>
  <c r="AU1139" i="19" s="1"/>
  <c r="AD1139" i="19"/>
  <c r="AE1139" i="19"/>
  <c r="AF1139" i="19"/>
  <c r="AG1139" i="19"/>
  <c r="AH1139" i="19"/>
  <c r="AI1139" i="19"/>
  <c r="AJ1139" i="19"/>
  <c r="AK1139" i="19"/>
  <c r="AL1139" i="19"/>
  <c r="AM1139" i="19"/>
  <c r="AN1139" i="19"/>
  <c r="AO1139" i="19"/>
  <c r="AP1139" i="19"/>
  <c r="AQ1139" i="19"/>
  <c r="AR1139" i="19"/>
  <c r="AS1139" i="19"/>
  <c r="AT1139" i="19"/>
  <c r="AV1139" i="19"/>
  <c r="AW1139" i="19"/>
  <c r="AX1139" i="19"/>
  <c r="AY1139" i="19"/>
  <c r="BB1139" i="19"/>
  <c r="F1140" i="19"/>
  <c r="X1140" i="19" s="1"/>
  <c r="G1140" i="19"/>
  <c r="H1140" i="19"/>
  <c r="I1140" i="19"/>
  <c r="J1140" i="19"/>
  <c r="K1140" i="19"/>
  <c r="L1140" i="19"/>
  <c r="M1140" i="19"/>
  <c r="N1140" i="19"/>
  <c r="O1140" i="19"/>
  <c r="P1140" i="19"/>
  <c r="Q1140" i="19"/>
  <c r="R1140" i="19"/>
  <c r="S1140" i="19"/>
  <c r="T1140" i="19"/>
  <c r="U1140" i="19"/>
  <c r="W1140" i="19"/>
  <c r="Y1140" i="19"/>
  <c r="Z1140" i="19"/>
  <c r="AA1140" i="19"/>
  <c r="AB1140" i="19"/>
  <c r="AC1140" i="19"/>
  <c r="AD1140" i="19"/>
  <c r="AE1140" i="19"/>
  <c r="AF1140" i="19"/>
  <c r="AG1140" i="19"/>
  <c r="AH1140" i="19"/>
  <c r="AI1140" i="19"/>
  <c r="AJ1140" i="19"/>
  <c r="AK1140" i="19"/>
  <c r="AL1140" i="19"/>
  <c r="AM1140" i="19"/>
  <c r="AN1140" i="19"/>
  <c r="AO1140" i="19"/>
  <c r="AP1140" i="19"/>
  <c r="AQ1140" i="19"/>
  <c r="AR1140" i="19"/>
  <c r="AS1140" i="19"/>
  <c r="AT1140" i="19"/>
  <c r="AU1140" i="19"/>
  <c r="AV1140" i="19"/>
  <c r="AW1140" i="19"/>
  <c r="AX1140" i="19"/>
  <c r="AY1140" i="19"/>
  <c r="BB1140" i="19"/>
  <c r="F1141" i="19"/>
  <c r="G1141" i="19"/>
  <c r="H1141" i="19"/>
  <c r="I1141" i="19"/>
  <c r="J1141" i="19"/>
  <c r="K1141" i="19"/>
  <c r="L1141" i="19"/>
  <c r="M1141" i="19"/>
  <c r="N1141" i="19"/>
  <c r="O1141" i="19"/>
  <c r="P1141" i="19"/>
  <c r="Q1141" i="19"/>
  <c r="R1141" i="19"/>
  <c r="S1141" i="19"/>
  <c r="T1141" i="19"/>
  <c r="U1141" i="19"/>
  <c r="V1141" i="19"/>
  <c r="W1141" i="19"/>
  <c r="X1141" i="19"/>
  <c r="Y1141" i="19"/>
  <c r="Z1141" i="19"/>
  <c r="AA1141" i="19"/>
  <c r="AB1141" i="19"/>
  <c r="AC1141" i="19"/>
  <c r="AD1141" i="19"/>
  <c r="AE1141" i="19"/>
  <c r="AF1141" i="19"/>
  <c r="AG1141" i="19"/>
  <c r="AH1141" i="19"/>
  <c r="AI1141" i="19"/>
  <c r="AJ1141" i="19"/>
  <c r="AK1141" i="19"/>
  <c r="AL1141" i="19"/>
  <c r="AM1141" i="19"/>
  <c r="AN1141" i="19"/>
  <c r="AO1141" i="19"/>
  <c r="AP1141" i="19"/>
  <c r="AQ1141" i="19"/>
  <c r="AR1141" i="19"/>
  <c r="AS1141" i="19"/>
  <c r="AT1141" i="19"/>
  <c r="AU1141" i="19"/>
  <c r="AV1141" i="19"/>
  <c r="AW1141" i="19"/>
  <c r="AX1141" i="19"/>
  <c r="AY1141" i="19"/>
  <c r="BB1141" i="19"/>
  <c r="F1142" i="19"/>
  <c r="G1142" i="19"/>
  <c r="H1142" i="19"/>
  <c r="I1142" i="19"/>
  <c r="J1142" i="19"/>
  <c r="K1142" i="19"/>
  <c r="L1142" i="19"/>
  <c r="M1142" i="19"/>
  <c r="N1142" i="19"/>
  <c r="O1142" i="19"/>
  <c r="P1142" i="19"/>
  <c r="Q1142" i="19"/>
  <c r="R1142" i="19"/>
  <c r="S1142" i="19"/>
  <c r="T1142" i="19"/>
  <c r="U1142" i="19"/>
  <c r="V1142" i="19"/>
  <c r="W1142" i="19"/>
  <c r="X1142" i="19"/>
  <c r="Y1142" i="19"/>
  <c r="Z1142" i="19"/>
  <c r="AA1142" i="19"/>
  <c r="AB1142" i="19"/>
  <c r="AC1142" i="19"/>
  <c r="AD1142" i="19"/>
  <c r="AE1142" i="19"/>
  <c r="AF1142" i="19"/>
  <c r="AG1142" i="19"/>
  <c r="AH1142" i="19"/>
  <c r="AI1142" i="19"/>
  <c r="AJ1142" i="19"/>
  <c r="AK1142" i="19"/>
  <c r="AL1142" i="19"/>
  <c r="AM1142" i="19"/>
  <c r="AN1142" i="19"/>
  <c r="AO1142" i="19"/>
  <c r="AP1142" i="19"/>
  <c r="AQ1142" i="19"/>
  <c r="AR1142" i="19"/>
  <c r="AS1142" i="19"/>
  <c r="AT1142" i="19"/>
  <c r="AU1142" i="19"/>
  <c r="AV1142" i="19"/>
  <c r="AW1142" i="19"/>
  <c r="AX1142" i="19"/>
  <c r="AY1142" i="19"/>
  <c r="BB1142" i="19"/>
  <c r="F1143" i="19"/>
  <c r="G1143" i="19"/>
  <c r="H1143" i="19"/>
  <c r="I1143" i="19"/>
  <c r="J1143" i="19"/>
  <c r="K1143" i="19"/>
  <c r="L1143" i="19"/>
  <c r="M1143" i="19"/>
  <c r="N1143" i="19"/>
  <c r="O1143" i="19"/>
  <c r="P1143" i="19"/>
  <c r="Q1143" i="19"/>
  <c r="R1143" i="19"/>
  <c r="S1143" i="19"/>
  <c r="T1143" i="19"/>
  <c r="U1143" i="19"/>
  <c r="V1143" i="19"/>
  <c r="W1143" i="19"/>
  <c r="X1143" i="19"/>
  <c r="Y1143" i="19"/>
  <c r="Z1143" i="19"/>
  <c r="AA1143" i="19"/>
  <c r="AB1143" i="19"/>
  <c r="AC1143" i="19"/>
  <c r="AU1143" i="19" s="1"/>
  <c r="AD1143" i="19"/>
  <c r="AE1143" i="19"/>
  <c r="AF1143" i="19"/>
  <c r="AG1143" i="19"/>
  <c r="AH1143" i="19"/>
  <c r="AI1143" i="19"/>
  <c r="AJ1143" i="19"/>
  <c r="AK1143" i="19"/>
  <c r="AL1143" i="19"/>
  <c r="AM1143" i="19"/>
  <c r="AN1143" i="19"/>
  <c r="AO1143" i="19"/>
  <c r="AP1143" i="19"/>
  <c r="AQ1143" i="19"/>
  <c r="AR1143" i="19"/>
  <c r="AS1143" i="19"/>
  <c r="AT1143" i="19"/>
  <c r="AV1143" i="19"/>
  <c r="AW1143" i="19"/>
  <c r="AX1143" i="19"/>
  <c r="AY1143" i="19"/>
  <c r="BB1143" i="19"/>
  <c r="F1144" i="19"/>
  <c r="X1144" i="19" s="1"/>
  <c r="G1144" i="19"/>
  <c r="H1144" i="19"/>
  <c r="I1144" i="19"/>
  <c r="J1144" i="19"/>
  <c r="K1144" i="19"/>
  <c r="L1144" i="19"/>
  <c r="M1144" i="19"/>
  <c r="N1144" i="19"/>
  <c r="O1144" i="19"/>
  <c r="P1144" i="19"/>
  <c r="Q1144" i="19"/>
  <c r="R1144" i="19"/>
  <c r="S1144" i="19"/>
  <c r="T1144" i="19"/>
  <c r="U1144" i="19"/>
  <c r="V1144" i="19"/>
  <c r="W1144" i="19"/>
  <c r="Y1144" i="19"/>
  <c r="Z1144" i="19"/>
  <c r="AA1144" i="19"/>
  <c r="AB1144" i="19"/>
  <c r="AC1144" i="19"/>
  <c r="AD1144" i="19"/>
  <c r="AE1144" i="19"/>
  <c r="AF1144" i="19"/>
  <c r="AG1144" i="19"/>
  <c r="AH1144" i="19"/>
  <c r="AI1144" i="19"/>
  <c r="AJ1144" i="19"/>
  <c r="AK1144" i="19"/>
  <c r="AL1144" i="19"/>
  <c r="AM1144" i="19"/>
  <c r="AN1144" i="19"/>
  <c r="AO1144" i="19"/>
  <c r="AP1144" i="19"/>
  <c r="AQ1144" i="19"/>
  <c r="AR1144" i="19"/>
  <c r="AS1144" i="19"/>
  <c r="AT1144" i="19"/>
  <c r="AU1144" i="19"/>
  <c r="AV1144" i="19"/>
  <c r="AW1144" i="19"/>
  <c r="AX1144" i="19"/>
  <c r="AY1144" i="19"/>
  <c r="BB1144" i="19"/>
  <c r="F1145" i="19"/>
  <c r="G1145" i="19"/>
  <c r="H1145" i="19"/>
  <c r="I1145" i="19"/>
  <c r="J1145" i="19"/>
  <c r="K1145" i="19"/>
  <c r="L1145" i="19"/>
  <c r="M1145" i="19"/>
  <c r="N1145" i="19"/>
  <c r="O1145" i="19"/>
  <c r="P1145" i="19"/>
  <c r="Q1145" i="19"/>
  <c r="R1145" i="19"/>
  <c r="S1145" i="19"/>
  <c r="T1145" i="19"/>
  <c r="U1145" i="19"/>
  <c r="V1145" i="19"/>
  <c r="W1145" i="19"/>
  <c r="X1145" i="19"/>
  <c r="Y1145" i="19"/>
  <c r="Z1145" i="19"/>
  <c r="AA1145" i="19"/>
  <c r="AB1145" i="19"/>
  <c r="AC1145" i="19"/>
  <c r="AD1145" i="19"/>
  <c r="AE1145" i="19"/>
  <c r="AF1145" i="19"/>
  <c r="AG1145" i="19"/>
  <c r="AH1145" i="19"/>
  <c r="AI1145" i="19"/>
  <c r="AJ1145" i="19"/>
  <c r="AK1145" i="19"/>
  <c r="AL1145" i="19"/>
  <c r="AM1145" i="19"/>
  <c r="AN1145" i="19"/>
  <c r="AO1145" i="19"/>
  <c r="AP1145" i="19"/>
  <c r="AQ1145" i="19"/>
  <c r="AR1145" i="19"/>
  <c r="AS1145" i="19"/>
  <c r="AT1145" i="19"/>
  <c r="AU1145" i="19"/>
  <c r="AV1145" i="19"/>
  <c r="AW1145" i="19"/>
  <c r="AX1145" i="19"/>
  <c r="AY1145" i="19"/>
  <c r="BB1145" i="19"/>
  <c r="F1146" i="19"/>
  <c r="G1146" i="19"/>
  <c r="H1146" i="19"/>
  <c r="I1146" i="19"/>
  <c r="J1146" i="19"/>
  <c r="K1146" i="19"/>
  <c r="L1146" i="19"/>
  <c r="M1146" i="19"/>
  <c r="N1146" i="19"/>
  <c r="O1146" i="19"/>
  <c r="P1146" i="19"/>
  <c r="Q1146" i="19"/>
  <c r="R1146" i="19"/>
  <c r="S1146" i="19"/>
  <c r="T1146" i="19"/>
  <c r="U1146" i="19"/>
  <c r="V1146" i="19"/>
  <c r="W1146" i="19"/>
  <c r="X1146" i="19"/>
  <c r="Y1146" i="19"/>
  <c r="Z1146" i="19"/>
  <c r="AA1146" i="19"/>
  <c r="AB1146" i="19"/>
  <c r="AC1146" i="19"/>
  <c r="AU1146" i="19" s="1"/>
  <c r="AD1146" i="19"/>
  <c r="AE1146" i="19"/>
  <c r="AF1146" i="19"/>
  <c r="AG1146" i="19"/>
  <c r="AH1146" i="19"/>
  <c r="AI1146" i="19"/>
  <c r="AJ1146" i="19"/>
  <c r="AK1146" i="19"/>
  <c r="AL1146" i="19"/>
  <c r="AM1146" i="19"/>
  <c r="AN1146" i="19"/>
  <c r="AO1146" i="19"/>
  <c r="AP1146" i="19"/>
  <c r="AQ1146" i="19"/>
  <c r="AR1146" i="19"/>
  <c r="AS1146" i="19"/>
  <c r="AT1146" i="19"/>
  <c r="AV1146" i="19"/>
  <c r="AW1146" i="19"/>
  <c r="AX1146" i="19"/>
  <c r="AY1146" i="19"/>
  <c r="BB1146" i="19"/>
  <c r="F1147" i="19"/>
  <c r="X1147" i="19" s="1"/>
  <c r="G1147" i="19"/>
  <c r="H1147" i="19"/>
  <c r="I1147" i="19"/>
  <c r="J1147" i="19"/>
  <c r="K1147" i="19"/>
  <c r="L1147" i="19"/>
  <c r="M1147" i="19"/>
  <c r="N1147" i="19"/>
  <c r="O1147" i="19"/>
  <c r="P1147" i="19"/>
  <c r="Q1147" i="19"/>
  <c r="R1147" i="19"/>
  <c r="S1147" i="19"/>
  <c r="T1147" i="19"/>
  <c r="U1147" i="19"/>
  <c r="V1147" i="19"/>
  <c r="W1147" i="19"/>
  <c r="Y1147" i="19"/>
  <c r="Z1147" i="19"/>
  <c r="AA1147" i="19"/>
  <c r="AB1147" i="19"/>
  <c r="AC1147" i="19"/>
  <c r="AU1147" i="19" s="1"/>
  <c r="AD1147" i="19"/>
  <c r="AE1147" i="19"/>
  <c r="AF1147" i="19"/>
  <c r="AG1147" i="19"/>
  <c r="AH1147" i="19"/>
  <c r="AI1147" i="19"/>
  <c r="AJ1147" i="19"/>
  <c r="AK1147" i="19"/>
  <c r="AL1147" i="19"/>
  <c r="AM1147" i="19"/>
  <c r="AN1147" i="19"/>
  <c r="AO1147" i="19"/>
  <c r="AP1147" i="19"/>
  <c r="AQ1147" i="19"/>
  <c r="AR1147" i="19"/>
  <c r="AS1147" i="19"/>
  <c r="AT1147" i="19"/>
  <c r="AV1147" i="19"/>
  <c r="AW1147" i="19"/>
  <c r="AX1147" i="19"/>
  <c r="AY1147" i="19"/>
  <c r="BB1147" i="19"/>
  <c r="F1148" i="19"/>
  <c r="X1148" i="19" s="1"/>
  <c r="G1148" i="19"/>
  <c r="H1148" i="19"/>
  <c r="I1148" i="19"/>
  <c r="J1148" i="19"/>
  <c r="K1148" i="19"/>
  <c r="L1148" i="19"/>
  <c r="M1148" i="19"/>
  <c r="N1148" i="19"/>
  <c r="O1148" i="19"/>
  <c r="P1148" i="19"/>
  <c r="Q1148" i="19"/>
  <c r="R1148" i="19"/>
  <c r="S1148" i="19"/>
  <c r="T1148" i="19"/>
  <c r="U1148" i="19"/>
  <c r="V1148" i="19"/>
  <c r="W1148" i="19"/>
  <c r="Y1148" i="19"/>
  <c r="Z1148" i="19"/>
  <c r="AA1148" i="19"/>
  <c r="AB1148" i="19"/>
  <c r="AC1148" i="19"/>
  <c r="AU1148" i="19" s="1"/>
  <c r="AD1148" i="19"/>
  <c r="AE1148" i="19"/>
  <c r="AF1148" i="19"/>
  <c r="AG1148" i="19"/>
  <c r="AH1148" i="19"/>
  <c r="AI1148" i="19"/>
  <c r="AJ1148" i="19"/>
  <c r="AK1148" i="19"/>
  <c r="AL1148" i="19"/>
  <c r="AM1148" i="19"/>
  <c r="AN1148" i="19"/>
  <c r="AO1148" i="19"/>
  <c r="AP1148" i="19"/>
  <c r="AQ1148" i="19"/>
  <c r="AR1148" i="19"/>
  <c r="AS1148" i="19"/>
  <c r="AT1148" i="19"/>
  <c r="AV1148" i="19"/>
  <c r="AW1148" i="19"/>
  <c r="AX1148" i="19"/>
  <c r="AY1148" i="19"/>
  <c r="BB1148" i="19"/>
  <c r="F1149" i="19"/>
  <c r="X1149" i="19" s="1"/>
  <c r="G1149" i="19"/>
  <c r="H1149" i="19"/>
  <c r="I1149" i="19"/>
  <c r="J1149" i="19"/>
  <c r="K1149" i="19"/>
  <c r="L1149" i="19"/>
  <c r="M1149" i="19"/>
  <c r="N1149" i="19"/>
  <c r="O1149" i="19"/>
  <c r="P1149" i="19"/>
  <c r="Q1149" i="19"/>
  <c r="R1149" i="19"/>
  <c r="S1149" i="19"/>
  <c r="T1149" i="19"/>
  <c r="U1149" i="19"/>
  <c r="W1149" i="19"/>
  <c r="Y1149" i="19"/>
  <c r="Z1149" i="19"/>
  <c r="AA1149" i="19"/>
  <c r="AB1149" i="19"/>
  <c r="AC1149" i="19"/>
  <c r="AD1149" i="19"/>
  <c r="AE1149" i="19"/>
  <c r="AF1149" i="19"/>
  <c r="AG1149" i="19"/>
  <c r="AH1149" i="19"/>
  <c r="AI1149" i="19"/>
  <c r="AJ1149" i="19"/>
  <c r="AK1149" i="19"/>
  <c r="AL1149" i="19"/>
  <c r="AM1149" i="19"/>
  <c r="AN1149" i="19"/>
  <c r="AO1149" i="19"/>
  <c r="AP1149" i="19"/>
  <c r="AQ1149" i="19"/>
  <c r="AR1149" i="19"/>
  <c r="AS1149" i="19"/>
  <c r="AT1149" i="19"/>
  <c r="AU1149" i="19"/>
  <c r="AV1149" i="19"/>
  <c r="AW1149" i="19"/>
  <c r="AX1149" i="19"/>
  <c r="AY1149" i="19"/>
  <c r="BB1149" i="19"/>
  <c r="F1150" i="19"/>
  <c r="G1150" i="19"/>
  <c r="H1150" i="19"/>
  <c r="I1150" i="19"/>
  <c r="J1150" i="19"/>
  <c r="K1150" i="19"/>
  <c r="L1150" i="19"/>
  <c r="M1150" i="19"/>
  <c r="N1150" i="19"/>
  <c r="O1150" i="19"/>
  <c r="P1150" i="19"/>
  <c r="Q1150" i="19"/>
  <c r="R1150" i="19"/>
  <c r="S1150" i="19"/>
  <c r="T1150" i="19"/>
  <c r="U1150" i="19"/>
  <c r="V1150" i="19"/>
  <c r="W1150" i="19"/>
  <c r="X1150" i="19"/>
  <c r="Y1150" i="19"/>
  <c r="Z1150" i="19"/>
  <c r="AA1150" i="19"/>
  <c r="AB1150" i="19"/>
  <c r="AC1150" i="19"/>
  <c r="AD1150" i="19"/>
  <c r="AE1150" i="19"/>
  <c r="AF1150" i="19"/>
  <c r="AG1150" i="19"/>
  <c r="AH1150" i="19"/>
  <c r="AI1150" i="19"/>
  <c r="AJ1150" i="19"/>
  <c r="AK1150" i="19"/>
  <c r="AL1150" i="19"/>
  <c r="AM1150" i="19"/>
  <c r="AN1150" i="19"/>
  <c r="AO1150" i="19"/>
  <c r="AP1150" i="19"/>
  <c r="AQ1150" i="19"/>
  <c r="AR1150" i="19"/>
  <c r="AS1150" i="19"/>
  <c r="AT1150" i="19"/>
  <c r="AU1150" i="19"/>
  <c r="AV1150" i="19"/>
  <c r="AW1150" i="19"/>
  <c r="AX1150" i="19"/>
  <c r="AY1150" i="19"/>
  <c r="BB1150" i="19"/>
  <c r="F1151" i="19"/>
  <c r="G1151" i="19"/>
  <c r="H1151" i="19"/>
  <c r="I1151" i="19"/>
  <c r="J1151" i="19"/>
  <c r="K1151" i="19"/>
  <c r="L1151" i="19"/>
  <c r="M1151" i="19"/>
  <c r="N1151" i="19"/>
  <c r="O1151" i="19"/>
  <c r="P1151" i="19"/>
  <c r="Q1151" i="19"/>
  <c r="R1151" i="19"/>
  <c r="S1151" i="19"/>
  <c r="T1151" i="19"/>
  <c r="U1151" i="19"/>
  <c r="V1151" i="19"/>
  <c r="W1151" i="19"/>
  <c r="X1151" i="19"/>
  <c r="Y1151" i="19"/>
  <c r="Z1151" i="19"/>
  <c r="AA1151" i="19"/>
  <c r="AB1151" i="19"/>
  <c r="AC1151" i="19"/>
  <c r="AU1151" i="19" s="1"/>
  <c r="AD1151" i="19"/>
  <c r="AE1151" i="19"/>
  <c r="AF1151" i="19"/>
  <c r="AG1151" i="19"/>
  <c r="AH1151" i="19"/>
  <c r="AI1151" i="19"/>
  <c r="AJ1151" i="19"/>
  <c r="AK1151" i="19"/>
  <c r="AL1151" i="19"/>
  <c r="AM1151" i="19"/>
  <c r="AN1151" i="19"/>
  <c r="AO1151" i="19"/>
  <c r="AP1151" i="19"/>
  <c r="AQ1151" i="19"/>
  <c r="AR1151" i="19"/>
  <c r="AS1151" i="19"/>
  <c r="AT1151" i="19"/>
  <c r="AV1151" i="19"/>
  <c r="AW1151" i="19"/>
  <c r="AX1151" i="19"/>
  <c r="AY1151" i="19"/>
  <c r="BB1151" i="19"/>
  <c r="F1152" i="19"/>
  <c r="X1152" i="19" s="1"/>
  <c r="G1152" i="19"/>
  <c r="H1152" i="19"/>
  <c r="I1152" i="19"/>
  <c r="J1152" i="19"/>
  <c r="K1152" i="19"/>
  <c r="L1152" i="19"/>
  <c r="M1152" i="19"/>
  <c r="N1152" i="19"/>
  <c r="O1152" i="19"/>
  <c r="P1152" i="19"/>
  <c r="Q1152" i="19"/>
  <c r="R1152" i="19"/>
  <c r="S1152" i="19"/>
  <c r="T1152" i="19"/>
  <c r="U1152" i="19"/>
  <c r="V1152" i="19"/>
  <c r="W1152" i="19"/>
  <c r="Y1152" i="19"/>
  <c r="Z1152" i="19"/>
  <c r="AA1152" i="19"/>
  <c r="AB1152" i="19"/>
  <c r="AC1152" i="19"/>
  <c r="AD1152" i="19"/>
  <c r="AE1152" i="19"/>
  <c r="AF1152" i="19"/>
  <c r="AG1152" i="19"/>
  <c r="AH1152" i="19"/>
  <c r="AI1152" i="19"/>
  <c r="AJ1152" i="19"/>
  <c r="AK1152" i="19"/>
  <c r="AL1152" i="19"/>
  <c r="AM1152" i="19"/>
  <c r="AN1152" i="19"/>
  <c r="AO1152" i="19"/>
  <c r="AP1152" i="19"/>
  <c r="AQ1152" i="19"/>
  <c r="AR1152" i="19"/>
  <c r="AS1152" i="19"/>
  <c r="AT1152" i="19"/>
  <c r="AU1152" i="19"/>
  <c r="AV1152" i="19"/>
  <c r="AW1152" i="19"/>
  <c r="AX1152" i="19"/>
  <c r="AY1152" i="19"/>
  <c r="BB1152" i="19"/>
  <c r="F1153" i="19"/>
  <c r="G1153" i="19"/>
  <c r="H1153" i="19"/>
  <c r="I1153" i="19"/>
  <c r="J1153" i="19"/>
  <c r="K1153" i="19"/>
  <c r="L1153" i="19"/>
  <c r="M1153" i="19"/>
  <c r="N1153" i="19"/>
  <c r="O1153" i="19"/>
  <c r="P1153" i="19"/>
  <c r="Q1153" i="19"/>
  <c r="R1153" i="19"/>
  <c r="S1153" i="19"/>
  <c r="T1153" i="19"/>
  <c r="U1153" i="19"/>
  <c r="V1153" i="19"/>
  <c r="W1153" i="19"/>
  <c r="X1153" i="19"/>
  <c r="Y1153" i="19"/>
  <c r="Z1153" i="19"/>
  <c r="AA1153" i="19"/>
  <c r="AB1153" i="19"/>
  <c r="AC1153" i="19"/>
  <c r="AD1153" i="19"/>
  <c r="AE1153" i="19"/>
  <c r="AF1153" i="19"/>
  <c r="AG1153" i="19"/>
  <c r="AH1153" i="19"/>
  <c r="AI1153" i="19"/>
  <c r="AJ1153" i="19"/>
  <c r="AK1153" i="19"/>
  <c r="AL1153" i="19"/>
  <c r="AM1153" i="19"/>
  <c r="AN1153" i="19"/>
  <c r="AO1153" i="19"/>
  <c r="AP1153" i="19"/>
  <c r="AQ1153" i="19"/>
  <c r="AR1153" i="19"/>
  <c r="AS1153" i="19"/>
  <c r="AT1153" i="19"/>
  <c r="AU1153" i="19"/>
  <c r="AV1153" i="19"/>
  <c r="AW1153" i="19"/>
  <c r="AX1153" i="19"/>
  <c r="AY1153" i="19"/>
  <c r="BB1153" i="19"/>
  <c r="F1154" i="19"/>
  <c r="G1154" i="19"/>
  <c r="H1154" i="19"/>
  <c r="I1154" i="19"/>
  <c r="J1154" i="19"/>
  <c r="K1154" i="19"/>
  <c r="L1154" i="19"/>
  <c r="M1154" i="19"/>
  <c r="N1154" i="19"/>
  <c r="O1154" i="19"/>
  <c r="P1154" i="19"/>
  <c r="Q1154" i="19"/>
  <c r="R1154" i="19"/>
  <c r="S1154" i="19"/>
  <c r="T1154" i="19"/>
  <c r="U1154" i="19"/>
  <c r="V1154" i="19"/>
  <c r="W1154" i="19"/>
  <c r="X1154" i="19"/>
  <c r="Y1154" i="19"/>
  <c r="Z1154" i="19"/>
  <c r="AA1154" i="19"/>
  <c r="AB1154" i="19"/>
  <c r="AC1154" i="19"/>
  <c r="AU1154" i="19" s="1"/>
  <c r="AD1154" i="19"/>
  <c r="AE1154" i="19"/>
  <c r="AF1154" i="19"/>
  <c r="AG1154" i="19"/>
  <c r="AH1154" i="19"/>
  <c r="AI1154" i="19"/>
  <c r="AJ1154" i="19"/>
  <c r="AK1154" i="19"/>
  <c r="AL1154" i="19"/>
  <c r="AM1154" i="19"/>
  <c r="AN1154" i="19"/>
  <c r="AO1154" i="19"/>
  <c r="AP1154" i="19"/>
  <c r="AQ1154" i="19"/>
  <c r="AR1154" i="19"/>
  <c r="AT1154" i="19"/>
  <c r="AV1154" i="19"/>
  <c r="AW1154" i="19"/>
  <c r="AX1154" i="19"/>
  <c r="AY1154" i="19"/>
  <c r="BB1154" i="19"/>
  <c r="F1155" i="19"/>
  <c r="X1155" i="19" s="1"/>
  <c r="G1155" i="19"/>
  <c r="H1155" i="19"/>
  <c r="I1155" i="19"/>
  <c r="J1155" i="19"/>
  <c r="K1155" i="19"/>
  <c r="L1155" i="19"/>
  <c r="M1155" i="19"/>
  <c r="N1155" i="19"/>
  <c r="O1155" i="19"/>
  <c r="P1155" i="19"/>
  <c r="Q1155" i="19"/>
  <c r="R1155" i="19"/>
  <c r="S1155" i="19"/>
  <c r="T1155" i="19"/>
  <c r="U1155" i="19"/>
  <c r="W1155" i="19"/>
  <c r="Y1155" i="19"/>
  <c r="Z1155" i="19"/>
  <c r="AA1155" i="19"/>
  <c r="AB1155" i="19"/>
  <c r="AC1155" i="19"/>
  <c r="AU1155" i="19" s="1"/>
  <c r="AD1155" i="19"/>
  <c r="AE1155" i="19"/>
  <c r="AF1155" i="19"/>
  <c r="AG1155" i="19"/>
  <c r="AH1155" i="19"/>
  <c r="AI1155" i="19"/>
  <c r="AJ1155" i="19"/>
  <c r="AK1155" i="19"/>
  <c r="AL1155" i="19"/>
  <c r="AM1155" i="19"/>
  <c r="AN1155" i="19"/>
  <c r="AO1155" i="19"/>
  <c r="AP1155" i="19"/>
  <c r="AQ1155" i="19"/>
  <c r="AR1155" i="19"/>
  <c r="AS1155" i="19"/>
  <c r="AT1155" i="19"/>
  <c r="AV1155" i="19"/>
  <c r="AW1155" i="19"/>
  <c r="AX1155" i="19"/>
  <c r="AY1155" i="19"/>
  <c r="BB1155" i="19"/>
  <c r="F1156" i="19"/>
  <c r="X1156" i="19" s="1"/>
  <c r="G1156" i="19"/>
  <c r="H1156" i="19"/>
  <c r="I1156" i="19"/>
  <c r="J1156" i="19"/>
  <c r="K1156" i="19"/>
  <c r="L1156" i="19"/>
  <c r="M1156" i="19"/>
  <c r="N1156" i="19"/>
  <c r="O1156" i="19"/>
  <c r="P1156" i="19"/>
  <c r="Q1156" i="19"/>
  <c r="R1156" i="19"/>
  <c r="S1156" i="19"/>
  <c r="T1156" i="19"/>
  <c r="U1156" i="19"/>
  <c r="V1156" i="19"/>
  <c r="W1156" i="19"/>
  <c r="Y1156" i="19"/>
  <c r="Z1156" i="19"/>
  <c r="AA1156" i="19"/>
  <c r="AB1156" i="19"/>
  <c r="AC1156" i="19"/>
  <c r="AU1156" i="19" s="1"/>
  <c r="AD1156" i="19"/>
  <c r="AE1156" i="19"/>
  <c r="AF1156" i="19"/>
  <c r="AG1156" i="19"/>
  <c r="AH1156" i="19"/>
  <c r="AI1156" i="19"/>
  <c r="AJ1156" i="19"/>
  <c r="AK1156" i="19"/>
  <c r="AL1156" i="19"/>
  <c r="AM1156" i="19"/>
  <c r="AN1156" i="19"/>
  <c r="AO1156" i="19"/>
  <c r="AP1156" i="19"/>
  <c r="AQ1156" i="19"/>
  <c r="AR1156" i="19"/>
  <c r="AS1156" i="19"/>
  <c r="AT1156" i="19"/>
  <c r="AV1156" i="19"/>
  <c r="AW1156" i="19"/>
  <c r="AX1156" i="19"/>
  <c r="AY1156" i="19"/>
  <c r="BB1156" i="19"/>
  <c r="F1157" i="19"/>
  <c r="X1157" i="19" s="1"/>
  <c r="G1157" i="19"/>
  <c r="H1157" i="19"/>
  <c r="I1157" i="19"/>
  <c r="J1157" i="19"/>
  <c r="K1157" i="19"/>
  <c r="L1157" i="19"/>
  <c r="M1157" i="19"/>
  <c r="N1157" i="19"/>
  <c r="O1157" i="19"/>
  <c r="P1157" i="19"/>
  <c r="Q1157" i="19"/>
  <c r="R1157" i="19"/>
  <c r="S1157" i="19"/>
  <c r="T1157" i="19"/>
  <c r="U1157" i="19"/>
  <c r="V1157" i="19"/>
  <c r="W1157" i="19"/>
  <c r="Y1157" i="19"/>
  <c r="Z1157" i="19"/>
  <c r="AA1157" i="19"/>
  <c r="AB1157" i="19"/>
  <c r="AC1157" i="19"/>
  <c r="AD1157" i="19"/>
  <c r="AE1157" i="19"/>
  <c r="AF1157" i="19"/>
  <c r="AG1157" i="19"/>
  <c r="AH1157" i="19"/>
  <c r="AI1157" i="19"/>
  <c r="AJ1157" i="19"/>
  <c r="AK1157" i="19"/>
  <c r="AL1157" i="19"/>
  <c r="AM1157" i="19"/>
  <c r="AN1157" i="19"/>
  <c r="AO1157" i="19"/>
  <c r="AP1157" i="19"/>
  <c r="AQ1157" i="19"/>
  <c r="AR1157" i="19"/>
  <c r="AS1157" i="19"/>
  <c r="AT1157" i="19"/>
  <c r="AU1157" i="19"/>
  <c r="AV1157" i="19"/>
  <c r="AW1157" i="19"/>
  <c r="AX1157" i="19"/>
  <c r="AY1157" i="19"/>
  <c r="BB1157" i="19"/>
  <c r="F1158" i="19"/>
  <c r="G1158" i="19"/>
  <c r="H1158" i="19"/>
  <c r="I1158" i="19"/>
  <c r="J1158" i="19"/>
  <c r="K1158" i="19"/>
  <c r="L1158" i="19"/>
  <c r="M1158" i="19"/>
  <c r="N1158" i="19"/>
  <c r="O1158" i="19"/>
  <c r="P1158" i="19"/>
  <c r="Q1158" i="19"/>
  <c r="R1158" i="19"/>
  <c r="S1158" i="19"/>
  <c r="T1158" i="19"/>
  <c r="U1158" i="19"/>
  <c r="V1158" i="19"/>
  <c r="W1158" i="19"/>
  <c r="X1158" i="19"/>
  <c r="Y1158" i="19"/>
  <c r="Z1158" i="19"/>
  <c r="AA1158" i="19"/>
  <c r="AB1158" i="19"/>
  <c r="AC1158" i="19"/>
  <c r="AD1158" i="19"/>
  <c r="AE1158" i="19"/>
  <c r="AF1158" i="19"/>
  <c r="AG1158" i="19"/>
  <c r="AH1158" i="19"/>
  <c r="AI1158" i="19"/>
  <c r="AJ1158" i="19"/>
  <c r="AK1158" i="19"/>
  <c r="AL1158" i="19"/>
  <c r="AM1158" i="19"/>
  <c r="AN1158" i="19"/>
  <c r="AO1158" i="19"/>
  <c r="AP1158" i="19"/>
  <c r="AQ1158" i="19"/>
  <c r="AR1158" i="19"/>
  <c r="AS1158" i="19"/>
  <c r="AT1158" i="19"/>
  <c r="AU1158" i="19"/>
  <c r="AV1158" i="19"/>
  <c r="AW1158" i="19"/>
  <c r="AX1158" i="19"/>
  <c r="AY1158" i="19"/>
  <c r="BB1158" i="19"/>
  <c r="F1159" i="19"/>
  <c r="G1159" i="19"/>
  <c r="H1159" i="19"/>
  <c r="I1159" i="19"/>
  <c r="J1159" i="19"/>
  <c r="K1159" i="19"/>
  <c r="L1159" i="19"/>
  <c r="M1159" i="19"/>
  <c r="N1159" i="19"/>
  <c r="O1159" i="19"/>
  <c r="P1159" i="19"/>
  <c r="Q1159" i="19"/>
  <c r="R1159" i="19"/>
  <c r="S1159" i="19"/>
  <c r="T1159" i="19"/>
  <c r="U1159" i="19"/>
  <c r="V1159" i="19"/>
  <c r="W1159" i="19"/>
  <c r="X1159" i="19"/>
  <c r="Y1159" i="19"/>
  <c r="Z1159" i="19"/>
  <c r="AA1159" i="19"/>
  <c r="AB1159" i="19"/>
  <c r="AC1159" i="19"/>
  <c r="AU1159" i="19" s="1"/>
  <c r="AD1159" i="19"/>
  <c r="AE1159" i="19"/>
  <c r="AF1159" i="19"/>
  <c r="AG1159" i="19"/>
  <c r="AH1159" i="19"/>
  <c r="AI1159" i="19"/>
  <c r="AJ1159" i="19"/>
  <c r="AK1159" i="19"/>
  <c r="AL1159" i="19"/>
  <c r="AM1159" i="19"/>
  <c r="AN1159" i="19"/>
  <c r="AO1159" i="19"/>
  <c r="AP1159" i="19"/>
  <c r="AQ1159" i="19"/>
  <c r="AR1159" i="19"/>
  <c r="AS1159" i="19"/>
  <c r="AT1159" i="19"/>
  <c r="AV1159" i="19"/>
  <c r="AW1159" i="19"/>
  <c r="AX1159" i="19"/>
  <c r="AY1159" i="19"/>
  <c r="BB1159" i="19"/>
  <c r="F1160" i="19"/>
  <c r="X1160" i="19" s="1"/>
  <c r="G1160" i="19"/>
  <c r="H1160" i="19"/>
  <c r="I1160" i="19"/>
  <c r="J1160" i="19"/>
  <c r="K1160" i="19"/>
  <c r="L1160" i="19"/>
  <c r="M1160" i="19"/>
  <c r="N1160" i="19"/>
  <c r="O1160" i="19"/>
  <c r="P1160" i="19"/>
  <c r="Q1160" i="19"/>
  <c r="R1160" i="19"/>
  <c r="S1160" i="19"/>
  <c r="T1160" i="19"/>
  <c r="U1160" i="19"/>
  <c r="V1160" i="19"/>
  <c r="W1160" i="19"/>
  <c r="Y1160" i="19"/>
  <c r="Z1160" i="19"/>
  <c r="AA1160" i="19"/>
  <c r="AB1160" i="19"/>
  <c r="AC1160" i="19"/>
  <c r="AD1160" i="19"/>
  <c r="AE1160" i="19"/>
  <c r="AF1160" i="19"/>
  <c r="AG1160" i="19"/>
  <c r="AH1160" i="19"/>
  <c r="AI1160" i="19"/>
  <c r="AJ1160" i="19"/>
  <c r="AK1160" i="19"/>
  <c r="AL1160" i="19"/>
  <c r="AM1160" i="19"/>
  <c r="AN1160" i="19"/>
  <c r="AO1160" i="19"/>
  <c r="AP1160" i="19"/>
  <c r="AQ1160" i="19"/>
  <c r="AR1160" i="19"/>
  <c r="AS1160" i="19"/>
  <c r="AT1160" i="19"/>
  <c r="AU1160" i="19"/>
  <c r="AV1160" i="19"/>
  <c r="AW1160" i="19"/>
  <c r="AX1160" i="19"/>
  <c r="AY1160" i="19"/>
  <c r="BB1160" i="19"/>
  <c r="F1161" i="19"/>
  <c r="G1161" i="19"/>
  <c r="H1161" i="19"/>
  <c r="I1161" i="19"/>
  <c r="J1161" i="19"/>
  <c r="K1161" i="19"/>
  <c r="L1161" i="19"/>
  <c r="M1161" i="19"/>
  <c r="N1161" i="19"/>
  <c r="O1161" i="19"/>
  <c r="P1161" i="19"/>
  <c r="Q1161" i="19"/>
  <c r="R1161" i="19"/>
  <c r="S1161" i="19"/>
  <c r="T1161" i="19"/>
  <c r="U1161" i="19"/>
  <c r="V1161" i="19"/>
  <c r="W1161" i="19"/>
  <c r="X1161" i="19"/>
  <c r="Y1161" i="19"/>
  <c r="Z1161" i="19"/>
  <c r="AA1161" i="19"/>
  <c r="AB1161" i="19"/>
  <c r="AC1161" i="19"/>
  <c r="AD1161" i="19"/>
  <c r="AE1161" i="19"/>
  <c r="AF1161" i="19"/>
  <c r="AG1161" i="19"/>
  <c r="AH1161" i="19"/>
  <c r="AI1161" i="19"/>
  <c r="AJ1161" i="19"/>
  <c r="AK1161" i="19"/>
  <c r="AL1161" i="19"/>
  <c r="AM1161" i="19"/>
  <c r="AN1161" i="19"/>
  <c r="AO1161" i="19"/>
  <c r="AP1161" i="19"/>
  <c r="AQ1161" i="19"/>
  <c r="AR1161" i="19"/>
  <c r="AS1161" i="19"/>
  <c r="AT1161" i="19"/>
  <c r="AU1161" i="19"/>
  <c r="AV1161" i="19"/>
  <c r="AW1161" i="19"/>
  <c r="AX1161" i="19"/>
  <c r="AY1161" i="19"/>
  <c r="BB1161" i="19"/>
  <c r="F1162" i="19"/>
  <c r="G1162" i="19"/>
  <c r="H1162" i="19"/>
  <c r="I1162" i="19"/>
  <c r="J1162" i="19"/>
  <c r="K1162" i="19"/>
  <c r="L1162" i="19"/>
  <c r="M1162" i="19"/>
  <c r="N1162" i="19"/>
  <c r="O1162" i="19"/>
  <c r="P1162" i="19"/>
  <c r="Q1162" i="19"/>
  <c r="R1162" i="19"/>
  <c r="S1162" i="19"/>
  <c r="T1162" i="19"/>
  <c r="U1162" i="19"/>
  <c r="V1162" i="19"/>
  <c r="W1162" i="19"/>
  <c r="X1162" i="19"/>
  <c r="Y1162" i="19"/>
  <c r="Z1162" i="19"/>
  <c r="AA1162" i="19"/>
  <c r="AB1162" i="19"/>
  <c r="AC1162" i="19"/>
  <c r="AU1162" i="19" s="1"/>
  <c r="AD1162" i="19"/>
  <c r="AE1162" i="19"/>
  <c r="AF1162" i="19"/>
  <c r="AG1162" i="19"/>
  <c r="AH1162" i="19"/>
  <c r="AI1162" i="19"/>
  <c r="AJ1162" i="19"/>
  <c r="AK1162" i="19"/>
  <c r="AL1162" i="19"/>
  <c r="AM1162" i="19"/>
  <c r="AN1162" i="19"/>
  <c r="AO1162" i="19"/>
  <c r="AP1162" i="19"/>
  <c r="AQ1162" i="19"/>
  <c r="AR1162" i="19"/>
  <c r="AS1162" i="19"/>
  <c r="AT1162" i="19"/>
  <c r="AV1162" i="19"/>
  <c r="AW1162" i="19"/>
  <c r="AX1162" i="19"/>
  <c r="AY1162" i="19"/>
  <c r="BB1162" i="19"/>
  <c r="F1163" i="19"/>
  <c r="X1163" i="19" s="1"/>
  <c r="G1163" i="19"/>
  <c r="H1163" i="19"/>
  <c r="I1163" i="19"/>
  <c r="J1163" i="19"/>
  <c r="K1163" i="19"/>
  <c r="L1163" i="19"/>
  <c r="M1163" i="19"/>
  <c r="N1163" i="19"/>
  <c r="O1163" i="19"/>
  <c r="P1163" i="19"/>
  <c r="Q1163" i="19"/>
  <c r="R1163" i="19"/>
  <c r="S1163" i="19"/>
  <c r="T1163" i="19"/>
  <c r="U1163" i="19"/>
  <c r="V1163" i="19"/>
  <c r="W1163" i="19"/>
  <c r="Y1163" i="19"/>
  <c r="Z1163" i="19"/>
  <c r="AA1163" i="19"/>
  <c r="AB1163" i="19"/>
  <c r="AC1163" i="19"/>
  <c r="AU1163" i="19" s="1"/>
  <c r="AD1163" i="19"/>
  <c r="AE1163" i="19"/>
  <c r="AF1163" i="19"/>
  <c r="AG1163" i="19"/>
  <c r="AH1163" i="19"/>
  <c r="AI1163" i="19"/>
  <c r="AJ1163" i="19"/>
  <c r="AK1163" i="19"/>
  <c r="AL1163" i="19"/>
  <c r="AM1163" i="19"/>
  <c r="AN1163" i="19"/>
  <c r="AO1163" i="19"/>
  <c r="AP1163" i="19"/>
  <c r="AQ1163" i="19"/>
  <c r="AR1163" i="19"/>
  <c r="AT1163" i="19"/>
  <c r="AV1163" i="19"/>
  <c r="AW1163" i="19"/>
  <c r="AX1163" i="19"/>
  <c r="AY1163" i="19"/>
  <c r="BB1163" i="19"/>
  <c r="F1164" i="19"/>
  <c r="X1164" i="19" s="1"/>
  <c r="G1164" i="19"/>
  <c r="H1164" i="19"/>
  <c r="I1164" i="19"/>
  <c r="J1164" i="19"/>
  <c r="K1164" i="19"/>
  <c r="L1164" i="19"/>
  <c r="M1164" i="19"/>
  <c r="N1164" i="19"/>
  <c r="O1164" i="19"/>
  <c r="P1164" i="19"/>
  <c r="Q1164" i="19"/>
  <c r="R1164" i="19"/>
  <c r="S1164" i="19"/>
  <c r="T1164" i="19"/>
  <c r="U1164" i="19"/>
  <c r="V1164" i="19"/>
  <c r="W1164" i="19"/>
  <c r="Y1164" i="19"/>
  <c r="Z1164" i="19"/>
  <c r="AA1164" i="19"/>
  <c r="AB1164" i="19"/>
  <c r="AC1164" i="19"/>
  <c r="AD1164" i="19"/>
  <c r="AE1164" i="19"/>
  <c r="AF1164" i="19"/>
  <c r="AG1164" i="19"/>
  <c r="AH1164" i="19"/>
  <c r="AI1164" i="19"/>
  <c r="AJ1164" i="19"/>
  <c r="AK1164" i="19"/>
  <c r="AL1164" i="19"/>
  <c r="AM1164" i="19"/>
  <c r="AN1164" i="19"/>
  <c r="AO1164" i="19"/>
  <c r="AP1164" i="19"/>
  <c r="AQ1164" i="19"/>
  <c r="AR1164" i="19"/>
  <c r="AS1164" i="19"/>
  <c r="AT1164" i="19"/>
  <c r="AU1164" i="19"/>
  <c r="AV1164" i="19"/>
  <c r="AW1164" i="19"/>
  <c r="AX1164" i="19"/>
  <c r="AY1164" i="19"/>
  <c r="BB1164" i="19"/>
  <c r="F1165" i="19"/>
  <c r="G1165" i="19"/>
  <c r="H1165" i="19"/>
  <c r="I1165" i="19"/>
  <c r="J1165" i="19"/>
  <c r="K1165" i="19"/>
  <c r="L1165" i="19"/>
  <c r="M1165" i="19"/>
  <c r="N1165" i="19"/>
  <c r="O1165" i="19"/>
  <c r="P1165" i="19"/>
  <c r="Q1165" i="19"/>
  <c r="R1165" i="19"/>
  <c r="S1165" i="19"/>
  <c r="T1165" i="19"/>
  <c r="U1165" i="19"/>
  <c r="V1165" i="19"/>
  <c r="W1165" i="19"/>
  <c r="X1165" i="19"/>
  <c r="Y1165" i="19"/>
  <c r="Z1165" i="19"/>
  <c r="AA1165" i="19"/>
  <c r="AB1165" i="19"/>
  <c r="AC1165" i="19"/>
  <c r="AD1165" i="19"/>
  <c r="AE1165" i="19"/>
  <c r="AF1165" i="19"/>
  <c r="AG1165" i="19"/>
  <c r="AH1165" i="19"/>
  <c r="AI1165" i="19"/>
  <c r="AJ1165" i="19"/>
  <c r="AK1165" i="19"/>
  <c r="AL1165" i="19"/>
  <c r="AM1165" i="19"/>
  <c r="AN1165" i="19"/>
  <c r="AO1165" i="19"/>
  <c r="AP1165" i="19"/>
  <c r="AQ1165" i="19"/>
  <c r="AR1165" i="19"/>
  <c r="AS1165" i="19"/>
  <c r="AT1165" i="19"/>
  <c r="AU1165" i="19"/>
  <c r="AV1165" i="19"/>
  <c r="AW1165" i="19"/>
  <c r="AX1165" i="19"/>
  <c r="AY1165" i="19"/>
  <c r="BB1165" i="19"/>
  <c r="F1166" i="19"/>
  <c r="G1166" i="19"/>
  <c r="H1166" i="19"/>
  <c r="I1166" i="19"/>
  <c r="J1166" i="19"/>
  <c r="K1166" i="19"/>
  <c r="L1166" i="19"/>
  <c r="M1166" i="19"/>
  <c r="N1166" i="19"/>
  <c r="O1166" i="19"/>
  <c r="P1166" i="19"/>
  <c r="Q1166" i="19"/>
  <c r="R1166" i="19"/>
  <c r="S1166" i="19"/>
  <c r="T1166" i="19"/>
  <c r="U1166" i="19"/>
  <c r="V1166" i="19"/>
  <c r="W1166" i="19"/>
  <c r="X1166" i="19"/>
  <c r="Y1166" i="19"/>
  <c r="Z1166" i="19"/>
  <c r="AA1166" i="19"/>
  <c r="AB1166" i="19"/>
  <c r="AC1166" i="19"/>
  <c r="AD1166" i="19"/>
  <c r="AE1166" i="19"/>
  <c r="AF1166" i="19"/>
  <c r="AG1166" i="19"/>
  <c r="AH1166" i="19"/>
  <c r="AI1166" i="19"/>
  <c r="AJ1166" i="19"/>
  <c r="AK1166" i="19"/>
  <c r="AL1166" i="19"/>
  <c r="AM1166" i="19"/>
  <c r="AN1166" i="19"/>
  <c r="AO1166" i="19"/>
  <c r="AP1166" i="19"/>
  <c r="AQ1166" i="19"/>
  <c r="AR1166" i="19"/>
  <c r="AS1166" i="19"/>
  <c r="AT1166" i="19"/>
  <c r="AU1166" i="19"/>
  <c r="AV1166" i="19"/>
  <c r="AW1166" i="19"/>
  <c r="AX1166" i="19"/>
  <c r="AY1166" i="19"/>
  <c r="BB1166" i="19"/>
  <c r="F1167" i="19"/>
  <c r="G1167" i="19"/>
  <c r="H1167" i="19"/>
  <c r="I1167" i="19"/>
  <c r="J1167" i="19"/>
  <c r="K1167" i="19"/>
  <c r="L1167" i="19"/>
  <c r="M1167" i="19"/>
  <c r="N1167" i="19"/>
  <c r="O1167" i="19"/>
  <c r="P1167" i="19"/>
  <c r="Q1167" i="19"/>
  <c r="R1167" i="19"/>
  <c r="S1167" i="19"/>
  <c r="T1167" i="19"/>
  <c r="U1167" i="19"/>
  <c r="V1167" i="19"/>
  <c r="W1167" i="19"/>
  <c r="X1167" i="19"/>
  <c r="Y1167" i="19"/>
  <c r="Z1167" i="19"/>
  <c r="AA1167" i="19"/>
  <c r="AB1167" i="19"/>
  <c r="AC1167" i="19"/>
  <c r="AU1167" i="19" s="1"/>
  <c r="AD1167" i="19"/>
  <c r="AE1167" i="19"/>
  <c r="AF1167" i="19"/>
  <c r="AG1167" i="19"/>
  <c r="AH1167" i="19"/>
  <c r="AI1167" i="19"/>
  <c r="AJ1167" i="19"/>
  <c r="AK1167" i="19"/>
  <c r="AL1167" i="19"/>
  <c r="AM1167" i="19"/>
  <c r="AN1167" i="19"/>
  <c r="AO1167" i="19"/>
  <c r="AP1167" i="19"/>
  <c r="AQ1167" i="19"/>
  <c r="AR1167" i="19"/>
  <c r="AS1167" i="19"/>
  <c r="AT1167" i="19"/>
  <c r="AV1167" i="19"/>
  <c r="AW1167" i="19"/>
  <c r="AX1167" i="19"/>
  <c r="AY1167" i="19"/>
  <c r="BB1167" i="19"/>
  <c r="F1168" i="19"/>
  <c r="X1168" i="19" s="1"/>
  <c r="G1168" i="19"/>
  <c r="H1168" i="19"/>
  <c r="I1168" i="19"/>
  <c r="J1168" i="19"/>
  <c r="K1168" i="19"/>
  <c r="L1168" i="19"/>
  <c r="M1168" i="19"/>
  <c r="N1168" i="19"/>
  <c r="O1168" i="19"/>
  <c r="P1168" i="19"/>
  <c r="Q1168" i="19"/>
  <c r="R1168" i="19"/>
  <c r="S1168" i="19"/>
  <c r="T1168" i="19"/>
  <c r="U1168" i="19"/>
  <c r="V1168" i="19"/>
  <c r="W1168" i="19"/>
  <c r="Y1168" i="19"/>
  <c r="Z1168" i="19"/>
  <c r="AA1168" i="19"/>
  <c r="AB1168" i="19"/>
  <c r="AC1168" i="19"/>
  <c r="AD1168" i="19"/>
  <c r="AE1168" i="19"/>
  <c r="AF1168" i="19"/>
  <c r="AG1168" i="19"/>
  <c r="AH1168" i="19"/>
  <c r="AI1168" i="19"/>
  <c r="AJ1168" i="19"/>
  <c r="AK1168" i="19"/>
  <c r="AL1168" i="19"/>
  <c r="AM1168" i="19"/>
  <c r="AN1168" i="19"/>
  <c r="AO1168" i="19"/>
  <c r="AP1168" i="19"/>
  <c r="AQ1168" i="19"/>
  <c r="AR1168" i="19"/>
  <c r="AS1168" i="19"/>
  <c r="AT1168" i="19"/>
  <c r="AU1168" i="19"/>
  <c r="AV1168" i="19"/>
  <c r="AW1168" i="19"/>
  <c r="AX1168" i="19"/>
  <c r="AY1168" i="19"/>
  <c r="BB1168" i="19"/>
  <c r="F1169" i="19"/>
  <c r="G1169" i="19"/>
  <c r="H1169" i="19"/>
  <c r="I1169" i="19"/>
  <c r="J1169" i="19"/>
  <c r="K1169" i="19"/>
  <c r="L1169" i="19"/>
  <c r="M1169" i="19"/>
  <c r="N1169" i="19"/>
  <c r="O1169" i="19"/>
  <c r="P1169" i="19"/>
  <c r="Q1169" i="19"/>
  <c r="R1169" i="19"/>
  <c r="S1169" i="19"/>
  <c r="T1169" i="19"/>
  <c r="U1169" i="19"/>
  <c r="V1169" i="19"/>
  <c r="W1169" i="19"/>
  <c r="X1169" i="19"/>
  <c r="Y1169" i="19"/>
  <c r="Z1169" i="19"/>
  <c r="AA1169" i="19"/>
  <c r="AB1169" i="19"/>
  <c r="AC1169" i="19"/>
  <c r="AD1169" i="19"/>
  <c r="AE1169" i="19"/>
  <c r="AF1169" i="19"/>
  <c r="AG1169" i="19"/>
  <c r="AH1169" i="19"/>
  <c r="AI1169" i="19"/>
  <c r="AJ1169" i="19"/>
  <c r="AK1169" i="19"/>
  <c r="AL1169" i="19"/>
  <c r="AM1169" i="19"/>
  <c r="AN1169" i="19"/>
  <c r="AO1169" i="19"/>
  <c r="AP1169" i="19"/>
  <c r="AQ1169" i="19"/>
  <c r="AR1169" i="19"/>
  <c r="AS1169" i="19"/>
  <c r="AT1169" i="19"/>
  <c r="AU1169" i="19"/>
  <c r="AV1169" i="19"/>
  <c r="AW1169" i="19"/>
  <c r="AX1169" i="19"/>
  <c r="AY1169" i="19"/>
  <c r="BB1169" i="19"/>
  <c r="F1170" i="19"/>
  <c r="G1170" i="19"/>
  <c r="H1170" i="19"/>
  <c r="I1170" i="19"/>
  <c r="J1170" i="19"/>
  <c r="K1170" i="19"/>
  <c r="L1170" i="19"/>
  <c r="M1170" i="19"/>
  <c r="N1170" i="19"/>
  <c r="O1170" i="19"/>
  <c r="P1170" i="19"/>
  <c r="Q1170" i="19"/>
  <c r="R1170" i="19"/>
  <c r="S1170" i="19"/>
  <c r="T1170" i="19"/>
  <c r="U1170" i="19"/>
  <c r="V1170" i="19"/>
  <c r="W1170" i="19"/>
  <c r="X1170" i="19"/>
  <c r="Y1170" i="19"/>
  <c r="Z1170" i="19"/>
  <c r="AA1170" i="19"/>
  <c r="AB1170" i="19"/>
  <c r="AC1170" i="19"/>
  <c r="AU1170" i="19" s="1"/>
  <c r="AD1170" i="19"/>
  <c r="AE1170" i="19"/>
  <c r="AF1170" i="19"/>
  <c r="AG1170" i="19"/>
  <c r="AH1170" i="19"/>
  <c r="AI1170" i="19"/>
  <c r="AJ1170" i="19"/>
  <c r="AK1170" i="19"/>
  <c r="AL1170" i="19"/>
  <c r="AM1170" i="19"/>
  <c r="AN1170" i="19"/>
  <c r="AO1170" i="19"/>
  <c r="AP1170" i="19"/>
  <c r="AQ1170" i="19"/>
  <c r="AR1170" i="19"/>
  <c r="AS1170" i="19"/>
  <c r="AT1170" i="19"/>
  <c r="AV1170" i="19"/>
  <c r="AW1170" i="19"/>
  <c r="AX1170" i="19"/>
  <c r="AY1170" i="19"/>
  <c r="BB1170" i="19"/>
  <c r="F1171" i="19"/>
  <c r="X1171" i="19" s="1"/>
  <c r="G1171" i="19"/>
  <c r="H1171" i="19"/>
  <c r="I1171" i="19"/>
  <c r="J1171" i="19"/>
  <c r="K1171" i="19"/>
  <c r="L1171" i="19"/>
  <c r="M1171" i="19"/>
  <c r="N1171" i="19"/>
  <c r="O1171" i="19"/>
  <c r="P1171" i="19"/>
  <c r="Q1171" i="19"/>
  <c r="R1171" i="19"/>
  <c r="S1171" i="19"/>
  <c r="T1171" i="19"/>
  <c r="U1171" i="19"/>
  <c r="V1171" i="19"/>
  <c r="W1171" i="19"/>
  <c r="Y1171" i="19"/>
  <c r="Z1171" i="19"/>
  <c r="AA1171" i="19"/>
  <c r="AB1171" i="19"/>
  <c r="AC1171" i="19"/>
  <c r="AU1171" i="19" s="1"/>
  <c r="AD1171" i="19"/>
  <c r="AE1171" i="19"/>
  <c r="AF1171" i="19"/>
  <c r="AG1171" i="19"/>
  <c r="AH1171" i="19"/>
  <c r="AI1171" i="19"/>
  <c r="AJ1171" i="19"/>
  <c r="AK1171" i="19"/>
  <c r="AL1171" i="19"/>
  <c r="AM1171" i="19"/>
  <c r="AN1171" i="19"/>
  <c r="AO1171" i="19"/>
  <c r="AP1171" i="19"/>
  <c r="AQ1171" i="19"/>
  <c r="AR1171" i="19"/>
  <c r="AS1171" i="19"/>
  <c r="AT1171" i="19"/>
  <c r="AV1171" i="19"/>
  <c r="AW1171" i="19"/>
  <c r="AX1171" i="19"/>
  <c r="AY1171" i="19"/>
  <c r="BB1171" i="19"/>
  <c r="F1172" i="19"/>
  <c r="X1172" i="19" s="1"/>
  <c r="G1172" i="19"/>
  <c r="H1172" i="19"/>
  <c r="I1172" i="19"/>
  <c r="J1172" i="19"/>
  <c r="K1172" i="19"/>
  <c r="L1172" i="19"/>
  <c r="M1172" i="19"/>
  <c r="N1172" i="19"/>
  <c r="O1172" i="19"/>
  <c r="P1172" i="19"/>
  <c r="Q1172" i="19"/>
  <c r="R1172" i="19"/>
  <c r="S1172" i="19"/>
  <c r="T1172" i="19"/>
  <c r="U1172" i="19"/>
  <c r="W1172" i="19"/>
  <c r="Y1172" i="19"/>
  <c r="Z1172" i="19"/>
  <c r="AA1172" i="19"/>
  <c r="AB1172" i="19"/>
  <c r="AC1172" i="19"/>
  <c r="AD1172" i="19"/>
  <c r="AE1172" i="19"/>
  <c r="AF1172" i="19"/>
  <c r="AG1172" i="19"/>
  <c r="AH1172" i="19"/>
  <c r="AI1172" i="19"/>
  <c r="AJ1172" i="19"/>
  <c r="AK1172" i="19"/>
  <c r="AL1172" i="19"/>
  <c r="AM1172" i="19"/>
  <c r="AN1172" i="19"/>
  <c r="AO1172" i="19"/>
  <c r="AP1172" i="19"/>
  <c r="AQ1172" i="19"/>
  <c r="AR1172" i="19"/>
  <c r="AS1172" i="19"/>
  <c r="AT1172" i="19"/>
  <c r="AU1172" i="19"/>
  <c r="AV1172" i="19"/>
  <c r="AW1172" i="19"/>
  <c r="AX1172" i="19"/>
  <c r="AY1172" i="19"/>
  <c r="BB1172" i="19"/>
  <c r="F1173" i="19"/>
  <c r="G1173" i="19"/>
  <c r="H1173" i="19"/>
  <c r="I1173" i="19"/>
  <c r="J1173" i="19"/>
  <c r="K1173" i="19"/>
  <c r="L1173" i="19"/>
  <c r="M1173" i="19"/>
  <c r="N1173" i="19"/>
  <c r="O1173" i="19"/>
  <c r="P1173" i="19"/>
  <c r="Q1173" i="19"/>
  <c r="R1173" i="19"/>
  <c r="S1173" i="19"/>
  <c r="T1173" i="19"/>
  <c r="U1173" i="19"/>
  <c r="V1173" i="19"/>
  <c r="W1173" i="19"/>
  <c r="X1173" i="19"/>
  <c r="Y1173" i="19"/>
  <c r="Z1173" i="19"/>
  <c r="AA1173" i="19"/>
  <c r="AB1173" i="19"/>
  <c r="AC1173" i="19"/>
  <c r="AD1173" i="19"/>
  <c r="AE1173" i="19"/>
  <c r="AF1173" i="19"/>
  <c r="AG1173" i="19"/>
  <c r="AH1173" i="19"/>
  <c r="AI1173" i="19"/>
  <c r="AJ1173" i="19"/>
  <c r="AK1173" i="19"/>
  <c r="AL1173" i="19"/>
  <c r="AM1173" i="19"/>
  <c r="AN1173" i="19"/>
  <c r="AO1173" i="19"/>
  <c r="AP1173" i="19"/>
  <c r="AQ1173" i="19"/>
  <c r="AR1173" i="19"/>
  <c r="AS1173" i="19"/>
  <c r="AT1173" i="19"/>
  <c r="AU1173" i="19"/>
  <c r="AV1173" i="19"/>
  <c r="AW1173" i="19"/>
  <c r="AX1173" i="19"/>
  <c r="AY1173" i="19"/>
  <c r="BB1173" i="19"/>
  <c r="F1174" i="19"/>
  <c r="G1174" i="19"/>
  <c r="H1174" i="19"/>
  <c r="I1174" i="19"/>
  <c r="J1174" i="19"/>
  <c r="K1174" i="19"/>
  <c r="L1174" i="19"/>
  <c r="M1174" i="19"/>
  <c r="N1174" i="19"/>
  <c r="O1174" i="19"/>
  <c r="P1174" i="19"/>
  <c r="Q1174" i="19"/>
  <c r="R1174" i="19"/>
  <c r="S1174" i="19"/>
  <c r="T1174" i="19"/>
  <c r="U1174" i="19"/>
  <c r="V1174" i="19"/>
  <c r="W1174" i="19"/>
  <c r="X1174" i="19"/>
  <c r="Y1174" i="19"/>
  <c r="Z1174" i="19"/>
  <c r="AA1174" i="19"/>
  <c r="AB1174" i="19"/>
  <c r="AC1174" i="19"/>
  <c r="AD1174" i="19"/>
  <c r="AE1174" i="19"/>
  <c r="AF1174" i="19"/>
  <c r="AG1174" i="19"/>
  <c r="AH1174" i="19"/>
  <c r="AI1174" i="19"/>
  <c r="AJ1174" i="19"/>
  <c r="AK1174" i="19"/>
  <c r="AL1174" i="19"/>
  <c r="AM1174" i="19"/>
  <c r="AN1174" i="19"/>
  <c r="AO1174" i="19"/>
  <c r="AP1174" i="19"/>
  <c r="AQ1174" i="19"/>
  <c r="AR1174" i="19"/>
  <c r="AS1174" i="19"/>
  <c r="AT1174" i="19"/>
  <c r="AU1174" i="19"/>
  <c r="AV1174" i="19"/>
  <c r="AW1174" i="19"/>
  <c r="AX1174" i="19"/>
  <c r="AY1174" i="19"/>
  <c r="BB1174" i="19"/>
  <c r="F1175" i="19"/>
  <c r="G1175" i="19"/>
  <c r="H1175" i="19"/>
  <c r="I1175" i="19"/>
  <c r="J1175" i="19"/>
  <c r="K1175" i="19"/>
  <c r="L1175" i="19"/>
  <c r="M1175" i="19"/>
  <c r="N1175" i="19"/>
  <c r="O1175" i="19"/>
  <c r="P1175" i="19"/>
  <c r="Q1175" i="19"/>
  <c r="R1175" i="19"/>
  <c r="S1175" i="19"/>
  <c r="T1175" i="19"/>
  <c r="U1175" i="19"/>
  <c r="V1175" i="19"/>
  <c r="W1175" i="19"/>
  <c r="X1175" i="19"/>
  <c r="Y1175" i="19"/>
  <c r="Z1175" i="19"/>
  <c r="AA1175" i="19"/>
  <c r="AB1175" i="19"/>
  <c r="AC1175" i="19"/>
  <c r="AU1175" i="19" s="1"/>
  <c r="AD1175" i="19"/>
  <c r="AE1175" i="19"/>
  <c r="AF1175" i="19"/>
  <c r="AG1175" i="19"/>
  <c r="AH1175" i="19"/>
  <c r="AI1175" i="19"/>
  <c r="AJ1175" i="19"/>
  <c r="AK1175" i="19"/>
  <c r="AL1175" i="19"/>
  <c r="AM1175" i="19"/>
  <c r="AN1175" i="19"/>
  <c r="AO1175" i="19"/>
  <c r="AP1175" i="19"/>
  <c r="AQ1175" i="19"/>
  <c r="AR1175" i="19"/>
  <c r="AS1175" i="19"/>
  <c r="AT1175" i="19"/>
  <c r="AV1175" i="19"/>
  <c r="AW1175" i="19"/>
  <c r="AX1175" i="19"/>
  <c r="AY1175" i="19"/>
  <c r="BB1175" i="19"/>
  <c r="F1176" i="19"/>
  <c r="X1176" i="19" s="1"/>
  <c r="G1176" i="19"/>
  <c r="H1176" i="19"/>
  <c r="I1176" i="19"/>
  <c r="J1176" i="19"/>
  <c r="K1176" i="19"/>
  <c r="L1176" i="19"/>
  <c r="M1176" i="19"/>
  <c r="N1176" i="19"/>
  <c r="O1176" i="19"/>
  <c r="P1176" i="19"/>
  <c r="Q1176" i="19"/>
  <c r="R1176" i="19"/>
  <c r="S1176" i="19"/>
  <c r="T1176" i="19"/>
  <c r="U1176" i="19"/>
  <c r="V1176" i="19"/>
  <c r="W1176" i="19"/>
  <c r="Y1176" i="19"/>
  <c r="Z1176" i="19"/>
  <c r="AA1176" i="19"/>
  <c r="AB1176" i="19"/>
  <c r="AC1176" i="19"/>
  <c r="AD1176" i="19"/>
  <c r="AE1176" i="19"/>
  <c r="AF1176" i="19"/>
  <c r="AG1176" i="19"/>
  <c r="AH1176" i="19"/>
  <c r="AI1176" i="19"/>
  <c r="AJ1176" i="19"/>
  <c r="AK1176" i="19"/>
  <c r="AL1176" i="19"/>
  <c r="AM1176" i="19"/>
  <c r="AN1176" i="19"/>
  <c r="AO1176" i="19"/>
  <c r="AP1176" i="19"/>
  <c r="AQ1176" i="19"/>
  <c r="AR1176" i="19"/>
  <c r="AS1176" i="19"/>
  <c r="AT1176" i="19"/>
  <c r="AU1176" i="19"/>
  <c r="AV1176" i="19"/>
  <c r="AW1176" i="19"/>
  <c r="AX1176" i="19"/>
  <c r="AY1176" i="19"/>
  <c r="BB1176" i="19"/>
  <c r="F1177" i="19"/>
  <c r="G1177" i="19"/>
  <c r="H1177" i="19"/>
  <c r="I1177" i="19"/>
  <c r="J1177" i="19"/>
  <c r="K1177" i="19"/>
  <c r="L1177" i="19"/>
  <c r="M1177" i="19"/>
  <c r="N1177" i="19"/>
  <c r="O1177" i="19"/>
  <c r="P1177" i="19"/>
  <c r="Q1177" i="19"/>
  <c r="R1177" i="19"/>
  <c r="S1177" i="19"/>
  <c r="T1177" i="19"/>
  <c r="U1177" i="19"/>
  <c r="V1177" i="19"/>
  <c r="W1177" i="19"/>
  <c r="X1177" i="19"/>
  <c r="Y1177" i="19"/>
  <c r="Z1177" i="19"/>
  <c r="AA1177" i="19"/>
  <c r="AB1177" i="19"/>
  <c r="AC1177" i="19"/>
  <c r="AD1177" i="19"/>
  <c r="AE1177" i="19"/>
  <c r="AF1177" i="19"/>
  <c r="AG1177" i="19"/>
  <c r="AH1177" i="19"/>
  <c r="AI1177" i="19"/>
  <c r="AJ1177" i="19"/>
  <c r="AK1177" i="19"/>
  <c r="AL1177" i="19"/>
  <c r="AM1177" i="19"/>
  <c r="AN1177" i="19"/>
  <c r="AO1177" i="19"/>
  <c r="AP1177" i="19"/>
  <c r="AQ1177" i="19"/>
  <c r="AR1177" i="19"/>
  <c r="AS1177" i="19"/>
  <c r="AT1177" i="19"/>
  <c r="AU1177" i="19"/>
  <c r="AV1177" i="19"/>
  <c r="AW1177" i="19"/>
  <c r="AX1177" i="19"/>
  <c r="AY1177" i="19"/>
  <c r="BB1177" i="19"/>
  <c r="F1178" i="19"/>
  <c r="G1178" i="19"/>
  <c r="H1178" i="19"/>
  <c r="I1178" i="19"/>
  <c r="J1178" i="19"/>
  <c r="K1178" i="19"/>
  <c r="L1178" i="19"/>
  <c r="M1178" i="19"/>
  <c r="N1178" i="19"/>
  <c r="O1178" i="19"/>
  <c r="P1178" i="19"/>
  <c r="Q1178" i="19"/>
  <c r="R1178" i="19"/>
  <c r="S1178" i="19"/>
  <c r="T1178" i="19"/>
  <c r="U1178" i="19"/>
  <c r="V1178" i="19"/>
  <c r="W1178" i="19"/>
  <c r="X1178" i="19"/>
  <c r="Y1178" i="19"/>
  <c r="Z1178" i="19"/>
  <c r="AA1178" i="19"/>
  <c r="AB1178" i="19"/>
  <c r="AC1178" i="19"/>
  <c r="AU1178" i="19" s="1"/>
  <c r="AD1178" i="19"/>
  <c r="AE1178" i="19"/>
  <c r="AF1178" i="19"/>
  <c r="AG1178" i="19"/>
  <c r="AH1178" i="19"/>
  <c r="AI1178" i="19"/>
  <c r="AJ1178" i="19"/>
  <c r="AK1178" i="19"/>
  <c r="AL1178" i="19"/>
  <c r="AM1178" i="19"/>
  <c r="AN1178" i="19"/>
  <c r="AO1178" i="19"/>
  <c r="AP1178" i="19"/>
  <c r="AQ1178" i="19"/>
  <c r="AR1178" i="19"/>
  <c r="AS1178" i="19"/>
  <c r="AT1178" i="19"/>
  <c r="AV1178" i="19"/>
  <c r="AW1178" i="19"/>
  <c r="AX1178" i="19"/>
  <c r="AY1178" i="19"/>
  <c r="BB1178" i="19"/>
  <c r="F1179" i="19"/>
  <c r="X1179" i="19" s="1"/>
  <c r="G1179" i="19"/>
  <c r="H1179" i="19"/>
  <c r="I1179" i="19"/>
  <c r="J1179" i="19"/>
  <c r="K1179" i="19"/>
  <c r="L1179" i="19"/>
  <c r="M1179" i="19"/>
  <c r="N1179" i="19"/>
  <c r="O1179" i="19"/>
  <c r="P1179" i="19"/>
  <c r="Q1179" i="19"/>
  <c r="R1179" i="19"/>
  <c r="S1179" i="19"/>
  <c r="T1179" i="19"/>
  <c r="U1179" i="19"/>
  <c r="V1179" i="19"/>
  <c r="W1179" i="19"/>
  <c r="Y1179" i="19"/>
  <c r="Z1179" i="19"/>
  <c r="AA1179" i="19"/>
  <c r="AB1179" i="19"/>
  <c r="AC1179" i="19"/>
  <c r="AU1179" i="19" s="1"/>
  <c r="AD1179" i="19"/>
  <c r="AE1179" i="19"/>
  <c r="AF1179" i="19"/>
  <c r="AG1179" i="19"/>
  <c r="AH1179" i="19"/>
  <c r="AI1179" i="19"/>
  <c r="AJ1179" i="19"/>
  <c r="AK1179" i="19"/>
  <c r="AL1179" i="19"/>
  <c r="AM1179" i="19"/>
  <c r="AN1179" i="19"/>
  <c r="AO1179" i="19"/>
  <c r="AP1179" i="19"/>
  <c r="AQ1179" i="19"/>
  <c r="AR1179" i="19"/>
  <c r="AS1179" i="19"/>
  <c r="AT1179" i="19"/>
  <c r="AV1179" i="19"/>
  <c r="AW1179" i="19"/>
  <c r="AX1179" i="19"/>
  <c r="AY1179" i="19"/>
  <c r="BB1179" i="19"/>
  <c r="F1180" i="19"/>
  <c r="X1180" i="19" s="1"/>
  <c r="G1180" i="19"/>
  <c r="H1180" i="19"/>
  <c r="I1180" i="19"/>
  <c r="J1180" i="19"/>
  <c r="K1180" i="19"/>
  <c r="L1180" i="19"/>
  <c r="M1180" i="19"/>
  <c r="N1180" i="19"/>
  <c r="O1180" i="19"/>
  <c r="P1180" i="19"/>
  <c r="Q1180" i="19"/>
  <c r="R1180" i="19"/>
  <c r="S1180" i="19"/>
  <c r="T1180" i="19"/>
  <c r="U1180" i="19"/>
  <c r="V1180" i="19"/>
  <c r="W1180" i="19"/>
  <c r="Y1180" i="19"/>
  <c r="Z1180" i="19"/>
  <c r="AA1180" i="19"/>
  <c r="AB1180" i="19"/>
  <c r="AC1180" i="19"/>
  <c r="AU1180" i="19" s="1"/>
  <c r="AD1180" i="19"/>
  <c r="AE1180" i="19"/>
  <c r="AF1180" i="19"/>
  <c r="AG1180" i="19"/>
  <c r="AH1180" i="19"/>
  <c r="AI1180" i="19"/>
  <c r="AJ1180" i="19"/>
  <c r="AK1180" i="19"/>
  <c r="AL1180" i="19"/>
  <c r="AM1180" i="19"/>
  <c r="AN1180" i="19"/>
  <c r="AO1180" i="19"/>
  <c r="AP1180" i="19"/>
  <c r="AQ1180" i="19"/>
  <c r="AR1180" i="19"/>
  <c r="AS1180" i="19"/>
  <c r="AT1180" i="19"/>
  <c r="AV1180" i="19"/>
  <c r="AW1180" i="19"/>
  <c r="AX1180" i="19"/>
  <c r="AY1180" i="19"/>
  <c r="BB1180" i="19"/>
  <c r="F1181" i="19"/>
  <c r="X1181" i="19" s="1"/>
  <c r="G1181" i="19"/>
  <c r="H1181" i="19"/>
  <c r="I1181" i="19"/>
  <c r="J1181" i="19"/>
  <c r="K1181" i="19"/>
  <c r="L1181" i="19"/>
  <c r="M1181" i="19"/>
  <c r="N1181" i="19"/>
  <c r="O1181" i="19"/>
  <c r="P1181" i="19"/>
  <c r="Q1181" i="19"/>
  <c r="R1181" i="19"/>
  <c r="S1181" i="19"/>
  <c r="T1181" i="19"/>
  <c r="U1181" i="19"/>
  <c r="W1181" i="19"/>
  <c r="Y1181" i="19"/>
  <c r="Z1181" i="19"/>
  <c r="AA1181" i="19"/>
  <c r="AB1181" i="19"/>
  <c r="AC1181" i="19"/>
  <c r="AD1181" i="19"/>
  <c r="AE1181" i="19"/>
  <c r="AF1181" i="19"/>
  <c r="AG1181" i="19"/>
  <c r="AH1181" i="19"/>
  <c r="AI1181" i="19"/>
  <c r="AJ1181" i="19"/>
  <c r="AK1181" i="19"/>
  <c r="AL1181" i="19"/>
  <c r="AM1181" i="19"/>
  <c r="AN1181" i="19"/>
  <c r="AO1181" i="19"/>
  <c r="AP1181" i="19"/>
  <c r="AQ1181" i="19"/>
  <c r="AR1181" i="19"/>
  <c r="AS1181" i="19"/>
  <c r="AT1181" i="19"/>
  <c r="AU1181" i="19"/>
  <c r="AV1181" i="19"/>
  <c r="AW1181" i="19"/>
  <c r="AX1181" i="19"/>
  <c r="AY1181" i="19"/>
  <c r="BB1181" i="19"/>
  <c r="F1182" i="19"/>
  <c r="G1182" i="19"/>
  <c r="H1182" i="19"/>
  <c r="I1182" i="19"/>
  <c r="J1182" i="19"/>
  <c r="K1182" i="19"/>
  <c r="L1182" i="19"/>
  <c r="M1182" i="19"/>
  <c r="N1182" i="19"/>
  <c r="O1182" i="19"/>
  <c r="P1182" i="19"/>
  <c r="Q1182" i="19"/>
  <c r="R1182" i="19"/>
  <c r="S1182" i="19"/>
  <c r="T1182" i="19"/>
  <c r="U1182" i="19"/>
  <c r="V1182" i="19"/>
  <c r="W1182" i="19"/>
  <c r="X1182" i="19"/>
  <c r="Y1182" i="19"/>
  <c r="Z1182" i="19"/>
  <c r="AA1182" i="19"/>
  <c r="AB1182" i="19"/>
  <c r="AC1182" i="19"/>
  <c r="AD1182" i="19"/>
  <c r="AE1182" i="19"/>
  <c r="AF1182" i="19"/>
  <c r="AG1182" i="19"/>
  <c r="AH1182" i="19"/>
  <c r="AI1182" i="19"/>
  <c r="AJ1182" i="19"/>
  <c r="AK1182" i="19"/>
  <c r="AL1182" i="19"/>
  <c r="AM1182" i="19"/>
  <c r="AN1182" i="19"/>
  <c r="AO1182" i="19"/>
  <c r="AP1182" i="19"/>
  <c r="AQ1182" i="19"/>
  <c r="AR1182" i="19"/>
  <c r="AS1182" i="19"/>
  <c r="AT1182" i="19"/>
  <c r="AU1182" i="19"/>
  <c r="AV1182" i="19"/>
  <c r="AW1182" i="19"/>
  <c r="AX1182" i="19"/>
  <c r="AY1182" i="19"/>
  <c r="BB1182" i="19"/>
  <c r="F1183" i="19"/>
  <c r="G1183" i="19"/>
  <c r="H1183" i="19"/>
  <c r="I1183" i="19"/>
  <c r="J1183" i="19"/>
  <c r="K1183" i="19"/>
  <c r="L1183" i="19"/>
  <c r="M1183" i="19"/>
  <c r="N1183" i="19"/>
  <c r="O1183" i="19"/>
  <c r="P1183" i="19"/>
  <c r="Q1183" i="19"/>
  <c r="R1183" i="19"/>
  <c r="S1183" i="19"/>
  <c r="T1183" i="19"/>
  <c r="U1183" i="19"/>
  <c r="V1183" i="19"/>
  <c r="W1183" i="19"/>
  <c r="X1183" i="19"/>
  <c r="Y1183" i="19"/>
  <c r="Z1183" i="19"/>
  <c r="AA1183" i="19"/>
  <c r="AB1183" i="19"/>
  <c r="AC1183" i="19"/>
  <c r="AU1183" i="19" s="1"/>
  <c r="AD1183" i="19"/>
  <c r="AE1183" i="19"/>
  <c r="AF1183" i="19"/>
  <c r="AG1183" i="19"/>
  <c r="AH1183" i="19"/>
  <c r="AI1183" i="19"/>
  <c r="AJ1183" i="19"/>
  <c r="AK1183" i="19"/>
  <c r="AL1183" i="19"/>
  <c r="AM1183" i="19"/>
  <c r="AN1183" i="19"/>
  <c r="AO1183" i="19"/>
  <c r="AP1183" i="19"/>
  <c r="AQ1183" i="19"/>
  <c r="AR1183" i="19"/>
  <c r="AS1183" i="19"/>
  <c r="AT1183" i="19"/>
  <c r="AV1183" i="19"/>
  <c r="AW1183" i="19"/>
  <c r="AX1183" i="19"/>
  <c r="AY1183" i="19"/>
  <c r="BB1183" i="19"/>
  <c r="F1184" i="19"/>
  <c r="X1184" i="19" s="1"/>
  <c r="G1184" i="19"/>
  <c r="H1184" i="19"/>
  <c r="I1184" i="19"/>
  <c r="J1184" i="19"/>
  <c r="K1184" i="19"/>
  <c r="L1184" i="19"/>
  <c r="M1184" i="19"/>
  <c r="N1184" i="19"/>
  <c r="O1184" i="19"/>
  <c r="P1184" i="19"/>
  <c r="Q1184" i="19"/>
  <c r="R1184" i="19"/>
  <c r="S1184" i="19"/>
  <c r="T1184" i="19"/>
  <c r="U1184" i="19"/>
  <c r="V1184" i="19"/>
  <c r="W1184" i="19"/>
  <c r="Y1184" i="19"/>
  <c r="Z1184" i="19"/>
  <c r="AA1184" i="19"/>
  <c r="AB1184" i="19"/>
  <c r="AC1184" i="19"/>
  <c r="AD1184" i="19"/>
  <c r="AE1184" i="19"/>
  <c r="AF1184" i="19"/>
  <c r="AG1184" i="19"/>
  <c r="AH1184" i="19"/>
  <c r="AI1184" i="19"/>
  <c r="AJ1184" i="19"/>
  <c r="AK1184" i="19"/>
  <c r="AL1184" i="19"/>
  <c r="AM1184" i="19"/>
  <c r="AN1184" i="19"/>
  <c r="AO1184" i="19"/>
  <c r="AP1184" i="19"/>
  <c r="AQ1184" i="19"/>
  <c r="AR1184" i="19"/>
  <c r="AS1184" i="19"/>
  <c r="AT1184" i="19"/>
  <c r="AU1184" i="19"/>
  <c r="AV1184" i="19"/>
  <c r="AW1184" i="19"/>
  <c r="AX1184" i="19"/>
  <c r="AY1184" i="19"/>
  <c r="BB1184" i="19"/>
  <c r="F1185" i="19"/>
  <c r="G1185" i="19"/>
  <c r="H1185" i="19"/>
  <c r="I1185" i="19"/>
  <c r="J1185" i="19"/>
  <c r="K1185" i="19"/>
  <c r="L1185" i="19"/>
  <c r="M1185" i="19"/>
  <c r="N1185" i="19"/>
  <c r="O1185" i="19"/>
  <c r="P1185" i="19"/>
  <c r="Q1185" i="19"/>
  <c r="R1185" i="19"/>
  <c r="S1185" i="19"/>
  <c r="T1185" i="19"/>
  <c r="U1185" i="19"/>
  <c r="V1185" i="19"/>
  <c r="W1185" i="19"/>
  <c r="X1185" i="19"/>
  <c r="Y1185" i="19"/>
  <c r="Z1185" i="19"/>
  <c r="AA1185" i="19"/>
  <c r="AB1185" i="19"/>
  <c r="AC1185" i="19"/>
  <c r="AD1185" i="19"/>
  <c r="AE1185" i="19"/>
  <c r="AF1185" i="19"/>
  <c r="AG1185" i="19"/>
  <c r="AH1185" i="19"/>
  <c r="AI1185" i="19"/>
  <c r="AJ1185" i="19"/>
  <c r="AK1185" i="19"/>
  <c r="AL1185" i="19"/>
  <c r="AM1185" i="19"/>
  <c r="AN1185" i="19"/>
  <c r="AO1185" i="19"/>
  <c r="AP1185" i="19"/>
  <c r="AQ1185" i="19"/>
  <c r="AR1185" i="19"/>
  <c r="AS1185" i="19"/>
  <c r="AT1185" i="19"/>
  <c r="AU1185" i="19"/>
  <c r="AV1185" i="19"/>
  <c r="AW1185" i="19"/>
  <c r="AX1185" i="19"/>
  <c r="AY1185" i="19"/>
  <c r="BB1185" i="19"/>
  <c r="F1186" i="19"/>
  <c r="G1186" i="19"/>
  <c r="H1186" i="19"/>
  <c r="I1186" i="19"/>
  <c r="J1186" i="19"/>
  <c r="K1186" i="19"/>
  <c r="L1186" i="19"/>
  <c r="M1186" i="19"/>
  <c r="N1186" i="19"/>
  <c r="O1186" i="19"/>
  <c r="P1186" i="19"/>
  <c r="Q1186" i="19"/>
  <c r="R1186" i="19"/>
  <c r="S1186" i="19"/>
  <c r="T1186" i="19"/>
  <c r="U1186" i="19"/>
  <c r="V1186" i="19"/>
  <c r="W1186" i="19"/>
  <c r="X1186" i="19"/>
  <c r="Y1186" i="19"/>
  <c r="Z1186" i="19"/>
  <c r="AA1186" i="19"/>
  <c r="AB1186" i="19"/>
  <c r="AC1186" i="19"/>
  <c r="AU1186" i="19" s="1"/>
  <c r="AD1186" i="19"/>
  <c r="AE1186" i="19"/>
  <c r="AF1186" i="19"/>
  <c r="AG1186" i="19"/>
  <c r="AH1186" i="19"/>
  <c r="AI1186" i="19"/>
  <c r="AJ1186" i="19"/>
  <c r="AK1186" i="19"/>
  <c r="AL1186" i="19"/>
  <c r="AM1186" i="19"/>
  <c r="AN1186" i="19"/>
  <c r="AO1186" i="19"/>
  <c r="AP1186" i="19"/>
  <c r="AQ1186" i="19"/>
  <c r="AR1186" i="19"/>
  <c r="AT1186" i="19"/>
  <c r="AV1186" i="19"/>
  <c r="AW1186" i="19"/>
  <c r="AX1186" i="19"/>
  <c r="AY1186" i="19"/>
  <c r="BB1186" i="19"/>
  <c r="F1187" i="19"/>
  <c r="X1187" i="19" s="1"/>
  <c r="G1187" i="19"/>
  <c r="H1187" i="19"/>
  <c r="I1187" i="19"/>
  <c r="J1187" i="19"/>
  <c r="K1187" i="19"/>
  <c r="L1187" i="19"/>
  <c r="M1187" i="19"/>
  <c r="N1187" i="19"/>
  <c r="O1187" i="19"/>
  <c r="P1187" i="19"/>
  <c r="Q1187" i="19"/>
  <c r="R1187" i="19"/>
  <c r="S1187" i="19"/>
  <c r="T1187" i="19"/>
  <c r="U1187" i="19"/>
  <c r="W1187" i="19"/>
  <c r="Y1187" i="19"/>
  <c r="Z1187" i="19"/>
  <c r="AA1187" i="19"/>
  <c r="AB1187" i="19"/>
  <c r="AC1187" i="19"/>
  <c r="AU1187" i="19" s="1"/>
  <c r="AD1187" i="19"/>
  <c r="AE1187" i="19"/>
  <c r="AF1187" i="19"/>
  <c r="AG1187" i="19"/>
  <c r="AH1187" i="19"/>
  <c r="AI1187" i="19"/>
  <c r="AJ1187" i="19"/>
  <c r="AK1187" i="19"/>
  <c r="AL1187" i="19"/>
  <c r="AM1187" i="19"/>
  <c r="AN1187" i="19"/>
  <c r="AO1187" i="19"/>
  <c r="AP1187" i="19"/>
  <c r="AQ1187" i="19"/>
  <c r="AR1187" i="19"/>
  <c r="AS1187" i="19"/>
  <c r="AT1187" i="19"/>
  <c r="AV1187" i="19"/>
  <c r="AW1187" i="19"/>
  <c r="AX1187" i="19"/>
  <c r="AY1187" i="19"/>
  <c r="BB1187" i="19"/>
  <c r="F1188" i="19"/>
  <c r="X1188" i="19" s="1"/>
  <c r="G1188" i="19"/>
  <c r="H1188" i="19"/>
  <c r="I1188" i="19"/>
  <c r="J1188" i="19"/>
  <c r="K1188" i="19"/>
  <c r="L1188" i="19"/>
  <c r="M1188" i="19"/>
  <c r="N1188" i="19"/>
  <c r="O1188" i="19"/>
  <c r="P1188" i="19"/>
  <c r="Q1188" i="19"/>
  <c r="R1188" i="19"/>
  <c r="S1188" i="19"/>
  <c r="T1188" i="19"/>
  <c r="U1188" i="19"/>
  <c r="V1188" i="19"/>
  <c r="W1188" i="19"/>
  <c r="Y1188" i="19"/>
  <c r="Z1188" i="19"/>
  <c r="AA1188" i="19"/>
  <c r="AB1188" i="19"/>
  <c r="AC1188" i="19"/>
  <c r="AU1188" i="19" s="1"/>
  <c r="AD1188" i="19"/>
  <c r="AE1188" i="19"/>
  <c r="AF1188" i="19"/>
  <c r="AG1188" i="19"/>
  <c r="AH1188" i="19"/>
  <c r="AI1188" i="19"/>
  <c r="AJ1188" i="19"/>
  <c r="AK1188" i="19"/>
  <c r="AL1188" i="19"/>
  <c r="AM1188" i="19"/>
  <c r="AN1188" i="19"/>
  <c r="AO1188" i="19"/>
  <c r="AP1188" i="19"/>
  <c r="AQ1188" i="19"/>
  <c r="AR1188" i="19"/>
  <c r="AS1188" i="19"/>
  <c r="AT1188" i="19"/>
  <c r="AV1188" i="19"/>
  <c r="AW1188" i="19"/>
  <c r="AX1188" i="19"/>
  <c r="AY1188" i="19"/>
  <c r="BB1188" i="19"/>
  <c r="F1189" i="19"/>
  <c r="X1189" i="19" s="1"/>
  <c r="G1189" i="19"/>
  <c r="H1189" i="19"/>
  <c r="I1189" i="19"/>
  <c r="J1189" i="19"/>
  <c r="K1189" i="19"/>
  <c r="L1189" i="19"/>
  <c r="M1189" i="19"/>
  <c r="N1189" i="19"/>
  <c r="O1189" i="19"/>
  <c r="P1189" i="19"/>
  <c r="Q1189" i="19"/>
  <c r="R1189" i="19"/>
  <c r="S1189" i="19"/>
  <c r="T1189" i="19"/>
  <c r="U1189" i="19"/>
  <c r="V1189" i="19"/>
  <c r="W1189" i="19"/>
  <c r="Y1189" i="19"/>
  <c r="Z1189" i="19"/>
  <c r="AA1189" i="19"/>
  <c r="AB1189" i="19"/>
  <c r="AC1189" i="19"/>
  <c r="AD1189" i="19"/>
  <c r="AE1189" i="19"/>
  <c r="AF1189" i="19"/>
  <c r="AG1189" i="19"/>
  <c r="AH1189" i="19"/>
  <c r="AI1189" i="19"/>
  <c r="AJ1189" i="19"/>
  <c r="AK1189" i="19"/>
  <c r="AL1189" i="19"/>
  <c r="AM1189" i="19"/>
  <c r="AN1189" i="19"/>
  <c r="AO1189" i="19"/>
  <c r="AP1189" i="19"/>
  <c r="AQ1189" i="19"/>
  <c r="AR1189" i="19"/>
  <c r="AS1189" i="19"/>
  <c r="AT1189" i="19"/>
  <c r="AU1189" i="19"/>
  <c r="AV1189" i="19"/>
  <c r="AW1189" i="19"/>
  <c r="AX1189" i="19"/>
  <c r="AY1189" i="19"/>
  <c r="BB1189" i="19"/>
  <c r="F1190" i="19"/>
  <c r="G1190" i="19"/>
  <c r="H1190" i="19"/>
  <c r="I1190" i="19"/>
  <c r="J1190" i="19"/>
  <c r="K1190" i="19"/>
  <c r="L1190" i="19"/>
  <c r="M1190" i="19"/>
  <c r="N1190" i="19"/>
  <c r="O1190" i="19"/>
  <c r="P1190" i="19"/>
  <c r="Q1190" i="19"/>
  <c r="R1190" i="19"/>
  <c r="S1190" i="19"/>
  <c r="T1190" i="19"/>
  <c r="U1190" i="19"/>
  <c r="V1190" i="19"/>
  <c r="W1190" i="19"/>
  <c r="X1190" i="19"/>
  <c r="Y1190" i="19"/>
  <c r="Z1190" i="19"/>
  <c r="AA1190" i="19"/>
  <c r="AB1190" i="19"/>
  <c r="AC1190" i="19"/>
  <c r="AD1190" i="19"/>
  <c r="AE1190" i="19"/>
  <c r="AF1190" i="19"/>
  <c r="AG1190" i="19"/>
  <c r="AH1190" i="19"/>
  <c r="AI1190" i="19"/>
  <c r="AJ1190" i="19"/>
  <c r="AK1190" i="19"/>
  <c r="AL1190" i="19"/>
  <c r="AM1190" i="19"/>
  <c r="AN1190" i="19"/>
  <c r="AO1190" i="19"/>
  <c r="AP1190" i="19"/>
  <c r="AQ1190" i="19"/>
  <c r="AR1190" i="19"/>
  <c r="AS1190" i="19"/>
  <c r="AT1190" i="19"/>
  <c r="AU1190" i="19"/>
  <c r="AV1190" i="19"/>
  <c r="AW1190" i="19"/>
  <c r="AX1190" i="19"/>
  <c r="AY1190" i="19"/>
  <c r="BB1190" i="19"/>
  <c r="F1191" i="19"/>
  <c r="G1191" i="19"/>
  <c r="H1191" i="19"/>
  <c r="I1191" i="19"/>
  <c r="J1191" i="19"/>
  <c r="K1191" i="19"/>
  <c r="L1191" i="19"/>
  <c r="M1191" i="19"/>
  <c r="N1191" i="19"/>
  <c r="O1191" i="19"/>
  <c r="P1191" i="19"/>
  <c r="Q1191" i="19"/>
  <c r="R1191" i="19"/>
  <c r="S1191" i="19"/>
  <c r="T1191" i="19"/>
  <c r="U1191" i="19"/>
  <c r="V1191" i="19"/>
  <c r="W1191" i="19"/>
  <c r="X1191" i="19"/>
  <c r="Y1191" i="19"/>
  <c r="Z1191" i="19"/>
  <c r="AA1191" i="19"/>
  <c r="AB1191" i="19"/>
  <c r="AC1191" i="19"/>
  <c r="AU1191" i="19" s="1"/>
  <c r="AD1191" i="19"/>
  <c r="AE1191" i="19"/>
  <c r="AF1191" i="19"/>
  <c r="AG1191" i="19"/>
  <c r="AH1191" i="19"/>
  <c r="AI1191" i="19"/>
  <c r="AJ1191" i="19"/>
  <c r="AK1191" i="19"/>
  <c r="AL1191" i="19"/>
  <c r="AM1191" i="19"/>
  <c r="AN1191" i="19"/>
  <c r="AO1191" i="19"/>
  <c r="AP1191" i="19"/>
  <c r="AQ1191" i="19"/>
  <c r="AR1191" i="19"/>
  <c r="AS1191" i="19"/>
  <c r="AT1191" i="19"/>
  <c r="AV1191" i="19"/>
  <c r="AW1191" i="19"/>
  <c r="AX1191" i="19"/>
  <c r="AY1191" i="19"/>
  <c r="BB1191" i="19"/>
  <c r="F1192" i="19"/>
  <c r="X1192" i="19" s="1"/>
  <c r="G1192" i="19"/>
  <c r="H1192" i="19"/>
  <c r="I1192" i="19"/>
  <c r="J1192" i="19"/>
  <c r="K1192" i="19"/>
  <c r="L1192" i="19"/>
  <c r="M1192" i="19"/>
  <c r="N1192" i="19"/>
  <c r="O1192" i="19"/>
  <c r="P1192" i="19"/>
  <c r="Q1192" i="19"/>
  <c r="R1192" i="19"/>
  <c r="S1192" i="19"/>
  <c r="T1192" i="19"/>
  <c r="U1192" i="19"/>
  <c r="V1192" i="19"/>
  <c r="W1192" i="19"/>
  <c r="Y1192" i="19"/>
  <c r="Z1192" i="19"/>
  <c r="AA1192" i="19"/>
  <c r="AB1192" i="19"/>
  <c r="AC1192" i="19"/>
  <c r="AD1192" i="19"/>
  <c r="AE1192" i="19"/>
  <c r="AF1192" i="19"/>
  <c r="AG1192" i="19"/>
  <c r="AH1192" i="19"/>
  <c r="AI1192" i="19"/>
  <c r="AJ1192" i="19"/>
  <c r="AK1192" i="19"/>
  <c r="AL1192" i="19"/>
  <c r="AM1192" i="19"/>
  <c r="AN1192" i="19"/>
  <c r="AO1192" i="19"/>
  <c r="AP1192" i="19"/>
  <c r="AQ1192" i="19"/>
  <c r="AR1192" i="19"/>
  <c r="AS1192" i="19"/>
  <c r="AT1192" i="19"/>
  <c r="AU1192" i="19"/>
  <c r="AV1192" i="19"/>
  <c r="AW1192" i="19"/>
  <c r="AX1192" i="19"/>
  <c r="AY1192" i="19"/>
  <c r="BB1192" i="19"/>
  <c r="F1193" i="19"/>
  <c r="G1193" i="19"/>
  <c r="H1193" i="19"/>
  <c r="I1193" i="19"/>
  <c r="J1193" i="19"/>
  <c r="K1193" i="19"/>
  <c r="L1193" i="19"/>
  <c r="M1193" i="19"/>
  <c r="N1193" i="19"/>
  <c r="O1193" i="19"/>
  <c r="P1193" i="19"/>
  <c r="Q1193" i="19"/>
  <c r="R1193" i="19"/>
  <c r="S1193" i="19"/>
  <c r="T1193" i="19"/>
  <c r="U1193" i="19"/>
  <c r="V1193" i="19"/>
  <c r="W1193" i="19"/>
  <c r="X1193" i="19"/>
  <c r="Y1193" i="19"/>
  <c r="Z1193" i="19"/>
  <c r="AA1193" i="19"/>
  <c r="AB1193" i="19"/>
  <c r="AC1193" i="19"/>
  <c r="AD1193" i="19"/>
  <c r="AE1193" i="19"/>
  <c r="AF1193" i="19"/>
  <c r="AG1193" i="19"/>
  <c r="AH1193" i="19"/>
  <c r="AI1193" i="19"/>
  <c r="AJ1193" i="19"/>
  <c r="AK1193" i="19"/>
  <c r="AL1193" i="19"/>
  <c r="AM1193" i="19"/>
  <c r="AN1193" i="19"/>
  <c r="AO1193" i="19"/>
  <c r="AP1193" i="19"/>
  <c r="AQ1193" i="19"/>
  <c r="AR1193" i="19"/>
  <c r="AS1193" i="19"/>
  <c r="AT1193" i="19"/>
  <c r="AU1193" i="19"/>
  <c r="AV1193" i="19"/>
  <c r="AW1193" i="19"/>
  <c r="AX1193" i="19"/>
  <c r="AY1193" i="19"/>
  <c r="BB1193" i="19"/>
  <c r="F1194" i="19"/>
  <c r="G1194" i="19"/>
  <c r="H1194" i="19"/>
  <c r="I1194" i="19"/>
  <c r="J1194" i="19"/>
  <c r="K1194" i="19"/>
  <c r="L1194" i="19"/>
  <c r="M1194" i="19"/>
  <c r="N1194" i="19"/>
  <c r="O1194" i="19"/>
  <c r="P1194" i="19"/>
  <c r="Q1194" i="19"/>
  <c r="R1194" i="19"/>
  <c r="S1194" i="19"/>
  <c r="T1194" i="19"/>
  <c r="U1194" i="19"/>
  <c r="V1194" i="19"/>
  <c r="W1194" i="19"/>
  <c r="X1194" i="19"/>
  <c r="Y1194" i="19"/>
  <c r="Z1194" i="19"/>
  <c r="AA1194" i="19"/>
  <c r="AB1194" i="19"/>
  <c r="AC1194" i="19"/>
  <c r="AU1194" i="19" s="1"/>
  <c r="AD1194" i="19"/>
  <c r="AE1194" i="19"/>
  <c r="AF1194" i="19"/>
  <c r="AG1194" i="19"/>
  <c r="AH1194" i="19"/>
  <c r="AI1194" i="19"/>
  <c r="AJ1194" i="19"/>
  <c r="AK1194" i="19"/>
  <c r="AL1194" i="19"/>
  <c r="AM1194" i="19"/>
  <c r="AN1194" i="19"/>
  <c r="AO1194" i="19"/>
  <c r="AP1194" i="19"/>
  <c r="AQ1194" i="19"/>
  <c r="AR1194" i="19"/>
  <c r="AS1194" i="19"/>
  <c r="AT1194" i="19"/>
  <c r="AV1194" i="19"/>
  <c r="AW1194" i="19"/>
  <c r="AX1194" i="19"/>
  <c r="AY1194" i="19"/>
  <c r="BB1194" i="19"/>
  <c r="F1195" i="19"/>
  <c r="X1195" i="19" s="1"/>
  <c r="G1195" i="19"/>
  <c r="H1195" i="19"/>
  <c r="I1195" i="19"/>
  <c r="J1195" i="19"/>
  <c r="K1195" i="19"/>
  <c r="L1195" i="19"/>
  <c r="M1195" i="19"/>
  <c r="N1195" i="19"/>
  <c r="O1195" i="19"/>
  <c r="P1195" i="19"/>
  <c r="Q1195" i="19"/>
  <c r="R1195" i="19"/>
  <c r="S1195" i="19"/>
  <c r="T1195" i="19"/>
  <c r="U1195" i="19"/>
  <c r="V1195" i="19"/>
  <c r="W1195" i="19"/>
  <c r="Y1195" i="19"/>
  <c r="Z1195" i="19"/>
  <c r="AA1195" i="19"/>
  <c r="AB1195" i="19"/>
  <c r="AC1195" i="19"/>
  <c r="AU1195" i="19" s="1"/>
  <c r="AD1195" i="19"/>
  <c r="AE1195" i="19"/>
  <c r="AF1195" i="19"/>
  <c r="AG1195" i="19"/>
  <c r="AH1195" i="19"/>
  <c r="AI1195" i="19"/>
  <c r="AJ1195" i="19"/>
  <c r="AK1195" i="19"/>
  <c r="AL1195" i="19"/>
  <c r="AM1195" i="19"/>
  <c r="AN1195" i="19"/>
  <c r="AO1195" i="19"/>
  <c r="AP1195" i="19"/>
  <c r="AQ1195" i="19"/>
  <c r="AR1195" i="19"/>
  <c r="AS1195" i="19"/>
  <c r="AT1195" i="19"/>
  <c r="AV1195" i="19"/>
  <c r="AW1195" i="19"/>
  <c r="AX1195" i="19"/>
  <c r="AY1195" i="19"/>
  <c r="BB1195" i="19"/>
  <c r="F1196" i="19"/>
  <c r="X1196" i="19" s="1"/>
  <c r="G1196" i="19"/>
  <c r="H1196" i="19"/>
  <c r="I1196" i="19"/>
  <c r="J1196" i="19"/>
  <c r="K1196" i="19"/>
  <c r="L1196" i="19"/>
  <c r="M1196" i="19"/>
  <c r="N1196" i="19"/>
  <c r="O1196" i="19"/>
  <c r="P1196" i="19"/>
  <c r="Q1196" i="19"/>
  <c r="R1196" i="19"/>
  <c r="S1196" i="19"/>
  <c r="T1196" i="19"/>
  <c r="U1196" i="19"/>
  <c r="V1196" i="19"/>
  <c r="W1196" i="19"/>
  <c r="Y1196" i="19"/>
  <c r="Z1196" i="19"/>
  <c r="AA1196" i="19"/>
  <c r="AB1196" i="19"/>
  <c r="AC1196" i="19"/>
  <c r="AD1196" i="19"/>
  <c r="AE1196" i="19"/>
  <c r="AF1196" i="19"/>
  <c r="AG1196" i="19"/>
  <c r="AH1196" i="19"/>
  <c r="AI1196" i="19"/>
  <c r="AJ1196" i="19"/>
  <c r="AK1196" i="19"/>
  <c r="AL1196" i="19"/>
  <c r="AM1196" i="19"/>
  <c r="AN1196" i="19"/>
  <c r="AO1196" i="19"/>
  <c r="AP1196" i="19"/>
  <c r="AQ1196" i="19"/>
  <c r="AR1196" i="19"/>
  <c r="AS1196" i="19"/>
  <c r="AT1196" i="19"/>
  <c r="AU1196" i="19"/>
  <c r="AV1196" i="19"/>
  <c r="AW1196" i="19"/>
  <c r="AX1196" i="19"/>
  <c r="AY1196" i="19"/>
  <c r="BB1196" i="19"/>
  <c r="F1197" i="19"/>
  <c r="G1197" i="19"/>
  <c r="H1197" i="19"/>
  <c r="I1197" i="19"/>
  <c r="J1197" i="19"/>
  <c r="K1197" i="19"/>
  <c r="L1197" i="19"/>
  <c r="M1197" i="19"/>
  <c r="N1197" i="19"/>
  <c r="O1197" i="19"/>
  <c r="P1197" i="19"/>
  <c r="Q1197" i="19"/>
  <c r="R1197" i="19"/>
  <c r="S1197" i="19"/>
  <c r="T1197" i="19"/>
  <c r="U1197" i="19"/>
  <c r="V1197" i="19"/>
  <c r="W1197" i="19"/>
  <c r="X1197" i="19"/>
  <c r="Y1197" i="19"/>
  <c r="Z1197" i="19"/>
  <c r="AA1197" i="19"/>
  <c r="AB1197" i="19"/>
  <c r="AC1197" i="19"/>
  <c r="AD1197" i="19"/>
  <c r="AE1197" i="19"/>
  <c r="AF1197" i="19"/>
  <c r="AG1197" i="19"/>
  <c r="AH1197" i="19"/>
  <c r="AI1197" i="19"/>
  <c r="AJ1197" i="19"/>
  <c r="AK1197" i="19"/>
  <c r="AL1197" i="19"/>
  <c r="AM1197" i="19"/>
  <c r="AN1197" i="19"/>
  <c r="AO1197" i="19"/>
  <c r="AP1197" i="19"/>
  <c r="AQ1197" i="19"/>
  <c r="AR1197" i="19"/>
  <c r="AS1197" i="19"/>
  <c r="AT1197" i="19"/>
  <c r="AU1197" i="19"/>
  <c r="AV1197" i="19"/>
  <c r="AW1197" i="19"/>
  <c r="AX1197" i="19"/>
  <c r="AY1197" i="19"/>
  <c r="BB1197" i="19"/>
  <c r="F1198" i="19"/>
  <c r="G1198" i="19"/>
  <c r="H1198" i="19"/>
  <c r="I1198" i="19"/>
  <c r="J1198" i="19"/>
  <c r="K1198" i="19"/>
  <c r="L1198" i="19"/>
  <c r="M1198" i="19"/>
  <c r="N1198" i="19"/>
  <c r="O1198" i="19"/>
  <c r="P1198" i="19"/>
  <c r="Q1198" i="19"/>
  <c r="R1198" i="19"/>
  <c r="S1198" i="19"/>
  <c r="T1198" i="19"/>
  <c r="U1198" i="19"/>
  <c r="V1198" i="19"/>
  <c r="W1198" i="19"/>
  <c r="X1198" i="19"/>
  <c r="Y1198" i="19"/>
  <c r="Z1198" i="19"/>
  <c r="AA1198" i="19"/>
  <c r="AB1198" i="19"/>
  <c r="AC1198" i="19"/>
  <c r="AD1198" i="19"/>
  <c r="AE1198" i="19"/>
  <c r="AF1198" i="19"/>
  <c r="AG1198" i="19"/>
  <c r="AH1198" i="19"/>
  <c r="AI1198" i="19"/>
  <c r="AJ1198" i="19"/>
  <c r="AK1198" i="19"/>
  <c r="AL1198" i="19"/>
  <c r="AM1198" i="19"/>
  <c r="AN1198" i="19"/>
  <c r="AO1198" i="19"/>
  <c r="AP1198" i="19"/>
  <c r="AQ1198" i="19"/>
  <c r="AR1198" i="19"/>
  <c r="AS1198" i="19"/>
  <c r="AT1198" i="19"/>
  <c r="AU1198" i="19"/>
  <c r="AV1198" i="19"/>
  <c r="AW1198" i="19"/>
  <c r="AX1198" i="19"/>
  <c r="AY1198" i="19"/>
  <c r="BB1198" i="19"/>
  <c r="F1199" i="19"/>
  <c r="G1199" i="19"/>
  <c r="H1199" i="19"/>
  <c r="I1199" i="19"/>
  <c r="J1199" i="19"/>
  <c r="K1199" i="19"/>
  <c r="L1199" i="19"/>
  <c r="M1199" i="19"/>
  <c r="N1199" i="19"/>
  <c r="O1199" i="19"/>
  <c r="P1199" i="19"/>
  <c r="Q1199" i="19"/>
  <c r="R1199" i="19"/>
  <c r="S1199" i="19"/>
  <c r="T1199" i="19"/>
  <c r="U1199" i="19"/>
  <c r="V1199" i="19"/>
  <c r="W1199" i="19"/>
  <c r="X1199" i="19"/>
  <c r="Y1199" i="19"/>
  <c r="Z1199" i="19"/>
  <c r="AA1199" i="19"/>
  <c r="AB1199" i="19"/>
  <c r="AC1199" i="19"/>
  <c r="AU1199" i="19" s="1"/>
  <c r="AD1199" i="19"/>
  <c r="AE1199" i="19"/>
  <c r="AF1199" i="19"/>
  <c r="AG1199" i="19"/>
  <c r="AH1199" i="19"/>
  <c r="AI1199" i="19"/>
  <c r="AJ1199" i="19"/>
  <c r="AK1199" i="19"/>
  <c r="AL1199" i="19"/>
  <c r="AM1199" i="19"/>
  <c r="AN1199" i="19"/>
  <c r="AO1199" i="19"/>
  <c r="AP1199" i="19"/>
  <c r="AQ1199" i="19"/>
  <c r="AR1199" i="19"/>
  <c r="AS1199" i="19"/>
  <c r="AT1199" i="19"/>
  <c r="AV1199" i="19"/>
  <c r="AW1199" i="19"/>
  <c r="AX1199" i="19"/>
  <c r="AY1199" i="19"/>
  <c r="BB1199" i="19"/>
  <c r="F1200" i="19"/>
  <c r="X1200" i="19" s="1"/>
  <c r="G1200" i="19"/>
  <c r="H1200" i="19"/>
  <c r="I1200" i="19"/>
  <c r="J1200" i="19"/>
  <c r="K1200" i="19"/>
  <c r="L1200" i="19"/>
  <c r="M1200" i="19"/>
  <c r="N1200" i="19"/>
  <c r="O1200" i="19"/>
  <c r="P1200" i="19"/>
  <c r="Q1200" i="19"/>
  <c r="R1200" i="19"/>
  <c r="S1200" i="19"/>
  <c r="T1200" i="19"/>
  <c r="U1200" i="19"/>
  <c r="V1200" i="19"/>
  <c r="W1200" i="19"/>
  <c r="Y1200" i="19"/>
  <c r="Z1200" i="19"/>
  <c r="AA1200" i="19"/>
  <c r="AB1200" i="19"/>
  <c r="AC1200" i="19"/>
  <c r="AD1200" i="19"/>
  <c r="AE1200" i="19"/>
  <c r="AF1200" i="19"/>
  <c r="AG1200" i="19"/>
  <c r="AH1200" i="19"/>
  <c r="AI1200" i="19"/>
  <c r="AJ1200" i="19"/>
  <c r="AK1200" i="19"/>
  <c r="AL1200" i="19"/>
  <c r="AM1200" i="19"/>
  <c r="AN1200" i="19"/>
  <c r="AO1200" i="19"/>
  <c r="AP1200" i="19"/>
  <c r="AQ1200" i="19"/>
  <c r="AR1200" i="19"/>
  <c r="AS1200" i="19"/>
  <c r="AT1200" i="19"/>
  <c r="AU1200" i="19"/>
  <c r="AV1200" i="19"/>
  <c r="AW1200" i="19"/>
  <c r="AX1200" i="19"/>
  <c r="AY1200" i="19"/>
  <c r="BB1200" i="19"/>
  <c r="F1201" i="19"/>
  <c r="G1201" i="19"/>
  <c r="H1201" i="19"/>
  <c r="I1201" i="19"/>
  <c r="J1201" i="19"/>
  <c r="K1201" i="19"/>
  <c r="L1201" i="19"/>
  <c r="M1201" i="19"/>
  <c r="N1201" i="19"/>
  <c r="O1201" i="19"/>
  <c r="P1201" i="19"/>
  <c r="Q1201" i="19"/>
  <c r="R1201" i="19"/>
  <c r="S1201" i="19"/>
  <c r="T1201" i="19"/>
  <c r="U1201" i="19"/>
  <c r="V1201" i="19"/>
  <c r="W1201" i="19"/>
  <c r="X1201" i="19"/>
  <c r="Y1201" i="19"/>
  <c r="Z1201" i="19"/>
  <c r="AA1201" i="19"/>
  <c r="AB1201" i="19"/>
  <c r="AC1201" i="19"/>
  <c r="AD1201" i="19"/>
  <c r="AE1201" i="19"/>
  <c r="AF1201" i="19"/>
  <c r="AG1201" i="19"/>
  <c r="AH1201" i="19"/>
  <c r="AI1201" i="19"/>
  <c r="AJ1201" i="19"/>
  <c r="AK1201" i="19"/>
  <c r="AL1201" i="19"/>
  <c r="AM1201" i="19"/>
  <c r="AN1201" i="19"/>
  <c r="AO1201" i="19"/>
  <c r="AP1201" i="19"/>
  <c r="AQ1201" i="19"/>
  <c r="AR1201" i="19"/>
  <c r="AS1201" i="19"/>
  <c r="AT1201" i="19"/>
  <c r="AU1201" i="19"/>
  <c r="AV1201" i="19"/>
  <c r="AW1201" i="19"/>
  <c r="AX1201" i="19"/>
  <c r="AY1201" i="19"/>
  <c r="BB1201" i="19"/>
  <c r="F1202" i="19"/>
  <c r="G1202" i="19"/>
  <c r="H1202" i="19"/>
  <c r="I1202" i="19"/>
  <c r="J1202" i="19"/>
  <c r="K1202" i="19"/>
  <c r="L1202" i="19"/>
  <c r="M1202" i="19"/>
  <c r="N1202" i="19"/>
  <c r="O1202" i="19"/>
  <c r="P1202" i="19"/>
  <c r="Q1202" i="19"/>
  <c r="R1202" i="19"/>
  <c r="S1202" i="19"/>
  <c r="T1202" i="19"/>
  <c r="U1202" i="19"/>
  <c r="V1202" i="19"/>
  <c r="W1202" i="19"/>
  <c r="X1202" i="19"/>
  <c r="Y1202" i="19"/>
  <c r="Z1202" i="19"/>
  <c r="AA1202" i="19"/>
  <c r="AB1202" i="19"/>
  <c r="AC1202" i="19"/>
  <c r="AU1202" i="19" s="1"/>
  <c r="AD1202" i="19"/>
  <c r="AE1202" i="19"/>
  <c r="AF1202" i="19"/>
  <c r="AG1202" i="19"/>
  <c r="AH1202" i="19"/>
  <c r="AI1202" i="19"/>
  <c r="AJ1202" i="19"/>
  <c r="AK1202" i="19"/>
  <c r="AL1202" i="19"/>
  <c r="AM1202" i="19"/>
  <c r="AN1202" i="19"/>
  <c r="AO1202" i="19"/>
  <c r="AP1202" i="19"/>
  <c r="AQ1202" i="19"/>
  <c r="AR1202" i="19"/>
  <c r="AS1202" i="19"/>
  <c r="AT1202" i="19"/>
  <c r="AV1202" i="19"/>
  <c r="AW1202" i="19"/>
  <c r="AX1202" i="19"/>
  <c r="AY1202" i="19"/>
  <c r="BB1202" i="19"/>
  <c r="F1203" i="19"/>
  <c r="X1203" i="19" s="1"/>
  <c r="G1203" i="19"/>
  <c r="H1203" i="19"/>
  <c r="I1203" i="19"/>
  <c r="J1203" i="19"/>
  <c r="K1203" i="19"/>
  <c r="L1203" i="19"/>
  <c r="M1203" i="19"/>
  <c r="N1203" i="19"/>
  <c r="O1203" i="19"/>
  <c r="P1203" i="19"/>
  <c r="Q1203" i="19"/>
  <c r="R1203" i="19"/>
  <c r="S1203" i="19"/>
  <c r="T1203" i="19"/>
  <c r="U1203" i="19"/>
  <c r="V1203" i="19"/>
  <c r="W1203" i="19"/>
  <c r="Y1203" i="19"/>
  <c r="Z1203" i="19"/>
  <c r="AA1203" i="19"/>
  <c r="AB1203" i="19"/>
  <c r="AC1203" i="19"/>
  <c r="AU1203" i="19" s="1"/>
  <c r="AD1203" i="19"/>
  <c r="AE1203" i="19"/>
  <c r="AF1203" i="19"/>
  <c r="AG1203" i="19"/>
  <c r="AH1203" i="19"/>
  <c r="AI1203" i="19"/>
  <c r="AJ1203" i="19"/>
  <c r="AK1203" i="19"/>
  <c r="AL1203" i="19"/>
  <c r="AM1203" i="19"/>
  <c r="AN1203" i="19"/>
  <c r="AO1203" i="19"/>
  <c r="AP1203" i="19"/>
  <c r="AQ1203" i="19"/>
  <c r="AR1203" i="19"/>
  <c r="AS1203" i="19"/>
  <c r="AT1203" i="19"/>
  <c r="AV1203" i="19"/>
  <c r="AW1203" i="19"/>
  <c r="AX1203" i="19"/>
  <c r="AY1203" i="19"/>
  <c r="BB1203" i="19"/>
  <c r="F1204" i="19"/>
  <c r="X1204" i="19" s="1"/>
  <c r="G1204" i="19"/>
  <c r="H1204" i="19"/>
  <c r="I1204" i="19"/>
  <c r="J1204" i="19"/>
  <c r="K1204" i="19"/>
  <c r="L1204" i="19"/>
  <c r="M1204" i="19"/>
  <c r="N1204" i="19"/>
  <c r="O1204" i="19"/>
  <c r="P1204" i="19"/>
  <c r="Q1204" i="19"/>
  <c r="R1204" i="19"/>
  <c r="S1204" i="19"/>
  <c r="T1204" i="19"/>
  <c r="U1204" i="19"/>
  <c r="W1204" i="19"/>
  <c r="Y1204" i="19"/>
  <c r="Z1204" i="19"/>
  <c r="AA1204" i="19"/>
  <c r="AB1204" i="19"/>
  <c r="AC1204" i="19"/>
  <c r="AD1204" i="19"/>
  <c r="AE1204" i="19"/>
  <c r="AF1204" i="19"/>
  <c r="AG1204" i="19"/>
  <c r="AH1204" i="19"/>
  <c r="AI1204" i="19"/>
  <c r="AJ1204" i="19"/>
  <c r="AK1204" i="19"/>
  <c r="AL1204" i="19"/>
  <c r="AM1204" i="19"/>
  <c r="AN1204" i="19"/>
  <c r="AO1204" i="19"/>
  <c r="AP1204" i="19"/>
  <c r="AQ1204" i="19"/>
  <c r="AR1204" i="19"/>
  <c r="AS1204" i="19"/>
  <c r="AT1204" i="19"/>
  <c r="AU1204" i="19"/>
  <c r="AV1204" i="19"/>
  <c r="AW1204" i="19"/>
  <c r="AX1204" i="19"/>
  <c r="AY1204" i="19"/>
  <c r="BB1204" i="19"/>
  <c r="F1205" i="19"/>
  <c r="G1205" i="19"/>
  <c r="H1205" i="19"/>
  <c r="I1205" i="19"/>
  <c r="J1205" i="19"/>
  <c r="K1205" i="19"/>
  <c r="L1205" i="19"/>
  <c r="M1205" i="19"/>
  <c r="N1205" i="19"/>
  <c r="O1205" i="19"/>
  <c r="P1205" i="19"/>
  <c r="Q1205" i="19"/>
  <c r="R1205" i="19"/>
  <c r="S1205" i="19"/>
  <c r="T1205" i="19"/>
  <c r="U1205" i="19"/>
  <c r="V1205" i="19"/>
  <c r="W1205" i="19"/>
  <c r="X1205" i="19"/>
  <c r="Y1205" i="19"/>
  <c r="Z1205" i="19"/>
  <c r="AA1205" i="19"/>
  <c r="AB1205" i="19"/>
  <c r="AC1205" i="19"/>
  <c r="AD1205" i="19"/>
  <c r="AE1205" i="19"/>
  <c r="AF1205" i="19"/>
  <c r="AG1205" i="19"/>
  <c r="AH1205" i="19"/>
  <c r="AI1205" i="19"/>
  <c r="AJ1205" i="19"/>
  <c r="AK1205" i="19"/>
  <c r="AL1205" i="19"/>
  <c r="AM1205" i="19"/>
  <c r="AN1205" i="19"/>
  <c r="AO1205" i="19"/>
  <c r="AP1205" i="19"/>
  <c r="AQ1205" i="19"/>
  <c r="AR1205" i="19"/>
  <c r="AS1205" i="19"/>
  <c r="AT1205" i="19"/>
  <c r="AU1205" i="19"/>
  <c r="AV1205" i="19"/>
  <c r="AW1205" i="19"/>
  <c r="AX1205" i="19"/>
  <c r="AY1205" i="19"/>
  <c r="BB1205" i="19"/>
  <c r="F1206" i="19"/>
  <c r="G1206" i="19"/>
  <c r="H1206" i="19"/>
  <c r="I1206" i="19"/>
  <c r="J1206" i="19"/>
  <c r="K1206" i="19"/>
  <c r="L1206" i="19"/>
  <c r="M1206" i="19"/>
  <c r="N1206" i="19"/>
  <c r="O1206" i="19"/>
  <c r="P1206" i="19"/>
  <c r="Q1206" i="19"/>
  <c r="R1206" i="19"/>
  <c r="S1206" i="19"/>
  <c r="T1206" i="19"/>
  <c r="U1206" i="19"/>
  <c r="V1206" i="19"/>
  <c r="W1206" i="19"/>
  <c r="X1206" i="19"/>
  <c r="Y1206" i="19"/>
  <c r="Z1206" i="19"/>
  <c r="AA1206" i="19"/>
  <c r="AB1206" i="19"/>
  <c r="AC1206" i="19"/>
  <c r="AD1206" i="19"/>
  <c r="AE1206" i="19"/>
  <c r="AF1206" i="19"/>
  <c r="AG1206" i="19"/>
  <c r="AH1206" i="19"/>
  <c r="AI1206" i="19"/>
  <c r="AJ1206" i="19"/>
  <c r="AK1206" i="19"/>
  <c r="AL1206" i="19"/>
  <c r="AM1206" i="19"/>
  <c r="AN1206" i="19"/>
  <c r="AO1206" i="19"/>
  <c r="AP1206" i="19"/>
  <c r="AQ1206" i="19"/>
  <c r="AR1206" i="19"/>
  <c r="AS1206" i="19"/>
  <c r="AT1206" i="19"/>
  <c r="AU1206" i="19"/>
  <c r="AV1206" i="19"/>
  <c r="AW1206" i="19"/>
  <c r="AX1206" i="19"/>
  <c r="AY1206" i="19"/>
  <c r="BB1206" i="19"/>
  <c r="F1207" i="19"/>
  <c r="G1207" i="19"/>
  <c r="H1207" i="19"/>
  <c r="I1207" i="19"/>
  <c r="J1207" i="19"/>
  <c r="K1207" i="19"/>
  <c r="L1207" i="19"/>
  <c r="M1207" i="19"/>
  <c r="N1207" i="19"/>
  <c r="O1207" i="19"/>
  <c r="P1207" i="19"/>
  <c r="Q1207" i="19"/>
  <c r="R1207" i="19"/>
  <c r="S1207" i="19"/>
  <c r="T1207" i="19"/>
  <c r="U1207" i="19"/>
  <c r="V1207" i="19"/>
  <c r="W1207" i="19"/>
  <c r="X1207" i="19"/>
  <c r="Y1207" i="19"/>
  <c r="Z1207" i="19"/>
  <c r="AA1207" i="19"/>
  <c r="AB1207" i="19"/>
  <c r="AC1207" i="19"/>
  <c r="AU1207" i="19" s="1"/>
  <c r="AD1207" i="19"/>
  <c r="AE1207" i="19"/>
  <c r="AF1207" i="19"/>
  <c r="AG1207" i="19"/>
  <c r="AH1207" i="19"/>
  <c r="AI1207" i="19"/>
  <c r="AJ1207" i="19"/>
  <c r="AK1207" i="19"/>
  <c r="AL1207" i="19"/>
  <c r="AM1207" i="19"/>
  <c r="AN1207" i="19"/>
  <c r="AO1207" i="19"/>
  <c r="AP1207" i="19"/>
  <c r="AQ1207" i="19"/>
  <c r="AR1207" i="19"/>
  <c r="AS1207" i="19"/>
  <c r="AT1207" i="19"/>
  <c r="AV1207" i="19"/>
  <c r="AW1207" i="19"/>
  <c r="AX1207" i="19"/>
  <c r="AY1207" i="19"/>
  <c r="BB1207" i="19"/>
  <c r="F1208" i="19"/>
  <c r="X1208" i="19" s="1"/>
  <c r="G1208" i="19"/>
  <c r="H1208" i="19"/>
  <c r="I1208" i="19"/>
  <c r="J1208" i="19"/>
  <c r="K1208" i="19"/>
  <c r="L1208" i="19"/>
  <c r="M1208" i="19"/>
  <c r="N1208" i="19"/>
  <c r="O1208" i="19"/>
  <c r="P1208" i="19"/>
  <c r="Q1208" i="19"/>
  <c r="R1208" i="19"/>
  <c r="S1208" i="19"/>
  <c r="T1208" i="19"/>
  <c r="U1208" i="19"/>
  <c r="V1208" i="19"/>
  <c r="W1208" i="19"/>
  <c r="Y1208" i="19"/>
  <c r="Z1208" i="19"/>
  <c r="AA1208" i="19"/>
  <c r="AB1208" i="19"/>
  <c r="AC1208" i="19"/>
  <c r="AD1208" i="19"/>
  <c r="AE1208" i="19"/>
  <c r="AF1208" i="19"/>
  <c r="AG1208" i="19"/>
  <c r="AH1208" i="19"/>
  <c r="AI1208" i="19"/>
  <c r="AJ1208" i="19"/>
  <c r="AK1208" i="19"/>
  <c r="AL1208" i="19"/>
  <c r="AM1208" i="19"/>
  <c r="AN1208" i="19"/>
  <c r="AO1208" i="19"/>
  <c r="AP1208" i="19"/>
  <c r="AQ1208" i="19"/>
  <c r="AR1208" i="19"/>
  <c r="AS1208" i="19"/>
  <c r="AT1208" i="19"/>
  <c r="AU1208" i="19"/>
  <c r="AV1208" i="19"/>
  <c r="AW1208" i="19"/>
  <c r="AX1208" i="19"/>
  <c r="AY1208" i="19"/>
  <c r="BB1208" i="19"/>
  <c r="F1209" i="19"/>
  <c r="G1209" i="19"/>
  <c r="H1209" i="19"/>
  <c r="I1209" i="19"/>
  <c r="J1209" i="19"/>
  <c r="K1209" i="19"/>
  <c r="L1209" i="19"/>
  <c r="M1209" i="19"/>
  <c r="N1209" i="19"/>
  <c r="O1209" i="19"/>
  <c r="P1209" i="19"/>
  <c r="Q1209" i="19"/>
  <c r="R1209" i="19"/>
  <c r="S1209" i="19"/>
  <c r="T1209" i="19"/>
  <c r="U1209" i="19"/>
  <c r="V1209" i="19"/>
  <c r="W1209" i="19"/>
  <c r="X1209" i="19"/>
  <c r="Y1209" i="19"/>
  <c r="Z1209" i="19"/>
  <c r="AA1209" i="19"/>
  <c r="AB1209" i="19"/>
  <c r="AC1209" i="19"/>
  <c r="AD1209" i="19"/>
  <c r="AE1209" i="19"/>
  <c r="AF1209" i="19"/>
  <c r="AG1209" i="19"/>
  <c r="AH1209" i="19"/>
  <c r="AI1209" i="19"/>
  <c r="AJ1209" i="19"/>
  <c r="AK1209" i="19"/>
  <c r="AL1209" i="19"/>
  <c r="AM1209" i="19"/>
  <c r="AN1209" i="19"/>
  <c r="AO1209" i="19"/>
  <c r="AP1209" i="19"/>
  <c r="AQ1209" i="19"/>
  <c r="AR1209" i="19"/>
  <c r="AS1209" i="19"/>
  <c r="AT1209" i="19"/>
  <c r="AU1209" i="19"/>
  <c r="AV1209" i="19"/>
  <c r="AW1209" i="19"/>
  <c r="AX1209" i="19"/>
  <c r="AY1209" i="19"/>
  <c r="BB1209" i="19"/>
  <c r="F1210" i="19"/>
  <c r="G1210" i="19"/>
  <c r="H1210" i="19"/>
  <c r="I1210" i="19"/>
  <c r="J1210" i="19"/>
  <c r="K1210" i="19"/>
  <c r="L1210" i="19"/>
  <c r="M1210" i="19"/>
  <c r="N1210" i="19"/>
  <c r="O1210" i="19"/>
  <c r="P1210" i="19"/>
  <c r="Q1210" i="19"/>
  <c r="R1210" i="19"/>
  <c r="S1210" i="19"/>
  <c r="T1210" i="19"/>
  <c r="U1210" i="19"/>
  <c r="V1210" i="19"/>
  <c r="W1210" i="19"/>
  <c r="X1210" i="19"/>
  <c r="Y1210" i="19"/>
  <c r="Z1210" i="19"/>
  <c r="AA1210" i="19"/>
  <c r="AB1210" i="19"/>
  <c r="AC1210" i="19"/>
  <c r="AU1210" i="19" s="1"/>
  <c r="AD1210" i="19"/>
  <c r="AE1210" i="19"/>
  <c r="AF1210" i="19"/>
  <c r="AG1210" i="19"/>
  <c r="AH1210" i="19"/>
  <c r="AI1210" i="19"/>
  <c r="AJ1210" i="19"/>
  <c r="AK1210" i="19"/>
  <c r="AL1210" i="19"/>
  <c r="AM1210" i="19"/>
  <c r="AN1210" i="19"/>
  <c r="AO1210" i="19"/>
  <c r="AP1210" i="19"/>
  <c r="AQ1210" i="19"/>
  <c r="AR1210" i="19"/>
  <c r="AS1210" i="19"/>
  <c r="AT1210" i="19"/>
  <c r="AV1210" i="19"/>
  <c r="AW1210" i="19"/>
  <c r="AX1210" i="19"/>
  <c r="AY1210" i="19"/>
  <c r="BB1210" i="19"/>
  <c r="F1211" i="19"/>
  <c r="X1211" i="19" s="1"/>
  <c r="G1211" i="19"/>
  <c r="H1211" i="19"/>
  <c r="I1211" i="19"/>
  <c r="J1211" i="19"/>
  <c r="K1211" i="19"/>
  <c r="L1211" i="19"/>
  <c r="M1211" i="19"/>
  <c r="N1211" i="19"/>
  <c r="O1211" i="19"/>
  <c r="P1211" i="19"/>
  <c r="Q1211" i="19"/>
  <c r="R1211" i="19"/>
  <c r="S1211" i="19"/>
  <c r="T1211" i="19"/>
  <c r="U1211" i="19"/>
  <c r="V1211" i="19"/>
  <c r="W1211" i="19"/>
  <c r="Y1211" i="19"/>
  <c r="Z1211" i="19"/>
  <c r="AA1211" i="19"/>
  <c r="AB1211" i="19"/>
  <c r="AC1211" i="19"/>
  <c r="AU1211" i="19" s="1"/>
  <c r="AD1211" i="19"/>
  <c r="AE1211" i="19"/>
  <c r="AF1211" i="19"/>
  <c r="AG1211" i="19"/>
  <c r="AH1211" i="19"/>
  <c r="AI1211" i="19"/>
  <c r="AJ1211" i="19"/>
  <c r="AK1211" i="19"/>
  <c r="AL1211" i="19"/>
  <c r="AM1211" i="19"/>
  <c r="AN1211" i="19"/>
  <c r="AO1211" i="19"/>
  <c r="AP1211" i="19"/>
  <c r="AQ1211" i="19"/>
  <c r="AR1211" i="19"/>
  <c r="AS1211" i="19"/>
  <c r="AT1211" i="19"/>
  <c r="AV1211" i="19"/>
  <c r="AW1211" i="19"/>
  <c r="AX1211" i="19"/>
  <c r="AY1211" i="19"/>
  <c r="BB1211" i="19"/>
  <c r="F1212" i="19"/>
  <c r="X1212" i="19" s="1"/>
  <c r="G1212" i="19"/>
  <c r="H1212" i="19"/>
  <c r="I1212" i="19"/>
  <c r="J1212" i="19"/>
  <c r="K1212" i="19"/>
  <c r="L1212" i="19"/>
  <c r="M1212" i="19"/>
  <c r="N1212" i="19"/>
  <c r="O1212" i="19"/>
  <c r="P1212" i="19"/>
  <c r="Q1212" i="19"/>
  <c r="R1212" i="19"/>
  <c r="S1212" i="19"/>
  <c r="T1212" i="19"/>
  <c r="U1212" i="19"/>
  <c r="V1212" i="19"/>
  <c r="W1212" i="19"/>
  <c r="Y1212" i="19"/>
  <c r="Z1212" i="19"/>
  <c r="AA1212" i="19"/>
  <c r="AB1212" i="19"/>
  <c r="AC1212" i="19"/>
  <c r="AU1212" i="19" s="1"/>
  <c r="AD1212" i="19"/>
  <c r="AE1212" i="19"/>
  <c r="AF1212" i="19"/>
  <c r="AG1212" i="19"/>
  <c r="AH1212" i="19"/>
  <c r="AI1212" i="19"/>
  <c r="AJ1212" i="19"/>
  <c r="AK1212" i="19"/>
  <c r="AL1212" i="19"/>
  <c r="AM1212" i="19"/>
  <c r="AN1212" i="19"/>
  <c r="AO1212" i="19"/>
  <c r="AP1212" i="19"/>
  <c r="AQ1212" i="19"/>
  <c r="AR1212" i="19"/>
  <c r="AT1212" i="19"/>
  <c r="AV1212" i="19"/>
  <c r="AW1212" i="19"/>
  <c r="AX1212" i="19"/>
  <c r="AY1212" i="19"/>
  <c r="BB1212" i="19"/>
  <c r="F1213" i="19"/>
  <c r="X1213" i="19" s="1"/>
  <c r="G1213" i="19"/>
  <c r="H1213" i="19"/>
  <c r="I1213" i="19"/>
  <c r="J1213" i="19"/>
  <c r="K1213" i="19"/>
  <c r="L1213" i="19"/>
  <c r="M1213" i="19"/>
  <c r="N1213" i="19"/>
  <c r="O1213" i="19"/>
  <c r="P1213" i="19"/>
  <c r="Q1213" i="19"/>
  <c r="R1213" i="19"/>
  <c r="S1213" i="19"/>
  <c r="T1213" i="19"/>
  <c r="U1213" i="19"/>
  <c r="V1213" i="19"/>
  <c r="W1213" i="19"/>
  <c r="Y1213" i="19"/>
  <c r="Z1213" i="19"/>
  <c r="AA1213" i="19"/>
  <c r="AB1213" i="19"/>
  <c r="AC1213" i="19"/>
  <c r="AD1213" i="19"/>
  <c r="AE1213" i="19"/>
  <c r="AF1213" i="19"/>
  <c r="AG1213" i="19"/>
  <c r="AH1213" i="19"/>
  <c r="AI1213" i="19"/>
  <c r="AJ1213" i="19"/>
  <c r="AK1213" i="19"/>
  <c r="AL1213" i="19"/>
  <c r="AM1213" i="19"/>
  <c r="AN1213" i="19"/>
  <c r="AO1213" i="19"/>
  <c r="AP1213" i="19"/>
  <c r="AQ1213" i="19"/>
  <c r="AR1213" i="19"/>
  <c r="AS1213" i="19"/>
  <c r="AT1213" i="19"/>
  <c r="AU1213" i="19"/>
  <c r="AV1213" i="19"/>
  <c r="AW1213" i="19"/>
  <c r="AX1213" i="19"/>
  <c r="AY1213" i="19"/>
  <c r="BB1213" i="19"/>
  <c r="F1214" i="19"/>
  <c r="G1214" i="19"/>
  <c r="H1214" i="19"/>
  <c r="I1214" i="19"/>
  <c r="J1214" i="19"/>
  <c r="K1214" i="19"/>
  <c r="L1214" i="19"/>
  <c r="M1214" i="19"/>
  <c r="N1214" i="19"/>
  <c r="O1214" i="19"/>
  <c r="P1214" i="19"/>
  <c r="Q1214" i="19"/>
  <c r="R1214" i="19"/>
  <c r="S1214" i="19"/>
  <c r="T1214" i="19"/>
  <c r="U1214" i="19"/>
  <c r="V1214" i="19"/>
  <c r="W1214" i="19"/>
  <c r="X1214" i="19"/>
  <c r="Y1214" i="19"/>
  <c r="Z1214" i="19"/>
  <c r="AA1214" i="19"/>
  <c r="AB1214" i="19"/>
  <c r="AC1214" i="19"/>
  <c r="AD1214" i="19"/>
  <c r="AE1214" i="19"/>
  <c r="AF1214" i="19"/>
  <c r="AG1214" i="19"/>
  <c r="AH1214" i="19"/>
  <c r="AI1214" i="19"/>
  <c r="AJ1214" i="19"/>
  <c r="AK1214" i="19"/>
  <c r="AL1214" i="19"/>
  <c r="AM1214" i="19"/>
  <c r="AN1214" i="19"/>
  <c r="AO1214" i="19"/>
  <c r="AP1214" i="19"/>
  <c r="AQ1214" i="19"/>
  <c r="AR1214" i="19"/>
  <c r="AS1214" i="19"/>
  <c r="AT1214" i="19"/>
  <c r="AU1214" i="19"/>
  <c r="AV1214" i="19"/>
  <c r="AW1214" i="19"/>
  <c r="AX1214" i="19"/>
  <c r="AY1214" i="19"/>
  <c r="BB1214" i="19"/>
  <c r="F1215" i="19"/>
  <c r="G1215" i="19"/>
  <c r="H1215" i="19"/>
  <c r="I1215" i="19"/>
  <c r="J1215" i="19"/>
  <c r="K1215" i="19"/>
  <c r="L1215" i="19"/>
  <c r="M1215" i="19"/>
  <c r="N1215" i="19"/>
  <c r="O1215" i="19"/>
  <c r="P1215" i="19"/>
  <c r="Q1215" i="19"/>
  <c r="R1215" i="19"/>
  <c r="S1215" i="19"/>
  <c r="T1215" i="19"/>
  <c r="U1215" i="19"/>
  <c r="V1215" i="19"/>
  <c r="W1215" i="19"/>
  <c r="X1215" i="19"/>
  <c r="Y1215" i="19"/>
  <c r="Z1215" i="19"/>
  <c r="AA1215" i="19"/>
  <c r="AB1215" i="19"/>
  <c r="AC1215" i="19"/>
  <c r="AU1215" i="19" s="1"/>
  <c r="AD1215" i="19"/>
  <c r="AE1215" i="19"/>
  <c r="AF1215" i="19"/>
  <c r="AG1215" i="19"/>
  <c r="AH1215" i="19"/>
  <c r="AI1215" i="19"/>
  <c r="AJ1215" i="19"/>
  <c r="AK1215" i="19"/>
  <c r="AL1215" i="19"/>
  <c r="AM1215" i="19"/>
  <c r="AN1215" i="19"/>
  <c r="AO1215" i="19"/>
  <c r="AP1215" i="19"/>
  <c r="AQ1215" i="19"/>
  <c r="AR1215" i="19"/>
  <c r="AS1215" i="19"/>
  <c r="AT1215" i="19"/>
  <c r="AV1215" i="19"/>
  <c r="AW1215" i="19"/>
  <c r="AX1215" i="19"/>
  <c r="AY1215" i="19"/>
  <c r="BB1215" i="19"/>
  <c r="F1216" i="19"/>
  <c r="X1216" i="19" s="1"/>
  <c r="G1216" i="19"/>
  <c r="H1216" i="19"/>
  <c r="I1216" i="19"/>
  <c r="J1216" i="19"/>
  <c r="K1216" i="19"/>
  <c r="L1216" i="19"/>
  <c r="M1216" i="19"/>
  <c r="N1216" i="19"/>
  <c r="O1216" i="19"/>
  <c r="P1216" i="19"/>
  <c r="Q1216" i="19"/>
  <c r="R1216" i="19"/>
  <c r="S1216" i="19"/>
  <c r="T1216" i="19"/>
  <c r="U1216" i="19"/>
  <c r="V1216" i="19"/>
  <c r="W1216" i="19"/>
  <c r="Y1216" i="19"/>
  <c r="Z1216" i="19"/>
  <c r="AA1216" i="19"/>
  <c r="AB1216" i="19"/>
  <c r="AC1216" i="19"/>
  <c r="AD1216" i="19"/>
  <c r="AE1216" i="19"/>
  <c r="AF1216" i="19"/>
  <c r="AG1216" i="19"/>
  <c r="AH1216" i="19"/>
  <c r="AI1216" i="19"/>
  <c r="AJ1216" i="19"/>
  <c r="AK1216" i="19"/>
  <c r="AL1216" i="19"/>
  <c r="AM1216" i="19"/>
  <c r="AN1216" i="19"/>
  <c r="AO1216" i="19"/>
  <c r="AP1216" i="19"/>
  <c r="AQ1216" i="19"/>
  <c r="AR1216" i="19"/>
  <c r="AS1216" i="19"/>
  <c r="AT1216" i="19"/>
  <c r="AU1216" i="19"/>
  <c r="AV1216" i="19"/>
  <c r="AW1216" i="19"/>
  <c r="AX1216" i="19"/>
  <c r="AY1216" i="19"/>
  <c r="BB1216" i="19"/>
  <c r="F1217" i="19"/>
  <c r="G1217" i="19"/>
  <c r="H1217" i="19"/>
  <c r="I1217" i="19"/>
  <c r="J1217" i="19"/>
  <c r="K1217" i="19"/>
  <c r="L1217" i="19"/>
  <c r="M1217" i="19"/>
  <c r="N1217" i="19"/>
  <c r="O1217" i="19"/>
  <c r="P1217" i="19"/>
  <c r="Q1217" i="19"/>
  <c r="R1217" i="19"/>
  <c r="S1217" i="19"/>
  <c r="T1217" i="19"/>
  <c r="U1217" i="19"/>
  <c r="V1217" i="19"/>
  <c r="W1217" i="19"/>
  <c r="X1217" i="19"/>
  <c r="Y1217" i="19"/>
  <c r="Z1217" i="19"/>
  <c r="AA1217" i="19"/>
  <c r="AB1217" i="19"/>
  <c r="AC1217" i="19"/>
  <c r="AD1217" i="19"/>
  <c r="AE1217" i="19"/>
  <c r="AF1217" i="19"/>
  <c r="AG1217" i="19"/>
  <c r="AH1217" i="19"/>
  <c r="AI1217" i="19"/>
  <c r="AJ1217" i="19"/>
  <c r="AK1217" i="19"/>
  <c r="AL1217" i="19"/>
  <c r="AM1217" i="19"/>
  <c r="AN1217" i="19"/>
  <c r="AO1217" i="19"/>
  <c r="AP1217" i="19"/>
  <c r="AQ1217" i="19"/>
  <c r="AR1217" i="19"/>
  <c r="AS1217" i="19"/>
  <c r="AT1217" i="19"/>
  <c r="AU1217" i="19"/>
  <c r="AV1217" i="19"/>
  <c r="AW1217" i="19"/>
  <c r="AX1217" i="19"/>
  <c r="AY1217" i="19"/>
  <c r="BB1217" i="19"/>
  <c r="F1218" i="19"/>
  <c r="G1218" i="19"/>
  <c r="H1218" i="19"/>
  <c r="I1218" i="19"/>
  <c r="J1218" i="19"/>
  <c r="K1218" i="19"/>
  <c r="L1218" i="19"/>
  <c r="M1218" i="19"/>
  <c r="N1218" i="19"/>
  <c r="O1218" i="19"/>
  <c r="P1218" i="19"/>
  <c r="Q1218" i="19"/>
  <c r="R1218" i="19"/>
  <c r="S1218" i="19"/>
  <c r="T1218" i="19"/>
  <c r="U1218" i="19"/>
  <c r="V1218" i="19"/>
  <c r="W1218" i="19"/>
  <c r="X1218" i="19"/>
  <c r="Y1218" i="19"/>
  <c r="Z1218" i="19"/>
  <c r="AA1218" i="19"/>
  <c r="AB1218" i="19"/>
  <c r="AC1218" i="19"/>
  <c r="AU1218" i="19" s="1"/>
  <c r="AD1218" i="19"/>
  <c r="AE1218" i="19"/>
  <c r="AF1218" i="19"/>
  <c r="AG1218" i="19"/>
  <c r="AH1218" i="19"/>
  <c r="AI1218" i="19"/>
  <c r="AJ1218" i="19"/>
  <c r="AK1218" i="19"/>
  <c r="AL1218" i="19"/>
  <c r="AM1218" i="19"/>
  <c r="AN1218" i="19"/>
  <c r="AO1218" i="19"/>
  <c r="AP1218" i="19"/>
  <c r="AQ1218" i="19"/>
  <c r="AR1218" i="19"/>
  <c r="AT1218" i="19"/>
  <c r="AV1218" i="19"/>
  <c r="AW1218" i="19"/>
  <c r="AX1218" i="19"/>
  <c r="AY1218" i="19"/>
  <c r="BB1218" i="19"/>
  <c r="F1219" i="19"/>
  <c r="X1219" i="19" s="1"/>
  <c r="G1219" i="19"/>
  <c r="H1219" i="19"/>
  <c r="I1219" i="19"/>
  <c r="J1219" i="19"/>
  <c r="K1219" i="19"/>
  <c r="L1219" i="19"/>
  <c r="M1219" i="19"/>
  <c r="N1219" i="19"/>
  <c r="O1219" i="19"/>
  <c r="P1219" i="19"/>
  <c r="Q1219" i="19"/>
  <c r="R1219" i="19"/>
  <c r="S1219" i="19"/>
  <c r="T1219" i="19"/>
  <c r="U1219" i="19"/>
  <c r="W1219" i="19"/>
  <c r="Y1219" i="19"/>
  <c r="Z1219" i="19"/>
  <c r="AA1219" i="19"/>
  <c r="AB1219" i="19"/>
  <c r="AC1219" i="19"/>
  <c r="AU1219" i="19" s="1"/>
  <c r="AD1219" i="19"/>
  <c r="AE1219" i="19"/>
  <c r="AF1219" i="19"/>
  <c r="AG1219" i="19"/>
  <c r="AH1219" i="19"/>
  <c r="AI1219" i="19"/>
  <c r="AJ1219" i="19"/>
  <c r="AK1219" i="19"/>
  <c r="AL1219" i="19"/>
  <c r="AM1219" i="19"/>
  <c r="AN1219" i="19"/>
  <c r="AO1219" i="19"/>
  <c r="AP1219" i="19"/>
  <c r="AQ1219" i="19"/>
  <c r="AR1219" i="19"/>
  <c r="AS1219" i="19"/>
  <c r="AT1219" i="19"/>
  <c r="AV1219" i="19"/>
  <c r="AW1219" i="19"/>
  <c r="AX1219" i="19"/>
  <c r="AY1219" i="19"/>
  <c r="BB1219" i="19"/>
  <c r="F1220" i="19"/>
  <c r="X1220" i="19" s="1"/>
  <c r="G1220" i="19"/>
  <c r="H1220" i="19"/>
  <c r="I1220" i="19"/>
  <c r="J1220" i="19"/>
  <c r="K1220" i="19"/>
  <c r="L1220" i="19"/>
  <c r="M1220" i="19"/>
  <c r="N1220" i="19"/>
  <c r="O1220" i="19"/>
  <c r="P1220" i="19"/>
  <c r="Q1220" i="19"/>
  <c r="R1220" i="19"/>
  <c r="S1220" i="19"/>
  <c r="T1220" i="19"/>
  <c r="U1220" i="19"/>
  <c r="V1220" i="19"/>
  <c r="W1220" i="19"/>
  <c r="Y1220" i="19"/>
  <c r="Z1220" i="19"/>
  <c r="AA1220" i="19"/>
  <c r="AB1220" i="19"/>
  <c r="AC1220" i="19"/>
  <c r="AU1220" i="19" s="1"/>
  <c r="AD1220" i="19"/>
  <c r="AE1220" i="19"/>
  <c r="AF1220" i="19"/>
  <c r="AG1220" i="19"/>
  <c r="AH1220" i="19"/>
  <c r="AI1220" i="19"/>
  <c r="AJ1220" i="19"/>
  <c r="AK1220" i="19"/>
  <c r="AL1220" i="19"/>
  <c r="AM1220" i="19"/>
  <c r="AN1220" i="19"/>
  <c r="AO1220" i="19"/>
  <c r="AP1220" i="19"/>
  <c r="AQ1220" i="19"/>
  <c r="AR1220" i="19"/>
  <c r="AS1220" i="19"/>
  <c r="AT1220" i="19"/>
  <c r="AV1220" i="19"/>
  <c r="AW1220" i="19"/>
  <c r="AX1220" i="19"/>
  <c r="AY1220" i="19"/>
  <c r="BB1220" i="19"/>
  <c r="F1221" i="19"/>
  <c r="X1221" i="19" s="1"/>
  <c r="G1221" i="19"/>
  <c r="H1221" i="19"/>
  <c r="I1221" i="19"/>
  <c r="J1221" i="19"/>
  <c r="K1221" i="19"/>
  <c r="L1221" i="19"/>
  <c r="M1221" i="19"/>
  <c r="N1221" i="19"/>
  <c r="O1221" i="19"/>
  <c r="P1221" i="19"/>
  <c r="Q1221" i="19"/>
  <c r="R1221" i="19"/>
  <c r="S1221" i="19"/>
  <c r="T1221" i="19"/>
  <c r="U1221" i="19"/>
  <c r="V1221" i="19"/>
  <c r="W1221" i="19"/>
  <c r="Y1221" i="19"/>
  <c r="Z1221" i="19"/>
  <c r="AA1221" i="19"/>
  <c r="AB1221" i="19"/>
  <c r="AC1221" i="19"/>
  <c r="AD1221" i="19"/>
  <c r="AE1221" i="19"/>
  <c r="AF1221" i="19"/>
  <c r="AG1221" i="19"/>
  <c r="AH1221" i="19"/>
  <c r="AI1221" i="19"/>
  <c r="AJ1221" i="19"/>
  <c r="AK1221" i="19"/>
  <c r="AL1221" i="19"/>
  <c r="AM1221" i="19"/>
  <c r="AN1221" i="19"/>
  <c r="AO1221" i="19"/>
  <c r="AP1221" i="19"/>
  <c r="AQ1221" i="19"/>
  <c r="AR1221" i="19"/>
  <c r="AS1221" i="19"/>
  <c r="AT1221" i="19"/>
  <c r="AU1221" i="19"/>
  <c r="AV1221" i="19"/>
  <c r="AW1221" i="19"/>
  <c r="AX1221" i="19"/>
  <c r="AY1221" i="19"/>
  <c r="BB1221" i="19"/>
  <c r="F1222" i="19"/>
  <c r="G1222" i="19"/>
  <c r="H1222" i="19"/>
  <c r="I1222" i="19"/>
  <c r="J1222" i="19"/>
  <c r="K1222" i="19"/>
  <c r="L1222" i="19"/>
  <c r="M1222" i="19"/>
  <c r="N1222" i="19"/>
  <c r="O1222" i="19"/>
  <c r="P1222" i="19"/>
  <c r="Q1222" i="19"/>
  <c r="R1222" i="19"/>
  <c r="S1222" i="19"/>
  <c r="T1222" i="19"/>
  <c r="U1222" i="19"/>
  <c r="V1222" i="19"/>
  <c r="W1222" i="19"/>
  <c r="X1222" i="19"/>
  <c r="Y1222" i="19"/>
  <c r="Z1222" i="19"/>
  <c r="AA1222" i="19"/>
  <c r="AB1222" i="19"/>
  <c r="AC1222" i="19"/>
  <c r="AD1222" i="19"/>
  <c r="AE1222" i="19"/>
  <c r="AF1222" i="19"/>
  <c r="AG1222" i="19"/>
  <c r="AH1222" i="19"/>
  <c r="AI1222" i="19"/>
  <c r="AJ1222" i="19"/>
  <c r="AK1222" i="19"/>
  <c r="AL1222" i="19"/>
  <c r="AM1222" i="19"/>
  <c r="AN1222" i="19"/>
  <c r="AO1222" i="19"/>
  <c r="AP1222" i="19"/>
  <c r="AQ1222" i="19"/>
  <c r="AR1222" i="19"/>
  <c r="AS1222" i="19"/>
  <c r="AT1222" i="19"/>
  <c r="AU1222" i="19"/>
  <c r="AV1222" i="19"/>
  <c r="AW1222" i="19"/>
  <c r="AX1222" i="19"/>
  <c r="AY1222" i="19"/>
  <c r="BB1222" i="19"/>
  <c r="F1223" i="19"/>
  <c r="G1223" i="19"/>
  <c r="H1223" i="19"/>
  <c r="I1223" i="19"/>
  <c r="J1223" i="19"/>
  <c r="K1223" i="19"/>
  <c r="L1223" i="19"/>
  <c r="M1223" i="19"/>
  <c r="N1223" i="19"/>
  <c r="O1223" i="19"/>
  <c r="P1223" i="19"/>
  <c r="Q1223" i="19"/>
  <c r="R1223" i="19"/>
  <c r="S1223" i="19"/>
  <c r="T1223" i="19"/>
  <c r="U1223" i="19"/>
  <c r="V1223" i="19"/>
  <c r="W1223" i="19"/>
  <c r="X1223" i="19"/>
  <c r="Y1223" i="19"/>
  <c r="Z1223" i="19"/>
  <c r="AA1223" i="19"/>
  <c r="AB1223" i="19"/>
  <c r="AC1223" i="19"/>
  <c r="AU1223" i="19" s="1"/>
  <c r="AD1223" i="19"/>
  <c r="AE1223" i="19"/>
  <c r="AF1223" i="19"/>
  <c r="AG1223" i="19"/>
  <c r="AH1223" i="19"/>
  <c r="AI1223" i="19"/>
  <c r="AJ1223" i="19"/>
  <c r="AK1223" i="19"/>
  <c r="AL1223" i="19"/>
  <c r="AM1223" i="19"/>
  <c r="AN1223" i="19"/>
  <c r="AO1223" i="19"/>
  <c r="AP1223" i="19"/>
  <c r="AQ1223" i="19"/>
  <c r="AR1223" i="19"/>
  <c r="AS1223" i="19"/>
  <c r="AT1223" i="19"/>
  <c r="AV1223" i="19"/>
  <c r="AW1223" i="19"/>
  <c r="AX1223" i="19"/>
  <c r="AY1223" i="19"/>
  <c r="BB1223" i="19"/>
  <c r="F1224" i="19"/>
  <c r="X1224" i="19" s="1"/>
  <c r="G1224" i="19"/>
  <c r="H1224" i="19"/>
  <c r="I1224" i="19"/>
  <c r="J1224" i="19"/>
  <c r="K1224" i="19"/>
  <c r="L1224" i="19"/>
  <c r="M1224" i="19"/>
  <c r="N1224" i="19"/>
  <c r="O1224" i="19"/>
  <c r="P1224" i="19"/>
  <c r="Q1224" i="19"/>
  <c r="R1224" i="19"/>
  <c r="S1224" i="19"/>
  <c r="T1224" i="19"/>
  <c r="U1224" i="19"/>
  <c r="V1224" i="19"/>
  <c r="W1224" i="19"/>
  <c r="Y1224" i="19"/>
  <c r="Z1224" i="19"/>
  <c r="AA1224" i="19"/>
  <c r="AB1224" i="19"/>
  <c r="AC1224" i="19"/>
  <c r="AD1224" i="19"/>
  <c r="AE1224" i="19"/>
  <c r="AF1224" i="19"/>
  <c r="AG1224" i="19"/>
  <c r="AH1224" i="19"/>
  <c r="AI1224" i="19"/>
  <c r="AJ1224" i="19"/>
  <c r="AK1224" i="19"/>
  <c r="AL1224" i="19"/>
  <c r="AM1224" i="19"/>
  <c r="AN1224" i="19"/>
  <c r="AO1224" i="19"/>
  <c r="AP1224" i="19"/>
  <c r="AQ1224" i="19"/>
  <c r="AR1224" i="19"/>
  <c r="AS1224" i="19"/>
  <c r="AT1224" i="19"/>
  <c r="AU1224" i="19"/>
  <c r="AV1224" i="19"/>
  <c r="AW1224" i="19"/>
  <c r="AX1224" i="19"/>
  <c r="AY1224" i="19"/>
  <c r="BB1224" i="19"/>
  <c r="F1225" i="19"/>
  <c r="G1225" i="19"/>
  <c r="H1225" i="19"/>
  <c r="I1225" i="19"/>
  <c r="J1225" i="19"/>
  <c r="K1225" i="19"/>
  <c r="L1225" i="19"/>
  <c r="M1225" i="19"/>
  <c r="N1225" i="19"/>
  <c r="O1225" i="19"/>
  <c r="P1225" i="19"/>
  <c r="Q1225" i="19"/>
  <c r="R1225" i="19"/>
  <c r="S1225" i="19"/>
  <c r="T1225" i="19"/>
  <c r="U1225" i="19"/>
  <c r="V1225" i="19"/>
  <c r="W1225" i="19"/>
  <c r="X1225" i="19"/>
  <c r="Y1225" i="19"/>
  <c r="Z1225" i="19"/>
  <c r="AA1225" i="19"/>
  <c r="AB1225" i="19"/>
  <c r="AC1225" i="19"/>
  <c r="AD1225" i="19"/>
  <c r="AE1225" i="19"/>
  <c r="AF1225" i="19"/>
  <c r="AG1225" i="19"/>
  <c r="AH1225" i="19"/>
  <c r="AI1225" i="19"/>
  <c r="AJ1225" i="19"/>
  <c r="AK1225" i="19"/>
  <c r="AL1225" i="19"/>
  <c r="AM1225" i="19"/>
  <c r="AN1225" i="19"/>
  <c r="AO1225" i="19"/>
  <c r="AP1225" i="19"/>
  <c r="AQ1225" i="19"/>
  <c r="AR1225" i="19"/>
  <c r="AS1225" i="19"/>
  <c r="AT1225" i="19"/>
  <c r="AU1225" i="19"/>
  <c r="AV1225" i="19"/>
  <c r="AW1225" i="19"/>
  <c r="AX1225" i="19"/>
  <c r="AY1225" i="19"/>
  <c r="BB1225" i="19"/>
  <c r="F1226" i="19"/>
  <c r="G1226" i="19"/>
  <c r="H1226" i="19"/>
  <c r="I1226" i="19"/>
  <c r="J1226" i="19"/>
  <c r="K1226" i="19"/>
  <c r="L1226" i="19"/>
  <c r="M1226" i="19"/>
  <c r="N1226" i="19"/>
  <c r="O1226" i="19"/>
  <c r="P1226" i="19"/>
  <c r="Q1226" i="19"/>
  <c r="R1226" i="19"/>
  <c r="S1226" i="19"/>
  <c r="T1226" i="19"/>
  <c r="U1226" i="19"/>
  <c r="V1226" i="19"/>
  <c r="W1226" i="19"/>
  <c r="X1226" i="19"/>
  <c r="Y1226" i="19"/>
  <c r="Z1226" i="19"/>
  <c r="AA1226" i="19"/>
  <c r="AB1226" i="19"/>
  <c r="AC1226" i="19"/>
  <c r="AU1226" i="19" s="1"/>
  <c r="AD1226" i="19"/>
  <c r="AE1226" i="19"/>
  <c r="AF1226" i="19"/>
  <c r="AG1226" i="19"/>
  <c r="AH1226" i="19"/>
  <c r="AI1226" i="19"/>
  <c r="AJ1226" i="19"/>
  <c r="AK1226" i="19"/>
  <c r="AL1226" i="19"/>
  <c r="AM1226" i="19"/>
  <c r="AN1226" i="19"/>
  <c r="AO1226" i="19"/>
  <c r="AP1226" i="19"/>
  <c r="AQ1226" i="19"/>
  <c r="AR1226" i="19"/>
  <c r="AS1226" i="19"/>
  <c r="AT1226" i="19"/>
  <c r="AV1226" i="19"/>
  <c r="AW1226" i="19"/>
  <c r="AX1226" i="19"/>
  <c r="AY1226" i="19"/>
  <c r="BB1226" i="19"/>
  <c r="F1227" i="19"/>
  <c r="X1227" i="19" s="1"/>
  <c r="G1227" i="19"/>
  <c r="H1227" i="19"/>
  <c r="I1227" i="19"/>
  <c r="J1227" i="19"/>
  <c r="K1227" i="19"/>
  <c r="L1227" i="19"/>
  <c r="M1227" i="19"/>
  <c r="N1227" i="19"/>
  <c r="O1227" i="19"/>
  <c r="P1227" i="19"/>
  <c r="Q1227" i="19"/>
  <c r="R1227" i="19"/>
  <c r="S1227" i="19"/>
  <c r="T1227" i="19"/>
  <c r="U1227" i="19"/>
  <c r="V1227" i="19"/>
  <c r="W1227" i="19"/>
  <c r="Y1227" i="19"/>
  <c r="Z1227" i="19"/>
  <c r="AA1227" i="19"/>
  <c r="AB1227" i="19"/>
  <c r="AC1227" i="19"/>
  <c r="AU1227" i="19" s="1"/>
  <c r="AD1227" i="19"/>
  <c r="AE1227" i="19"/>
  <c r="AF1227" i="19"/>
  <c r="AG1227" i="19"/>
  <c r="AH1227" i="19"/>
  <c r="AI1227" i="19"/>
  <c r="AJ1227" i="19"/>
  <c r="AK1227" i="19"/>
  <c r="AL1227" i="19"/>
  <c r="AM1227" i="19"/>
  <c r="AN1227" i="19"/>
  <c r="AO1227" i="19"/>
  <c r="AP1227" i="19"/>
  <c r="AQ1227" i="19"/>
  <c r="AR1227" i="19"/>
  <c r="AT1227" i="19"/>
  <c r="AV1227" i="19"/>
  <c r="AW1227" i="19"/>
  <c r="AX1227" i="19"/>
  <c r="AY1227" i="19"/>
  <c r="BB1227" i="19"/>
  <c r="F1228" i="19"/>
  <c r="X1228" i="19" s="1"/>
  <c r="G1228" i="19"/>
  <c r="H1228" i="19"/>
  <c r="I1228" i="19"/>
  <c r="J1228" i="19"/>
  <c r="K1228" i="19"/>
  <c r="L1228" i="19"/>
  <c r="M1228" i="19"/>
  <c r="N1228" i="19"/>
  <c r="O1228" i="19"/>
  <c r="P1228" i="19"/>
  <c r="Q1228" i="19"/>
  <c r="R1228" i="19"/>
  <c r="S1228" i="19"/>
  <c r="T1228" i="19"/>
  <c r="U1228" i="19"/>
  <c r="V1228" i="19"/>
  <c r="W1228" i="19"/>
  <c r="Y1228" i="19"/>
  <c r="Z1228" i="19"/>
  <c r="AA1228" i="19"/>
  <c r="AB1228" i="19"/>
  <c r="AC1228" i="19"/>
  <c r="AD1228" i="19"/>
  <c r="AE1228" i="19"/>
  <c r="AF1228" i="19"/>
  <c r="AG1228" i="19"/>
  <c r="AH1228" i="19"/>
  <c r="AI1228" i="19"/>
  <c r="AJ1228" i="19"/>
  <c r="AK1228" i="19"/>
  <c r="AL1228" i="19"/>
  <c r="AM1228" i="19"/>
  <c r="AN1228" i="19"/>
  <c r="AO1228" i="19"/>
  <c r="AP1228" i="19"/>
  <c r="AQ1228" i="19"/>
  <c r="AR1228" i="19"/>
  <c r="AS1228" i="19"/>
  <c r="AT1228" i="19"/>
  <c r="AU1228" i="19"/>
  <c r="AV1228" i="19"/>
  <c r="AW1228" i="19"/>
  <c r="AX1228" i="19"/>
  <c r="AY1228" i="19"/>
  <c r="BB1228" i="19"/>
  <c r="F1229" i="19"/>
  <c r="G1229" i="19"/>
  <c r="H1229" i="19"/>
  <c r="I1229" i="19"/>
  <c r="J1229" i="19"/>
  <c r="K1229" i="19"/>
  <c r="L1229" i="19"/>
  <c r="M1229" i="19"/>
  <c r="N1229" i="19"/>
  <c r="O1229" i="19"/>
  <c r="P1229" i="19"/>
  <c r="Q1229" i="19"/>
  <c r="R1229" i="19"/>
  <c r="S1229" i="19"/>
  <c r="T1229" i="19"/>
  <c r="U1229" i="19"/>
  <c r="V1229" i="19"/>
  <c r="W1229" i="19"/>
  <c r="X1229" i="19"/>
  <c r="Y1229" i="19"/>
  <c r="Z1229" i="19"/>
  <c r="AA1229" i="19"/>
  <c r="AB1229" i="19"/>
  <c r="AC1229" i="19"/>
  <c r="AD1229" i="19"/>
  <c r="AE1229" i="19"/>
  <c r="AF1229" i="19"/>
  <c r="AG1229" i="19"/>
  <c r="AH1229" i="19"/>
  <c r="AI1229" i="19"/>
  <c r="AJ1229" i="19"/>
  <c r="AK1229" i="19"/>
  <c r="AL1229" i="19"/>
  <c r="AM1229" i="19"/>
  <c r="AN1229" i="19"/>
  <c r="AO1229" i="19"/>
  <c r="AP1229" i="19"/>
  <c r="AQ1229" i="19"/>
  <c r="AR1229" i="19"/>
  <c r="AS1229" i="19"/>
  <c r="AT1229" i="19"/>
  <c r="AU1229" i="19"/>
  <c r="AV1229" i="19"/>
  <c r="AW1229" i="19"/>
  <c r="AX1229" i="19"/>
  <c r="AY1229" i="19"/>
  <c r="BB1229" i="19"/>
  <c r="F1230" i="19"/>
  <c r="G1230" i="19"/>
  <c r="H1230" i="19"/>
  <c r="I1230" i="19"/>
  <c r="J1230" i="19"/>
  <c r="K1230" i="19"/>
  <c r="L1230" i="19"/>
  <c r="M1230" i="19"/>
  <c r="N1230" i="19"/>
  <c r="O1230" i="19"/>
  <c r="P1230" i="19"/>
  <c r="Q1230" i="19"/>
  <c r="R1230" i="19"/>
  <c r="S1230" i="19"/>
  <c r="T1230" i="19"/>
  <c r="U1230" i="19"/>
  <c r="V1230" i="19"/>
  <c r="W1230" i="19"/>
  <c r="X1230" i="19"/>
  <c r="Y1230" i="19"/>
  <c r="Z1230" i="19"/>
  <c r="AA1230" i="19"/>
  <c r="AB1230" i="19"/>
  <c r="AC1230" i="19"/>
  <c r="AU1230" i="19" s="1"/>
  <c r="AD1230" i="19"/>
  <c r="AE1230" i="19"/>
  <c r="AF1230" i="19"/>
  <c r="AG1230" i="19"/>
  <c r="AH1230" i="19"/>
  <c r="AI1230" i="19"/>
  <c r="AJ1230" i="19"/>
  <c r="AK1230" i="19"/>
  <c r="AL1230" i="19"/>
  <c r="AM1230" i="19"/>
  <c r="AN1230" i="19"/>
  <c r="AO1230" i="19"/>
  <c r="AP1230" i="19"/>
  <c r="AQ1230" i="19"/>
  <c r="AR1230" i="19"/>
  <c r="AS1230" i="19"/>
  <c r="AT1230" i="19"/>
  <c r="AV1230" i="19"/>
  <c r="AW1230" i="19"/>
  <c r="AX1230" i="19"/>
  <c r="AY1230" i="19"/>
  <c r="BB1230" i="19"/>
  <c r="F1231" i="19"/>
  <c r="X1231" i="19" s="1"/>
  <c r="G1231" i="19"/>
  <c r="H1231" i="19"/>
  <c r="I1231" i="19"/>
  <c r="J1231" i="19"/>
  <c r="K1231" i="19"/>
  <c r="L1231" i="19"/>
  <c r="M1231" i="19"/>
  <c r="N1231" i="19"/>
  <c r="O1231" i="19"/>
  <c r="P1231" i="19"/>
  <c r="Q1231" i="19"/>
  <c r="R1231" i="19"/>
  <c r="S1231" i="19"/>
  <c r="T1231" i="19"/>
  <c r="U1231" i="19"/>
  <c r="V1231" i="19"/>
  <c r="W1231" i="19"/>
  <c r="Y1231" i="19"/>
  <c r="Z1231" i="19"/>
  <c r="AA1231" i="19"/>
  <c r="AB1231" i="19"/>
  <c r="AC1231" i="19"/>
  <c r="AU1231" i="19" s="1"/>
  <c r="AD1231" i="19"/>
  <c r="AE1231" i="19"/>
  <c r="AF1231" i="19"/>
  <c r="AG1231" i="19"/>
  <c r="AH1231" i="19"/>
  <c r="AI1231" i="19"/>
  <c r="AJ1231" i="19"/>
  <c r="AK1231" i="19"/>
  <c r="AL1231" i="19"/>
  <c r="AM1231" i="19"/>
  <c r="AN1231" i="19"/>
  <c r="AO1231" i="19"/>
  <c r="AP1231" i="19"/>
  <c r="AQ1231" i="19"/>
  <c r="AR1231" i="19"/>
  <c r="AS1231" i="19"/>
  <c r="AT1231" i="19"/>
  <c r="AV1231" i="19"/>
  <c r="AW1231" i="19"/>
  <c r="AX1231" i="19"/>
  <c r="AY1231" i="19"/>
  <c r="BB1231" i="19"/>
  <c r="F1232" i="19"/>
  <c r="X1232" i="19" s="1"/>
  <c r="G1232" i="19"/>
  <c r="H1232" i="19"/>
  <c r="I1232" i="19"/>
  <c r="J1232" i="19"/>
  <c r="K1232" i="19"/>
  <c r="L1232" i="19"/>
  <c r="M1232" i="19"/>
  <c r="N1232" i="19"/>
  <c r="O1232" i="19"/>
  <c r="P1232" i="19"/>
  <c r="Q1232" i="19"/>
  <c r="R1232" i="19"/>
  <c r="S1232" i="19"/>
  <c r="T1232" i="19"/>
  <c r="U1232" i="19"/>
  <c r="V1232" i="19"/>
  <c r="W1232" i="19"/>
  <c r="Y1232" i="19"/>
  <c r="Z1232" i="19"/>
  <c r="AA1232" i="19"/>
  <c r="AB1232" i="19"/>
  <c r="AC1232" i="19"/>
  <c r="AD1232" i="19"/>
  <c r="AE1232" i="19"/>
  <c r="AF1232" i="19"/>
  <c r="AG1232" i="19"/>
  <c r="AH1232" i="19"/>
  <c r="AI1232" i="19"/>
  <c r="AJ1232" i="19"/>
  <c r="AK1232" i="19"/>
  <c r="AL1232" i="19"/>
  <c r="AM1232" i="19"/>
  <c r="AN1232" i="19"/>
  <c r="AO1232" i="19"/>
  <c r="AP1232" i="19"/>
  <c r="AQ1232" i="19"/>
  <c r="AR1232" i="19"/>
  <c r="AS1232" i="19"/>
  <c r="AT1232" i="19"/>
  <c r="AU1232" i="19"/>
  <c r="AV1232" i="19"/>
  <c r="AW1232" i="19"/>
  <c r="AX1232" i="19"/>
  <c r="AY1232" i="19"/>
  <c r="BB1232" i="19"/>
  <c r="F1233" i="19"/>
  <c r="G1233" i="19"/>
  <c r="H1233" i="19"/>
  <c r="I1233" i="19"/>
  <c r="J1233" i="19"/>
  <c r="K1233" i="19"/>
  <c r="L1233" i="19"/>
  <c r="M1233" i="19"/>
  <c r="N1233" i="19"/>
  <c r="O1233" i="19"/>
  <c r="P1233" i="19"/>
  <c r="Q1233" i="19"/>
  <c r="R1233" i="19"/>
  <c r="S1233" i="19"/>
  <c r="T1233" i="19"/>
  <c r="U1233" i="19"/>
  <c r="V1233" i="19"/>
  <c r="W1233" i="19"/>
  <c r="X1233" i="19"/>
  <c r="Y1233" i="19"/>
  <c r="Z1233" i="19"/>
  <c r="AA1233" i="19"/>
  <c r="AB1233" i="19"/>
  <c r="AC1233" i="19"/>
  <c r="AD1233" i="19"/>
  <c r="AE1233" i="19"/>
  <c r="AF1233" i="19"/>
  <c r="AG1233" i="19"/>
  <c r="AH1233" i="19"/>
  <c r="AI1233" i="19"/>
  <c r="AJ1233" i="19"/>
  <c r="AK1233" i="19"/>
  <c r="AL1233" i="19"/>
  <c r="AM1233" i="19"/>
  <c r="AN1233" i="19"/>
  <c r="AO1233" i="19"/>
  <c r="AP1233" i="19"/>
  <c r="AQ1233" i="19"/>
  <c r="AR1233" i="19"/>
  <c r="AS1233" i="19"/>
  <c r="AT1233" i="19"/>
  <c r="AU1233" i="19"/>
  <c r="AV1233" i="19"/>
  <c r="AW1233" i="19"/>
  <c r="AX1233" i="19"/>
  <c r="AY1233" i="19"/>
  <c r="BB1233" i="19"/>
  <c r="F1234" i="19"/>
  <c r="G1234" i="19"/>
  <c r="H1234" i="19"/>
  <c r="I1234" i="19"/>
  <c r="J1234" i="19"/>
  <c r="K1234" i="19"/>
  <c r="L1234" i="19"/>
  <c r="M1234" i="19"/>
  <c r="N1234" i="19"/>
  <c r="O1234" i="19"/>
  <c r="P1234" i="19"/>
  <c r="Q1234" i="19"/>
  <c r="R1234" i="19"/>
  <c r="S1234" i="19"/>
  <c r="T1234" i="19"/>
  <c r="U1234" i="19"/>
  <c r="V1234" i="19"/>
  <c r="W1234" i="19"/>
  <c r="X1234" i="19"/>
  <c r="Y1234" i="19"/>
  <c r="Z1234" i="19"/>
  <c r="AA1234" i="19"/>
  <c r="AB1234" i="19"/>
  <c r="AC1234" i="19"/>
  <c r="AU1234" i="19" s="1"/>
  <c r="AD1234" i="19"/>
  <c r="AE1234" i="19"/>
  <c r="AF1234" i="19"/>
  <c r="AG1234" i="19"/>
  <c r="AH1234" i="19"/>
  <c r="AI1234" i="19"/>
  <c r="AJ1234" i="19"/>
  <c r="AK1234" i="19"/>
  <c r="AL1234" i="19"/>
  <c r="AM1234" i="19"/>
  <c r="AN1234" i="19"/>
  <c r="AO1234" i="19"/>
  <c r="AP1234" i="19"/>
  <c r="AQ1234" i="19"/>
  <c r="AR1234" i="19"/>
  <c r="AS1234" i="19"/>
  <c r="AT1234" i="19"/>
  <c r="AV1234" i="19"/>
  <c r="AW1234" i="19"/>
  <c r="AX1234" i="19"/>
  <c r="AY1234" i="19"/>
  <c r="BB1234" i="19"/>
  <c r="F1235" i="19"/>
  <c r="X1235" i="19" s="1"/>
  <c r="G1235" i="19"/>
  <c r="H1235" i="19"/>
  <c r="I1235" i="19"/>
  <c r="J1235" i="19"/>
  <c r="K1235" i="19"/>
  <c r="L1235" i="19"/>
  <c r="M1235" i="19"/>
  <c r="N1235" i="19"/>
  <c r="O1235" i="19"/>
  <c r="P1235" i="19"/>
  <c r="Q1235" i="19"/>
  <c r="R1235" i="19"/>
  <c r="S1235" i="19"/>
  <c r="T1235" i="19"/>
  <c r="U1235" i="19"/>
  <c r="V1235" i="19"/>
  <c r="W1235" i="19"/>
  <c r="Y1235" i="19"/>
  <c r="Z1235" i="19"/>
  <c r="AA1235" i="19"/>
  <c r="AB1235" i="19"/>
  <c r="AC1235" i="19"/>
  <c r="AU1235" i="19" s="1"/>
  <c r="AD1235" i="19"/>
  <c r="AE1235" i="19"/>
  <c r="AF1235" i="19"/>
  <c r="AG1235" i="19"/>
  <c r="AH1235" i="19"/>
  <c r="AI1235" i="19"/>
  <c r="AJ1235" i="19"/>
  <c r="AK1235" i="19"/>
  <c r="AL1235" i="19"/>
  <c r="AM1235" i="19"/>
  <c r="AN1235" i="19"/>
  <c r="AO1235" i="19"/>
  <c r="AP1235" i="19"/>
  <c r="AQ1235" i="19"/>
  <c r="AR1235" i="19"/>
  <c r="AS1235" i="19"/>
  <c r="AT1235" i="19"/>
  <c r="AV1235" i="19"/>
  <c r="AW1235" i="19"/>
  <c r="AX1235" i="19"/>
  <c r="AY1235" i="19"/>
  <c r="BB1235" i="19"/>
  <c r="F1236" i="19"/>
  <c r="X1236" i="19" s="1"/>
  <c r="G1236" i="19"/>
  <c r="H1236" i="19"/>
  <c r="I1236" i="19"/>
  <c r="J1236" i="19"/>
  <c r="K1236" i="19"/>
  <c r="L1236" i="19"/>
  <c r="M1236" i="19"/>
  <c r="N1236" i="19"/>
  <c r="O1236" i="19"/>
  <c r="P1236" i="19"/>
  <c r="Q1236" i="19"/>
  <c r="R1236" i="19"/>
  <c r="S1236" i="19"/>
  <c r="T1236" i="19"/>
  <c r="U1236" i="19"/>
  <c r="V1236" i="19"/>
  <c r="W1236" i="19"/>
  <c r="Y1236" i="19"/>
  <c r="Z1236" i="19"/>
  <c r="AA1236" i="19"/>
  <c r="AB1236" i="19"/>
  <c r="AC1236" i="19"/>
  <c r="AD1236" i="19"/>
  <c r="AE1236" i="19"/>
  <c r="AF1236" i="19"/>
  <c r="AG1236" i="19"/>
  <c r="AH1236" i="19"/>
  <c r="AI1236" i="19"/>
  <c r="AJ1236" i="19"/>
  <c r="AK1236" i="19"/>
  <c r="AL1236" i="19"/>
  <c r="AM1236" i="19"/>
  <c r="AN1236" i="19"/>
  <c r="AO1236" i="19"/>
  <c r="AP1236" i="19"/>
  <c r="AQ1236" i="19"/>
  <c r="AR1236" i="19"/>
  <c r="AS1236" i="19"/>
  <c r="AT1236" i="19"/>
  <c r="AU1236" i="19"/>
  <c r="AV1236" i="19"/>
  <c r="AW1236" i="19"/>
  <c r="AX1236" i="19"/>
  <c r="AY1236" i="19"/>
  <c r="BB1236" i="19"/>
  <c r="F1237" i="19"/>
  <c r="G1237" i="19"/>
  <c r="H1237" i="19"/>
  <c r="I1237" i="19"/>
  <c r="J1237" i="19"/>
  <c r="K1237" i="19"/>
  <c r="L1237" i="19"/>
  <c r="M1237" i="19"/>
  <c r="N1237" i="19"/>
  <c r="O1237" i="19"/>
  <c r="P1237" i="19"/>
  <c r="Q1237" i="19"/>
  <c r="R1237" i="19"/>
  <c r="S1237" i="19"/>
  <c r="T1237" i="19"/>
  <c r="U1237" i="19"/>
  <c r="V1237" i="19"/>
  <c r="W1237" i="19"/>
  <c r="X1237" i="19"/>
  <c r="Y1237" i="19"/>
  <c r="Z1237" i="19"/>
  <c r="AA1237" i="19"/>
  <c r="AB1237" i="19"/>
  <c r="AC1237" i="19"/>
  <c r="AD1237" i="19"/>
  <c r="AE1237" i="19"/>
  <c r="AF1237" i="19"/>
  <c r="AG1237" i="19"/>
  <c r="AH1237" i="19"/>
  <c r="AI1237" i="19"/>
  <c r="AJ1237" i="19"/>
  <c r="AK1237" i="19"/>
  <c r="AL1237" i="19"/>
  <c r="AM1237" i="19"/>
  <c r="AN1237" i="19"/>
  <c r="AO1237" i="19"/>
  <c r="AP1237" i="19"/>
  <c r="AQ1237" i="19"/>
  <c r="AR1237" i="19"/>
  <c r="AS1237" i="19"/>
  <c r="AT1237" i="19"/>
  <c r="AU1237" i="19"/>
  <c r="AV1237" i="19"/>
  <c r="AW1237" i="19"/>
  <c r="AX1237" i="19"/>
  <c r="AY1237" i="19"/>
  <c r="BB1237" i="19"/>
  <c r="F1238" i="19"/>
  <c r="G1238" i="19"/>
  <c r="H1238" i="19"/>
  <c r="I1238" i="19"/>
  <c r="J1238" i="19"/>
  <c r="K1238" i="19"/>
  <c r="L1238" i="19"/>
  <c r="M1238" i="19"/>
  <c r="N1238" i="19"/>
  <c r="O1238" i="19"/>
  <c r="P1238" i="19"/>
  <c r="Q1238" i="19"/>
  <c r="R1238" i="19"/>
  <c r="S1238" i="19"/>
  <c r="T1238" i="19"/>
  <c r="U1238" i="19"/>
  <c r="V1238" i="19"/>
  <c r="W1238" i="19"/>
  <c r="X1238" i="19"/>
  <c r="Y1238" i="19"/>
  <c r="Z1238" i="19"/>
  <c r="AA1238" i="19"/>
  <c r="AB1238" i="19"/>
  <c r="AC1238" i="19"/>
  <c r="AD1238" i="19"/>
  <c r="AE1238" i="19"/>
  <c r="AF1238" i="19"/>
  <c r="AG1238" i="19"/>
  <c r="AH1238" i="19"/>
  <c r="AI1238" i="19"/>
  <c r="AJ1238" i="19"/>
  <c r="AK1238" i="19"/>
  <c r="AL1238" i="19"/>
  <c r="AM1238" i="19"/>
  <c r="AN1238" i="19"/>
  <c r="AO1238" i="19"/>
  <c r="AP1238" i="19"/>
  <c r="AQ1238" i="19"/>
  <c r="AR1238" i="19"/>
  <c r="AS1238" i="19"/>
  <c r="AT1238" i="19"/>
  <c r="AU1238" i="19"/>
  <c r="AV1238" i="19"/>
  <c r="AW1238" i="19"/>
  <c r="AX1238" i="19"/>
  <c r="AY1238" i="19"/>
  <c r="BB1238" i="19"/>
  <c r="F1239" i="19"/>
  <c r="G1239" i="19"/>
  <c r="H1239" i="19"/>
  <c r="I1239" i="19"/>
  <c r="J1239" i="19"/>
  <c r="K1239" i="19"/>
  <c r="L1239" i="19"/>
  <c r="M1239" i="19"/>
  <c r="N1239" i="19"/>
  <c r="O1239" i="19"/>
  <c r="P1239" i="19"/>
  <c r="Q1239" i="19"/>
  <c r="R1239" i="19"/>
  <c r="S1239" i="19"/>
  <c r="T1239" i="19"/>
  <c r="U1239" i="19"/>
  <c r="V1239" i="19"/>
  <c r="W1239" i="19"/>
  <c r="X1239" i="19"/>
  <c r="Y1239" i="19"/>
  <c r="Z1239" i="19"/>
  <c r="AA1239" i="19"/>
  <c r="AB1239" i="19"/>
  <c r="AC1239" i="19"/>
  <c r="AU1239" i="19" s="1"/>
  <c r="AD1239" i="19"/>
  <c r="AE1239" i="19"/>
  <c r="AF1239" i="19"/>
  <c r="AG1239" i="19"/>
  <c r="AH1239" i="19"/>
  <c r="AI1239" i="19"/>
  <c r="AJ1239" i="19"/>
  <c r="AK1239" i="19"/>
  <c r="AL1239" i="19"/>
  <c r="AM1239" i="19"/>
  <c r="AN1239" i="19"/>
  <c r="AO1239" i="19"/>
  <c r="AP1239" i="19"/>
  <c r="AQ1239" i="19"/>
  <c r="AR1239" i="19"/>
  <c r="AS1239" i="19"/>
  <c r="AT1239" i="19"/>
  <c r="AV1239" i="19"/>
  <c r="AW1239" i="19"/>
  <c r="AX1239" i="19"/>
  <c r="AY1239" i="19"/>
  <c r="BB1239" i="19"/>
  <c r="F1240" i="19"/>
  <c r="X1240" i="19" s="1"/>
  <c r="G1240" i="19"/>
  <c r="H1240" i="19"/>
  <c r="I1240" i="19"/>
  <c r="J1240" i="19"/>
  <c r="K1240" i="19"/>
  <c r="L1240" i="19"/>
  <c r="M1240" i="19"/>
  <c r="N1240" i="19"/>
  <c r="O1240" i="19"/>
  <c r="P1240" i="19"/>
  <c r="Q1240" i="19"/>
  <c r="R1240" i="19"/>
  <c r="S1240" i="19"/>
  <c r="T1240" i="19"/>
  <c r="U1240" i="19"/>
  <c r="V1240" i="19"/>
  <c r="W1240" i="19"/>
  <c r="Y1240" i="19"/>
  <c r="Z1240" i="19"/>
  <c r="AA1240" i="19"/>
  <c r="AB1240" i="19"/>
  <c r="AC1240" i="19"/>
  <c r="AD1240" i="19"/>
  <c r="AE1240" i="19"/>
  <c r="AF1240" i="19"/>
  <c r="AG1240" i="19"/>
  <c r="AH1240" i="19"/>
  <c r="AI1240" i="19"/>
  <c r="AJ1240" i="19"/>
  <c r="AK1240" i="19"/>
  <c r="AL1240" i="19"/>
  <c r="AM1240" i="19"/>
  <c r="AN1240" i="19"/>
  <c r="AO1240" i="19"/>
  <c r="AP1240" i="19"/>
  <c r="AQ1240" i="19"/>
  <c r="AR1240" i="19"/>
  <c r="AS1240" i="19"/>
  <c r="AT1240" i="19"/>
  <c r="AU1240" i="19"/>
  <c r="AV1240" i="19"/>
  <c r="AW1240" i="19"/>
  <c r="AX1240" i="19"/>
  <c r="AY1240" i="19"/>
  <c r="BB1240" i="19"/>
  <c r="F1241" i="19"/>
  <c r="G1241" i="19"/>
  <c r="H1241" i="19"/>
  <c r="I1241" i="19"/>
  <c r="J1241" i="19"/>
  <c r="K1241" i="19"/>
  <c r="L1241" i="19"/>
  <c r="M1241" i="19"/>
  <c r="N1241" i="19"/>
  <c r="O1241" i="19"/>
  <c r="P1241" i="19"/>
  <c r="Q1241" i="19"/>
  <c r="R1241" i="19"/>
  <c r="S1241" i="19"/>
  <c r="T1241" i="19"/>
  <c r="U1241" i="19"/>
  <c r="V1241" i="19"/>
  <c r="W1241" i="19"/>
  <c r="X1241" i="19"/>
  <c r="Y1241" i="19"/>
  <c r="Z1241" i="19"/>
  <c r="AA1241" i="19"/>
  <c r="AB1241" i="19"/>
  <c r="AC1241" i="19"/>
  <c r="AD1241" i="19"/>
  <c r="AE1241" i="19"/>
  <c r="AF1241" i="19"/>
  <c r="AG1241" i="19"/>
  <c r="AH1241" i="19"/>
  <c r="AI1241" i="19"/>
  <c r="AJ1241" i="19"/>
  <c r="AK1241" i="19"/>
  <c r="AL1241" i="19"/>
  <c r="AM1241" i="19"/>
  <c r="AN1241" i="19"/>
  <c r="AO1241" i="19"/>
  <c r="AP1241" i="19"/>
  <c r="AQ1241" i="19"/>
  <c r="AR1241" i="19"/>
  <c r="AS1241" i="19"/>
  <c r="AT1241" i="19"/>
  <c r="AU1241" i="19"/>
  <c r="AV1241" i="19"/>
  <c r="AW1241" i="19"/>
  <c r="AX1241" i="19"/>
  <c r="AY1241" i="19"/>
  <c r="BB1241" i="19"/>
  <c r="F1242" i="19"/>
  <c r="G1242" i="19"/>
  <c r="H1242" i="19"/>
  <c r="I1242" i="19"/>
  <c r="J1242" i="19"/>
  <c r="K1242" i="19"/>
  <c r="L1242" i="19"/>
  <c r="M1242" i="19"/>
  <c r="N1242" i="19"/>
  <c r="O1242" i="19"/>
  <c r="P1242" i="19"/>
  <c r="Q1242" i="19"/>
  <c r="R1242" i="19"/>
  <c r="S1242" i="19"/>
  <c r="T1242" i="19"/>
  <c r="U1242" i="19"/>
  <c r="V1242" i="19"/>
  <c r="W1242" i="19"/>
  <c r="X1242" i="19"/>
  <c r="Y1242" i="19"/>
  <c r="Z1242" i="19"/>
  <c r="AA1242" i="19"/>
  <c r="AB1242" i="19"/>
  <c r="AC1242" i="19"/>
  <c r="AU1242" i="19" s="1"/>
  <c r="AD1242" i="19"/>
  <c r="AE1242" i="19"/>
  <c r="AF1242" i="19"/>
  <c r="AG1242" i="19"/>
  <c r="AH1242" i="19"/>
  <c r="AI1242" i="19"/>
  <c r="AJ1242" i="19"/>
  <c r="AK1242" i="19"/>
  <c r="AL1242" i="19"/>
  <c r="AM1242" i="19"/>
  <c r="AN1242" i="19"/>
  <c r="AO1242" i="19"/>
  <c r="AP1242" i="19"/>
  <c r="AQ1242" i="19"/>
  <c r="AR1242" i="19"/>
  <c r="AS1242" i="19"/>
  <c r="AT1242" i="19"/>
  <c r="AV1242" i="19"/>
  <c r="AW1242" i="19"/>
  <c r="AX1242" i="19"/>
  <c r="AY1242" i="19"/>
  <c r="BB1242" i="19"/>
  <c r="F1243" i="19"/>
  <c r="X1243" i="19" s="1"/>
  <c r="G1243" i="19"/>
  <c r="H1243" i="19"/>
  <c r="I1243" i="19"/>
  <c r="J1243" i="19"/>
  <c r="K1243" i="19"/>
  <c r="L1243" i="19"/>
  <c r="M1243" i="19"/>
  <c r="N1243" i="19"/>
  <c r="O1243" i="19"/>
  <c r="P1243" i="19"/>
  <c r="Q1243" i="19"/>
  <c r="R1243" i="19"/>
  <c r="S1243" i="19"/>
  <c r="T1243" i="19"/>
  <c r="U1243" i="19"/>
  <c r="V1243" i="19"/>
  <c r="W1243" i="19"/>
  <c r="Y1243" i="19"/>
  <c r="Z1243" i="19"/>
  <c r="AA1243" i="19"/>
  <c r="AB1243" i="19"/>
  <c r="AC1243" i="19"/>
  <c r="AU1243" i="19" s="1"/>
  <c r="AD1243" i="19"/>
  <c r="AE1243" i="19"/>
  <c r="AF1243" i="19"/>
  <c r="AG1243" i="19"/>
  <c r="AH1243" i="19"/>
  <c r="AI1243" i="19"/>
  <c r="AJ1243" i="19"/>
  <c r="AK1243" i="19"/>
  <c r="AL1243" i="19"/>
  <c r="AM1243" i="19"/>
  <c r="AN1243" i="19"/>
  <c r="AO1243" i="19"/>
  <c r="AP1243" i="19"/>
  <c r="AQ1243" i="19"/>
  <c r="AR1243" i="19"/>
  <c r="AS1243" i="19"/>
  <c r="AT1243" i="19"/>
  <c r="AV1243" i="19"/>
  <c r="AW1243" i="19"/>
  <c r="AX1243" i="19"/>
  <c r="AY1243" i="19"/>
  <c r="BB1243" i="19"/>
  <c r="F1244" i="19"/>
  <c r="X1244" i="19" s="1"/>
  <c r="G1244" i="19"/>
  <c r="H1244" i="19"/>
  <c r="I1244" i="19"/>
  <c r="J1244" i="19"/>
  <c r="K1244" i="19"/>
  <c r="L1244" i="19"/>
  <c r="M1244" i="19"/>
  <c r="N1244" i="19"/>
  <c r="O1244" i="19"/>
  <c r="P1244" i="19"/>
  <c r="Q1244" i="19"/>
  <c r="R1244" i="19"/>
  <c r="S1244" i="19"/>
  <c r="T1244" i="19"/>
  <c r="U1244" i="19"/>
  <c r="V1244" i="19"/>
  <c r="W1244" i="19"/>
  <c r="Y1244" i="19"/>
  <c r="Z1244" i="19"/>
  <c r="AA1244" i="19"/>
  <c r="AB1244" i="19"/>
  <c r="AC1244" i="19"/>
  <c r="AU1244" i="19" s="1"/>
  <c r="AD1244" i="19"/>
  <c r="AE1244" i="19"/>
  <c r="AF1244" i="19"/>
  <c r="AG1244" i="19"/>
  <c r="AH1244" i="19"/>
  <c r="AI1244" i="19"/>
  <c r="AJ1244" i="19"/>
  <c r="AK1244" i="19"/>
  <c r="AL1244" i="19"/>
  <c r="AM1244" i="19"/>
  <c r="AN1244" i="19"/>
  <c r="AO1244" i="19"/>
  <c r="AP1244" i="19"/>
  <c r="AQ1244" i="19"/>
  <c r="AR1244" i="19"/>
  <c r="AT1244" i="19"/>
  <c r="AV1244" i="19"/>
  <c r="AW1244" i="19"/>
  <c r="AX1244" i="19"/>
  <c r="AY1244" i="19"/>
  <c r="BB1244" i="19"/>
  <c r="F1245" i="19"/>
  <c r="X1245" i="19" s="1"/>
  <c r="G1245" i="19"/>
  <c r="H1245" i="19"/>
  <c r="I1245" i="19"/>
  <c r="J1245" i="19"/>
  <c r="K1245" i="19"/>
  <c r="L1245" i="19"/>
  <c r="M1245" i="19"/>
  <c r="N1245" i="19"/>
  <c r="O1245" i="19"/>
  <c r="P1245" i="19"/>
  <c r="Q1245" i="19"/>
  <c r="R1245" i="19"/>
  <c r="S1245" i="19"/>
  <c r="T1245" i="19"/>
  <c r="U1245" i="19"/>
  <c r="V1245" i="19"/>
  <c r="W1245" i="19"/>
  <c r="Y1245" i="19"/>
  <c r="Z1245" i="19"/>
  <c r="AA1245" i="19"/>
  <c r="AB1245" i="19"/>
  <c r="AC1245" i="19"/>
  <c r="AD1245" i="19"/>
  <c r="AE1245" i="19"/>
  <c r="AF1245" i="19"/>
  <c r="AG1245" i="19"/>
  <c r="AH1245" i="19"/>
  <c r="AI1245" i="19"/>
  <c r="AJ1245" i="19"/>
  <c r="AK1245" i="19"/>
  <c r="AL1245" i="19"/>
  <c r="AM1245" i="19"/>
  <c r="AN1245" i="19"/>
  <c r="AO1245" i="19"/>
  <c r="AP1245" i="19"/>
  <c r="AQ1245" i="19"/>
  <c r="AR1245" i="19"/>
  <c r="AS1245" i="19"/>
  <c r="AT1245" i="19"/>
  <c r="AU1245" i="19"/>
  <c r="AV1245" i="19"/>
  <c r="AW1245" i="19"/>
  <c r="AX1245" i="19"/>
  <c r="AY1245" i="19"/>
  <c r="BB1245" i="19"/>
  <c r="F1246" i="19"/>
  <c r="G1246" i="19"/>
  <c r="H1246" i="19"/>
  <c r="I1246" i="19"/>
  <c r="J1246" i="19"/>
  <c r="K1246" i="19"/>
  <c r="L1246" i="19"/>
  <c r="M1246" i="19"/>
  <c r="N1246" i="19"/>
  <c r="O1246" i="19"/>
  <c r="P1246" i="19"/>
  <c r="Q1246" i="19"/>
  <c r="R1246" i="19"/>
  <c r="S1246" i="19"/>
  <c r="T1246" i="19"/>
  <c r="U1246" i="19"/>
  <c r="V1246" i="19"/>
  <c r="W1246" i="19"/>
  <c r="X1246" i="19"/>
  <c r="Y1246" i="19"/>
  <c r="Z1246" i="19"/>
  <c r="AA1246" i="19"/>
  <c r="AB1246" i="19"/>
  <c r="AC1246" i="19"/>
  <c r="AD1246" i="19"/>
  <c r="AE1246" i="19"/>
  <c r="AF1246" i="19"/>
  <c r="AG1246" i="19"/>
  <c r="AH1246" i="19"/>
  <c r="AI1246" i="19"/>
  <c r="AJ1246" i="19"/>
  <c r="AK1246" i="19"/>
  <c r="AL1246" i="19"/>
  <c r="AM1246" i="19"/>
  <c r="AN1246" i="19"/>
  <c r="AO1246" i="19"/>
  <c r="AP1246" i="19"/>
  <c r="AQ1246" i="19"/>
  <c r="AR1246" i="19"/>
  <c r="AS1246" i="19"/>
  <c r="AT1246" i="19"/>
  <c r="AU1246" i="19"/>
  <c r="AV1246" i="19"/>
  <c r="AW1246" i="19"/>
  <c r="AX1246" i="19"/>
  <c r="AY1246" i="19"/>
  <c r="BB1246" i="19"/>
  <c r="F1247" i="19"/>
  <c r="G1247" i="19"/>
  <c r="H1247" i="19"/>
  <c r="I1247" i="19"/>
  <c r="J1247" i="19"/>
  <c r="K1247" i="19"/>
  <c r="L1247" i="19"/>
  <c r="M1247" i="19"/>
  <c r="N1247" i="19"/>
  <c r="O1247" i="19"/>
  <c r="P1247" i="19"/>
  <c r="Q1247" i="19"/>
  <c r="R1247" i="19"/>
  <c r="S1247" i="19"/>
  <c r="T1247" i="19"/>
  <c r="U1247" i="19"/>
  <c r="V1247" i="19"/>
  <c r="W1247" i="19"/>
  <c r="X1247" i="19"/>
  <c r="Y1247" i="19"/>
  <c r="Z1247" i="19"/>
  <c r="AA1247" i="19"/>
  <c r="AB1247" i="19"/>
  <c r="AC1247" i="19"/>
  <c r="AU1247" i="19" s="1"/>
  <c r="AD1247" i="19"/>
  <c r="AE1247" i="19"/>
  <c r="AF1247" i="19"/>
  <c r="AG1247" i="19"/>
  <c r="AH1247" i="19"/>
  <c r="AI1247" i="19"/>
  <c r="AJ1247" i="19"/>
  <c r="AK1247" i="19"/>
  <c r="AL1247" i="19"/>
  <c r="AM1247" i="19"/>
  <c r="AN1247" i="19"/>
  <c r="AO1247" i="19"/>
  <c r="AP1247" i="19"/>
  <c r="AQ1247" i="19"/>
  <c r="AR1247" i="19"/>
  <c r="AS1247" i="19"/>
  <c r="AT1247" i="19"/>
  <c r="AV1247" i="19"/>
  <c r="AW1247" i="19"/>
  <c r="AX1247" i="19"/>
  <c r="AY1247" i="19"/>
  <c r="BB1247" i="19"/>
  <c r="F1248" i="19"/>
  <c r="X1248" i="19" s="1"/>
  <c r="G1248" i="19"/>
  <c r="H1248" i="19"/>
  <c r="I1248" i="19"/>
  <c r="J1248" i="19"/>
  <c r="K1248" i="19"/>
  <c r="L1248" i="19"/>
  <c r="M1248" i="19"/>
  <c r="N1248" i="19"/>
  <c r="O1248" i="19"/>
  <c r="P1248" i="19"/>
  <c r="Q1248" i="19"/>
  <c r="R1248" i="19"/>
  <c r="S1248" i="19"/>
  <c r="T1248" i="19"/>
  <c r="U1248" i="19"/>
  <c r="V1248" i="19"/>
  <c r="W1248" i="19"/>
  <c r="Y1248" i="19"/>
  <c r="Z1248" i="19"/>
  <c r="AA1248" i="19"/>
  <c r="AB1248" i="19"/>
  <c r="AC1248" i="19"/>
  <c r="AD1248" i="19"/>
  <c r="AE1248" i="19"/>
  <c r="AF1248" i="19"/>
  <c r="AG1248" i="19"/>
  <c r="AH1248" i="19"/>
  <c r="AI1248" i="19"/>
  <c r="AJ1248" i="19"/>
  <c r="AK1248" i="19"/>
  <c r="AL1248" i="19"/>
  <c r="AM1248" i="19"/>
  <c r="AN1248" i="19"/>
  <c r="AO1248" i="19"/>
  <c r="AP1248" i="19"/>
  <c r="AQ1248" i="19"/>
  <c r="AR1248" i="19"/>
  <c r="AS1248" i="19"/>
  <c r="AT1248" i="19"/>
  <c r="AU1248" i="19"/>
  <c r="AV1248" i="19"/>
  <c r="AW1248" i="19"/>
  <c r="AX1248" i="19"/>
  <c r="AY1248" i="19"/>
  <c r="BB1248" i="19"/>
  <c r="F1249" i="19"/>
  <c r="G1249" i="19"/>
  <c r="H1249" i="19"/>
  <c r="I1249" i="19"/>
  <c r="J1249" i="19"/>
  <c r="K1249" i="19"/>
  <c r="L1249" i="19"/>
  <c r="M1249" i="19"/>
  <c r="N1249" i="19"/>
  <c r="O1249" i="19"/>
  <c r="P1249" i="19"/>
  <c r="Q1249" i="19"/>
  <c r="R1249" i="19"/>
  <c r="S1249" i="19"/>
  <c r="T1249" i="19"/>
  <c r="U1249" i="19"/>
  <c r="V1249" i="19"/>
  <c r="W1249" i="19"/>
  <c r="X1249" i="19"/>
  <c r="Y1249" i="19"/>
  <c r="Z1249" i="19"/>
  <c r="AA1249" i="19"/>
  <c r="AB1249" i="19"/>
  <c r="AC1249" i="19"/>
  <c r="AD1249" i="19"/>
  <c r="AE1249" i="19"/>
  <c r="AF1249" i="19"/>
  <c r="AG1249" i="19"/>
  <c r="AH1249" i="19"/>
  <c r="AI1249" i="19"/>
  <c r="AJ1249" i="19"/>
  <c r="AK1249" i="19"/>
  <c r="AL1249" i="19"/>
  <c r="AM1249" i="19"/>
  <c r="AN1249" i="19"/>
  <c r="AO1249" i="19"/>
  <c r="AP1249" i="19"/>
  <c r="AQ1249" i="19"/>
  <c r="AR1249" i="19"/>
  <c r="AS1249" i="19"/>
  <c r="AT1249" i="19"/>
  <c r="AU1249" i="19"/>
  <c r="AV1249" i="19"/>
  <c r="AW1249" i="19"/>
  <c r="AX1249" i="19"/>
  <c r="AY1249" i="19"/>
  <c r="BB1249" i="19"/>
  <c r="F1250" i="19"/>
  <c r="G1250" i="19"/>
  <c r="H1250" i="19"/>
  <c r="I1250" i="19"/>
  <c r="J1250" i="19"/>
  <c r="K1250" i="19"/>
  <c r="L1250" i="19"/>
  <c r="M1250" i="19"/>
  <c r="N1250" i="19"/>
  <c r="O1250" i="19"/>
  <c r="P1250" i="19"/>
  <c r="Q1250" i="19"/>
  <c r="R1250" i="19"/>
  <c r="S1250" i="19"/>
  <c r="T1250" i="19"/>
  <c r="U1250" i="19"/>
  <c r="V1250" i="19"/>
  <c r="W1250" i="19"/>
  <c r="X1250" i="19"/>
  <c r="Y1250" i="19"/>
  <c r="Z1250" i="19"/>
  <c r="AA1250" i="19"/>
  <c r="AB1250" i="19"/>
  <c r="AC1250" i="19"/>
  <c r="AU1250" i="19" s="1"/>
  <c r="AD1250" i="19"/>
  <c r="AE1250" i="19"/>
  <c r="AF1250" i="19"/>
  <c r="AG1250" i="19"/>
  <c r="AH1250" i="19"/>
  <c r="AI1250" i="19"/>
  <c r="AJ1250" i="19"/>
  <c r="AK1250" i="19"/>
  <c r="AL1250" i="19"/>
  <c r="AM1250" i="19"/>
  <c r="AN1250" i="19"/>
  <c r="AO1250" i="19"/>
  <c r="AP1250" i="19"/>
  <c r="AQ1250" i="19"/>
  <c r="AR1250" i="19"/>
  <c r="AT1250" i="19"/>
  <c r="AV1250" i="19"/>
  <c r="AW1250" i="19"/>
  <c r="AX1250" i="19"/>
  <c r="AY1250" i="19"/>
  <c r="BB1250" i="19"/>
  <c r="F1251" i="19"/>
  <c r="X1251" i="19" s="1"/>
  <c r="G1251" i="19"/>
  <c r="H1251" i="19"/>
  <c r="I1251" i="19"/>
  <c r="J1251" i="19"/>
  <c r="K1251" i="19"/>
  <c r="L1251" i="19"/>
  <c r="M1251" i="19"/>
  <c r="N1251" i="19"/>
  <c r="O1251" i="19"/>
  <c r="P1251" i="19"/>
  <c r="Q1251" i="19"/>
  <c r="R1251" i="19"/>
  <c r="S1251" i="19"/>
  <c r="T1251" i="19"/>
  <c r="U1251" i="19"/>
  <c r="W1251" i="19"/>
  <c r="Y1251" i="19"/>
  <c r="Z1251" i="19"/>
  <c r="AA1251" i="19"/>
  <c r="AB1251" i="19"/>
  <c r="AC1251" i="19"/>
  <c r="AU1251" i="19" s="1"/>
  <c r="AD1251" i="19"/>
  <c r="AE1251" i="19"/>
  <c r="AF1251" i="19"/>
  <c r="AG1251" i="19"/>
  <c r="AH1251" i="19"/>
  <c r="AI1251" i="19"/>
  <c r="AJ1251" i="19"/>
  <c r="AK1251" i="19"/>
  <c r="AL1251" i="19"/>
  <c r="AM1251" i="19"/>
  <c r="AN1251" i="19"/>
  <c r="AO1251" i="19"/>
  <c r="AP1251" i="19"/>
  <c r="AQ1251" i="19"/>
  <c r="AR1251" i="19"/>
  <c r="AS1251" i="19"/>
  <c r="AT1251" i="19"/>
  <c r="AV1251" i="19"/>
  <c r="AW1251" i="19"/>
  <c r="AX1251" i="19"/>
  <c r="AY1251" i="19"/>
  <c r="BB1251" i="19"/>
  <c r="F1252" i="19"/>
  <c r="X1252" i="19" s="1"/>
  <c r="G1252" i="19"/>
  <c r="H1252" i="19"/>
  <c r="I1252" i="19"/>
  <c r="J1252" i="19"/>
  <c r="K1252" i="19"/>
  <c r="L1252" i="19"/>
  <c r="M1252" i="19"/>
  <c r="N1252" i="19"/>
  <c r="O1252" i="19"/>
  <c r="P1252" i="19"/>
  <c r="Q1252" i="19"/>
  <c r="R1252" i="19"/>
  <c r="S1252" i="19"/>
  <c r="T1252" i="19"/>
  <c r="U1252" i="19"/>
  <c r="V1252" i="19"/>
  <c r="W1252" i="19"/>
  <c r="Y1252" i="19"/>
  <c r="Z1252" i="19"/>
  <c r="AA1252" i="19"/>
  <c r="AB1252" i="19"/>
  <c r="AC1252" i="19"/>
  <c r="AU1252" i="19" s="1"/>
  <c r="AD1252" i="19"/>
  <c r="AE1252" i="19"/>
  <c r="AF1252" i="19"/>
  <c r="AG1252" i="19"/>
  <c r="AH1252" i="19"/>
  <c r="AI1252" i="19"/>
  <c r="AJ1252" i="19"/>
  <c r="AK1252" i="19"/>
  <c r="AL1252" i="19"/>
  <c r="AM1252" i="19"/>
  <c r="AN1252" i="19"/>
  <c r="AO1252" i="19"/>
  <c r="AP1252" i="19"/>
  <c r="AQ1252" i="19"/>
  <c r="AR1252" i="19"/>
  <c r="AS1252" i="19"/>
  <c r="AT1252" i="19"/>
  <c r="AV1252" i="19"/>
  <c r="AW1252" i="19"/>
  <c r="AX1252" i="19"/>
  <c r="AY1252" i="19"/>
  <c r="BB1252" i="19"/>
  <c r="F1253" i="19"/>
  <c r="X1253" i="19" s="1"/>
  <c r="G1253" i="19"/>
  <c r="H1253" i="19"/>
  <c r="I1253" i="19"/>
  <c r="J1253" i="19"/>
  <c r="K1253" i="19"/>
  <c r="L1253" i="19"/>
  <c r="M1253" i="19"/>
  <c r="N1253" i="19"/>
  <c r="O1253" i="19"/>
  <c r="P1253" i="19"/>
  <c r="Q1253" i="19"/>
  <c r="R1253" i="19"/>
  <c r="S1253" i="19"/>
  <c r="T1253" i="19"/>
  <c r="U1253" i="19"/>
  <c r="V1253" i="19"/>
  <c r="W1253" i="19"/>
  <c r="Y1253" i="19"/>
  <c r="Z1253" i="19"/>
  <c r="AA1253" i="19"/>
  <c r="AB1253" i="19"/>
  <c r="AC1253" i="19"/>
  <c r="AD1253" i="19"/>
  <c r="AE1253" i="19"/>
  <c r="AF1253" i="19"/>
  <c r="AG1253" i="19"/>
  <c r="AH1253" i="19"/>
  <c r="AI1253" i="19"/>
  <c r="AJ1253" i="19"/>
  <c r="AK1253" i="19"/>
  <c r="AL1253" i="19"/>
  <c r="AM1253" i="19"/>
  <c r="AN1253" i="19"/>
  <c r="AO1253" i="19"/>
  <c r="AP1253" i="19"/>
  <c r="AQ1253" i="19"/>
  <c r="AR1253" i="19"/>
  <c r="AS1253" i="19"/>
  <c r="AT1253" i="19"/>
  <c r="AU1253" i="19"/>
  <c r="AV1253" i="19"/>
  <c r="AW1253" i="19"/>
  <c r="AX1253" i="19"/>
  <c r="AY1253" i="19"/>
  <c r="BB1253" i="19"/>
  <c r="F1254" i="19"/>
  <c r="G1254" i="19"/>
  <c r="H1254" i="19"/>
  <c r="I1254" i="19"/>
  <c r="J1254" i="19"/>
  <c r="K1254" i="19"/>
  <c r="L1254" i="19"/>
  <c r="M1254" i="19"/>
  <c r="N1254" i="19"/>
  <c r="O1254" i="19"/>
  <c r="P1254" i="19"/>
  <c r="Q1254" i="19"/>
  <c r="R1254" i="19"/>
  <c r="S1254" i="19"/>
  <c r="T1254" i="19"/>
  <c r="U1254" i="19"/>
  <c r="V1254" i="19"/>
  <c r="W1254" i="19"/>
  <c r="X1254" i="19"/>
  <c r="Y1254" i="19"/>
  <c r="Z1254" i="19"/>
  <c r="AA1254" i="19"/>
  <c r="AB1254" i="19"/>
  <c r="AC1254" i="19"/>
  <c r="AU1254" i="19" s="1"/>
  <c r="AD1254" i="19"/>
  <c r="AE1254" i="19"/>
  <c r="AF1254" i="19"/>
  <c r="AG1254" i="19"/>
  <c r="AH1254" i="19"/>
  <c r="AI1254" i="19"/>
  <c r="AJ1254" i="19"/>
  <c r="AK1254" i="19"/>
  <c r="AL1254" i="19"/>
  <c r="AM1254" i="19"/>
  <c r="AN1254" i="19"/>
  <c r="AO1254" i="19"/>
  <c r="AP1254" i="19"/>
  <c r="AQ1254" i="19"/>
  <c r="AR1254" i="19"/>
  <c r="AT1254" i="19"/>
  <c r="AV1254" i="19"/>
  <c r="AW1254" i="19"/>
  <c r="AX1254" i="19"/>
  <c r="AY1254" i="19"/>
  <c r="BB1254" i="19"/>
  <c r="F1255" i="19"/>
  <c r="V1255" i="19" s="1"/>
  <c r="G1255" i="19"/>
  <c r="H1255" i="19"/>
  <c r="I1255" i="19"/>
  <c r="J1255" i="19"/>
  <c r="K1255" i="19"/>
  <c r="L1255" i="19"/>
  <c r="M1255" i="19"/>
  <c r="N1255" i="19"/>
  <c r="O1255" i="19"/>
  <c r="P1255" i="19"/>
  <c r="Q1255" i="19"/>
  <c r="R1255" i="19"/>
  <c r="S1255" i="19"/>
  <c r="T1255" i="19"/>
  <c r="U1255" i="19"/>
  <c r="W1255" i="19"/>
  <c r="Y1255" i="19"/>
  <c r="Z1255" i="19"/>
  <c r="AA1255" i="19"/>
  <c r="AB1255" i="19"/>
  <c r="AC1255" i="19"/>
  <c r="AU1255" i="19" s="1"/>
  <c r="AD1255" i="19"/>
  <c r="AE1255" i="19"/>
  <c r="AF1255" i="19"/>
  <c r="AG1255" i="19"/>
  <c r="AH1255" i="19"/>
  <c r="AI1255" i="19"/>
  <c r="AJ1255" i="19"/>
  <c r="AK1255" i="19"/>
  <c r="AL1255" i="19"/>
  <c r="AM1255" i="19"/>
  <c r="AN1255" i="19"/>
  <c r="AO1255" i="19"/>
  <c r="AP1255" i="19"/>
  <c r="AQ1255" i="19"/>
  <c r="AR1255" i="19"/>
  <c r="AS1255" i="19"/>
  <c r="AT1255" i="19"/>
  <c r="AV1255" i="19"/>
  <c r="AW1255" i="19"/>
  <c r="AX1255" i="19"/>
  <c r="AY1255" i="19"/>
  <c r="BB1255" i="19"/>
  <c r="F1256" i="19"/>
  <c r="X1256" i="19" s="1"/>
  <c r="G1256" i="19"/>
  <c r="H1256" i="19"/>
  <c r="I1256" i="19"/>
  <c r="J1256" i="19"/>
  <c r="K1256" i="19"/>
  <c r="L1256" i="19"/>
  <c r="M1256" i="19"/>
  <c r="N1256" i="19"/>
  <c r="O1256" i="19"/>
  <c r="P1256" i="19"/>
  <c r="Q1256" i="19"/>
  <c r="R1256" i="19"/>
  <c r="S1256" i="19"/>
  <c r="T1256" i="19"/>
  <c r="U1256" i="19"/>
  <c r="V1256" i="19"/>
  <c r="W1256" i="19"/>
  <c r="Y1256" i="19"/>
  <c r="Z1256" i="19"/>
  <c r="AA1256" i="19"/>
  <c r="AB1256" i="19"/>
  <c r="AC1256" i="19"/>
  <c r="AD1256" i="19"/>
  <c r="AE1256" i="19"/>
  <c r="AF1256" i="19"/>
  <c r="AG1256" i="19"/>
  <c r="AH1256" i="19"/>
  <c r="AI1256" i="19"/>
  <c r="AJ1256" i="19"/>
  <c r="AK1256" i="19"/>
  <c r="AL1256" i="19"/>
  <c r="AM1256" i="19"/>
  <c r="AN1256" i="19"/>
  <c r="AO1256" i="19"/>
  <c r="AP1256" i="19"/>
  <c r="AQ1256" i="19"/>
  <c r="AR1256" i="19"/>
  <c r="AS1256" i="19"/>
  <c r="AT1256" i="19"/>
  <c r="AU1256" i="19"/>
  <c r="AV1256" i="19"/>
  <c r="AW1256" i="19"/>
  <c r="AX1256" i="19"/>
  <c r="AY1256" i="19"/>
  <c r="BB1256" i="19"/>
  <c r="F1257" i="19"/>
  <c r="G1257" i="19"/>
  <c r="H1257" i="19"/>
  <c r="I1257" i="19"/>
  <c r="J1257" i="19"/>
  <c r="K1257" i="19"/>
  <c r="L1257" i="19"/>
  <c r="M1257" i="19"/>
  <c r="N1257" i="19"/>
  <c r="O1257" i="19"/>
  <c r="P1257" i="19"/>
  <c r="Q1257" i="19"/>
  <c r="R1257" i="19"/>
  <c r="S1257" i="19"/>
  <c r="T1257" i="19"/>
  <c r="U1257" i="19"/>
  <c r="V1257" i="19"/>
  <c r="W1257" i="19"/>
  <c r="X1257" i="19"/>
  <c r="Y1257" i="19"/>
  <c r="Z1257" i="19"/>
  <c r="AA1257" i="19"/>
  <c r="AB1257" i="19"/>
  <c r="AC1257" i="19"/>
  <c r="AD1257" i="19"/>
  <c r="AE1257" i="19"/>
  <c r="AF1257" i="19"/>
  <c r="AG1257" i="19"/>
  <c r="AH1257" i="19"/>
  <c r="AI1257" i="19"/>
  <c r="AJ1257" i="19"/>
  <c r="AK1257" i="19"/>
  <c r="AL1257" i="19"/>
  <c r="AM1257" i="19"/>
  <c r="AN1257" i="19"/>
  <c r="AO1257" i="19"/>
  <c r="AP1257" i="19"/>
  <c r="AQ1257" i="19"/>
  <c r="AR1257" i="19"/>
  <c r="AS1257" i="19"/>
  <c r="AT1257" i="19"/>
  <c r="AU1257" i="19"/>
  <c r="AV1257" i="19"/>
  <c r="AW1257" i="19"/>
  <c r="AX1257" i="19"/>
  <c r="AY1257" i="19"/>
  <c r="BB1257" i="19"/>
  <c r="F1258" i="19"/>
  <c r="G1258" i="19"/>
  <c r="H1258" i="19"/>
  <c r="I1258" i="19"/>
  <c r="J1258" i="19"/>
  <c r="K1258" i="19"/>
  <c r="L1258" i="19"/>
  <c r="M1258" i="19"/>
  <c r="N1258" i="19"/>
  <c r="O1258" i="19"/>
  <c r="P1258" i="19"/>
  <c r="Q1258" i="19"/>
  <c r="R1258" i="19"/>
  <c r="S1258" i="19"/>
  <c r="T1258" i="19"/>
  <c r="U1258" i="19"/>
  <c r="V1258" i="19"/>
  <c r="W1258" i="19"/>
  <c r="X1258" i="19"/>
  <c r="Y1258" i="19"/>
  <c r="Z1258" i="19"/>
  <c r="AA1258" i="19"/>
  <c r="AB1258" i="19"/>
  <c r="AC1258" i="19"/>
  <c r="AU1258" i="19" s="1"/>
  <c r="AD1258" i="19"/>
  <c r="AE1258" i="19"/>
  <c r="AF1258" i="19"/>
  <c r="AG1258" i="19"/>
  <c r="AH1258" i="19"/>
  <c r="AI1258" i="19"/>
  <c r="AJ1258" i="19"/>
  <c r="AK1258" i="19"/>
  <c r="AL1258" i="19"/>
  <c r="AM1258" i="19"/>
  <c r="AN1258" i="19"/>
  <c r="AO1258" i="19"/>
  <c r="AP1258" i="19"/>
  <c r="AQ1258" i="19"/>
  <c r="AR1258" i="19"/>
  <c r="AS1258" i="19"/>
  <c r="AT1258" i="19"/>
  <c r="AV1258" i="19"/>
  <c r="AW1258" i="19"/>
  <c r="AX1258" i="19"/>
  <c r="AY1258" i="19"/>
  <c r="BB1258" i="19"/>
  <c r="F1259" i="19"/>
  <c r="X1259" i="19" s="1"/>
  <c r="G1259" i="19"/>
  <c r="H1259" i="19"/>
  <c r="I1259" i="19"/>
  <c r="J1259" i="19"/>
  <c r="K1259" i="19"/>
  <c r="L1259" i="19"/>
  <c r="M1259" i="19"/>
  <c r="N1259" i="19"/>
  <c r="O1259" i="19"/>
  <c r="P1259" i="19"/>
  <c r="Q1259" i="19"/>
  <c r="R1259" i="19"/>
  <c r="S1259" i="19"/>
  <c r="T1259" i="19"/>
  <c r="U1259" i="19"/>
  <c r="V1259" i="19"/>
  <c r="W1259" i="19"/>
  <c r="Y1259" i="19"/>
  <c r="Z1259" i="19"/>
  <c r="AA1259" i="19"/>
  <c r="AB1259" i="19"/>
  <c r="AC1259" i="19"/>
  <c r="AU1259" i="19" s="1"/>
  <c r="AD1259" i="19"/>
  <c r="AE1259" i="19"/>
  <c r="AF1259" i="19"/>
  <c r="AG1259" i="19"/>
  <c r="AH1259" i="19"/>
  <c r="AI1259" i="19"/>
  <c r="AJ1259" i="19"/>
  <c r="AK1259" i="19"/>
  <c r="AL1259" i="19"/>
  <c r="AM1259" i="19"/>
  <c r="AN1259" i="19"/>
  <c r="AO1259" i="19"/>
  <c r="AP1259" i="19"/>
  <c r="AQ1259" i="19"/>
  <c r="AR1259" i="19"/>
  <c r="AS1259" i="19"/>
  <c r="AT1259" i="19"/>
  <c r="AV1259" i="19"/>
  <c r="AW1259" i="19"/>
  <c r="AX1259" i="19"/>
  <c r="AY1259" i="19"/>
  <c r="BB1259" i="19"/>
  <c r="F1260" i="19"/>
  <c r="X1260" i="19" s="1"/>
  <c r="G1260" i="19"/>
  <c r="H1260" i="19"/>
  <c r="I1260" i="19"/>
  <c r="J1260" i="19"/>
  <c r="K1260" i="19"/>
  <c r="L1260" i="19"/>
  <c r="M1260" i="19"/>
  <c r="N1260" i="19"/>
  <c r="O1260" i="19"/>
  <c r="P1260" i="19"/>
  <c r="Q1260" i="19"/>
  <c r="R1260" i="19"/>
  <c r="S1260" i="19"/>
  <c r="T1260" i="19"/>
  <c r="U1260" i="19"/>
  <c r="V1260" i="19"/>
  <c r="W1260" i="19"/>
  <c r="Y1260" i="19"/>
  <c r="Z1260" i="19"/>
  <c r="AA1260" i="19"/>
  <c r="AB1260" i="19"/>
  <c r="AC1260" i="19"/>
  <c r="AD1260" i="19"/>
  <c r="AE1260" i="19"/>
  <c r="AF1260" i="19"/>
  <c r="AG1260" i="19"/>
  <c r="AH1260" i="19"/>
  <c r="AI1260" i="19"/>
  <c r="AJ1260" i="19"/>
  <c r="AK1260" i="19"/>
  <c r="AL1260" i="19"/>
  <c r="AM1260" i="19"/>
  <c r="AN1260" i="19"/>
  <c r="AO1260" i="19"/>
  <c r="AP1260" i="19"/>
  <c r="AQ1260" i="19"/>
  <c r="AR1260" i="19"/>
  <c r="AS1260" i="19"/>
  <c r="AT1260" i="19"/>
  <c r="AU1260" i="19"/>
  <c r="AV1260" i="19"/>
  <c r="AW1260" i="19"/>
  <c r="AX1260" i="19"/>
  <c r="AY1260" i="19"/>
  <c r="BB1260" i="19"/>
  <c r="F1261" i="19"/>
  <c r="G1261" i="19"/>
  <c r="H1261" i="19"/>
  <c r="I1261" i="19"/>
  <c r="J1261" i="19"/>
  <c r="K1261" i="19"/>
  <c r="L1261" i="19"/>
  <c r="M1261" i="19"/>
  <c r="N1261" i="19"/>
  <c r="O1261" i="19"/>
  <c r="P1261" i="19"/>
  <c r="Q1261" i="19"/>
  <c r="R1261" i="19"/>
  <c r="S1261" i="19"/>
  <c r="T1261" i="19"/>
  <c r="U1261" i="19"/>
  <c r="V1261" i="19"/>
  <c r="W1261" i="19"/>
  <c r="X1261" i="19"/>
  <c r="Y1261" i="19"/>
  <c r="Z1261" i="19"/>
  <c r="AA1261" i="19"/>
  <c r="AB1261" i="19"/>
  <c r="AC1261" i="19"/>
  <c r="AD1261" i="19"/>
  <c r="AE1261" i="19"/>
  <c r="AF1261" i="19"/>
  <c r="AG1261" i="19"/>
  <c r="AH1261" i="19"/>
  <c r="AI1261" i="19"/>
  <c r="AJ1261" i="19"/>
  <c r="AK1261" i="19"/>
  <c r="AL1261" i="19"/>
  <c r="AM1261" i="19"/>
  <c r="AN1261" i="19"/>
  <c r="AO1261" i="19"/>
  <c r="AP1261" i="19"/>
  <c r="AQ1261" i="19"/>
  <c r="AR1261" i="19"/>
  <c r="AS1261" i="19"/>
  <c r="AT1261" i="19"/>
  <c r="AU1261" i="19"/>
  <c r="AV1261" i="19"/>
  <c r="AW1261" i="19"/>
  <c r="AX1261" i="19"/>
  <c r="AY1261" i="19"/>
  <c r="BB1261" i="19"/>
  <c r="F1262" i="19"/>
  <c r="G1262" i="19"/>
  <c r="H1262" i="19"/>
  <c r="I1262" i="19"/>
  <c r="J1262" i="19"/>
  <c r="K1262" i="19"/>
  <c r="L1262" i="19"/>
  <c r="M1262" i="19"/>
  <c r="N1262" i="19"/>
  <c r="O1262" i="19"/>
  <c r="P1262" i="19"/>
  <c r="Q1262" i="19"/>
  <c r="R1262" i="19"/>
  <c r="S1262" i="19"/>
  <c r="T1262" i="19"/>
  <c r="U1262" i="19"/>
  <c r="V1262" i="19"/>
  <c r="W1262" i="19"/>
  <c r="X1262" i="19"/>
  <c r="Y1262" i="19"/>
  <c r="Z1262" i="19"/>
  <c r="AA1262" i="19"/>
  <c r="AB1262" i="19"/>
  <c r="AC1262" i="19"/>
  <c r="AU1262" i="19" s="1"/>
  <c r="AD1262" i="19"/>
  <c r="AE1262" i="19"/>
  <c r="AF1262" i="19"/>
  <c r="AG1262" i="19"/>
  <c r="AH1262" i="19"/>
  <c r="AI1262" i="19"/>
  <c r="AJ1262" i="19"/>
  <c r="AK1262" i="19"/>
  <c r="AL1262" i="19"/>
  <c r="AM1262" i="19"/>
  <c r="AN1262" i="19"/>
  <c r="AO1262" i="19"/>
  <c r="AP1262" i="19"/>
  <c r="AQ1262" i="19"/>
  <c r="AR1262" i="19"/>
  <c r="AS1262" i="19"/>
  <c r="AT1262" i="19"/>
  <c r="AV1262" i="19"/>
  <c r="AW1262" i="19"/>
  <c r="AX1262" i="19"/>
  <c r="AY1262" i="19"/>
  <c r="BB1262" i="19"/>
  <c r="F1263" i="19"/>
  <c r="X1263" i="19" s="1"/>
  <c r="G1263" i="19"/>
  <c r="H1263" i="19"/>
  <c r="I1263" i="19"/>
  <c r="J1263" i="19"/>
  <c r="K1263" i="19"/>
  <c r="L1263" i="19"/>
  <c r="M1263" i="19"/>
  <c r="N1263" i="19"/>
  <c r="O1263" i="19"/>
  <c r="P1263" i="19"/>
  <c r="Q1263" i="19"/>
  <c r="R1263" i="19"/>
  <c r="S1263" i="19"/>
  <c r="T1263" i="19"/>
  <c r="U1263" i="19"/>
  <c r="V1263" i="19"/>
  <c r="W1263" i="19"/>
  <c r="Y1263" i="19"/>
  <c r="Z1263" i="19"/>
  <c r="AA1263" i="19"/>
  <c r="AB1263" i="19"/>
  <c r="AC1263" i="19"/>
  <c r="AU1263" i="19" s="1"/>
  <c r="AD1263" i="19"/>
  <c r="AE1263" i="19"/>
  <c r="AF1263" i="19"/>
  <c r="AG1263" i="19"/>
  <c r="AH1263" i="19"/>
  <c r="AI1263" i="19"/>
  <c r="AJ1263" i="19"/>
  <c r="AK1263" i="19"/>
  <c r="AL1263" i="19"/>
  <c r="AM1263" i="19"/>
  <c r="AN1263" i="19"/>
  <c r="AO1263" i="19"/>
  <c r="AP1263" i="19"/>
  <c r="AQ1263" i="19"/>
  <c r="AR1263" i="19"/>
  <c r="AS1263" i="19"/>
  <c r="AT1263" i="19"/>
  <c r="AV1263" i="19"/>
  <c r="AW1263" i="19"/>
  <c r="AX1263" i="19"/>
  <c r="AY1263" i="19"/>
  <c r="BB1263" i="19"/>
  <c r="F1264" i="19"/>
  <c r="X1264" i="19" s="1"/>
  <c r="G1264" i="19"/>
  <c r="H1264" i="19"/>
  <c r="I1264" i="19"/>
  <c r="J1264" i="19"/>
  <c r="K1264" i="19"/>
  <c r="L1264" i="19"/>
  <c r="M1264" i="19"/>
  <c r="N1264" i="19"/>
  <c r="O1264" i="19"/>
  <c r="P1264" i="19"/>
  <c r="Q1264" i="19"/>
  <c r="R1264" i="19"/>
  <c r="S1264" i="19"/>
  <c r="T1264" i="19"/>
  <c r="U1264" i="19"/>
  <c r="W1264" i="19"/>
  <c r="Y1264" i="19"/>
  <c r="Z1264" i="19"/>
  <c r="AA1264" i="19"/>
  <c r="AB1264" i="19"/>
  <c r="AC1264" i="19"/>
  <c r="AD1264" i="19"/>
  <c r="AE1264" i="19"/>
  <c r="AF1264" i="19"/>
  <c r="AG1264" i="19"/>
  <c r="AH1264" i="19"/>
  <c r="AI1264" i="19"/>
  <c r="AJ1264" i="19"/>
  <c r="AK1264" i="19"/>
  <c r="AL1264" i="19"/>
  <c r="AM1264" i="19"/>
  <c r="AN1264" i="19"/>
  <c r="AO1264" i="19"/>
  <c r="AP1264" i="19"/>
  <c r="AQ1264" i="19"/>
  <c r="AR1264" i="19"/>
  <c r="AS1264" i="19"/>
  <c r="AT1264" i="19"/>
  <c r="AU1264" i="19"/>
  <c r="AV1264" i="19"/>
  <c r="AW1264" i="19"/>
  <c r="AX1264" i="19"/>
  <c r="AY1264" i="19"/>
  <c r="BB1264" i="19"/>
  <c r="F1265" i="19"/>
  <c r="G1265" i="19"/>
  <c r="H1265" i="19"/>
  <c r="I1265" i="19"/>
  <c r="J1265" i="19"/>
  <c r="K1265" i="19"/>
  <c r="L1265" i="19"/>
  <c r="M1265" i="19"/>
  <c r="N1265" i="19"/>
  <c r="O1265" i="19"/>
  <c r="P1265" i="19"/>
  <c r="Q1265" i="19"/>
  <c r="R1265" i="19"/>
  <c r="S1265" i="19"/>
  <c r="T1265" i="19"/>
  <c r="U1265" i="19"/>
  <c r="V1265" i="19"/>
  <c r="W1265" i="19"/>
  <c r="X1265" i="19"/>
  <c r="Y1265" i="19"/>
  <c r="Z1265" i="19"/>
  <c r="AA1265" i="19"/>
  <c r="AB1265" i="19"/>
  <c r="AC1265" i="19"/>
  <c r="AD1265" i="19"/>
  <c r="AE1265" i="19"/>
  <c r="AF1265" i="19"/>
  <c r="AG1265" i="19"/>
  <c r="AH1265" i="19"/>
  <c r="AI1265" i="19"/>
  <c r="AJ1265" i="19"/>
  <c r="AK1265" i="19"/>
  <c r="AL1265" i="19"/>
  <c r="AM1265" i="19"/>
  <c r="AN1265" i="19"/>
  <c r="AO1265" i="19"/>
  <c r="AP1265" i="19"/>
  <c r="AQ1265" i="19"/>
  <c r="AR1265" i="19"/>
  <c r="AS1265" i="19"/>
  <c r="AT1265" i="19"/>
  <c r="AU1265" i="19"/>
  <c r="AV1265" i="19"/>
  <c r="AW1265" i="19"/>
  <c r="AX1265" i="19"/>
  <c r="AY1265" i="19"/>
  <c r="BB1265" i="19"/>
  <c r="F1266" i="19"/>
  <c r="G1266" i="19"/>
  <c r="H1266" i="19"/>
  <c r="I1266" i="19"/>
  <c r="J1266" i="19"/>
  <c r="K1266" i="19"/>
  <c r="L1266" i="19"/>
  <c r="M1266" i="19"/>
  <c r="N1266" i="19"/>
  <c r="O1266" i="19"/>
  <c r="P1266" i="19"/>
  <c r="Q1266" i="19"/>
  <c r="R1266" i="19"/>
  <c r="S1266" i="19"/>
  <c r="T1266" i="19"/>
  <c r="U1266" i="19"/>
  <c r="V1266" i="19"/>
  <c r="W1266" i="19"/>
  <c r="X1266" i="19"/>
  <c r="Y1266" i="19"/>
  <c r="Z1266" i="19"/>
  <c r="AA1266" i="19"/>
  <c r="AB1266" i="19"/>
  <c r="AC1266" i="19"/>
  <c r="AU1266" i="19" s="1"/>
  <c r="AD1266" i="19"/>
  <c r="AE1266" i="19"/>
  <c r="AF1266" i="19"/>
  <c r="AG1266" i="19"/>
  <c r="AH1266" i="19"/>
  <c r="AI1266" i="19"/>
  <c r="AJ1266" i="19"/>
  <c r="AK1266" i="19"/>
  <c r="AL1266" i="19"/>
  <c r="AM1266" i="19"/>
  <c r="AN1266" i="19"/>
  <c r="AO1266" i="19"/>
  <c r="AP1266" i="19"/>
  <c r="AQ1266" i="19"/>
  <c r="AR1266" i="19"/>
  <c r="AS1266" i="19"/>
  <c r="AT1266" i="19"/>
  <c r="AV1266" i="19"/>
  <c r="AW1266" i="19"/>
  <c r="AX1266" i="19"/>
  <c r="AY1266" i="19"/>
  <c r="BB1266" i="19"/>
  <c r="F1267" i="19"/>
  <c r="X1267" i="19" s="1"/>
  <c r="G1267" i="19"/>
  <c r="H1267" i="19"/>
  <c r="I1267" i="19"/>
  <c r="J1267" i="19"/>
  <c r="K1267" i="19"/>
  <c r="L1267" i="19"/>
  <c r="M1267" i="19"/>
  <c r="N1267" i="19"/>
  <c r="O1267" i="19"/>
  <c r="P1267" i="19"/>
  <c r="Q1267" i="19"/>
  <c r="R1267" i="19"/>
  <c r="S1267" i="19"/>
  <c r="T1267" i="19"/>
  <c r="U1267" i="19"/>
  <c r="V1267" i="19"/>
  <c r="W1267" i="19"/>
  <c r="Y1267" i="19"/>
  <c r="Z1267" i="19"/>
  <c r="AA1267" i="19"/>
  <c r="AB1267" i="19"/>
  <c r="AC1267" i="19"/>
  <c r="AU1267" i="19" s="1"/>
  <c r="AD1267" i="19"/>
  <c r="AE1267" i="19"/>
  <c r="AF1267" i="19"/>
  <c r="AG1267" i="19"/>
  <c r="AH1267" i="19"/>
  <c r="AI1267" i="19"/>
  <c r="AJ1267" i="19"/>
  <c r="AK1267" i="19"/>
  <c r="AL1267" i="19"/>
  <c r="AM1267" i="19"/>
  <c r="AN1267" i="19"/>
  <c r="AO1267" i="19"/>
  <c r="AP1267" i="19"/>
  <c r="AQ1267" i="19"/>
  <c r="AR1267" i="19"/>
  <c r="AS1267" i="19"/>
  <c r="AT1267" i="19"/>
  <c r="AV1267" i="19"/>
  <c r="AW1267" i="19"/>
  <c r="AX1267" i="19"/>
  <c r="AY1267" i="19"/>
  <c r="BB1267" i="19"/>
  <c r="F1268" i="19"/>
  <c r="X1268" i="19" s="1"/>
  <c r="G1268" i="19"/>
  <c r="H1268" i="19"/>
  <c r="I1268" i="19"/>
  <c r="J1268" i="19"/>
  <c r="K1268" i="19"/>
  <c r="L1268" i="19"/>
  <c r="M1268" i="19"/>
  <c r="N1268" i="19"/>
  <c r="O1268" i="19"/>
  <c r="P1268" i="19"/>
  <c r="Q1268" i="19"/>
  <c r="R1268" i="19"/>
  <c r="S1268" i="19"/>
  <c r="T1268" i="19"/>
  <c r="U1268" i="19"/>
  <c r="W1268" i="19"/>
  <c r="Y1268" i="19"/>
  <c r="Z1268" i="19"/>
  <c r="AA1268" i="19"/>
  <c r="AB1268" i="19"/>
  <c r="AC1268" i="19"/>
  <c r="AD1268" i="19"/>
  <c r="AE1268" i="19"/>
  <c r="AF1268" i="19"/>
  <c r="AG1268" i="19"/>
  <c r="AH1268" i="19"/>
  <c r="AI1268" i="19"/>
  <c r="AJ1268" i="19"/>
  <c r="AK1268" i="19"/>
  <c r="AL1268" i="19"/>
  <c r="AM1268" i="19"/>
  <c r="AN1268" i="19"/>
  <c r="AO1268" i="19"/>
  <c r="AP1268" i="19"/>
  <c r="AQ1268" i="19"/>
  <c r="AR1268" i="19"/>
  <c r="AS1268" i="19"/>
  <c r="AT1268" i="19"/>
  <c r="AU1268" i="19"/>
  <c r="AV1268" i="19"/>
  <c r="AW1268" i="19"/>
  <c r="AX1268" i="19"/>
  <c r="AY1268" i="19"/>
  <c r="BB1268" i="19"/>
  <c r="F1269" i="19"/>
  <c r="G1269" i="19"/>
  <c r="H1269" i="19"/>
  <c r="I1269" i="19"/>
  <c r="J1269" i="19"/>
  <c r="K1269" i="19"/>
  <c r="L1269" i="19"/>
  <c r="M1269" i="19"/>
  <c r="N1269" i="19"/>
  <c r="O1269" i="19"/>
  <c r="P1269" i="19"/>
  <c r="Q1269" i="19"/>
  <c r="R1269" i="19"/>
  <c r="S1269" i="19"/>
  <c r="T1269" i="19"/>
  <c r="U1269" i="19"/>
  <c r="V1269" i="19"/>
  <c r="W1269" i="19"/>
  <c r="X1269" i="19"/>
  <c r="Y1269" i="19"/>
  <c r="Z1269" i="19"/>
  <c r="AA1269" i="19"/>
  <c r="AB1269" i="19"/>
  <c r="AC1269" i="19"/>
  <c r="AD1269" i="19"/>
  <c r="AE1269" i="19"/>
  <c r="AF1269" i="19"/>
  <c r="AG1269" i="19"/>
  <c r="AH1269" i="19"/>
  <c r="AI1269" i="19"/>
  <c r="AJ1269" i="19"/>
  <c r="AK1269" i="19"/>
  <c r="AL1269" i="19"/>
  <c r="AM1269" i="19"/>
  <c r="AN1269" i="19"/>
  <c r="AO1269" i="19"/>
  <c r="AP1269" i="19"/>
  <c r="AQ1269" i="19"/>
  <c r="AR1269" i="19"/>
  <c r="AS1269" i="19"/>
  <c r="AT1269" i="19"/>
  <c r="AU1269" i="19"/>
  <c r="AV1269" i="19"/>
  <c r="AW1269" i="19"/>
  <c r="AX1269" i="19"/>
  <c r="AY1269" i="19"/>
  <c r="BB1269" i="19"/>
  <c r="F1270" i="19"/>
  <c r="G1270" i="19"/>
  <c r="H1270" i="19"/>
  <c r="I1270" i="19"/>
  <c r="J1270" i="19"/>
  <c r="K1270" i="19"/>
  <c r="L1270" i="19"/>
  <c r="M1270" i="19"/>
  <c r="N1270" i="19"/>
  <c r="O1270" i="19"/>
  <c r="P1270" i="19"/>
  <c r="Q1270" i="19"/>
  <c r="R1270" i="19"/>
  <c r="S1270" i="19"/>
  <c r="T1270" i="19"/>
  <c r="U1270" i="19"/>
  <c r="V1270" i="19"/>
  <c r="W1270" i="19"/>
  <c r="X1270" i="19"/>
  <c r="Y1270" i="19"/>
  <c r="Z1270" i="19"/>
  <c r="AA1270" i="19"/>
  <c r="AB1270" i="19"/>
  <c r="AC1270" i="19"/>
  <c r="AD1270" i="19"/>
  <c r="AE1270" i="19"/>
  <c r="AF1270" i="19"/>
  <c r="AG1270" i="19"/>
  <c r="AH1270" i="19"/>
  <c r="AI1270" i="19"/>
  <c r="AJ1270" i="19"/>
  <c r="AK1270" i="19"/>
  <c r="AL1270" i="19"/>
  <c r="AM1270" i="19"/>
  <c r="AN1270" i="19"/>
  <c r="AO1270" i="19"/>
  <c r="AP1270" i="19"/>
  <c r="AQ1270" i="19"/>
  <c r="AR1270" i="19"/>
  <c r="AS1270" i="19"/>
  <c r="AT1270" i="19"/>
  <c r="AU1270" i="19"/>
  <c r="AV1270" i="19"/>
  <c r="AW1270" i="19"/>
  <c r="AX1270" i="19"/>
  <c r="AY1270" i="19"/>
  <c r="BB1270" i="19"/>
  <c r="F1271" i="19"/>
  <c r="G1271" i="19"/>
  <c r="H1271" i="19"/>
  <c r="I1271" i="19"/>
  <c r="J1271" i="19"/>
  <c r="K1271" i="19"/>
  <c r="L1271" i="19"/>
  <c r="M1271" i="19"/>
  <c r="N1271" i="19"/>
  <c r="O1271" i="19"/>
  <c r="P1271" i="19"/>
  <c r="Q1271" i="19"/>
  <c r="R1271" i="19"/>
  <c r="S1271" i="19"/>
  <c r="T1271" i="19"/>
  <c r="U1271" i="19"/>
  <c r="V1271" i="19"/>
  <c r="W1271" i="19"/>
  <c r="X1271" i="19"/>
  <c r="Y1271" i="19"/>
  <c r="Z1271" i="19"/>
  <c r="AA1271" i="19"/>
  <c r="AB1271" i="19"/>
  <c r="AC1271" i="19"/>
  <c r="AU1271" i="19" s="1"/>
  <c r="AD1271" i="19"/>
  <c r="AE1271" i="19"/>
  <c r="AF1271" i="19"/>
  <c r="AG1271" i="19"/>
  <c r="AH1271" i="19"/>
  <c r="AI1271" i="19"/>
  <c r="AJ1271" i="19"/>
  <c r="AK1271" i="19"/>
  <c r="AL1271" i="19"/>
  <c r="AM1271" i="19"/>
  <c r="AN1271" i="19"/>
  <c r="AO1271" i="19"/>
  <c r="AP1271" i="19"/>
  <c r="AQ1271" i="19"/>
  <c r="AR1271" i="19"/>
  <c r="AS1271" i="19"/>
  <c r="AT1271" i="19"/>
  <c r="AV1271" i="19"/>
  <c r="AW1271" i="19"/>
  <c r="AX1271" i="19"/>
  <c r="AY1271" i="19"/>
  <c r="BB1271" i="19"/>
  <c r="F1272" i="19"/>
  <c r="X1272" i="19" s="1"/>
  <c r="G1272" i="19"/>
  <c r="H1272" i="19"/>
  <c r="I1272" i="19"/>
  <c r="J1272" i="19"/>
  <c r="K1272" i="19"/>
  <c r="L1272" i="19"/>
  <c r="M1272" i="19"/>
  <c r="N1272" i="19"/>
  <c r="O1272" i="19"/>
  <c r="P1272" i="19"/>
  <c r="Q1272" i="19"/>
  <c r="R1272" i="19"/>
  <c r="S1272" i="19"/>
  <c r="T1272" i="19"/>
  <c r="U1272" i="19"/>
  <c r="V1272" i="19"/>
  <c r="W1272" i="19"/>
  <c r="Y1272" i="19"/>
  <c r="Z1272" i="19"/>
  <c r="AA1272" i="19"/>
  <c r="AB1272" i="19"/>
  <c r="AC1272" i="19"/>
  <c r="AD1272" i="19"/>
  <c r="AE1272" i="19"/>
  <c r="AF1272" i="19"/>
  <c r="AG1272" i="19"/>
  <c r="AH1272" i="19"/>
  <c r="AI1272" i="19"/>
  <c r="AJ1272" i="19"/>
  <c r="AK1272" i="19"/>
  <c r="AL1272" i="19"/>
  <c r="AM1272" i="19"/>
  <c r="AN1272" i="19"/>
  <c r="AO1272" i="19"/>
  <c r="AP1272" i="19"/>
  <c r="AQ1272" i="19"/>
  <c r="AR1272" i="19"/>
  <c r="AS1272" i="19"/>
  <c r="AT1272" i="19"/>
  <c r="AU1272" i="19"/>
  <c r="AV1272" i="19"/>
  <c r="AW1272" i="19"/>
  <c r="AX1272" i="19"/>
  <c r="AY1272" i="19"/>
  <c r="BB1272" i="19"/>
  <c r="F1273" i="19"/>
  <c r="G1273" i="19"/>
  <c r="H1273" i="19"/>
  <c r="I1273" i="19"/>
  <c r="J1273" i="19"/>
  <c r="K1273" i="19"/>
  <c r="L1273" i="19"/>
  <c r="M1273" i="19"/>
  <c r="N1273" i="19"/>
  <c r="O1273" i="19"/>
  <c r="P1273" i="19"/>
  <c r="Q1273" i="19"/>
  <c r="R1273" i="19"/>
  <c r="S1273" i="19"/>
  <c r="T1273" i="19"/>
  <c r="U1273" i="19"/>
  <c r="V1273" i="19"/>
  <c r="W1273" i="19"/>
  <c r="X1273" i="19"/>
  <c r="Y1273" i="19"/>
  <c r="Z1273" i="19"/>
  <c r="AA1273" i="19"/>
  <c r="AB1273" i="19"/>
  <c r="AC1273" i="19"/>
  <c r="AU1273" i="19" s="1"/>
  <c r="AD1273" i="19"/>
  <c r="AE1273" i="19"/>
  <c r="AF1273" i="19"/>
  <c r="AG1273" i="19"/>
  <c r="AH1273" i="19"/>
  <c r="AI1273" i="19"/>
  <c r="AJ1273" i="19"/>
  <c r="AK1273" i="19"/>
  <c r="AL1273" i="19"/>
  <c r="AM1273" i="19"/>
  <c r="AN1273" i="19"/>
  <c r="AO1273" i="19"/>
  <c r="AP1273" i="19"/>
  <c r="AQ1273" i="19"/>
  <c r="AR1273" i="19"/>
  <c r="AT1273" i="19"/>
  <c r="AV1273" i="19"/>
  <c r="AW1273" i="19"/>
  <c r="AX1273" i="19"/>
  <c r="AY1273" i="19"/>
  <c r="BB1273" i="19"/>
  <c r="F1274" i="19"/>
  <c r="X1274" i="19" s="1"/>
  <c r="G1274" i="19"/>
  <c r="H1274" i="19"/>
  <c r="I1274" i="19"/>
  <c r="J1274" i="19"/>
  <c r="K1274" i="19"/>
  <c r="L1274" i="19"/>
  <c r="M1274" i="19"/>
  <c r="N1274" i="19"/>
  <c r="O1274" i="19"/>
  <c r="P1274" i="19"/>
  <c r="Q1274" i="19"/>
  <c r="R1274" i="19"/>
  <c r="S1274" i="19"/>
  <c r="T1274" i="19"/>
  <c r="U1274" i="19"/>
  <c r="W1274" i="19"/>
  <c r="Y1274" i="19"/>
  <c r="Z1274" i="19"/>
  <c r="AA1274" i="19"/>
  <c r="AB1274" i="19"/>
  <c r="AC1274" i="19"/>
  <c r="AU1274" i="19" s="1"/>
  <c r="AD1274" i="19"/>
  <c r="AE1274" i="19"/>
  <c r="AF1274" i="19"/>
  <c r="AG1274" i="19"/>
  <c r="AH1274" i="19"/>
  <c r="AI1274" i="19"/>
  <c r="AJ1274" i="19"/>
  <c r="AK1274" i="19"/>
  <c r="AL1274" i="19"/>
  <c r="AM1274" i="19"/>
  <c r="AN1274" i="19"/>
  <c r="AO1274" i="19"/>
  <c r="AP1274" i="19"/>
  <c r="AQ1274" i="19"/>
  <c r="AR1274" i="19"/>
  <c r="AS1274" i="19"/>
  <c r="AT1274" i="19"/>
  <c r="AV1274" i="19"/>
  <c r="AW1274" i="19"/>
  <c r="AX1274" i="19"/>
  <c r="AY1274" i="19"/>
  <c r="BB1274" i="19"/>
  <c r="F1275" i="19"/>
  <c r="X1275" i="19" s="1"/>
  <c r="G1275" i="19"/>
  <c r="H1275" i="19"/>
  <c r="I1275" i="19"/>
  <c r="J1275" i="19"/>
  <c r="K1275" i="19"/>
  <c r="L1275" i="19"/>
  <c r="M1275" i="19"/>
  <c r="N1275" i="19"/>
  <c r="O1275" i="19"/>
  <c r="P1275" i="19"/>
  <c r="Q1275" i="19"/>
  <c r="R1275" i="19"/>
  <c r="S1275" i="19"/>
  <c r="T1275" i="19"/>
  <c r="U1275" i="19"/>
  <c r="V1275" i="19"/>
  <c r="W1275" i="19"/>
  <c r="Y1275" i="19"/>
  <c r="Z1275" i="19"/>
  <c r="AA1275" i="19"/>
  <c r="AB1275" i="19"/>
  <c r="AC1275" i="19"/>
  <c r="AD1275" i="19"/>
  <c r="AE1275" i="19"/>
  <c r="AF1275" i="19"/>
  <c r="AG1275" i="19"/>
  <c r="AH1275" i="19"/>
  <c r="AI1275" i="19"/>
  <c r="AJ1275" i="19"/>
  <c r="AK1275" i="19"/>
  <c r="AL1275" i="19"/>
  <c r="AM1275" i="19"/>
  <c r="AN1275" i="19"/>
  <c r="AO1275" i="19"/>
  <c r="AP1275" i="19"/>
  <c r="AQ1275" i="19"/>
  <c r="AR1275" i="19"/>
  <c r="AS1275" i="19"/>
  <c r="AT1275" i="19"/>
  <c r="AU1275" i="19"/>
  <c r="AV1275" i="19"/>
  <c r="AW1275" i="19"/>
  <c r="AX1275" i="19"/>
  <c r="AY1275" i="19"/>
  <c r="BB1275" i="19"/>
  <c r="F1276" i="19"/>
  <c r="G1276" i="19"/>
  <c r="H1276" i="19"/>
  <c r="I1276" i="19"/>
  <c r="J1276" i="19"/>
  <c r="K1276" i="19"/>
  <c r="L1276" i="19"/>
  <c r="M1276" i="19"/>
  <c r="N1276" i="19"/>
  <c r="O1276" i="19"/>
  <c r="P1276" i="19"/>
  <c r="Q1276" i="19"/>
  <c r="R1276" i="19"/>
  <c r="S1276" i="19"/>
  <c r="T1276" i="19"/>
  <c r="U1276" i="19"/>
  <c r="V1276" i="19"/>
  <c r="W1276" i="19"/>
  <c r="X1276" i="19"/>
  <c r="Y1276" i="19"/>
  <c r="Z1276" i="19"/>
  <c r="AA1276" i="19"/>
  <c r="AB1276" i="19"/>
  <c r="AC1276" i="19"/>
  <c r="AU1276" i="19" s="1"/>
  <c r="AD1276" i="19"/>
  <c r="AE1276" i="19"/>
  <c r="AF1276" i="19"/>
  <c r="AG1276" i="19"/>
  <c r="AH1276" i="19"/>
  <c r="AI1276" i="19"/>
  <c r="AJ1276" i="19"/>
  <c r="AK1276" i="19"/>
  <c r="AL1276" i="19"/>
  <c r="AM1276" i="19"/>
  <c r="AN1276" i="19"/>
  <c r="AO1276" i="19"/>
  <c r="AP1276" i="19"/>
  <c r="AQ1276" i="19"/>
  <c r="AR1276" i="19"/>
  <c r="AS1276" i="19"/>
  <c r="AT1276" i="19"/>
  <c r="AV1276" i="19"/>
  <c r="AW1276" i="19"/>
  <c r="AX1276" i="19"/>
  <c r="AY1276" i="19"/>
  <c r="BB1276" i="19"/>
  <c r="F1277" i="19"/>
  <c r="X1277" i="19" s="1"/>
  <c r="G1277" i="19"/>
  <c r="H1277" i="19"/>
  <c r="I1277" i="19"/>
  <c r="J1277" i="19"/>
  <c r="K1277" i="19"/>
  <c r="L1277" i="19"/>
  <c r="M1277" i="19"/>
  <c r="N1277" i="19"/>
  <c r="O1277" i="19"/>
  <c r="P1277" i="19"/>
  <c r="Q1277" i="19"/>
  <c r="R1277" i="19"/>
  <c r="S1277" i="19"/>
  <c r="T1277" i="19"/>
  <c r="U1277" i="19"/>
  <c r="V1277" i="19"/>
  <c r="W1277" i="19"/>
  <c r="Y1277" i="19"/>
  <c r="Z1277" i="19"/>
  <c r="AA1277" i="19"/>
  <c r="AB1277" i="19"/>
  <c r="AC1277" i="19"/>
  <c r="AD1277" i="19"/>
  <c r="AE1277" i="19"/>
  <c r="AF1277" i="19"/>
  <c r="AG1277" i="19"/>
  <c r="AH1277" i="19"/>
  <c r="AI1277" i="19"/>
  <c r="AJ1277" i="19"/>
  <c r="AK1277" i="19"/>
  <c r="AL1277" i="19"/>
  <c r="AM1277" i="19"/>
  <c r="AN1277" i="19"/>
  <c r="AO1277" i="19"/>
  <c r="AP1277" i="19"/>
  <c r="AQ1277" i="19"/>
  <c r="AR1277" i="19"/>
  <c r="AS1277" i="19"/>
  <c r="AT1277" i="19"/>
  <c r="AU1277" i="19"/>
  <c r="AV1277" i="19"/>
  <c r="AW1277" i="19"/>
  <c r="AX1277" i="19"/>
  <c r="AY1277" i="19"/>
  <c r="BB1277" i="19"/>
  <c r="F1278" i="19"/>
  <c r="G1278" i="19"/>
  <c r="H1278" i="19"/>
  <c r="I1278" i="19"/>
  <c r="J1278" i="19"/>
  <c r="K1278" i="19"/>
  <c r="L1278" i="19"/>
  <c r="M1278" i="19"/>
  <c r="N1278" i="19"/>
  <c r="O1278" i="19"/>
  <c r="P1278" i="19"/>
  <c r="Q1278" i="19"/>
  <c r="R1278" i="19"/>
  <c r="S1278" i="19"/>
  <c r="T1278" i="19"/>
  <c r="U1278" i="19"/>
  <c r="V1278" i="19"/>
  <c r="W1278" i="19"/>
  <c r="X1278" i="19"/>
  <c r="Y1278" i="19"/>
  <c r="Z1278" i="19"/>
  <c r="AA1278" i="19"/>
  <c r="AB1278" i="19"/>
  <c r="AC1278" i="19"/>
  <c r="AU1278" i="19" s="1"/>
  <c r="AD1278" i="19"/>
  <c r="AE1278" i="19"/>
  <c r="AF1278" i="19"/>
  <c r="AG1278" i="19"/>
  <c r="AH1278" i="19"/>
  <c r="AI1278" i="19"/>
  <c r="AJ1278" i="19"/>
  <c r="AK1278" i="19"/>
  <c r="AL1278" i="19"/>
  <c r="AM1278" i="19"/>
  <c r="AN1278" i="19"/>
  <c r="AO1278" i="19"/>
  <c r="AP1278" i="19"/>
  <c r="AQ1278" i="19"/>
  <c r="AR1278" i="19"/>
  <c r="AT1278" i="19"/>
  <c r="AV1278" i="19"/>
  <c r="AW1278" i="19"/>
  <c r="AX1278" i="19"/>
  <c r="AY1278" i="19"/>
  <c r="BB1278" i="19"/>
  <c r="F1279" i="19"/>
  <c r="X1279" i="19" s="1"/>
  <c r="G1279" i="19"/>
  <c r="H1279" i="19"/>
  <c r="I1279" i="19"/>
  <c r="J1279" i="19"/>
  <c r="K1279" i="19"/>
  <c r="L1279" i="19"/>
  <c r="M1279" i="19"/>
  <c r="N1279" i="19"/>
  <c r="O1279" i="19"/>
  <c r="P1279" i="19"/>
  <c r="Q1279" i="19"/>
  <c r="R1279" i="19"/>
  <c r="S1279" i="19"/>
  <c r="T1279" i="19"/>
  <c r="U1279" i="19"/>
  <c r="W1279" i="19"/>
  <c r="Y1279" i="19"/>
  <c r="Z1279" i="19"/>
  <c r="AA1279" i="19"/>
  <c r="AB1279" i="19"/>
  <c r="AC1279" i="19"/>
  <c r="AU1279" i="19" s="1"/>
  <c r="AD1279" i="19"/>
  <c r="AE1279" i="19"/>
  <c r="AF1279" i="19"/>
  <c r="AG1279" i="19"/>
  <c r="AH1279" i="19"/>
  <c r="AI1279" i="19"/>
  <c r="AJ1279" i="19"/>
  <c r="AK1279" i="19"/>
  <c r="AL1279" i="19"/>
  <c r="AM1279" i="19"/>
  <c r="AN1279" i="19"/>
  <c r="AO1279" i="19"/>
  <c r="AP1279" i="19"/>
  <c r="AQ1279" i="19"/>
  <c r="AR1279" i="19"/>
  <c r="AT1279" i="19"/>
  <c r="AV1279" i="19"/>
  <c r="AW1279" i="19"/>
  <c r="AX1279" i="19"/>
  <c r="AY1279" i="19"/>
  <c r="BB1279" i="19"/>
  <c r="F1280" i="19"/>
  <c r="X1280" i="19" s="1"/>
  <c r="G1280" i="19"/>
  <c r="H1280" i="19"/>
  <c r="I1280" i="19"/>
  <c r="J1280" i="19"/>
  <c r="K1280" i="19"/>
  <c r="L1280" i="19"/>
  <c r="M1280" i="19"/>
  <c r="N1280" i="19"/>
  <c r="O1280" i="19"/>
  <c r="P1280" i="19"/>
  <c r="Q1280" i="19"/>
  <c r="R1280" i="19"/>
  <c r="S1280" i="19"/>
  <c r="T1280" i="19"/>
  <c r="U1280" i="19"/>
  <c r="V1280" i="19"/>
  <c r="W1280" i="19"/>
  <c r="Y1280" i="19"/>
  <c r="Z1280" i="19"/>
  <c r="AA1280" i="19"/>
  <c r="AB1280" i="19"/>
  <c r="AC1280" i="19"/>
  <c r="AD1280" i="19"/>
  <c r="AE1280" i="19"/>
  <c r="AF1280" i="19"/>
  <c r="AG1280" i="19"/>
  <c r="AH1280" i="19"/>
  <c r="AI1280" i="19"/>
  <c r="AJ1280" i="19"/>
  <c r="AK1280" i="19"/>
  <c r="AL1280" i="19"/>
  <c r="AM1280" i="19"/>
  <c r="AN1280" i="19"/>
  <c r="AO1280" i="19"/>
  <c r="AP1280" i="19"/>
  <c r="AQ1280" i="19"/>
  <c r="AR1280" i="19"/>
  <c r="AS1280" i="19"/>
  <c r="AT1280" i="19"/>
  <c r="AU1280" i="19"/>
  <c r="AV1280" i="19"/>
  <c r="AW1280" i="19"/>
  <c r="AX1280" i="19"/>
  <c r="AY1280" i="19"/>
  <c r="BB1280" i="19"/>
  <c r="F1281" i="19"/>
  <c r="G1281" i="19"/>
  <c r="H1281" i="19"/>
  <c r="I1281" i="19"/>
  <c r="J1281" i="19"/>
  <c r="K1281" i="19"/>
  <c r="L1281" i="19"/>
  <c r="M1281" i="19"/>
  <c r="N1281" i="19"/>
  <c r="O1281" i="19"/>
  <c r="P1281" i="19"/>
  <c r="Q1281" i="19"/>
  <c r="R1281" i="19"/>
  <c r="S1281" i="19"/>
  <c r="T1281" i="19"/>
  <c r="U1281" i="19"/>
  <c r="V1281" i="19"/>
  <c r="W1281" i="19"/>
  <c r="X1281" i="19"/>
  <c r="Y1281" i="19"/>
  <c r="Z1281" i="19"/>
  <c r="AA1281" i="19"/>
  <c r="AB1281" i="19"/>
  <c r="AC1281" i="19"/>
  <c r="AD1281" i="19"/>
  <c r="AE1281" i="19"/>
  <c r="AF1281" i="19"/>
  <c r="AG1281" i="19"/>
  <c r="AH1281" i="19"/>
  <c r="AI1281" i="19"/>
  <c r="AJ1281" i="19"/>
  <c r="AK1281" i="19"/>
  <c r="AL1281" i="19"/>
  <c r="AM1281" i="19"/>
  <c r="AN1281" i="19"/>
  <c r="AO1281" i="19"/>
  <c r="AP1281" i="19"/>
  <c r="AQ1281" i="19"/>
  <c r="AR1281" i="19"/>
  <c r="AS1281" i="19"/>
  <c r="AT1281" i="19"/>
  <c r="AU1281" i="19"/>
  <c r="AV1281" i="19"/>
  <c r="AW1281" i="19"/>
  <c r="AX1281" i="19"/>
  <c r="AY1281" i="19"/>
  <c r="BB1281" i="19"/>
  <c r="F1282" i="19"/>
  <c r="G1282" i="19"/>
  <c r="H1282" i="19"/>
  <c r="I1282" i="19"/>
  <c r="J1282" i="19"/>
  <c r="K1282" i="19"/>
  <c r="L1282" i="19"/>
  <c r="M1282" i="19"/>
  <c r="N1282" i="19"/>
  <c r="O1282" i="19"/>
  <c r="P1282" i="19"/>
  <c r="Q1282" i="19"/>
  <c r="R1282" i="19"/>
  <c r="S1282" i="19"/>
  <c r="T1282" i="19"/>
  <c r="U1282" i="19"/>
  <c r="V1282" i="19"/>
  <c r="W1282" i="19"/>
  <c r="X1282" i="19"/>
  <c r="Y1282" i="19"/>
  <c r="Z1282" i="19"/>
  <c r="AA1282" i="19"/>
  <c r="AB1282" i="19"/>
  <c r="AC1282" i="19"/>
  <c r="AU1282" i="19" s="1"/>
  <c r="AD1282" i="19"/>
  <c r="AE1282" i="19"/>
  <c r="AF1282" i="19"/>
  <c r="AG1282" i="19"/>
  <c r="AH1282" i="19"/>
  <c r="AI1282" i="19"/>
  <c r="AJ1282" i="19"/>
  <c r="AK1282" i="19"/>
  <c r="AL1282" i="19"/>
  <c r="AM1282" i="19"/>
  <c r="AN1282" i="19"/>
  <c r="AO1282" i="19"/>
  <c r="AP1282" i="19"/>
  <c r="AQ1282" i="19"/>
  <c r="AR1282" i="19"/>
  <c r="AS1282" i="19"/>
  <c r="AT1282" i="19"/>
  <c r="AV1282" i="19"/>
  <c r="AW1282" i="19"/>
  <c r="AX1282" i="19"/>
  <c r="AY1282" i="19"/>
  <c r="BB1282" i="19"/>
  <c r="F1283" i="19"/>
  <c r="X1283" i="19" s="1"/>
  <c r="G1283" i="19"/>
  <c r="H1283" i="19"/>
  <c r="I1283" i="19"/>
  <c r="J1283" i="19"/>
  <c r="K1283" i="19"/>
  <c r="L1283" i="19"/>
  <c r="M1283" i="19"/>
  <c r="N1283" i="19"/>
  <c r="O1283" i="19"/>
  <c r="P1283" i="19"/>
  <c r="Q1283" i="19"/>
  <c r="R1283" i="19"/>
  <c r="S1283" i="19"/>
  <c r="T1283" i="19"/>
  <c r="U1283" i="19"/>
  <c r="V1283" i="19"/>
  <c r="W1283" i="19"/>
  <c r="Y1283" i="19"/>
  <c r="Z1283" i="19"/>
  <c r="AA1283" i="19"/>
  <c r="AB1283" i="19"/>
  <c r="AC1283" i="19"/>
  <c r="AU1283" i="19" s="1"/>
  <c r="AD1283" i="19"/>
  <c r="AE1283" i="19"/>
  <c r="AF1283" i="19"/>
  <c r="AG1283" i="19"/>
  <c r="AH1283" i="19"/>
  <c r="AI1283" i="19"/>
  <c r="AJ1283" i="19"/>
  <c r="AK1283" i="19"/>
  <c r="AL1283" i="19"/>
  <c r="AM1283" i="19"/>
  <c r="AN1283" i="19"/>
  <c r="AO1283" i="19"/>
  <c r="AP1283" i="19"/>
  <c r="AQ1283" i="19"/>
  <c r="AR1283" i="19"/>
  <c r="AS1283" i="19"/>
  <c r="AT1283" i="19"/>
  <c r="AV1283" i="19"/>
  <c r="AW1283" i="19"/>
  <c r="AX1283" i="19"/>
  <c r="AY1283" i="19"/>
  <c r="BB1283" i="19"/>
  <c r="F1284" i="19"/>
  <c r="X1284" i="19" s="1"/>
  <c r="G1284" i="19"/>
  <c r="H1284" i="19"/>
  <c r="I1284" i="19"/>
  <c r="J1284" i="19"/>
  <c r="K1284" i="19"/>
  <c r="L1284" i="19"/>
  <c r="M1284" i="19"/>
  <c r="N1284" i="19"/>
  <c r="O1284" i="19"/>
  <c r="P1284" i="19"/>
  <c r="Q1284" i="19"/>
  <c r="R1284" i="19"/>
  <c r="S1284" i="19"/>
  <c r="T1284" i="19"/>
  <c r="U1284" i="19"/>
  <c r="W1284" i="19"/>
  <c r="Y1284" i="19"/>
  <c r="Z1284" i="19"/>
  <c r="AA1284" i="19"/>
  <c r="AB1284" i="19"/>
  <c r="AC1284" i="19"/>
  <c r="AD1284" i="19"/>
  <c r="AE1284" i="19"/>
  <c r="AF1284" i="19"/>
  <c r="AG1284" i="19"/>
  <c r="AH1284" i="19"/>
  <c r="AI1284" i="19"/>
  <c r="AJ1284" i="19"/>
  <c r="AK1284" i="19"/>
  <c r="AL1284" i="19"/>
  <c r="AM1284" i="19"/>
  <c r="AN1284" i="19"/>
  <c r="AO1284" i="19"/>
  <c r="AP1284" i="19"/>
  <c r="AQ1284" i="19"/>
  <c r="AR1284" i="19"/>
  <c r="AS1284" i="19"/>
  <c r="AT1284" i="19"/>
  <c r="AU1284" i="19"/>
  <c r="AV1284" i="19"/>
  <c r="AW1284" i="19"/>
  <c r="AX1284" i="19"/>
  <c r="AY1284" i="19"/>
  <c r="BB1284" i="19"/>
  <c r="F1285" i="19"/>
  <c r="G1285" i="19"/>
  <c r="H1285" i="19"/>
  <c r="I1285" i="19"/>
  <c r="J1285" i="19"/>
  <c r="K1285" i="19"/>
  <c r="L1285" i="19"/>
  <c r="M1285" i="19"/>
  <c r="N1285" i="19"/>
  <c r="O1285" i="19"/>
  <c r="P1285" i="19"/>
  <c r="Q1285" i="19"/>
  <c r="R1285" i="19"/>
  <c r="S1285" i="19"/>
  <c r="T1285" i="19"/>
  <c r="U1285" i="19"/>
  <c r="V1285" i="19"/>
  <c r="W1285" i="19"/>
  <c r="X1285" i="19"/>
  <c r="Y1285" i="19"/>
  <c r="Z1285" i="19"/>
  <c r="AA1285" i="19"/>
  <c r="AB1285" i="19"/>
  <c r="AC1285" i="19"/>
  <c r="AD1285" i="19"/>
  <c r="AE1285" i="19"/>
  <c r="AF1285" i="19"/>
  <c r="AG1285" i="19"/>
  <c r="AH1285" i="19"/>
  <c r="AI1285" i="19"/>
  <c r="AJ1285" i="19"/>
  <c r="AK1285" i="19"/>
  <c r="AL1285" i="19"/>
  <c r="AM1285" i="19"/>
  <c r="AN1285" i="19"/>
  <c r="AO1285" i="19"/>
  <c r="AP1285" i="19"/>
  <c r="AQ1285" i="19"/>
  <c r="AR1285" i="19"/>
  <c r="AS1285" i="19"/>
  <c r="AT1285" i="19"/>
  <c r="AU1285" i="19"/>
  <c r="AV1285" i="19"/>
  <c r="AW1285" i="19"/>
  <c r="AX1285" i="19"/>
  <c r="AY1285" i="19"/>
  <c r="BB1285" i="19"/>
  <c r="F1286" i="19"/>
  <c r="G1286" i="19"/>
  <c r="H1286" i="19"/>
  <c r="I1286" i="19"/>
  <c r="J1286" i="19"/>
  <c r="K1286" i="19"/>
  <c r="L1286" i="19"/>
  <c r="M1286" i="19"/>
  <c r="N1286" i="19"/>
  <c r="O1286" i="19"/>
  <c r="P1286" i="19"/>
  <c r="Q1286" i="19"/>
  <c r="R1286" i="19"/>
  <c r="S1286" i="19"/>
  <c r="T1286" i="19"/>
  <c r="U1286" i="19"/>
  <c r="V1286" i="19"/>
  <c r="W1286" i="19"/>
  <c r="X1286" i="19"/>
  <c r="Y1286" i="19"/>
  <c r="Z1286" i="19"/>
  <c r="AA1286" i="19"/>
  <c r="AB1286" i="19"/>
  <c r="AC1286" i="19"/>
  <c r="AD1286" i="19"/>
  <c r="AE1286" i="19"/>
  <c r="AF1286" i="19"/>
  <c r="AG1286" i="19"/>
  <c r="AH1286" i="19"/>
  <c r="AI1286" i="19"/>
  <c r="AJ1286" i="19"/>
  <c r="AK1286" i="19"/>
  <c r="AL1286" i="19"/>
  <c r="AM1286" i="19"/>
  <c r="AN1286" i="19"/>
  <c r="AO1286" i="19"/>
  <c r="AP1286" i="19"/>
  <c r="AQ1286" i="19"/>
  <c r="AR1286" i="19"/>
  <c r="AS1286" i="19"/>
  <c r="AT1286" i="19"/>
  <c r="AU1286" i="19"/>
  <c r="AV1286" i="19"/>
  <c r="AW1286" i="19"/>
  <c r="AX1286" i="19"/>
  <c r="AY1286" i="19"/>
  <c r="BB1286" i="19"/>
  <c r="F1287" i="19"/>
  <c r="G1287" i="19"/>
  <c r="H1287" i="19"/>
  <c r="I1287" i="19"/>
  <c r="J1287" i="19"/>
  <c r="K1287" i="19"/>
  <c r="L1287" i="19"/>
  <c r="M1287" i="19"/>
  <c r="N1287" i="19"/>
  <c r="O1287" i="19"/>
  <c r="P1287" i="19"/>
  <c r="Q1287" i="19"/>
  <c r="R1287" i="19"/>
  <c r="S1287" i="19"/>
  <c r="T1287" i="19"/>
  <c r="U1287" i="19"/>
  <c r="V1287" i="19"/>
  <c r="W1287" i="19"/>
  <c r="X1287" i="19"/>
  <c r="Y1287" i="19"/>
  <c r="Z1287" i="19"/>
  <c r="AA1287" i="19"/>
  <c r="AB1287" i="19"/>
  <c r="AC1287" i="19"/>
  <c r="AU1287" i="19" s="1"/>
  <c r="AD1287" i="19"/>
  <c r="AE1287" i="19"/>
  <c r="AF1287" i="19"/>
  <c r="AG1287" i="19"/>
  <c r="AH1287" i="19"/>
  <c r="AI1287" i="19"/>
  <c r="AJ1287" i="19"/>
  <c r="AK1287" i="19"/>
  <c r="AL1287" i="19"/>
  <c r="AM1287" i="19"/>
  <c r="AN1287" i="19"/>
  <c r="AO1287" i="19"/>
  <c r="AP1287" i="19"/>
  <c r="AQ1287" i="19"/>
  <c r="AR1287" i="19"/>
  <c r="AS1287" i="19"/>
  <c r="AT1287" i="19"/>
  <c r="AV1287" i="19"/>
  <c r="AW1287" i="19"/>
  <c r="AX1287" i="19"/>
  <c r="AY1287" i="19"/>
  <c r="BB1287" i="19"/>
  <c r="F1288" i="19"/>
  <c r="X1288" i="19" s="1"/>
  <c r="G1288" i="19"/>
  <c r="H1288" i="19"/>
  <c r="I1288" i="19"/>
  <c r="J1288" i="19"/>
  <c r="K1288" i="19"/>
  <c r="L1288" i="19"/>
  <c r="M1288" i="19"/>
  <c r="N1288" i="19"/>
  <c r="O1288" i="19"/>
  <c r="P1288" i="19"/>
  <c r="Q1288" i="19"/>
  <c r="R1288" i="19"/>
  <c r="S1288" i="19"/>
  <c r="T1288" i="19"/>
  <c r="U1288" i="19"/>
  <c r="V1288" i="19"/>
  <c r="W1288" i="19"/>
  <c r="Y1288" i="19"/>
  <c r="Z1288" i="19"/>
  <c r="AA1288" i="19"/>
  <c r="AB1288" i="19"/>
  <c r="AC1288" i="19"/>
  <c r="AD1288" i="19"/>
  <c r="AE1288" i="19"/>
  <c r="AF1288" i="19"/>
  <c r="AG1288" i="19"/>
  <c r="AH1288" i="19"/>
  <c r="AI1288" i="19"/>
  <c r="AJ1288" i="19"/>
  <c r="AK1288" i="19"/>
  <c r="AL1288" i="19"/>
  <c r="AM1288" i="19"/>
  <c r="AN1288" i="19"/>
  <c r="AO1288" i="19"/>
  <c r="AP1288" i="19"/>
  <c r="AQ1288" i="19"/>
  <c r="AR1288" i="19"/>
  <c r="AS1288" i="19"/>
  <c r="AT1288" i="19"/>
  <c r="AU1288" i="19"/>
  <c r="AV1288" i="19"/>
  <c r="AW1288" i="19"/>
  <c r="AX1288" i="19"/>
  <c r="AY1288" i="19"/>
  <c r="BB1288" i="19"/>
  <c r="F1289" i="19"/>
  <c r="G1289" i="19"/>
  <c r="H1289" i="19"/>
  <c r="I1289" i="19"/>
  <c r="J1289" i="19"/>
  <c r="K1289" i="19"/>
  <c r="L1289" i="19"/>
  <c r="M1289" i="19"/>
  <c r="N1289" i="19"/>
  <c r="O1289" i="19"/>
  <c r="P1289" i="19"/>
  <c r="Q1289" i="19"/>
  <c r="R1289" i="19"/>
  <c r="S1289" i="19"/>
  <c r="T1289" i="19"/>
  <c r="U1289" i="19"/>
  <c r="V1289" i="19"/>
  <c r="W1289" i="19"/>
  <c r="X1289" i="19"/>
  <c r="Y1289" i="19"/>
  <c r="Z1289" i="19"/>
  <c r="AA1289" i="19"/>
  <c r="AB1289" i="19"/>
  <c r="AC1289" i="19"/>
  <c r="AU1289" i="19" s="1"/>
  <c r="AD1289" i="19"/>
  <c r="AE1289" i="19"/>
  <c r="AF1289" i="19"/>
  <c r="AG1289" i="19"/>
  <c r="AH1289" i="19"/>
  <c r="AI1289" i="19"/>
  <c r="AJ1289" i="19"/>
  <c r="AK1289" i="19"/>
  <c r="AL1289" i="19"/>
  <c r="AM1289" i="19"/>
  <c r="AN1289" i="19"/>
  <c r="AO1289" i="19"/>
  <c r="AP1289" i="19"/>
  <c r="AQ1289" i="19"/>
  <c r="AR1289" i="19"/>
  <c r="AS1289" i="19"/>
  <c r="AT1289" i="19"/>
  <c r="AV1289" i="19"/>
  <c r="AW1289" i="19"/>
  <c r="AX1289" i="19"/>
  <c r="AY1289" i="19"/>
  <c r="BB1289" i="19"/>
  <c r="F1290" i="19"/>
  <c r="X1290" i="19" s="1"/>
  <c r="G1290" i="19"/>
  <c r="H1290" i="19"/>
  <c r="I1290" i="19"/>
  <c r="J1290" i="19"/>
  <c r="K1290" i="19"/>
  <c r="L1290" i="19"/>
  <c r="M1290" i="19"/>
  <c r="N1290" i="19"/>
  <c r="O1290" i="19"/>
  <c r="P1290" i="19"/>
  <c r="Q1290" i="19"/>
  <c r="R1290" i="19"/>
  <c r="S1290" i="19"/>
  <c r="T1290" i="19"/>
  <c r="U1290" i="19"/>
  <c r="W1290" i="19"/>
  <c r="Y1290" i="19"/>
  <c r="Z1290" i="19"/>
  <c r="AA1290" i="19"/>
  <c r="AB1290" i="19"/>
  <c r="AC1290" i="19"/>
  <c r="AU1290" i="19" s="1"/>
  <c r="AD1290" i="19"/>
  <c r="AE1290" i="19"/>
  <c r="AF1290" i="19"/>
  <c r="AG1290" i="19"/>
  <c r="AH1290" i="19"/>
  <c r="AI1290" i="19"/>
  <c r="AJ1290" i="19"/>
  <c r="AK1290" i="19"/>
  <c r="AL1290" i="19"/>
  <c r="AM1290" i="19"/>
  <c r="AN1290" i="19"/>
  <c r="AO1290" i="19"/>
  <c r="AP1290" i="19"/>
  <c r="AQ1290" i="19"/>
  <c r="AR1290" i="19"/>
  <c r="AS1290" i="19"/>
  <c r="AT1290" i="19"/>
  <c r="AV1290" i="19"/>
  <c r="AW1290" i="19"/>
  <c r="AX1290" i="19"/>
  <c r="AY1290" i="19"/>
  <c r="BB1290" i="19"/>
  <c r="F1291" i="19"/>
  <c r="X1291" i="19" s="1"/>
  <c r="G1291" i="19"/>
  <c r="H1291" i="19"/>
  <c r="I1291" i="19"/>
  <c r="J1291" i="19"/>
  <c r="K1291" i="19"/>
  <c r="L1291" i="19"/>
  <c r="M1291" i="19"/>
  <c r="N1291" i="19"/>
  <c r="O1291" i="19"/>
  <c r="P1291" i="19"/>
  <c r="Q1291" i="19"/>
  <c r="R1291" i="19"/>
  <c r="S1291" i="19"/>
  <c r="T1291" i="19"/>
  <c r="U1291" i="19"/>
  <c r="V1291" i="19"/>
  <c r="W1291" i="19"/>
  <c r="Y1291" i="19"/>
  <c r="Z1291" i="19"/>
  <c r="AA1291" i="19"/>
  <c r="AB1291" i="19"/>
  <c r="AC1291" i="19"/>
  <c r="AU1291" i="19" s="1"/>
  <c r="AD1291" i="19"/>
  <c r="AE1291" i="19"/>
  <c r="AF1291" i="19"/>
  <c r="AG1291" i="19"/>
  <c r="AH1291" i="19"/>
  <c r="AI1291" i="19"/>
  <c r="AJ1291" i="19"/>
  <c r="AK1291" i="19"/>
  <c r="AL1291" i="19"/>
  <c r="AM1291" i="19"/>
  <c r="AN1291" i="19"/>
  <c r="AO1291" i="19"/>
  <c r="AP1291" i="19"/>
  <c r="AQ1291" i="19"/>
  <c r="AR1291" i="19"/>
  <c r="AS1291" i="19"/>
  <c r="AT1291" i="19"/>
  <c r="AV1291" i="19"/>
  <c r="AW1291" i="19"/>
  <c r="AX1291" i="19"/>
  <c r="AY1291" i="19"/>
  <c r="BB1291" i="19"/>
  <c r="F1292" i="19"/>
  <c r="X1292" i="19" s="1"/>
  <c r="G1292" i="19"/>
  <c r="H1292" i="19"/>
  <c r="I1292" i="19"/>
  <c r="J1292" i="19"/>
  <c r="K1292" i="19"/>
  <c r="L1292" i="19"/>
  <c r="M1292" i="19"/>
  <c r="N1292" i="19"/>
  <c r="O1292" i="19"/>
  <c r="P1292" i="19"/>
  <c r="Q1292" i="19"/>
  <c r="R1292" i="19"/>
  <c r="S1292" i="19"/>
  <c r="T1292" i="19"/>
  <c r="U1292" i="19"/>
  <c r="V1292" i="19"/>
  <c r="W1292" i="19"/>
  <c r="Y1292" i="19"/>
  <c r="Z1292" i="19"/>
  <c r="AA1292" i="19"/>
  <c r="AB1292" i="19"/>
  <c r="AC1292" i="19"/>
  <c r="AD1292" i="19"/>
  <c r="AE1292" i="19"/>
  <c r="AF1292" i="19"/>
  <c r="AG1292" i="19"/>
  <c r="AH1292" i="19"/>
  <c r="AI1292" i="19"/>
  <c r="AJ1292" i="19"/>
  <c r="AK1292" i="19"/>
  <c r="AL1292" i="19"/>
  <c r="AM1292" i="19"/>
  <c r="AN1292" i="19"/>
  <c r="AO1292" i="19"/>
  <c r="AP1292" i="19"/>
  <c r="AQ1292" i="19"/>
  <c r="AR1292" i="19"/>
  <c r="AS1292" i="19"/>
  <c r="AT1292" i="19"/>
  <c r="AU1292" i="19"/>
  <c r="AV1292" i="19"/>
  <c r="AW1292" i="19"/>
  <c r="AX1292" i="19"/>
  <c r="AY1292" i="19"/>
  <c r="BB1292" i="19"/>
  <c r="F1293" i="19"/>
  <c r="G1293" i="19"/>
  <c r="H1293" i="19"/>
  <c r="I1293" i="19"/>
  <c r="J1293" i="19"/>
  <c r="K1293" i="19"/>
  <c r="L1293" i="19"/>
  <c r="M1293" i="19"/>
  <c r="N1293" i="19"/>
  <c r="O1293" i="19"/>
  <c r="P1293" i="19"/>
  <c r="Q1293" i="19"/>
  <c r="R1293" i="19"/>
  <c r="S1293" i="19"/>
  <c r="T1293" i="19"/>
  <c r="U1293" i="19"/>
  <c r="V1293" i="19"/>
  <c r="W1293" i="19"/>
  <c r="X1293" i="19"/>
  <c r="Y1293" i="19"/>
  <c r="Z1293" i="19"/>
  <c r="AA1293" i="19"/>
  <c r="AB1293" i="19"/>
  <c r="AC1293" i="19"/>
  <c r="AD1293" i="19"/>
  <c r="AE1293" i="19"/>
  <c r="AF1293" i="19"/>
  <c r="AG1293" i="19"/>
  <c r="AH1293" i="19"/>
  <c r="AI1293" i="19"/>
  <c r="AJ1293" i="19"/>
  <c r="AK1293" i="19"/>
  <c r="AL1293" i="19"/>
  <c r="AM1293" i="19"/>
  <c r="AN1293" i="19"/>
  <c r="AO1293" i="19"/>
  <c r="AP1293" i="19"/>
  <c r="AQ1293" i="19"/>
  <c r="AR1293" i="19"/>
  <c r="AS1293" i="19"/>
  <c r="AT1293" i="19"/>
  <c r="AU1293" i="19"/>
  <c r="AV1293" i="19"/>
  <c r="AW1293" i="19"/>
  <c r="AX1293" i="19"/>
  <c r="AY1293" i="19"/>
  <c r="BB1293" i="19"/>
  <c r="F1294" i="19"/>
  <c r="G1294" i="19"/>
  <c r="H1294" i="19"/>
  <c r="I1294" i="19"/>
  <c r="J1294" i="19"/>
  <c r="K1294" i="19"/>
  <c r="L1294" i="19"/>
  <c r="M1294" i="19"/>
  <c r="N1294" i="19"/>
  <c r="O1294" i="19"/>
  <c r="P1294" i="19"/>
  <c r="Q1294" i="19"/>
  <c r="R1294" i="19"/>
  <c r="S1294" i="19"/>
  <c r="T1294" i="19"/>
  <c r="U1294" i="19"/>
  <c r="V1294" i="19"/>
  <c r="W1294" i="19"/>
  <c r="X1294" i="19"/>
  <c r="Y1294" i="19"/>
  <c r="Z1294" i="19"/>
  <c r="AA1294" i="19"/>
  <c r="AB1294" i="19"/>
  <c r="AC1294" i="19"/>
  <c r="AU1294" i="19" s="1"/>
  <c r="AD1294" i="19"/>
  <c r="AE1294" i="19"/>
  <c r="AF1294" i="19"/>
  <c r="AG1294" i="19"/>
  <c r="AH1294" i="19"/>
  <c r="AI1294" i="19"/>
  <c r="AJ1294" i="19"/>
  <c r="AK1294" i="19"/>
  <c r="AL1294" i="19"/>
  <c r="AM1294" i="19"/>
  <c r="AN1294" i="19"/>
  <c r="AO1294" i="19"/>
  <c r="AP1294" i="19"/>
  <c r="AQ1294" i="19"/>
  <c r="AR1294" i="19"/>
  <c r="AS1294" i="19"/>
  <c r="AT1294" i="19"/>
  <c r="AV1294" i="19"/>
  <c r="AW1294" i="19"/>
  <c r="AX1294" i="19"/>
  <c r="AY1294" i="19"/>
  <c r="BB1294" i="19"/>
  <c r="F1295" i="19"/>
  <c r="X1295" i="19" s="1"/>
  <c r="G1295" i="19"/>
  <c r="H1295" i="19"/>
  <c r="I1295" i="19"/>
  <c r="J1295" i="19"/>
  <c r="K1295" i="19"/>
  <c r="L1295" i="19"/>
  <c r="M1295" i="19"/>
  <c r="N1295" i="19"/>
  <c r="O1295" i="19"/>
  <c r="P1295" i="19"/>
  <c r="Q1295" i="19"/>
  <c r="R1295" i="19"/>
  <c r="S1295" i="19"/>
  <c r="T1295" i="19"/>
  <c r="U1295" i="19"/>
  <c r="W1295" i="19"/>
  <c r="Y1295" i="19"/>
  <c r="Z1295" i="19"/>
  <c r="AA1295" i="19"/>
  <c r="AB1295" i="19"/>
  <c r="AC1295" i="19"/>
  <c r="AU1295" i="19" s="1"/>
  <c r="AD1295" i="19"/>
  <c r="AE1295" i="19"/>
  <c r="AF1295" i="19"/>
  <c r="AG1295" i="19"/>
  <c r="AH1295" i="19"/>
  <c r="AI1295" i="19"/>
  <c r="AJ1295" i="19"/>
  <c r="AK1295" i="19"/>
  <c r="AL1295" i="19"/>
  <c r="AM1295" i="19"/>
  <c r="AN1295" i="19"/>
  <c r="AO1295" i="19"/>
  <c r="AP1295" i="19"/>
  <c r="AQ1295" i="19"/>
  <c r="AR1295" i="19"/>
  <c r="AT1295" i="19"/>
  <c r="AV1295" i="19"/>
  <c r="AW1295" i="19"/>
  <c r="AX1295" i="19"/>
  <c r="AY1295" i="19"/>
  <c r="BB1295" i="19"/>
  <c r="F1296" i="19"/>
  <c r="X1296" i="19" s="1"/>
  <c r="G1296" i="19"/>
  <c r="H1296" i="19"/>
  <c r="I1296" i="19"/>
  <c r="J1296" i="19"/>
  <c r="K1296" i="19"/>
  <c r="L1296" i="19"/>
  <c r="M1296" i="19"/>
  <c r="N1296" i="19"/>
  <c r="O1296" i="19"/>
  <c r="P1296" i="19"/>
  <c r="Q1296" i="19"/>
  <c r="R1296" i="19"/>
  <c r="S1296" i="19"/>
  <c r="T1296" i="19"/>
  <c r="U1296" i="19"/>
  <c r="V1296" i="19"/>
  <c r="W1296" i="19"/>
  <c r="Y1296" i="19"/>
  <c r="Z1296" i="19"/>
  <c r="AA1296" i="19"/>
  <c r="AB1296" i="19"/>
  <c r="AC1296" i="19"/>
  <c r="AD1296" i="19"/>
  <c r="AE1296" i="19"/>
  <c r="AF1296" i="19"/>
  <c r="AG1296" i="19"/>
  <c r="AH1296" i="19"/>
  <c r="AI1296" i="19"/>
  <c r="AJ1296" i="19"/>
  <c r="AK1296" i="19"/>
  <c r="AL1296" i="19"/>
  <c r="AM1296" i="19"/>
  <c r="AN1296" i="19"/>
  <c r="AO1296" i="19"/>
  <c r="AP1296" i="19"/>
  <c r="AQ1296" i="19"/>
  <c r="AR1296" i="19"/>
  <c r="AS1296" i="19"/>
  <c r="AT1296" i="19"/>
  <c r="AU1296" i="19"/>
  <c r="AV1296" i="19"/>
  <c r="AW1296" i="19"/>
  <c r="AX1296" i="19"/>
  <c r="AY1296" i="19"/>
  <c r="BB1296" i="19"/>
  <c r="F1297" i="19"/>
  <c r="G1297" i="19"/>
  <c r="H1297" i="19"/>
  <c r="I1297" i="19"/>
  <c r="J1297" i="19"/>
  <c r="K1297" i="19"/>
  <c r="L1297" i="19"/>
  <c r="M1297" i="19"/>
  <c r="N1297" i="19"/>
  <c r="O1297" i="19"/>
  <c r="P1297" i="19"/>
  <c r="Q1297" i="19"/>
  <c r="R1297" i="19"/>
  <c r="S1297" i="19"/>
  <c r="T1297" i="19"/>
  <c r="U1297" i="19"/>
  <c r="V1297" i="19"/>
  <c r="W1297" i="19"/>
  <c r="X1297" i="19"/>
  <c r="Y1297" i="19"/>
  <c r="Z1297" i="19"/>
  <c r="AA1297" i="19"/>
  <c r="AB1297" i="19"/>
  <c r="AC1297" i="19"/>
  <c r="AU1297" i="19" s="1"/>
  <c r="AD1297" i="19"/>
  <c r="AE1297" i="19"/>
  <c r="AF1297" i="19"/>
  <c r="AG1297" i="19"/>
  <c r="AH1297" i="19"/>
  <c r="AI1297" i="19"/>
  <c r="AJ1297" i="19"/>
  <c r="AK1297" i="19"/>
  <c r="AL1297" i="19"/>
  <c r="AM1297" i="19"/>
  <c r="AN1297" i="19"/>
  <c r="AO1297" i="19"/>
  <c r="AP1297" i="19"/>
  <c r="AQ1297" i="19"/>
  <c r="AR1297" i="19"/>
  <c r="AS1297" i="19"/>
  <c r="AT1297" i="19"/>
  <c r="AV1297" i="19"/>
  <c r="AW1297" i="19"/>
  <c r="AX1297" i="19"/>
  <c r="AY1297" i="19"/>
  <c r="BB1297" i="19"/>
  <c r="F1298" i="19"/>
  <c r="X1298" i="19" s="1"/>
  <c r="G1298" i="19"/>
  <c r="H1298" i="19"/>
  <c r="I1298" i="19"/>
  <c r="J1298" i="19"/>
  <c r="K1298" i="19"/>
  <c r="L1298" i="19"/>
  <c r="M1298" i="19"/>
  <c r="N1298" i="19"/>
  <c r="O1298" i="19"/>
  <c r="P1298" i="19"/>
  <c r="Q1298" i="19"/>
  <c r="R1298" i="19"/>
  <c r="S1298" i="19"/>
  <c r="T1298" i="19"/>
  <c r="U1298" i="19"/>
  <c r="V1298" i="19"/>
  <c r="W1298" i="19"/>
  <c r="Y1298" i="19"/>
  <c r="Z1298" i="19"/>
  <c r="AA1298" i="19"/>
  <c r="AB1298" i="19"/>
  <c r="AC1298" i="19"/>
  <c r="AU1298" i="19" s="1"/>
  <c r="AD1298" i="19"/>
  <c r="AE1298" i="19"/>
  <c r="AF1298" i="19"/>
  <c r="AG1298" i="19"/>
  <c r="AH1298" i="19"/>
  <c r="AI1298" i="19"/>
  <c r="AJ1298" i="19"/>
  <c r="AK1298" i="19"/>
  <c r="AL1298" i="19"/>
  <c r="AM1298" i="19"/>
  <c r="AN1298" i="19"/>
  <c r="AO1298" i="19"/>
  <c r="AP1298" i="19"/>
  <c r="AQ1298" i="19"/>
  <c r="AR1298" i="19"/>
  <c r="AS1298" i="19"/>
  <c r="AT1298" i="19"/>
  <c r="AV1298" i="19"/>
  <c r="AW1298" i="19"/>
  <c r="AX1298" i="19"/>
  <c r="AY1298" i="19"/>
  <c r="BB1298" i="19"/>
  <c r="F1299" i="19"/>
  <c r="X1299" i="19" s="1"/>
  <c r="G1299" i="19"/>
  <c r="H1299" i="19"/>
  <c r="I1299" i="19"/>
  <c r="J1299" i="19"/>
  <c r="K1299" i="19"/>
  <c r="L1299" i="19"/>
  <c r="M1299" i="19"/>
  <c r="N1299" i="19"/>
  <c r="O1299" i="19"/>
  <c r="P1299" i="19"/>
  <c r="Q1299" i="19"/>
  <c r="R1299" i="19"/>
  <c r="S1299" i="19"/>
  <c r="T1299" i="19"/>
  <c r="U1299" i="19"/>
  <c r="V1299" i="19"/>
  <c r="W1299" i="19"/>
  <c r="Y1299" i="19"/>
  <c r="Z1299" i="19"/>
  <c r="AA1299" i="19"/>
  <c r="AB1299" i="19"/>
  <c r="AC1299" i="19"/>
  <c r="AU1299" i="19" s="1"/>
  <c r="AD1299" i="19"/>
  <c r="AE1299" i="19"/>
  <c r="AF1299" i="19"/>
  <c r="AG1299" i="19"/>
  <c r="AH1299" i="19"/>
  <c r="AI1299" i="19"/>
  <c r="AJ1299" i="19"/>
  <c r="AK1299" i="19"/>
  <c r="AL1299" i="19"/>
  <c r="AM1299" i="19"/>
  <c r="AN1299" i="19"/>
  <c r="AO1299" i="19"/>
  <c r="AP1299" i="19"/>
  <c r="AQ1299" i="19"/>
  <c r="AR1299" i="19"/>
  <c r="AT1299" i="19"/>
  <c r="AV1299" i="19"/>
  <c r="AW1299" i="19"/>
  <c r="AX1299" i="19"/>
  <c r="AY1299" i="19"/>
  <c r="BB1299" i="19"/>
  <c r="F1300" i="19"/>
  <c r="X1300" i="19" s="1"/>
  <c r="G1300" i="19"/>
  <c r="H1300" i="19"/>
  <c r="I1300" i="19"/>
  <c r="J1300" i="19"/>
  <c r="K1300" i="19"/>
  <c r="L1300" i="19"/>
  <c r="M1300" i="19"/>
  <c r="N1300" i="19"/>
  <c r="O1300" i="19"/>
  <c r="P1300" i="19"/>
  <c r="Q1300" i="19"/>
  <c r="R1300" i="19"/>
  <c r="S1300" i="19"/>
  <c r="T1300" i="19"/>
  <c r="U1300" i="19"/>
  <c r="W1300" i="19"/>
  <c r="Y1300" i="19"/>
  <c r="Z1300" i="19"/>
  <c r="AA1300" i="19"/>
  <c r="AB1300" i="19"/>
  <c r="AC1300" i="19"/>
  <c r="AD1300" i="19"/>
  <c r="AE1300" i="19"/>
  <c r="AF1300" i="19"/>
  <c r="AG1300" i="19"/>
  <c r="AH1300" i="19"/>
  <c r="AI1300" i="19"/>
  <c r="AJ1300" i="19"/>
  <c r="AK1300" i="19"/>
  <c r="AL1300" i="19"/>
  <c r="AM1300" i="19"/>
  <c r="AN1300" i="19"/>
  <c r="AO1300" i="19"/>
  <c r="AP1300" i="19"/>
  <c r="AQ1300" i="19"/>
  <c r="AR1300" i="19"/>
  <c r="AS1300" i="19"/>
  <c r="AT1300" i="19"/>
  <c r="AU1300" i="19"/>
  <c r="AV1300" i="19"/>
  <c r="AW1300" i="19"/>
  <c r="AX1300" i="19"/>
  <c r="AY1300" i="19"/>
  <c r="BB1300" i="19"/>
  <c r="F1301" i="19"/>
  <c r="G1301" i="19"/>
  <c r="H1301" i="19"/>
  <c r="I1301" i="19"/>
  <c r="J1301" i="19"/>
  <c r="K1301" i="19"/>
  <c r="L1301" i="19"/>
  <c r="M1301" i="19"/>
  <c r="N1301" i="19"/>
  <c r="O1301" i="19"/>
  <c r="P1301" i="19"/>
  <c r="Q1301" i="19"/>
  <c r="R1301" i="19"/>
  <c r="S1301" i="19"/>
  <c r="T1301" i="19"/>
  <c r="U1301" i="19"/>
  <c r="V1301" i="19"/>
  <c r="W1301" i="19"/>
  <c r="X1301" i="19"/>
  <c r="Y1301" i="19"/>
  <c r="Z1301" i="19"/>
  <c r="AA1301" i="19"/>
  <c r="AB1301" i="19"/>
  <c r="AC1301" i="19"/>
  <c r="AD1301" i="19"/>
  <c r="AE1301" i="19"/>
  <c r="AF1301" i="19"/>
  <c r="AG1301" i="19"/>
  <c r="AH1301" i="19"/>
  <c r="AI1301" i="19"/>
  <c r="AJ1301" i="19"/>
  <c r="AK1301" i="19"/>
  <c r="AL1301" i="19"/>
  <c r="AM1301" i="19"/>
  <c r="AN1301" i="19"/>
  <c r="AO1301" i="19"/>
  <c r="AP1301" i="19"/>
  <c r="AQ1301" i="19"/>
  <c r="AR1301" i="19"/>
  <c r="AS1301" i="19"/>
  <c r="AT1301" i="19"/>
  <c r="AU1301" i="19"/>
  <c r="AV1301" i="19"/>
  <c r="AW1301" i="19"/>
  <c r="AX1301" i="19"/>
  <c r="AY1301" i="19"/>
  <c r="BB1301" i="19"/>
  <c r="F1302" i="19"/>
  <c r="G1302" i="19"/>
  <c r="H1302" i="19"/>
  <c r="I1302" i="19"/>
  <c r="J1302" i="19"/>
  <c r="K1302" i="19"/>
  <c r="L1302" i="19"/>
  <c r="M1302" i="19"/>
  <c r="N1302" i="19"/>
  <c r="O1302" i="19"/>
  <c r="P1302" i="19"/>
  <c r="Q1302" i="19"/>
  <c r="R1302" i="19"/>
  <c r="S1302" i="19"/>
  <c r="T1302" i="19"/>
  <c r="U1302" i="19"/>
  <c r="V1302" i="19"/>
  <c r="W1302" i="19"/>
  <c r="X1302" i="19"/>
  <c r="Y1302" i="19"/>
  <c r="Z1302" i="19"/>
  <c r="AA1302" i="19"/>
  <c r="AB1302" i="19"/>
  <c r="AC1302" i="19"/>
  <c r="AD1302" i="19"/>
  <c r="AE1302" i="19"/>
  <c r="AF1302" i="19"/>
  <c r="AG1302" i="19"/>
  <c r="AH1302" i="19"/>
  <c r="AI1302" i="19"/>
  <c r="AJ1302" i="19"/>
  <c r="AK1302" i="19"/>
  <c r="AL1302" i="19"/>
  <c r="AM1302" i="19"/>
  <c r="AN1302" i="19"/>
  <c r="AO1302" i="19"/>
  <c r="AP1302" i="19"/>
  <c r="AQ1302" i="19"/>
  <c r="AR1302" i="19"/>
  <c r="AS1302" i="19"/>
  <c r="AT1302" i="19"/>
  <c r="AU1302" i="19"/>
  <c r="AV1302" i="19"/>
  <c r="AW1302" i="19"/>
  <c r="AX1302" i="19"/>
  <c r="AY1302" i="19"/>
  <c r="BB1302" i="19"/>
  <c r="F1303" i="19"/>
  <c r="G1303" i="19"/>
  <c r="H1303" i="19"/>
  <c r="I1303" i="19"/>
  <c r="J1303" i="19"/>
  <c r="K1303" i="19"/>
  <c r="L1303" i="19"/>
  <c r="M1303" i="19"/>
  <c r="N1303" i="19"/>
  <c r="O1303" i="19"/>
  <c r="P1303" i="19"/>
  <c r="Q1303" i="19"/>
  <c r="R1303" i="19"/>
  <c r="S1303" i="19"/>
  <c r="T1303" i="19"/>
  <c r="U1303" i="19"/>
  <c r="V1303" i="19"/>
  <c r="W1303" i="19"/>
  <c r="X1303" i="19"/>
  <c r="Y1303" i="19"/>
  <c r="Z1303" i="19"/>
  <c r="AA1303" i="19"/>
  <c r="AB1303" i="19"/>
  <c r="AC1303" i="19"/>
  <c r="AU1303" i="19" s="1"/>
  <c r="AD1303" i="19"/>
  <c r="AE1303" i="19"/>
  <c r="AF1303" i="19"/>
  <c r="AG1303" i="19"/>
  <c r="AH1303" i="19"/>
  <c r="AI1303" i="19"/>
  <c r="AJ1303" i="19"/>
  <c r="AK1303" i="19"/>
  <c r="AL1303" i="19"/>
  <c r="AM1303" i="19"/>
  <c r="AN1303" i="19"/>
  <c r="AO1303" i="19"/>
  <c r="AP1303" i="19"/>
  <c r="AQ1303" i="19"/>
  <c r="AR1303" i="19"/>
  <c r="AS1303" i="19"/>
  <c r="AT1303" i="19"/>
  <c r="AV1303" i="19"/>
  <c r="AW1303" i="19"/>
  <c r="AX1303" i="19"/>
  <c r="AY1303" i="19"/>
  <c r="BB1303" i="19"/>
  <c r="F1304" i="19"/>
  <c r="X1304" i="19" s="1"/>
  <c r="G1304" i="19"/>
  <c r="H1304" i="19"/>
  <c r="I1304" i="19"/>
  <c r="J1304" i="19"/>
  <c r="K1304" i="19"/>
  <c r="L1304" i="19"/>
  <c r="M1304" i="19"/>
  <c r="N1304" i="19"/>
  <c r="O1304" i="19"/>
  <c r="P1304" i="19"/>
  <c r="Q1304" i="19"/>
  <c r="R1304" i="19"/>
  <c r="S1304" i="19"/>
  <c r="T1304" i="19"/>
  <c r="U1304" i="19"/>
  <c r="V1304" i="19"/>
  <c r="W1304" i="19"/>
  <c r="Y1304" i="19"/>
  <c r="Z1304" i="19"/>
  <c r="AA1304" i="19"/>
  <c r="AB1304" i="19"/>
  <c r="AC1304" i="19"/>
  <c r="AD1304" i="19"/>
  <c r="AE1304" i="19"/>
  <c r="AF1304" i="19"/>
  <c r="AG1304" i="19"/>
  <c r="AH1304" i="19"/>
  <c r="AI1304" i="19"/>
  <c r="AJ1304" i="19"/>
  <c r="AK1304" i="19"/>
  <c r="AL1304" i="19"/>
  <c r="AM1304" i="19"/>
  <c r="AN1304" i="19"/>
  <c r="AO1304" i="19"/>
  <c r="AP1304" i="19"/>
  <c r="AQ1304" i="19"/>
  <c r="AR1304" i="19"/>
  <c r="AS1304" i="19"/>
  <c r="AT1304" i="19"/>
  <c r="AU1304" i="19"/>
  <c r="AV1304" i="19"/>
  <c r="AW1304" i="19"/>
  <c r="AX1304" i="19"/>
  <c r="AY1304" i="19"/>
  <c r="BB1304" i="19"/>
  <c r="F1305" i="19"/>
  <c r="G1305" i="19"/>
  <c r="H1305" i="19"/>
  <c r="I1305" i="19"/>
  <c r="J1305" i="19"/>
  <c r="K1305" i="19"/>
  <c r="L1305" i="19"/>
  <c r="M1305" i="19"/>
  <c r="N1305" i="19"/>
  <c r="O1305" i="19"/>
  <c r="P1305" i="19"/>
  <c r="Q1305" i="19"/>
  <c r="R1305" i="19"/>
  <c r="S1305" i="19"/>
  <c r="T1305" i="19"/>
  <c r="U1305" i="19"/>
  <c r="V1305" i="19"/>
  <c r="W1305" i="19"/>
  <c r="X1305" i="19"/>
  <c r="Y1305" i="19"/>
  <c r="Z1305" i="19"/>
  <c r="AA1305" i="19"/>
  <c r="AB1305" i="19"/>
  <c r="AC1305" i="19"/>
  <c r="AU1305" i="19" s="1"/>
  <c r="AD1305" i="19"/>
  <c r="AE1305" i="19"/>
  <c r="AF1305" i="19"/>
  <c r="AG1305" i="19"/>
  <c r="AH1305" i="19"/>
  <c r="AI1305" i="19"/>
  <c r="AJ1305" i="19"/>
  <c r="AK1305" i="19"/>
  <c r="AL1305" i="19"/>
  <c r="AM1305" i="19"/>
  <c r="AN1305" i="19"/>
  <c r="AO1305" i="19"/>
  <c r="AP1305" i="19"/>
  <c r="AQ1305" i="19"/>
  <c r="AR1305" i="19"/>
  <c r="AT1305" i="19"/>
  <c r="AV1305" i="19"/>
  <c r="AW1305" i="19"/>
  <c r="AX1305" i="19"/>
  <c r="AY1305" i="19"/>
  <c r="BB1305" i="19"/>
  <c r="F1306" i="19"/>
  <c r="X1306" i="19" s="1"/>
  <c r="G1306" i="19"/>
  <c r="H1306" i="19"/>
  <c r="I1306" i="19"/>
  <c r="J1306" i="19"/>
  <c r="K1306" i="19"/>
  <c r="L1306" i="19"/>
  <c r="M1306" i="19"/>
  <c r="N1306" i="19"/>
  <c r="O1306" i="19"/>
  <c r="P1306" i="19"/>
  <c r="Q1306" i="19"/>
  <c r="R1306" i="19"/>
  <c r="S1306" i="19"/>
  <c r="T1306" i="19"/>
  <c r="U1306" i="19"/>
  <c r="W1306" i="19"/>
  <c r="Y1306" i="19"/>
  <c r="Z1306" i="19"/>
  <c r="AA1306" i="19"/>
  <c r="AB1306" i="19"/>
  <c r="AC1306" i="19"/>
  <c r="AU1306" i="19" s="1"/>
  <c r="AD1306" i="19"/>
  <c r="AE1306" i="19"/>
  <c r="AF1306" i="19"/>
  <c r="AG1306" i="19"/>
  <c r="AH1306" i="19"/>
  <c r="AI1306" i="19"/>
  <c r="AJ1306" i="19"/>
  <c r="AK1306" i="19"/>
  <c r="AL1306" i="19"/>
  <c r="AM1306" i="19"/>
  <c r="AN1306" i="19"/>
  <c r="AO1306" i="19"/>
  <c r="AP1306" i="19"/>
  <c r="AQ1306" i="19"/>
  <c r="AR1306" i="19"/>
  <c r="AS1306" i="19"/>
  <c r="AT1306" i="19"/>
  <c r="AV1306" i="19"/>
  <c r="AW1306" i="19"/>
  <c r="AX1306" i="19"/>
  <c r="AY1306" i="19"/>
  <c r="BB1306" i="19"/>
  <c r="F1307" i="19"/>
  <c r="X1307" i="19" s="1"/>
  <c r="G1307" i="19"/>
  <c r="H1307" i="19"/>
  <c r="I1307" i="19"/>
  <c r="J1307" i="19"/>
  <c r="K1307" i="19"/>
  <c r="L1307" i="19"/>
  <c r="M1307" i="19"/>
  <c r="N1307" i="19"/>
  <c r="O1307" i="19"/>
  <c r="P1307" i="19"/>
  <c r="Q1307" i="19"/>
  <c r="R1307" i="19"/>
  <c r="S1307" i="19"/>
  <c r="T1307" i="19"/>
  <c r="U1307" i="19"/>
  <c r="V1307" i="19"/>
  <c r="W1307" i="19"/>
  <c r="Y1307" i="19"/>
  <c r="Z1307" i="19"/>
  <c r="AA1307" i="19"/>
  <c r="AB1307" i="19"/>
  <c r="AC1307" i="19"/>
  <c r="AU1307" i="19" s="1"/>
  <c r="AD1307" i="19"/>
  <c r="AE1307" i="19"/>
  <c r="AF1307" i="19"/>
  <c r="AG1307" i="19"/>
  <c r="AH1307" i="19"/>
  <c r="AI1307" i="19"/>
  <c r="AJ1307" i="19"/>
  <c r="AK1307" i="19"/>
  <c r="AL1307" i="19"/>
  <c r="AM1307" i="19"/>
  <c r="AN1307" i="19"/>
  <c r="AO1307" i="19"/>
  <c r="AP1307" i="19"/>
  <c r="AQ1307" i="19"/>
  <c r="AR1307" i="19"/>
  <c r="AS1307" i="19"/>
  <c r="AT1307" i="19"/>
  <c r="AV1307" i="19"/>
  <c r="AW1307" i="19"/>
  <c r="AX1307" i="19"/>
  <c r="AY1307" i="19"/>
  <c r="BB1307" i="19"/>
  <c r="F1308" i="19"/>
  <c r="X1308" i="19" s="1"/>
  <c r="G1308" i="19"/>
  <c r="H1308" i="19"/>
  <c r="I1308" i="19"/>
  <c r="J1308" i="19"/>
  <c r="K1308" i="19"/>
  <c r="L1308" i="19"/>
  <c r="M1308" i="19"/>
  <c r="N1308" i="19"/>
  <c r="O1308" i="19"/>
  <c r="P1308" i="19"/>
  <c r="Q1308" i="19"/>
  <c r="R1308" i="19"/>
  <c r="S1308" i="19"/>
  <c r="T1308" i="19"/>
  <c r="U1308" i="19"/>
  <c r="V1308" i="19"/>
  <c r="W1308" i="19"/>
  <c r="Y1308" i="19"/>
  <c r="Z1308" i="19"/>
  <c r="AA1308" i="19"/>
  <c r="AB1308" i="19"/>
  <c r="AC1308" i="19"/>
  <c r="AD1308" i="19"/>
  <c r="AE1308" i="19"/>
  <c r="AF1308" i="19"/>
  <c r="AG1308" i="19"/>
  <c r="AH1308" i="19"/>
  <c r="AI1308" i="19"/>
  <c r="AJ1308" i="19"/>
  <c r="AK1308" i="19"/>
  <c r="AL1308" i="19"/>
  <c r="AM1308" i="19"/>
  <c r="AN1308" i="19"/>
  <c r="AO1308" i="19"/>
  <c r="AP1308" i="19"/>
  <c r="AQ1308" i="19"/>
  <c r="AR1308" i="19"/>
  <c r="AS1308" i="19"/>
  <c r="AT1308" i="19"/>
  <c r="AU1308" i="19"/>
  <c r="AV1308" i="19"/>
  <c r="AW1308" i="19"/>
  <c r="AX1308" i="19"/>
  <c r="AY1308" i="19"/>
  <c r="BB1308" i="19"/>
  <c r="F1309" i="19"/>
  <c r="G1309" i="19"/>
  <c r="H1309" i="19"/>
  <c r="I1309" i="19"/>
  <c r="J1309" i="19"/>
  <c r="K1309" i="19"/>
  <c r="L1309" i="19"/>
  <c r="M1309" i="19"/>
  <c r="N1309" i="19"/>
  <c r="O1309" i="19"/>
  <c r="P1309" i="19"/>
  <c r="Q1309" i="19"/>
  <c r="R1309" i="19"/>
  <c r="S1309" i="19"/>
  <c r="T1309" i="19"/>
  <c r="U1309" i="19"/>
  <c r="V1309" i="19"/>
  <c r="W1309" i="19"/>
  <c r="X1309" i="19"/>
  <c r="Y1309" i="19"/>
  <c r="Z1309" i="19"/>
  <c r="AA1309" i="19"/>
  <c r="AB1309" i="19"/>
  <c r="AC1309" i="19"/>
  <c r="AD1309" i="19"/>
  <c r="AE1309" i="19"/>
  <c r="AF1309" i="19"/>
  <c r="AG1309" i="19"/>
  <c r="AH1309" i="19"/>
  <c r="AI1309" i="19"/>
  <c r="AJ1309" i="19"/>
  <c r="AK1309" i="19"/>
  <c r="AL1309" i="19"/>
  <c r="AM1309" i="19"/>
  <c r="AN1309" i="19"/>
  <c r="AO1309" i="19"/>
  <c r="AP1309" i="19"/>
  <c r="AQ1309" i="19"/>
  <c r="AR1309" i="19"/>
  <c r="AS1309" i="19"/>
  <c r="AT1309" i="19"/>
  <c r="AU1309" i="19"/>
  <c r="AV1309" i="19"/>
  <c r="AW1309" i="19"/>
  <c r="AX1309" i="19"/>
  <c r="AY1309" i="19"/>
  <c r="BB1309" i="19"/>
  <c r="F1310" i="19"/>
  <c r="G1310" i="19"/>
  <c r="H1310" i="19"/>
  <c r="I1310" i="19"/>
  <c r="J1310" i="19"/>
  <c r="K1310" i="19"/>
  <c r="L1310" i="19"/>
  <c r="M1310" i="19"/>
  <c r="N1310" i="19"/>
  <c r="O1310" i="19"/>
  <c r="P1310" i="19"/>
  <c r="Q1310" i="19"/>
  <c r="R1310" i="19"/>
  <c r="S1310" i="19"/>
  <c r="T1310" i="19"/>
  <c r="U1310" i="19"/>
  <c r="V1310" i="19"/>
  <c r="W1310" i="19"/>
  <c r="X1310" i="19"/>
  <c r="Y1310" i="19"/>
  <c r="Z1310" i="19"/>
  <c r="AA1310" i="19"/>
  <c r="AB1310" i="19"/>
  <c r="AC1310" i="19"/>
  <c r="AS1310" i="19" s="1"/>
  <c r="AD1310" i="19"/>
  <c r="AE1310" i="19"/>
  <c r="AF1310" i="19"/>
  <c r="AG1310" i="19"/>
  <c r="AH1310" i="19"/>
  <c r="AI1310" i="19"/>
  <c r="AJ1310" i="19"/>
  <c r="AK1310" i="19"/>
  <c r="AL1310" i="19"/>
  <c r="AM1310" i="19"/>
  <c r="AN1310" i="19"/>
  <c r="AO1310" i="19"/>
  <c r="AP1310" i="19"/>
  <c r="AQ1310" i="19"/>
  <c r="AR1310" i="19"/>
  <c r="AT1310" i="19"/>
  <c r="AV1310" i="19"/>
  <c r="AW1310" i="19"/>
  <c r="AX1310" i="19"/>
  <c r="AY1310" i="19"/>
  <c r="BB1310" i="19"/>
  <c r="F1311" i="19"/>
  <c r="V1311" i="19" s="1"/>
  <c r="G1311" i="19"/>
  <c r="H1311" i="19"/>
  <c r="I1311" i="19"/>
  <c r="J1311" i="19"/>
  <c r="K1311" i="19"/>
  <c r="L1311" i="19"/>
  <c r="M1311" i="19"/>
  <c r="N1311" i="19"/>
  <c r="O1311" i="19"/>
  <c r="P1311" i="19"/>
  <c r="Q1311" i="19"/>
  <c r="R1311" i="19"/>
  <c r="S1311" i="19"/>
  <c r="T1311" i="19"/>
  <c r="U1311" i="19"/>
  <c r="W1311" i="19"/>
  <c r="Y1311" i="19"/>
  <c r="Z1311" i="19"/>
  <c r="AA1311" i="19"/>
  <c r="AB1311" i="19"/>
  <c r="AC1311" i="19"/>
  <c r="AU1311" i="19" s="1"/>
  <c r="AD1311" i="19"/>
  <c r="AE1311" i="19"/>
  <c r="AF1311" i="19"/>
  <c r="AG1311" i="19"/>
  <c r="AH1311" i="19"/>
  <c r="AI1311" i="19"/>
  <c r="AJ1311" i="19"/>
  <c r="AK1311" i="19"/>
  <c r="AL1311" i="19"/>
  <c r="AM1311" i="19"/>
  <c r="AN1311" i="19"/>
  <c r="AO1311" i="19"/>
  <c r="AP1311" i="19"/>
  <c r="AQ1311" i="19"/>
  <c r="AR1311" i="19"/>
  <c r="AT1311" i="19"/>
  <c r="AV1311" i="19"/>
  <c r="AW1311" i="19"/>
  <c r="AX1311" i="19"/>
  <c r="AY1311" i="19"/>
  <c r="BB1311" i="19"/>
  <c r="F1312" i="19"/>
  <c r="X1312" i="19" s="1"/>
  <c r="G1312" i="19"/>
  <c r="H1312" i="19"/>
  <c r="I1312" i="19"/>
  <c r="J1312" i="19"/>
  <c r="K1312" i="19"/>
  <c r="L1312" i="19"/>
  <c r="M1312" i="19"/>
  <c r="N1312" i="19"/>
  <c r="O1312" i="19"/>
  <c r="P1312" i="19"/>
  <c r="Q1312" i="19"/>
  <c r="R1312" i="19"/>
  <c r="S1312" i="19"/>
  <c r="T1312" i="19"/>
  <c r="U1312" i="19"/>
  <c r="V1312" i="19"/>
  <c r="W1312" i="19"/>
  <c r="Y1312" i="19"/>
  <c r="Z1312" i="19"/>
  <c r="AA1312" i="19"/>
  <c r="AB1312" i="19"/>
  <c r="AC1312" i="19"/>
  <c r="AD1312" i="19"/>
  <c r="AE1312" i="19"/>
  <c r="AF1312" i="19"/>
  <c r="AG1312" i="19"/>
  <c r="AH1312" i="19"/>
  <c r="AI1312" i="19"/>
  <c r="AJ1312" i="19"/>
  <c r="AK1312" i="19"/>
  <c r="AL1312" i="19"/>
  <c r="AM1312" i="19"/>
  <c r="AN1312" i="19"/>
  <c r="AO1312" i="19"/>
  <c r="AP1312" i="19"/>
  <c r="AQ1312" i="19"/>
  <c r="AR1312" i="19"/>
  <c r="AS1312" i="19"/>
  <c r="AT1312" i="19"/>
  <c r="AU1312" i="19"/>
  <c r="AV1312" i="19"/>
  <c r="AW1312" i="19"/>
  <c r="AX1312" i="19"/>
  <c r="AY1312" i="19"/>
  <c r="BB1312" i="19"/>
  <c r="F1313" i="19"/>
  <c r="G1313" i="19"/>
  <c r="H1313" i="19"/>
  <c r="I1313" i="19"/>
  <c r="J1313" i="19"/>
  <c r="K1313" i="19"/>
  <c r="L1313" i="19"/>
  <c r="M1313" i="19"/>
  <c r="N1313" i="19"/>
  <c r="O1313" i="19"/>
  <c r="P1313" i="19"/>
  <c r="Q1313" i="19"/>
  <c r="R1313" i="19"/>
  <c r="S1313" i="19"/>
  <c r="T1313" i="19"/>
  <c r="U1313" i="19"/>
  <c r="V1313" i="19"/>
  <c r="W1313" i="19"/>
  <c r="X1313" i="19"/>
  <c r="Y1313" i="19"/>
  <c r="Z1313" i="19"/>
  <c r="AA1313" i="19"/>
  <c r="AB1313" i="19"/>
  <c r="AC1313" i="19"/>
  <c r="AU1313" i="19" s="1"/>
  <c r="AD1313" i="19"/>
  <c r="AE1313" i="19"/>
  <c r="AF1313" i="19"/>
  <c r="AG1313" i="19"/>
  <c r="AH1313" i="19"/>
  <c r="AI1313" i="19"/>
  <c r="AJ1313" i="19"/>
  <c r="AK1313" i="19"/>
  <c r="AL1313" i="19"/>
  <c r="AM1313" i="19"/>
  <c r="AN1313" i="19"/>
  <c r="AO1313" i="19"/>
  <c r="AP1313" i="19"/>
  <c r="AQ1313" i="19"/>
  <c r="AR1313" i="19"/>
  <c r="AS1313" i="19"/>
  <c r="AT1313" i="19"/>
  <c r="AV1313" i="19"/>
  <c r="AW1313" i="19"/>
  <c r="AX1313" i="19"/>
  <c r="AY1313" i="19"/>
  <c r="BB1313" i="19"/>
  <c r="F1314" i="19"/>
  <c r="X1314" i="19" s="1"/>
  <c r="G1314" i="19"/>
  <c r="H1314" i="19"/>
  <c r="I1314" i="19"/>
  <c r="J1314" i="19"/>
  <c r="K1314" i="19"/>
  <c r="L1314" i="19"/>
  <c r="M1314" i="19"/>
  <c r="N1314" i="19"/>
  <c r="O1314" i="19"/>
  <c r="P1314" i="19"/>
  <c r="Q1314" i="19"/>
  <c r="R1314" i="19"/>
  <c r="S1314" i="19"/>
  <c r="T1314" i="19"/>
  <c r="U1314" i="19"/>
  <c r="V1314" i="19"/>
  <c r="W1314" i="19"/>
  <c r="Y1314" i="19"/>
  <c r="Z1314" i="19"/>
  <c r="AA1314" i="19"/>
  <c r="AB1314" i="19"/>
  <c r="AC1314" i="19"/>
  <c r="AU1314" i="19" s="1"/>
  <c r="AD1314" i="19"/>
  <c r="AE1314" i="19"/>
  <c r="AF1314" i="19"/>
  <c r="AG1314" i="19"/>
  <c r="AH1314" i="19"/>
  <c r="AI1314" i="19"/>
  <c r="AJ1314" i="19"/>
  <c r="AK1314" i="19"/>
  <c r="AL1314" i="19"/>
  <c r="AM1314" i="19"/>
  <c r="AN1314" i="19"/>
  <c r="AO1314" i="19"/>
  <c r="AP1314" i="19"/>
  <c r="AQ1314" i="19"/>
  <c r="AR1314" i="19"/>
  <c r="AS1314" i="19"/>
  <c r="AT1314" i="19"/>
  <c r="AV1314" i="19"/>
  <c r="AW1314" i="19"/>
  <c r="AX1314" i="19"/>
  <c r="AY1314" i="19"/>
  <c r="BB1314" i="19"/>
  <c r="F1315" i="19"/>
  <c r="X1315" i="19" s="1"/>
  <c r="G1315" i="19"/>
  <c r="H1315" i="19"/>
  <c r="I1315" i="19"/>
  <c r="J1315" i="19"/>
  <c r="K1315" i="19"/>
  <c r="L1315" i="19"/>
  <c r="M1315" i="19"/>
  <c r="N1315" i="19"/>
  <c r="O1315" i="19"/>
  <c r="P1315" i="19"/>
  <c r="Q1315" i="19"/>
  <c r="R1315" i="19"/>
  <c r="S1315" i="19"/>
  <c r="T1315" i="19"/>
  <c r="U1315" i="19"/>
  <c r="V1315" i="19"/>
  <c r="W1315" i="19"/>
  <c r="Y1315" i="19"/>
  <c r="Z1315" i="19"/>
  <c r="AA1315" i="19"/>
  <c r="AB1315" i="19"/>
  <c r="AC1315" i="19"/>
  <c r="AU1315" i="19" s="1"/>
  <c r="AD1315" i="19"/>
  <c r="AE1315" i="19"/>
  <c r="AF1315" i="19"/>
  <c r="AG1315" i="19"/>
  <c r="AH1315" i="19"/>
  <c r="AI1315" i="19"/>
  <c r="AJ1315" i="19"/>
  <c r="AK1315" i="19"/>
  <c r="AL1315" i="19"/>
  <c r="AM1315" i="19"/>
  <c r="AN1315" i="19"/>
  <c r="AO1315" i="19"/>
  <c r="AP1315" i="19"/>
  <c r="AQ1315" i="19"/>
  <c r="AR1315" i="19"/>
  <c r="AT1315" i="19"/>
  <c r="AV1315" i="19"/>
  <c r="AW1315" i="19"/>
  <c r="AX1315" i="19"/>
  <c r="AY1315" i="19"/>
  <c r="BB1315" i="19"/>
  <c r="F1316" i="19"/>
  <c r="X1316" i="19" s="1"/>
  <c r="G1316" i="19"/>
  <c r="H1316" i="19"/>
  <c r="I1316" i="19"/>
  <c r="J1316" i="19"/>
  <c r="K1316" i="19"/>
  <c r="L1316" i="19"/>
  <c r="M1316" i="19"/>
  <c r="N1316" i="19"/>
  <c r="O1316" i="19"/>
  <c r="P1316" i="19"/>
  <c r="Q1316" i="19"/>
  <c r="R1316" i="19"/>
  <c r="S1316" i="19"/>
  <c r="T1316" i="19"/>
  <c r="U1316" i="19"/>
  <c r="W1316" i="19"/>
  <c r="Y1316" i="19"/>
  <c r="Z1316" i="19"/>
  <c r="AA1316" i="19"/>
  <c r="AB1316" i="19"/>
  <c r="AC1316" i="19"/>
  <c r="AD1316" i="19"/>
  <c r="AE1316" i="19"/>
  <c r="AF1316" i="19"/>
  <c r="AG1316" i="19"/>
  <c r="AH1316" i="19"/>
  <c r="AI1316" i="19"/>
  <c r="AJ1316" i="19"/>
  <c r="AK1316" i="19"/>
  <c r="AL1316" i="19"/>
  <c r="AM1316" i="19"/>
  <c r="AN1316" i="19"/>
  <c r="AO1316" i="19"/>
  <c r="AP1316" i="19"/>
  <c r="AQ1316" i="19"/>
  <c r="AR1316" i="19"/>
  <c r="AS1316" i="19"/>
  <c r="AT1316" i="19"/>
  <c r="AU1316" i="19"/>
  <c r="AV1316" i="19"/>
  <c r="AW1316" i="19"/>
  <c r="AX1316" i="19"/>
  <c r="AY1316" i="19"/>
  <c r="BB1316" i="19"/>
  <c r="F1317" i="19"/>
  <c r="V1317" i="19" s="1"/>
  <c r="G1317" i="19"/>
  <c r="H1317" i="19"/>
  <c r="I1317" i="19"/>
  <c r="J1317" i="19"/>
  <c r="K1317" i="19"/>
  <c r="L1317" i="19"/>
  <c r="M1317" i="19"/>
  <c r="N1317" i="19"/>
  <c r="O1317" i="19"/>
  <c r="P1317" i="19"/>
  <c r="Q1317" i="19"/>
  <c r="R1317" i="19"/>
  <c r="S1317" i="19"/>
  <c r="T1317" i="19"/>
  <c r="U1317" i="19"/>
  <c r="W1317" i="19"/>
  <c r="X1317" i="19"/>
  <c r="Y1317" i="19"/>
  <c r="Z1317" i="19"/>
  <c r="AA1317" i="19"/>
  <c r="AB1317" i="19"/>
  <c r="AC1317" i="19"/>
  <c r="AD1317" i="19"/>
  <c r="AE1317" i="19"/>
  <c r="AF1317" i="19"/>
  <c r="AG1317" i="19"/>
  <c r="AH1317" i="19"/>
  <c r="AI1317" i="19"/>
  <c r="AJ1317" i="19"/>
  <c r="AK1317" i="19"/>
  <c r="AL1317" i="19"/>
  <c r="AM1317" i="19"/>
  <c r="AN1317" i="19"/>
  <c r="AO1317" i="19"/>
  <c r="AP1317" i="19"/>
  <c r="AQ1317" i="19"/>
  <c r="AR1317" i="19"/>
  <c r="AS1317" i="19"/>
  <c r="AT1317" i="19"/>
  <c r="AU1317" i="19"/>
  <c r="AV1317" i="19"/>
  <c r="AW1317" i="19"/>
  <c r="AX1317" i="19"/>
  <c r="AY1317" i="19"/>
  <c r="BB1317" i="19"/>
  <c r="F1318" i="19"/>
  <c r="G1318" i="19"/>
  <c r="H1318" i="19"/>
  <c r="I1318" i="19"/>
  <c r="J1318" i="19"/>
  <c r="K1318" i="19"/>
  <c r="L1318" i="19"/>
  <c r="M1318" i="19"/>
  <c r="N1318" i="19"/>
  <c r="O1318" i="19"/>
  <c r="P1318" i="19"/>
  <c r="Q1318" i="19"/>
  <c r="R1318" i="19"/>
  <c r="S1318" i="19"/>
  <c r="T1318" i="19"/>
  <c r="U1318" i="19"/>
  <c r="V1318" i="19"/>
  <c r="W1318" i="19"/>
  <c r="X1318" i="19"/>
  <c r="Y1318" i="19"/>
  <c r="Z1318" i="19"/>
  <c r="AA1318" i="19"/>
  <c r="AB1318" i="19"/>
  <c r="AC1318" i="19"/>
  <c r="AD1318" i="19"/>
  <c r="AE1318" i="19"/>
  <c r="AF1318" i="19"/>
  <c r="AG1318" i="19"/>
  <c r="AH1318" i="19"/>
  <c r="AI1318" i="19"/>
  <c r="AJ1318" i="19"/>
  <c r="AK1318" i="19"/>
  <c r="AL1318" i="19"/>
  <c r="AM1318" i="19"/>
  <c r="AN1318" i="19"/>
  <c r="AO1318" i="19"/>
  <c r="AP1318" i="19"/>
  <c r="AQ1318" i="19"/>
  <c r="AR1318" i="19"/>
  <c r="AS1318" i="19"/>
  <c r="AT1318" i="19"/>
  <c r="AU1318" i="19"/>
  <c r="AV1318" i="19"/>
  <c r="AW1318" i="19"/>
  <c r="AX1318" i="19"/>
  <c r="AY1318" i="19"/>
  <c r="BB1318" i="19"/>
  <c r="F1319" i="19"/>
  <c r="G1319" i="19"/>
  <c r="H1319" i="19"/>
  <c r="I1319" i="19"/>
  <c r="J1319" i="19"/>
  <c r="K1319" i="19"/>
  <c r="L1319" i="19"/>
  <c r="M1319" i="19"/>
  <c r="N1319" i="19"/>
  <c r="O1319" i="19"/>
  <c r="P1319" i="19"/>
  <c r="Q1319" i="19"/>
  <c r="R1319" i="19"/>
  <c r="S1319" i="19"/>
  <c r="T1319" i="19"/>
  <c r="U1319" i="19"/>
  <c r="V1319" i="19"/>
  <c r="W1319" i="19"/>
  <c r="X1319" i="19"/>
  <c r="Y1319" i="19"/>
  <c r="Z1319" i="19"/>
  <c r="AA1319" i="19"/>
  <c r="AB1319" i="19"/>
  <c r="AC1319" i="19"/>
  <c r="AU1319" i="19" s="1"/>
  <c r="AD1319" i="19"/>
  <c r="AE1319" i="19"/>
  <c r="AF1319" i="19"/>
  <c r="AG1319" i="19"/>
  <c r="AH1319" i="19"/>
  <c r="AI1319" i="19"/>
  <c r="AJ1319" i="19"/>
  <c r="AK1319" i="19"/>
  <c r="AL1319" i="19"/>
  <c r="AM1319" i="19"/>
  <c r="AN1319" i="19"/>
  <c r="AO1319" i="19"/>
  <c r="AP1319" i="19"/>
  <c r="AQ1319" i="19"/>
  <c r="AR1319" i="19"/>
  <c r="AS1319" i="19"/>
  <c r="AT1319" i="19"/>
  <c r="AV1319" i="19"/>
  <c r="AW1319" i="19"/>
  <c r="AX1319" i="19"/>
  <c r="AY1319" i="19"/>
  <c r="BB1319" i="19"/>
  <c r="F1320" i="19"/>
  <c r="G1320" i="19"/>
  <c r="H1320" i="19"/>
  <c r="I1320" i="19"/>
  <c r="J1320" i="19"/>
  <c r="K1320" i="19"/>
  <c r="L1320" i="19"/>
  <c r="M1320" i="19"/>
  <c r="N1320" i="19"/>
  <c r="O1320" i="19"/>
  <c r="P1320" i="19"/>
  <c r="Q1320" i="19"/>
  <c r="R1320" i="19"/>
  <c r="S1320" i="19"/>
  <c r="T1320" i="19"/>
  <c r="U1320" i="19"/>
  <c r="V1320" i="19"/>
  <c r="W1320" i="19"/>
  <c r="X1320" i="19"/>
  <c r="Y1320" i="19"/>
  <c r="Z1320" i="19"/>
  <c r="AA1320" i="19"/>
  <c r="AB1320" i="19"/>
  <c r="AC1320" i="19"/>
  <c r="AD1320" i="19"/>
  <c r="AE1320" i="19"/>
  <c r="AF1320" i="19"/>
  <c r="AG1320" i="19"/>
  <c r="AH1320" i="19"/>
  <c r="AI1320" i="19"/>
  <c r="AJ1320" i="19"/>
  <c r="AK1320" i="19"/>
  <c r="AL1320" i="19"/>
  <c r="AM1320" i="19"/>
  <c r="AN1320" i="19"/>
  <c r="AO1320" i="19"/>
  <c r="AP1320" i="19"/>
  <c r="AQ1320" i="19"/>
  <c r="AR1320" i="19"/>
  <c r="AS1320" i="19"/>
  <c r="AT1320" i="19"/>
  <c r="AU1320" i="19"/>
  <c r="AV1320" i="19"/>
  <c r="AW1320" i="19"/>
  <c r="AX1320" i="19"/>
  <c r="AY1320" i="19"/>
  <c r="BB1320" i="19"/>
  <c r="F1321" i="19"/>
  <c r="G1321" i="19"/>
  <c r="H1321" i="19"/>
  <c r="I1321" i="19"/>
  <c r="J1321" i="19"/>
  <c r="K1321" i="19"/>
  <c r="L1321" i="19"/>
  <c r="M1321" i="19"/>
  <c r="N1321" i="19"/>
  <c r="O1321" i="19"/>
  <c r="P1321" i="19"/>
  <c r="Q1321" i="19"/>
  <c r="R1321" i="19"/>
  <c r="S1321" i="19"/>
  <c r="T1321" i="19"/>
  <c r="U1321" i="19"/>
  <c r="V1321" i="19"/>
  <c r="W1321" i="19"/>
  <c r="X1321" i="19"/>
  <c r="Y1321" i="19"/>
  <c r="Z1321" i="19"/>
  <c r="AA1321" i="19"/>
  <c r="AB1321" i="19"/>
  <c r="AC1321" i="19"/>
  <c r="AU1321" i="19" s="1"/>
  <c r="AD1321" i="19"/>
  <c r="AE1321" i="19"/>
  <c r="AF1321" i="19"/>
  <c r="AG1321" i="19"/>
  <c r="AH1321" i="19"/>
  <c r="AI1321" i="19"/>
  <c r="AJ1321" i="19"/>
  <c r="AK1321" i="19"/>
  <c r="AL1321" i="19"/>
  <c r="AM1321" i="19"/>
  <c r="AN1321" i="19"/>
  <c r="AO1321" i="19"/>
  <c r="AP1321" i="19"/>
  <c r="AQ1321" i="19"/>
  <c r="AR1321" i="19"/>
  <c r="AT1321" i="19"/>
  <c r="AV1321" i="19"/>
  <c r="AW1321" i="19"/>
  <c r="AX1321" i="19"/>
  <c r="AY1321" i="19"/>
  <c r="BB1321" i="19"/>
  <c r="F1322" i="19"/>
  <c r="X1322" i="19" s="1"/>
  <c r="G1322" i="19"/>
  <c r="H1322" i="19"/>
  <c r="I1322" i="19"/>
  <c r="J1322" i="19"/>
  <c r="K1322" i="19"/>
  <c r="L1322" i="19"/>
  <c r="M1322" i="19"/>
  <c r="N1322" i="19"/>
  <c r="O1322" i="19"/>
  <c r="P1322" i="19"/>
  <c r="Q1322" i="19"/>
  <c r="R1322" i="19"/>
  <c r="S1322" i="19"/>
  <c r="T1322" i="19"/>
  <c r="U1322" i="19"/>
  <c r="W1322" i="19"/>
  <c r="Y1322" i="19"/>
  <c r="Z1322" i="19"/>
  <c r="AA1322" i="19"/>
  <c r="AB1322" i="19"/>
  <c r="AC1322" i="19"/>
  <c r="AU1322" i="19" s="1"/>
  <c r="AD1322" i="19"/>
  <c r="AE1322" i="19"/>
  <c r="AF1322" i="19"/>
  <c r="AG1322" i="19"/>
  <c r="AH1322" i="19"/>
  <c r="AI1322" i="19"/>
  <c r="AJ1322" i="19"/>
  <c r="AK1322" i="19"/>
  <c r="AL1322" i="19"/>
  <c r="AM1322" i="19"/>
  <c r="AN1322" i="19"/>
  <c r="AO1322" i="19"/>
  <c r="AP1322" i="19"/>
  <c r="AQ1322" i="19"/>
  <c r="AR1322" i="19"/>
  <c r="AT1322" i="19"/>
  <c r="AV1322" i="19"/>
  <c r="AW1322" i="19"/>
  <c r="AX1322" i="19"/>
  <c r="AY1322" i="19"/>
  <c r="BB1322" i="19"/>
  <c r="F1323" i="19"/>
  <c r="X1323" i="19" s="1"/>
  <c r="G1323" i="19"/>
  <c r="H1323" i="19"/>
  <c r="I1323" i="19"/>
  <c r="J1323" i="19"/>
  <c r="K1323" i="19"/>
  <c r="L1323" i="19"/>
  <c r="M1323" i="19"/>
  <c r="N1323" i="19"/>
  <c r="O1323" i="19"/>
  <c r="P1323" i="19"/>
  <c r="Q1323" i="19"/>
  <c r="R1323" i="19"/>
  <c r="S1323" i="19"/>
  <c r="T1323" i="19"/>
  <c r="U1323" i="19"/>
  <c r="V1323" i="19"/>
  <c r="W1323" i="19"/>
  <c r="Y1323" i="19"/>
  <c r="Z1323" i="19"/>
  <c r="AA1323" i="19"/>
  <c r="AB1323" i="19"/>
  <c r="AC1323" i="19"/>
  <c r="AD1323" i="19"/>
  <c r="AE1323" i="19"/>
  <c r="AF1323" i="19"/>
  <c r="AG1323" i="19"/>
  <c r="AH1323" i="19"/>
  <c r="AI1323" i="19"/>
  <c r="AJ1323" i="19"/>
  <c r="AK1323" i="19"/>
  <c r="AL1323" i="19"/>
  <c r="AM1323" i="19"/>
  <c r="AN1323" i="19"/>
  <c r="AO1323" i="19"/>
  <c r="AP1323" i="19"/>
  <c r="AQ1323" i="19"/>
  <c r="AR1323" i="19"/>
  <c r="AS1323" i="19"/>
  <c r="AT1323" i="19"/>
  <c r="AU1323" i="19"/>
  <c r="AV1323" i="19"/>
  <c r="AW1323" i="19"/>
  <c r="AX1323" i="19"/>
  <c r="AY1323" i="19"/>
  <c r="BB1323" i="19"/>
  <c r="F1324" i="19"/>
  <c r="G1324" i="19"/>
  <c r="H1324" i="19"/>
  <c r="I1324" i="19"/>
  <c r="J1324" i="19"/>
  <c r="K1324" i="19"/>
  <c r="L1324" i="19"/>
  <c r="M1324" i="19"/>
  <c r="N1324" i="19"/>
  <c r="O1324" i="19"/>
  <c r="P1324" i="19"/>
  <c r="Q1324" i="19"/>
  <c r="R1324" i="19"/>
  <c r="S1324" i="19"/>
  <c r="T1324" i="19"/>
  <c r="U1324" i="19"/>
  <c r="V1324" i="19"/>
  <c r="W1324" i="19"/>
  <c r="X1324" i="19"/>
  <c r="Y1324" i="19"/>
  <c r="Z1324" i="19"/>
  <c r="AA1324" i="19"/>
  <c r="AB1324" i="19"/>
  <c r="AC1324" i="19"/>
  <c r="AU1324" i="19" s="1"/>
  <c r="AD1324" i="19"/>
  <c r="AE1324" i="19"/>
  <c r="AF1324" i="19"/>
  <c r="AG1324" i="19"/>
  <c r="AH1324" i="19"/>
  <c r="AI1324" i="19"/>
  <c r="AJ1324" i="19"/>
  <c r="AK1324" i="19"/>
  <c r="AL1324" i="19"/>
  <c r="AM1324" i="19"/>
  <c r="AN1324" i="19"/>
  <c r="AO1324" i="19"/>
  <c r="AP1324" i="19"/>
  <c r="AQ1324" i="19"/>
  <c r="AR1324" i="19"/>
  <c r="AS1324" i="19"/>
  <c r="AT1324" i="19"/>
  <c r="AV1324" i="19"/>
  <c r="AW1324" i="19"/>
  <c r="AX1324" i="19"/>
  <c r="AY1324" i="19"/>
  <c r="BB1324" i="19"/>
  <c r="F1325" i="19"/>
  <c r="X1325" i="19" s="1"/>
  <c r="G1325" i="19"/>
  <c r="H1325" i="19"/>
  <c r="I1325" i="19"/>
  <c r="J1325" i="19"/>
  <c r="K1325" i="19"/>
  <c r="L1325" i="19"/>
  <c r="M1325" i="19"/>
  <c r="N1325" i="19"/>
  <c r="O1325" i="19"/>
  <c r="P1325" i="19"/>
  <c r="Q1325" i="19"/>
  <c r="R1325" i="19"/>
  <c r="S1325" i="19"/>
  <c r="T1325" i="19"/>
  <c r="U1325" i="19"/>
  <c r="V1325" i="19"/>
  <c r="W1325" i="19"/>
  <c r="Y1325" i="19"/>
  <c r="Z1325" i="19"/>
  <c r="AA1325" i="19"/>
  <c r="AB1325" i="19"/>
  <c r="AC1325" i="19"/>
  <c r="AD1325" i="19"/>
  <c r="AE1325" i="19"/>
  <c r="AF1325" i="19"/>
  <c r="AG1325" i="19"/>
  <c r="AH1325" i="19"/>
  <c r="AI1325" i="19"/>
  <c r="AJ1325" i="19"/>
  <c r="AK1325" i="19"/>
  <c r="AL1325" i="19"/>
  <c r="AM1325" i="19"/>
  <c r="AN1325" i="19"/>
  <c r="AO1325" i="19"/>
  <c r="AP1325" i="19"/>
  <c r="AQ1325" i="19"/>
  <c r="AR1325" i="19"/>
  <c r="AS1325" i="19"/>
  <c r="AT1325" i="19"/>
  <c r="AU1325" i="19"/>
  <c r="AV1325" i="19"/>
  <c r="AW1325" i="19"/>
  <c r="AX1325" i="19"/>
  <c r="AY1325" i="19"/>
  <c r="BB1325" i="19"/>
  <c r="F1326" i="19"/>
  <c r="G1326" i="19"/>
  <c r="H1326" i="19"/>
  <c r="I1326" i="19"/>
  <c r="J1326" i="19"/>
  <c r="K1326" i="19"/>
  <c r="L1326" i="19"/>
  <c r="M1326" i="19"/>
  <c r="N1326" i="19"/>
  <c r="O1326" i="19"/>
  <c r="P1326" i="19"/>
  <c r="Q1326" i="19"/>
  <c r="R1326" i="19"/>
  <c r="S1326" i="19"/>
  <c r="T1326" i="19"/>
  <c r="U1326" i="19"/>
  <c r="V1326" i="19"/>
  <c r="W1326" i="19"/>
  <c r="X1326" i="19"/>
  <c r="Y1326" i="19"/>
  <c r="Z1326" i="19"/>
  <c r="AA1326" i="19"/>
  <c r="AB1326" i="19"/>
  <c r="AC1326" i="19"/>
  <c r="AU1326" i="19" s="1"/>
  <c r="AD1326" i="19"/>
  <c r="AE1326" i="19"/>
  <c r="AF1326" i="19"/>
  <c r="AG1326" i="19"/>
  <c r="AH1326" i="19"/>
  <c r="AI1326" i="19"/>
  <c r="AJ1326" i="19"/>
  <c r="AK1326" i="19"/>
  <c r="AL1326" i="19"/>
  <c r="AM1326" i="19"/>
  <c r="AN1326" i="19"/>
  <c r="AO1326" i="19"/>
  <c r="AP1326" i="19"/>
  <c r="AQ1326" i="19"/>
  <c r="AR1326" i="19"/>
  <c r="AS1326" i="19"/>
  <c r="AT1326" i="19"/>
  <c r="AV1326" i="19"/>
  <c r="AW1326" i="19"/>
  <c r="AX1326" i="19"/>
  <c r="AY1326" i="19"/>
  <c r="BB1326" i="19"/>
  <c r="F1327" i="19"/>
  <c r="X1327" i="19" s="1"/>
  <c r="G1327" i="19"/>
  <c r="H1327" i="19"/>
  <c r="I1327" i="19"/>
  <c r="J1327" i="19"/>
  <c r="K1327" i="19"/>
  <c r="L1327" i="19"/>
  <c r="M1327" i="19"/>
  <c r="N1327" i="19"/>
  <c r="O1327" i="19"/>
  <c r="P1327" i="19"/>
  <c r="Q1327" i="19"/>
  <c r="R1327" i="19"/>
  <c r="S1327" i="19"/>
  <c r="T1327" i="19"/>
  <c r="U1327" i="19"/>
  <c r="V1327" i="19"/>
  <c r="W1327" i="19"/>
  <c r="Y1327" i="19"/>
  <c r="Z1327" i="19"/>
  <c r="AA1327" i="19"/>
  <c r="AB1327" i="19"/>
  <c r="AC1327" i="19"/>
  <c r="AU1327" i="19" s="1"/>
  <c r="AD1327" i="19"/>
  <c r="AE1327" i="19"/>
  <c r="AF1327" i="19"/>
  <c r="AG1327" i="19"/>
  <c r="AH1327" i="19"/>
  <c r="AI1327" i="19"/>
  <c r="AJ1327" i="19"/>
  <c r="AK1327" i="19"/>
  <c r="AL1327" i="19"/>
  <c r="AM1327" i="19"/>
  <c r="AN1327" i="19"/>
  <c r="AO1327" i="19"/>
  <c r="AP1327" i="19"/>
  <c r="AQ1327" i="19"/>
  <c r="AR1327" i="19"/>
  <c r="AT1327" i="19"/>
  <c r="AV1327" i="19"/>
  <c r="AW1327" i="19"/>
  <c r="AX1327" i="19"/>
  <c r="AY1327" i="19"/>
  <c r="BB1327" i="19"/>
  <c r="F1328" i="19"/>
  <c r="X1328" i="19" s="1"/>
  <c r="G1328" i="19"/>
  <c r="H1328" i="19"/>
  <c r="I1328" i="19"/>
  <c r="J1328" i="19"/>
  <c r="K1328" i="19"/>
  <c r="L1328" i="19"/>
  <c r="M1328" i="19"/>
  <c r="N1328" i="19"/>
  <c r="O1328" i="19"/>
  <c r="P1328" i="19"/>
  <c r="Q1328" i="19"/>
  <c r="R1328" i="19"/>
  <c r="S1328" i="19"/>
  <c r="T1328" i="19"/>
  <c r="U1328" i="19"/>
  <c r="W1328" i="19"/>
  <c r="Y1328" i="19"/>
  <c r="Z1328" i="19"/>
  <c r="AA1328" i="19"/>
  <c r="AB1328" i="19"/>
  <c r="AC1328" i="19"/>
  <c r="AU1328" i="19" s="1"/>
  <c r="AD1328" i="19"/>
  <c r="AE1328" i="19"/>
  <c r="AF1328" i="19"/>
  <c r="AG1328" i="19"/>
  <c r="AH1328" i="19"/>
  <c r="AI1328" i="19"/>
  <c r="AJ1328" i="19"/>
  <c r="AK1328" i="19"/>
  <c r="AL1328" i="19"/>
  <c r="AM1328" i="19"/>
  <c r="AN1328" i="19"/>
  <c r="AO1328" i="19"/>
  <c r="AP1328" i="19"/>
  <c r="AQ1328" i="19"/>
  <c r="AR1328" i="19"/>
  <c r="AT1328" i="19"/>
  <c r="AV1328" i="19"/>
  <c r="AW1328" i="19"/>
  <c r="AX1328" i="19"/>
  <c r="AY1328" i="19"/>
  <c r="BB1328" i="19"/>
  <c r="F1329" i="19"/>
  <c r="X1329" i="19" s="1"/>
  <c r="G1329" i="19"/>
  <c r="H1329" i="19"/>
  <c r="I1329" i="19"/>
  <c r="J1329" i="19"/>
  <c r="K1329" i="19"/>
  <c r="L1329" i="19"/>
  <c r="M1329" i="19"/>
  <c r="N1329" i="19"/>
  <c r="O1329" i="19"/>
  <c r="P1329" i="19"/>
  <c r="Q1329" i="19"/>
  <c r="R1329" i="19"/>
  <c r="S1329" i="19"/>
  <c r="T1329" i="19"/>
  <c r="U1329" i="19"/>
  <c r="W1329" i="19"/>
  <c r="Y1329" i="19"/>
  <c r="Z1329" i="19"/>
  <c r="AA1329" i="19"/>
  <c r="AB1329" i="19"/>
  <c r="AC1329" i="19"/>
  <c r="AD1329" i="19"/>
  <c r="AE1329" i="19"/>
  <c r="AF1329" i="19"/>
  <c r="AG1329" i="19"/>
  <c r="AH1329" i="19"/>
  <c r="AI1329" i="19"/>
  <c r="AJ1329" i="19"/>
  <c r="AK1329" i="19"/>
  <c r="AL1329" i="19"/>
  <c r="AM1329" i="19"/>
  <c r="AN1329" i="19"/>
  <c r="AO1329" i="19"/>
  <c r="AP1329" i="19"/>
  <c r="AQ1329" i="19"/>
  <c r="AR1329" i="19"/>
  <c r="AS1329" i="19"/>
  <c r="AT1329" i="19"/>
  <c r="AU1329" i="19"/>
  <c r="AV1329" i="19"/>
  <c r="AW1329" i="19"/>
  <c r="AX1329" i="19"/>
  <c r="AY1329" i="19"/>
  <c r="BB1329" i="19"/>
  <c r="F1330" i="19"/>
  <c r="V1330" i="19" s="1"/>
  <c r="G1330" i="19"/>
  <c r="H1330" i="19"/>
  <c r="I1330" i="19"/>
  <c r="J1330" i="19"/>
  <c r="K1330" i="19"/>
  <c r="L1330" i="19"/>
  <c r="M1330" i="19"/>
  <c r="N1330" i="19"/>
  <c r="O1330" i="19"/>
  <c r="P1330" i="19"/>
  <c r="Q1330" i="19"/>
  <c r="R1330" i="19"/>
  <c r="S1330" i="19"/>
  <c r="T1330" i="19"/>
  <c r="U1330" i="19"/>
  <c r="W1330" i="19"/>
  <c r="X1330" i="19"/>
  <c r="Y1330" i="19"/>
  <c r="Z1330" i="19"/>
  <c r="AA1330" i="19"/>
  <c r="AB1330" i="19"/>
  <c r="AC1330" i="19"/>
  <c r="AD1330" i="19"/>
  <c r="AE1330" i="19"/>
  <c r="AF1330" i="19"/>
  <c r="AG1330" i="19"/>
  <c r="AH1330" i="19"/>
  <c r="AI1330" i="19"/>
  <c r="AJ1330" i="19"/>
  <c r="AK1330" i="19"/>
  <c r="AL1330" i="19"/>
  <c r="AM1330" i="19"/>
  <c r="AN1330" i="19"/>
  <c r="AO1330" i="19"/>
  <c r="AP1330" i="19"/>
  <c r="AQ1330" i="19"/>
  <c r="AR1330" i="19"/>
  <c r="AS1330" i="19"/>
  <c r="AT1330" i="19"/>
  <c r="AU1330" i="19"/>
  <c r="AV1330" i="19"/>
  <c r="AW1330" i="19"/>
  <c r="AX1330" i="19"/>
  <c r="AY1330" i="19"/>
  <c r="BB1330" i="19"/>
  <c r="F1331" i="19"/>
  <c r="G1331" i="19"/>
  <c r="H1331" i="19"/>
  <c r="I1331" i="19"/>
  <c r="J1331" i="19"/>
  <c r="K1331" i="19"/>
  <c r="L1331" i="19"/>
  <c r="M1331" i="19"/>
  <c r="N1331" i="19"/>
  <c r="O1331" i="19"/>
  <c r="P1331" i="19"/>
  <c r="Q1331" i="19"/>
  <c r="R1331" i="19"/>
  <c r="S1331" i="19"/>
  <c r="T1331" i="19"/>
  <c r="U1331" i="19"/>
  <c r="V1331" i="19"/>
  <c r="W1331" i="19"/>
  <c r="X1331" i="19"/>
  <c r="Y1331" i="19"/>
  <c r="Z1331" i="19"/>
  <c r="AA1331" i="19"/>
  <c r="AB1331" i="19"/>
  <c r="AC1331" i="19"/>
  <c r="AD1331" i="19"/>
  <c r="AE1331" i="19"/>
  <c r="AF1331" i="19"/>
  <c r="AG1331" i="19"/>
  <c r="AH1331" i="19"/>
  <c r="AI1331" i="19"/>
  <c r="AJ1331" i="19"/>
  <c r="AK1331" i="19"/>
  <c r="AL1331" i="19"/>
  <c r="AM1331" i="19"/>
  <c r="AN1331" i="19"/>
  <c r="AO1331" i="19"/>
  <c r="AP1331" i="19"/>
  <c r="AQ1331" i="19"/>
  <c r="AR1331" i="19"/>
  <c r="AS1331" i="19"/>
  <c r="AT1331" i="19"/>
  <c r="AU1331" i="19"/>
  <c r="AV1331" i="19"/>
  <c r="AW1331" i="19"/>
  <c r="AX1331" i="19"/>
  <c r="AY1331" i="19"/>
  <c r="BB1331" i="19"/>
  <c r="F1332" i="19"/>
  <c r="G1332" i="19"/>
  <c r="H1332" i="19"/>
  <c r="I1332" i="19"/>
  <c r="J1332" i="19"/>
  <c r="K1332" i="19"/>
  <c r="L1332" i="19"/>
  <c r="M1332" i="19"/>
  <c r="N1332" i="19"/>
  <c r="O1332" i="19"/>
  <c r="P1332" i="19"/>
  <c r="Q1332" i="19"/>
  <c r="R1332" i="19"/>
  <c r="S1332" i="19"/>
  <c r="T1332" i="19"/>
  <c r="U1332" i="19"/>
  <c r="V1332" i="19"/>
  <c r="W1332" i="19"/>
  <c r="X1332" i="19"/>
  <c r="Y1332" i="19"/>
  <c r="Z1332" i="19"/>
  <c r="AA1332" i="19"/>
  <c r="AB1332" i="19"/>
  <c r="AC1332" i="19"/>
  <c r="AU1332" i="19" s="1"/>
  <c r="AD1332" i="19"/>
  <c r="AE1332" i="19"/>
  <c r="AF1332" i="19"/>
  <c r="AG1332" i="19"/>
  <c r="AH1332" i="19"/>
  <c r="AI1332" i="19"/>
  <c r="AJ1332" i="19"/>
  <c r="AK1332" i="19"/>
  <c r="AL1332" i="19"/>
  <c r="AM1332" i="19"/>
  <c r="AN1332" i="19"/>
  <c r="AO1332" i="19"/>
  <c r="AP1332" i="19"/>
  <c r="AQ1332" i="19"/>
  <c r="AR1332" i="19"/>
  <c r="AS1332" i="19"/>
  <c r="AT1332" i="19"/>
  <c r="AV1332" i="19"/>
  <c r="AW1332" i="19"/>
  <c r="AX1332" i="19"/>
  <c r="AY1332" i="19"/>
  <c r="BB1332" i="19"/>
  <c r="F1333" i="19"/>
  <c r="X1333" i="19" s="1"/>
  <c r="G1333" i="19"/>
  <c r="H1333" i="19"/>
  <c r="I1333" i="19"/>
  <c r="J1333" i="19"/>
  <c r="K1333" i="19"/>
  <c r="L1333" i="19"/>
  <c r="M1333" i="19"/>
  <c r="N1333" i="19"/>
  <c r="O1333" i="19"/>
  <c r="P1333" i="19"/>
  <c r="Q1333" i="19"/>
  <c r="R1333" i="19"/>
  <c r="S1333" i="19"/>
  <c r="T1333" i="19"/>
  <c r="U1333" i="19"/>
  <c r="V1333" i="19"/>
  <c r="W1333" i="19"/>
  <c r="Y1333" i="19"/>
  <c r="Z1333" i="19"/>
  <c r="AA1333" i="19"/>
  <c r="AB1333" i="19"/>
  <c r="AC1333" i="19"/>
  <c r="AD1333" i="19"/>
  <c r="AE1333" i="19"/>
  <c r="AF1333" i="19"/>
  <c r="AG1333" i="19"/>
  <c r="AH1333" i="19"/>
  <c r="AI1333" i="19"/>
  <c r="AJ1333" i="19"/>
  <c r="AK1333" i="19"/>
  <c r="AL1333" i="19"/>
  <c r="AM1333" i="19"/>
  <c r="AN1333" i="19"/>
  <c r="AO1333" i="19"/>
  <c r="AP1333" i="19"/>
  <c r="AQ1333" i="19"/>
  <c r="AR1333" i="19"/>
  <c r="AS1333" i="19"/>
  <c r="AT1333" i="19"/>
  <c r="AU1333" i="19"/>
  <c r="AV1333" i="19"/>
  <c r="AW1333" i="19"/>
  <c r="AX1333" i="19"/>
  <c r="AY1333" i="19"/>
  <c r="BB1333" i="19"/>
  <c r="F1334" i="19"/>
  <c r="G1334" i="19"/>
  <c r="H1334" i="19"/>
  <c r="I1334" i="19"/>
  <c r="J1334" i="19"/>
  <c r="K1334" i="19"/>
  <c r="L1334" i="19"/>
  <c r="M1334" i="19"/>
  <c r="N1334" i="19"/>
  <c r="O1334" i="19"/>
  <c r="P1334" i="19"/>
  <c r="Q1334" i="19"/>
  <c r="R1334" i="19"/>
  <c r="S1334" i="19"/>
  <c r="T1334" i="19"/>
  <c r="U1334" i="19"/>
  <c r="V1334" i="19"/>
  <c r="W1334" i="19"/>
  <c r="X1334" i="19"/>
  <c r="Y1334" i="19"/>
  <c r="Z1334" i="19"/>
  <c r="AA1334" i="19"/>
  <c r="AB1334" i="19"/>
  <c r="AC1334" i="19"/>
  <c r="AU1334" i="19" s="1"/>
  <c r="AD1334" i="19"/>
  <c r="AE1334" i="19"/>
  <c r="AF1334" i="19"/>
  <c r="AG1334" i="19"/>
  <c r="AH1334" i="19"/>
  <c r="AI1334" i="19"/>
  <c r="AJ1334" i="19"/>
  <c r="AK1334" i="19"/>
  <c r="AL1334" i="19"/>
  <c r="AM1334" i="19"/>
  <c r="AN1334" i="19"/>
  <c r="AO1334" i="19"/>
  <c r="AP1334" i="19"/>
  <c r="AQ1334" i="19"/>
  <c r="AR1334" i="19"/>
  <c r="AS1334" i="19"/>
  <c r="AT1334" i="19"/>
  <c r="AV1334" i="19"/>
  <c r="AW1334" i="19"/>
  <c r="AX1334" i="19"/>
  <c r="AY1334" i="19"/>
  <c r="BB1334" i="19"/>
  <c r="F1335" i="19"/>
  <c r="X1335" i="19" s="1"/>
  <c r="G1335" i="19"/>
  <c r="H1335" i="19"/>
  <c r="I1335" i="19"/>
  <c r="J1335" i="19"/>
  <c r="K1335" i="19"/>
  <c r="L1335" i="19"/>
  <c r="M1335" i="19"/>
  <c r="N1335" i="19"/>
  <c r="O1335" i="19"/>
  <c r="P1335" i="19"/>
  <c r="Q1335" i="19"/>
  <c r="R1335" i="19"/>
  <c r="S1335" i="19"/>
  <c r="T1335" i="19"/>
  <c r="U1335" i="19"/>
  <c r="V1335" i="19"/>
  <c r="W1335" i="19"/>
  <c r="Y1335" i="19"/>
  <c r="Z1335" i="19"/>
  <c r="AA1335" i="19"/>
  <c r="AB1335" i="19"/>
  <c r="AC1335" i="19"/>
  <c r="AU1335" i="19" s="1"/>
  <c r="AD1335" i="19"/>
  <c r="AE1335" i="19"/>
  <c r="AF1335" i="19"/>
  <c r="AG1335" i="19"/>
  <c r="AH1335" i="19"/>
  <c r="AI1335" i="19"/>
  <c r="AJ1335" i="19"/>
  <c r="AK1335" i="19"/>
  <c r="AL1335" i="19"/>
  <c r="AM1335" i="19"/>
  <c r="AN1335" i="19"/>
  <c r="AO1335" i="19"/>
  <c r="AP1335" i="19"/>
  <c r="AQ1335" i="19"/>
  <c r="AR1335" i="19"/>
  <c r="AT1335" i="19"/>
  <c r="AV1335" i="19"/>
  <c r="AW1335" i="19"/>
  <c r="AX1335" i="19"/>
  <c r="AY1335" i="19"/>
  <c r="BB1335" i="19"/>
  <c r="F1336" i="19"/>
  <c r="V1336" i="19" s="1"/>
  <c r="G1336" i="19"/>
  <c r="H1336" i="19"/>
  <c r="I1336" i="19"/>
  <c r="J1336" i="19"/>
  <c r="K1336" i="19"/>
  <c r="L1336" i="19"/>
  <c r="M1336" i="19"/>
  <c r="N1336" i="19"/>
  <c r="O1336" i="19"/>
  <c r="P1336" i="19"/>
  <c r="Q1336" i="19"/>
  <c r="R1336" i="19"/>
  <c r="S1336" i="19"/>
  <c r="T1336" i="19"/>
  <c r="U1336" i="19"/>
  <c r="W1336" i="19"/>
  <c r="Y1336" i="19"/>
  <c r="Z1336" i="19"/>
  <c r="AA1336" i="19"/>
  <c r="AB1336" i="19"/>
  <c r="AC1336" i="19"/>
  <c r="AU1336" i="19" s="1"/>
  <c r="AD1336" i="19"/>
  <c r="AE1336" i="19"/>
  <c r="AF1336" i="19"/>
  <c r="AG1336" i="19"/>
  <c r="AH1336" i="19"/>
  <c r="AI1336" i="19"/>
  <c r="AJ1336" i="19"/>
  <c r="AK1336" i="19"/>
  <c r="AL1336" i="19"/>
  <c r="AM1336" i="19"/>
  <c r="AN1336" i="19"/>
  <c r="AO1336" i="19"/>
  <c r="AP1336" i="19"/>
  <c r="AQ1336" i="19"/>
  <c r="AR1336" i="19"/>
  <c r="AT1336" i="19"/>
  <c r="AV1336" i="19"/>
  <c r="AW1336" i="19"/>
  <c r="AX1336" i="19"/>
  <c r="AY1336" i="19"/>
  <c r="BB1336" i="19"/>
  <c r="F1337" i="19"/>
  <c r="X1337" i="19" s="1"/>
  <c r="G1337" i="19"/>
  <c r="H1337" i="19"/>
  <c r="I1337" i="19"/>
  <c r="J1337" i="19"/>
  <c r="K1337" i="19"/>
  <c r="L1337" i="19"/>
  <c r="M1337" i="19"/>
  <c r="N1337" i="19"/>
  <c r="O1337" i="19"/>
  <c r="P1337" i="19"/>
  <c r="Q1337" i="19"/>
  <c r="R1337" i="19"/>
  <c r="S1337" i="19"/>
  <c r="T1337" i="19"/>
  <c r="U1337" i="19"/>
  <c r="W1337" i="19"/>
  <c r="Y1337" i="19"/>
  <c r="Z1337" i="19"/>
  <c r="AA1337" i="19"/>
  <c r="AB1337" i="19"/>
  <c r="AC1337" i="19"/>
  <c r="AD1337" i="19"/>
  <c r="AE1337" i="19"/>
  <c r="AF1337" i="19"/>
  <c r="AG1337" i="19"/>
  <c r="AH1337" i="19"/>
  <c r="AI1337" i="19"/>
  <c r="AJ1337" i="19"/>
  <c r="AK1337" i="19"/>
  <c r="AL1337" i="19"/>
  <c r="AM1337" i="19"/>
  <c r="AN1337" i="19"/>
  <c r="AO1337" i="19"/>
  <c r="AP1337" i="19"/>
  <c r="AQ1337" i="19"/>
  <c r="AR1337" i="19"/>
  <c r="AS1337" i="19"/>
  <c r="AT1337" i="19"/>
  <c r="AU1337" i="19"/>
  <c r="AV1337" i="19"/>
  <c r="AW1337" i="19"/>
  <c r="AX1337" i="19"/>
  <c r="AY1337" i="19"/>
  <c r="BB1337" i="19"/>
  <c r="F1338" i="19"/>
  <c r="V1338" i="19" s="1"/>
  <c r="G1338" i="19"/>
  <c r="H1338" i="19"/>
  <c r="I1338" i="19"/>
  <c r="J1338" i="19"/>
  <c r="K1338" i="19"/>
  <c r="L1338" i="19"/>
  <c r="M1338" i="19"/>
  <c r="N1338" i="19"/>
  <c r="O1338" i="19"/>
  <c r="P1338" i="19"/>
  <c r="Q1338" i="19"/>
  <c r="R1338" i="19"/>
  <c r="S1338" i="19"/>
  <c r="T1338" i="19"/>
  <c r="U1338" i="19"/>
  <c r="W1338" i="19"/>
  <c r="X1338" i="19"/>
  <c r="Y1338" i="19"/>
  <c r="Z1338" i="19"/>
  <c r="AA1338" i="19"/>
  <c r="AB1338" i="19"/>
  <c r="AC1338" i="19"/>
  <c r="AD1338" i="19"/>
  <c r="AE1338" i="19"/>
  <c r="AF1338" i="19"/>
  <c r="AG1338" i="19"/>
  <c r="AH1338" i="19"/>
  <c r="AI1338" i="19"/>
  <c r="AJ1338" i="19"/>
  <c r="AK1338" i="19"/>
  <c r="AL1338" i="19"/>
  <c r="AM1338" i="19"/>
  <c r="AN1338" i="19"/>
  <c r="AO1338" i="19"/>
  <c r="AP1338" i="19"/>
  <c r="AQ1338" i="19"/>
  <c r="AR1338" i="19"/>
  <c r="AS1338" i="19"/>
  <c r="AT1338" i="19"/>
  <c r="AU1338" i="19"/>
  <c r="AV1338" i="19"/>
  <c r="AW1338" i="19"/>
  <c r="AX1338" i="19"/>
  <c r="AY1338" i="19"/>
  <c r="BB1338" i="19"/>
  <c r="F1339" i="19"/>
  <c r="G1339" i="19"/>
  <c r="H1339" i="19"/>
  <c r="I1339" i="19"/>
  <c r="J1339" i="19"/>
  <c r="K1339" i="19"/>
  <c r="L1339" i="19"/>
  <c r="M1339" i="19"/>
  <c r="N1339" i="19"/>
  <c r="O1339" i="19"/>
  <c r="P1339" i="19"/>
  <c r="Q1339" i="19"/>
  <c r="R1339" i="19"/>
  <c r="S1339" i="19"/>
  <c r="T1339" i="19"/>
  <c r="U1339" i="19"/>
  <c r="V1339" i="19"/>
  <c r="W1339" i="19"/>
  <c r="X1339" i="19"/>
  <c r="Y1339" i="19"/>
  <c r="Z1339" i="19"/>
  <c r="AA1339" i="19"/>
  <c r="AB1339" i="19"/>
  <c r="AC1339" i="19"/>
  <c r="AD1339" i="19"/>
  <c r="AE1339" i="19"/>
  <c r="AF1339" i="19"/>
  <c r="AG1339" i="19"/>
  <c r="AH1339" i="19"/>
  <c r="AI1339" i="19"/>
  <c r="AJ1339" i="19"/>
  <c r="AK1339" i="19"/>
  <c r="AL1339" i="19"/>
  <c r="AM1339" i="19"/>
  <c r="AN1339" i="19"/>
  <c r="AO1339" i="19"/>
  <c r="AP1339" i="19"/>
  <c r="AQ1339" i="19"/>
  <c r="AR1339" i="19"/>
  <c r="AS1339" i="19"/>
  <c r="AT1339" i="19"/>
  <c r="AU1339" i="19"/>
  <c r="AV1339" i="19"/>
  <c r="AW1339" i="19"/>
  <c r="AX1339" i="19"/>
  <c r="AY1339" i="19"/>
  <c r="BB1339" i="19"/>
  <c r="F1340" i="19"/>
  <c r="G1340" i="19"/>
  <c r="H1340" i="19"/>
  <c r="I1340" i="19"/>
  <c r="J1340" i="19"/>
  <c r="K1340" i="19"/>
  <c r="L1340" i="19"/>
  <c r="M1340" i="19"/>
  <c r="N1340" i="19"/>
  <c r="O1340" i="19"/>
  <c r="P1340" i="19"/>
  <c r="Q1340" i="19"/>
  <c r="R1340" i="19"/>
  <c r="S1340" i="19"/>
  <c r="T1340" i="19"/>
  <c r="U1340" i="19"/>
  <c r="V1340" i="19"/>
  <c r="W1340" i="19"/>
  <c r="X1340" i="19"/>
  <c r="Y1340" i="19"/>
  <c r="Z1340" i="19"/>
  <c r="AA1340" i="19"/>
  <c r="AB1340" i="19"/>
  <c r="AC1340" i="19"/>
  <c r="AU1340" i="19" s="1"/>
  <c r="AD1340" i="19"/>
  <c r="AE1340" i="19"/>
  <c r="AF1340" i="19"/>
  <c r="AG1340" i="19"/>
  <c r="AH1340" i="19"/>
  <c r="AI1340" i="19"/>
  <c r="AJ1340" i="19"/>
  <c r="AK1340" i="19"/>
  <c r="AL1340" i="19"/>
  <c r="AM1340" i="19"/>
  <c r="AN1340" i="19"/>
  <c r="AO1340" i="19"/>
  <c r="AP1340" i="19"/>
  <c r="AQ1340" i="19"/>
  <c r="AR1340" i="19"/>
  <c r="AS1340" i="19"/>
  <c r="AT1340" i="19"/>
  <c r="AV1340" i="19"/>
  <c r="AW1340" i="19"/>
  <c r="AX1340" i="19"/>
  <c r="AY1340" i="19"/>
  <c r="BB1340" i="19"/>
  <c r="F1341" i="19"/>
  <c r="X1341" i="19" s="1"/>
  <c r="G1341" i="19"/>
  <c r="H1341" i="19"/>
  <c r="I1341" i="19"/>
  <c r="J1341" i="19"/>
  <c r="K1341" i="19"/>
  <c r="L1341" i="19"/>
  <c r="M1341" i="19"/>
  <c r="N1341" i="19"/>
  <c r="O1341" i="19"/>
  <c r="P1341" i="19"/>
  <c r="Q1341" i="19"/>
  <c r="R1341" i="19"/>
  <c r="S1341" i="19"/>
  <c r="T1341" i="19"/>
  <c r="U1341" i="19"/>
  <c r="V1341" i="19"/>
  <c r="W1341" i="19"/>
  <c r="Y1341" i="19"/>
  <c r="Z1341" i="19"/>
  <c r="AA1341" i="19"/>
  <c r="AB1341" i="19"/>
  <c r="AC1341" i="19"/>
  <c r="AD1341" i="19"/>
  <c r="AE1341" i="19"/>
  <c r="AF1341" i="19"/>
  <c r="AG1341" i="19"/>
  <c r="AH1341" i="19"/>
  <c r="AI1341" i="19"/>
  <c r="AJ1341" i="19"/>
  <c r="AK1341" i="19"/>
  <c r="AL1341" i="19"/>
  <c r="AM1341" i="19"/>
  <c r="AN1341" i="19"/>
  <c r="AO1341" i="19"/>
  <c r="AP1341" i="19"/>
  <c r="AQ1341" i="19"/>
  <c r="AR1341" i="19"/>
  <c r="AS1341" i="19"/>
  <c r="AT1341" i="19"/>
  <c r="AU1341" i="19"/>
  <c r="AV1341" i="19"/>
  <c r="AW1341" i="19"/>
  <c r="AX1341" i="19"/>
  <c r="AY1341" i="19"/>
  <c r="BB1341" i="19"/>
  <c r="F1342" i="19"/>
  <c r="G1342" i="19"/>
  <c r="H1342" i="19"/>
  <c r="I1342" i="19"/>
  <c r="J1342" i="19"/>
  <c r="K1342" i="19"/>
  <c r="L1342" i="19"/>
  <c r="M1342" i="19"/>
  <c r="N1342" i="19"/>
  <c r="O1342" i="19"/>
  <c r="P1342" i="19"/>
  <c r="Q1342" i="19"/>
  <c r="R1342" i="19"/>
  <c r="S1342" i="19"/>
  <c r="T1342" i="19"/>
  <c r="U1342" i="19"/>
  <c r="V1342" i="19"/>
  <c r="W1342" i="19"/>
  <c r="X1342" i="19"/>
  <c r="Y1342" i="19"/>
  <c r="Z1342" i="19"/>
  <c r="AA1342" i="19"/>
  <c r="AB1342" i="19"/>
  <c r="AC1342" i="19"/>
  <c r="AU1342" i="19" s="1"/>
  <c r="AD1342" i="19"/>
  <c r="AE1342" i="19"/>
  <c r="AF1342" i="19"/>
  <c r="AG1342" i="19"/>
  <c r="AH1342" i="19"/>
  <c r="AI1342" i="19"/>
  <c r="AJ1342" i="19"/>
  <c r="AK1342" i="19"/>
  <c r="AL1342" i="19"/>
  <c r="AM1342" i="19"/>
  <c r="AN1342" i="19"/>
  <c r="AO1342" i="19"/>
  <c r="AP1342" i="19"/>
  <c r="AQ1342" i="19"/>
  <c r="AR1342" i="19"/>
  <c r="AS1342" i="19"/>
  <c r="AT1342" i="19"/>
  <c r="AV1342" i="19"/>
  <c r="AW1342" i="19"/>
  <c r="AX1342" i="19"/>
  <c r="AY1342" i="19"/>
  <c r="BB1342" i="19"/>
  <c r="F1343" i="19"/>
  <c r="X1343" i="19" s="1"/>
  <c r="G1343" i="19"/>
  <c r="H1343" i="19"/>
  <c r="I1343" i="19"/>
  <c r="J1343" i="19"/>
  <c r="K1343" i="19"/>
  <c r="L1343" i="19"/>
  <c r="M1343" i="19"/>
  <c r="N1343" i="19"/>
  <c r="O1343" i="19"/>
  <c r="P1343" i="19"/>
  <c r="Q1343" i="19"/>
  <c r="R1343" i="19"/>
  <c r="S1343" i="19"/>
  <c r="T1343" i="19"/>
  <c r="U1343" i="19"/>
  <c r="V1343" i="19"/>
  <c r="W1343" i="19"/>
  <c r="Y1343" i="19"/>
  <c r="Z1343" i="19"/>
  <c r="AA1343" i="19"/>
  <c r="AB1343" i="19"/>
  <c r="AC1343" i="19"/>
  <c r="AU1343" i="19" s="1"/>
  <c r="AD1343" i="19"/>
  <c r="AE1343" i="19"/>
  <c r="AF1343" i="19"/>
  <c r="AG1343" i="19"/>
  <c r="AH1343" i="19"/>
  <c r="AI1343" i="19"/>
  <c r="AJ1343" i="19"/>
  <c r="AK1343" i="19"/>
  <c r="AL1343" i="19"/>
  <c r="AM1343" i="19"/>
  <c r="AN1343" i="19"/>
  <c r="AO1343" i="19"/>
  <c r="AP1343" i="19"/>
  <c r="AQ1343" i="19"/>
  <c r="AR1343" i="19"/>
  <c r="AS1343" i="19"/>
  <c r="AT1343" i="19"/>
  <c r="AV1343" i="19"/>
  <c r="AW1343" i="19"/>
  <c r="AX1343" i="19"/>
  <c r="AY1343" i="19"/>
  <c r="BB1343" i="19"/>
  <c r="F1344" i="19"/>
  <c r="X1344" i="19" s="1"/>
  <c r="G1344" i="19"/>
  <c r="H1344" i="19"/>
  <c r="I1344" i="19"/>
  <c r="J1344" i="19"/>
  <c r="K1344" i="19"/>
  <c r="L1344" i="19"/>
  <c r="M1344" i="19"/>
  <c r="N1344" i="19"/>
  <c r="O1344" i="19"/>
  <c r="P1344" i="19"/>
  <c r="Q1344" i="19"/>
  <c r="R1344" i="19"/>
  <c r="S1344" i="19"/>
  <c r="T1344" i="19"/>
  <c r="U1344" i="19"/>
  <c r="W1344" i="19"/>
  <c r="Y1344" i="19"/>
  <c r="Z1344" i="19"/>
  <c r="AA1344" i="19"/>
  <c r="AB1344" i="19"/>
  <c r="AC1344" i="19"/>
  <c r="AU1344" i="19" s="1"/>
  <c r="AD1344" i="19"/>
  <c r="AE1344" i="19"/>
  <c r="AF1344" i="19"/>
  <c r="AG1344" i="19"/>
  <c r="AH1344" i="19"/>
  <c r="AI1344" i="19"/>
  <c r="AJ1344" i="19"/>
  <c r="AK1344" i="19"/>
  <c r="AL1344" i="19"/>
  <c r="AM1344" i="19"/>
  <c r="AN1344" i="19"/>
  <c r="AO1344" i="19"/>
  <c r="AP1344" i="19"/>
  <c r="AQ1344" i="19"/>
  <c r="AR1344" i="19"/>
  <c r="AT1344" i="19"/>
  <c r="AV1344" i="19"/>
  <c r="AW1344" i="19"/>
  <c r="AX1344" i="19"/>
  <c r="AY1344" i="19"/>
  <c r="BB1344" i="19"/>
  <c r="F1345" i="19"/>
  <c r="X1345" i="19" s="1"/>
  <c r="G1345" i="19"/>
  <c r="H1345" i="19"/>
  <c r="I1345" i="19"/>
  <c r="J1345" i="19"/>
  <c r="K1345" i="19"/>
  <c r="L1345" i="19"/>
  <c r="M1345" i="19"/>
  <c r="N1345" i="19"/>
  <c r="O1345" i="19"/>
  <c r="P1345" i="19"/>
  <c r="Q1345" i="19"/>
  <c r="R1345" i="19"/>
  <c r="S1345" i="19"/>
  <c r="T1345" i="19"/>
  <c r="U1345" i="19"/>
  <c r="W1345" i="19"/>
  <c r="Y1345" i="19"/>
  <c r="Z1345" i="19"/>
  <c r="AA1345" i="19"/>
  <c r="AB1345" i="19"/>
  <c r="AC1345" i="19"/>
  <c r="AS1345" i="19" s="1"/>
  <c r="AD1345" i="19"/>
  <c r="AE1345" i="19"/>
  <c r="AF1345" i="19"/>
  <c r="AG1345" i="19"/>
  <c r="AH1345" i="19"/>
  <c r="AI1345" i="19"/>
  <c r="AJ1345" i="19"/>
  <c r="AK1345" i="19"/>
  <c r="AL1345" i="19"/>
  <c r="AM1345" i="19"/>
  <c r="AN1345" i="19"/>
  <c r="AO1345" i="19"/>
  <c r="AP1345" i="19"/>
  <c r="AQ1345" i="19"/>
  <c r="AR1345" i="19"/>
  <c r="AT1345" i="19"/>
  <c r="AU1345" i="19"/>
  <c r="AV1345" i="19"/>
  <c r="AW1345" i="19"/>
  <c r="AX1345" i="19"/>
  <c r="AY1345" i="19"/>
  <c r="BB1345" i="19"/>
  <c r="F1346" i="19"/>
  <c r="V1346" i="19" s="1"/>
  <c r="G1346" i="19"/>
  <c r="H1346" i="19"/>
  <c r="I1346" i="19"/>
  <c r="J1346" i="19"/>
  <c r="K1346" i="19"/>
  <c r="L1346" i="19"/>
  <c r="M1346" i="19"/>
  <c r="N1346" i="19"/>
  <c r="O1346" i="19"/>
  <c r="P1346" i="19"/>
  <c r="Q1346" i="19"/>
  <c r="R1346" i="19"/>
  <c r="S1346" i="19"/>
  <c r="T1346" i="19"/>
  <c r="U1346" i="19"/>
  <c r="W1346" i="19"/>
  <c r="X1346" i="19"/>
  <c r="Y1346" i="19"/>
  <c r="Z1346" i="19"/>
  <c r="AA1346" i="19"/>
  <c r="AB1346" i="19"/>
  <c r="AC1346" i="19"/>
  <c r="AD1346" i="19"/>
  <c r="AE1346" i="19"/>
  <c r="AF1346" i="19"/>
  <c r="AG1346" i="19"/>
  <c r="AH1346" i="19"/>
  <c r="AI1346" i="19"/>
  <c r="AJ1346" i="19"/>
  <c r="AK1346" i="19"/>
  <c r="AL1346" i="19"/>
  <c r="AM1346" i="19"/>
  <c r="AN1346" i="19"/>
  <c r="AO1346" i="19"/>
  <c r="AP1346" i="19"/>
  <c r="AQ1346" i="19"/>
  <c r="AR1346" i="19"/>
  <c r="AS1346" i="19"/>
  <c r="AT1346" i="19"/>
  <c r="AU1346" i="19"/>
  <c r="AV1346" i="19"/>
  <c r="AW1346" i="19"/>
  <c r="AX1346" i="19"/>
  <c r="AY1346" i="19"/>
  <c r="BB1346" i="19"/>
  <c r="F1347" i="19"/>
  <c r="G1347" i="19"/>
  <c r="H1347" i="19"/>
  <c r="I1347" i="19"/>
  <c r="J1347" i="19"/>
  <c r="K1347" i="19"/>
  <c r="L1347" i="19"/>
  <c r="M1347" i="19"/>
  <c r="N1347" i="19"/>
  <c r="O1347" i="19"/>
  <c r="P1347" i="19"/>
  <c r="Q1347" i="19"/>
  <c r="R1347" i="19"/>
  <c r="S1347" i="19"/>
  <c r="T1347" i="19"/>
  <c r="U1347" i="19"/>
  <c r="V1347" i="19"/>
  <c r="W1347" i="19"/>
  <c r="X1347" i="19"/>
  <c r="Y1347" i="19"/>
  <c r="Z1347" i="19"/>
  <c r="AA1347" i="19"/>
  <c r="AB1347" i="19"/>
  <c r="AC1347" i="19"/>
  <c r="AD1347" i="19"/>
  <c r="AE1347" i="19"/>
  <c r="AF1347" i="19"/>
  <c r="AG1347" i="19"/>
  <c r="AH1347" i="19"/>
  <c r="AI1347" i="19"/>
  <c r="AJ1347" i="19"/>
  <c r="AK1347" i="19"/>
  <c r="AL1347" i="19"/>
  <c r="AM1347" i="19"/>
  <c r="AN1347" i="19"/>
  <c r="AO1347" i="19"/>
  <c r="AP1347" i="19"/>
  <c r="AQ1347" i="19"/>
  <c r="AR1347" i="19"/>
  <c r="AS1347" i="19"/>
  <c r="AT1347" i="19"/>
  <c r="AU1347" i="19"/>
  <c r="AV1347" i="19"/>
  <c r="AW1347" i="19"/>
  <c r="AX1347" i="19"/>
  <c r="AY1347" i="19"/>
  <c r="BB1347" i="19"/>
  <c r="F1348" i="19"/>
  <c r="G1348" i="19"/>
  <c r="H1348" i="19"/>
  <c r="I1348" i="19"/>
  <c r="J1348" i="19"/>
  <c r="K1348" i="19"/>
  <c r="L1348" i="19"/>
  <c r="M1348" i="19"/>
  <c r="N1348" i="19"/>
  <c r="O1348" i="19"/>
  <c r="P1348" i="19"/>
  <c r="Q1348" i="19"/>
  <c r="R1348" i="19"/>
  <c r="S1348" i="19"/>
  <c r="T1348" i="19"/>
  <c r="U1348" i="19"/>
  <c r="V1348" i="19"/>
  <c r="W1348" i="19"/>
  <c r="X1348" i="19"/>
  <c r="Y1348" i="19"/>
  <c r="Z1348" i="19"/>
  <c r="AA1348" i="19"/>
  <c r="AB1348" i="19"/>
  <c r="AC1348" i="19"/>
  <c r="AU1348" i="19" s="1"/>
  <c r="AD1348" i="19"/>
  <c r="AE1348" i="19"/>
  <c r="AF1348" i="19"/>
  <c r="AG1348" i="19"/>
  <c r="AH1348" i="19"/>
  <c r="AI1348" i="19"/>
  <c r="AJ1348" i="19"/>
  <c r="AK1348" i="19"/>
  <c r="AL1348" i="19"/>
  <c r="AM1348" i="19"/>
  <c r="AN1348" i="19"/>
  <c r="AO1348" i="19"/>
  <c r="AP1348" i="19"/>
  <c r="AQ1348" i="19"/>
  <c r="AR1348" i="19"/>
  <c r="AS1348" i="19"/>
  <c r="AT1348" i="19"/>
  <c r="AV1348" i="19"/>
  <c r="AW1348" i="19"/>
  <c r="AX1348" i="19"/>
  <c r="AY1348" i="19"/>
  <c r="BB1348" i="19"/>
  <c r="F1349" i="19"/>
  <c r="X1349" i="19" s="1"/>
  <c r="G1349" i="19"/>
  <c r="H1349" i="19"/>
  <c r="I1349" i="19"/>
  <c r="J1349" i="19"/>
  <c r="K1349" i="19"/>
  <c r="L1349" i="19"/>
  <c r="M1349" i="19"/>
  <c r="N1349" i="19"/>
  <c r="O1349" i="19"/>
  <c r="P1349" i="19"/>
  <c r="Q1349" i="19"/>
  <c r="R1349" i="19"/>
  <c r="S1349" i="19"/>
  <c r="T1349" i="19"/>
  <c r="U1349" i="19"/>
  <c r="V1349" i="19"/>
  <c r="W1349" i="19"/>
  <c r="Y1349" i="19"/>
  <c r="Z1349" i="19"/>
  <c r="AA1349" i="19"/>
  <c r="AB1349" i="19"/>
  <c r="AC1349" i="19"/>
  <c r="AD1349" i="19"/>
  <c r="AE1349" i="19"/>
  <c r="AF1349" i="19"/>
  <c r="AG1349" i="19"/>
  <c r="AH1349" i="19"/>
  <c r="AI1349" i="19"/>
  <c r="AJ1349" i="19"/>
  <c r="AK1349" i="19"/>
  <c r="AL1349" i="19"/>
  <c r="AM1349" i="19"/>
  <c r="AN1349" i="19"/>
  <c r="AO1349" i="19"/>
  <c r="AP1349" i="19"/>
  <c r="AQ1349" i="19"/>
  <c r="AR1349" i="19"/>
  <c r="AS1349" i="19"/>
  <c r="AT1349" i="19"/>
  <c r="AU1349" i="19"/>
  <c r="AV1349" i="19"/>
  <c r="AW1349" i="19"/>
  <c r="AX1349" i="19"/>
  <c r="AY1349" i="19"/>
  <c r="BB1349" i="19"/>
  <c r="F1350" i="19"/>
  <c r="G1350" i="19"/>
  <c r="H1350" i="19"/>
  <c r="I1350" i="19"/>
  <c r="J1350" i="19"/>
  <c r="K1350" i="19"/>
  <c r="L1350" i="19"/>
  <c r="M1350" i="19"/>
  <c r="N1350" i="19"/>
  <c r="O1350" i="19"/>
  <c r="P1350" i="19"/>
  <c r="Q1350" i="19"/>
  <c r="R1350" i="19"/>
  <c r="S1350" i="19"/>
  <c r="T1350" i="19"/>
  <c r="U1350" i="19"/>
  <c r="V1350" i="19"/>
  <c r="W1350" i="19"/>
  <c r="X1350" i="19"/>
  <c r="Y1350" i="19"/>
  <c r="Z1350" i="19"/>
  <c r="AA1350" i="19"/>
  <c r="AB1350" i="19"/>
  <c r="AC1350" i="19"/>
  <c r="AU1350" i="19" s="1"/>
  <c r="AD1350" i="19"/>
  <c r="AE1350" i="19"/>
  <c r="AF1350" i="19"/>
  <c r="AG1350" i="19"/>
  <c r="AH1350" i="19"/>
  <c r="AI1350" i="19"/>
  <c r="AJ1350" i="19"/>
  <c r="AK1350" i="19"/>
  <c r="AL1350" i="19"/>
  <c r="AM1350" i="19"/>
  <c r="AN1350" i="19"/>
  <c r="AO1350" i="19"/>
  <c r="AP1350" i="19"/>
  <c r="AQ1350" i="19"/>
  <c r="AR1350" i="19"/>
  <c r="AS1350" i="19"/>
  <c r="AT1350" i="19"/>
  <c r="AV1350" i="19"/>
  <c r="AW1350" i="19"/>
  <c r="AX1350" i="19"/>
  <c r="AY1350" i="19"/>
  <c r="BB1350" i="19"/>
  <c r="F1351" i="19"/>
  <c r="X1351" i="19" s="1"/>
  <c r="G1351" i="19"/>
  <c r="H1351" i="19"/>
  <c r="I1351" i="19"/>
  <c r="J1351" i="19"/>
  <c r="K1351" i="19"/>
  <c r="L1351" i="19"/>
  <c r="M1351" i="19"/>
  <c r="N1351" i="19"/>
  <c r="O1351" i="19"/>
  <c r="P1351" i="19"/>
  <c r="Q1351" i="19"/>
  <c r="R1351" i="19"/>
  <c r="S1351" i="19"/>
  <c r="T1351" i="19"/>
  <c r="U1351" i="19"/>
  <c r="V1351" i="19"/>
  <c r="W1351" i="19"/>
  <c r="Y1351" i="19"/>
  <c r="Z1351" i="19"/>
  <c r="AA1351" i="19"/>
  <c r="AB1351" i="19"/>
  <c r="AC1351" i="19"/>
  <c r="AU1351" i="19" s="1"/>
  <c r="AD1351" i="19"/>
  <c r="AE1351" i="19"/>
  <c r="AF1351" i="19"/>
  <c r="AG1351" i="19"/>
  <c r="AH1351" i="19"/>
  <c r="AI1351" i="19"/>
  <c r="AJ1351" i="19"/>
  <c r="AK1351" i="19"/>
  <c r="AL1351" i="19"/>
  <c r="AM1351" i="19"/>
  <c r="AN1351" i="19"/>
  <c r="AO1351" i="19"/>
  <c r="AP1351" i="19"/>
  <c r="AQ1351" i="19"/>
  <c r="AR1351" i="19"/>
  <c r="AT1351" i="19"/>
  <c r="AV1351" i="19"/>
  <c r="AW1351" i="19"/>
  <c r="AX1351" i="19"/>
  <c r="AY1351" i="19"/>
  <c r="BB1351" i="19"/>
  <c r="F1352" i="19"/>
  <c r="X1352" i="19" s="1"/>
  <c r="G1352" i="19"/>
  <c r="H1352" i="19"/>
  <c r="I1352" i="19"/>
  <c r="J1352" i="19"/>
  <c r="K1352" i="19"/>
  <c r="L1352" i="19"/>
  <c r="M1352" i="19"/>
  <c r="N1352" i="19"/>
  <c r="O1352" i="19"/>
  <c r="P1352" i="19"/>
  <c r="Q1352" i="19"/>
  <c r="R1352" i="19"/>
  <c r="S1352" i="19"/>
  <c r="T1352" i="19"/>
  <c r="U1352" i="19"/>
  <c r="W1352" i="19"/>
  <c r="Y1352" i="19"/>
  <c r="Z1352" i="19"/>
  <c r="AA1352" i="19"/>
  <c r="AB1352" i="19"/>
  <c r="AC1352" i="19"/>
  <c r="AU1352" i="19" s="1"/>
  <c r="AD1352" i="19"/>
  <c r="AE1352" i="19"/>
  <c r="AF1352" i="19"/>
  <c r="AG1352" i="19"/>
  <c r="AH1352" i="19"/>
  <c r="AI1352" i="19"/>
  <c r="AJ1352" i="19"/>
  <c r="AK1352" i="19"/>
  <c r="AL1352" i="19"/>
  <c r="AM1352" i="19"/>
  <c r="AN1352" i="19"/>
  <c r="AO1352" i="19"/>
  <c r="AP1352" i="19"/>
  <c r="AQ1352" i="19"/>
  <c r="AR1352" i="19"/>
  <c r="AT1352" i="19"/>
  <c r="AV1352" i="19"/>
  <c r="AW1352" i="19"/>
  <c r="AX1352" i="19"/>
  <c r="AY1352" i="19"/>
  <c r="BB1352" i="19"/>
  <c r="F1353" i="19"/>
  <c r="X1353" i="19" s="1"/>
  <c r="G1353" i="19"/>
  <c r="H1353" i="19"/>
  <c r="I1353" i="19"/>
  <c r="J1353" i="19"/>
  <c r="K1353" i="19"/>
  <c r="L1353" i="19"/>
  <c r="M1353" i="19"/>
  <c r="N1353" i="19"/>
  <c r="O1353" i="19"/>
  <c r="P1353" i="19"/>
  <c r="Q1353" i="19"/>
  <c r="R1353" i="19"/>
  <c r="S1353" i="19"/>
  <c r="T1353" i="19"/>
  <c r="U1353" i="19"/>
  <c r="W1353" i="19"/>
  <c r="Y1353" i="19"/>
  <c r="Z1353" i="19"/>
  <c r="AA1353" i="19"/>
  <c r="AB1353" i="19"/>
  <c r="AC1353" i="19"/>
  <c r="AS1353" i="19" s="1"/>
  <c r="AD1353" i="19"/>
  <c r="AE1353" i="19"/>
  <c r="AF1353" i="19"/>
  <c r="AG1353" i="19"/>
  <c r="AH1353" i="19"/>
  <c r="AI1353" i="19"/>
  <c r="AJ1353" i="19"/>
  <c r="AK1353" i="19"/>
  <c r="AL1353" i="19"/>
  <c r="AM1353" i="19"/>
  <c r="AN1353" i="19"/>
  <c r="AO1353" i="19"/>
  <c r="AP1353" i="19"/>
  <c r="AQ1353" i="19"/>
  <c r="AR1353" i="19"/>
  <c r="AT1353" i="19"/>
  <c r="AU1353" i="19"/>
  <c r="AV1353" i="19"/>
  <c r="AW1353" i="19"/>
  <c r="AX1353" i="19"/>
  <c r="AY1353" i="19"/>
  <c r="BB1353" i="19"/>
  <c r="F1354" i="19"/>
  <c r="G1354" i="19"/>
  <c r="H1354" i="19"/>
  <c r="I1354" i="19"/>
  <c r="J1354" i="19"/>
  <c r="K1354" i="19"/>
  <c r="L1354" i="19"/>
  <c r="M1354" i="19"/>
  <c r="N1354" i="19"/>
  <c r="O1354" i="19"/>
  <c r="P1354" i="19"/>
  <c r="Q1354" i="19"/>
  <c r="R1354" i="19"/>
  <c r="S1354" i="19"/>
  <c r="T1354" i="19"/>
  <c r="U1354" i="19"/>
  <c r="V1354" i="19"/>
  <c r="W1354" i="19"/>
  <c r="X1354" i="19"/>
  <c r="Y1354" i="19"/>
  <c r="Z1354" i="19"/>
  <c r="AA1354" i="19"/>
  <c r="AB1354" i="19"/>
  <c r="AC1354" i="19"/>
  <c r="AD1354" i="19"/>
  <c r="AE1354" i="19"/>
  <c r="AF1354" i="19"/>
  <c r="AG1354" i="19"/>
  <c r="AH1354" i="19"/>
  <c r="AI1354" i="19"/>
  <c r="AJ1354" i="19"/>
  <c r="AK1354" i="19"/>
  <c r="AL1354" i="19"/>
  <c r="AM1354" i="19"/>
  <c r="AN1354" i="19"/>
  <c r="AO1354" i="19"/>
  <c r="AP1354" i="19"/>
  <c r="AQ1354" i="19"/>
  <c r="AR1354" i="19"/>
  <c r="AS1354" i="19"/>
  <c r="AT1354" i="19"/>
  <c r="AU1354" i="19"/>
  <c r="AV1354" i="19"/>
  <c r="AW1354" i="19"/>
  <c r="AX1354" i="19"/>
  <c r="AY1354" i="19"/>
  <c r="BB1354" i="19"/>
  <c r="F1355" i="19"/>
  <c r="G1355" i="19"/>
  <c r="H1355" i="19"/>
  <c r="I1355" i="19"/>
  <c r="J1355" i="19"/>
  <c r="K1355" i="19"/>
  <c r="L1355" i="19"/>
  <c r="M1355" i="19"/>
  <c r="N1355" i="19"/>
  <c r="O1355" i="19"/>
  <c r="P1355" i="19"/>
  <c r="Q1355" i="19"/>
  <c r="R1355" i="19"/>
  <c r="S1355" i="19"/>
  <c r="T1355" i="19"/>
  <c r="U1355" i="19"/>
  <c r="V1355" i="19"/>
  <c r="W1355" i="19"/>
  <c r="X1355" i="19"/>
  <c r="Y1355" i="19"/>
  <c r="Z1355" i="19"/>
  <c r="AA1355" i="19"/>
  <c r="AB1355" i="19"/>
  <c r="AC1355" i="19"/>
  <c r="AD1355" i="19"/>
  <c r="AE1355" i="19"/>
  <c r="AF1355" i="19"/>
  <c r="AG1355" i="19"/>
  <c r="AH1355" i="19"/>
  <c r="AI1355" i="19"/>
  <c r="AJ1355" i="19"/>
  <c r="AK1355" i="19"/>
  <c r="AL1355" i="19"/>
  <c r="AM1355" i="19"/>
  <c r="AN1355" i="19"/>
  <c r="AO1355" i="19"/>
  <c r="AP1355" i="19"/>
  <c r="AQ1355" i="19"/>
  <c r="AR1355" i="19"/>
  <c r="AS1355" i="19"/>
  <c r="AT1355" i="19"/>
  <c r="AU1355" i="19"/>
  <c r="AV1355" i="19"/>
  <c r="AW1355" i="19"/>
  <c r="AX1355" i="19"/>
  <c r="AY1355" i="19"/>
  <c r="BB1355" i="19"/>
  <c r="F1356" i="19"/>
  <c r="G1356" i="19"/>
  <c r="H1356" i="19"/>
  <c r="I1356" i="19"/>
  <c r="J1356" i="19"/>
  <c r="K1356" i="19"/>
  <c r="L1356" i="19"/>
  <c r="M1356" i="19"/>
  <c r="N1356" i="19"/>
  <c r="O1356" i="19"/>
  <c r="P1356" i="19"/>
  <c r="Q1356" i="19"/>
  <c r="R1356" i="19"/>
  <c r="S1356" i="19"/>
  <c r="T1356" i="19"/>
  <c r="U1356" i="19"/>
  <c r="V1356" i="19"/>
  <c r="W1356" i="19"/>
  <c r="X1356" i="19"/>
  <c r="Y1356" i="19"/>
  <c r="Z1356" i="19"/>
  <c r="AA1356" i="19"/>
  <c r="AB1356" i="19"/>
  <c r="AC1356" i="19"/>
  <c r="AD1356" i="19"/>
  <c r="AE1356" i="19"/>
  <c r="AF1356" i="19"/>
  <c r="AG1356" i="19"/>
  <c r="AH1356" i="19"/>
  <c r="AI1356" i="19"/>
  <c r="AJ1356" i="19"/>
  <c r="AK1356" i="19"/>
  <c r="AL1356" i="19"/>
  <c r="AM1356" i="19"/>
  <c r="AN1356" i="19"/>
  <c r="AO1356" i="19"/>
  <c r="AP1356" i="19"/>
  <c r="AQ1356" i="19"/>
  <c r="AR1356" i="19"/>
  <c r="AS1356" i="19"/>
  <c r="AT1356" i="19"/>
  <c r="AU1356" i="19"/>
  <c r="AV1356" i="19"/>
  <c r="AW1356" i="19"/>
  <c r="AX1356" i="19"/>
  <c r="AY1356" i="19"/>
  <c r="BB1356" i="19"/>
  <c r="F1357" i="19"/>
  <c r="G1357" i="19"/>
  <c r="H1357" i="19"/>
  <c r="I1357" i="19"/>
  <c r="J1357" i="19"/>
  <c r="K1357" i="19"/>
  <c r="L1357" i="19"/>
  <c r="M1357" i="19"/>
  <c r="N1357" i="19"/>
  <c r="O1357" i="19"/>
  <c r="P1357" i="19"/>
  <c r="Q1357" i="19"/>
  <c r="R1357" i="19"/>
  <c r="S1357" i="19"/>
  <c r="T1357" i="19"/>
  <c r="U1357" i="19"/>
  <c r="V1357" i="19"/>
  <c r="W1357" i="19"/>
  <c r="X1357" i="19"/>
  <c r="Y1357" i="19"/>
  <c r="Z1357" i="19"/>
  <c r="AA1357" i="19"/>
  <c r="AB1357" i="19"/>
  <c r="AC1357" i="19"/>
  <c r="AD1357" i="19"/>
  <c r="AE1357" i="19"/>
  <c r="AF1357" i="19"/>
  <c r="AG1357" i="19"/>
  <c r="AH1357" i="19"/>
  <c r="AI1357" i="19"/>
  <c r="AJ1357" i="19"/>
  <c r="AK1357" i="19"/>
  <c r="AL1357" i="19"/>
  <c r="AM1357" i="19"/>
  <c r="AN1357" i="19"/>
  <c r="AO1357" i="19"/>
  <c r="AP1357" i="19"/>
  <c r="AQ1357" i="19"/>
  <c r="AR1357" i="19"/>
  <c r="AS1357" i="19"/>
  <c r="AT1357" i="19"/>
  <c r="AU1357" i="19"/>
  <c r="AV1357" i="19"/>
  <c r="AW1357" i="19"/>
  <c r="AX1357" i="19"/>
  <c r="AY1357" i="19"/>
  <c r="BB1357" i="19"/>
  <c r="F1358" i="19"/>
  <c r="G1358" i="19"/>
  <c r="H1358" i="19"/>
  <c r="I1358" i="19"/>
  <c r="J1358" i="19"/>
  <c r="K1358" i="19"/>
  <c r="L1358" i="19"/>
  <c r="M1358" i="19"/>
  <c r="N1358" i="19"/>
  <c r="O1358" i="19"/>
  <c r="P1358" i="19"/>
  <c r="Q1358" i="19"/>
  <c r="R1358" i="19"/>
  <c r="S1358" i="19"/>
  <c r="T1358" i="19"/>
  <c r="U1358" i="19"/>
  <c r="V1358" i="19"/>
  <c r="W1358" i="19"/>
  <c r="X1358" i="19"/>
  <c r="Y1358" i="19"/>
  <c r="Z1358" i="19"/>
  <c r="AA1358" i="19"/>
  <c r="AB1358" i="19"/>
  <c r="AC1358" i="19"/>
  <c r="AU1358" i="19" s="1"/>
  <c r="AD1358" i="19"/>
  <c r="AE1358" i="19"/>
  <c r="AF1358" i="19"/>
  <c r="AG1358" i="19"/>
  <c r="AH1358" i="19"/>
  <c r="AI1358" i="19"/>
  <c r="AJ1358" i="19"/>
  <c r="AK1358" i="19"/>
  <c r="AL1358" i="19"/>
  <c r="AM1358" i="19"/>
  <c r="AN1358" i="19"/>
  <c r="AO1358" i="19"/>
  <c r="AP1358" i="19"/>
  <c r="AQ1358" i="19"/>
  <c r="AR1358" i="19"/>
  <c r="AS1358" i="19"/>
  <c r="AT1358" i="19"/>
  <c r="AV1358" i="19"/>
  <c r="AW1358" i="19"/>
  <c r="AX1358" i="19"/>
  <c r="AY1358" i="19"/>
  <c r="BB1358" i="19"/>
  <c r="F1359" i="19"/>
  <c r="X1359" i="19" s="1"/>
  <c r="G1359" i="19"/>
  <c r="H1359" i="19"/>
  <c r="I1359" i="19"/>
  <c r="J1359" i="19"/>
  <c r="K1359" i="19"/>
  <c r="L1359" i="19"/>
  <c r="M1359" i="19"/>
  <c r="N1359" i="19"/>
  <c r="O1359" i="19"/>
  <c r="P1359" i="19"/>
  <c r="Q1359" i="19"/>
  <c r="R1359" i="19"/>
  <c r="S1359" i="19"/>
  <c r="T1359" i="19"/>
  <c r="U1359" i="19"/>
  <c r="V1359" i="19"/>
  <c r="W1359" i="19"/>
  <c r="Y1359" i="19"/>
  <c r="Z1359" i="19"/>
  <c r="AA1359" i="19"/>
  <c r="AB1359" i="19"/>
  <c r="AC1359" i="19"/>
  <c r="AU1359" i="19" s="1"/>
  <c r="AD1359" i="19"/>
  <c r="AE1359" i="19"/>
  <c r="AF1359" i="19"/>
  <c r="AG1359" i="19"/>
  <c r="AH1359" i="19"/>
  <c r="AI1359" i="19"/>
  <c r="AJ1359" i="19"/>
  <c r="AK1359" i="19"/>
  <c r="AL1359" i="19"/>
  <c r="AM1359" i="19"/>
  <c r="AN1359" i="19"/>
  <c r="AO1359" i="19"/>
  <c r="AP1359" i="19"/>
  <c r="AQ1359" i="19"/>
  <c r="AR1359" i="19"/>
  <c r="AS1359" i="19"/>
  <c r="AT1359" i="19"/>
  <c r="AV1359" i="19"/>
  <c r="AW1359" i="19"/>
  <c r="AX1359" i="19"/>
  <c r="AY1359" i="19"/>
  <c r="BB1359" i="19"/>
  <c r="F1360" i="19"/>
  <c r="X1360" i="19" s="1"/>
  <c r="G1360" i="19"/>
  <c r="H1360" i="19"/>
  <c r="I1360" i="19"/>
  <c r="J1360" i="19"/>
  <c r="K1360" i="19"/>
  <c r="L1360" i="19"/>
  <c r="M1360" i="19"/>
  <c r="N1360" i="19"/>
  <c r="O1360" i="19"/>
  <c r="P1360" i="19"/>
  <c r="Q1360" i="19"/>
  <c r="R1360" i="19"/>
  <c r="S1360" i="19"/>
  <c r="T1360" i="19"/>
  <c r="U1360" i="19"/>
  <c r="V1360" i="19"/>
  <c r="W1360" i="19"/>
  <c r="Y1360" i="19"/>
  <c r="Z1360" i="19"/>
  <c r="AA1360" i="19"/>
  <c r="AB1360" i="19"/>
  <c r="AC1360" i="19"/>
  <c r="AU1360" i="19" s="1"/>
  <c r="AD1360" i="19"/>
  <c r="AE1360" i="19"/>
  <c r="AF1360" i="19"/>
  <c r="AG1360" i="19"/>
  <c r="AH1360" i="19"/>
  <c r="AI1360" i="19"/>
  <c r="AJ1360" i="19"/>
  <c r="AK1360" i="19"/>
  <c r="AL1360" i="19"/>
  <c r="AM1360" i="19"/>
  <c r="AN1360" i="19"/>
  <c r="AO1360" i="19"/>
  <c r="AP1360" i="19"/>
  <c r="AQ1360" i="19"/>
  <c r="AR1360" i="19"/>
  <c r="AT1360" i="19"/>
  <c r="AV1360" i="19"/>
  <c r="AW1360" i="19"/>
  <c r="AX1360" i="19"/>
  <c r="AY1360" i="19"/>
  <c r="BB1360" i="19"/>
  <c r="F1361" i="19"/>
  <c r="X1361" i="19" s="1"/>
  <c r="G1361" i="19"/>
  <c r="H1361" i="19"/>
  <c r="I1361" i="19"/>
  <c r="J1361" i="19"/>
  <c r="K1361" i="19"/>
  <c r="L1361" i="19"/>
  <c r="M1361" i="19"/>
  <c r="N1361" i="19"/>
  <c r="O1361" i="19"/>
  <c r="P1361" i="19"/>
  <c r="Q1361" i="19"/>
  <c r="R1361" i="19"/>
  <c r="S1361" i="19"/>
  <c r="T1361" i="19"/>
  <c r="U1361" i="19"/>
  <c r="W1361" i="19"/>
  <c r="Y1361" i="19"/>
  <c r="Z1361" i="19"/>
  <c r="AA1361" i="19"/>
  <c r="AB1361" i="19"/>
  <c r="AC1361" i="19"/>
  <c r="AS1361" i="19" s="1"/>
  <c r="AD1361" i="19"/>
  <c r="AE1361" i="19"/>
  <c r="AF1361" i="19"/>
  <c r="AG1361" i="19"/>
  <c r="AH1361" i="19"/>
  <c r="AI1361" i="19"/>
  <c r="AJ1361" i="19"/>
  <c r="AK1361" i="19"/>
  <c r="AL1361" i="19"/>
  <c r="AM1361" i="19"/>
  <c r="AN1361" i="19"/>
  <c r="AO1361" i="19"/>
  <c r="AP1361" i="19"/>
  <c r="AQ1361" i="19"/>
  <c r="AR1361" i="19"/>
  <c r="AT1361" i="19"/>
  <c r="AU1361" i="19"/>
  <c r="AV1361" i="19"/>
  <c r="AW1361" i="19"/>
  <c r="AX1361" i="19"/>
  <c r="AY1361" i="19"/>
  <c r="BB1361" i="19"/>
  <c r="F1362" i="19"/>
  <c r="V1362" i="19" s="1"/>
  <c r="G1362" i="19"/>
  <c r="H1362" i="19"/>
  <c r="I1362" i="19"/>
  <c r="J1362" i="19"/>
  <c r="K1362" i="19"/>
  <c r="L1362" i="19"/>
  <c r="M1362" i="19"/>
  <c r="N1362" i="19"/>
  <c r="O1362" i="19"/>
  <c r="P1362" i="19"/>
  <c r="Q1362" i="19"/>
  <c r="R1362" i="19"/>
  <c r="S1362" i="19"/>
  <c r="T1362" i="19"/>
  <c r="U1362" i="19"/>
  <c r="W1362" i="19"/>
  <c r="X1362" i="19"/>
  <c r="Y1362" i="19"/>
  <c r="Z1362" i="19"/>
  <c r="AA1362" i="19"/>
  <c r="AB1362" i="19"/>
  <c r="AC1362" i="19"/>
  <c r="AD1362" i="19"/>
  <c r="AE1362" i="19"/>
  <c r="AF1362" i="19"/>
  <c r="AG1362" i="19"/>
  <c r="AH1362" i="19"/>
  <c r="AI1362" i="19"/>
  <c r="AJ1362" i="19"/>
  <c r="AK1362" i="19"/>
  <c r="AL1362" i="19"/>
  <c r="AM1362" i="19"/>
  <c r="AN1362" i="19"/>
  <c r="AO1362" i="19"/>
  <c r="AP1362" i="19"/>
  <c r="AQ1362" i="19"/>
  <c r="AR1362" i="19"/>
  <c r="AS1362" i="19"/>
  <c r="AT1362" i="19"/>
  <c r="AU1362" i="19"/>
  <c r="AV1362" i="19"/>
  <c r="AW1362" i="19"/>
  <c r="AX1362" i="19"/>
  <c r="AY1362" i="19"/>
  <c r="BB1362" i="19"/>
  <c r="F1363" i="19"/>
  <c r="G1363" i="19"/>
  <c r="H1363" i="19"/>
  <c r="I1363" i="19"/>
  <c r="J1363" i="19"/>
  <c r="K1363" i="19"/>
  <c r="L1363" i="19"/>
  <c r="M1363" i="19"/>
  <c r="N1363" i="19"/>
  <c r="O1363" i="19"/>
  <c r="P1363" i="19"/>
  <c r="Q1363" i="19"/>
  <c r="R1363" i="19"/>
  <c r="S1363" i="19"/>
  <c r="T1363" i="19"/>
  <c r="U1363" i="19"/>
  <c r="V1363" i="19"/>
  <c r="W1363" i="19"/>
  <c r="X1363" i="19"/>
  <c r="Y1363" i="19"/>
  <c r="Z1363" i="19"/>
  <c r="AA1363" i="19"/>
  <c r="AB1363" i="19"/>
  <c r="AC1363" i="19"/>
  <c r="AD1363" i="19"/>
  <c r="AE1363" i="19"/>
  <c r="AF1363" i="19"/>
  <c r="AG1363" i="19"/>
  <c r="AH1363" i="19"/>
  <c r="AI1363" i="19"/>
  <c r="AJ1363" i="19"/>
  <c r="AK1363" i="19"/>
  <c r="AL1363" i="19"/>
  <c r="AM1363" i="19"/>
  <c r="AN1363" i="19"/>
  <c r="AO1363" i="19"/>
  <c r="AP1363" i="19"/>
  <c r="AQ1363" i="19"/>
  <c r="AR1363" i="19"/>
  <c r="AS1363" i="19"/>
  <c r="AT1363" i="19"/>
  <c r="AU1363" i="19"/>
  <c r="AV1363" i="19"/>
  <c r="AW1363" i="19"/>
  <c r="AX1363" i="19"/>
  <c r="AY1363" i="19"/>
  <c r="BB1363" i="19"/>
  <c r="F1364" i="19"/>
  <c r="G1364" i="19"/>
  <c r="H1364" i="19"/>
  <c r="I1364" i="19"/>
  <c r="J1364" i="19"/>
  <c r="K1364" i="19"/>
  <c r="L1364" i="19"/>
  <c r="M1364" i="19"/>
  <c r="N1364" i="19"/>
  <c r="O1364" i="19"/>
  <c r="P1364" i="19"/>
  <c r="Q1364" i="19"/>
  <c r="R1364" i="19"/>
  <c r="S1364" i="19"/>
  <c r="T1364" i="19"/>
  <c r="U1364" i="19"/>
  <c r="V1364" i="19"/>
  <c r="W1364" i="19"/>
  <c r="X1364" i="19"/>
  <c r="Y1364" i="19"/>
  <c r="Z1364" i="19"/>
  <c r="AA1364" i="19"/>
  <c r="AB1364" i="19"/>
  <c r="AC1364" i="19"/>
  <c r="AD1364" i="19"/>
  <c r="AE1364" i="19"/>
  <c r="AF1364" i="19"/>
  <c r="AG1364" i="19"/>
  <c r="AH1364" i="19"/>
  <c r="AI1364" i="19"/>
  <c r="AJ1364" i="19"/>
  <c r="AK1364" i="19"/>
  <c r="AL1364" i="19"/>
  <c r="AM1364" i="19"/>
  <c r="AN1364" i="19"/>
  <c r="AO1364" i="19"/>
  <c r="AP1364" i="19"/>
  <c r="AQ1364" i="19"/>
  <c r="AR1364" i="19"/>
  <c r="AS1364" i="19"/>
  <c r="AT1364" i="19"/>
  <c r="AU1364" i="19"/>
  <c r="AV1364" i="19"/>
  <c r="AW1364" i="19"/>
  <c r="AX1364" i="19"/>
  <c r="AY1364" i="19"/>
  <c r="BB1364" i="19"/>
  <c r="F1365" i="19"/>
  <c r="G1365" i="19"/>
  <c r="H1365" i="19"/>
  <c r="I1365" i="19"/>
  <c r="J1365" i="19"/>
  <c r="K1365" i="19"/>
  <c r="L1365" i="19"/>
  <c r="M1365" i="19"/>
  <c r="N1365" i="19"/>
  <c r="O1365" i="19"/>
  <c r="P1365" i="19"/>
  <c r="Q1365" i="19"/>
  <c r="R1365" i="19"/>
  <c r="S1365" i="19"/>
  <c r="T1365" i="19"/>
  <c r="U1365" i="19"/>
  <c r="V1365" i="19"/>
  <c r="W1365" i="19"/>
  <c r="X1365" i="19"/>
  <c r="Y1365" i="19"/>
  <c r="Z1365" i="19"/>
  <c r="AA1365" i="19"/>
  <c r="AB1365" i="19"/>
  <c r="AC1365" i="19"/>
  <c r="AD1365" i="19"/>
  <c r="AE1365" i="19"/>
  <c r="AF1365" i="19"/>
  <c r="AG1365" i="19"/>
  <c r="AH1365" i="19"/>
  <c r="AI1365" i="19"/>
  <c r="AJ1365" i="19"/>
  <c r="AK1365" i="19"/>
  <c r="AL1365" i="19"/>
  <c r="AM1365" i="19"/>
  <c r="AN1365" i="19"/>
  <c r="AO1365" i="19"/>
  <c r="AP1365" i="19"/>
  <c r="AQ1365" i="19"/>
  <c r="AR1365" i="19"/>
  <c r="AS1365" i="19"/>
  <c r="AT1365" i="19"/>
  <c r="AU1365" i="19"/>
  <c r="AV1365" i="19"/>
  <c r="AW1365" i="19"/>
  <c r="AX1365" i="19"/>
  <c r="AY1365" i="19"/>
  <c r="BB1365" i="19"/>
  <c r="F1366" i="19"/>
  <c r="G1366" i="19"/>
  <c r="H1366" i="19"/>
  <c r="I1366" i="19"/>
  <c r="J1366" i="19"/>
  <c r="K1366" i="19"/>
  <c r="L1366" i="19"/>
  <c r="M1366" i="19"/>
  <c r="N1366" i="19"/>
  <c r="O1366" i="19"/>
  <c r="P1366" i="19"/>
  <c r="Q1366" i="19"/>
  <c r="R1366" i="19"/>
  <c r="S1366" i="19"/>
  <c r="T1366" i="19"/>
  <c r="U1366" i="19"/>
  <c r="V1366" i="19"/>
  <c r="W1366" i="19"/>
  <c r="X1366" i="19"/>
  <c r="Y1366" i="19"/>
  <c r="Z1366" i="19"/>
  <c r="AA1366" i="19"/>
  <c r="AB1366" i="19"/>
  <c r="AC1366" i="19"/>
  <c r="AU1366" i="19" s="1"/>
  <c r="AD1366" i="19"/>
  <c r="AE1366" i="19"/>
  <c r="AF1366" i="19"/>
  <c r="AG1366" i="19"/>
  <c r="AH1366" i="19"/>
  <c r="AI1366" i="19"/>
  <c r="AJ1366" i="19"/>
  <c r="AK1366" i="19"/>
  <c r="AL1366" i="19"/>
  <c r="AM1366" i="19"/>
  <c r="AN1366" i="19"/>
  <c r="AO1366" i="19"/>
  <c r="AP1366" i="19"/>
  <c r="AQ1366" i="19"/>
  <c r="AR1366" i="19"/>
  <c r="AS1366" i="19"/>
  <c r="AT1366" i="19"/>
  <c r="AV1366" i="19"/>
  <c r="AW1366" i="19"/>
  <c r="AX1366" i="19"/>
  <c r="AY1366" i="19"/>
  <c r="BB1366" i="19"/>
  <c r="F1367" i="19"/>
  <c r="X1367" i="19" s="1"/>
  <c r="G1367" i="19"/>
  <c r="H1367" i="19"/>
  <c r="I1367" i="19"/>
  <c r="J1367" i="19"/>
  <c r="K1367" i="19"/>
  <c r="L1367" i="19"/>
  <c r="M1367" i="19"/>
  <c r="N1367" i="19"/>
  <c r="O1367" i="19"/>
  <c r="P1367" i="19"/>
  <c r="Q1367" i="19"/>
  <c r="R1367" i="19"/>
  <c r="S1367" i="19"/>
  <c r="T1367" i="19"/>
  <c r="U1367" i="19"/>
  <c r="V1367" i="19"/>
  <c r="W1367" i="19"/>
  <c r="Y1367" i="19"/>
  <c r="Z1367" i="19"/>
  <c r="AA1367" i="19"/>
  <c r="AB1367" i="19"/>
  <c r="AC1367" i="19"/>
  <c r="AS1367" i="19" s="1"/>
  <c r="AD1367" i="19"/>
  <c r="AE1367" i="19"/>
  <c r="AF1367" i="19"/>
  <c r="AG1367" i="19"/>
  <c r="AH1367" i="19"/>
  <c r="AI1367" i="19"/>
  <c r="AJ1367" i="19"/>
  <c r="AK1367" i="19"/>
  <c r="AL1367" i="19"/>
  <c r="AM1367" i="19"/>
  <c r="AN1367" i="19"/>
  <c r="AO1367" i="19"/>
  <c r="AP1367" i="19"/>
  <c r="AQ1367" i="19"/>
  <c r="AR1367" i="19"/>
  <c r="AT1367" i="19"/>
  <c r="AV1367" i="19"/>
  <c r="AW1367" i="19"/>
  <c r="AX1367" i="19"/>
  <c r="AY1367" i="19"/>
  <c r="BB1367" i="19"/>
  <c r="F1368" i="19"/>
  <c r="V1368" i="19" s="1"/>
  <c r="G1368" i="19"/>
  <c r="H1368" i="19"/>
  <c r="I1368" i="19"/>
  <c r="J1368" i="19"/>
  <c r="K1368" i="19"/>
  <c r="L1368" i="19"/>
  <c r="M1368" i="19"/>
  <c r="N1368" i="19"/>
  <c r="O1368" i="19"/>
  <c r="P1368" i="19"/>
  <c r="Q1368" i="19"/>
  <c r="R1368" i="19"/>
  <c r="S1368" i="19"/>
  <c r="T1368" i="19"/>
  <c r="U1368" i="19"/>
  <c r="W1368" i="19"/>
  <c r="Y1368" i="19"/>
  <c r="Z1368" i="19"/>
  <c r="AA1368" i="19"/>
  <c r="AB1368" i="19"/>
  <c r="AC1368" i="19"/>
  <c r="AU1368" i="19" s="1"/>
  <c r="AD1368" i="19"/>
  <c r="AE1368" i="19"/>
  <c r="AF1368" i="19"/>
  <c r="AG1368" i="19"/>
  <c r="AH1368" i="19"/>
  <c r="AI1368" i="19"/>
  <c r="AJ1368" i="19"/>
  <c r="AK1368" i="19"/>
  <c r="AL1368" i="19"/>
  <c r="AM1368" i="19"/>
  <c r="AN1368" i="19"/>
  <c r="AO1368" i="19"/>
  <c r="AP1368" i="19"/>
  <c r="AQ1368" i="19"/>
  <c r="AR1368" i="19"/>
  <c r="AT1368" i="19"/>
  <c r="AV1368" i="19"/>
  <c r="AW1368" i="19"/>
  <c r="AX1368" i="19"/>
  <c r="AY1368" i="19"/>
  <c r="BB1368" i="19"/>
  <c r="F1369" i="19"/>
  <c r="X1369" i="19" s="1"/>
  <c r="G1369" i="19"/>
  <c r="H1369" i="19"/>
  <c r="I1369" i="19"/>
  <c r="J1369" i="19"/>
  <c r="K1369" i="19"/>
  <c r="L1369" i="19"/>
  <c r="M1369" i="19"/>
  <c r="N1369" i="19"/>
  <c r="O1369" i="19"/>
  <c r="P1369" i="19"/>
  <c r="Q1369" i="19"/>
  <c r="R1369" i="19"/>
  <c r="S1369" i="19"/>
  <c r="T1369" i="19"/>
  <c r="U1369" i="19"/>
  <c r="W1369" i="19"/>
  <c r="Y1369" i="19"/>
  <c r="Z1369" i="19"/>
  <c r="AA1369" i="19"/>
  <c r="AB1369" i="19"/>
  <c r="AC1369" i="19"/>
  <c r="AD1369" i="19"/>
  <c r="AE1369" i="19"/>
  <c r="AF1369" i="19"/>
  <c r="AG1369" i="19"/>
  <c r="AH1369" i="19"/>
  <c r="AI1369" i="19"/>
  <c r="AJ1369" i="19"/>
  <c r="AK1369" i="19"/>
  <c r="AL1369" i="19"/>
  <c r="AM1369" i="19"/>
  <c r="AN1369" i="19"/>
  <c r="AO1369" i="19"/>
  <c r="AP1369" i="19"/>
  <c r="AQ1369" i="19"/>
  <c r="AR1369" i="19"/>
  <c r="AS1369" i="19"/>
  <c r="AT1369" i="19"/>
  <c r="AU1369" i="19"/>
  <c r="AV1369" i="19"/>
  <c r="AW1369" i="19"/>
  <c r="AX1369" i="19"/>
  <c r="AY1369" i="19"/>
  <c r="BB1369" i="19"/>
  <c r="F1370" i="19"/>
  <c r="V1370" i="19" s="1"/>
  <c r="G1370" i="19"/>
  <c r="H1370" i="19"/>
  <c r="I1370" i="19"/>
  <c r="J1370" i="19"/>
  <c r="K1370" i="19"/>
  <c r="L1370" i="19"/>
  <c r="M1370" i="19"/>
  <c r="N1370" i="19"/>
  <c r="O1370" i="19"/>
  <c r="P1370" i="19"/>
  <c r="Q1370" i="19"/>
  <c r="R1370" i="19"/>
  <c r="S1370" i="19"/>
  <c r="T1370" i="19"/>
  <c r="U1370" i="19"/>
  <c r="W1370" i="19"/>
  <c r="X1370" i="19"/>
  <c r="Y1370" i="19"/>
  <c r="Z1370" i="19"/>
  <c r="AA1370" i="19"/>
  <c r="AB1370" i="19"/>
  <c r="AC1370" i="19"/>
  <c r="AD1370" i="19"/>
  <c r="AE1370" i="19"/>
  <c r="AF1370" i="19"/>
  <c r="AG1370" i="19"/>
  <c r="AH1370" i="19"/>
  <c r="AI1370" i="19"/>
  <c r="AJ1370" i="19"/>
  <c r="AK1370" i="19"/>
  <c r="AL1370" i="19"/>
  <c r="AM1370" i="19"/>
  <c r="AN1370" i="19"/>
  <c r="AO1370" i="19"/>
  <c r="AP1370" i="19"/>
  <c r="AQ1370" i="19"/>
  <c r="AR1370" i="19"/>
  <c r="AS1370" i="19"/>
  <c r="AT1370" i="19"/>
  <c r="AU1370" i="19"/>
  <c r="AV1370" i="19"/>
  <c r="AW1370" i="19"/>
  <c r="AX1370" i="19"/>
  <c r="AY1370" i="19"/>
  <c r="BB1370" i="19"/>
  <c r="F1371" i="19"/>
  <c r="G1371" i="19"/>
  <c r="H1371" i="19"/>
  <c r="I1371" i="19"/>
  <c r="J1371" i="19"/>
  <c r="K1371" i="19"/>
  <c r="L1371" i="19"/>
  <c r="M1371" i="19"/>
  <c r="N1371" i="19"/>
  <c r="O1371" i="19"/>
  <c r="P1371" i="19"/>
  <c r="Q1371" i="19"/>
  <c r="R1371" i="19"/>
  <c r="S1371" i="19"/>
  <c r="T1371" i="19"/>
  <c r="U1371" i="19"/>
  <c r="V1371" i="19"/>
  <c r="W1371" i="19"/>
  <c r="X1371" i="19"/>
  <c r="Y1371" i="19"/>
  <c r="Z1371" i="19"/>
  <c r="AA1371" i="19"/>
  <c r="AB1371" i="19"/>
  <c r="AC1371" i="19"/>
  <c r="AD1371" i="19"/>
  <c r="AE1371" i="19"/>
  <c r="AF1371" i="19"/>
  <c r="AG1371" i="19"/>
  <c r="AH1371" i="19"/>
  <c r="AI1371" i="19"/>
  <c r="AJ1371" i="19"/>
  <c r="AK1371" i="19"/>
  <c r="AL1371" i="19"/>
  <c r="AM1371" i="19"/>
  <c r="AN1371" i="19"/>
  <c r="AO1371" i="19"/>
  <c r="AP1371" i="19"/>
  <c r="AQ1371" i="19"/>
  <c r="AR1371" i="19"/>
  <c r="AS1371" i="19"/>
  <c r="AT1371" i="19"/>
  <c r="AU1371" i="19"/>
  <c r="AV1371" i="19"/>
  <c r="AW1371" i="19"/>
  <c r="AX1371" i="19"/>
  <c r="AY1371" i="19"/>
  <c r="BB1371" i="19"/>
  <c r="F1372" i="19"/>
  <c r="G1372" i="19"/>
  <c r="H1372" i="19"/>
  <c r="I1372" i="19"/>
  <c r="J1372" i="19"/>
  <c r="K1372" i="19"/>
  <c r="L1372" i="19"/>
  <c r="M1372" i="19"/>
  <c r="N1372" i="19"/>
  <c r="O1372" i="19"/>
  <c r="P1372" i="19"/>
  <c r="Q1372" i="19"/>
  <c r="R1372" i="19"/>
  <c r="S1372" i="19"/>
  <c r="T1372" i="19"/>
  <c r="U1372" i="19"/>
  <c r="V1372" i="19"/>
  <c r="W1372" i="19"/>
  <c r="X1372" i="19"/>
  <c r="Y1372" i="19"/>
  <c r="Z1372" i="19"/>
  <c r="AA1372" i="19"/>
  <c r="AB1372" i="19"/>
  <c r="AC1372" i="19"/>
  <c r="AD1372" i="19"/>
  <c r="AE1372" i="19"/>
  <c r="AF1372" i="19"/>
  <c r="AG1372" i="19"/>
  <c r="AH1372" i="19"/>
  <c r="AI1372" i="19"/>
  <c r="AJ1372" i="19"/>
  <c r="AK1372" i="19"/>
  <c r="AL1372" i="19"/>
  <c r="AM1372" i="19"/>
  <c r="AN1372" i="19"/>
  <c r="AO1372" i="19"/>
  <c r="AP1372" i="19"/>
  <c r="AQ1372" i="19"/>
  <c r="AR1372" i="19"/>
  <c r="AS1372" i="19"/>
  <c r="AT1372" i="19"/>
  <c r="AU1372" i="19"/>
  <c r="AV1372" i="19"/>
  <c r="AW1372" i="19"/>
  <c r="AX1372" i="19"/>
  <c r="AY1372" i="19"/>
  <c r="BB1372" i="19"/>
  <c r="F1373" i="19"/>
  <c r="G1373" i="19"/>
  <c r="H1373" i="19"/>
  <c r="I1373" i="19"/>
  <c r="J1373" i="19"/>
  <c r="K1373" i="19"/>
  <c r="L1373" i="19"/>
  <c r="M1373" i="19"/>
  <c r="N1373" i="19"/>
  <c r="O1373" i="19"/>
  <c r="P1373" i="19"/>
  <c r="Q1373" i="19"/>
  <c r="R1373" i="19"/>
  <c r="S1373" i="19"/>
  <c r="T1373" i="19"/>
  <c r="U1373" i="19"/>
  <c r="V1373" i="19"/>
  <c r="W1373" i="19"/>
  <c r="X1373" i="19"/>
  <c r="Y1373" i="19"/>
  <c r="Z1373" i="19"/>
  <c r="AA1373" i="19"/>
  <c r="AB1373" i="19"/>
  <c r="AC1373" i="19"/>
  <c r="AD1373" i="19"/>
  <c r="AE1373" i="19"/>
  <c r="AF1373" i="19"/>
  <c r="AG1373" i="19"/>
  <c r="AH1373" i="19"/>
  <c r="AI1373" i="19"/>
  <c r="AJ1373" i="19"/>
  <c r="AK1373" i="19"/>
  <c r="AL1373" i="19"/>
  <c r="AM1373" i="19"/>
  <c r="AN1373" i="19"/>
  <c r="AO1373" i="19"/>
  <c r="AP1373" i="19"/>
  <c r="AQ1373" i="19"/>
  <c r="AR1373" i="19"/>
  <c r="AS1373" i="19"/>
  <c r="AT1373" i="19"/>
  <c r="AU1373" i="19"/>
  <c r="AV1373" i="19"/>
  <c r="AW1373" i="19"/>
  <c r="AX1373" i="19"/>
  <c r="AY1373" i="19"/>
  <c r="BB1373" i="19"/>
  <c r="F1374" i="19"/>
  <c r="G1374" i="19"/>
  <c r="H1374" i="19"/>
  <c r="I1374" i="19"/>
  <c r="J1374" i="19"/>
  <c r="K1374" i="19"/>
  <c r="L1374" i="19"/>
  <c r="M1374" i="19"/>
  <c r="N1374" i="19"/>
  <c r="O1374" i="19"/>
  <c r="P1374" i="19"/>
  <c r="Q1374" i="19"/>
  <c r="R1374" i="19"/>
  <c r="S1374" i="19"/>
  <c r="T1374" i="19"/>
  <c r="U1374" i="19"/>
  <c r="V1374" i="19"/>
  <c r="W1374" i="19"/>
  <c r="X1374" i="19"/>
  <c r="Y1374" i="19"/>
  <c r="Z1374" i="19"/>
  <c r="AA1374" i="19"/>
  <c r="AB1374" i="19"/>
  <c r="AC1374" i="19"/>
  <c r="AU1374" i="19" s="1"/>
  <c r="AD1374" i="19"/>
  <c r="AE1374" i="19"/>
  <c r="AF1374" i="19"/>
  <c r="AG1374" i="19"/>
  <c r="AH1374" i="19"/>
  <c r="AI1374" i="19"/>
  <c r="AJ1374" i="19"/>
  <c r="AK1374" i="19"/>
  <c r="AL1374" i="19"/>
  <c r="AM1374" i="19"/>
  <c r="AN1374" i="19"/>
  <c r="AO1374" i="19"/>
  <c r="AP1374" i="19"/>
  <c r="AQ1374" i="19"/>
  <c r="AR1374" i="19"/>
  <c r="AS1374" i="19"/>
  <c r="AT1374" i="19"/>
  <c r="AV1374" i="19"/>
  <c r="AW1374" i="19"/>
  <c r="AX1374" i="19"/>
  <c r="AY1374" i="19"/>
  <c r="BB1374" i="19"/>
  <c r="F1375" i="19"/>
  <c r="X1375" i="19" s="1"/>
  <c r="G1375" i="19"/>
  <c r="H1375" i="19"/>
  <c r="I1375" i="19"/>
  <c r="J1375" i="19"/>
  <c r="K1375" i="19"/>
  <c r="L1375" i="19"/>
  <c r="M1375" i="19"/>
  <c r="N1375" i="19"/>
  <c r="O1375" i="19"/>
  <c r="P1375" i="19"/>
  <c r="Q1375" i="19"/>
  <c r="R1375" i="19"/>
  <c r="S1375" i="19"/>
  <c r="T1375" i="19"/>
  <c r="U1375" i="19"/>
  <c r="V1375" i="19"/>
  <c r="W1375" i="19"/>
  <c r="Y1375" i="19"/>
  <c r="Z1375" i="19"/>
  <c r="AA1375" i="19"/>
  <c r="AB1375" i="19"/>
  <c r="AC1375" i="19"/>
  <c r="AS1375" i="19" s="1"/>
  <c r="AD1375" i="19"/>
  <c r="AE1375" i="19"/>
  <c r="AF1375" i="19"/>
  <c r="AG1375" i="19"/>
  <c r="AH1375" i="19"/>
  <c r="AI1375" i="19"/>
  <c r="AJ1375" i="19"/>
  <c r="AK1375" i="19"/>
  <c r="AL1375" i="19"/>
  <c r="AM1375" i="19"/>
  <c r="AN1375" i="19"/>
  <c r="AO1375" i="19"/>
  <c r="AP1375" i="19"/>
  <c r="AQ1375" i="19"/>
  <c r="AR1375" i="19"/>
  <c r="AT1375" i="19"/>
  <c r="AV1375" i="19"/>
  <c r="AW1375" i="19"/>
  <c r="AX1375" i="19"/>
  <c r="AY1375" i="19"/>
  <c r="BB1375" i="19"/>
  <c r="F1376" i="19"/>
  <c r="X1376" i="19" s="1"/>
  <c r="G1376" i="19"/>
  <c r="H1376" i="19"/>
  <c r="I1376" i="19"/>
  <c r="J1376" i="19"/>
  <c r="K1376" i="19"/>
  <c r="L1376" i="19"/>
  <c r="M1376" i="19"/>
  <c r="N1376" i="19"/>
  <c r="O1376" i="19"/>
  <c r="P1376" i="19"/>
  <c r="Q1376" i="19"/>
  <c r="R1376" i="19"/>
  <c r="S1376" i="19"/>
  <c r="T1376" i="19"/>
  <c r="U1376" i="19"/>
  <c r="W1376" i="19"/>
  <c r="Y1376" i="19"/>
  <c r="Z1376" i="19"/>
  <c r="AA1376" i="19"/>
  <c r="AB1376" i="19"/>
  <c r="AC1376" i="19"/>
  <c r="AU1376" i="19" s="1"/>
  <c r="AD1376" i="19"/>
  <c r="AE1376" i="19"/>
  <c r="AF1376" i="19"/>
  <c r="AG1376" i="19"/>
  <c r="AH1376" i="19"/>
  <c r="AI1376" i="19"/>
  <c r="AJ1376" i="19"/>
  <c r="AK1376" i="19"/>
  <c r="AL1376" i="19"/>
  <c r="AM1376" i="19"/>
  <c r="AN1376" i="19"/>
  <c r="AO1376" i="19"/>
  <c r="AP1376" i="19"/>
  <c r="AQ1376" i="19"/>
  <c r="AR1376" i="19"/>
  <c r="AS1376" i="19"/>
  <c r="AT1376" i="19"/>
  <c r="AV1376" i="19"/>
  <c r="AW1376" i="19"/>
  <c r="AX1376" i="19"/>
  <c r="AY1376" i="19"/>
  <c r="BB1376" i="19"/>
  <c r="F1377" i="19"/>
  <c r="X1377" i="19" s="1"/>
  <c r="G1377" i="19"/>
  <c r="H1377" i="19"/>
  <c r="I1377" i="19"/>
  <c r="J1377" i="19"/>
  <c r="K1377" i="19"/>
  <c r="L1377" i="19"/>
  <c r="M1377" i="19"/>
  <c r="N1377" i="19"/>
  <c r="O1377" i="19"/>
  <c r="P1377" i="19"/>
  <c r="Q1377" i="19"/>
  <c r="R1377" i="19"/>
  <c r="S1377" i="19"/>
  <c r="T1377" i="19"/>
  <c r="U1377" i="19"/>
  <c r="W1377" i="19"/>
  <c r="Y1377" i="19"/>
  <c r="Z1377" i="19"/>
  <c r="AA1377" i="19"/>
  <c r="AB1377" i="19"/>
  <c r="AC1377" i="19"/>
  <c r="AD1377" i="19"/>
  <c r="AE1377" i="19"/>
  <c r="AF1377" i="19"/>
  <c r="AG1377" i="19"/>
  <c r="AH1377" i="19"/>
  <c r="AI1377" i="19"/>
  <c r="AJ1377" i="19"/>
  <c r="AK1377" i="19"/>
  <c r="AL1377" i="19"/>
  <c r="AM1377" i="19"/>
  <c r="AN1377" i="19"/>
  <c r="AO1377" i="19"/>
  <c r="AP1377" i="19"/>
  <c r="AQ1377" i="19"/>
  <c r="AR1377" i="19"/>
  <c r="AS1377" i="19"/>
  <c r="AT1377" i="19"/>
  <c r="AU1377" i="19"/>
  <c r="AV1377" i="19"/>
  <c r="AW1377" i="19"/>
  <c r="AX1377" i="19"/>
  <c r="AY1377" i="19"/>
  <c r="BB1377" i="19"/>
  <c r="F1378" i="19"/>
  <c r="V1378" i="19" s="1"/>
  <c r="G1378" i="19"/>
  <c r="H1378" i="19"/>
  <c r="I1378" i="19"/>
  <c r="J1378" i="19"/>
  <c r="K1378" i="19"/>
  <c r="L1378" i="19"/>
  <c r="M1378" i="19"/>
  <c r="N1378" i="19"/>
  <c r="O1378" i="19"/>
  <c r="P1378" i="19"/>
  <c r="Q1378" i="19"/>
  <c r="R1378" i="19"/>
  <c r="S1378" i="19"/>
  <c r="T1378" i="19"/>
  <c r="U1378" i="19"/>
  <c r="W1378" i="19"/>
  <c r="X1378" i="19"/>
  <c r="Y1378" i="19"/>
  <c r="Z1378" i="19"/>
  <c r="AA1378" i="19"/>
  <c r="AB1378" i="19"/>
  <c r="AC1378" i="19"/>
  <c r="AD1378" i="19"/>
  <c r="AE1378" i="19"/>
  <c r="AF1378" i="19"/>
  <c r="AG1378" i="19"/>
  <c r="AH1378" i="19"/>
  <c r="AI1378" i="19"/>
  <c r="AJ1378" i="19"/>
  <c r="AK1378" i="19"/>
  <c r="AL1378" i="19"/>
  <c r="AM1378" i="19"/>
  <c r="AN1378" i="19"/>
  <c r="AO1378" i="19"/>
  <c r="AP1378" i="19"/>
  <c r="AQ1378" i="19"/>
  <c r="AR1378" i="19"/>
  <c r="AS1378" i="19"/>
  <c r="AT1378" i="19"/>
  <c r="AU1378" i="19"/>
  <c r="AV1378" i="19"/>
  <c r="AW1378" i="19"/>
  <c r="AX1378" i="19"/>
  <c r="AY1378" i="19"/>
  <c r="BB1378" i="19"/>
  <c r="F1379" i="19"/>
  <c r="G1379" i="19"/>
  <c r="H1379" i="19"/>
  <c r="I1379" i="19"/>
  <c r="J1379" i="19"/>
  <c r="K1379" i="19"/>
  <c r="L1379" i="19"/>
  <c r="M1379" i="19"/>
  <c r="N1379" i="19"/>
  <c r="O1379" i="19"/>
  <c r="P1379" i="19"/>
  <c r="Q1379" i="19"/>
  <c r="R1379" i="19"/>
  <c r="S1379" i="19"/>
  <c r="T1379" i="19"/>
  <c r="U1379" i="19"/>
  <c r="V1379" i="19"/>
  <c r="W1379" i="19"/>
  <c r="X1379" i="19"/>
  <c r="Y1379" i="19"/>
  <c r="Z1379" i="19"/>
  <c r="AA1379" i="19"/>
  <c r="AB1379" i="19"/>
  <c r="AC1379" i="19"/>
  <c r="AD1379" i="19"/>
  <c r="AE1379" i="19"/>
  <c r="AF1379" i="19"/>
  <c r="AG1379" i="19"/>
  <c r="AH1379" i="19"/>
  <c r="AI1379" i="19"/>
  <c r="AJ1379" i="19"/>
  <c r="AK1379" i="19"/>
  <c r="AL1379" i="19"/>
  <c r="AM1379" i="19"/>
  <c r="AN1379" i="19"/>
  <c r="AO1379" i="19"/>
  <c r="AP1379" i="19"/>
  <c r="AQ1379" i="19"/>
  <c r="AR1379" i="19"/>
  <c r="AS1379" i="19"/>
  <c r="AT1379" i="19"/>
  <c r="AU1379" i="19"/>
  <c r="AV1379" i="19"/>
  <c r="AW1379" i="19"/>
  <c r="AX1379" i="19"/>
  <c r="AY1379" i="19"/>
  <c r="BB1379" i="19"/>
  <c r="F1380" i="19"/>
  <c r="G1380" i="19"/>
  <c r="H1380" i="19"/>
  <c r="I1380" i="19"/>
  <c r="J1380" i="19"/>
  <c r="K1380" i="19"/>
  <c r="L1380" i="19"/>
  <c r="M1380" i="19"/>
  <c r="N1380" i="19"/>
  <c r="O1380" i="19"/>
  <c r="P1380" i="19"/>
  <c r="Q1380" i="19"/>
  <c r="R1380" i="19"/>
  <c r="S1380" i="19"/>
  <c r="T1380" i="19"/>
  <c r="U1380" i="19"/>
  <c r="V1380" i="19"/>
  <c r="W1380" i="19"/>
  <c r="X1380" i="19"/>
  <c r="Y1380" i="19"/>
  <c r="Z1380" i="19"/>
  <c r="AA1380" i="19"/>
  <c r="AB1380" i="19"/>
  <c r="AC1380" i="19"/>
  <c r="AD1380" i="19"/>
  <c r="AE1380" i="19"/>
  <c r="AF1380" i="19"/>
  <c r="AG1380" i="19"/>
  <c r="AH1380" i="19"/>
  <c r="AI1380" i="19"/>
  <c r="AJ1380" i="19"/>
  <c r="AK1380" i="19"/>
  <c r="AL1380" i="19"/>
  <c r="AM1380" i="19"/>
  <c r="AN1380" i="19"/>
  <c r="AO1380" i="19"/>
  <c r="AP1380" i="19"/>
  <c r="AQ1380" i="19"/>
  <c r="AR1380" i="19"/>
  <c r="AS1380" i="19"/>
  <c r="AT1380" i="19"/>
  <c r="AU1380" i="19"/>
  <c r="AV1380" i="19"/>
  <c r="AW1380" i="19"/>
  <c r="AX1380" i="19"/>
  <c r="AY1380" i="19"/>
  <c r="BB1380" i="19"/>
  <c r="F1381" i="19"/>
  <c r="G1381" i="19"/>
  <c r="H1381" i="19"/>
  <c r="I1381" i="19"/>
  <c r="J1381" i="19"/>
  <c r="K1381" i="19"/>
  <c r="L1381" i="19"/>
  <c r="M1381" i="19"/>
  <c r="N1381" i="19"/>
  <c r="O1381" i="19"/>
  <c r="P1381" i="19"/>
  <c r="Q1381" i="19"/>
  <c r="R1381" i="19"/>
  <c r="S1381" i="19"/>
  <c r="T1381" i="19"/>
  <c r="U1381" i="19"/>
  <c r="V1381" i="19"/>
  <c r="W1381" i="19"/>
  <c r="X1381" i="19"/>
  <c r="Y1381" i="19"/>
  <c r="Z1381" i="19"/>
  <c r="AA1381" i="19"/>
  <c r="AB1381" i="19"/>
  <c r="AC1381" i="19"/>
  <c r="AD1381" i="19"/>
  <c r="AE1381" i="19"/>
  <c r="AF1381" i="19"/>
  <c r="AG1381" i="19"/>
  <c r="AH1381" i="19"/>
  <c r="AI1381" i="19"/>
  <c r="AJ1381" i="19"/>
  <c r="AK1381" i="19"/>
  <c r="AL1381" i="19"/>
  <c r="AM1381" i="19"/>
  <c r="AN1381" i="19"/>
  <c r="AO1381" i="19"/>
  <c r="AP1381" i="19"/>
  <c r="AQ1381" i="19"/>
  <c r="AR1381" i="19"/>
  <c r="AS1381" i="19"/>
  <c r="AT1381" i="19"/>
  <c r="AU1381" i="19"/>
  <c r="AV1381" i="19"/>
  <c r="AW1381" i="19"/>
  <c r="AX1381" i="19"/>
  <c r="AY1381" i="19"/>
  <c r="BB1381" i="19"/>
  <c r="F1382" i="19"/>
  <c r="G1382" i="19"/>
  <c r="H1382" i="19"/>
  <c r="I1382" i="19"/>
  <c r="J1382" i="19"/>
  <c r="K1382" i="19"/>
  <c r="L1382" i="19"/>
  <c r="M1382" i="19"/>
  <c r="N1382" i="19"/>
  <c r="O1382" i="19"/>
  <c r="P1382" i="19"/>
  <c r="Q1382" i="19"/>
  <c r="R1382" i="19"/>
  <c r="S1382" i="19"/>
  <c r="T1382" i="19"/>
  <c r="U1382" i="19"/>
  <c r="V1382" i="19"/>
  <c r="W1382" i="19"/>
  <c r="X1382" i="19"/>
  <c r="Y1382" i="19"/>
  <c r="Z1382" i="19"/>
  <c r="AA1382" i="19"/>
  <c r="AB1382" i="19"/>
  <c r="AC1382" i="19"/>
  <c r="AU1382" i="19" s="1"/>
  <c r="AD1382" i="19"/>
  <c r="AE1382" i="19"/>
  <c r="AF1382" i="19"/>
  <c r="AG1382" i="19"/>
  <c r="AH1382" i="19"/>
  <c r="AI1382" i="19"/>
  <c r="AJ1382" i="19"/>
  <c r="AK1382" i="19"/>
  <c r="AL1382" i="19"/>
  <c r="AM1382" i="19"/>
  <c r="AN1382" i="19"/>
  <c r="AO1382" i="19"/>
  <c r="AP1382" i="19"/>
  <c r="AQ1382" i="19"/>
  <c r="AR1382" i="19"/>
  <c r="AS1382" i="19"/>
  <c r="AT1382" i="19"/>
  <c r="AV1382" i="19"/>
  <c r="AW1382" i="19"/>
  <c r="AX1382" i="19"/>
  <c r="AY1382" i="19"/>
  <c r="BB1382" i="19"/>
  <c r="F1383" i="19"/>
  <c r="X1383" i="19" s="1"/>
  <c r="G1383" i="19"/>
  <c r="H1383" i="19"/>
  <c r="I1383" i="19"/>
  <c r="J1383" i="19"/>
  <c r="K1383" i="19"/>
  <c r="L1383" i="19"/>
  <c r="M1383" i="19"/>
  <c r="N1383" i="19"/>
  <c r="O1383" i="19"/>
  <c r="P1383" i="19"/>
  <c r="Q1383" i="19"/>
  <c r="R1383" i="19"/>
  <c r="S1383" i="19"/>
  <c r="T1383" i="19"/>
  <c r="U1383" i="19"/>
  <c r="V1383" i="19"/>
  <c r="W1383" i="19"/>
  <c r="Y1383" i="19"/>
  <c r="Z1383" i="19"/>
  <c r="AA1383" i="19"/>
  <c r="AB1383" i="19"/>
  <c r="AC1383" i="19"/>
  <c r="AU1383" i="19" s="1"/>
  <c r="AD1383" i="19"/>
  <c r="AE1383" i="19"/>
  <c r="AF1383" i="19"/>
  <c r="AG1383" i="19"/>
  <c r="AH1383" i="19"/>
  <c r="AI1383" i="19"/>
  <c r="AJ1383" i="19"/>
  <c r="AK1383" i="19"/>
  <c r="AL1383" i="19"/>
  <c r="AM1383" i="19"/>
  <c r="AN1383" i="19"/>
  <c r="AO1383" i="19"/>
  <c r="AP1383" i="19"/>
  <c r="AQ1383" i="19"/>
  <c r="AR1383" i="19"/>
  <c r="AT1383" i="19"/>
  <c r="AV1383" i="19"/>
  <c r="AW1383" i="19"/>
  <c r="AX1383" i="19"/>
  <c r="AY1383" i="19"/>
  <c r="BB1383" i="19"/>
  <c r="F1384" i="19"/>
  <c r="X1384" i="19" s="1"/>
  <c r="G1384" i="19"/>
  <c r="H1384" i="19"/>
  <c r="I1384" i="19"/>
  <c r="J1384" i="19"/>
  <c r="K1384" i="19"/>
  <c r="L1384" i="19"/>
  <c r="M1384" i="19"/>
  <c r="N1384" i="19"/>
  <c r="O1384" i="19"/>
  <c r="P1384" i="19"/>
  <c r="Q1384" i="19"/>
  <c r="R1384" i="19"/>
  <c r="S1384" i="19"/>
  <c r="T1384" i="19"/>
  <c r="U1384" i="19"/>
  <c r="V1384" i="19"/>
  <c r="W1384" i="19"/>
  <c r="Y1384" i="19"/>
  <c r="Z1384" i="19"/>
  <c r="AA1384" i="19"/>
  <c r="AB1384" i="19"/>
  <c r="AC1384" i="19"/>
  <c r="AU1384" i="19" s="1"/>
  <c r="AD1384" i="19"/>
  <c r="AE1384" i="19"/>
  <c r="AF1384" i="19"/>
  <c r="AG1384" i="19"/>
  <c r="AH1384" i="19"/>
  <c r="AI1384" i="19"/>
  <c r="AJ1384" i="19"/>
  <c r="AK1384" i="19"/>
  <c r="AL1384" i="19"/>
  <c r="AM1384" i="19"/>
  <c r="AN1384" i="19"/>
  <c r="AO1384" i="19"/>
  <c r="AP1384" i="19"/>
  <c r="AQ1384" i="19"/>
  <c r="AR1384" i="19"/>
  <c r="AT1384" i="19"/>
  <c r="AV1384" i="19"/>
  <c r="AW1384" i="19"/>
  <c r="AX1384" i="19"/>
  <c r="AY1384" i="19"/>
  <c r="BB1384" i="19"/>
  <c r="F1385" i="19"/>
  <c r="X1385" i="19" s="1"/>
  <c r="G1385" i="19"/>
  <c r="H1385" i="19"/>
  <c r="I1385" i="19"/>
  <c r="J1385" i="19"/>
  <c r="K1385" i="19"/>
  <c r="L1385" i="19"/>
  <c r="M1385" i="19"/>
  <c r="N1385" i="19"/>
  <c r="O1385" i="19"/>
  <c r="P1385" i="19"/>
  <c r="Q1385" i="19"/>
  <c r="R1385" i="19"/>
  <c r="S1385" i="19"/>
  <c r="T1385" i="19"/>
  <c r="U1385" i="19"/>
  <c r="W1385" i="19"/>
  <c r="Y1385" i="19"/>
  <c r="Z1385" i="19"/>
  <c r="AA1385" i="19"/>
  <c r="AB1385" i="19"/>
  <c r="AC1385" i="19"/>
  <c r="AS1385" i="19" s="1"/>
  <c r="AD1385" i="19"/>
  <c r="AE1385" i="19"/>
  <c r="AF1385" i="19"/>
  <c r="AG1385" i="19"/>
  <c r="AH1385" i="19"/>
  <c r="AI1385" i="19"/>
  <c r="AJ1385" i="19"/>
  <c r="AK1385" i="19"/>
  <c r="AL1385" i="19"/>
  <c r="AM1385" i="19"/>
  <c r="AN1385" i="19"/>
  <c r="AO1385" i="19"/>
  <c r="AP1385" i="19"/>
  <c r="AQ1385" i="19"/>
  <c r="AR1385" i="19"/>
  <c r="AT1385" i="19"/>
  <c r="AU1385" i="19"/>
  <c r="AV1385" i="19"/>
  <c r="AW1385" i="19"/>
  <c r="AX1385" i="19"/>
  <c r="AY1385" i="19"/>
  <c r="BB1385" i="19"/>
  <c r="F1386" i="19"/>
  <c r="G1386" i="19"/>
  <c r="H1386" i="19"/>
  <c r="I1386" i="19"/>
  <c r="J1386" i="19"/>
  <c r="K1386" i="19"/>
  <c r="L1386" i="19"/>
  <c r="M1386" i="19"/>
  <c r="N1386" i="19"/>
  <c r="O1386" i="19"/>
  <c r="P1386" i="19"/>
  <c r="Q1386" i="19"/>
  <c r="R1386" i="19"/>
  <c r="S1386" i="19"/>
  <c r="T1386" i="19"/>
  <c r="U1386" i="19"/>
  <c r="V1386" i="19"/>
  <c r="W1386" i="19"/>
  <c r="X1386" i="19"/>
  <c r="Y1386" i="19"/>
  <c r="Z1386" i="19"/>
  <c r="AA1386" i="19"/>
  <c r="AB1386" i="19"/>
  <c r="AC1386" i="19"/>
  <c r="AD1386" i="19"/>
  <c r="AE1386" i="19"/>
  <c r="AF1386" i="19"/>
  <c r="AG1386" i="19"/>
  <c r="AH1386" i="19"/>
  <c r="AI1386" i="19"/>
  <c r="AJ1386" i="19"/>
  <c r="AK1386" i="19"/>
  <c r="AL1386" i="19"/>
  <c r="AM1386" i="19"/>
  <c r="AN1386" i="19"/>
  <c r="AO1386" i="19"/>
  <c r="AP1386" i="19"/>
  <c r="AQ1386" i="19"/>
  <c r="AR1386" i="19"/>
  <c r="AS1386" i="19"/>
  <c r="AT1386" i="19"/>
  <c r="AU1386" i="19"/>
  <c r="AV1386" i="19"/>
  <c r="AW1386" i="19"/>
  <c r="AX1386" i="19"/>
  <c r="AY1386" i="19"/>
  <c r="BB1386" i="19"/>
  <c r="F1387" i="19"/>
  <c r="G1387" i="19"/>
  <c r="H1387" i="19"/>
  <c r="I1387" i="19"/>
  <c r="J1387" i="19"/>
  <c r="K1387" i="19"/>
  <c r="L1387" i="19"/>
  <c r="M1387" i="19"/>
  <c r="N1387" i="19"/>
  <c r="O1387" i="19"/>
  <c r="P1387" i="19"/>
  <c r="Q1387" i="19"/>
  <c r="R1387" i="19"/>
  <c r="S1387" i="19"/>
  <c r="T1387" i="19"/>
  <c r="U1387" i="19"/>
  <c r="V1387" i="19"/>
  <c r="W1387" i="19"/>
  <c r="X1387" i="19"/>
  <c r="Y1387" i="19"/>
  <c r="Z1387" i="19"/>
  <c r="AA1387" i="19"/>
  <c r="AB1387" i="19"/>
  <c r="AC1387" i="19"/>
  <c r="AD1387" i="19"/>
  <c r="AE1387" i="19"/>
  <c r="AF1387" i="19"/>
  <c r="AG1387" i="19"/>
  <c r="AH1387" i="19"/>
  <c r="AI1387" i="19"/>
  <c r="AJ1387" i="19"/>
  <c r="AK1387" i="19"/>
  <c r="AL1387" i="19"/>
  <c r="AM1387" i="19"/>
  <c r="AN1387" i="19"/>
  <c r="AO1387" i="19"/>
  <c r="AP1387" i="19"/>
  <c r="AQ1387" i="19"/>
  <c r="AR1387" i="19"/>
  <c r="AS1387" i="19"/>
  <c r="AT1387" i="19"/>
  <c r="AU1387" i="19"/>
  <c r="AV1387" i="19"/>
  <c r="AW1387" i="19"/>
  <c r="AX1387" i="19"/>
  <c r="AY1387" i="19"/>
  <c r="BB1387" i="19"/>
  <c r="F1388" i="19"/>
  <c r="G1388" i="19"/>
  <c r="H1388" i="19"/>
  <c r="I1388" i="19"/>
  <c r="J1388" i="19"/>
  <c r="K1388" i="19"/>
  <c r="L1388" i="19"/>
  <c r="M1388" i="19"/>
  <c r="N1388" i="19"/>
  <c r="O1388" i="19"/>
  <c r="P1388" i="19"/>
  <c r="Q1388" i="19"/>
  <c r="R1388" i="19"/>
  <c r="S1388" i="19"/>
  <c r="T1388" i="19"/>
  <c r="U1388" i="19"/>
  <c r="V1388" i="19"/>
  <c r="W1388" i="19"/>
  <c r="X1388" i="19"/>
  <c r="Y1388" i="19"/>
  <c r="Z1388" i="19"/>
  <c r="AA1388" i="19"/>
  <c r="AB1388" i="19"/>
  <c r="AC1388" i="19"/>
  <c r="AD1388" i="19"/>
  <c r="AE1388" i="19"/>
  <c r="AF1388" i="19"/>
  <c r="AG1388" i="19"/>
  <c r="AH1388" i="19"/>
  <c r="AI1388" i="19"/>
  <c r="AJ1388" i="19"/>
  <c r="AK1388" i="19"/>
  <c r="AL1388" i="19"/>
  <c r="AM1388" i="19"/>
  <c r="AN1388" i="19"/>
  <c r="AO1388" i="19"/>
  <c r="AP1388" i="19"/>
  <c r="AQ1388" i="19"/>
  <c r="AR1388" i="19"/>
  <c r="AS1388" i="19"/>
  <c r="AT1388" i="19"/>
  <c r="AU1388" i="19"/>
  <c r="AV1388" i="19"/>
  <c r="AW1388" i="19"/>
  <c r="AX1388" i="19"/>
  <c r="AY1388" i="19"/>
  <c r="BB1388" i="19"/>
  <c r="F1389" i="19"/>
  <c r="G1389" i="19"/>
  <c r="H1389" i="19"/>
  <c r="I1389" i="19"/>
  <c r="J1389" i="19"/>
  <c r="K1389" i="19"/>
  <c r="L1389" i="19"/>
  <c r="M1389" i="19"/>
  <c r="N1389" i="19"/>
  <c r="O1389" i="19"/>
  <c r="P1389" i="19"/>
  <c r="Q1389" i="19"/>
  <c r="R1389" i="19"/>
  <c r="S1389" i="19"/>
  <c r="T1389" i="19"/>
  <c r="U1389" i="19"/>
  <c r="V1389" i="19"/>
  <c r="W1389" i="19"/>
  <c r="X1389" i="19"/>
  <c r="Y1389" i="19"/>
  <c r="Z1389" i="19"/>
  <c r="AA1389" i="19"/>
  <c r="AB1389" i="19"/>
  <c r="AC1389" i="19"/>
  <c r="AD1389" i="19"/>
  <c r="AE1389" i="19"/>
  <c r="AF1389" i="19"/>
  <c r="AG1389" i="19"/>
  <c r="AH1389" i="19"/>
  <c r="AI1389" i="19"/>
  <c r="AJ1389" i="19"/>
  <c r="AK1389" i="19"/>
  <c r="AL1389" i="19"/>
  <c r="AM1389" i="19"/>
  <c r="AN1389" i="19"/>
  <c r="AO1389" i="19"/>
  <c r="AP1389" i="19"/>
  <c r="AQ1389" i="19"/>
  <c r="AR1389" i="19"/>
  <c r="AS1389" i="19"/>
  <c r="AT1389" i="19"/>
  <c r="AU1389" i="19"/>
  <c r="AV1389" i="19"/>
  <c r="AW1389" i="19"/>
  <c r="AX1389" i="19"/>
  <c r="AY1389" i="19"/>
  <c r="BB1389" i="19"/>
  <c r="F1390" i="19"/>
  <c r="G1390" i="19"/>
  <c r="H1390" i="19"/>
  <c r="I1390" i="19"/>
  <c r="J1390" i="19"/>
  <c r="K1390" i="19"/>
  <c r="L1390" i="19"/>
  <c r="M1390" i="19"/>
  <c r="N1390" i="19"/>
  <c r="O1390" i="19"/>
  <c r="P1390" i="19"/>
  <c r="Q1390" i="19"/>
  <c r="R1390" i="19"/>
  <c r="S1390" i="19"/>
  <c r="T1390" i="19"/>
  <c r="U1390" i="19"/>
  <c r="V1390" i="19"/>
  <c r="W1390" i="19"/>
  <c r="X1390" i="19"/>
  <c r="Y1390" i="19"/>
  <c r="Z1390" i="19"/>
  <c r="AA1390" i="19"/>
  <c r="AB1390" i="19"/>
  <c r="AC1390" i="19"/>
  <c r="AU1390" i="19" s="1"/>
  <c r="AD1390" i="19"/>
  <c r="AE1390" i="19"/>
  <c r="AF1390" i="19"/>
  <c r="AG1390" i="19"/>
  <c r="AH1390" i="19"/>
  <c r="AI1390" i="19"/>
  <c r="AJ1390" i="19"/>
  <c r="AK1390" i="19"/>
  <c r="AL1390" i="19"/>
  <c r="AM1390" i="19"/>
  <c r="AN1390" i="19"/>
  <c r="AO1390" i="19"/>
  <c r="AP1390" i="19"/>
  <c r="AQ1390" i="19"/>
  <c r="AR1390" i="19"/>
  <c r="AS1390" i="19"/>
  <c r="AT1390" i="19"/>
  <c r="AV1390" i="19"/>
  <c r="AW1390" i="19"/>
  <c r="AX1390" i="19"/>
  <c r="AY1390" i="19"/>
  <c r="BB1390" i="19"/>
  <c r="F1391" i="19"/>
  <c r="X1391" i="19" s="1"/>
  <c r="G1391" i="19"/>
  <c r="H1391" i="19"/>
  <c r="I1391" i="19"/>
  <c r="J1391" i="19"/>
  <c r="K1391" i="19"/>
  <c r="L1391" i="19"/>
  <c r="M1391" i="19"/>
  <c r="N1391" i="19"/>
  <c r="O1391" i="19"/>
  <c r="P1391" i="19"/>
  <c r="Q1391" i="19"/>
  <c r="R1391" i="19"/>
  <c r="S1391" i="19"/>
  <c r="T1391" i="19"/>
  <c r="U1391" i="19"/>
  <c r="V1391" i="19"/>
  <c r="W1391" i="19"/>
  <c r="Y1391" i="19"/>
  <c r="Z1391" i="19"/>
  <c r="AA1391" i="19"/>
  <c r="AB1391" i="19"/>
  <c r="AC1391" i="19"/>
  <c r="AS1391" i="19" s="1"/>
  <c r="AD1391" i="19"/>
  <c r="AE1391" i="19"/>
  <c r="AF1391" i="19"/>
  <c r="AG1391" i="19"/>
  <c r="AH1391" i="19"/>
  <c r="AI1391" i="19"/>
  <c r="AJ1391" i="19"/>
  <c r="AK1391" i="19"/>
  <c r="AL1391" i="19"/>
  <c r="AM1391" i="19"/>
  <c r="AN1391" i="19"/>
  <c r="AO1391" i="19"/>
  <c r="AP1391" i="19"/>
  <c r="AQ1391" i="19"/>
  <c r="AR1391" i="19"/>
  <c r="AT1391" i="19"/>
  <c r="AV1391" i="19"/>
  <c r="AW1391" i="19"/>
  <c r="AX1391" i="19"/>
  <c r="AY1391" i="19"/>
  <c r="BB1391" i="19"/>
  <c r="F1392" i="19"/>
  <c r="V1392" i="19" s="1"/>
  <c r="G1392" i="19"/>
  <c r="H1392" i="19"/>
  <c r="I1392" i="19"/>
  <c r="J1392" i="19"/>
  <c r="K1392" i="19"/>
  <c r="L1392" i="19"/>
  <c r="M1392" i="19"/>
  <c r="N1392" i="19"/>
  <c r="O1392" i="19"/>
  <c r="P1392" i="19"/>
  <c r="Q1392" i="19"/>
  <c r="R1392" i="19"/>
  <c r="S1392" i="19"/>
  <c r="T1392" i="19"/>
  <c r="U1392" i="19"/>
  <c r="W1392" i="19"/>
  <c r="Y1392" i="19"/>
  <c r="Z1392" i="19"/>
  <c r="AA1392" i="19"/>
  <c r="AB1392" i="19"/>
  <c r="AC1392" i="19"/>
  <c r="AU1392" i="19" s="1"/>
  <c r="AD1392" i="19"/>
  <c r="AE1392" i="19"/>
  <c r="AF1392" i="19"/>
  <c r="AG1392" i="19"/>
  <c r="AH1392" i="19"/>
  <c r="AI1392" i="19"/>
  <c r="AJ1392" i="19"/>
  <c r="AK1392" i="19"/>
  <c r="AL1392" i="19"/>
  <c r="AM1392" i="19"/>
  <c r="AN1392" i="19"/>
  <c r="AO1392" i="19"/>
  <c r="AP1392" i="19"/>
  <c r="AQ1392" i="19"/>
  <c r="AR1392" i="19"/>
  <c r="AT1392" i="19"/>
  <c r="AV1392" i="19"/>
  <c r="AW1392" i="19"/>
  <c r="AX1392" i="19"/>
  <c r="AY1392" i="19"/>
  <c r="BB1392" i="19"/>
  <c r="F1393" i="19"/>
  <c r="X1393" i="19" s="1"/>
  <c r="G1393" i="19"/>
  <c r="H1393" i="19"/>
  <c r="I1393" i="19"/>
  <c r="J1393" i="19"/>
  <c r="K1393" i="19"/>
  <c r="L1393" i="19"/>
  <c r="M1393" i="19"/>
  <c r="N1393" i="19"/>
  <c r="O1393" i="19"/>
  <c r="P1393" i="19"/>
  <c r="Q1393" i="19"/>
  <c r="R1393" i="19"/>
  <c r="S1393" i="19"/>
  <c r="T1393" i="19"/>
  <c r="U1393" i="19"/>
  <c r="W1393" i="19"/>
  <c r="Y1393" i="19"/>
  <c r="Z1393" i="19"/>
  <c r="AA1393" i="19"/>
  <c r="AB1393" i="19"/>
  <c r="AC1393" i="19"/>
  <c r="AS1393" i="19" s="1"/>
  <c r="AD1393" i="19"/>
  <c r="AE1393" i="19"/>
  <c r="AF1393" i="19"/>
  <c r="AG1393" i="19"/>
  <c r="AH1393" i="19"/>
  <c r="AI1393" i="19"/>
  <c r="AJ1393" i="19"/>
  <c r="AK1393" i="19"/>
  <c r="AL1393" i="19"/>
  <c r="AM1393" i="19"/>
  <c r="AN1393" i="19"/>
  <c r="AO1393" i="19"/>
  <c r="AP1393" i="19"/>
  <c r="AQ1393" i="19"/>
  <c r="AR1393" i="19"/>
  <c r="AT1393" i="19"/>
  <c r="AU1393" i="19"/>
  <c r="AV1393" i="19"/>
  <c r="AW1393" i="19"/>
  <c r="AX1393" i="19"/>
  <c r="AY1393" i="19"/>
  <c r="BB1393" i="19"/>
  <c r="F1394" i="19"/>
  <c r="G1394" i="19"/>
  <c r="H1394" i="19"/>
  <c r="I1394" i="19"/>
  <c r="J1394" i="19"/>
  <c r="K1394" i="19"/>
  <c r="L1394" i="19"/>
  <c r="M1394" i="19"/>
  <c r="N1394" i="19"/>
  <c r="O1394" i="19"/>
  <c r="P1394" i="19"/>
  <c r="Q1394" i="19"/>
  <c r="R1394" i="19"/>
  <c r="S1394" i="19"/>
  <c r="T1394" i="19"/>
  <c r="U1394" i="19"/>
  <c r="V1394" i="19"/>
  <c r="W1394" i="19"/>
  <c r="X1394" i="19"/>
  <c r="Y1394" i="19"/>
  <c r="Z1394" i="19"/>
  <c r="AA1394" i="19"/>
  <c r="AB1394" i="19"/>
  <c r="AC1394" i="19"/>
  <c r="AD1394" i="19"/>
  <c r="AE1394" i="19"/>
  <c r="AF1394" i="19"/>
  <c r="AG1394" i="19"/>
  <c r="AH1394" i="19"/>
  <c r="AI1394" i="19"/>
  <c r="AJ1394" i="19"/>
  <c r="AK1394" i="19"/>
  <c r="AL1394" i="19"/>
  <c r="AM1394" i="19"/>
  <c r="AN1394" i="19"/>
  <c r="AO1394" i="19"/>
  <c r="AP1394" i="19"/>
  <c r="AQ1394" i="19"/>
  <c r="AR1394" i="19"/>
  <c r="AS1394" i="19"/>
  <c r="AT1394" i="19"/>
  <c r="AU1394" i="19"/>
  <c r="AV1394" i="19"/>
  <c r="AW1394" i="19"/>
  <c r="AX1394" i="19"/>
  <c r="AY1394" i="19"/>
  <c r="BB1394" i="19"/>
  <c r="F1395" i="19"/>
  <c r="G1395" i="19"/>
  <c r="H1395" i="19"/>
  <c r="I1395" i="19"/>
  <c r="J1395" i="19"/>
  <c r="K1395" i="19"/>
  <c r="L1395" i="19"/>
  <c r="M1395" i="19"/>
  <c r="N1395" i="19"/>
  <c r="O1395" i="19"/>
  <c r="P1395" i="19"/>
  <c r="Q1395" i="19"/>
  <c r="R1395" i="19"/>
  <c r="S1395" i="19"/>
  <c r="T1395" i="19"/>
  <c r="U1395" i="19"/>
  <c r="V1395" i="19"/>
  <c r="W1395" i="19"/>
  <c r="X1395" i="19"/>
  <c r="Y1395" i="19"/>
  <c r="Z1395" i="19"/>
  <c r="AA1395" i="19"/>
  <c r="AB1395" i="19"/>
  <c r="AC1395" i="19"/>
  <c r="AD1395" i="19"/>
  <c r="AE1395" i="19"/>
  <c r="AF1395" i="19"/>
  <c r="AG1395" i="19"/>
  <c r="AH1395" i="19"/>
  <c r="AI1395" i="19"/>
  <c r="AJ1395" i="19"/>
  <c r="AK1395" i="19"/>
  <c r="AL1395" i="19"/>
  <c r="AM1395" i="19"/>
  <c r="AN1395" i="19"/>
  <c r="AO1395" i="19"/>
  <c r="AP1395" i="19"/>
  <c r="AQ1395" i="19"/>
  <c r="AR1395" i="19"/>
  <c r="AS1395" i="19"/>
  <c r="AT1395" i="19"/>
  <c r="AU1395" i="19"/>
  <c r="AV1395" i="19"/>
  <c r="AW1395" i="19"/>
  <c r="AX1395" i="19"/>
  <c r="AY1395" i="19"/>
  <c r="BB1395" i="19"/>
  <c r="F1396" i="19"/>
  <c r="G1396" i="19"/>
  <c r="H1396" i="19"/>
  <c r="I1396" i="19"/>
  <c r="J1396" i="19"/>
  <c r="K1396" i="19"/>
  <c r="L1396" i="19"/>
  <c r="M1396" i="19"/>
  <c r="N1396" i="19"/>
  <c r="O1396" i="19"/>
  <c r="P1396" i="19"/>
  <c r="Q1396" i="19"/>
  <c r="R1396" i="19"/>
  <c r="S1396" i="19"/>
  <c r="T1396" i="19"/>
  <c r="U1396" i="19"/>
  <c r="V1396" i="19"/>
  <c r="W1396" i="19"/>
  <c r="X1396" i="19"/>
  <c r="Y1396" i="19"/>
  <c r="Z1396" i="19"/>
  <c r="AA1396" i="19"/>
  <c r="AB1396" i="19"/>
  <c r="AC1396" i="19"/>
  <c r="AD1396" i="19"/>
  <c r="AE1396" i="19"/>
  <c r="AF1396" i="19"/>
  <c r="AG1396" i="19"/>
  <c r="AH1396" i="19"/>
  <c r="AI1396" i="19"/>
  <c r="AJ1396" i="19"/>
  <c r="AK1396" i="19"/>
  <c r="AL1396" i="19"/>
  <c r="AM1396" i="19"/>
  <c r="AN1396" i="19"/>
  <c r="AO1396" i="19"/>
  <c r="AP1396" i="19"/>
  <c r="AQ1396" i="19"/>
  <c r="AR1396" i="19"/>
  <c r="AS1396" i="19"/>
  <c r="AT1396" i="19"/>
  <c r="AU1396" i="19"/>
  <c r="AV1396" i="19"/>
  <c r="AW1396" i="19"/>
  <c r="AX1396" i="19"/>
  <c r="AY1396" i="19"/>
  <c r="BB1396" i="19"/>
  <c r="F1397" i="19"/>
  <c r="G1397" i="19"/>
  <c r="H1397" i="19"/>
  <c r="I1397" i="19"/>
  <c r="J1397" i="19"/>
  <c r="K1397" i="19"/>
  <c r="L1397" i="19"/>
  <c r="M1397" i="19"/>
  <c r="N1397" i="19"/>
  <c r="O1397" i="19"/>
  <c r="P1397" i="19"/>
  <c r="Q1397" i="19"/>
  <c r="R1397" i="19"/>
  <c r="S1397" i="19"/>
  <c r="T1397" i="19"/>
  <c r="U1397" i="19"/>
  <c r="V1397" i="19"/>
  <c r="W1397" i="19"/>
  <c r="X1397" i="19"/>
  <c r="Y1397" i="19"/>
  <c r="Z1397" i="19"/>
  <c r="AA1397" i="19"/>
  <c r="AB1397" i="19"/>
  <c r="AC1397" i="19"/>
  <c r="AD1397" i="19"/>
  <c r="AE1397" i="19"/>
  <c r="AF1397" i="19"/>
  <c r="AG1397" i="19"/>
  <c r="AH1397" i="19"/>
  <c r="AI1397" i="19"/>
  <c r="AJ1397" i="19"/>
  <c r="AK1397" i="19"/>
  <c r="AL1397" i="19"/>
  <c r="AM1397" i="19"/>
  <c r="AN1397" i="19"/>
  <c r="AO1397" i="19"/>
  <c r="AP1397" i="19"/>
  <c r="AQ1397" i="19"/>
  <c r="AR1397" i="19"/>
  <c r="AS1397" i="19"/>
  <c r="AT1397" i="19"/>
  <c r="AU1397" i="19"/>
  <c r="AV1397" i="19"/>
  <c r="AW1397" i="19"/>
  <c r="AX1397" i="19"/>
  <c r="AY1397" i="19"/>
  <c r="BB1397" i="19"/>
  <c r="F1398" i="19"/>
  <c r="G1398" i="19"/>
  <c r="H1398" i="19"/>
  <c r="I1398" i="19"/>
  <c r="J1398" i="19"/>
  <c r="K1398" i="19"/>
  <c r="L1398" i="19"/>
  <c r="M1398" i="19"/>
  <c r="N1398" i="19"/>
  <c r="O1398" i="19"/>
  <c r="P1398" i="19"/>
  <c r="Q1398" i="19"/>
  <c r="R1398" i="19"/>
  <c r="S1398" i="19"/>
  <c r="T1398" i="19"/>
  <c r="U1398" i="19"/>
  <c r="V1398" i="19"/>
  <c r="W1398" i="19"/>
  <c r="X1398" i="19"/>
  <c r="Y1398" i="19"/>
  <c r="Z1398" i="19"/>
  <c r="AA1398" i="19"/>
  <c r="AB1398" i="19"/>
  <c r="AC1398" i="19"/>
  <c r="AU1398" i="19" s="1"/>
  <c r="AD1398" i="19"/>
  <c r="AE1398" i="19"/>
  <c r="AF1398" i="19"/>
  <c r="AG1398" i="19"/>
  <c r="AH1398" i="19"/>
  <c r="AI1398" i="19"/>
  <c r="AJ1398" i="19"/>
  <c r="AK1398" i="19"/>
  <c r="AL1398" i="19"/>
  <c r="AM1398" i="19"/>
  <c r="AN1398" i="19"/>
  <c r="AO1398" i="19"/>
  <c r="AP1398" i="19"/>
  <c r="AQ1398" i="19"/>
  <c r="AR1398" i="19"/>
  <c r="AS1398" i="19"/>
  <c r="AT1398" i="19"/>
  <c r="AV1398" i="19"/>
  <c r="AW1398" i="19"/>
  <c r="AX1398" i="19"/>
  <c r="AY1398" i="19"/>
  <c r="BB1398" i="19"/>
  <c r="F1399" i="19"/>
  <c r="X1399" i="19" s="1"/>
  <c r="G1399" i="19"/>
  <c r="H1399" i="19"/>
  <c r="I1399" i="19"/>
  <c r="J1399" i="19"/>
  <c r="K1399" i="19"/>
  <c r="L1399" i="19"/>
  <c r="M1399" i="19"/>
  <c r="N1399" i="19"/>
  <c r="O1399" i="19"/>
  <c r="P1399" i="19"/>
  <c r="Q1399" i="19"/>
  <c r="R1399" i="19"/>
  <c r="S1399" i="19"/>
  <c r="T1399" i="19"/>
  <c r="U1399" i="19"/>
  <c r="V1399" i="19"/>
  <c r="W1399" i="19"/>
  <c r="Y1399" i="19"/>
  <c r="Z1399" i="19"/>
  <c r="AA1399" i="19"/>
  <c r="AB1399" i="19"/>
  <c r="AC1399" i="19"/>
  <c r="AU1399" i="19" s="1"/>
  <c r="AD1399" i="19"/>
  <c r="AE1399" i="19"/>
  <c r="AF1399" i="19"/>
  <c r="AG1399" i="19"/>
  <c r="AH1399" i="19"/>
  <c r="AI1399" i="19"/>
  <c r="AJ1399" i="19"/>
  <c r="AK1399" i="19"/>
  <c r="AL1399" i="19"/>
  <c r="AM1399" i="19"/>
  <c r="AN1399" i="19"/>
  <c r="AO1399" i="19"/>
  <c r="AP1399" i="19"/>
  <c r="AQ1399" i="19"/>
  <c r="AR1399" i="19"/>
  <c r="AT1399" i="19"/>
  <c r="AV1399" i="19"/>
  <c r="AW1399" i="19"/>
  <c r="AX1399" i="19"/>
  <c r="AY1399" i="19"/>
  <c r="BB1399" i="19"/>
  <c r="F1400" i="19"/>
  <c r="X1400" i="19" s="1"/>
  <c r="G1400" i="19"/>
  <c r="H1400" i="19"/>
  <c r="I1400" i="19"/>
  <c r="J1400" i="19"/>
  <c r="K1400" i="19"/>
  <c r="L1400" i="19"/>
  <c r="M1400" i="19"/>
  <c r="N1400" i="19"/>
  <c r="O1400" i="19"/>
  <c r="P1400" i="19"/>
  <c r="Q1400" i="19"/>
  <c r="R1400" i="19"/>
  <c r="S1400" i="19"/>
  <c r="T1400" i="19"/>
  <c r="U1400" i="19"/>
  <c r="W1400" i="19"/>
  <c r="Y1400" i="19"/>
  <c r="Z1400" i="19"/>
  <c r="AA1400" i="19"/>
  <c r="AB1400" i="19"/>
  <c r="AC1400" i="19"/>
  <c r="AU1400" i="19" s="1"/>
  <c r="AD1400" i="19"/>
  <c r="AE1400" i="19"/>
  <c r="AF1400" i="19"/>
  <c r="AG1400" i="19"/>
  <c r="AH1400" i="19"/>
  <c r="AI1400" i="19"/>
  <c r="AJ1400" i="19"/>
  <c r="AK1400" i="19"/>
  <c r="AL1400" i="19"/>
  <c r="AM1400" i="19"/>
  <c r="AN1400" i="19"/>
  <c r="AO1400" i="19"/>
  <c r="AP1400" i="19"/>
  <c r="AQ1400" i="19"/>
  <c r="AR1400" i="19"/>
  <c r="AT1400" i="19"/>
  <c r="AV1400" i="19"/>
  <c r="AW1400" i="19"/>
  <c r="AX1400" i="19"/>
  <c r="AY1400" i="19"/>
  <c r="BB1400" i="19"/>
  <c r="F1401" i="19"/>
  <c r="X1401" i="19" s="1"/>
  <c r="G1401" i="19"/>
  <c r="H1401" i="19"/>
  <c r="I1401" i="19"/>
  <c r="J1401" i="19"/>
  <c r="K1401" i="19"/>
  <c r="L1401" i="19"/>
  <c r="M1401" i="19"/>
  <c r="N1401" i="19"/>
  <c r="O1401" i="19"/>
  <c r="P1401" i="19"/>
  <c r="Q1401" i="19"/>
  <c r="R1401" i="19"/>
  <c r="S1401" i="19"/>
  <c r="T1401" i="19"/>
  <c r="U1401" i="19"/>
  <c r="W1401" i="19"/>
  <c r="Y1401" i="19"/>
  <c r="Z1401" i="19"/>
  <c r="AA1401" i="19"/>
  <c r="AB1401" i="19"/>
  <c r="AC1401" i="19"/>
  <c r="AS1401" i="19" s="1"/>
  <c r="AD1401" i="19"/>
  <c r="AE1401" i="19"/>
  <c r="AF1401" i="19"/>
  <c r="AG1401" i="19"/>
  <c r="AH1401" i="19"/>
  <c r="AI1401" i="19"/>
  <c r="AJ1401" i="19"/>
  <c r="AK1401" i="19"/>
  <c r="AL1401" i="19"/>
  <c r="AM1401" i="19"/>
  <c r="AN1401" i="19"/>
  <c r="AO1401" i="19"/>
  <c r="AP1401" i="19"/>
  <c r="AQ1401" i="19"/>
  <c r="AR1401" i="19"/>
  <c r="AT1401" i="19"/>
  <c r="AU1401" i="19"/>
  <c r="AV1401" i="19"/>
  <c r="AW1401" i="19"/>
  <c r="AX1401" i="19"/>
  <c r="AY1401" i="19"/>
  <c r="BB1401" i="19"/>
  <c r="F1402" i="19"/>
  <c r="G1402" i="19"/>
  <c r="H1402" i="19"/>
  <c r="I1402" i="19"/>
  <c r="J1402" i="19"/>
  <c r="K1402" i="19"/>
  <c r="L1402" i="19"/>
  <c r="M1402" i="19"/>
  <c r="N1402" i="19"/>
  <c r="O1402" i="19"/>
  <c r="P1402" i="19"/>
  <c r="Q1402" i="19"/>
  <c r="R1402" i="19"/>
  <c r="S1402" i="19"/>
  <c r="T1402" i="19"/>
  <c r="U1402" i="19"/>
  <c r="V1402" i="19"/>
  <c r="W1402" i="19"/>
  <c r="X1402" i="19"/>
  <c r="Y1402" i="19"/>
  <c r="Z1402" i="19"/>
  <c r="AA1402" i="19"/>
  <c r="AB1402" i="19"/>
  <c r="AC1402" i="19"/>
  <c r="AD1402" i="19"/>
  <c r="AE1402" i="19"/>
  <c r="AF1402" i="19"/>
  <c r="AG1402" i="19"/>
  <c r="AH1402" i="19"/>
  <c r="AI1402" i="19"/>
  <c r="AJ1402" i="19"/>
  <c r="AK1402" i="19"/>
  <c r="AL1402" i="19"/>
  <c r="AM1402" i="19"/>
  <c r="AN1402" i="19"/>
  <c r="AO1402" i="19"/>
  <c r="AP1402" i="19"/>
  <c r="AQ1402" i="19"/>
  <c r="AR1402" i="19"/>
  <c r="AS1402" i="19"/>
  <c r="AT1402" i="19"/>
  <c r="AU1402" i="19"/>
  <c r="AV1402" i="19"/>
  <c r="AW1402" i="19"/>
  <c r="AX1402" i="19"/>
  <c r="AY1402" i="19"/>
  <c r="BB1402" i="19"/>
  <c r="F1403" i="19"/>
  <c r="G1403" i="19"/>
  <c r="H1403" i="19"/>
  <c r="I1403" i="19"/>
  <c r="J1403" i="19"/>
  <c r="K1403" i="19"/>
  <c r="L1403" i="19"/>
  <c r="M1403" i="19"/>
  <c r="N1403" i="19"/>
  <c r="O1403" i="19"/>
  <c r="P1403" i="19"/>
  <c r="Q1403" i="19"/>
  <c r="R1403" i="19"/>
  <c r="S1403" i="19"/>
  <c r="T1403" i="19"/>
  <c r="U1403" i="19"/>
  <c r="V1403" i="19"/>
  <c r="W1403" i="19"/>
  <c r="X1403" i="19"/>
  <c r="Y1403" i="19"/>
  <c r="Z1403" i="19"/>
  <c r="AA1403" i="19"/>
  <c r="AB1403" i="19"/>
  <c r="AC1403" i="19"/>
  <c r="AD1403" i="19"/>
  <c r="AE1403" i="19"/>
  <c r="AF1403" i="19"/>
  <c r="AG1403" i="19"/>
  <c r="AH1403" i="19"/>
  <c r="AI1403" i="19"/>
  <c r="AJ1403" i="19"/>
  <c r="AK1403" i="19"/>
  <c r="AL1403" i="19"/>
  <c r="AM1403" i="19"/>
  <c r="AN1403" i="19"/>
  <c r="AO1403" i="19"/>
  <c r="AP1403" i="19"/>
  <c r="AQ1403" i="19"/>
  <c r="AR1403" i="19"/>
  <c r="AS1403" i="19"/>
  <c r="AT1403" i="19"/>
  <c r="AU1403" i="19"/>
  <c r="AV1403" i="19"/>
  <c r="AW1403" i="19"/>
  <c r="AX1403" i="19"/>
  <c r="AY1403" i="19"/>
  <c r="BB1403" i="19"/>
  <c r="F1404" i="19"/>
  <c r="G1404" i="19"/>
  <c r="H1404" i="19"/>
  <c r="I1404" i="19"/>
  <c r="J1404" i="19"/>
  <c r="K1404" i="19"/>
  <c r="L1404" i="19"/>
  <c r="M1404" i="19"/>
  <c r="N1404" i="19"/>
  <c r="O1404" i="19"/>
  <c r="P1404" i="19"/>
  <c r="Q1404" i="19"/>
  <c r="R1404" i="19"/>
  <c r="S1404" i="19"/>
  <c r="T1404" i="19"/>
  <c r="U1404" i="19"/>
  <c r="V1404" i="19"/>
  <c r="W1404" i="19"/>
  <c r="X1404" i="19"/>
  <c r="Y1404" i="19"/>
  <c r="Z1404" i="19"/>
  <c r="AA1404" i="19"/>
  <c r="AB1404" i="19"/>
  <c r="AC1404" i="19"/>
  <c r="AD1404" i="19"/>
  <c r="AE1404" i="19"/>
  <c r="AF1404" i="19"/>
  <c r="AG1404" i="19"/>
  <c r="AH1404" i="19"/>
  <c r="AI1404" i="19"/>
  <c r="AJ1404" i="19"/>
  <c r="AK1404" i="19"/>
  <c r="AL1404" i="19"/>
  <c r="AM1404" i="19"/>
  <c r="AN1404" i="19"/>
  <c r="AO1404" i="19"/>
  <c r="AP1404" i="19"/>
  <c r="AQ1404" i="19"/>
  <c r="AR1404" i="19"/>
  <c r="AS1404" i="19"/>
  <c r="AT1404" i="19"/>
  <c r="AU1404" i="19"/>
  <c r="AV1404" i="19"/>
  <c r="AW1404" i="19"/>
  <c r="AX1404" i="19"/>
  <c r="AY1404" i="19"/>
  <c r="BB1404" i="19"/>
  <c r="F1405" i="19"/>
  <c r="G1405" i="19"/>
  <c r="H1405" i="19"/>
  <c r="I1405" i="19"/>
  <c r="J1405" i="19"/>
  <c r="K1405" i="19"/>
  <c r="L1405" i="19"/>
  <c r="M1405" i="19"/>
  <c r="N1405" i="19"/>
  <c r="O1405" i="19"/>
  <c r="P1405" i="19"/>
  <c r="Q1405" i="19"/>
  <c r="R1405" i="19"/>
  <c r="S1405" i="19"/>
  <c r="T1405" i="19"/>
  <c r="U1405" i="19"/>
  <c r="V1405" i="19"/>
  <c r="W1405" i="19"/>
  <c r="X1405" i="19"/>
  <c r="Y1405" i="19"/>
  <c r="Z1405" i="19"/>
  <c r="AA1405" i="19"/>
  <c r="AB1405" i="19"/>
  <c r="AC1405" i="19"/>
  <c r="AD1405" i="19"/>
  <c r="AE1405" i="19"/>
  <c r="AF1405" i="19"/>
  <c r="AG1405" i="19"/>
  <c r="AH1405" i="19"/>
  <c r="AI1405" i="19"/>
  <c r="AJ1405" i="19"/>
  <c r="AK1405" i="19"/>
  <c r="AL1405" i="19"/>
  <c r="AM1405" i="19"/>
  <c r="AN1405" i="19"/>
  <c r="AO1405" i="19"/>
  <c r="AP1405" i="19"/>
  <c r="AQ1405" i="19"/>
  <c r="AR1405" i="19"/>
  <c r="AS1405" i="19"/>
  <c r="AT1405" i="19"/>
  <c r="AU1405" i="19"/>
  <c r="AV1405" i="19"/>
  <c r="AW1405" i="19"/>
  <c r="AX1405" i="19"/>
  <c r="AY1405" i="19"/>
  <c r="BB1405" i="19"/>
  <c r="F1406" i="19"/>
  <c r="G1406" i="19"/>
  <c r="H1406" i="19"/>
  <c r="I1406" i="19"/>
  <c r="J1406" i="19"/>
  <c r="K1406" i="19"/>
  <c r="L1406" i="19"/>
  <c r="M1406" i="19"/>
  <c r="N1406" i="19"/>
  <c r="O1406" i="19"/>
  <c r="P1406" i="19"/>
  <c r="Q1406" i="19"/>
  <c r="R1406" i="19"/>
  <c r="S1406" i="19"/>
  <c r="T1406" i="19"/>
  <c r="U1406" i="19"/>
  <c r="V1406" i="19"/>
  <c r="W1406" i="19"/>
  <c r="X1406" i="19"/>
  <c r="Y1406" i="19"/>
  <c r="Z1406" i="19"/>
  <c r="AA1406" i="19"/>
  <c r="AB1406" i="19"/>
  <c r="AC1406" i="19"/>
  <c r="AU1406" i="19" s="1"/>
  <c r="AD1406" i="19"/>
  <c r="AE1406" i="19"/>
  <c r="AF1406" i="19"/>
  <c r="AG1406" i="19"/>
  <c r="AH1406" i="19"/>
  <c r="AI1406" i="19"/>
  <c r="AJ1406" i="19"/>
  <c r="AK1406" i="19"/>
  <c r="AL1406" i="19"/>
  <c r="AM1406" i="19"/>
  <c r="AN1406" i="19"/>
  <c r="AO1406" i="19"/>
  <c r="AP1406" i="19"/>
  <c r="AQ1406" i="19"/>
  <c r="AR1406" i="19"/>
  <c r="AS1406" i="19"/>
  <c r="AT1406" i="19"/>
  <c r="AV1406" i="19"/>
  <c r="AW1406" i="19"/>
  <c r="AX1406" i="19"/>
  <c r="AY1406" i="19"/>
  <c r="BB1406" i="19"/>
  <c r="F1407" i="19"/>
  <c r="X1407" i="19" s="1"/>
  <c r="G1407" i="19"/>
  <c r="H1407" i="19"/>
  <c r="I1407" i="19"/>
  <c r="J1407" i="19"/>
  <c r="K1407" i="19"/>
  <c r="L1407" i="19"/>
  <c r="M1407" i="19"/>
  <c r="N1407" i="19"/>
  <c r="O1407" i="19"/>
  <c r="P1407" i="19"/>
  <c r="Q1407" i="19"/>
  <c r="R1407" i="19"/>
  <c r="S1407" i="19"/>
  <c r="T1407" i="19"/>
  <c r="U1407" i="19"/>
  <c r="V1407" i="19"/>
  <c r="W1407" i="19"/>
  <c r="Y1407" i="19"/>
  <c r="Z1407" i="19"/>
  <c r="AA1407" i="19"/>
  <c r="AB1407" i="19"/>
  <c r="AC1407" i="19"/>
  <c r="AU1407" i="19" s="1"/>
  <c r="AD1407" i="19"/>
  <c r="AE1407" i="19"/>
  <c r="AF1407" i="19"/>
  <c r="AG1407" i="19"/>
  <c r="AH1407" i="19"/>
  <c r="AI1407" i="19"/>
  <c r="AJ1407" i="19"/>
  <c r="AK1407" i="19"/>
  <c r="AL1407" i="19"/>
  <c r="AM1407" i="19"/>
  <c r="AN1407" i="19"/>
  <c r="AO1407" i="19"/>
  <c r="AP1407" i="19"/>
  <c r="AQ1407" i="19"/>
  <c r="AR1407" i="19"/>
  <c r="AT1407" i="19"/>
  <c r="AV1407" i="19"/>
  <c r="AW1407" i="19"/>
  <c r="AX1407" i="19"/>
  <c r="AY1407" i="19"/>
  <c r="BB1407" i="19"/>
  <c r="F1408" i="19"/>
  <c r="X1408" i="19" s="1"/>
  <c r="G1408" i="19"/>
  <c r="H1408" i="19"/>
  <c r="I1408" i="19"/>
  <c r="J1408" i="19"/>
  <c r="K1408" i="19"/>
  <c r="L1408" i="19"/>
  <c r="M1408" i="19"/>
  <c r="N1408" i="19"/>
  <c r="O1408" i="19"/>
  <c r="P1408" i="19"/>
  <c r="Q1408" i="19"/>
  <c r="R1408" i="19"/>
  <c r="S1408" i="19"/>
  <c r="T1408" i="19"/>
  <c r="U1408" i="19"/>
  <c r="W1408" i="19"/>
  <c r="Y1408" i="19"/>
  <c r="Z1408" i="19"/>
  <c r="AA1408" i="19"/>
  <c r="AB1408" i="19"/>
  <c r="AC1408" i="19"/>
  <c r="AU1408" i="19" s="1"/>
  <c r="AD1408" i="19"/>
  <c r="AE1408" i="19"/>
  <c r="AF1408" i="19"/>
  <c r="AG1408" i="19"/>
  <c r="AH1408" i="19"/>
  <c r="AI1408" i="19"/>
  <c r="AJ1408" i="19"/>
  <c r="AK1408" i="19"/>
  <c r="AL1408" i="19"/>
  <c r="AM1408" i="19"/>
  <c r="AN1408" i="19"/>
  <c r="AO1408" i="19"/>
  <c r="AP1408" i="19"/>
  <c r="AQ1408" i="19"/>
  <c r="AR1408" i="19"/>
  <c r="AS1408" i="19"/>
  <c r="AT1408" i="19"/>
  <c r="AV1408" i="19"/>
  <c r="AW1408" i="19"/>
  <c r="AX1408" i="19"/>
  <c r="AY1408" i="19"/>
  <c r="BB1408" i="19"/>
  <c r="F1409" i="19"/>
  <c r="X1409" i="19" s="1"/>
  <c r="G1409" i="19"/>
  <c r="H1409" i="19"/>
  <c r="I1409" i="19"/>
  <c r="J1409" i="19"/>
  <c r="K1409" i="19"/>
  <c r="L1409" i="19"/>
  <c r="M1409" i="19"/>
  <c r="N1409" i="19"/>
  <c r="O1409" i="19"/>
  <c r="P1409" i="19"/>
  <c r="Q1409" i="19"/>
  <c r="R1409" i="19"/>
  <c r="S1409" i="19"/>
  <c r="T1409" i="19"/>
  <c r="U1409" i="19"/>
  <c r="W1409" i="19"/>
  <c r="Y1409" i="19"/>
  <c r="Z1409" i="19"/>
  <c r="AA1409" i="19"/>
  <c r="AB1409" i="19"/>
  <c r="AC1409" i="19"/>
  <c r="AS1409" i="19" s="1"/>
  <c r="AD1409" i="19"/>
  <c r="AE1409" i="19"/>
  <c r="AF1409" i="19"/>
  <c r="AG1409" i="19"/>
  <c r="AH1409" i="19"/>
  <c r="AI1409" i="19"/>
  <c r="AJ1409" i="19"/>
  <c r="AK1409" i="19"/>
  <c r="AL1409" i="19"/>
  <c r="AM1409" i="19"/>
  <c r="AN1409" i="19"/>
  <c r="AO1409" i="19"/>
  <c r="AP1409" i="19"/>
  <c r="AQ1409" i="19"/>
  <c r="AR1409" i="19"/>
  <c r="AT1409" i="19"/>
  <c r="AU1409" i="19"/>
  <c r="AV1409" i="19"/>
  <c r="AW1409" i="19"/>
  <c r="AX1409" i="19"/>
  <c r="AY1409" i="19"/>
  <c r="BB1409" i="19"/>
  <c r="F1410" i="19"/>
  <c r="V1410" i="19" s="1"/>
  <c r="G1410" i="19"/>
  <c r="H1410" i="19"/>
  <c r="I1410" i="19"/>
  <c r="J1410" i="19"/>
  <c r="K1410" i="19"/>
  <c r="L1410" i="19"/>
  <c r="M1410" i="19"/>
  <c r="N1410" i="19"/>
  <c r="O1410" i="19"/>
  <c r="P1410" i="19"/>
  <c r="Q1410" i="19"/>
  <c r="R1410" i="19"/>
  <c r="S1410" i="19"/>
  <c r="T1410" i="19"/>
  <c r="U1410" i="19"/>
  <c r="W1410" i="19"/>
  <c r="X1410" i="19"/>
  <c r="Y1410" i="19"/>
  <c r="Z1410" i="19"/>
  <c r="AA1410" i="19"/>
  <c r="AB1410" i="19"/>
  <c r="AC1410" i="19"/>
  <c r="AD1410" i="19"/>
  <c r="AE1410" i="19"/>
  <c r="AF1410" i="19"/>
  <c r="AG1410" i="19"/>
  <c r="AH1410" i="19"/>
  <c r="AI1410" i="19"/>
  <c r="AJ1410" i="19"/>
  <c r="AK1410" i="19"/>
  <c r="AL1410" i="19"/>
  <c r="AM1410" i="19"/>
  <c r="AN1410" i="19"/>
  <c r="AO1410" i="19"/>
  <c r="AP1410" i="19"/>
  <c r="AQ1410" i="19"/>
  <c r="AR1410" i="19"/>
  <c r="AS1410" i="19"/>
  <c r="AT1410" i="19"/>
  <c r="AU1410" i="19"/>
  <c r="AV1410" i="19"/>
  <c r="AW1410" i="19"/>
  <c r="AX1410" i="19"/>
  <c r="AY1410" i="19"/>
  <c r="BB1410" i="19"/>
  <c r="F1411" i="19"/>
  <c r="G1411" i="19"/>
  <c r="H1411" i="19"/>
  <c r="I1411" i="19"/>
  <c r="J1411" i="19"/>
  <c r="K1411" i="19"/>
  <c r="L1411" i="19"/>
  <c r="M1411" i="19"/>
  <c r="N1411" i="19"/>
  <c r="O1411" i="19"/>
  <c r="P1411" i="19"/>
  <c r="Q1411" i="19"/>
  <c r="R1411" i="19"/>
  <c r="S1411" i="19"/>
  <c r="T1411" i="19"/>
  <c r="U1411" i="19"/>
  <c r="V1411" i="19"/>
  <c r="W1411" i="19"/>
  <c r="X1411" i="19"/>
  <c r="Y1411" i="19"/>
  <c r="Z1411" i="19"/>
  <c r="AA1411" i="19"/>
  <c r="AB1411" i="19"/>
  <c r="AC1411" i="19"/>
  <c r="AD1411" i="19"/>
  <c r="AE1411" i="19"/>
  <c r="AF1411" i="19"/>
  <c r="AG1411" i="19"/>
  <c r="AH1411" i="19"/>
  <c r="AI1411" i="19"/>
  <c r="AJ1411" i="19"/>
  <c r="AK1411" i="19"/>
  <c r="AL1411" i="19"/>
  <c r="AM1411" i="19"/>
  <c r="AN1411" i="19"/>
  <c r="AO1411" i="19"/>
  <c r="AP1411" i="19"/>
  <c r="AQ1411" i="19"/>
  <c r="AR1411" i="19"/>
  <c r="AS1411" i="19"/>
  <c r="AT1411" i="19"/>
  <c r="AU1411" i="19"/>
  <c r="AV1411" i="19"/>
  <c r="AW1411" i="19"/>
  <c r="AX1411" i="19"/>
  <c r="AY1411" i="19"/>
  <c r="BB1411" i="19"/>
  <c r="F1412" i="19"/>
  <c r="G1412" i="19"/>
  <c r="H1412" i="19"/>
  <c r="I1412" i="19"/>
  <c r="J1412" i="19"/>
  <c r="K1412" i="19"/>
  <c r="L1412" i="19"/>
  <c r="M1412" i="19"/>
  <c r="N1412" i="19"/>
  <c r="O1412" i="19"/>
  <c r="P1412" i="19"/>
  <c r="Q1412" i="19"/>
  <c r="R1412" i="19"/>
  <c r="S1412" i="19"/>
  <c r="T1412" i="19"/>
  <c r="U1412" i="19"/>
  <c r="V1412" i="19"/>
  <c r="W1412" i="19"/>
  <c r="X1412" i="19"/>
  <c r="Y1412" i="19"/>
  <c r="Z1412" i="19"/>
  <c r="AA1412" i="19"/>
  <c r="AB1412" i="19"/>
  <c r="AC1412" i="19"/>
  <c r="AD1412" i="19"/>
  <c r="AE1412" i="19"/>
  <c r="AF1412" i="19"/>
  <c r="AG1412" i="19"/>
  <c r="AH1412" i="19"/>
  <c r="AI1412" i="19"/>
  <c r="AJ1412" i="19"/>
  <c r="AK1412" i="19"/>
  <c r="AL1412" i="19"/>
  <c r="AM1412" i="19"/>
  <c r="AN1412" i="19"/>
  <c r="AO1412" i="19"/>
  <c r="AP1412" i="19"/>
  <c r="AQ1412" i="19"/>
  <c r="AR1412" i="19"/>
  <c r="AS1412" i="19"/>
  <c r="AT1412" i="19"/>
  <c r="AU1412" i="19"/>
  <c r="AV1412" i="19"/>
  <c r="AW1412" i="19"/>
  <c r="AX1412" i="19"/>
  <c r="AY1412" i="19"/>
  <c r="BB1412" i="19"/>
  <c r="F1413" i="19"/>
  <c r="G1413" i="19"/>
  <c r="H1413" i="19"/>
  <c r="I1413" i="19"/>
  <c r="J1413" i="19"/>
  <c r="K1413" i="19"/>
  <c r="L1413" i="19"/>
  <c r="M1413" i="19"/>
  <c r="N1413" i="19"/>
  <c r="O1413" i="19"/>
  <c r="P1413" i="19"/>
  <c r="Q1413" i="19"/>
  <c r="R1413" i="19"/>
  <c r="S1413" i="19"/>
  <c r="T1413" i="19"/>
  <c r="U1413" i="19"/>
  <c r="V1413" i="19"/>
  <c r="W1413" i="19"/>
  <c r="X1413" i="19"/>
  <c r="Y1413" i="19"/>
  <c r="Z1413" i="19"/>
  <c r="AA1413" i="19"/>
  <c r="AB1413" i="19"/>
  <c r="AC1413" i="19"/>
  <c r="AD1413" i="19"/>
  <c r="AE1413" i="19"/>
  <c r="AF1413" i="19"/>
  <c r="AG1413" i="19"/>
  <c r="AH1413" i="19"/>
  <c r="AI1413" i="19"/>
  <c r="AJ1413" i="19"/>
  <c r="AK1413" i="19"/>
  <c r="AL1413" i="19"/>
  <c r="AM1413" i="19"/>
  <c r="AN1413" i="19"/>
  <c r="AO1413" i="19"/>
  <c r="AP1413" i="19"/>
  <c r="AQ1413" i="19"/>
  <c r="AR1413" i="19"/>
  <c r="AS1413" i="19"/>
  <c r="AT1413" i="19"/>
  <c r="AU1413" i="19"/>
  <c r="AV1413" i="19"/>
  <c r="AW1413" i="19"/>
  <c r="AX1413" i="19"/>
  <c r="AY1413" i="19"/>
  <c r="BB1413" i="19"/>
  <c r="F1414" i="19"/>
  <c r="G1414" i="19"/>
  <c r="H1414" i="19"/>
  <c r="I1414" i="19"/>
  <c r="J1414" i="19"/>
  <c r="K1414" i="19"/>
  <c r="L1414" i="19"/>
  <c r="M1414" i="19"/>
  <c r="N1414" i="19"/>
  <c r="O1414" i="19"/>
  <c r="P1414" i="19"/>
  <c r="Q1414" i="19"/>
  <c r="R1414" i="19"/>
  <c r="S1414" i="19"/>
  <c r="T1414" i="19"/>
  <c r="U1414" i="19"/>
  <c r="V1414" i="19"/>
  <c r="W1414" i="19"/>
  <c r="X1414" i="19"/>
  <c r="Y1414" i="19"/>
  <c r="Z1414" i="19"/>
  <c r="AA1414" i="19"/>
  <c r="AB1414" i="19"/>
  <c r="AC1414" i="19"/>
  <c r="AU1414" i="19" s="1"/>
  <c r="AD1414" i="19"/>
  <c r="AE1414" i="19"/>
  <c r="AF1414" i="19"/>
  <c r="AG1414" i="19"/>
  <c r="AH1414" i="19"/>
  <c r="AI1414" i="19"/>
  <c r="AJ1414" i="19"/>
  <c r="AK1414" i="19"/>
  <c r="AL1414" i="19"/>
  <c r="AM1414" i="19"/>
  <c r="AN1414" i="19"/>
  <c r="AO1414" i="19"/>
  <c r="AP1414" i="19"/>
  <c r="AQ1414" i="19"/>
  <c r="AR1414" i="19"/>
  <c r="AS1414" i="19"/>
  <c r="AT1414" i="19"/>
  <c r="AV1414" i="19"/>
  <c r="AW1414" i="19"/>
  <c r="AX1414" i="19"/>
  <c r="AY1414" i="19"/>
  <c r="BB1414" i="19"/>
  <c r="F1415" i="19"/>
  <c r="X1415" i="19" s="1"/>
  <c r="G1415" i="19"/>
  <c r="H1415" i="19"/>
  <c r="I1415" i="19"/>
  <c r="J1415" i="19"/>
  <c r="K1415" i="19"/>
  <c r="L1415" i="19"/>
  <c r="M1415" i="19"/>
  <c r="N1415" i="19"/>
  <c r="O1415" i="19"/>
  <c r="P1415" i="19"/>
  <c r="Q1415" i="19"/>
  <c r="R1415" i="19"/>
  <c r="S1415" i="19"/>
  <c r="T1415" i="19"/>
  <c r="U1415" i="19"/>
  <c r="V1415" i="19"/>
  <c r="W1415" i="19"/>
  <c r="Y1415" i="19"/>
  <c r="Z1415" i="19"/>
  <c r="AA1415" i="19"/>
  <c r="AB1415" i="19"/>
  <c r="AC1415" i="19"/>
  <c r="AU1415" i="19" s="1"/>
  <c r="AD1415" i="19"/>
  <c r="AE1415" i="19"/>
  <c r="AF1415" i="19"/>
  <c r="AG1415" i="19"/>
  <c r="AH1415" i="19"/>
  <c r="AI1415" i="19"/>
  <c r="AJ1415" i="19"/>
  <c r="AK1415" i="19"/>
  <c r="AL1415" i="19"/>
  <c r="AM1415" i="19"/>
  <c r="AN1415" i="19"/>
  <c r="AO1415" i="19"/>
  <c r="AP1415" i="19"/>
  <c r="AQ1415" i="19"/>
  <c r="AR1415" i="19"/>
  <c r="AT1415" i="19"/>
  <c r="AV1415" i="19"/>
  <c r="AW1415" i="19"/>
  <c r="AX1415" i="19"/>
  <c r="AY1415" i="19"/>
  <c r="BB1415" i="19"/>
  <c r="F1416" i="19"/>
  <c r="X1416" i="19" s="1"/>
  <c r="G1416" i="19"/>
  <c r="H1416" i="19"/>
  <c r="I1416" i="19"/>
  <c r="J1416" i="19"/>
  <c r="K1416" i="19"/>
  <c r="L1416" i="19"/>
  <c r="M1416" i="19"/>
  <c r="N1416" i="19"/>
  <c r="O1416" i="19"/>
  <c r="P1416" i="19"/>
  <c r="Q1416" i="19"/>
  <c r="R1416" i="19"/>
  <c r="S1416" i="19"/>
  <c r="T1416" i="19"/>
  <c r="U1416" i="19"/>
  <c r="W1416" i="19"/>
  <c r="Y1416" i="19"/>
  <c r="Z1416" i="19"/>
  <c r="AA1416" i="19"/>
  <c r="AB1416" i="19"/>
  <c r="AC1416" i="19"/>
  <c r="AU1416" i="19" s="1"/>
  <c r="AD1416" i="19"/>
  <c r="AE1416" i="19"/>
  <c r="AF1416" i="19"/>
  <c r="AG1416" i="19"/>
  <c r="AH1416" i="19"/>
  <c r="AI1416" i="19"/>
  <c r="AJ1416" i="19"/>
  <c r="AK1416" i="19"/>
  <c r="AL1416" i="19"/>
  <c r="AM1416" i="19"/>
  <c r="AN1416" i="19"/>
  <c r="AO1416" i="19"/>
  <c r="AP1416" i="19"/>
  <c r="AQ1416" i="19"/>
  <c r="AR1416" i="19"/>
  <c r="AT1416" i="19"/>
  <c r="AV1416" i="19"/>
  <c r="AW1416" i="19"/>
  <c r="AX1416" i="19"/>
  <c r="AY1416" i="19"/>
  <c r="BB1416" i="19"/>
  <c r="F1417" i="19"/>
  <c r="X1417" i="19" s="1"/>
  <c r="G1417" i="19"/>
  <c r="H1417" i="19"/>
  <c r="I1417" i="19"/>
  <c r="J1417" i="19"/>
  <c r="K1417" i="19"/>
  <c r="L1417" i="19"/>
  <c r="M1417" i="19"/>
  <c r="N1417" i="19"/>
  <c r="O1417" i="19"/>
  <c r="P1417" i="19"/>
  <c r="Q1417" i="19"/>
  <c r="R1417" i="19"/>
  <c r="S1417" i="19"/>
  <c r="T1417" i="19"/>
  <c r="U1417" i="19"/>
  <c r="W1417" i="19"/>
  <c r="Y1417" i="19"/>
  <c r="Z1417" i="19"/>
  <c r="AA1417" i="19"/>
  <c r="AB1417" i="19"/>
  <c r="AC1417" i="19"/>
  <c r="AD1417" i="19"/>
  <c r="AE1417" i="19"/>
  <c r="AF1417" i="19"/>
  <c r="AG1417" i="19"/>
  <c r="AH1417" i="19"/>
  <c r="AI1417" i="19"/>
  <c r="AJ1417" i="19"/>
  <c r="AK1417" i="19"/>
  <c r="AL1417" i="19"/>
  <c r="AM1417" i="19"/>
  <c r="AN1417" i="19"/>
  <c r="AO1417" i="19"/>
  <c r="AP1417" i="19"/>
  <c r="AQ1417" i="19"/>
  <c r="AR1417" i="19"/>
  <c r="AS1417" i="19"/>
  <c r="AT1417" i="19"/>
  <c r="AU1417" i="19"/>
  <c r="AV1417" i="19"/>
  <c r="AW1417" i="19"/>
  <c r="AX1417" i="19"/>
  <c r="AY1417" i="19"/>
  <c r="BB1417" i="19"/>
  <c r="F1418" i="19"/>
  <c r="V1418" i="19" s="1"/>
  <c r="G1418" i="19"/>
  <c r="H1418" i="19"/>
  <c r="I1418" i="19"/>
  <c r="J1418" i="19"/>
  <c r="K1418" i="19"/>
  <c r="L1418" i="19"/>
  <c r="M1418" i="19"/>
  <c r="N1418" i="19"/>
  <c r="O1418" i="19"/>
  <c r="P1418" i="19"/>
  <c r="Q1418" i="19"/>
  <c r="R1418" i="19"/>
  <c r="S1418" i="19"/>
  <c r="T1418" i="19"/>
  <c r="U1418" i="19"/>
  <c r="W1418" i="19"/>
  <c r="X1418" i="19"/>
  <c r="Y1418" i="19"/>
  <c r="Z1418" i="19"/>
  <c r="AA1418" i="19"/>
  <c r="AB1418" i="19"/>
  <c r="AC1418" i="19"/>
  <c r="AD1418" i="19"/>
  <c r="AE1418" i="19"/>
  <c r="AF1418" i="19"/>
  <c r="AG1418" i="19"/>
  <c r="AH1418" i="19"/>
  <c r="AI1418" i="19"/>
  <c r="AJ1418" i="19"/>
  <c r="AK1418" i="19"/>
  <c r="AL1418" i="19"/>
  <c r="AM1418" i="19"/>
  <c r="AN1418" i="19"/>
  <c r="AO1418" i="19"/>
  <c r="AP1418" i="19"/>
  <c r="AQ1418" i="19"/>
  <c r="AR1418" i="19"/>
  <c r="AS1418" i="19"/>
  <c r="AT1418" i="19"/>
  <c r="AU1418" i="19"/>
  <c r="AV1418" i="19"/>
  <c r="AW1418" i="19"/>
  <c r="AX1418" i="19"/>
  <c r="AY1418" i="19"/>
  <c r="BB1418" i="19"/>
  <c r="F1419" i="19"/>
  <c r="G1419" i="19"/>
  <c r="H1419" i="19"/>
  <c r="I1419" i="19"/>
  <c r="J1419" i="19"/>
  <c r="K1419" i="19"/>
  <c r="L1419" i="19"/>
  <c r="M1419" i="19"/>
  <c r="N1419" i="19"/>
  <c r="O1419" i="19"/>
  <c r="P1419" i="19"/>
  <c r="Q1419" i="19"/>
  <c r="R1419" i="19"/>
  <c r="S1419" i="19"/>
  <c r="T1419" i="19"/>
  <c r="U1419" i="19"/>
  <c r="V1419" i="19"/>
  <c r="W1419" i="19"/>
  <c r="X1419" i="19"/>
  <c r="Y1419" i="19"/>
  <c r="Z1419" i="19"/>
  <c r="AA1419" i="19"/>
  <c r="AB1419" i="19"/>
  <c r="AC1419" i="19"/>
  <c r="AD1419" i="19"/>
  <c r="AE1419" i="19"/>
  <c r="AF1419" i="19"/>
  <c r="AG1419" i="19"/>
  <c r="AH1419" i="19"/>
  <c r="AI1419" i="19"/>
  <c r="AJ1419" i="19"/>
  <c r="AK1419" i="19"/>
  <c r="AL1419" i="19"/>
  <c r="AM1419" i="19"/>
  <c r="AN1419" i="19"/>
  <c r="AO1419" i="19"/>
  <c r="AP1419" i="19"/>
  <c r="AQ1419" i="19"/>
  <c r="AR1419" i="19"/>
  <c r="AS1419" i="19"/>
  <c r="AT1419" i="19"/>
  <c r="AU1419" i="19"/>
  <c r="AV1419" i="19"/>
  <c r="AW1419" i="19"/>
  <c r="AX1419" i="19"/>
  <c r="AY1419" i="19"/>
  <c r="BB1419" i="19"/>
  <c r="F1420" i="19"/>
  <c r="G1420" i="19"/>
  <c r="H1420" i="19"/>
  <c r="I1420" i="19"/>
  <c r="J1420" i="19"/>
  <c r="K1420" i="19"/>
  <c r="L1420" i="19"/>
  <c r="M1420" i="19"/>
  <c r="N1420" i="19"/>
  <c r="O1420" i="19"/>
  <c r="P1420" i="19"/>
  <c r="Q1420" i="19"/>
  <c r="R1420" i="19"/>
  <c r="S1420" i="19"/>
  <c r="T1420" i="19"/>
  <c r="U1420" i="19"/>
  <c r="V1420" i="19"/>
  <c r="W1420" i="19"/>
  <c r="X1420" i="19"/>
  <c r="Y1420" i="19"/>
  <c r="Z1420" i="19"/>
  <c r="AA1420" i="19"/>
  <c r="AB1420" i="19"/>
  <c r="AC1420" i="19"/>
  <c r="AD1420" i="19"/>
  <c r="AE1420" i="19"/>
  <c r="AF1420" i="19"/>
  <c r="AG1420" i="19"/>
  <c r="AH1420" i="19"/>
  <c r="AI1420" i="19"/>
  <c r="AJ1420" i="19"/>
  <c r="AK1420" i="19"/>
  <c r="AL1420" i="19"/>
  <c r="AM1420" i="19"/>
  <c r="AN1420" i="19"/>
  <c r="AO1420" i="19"/>
  <c r="AP1420" i="19"/>
  <c r="AQ1420" i="19"/>
  <c r="AR1420" i="19"/>
  <c r="AS1420" i="19"/>
  <c r="AT1420" i="19"/>
  <c r="AU1420" i="19"/>
  <c r="AV1420" i="19"/>
  <c r="AW1420" i="19"/>
  <c r="AX1420" i="19"/>
  <c r="AY1420" i="19"/>
  <c r="BB1420" i="19"/>
  <c r="F1421" i="19"/>
  <c r="G1421" i="19"/>
  <c r="H1421" i="19"/>
  <c r="I1421" i="19"/>
  <c r="J1421" i="19"/>
  <c r="K1421" i="19"/>
  <c r="L1421" i="19"/>
  <c r="M1421" i="19"/>
  <c r="N1421" i="19"/>
  <c r="O1421" i="19"/>
  <c r="P1421" i="19"/>
  <c r="Q1421" i="19"/>
  <c r="R1421" i="19"/>
  <c r="S1421" i="19"/>
  <c r="T1421" i="19"/>
  <c r="U1421" i="19"/>
  <c r="V1421" i="19"/>
  <c r="W1421" i="19"/>
  <c r="X1421" i="19"/>
  <c r="Y1421" i="19"/>
  <c r="Z1421" i="19"/>
  <c r="AA1421" i="19"/>
  <c r="AB1421" i="19"/>
  <c r="AC1421" i="19"/>
  <c r="AD1421" i="19"/>
  <c r="AE1421" i="19"/>
  <c r="AF1421" i="19"/>
  <c r="AG1421" i="19"/>
  <c r="AH1421" i="19"/>
  <c r="AI1421" i="19"/>
  <c r="AJ1421" i="19"/>
  <c r="AK1421" i="19"/>
  <c r="AL1421" i="19"/>
  <c r="AM1421" i="19"/>
  <c r="AN1421" i="19"/>
  <c r="AO1421" i="19"/>
  <c r="AP1421" i="19"/>
  <c r="AQ1421" i="19"/>
  <c r="AR1421" i="19"/>
  <c r="AS1421" i="19"/>
  <c r="AT1421" i="19"/>
  <c r="AU1421" i="19"/>
  <c r="AV1421" i="19"/>
  <c r="AW1421" i="19"/>
  <c r="AX1421" i="19"/>
  <c r="AY1421" i="19"/>
  <c r="BB1421" i="19"/>
  <c r="F1422" i="19"/>
  <c r="G1422" i="19"/>
  <c r="H1422" i="19"/>
  <c r="I1422" i="19"/>
  <c r="J1422" i="19"/>
  <c r="K1422" i="19"/>
  <c r="L1422" i="19"/>
  <c r="M1422" i="19"/>
  <c r="N1422" i="19"/>
  <c r="O1422" i="19"/>
  <c r="P1422" i="19"/>
  <c r="Q1422" i="19"/>
  <c r="R1422" i="19"/>
  <c r="S1422" i="19"/>
  <c r="T1422" i="19"/>
  <c r="U1422" i="19"/>
  <c r="V1422" i="19"/>
  <c r="W1422" i="19"/>
  <c r="X1422" i="19"/>
  <c r="Y1422" i="19"/>
  <c r="Z1422" i="19"/>
  <c r="AA1422" i="19"/>
  <c r="AB1422" i="19"/>
  <c r="AC1422" i="19"/>
  <c r="AU1422" i="19" s="1"/>
  <c r="AD1422" i="19"/>
  <c r="AE1422" i="19"/>
  <c r="AF1422" i="19"/>
  <c r="AG1422" i="19"/>
  <c r="AH1422" i="19"/>
  <c r="AI1422" i="19"/>
  <c r="AJ1422" i="19"/>
  <c r="AK1422" i="19"/>
  <c r="AL1422" i="19"/>
  <c r="AM1422" i="19"/>
  <c r="AN1422" i="19"/>
  <c r="AO1422" i="19"/>
  <c r="AP1422" i="19"/>
  <c r="AQ1422" i="19"/>
  <c r="AR1422" i="19"/>
  <c r="AS1422" i="19"/>
  <c r="AT1422" i="19"/>
  <c r="AV1422" i="19"/>
  <c r="AW1422" i="19"/>
  <c r="AX1422" i="19"/>
  <c r="AY1422" i="19"/>
  <c r="BB1422" i="19"/>
  <c r="F1423" i="19"/>
  <c r="X1423" i="19" s="1"/>
  <c r="G1423" i="19"/>
  <c r="H1423" i="19"/>
  <c r="I1423" i="19"/>
  <c r="J1423" i="19"/>
  <c r="K1423" i="19"/>
  <c r="L1423" i="19"/>
  <c r="M1423" i="19"/>
  <c r="N1423" i="19"/>
  <c r="O1423" i="19"/>
  <c r="P1423" i="19"/>
  <c r="Q1423" i="19"/>
  <c r="R1423" i="19"/>
  <c r="S1423" i="19"/>
  <c r="T1423" i="19"/>
  <c r="U1423" i="19"/>
  <c r="V1423" i="19"/>
  <c r="W1423" i="19"/>
  <c r="Y1423" i="19"/>
  <c r="Z1423" i="19"/>
  <c r="AA1423" i="19"/>
  <c r="AB1423" i="19"/>
  <c r="AC1423" i="19"/>
  <c r="AU1423" i="19" s="1"/>
  <c r="AD1423" i="19"/>
  <c r="AE1423" i="19"/>
  <c r="AF1423" i="19"/>
  <c r="AG1423" i="19"/>
  <c r="AH1423" i="19"/>
  <c r="AI1423" i="19"/>
  <c r="AJ1423" i="19"/>
  <c r="AK1423" i="19"/>
  <c r="AL1423" i="19"/>
  <c r="AM1423" i="19"/>
  <c r="AN1423" i="19"/>
  <c r="AO1423" i="19"/>
  <c r="AP1423" i="19"/>
  <c r="AQ1423" i="19"/>
  <c r="AR1423" i="19"/>
  <c r="AT1423" i="19"/>
  <c r="AV1423" i="19"/>
  <c r="AW1423" i="19"/>
  <c r="AX1423" i="19"/>
  <c r="AY1423" i="19"/>
  <c r="BB1423" i="19"/>
  <c r="F1424" i="19"/>
  <c r="X1424" i="19" s="1"/>
  <c r="G1424" i="19"/>
  <c r="H1424" i="19"/>
  <c r="I1424" i="19"/>
  <c r="J1424" i="19"/>
  <c r="K1424" i="19"/>
  <c r="L1424" i="19"/>
  <c r="M1424" i="19"/>
  <c r="N1424" i="19"/>
  <c r="O1424" i="19"/>
  <c r="P1424" i="19"/>
  <c r="Q1424" i="19"/>
  <c r="R1424" i="19"/>
  <c r="S1424" i="19"/>
  <c r="T1424" i="19"/>
  <c r="U1424" i="19"/>
  <c r="W1424" i="19"/>
  <c r="Y1424" i="19"/>
  <c r="Z1424" i="19"/>
  <c r="AA1424" i="19"/>
  <c r="AB1424" i="19"/>
  <c r="AC1424" i="19"/>
  <c r="AU1424" i="19" s="1"/>
  <c r="AD1424" i="19"/>
  <c r="AE1424" i="19"/>
  <c r="AF1424" i="19"/>
  <c r="AG1424" i="19"/>
  <c r="AH1424" i="19"/>
  <c r="AI1424" i="19"/>
  <c r="AJ1424" i="19"/>
  <c r="AK1424" i="19"/>
  <c r="AL1424" i="19"/>
  <c r="AM1424" i="19"/>
  <c r="AN1424" i="19"/>
  <c r="AO1424" i="19"/>
  <c r="AP1424" i="19"/>
  <c r="AQ1424" i="19"/>
  <c r="AR1424" i="19"/>
  <c r="AT1424" i="19"/>
  <c r="AV1424" i="19"/>
  <c r="AW1424" i="19"/>
  <c r="AX1424" i="19"/>
  <c r="AY1424" i="19"/>
  <c r="BB1424" i="19"/>
  <c r="F1425" i="19"/>
  <c r="X1425" i="19" s="1"/>
  <c r="G1425" i="19"/>
  <c r="H1425" i="19"/>
  <c r="I1425" i="19"/>
  <c r="J1425" i="19"/>
  <c r="K1425" i="19"/>
  <c r="L1425" i="19"/>
  <c r="M1425" i="19"/>
  <c r="N1425" i="19"/>
  <c r="O1425" i="19"/>
  <c r="P1425" i="19"/>
  <c r="Q1425" i="19"/>
  <c r="R1425" i="19"/>
  <c r="S1425" i="19"/>
  <c r="T1425" i="19"/>
  <c r="U1425" i="19"/>
  <c r="W1425" i="19"/>
  <c r="Y1425" i="19"/>
  <c r="Z1425" i="19"/>
  <c r="AA1425" i="19"/>
  <c r="AB1425" i="19"/>
  <c r="AC1425" i="19"/>
  <c r="AS1425" i="19" s="1"/>
  <c r="AD1425" i="19"/>
  <c r="AE1425" i="19"/>
  <c r="AF1425" i="19"/>
  <c r="AG1425" i="19"/>
  <c r="AH1425" i="19"/>
  <c r="AI1425" i="19"/>
  <c r="AJ1425" i="19"/>
  <c r="AK1425" i="19"/>
  <c r="AL1425" i="19"/>
  <c r="AM1425" i="19"/>
  <c r="AN1425" i="19"/>
  <c r="AO1425" i="19"/>
  <c r="AP1425" i="19"/>
  <c r="AQ1425" i="19"/>
  <c r="AR1425" i="19"/>
  <c r="AT1425" i="19"/>
  <c r="AU1425" i="19"/>
  <c r="AV1425" i="19"/>
  <c r="AW1425" i="19"/>
  <c r="AX1425" i="19"/>
  <c r="AY1425" i="19"/>
  <c r="BB1425" i="19"/>
  <c r="F1426" i="19"/>
  <c r="V1426" i="19" s="1"/>
  <c r="G1426" i="19"/>
  <c r="H1426" i="19"/>
  <c r="I1426" i="19"/>
  <c r="J1426" i="19"/>
  <c r="K1426" i="19"/>
  <c r="L1426" i="19"/>
  <c r="M1426" i="19"/>
  <c r="N1426" i="19"/>
  <c r="O1426" i="19"/>
  <c r="P1426" i="19"/>
  <c r="Q1426" i="19"/>
  <c r="R1426" i="19"/>
  <c r="S1426" i="19"/>
  <c r="T1426" i="19"/>
  <c r="U1426" i="19"/>
  <c r="W1426" i="19"/>
  <c r="X1426" i="19"/>
  <c r="Y1426" i="19"/>
  <c r="Z1426" i="19"/>
  <c r="AA1426" i="19"/>
  <c r="AB1426" i="19"/>
  <c r="AC1426" i="19"/>
  <c r="AS1426" i="19" s="1"/>
  <c r="AD1426" i="19"/>
  <c r="AE1426" i="19"/>
  <c r="AF1426" i="19"/>
  <c r="AG1426" i="19"/>
  <c r="AH1426" i="19"/>
  <c r="AI1426" i="19"/>
  <c r="AJ1426" i="19"/>
  <c r="AK1426" i="19"/>
  <c r="AL1426" i="19"/>
  <c r="AM1426" i="19"/>
  <c r="AN1426" i="19"/>
  <c r="AO1426" i="19"/>
  <c r="AP1426" i="19"/>
  <c r="AQ1426" i="19"/>
  <c r="AR1426" i="19"/>
  <c r="AT1426" i="19"/>
  <c r="AU1426" i="19"/>
  <c r="AV1426" i="19"/>
  <c r="AW1426" i="19"/>
  <c r="AX1426" i="19"/>
  <c r="AY1426" i="19"/>
  <c r="BB1426" i="19"/>
  <c r="F1427" i="19"/>
  <c r="V1427" i="19" s="1"/>
  <c r="G1427" i="19"/>
  <c r="H1427" i="19"/>
  <c r="I1427" i="19"/>
  <c r="J1427" i="19"/>
  <c r="K1427" i="19"/>
  <c r="L1427" i="19"/>
  <c r="M1427" i="19"/>
  <c r="N1427" i="19"/>
  <c r="O1427" i="19"/>
  <c r="P1427" i="19"/>
  <c r="Q1427" i="19"/>
  <c r="R1427" i="19"/>
  <c r="S1427" i="19"/>
  <c r="T1427" i="19"/>
  <c r="U1427" i="19"/>
  <c r="W1427" i="19"/>
  <c r="X1427" i="19"/>
  <c r="Y1427" i="19"/>
  <c r="Z1427" i="19"/>
  <c r="AA1427" i="19"/>
  <c r="AB1427" i="19"/>
  <c r="AC1427" i="19"/>
  <c r="AD1427" i="19"/>
  <c r="AE1427" i="19"/>
  <c r="AF1427" i="19"/>
  <c r="AG1427" i="19"/>
  <c r="AH1427" i="19"/>
  <c r="AI1427" i="19"/>
  <c r="AJ1427" i="19"/>
  <c r="AK1427" i="19"/>
  <c r="AL1427" i="19"/>
  <c r="AM1427" i="19"/>
  <c r="AN1427" i="19"/>
  <c r="AO1427" i="19"/>
  <c r="AP1427" i="19"/>
  <c r="AQ1427" i="19"/>
  <c r="AR1427" i="19"/>
  <c r="AS1427" i="19"/>
  <c r="AT1427" i="19"/>
  <c r="AU1427" i="19"/>
  <c r="AV1427" i="19"/>
  <c r="AW1427" i="19"/>
  <c r="AX1427" i="19"/>
  <c r="AY1427" i="19"/>
  <c r="BB1427" i="19"/>
  <c r="F1428" i="19"/>
  <c r="G1428" i="19"/>
  <c r="H1428" i="19"/>
  <c r="I1428" i="19"/>
  <c r="J1428" i="19"/>
  <c r="K1428" i="19"/>
  <c r="L1428" i="19"/>
  <c r="M1428" i="19"/>
  <c r="N1428" i="19"/>
  <c r="O1428" i="19"/>
  <c r="P1428" i="19"/>
  <c r="Q1428" i="19"/>
  <c r="R1428" i="19"/>
  <c r="S1428" i="19"/>
  <c r="T1428" i="19"/>
  <c r="U1428" i="19"/>
  <c r="V1428" i="19"/>
  <c r="W1428" i="19"/>
  <c r="X1428" i="19"/>
  <c r="Y1428" i="19"/>
  <c r="Z1428" i="19"/>
  <c r="AA1428" i="19"/>
  <c r="AB1428" i="19"/>
  <c r="AC1428" i="19"/>
  <c r="AD1428" i="19"/>
  <c r="AE1428" i="19"/>
  <c r="AF1428" i="19"/>
  <c r="AG1428" i="19"/>
  <c r="AH1428" i="19"/>
  <c r="AI1428" i="19"/>
  <c r="AJ1428" i="19"/>
  <c r="AK1428" i="19"/>
  <c r="AL1428" i="19"/>
  <c r="AM1428" i="19"/>
  <c r="AN1428" i="19"/>
  <c r="AO1428" i="19"/>
  <c r="AP1428" i="19"/>
  <c r="AQ1428" i="19"/>
  <c r="AR1428" i="19"/>
  <c r="AS1428" i="19"/>
  <c r="AT1428" i="19"/>
  <c r="AU1428" i="19"/>
  <c r="AV1428" i="19"/>
  <c r="AW1428" i="19"/>
  <c r="AX1428" i="19"/>
  <c r="AY1428" i="19"/>
  <c r="BB1428" i="19"/>
  <c r="F1429" i="19"/>
  <c r="G1429" i="19"/>
  <c r="H1429" i="19"/>
  <c r="I1429" i="19"/>
  <c r="J1429" i="19"/>
  <c r="K1429" i="19"/>
  <c r="L1429" i="19"/>
  <c r="M1429" i="19"/>
  <c r="N1429" i="19"/>
  <c r="O1429" i="19"/>
  <c r="P1429" i="19"/>
  <c r="Q1429" i="19"/>
  <c r="R1429" i="19"/>
  <c r="S1429" i="19"/>
  <c r="T1429" i="19"/>
  <c r="U1429" i="19"/>
  <c r="V1429" i="19"/>
  <c r="W1429" i="19"/>
  <c r="X1429" i="19"/>
  <c r="Y1429" i="19"/>
  <c r="Z1429" i="19"/>
  <c r="AA1429" i="19"/>
  <c r="AB1429" i="19"/>
  <c r="AC1429" i="19"/>
  <c r="AD1429" i="19"/>
  <c r="AE1429" i="19"/>
  <c r="AF1429" i="19"/>
  <c r="AG1429" i="19"/>
  <c r="AH1429" i="19"/>
  <c r="AI1429" i="19"/>
  <c r="AJ1429" i="19"/>
  <c r="AK1429" i="19"/>
  <c r="AL1429" i="19"/>
  <c r="AM1429" i="19"/>
  <c r="AN1429" i="19"/>
  <c r="AO1429" i="19"/>
  <c r="AP1429" i="19"/>
  <c r="AQ1429" i="19"/>
  <c r="AR1429" i="19"/>
  <c r="AS1429" i="19"/>
  <c r="AT1429" i="19"/>
  <c r="AU1429" i="19"/>
  <c r="AV1429" i="19"/>
  <c r="AW1429" i="19"/>
  <c r="AX1429" i="19"/>
  <c r="AY1429" i="19"/>
  <c r="BB1429" i="19"/>
  <c r="F1430" i="19"/>
  <c r="G1430" i="19"/>
  <c r="H1430" i="19"/>
  <c r="I1430" i="19"/>
  <c r="J1430" i="19"/>
  <c r="K1430" i="19"/>
  <c r="L1430" i="19"/>
  <c r="M1430" i="19"/>
  <c r="N1430" i="19"/>
  <c r="O1430" i="19"/>
  <c r="P1430" i="19"/>
  <c r="Q1430" i="19"/>
  <c r="R1430" i="19"/>
  <c r="S1430" i="19"/>
  <c r="T1430" i="19"/>
  <c r="U1430" i="19"/>
  <c r="V1430" i="19"/>
  <c r="W1430" i="19"/>
  <c r="X1430" i="19"/>
  <c r="Y1430" i="19"/>
  <c r="Z1430" i="19"/>
  <c r="AA1430" i="19"/>
  <c r="AB1430" i="19"/>
  <c r="AC1430" i="19"/>
  <c r="AU1430" i="19" s="1"/>
  <c r="AD1430" i="19"/>
  <c r="AE1430" i="19"/>
  <c r="AF1430" i="19"/>
  <c r="AG1430" i="19"/>
  <c r="AH1430" i="19"/>
  <c r="AI1430" i="19"/>
  <c r="AJ1430" i="19"/>
  <c r="AK1430" i="19"/>
  <c r="AL1430" i="19"/>
  <c r="AM1430" i="19"/>
  <c r="AN1430" i="19"/>
  <c r="AO1430" i="19"/>
  <c r="AP1430" i="19"/>
  <c r="AQ1430" i="19"/>
  <c r="AR1430" i="19"/>
  <c r="AS1430" i="19"/>
  <c r="AT1430" i="19"/>
  <c r="AV1430" i="19"/>
  <c r="AW1430" i="19"/>
  <c r="AX1430" i="19"/>
  <c r="AY1430" i="19"/>
  <c r="BB1430" i="19"/>
  <c r="F1431" i="19"/>
  <c r="X1431" i="19" s="1"/>
  <c r="G1431" i="19"/>
  <c r="H1431" i="19"/>
  <c r="I1431" i="19"/>
  <c r="J1431" i="19"/>
  <c r="K1431" i="19"/>
  <c r="L1431" i="19"/>
  <c r="M1431" i="19"/>
  <c r="N1431" i="19"/>
  <c r="O1431" i="19"/>
  <c r="P1431" i="19"/>
  <c r="Q1431" i="19"/>
  <c r="R1431" i="19"/>
  <c r="S1431" i="19"/>
  <c r="T1431" i="19"/>
  <c r="U1431" i="19"/>
  <c r="V1431" i="19"/>
  <c r="W1431" i="19"/>
  <c r="Y1431" i="19"/>
  <c r="Z1431" i="19"/>
  <c r="AA1431" i="19"/>
  <c r="AB1431" i="19"/>
  <c r="AC1431" i="19"/>
  <c r="AU1431" i="19" s="1"/>
  <c r="AD1431" i="19"/>
  <c r="AE1431" i="19"/>
  <c r="AF1431" i="19"/>
  <c r="AG1431" i="19"/>
  <c r="AH1431" i="19"/>
  <c r="AI1431" i="19"/>
  <c r="AJ1431" i="19"/>
  <c r="AK1431" i="19"/>
  <c r="AL1431" i="19"/>
  <c r="AM1431" i="19"/>
  <c r="AN1431" i="19"/>
  <c r="AO1431" i="19"/>
  <c r="AP1431" i="19"/>
  <c r="AQ1431" i="19"/>
  <c r="AR1431" i="19"/>
  <c r="AT1431" i="19"/>
  <c r="AV1431" i="19"/>
  <c r="AW1431" i="19"/>
  <c r="AX1431" i="19"/>
  <c r="AY1431" i="19"/>
  <c r="BB1431" i="19"/>
  <c r="F1432" i="19"/>
  <c r="X1432" i="19" s="1"/>
  <c r="G1432" i="19"/>
  <c r="H1432" i="19"/>
  <c r="I1432" i="19"/>
  <c r="J1432" i="19"/>
  <c r="K1432" i="19"/>
  <c r="L1432" i="19"/>
  <c r="M1432" i="19"/>
  <c r="N1432" i="19"/>
  <c r="O1432" i="19"/>
  <c r="P1432" i="19"/>
  <c r="Q1432" i="19"/>
  <c r="R1432" i="19"/>
  <c r="S1432" i="19"/>
  <c r="T1432" i="19"/>
  <c r="U1432" i="19"/>
  <c r="W1432" i="19"/>
  <c r="Y1432" i="19"/>
  <c r="Z1432" i="19"/>
  <c r="AA1432" i="19"/>
  <c r="AB1432" i="19"/>
  <c r="AC1432" i="19"/>
  <c r="AU1432" i="19" s="1"/>
  <c r="AD1432" i="19"/>
  <c r="AE1432" i="19"/>
  <c r="AF1432" i="19"/>
  <c r="AG1432" i="19"/>
  <c r="AH1432" i="19"/>
  <c r="AI1432" i="19"/>
  <c r="AJ1432" i="19"/>
  <c r="AK1432" i="19"/>
  <c r="AL1432" i="19"/>
  <c r="AM1432" i="19"/>
  <c r="AN1432" i="19"/>
  <c r="AO1432" i="19"/>
  <c r="AP1432" i="19"/>
  <c r="AQ1432" i="19"/>
  <c r="AR1432" i="19"/>
  <c r="AT1432" i="19"/>
  <c r="AV1432" i="19"/>
  <c r="AW1432" i="19"/>
  <c r="AX1432" i="19"/>
  <c r="AY1432" i="19"/>
  <c r="BB1432" i="19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2" i="13"/>
  <c r="B3" i="26"/>
  <c r="B4" i="26"/>
  <c r="B5" i="26"/>
  <c r="B6" i="26"/>
  <c r="B7" i="26"/>
  <c r="B8" i="26"/>
  <c r="B9" i="26"/>
  <c r="C9" i="26" s="1"/>
  <c r="B10" i="26"/>
  <c r="C10" i="26" s="1"/>
  <c r="B11" i="26"/>
  <c r="B12" i="26"/>
  <c r="B13" i="26"/>
  <c r="B14" i="26"/>
  <c r="B15" i="26"/>
  <c r="B16" i="26"/>
  <c r="C16" i="26" s="1"/>
  <c r="B17" i="26"/>
  <c r="C17" i="26" s="1"/>
  <c r="B18" i="26"/>
  <c r="C18" i="26" s="1"/>
  <c r="B19" i="26"/>
  <c r="B20" i="26"/>
  <c r="B21" i="26"/>
  <c r="B22" i="26"/>
  <c r="B23" i="26"/>
  <c r="B24" i="26"/>
  <c r="C24" i="26" s="1"/>
  <c r="B25" i="26"/>
  <c r="C25" i="26" s="1"/>
  <c r="B26" i="26"/>
  <c r="C26" i="26" s="1"/>
  <c r="B27" i="26"/>
  <c r="B28" i="26"/>
  <c r="B29" i="26"/>
  <c r="B30" i="26"/>
  <c r="B31" i="26"/>
  <c r="B32" i="26"/>
  <c r="C32" i="26" s="1"/>
  <c r="B33" i="26"/>
  <c r="C33" i="26" s="1"/>
  <c r="B34" i="26"/>
  <c r="C34" i="26" s="1"/>
  <c r="B35" i="26"/>
  <c r="B36" i="26"/>
  <c r="B37" i="26"/>
  <c r="B38" i="26"/>
  <c r="B39" i="26"/>
  <c r="B40" i="26"/>
  <c r="C40" i="26" s="1"/>
  <c r="B41" i="26"/>
  <c r="C41" i="26" s="1"/>
  <c r="B42" i="26"/>
  <c r="C42" i="26" s="1"/>
  <c r="B43" i="26"/>
  <c r="B44" i="26"/>
  <c r="B45" i="26"/>
  <c r="B46" i="26"/>
  <c r="B47" i="26"/>
  <c r="B48" i="26"/>
  <c r="C48" i="26" s="1"/>
  <c r="B49" i="26"/>
  <c r="C49" i="26" s="1"/>
  <c r="B50" i="26"/>
  <c r="C50" i="26" s="1"/>
  <c r="B51" i="26"/>
  <c r="B52" i="26"/>
  <c r="B53" i="26"/>
  <c r="B54" i="26"/>
  <c r="B55" i="26"/>
  <c r="B56" i="26"/>
  <c r="C56" i="26" s="1"/>
  <c r="B57" i="26"/>
  <c r="C57" i="26" s="1"/>
  <c r="B58" i="26"/>
  <c r="C58" i="26" s="1"/>
  <c r="B59" i="26"/>
  <c r="B60" i="26"/>
  <c r="B61" i="26"/>
  <c r="B62" i="26"/>
  <c r="B63" i="26"/>
  <c r="B64" i="26"/>
  <c r="C64" i="26" s="1"/>
  <c r="B65" i="26"/>
  <c r="C65" i="26" s="1"/>
  <c r="B66" i="26"/>
  <c r="C66" i="26" s="1"/>
  <c r="B67" i="26"/>
  <c r="B68" i="26"/>
  <c r="B69" i="26"/>
  <c r="B70" i="26"/>
  <c r="B71" i="26"/>
  <c r="B72" i="26"/>
  <c r="C72" i="26" s="1"/>
  <c r="B73" i="26"/>
  <c r="C73" i="26" s="1"/>
  <c r="B74" i="26"/>
  <c r="C74" i="26" s="1"/>
  <c r="B75" i="26"/>
  <c r="B76" i="26"/>
  <c r="B77" i="26"/>
  <c r="B78" i="26"/>
  <c r="B79" i="26"/>
  <c r="B80" i="26"/>
  <c r="C80" i="26" s="1"/>
  <c r="B81" i="26"/>
  <c r="C81" i="26" s="1"/>
  <c r="B82" i="26"/>
  <c r="C82" i="26" s="1"/>
  <c r="B83" i="26"/>
  <c r="B84" i="26"/>
  <c r="B85" i="26"/>
  <c r="B86" i="26"/>
  <c r="B87" i="26"/>
  <c r="B88" i="26"/>
  <c r="B89" i="26"/>
  <c r="C89" i="26" s="1"/>
  <c r="B90" i="26"/>
  <c r="C90" i="26" s="1"/>
  <c r="B91" i="26"/>
  <c r="B92" i="26"/>
  <c r="B93" i="26"/>
  <c r="B94" i="26"/>
  <c r="B95" i="26"/>
  <c r="B96" i="26"/>
  <c r="C96" i="26" s="1"/>
  <c r="B97" i="26"/>
  <c r="C97" i="26" s="1"/>
  <c r="B98" i="26"/>
  <c r="C98" i="26" s="1"/>
  <c r="B99" i="26"/>
  <c r="B100" i="26"/>
  <c r="B101" i="26"/>
  <c r="B102" i="26"/>
  <c r="B103" i="26"/>
  <c r="B104" i="26"/>
  <c r="C104" i="26" s="1"/>
  <c r="B105" i="26"/>
  <c r="B106" i="26"/>
  <c r="C106" i="26" s="1"/>
  <c r="B107" i="26"/>
  <c r="B108" i="26"/>
  <c r="B109" i="26"/>
  <c r="B110" i="26"/>
  <c r="B111" i="26"/>
  <c r="B112" i="26"/>
  <c r="C112" i="26" s="1"/>
  <c r="B113" i="26"/>
  <c r="C113" i="26" s="1"/>
  <c r="B114" i="26"/>
  <c r="C114" i="26" s="1"/>
  <c r="B115" i="26"/>
  <c r="B116" i="26"/>
  <c r="B117" i="26"/>
  <c r="B118" i="26"/>
  <c r="B119" i="26"/>
  <c r="B120" i="26"/>
  <c r="C120" i="26" s="1"/>
  <c r="B121" i="26"/>
  <c r="C121" i="26" s="1"/>
  <c r="B122" i="26"/>
  <c r="C122" i="26" s="1"/>
  <c r="B123" i="26"/>
  <c r="B124" i="26"/>
  <c r="B125" i="26"/>
  <c r="B126" i="26"/>
  <c r="B127" i="26"/>
  <c r="B128" i="26"/>
  <c r="B129" i="26"/>
  <c r="C129" i="26" s="1"/>
  <c r="B130" i="26"/>
  <c r="C130" i="26" s="1"/>
  <c r="B131" i="26"/>
  <c r="B132" i="26"/>
  <c r="B133" i="26"/>
  <c r="B134" i="26"/>
  <c r="B135" i="26"/>
  <c r="B136" i="26"/>
  <c r="B137" i="26"/>
  <c r="B138" i="26"/>
  <c r="C138" i="26" s="1"/>
  <c r="B139" i="26"/>
  <c r="B140" i="26"/>
  <c r="B141" i="26"/>
  <c r="B142" i="26"/>
  <c r="B143" i="26"/>
  <c r="B144" i="26"/>
  <c r="C144" i="26" s="1"/>
  <c r="B145" i="26"/>
  <c r="C145" i="26" s="1"/>
  <c r="B146" i="26"/>
  <c r="C146" i="26" s="1"/>
  <c r="B147" i="26"/>
  <c r="B148" i="26"/>
  <c r="B149" i="26"/>
  <c r="B150" i="26"/>
  <c r="B151" i="26"/>
  <c r="B152" i="26"/>
  <c r="C152" i="26" s="1"/>
  <c r="B153" i="26"/>
  <c r="C153" i="26" s="1"/>
  <c r="B154" i="26"/>
  <c r="C154" i="26" s="1"/>
  <c r="B155" i="26"/>
  <c r="B156" i="26"/>
  <c r="B157" i="26"/>
  <c r="B158" i="26"/>
  <c r="B159" i="26"/>
  <c r="B160" i="26"/>
  <c r="C160" i="26" s="1"/>
  <c r="B161" i="26"/>
  <c r="C161" i="26" s="1"/>
  <c r="B162" i="26"/>
  <c r="C162" i="26" s="1"/>
  <c r="B163" i="26"/>
  <c r="B164" i="26"/>
  <c r="B165" i="26"/>
  <c r="B166" i="26"/>
  <c r="B167" i="26"/>
  <c r="B168" i="26"/>
  <c r="C168" i="26" s="1"/>
  <c r="B169" i="26"/>
  <c r="C169" i="26" s="1"/>
  <c r="B170" i="26"/>
  <c r="C170" i="26" s="1"/>
  <c r="B171" i="26"/>
  <c r="B172" i="26"/>
  <c r="B173" i="26"/>
  <c r="B174" i="26"/>
  <c r="B175" i="26"/>
  <c r="B176" i="26"/>
  <c r="C176" i="26" s="1"/>
  <c r="B177" i="26"/>
  <c r="C177" i="26" s="1"/>
  <c r="B178" i="26"/>
  <c r="C178" i="26" s="1"/>
  <c r="B179" i="26"/>
  <c r="B180" i="26"/>
  <c r="B181" i="26"/>
  <c r="B182" i="26"/>
  <c r="B183" i="26"/>
  <c r="B184" i="26"/>
  <c r="C184" i="26" s="1"/>
  <c r="B185" i="26"/>
  <c r="C185" i="26" s="1"/>
  <c r="B186" i="26"/>
  <c r="C186" i="26" s="1"/>
  <c r="B187" i="26"/>
  <c r="B188" i="26"/>
  <c r="B189" i="26"/>
  <c r="B190" i="26"/>
  <c r="B191" i="26"/>
  <c r="B192" i="26"/>
  <c r="C192" i="26" s="1"/>
  <c r="B193" i="26"/>
  <c r="C193" i="26" s="1"/>
  <c r="B194" i="26"/>
  <c r="C194" i="26" s="1"/>
  <c r="B195" i="26"/>
  <c r="B196" i="26"/>
  <c r="B197" i="26"/>
  <c r="B198" i="26"/>
  <c r="B199" i="26"/>
  <c r="B200" i="26"/>
  <c r="C200" i="26" s="1"/>
  <c r="B201" i="26"/>
  <c r="C201" i="26" s="1"/>
  <c r="B202" i="26"/>
  <c r="C202" i="26" s="1"/>
  <c r="B203" i="26"/>
  <c r="B204" i="26"/>
  <c r="B205" i="26"/>
  <c r="B206" i="26"/>
  <c r="B207" i="26"/>
  <c r="B208" i="26"/>
  <c r="C208" i="26" s="1"/>
  <c r="B209" i="26"/>
  <c r="C209" i="26" s="1"/>
  <c r="B210" i="26"/>
  <c r="C210" i="26" s="1"/>
  <c r="B211" i="26"/>
  <c r="B212" i="26"/>
  <c r="B213" i="26"/>
  <c r="B214" i="26"/>
  <c r="B215" i="26"/>
  <c r="B216" i="26"/>
  <c r="C216" i="26" s="1"/>
  <c r="B217" i="26"/>
  <c r="C217" i="26" s="1"/>
  <c r="B218" i="26"/>
  <c r="C218" i="26" s="1"/>
  <c r="B219" i="26"/>
  <c r="B220" i="26"/>
  <c r="B221" i="26"/>
  <c r="B222" i="26"/>
  <c r="B223" i="26"/>
  <c r="B224" i="26"/>
  <c r="B225" i="26"/>
  <c r="C225" i="26" s="1"/>
  <c r="B226" i="26"/>
  <c r="C226" i="26" s="1"/>
  <c r="B227" i="26"/>
  <c r="B228" i="26"/>
  <c r="B229" i="26"/>
  <c r="B230" i="26"/>
  <c r="B231" i="26"/>
  <c r="B232" i="26"/>
  <c r="C232" i="26" s="1"/>
  <c r="B233" i="26"/>
  <c r="C233" i="26" s="1"/>
  <c r="B234" i="26"/>
  <c r="C234" i="26" s="1"/>
  <c r="B235" i="26"/>
  <c r="B236" i="26"/>
  <c r="B237" i="26"/>
  <c r="B238" i="26"/>
  <c r="B239" i="26"/>
  <c r="B240" i="26"/>
  <c r="C240" i="26" s="1"/>
  <c r="B241" i="26"/>
  <c r="C241" i="26" s="1"/>
  <c r="B242" i="26"/>
  <c r="C242" i="26" s="1"/>
  <c r="B243" i="26"/>
  <c r="B244" i="26"/>
  <c r="B245" i="26"/>
  <c r="B246" i="26"/>
  <c r="B247" i="26"/>
  <c r="B248" i="26"/>
  <c r="C248" i="26" s="1"/>
  <c r="B249" i="26"/>
  <c r="C249" i="26" s="1"/>
  <c r="B250" i="26"/>
  <c r="C250" i="26" s="1"/>
  <c r="B251" i="26"/>
  <c r="B252" i="26"/>
  <c r="B253" i="26"/>
  <c r="B254" i="26"/>
  <c r="B255" i="26"/>
  <c r="B256" i="26"/>
  <c r="C256" i="26" s="1"/>
  <c r="B257" i="26"/>
  <c r="C257" i="26" s="1"/>
  <c r="B258" i="26"/>
  <c r="C258" i="26" s="1"/>
  <c r="B259" i="26"/>
  <c r="B260" i="26"/>
  <c r="B261" i="26"/>
  <c r="B262" i="26"/>
  <c r="B263" i="26"/>
  <c r="B264" i="26"/>
  <c r="C264" i="26" s="1"/>
  <c r="B265" i="26"/>
  <c r="C265" i="26" s="1"/>
  <c r="B266" i="26"/>
  <c r="C266" i="26" s="1"/>
  <c r="B267" i="26"/>
  <c r="B268" i="26"/>
  <c r="B269" i="26"/>
  <c r="B270" i="26"/>
  <c r="B271" i="26"/>
  <c r="B272" i="26"/>
  <c r="C272" i="26" s="1"/>
  <c r="B273" i="26"/>
  <c r="B274" i="26"/>
  <c r="C274" i="26" s="1"/>
  <c r="B275" i="26"/>
  <c r="B276" i="26"/>
  <c r="B277" i="26"/>
  <c r="B278" i="26"/>
  <c r="B279" i="26"/>
  <c r="B280" i="26"/>
  <c r="C280" i="26" s="1"/>
  <c r="B281" i="26"/>
  <c r="C281" i="26" s="1"/>
  <c r="B282" i="26"/>
  <c r="C282" i="26" s="1"/>
  <c r="B283" i="26"/>
  <c r="B284" i="26"/>
  <c r="B285" i="26"/>
  <c r="B286" i="26"/>
  <c r="B287" i="26"/>
  <c r="B288" i="26"/>
  <c r="C288" i="26" s="1"/>
  <c r="B289" i="26"/>
  <c r="C289" i="26" s="1"/>
  <c r="B290" i="26"/>
  <c r="C290" i="26" s="1"/>
  <c r="B291" i="26"/>
  <c r="B292" i="26"/>
  <c r="B293" i="26"/>
  <c r="B294" i="26"/>
  <c r="B295" i="26"/>
  <c r="B296" i="26"/>
  <c r="C296" i="26" s="1"/>
  <c r="B297" i="26"/>
  <c r="C297" i="26" s="1"/>
  <c r="B298" i="26"/>
  <c r="C298" i="26" s="1"/>
  <c r="B299" i="26"/>
  <c r="B300" i="26"/>
  <c r="B301" i="26"/>
  <c r="B302" i="26"/>
  <c r="B303" i="26"/>
  <c r="B304" i="26"/>
  <c r="C304" i="26" s="1"/>
  <c r="B305" i="26"/>
  <c r="C305" i="26" s="1"/>
  <c r="B306" i="26"/>
  <c r="C306" i="26" s="1"/>
  <c r="B307" i="26"/>
  <c r="B308" i="26"/>
  <c r="B309" i="26"/>
  <c r="B310" i="26"/>
  <c r="B311" i="26"/>
  <c r="B312" i="26"/>
  <c r="C312" i="26" s="1"/>
  <c r="B313" i="26"/>
  <c r="C313" i="26" s="1"/>
  <c r="B314" i="26"/>
  <c r="C314" i="26" s="1"/>
  <c r="B315" i="26"/>
  <c r="B316" i="26"/>
  <c r="B317" i="26"/>
  <c r="B318" i="26"/>
  <c r="B319" i="26"/>
  <c r="B320" i="26"/>
  <c r="C320" i="26" s="1"/>
  <c r="B321" i="26"/>
  <c r="C321" i="26" s="1"/>
  <c r="B322" i="26"/>
  <c r="C322" i="26" s="1"/>
  <c r="B323" i="26"/>
  <c r="B324" i="26"/>
  <c r="B325" i="26"/>
  <c r="B326" i="26"/>
  <c r="B327" i="26"/>
  <c r="B328" i="26"/>
  <c r="C328" i="26" s="1"/>
  <c r="B329" i="26"/>
  <c r="C329" i="26" s="1"/>
  <c r="B330" i="26"/>
  <c r="C330" i="26" s="1"/>
  <c r="B331" i="26"/>
  <c r="B332" i="26"/>
  <c r="B333" i="26"/>
  <c r="B334" i="26"/>
  <c r="B335" i="26"/>
  <c r="B336" i="26"/>
  <c r="C336" i="26" s="1"/>
  <c r="B337" i="26"/>
  <c r="C337" i="26" s="1"/>
  <c r="B338" i="26"/>
  <c r="C338" i="26" s="1"/>
  <c r="B339" i="26"/>
  <c r="B340" i="26"/>
  <c r="B341" i="26"/>
  <c r="B342" i="26"/>
  <c r="B343" i="26"/>
  <c r="B344" i="26"/>
  <c r="B345" i="26"/>
  <c r="C345" i="26" s="1"/>
  <c r="B346" i="26"/>
  <c r="C346" i="26" s="1"/>
  <c r="B347" i="26"/>
  <c r="B348" i="26"/>
  <c r="B349" i="26"/>
  <c r="B350" i="26"/>
  <c r="B351" i="26"/>
  <c r="B352" i="26"/>
  <c r="C352" i="26" s="1"/>
  <c r="B353" i="26"/>
  <c r="C353" i="26" s="1"/>
  <c r="B354" i="26"/>
  <c r="C354" i="26" s="1"/>
  <c r="B355" i="26"/>
  <c r="B356" i="26"/>
  <c r="B357" i="26"/>
  <c r="B358" i="26"/>
  <c r="B359" i="26"/>
  <c r="B360" i="26"/>
  <c r="C360" i="26" s="1"/>
  <c r="B361" i="26"/>
  <c r="C361" i="26" s="1"/>
  <c r="B362" i="26"/>
  <c r="C362" i="26" s="1"/>
  <c r="B363" i="26"/>
  <c r="B364" i="26"/>
  <c r="B365" i="26"/>
  <c r="B366" i="26"/>
  <c r="B367" i="26"/>
  <c r="B368" i="26"/>
  <c r="C368" i="26" s="1"/>
  <c r="B369" i="26"/>
  <c r="C369" i="26" s="1"/>
  <c r="B370" i="26"/>
  <c r="C370" i="26" s="1"/>
  <c r="B371" i="26"/>
  <c r="B372" i="26"/>
  <c r="B373" i="26"/>
  <c r="B374" i="26"/>
  <c r="B375" i="26"/>
  <c r="B376" i="26"/>
  <c r="C376" i="26" s="1"/>
  <c r="B377" i="26"/>
  <c r="C377" i="26" s="1"/>
  <c r="B378" i="26"/>
  <c r="C378" i="26" s="1"/>
  <c r="B379" i="26"/>
  <c r="B380" i="26"/>
  <c r="B381" i="26"/>
  <c r="B382" i="26"/>
  <c r="B383" i="26"/>
  <c r="B384" i="26"/>
  <c r="B385" i="26"/>
  <c r="C385" i="26" s="1"/>
  <c r="B386" i="26"/>
  <c r="C386" i="26" s="1"/>
  <c r="B387" i="26"/>
  <c r="B388" i="26"/>
  <c r="B389" i="26"/>
  <c r="B390" i="26"/>
  <c r="B391" i="26"/>
  <c r="B392" i="26"/>
  <c r="B393" i="26"/>
  <c r="C393" i="26" s="1"/>
  <c r="B394" i="26"/>
  <c r="C394" i="26" s="1"/>
  <c r="B395" i="26"/>
  <c r="B396" i="26"/>
  <c r="B397" i="26"/>
  <c r="B398" i="26"/>
  <c r="B399" i="26"/>
  <c r="B400" i="26"/>
  <c r="C400" i="26" s="1"/>
  <c r="B401" i="26"/>
  <c r="C401" i="26" s="1"/>
  <c r="B402" i="26"/>
  <c r="C402" i="26" s="1"/>
  <c r="B403" i="26"/>
  <c r="B404" i="26"/>
  <c r="B405" i="26"/>
  <c r="B406" i="26"/>
  <c r="B407" i="26"/>
  <c r="B408" i="26"/>
  <c r="C408" i="26" s="1"/>
  <c r="B409" i="26"/>
  <c r="B410" i="26"/>
  <c r="C410" i="26" s="1"/>
  <c r="B411" i="26"/>
  <c r="B412" i="26"/>
  <c r="B413" i="26"/>
  <c r="B414" i="26"/>
  <c r="B415" i="26"/>
  <c r="B416" i="26"/>
  <c r="C416" i="26" s="1"/>
  <c r="B417" i="26"/>
  <c r="C417" i="26" s="1"/>
  <c r="B418" i="26"/>
  <c r="C418" i="26" s="1"/>
  <c r="B419" i="26"/>
  <c r="B420" i="26"/>
  <c r="B421" i="26"/>
  <c r="B422" i="26"/>
  <c r="B423" i="26"/>
  <c r="B424" i="26"/>
  <c r="C424" i="26" s="1"/>
  <c r="B425" i="26"/>
  <c r="C425" i="26" s="1"/>
  <c r="B426" i="26"/>
  <c r="C426" i="26" s="1"/>
  <c r="B427" i="26"/>
  <c r="B428" i="26"/>
  <c r="B429" i="26"/>
  <c r="B430" i="26"/>
  <c r="B431" i="26"/>
  <c r="B432" i="26"/>
  <c r="C432" i="26" s="1"/>
  <c r="B433" i="26"/>
  <c r="C433" i="26" s="1"/>
  <c r="B434" i="26"/>
  <c r="C434" i="26" s="1"/>
  <c r="B435" i="26"/>
  <c r="B436" i="26"/>
  <c r="B437" i="26"/>
  <c r="B438" i="26"/>
  <c r="B439" i="26"/>
  <c r="B440" i="26"/>
  <c r="C440" i="26" s="1"/>
  <c r="B441" i="26"/>
  <c r="C441" i="26" s="1"/>
  <c r="B442" i="26"/>
  <c r="C442" i="26" s="1"/>
  <c r="B443" i="26"/>
  <c r="B444" i="26"/>
  <c r="B445" i="26"/>
  <c r="B446" i="26"/>
  <c r="B447" i="26"/>
  <c r="B448" i="26"/>
  <c r="C448" i="26" s="1"/>
  <c r="B449" i="26"/>
  <c r="C449" i="26" s="1"/>
  <c r="B450" i="26"/>
  <c r="C450" i="26" s="1"/>
  <c r="B451" i="26"/>
  <c r="B452" i="26"/>
  <c r="B453" i="26"/>
  <c r="B454" i="26"/>
  <c r="B455" i="26"/>
  <c r="B456" i="26"/>
  <c r="C456" i="26" s="1"/>
  <c r="B457" i="26"/>
  <c r="C457" i="26" s="1"/>
  <c r="B458" i="26"/>
  <c r="C458" i="26" s="1"/>
  <c r="B459" i="26"/>
  <c r="B460" i="26"/>
  <c r="B461" i="26"/>
  <c r="B462" i="26"/>
  <c r="B463" i="26"/>
  <c r="B464" i="26"/>
  <c r="C464" i="26" s="1"/>
  <c r="B465" i="26"/>
  <c r="C465" i="26" s="1"/>
  <c r="B466" i="26"/>
  <c r="C466" i="26" s="1"/>
  <c r="B467" i="26"/>
  <c r="B468" i="26"/>
  <c r="B469" i="26"/>
  <c r="B470" i="26"/>
  <c r="B471" i="26"/>
  <c r="B472" i="26"/>
  <c r="C472" i="26" s="1"/>
  <c r="B473" i="26"/>
  <c r="C473" i="26" s="1"/>
  <c r="B474" i="26"/>
  <c r="C474" i="26" s="1"/>
  <c r="B475" i="26"/>
  <c r="B476" i="26"/>
  <c r="B477" i="26"/>
  <c r="B478" i="26"/>
  <c r="B479" i="26"/>
  <c r="B480" i="26"/>
  <c r="B481" i="26"/>
  <c r="B482" i="26"/>
  <c r="C482" i="26" s="1"/>
  <c r="B483" i="26"/>
  <c r="B484" i="26"/>
  <c r="B485" i="26"/>
  <c r="B486" i="26"/>
  <c r="B487" i="26"/>
  <c r="B488" i="26"/>
  <c r="C488" i="26" s="1"/>
  <c r="B489" i="26"/>
  <c r="C489" i="26" s="1"/>
  <c r="B490" i="26"/>
  <c r="C490" i="26" s="1"/>
  <c r="B491" i="26"/>
  <c r="B492" i="26"/>
  <c r="B493" i="26"/>
  <c r="B494" i="26"/>
  <c r="B495" i="26"/>
  <c r="B496" i="26"/>
  <c r="C496" i="26" s="1"/>
  <c r="B497" i="26"/>
  <c r="C497" i="26" s="1"/>
  <c r="B498" i="26"/>
  <c r="C498" i="26" s="1"/>
  <c r="B499" i="26"/>
  <c r="B500" i="26"/>
  <c r="B501" i="26"/>
  <c r="B502" i="26"/>
  <c r="B503" i="26"/>
  <c r="B504" i="26"/>
  <c r="C504" i="26" s="1"/>
  <c r="B505" i="26"/>
  <c r="C505" i="26" s="1"/>
  <c r="B506" i="26"/>
  <c r="C506" i="26" s="1"/>
  <c r="B507" i="26"/>
  <c r="B508" i="26"/>
  <c r="B509" i="26"/>
  <c r="B510" i="26"/>
  <c r="B511" i="26"/>
  <c r="B512" i="26"/>
  <c r="B513" i="26"/>
  <c r="B514" i="26"/>
  <c r="C514" i="26" s="1"/>
  <c r="B515" i="26"/>
  <c r="B516" i="26"/>
  <c r="B517" i="26"/>
  <c r="B518" i="26"/>
  <c r="B519" i="26"/>
  <c r="B520" i="26"/>
  <c r="C520" i="26" s="1"/>
  <c r="B521" i="26"/>
  <c r="C521" i="26" s="1"/>
  <c r="B522" i="26"/>
  <c r="C522" i="26" s="1"/>
  <c r="B523" i="26"/>
  <c r="B524" i="26"/>
  <c r="B525" i="26"/>
  <c r="B526" i="26"/>
  <c r="B527" i="26"/>
  <c r="B528" i="26"/>
  <c r="C528" i="26" s="1"/>
  <c r="B529" i="26"/>
  <c r="C529" i="26" s="1"/>
  <c r="B530" i="26"/>
  <c r="C530" i="26" s="1"/>
  <c r="B531" i="26"/>
  <c r="B532" i="26"/>
  <c r="B533" i="26"/>
  <c r="B534" i="26"/>
  <c r="B535" i="26"/>
  <c r="B536" i="26"/>
  <c r="C536" i="26" s="1"/>
  <c r="B537" i="26"/>
  <c r="C537" i="26" s="1"/>
  <c r="B538" i="26"/>
  <c r="C538" i="26" s="1"/>
  <c r="B539" i="26"/>
  <c r="B540" i="26"/>
  <c r="B541" i="26"/>
  <c r="B542" i="26"/>
  <c r="B543" i="26"/>
  <c r="B544" i="26"/>
  <c r="C544" i="26" s="1"/>
  <c r="B545" i="26"/>
  <c r="C545" i="26" s="1"/>
  <c r="B546" i="26"/>
  <c r="C546" i="26" s="1"/>
  <c r="B547" i="26"/>
  <c r="B548" i="26"/>
  <c r="B549" i="26"/>
  <c r="B550" i="26"/>
  <c r="B551" i="26"/>
  <c r="B552" i="26"/>
  <c r="C552" i="26" s="1"/>
  <c r="B553" i="26"/>
  <c r="C553" i="26" s="1"/>
  <c r="B554" i="26"/>
  <c r="C554" i="26" s="1"/>
  <c r="B555" i="26"/>
  <c r="B556" i="26"/>
  <c r="B557" i="26"/>
  <c r="B558" i="26"/>
  <c r="B559" i="26"/>
  <c r="B560" i="26"/>
  <c r="C560" i="26" s="1"/>
  <c r="B561" i="26"/>
  <c r="C561" i="26" s="1"/>
  <c r="B562" i="26"/>
  <c r="C562" i="26" s="1"/>
  <c r="B563" i="26"/>
  <c r="B564" i="26"/>
  <c r="B565" i="26"/>
  <c r="B566" i="26"/>
  <c r="B567" i="26"/>
  <c r="B568" i="26"/>
  <c r="C568" i="26" s="1"/>
  <c r="B569" i="26"/>
  <c r="C569" i="26" s="1"/>
  <c r="B570" i="26"/>
  <c r="C570" i="26" s="1"/>
  <c r="B571" i="26"/>
  <c r="B572" i="26"/>
  <c r="B573" i="26"/>
  <c r="B574" i="26"/>
  <c r="B575" i="26"/>
  <c r="B576" i="26"/>
  <c r="C576" i="26" s="1"/>
  <c r="B577" i="26"/>
  <c r="C577" i="26" s="1"/>
  <c r="B578" i="26"/>
  <c r="C578" i="26" s="1"/>
  <c r="B579" i="26"/>
  <c r="B580" i="26"/>
  <c r="B581" i="26"/>
  <c r="B582" i="26"/>
  <c r="B583" i="26"/>
  <c r="B584" i="26"/>
  <c r="C584" i="26" s="1"/>
  <c r="B585" i="26"/>
  <c r="C585" i="26" s="1"/>
  <c r="B586" i="26"/>
  <c r="C586" i="26" s="1"/>
  <c r="B587" i="26"/>
  <c r="B588" i="26"/>
  <c r="B589" i="26"/>
  <c r="B590" i="26"/>
  <c r="B591" i="26"/>
  <c r="B592" i="26"/>
  <c r="C592" i="26" s="1"/>
  <c r="B593" i="26"/>
  <c r="C593" i="26" s="1"/>
  <c r="B594" i="26"/>
  <c r="C594" i="26" s="1"/>
  <c r="B595" i="26"/>
  <c r="B596" i="26"/>
  <c r="B597" i="26"/>
  <c r="B598" i="26"/>
  <c r="B599" i="26"/>
  <c r="B600" i="26"/>
  <c r="C600" i="26" s="1"/>
  <c r="B601" i="26"/>
  <c r="C601" i="26" s="1"/>
  <c r="B602" i="26"/>
  <c r="C602" i="26" s="1"/>
  <c r="B603" i="26"/>
  <c r="B604" i="26"/>
  <c r="B605" i="26"/>
  <c r="B606" i="26"/>
  <c r="B607" i="26"/>
  <c r="B608" i="26"/>
  <c r="B609" i="26"/>
  <c r="C609" i="26" s="1"/>
  <c r="B610" i="26"/>
  <c r="C610" i="26" s="1"/>
  <c r="B611" i="26"/>
  <c r="B612" i="26"/>
  <c r="B613" i="26"/>
  <c r="B614" i="26"/>
  <c r="B615" i="26"/>
  <c r="B616" i="26"/>
  <c r="C616" i="26" s="1"/>
  <c r="B617" i="26"/>
  <c r="B618" i="26"/>
  <c r="C618" i="26" s="1"/>
  <c r="B619" i="26"/>
  <c r="B620" i="26"/>
  <c r="B621" i="26"/>
  <c r="B622" i="26"/>
  <c r="B623" i="26"/>
  <c r="B624" i="26"/>
  <c r="C624" i="26" s="1"/>
  <c r="B625" i="26"/>
  <c r="C625" i="26" s="1"/>
  <c r="B626" i="26"/>
  <c r="C626" i="26" s="1"/>
  <c r="B627" i="26"/>
  <c r="B628" i="26"/>
  <c r="B629" i="26"/>
  <c r="B630" i="26"/>
  <c r="B631" i="26"/>
  <c r="B632" i="26"/>
  <c r="C632" i="26" s="1"/>
  <c r="B633" i="26"/>
  <c r="C633" i="26" s="1"/>
  <c r="B634" i="26"/>
  <c r="C634" i="26" s="1"/>
  <c r="B635" i="26"/>
  <c r="B636" i="26"/>
  <c r="B637" i="26"/>
  <c r="B638" i="26"/>
  <c r="B639" i="26"/>
  <c r="B640" i="26"/>
  <c r="B641" i="26"/>
  <c r="B642" i="26"/>
  <c r="C642" i="26" s="1"/>
  <c r="B643" i="26"/>
  <c r="B644" i="26"/>
  <c r="B645" i="26"/>
  <c r="B646" i="26"/>
  <c r="B647" i="26"/>
  <c r="B648" i="26"/>
  <c r="B649" i="26"/>
  <c r="B650" i="26"/>
  <c r="C650" i="26" s="1"/>
  <c r="B651" i="26"/>
  <c r="B652" i="26"/>
  <c r="B653" i="26"/>
  <c r="B654" i="26"/>
  <c r="B655" i="26"/>
  <c r="B656" i="26"/>
  <c r="C656" i="26" s="1"/>
  <c r="B657" i="26"/>
  <c r="C657" i="26" s="1"/>
  <c r="B658" i="26"/>
  <c r="C658" i="26" s="1"/>
  <c r="B659" i="26"/>
  <c r="B660" i="26"/>
  <c r="B661" i="26"/>
  <c r="B662" i="26"/>
  <c r="B663" i="26"/>
  <c r="B664" i="26"/>
  <c r="C664" i="26" s="1"/>
  <c r="B665" i="26"/>
  <c r="C665" i="26" s="1"/>
  <c r="B666" i="26"/>
  <c r="C666" i="26" s="1"/>
  <c r="B667" i="26"/>
  <c r="B668" i="26"/>
  <c r="B669" i="26"/>
  <c r="B670" i="26"/>
  <c r="B671" i="26"/>
  <c r="B672" i="26"/>
  <c r="C672" i="26" s="1"/>
  <c r="B673" i="26"/>
  <c r="C673" i="26" s="1"/>
  <c r="B674" i="26"/>
  <c r="C674" i="26" s="1"/>
  <c r="B675" i="26"/>
  <c r="B676" i="26"/>
  <c r="B677" i="26"/>
  <c r="B678" i="26"/>
  <c r="B679" i="26"/>
  <c r="B680" i="26"/>
  <c r="C680" i="26" s="1"/>
  <c r="B681" i="26"/>
  <c r="C681" i="26" s="1"/>
  <c r="B682" i="26"/>
  <c r="C682" i="26" s="1"/>
  <c r="B683" i="26"/>
  <c r="B684" i="26"/>
  <c r="B685" i="26"/>
  <c r="B686" i="26"/>
  <c r="B687" i="26"/>
  <c r="B688" i="26"/>
  <c r="C688" i="26" s="1"/>
  <c r="B689" i="26"/>
  <c r="C689" i="26" s="1"/>
  <c r="B690" i="26"/>
  <c r="C690" i="26" s="1"/>
  <c r="B691" i="26"/>
  <c r="B692" i="26"/>
  <c r="B693" i="26"/>
  <c r="B694" i="26"/>
  <c r="B695" i="26"/>
  <c r="B696" i="26"/>
  <c r="C696" i="26" s="1"/>
  <c r="B697" i="26"/>
  <c r="B698" i="26"/>
  <c r="C698" i="26" s="1"/>
  <c r="B699" i="26"/>
  <c r="B700" i="26"/>
  <c r="B701" i="26"/>
  <c r="B702" i="26"/>
  <c r="B703" i="26"/>
  <c r="B704" i="26"/>
  <c r="C704" i="26" s="1"/>
  <c r="B705" i="26"/>
  <c r="C705" i="26" s="1"/>
  <c r="B706" i="26"/>
  <c r="C706" i="26" s="1"/>
  <c r="B707" i="26"/>
  <c r="B708" i="26"/>
  <c r="B709" i="26"/>
  <c r="B710" i="26"/>
  <c r="B711" i="26"/>
  <c r="B712" i="26"/>
  <c r="C712" i="26" s="1"/>
  <c r="B713" i="26"/>
  <c r="C713" i="26" s="1"/>
  <c r="B714" i="26"/>
  <c r="C714" i="26" s="1"/>
  <c r="B715" i="26"/>
  <c r="B716" i="26"/>
  <c r="B717" i="26"/>
  <c r="B718" i="26"/>
  <c r="B719" i="26"/>
  <c r="B720" i="26"/>
  <c r="C720" i="26" s="1"/>
  <c r="B721" i="26"/>
  <c r="C721" i="26" s="1"/>
  <c r="B722" i="26"/>
  <c r="C722" i="26" s="1"/>
  <c r="B723" i="26"/>
  <c r="B724" i="26"/>
  <c r="B725" i="26"/>
  <c r="B726" i="26"/>
  <c r="B727" i="26"/>
  <c r="B728" i="26"/>
  <c r="C728" i="26" s="1"/>
  <c r="B729" i="26"/>
  <c r="C729" i="26" s="1"/>
  <c r="B730" i="26"/>
  <c r="C730" i="26" s="1"/>
  <c r="B731" i="26"/>
  <c r="B732" i="26"/>
  <c r="B733" i="26"/>
  <c r="B734" i="26"/>
  <c r="B735" i="26"/>
  <c r="B736" i="26"/>
  <c r="C736" i="26" s="1"/>
  <c r="B737" i="26"/>
  <c r="C737" i="26" s="1"/>
  <c r="B738" i="26"/>
  <c r="C738" i="26" s="1"/>
  <c r="B739" i="26"/>
  <c r="B740" i="26"/>
  <c r="B741" i="26"/>
  <c r="B742" i="26"/>
  <c r="B743" i="26"/>
  <c r="B744" i="26"/>
  <c r="C744" i="26" s="1"/>
  <c r="B745" i="26"/>
  <c r="C745" i="26" s="1"/>
  <c r="B746" i="26"/>
  <c r="C746" i="26" s="1"/>
  <c r="B747" i="26"/>
  <c r="B748" i="26"/>
  <c r="B749" i="26"/>
  <c r="B750" i="26"/>
  <c r="B751" i="26"/>
  <c r="B752" i="26"/>
  <c r="C752" i="26" s="1"/>
  <c r="B753" i="26"/>
  <c r="C753" i="26" s="1"/>
  <c r="B754" i="26"/>
  <c r="C754" i="26" s="1"/>
  <c r="B755" i="26"/>
  <c r="B756" i="26"/>
  <c r="B757" i="26"/>
  <c r="B758" i="26"/>
  <c r="B759" i="26"/>
  <c r="B760" i="26"/>
  <c r="C760" i="26" s="1"/>
  <c r="B761" i="26"/>
  <c r="C761" i="26" s="1"/>
  <c r="B762" i="26"/>
  <c r="C762" i="26" s="1"/>
  <c r="B763" i="26"/>
  <c r="B764" i="26"/>
  <c r="B765" i="26"/>
  <c r="B766" i="26"/>
  <c r="B767" i="26"/>
  <c r="B768" i="26"/>
  <c r="C768" i="26" s="1"/>
  <c r="B769" i="26"/>
  <c r="C769" i="26" s="1"/>
  <c r="B770" i="26"/>
  <c r="C770" i="26" s="1"/>
  <c r="B771" i="26"/>
  <c r="B772" i="26"/>
  <c r="B773" i="26"/>
  <c r="B774" i="26"/>
  <c r="B775" i="26"/>
  <c r="B776" i="26"/>
  <c r="C776" i="26" s="1"/>
  <c r="B777" i="26"/>
  <c r="B778" i="26"/>
  <c r="C778" i="26" s="1"/>
  <c r="B779" i="26"/>
  <c r="B780" i="26"/>
  <c r="B781" i="26"/>
  <c r="B782" i="26"/>
  <c r="B783" i="26"/>
  <c r="B784" i="26"/>
  <c r="C784" i="26" s="1"/>
  <c r="B785" i="26"/>
  <c r="C785" i="26" s="1"/>
  <c r="B786" i="26"/>
  <c r="C786" i="26" s="1"/>
  <c r="B787" i="26"/>
  <c r="B788" i="26"/>
  <c r="B789" i="26"/>
  <c r="B790" i="26"/>
  <c r="B791" i="26"/>
  <c r="B792" i="26"/>
  <c r="C792" i="26" s="1"/>
  <c r="B793" i="26"/>
  <c r="C793" i="26" s="1"/>
  <c r="B794" i="26"/>
  <c r="C794" i="26" s="1"/>
  <c r="B795" i="26"/>
  <c r="B796" i="26"/>
  <c r="B797" i="26"/>
  <c r="B798" i="26"/>
  <c r="B799" i="26"/>
  <c r="B800" i="26"/>
  <c r="C800" i="26" s="1"/>
  <c r="B801" i="26"/>
  <c r="C801" i="26" s="1"/>
  <c r="B802" i="26"/>
  <c r="C802" i="26" s="1"/>
  <c r="B803" i="26"/>
  <c r="B804" i="26"/>
  <c r="B805" i="26"/>
  <c r="B806" i="26"/>
  <c r="B807" i="26"/>
  <c r="B808" i="26"/>
  <c r="C808" i="26" s="1"/>
  <c r="B809" i="26"/>
  <c r="C809" i="26" s="1"/>
  <c r="B810" i="26"/>
  <c r="C810" i="26" s="1"/>
  <c r="B811" i="26"/>
  <c r="B812" i="26"/>
  <c r="B813" i="26"/>
  <c r="B814" i="26"/>
  <c r="B815" i="26"/>
  <c r="B816" i="26"/>
  <c r="C816" i="26" s="1"/>
  <c r="B817" i="26"/>
  <c r="C817" i="26" s="1"/>
  <c r="B818" i="26"/>
  <c r="C818" i="26" s="1"/>
  <c r="B819" i="26"/>
  <c r="B820" i="26"/>
  <c r="B821" i="26"/>
  <c r="B822" i="26"/>
  <c r="B823" i="26"/>
  <c r="B824" i="26"/>
  <c r="C824" i="26" s="1"/>
  <c r="B825" i="26"/>
  <c r="B826" i="26"/>
  <c r="C826" i="26" s="1"/>
  <c r="B827" i="26"/>
  <c r="B828" i="26"/>
  <c r="B829" i="26"/>
  <c r="B830" i="26"/>
  <c r="B831" i="26"/>
  <c r="B832" i="26"/>
  <c r="C832" i="26" s="1"/>
  <c r="B833" i="26"/>
  <c r="C833" i="26" s="1"/>
  <c r="B834" i="26"/>
  <c r="C834" i="26" s="1"/>
  <c r="B835" i="26"/>
  <c r="B836" i="26"/>
  <c r="B837" i="26"/>
  <c r="B838" i="26"/>
  <c r="B839" i="26"/>
  <c r="B840" i="26"/>
  <c r="C840" i="26" s="1"/>
  <c r="B841" i="26"/>
  <c r="C841" i="26" s="1"/>
  <c r="B842" i="26"/>
  <c r="C842" i="26" s="1"/>
  <c r="B843" i="26"/>
  <c r="B844" i="26"/>
  <c r="B845" i="26"/>
  <c r="B846" i="26"/>
  <c r="B847" i="26"/>
  <c r="B848" i="26"/>
  <c r="C848" i="26" s="1"/>
  <c r="B849" i="26"/>
  <c r="C849" i="26" s="1"/>
  <c r="B850" i="26"/>
  <c r="C850" i="26" s="1"/>
  <c r="B851" i="26"/>
  <c r="B852" i="26"/>
  <c r="B853" i="26"/>
  <c r="B854" i="26"/>
  <c r="B855" i="26"/>
  <c r="B856" i="26"/>
  <c r="C856" i="26" s="1"/>
  <c r="B857" i="26"/>
  <c r="C857" i="26" s="1"/>
  <c r="B858" i="26"/>
  <c r="C858" i="26" s="1"/>
  <c r="B859" i="26"/>
  <c r="B860" i="26"/>
  <c r="B861" i="26"/>
  <c r="B862" i="26"/>
  <c r="B863" i="26"/>
  <c r="B864" i="26"/>
  <c r="C864" i="26" s="1"/>
  <c r="B865" i="26"/>
  <c r="C865" i="26" s="1"/>
  <c r="B866" i="26"/>
  <c r="C866" i="26" s="1"/>
  <c r="B867" i="26"/>
  <c r="B868" i="26"/>
  <c r="B869" i="26"/>
  <c r="B870" i="26"/>
  <c r="B871" i="26"/>
  <c r="B872" i="26"/>
  <c r="C872" i="26" s="1"/>
  <c r="B873" i="26"/>
  <c r="C873" i="26" s="1"/>
  <c r="B874" i="26"/>
  <c r="C874" i="26" s="1"/>
  <c r="B875" i="26"/>
  <c r="B876" i="26"/>
  <c r="B877" i="26"/>
  <c r="B878" i="26"/>
  <c r="B879" i="26"/>
  <c r="B880" i="26"/>
  <c r="C880" i="26" s="1"/>
  <c r="B881" i="26"/>
  <c r="C881" i="26" s="1"/>
  <c r="B882" i="26"/>
  <c r="C882" i="26" s="1"/>
  <c r="B883" i="26"/>
  <c r="B884" i="26"/>
  <c r="B885" i="26"/>
  <c r="B886" i="26"/>
  <c r="B887" i="26"/>
  <c r="B888" i="26"/>
  <c r="C888" i="26" s="1"/>
  <c r="B889" i="26"/>
  <c r="C889" i="26" s="1"/>
  <c r="B890" i="26"/>
  <c r="C890" i="26" s="1"/>
  <c r="B891" i="26"/>
  <c r="B892" i="26"/>
  <c r="B893" i="26"/>
  <c r="B894" i="26"/>
  <c r="B895" i="26"/>
  <c r="B896" i="26"/>
  <c r="C896" i="26" s="1"/>
  <c r="B897" i="26"/>
  <c r="C897" i="26" s="1"/>
  <c r="B898" i="26"/>
  <c r="C898" i="26" s="1"/>
  <c r="B899" i="26"/>
  <c r="B900" i="26"/>
  <c r="B901" i="26"/>
  <c r="B902" i="26"/>
  <c r="B903" i="26"/>
  <c r="B904" i="26"/>
  <c r="C904" i="26" s="1"/>
  <c r="B905" i="26"/>
  <c r="B906" i="26"/>
  <c r="C906" i="26" s="1"/>
  <c r="B907" i="26"/>
  <c r="B908" i="26"/>
  <c r="B909" i="26"/>
  <c r="B910" i="26"/>
  <c r="B911" i="26"/>
  <c r="B912" i="26"/>
  <c r="C912" i="26" s="1"/>
  <c r="B913" i="26"/>
  <c r="C913" i="26" s="1"/>
  <c r="B914" i="26"/>
  <c r="C914" i="26" s="1"/>
  <c r="B915" i="26"/>
  <c r="B916" i="26"/>
  <c r="B917" i="26"/>
  <c r="B918" i="26"/>
  <c r="B919" i="26"/>
  <c r="B920" i="26"/>
  <c r="C920" i="26" s="1"/>
  <c r="B921" i="26"/>
  <c r="C921" i="26" s="1"/>
  <c r="B922" i="26"/>
  <c r="C922" i="26" s="1"/>
  <c r="B923" i="26"/>
  <c r="B924" i="26"/>
  <c r="B925" i="26"/>
  <c r="B926" i="26"/>
  <c r="B927" i="26"/>
  <c r="B928" i="26"/>
  <c r="C928" i="26" s="1"/>
  <c r="B929" i="26"/>
  <c r="C929" i="26" s="1"/>
  <c r="B930" i="26"/>
  <c r="C930" i="26" s="1"/>
  <c r="B931" i="26"/>
  <c r="B932" i="26"/>
  <c r="B933" i="26"/>
  <c r="B934" i="26"/>
  <c r="B935" i="26"/>
  <c r="B936" i="26"/>
  <c r="C936" i="26" s="1"/>
  <c r="B937" i="26"/>
  <c r="C937" i="26" s="1"/>
  <c r="B938" i="26"/>
  <c r="C938" i="26" s="1"/>
  <c r="B939" i="26"/>
  <c r="B940" i="26"/>
  <c r="B941" i="26"/>
  <c r="B942" i="26"/>
  <c r="B943" i="26"/>
  <c r="B944" i="26"/>
  <c r="C944" i="26" s="1"/>
  <c r="B945" i="26"/>
  <c r="C945" i="26" s="1"/>
  <c r="B946" i="26"/>
  <c r="C946" i="26" s="1"/>
  <c r="B947" i="26"/>
  <c r="B948" i="26"/>
  <c r="B949" i="26"/>
  <c r="B950" i="26"/>
  <c r="B951" i="26"/>
  <c r="B952" i="26"/>
  <c r="C952" i="26" s="1"/>
  <c r="B953" i="26"/>
  <c r="B954" i="26"/>
  <c r="C954" i="26" s="1"/>
  <c r="B955" i="26"/>
  <c r="B956" i="26"/>
  <c r="B957" i="26"/>
  <c r="B958" i="26"/>
  <c r="B959" i="26"/>
  <c r="B960" i="26"/>
  <c r="C960" i="26" s="1"/>
  <c r="B961" i="26"/>
  <c r="C961" i="26" s="1"/>
  <c r="B962" i="26"/>
  <c r="C962" i="26" s="1"/>
  <c r="B963" i="26"/>
  <c r="B964" i="26"/>
  <c r="B965" i="26"/>
  <c r="B966" i="26"/>
  <c r="B967" i="26"/>
  <c r="B968" i="26"/>
  <c r="C968" i="26" s="1"/>
  <c r="B969" i="26"/>
  <c r="C969" i="26" s="1"/>
  <c r="B970" i="26"/>
  <c r="C970" i="26" s="1"/>
  <c r="B971" i="26"/>
  <c r="B972" i="26"/>
  <c r="B973" i="26"/>
  <c r="B974" i="26"/>
  <c r="B975" i="26"/>
  <c r="B976" i="26"/>
  <c r="C976" i="26" s="1"/>
  <c r="B977" i="26"/>
  <c r="C977" i="26" s="1"/>
  <c r="B978" i="26"/>
  <c r="C978" i="26" s="1"/>
  <c r="B979" i="26"/>
  <c r="B980" i="26"/>
  <c r="B981" i="26"/>
  <c r="B982" i="26"/>
  <c r="B983" i="26"/>
  <c r="B984" i="26"/>
  <c r="C984" i="26" s="1"/>
  <c r="B985" i="26"/>
  <c r="C985" i="26" s="1"/>
  <c r="B986" i="26"/>
  <c r="C986" i="26" s="1"/>
  <c r="B987" i="26"/>
  <c r="B988" i="26"/>
  <c r="B989" i="26"/>
  <c r="B990" i="26"/>
  <c r="B991" i="26"/>
  <c r="B992" i="26"/>
  <c r="C992" i="26" s="1"/>
  <c r="B993" i="26"/>
  <c r="C993" i="26" s="1"/>
  <c r="B994" i="26"/>
  <c r="C994" i="26" s="1"/>
  <c r="B995" i="26"/>
  <c r="B996" i="26"/>
  <c r="B997" i="26"/>
  <c r="B998" i="26"/>
  <c r="B999" i="26"/>
  <c r="B1000" i="26"/>
  <c r="C1000" i="26" s="1"/>
  <c r="B1001" i="26"/>
  <c r="C1001" i="26" s="1"/>
  <c r="B1002" i="26"/>
  <c r="C1002" i="26" s="1"/>
  <c r="B1003" i="26"/>
  <c r="B1004" i="26"/>
  <c r="B1005" i="26"/>
  <c r="B1006" i="26"/>
  <c r="B1007" i="26"/>
  <c r="B1008" i="26"/>
  <c r="C1008" i="26" s="1"/>
  <c r="B1009" i="26"/>
  <c r="C1009" i="26" s="1"/>
  <c r="B1010" i="26"/>
  <c r="C1010" i="26" s="1"/>
  <c r="B1011" i="26"/>
  <c r="B1012" i="26"/>
  <c r="B1013" i="26"/>
  <c r="B1014" i="26"/>
  <c r="B1015" i="26"/>
  <c r="B1016" i="26"/>
  <c r="C1016" i="26" s="1"/>
  <c r="B1017" i="26"/>
  <c r="C1017" i="26" s="1"/>
  <c r="B1018" i="26"/>
  <c r="C1018" i="26" s="1"/>
  <c r="B1019" i="26"/>
  <c r="B1020" i="26"/>
  <c r="B1021" i="26"/>
  <c r="B1022" i="26"/>
  <c r="B1023" i="26"/>
  <c r="B1024" i="26"/>
  <c r="C1024" i="26" s="1"/>
  <c r="B1025" i="26"/>
  <c r="C1025" i="26" s="1"/>
  <c r="B1026" i="26"/>
  <c r="C1026" i="26" s="1"/>
  <c r="B1027" i="26"/>
  <c r="B1028" i="26"/>
  <c r="B1029" i="26"/>
  <c r="B1030" i="26"/>
  <c r="B1031" i="26"/>
  <c r="B1032" i="26"/>
  <c r="C1032" i="26" s="1"/>
  <c r="B1033" i="26"/>
  <c r="C1033" i="26" s="1"/>
  <c r="B1034" i="26"/>
  <c r="C1034" i="26" s="1"/>
  <c r="B1035" i="26"/>
  <c r="B1036" i="26"/>
  <c r="B1037" i="26"/>
  <c r="B1038" i="26"/>
  <c r="B1039" i="26"/>
  <c r="B1040" i="26"/>
  <c r="C1040" i="26" s="1"/>
  <c r="B1041" i="26"/>
  <c r="C1041" i="26" s="1"/>
  <c r="B1042" i="26"/>
  <c r="C1042" i="26" s="1"/>
  <c r="B1043" i="26"/>
  <c r="B1044" i="26"/>
  <c r="B1045" i="26"/>
  <c r="B1046" i="26"/>
  <c r="B1047" i="26"/>
  <c r="B1048" i="26"/>
  <c r="C1048" i="26" s="1"/>
  <c r="B1049" i="26"/>
  <c r="C1049" i="26" s="1"/>
  <c r="B1050" i="26"/>
  <c r="C1050" i="26" s="1"/>
  <c r="B1051" i="26"/>
  <c r="B1052" i="26"/>
  <c r="B1053" i="26"/>
  <c r="B1054" i="26"/>
  <c r="B1055" i="26"/>
  <c r="B1056" i="26"/>
  <c r="C1056" i="26" s="1"/>
  <c r="B1057" i="26"/>
  <c r="C1057" i="26" s="1"/>
  <c r="B1058" i="26"/>
  <c r="C1058" i="26" s="1"/>
  <c r="B1059" i="26"/>
  <c r="B1060" i="26"/>
  <c r="B1061" i="26"/>
  <c r="B1062" i="26"/>
  <c r="B1063" i="26"/>
  <c r="B1064" i="26"/>
  <c r="C1064" i="26" s="1"/>
  <c r="B1065" i="26"/>
  <c r="C1065" i="26" s="1"/>
  <c r="B1066" i="26"/>
  <c r="C1066" i="26" s="1"/>
  <c r="B1067" i="26"/>
  <c r="B1068" i="26"/>
  <c r="B1069" i="26"/>
  <c r="B1070" i="26"/>
  <c r="B1071" i="26"/>
  <c r="B1072" i="26"/>
  <c r="C1072" i="26" s="1"/>
  <c r="B1073" i="26"/>
  <c r="C1073" i="26" s="1"/>
  <c r="B1074" i="26"/>
  <c r="C1074" i="26" s="1"/>
  <c r="B1075" i="26"/>
  <c r="B1076" i="26"/>
  <c r="B1077" i="26"/>
  <c r="B1078" i="26"/>
  <c r="B1079" i="26"/>
  <c r="B1080" i="26"/>
  <c r="C1080" i="26" s="1"/>
  <c r="B1081" i="26"/>
  <c r="C1081" i="26" s="1"/>
  <c r="B1082" i="26"/>
  <c r="C1082" i="26" s="1"/>
  <c r="B1083" i="26"/>
  <c r="B1084" i="26"/>
  <c r="B1085" i="26"/>
  <c r="B1086" i="26"/>
  <c r="B1087" i="26"/>
  <c r="B1088" i="26"/>
  <c r="C1088" i="26" s="1"/>
  <c r="B1089" i="26"/>
  <c r="C1089" i="26" s="1"/>
  <c r="B1090" i="26"/>
  <c r="C1090" i="26" s="1"/>
  <c r="B1091" i="26"/>
  <c r="B1092" i="26"/>
  <c r="B1093" i="26"/>
  <c r="B1094" i="26"/>
  <c r="B1095" i="26"/>
  <c r="B1096" i="26"/>
  <c r="C1096" i="26" s="1"/>
  <c r="B1097" i="26"/>
  <c r="C1097" i="26" s="1"/>
  <c r="B1098" i="26"/>
  <c r="C1098" i="26" s="1"/>
  <c r="B1099" i="26"/>
  <c r="B1100" i="26"/>
  <c r="B1101" i="26"/>
  <c r="B1102" i="26"/>
  <c r="B1103" i="26"/>
  <c r="B1104" i="26"/>
  <c r="C1104" i="26" s="1"/>
  <c r="B1105" i="26"/>
  <c r="C1105" i="26" s="1"/>
  <c r="B1106" i="26"/>
  <c r="C1106" i="26" s="1"/>
  <c r="B1107" i="26"/>
  <c r="B1108" i="26"/>
  <c r="B1109" i="26"/>
  <c r="B1110" i="26"/>
  <c r="B1111" i="26"/>
  <c r="B1112" i="26"/>
  <c r="C1112" i="26" s="1"/>
  <c r="B1113" i="26"/>
  <c r="C1113" i="26" s="1"/>
  <c r="B1114" i="26"/>
  <c r="C1114" i="26" s="1"/>
  <c r="B1115" i="26"/>
  <c r="B1116" i="26"/>
  <c r="B1117" i="26"/>
  <c r="B1118" i="26"/>
  <c r="B1119" i="26"/>
  <c r="B1120" i="26"/>
  <c r="C1120" i="26" s="1"/>
  <c r="B1121" i="26"/>
  <c r="C1121" i="26" s="1"/>
  <c r="B1122" i="26"/>
  <c r="C1122" i="26" s="1"/>
  <c r="B1123" i="26"/>
  <c r="B1124" i="26"/>
  <c r="B1125" i="26"/>
  <c r="B1126" i="26"/>
  <c r="B1127" i="26"/>
  <c r="B1128" i="26"/>
  <c r="C1128" i="26" s="1"/>
  <c r="B1129" i="26"/>
  <c r="C1129" i="26" s="1"/>
  <c r="B1130" i="26"/>
  <c r="C1130" i="26" s="1"/>
  <c r="B1131" i="26"/>
  <c r="B1132" i="26"/>
  <c r="B1133" i="26"/>
  <c r="B1134" i="26"/>
  <c r="B1135" i="26"/>
  <c r="B1136" i="26"/>
  <c r="C1136" i="26" s="1"/>
  <c r="B1137" i="26"/>
  <c r="C1137" i="26" s="1"/>
  <c r="B1138" i="26"/>
  <c r="C1138" i="26" s="1"/>
  <c r="B1139" i="26"/>
  <c r="B1140" i="26"/>
  <c r="B1141" i="26"/>
  <c r="B1142" i="26"/>
  <c r="B1143" i="26"/>
  <c r="B1144" i="26"/>
  <c r="C1144" i="26" s="1"/>
  <c r="B1145" i="26"/>
  <c r="C1145" i="26" s="1"/>
  <c r="B1146" i="26"/>
  <c r="C1146" i="26" s="1"/>
  <c r="B1147" i="26"/>
  <c r="B1148" i="26"/>
  <c r="B1149" i="26"/>
  <c r="B1150" i="26"/>
  <c r="B1151" i="26"/>
  <c r="B1152" i="26"/>
  <c r="C1152" i="26" s="1"/>
  <c r="B1153" i="26"/>
  <c r="C1153" i="26" s="1"/>
  <c r="B1154" i="26"/>
  <c r="C1154" i="26" s="1"/>
  <c r="B1155" i="26"/>
  <c r="B1156" i="26"/>
  <c r="B1157" i="26"/>
  <c r="B1158" i="26"/>
  <c r="B1159" i="26"/>
  <c r="B1160" i="26"/>
  <c r="C1160" i="26" s="1"/>
  <c r="B1161" i="26"/>
  <c r="C1161" i="26" s="1"/>
  <c r="B1162" i="26"/>
  <c r="C1162" i="26" s="1"/>
  <c r="B1163" i="26"/>
  <c r="B1164" i="26"/>
  <c r="B1165" i="26"/>
  <c r="B1166" i="26"/>
  <c r="B1167" i="26"/>
  <c r="B1168" i="26"/>
  <c r="C1168" i="26" s="1"/>
  <c r="B1169" i="26"/>
  <c r="C1169" i="26" s="1"/>
  <c r="B1170" i="26"/>
  <c r="C1170" i="26" s="1"/>
  <c r="B1171" i="26"/>
  <c r="B1172" i="26"/>
  <c r="B1173" i="26"/>
  <c r="B1174" i="26"/>
  <c r="B1175" i="26"/>
  <c r="B1176" i="26"/>
  <c r="C1176" i="26" s="1"/>
  <c r="B1177" i="26"/>
  <c r="C1177" i="26" s="1"/>
  <c r="B1178" i="26"/>
  <c r="C1178" i="26" s="1"/>
  <c r="B1179" i="26"/>
  <c r="B1180" i="26"/>
  <c r="B1181" i="26"/>
  <c r="B1182" i="26"/>
  <c r="B1183" i="26"/>
  <c r="B1184" i="26"/>
  <c r="C1184" i="26" s="1"/>
  <c r="B1185" i="26"/>
  <c r="C1185" i="26" s="1"/>
  <c r="B1186" i="26"/>
  <c r="C1186" i="26" s="1"/>
  <c r="B1187" i="26"/>
  <c r="B1188" i="26"/>
  <c r="B1189" i="26"/>
  <c r="B1190" i="26"/>
  <c r="B1191" i="26"/>
  <c r="B1192" i="26"/>
  <c r="C1192" i="26" s="1"/>
  <c r="B1193" i="26"/>
  <c r="C1193" i="26" s="1"/>
  <c r="B1194" i="26"/>
  <c r="C1194" i="26" s="1"/>
  <c r="B1195" i="26"/>
  <c r="B1196" i="26"/>
  <c r="B1197" i="26"/>
  <c r="B1198" i="26"/>
  <c r="B1199" i="26"/>
  <c r="B1200" i="26"/>
  <c r="C1200" i="26" s="1"/>
  <c r="B1201" i="26"/>
  <c r="C1201" i="26" s="1"/>
  <c r="B1202" i="26"/>
  <c r="C1202" i="26" s="1"/>
  <c r="B1203" i="26"/>
  <c r="B1204" i="26"/>
  <c r="B1205" i="26"/>
  <c r="B1206" i="26"/>
  <c r="B1207" i="26"/>
  <c r="B1208" i="26"/>
  <c r="C1208" i="26" s="1"/>
  <c r="B1209" i="26"/>
  <c r="C1209" i="26" s="1"/>
  <c r="B1210" i="26"/>
  <c r="C1210" i="26" s="1"/>
  <c r="B1211" i="26"/>
  <c r="B1212" i="26"/>
  <c r="B1213" i="26"/>
  <c r="B1214" i="26"/>
  <c r="B1215" i="26"/>
  <c r="B1216" i="26"/>
  <c r="C1216" i="26" s="1"/>
  <c r="B1217" i="26"/>
  <c r="C1217" i="26" s="1"/>
  <c r="B1218" i="26"/>
  <c r="C1218" i="26" s="1"/>
  <c r="B1219" i="26"/>
  <c r="B1220" i="26"/>
  <c r="B1221" i="26"/>
  <c r="B1222" i="26"/>
  <c r="B1223" i="26"/>
  <c r="B1224" i="26"/>
  <c r="C1224" i="26" s="1"/>
  <c r="B1225" i="26"/>
  <c r="C1225" i="26" s="1"/>
  <c r="B1226" i="26"/>
  <c r="C1226" i="26" s="1"/>
  <c r="B1227" i="26"/>
  <c r="B1228" i="26"/>
  <c r="B1229" i="26"/>
  <c r="B1230" i="26"/>
  <c r="B1231" i="26"/>
  <c r="B1232" i="26"/>
  <c r="C1232" i="26" s="1"/>
  <c r="B1233" i="26"/>
  <c r="C1233" i="26" s="1"/>
  <c r="B1234" i="26"/>
  <c r="C1234" i="26" s="1"/>
  <c r="B1235" i="26"/>
  <c r="B1236" i="26"/>
  <c r="B1237" i="26"/>
  <c r="B1238" i="26"/>
  <c r="B1239" i="26"/>
  <c r="B1240" i="26"/>
  <c r="C1240" i="26" s="1"/>
  <c r="B1241" i="26"/>
  <c r="C1241" i="26" s="1"/>
  <c r="B1242" i="26"/>
  <c r="C1242" i="26" s="1"/>
  <c r="B1243" i="26"/>
  <c r="B1244" i="26"/>
  <c r="B1245" i="26"/>
  <c r="B1246" i="26"/>
  <c r="B1247" i="26"/>
  <c r="B1248" i="26"/>
  <c r="C1248" i="26" s="1"/>
  <c r="B1249" i="26"/>
  <c r="C1249" i="26" s="1"/>
  <c r="B1250" i="26"/>
  <c r="C1250" i="26" s="1"/>
  <c r="B1251" i="26"/>
  <c r="B1252" i="26"/>
  <c r="B1253" i="26"/>
  <c r="B1254" i="26"/>
  <c r="B1255" i="26"/>
  <c r="B1256" i="26"/>
  <c r="C1256" i="26" s="1"/>
  <c r="B1257" i="26"/>
  <c r="C1257" i="26" s="1"/>
  <c r="B1258" i="26"/>
  <c r="C1258" i="26" s="1"/>
  <c r="B1259" i="26"/>
  <c r="B1260" i="26"/>
  <c r="B1261" i="26"/>
  <c r="B1262" i="26"/>
  <c r="B1263" i="26"/>
  <c r="B1264" i="26"/>
  <c r="C1264" i="26" s="1"/>
  <c r="B1265" i="26"/>
  <c r="C1265" i="26" s="1"/>
  <c r="B1266" i="26"/>
  <c r="C1266" i="26" s="1"/>
  <c r="B1267" i="26"/>
  <c r="B1268" i="26"/>
  <c r="B1269" i="26"/>
  <c r="B1270" i="26"/>
  <c r="B1271" i="26"/>
  <c r="B1272" i="26"/>
  <c r="C1272" i="26" s="1"/>
  <c r="B1273" i="26"/>
  <c r="C1273" i="26" s="1"/>
  <c r="B1274" i="26"/>
  <c r="C1274" i="26" s="1"/>
  <c r="B1275" i="26"/>
  <c r="B1276" i="26"/>
  <c r="B1277" i="26"/>
  <c r="B1278" i="26"/>
  <c r="B1279" i="26"/>
  <c r="B1280" i="26"/>
  <c r="C1280" i="26" s="1"/>
  <c r="B1281" i="26"/>
  <c r="C1281" i="26" s="1"/>
  <c r="B1282" i="26"/>
  <c r="C1282" i="26" s="1"/>
  <c r="B1283" i="26"/>
  <c r="B1284" i="26"/>
  <c r="B1285" i="26"/>
  <c r="B1286" i="26"/>
  <c r="B1287" i="26"/>
  <c r="B1288" i="26"/>
  <c r="C1288" i="26" s="1"/>
  <c r="B1289" i="26"/>
  <c r="C1289" i="26" s="1"/>
  <c r="B1290" i="26"/>
  <c r="C1290" i="26" s="1"/>
  <c r="B1291" i="26"/>
  <c r="B1292" i="26"/>
  <c r="B1293" i="26"/>
  <c r="B1294" i="26"/>
  <c r="B1295" i="26"/>
  <c r="B1296" i="26"/>
  <c r="C1296" i="26" s="1"/>
  <c r="B1297" i="26"/>
  <c r="C1297" i="26" s="1"/>
  <c r="B1298" i="26"/>
  <c r="C1298" i="26" s="1"/>
  <c r="B1299" i="26"/>
  <c r="B1300" i="26"/>
  <c r="B1301" i="26"/>
  <c r="B1302" i="26"/>
  <c r="B1303" i="26"/>
  <c r="B1304" i="26"/>
  <c r="C1304" i="26" s="1"/>
  <c r="B1305" i="26"/>
  <c r="C1305" i="26" s="1"/>
  <c r="B1306" i="26"/>
  <c r="C1306" i="26" s="1"/>
  <c r="B1307" i="26"/>
  <c r="B1308" i="26"/>
  <c r="B1309" i="26"/>
  <c r="B1310" i="26"/>
  <c r="B1311" i="26"/>
  <c r="B1312" i="26"/>
  <c r="C1312" i="26" s="1"/>
  <c r="B1313" i="26"/>
  <c r="C1313" i="26" s="1"/>
  <c r="B1314" i="26"/>
  <c r="C1314" i="26" s="1"/>
  <c r="B1315" i="26"/>
  <c r="B1316" i="26"/>
  <c r="B1317" i="26"/>
  <c r="B1318" i="26"/>
  <c r="B1319" i="26"/>
  <c r="B1320" i="26"/>
  <c r="C1320" i="26" s="1"/>
  <c r="B1321" i="26"/>
  <c r="C1321" i="26" s="1"/>
  <c r="B1322" i="26"/>
  <c r="C1322" i="26" s="1"/>
  <c r="B1323" i="26"/>
  <c r="B1324" i="26"/>
  <c r="B1325" i="26"/>
  <c r="B1326" i="26"/>
  <c r="B1327" i="26"/>
  <c r="B1328" i="26"/>
  <c r="C1328" i="26" s="1"/>
  <c r="B1329" i="26"/>
  <c r="B1330" i="26"/>
  <c r="C1330" i="26" s="1"/>
  <c r="B1331" i="26"/>
  <c r="B1332" i="26"/>
  <c r="B1333" i="26"/>
  <c r="B1334" i="26"/>
  <c r="B1335" i="26"/>
  <c r="B1336" i="26"/>
  <c r="C1336" i="26" s="1"/>
  <c r="B1337" i="26"/>
  <c r="C1337" i="26" s="1"/>
  <c r="B1338" i="26"/>
  <c r="C1338" i="26" s="1"/>
  <c r="B1339" i="26"/>
  <c r="B1340" i="26"/>
  <c r="B1341" i="26"/>
  <c r="B1342" i="26"/>
  <c r="B1343" i="26"/>
  <c r="B1344" i="26"/>
  <c r="C1344" i="26" s="1"/>
  <c r="B1345" i="26"/>
  <c r="C1345" i="26" s="1"/>
  <c r="B1346" i="26"/>
  <c r="C1346" i="26" s="1"/>
  <c r="B1347" i="26"/>
  <c r="B1348" i="26"/>
  <c r="B1349" i="26"/>
  <c r="B1350" i="26"/>
  <c r="B1351" i="26"/>
  <c r="B1352" i="26"/>
  <c r="C1352" i="26" s="1"/>
  <c r="B1353" i="26"/>
  <c r="C1353" i="26" s="1"/>
  <c r="B1354" i="26"/>
  <c r="C1354" i="26" s="1"/>
  <c r="B1355" i="26"/>
  <c r="B1356" i="26"/>
  <c r="B1357" i="26"/>
  <c r="B1358" i="26"/>
  <c r="B1359" i="26"/>
  <c r="B1360" i="26"/>
  <c r="C1360" i="26" s="1"/>
  <c r="B1361" i="26"/>
  <c r="C1361" i="26" s="1"/>
  <c r="B1362" i="26"/>
  <c r="C1362" i="26" s="1"/>
  <c r="B1363" i="26"/>
  <c r="B1364" i="26"/>
  <c r="B1365" i="26"/>
  <c r="B1366" i="26"/>
  <c r="B1367" i="26"/>
  <c r="B1368" i="26"/>
  <c r="C1368" i="26" s="1"/>
  <c r="B1369" i="26"/>
  <c r="C1369" i="26" s="1"/>
  <c r="B1370" i="26"/>
  <c r="C1370" i="26" s="1"/>
  <c r="B1371" i="26"/>
  <c r="B1372" i="26"/>
  <c r="B1373" i="26"/>
  <c r="B1374" i="26"/>
  <c r="B1375" i="26"/>
  <c r="B1376" i="26"/>
  <c r="C1376" i="26" s="1"/>
  <c r="B1377" i="26"/>
  <c r="C1377" i="26" s="1"/>
  <c r="B1378" i="26"/>
  <c r="C1378" i="26" s="1"/>
  <c r="B1379" i="26"/>
  <c r="B1380" i="26"/>
  <c r="BB2" i="19"/>
  <c r="BD2" i="19"/>
  <c r="BC2" i="19"/>
  <c r="F5" i="20"/>
  <c r="F13" i="20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2" i="26"/>
  <c r="C3" i="26"/>
  <c r="C4" i="26"/>
  <c r="C5" i="26"/>
  <c r="C6" i="26"/>
  <c r="C7" i="26"/>
  <c r="C8" i="26"/>
  <c r="C11" i="26"/>
  <c r="C12" i="26"/>
  <c r="C13" i="26"/>
  <c r="C14" i="26"/>
  <c r="C15" i="26"/>
  <c r="C19" i="26"/>
  <c r="C20" i="26"/>
  <c r="C21" i="26"/>
  <c r="C22" i="26"/>
  <c r="C23" i="26"/>
  <c r="C27" i="26"/>
  <c r="C28" i="26"/>
  <c r="C29" i="26"/>
  <c r="C30" i="26"/>
  <c r="C31" i="26"/>
  <c r="C35" i="26"/>
  <c r="C36" i="26"/>
  <c r="C37" i="26"/>
  <c r="C38" i="26"/>
  <c r="C39" i="26"/>
  <c r="C43" i="26"/>
  <c r="C44" i="26"/>
  <c r="C45" i="26"/>
  <c r="C46" i="26"/>
  <c r="C47" i="26"/>
  <c r="C51" i="26"/>
  <c r="C52" i="26"/>
  <c r="C53" i="26"/>
  <c r="C54" i="26"/>
  <c r="C55" i="26"/>
  <c r="C59" i="26"/>
  <c r="C60" i="26"/>
  <c r="C61" i="26"/>
  <c r="C62" i="26"/>
  <c r="C63" i="26"/>
  <c r="C67" i="26"/>
  <c r="C68" i="26"/>
  <c r="C69" i="26"/>
  <c r="C70" i="26"/>
  <c r="C71" i="26"/>
  <c r="C75" i="26"/>
  <c r="C76" i="26"/>
  <c r="C77" i="26"/>
  <c r="C78" i="26"/>
  <c r="C79" i="26"/>
  <c r="C83" i="26"/>
  <c r="C84" i="26"/>
  <c r="C85" i="26"/>
  <c r="C86" i="26"/>
  <c r="C87" i="26"/>
  <c r="C88" i="26"/>
  <c r="C91" i="26"/>
  <c r="C92" i="26"/>
  <c r="C93" i="26"/>
  <c r="C94" i="26"/>
  <c r="C95" i="26"/>
  <c r="C99" i="26"/>
  <c r="C100" i="26"/>
  <c r="C101" i="26"/>
  <c r="C102" i="26"/>
  <c r="C103" i="26"/>
  <c r="C105" i="26"/>
  <c r="C107" i="26"/>
  <c r="C108" i="26"/>
  <c r="C109" i="26"/>
  <c r="C110" i="26"/>
  <c r="C111" i="26"/>
  <c r="C115" i="26"/>
  <c r="C116" i="26"/>
  <c r="C117" i="26"/>
  <c r="C118" i="26"/>
  <c r="C119" i="26"/>
  <c r="C123" i="26"/>
  <c r="C124" i="26"/>
  <c r="C125" i="26"/>
  <c r="C126" i="26"/>
  <c r="C127" i="26"/>
  <c r="C128" i="26"/>
  <c r="C131" i="26"/>
  <c r="C132" i="26"/>
  <c r="C133" i="26"/>
  <c r="C134" i="26"/>
  <c r="C135" i="26"/>
  <c r="C136" i="26"/>
  <c r="C137" i="26"/>
  <c r="C139" i="26"/>
  <c r="C140" i="26"/>
  <c r="C141" i="26"/>
  <c r="C142" i="26"/>
  <c r="C143" i="26"/>
  <c r="C147" i="26"/>
  <c r="C148" i="26"/>
  <c r="C149" i="26"/>
  <c r="C150" i="26"/>
  <c r="C151" i="26"/>
  <c r="C155" i="26"/>
  <c r="C156" i="26"/>
  <c r="C157" i="26"/>
  <c r="C158" i="26"/>
  <c r="C159" i="26"/>
  <c r="C163" i="26"/>
  <c r="C164" i="26"/>
  <c r="C165" i="26"/>
  <c r="C166" i="26"/>
  <c r="C167" i="26"/>
  <c r="C171" i="26"/>
  <c r="C172" i="26"/>
  <c r="C173" i="26"/>
  <c r="C174" i="26"/>
  <c r="C175" i="26"/>
  <c r="C179" i="26"/>
  <c r="C180" i="26"/>
  <c r="C181" i="26"/>
  <c r="C182" i="26"/>
  <c r="C183" i="26"/>
  <c r="C187" i="26"/>
  <c r="C188" i="26"/>
  <c r="C189" i="26"/>
  <c r="C190" i="26"/>
  <c r="C191" i="26"/>
  <c r="C195" i="26"/>
  <c r="C196" i="26"/>
  <c r="C197" i="26"/>
  <c r="C198" i="26"/>
  <c r="C199" i="26"/>
  <c r="C203" i="26"/>
  <c r="C204" i="26"/>
  <c r="C205" i="26"/>
  <c r="C206" i="26"/>
  <c r="C207" i="26"/>
  <c r="C211" i="26"/>
  <c r="C212" i="26"/>
  <c r="C213" i="26"/>
  <c r="C214" i="26"/>
  <c r="C215" i="26"/>
  <c r="C219" i="26"/>
  <c r="C220" i="26"/>
  <c r="C221" i="26"/>
  <c r="C222" i="26"/>
  <c r="C223" i="26"/>
  <c r="C224" i="26"/>
  <c r="C227" i="26"/>
  <c r="C228" i="26"/>
  <c r="C229" i="26"/>
  <c r="C230" i="26"/>
  <c r="C231" i="26"/>
  <c r="C235" i="26"/>
  <c r="C236" i="26"/>
  <c r="C237" i="26"/>
  <c r="C238" i="26"/>
  <c r="C239" i="26"/>
  <c r="C243" i="26"/>
  <c r="C244" i="26"/>
  <c r="C245" i="26"/>
  <c r="C246" i="26"/>
  <c r="C247" i="26"/>
  <c r="C251" i="26"/>
  <c r="C252" i="26"/>
  <c r="C253" i="26"/>
  <c r="C254" i="26"/>
  <c r="C255" i="26"/>
  <c r="C259" i="26"/>
  <c r="C260" i="26"/>
  <c r="C261" i="26"/>
  <c r="C262" i="26"/>
  <c r="C263" i="26"/>
  <c r="C267" i="26"/>
  <c r="C268" i="26"/>
  <c r="C269" i="26"/>
  <c r="C270" i="26"/>
  <c r="C271" i="26"/>
  <c r="C273" i="26"/>
  <c r="C275" i="26"/>
  <c r="C276" i="26"/>
  <c r="C277" i="26"/>
  <c r="C278" i="26"/>
  <c r="C279" i="26"/>
  <c r="C283" i="26"/>
  <c r="C284" i="26"/>
  <c r="C285" i="26"/>
  <c r="C286" i="26"/>
  <c r="C287" i="26"/>
  <c r="C291" i="26"/>
  <c r="C292" i="26"/>
  <c r="C293" i="26"/>
  <c r="C294" i="26"/>
  <c r="C295" i="26"/>
  <c r="C299" i="26"/>
  <c r="C300" i="26"/>
  <c r="C301" i="26"/>
  <c r="C302" i="26"/>
  <c r="C303" i="26"/>
  <c r="C307" i="26"/>
  <c r="C308" i="26"/>
  <c r="C309" i="26"/>
  <c r="C310" i="26"/>
  <c r="C311" i="26"/>
  <c r="C315" i="26"/>
  <c r="C316" i="26"/>
  <c r="C317" i="26"/>
  <c r="C318" i="26"/>
  <c r="C319" i="26"/>
  <c r="C323" i="26"/>
  <c r="C324" i="26"/>
  <c r="C325" i="26"/>
  <c r="C326" i="26"/>
  <c r="C327" i="26"/>
  <c r="C331" i="26"/>
  <c r="C332" i="26"/>
  <c r="C333" i="26"/>
  <c r="C334" i="26"/>
  <c r="C335" i="26"/>
  <c r="C339" i="26"/>
  <c r="C340" i="26"/>
  <c r="C341" i="26"/>
  <c r="C342" i="26"/>
  <c r="C343" i="26"/>
  <c r="C344" i="26"/>
  <c r="C347" i="26"/>
  <c r="C348" i="26"/>
  <c r="C349" i="26"/>
  <c r="C350" i="26"/>
  <c r="C351" i="26"/>
  <c r="C355" i="26"/>
  <c r="C356" i="26"/>
  <c r="C357" i="26"/>
  <c r="C358" i="26"/>
  <c r="C359" i="26"/>
  <c r="C363" i="26"/>
  <c r="C364" i="26"/>
  <c r="C365" i="26"/>
  <c r="C366" i="26"/>
  <c r="C367" i="26"/>
  <c r="C371" i="26"/>
  <c r="C372" i="26"/>
  <c r="C373" i="26"/>
  <c r="C374" i="26"/>
  <c r="C375" i="26"/>
  <c r="C379" i="26"/>
  <c r="C380" i="26"/>
  <c r="C381" i="26"/>
  <c r="C382" i="26"/>
  <c r="C383" i="26"/>
  <c r="C384" i="26"/>
  <c r="C387" i="26"/>
  <c r="C388" i="26"/>
  <c r="C389" i="26"/>
  <c r="C390" i="26"/>
  <c r="C391" i="26"/>
  <c r="C392" i="26"/>
  <c r="C395" i="26"/>
  <c r="C396" i="26"/>
  <c r="C397" i="26"/>
  <c r="C398" i="26"/>
  <c r="C399" i="26"/>
  <c r="C403" i="26"/>
  <c r="C404" i="26"/>
  <c r="C405" i="26"/>
  <c r="C406" i="26"/>
  <c r="C407" i="26"/>
  <c r="C409" i="26"/>
  <c r="C411" i="26"/>
  <c r="C412" i="26"/>
  <c r="C413" i="26"/>
  <c r="C414" i="26"/>
  <c r="C415" i="26"/>
  <c r="C419" i="26"/>
  <c r="C420" i="26"/>
  <c r="C421" i="26"/>
  <c r="C422" i="26"/>
  <c r="C423" i="26"/>
  <c r="C427" i="26"/>
  <c r="C428" i="26"/>
  <c r="C429" i="26"/>
  <c r="C430" i="26"/>
  <c r="C431" i="26"/>
  <c r="C435" i="26"/>
  <c r="C436" i="26"/>
  <c r="C437" i="26"/>
  <c r="C438" i="26"/>
  <c r="C439" i="26"/>
  <c r="C443" i="26"/>
  <c r="C444" i="26"/>
  <c r="C445" i="26"/>
  <c r="C446" i="26"/>
  <c r="C447" i="26"/>
  <c r="C451" i="26"/>
  <c r="C452" i="26"/>
  <c r="C453" i="26"/>
  <c r="C454" i="26"/>
  <c r="C455" i="26"/>
  <c r="C459" i="26"/>
  <c r="C460" i="26"/>
  <c r="C461" i="26"/>
  <c r="C462" i="26"/>
  <c r="C463" i="26"/>
  <c r="C467" i="26"/>
  <c r="C468" i="26"/>
  <c r="C469" i="26"/>
  <c r="C470" i="26"/>
  <c r="C471" i="26"/>
  <c r="C475" i="26"/>
  <c r="C476" i="26"/>
  <c r="C477" i="26"/>
  <c r="C478" i="26"/>
  <c r="C479" i="26"/>
  <c r="C480" i="26"/>
  <c r="C481" i="26"/>
  <c r="C483" i="26"/>
  <c r="C484" i="26"/>
  <c r="C485" i="26"/>
  <c r="C486" i="26"/>
  <c r="C487" i="26"/>
  <c r="C491" i="26"/>
  <c r="C492" i="26"/>
  <c r="C493" i="26"/>
  <c r="C494" i="26"/>
  <c r="C495" i="26"/>
  <c r="C499" i="26"/>
  <c r="C500" i="26"/>
  <c r="C501" i="26"/>
  <c r="C502" i="26"/>
  <c r="C503" i="26"/>
  <c r="C507" i="26"/>
  <c r="C508" i="26"/>
  <c r="C509" i="26"/>
  <c r="C510" i="26"/>
  <c r="C511" i="26"/>
  <c r="C512" i="26"/>
  <c r="C513" i="26"/>
  <c r="C515" i="26"/>
  <c r="C516" i="26"/>
  <c r="C517" i="26"/>
  <c r="C518" i="26"/>
  <c r="C519" i="26"/>
  <c r="C523" i="26"/>
  <c r="C524" i="26"/>
  <c r="C525" i="26"/>
  <c r="C526" i="26"/>
  <c r="C527" i="26"/>
  <c r="C531" i="26"/>
  <c r="C532" i="26"/>
  <c r="C533" i="26"/>
  <c r="C534" i="26"/>
  <c r="C535" i="26"/>
  <c r="C539" i="26"/>
  <c r="C540" i="26"/>
  <c r="C541" i="26"/>
  <c r="C542" i="26"/>
  <c r="C543" i="26"/>
  <c r="C547" i="26"/>
  <c r="C548" i="26"/>
  <c r="C549" i="26"/>
  <c r="C550" i="26"/>
  <c r="C551" i="26"/>
  <c r="C555" i="26"/>
  <c r="C556" i="26"/>
  <c r="C557" i="26"/>
  <c r="C558" i="26"/>
  <c r="C559" i="26"/>
  <c r="C563" i="26"/>
  <c r="C564" i="26"/>
  <c r="C565" i="26"/>
  <c r="C566" i="26"/>
  <c r="C567" i="26"/>
  <c r="C571" i="26"/>
  <c r="C572" i="26"/>
  <c r="C573" i="26"/>
  <c r="C574" i="26"/>
  <c r="C575" i="26"/>
  <c r="C579" i="26"/>
  <c r="C580" i="26"/>
  <c r="C581" i="26"/>
  <c r="C582" i="26"/>
  <c r="C583" i="26"/>
  <c r="C587" i="26"/>
  <c r="C588" i="26"/>
  <c r="C589" i="26"/>
  <c r="C590" i="26"/>
  <c r="C591" i="26"/>
  <c r="C595" i="26"/>
  <c r="C596" i="26"/>
  <c r="C597" i="26"/>
  <c r="C598" i="26"/>
  <c r="C599" i="26"/>
  <c r="C603" i="26"/>
  <c r="C604" i="26"/>
  <c r="C605" i="26"/>
  <c r="C606" i="26"/>
  <c r="C607" i="26"/>
  <c r="C608" i="26"/>
  <c r="C611" i="26"/>
  <c r="C612" i="26"/>
  <c r="C613" i="26"/>
  <c r="C614" i="26"/>
  <c r="C615" i="26"/>
  <c r="C617" i="26"/>
  <c r="C619" i="26"/>
  <c r="C620" i="26"/>
  <c r="C621" i="26"/>
  <c r="C622" i="26"/>
  <c r="C623" i="26"/>
  <c r="C627" i="26"/>
  <c r="C628" i="26"/>
  <c r="C629" i="26"/>
  <c r="C630" i="26"/>
  <c r="C631" i="26"/>
  <c r="C635" i="26"/>
  <c r="C636" i="26"/>
  <c r="C637" i="26"/>
  <c r="C638" i="26"/>
  <c r="C639" i="26"/>
  <c r="C640" i="26"/>
  <c r="C641" i="26"/>
  <c r="C643" i="26"/>
  <c r="C644" i="26"/>
  <c r="C645" i="26"/>
  <c r="C646" i="26"/>
  <c r="C647" i="26"/>
  <c r="C648" i="26"/>
  <c r="C649" i="26"/>
  <c r="C651" i="26"/>
  <c r="C652" i="26"/>
  <c r="C653" i="26"/>
  <c r="C654" i="26"/>
  <c r="C655" i="26"/>
  <c r="C659" i="26"/>
  <c r="C660" i="26"/>
  <c r="C661" i="26"/>
  <c r="C662" i="26"/>
  <c r="C663" i="26"/>
  <c r="C667" i="26"/>
  <c r="C668" i="26"/>
  <c r="C669" i="26"/>
  <c r="C670" i="26"/>
  <c r="C671" i="26"/>
  <c r="C675" i="26"/>
  <c r="C676" i="26"/>
  <c r="C677" i="26"/>
  <c r="C678" i="26"/>
  <c r="C679" i="26"/>
  <c r="C683" i="26"/>
  <c r="C684" i="26"/>
  <c r="C685" i="26"/>
  <c r="C686" i="26"/>
  <c r="C687" i="26"/>
  <c r="C691" i="26"/>
  <c r="C692" i="26"/>
  <c r="C693" i="26"/>
  <c r="C694" i="26"/>
  <c r="C695" i="26"/>
  <c r="C697" i="26"/>
  <c r="C699" i="26"/>
  <c r="C700" i="26"/>
  <c r="C701" i="26"/>
  <c r="C702" i="26"/>
  <c r="C703" i="26"/>
  <c r="C707" i="26"/>
  <c r="C708" i="26"/>
  <c r="C709" i="26"/>
  <c r="C710" i="26"/>
  <c r="C711" i="26"/>
  <c r="C715" i="26"/>
  <c r="C716" i="26"/>
  <c r="C717" i="26"/>
  <c r="C718" i="26"/>
  <c r="C719" i="26"/>
  <c r="C723" i="26"/>
  <c r="C724" i="26"/>
  <c r="C725" i="26"/>
  <c r="C726" i="26"/>
  <c r="C727" i="26"/>
  <c r="C731" i="26"/>
  <c r="C732" i="26"/>
  <c r="C733" i="26"/>
  <c r="C734" i="26"/>
  <c r="C735" i="26"/>
  <c r="C739" i="26"/>
  <c r="C740" i="26"/>
  <c r="C741" i="26"/>
  <c r="C742" i="26"/>
  <c r="C743" i="26"/>
  <c r="C747" i="26"/>
  <c r="C748" i="26"/>
  <c r="C749" i="26"/>
  <c r="C750" i="26"/>
  <c r="C751" i="26"/>
  <c r="C755" i="26"/>
  <c r="C756" i="26"/>
  <c r="C757" i="26"/>
  <c r="C758" i="26"/>
  <c r="C759" i="26"/>
  <c r="C763" i="26"/>
  <c r="C764" i="26"/>
  <c r="C765" i="26"/>
  <c r="C766" i="26"/>
  <c r="C767" i="26"/>
  <c r="C771" i="26"/>
  <c r="C772" i="26"/>
  <c r="C773" i="26"/>
  <c r="C774" i="26"/>
  <c r="C775" i="26"/>
  <c r="C777" i="26"/>
  <c r="C779" i="26"/>
  <c r="C780" i="26"/>
  <c r="C781" i="26"/>
  <c r="C782" i="26"/>
  <c r="C783" i="26"/>
  <c r="C787" i="26"/>
  <c r="C788" i="26"/>
  <c r="C789" i="26"/>
  <c r="C790" i="26"/>
  <c r="C791" i="26"/>
  <c r="C795" i="26"/>
  <c r="C796" i="26"/>
  <c r="C797" i="26"/>
  <c r="C798" i="26"/>
  <c r="C799" i="26"/>
  <c r="C803" i="26"/>
  <c r="C804" i="26"/>
  <c r="C805" i="26"/>
  <c r="C806" i="26"/>
  <c r="C807" i="26"/>
  <c r="C811" i="26"/>
  <c r="C812" i="26"/>
  <c r="C813" i="26"/>
  <c r="C814" i="26"/>
  <c r="C815" i="26"/>
  <c r="C819" i="26"/>
  <c r="C820" i="26"/>
  <c r="C821" i="26"/>
  <c r="C822" i="26"/>
  <c r="C823" i="26"/>
  <c r="C825" i="26"/>
  <c r="C827" i="26"/>
  <c r="C828" i="26"/>
  <c r="C829" i="26"/>
  <c r="C830" i="26"/>
  <c r="C831" i="26"/>
  <c r="C835" i="26"/>
  <c r="C836" i="26"/>
  <c r="C837" i="26"/>
  <c r="C838" i="26"/>
  <c r="C839" i="26"/>
  <c r="C843" i="26"/>
  <c r="C844" i="26"/>
  <c r="C845" i="26"/>
  <c r="C846" i="26"/>
  <c r="C847" i="26"/>
  <c r="C851" i="26"/>
  <c r="C852" i="26"/>
  <c r="C853" i="26"/>
  <c r="C854" i="26"/>
  <c r="C855" i="26"/>
  <c r="C859" i="26"/>
  <c r="C860" i="26"/>
  <c r="C861" i="26"/>
  <c r="C862" i="26"/>
  <c r="C863" i="26"/>
  <c r="C867" i="26"/>
  <c r="C868" i="26"/>
  <c r="C869" i="26"/>
  <c r="C870" i="26"/>
  <c r="C871" i="26"/>
  <c r="C875" i="26"/>
  <c r="C876" i="26"/>
  <c r="C877" i="26"/>
  <c r="C878" i="26"/>
  <c r="C879" i="26"/>
  <c r="C883" i="26"/>
  <c r="C884" i="26"/>
  <c r="C885" i="26"/>
  <c r="C886" i="26"/>
  <c r="C887" i="26"/>
  <c r="C891" i="26"/>
  <c r="C892" i="26"/>
  <c r="C893" i="26"/>
  <c r="C894" i="26"/>
  <c r="C895" i="26"/>
  <c r="C899" i="26"/>
  <c r="C900" i="26"/>
  <c r="C901" i="26"/>
  <c r="C902" i="26"/>
  <c r="C903" i="26"/>
  <c r="C905" i="26"/>
  <c r="C907" i="26"/>
  <c r="C908" i="26"/>
  <c r="C909" i="26"/>
  <c r="C910" i="26"/>
  <c r="C911" i="26"/>
  <c r="C915" i="26"/>
  <c r="C916" i="26"/>
  <c r="C917" i="26"/>
  <c r="C918" i="26"/>
  <c r="C919" i="26"/>
  <c r="C923" i="26"/>
  <c r="C924" i="26"/>
  <c r="C925" i="26"/>
  <c r="C926" i="26"/>
  <c r="C927" i="26"/>
  <c r="C931" i="26"/>
  <c r="C932" i="26"/>
  <c r="C933" i="26"/>
  <c r="C934" i="26"/>
  <c r="C935" i="26"/>
  <c r="C939" i="26"/>
  <c r="C940" i="26"/>
  <c r="C941" i="26"/>
  <c r="C942" i="26"/>
  <c r="C943" i="26"/>
  <c r="C947" i="26"/>
  <c r="C948" i="26"/>
  <c r="C949" i="26"/>
  <c r="C950" i="26"/>
  <c r="C951" i="26"/>
  <c r="C953" i="26"/>
  <c r="C955" i="26"/>
  <c r="C956" i="26"/>
  <c r="C957" i="26"/>
  <c r="C958" i="26"/>
  <c r="C959" i="26"/>
  <c r="C963" i="26"/>
  <c r="C964" i="26"/>
  <c r="C965" i="26"/>
  <c r="C966" i="26"/>
  <c r="C967" i="26"/>
  <c r="C971" i="26"/>
  <c r="C972" i="26"/>
  <c r="C973" i="26"/>
  <c r="C974" i="26"/>
  <c r="C975" i="26"/>
  <c r="C979" i="26"/>
  <c r="C980" i="26"/>
  <c r="C981" i="26"/>
  <c r="C982" i="26"/>
  <c r="C983" i="26"/>
  <c r="C987" i="26"/>
  <c r="C988" i="26"/>
  <c r="C989" i="26"/>
  <c r="C990" i="26"/>
  <c r="C991" i="26"/>
  <c r="C995" i="26"/>
  <c r="C996" i="26"/>
  <c r="C997" i="26"/>
  <c r="C998" i="26"/>
  <c r="C999" i="26"/>
  <c r="C1003" i="26"/>
  <c r="C1004" i="26"/>
  <c r="C1005" i="26"/>
  <c r="C1006" i="26"/>
  <c r="C1007" i="26"/>
  <c r="C1011" i="26"/>
  <c r="C1012" i="26"/>
  <c r="C1013" i="26"/>
  <c r="C1014" i="26"/>
  <c r="C1015" i="26"/>
  <c r="C1019" i="26"/>
  <c r="C1020" i="26"/>
  <c r="C1021" i="26"/>
  <c r="C1022" i="26"/>
  <c r="C1023" i="26"/>
  <c r="C1027" i="26"/>
  <c r="C1028" i="26"/>
  <c r="C1029" i="26"/>
  <c r="C1030" i="26"/>
  <c r="C1031" i="26"/>
  <c r="C1035" i="26"/>
  <c r="C1036" i="26"/>
  <c r="C1037" i="26"/>
  <c r="C1038" i="26"/>
  <c r="C1039" i="26"/>
  <c r="C1043" i="26"/>
  <c r="C1044" i="26"/>
  <c r="C1045" i="26"/>
  <c r="C1046" i="26"/>
  <c r="C1047" i="26"/>
  <c r="C1051" i="26"/>
  <c r="C1052" i="26"/>
  <c r="C1053" i="26"/>
  <c r="C1054" i="26"/>
  <c r="C1055" i="26"/>
  <c r="C1059" i="26"/>
  <c r="C1060" i="26"/>
  <c r="C1061" i="26"/>
  <c r="C1062" i="26"/>
  <c r="C1063" i="26"/>
  <c r="C1067" i="26"/>
  <c r="C1068" i="26"/>
  <c r="C1069" i="26"/>
  <c r="C1070" i="26"/>
  <c r="C1071" i="26"/>
  <c r="C1075" i="26"/>
  <c r="C1076" i="26"/>
  <c r="C1077" i="26"/>
  <c r="C1078" i="26"/>
  <c r="C1079" i="26"/>
  <c r="C1083" i="26"/>
  <c r="C1084" i="26"/>
  <c r="C1085" i="26"/>
  <c r="C1086" i="26"/>
  <c r="C1087" i="26"/>
  <c r="C1091" i="26"/>
  <c r="C1092" i="26"/>
  <c r="C1093" i="26"/>
  <c r="C1094" i="26"/>
  <c r="C1095" i="26"/>
  <c r="C1099" i="26"/>
  <c r="C1100" i="26"/>
  <c r="C1101" i="26"/>
  <c r="C1102" i="26"/>
  <c r="C1103" i="26"/>
  <c r="C1107" i="26"/>
  <c r="C1108" i="26"/>
  <c r="C1109" i="26"/>
  <c r="C1110" i="26"/>
  <c r="C1111" i="26"/>
  <c r="C1115" i="26"/>
  <c r="C1116" i="26"/>
  <c r="C1117" i="26"/>
  <c r="C1118" i="26"/>
  <c r="C1119" i="26"/>
  <c r="C1123" i="26"/>
  <c r="C1124" i="26"/>
  <c r="C1125" i="26"/>
  <c r="C1126" i="26"/>
  <c r="C1127" i="26"/>
  <c r="C1131" i="26"/>
  <c r="C1132" i="26"/>
  <c r="C1133" i="26"/>
  <c r="C1134" i="26"/>
  <c r="C1135" i="26"/>
  <c r="C1139" i="26"/>
  <c r="C1140" i="26"/>
  <c r="C1141" i="26"/>
  <c r="C1142" i="26"/>
  <c r="C1143" i="26"/>
  <c r="C1147" i="26"/>
  <c r="C1148" i="26"/>
  <c r="C1149" i="26"/>
  <c r="C1150" i="26"/>
  <c r="C1151" i="26"/>
  <c r="C1155" i="26"/>
  <c r="C1156" i="26"/>
  <c r="C1157" i="26"/>
  <c r="C1158" i="26"/>
  <c r="C1159" i="26"/>
  <c r="C1163" i="26"/>
  <c r="C1164" i="26"/>
  <c r="C1165" i="26"/>
  <c r="C1166" i="26"/>
  <c r="C1167" i="26"/>
  <c r="C1171" i="26"/>
  <c r="C1172" i="26"/>
  <c r="C1173" i="26"/>
  <c r="C1174" i="26"/>
  <c r="C1175" i="26"/>
  <c r="C1179" i="26"/>
  <c r="C1180" i="26"/>
  <c r="C1181" i="26"/>
  <c r="C1182" i="26"/>
  <c r="C1183" i="26"/>
  <c r="C1187" i="26"/>
  <c r="C1188" i="26"/>
  <c r="C1189" i="26"/>
  <c r="C1190" i="26"/>
  <c r="C1191" i="26"/>
  <c r="C1195" i="26"/>
  <c r="C1196" i="26"/>
  <c r="C1197" i="26"/>
  <c r="C1198" i="26"/>
  <c r="C1199" i="26"/>
  <c r="C1203" i="26"/>
  <c r="C1204" i="26"/>
  <c r="C1205" i="26"/>
  <c r="C1206" i="26"/>
  <c r="C1207" i="26"/>
  <c r="C1211" i="26"/>
  <c r="C1212" i="26"/>
  <c r="C1213" i="26"/>
  <c r="C1214" i="26"/>
  <c r="C1215" i="26"/>
  <c r="C1219" i="26"/>
  <c r="C1220" i="26"/>
  <c r="C1221" i="26"/>
  <c r="C1222" i="26"/>
  <c r="C1223" i="26"/>
  <c r="C1227" i="26"/>
  <c r="C1228" i="26"/>
  <c r="C1229" i="26"/>
  <c r="C1230" i="26"/>
  <c r="C1231" i="26"/>
  <c r="C1235" i="26"/>
  <c r="C1236" i="26"/>
  <c r="C1237" i="26"/>
  <c r="C1238" i="26"/>
  <c r="C1239" i="26"/>
  <c r="C1243" i="26"/>
  <c r="C1244" i="26"/>
  <c r="C1245" i="26"/>
  <c r="C1246" i="26"/>
  <c r="C1247" i="26"/>
  <c r="C1251" i="26"/>
  <c r="C1252" i="26"/>
  <c r="C1253" i="26"/>
  <c r="C1254" i="26"/>
  <c r="C1255" i="26"/>
  <c r="C1259" i="26"/>
  <c r="C1260" i="26"/>
  <c r="C1261" i="26"/>
  <c r="C1262" i="26"/>
  <c r="C1263" i="26"/>
  <c r="C1267" i="26"/>
  <c r="C1268" i="26"/>
  <c r="C1269" i="26"/>
  <c r="C1270" i="26"/>
  <c r="C1271" i="26"/>
  <c r="C1275" i="26"/>
  <c r="C1276" i="26"/>
  <c r="C1277" i="26"/>
  <c r="C1278" i="26"/>
  <c r="C1279" i="26"/>
  <c r="C1283" i="26"/>
  <c r="C1284" i="26"/>
  <c r="C1285" i="26"/>
  <c r="C1286" i="26"/>
  <c r="C1287" i="26"/>
  <c r="C1291" i="26"/>
  <c r="C1292" i="26"/>
  <c r="C1293" i="26"/>
  <c r="C1294" i="26"/>
  <c r="C1295" i="26"/>
  <c r="C1299" i="26"/>
  <c r="C1300" i="26"/>
  <c r="C1301" i="26"/>
  <c r="C1302" i="26"/>
  <c r="C1303" i="26"/>
  <c r="C1307" i="26"/>
  <c r="C1308" i="26"/>
  <c r="C1309" i="26"/>
  <c r="C1310" i="26"/>
  <c r="C1311" i="26"/>
  <c r="C1315" i="26"/>
  <c r="C1316" i="26"/>
  <c r="C1317" i="26"/>
  <c r="C1318" i="26"/>
  <c r="C1319" i="26"/>
  <c r="C1323" i="26"/>
  <c r="C1324" i="26"/>
  <c r="C1325" i="26"/>
  <c r="C1326" i="26"/>
  <c r="C1327" i="26"/>
  <c r="C1329" i="26"/>
  <c r="C1331" i="26"/>
  <c r="C1332" i="26"/>
  <c r="C1333" i="26"/>
  <c r="C1334" i="26"/>
  <c r="C1335" i="26"/>
  <c r="C1339" i="26"/>
  <c r="C1340" i="26"/>
  <c r="C1341" i="26"/>
  <c r="C1342" i="26"/>
  <c r="C1343" i="26"/>
  <c r="C1347" i="26"/>
  <c r="C1348" i="26"/>
  <c r="C1349" i="26"/>
  <c r="C1350" i="26"/>
  <c r="C1351" i="26"/>
  <c r="C1355" i="26"/>
  <c r="C1356" i="26"/>
  <c r="C1357" i="26"/>
  <c r="C1358" i="26"/>
  <c r="C1359" i="26"/>
  <c r="C1363" i="26"/>
  <c r="C1364" i="26"/>
  <c r="C1365" i="26"/>
  <c r="C1366" i="26"/>
  <c r="C1367" i="26"/>
  <c r="C1371" i="26"/>
  <c r="C1372" i="26"/>
  <c r="C1373" i="26"/>
  <c r="C1374" i="26"/>
  <c r="C1375" i="26"/>
  <c r="C1379" i="26"/>
  <c r="C1380" i="26"/>
  <c r="B2" i="26"/>
  <c r="C2" i="26" s="1"/>
  <c r="G8" i="20"/>
  <c r="G26" i="20"/>
  <c r="E13" i="20"/>
  <c r="E21" i="20"/>
  <c r="E29" i="20"/>
  <c r="D5" i="20"/>
  <c r="D13" i="20"/>
  <c r="D21" i="20"/>
  <c r="D23" i="20"/>
  <c r="C9" i="20"/>
  <c r="C16" i="20"/>
  <c r="C24" i="20"/>
  <c r="C25" i="20"/>
  <c r="B3" i="20"/>
  <c r="G3" i="20" s="1"/>
  <c r="B4" i="20"/>
  <c r="C4" i="20" s="1"/>
  <c r="B5" i="20"/>
  <c r="G5" i="20" s="1"/>
  <c r="B6" i="20"/>
  <c r="E6" i="20" s="1"/>
  <c r="B7" i="20"/>
  <c r="G7" i="20" s="1"/>
  <c r="B8" i="20"/>
  <c r="F8" i="20" s="1"/>
  <c r="B9" i="20"/>
  <c r="F9" i="20" s="1"/>
  <c r="B10" i="20"/>
  <c r="C10" i="20" s="1"/>
  <c r="B11" i="20"/>
  <c r="G11" i="20" s="1"/>
  <c r="B12" i="20"/>
  <c r="C12" i="20" s="1"/>
  <c r="B13" i="20"/>
  <c r="G13" i="20" s="1"/>
  <c r="B14" i="20"/>
  <c r="E14" i="20" s="1"/>
  <c r="B15" i="20"/>
  <c r="G15" i="20" s="1"/>
  <c r="B16" i="20"/>
  <c r="F16" i="20" s="1"/>
  <c r="B17" i="20"/>
  <c r="F17" i="20" s="1"/>
  <c r="B18" i="20"/>
  <c r="C18" i="20" s="1"/>
  <c r="B19" i="20"/>
  <c r="G19" i="20" s="1"/>
  <c r="B20" i="20"/>
  <c r="C20" i="20" s="1"/>
  <c r="B21" i="20"/>
  <c r="G21" i="20" s="1"/>
  <c r="B22" i="20"/>
  <c r="E22" i="20" s="1"/>
  <c r="B23" i="20"/>
  <c r="G23" i="20" s="1"/>
  <c r="B24" i="20"/>
  <c r="F24" i="20" s="1"/>
  <c r="B25" i="20"/>
  <c r="F25" i="20" s="1"/>
  <c r="B26" i="20"/>
  <c r="C26" i="20" s="1"/>
  <c r="B27" i="20"/>
  <c r="G27" i="20" s="1"/>
  <c r="B28" i="20"/>
  <c r="C28" i="20" s="1"/>
  <c r="B29" i="20"/>
  <c r="G29" i="20" s="1"/>
  <c r="B30" i="20"/>
  <c r="E30" i="20" s="1"/>
  <c r="B31" i="20"/>
  <c r="G31" i="20" s="1"/>
  <c r="B2" i="20"/>
  <c r="F2" i="20" s="1"/>
  <c r="S48" i="25"/>
  <c r="S7" i="25"/>
  <c r="S46" i="25"/>
  <c r="S38" i="25"/>
  <c r="S70" i="25"/>
  <c r="S68" i="25"/>
  <c r="S63" i="25"/>
  <c r="S66" i="25"/>
  <c r="S21" i="25"/>
  <c r="S80" i="25"/>
  <c r="S5" i="25"/>
  <c r="S79" i="25"/>
  <c r="S27" i="25"/>
  <c r="S37" i="25"/>
  <c r="S4" i="25"/>
  <c r="S49" i="25"/>
  <c r="S32" i="25"/>
  <c r="S84" i="25"/>
  <c r="S14" i="25"/>
  <c r="S33" i="25"/>
  <c r="S2" i="25"/>
  <c r="S23" i="25"/>
  <c r="S81" i="25"/>
  <c r="S76" i="25"/>
  <c r="S30" i="25"/>
  <c r="S50" i="25"/>
  <c r="S39" i="25"/>
  <c r="S22" i="25"/>
  <c r="S28" i="25"/>
  <c r="S16" i="25"/>
  <c r="S74" i="25"/>
  <c r="S44" i="25"/>
  <c r="S13" i="25"/>
  <c r="S77" i="25"/>
  <c r="S36" i="25"/>
  <c r="S15" i="25"/>
  <c r="S73" i="25"/>
  <c r="S35" i="25"/>
  <c r="S3" i="25"/>
  <c r="S34" i="25"/>
  <c r="S20" i="25"/>
  <c r="S19" i="25"/>
  <c r="S62" i="25"/>
  <c r="S65" i="25"/>
  <c r="S43" i="25"/>
  <c r="S51" i="25"/>
  <c r="S54" i="25"/>
  <c r="S31" i="25"/>
  <c r="S71" i="25"/>
  <c r="S53" i="25"/>
  <c r="S40" i="25"/>
  <c r="S11" i="25"/>
  <c r="S78" i="25"/>
  <c r="S64" i="25"/>
  <c r="S8" i="25"/>
  <c r="S59" i="25"/>
  <c r="S69" i="25"/>
  <c r="S58" i="25"/>
  <c r="S72" i="25"/>
  <c r="S18" i="25"/>
  <c r="S25" i="25"/>
  <c r="S6" i="25"/>
  <c r="S41" i="25"/>
  <c r="S29" i="25"/>
  <c r="S83" i="25"/>
  <c r="S42" i="25"/>
  <c r="S45" i="25"/>
  <c r="S67" i="25"/>
  <c r="S12" i="25"/>
  <c r="S60" i="25"/>
  <c r="S55" i="25"/>
  <c r="S52" i="25"/>
  <c r="S57" i="25"/>
  <c r="S75" i="25"/>
  <c r="S82" i="25"/>
  <c r="S26" i="25"/>
  <c r="S24" i="25"/>
  <c r="S9" i="25"/>
  <c r="S56" i="25"/>
  <c r="S10" i="25"/>
  <c r="S47" i="25"/>
  <c r="S17" i="25"/>
  <c r="S61" i="25"/>
  <c r="Q61" i="25"/>
  <c r="P61" i="25"/>
  <c r="L26" i="25"/>
  <c r="L6" i="25"/>
  <c r="L39" i="25"/>
  <c r="L38" i="25"/>
  <c r="L18" i="25"/>
  <c r="L21" i="25"/>
  <c r="L32" i="25"/>
  <c r="L12" i="25"/>
  <c r="L56" i="25"/>
  <c r="L9" i="25"/>
  <c r="L5" i="25"/>
  <c r="L16" i="25"/>
  <c r="L10" i="25"/>
  <c r="L7" i="25"/>
  <c r="L8" i="25"/>
  <c r="L37" i="25"/>
  <c r="L3" i="25"/>
  <c r="L54" i="25"/>
  <c r="L40" i="25"/>
  <c r="L57" i="25"/>
  <c r="L4" i="25"/>
  <c r="L44" i="25"/>
  <c r="L15" i="25"/>
  <c r="L20" i="25"/>
  <c r="L72" i="25"/>
  <c r="L13" i="25"/>
  <c r="L28" i="25"/>
  <c r="L24" i="25"/>
  <c r="L43" i="25"/>
  <c r="L61" i="25"/>
  <c r="L36" i="25"/>
  <c r="L45" i="25"/>
  <c r="L60" i="25"/>
  <c r="L29" i="25"/>
  <c r="L42" i="25"/>
  <c r="L2" i="25"/>
  <c r="L30" i="25"/>
  <c r="L51" i="25"/>
  <c r="L48" i="25"/>
  <c r="L46" i="25"/>
  <c r="L23" i="25"/>
  <c r="L52" i="25"/>
  <c r="L66" i="25"/>
  <c r="L41" i="25"/>
  <c r="L27" i="25"/>
  <c r="L53" i="25"/>
  <c r="L65" i="25"/>
  <c r="L50" i="25"/>
  <c r="L17" i="25"/>
  <c r="L35" i="25"/>
  <c r="L34" i="25"/>
  <c r="L22" i="25"/>
  <c r="L71" i="25"/>
  <c r="L74" i="25"/>
  <c r="L70" i="25"/>
  <c r="L67" i="25"/>
  <c r="L19" i="25"/>
  <c r="L49" i="25"/>
  <c r="L58" i="25"/>
  <c r="L75" i="25"/>
  <c r="L47" i="25"/>
  <c r="L33" i="25"/>
  <c r="L76" i="25"/>
  <c r="L59" i="25"/>
  <c r="L62" i="25"/>
  <c r="L64" i="25"/>
  <c r="L31" i="25"/>
  <c r="L25" i="25"/>
  <c r="L14" i="25"/>
  <c r="L80" i="25"/>
  <c r="L69" i="25"/>
  <c r="L73" i="25"/>
  <c r="L68" i="25"/>
  <c r="L63" i="25"/>
  <c r="L55" i="25"/>
  <c r="L79" i="25"/>
  <c r="L83" i="25"/>
  <c r="L77" i="25"/>
  <c r="L81" i="25"/>
  <c r="L82" i="25"/>
  <c r="L78" i="25"/>
  <c r="L84" i="25"/>
  <c r="L11" i="25"/>
  <c r="J11" i="25"/>
  <c r="I11" i="25"/>
  <c r="E28" i="25"/>
  <c r="C28" i="25"/>
  <c r="B28" i="25"/>
  <c r="Q48" i="25"/>
  <c r="Q7" i="25"/>
  <c r="Q46" i="25"/>
  <c r="Q38" i="25"/>
  <c r="Q70" i="25"/>
  <c r="Q68" i="25"/>
  <c r="Q63" i="25"/>
  <c r="Q66" i="25"/>
  <c r="Q21" i="25"/>
  <c r="Q80" i="25"/>
  <c r="Q5" i="25"/>
  <c r="Q79" i="25"/>
  <c r="Q27" i="25"/>
  <c r="Q37" i="25"/>
  <c r="Q4" i="25"/>
  <c r="Q49" i="25"/>
  <c r="Q32" i="25"/>
  <c r="Q84" i="25"/>
  <c r="Q14" i="25"/>
  <c r="Q33" i="25"/>
  <c r="Q2" i="25"/>
  <c r="Q23" i="25"/>
  <c r="Q81" i="25"/>
  <c r="Q76" i="25"/>
  <c r="Q30" i="25"/>
  <c r="Q50" i="25"/>
  <c r="Q39" i="25"/>
  <c r="Q22" i="25"/>
  <c r="Q28" i="25"/>
  <c r="Q16" i="25"/>
  <c r="Q74" i="25"/>
  <c r="Q44" i="25"/>
  <c r="Q13" i="25"/>
  <c r="Q77" i="25"/>
  <c r="Q36" i="25"/>
  <c r="Q15" i="25"/>
  <c r="Q73" i="25"/>
  <c r="Q35" i="25"/>
  <c r="Q3" i="25"/>
  <c r="Q34" i="25"/>
  <c r="Q20" i="25"/>
  <c r="Q19" i="25"/>
  <c r="Q62" i="25"/>
  <c r="Q65" i="25"/>
  <c r="Q43" i="25"/>
  <c r="Q51" i="25"/>
  <c r="Q54" i="25"/>
  <c r="Q31" i="25"/>
  <c r="Q71" i="25"/>
  <c r="Q53" i="25"/>
  <c r="Q40" i="25"/>
  <c r="Q11" i="25"/>
  <c r="Q78" i="25"/>
  <c r="Q64" i="25"/>
  <c r="Q8" i="25"/>
  <c r="Q59" i="25"/>
  <c r="Q69" i="25"/>
  <c r="Q58" i="25"/>
  <c r="Q72" i="25"/>
  <c r="Q18" i="25"/>
  <c r="Q25" i="25"/>
  <c r="Q6" i="25"/>
  <c r="Q41" i="25"/>
  <c r="Q29" i="25"/>
  <c r="Q83" i="25"/>
  <c r="Q42" i="25"/>
  <c r="Q45" i="25"/>
  <c r="Q67" i="25"/>
  <c r="Q12" i="25"/>
  <c r="Q60" i="25"/>
  <c r="Q55" i="25"/>
  <c r="Q52" i="25"/>
  <c r="Q57" i="25"/>
  <c r="Q75" i="25"/>
  <c r="Q82" i="25"/>
  <c r="Q26" i="25"/>
  <c r="Q24" i="25"/>
  <c r="Q9" i="25"/>
  <c r="Q56" i="25"/>
  <c r="Q10" i="25"/>
  <c r="Q47" i="25"/>
  <c r="Q17" i="25"/>
  <c r="P48" i="25"/>
  <c r="R48" i="25" s="1"/>
  <c r="P7" i="25"/>
  <c r="P46" i="25"/>
  <c r="P38" i="25"/>
  <c r="R38" i="25" s="1"/>
  <c r="P70" i="25"/>
  <c r="P68" i="25"/>
  <c r="P63" i="25"/>
  <c r="P66" i="25"/>
  <c r="P21" i="25"/>
  <c r="R21" i="25" s="1"/>
  <c r="P80" i="25"/>
  <c r="P5" i="25"/>
  <c r="P79" i="25"/>
  <c r="R79" i="25" s="1"/>
  <c r="P27" i="25"/>
  <c r="P37" i="25"/>
  <c r="P4" i="25"/>
  <c r="P49" i="25"/>
  <c r="P32" i="25"/>
  <c r="P84" i="25"/>
  <c r="P14" i="25"/>
  <c r="P33" i="25"/>
  <c r="R33" i="25" s="1"/>
  <c r="P2" i="25"/>
  <c r="P23" i="25"/>
  <c r="P81" i="25"/>
  <c r="P76" i="25"/>
  <c r="P30" i="25"/>
  <c r="R30" i="25" s="1"/>
  <c r="P50" i="25"/>
  <c r="P39" i="25"/>
  <c r="P22" i="25"/>
  <c r="R22" i="25" s="1"/>
  <c r="P28" i="25"/>
  <c r="P16" i="25"/>
  <c r="P74" i="25"/>
  <c r="P44" i="25"/>
  <c r="P13" i="25"/>
  <c r="P77" i="25"/>
  <c r="P36" i="25"/>
  <c r="P15" i="25"/>
  <c r="R15" i="25" s="1"/>
  <c r="P73" i="25"/>
  <c r="P35" i="25"/>
  <c r="P3" i="25"/>
  <c r="P34" i="25"/>
  <c r="P20" i="25"/>
  <c r="R20" i="25" s="1"/>
  <c r="P19" i="25"/>
  <c r="P62" i="25"/>
  <c r="P65" i="25"/>
  <c r="R65" i="25" s="1"/>
  <c r="P43" i="25"/>
  <c r="P51" i="25"/>
  <c r="P54" i="25"/>
  <c r="P31" i="25"/>
  <c r="P71" i="25"/>
  <c r="P53" i="25"/>
  <c r="P40" i="25"/>
  <c r="P11" i="25"/>
  <c r="R11" i="25" s="1"/>
  <c r="P78" i="25"/>
  <c r="P64" i="25"/>
  <c r="P8" i="25"/>
  <c r="P59" i="25"/>
  <c r="P69" i="25"/>
  <c r="R69" i="25" s="1"/>
  <c r="P58" i="25"/>
  <c r="P72" i="25"/>
  <c r="P18" i="25"/>
  <c r="R18" i="25" s="1"/>
  <c r="P25" i="25"/>
  <c r="P6" i="25"/>
  <c r="P41" i="25"/>
  <c r="P29" i="25"/>
  <c r="P83" i="25"/>
  <c r="R83" i="25" s="1"/>
  <c r="P42" i="25"/>
  <c r="P45" i="25"/>
  <c r="P67" i="25"/>
  <c r="R67" i="25" s="1"/>
  <c r="P12" i="25"/>
  <c r="P60" i="25"/>
  <c r="P55" i="25"/>
  <c r="P52" i="25"/>
  <c r="P57" i="25"/>
  <c r="P75" i="25"/>
  <c r="P82" i="25"/>
  <c r="P26" i="25"/>
  <c r="R26" i="25" s="1"/>
  <c r="P24" i="25"/>
  <c r="P9" i="25"/>
  <c r="R9" i="25" s="1"/>
  <c r="P56" i="25"/>
  <c r="P10" i="25"/>
  <c r="P47" i="25"/>
  <c r="R47" i="25" s="1"/>
  <c r="P17" i="25"/>
  <c r="I26" i="25"/>
  <c r="J26" i="25"/>
  <c r="I6" i="25"/>
  <c r="J6" i="25"/>
  <c r="I39" i="25"/>
  <c r="J39" i="25"/>
  <c r="I38" i="25"/>
  <c r="J38" i="25"/>
  <c r="I18" i="25"/>
  <c r="M18" i="25" s="1"/>
  <c r="J18" i="25"/>
  <c r="I21" i="25"/>
  <c r="J21" i="25"/>
  <c r="I32" i="25"/>
  <c r="J32" i="25"/>
  <c r="I12" i="25"/>
  <c r="J12" i="25"/>
  <c r="I56" i="25"/>
  <c r="J56" i="25"/>
  <c r="I9" i="25"/>
  <c r="J9" i="25"/>
  <c r="I5" i="25"/>
  <c r="J5" i="25"/>
  <c r="I16" i="25"/>
  <c r="J16" i="25"/>
  <c r="I10" i="25"/>
  <c r="M10" i="25" s="1"/>
  <c r="J10" i="25"/>
  <c r="I7" i="25"/>
  <c r="J7" i="25"/>
  <c r="I8" i="25"/>
  <c r="J8" i="25"/>
  <c r="I37" i="25"/>
  <c r="J37" i="25"/>
  <c r="I3" i="25"/>
  <c r="J3" i="25"/>
  <c r="I54" i="25"/>
  <c r="J54" i="25"/>
  <c r="I40" i="25"/>
  <c r="J40" i="25"/>
  <c r="I57" i="25"/>
  <c r="J57" i="25"/>
  <c r="I4" i="25"/>
  <c r="J4" i="25"/>
  <c r="I44" i="25"/>
  <c r="J44" i="25"/>
  <c r="I15" i="25"/>
  <c r="J15" i="25"/>
  <c r="I20" i="25"/>
  <c r="J20" i="25"/>
  <c r="I72" i="25"/>
  <c r="J72" i="25"/>
  <c r="I13" i="25"/>
  <c r="J13" i="25"/>
  <c r="I28" i="25"/>
  <c r="J28" i="25"/>
  <c r="I24" i="25"/>
  <c r="J24" i="25"/>
  <c r="I43" i="25"/>
  <c r="M43" i="25" s="1"/>
  <c r="J43" i="25"/>
  <c r="I61" i="25"/>
  <c r="J61" i="25"/>
  <c r="I36" i="25"/>
  <c r="J36" i="25"/>
  <c r="I45" i="25"/>
  <c r="J45" i="25"/>
  <c r="I60" i="25"/>
  <c r="J60" i="25"/>
  <c r="I29" i="25"/>
  <c r="J29" i="25"/>
  <c r="I42" i="25"/>
  <c r="J42" i="25"/>
  <c r="I2" i="25"/>
  <c r="J2" i="25"/>
  <c r="I30" i="25"/>
  <c r="J30" i="25"/>
  <c r="I51" i="25"/>
  <c r="J51" i="25"/>
  <c r="I48" i="25"/>
  <c r="J48" i="25"/>
  <c r="I46" i="25"/>
  <c r="J46" i="25"/>
  <c r="I23" i="25"/>
  <c r="J23" i="25"/>
  <c r="I52" i="25"/>
  <c r="J52" i="25"/>
  <c r="I66" i="25"/>
  <c r="J66" i="25"/>
  <c r="I41" i="25"/>
  <c r="J41" i="25"/>
  <c r="I27" i="25"/>
  <c r="J27" i="25"/>
  <c r="I53" i="25"/>
  <c r="J53" i="25"/>
  <c r="I65" i="25"/>
  <c r="J65" i="25"/>
  <c r="I50" i="25"/>
  <c r="J50" i="25"/>
  <c r="I17" i="25"/>
  <c r="J17" i="25"/>
  <c r="I35" i="25"/>
  <c r="J35" i="25"/>
  <c r="I34" i="25"/>
  <c r="J34" i="25"/>
  <c r="I22" i="25"/>
  <c r="J22" i="25"/>
  <c r="I71" i="25"/>
  <c r="J71" i="25"/>
  <c r="I74" i="25"/>
  <c r="J74" i="25"/>
  <c r="I70" i="25"/>
  <c r="J70" i="25"/>
  <c r="I67" i="25"/>
  <c r="J67" i="25"/>
  <c r="I19" i="25"/>
  <c r="J19" i="25"/>
  <c r="I49" i="25"/>
  <c r="J49" i="25"/>
  <c r="I58" i="25"/>
  <c r="J58" i="25"/>
  <c r="I75" i="25"/>
  <c r="J75" i="25"/>
  <c r="I47" i="25"/>
  <c r="J47" i="25"/>
  <c r="I33" i="25"/>
  <c r="J33" i="25"/>
  <c r="I76" i="25"/>
  <c r="J76" i="25"/>
  <c r="I59" i="25"/>
  <c r="J59" i="25"/>
  <c r="I62" i="25"/>
  <c r="J62" i="25"/>
  <c r="I64" i="25"/>
  <c r="J64" i="25"/>
  <c r="I31" i="25"/>
  <c r="J31" i="25"/>
  <c r="I25" i="25"/>
  <c r="J25" i="25"/>
  <c r="I14" i="25"/>
  <c r="J14" i="25"/>
  <c r="I80" i="25"/>
  <c r="J80" i="25"/>
  <c r="I69" i="25"/>
  <c r="J69" i="25"/>
  <c r="I73" i="25"/>
  <c r="J73" i="25"/>
  <c r="I68" i="25"/>
  <c r="J68" i="25"/>
  <c r="I63" i="25"/>
  <c r="J63" i="25"/>
  <c r="I55" i="25"/>
  <c r="J55" i="25"/>
  <c r="I79" i="25"/>
  <c r="J79" i="25"/>
  <c r="I83" i="25"/>
  <c r="J83" i="25"/>
  <c r="I77" i="25"/>
  <c r="J77" i="25"/>
  <c r="I81" i="25"/>
  <c r="J81" i="25"/>
  <c r="I82" i="25"/>
  <c r="J82" i="25"/>
  <c r="I78" i="25"/>
  <c r="J78" i="25"/>
  <c r="I84" i="25"/>
  <c r="J84" i="25"/>
  <c r="E24" i="25"/>
  <c r="E14" i="25"/>
  <c r="E61" i="25"/>
  <c r="E77" i="25"/>
  <c r="E52" i="25"/>
  <c r="E32" i="25"/>
  <c r="E45" i="25"/>
  <c r="E20" i="25"/>
  <c r="E49" i="25"/>
  <c r="E65" i="25"/>
  <c r="E33" i="25"/>
  <c r="E42" i="25"/>
  <c r="E7" i="25"/>
  <c r="E5" i="25"/>
  <c r="E19" i="25"/>
  <c r="E63" i="25"/>
  <c r="E21" i="25"/>
  <c r="E82" i="25"/>
  <c r="E53" i="25"/>
  <c r="E48" i="25"/>
  <c r="E35" i="25"/>
  <c r="E55" i="25"/>
  <c r="E76" i="25"/>
  <c r="E84" i="25"/>
  <c r="E60" i="25"/>
  <c r="E16" i="25"/>
  <c r="E64" i="25"/>
  <c r="E39" i="25"/>
  <c r="E3" i="25"/>
  <c r="E67" i="25"/>
  <c r="E79" i="25"/>
  <c r="E38" i="25"/>
  <c r="E27" i="25"/>
  <c r="E26" i="25"/>
  <c r="E30" i="25"/>
  <c r="E13" i="25"/>
  <c r="E57" i="25"/>
  <c r="E68" i="25"/>
  <c r="E23" i="25"/>
  <c r="E43" i="25"/>
  <c r="E41" i="25"/>
  <c r="E31" i="25"/>
  <c r="E78" i="25"/>
  <c r="E66" i="25"/>
  <c r="E47" i="25"/>
  <c r="E18" i="25"/>
  <c r="E62" i="25"/>
  <c r="E34" i="25"/>
  <c r="E29" i="25"/>
  <c r="E9" i="25"/>
  <c r="E73" i="25"/>
  <c r="E12" i="25"/>
  <c r="E80" i="25"/>
  <c r="E70" i="25"/>
  <c r="E8" i="25"/>
  <c r="E72" i="25"/>
  <c r="E36" i="25"/>
  <c r="E75" i="25"/>
  <c r="E22" i="25"/>
  <c r="E59" i="25"/>
  <c r="E40" i="25"/>
  <c r="E50" i="25"/>
  <c r="E54" i="25"/>
  <c r="E6" i="25"/>
  <c r="E74" i="25"/>
  <c r="E58" i="25"/>
  <c r="E2" i="25"/>
  <c r="E81" i="25"/>
  <c r="E44" i="25"/>
  <c r="E46" i="25"/>
  <c r="E71" i="25"/>
  <c r="E69" i="25"/>
  <c r="E56" i="25"/>
  <c r="E11" i="25"/>
  <c r="E17" i="25"/>
  <c r="E37" i="25"/>
  <c r="E10" i="25"/>
  <c r="E25" i="25"/>
  <c r="E83" i="25"/>
  <c r="E4" i="25"/>
  <c r="E51" i="25"/>
  <c r="E15" i="25"/>
  <c r="B24" i="25"/>
  <c r="C24" i="25"/>
  <c r="B14" i="25"/>
  <c r="C14" i="25"/>
  <c r="B61" i="25"/>
  <c r="C61" i="25"/>
  <c r="B77" i="25"/>
  <c r="C77" i="25"/>
  <c r="B52" i="25"/>
  <c r="C52" i="25"/>
  <c r="B32" i="25"/>
  <c r="C32" i="25"/>
  <c r="B45" i="25"/>
  <c r="C45" i="25"/>
  <c r="B20" i="25"/>
  <c r="C20" i="25"/>
  <c r="B49" i="25"/>
  <c r="C49" i="25"/>
  <c r="B65" i="25"/>
  <c r="C65" i="25"/>
  <c r="B33" i="25"/>
  <c r="C33" i="25"/>
  <c r="B42" i="25"/>
  <c r="C42" i="25"/>
  <c r="B7" i="25"/>
  <c r="C7" i="25"/>
  <c r="B5" i="25"/>
  <c r="C5" i="25"/>
  <c r="B19" i="25"/>
  <c r="C19" i="25"/>
  <c r="B63" i="25"/>
  <c r="C63" i="25"/>
  <c r="B21" i="25"/>
  <c r="C21" i="25"/>
  <c r="B82" i="25"/>
  <c r="F82" i="25" s="1"/>
  <c r="C82" i="25"/>
  <c r="B53" i="25"/>
  <c r="C53" i="25"/>
  <c r="B48" i="25"/>
  <c r="C48" i="25"/>
  <c r="B35" i="25"/>
  <c r="C35" i="25"/>
  <c r="B55" i="25"/>
  <c r="C55" i="25"/>
  <c r="B76" i="25"/>
  <c r="C76" i="25"/>
  <c r="B84" i="25"/>
  <c r="C84" i="25"/>
  <c r="B60" i="25"/>
  <c r="C60" i="25"/>
  <c r="B16" i="25"/>
  <c r="C16" i="25"/>
  <c r="B64" i="25"/>
  <c r="C64" i="25"/>
  <c r="B39" i="25"/>
  <c r="C39" i="25"/>
  <c r="B3" i="25"/>
  <c r="C3" i="25"/>
  <c r="B67" i="25"/>
  <c r="C67" i="25"/>
  <c r="B79" i="25"/>
  <c r="C79" i="25"/>
  <c r="B38" i="25"/>
  <c r="C38" i="25"/>
  <c r="B27" i="25"/>
  <c r="C27" i="25"/>
  <c r="B26" i="25"/>
  <c r="F26" i="25" s="1"/>
  <c r="C26" i="25"/>
  <c r="B30" i="25"/>
  <c r="C30" i="25"/>
  <c r="B13" i="25"/>
  <c r="C13" i="25"/>
  <c r="B57" i="25"/>
  <c r="C57" i="25"/>
  <c r="B68" i="25"/>
  <c r="C68" i="25"/>
  <c r="B23" i="25"/>
  <c r="C23" i="25"/>
  <c r="B43" i="25"/>
  <c r="C43" i="25"/>
  <c r="B41" i="25"/>
  <c r="C41" i="25"/>
  <c r="B31" i="25"/>
  <c r="C31" i="25"/>
  <c r="B78" i="25"/>
  <c r="C78" i="25"/>
  <c r="B66" i="25"/>
  <c r="C66" i="25"/>
  <c r="B47" i="25"/>
  <c r="C47" i="25"/>
  <c r="B18" i="25"/>
  <c r="C18" i="25"/>
  <c r="B62" i="25"/>
  <c r="C62" i="25"/>
  <c r="B34" i="25"/>
  <c r="C34" i="25"/>
  <c r="B29" i="25"/>
  <c r="C29" i="25"/>
  <c r="B9" i="25"/>
  <c r="F9" i="25" s="1"/>
  <c r="C9" i="25"/>
  <c r="B73" i="25"/>
  <c r="C73" i="25"/>
  <c r="B12" i="25"/>
  <c r="C12" i="25"/>
  <c r="B80" i="25"/>
  <c r="C80" i="25"/>
  <c r="B70" i="25"/>
  <c r="C70" i="25"/>
  <c r="B8" i="25"/>
  <c r="C8" i="25"/>
  <c r="B72" i="25"/>
  <c r="C72" i="25"/>
  <c r="B36" i="25"/>
  <c r="C36" i="25"/>
  <c r="B75" i="25"/>
  <c r="C75" i="25"/>
  <c r="B22" i="25"/>
  <c r="C22" i="25"/>
  <c r="B59" i="25"/>
  <c r="C59" i="25"/>
  <c r="B40" i="25"/>
  <c r="C40" i="25"/>
  <c r="B50" i="25"/>
  <c r="C50" i="25"/>
  <c r="B54" i="25"/>
  <c r="C54" i="25"/>
  <c r="B6" i="25"/>
  <c r="C6" i="25"/>
  <c r="B74" i="25"/>
  <c r="C74" i="25"/>
  <c r="B58" i="25"/>
  <c r="F58" i="25" s="1"/>
  <c r="C58" i="25"/>
  <c r="B2" i="25"/>
  <c r="C2" i="25"/>
  <c r="B81" i="25"/>
  <c r="C81" i="25"/>
  <c r="B44" i="25"/>
  <c r="C44" i="25"/>
  <c r="B46" i="25"/>
  <c r="C46" i="25"/>
  <c r="B71" i="25"/>
  <c r="C71" i="25"/>
  <c r="B69" i="25"/>
  <c r="C69" i="25"/>
  <c r="B56" i="25"/>
  <c r="C56" i="25"/>
  <c r="B11" i="25"/>
  <c r="C11" i="25"/>
  <c r="B17" i="25"/>
  <c r="C17" i="25"/>
  <c r="B37" i="25"/>
  <c r="C37" i="25"/>
  <c r="B10" i="25"/>
  <c r="C10" i="25"/>
  <c r="B25" i="25"/>
  <c r="C25" i="25"/>
  <c r="B83" i="25"/>
  <c r="C83" i="25"/>
  <c r="B4" i="25"/>
  <c r="C4" i="25"/>
  <c r="B51" i="25"/>
  <c r="C51" i="25"/>
  <c r="B15" i="25"/>
  <c r="C15" i="25"/>
  <c r="L39" i="21"/>
  <c r="L53" i="21"/>
  <c r="L38" i="21"/>
  <c r="L154" i="21"/>
  <c r="L42" i="21"/>
  <c r="L8" i="21"/>
  <c r="L62" i="21"/>
  <c r="L10" i="21"/>
  <c r="L24" i="21"/>
  <c r="L18" i="21"/>
  <c r="L9" i="21"/>
  <c r="L70" i="21"/>
  <c r="L84" i="21"/>
  <c r="L166" i="21"/>
  <c r="L60" i="21"/>
  <c r="L186" i="21"/>
  <c r="L137" i="21"/>
  <c r="L87" i="21"/>
  <c r="L51" i="21"/>
  <c r="L6" i="21"/>
  <c r="L95" i="21"/>
  <c r="L76" i="21"/>
  <c r="L103" i="21"/>
  <c r="L2" i="21"/>
  <c r="L85" i="21"/>
  <c r="L162" i="21"/>
  <c r="L71" i="21"/>
  <c r="L113" i="21"/>
  <c r="L37" i="21"/>
  <c r="L120" i="21"/>
  <c r="L165" i="21"/>
  <c r="L185" i="21"/>
  <c r="L159" i="21"/>
  <c r="L189" i="21"/>
  <c r="L36" i="21"/>
  <c r="L49" i="21"/>
  <c r="L168" i="21"/>
  <c r="L73" i="21"/>
  <c r="L72" i="21"/>
  <c r="L126" i="21"/>
  <c r="L74" i="21"/>
  <c r="L14" i="21"/>
  <c r="L161" i="21"/>
  <c r="L67" i="21"/>
  <c r="L108" i="21"/>
  <c r="L111" i="21"/>
  <c r="L26" i="21"/>
  <c r="L147" i="21"/>
  <c r="L100" i="21"/>
  <c r="L32" i="21"/>
  <c r="L89" i="21"/>
  <c r="L94" i="21"/>
  <c r="L90" i="21"/>
  <c r="L163" i="21"/>
  <c r="L54" i="21"/>
  <c r="L125" i="21"/>
  <c r="L93" i="21"/>
  <c r="L43" i="21"/>
  <c r="L134" i="21"/>
  <c r="L151" i="21"/>
  <c r="L29" i="21"/>
  <c r="L91" i="21"/>
  <c r="L65" i="21"/>
  <c r="L135" i="21"/>
  <c r="L75" i="21"/>
  <c r="L64" i="21"/>
  <c r="L112" i="21"/>
  <c r="L102" i="21"/>
  <c r="L97" i="21"/>
  <c r="L124" i="21"/>
  <c r="L86" i="21"/>
  <c r="L157" i="21"/>
  <c r="L4" i="21"/>
  <c r="L148" i="21"/>
  <c r="L81" i="21"/>
  <c r="L46" i="21"/>
  <c r="L44" i="21"/>
  <c r="L107" i="21"/>
  <c r="L145" i="21"/>
  <c r="L128" i="21"/>
  <c r="L19" i="21"/>
  <c r="L169" i="21"/>
  <c r="L118" i="21"/>
  <c r="L69" i="21"/>
  <c r="L33" i="21"/>
  <c r="L174" i="21"/>
  <c r="L146" i="21"/>
  <c r="L177" i="21"/>
  <c r="L7" i="21"/>
  <c r="L17" i="21"/>
  <c r="L98" i="21"/>
  <c r="L130" i="21"/>
  <c r="L25" i="21"/>
  <c r="L132" i="21"/>
  <c r="L188" i="21"/>
  <c r="L27" i="21"/>
  <c r="L167" i="21"/>
  <c r="L41" i="21"/>
  <c r="L109" i="21"/>
  <c r="L58" i="21"/>
  <c r="L96" i="21"/>
  <c r="L119" i="21"/>
  <c r="L66" i="21"/>
  <c r="L127" i="21"/>
  <c r="L105" i="21"/>
  <c r="L155" i="21"/>
  <c r="L78" i="21"/>
  <c r="L142" i="21"/>
  <c r="L141" i="21"/>
  <c r="L47" i="21"/>
  <c r="L106" i="21"/>
  <c r="L138" i="21"/>
  <c r="L144" i="21"/>
  <c r="L136" i="21"/>
  <c r="L178" i="21"/>
  <c r="L16" i="21"/>
  <c r="L34" i="21"/>
  <c r="L176" i="21"/>
  <c r="L123" i="21"/>
  <c r="L28" i="21"/>
  <c r="L92" i="21"/>
  <c r="L187" i="21"/>
  <c r="L83" i="21"/>
  <c r="L160" i="21"/>
  <c r="L23" i="21"/>
  <c r="L45" i="21"/>
  <c r="L129" i="21"/>
  <c r="L77" i="21"/>
  <c r="L55" i="21"/>
  <c r="L31" i="21"/>
  <c r="L183" i="21"/>
  <c r="L143" i="21"/>
  <c r="L115" i="21"/>
  <c r="L11" i="21"/>
  <c r="L30" i="21"/>
  <c r="L79" i="21"/>
  <c r="L99" i="21"/>
  <c r="L180" i="21"/>
  <c r="L114" i="21"/>
  <c r="L50" i="21"/>
  <c r="L175" i="21"/>
  <c r="L57" i="21"/>
  <c r="L149" i="21"/>
  <c r="L170" i="21"/>
  <c r="L68" i="21"/>
  <c r="L139" i="21"/>
  <c r="L59" i="21"/>
  <c r="L82" i="21"/>
  <c r="L140" i="21"/>
  <c r="L173" i="21"/>
  <c r="L22" i="21"/>
  <c r="L156" i="21"/>
  <c r="L13" i="21"/>
  <c r="L52" i="21"/>
  <c r="L56" i="21"/>
  <c r="L179" i="21"/>
  <c r="L12" i="21"/>
  <c r="L116" i="21"/>
  <c r="L80" i="21"/>
  <c r="L21" i="21"/>
  <c r="L133" i="21"/>
  <c r="L150" i="21"/>
  <c r="L172" i="21"/>
  <c r="L181" i="21"/>
  <c r="L48" i="21"/>
  <c r="L61" i="21"/>
  <c r="L5" i="21"/>
  <c r="L184" i="21"/>
  <c r="L117" i="21"/>
  <c r="L121" i="21"/>
  <c r="L171" i="21"/>
  <c r="L152" i="21"/>
  <c r="L15" i="21"/>
  <c r="L110" i="21"/>
  <c r="L40" i="21"/>
  <c r="L131" i="21"/>
  <c r="L20" i="21"/>
  <c r="L122" i="21"/>
  <c r="L3" i="21"/>
  <c r="L182" i="21"/>
  <c r="L164" i="21"/>
  <c r="L153" i="21"/>
  <c r="L63" i="21"/>
  <c r="L35" i="21"/>
  <c r="L104" i="21"/>
  <c r="L158" i="21"/>
  <c r="L88" i="21"/>
  <c r="L101" i="21"/>
  <c r="J101" i="21"/>
  <c r="I39" i="21"/>
  <c r="I53" i="21"/>
  <c r="I38" i="21"/>
  <c r="I154" i="21"/>
  <c r="M154" i="21" s="1"/>
  <c r="I42" i="21"/>
  <c r="I8" i="21"/>
  <c r="I62" i="21"/>
  <c r="I10" i="21"/>
  <c r="I24" i="21"/>
  <c r="I18" i="21"/>
  <c r="I9" i="21"/>
  <c r="I70" i="21"/>
  <c r="M70" i="21" s="1"/>
  <c r="I84" i="21"/>
  <c r="I166" i="21"/>
  <c r="M166" i="21" s="1"/>
  <c r="I60" i="21"/>
  <c r="I186" i="21"/>
  <c r="I137" i="21"/>
  <c r="I87" i="21"/>
  <c r="I51" i="21"/>
  <c r="I6" i="21"/>
  <c r="M6" i="21" s="1"/>
  <c r="I95" i="21"/>
  <c r="I76" i="21"/>
  <c r="I103" i="21"/>
  <c r="I2" i="21"/>
  <c r="I85" i="21"/>
  <c r="I162" i="21"/>
  <c r="I71" i="21"/>
  <c r="I113" i="21"/>
  <c r="M113" i="21" s="1"/>
  <c r="I37" i="21"/>
  <c r="I120" i="21"/>
  <c r="I165" i="21"/>
  <c r="I185" i="21"/>
  <c r="I159" i="21"/>
  <c r="I189" i="21"/>
  <c r="I36" i="21"/>
  <c r="I49" i="21"/>
  <c r="M49" i="21" s="1"/>
  <c r="I168" i="21"/>
  <c r="I73" i="21"/>
  <c r="I72" i="21"/>
  <c r="I126" i="21"/>
  <c r="I74" i="21"/>
  <c r="I14" i="21"/>
  <c r="I161" i="21"/>
  <c r="I67" i="21"/>
  <c r="M67" i="21" s="1"/>
  <c r="I108" i="21"/>
  <c r="I111" i="21"/>
  <c r="I26" i="21"/>
  <c r="I147" i="21"/>
  <c r="I100" i="21"/>
  <c r="I32" i="21"/>
  <c r="I89" i="21"/>
  <c r="I94" i="21"/>
  <c r="M94" i="21" s="1"/>
  <c r="I90" i="21"/>
  <c r="I163" i="21"/>
  <c r="I54" i="21"/>
  <c r="I125" i="21"/>
  <c r="I93" i="21"/>
  <c r="I43" i="21"/>
  <c r="I134" i="21"/>
  <c r="I151" i="21"/>
  <c r="M151" i="21" s="1"/>
  <c r="I29" i="21"/>
  <c r="I91" i="21"/>
  <c r="I65" i="21"/>
  <c r="I135" i="21"/>
  <c r="I75" i="21"/>
  <c r="I64" i="21"/>
  <c r="I112" i="21"/>
  <c r="I102" i="21"/>
  <c r="M102" i="21" s="1"/>
  <c r="I97" i="21"/>
  <c r="I124" i="21"/>
  <c r="I86" i="21"/>
  <c r="I157" i="21"/>
  <c r="I4" i="21"/>
  <c r="I148" i="21"/>
  <c r="I81" i="21"/>
  <c r="I46" i="21"/>
  <c r="M46" i="21" s="1"/>
  <c r="I44" i="21"/>
  <c r="I107" i="21"/>
  <c r="I145" i="21"/>
  <c r="I128" i="21"/>
  <c r="I19" i="21"/>
  <c r="I169" i="21"/>
  <c r="I118" i="21"/>
  <c r="I69" i="21"/>
  <c r="M69" i="21" s="1"/>
  <c r="I33" i="21"/>
  <c r="I174" i="21"/>
  <c r="I146" i="21"/>
  <c r="I177" i="21"/>
  <c r="I7" i="21"/>
  <c r="I17" i="21"/>
  <c r="I98" i="21"/>
  <c r="I130" i="21"/>
  <c r="I25" i="21"/>
  <c r="I132" i="21"/>
  <c r="I188" i="21"/>
  <c r="I27" i="21"/>
  <c r="I167" i="21"/>
  <c r="I41" i="21"/>
  <c r="I109" i="21"/>
  <c r="I58" i="21"/>
  <c r="M58" i="21" s="1"/>
  <c r="I96" i="21"/>
  <c r="I119" i="21"/>
  <c r="I66" i="21"/>
  <c r="I127" i="21"/>
  <c r="I105" i="21"/>
  <c r="I155" i="21"/>
  <c r="I78" i="21"/>
  <c r="I142" i="21"/>
  <c r="M142" i="21" s="1"/>
  <c r="I141" i="21"/>
  <c r="I47" i="21"/>
  <c r="I106" i="21"/>
  <c r="I138" i="21"/>
  <c r="I144" i="21"/>
  <c r="I136" i="21"/>
  <c r="I178" i="21"/>
  <c r="I16" i="21"/>
  <c r="M16" i="21" s="1"/>
  <c r="I34" i="21"/>
  <c r="I176" i="21"/>
  <c r="I123" i="21"/>
  <c r="I28" i="21"/>
  <c r="I92" i="21"/>
  <c r="I187" i="21"/>
  <c r="I83" i="21"/>
  <c r="I160" i="21"/>
  <c r="M160" i="21" s="1"/>
  <c r="I23" i="21"/>
  <c r="I45" i="21"/>
  <c r="I129" i="21"/>
  <c r="I77" i="21"/>
  <c r="I55" i="21"/>
  <c r="I31" i="21"/>
  <c r="I183" i="21"/>
  <c r="I143" i="21"/>
  <c r="M143" i="21" s="1"/>
  <c r="I115" i="21"/>
  <c r="I11" i="21"/>
  <c r="I30" i="21"/>
  <c r="I79" i="21"/>
  <c r="I99" i="21"/>
  <c r="I180" i="21"/>
  <c r="I114" i="21"/>
  <c r="I50" i="21"/>
  <c r="M50" i="21" s="1"/>
  <c r="I175" i="21"/>
  <c r="I57" i="21"/>
  <c r="I149" i="21"/>
  <c r="I170" i="21"/>
  <c r="I68" i="21"/>
  <c r="I139" i="21"/>
  <c r="I59" i="21"/>
  <c r="I82" i="21"/>
  <c r="M82" i="21" s="1"/>
  <c r="I140" i="21"/>
  <c r="I173" i="21"/>
  <c r="I22" i="21"/>
  <c r="I156" i="21"/>
  <c r="I13" i="21"/>
  <c r="I52" i="21"/>
  <c r="I56" i="21"/>
  <c r="I179" i="21"/>
  <c r="M179" i="21" s="1"/>
  <c r="I12" i="21"/>
  <c r="I116" i="21"/>
  <c r="I80" i="21"/>
  <c r="I21" i="21"/>
  <c r="I133" i="21"/>
  <c r="I150" i="21"/>
  <c r="I172" i="21"/>
  <c r="I181" i="21"/>
  <c r="M181" i="21" s="1"/>
  <c r="I48" i="21"/>
  <c r="I61" i="21"/>
  <c r="I5" i="21"/>
  <c r="I184" i="21"/>
  <c r="I117" i="21"/>
  <c r="I121" i="21"/>
  <c r="I171" i="21"/>
  <c r="I152" i="21"/>
  <c r="M152" i="21" s="1"/>
  <c r="I15" i="21"/>
  <c r="I110" i="21"/>
  <c r="I40" i="21"/>
  <c r="I131" i="21"/>
  <c r="I20" i="21"/>
  <c r="I122" i="21"/>
  <c r="I3" i="21"/>
  <c r="I182" i="21"/>
  <c r="M182" i="21" s="1"/>
  <c r="I164" i="21"/>
  <c r="I153" i="21"/>
  <c r="I63" i="21"/>
  <c r="I35" i="21"/>
  <c r="I104" i="21"/>
  <c r="I158" i="21"/>
  <c r="I88" i="21"/>
  <c r="I101" i="21"/>
  <c r="J39" i="21"/>
  <c r="J53" i="21"/>
  <c r="J38" i="21"/>
  <c r="J154" i="21"/>
  <c r="J42" i="21"/>
  <c r="J8" i="21"/>
  <c r="J62" i="21"/>
  <c r="J10" i="21"/>
  <c r="J24" i="21"/>
  <c r="J18" i="21"/>
  <c r="J9" i="21"/>
  <c r="J70" i="21"/>
  <c r="J84" i="21"/>
  <c r="J166" i="21"/>
  <c r="J60" i="21"/>
  <c r="J186" i="21"/>
  <c r="J137" i="21"/>
  <c r="J87" i="21"/>
  <c r="J51" i="21"/>
  <c r="J6" i="21"/>
  <c r="J95" i="21"/>
  <c r="J76" i="21"/>
  <c r="J103" i="21"/>
  <c r="J2" i="21"/>
  <c r="J85" i="21"/>
  <c r="J162" i="21"/>
  <c r="J71" i="21"/>
  <c r="J113" i="21"/>
  <c r="J37" i="21"/>
  <c r="J120" i="21"/>
  <c r="J165" i="21"/>
  <c r="J185" i="21"/>
  <c r="J159" i="21"/>
  <c r="J189" i="21"/>
  <c r="J36" i="21"/>
  <c r="J49" i="21"/>
  <c r="J168" i="21"/>
  <c r="J73" i="21"/>
  <c r="J72" i="21"/>
  <c r="J126" i="21"/>
  <c r="J74" i="21"/>
  <c r="J14" i="21"/>
  <c r="J161" i="21"/>
  <c r="J67" i="21"/>
  <c r="J108" i="21"/>
  <c r="J111" i="21"/>
  <c r="J26" i="21"/>
  <c r="J147" i="21"/>
  <c r="J100" i="21"/>
  <c r="J32" i="21"/>
  <c r="J89" i="21"/>
  <c r="J94" i="21"/>
  <c r="J90" i="21"/>
  <c r="J163" i="21"/>
  <c r="J54" i="21"/>
  <c r="J125" i="21"/>
  <c r="J93" i="21"/>
  <c r="J43" i="21"/>
  <c r="J134" i="21"/>
  <c r="J151" i="21"/>
  <c r="J29" i="21"/>
  <c r="J91" i="21"/>
  <c r="J65" i="21"/>
  <c r="J135" i="21"/>
  <c r="J75" i="21"/>
  <c r="J64" i="21"/>
  <c r="J112" i="21"/>
  <c r="J102" i="21"/>
  <c r="J97" i="21"/>
  <c r="J124" i="21"/>
  <c r="J86" i="21"/>
  <c r="J157" i="21"/>
  <c r="J4" i="21"/>
  <c r="J148" i="21"/>
  <c r="J81" i="21"/>
  <c r="J46" i="21"/>
  <c r="J44" i="21"/>
  <c r="J107" i="21"/>
  <c r="J145" i="21"/>
  <c r="J128" i="21"/>
  <c r="J19" i="21"/>
  <c r="J169" i="21"/>
  <c r="J118" i="21"/>
  <c r="J69" i="21"/>
  <c r="J33" i="21"/>
  <c r="J174" i="21"/>
  <c r="J146" i="21"/>
  <c r="J177" i="21"/>
  <c r="J7" i="21"/>
  <c r="J17" i="21"/>
  <c r="J98" i="21"/>
  <c r="J130" i="21"/>
  <c r="J25" i="21"/>
  <c r="J132" i="21"/>
  <c r="J188" i="21"/>
  <c r="J27" i="21"/>
  <c r="J167" i="21"/>
  <c r="J41" i="21"/>
  <c r="J109" i="21"/>
  <c r="J58" i="21"/>
  <c r="J96" i="21"/>
  <c r="J119" i="21"/>
  <c r="J66" i="21"/>
  <c r="J127" i="21"/>
  <c r="J105" i="21"/>
  <c r="J155" i="21"/>
  <c r="J78" i="21"/>
  <c r="J142" i="21"/>
  <c r="J141" i="21"/>
  <c r="J47" i="21"/>
  <c r="J106" i="21"/>
  <c r="J138" i="21"/>
  <c r="J144" i="21"/>
  <c r="J136" i="21"/>
  <c r="J178" i="21"/>
  <c r="J16" i="21"/>
  <c r="J34" i="21"/>
  <c r="J176" i="21"/>
  <c r="J123" i="21"/>
  <c r="J28" i="21"/>
  <c r="J92" i="21"/>
  <c r="J187" i="21"/>
  <c r="J83" i="21"/>
  <c r="J160" i="21"/>
  <c r="J23" i="21"/>
  <c r="J45" i="21"/>
  <c r="J129" i="21"/>
  <c r="J77" i="21"/>
  <c r="J55" i="21"/>
  <c r="J31" i="21"/>
  <c r="J183" i="21"/>
  <c r="J143" i="21"/>
  <c r="J115" i="21"/>
  <c r="J11" i="21"/>
  <c r="J30" i="21"/>
  <c r="J79" i="21"/>
  <c r="J99" i="21"/>
  <c r="J180" i="21"/>
  <c r="J114" i="21"/>
  <c r="J50" i="21"/>
  <c r="J175" i="21"/>
  <c r="J57" i="21"/>
  <c r="J149" i="21"/>
  <c r="J170" i="21"/>
  <c r="J68" i="21"/>
  <c r="J139" i="21"/>
  <c r="J59" i="21"/>
  <c r="J82" i="21"/>
  <c r="J140" i="21"/>
  <c r="J173" i="21"/>
  <c r="J22" i="21"/>
  <c r="J156" i="21"/>
  <c r="J13" i="21"/>
  <c r="J52" i="21"/>
  <c r="J56" i="21"/>
  <c r="J179" i="21"/>
  <c r="J12" i="21"/>
  <c r="J116" i="21"/>
  <c r="J80" i="21"/>
  <c r="J21" i="21"/>
  <c r="J133" i="21"/>
  <c r="J150" i="21"/>
  <c r="J172" i="21"/>
  <c r="J181" i="21"/>
  <c r="J48" i="21"/>
  <c r="J61" i="21"/>
  <c r="J5" i="21"/>
  <c r="J184" i="21"/>
  <c r="J117" i="21"/>
  <c r="J121" i="21"/>
  <c r="J171" i="21"/>
  <c r="J152" i="21"/>
  <c r="J15" i="21"/>
  <c r="J110" i="21"/>
  <c r="J40" i="21"/>
  <c r="J131" i="21"/>
  <c r="J20" i="21"/>
  <c r="J122" i="21"/>
  <c r="J3" i="21"/>
  <c r="J182" i="21"/>
  <c r="J164" i="21"/>
  <c r="J153" i="21"/>
  <c r="J63" i="21"/>
  <c r="J35" i="21"/>
  <c r="J104" i="21"/>
  <c r="J158" i="21"/>
  <c r="J88" i="21"/>
  <c r="M130" i="21"/>
  <c r="E15" i="21"/>
  <c r="E8" i="21"/>
  <c r="E10" i="21"/>
  <c r="E94" i="21"/>
  <c r="E11" i="21"/>
  <c r="E37" i="21"/>
  <c r="E40" i="21"/>
  <c r="E16" i="21"/>
  <c r="E18" i="21"/>
  <c r="E140" i="21"/>
  <c r="E9" i="21"/>
  <c r="E146" i="21"/>
  <c r="E25" i="21"/>
  <c r="E136" i="21"/>
  <c r="E27" i="21"/>
  <c r="E106" i="21"/>
  <c r="E28" i="21"/>
  <c r="E85" i="21"/>
  <c r="E112" i="21"/>
  <c r="E21" i="21"/>
  <c r="E60" i="21"/>
  <c r="E19" i="21"/>
  <c r="E109" i="21"/>
  <c r="E2" i="21"/>
  <c r="E43" i="21"/>
  <c r="E96" i="21"/>
  <c r="E6" i="21"/>
  <c r="E52" i="21"/>
  <c r="E5" i="21"/>
  <c r="E33" i="21"/>
  <c r="E188" i="21"/>
  <c r="E177" i="21"/>
  <c r="E138" i="21"/>
  <c r="E173" i="21"/>
  <c r="E30" i="21"/>
  <c r="E141" i="21"/>
  <c r="E104" i="21"/>
  <c r="E44" i="21"/>
  <c r="E14" i="21"/>
  <c r="E80" i="21"/>
  <c r="E58" i="21"/>
  <c r="E121" i="21"/>
  <c r="E179" i="21"/>
  <c r="E53" i="21"/>
  <c r="E92" i="21"/>
  <c r="E93" i="21"/>
  <c r="E66" i="21"/>
  <c r="E131" i="21"/>
  <c r="E55" i="21"/>
  <c r="E51" i="21"/>
  <c r="E74" i="21"/>
  <c r="E171" i="21"/>
  <c r="E20" i="21"/>
  <c r="E115" i="21"/>
  <c r="E133" i="21"/>
  <c r="E50" i="21"/>
  <c r="E110" i="21"/>
  <c r="E22" i="21"/>
  <c r="E45" i="21"/>
  <c r="E57" i="21"/>
  <c r="E29" i="21"/>
  <c r="E81" i="21"/>
  <c r="E68" i="21"/>
  <c r="E76" i="21"/>
  <c r="E71" i="21"/>
  <c r="E23" i="21"/>
  <c r="E72" i="21"/>
  <c r="E108" i="21"/>
  <c r="E176" i="21"/>
  <c r="E99" i="21"/>
  <c r="E49" i="21"/>
  <c r="E157" i="21"/>
  <c r="E41" i="21"/>
  <c r="E77" i="21"/>
  <c r="E12" i="21"/>
  <c r="E59" i="21"/>
  <c r="E38" i="21"/>
  <c r="E70" i="21"/>
  <c r="E123" i="21"/>
  <c r="E36" i="21"/>
  <c r="E114" i="21"/>
  <c r="E174" i="21"/>
  <c r="E155" i="21"/>
  <c r="E83" i="21"/>
  <c r="E4" i="21"/>
  <c r="E159" i="21"/>
  <c r="E183" i="21"/>
  <c r="E164" i="21"/>
  <c r="E47" i="21"/>
  <c r="E180" i="21"/>
  <c r="E119" i="21"/>
  <c r="E56" i="21"/>
  <c r="E7" i="21"/>
  <c r="E145" i="21"/>
  <c r="E118" i="21"/>
  <c r="E17" i="21"/>
  <c r="E143" i="21"/>
  <c r="E125" i="21"/>
  <c r="E79" i="21"/>
  <c r="E61" i="21"/>
  <c r="E150" i="21"/>
  <c r="E116" i="21"/>
  <c r="E26" i="21"/>
  <c r="E87" i="21"/>
  <c r="E31" i="21"/>
  <c r="E158" i="21"/>
  <c r="E102" i="21"/>
  <c r="E84" i="21"/>
  <c r="E168" i="21"/>
  <c r="E89" i="21"/>
  <c r="E73" i="21"/>
  <c r="E142" i="21"/>
  <c r="E48" i="21"/>
  <c r="E151" i="21"/>
  <c r="E13" i="21"/>
  <c r="E147" i="21"/>
  <c r="E63" i="21"/>
  <c r="E130" i="21"/>
  <c r="E149" i="21"/>
  <c r="E64" i="21"/>
  <c r="E169" i="21"/>
  <c r="E178" i="21"/>
  <c r="E75" i="21"/>
  <c r="E137" i="21"/>
  <c r="E189" i="21"/>
  <c r="E69" i="21"/>
  <c r="E170" i="21"/>
  <c r="E101" i="21"/>
  <c r="E34" i="21"/>
  <c r="E100" i="21"/>
  <c r="E187" i="21"/>
  <c r="E148" i="21"/>
  <c r="E129" i="21"/>
  <c r="E32" i="21"/>
  <c r="E67" i="21"/>
  <c r="E134" i="21"/>
  <c r="E62" i="21"/>
  <c r="E186" i="21"/>
  <c r="E165" i="21"/>
  <c r="E120" i="21"/>
  <c r="E172" i="21"/>
  <c r="E154" i="21"/>
  <c r="E160" i="21"/>
  <c r="E175" i="21"/>
  <c r="E42" i="21"/>
  <c r="E90" i="21"/>
  <c r="E39" i="21"/>
  <c r="E86" i="21"/>
  <c r="E91" i="21"/>
  <c r="E156" i="21"/>
  <c r="E161" i="21"/>
  <c r="E111" i="21"/>
  <c r="E139" i="21"/>
  <c r="E46" i="21"/>
  <c r="E152" i="21"/>
  <c r="E182" i="21"/>
  <c r="E127" i="21"/>
  <c r="E78" i="21"/>
  <c r="E128" i="21"/>
  <c r="E113" i="21"/>
  <c r="E144" i="21"/>
  <c r="E124" i="21"/>
  <c r="E162" i="21"/>
  <c r="E166" i="21"/>
  <c r="E153" i="21"/>
  <c r="E103" i="21"/>
  <c r="E95" i="21"/>
  <c r="E185" i="21"/>
  <c r="E98" i="21"/>
  <c r="E97" i="21"/>
  <c r="E117" i="21"/>
  <c r="E82" i="21"/>
  <c r="E126" i="21"/>
  <c r="E132" i="21"/>
  <c r="E54" i="21"/>
  <c r="E105" i="21"/>
  <c r="E184" i="21"/>
  <c r="E135" i="21"/>
  <c r="E3" i="21"/>
  <c r="E163" i="21"/>
  <c r="E181" i="21"/>
  <c r="E167" i="21"/>
  <c r="E107" i="21"/>
  <c r="E88" i="21"/>
  <c r="E35" i="21"/>
  <c r="E122" i="21"/>
  <c r="E65" i="21"/>
  <c r="E24" i="21"/>
  <c r="C15" i="21"/>
  <c r="C8" i="21"/>
  <c r="C10" i="21"/>
  <c r="C94" i="21"/>
  <c r="C11" i="21"/>
  <c r="C37" i="21"/>
  <c r="C40" i="21"/>
  <c r="C16" i="21"/>
  <c r="C18" i="21"/>
  <c r="C140" i="21"/>
  <c r="C9" i="21"/>
  <c r="C146" i="21"/>
  <c r="C25" i="21"/>
  <c r="C136" i="21"/>
  <c r="C27" i="21"/>
  <c r="C106" i="21"/>
  <c r="C28" i="21"/>
  <c r="C85" i="21"/>
  <c r="C112" i="21"/>
  <c r="C21" i="21"/>
  <c r="C60" i="21"/>
  <c r="C19" i="21"/>
  <c r="C109" i="21"/>
  <c r="C2" i="21"/>
  <c r="C43" i="21"/>
  <c r="C96" i="21"/>
  <c r="C6" i="21"/>
  <c r="C52" i="21"/>
  <c r="C5" i="21"/>
  <c r="C33" i="21"/>
  <c r="C188" i="21"/>
  <c r="C177" i="21"/>
  <c r="C138" i="21"/>
  <c r="C173" i="21"/>
  <c r="C30" i="21"/>
  <c r="C141" i="21"/>
  <c r="C104" i="21"/>
  <c r="C44" i="21"/>
  <c r="C14" i="21"/>
  <c r="C80" i="21"/>
  <c r="C58" i="21"/>
  <c r="C121" i="21"/>
  <c r="C179" i="21"/>
  <c r="C53" i="21"/>
  <c r="C92" i="21"/>
  <c r="C93" i="21"/>
  <c r="C66" i="21"/>
  <c r="C131" i="21"/>
  <c r="C55" i="21"/>
  <c r="C51" i="21"/>
  <c r="C74" i="21"/>
  <c r="C171" i="21"/>
  <c r="C20" i="21"/>
  <c r="C115" i="21"/>
  <c r="C133" i="21"/>
  <c r="C50" i="21"/>
  <c r="C110" i="21"/>
  <c r="C22" i="21"/>
  <c r="C45" i="21"/>
  <c r="C57" i="21"/>
  <c r="C29" i="21"/>
  <c r="C81" i="21"/>
  <c r="C68" i="21"/>
  <c r="C76" i="21"/>
  <c r="C71" i="21"/>
  <c r="C23" i="21"/>
  <c r="C72" i="21"/>
  <c r="C108" i="21"/>
  <c r="C176" i="21"/>
  <c r="C99" i="21"/>
  <c r="C49" i="21"/>
  <c r="C157" i="21"/>
  <c r="C41" i="21"/>
  <c r="C77" i="21"/>
  <c r="C12" i="21"/>
  <c r="C59" i="21"/>
  <c r="C38" i="21"/>
  <c r="C70" i="21"/>
  <c r="C123" i="21"/>
  <c r="C36" i="21"/>
  <c r="C114" i="21"/>
  <c r="C174" i="21"/>
  <c r="C155" i="21"/>
  <c r="C83" i="21"/>
  <c r="C4" i="21"/>
  <c r="C159" i="21"/>
  <c r="C183" i="21"/>
  <c r="C164" i="21"/>
  <c r="C47" i="21"/>
  <c r="C180" i="21"/>
  <c r="C119" i="21"/>
  <c r="C56" i="21"/>
  <c r="C7" i="21"/>
  <c r="C145" i="21"/>
  <c r="C118" i="21"/>
  <c r="C17" i="21"/>
  <c r="C143" i="21"/>
  <c r="C125" i="21"/>
  <c r="C79" i="21"/>
  <c r="C61" i="21"/>
  <c r="C150" i="21"/>
  <c r="C116" i="21"/>
  <c r="C26" i="21"/>
  <c r="C87" i="21"/>
  <c r="C31" i="21"/>
  <c r="C158" i="21"/>
  <c r="C102" i="21"/>
  <c r="C84" i="21"/>
  <c r="C168" i="21"/>
  <c r="C89" i="21"/>
  <c r="C73" i="21"/>
  <c r="C142" i="21"/>
  <c r="C48" i="21"/>
  <c r="C151" i="21"/>
  <c r="C13" i="21"/>
  <c r="C147" i="21"/>
  <c r="C63" i="21"/>
  <c r="C130" i="21"/>
  <c r="C149" i="21"/>
  <c r="C64" i="21"/>
  <c r="C169" i="21"/>
  <c r="C178" i="21"/>
  <c r="C75" i="21"/>
  <c r="C137" i="21"/>
  <c r="C189" i="21"/>
  <c r="C69" i="21"/>
  <c r="C170" i="21"/>
  <c r="C101" i="21"/>
  <c r="C34" i="21"/>
  <c r="C100" i="21"/>
  <c r="C187" i="21"/>
  <c r="C148" i="21"/>
  <c r="C129" i="21"/>
  <c r="C32" i="21"/>
  <c r="C67" i="21"/>
  <c r="C134" i="21"/>
  <c r="C62" i="21"/>
  <c r="C186" i="21"/>
  <c r="C165" i="21"/>
  <c r="C120" i="21"/>
  <c r="C172" i="21"/>
  <c r="C154" i="21"/>
  <c r="C160" i="21"/>
  <c r="C175" i="21"/>
  <c r="C42" i="21"/>
  <c r="C90" i="21"/>
  <c r="C39" i="21"/>
  <c r="C86" i="21"/>
  <c r="C91" i="21"/>
  <c r="C156" i="21"/>
  <c r="C161" i="21"/>
  <c r="C111" i="21"/>
  <c r="C139" i="21"/>
  <c r="C46" i="21"/>
  <c r="C152" i="21"/>
  <c r="C182" i="21"/>
  <c r="C127" i="21"/>
  <c r="C78" i="21"/>
  <c r="C128" i="21"/>
  <c r="C113" i="21"/>
  <c r="C144" i="21"/>
  <c r="C124" i="21"/>
  <c r="C162" i="21"/>
  <c r="C166" i="21"/>
  <c r="C153" i="21"/>
  <c r="C103" i="21"/>
  <c r="C95" i="21"/>
  <c r="C185" i="21"/>
  <c r="C98" i="21"/>
  <c r="C97" i="21"/>
  <c r="C117" i="21"/>
  <c r="C82" i="21"/>
  <c r="C126" i="21"/>
  <c r="C132" i="21"/>
  <c r="C54" i="21"/>
  <c r="C105" i="21"/>
  <c r="C184" i="21"/>
  <c r="C135" i="21"/>
  <c r="C3" i="21"/>
  <c r="C163" i="21"/>
  <c r="C181" i="21"/>
  <c r="C167" i="21"/>
  <c r="C107" i="21"/>
  <c r="C88" i="21"/>
  <c r="C35" i="21"/>
  <c r="C122" i="21"/>
  <c r="C65" i="21"/>
  <c r="C24" i="21"/>
  <c r="B15" i="21"/>
  <c r="F15" i="21" s="1"/>
  <c r="B8" i="21"/>
  <c r="F8" i="21" s="1"/>
  <c r="B10" i="21"/>
  <c r="F10" i="21" s="1"/>
  <c r="B94" i="21"/>
  <c r="F94" i="21" s="1"/>
  <c r="B11" i="21"/>
  <c r="F11" i="21" s="1"/>
  <c r="B37" i="21"/>
  <c r="F37" i="21" s="1"/>
  <c r="B40" i="21"/>
  <c r="B16" i="21"/>
  <c r="F16" i="21" s="1"/>
  <c r="B18" i="21"/>
  <c r="F18" i="21" s="1"/>
  <c r="B140" i="21"/>
  <c r="F140" i="21" s="1"/>
  <c r="B9" i="21"/>
  <c r="F9" i="21" s="1"/>
  <c r="B146" i="21"/>
  <c r="F146" i="21" s="1"/>
  <c r="B25" i="21"/>
  <c r="F25" i="21" s="1"/>
  <c r="B136" i="21"/>
  <c r="F136" i="21" s="1"/>
  <c r="B27" i="21"/>
  <c r="F27" i="21" s="1"/>
  <c r="B106" i="21"/>
  <c r="F106" i="21" s="1"/>
  <c r="B28" i="21"/>
  <c r="F28" i="21" s="1"/>
  <c r="B85" i="21"/>
  <c r="F85" i="21" s="1"/>
  <c r="B112" i="21"/>
  <c r="F112" i="21" s="1"/>
  <c r="B21" i="21"/>
  <c r="F21" i="21" s="1"/>
  <c r="B60" i="21"/>
  <c r="F60" i="21" s="1"/>
  <c r="B19" i="21"/>
  <c r="F19" i="21" s="1"/>
  <c r="B109" i="21"/>
  <c r="B2" i="21"/>
  <c r="F2" i="21" s="1"/>
  <c r="B43" i="21"/>
  <c r="F43" i="21" s="1"/>
  <c r="B96" i="21"/>
  <c r="F96" i="21" s="1"/>
  <c r="B6" i="21"/>
  <c r="F6" i="21" s="1"/>
  <c r="B52" i="21"/>
  <c r="F52" i="21" s="1"/>
  <c r="B5" i="21"/>
  <c r="F5" i="21" s="1"/>
  <c r="B33" i="21"/>
  <c r="F33" i="21" s="1"/>
  <c r="B188" i="21"/>
  <c r="F188" i="21" s="1"/>
  <c r="B177" i="21"/>
  <c r="F177" i="21" s="1"/>
  <c r="B138" i="21"/>
  <c r="F138" i="21" s="1"/>
  <c r="B173" i="21"/>
  <c r="F173" i="21" s="1"/>
  <c r="B30" i="21"/>
  <c r="F30" i="21" s="1"/>
  <c r="B141" i="21"/>
  <c r="F141" i="21" s="1"/>
  <c r="B104" i="21"/>
  <c r="F104" i="21" s="1"/>
  <c r="B44" i="21"/>
  <c r="F44" i="21" s="1"/>
  <c r="B14" i="21"/>
  <c r="F14" i="21" s="1"/>
  <c r="B80" i="21"/>
  <c r="F80" i="21" s="1"/>
  <c r="B58" i="21"/>
  <c r="F58" i="21" s="1"/>
  <c r="B121" i="21"/>
  <c r="F121" i="21" s="1"/>
  <c r="B179" i="21"/>
  <c r="F179" i="21" s="1"/>
  <c r="B53" i="21"/>
  <c r="F53" i="21" s="1"/>
  <c r="B92" i="21"/>
  <c r="F92" i="21" s="1"/>
  <c r="B93" i="21"/>
  <c r="F93" i="21" s="1"/>
  <c r="B66" i="21"/>
  <c r="F66" i="21" s="1"/>
  <c r="B131" i="21"/>
  <c r="F131" i="21" s="1"/>
  <c r="B55" i="21"/>
  <c r="F55" i="21" s="1"/>
  <c r="B51" i="21"/>
  <c r="F51" i="21" s="1"/>
  <c r="B74" i="21"/>
  <c r="F74" i="21" s="1"/>
  <c r="B171" i="21"/>
  <c r="F171" i="21" s="1"/>
  <c r="B20" i="21"/>
  <c r="F20" i="21" s="1"/>
  <c r="B115" i="21"/>
  <c r="F115" i="21" s="1"/>
  <c r="B133" i="21"/>
  <c r="F133" i="21" s="1"/>
  <c r="B50" i="21"/>
  <c r="F50" i="21" s="1"/>
  <c r="B110" i="21"/>
  <c r="F110" i="21" s="1"/>
  <c r="B22" i="21"/>
  <c r="F22" i="21" s="1"/>
  <c r="B45" i="21"/>
  <c r="F45" i="21" s="1"/>
  <c r="B57" i="21"/>
  <c r="F57" i="21" s="1"/>
  <c r="B29" i="21"/>
  <c r="F29" i="21" s="1"/>
  <c r="B81" i="21"/>
  <c r="F81" i="21" s="1"/>
  <c r="B68" i="21"/>
  <c r="F68" i="21" s="1"/>
  <c r="B76" i="21"/>
  <c r="F76" i="21" s="1"/>
  <c r="B71" i="21"/>
  <c r="F71" i="21" s="1"/>
  <c r="B23" i="21"/>
  <c r="F23" i="21" s="1"/>
  <c r="B72" i="21"/>
  <c r="F72" i="21" s="1"/>
  <c r="B108" i="21"/>
  <c r="F108" i="21" s="1"/>
  <c r="B176" i="21"/>
  <c r="F176" i="21" s="1"/>
  <c r="B99" i="21"/>
  <c r="F99" i="21" s="1"/>
  <c r="B49" i="21"/>
  <c r="F49" i="21" s="1"/>
  <c r="B157" i="21"/>
  <c r="F157" i="21" s="1"/>
  <c r="B41" i="21"/>
  <c r="F41" i="21" s="1"/>
  <c r="B77" i="21"/>
  <c r="F77" i="21" s="1"/>
  <c r="B12" i="21"/>
  <c r="F12" i="21" s="1"/>
  <c r="B59" i="21"/>
  <c r="F59" i="21" s="1"/>
  <c r="B38" i="21"/>
  <c r="F38" i="21" s="1"/>
  <c r="B70" i="21"/>
  <c r="F70" i="21" s="1"/>
  <c r="B123" i="21"/>
  <c r="F123" i="21" s="1"/>
  <c r="B36" i="21"/>
  <c r="F36" i="21" s="1"/>
  <c r="B114" i="21"/>
  <c r="F114" i="21" s="1"/>
  <c r="B174" i="21"/>
  <c r="F174" i="21" s="1"/>
  <c r="B155" i="21"/>
  <c r="F155" i="21" s="1"/>
  <c r="B83" i="21"/>
  <c r="F83" i="21" s="1"/>
  <c r="B4" i="21"/>
  <c r="F4" i="21" s="1"/>
  <c r="B159" i="21"/>
  <c r="F159" i="21" s="1"/>
  <c r="B183" i="21"/>
  <c r="F183" i="21" s="1"/>
  <c r="B164" i="21"/>
  <c r="F164" i="21" s="1"/>
  <c r="B47" i="21"/>
  <c r="F47" i="21" s="1"/>
  <c r="B180" i="21"/>
  <c r="F180" i="21" s="1"/>
  <c r="B119" i="21"/>
  <c r="F119" i="21" s="1"/>
  <c r="B56" i="21"/>
  <c r="F56" i="21" s="1"/>
  <c r="B7" i="21"/>
  <c r="F7" i="21" s="1"/>
  <c r="B145" i="21"/>
  <c r="F145" i="21" s="1"/>
  <c r="B118" i="21"/>
  <c r="F118" i="21" s="1"/>
  <c r="B17" i="21"/>
  <c r="F17" i="21" s="1"/>
  <c r="B143" i="21"/>
  <c r="F143" i="21" s="1"/>
  <c r="B125" i="21"/>
  <c r="F125" i="21" s="1"/>
  <c r="B79" i="21"/>
  <c r="F79" i="21" s="1"/>
  <c r="B61" i="21"/>
  <c r="F61" i="21" s="1"/>
  <c r="B150" i="21"/>
  <c r="F150" i="21" s="1"/>
  <c r="B116" i="21"/>
  <c r="F116" i="21" s="1"/>
  <c r="B26" i="21"/>
  <c r="F26" i="21" s="1"/>
  <c r="B87" i="21"/>
  <c r="F87" i="21" s="1"/>
  <c r="B31" i="21"/>
  <c r="F31" i="21" s="1"/>
  <c r="B158" i="21"/>
  <c r="F158" i="21" s="1"/>
  <c r="B102" i="21"/>
  <c r="F102" i="21" s="1"/>
  <c r="B84" i="21"/>
  <c r="F84" i="21" s="1"/>
  <c r="B168" i="21"/>
  <c r="F168" i="21" s="1"/>
  <c r="B89" i="21"/>
  <c r="F89" i="21" s="1"/>
  <c r="B73" i="21"/>
  <c r="F73" i="21" s="1"/>
  <c r="B142" i="21"/>
  <c r="F142" i="21" s="1"/>
  <c r="B48" i="21"/>
  <c r="B151" i="21"/>
  <c r="F151" i="21" s="1"/>
  <c r="B13" i="21"/>
  <c r="F13" i="21" s="1"/>
  <c r="B147" i="21"/>
  <c r="F147" i="21" s="1"/>
  <c r="B63" i="21"/>
  <c r="B130" i="21"/>
  <c r="F130" i="21" s="1"/>
  <c r="B149" i="21"/>
  <c r="B64" i="21"/>
  <c r="F64" i="21" s="1"/>
  <c r="B169" i="21"/>
  <c r="F169" i="21" s="1"/>
  <c r="B178" i="21"/>
  <c r="F178" i="21" s="1"/>
  <c r="B75" i="21"/>
  <c r="F75" i="21" s="1"/>
  <c r="B137" i="21"/>
  <c r="F137" i="21" s="1"/>
  <c r="B189" i="21"/>
  <c r="F189" i="21" s="1"/>
  <c r="B69" i="21"/>
  <c r="F69" i="21" s="1"/>
  <c r="B170" i="21"/>
  <c r="F170" i="21" s="1"/>
  <c r="B101" i="21"/>
  <c r="F101" i="21" s="1"/>
  <c r="B34" i="21"/>
  <c r="F34" i="21" s="1"/>
  <c r="B100" i="21"/>
  <c r="F100" i="21" s="1"/>
  <c r="B187" i="21"/>
  <c r="F187" i="21" s="1"/>
  <c r="B148" i="21"/>
  <c r="F148" i="21" s="1"/>
  <c r="B129" i="21"/>
  <c r="F129" i="21" s="1"/>
  <c r="B32" i="21"/>
  <c r="F32" i="21" s="1"/>
  <c r="B67" i="21"/>
  <c r="F67" i="21" s="1"/>
  <c r="B134" i="21"/>
  <c r="F134" i="21" s="1"/>
  <c r="B62" i="21"/>
  <c r="F62" i="21" s="1"/>
  <c r="B186" i="21"/>
  <c r="F186" i="21" s="1"/>
  <c r="B165" i="21"/>
  <c r="F165" i="21" s="1"/>
  <c r="B120" i="21"/>
  <c r="F120" i="21" s="1"/>
  <c r="B172" i="21"/>
  <c r="F172" i="21" s="1"/>
  <c r="B154" i="21"/>
  <c r="F154" i="21" s="1"/>
  <c r="B160" i="21"/>
  <c r="F160" i="21" s="1"/>
  <c r="B175" i="21"/>
  <c r="F175" i="21" s="1"/>
  <c r="B42" i="21"/>
  <c r="F42" i="21" s="1"/>
  <c r="B90" i="21"/>
  <c r="F90" i="21" s="1"/>
  <c r="B39" i="21"/>
  <c r="F39" i="21" s="1"/>
  <c r="B86" i="21"/>
  <c r="F86" i="21" s="1"/>
  <c r="B91" i="21"/>
  <c r="F91" i="21" s="1"/>
  <c r="B156" i="21"/>
  <c r="F156" i="21" s="1"/>
  <c r="B161" i="21"/>
  <c r="F161" i="21" s="1"/>
  <c r="B111" i="21"/>
  <c r="F111" i="21" s="1"/>
  <c r="B139" i="21"/>
  <c r="F139" i="21" s="1"/>
  <c r="B46" i="21"/>
  <c r="F46" i="21" s="1"/>
  <c r="B152" i="21"/>
  <c r="F152" i="21" s="1"/>
  <c r="B182" i="21"/>
  <c r="F182" i="21" s="1"/>
  <c r="B127" i="21"/>
  <c r="F127" i="21" s="1"/>
  <c r="B78" i="21"/>
  <c r="F78" i="21" s="1"/>
  <c r="B128" i="21"/>
  <c r="F128" i="21" s="1"/>
  <c r="B113" i="21"/>
  <c r="F113" i="21" s="1"/>
  <c r="B144" i="21"/>
  <c r="F144" i="21" s="1"/>
  <c r="B124" i="21"/>
  <c r="F124" i="21" s="1"/>
  <c r="B162" i="21"/>
  <c r="F162" i="21" s="1"/>
  <c r="B166" i="21"/>
  <c r="F166" i="21" s="1"/>
  <c r="B153" i="21"/>
  <c r="F153" i="21" s="1"/>
  <c r="B103" i="21"/>
  <c r="F103" i="21" s="1"/>
  <c r="B95" i="21"/>
  <c r="F95" i="21" s="1"/>
  <c r="B185" i="21"/>
  <c r="F185" i="21" s="1"/>
  <c r="B98" i="21"/>
  <c r="F98" i="21" s="1"/>
  <c r="B97" i="21"/>
  <c r="F97" i="21" s="1"/>
  <c r="B117" i="21"/>
  <c r="F117" i="21" s="1"/>
  <c r="B82" i="21"/>
  <c r="F82" i="21" s="1"/>
  <c r="B126" i="21"/>
  <c r="F126" i="21" s="1"/>
  <c r="B132" i="21"/>
  <c r="F132" i="21" s="1"/>
  <c r="B54" i="21"/>
  <c r="B105" i="21"/>
  <c r="F105" i="21" s="1"/>
  <c r="B184" i="21"/>
  <c r="B135" i="21"/>
  <c r="F135" i="21" s="1"/>
  <c r="B3" i="21"/>
  <c r="F3" i="21" s="1"/>
  <c r="B163" i="21"/>
  <c r="F163" i="21" s="1"/>
  <c r="B181" i="21"/>
  <c r="F181" i="21" s="1"/>
  <c r="B167" i="21"/>
  <c r="F167" i="21" s="1"/>
  <c r="B107" i="21"/>
  <c r="F107" i="21" s="1"/>
  <c r="B88" i="21"/>
  <c r="B35" i="21"/>
  <c r="F35" i="21" s="1"/>
  <c r="B122" i="21"/>
  <c r="F122" i="21" s="1"/>
  <c r="B65" i="21"/>
  <c r="F65" i="21" s="1"/>
  <c r="B24" i="21"/>
  <c r="F24" i="21" s="1"/>
  <c r="V1424" i="19" l="1"/>
  <c r="AS1423" i="19"/>
  <c r="AS1407" i="19"/>
  <c r="AS1383" i="19"/>
  <c r="V1268" i="19"/>
  <c r="V1264" i="19"/>
  <c r="AS1244" i="19"/>
  <c r="V1149" i="19"/>
  <c r="V1416" i="19"/>
  <c r="AS1399" i="19"/>
  <c r="AS1335" i="19"/>
  <c r="AS1278" i="19"/>
  <c r="V1204" i="19"/>
  <c r="V1117" i="19"/>
  <c r="V849" i="19"/>
  <c r="V620" i="19"/>
  <c r="V468" i="19"/>
  <c r="V252" i="19"/>
  <c r="V68" i="19"/>
  <c r="V52" i="19"/>
  <c r="V1409" i="19"/>
  <c r="V1401" i="19"/>
  <c r="AS1400" i="19"/>
  <c r="AS1384" i="19"/>
  <c r="V1369" i="19"/>
  <c r="AS1368" i="19"/>
  <c r="V1306" i="19"/>
  <c r="AS1305" i="19"/>
  <c r="AS1295" i="19"/>
  <c r="V1219" i="19"/>
  <c r="V1432" i="19"/>
  <c r="AS1431" i="19"/>
  <c r="AS1415" i="19"/>
  <c r="V1400" i="19"/>
  <c r="V1352" i="19"/>
  <c r="V1279" i="19"/>
  <c r="AS1254" i="19"/>
  <c r="AS1020" i="19"/>
  <c r="AS526" i="19"/>
  <c r="V310" i="19"/>
  <c r="AS140" i="19"/>
  <c r="V60" i="19"/>
  <c r="V1337" i="19"/>
  <c r="V1329" i="19"/>
  <c r="AS1279" i="19"/>
  <c r="AS1273" i="19"/>
  <c r="V1251" i="19"/>
  <c r="AS899" i="19"/>
  <c r="V1408" i="19"/>
  <c r="AS1351" i="19"/>
  <c r="V1344" i="19"/>
  <c r="V1328" i="19"/>
  <c r="AS1327" i="19"/>
  <c r="V1322" i="19"/>
  <c r="AS1321" i="19"/>
  <c r="AS1186" i="19"/>
  <c r="V1181" i="19"/>
  <c r="V1172" i="19"/>
  <c r="AS1154" i="19"/>
  <c r="AS1084" i="19"/>
  <c r="V100" i="19"/>
  <c r="V1425" i="19"/>
  <c r="V1417" i="19"/>
  <c r="AS1416" i="19"/>
  <c r="V1361" i="19"/>
  <c r="V1345" i="19"/>
  <c r="V1123" i="19"/>
  <c r="V256" i="19"/>
  <c r="AS76" i="19"/>
  <c r="AS1432" i="19"/>
  <c r="V1393" i="19"/>
  <c r="AS1392" i="19"/>
  <c r="V1385" i="19"/>
  <c r="AS1336" i="19"/>
  <c r="AS1311" i="19"/>
  <c r="V1300" i="19"/>
  <c r="V1187" i="19"/>
  <c r="V1091" i="19"/>
  <c r="V1027" i="19"/>
  <c r="AS1003" i="19"/>
  <c r="V1376" i="19"/>
  <c r="V1295" i="19"/>
  <c r="AS1218" i="19"/>
  <c r="AS1212" i="19"/>
  <c r="V1140" i="19"/>
  <c r="AS1122" i="19"/>
  <c r="AS1090" i="19"/>
  <c r="AS1058" i="19"/>
  <c r="AS994" i="19"/>
  <c r="V608" i="19"/>
  <c r="AS1352" i="19"/>
  <c r="AS1344" i="19"/>
  <c r="AS1322" i="19"/>
  <c r="AS1315" i="19"/>
  <c r="AS1299" i="19"/>
  <c r="V1290" i="19"/>
  <c r="V1284" i="19"/>
  <c r="V1274" i="19"/>
  <c r="V995" i="19"/>
  <c r="AS963" i="19"/>
  <c r="AS931" i="19"/>
  <c r="AS915" i="19"/>
  <c r="X1392" i="19"/>
  <c r="AU1391" i="19"/>
  <c r="AU1375" i="19"/>
  <c r="X1368" i="19"/>
  <c r="AU1367" i="19"/>
  <c r="X1336" i="19"/>
  <c r="X1311" i="19"/>
  <c r="AU1310" i="19"/>
  <c r="X1255" i="19"/>
  <c r="X1053" i="19"/>
  <c r="AS1250" i="19"/>
  <c r="V1076" i="19"/>
  <c r="AS444" i="19"/>
  <c r="V284" i="19"/>
  <c r="AS260" i="19"/>
  <c r="AS172" i="19"/>
  <c r="V164" i="19"/>
  <c r="AS1424" i="19"/>
  <c r="V1377" i="19"/>
  <c r="AS1360" i="19"/>
  <c r="V1353" i="19"/>
  <c r="AS1328" i="19"/>
  <c r="V1316" i="19"/>
  <c r="AS1227" i="19"/>
  <c r="AS1163" i="19"/>
  <c r="V1155" i="19"/>
  <c r="AS1131" i="19"/>
  <c r="V1059" i="19"/>
  <c r="D14" i="25"/>
  <c r="D29" i="25"/>
  <c r="D24" i="25"/>
  <c r="F184" i="21"/>
  <c r="M164" i="21"/>
  <c r="M15" i="21"/>
  <c r="M48" i="21"/>
  <c r="M12" i="21"/>
  <c r="M140" i="21"/>
  <c r="M175" i="21"/>
  <c r="M115" i="21"/>
  <c r="M23" i="21"/>
  <c r="M34" i="21"/>
  <c r="M141" i="21"/>
  <c r="M96" i="21"/>
  <c r="M25" i="21"/>
  <c r="M44" i="21"/>
  <c r="M97" i="21"/>
  <c r="M29" i="21"/>
  <c r="M90" i="21"/>
  <c r="M108" i="21"/>
  <c r="M168" i="21"/>
  <c r="M37" i="21"/>
  <c r="M95" i="21"/>
  <c r="M84" i="21"/>
  <c r="M42" i="21"/>
  <c r="F88" i="21"/>
  <c r="M4" i="21"/>
  <c r="M85" i="21"/>
  <c r="R40" i="25"/>
  <c r="R62" i="25"/>
  <c r="R5" i="25"/>
  <c r="T66" i="25"/>
  <c r="F52" i="25"/>
  <c r="R17" i="25"/>
  <c r="R42" i="25"/>
  <c r="R53" i="25"/>
  <c r="R77" i="25"/>
  <c r="R50" i="25"/>
  <c r="R80" i="25"/>
  <c r="R7" i="25"/>
  <c r="D74" i="25"/>
  <c r="D31" i="20"/>
  <c r="G28" i="20"/>
  <c r="F31" i="20"/>
  <c r="C23" i="20"/>
  <c r="D30" i="20"/>
  <c r="D7" i="20"/>
  <c r="E20" i="20"/>
  <c r="G4" i="20"/>
  <c r="F30" i="20"/>
  <c r="F7" i="20"/>
  <c r="C17" i="20"/>
  <c r="D29" i="20"/>
  <c r="D6" i="20"/>
  <c r="E15" i="20"/>
  <c r="G24" i="20"/>
  <c r="F29" i="20"/>
  <c r="F6" i="20"/>
  <c r="G20" i="20"/>
  <c r="F23" i="20"/>
  <c r="C15" i="20"/>
  <c r="D22" i="20"/>
  <c r="E31" i="20"/>
  <c r="E12" i="20"/>
  <c r="G18" i="20"/>
  <c r="F22" i="20"/>
  <c r="C2" i="20"/>
  <c r="E7" i="20"/>
  <c r="G16" i="20"/>
  <c r="F21" i="20"/>
  <c r="C31" i="20"/>
  <c r="C8" i="20"/>
  <c r="D15" i="20"/>
  <c r="E28" i="20"/>
  <c r="E5" i="20"/>
  <c r="G12" i="20"/>
  <c r="F15" i="20"/>
  <c r="C7" i="20"/>
  <c r="D14" i="20"/>
  <c r="E23" i="20"/>
  <c r="E4" i="20"/>
  <c r="G10" i="20"/>
  <c r="F14" i="20"/>
  <c r="G25" i="20"/>
  <c r="G17" i="20"/>
  <c r="G9" i="20"/>
  <c r="E27" i="20"/>
  <c r="E19" i="20"/>
  <c r="E11" i="20"/>
  <c r="E3" i="20"/>
  <c r="C30" i="20"/>
  <c r="C22" i="20"/>
  <c r="C14" i="20"/>
  <c r="C6" i="20"/>
  <c r="D28" i="20"/>
  <c r="D20" i="20"/>
  <c r="D12" i="20"/>
  <c r="D4" i="20"/>
  <c r="E26" i="20"/>
  <c r="E18" i="20"/>
  <c r="E10" i="20"/>
  <c r="F28" i="20"/>
  <c r="F20" i="20"/>
  <c r="F12" i="20"/>
  <c r="F4" i="20"/>
  <c r="C29" i="20"/>
  <c r="C21" i="20"/>
  <c r="C13" i="20"/>
  <c r="C5" i="20"/>
  <c r="D27" i="20"/>
  <c r="D19" i="20"/>
  <c r="D11" i="20"/>
  <c r="D3" i="20"/>
  <c r="E25" i="20"/>
  <c r="E17" i="20"/>
  <c r="E9" i="20"/>
  <c r="G30" i="20"/>
  <c r="G22" i="20"/>
  <c r="G14" i="20"/>
  <c r="G6" i="20"/>
  <c r="F27" i="20"/>
  <c r="F19" i="20"/>
  <c r="F11" i="20"/>
  <c r="F3" i="20"/>
  <c r="D26" i="20"/>
  <c r="D18" i="20"/>
  <c r="D10" i="20"/>
  <c r="E2" i="20"/>
  <c r="E24" i="20"/>
  <c r="E16" i="20"/>
  <c r="E8" i="20"/>
  <c r="G2" i="20"/>
  <c r="F26" i="20"/>
  <c r="F18" i="20"/>
  <c r="F10" i="20"/>
  <c r="C27" i="20"/>
  <c r="C19" i="20"/>
  <c r="C11" i="20"/>
  <c r="C3" i="20"/>
  <c r="D25" i="20"/>
  <c r="D17" i="20"/>
  <c r="D9" i="20"/>
  <c r="D2" i="20"/>
  <c r="D24" i="20"/>
  <c r="D16" i="20"/>
  <c r="D8" i="20"/>
  <c r="R61" i="25"/>
  <c r="R24" i="25"/>
  <c r="R12" i="25"/>
  <c r="R78" i="25"/>
  <c r="R28" i="25"/>
  <c r="R27" i="25"/>
  <c r="M167" i="21"/>
  <c r="M41" i="21"/>
  <c r="M118" i="21"/>
  <c r="M89" i="21"/>
  <c r="M121" i="21"/>
  <c r="M150" i="21"/>
  <c r="M52" i="21"/>
  <c r="M187" i="21"/>
  <c r="M155" i="21"/>
  <c r="M17" i="21"/>
  <c r="M148" i="21"/>
  <c r="M64" i="21"/>
  <c r="M32" i="21"/>
  <c r="M189" i="21"/>
  <c r="M18" i="21"/>
  <c r="M104" i="21"/>
  <c r="M117" i="21"/>
  <c r="M13" i="21"/>
  <c r="M99" i="21"/>
  <c r="M55" i="21"/>
  <c r="M144" i="21"/>
  <c r="M105" i="21"/>
  <c r="M19" i="21"/>
  <c r="M75" i="21"/>
  <c r="M100" i="21"/>
  <c r="M74" i="21"/>
  <c r="M24" i="21"/>
  <c r="M38" i="21"/>
  <c r="M180" i="21"/>
  <c r="M31" i="21"/>
  <c r="M136" i="21"/>
  <c r="M169" i="21"/>
  <c r="M43" i="21"/>
  <c r="M14" i="21"/>
  <c r="M162" i="21"/>
  <c r="M87" i="21"/>
  <c r="M53" i="21"/>
  <c r="M20" i="21"/>
  <c r="M68" i="21"/>
  <c r="M92" i="21"/>
  <c r="M7" i="21"/>
  <c r="M93" i="21"/>
  <c r="M159" i="21"/>
  <c r="M137" i="21"/>
  <c r="M39" i="21"/>
  <c r="F48" i="21"/>
  <c r="R70" i="25"/>
  <c r="R72" i="25"/>
  <c r="M66" i="25"/>
  <c r="M17" i="25"/>
  <c r="M72" i="25"/>
  <c r="M56" i="25"/>
  <c r="M78" i="25"/>
  <c r="M62" i="25"/>
  <c r="M23" i="25"/>
  <c r="M26" i="25"/>
  <c r="M82" i="25"/>
  <c r="M25" i="25"/>
  <c r="M24" i="25"/>
  <c r="F54" i="25"/>
  <c r="F45" i="25"/>
  <c r="D75" i="25"/>
  <c r="F8" i="25"/>
  <c r="F28" i="25"/>
  <c r="F4" i="25"/>
  <c r="F6" i="25"/>
  <c r="D15" i="25"/>
  <c r="F34" i="25"/>
  <c r="F38" i="25"/>
  <c r="F63" i="25"/>
  <c r="R57" i="25"/>
  <c r="R71" i="25"/>
  <c r="R13" i="25"/>
  <c r="R32" i="25"/>
  <c r="R82" i="25"/>
  <c r="R45" i="25"/>
  <c r="R39" i="25"/>
  <c r="R14" i="25"/>
  <c r="R46" i="25"/>
  <c r="K79" i="25"/>
  <c r="K25" i="25"/>
  <c r="K75" i="25"/>
  <c r="K22" i="25"/>
  <c r="K41" i="25"/>
  <c r="K2" i="25"/>
  <c r="K24" i="25"/>
  <c r="K57" i="25"/>
  <c r="K16" i="25"/>
  <c r="K38" i="25"/>
  <c r="T10" i="25"/>
  <c r="T59" i="25"/>
  <c r="T34" i="25"/>
  <c r="T49" i="25"/>
  <c r="T3" i="25"/>
  <c r="T81" i="25"/>
  <c r="T60" i="25"/>
  <c r="T35" i="25"/>
  <c r="T37" i="25"/>
  <c r="T12" i="25"/>
  <c r="T78" i="25"/>
  <c r="T73" i="25"/>
  <c r="T70" i="25"/>
  <c r="T26" i="25"/>
  <c r="T67" i="25"/>
  <c r="T18" i="25"/>
  <c r="T11" i="25"/>
  <c r="T65" i="25"/>
  <c r="T15" i="25"/>
  <c r="T22" i="25"/>
  <c r="T33" i="25"/>
  <c r="T79" i="25"/>
  <c r="T38" i="25"/>
  <c r="T52" i="25"/>
  <c r="T44" i="25"/>
  <c r="T41" i="25"/>
  <c r="T54" i="25"/>
  <c r="T4" i="25"/>
  <c r="T9" i="25"/>
  <c r="T51" i="25"/>
  <c r="T23" i="25"/>
  <c r="T2" i="25"/>
  <c r="T61" i="25"/>
  <c r="T82" i="25"/>
  <c r="T45" i="25"/>
  <c r="T72" i="25"/>
  <c r="T40" i="25"/>
  <c r="T62" i="25"/>
  <c r="T36" i="25"/>
  <c r="T39" i="25"/>
  <c r="T14" i="25"/>
  <c r="T5" i="25"/>
  <c r="T46" i="25"/>
  <c r="T56" i="25"/>
  <c r="T8" i="25"/>
  <c r="T74" i="25"/>
  <c r="T6" i="25"/>
  <c r="T68" i="25"/>
  <c r="T24" i="25"/>
  <c r="T43" i="25"/>
  <c r="T27" i="25"/>
  <c r="R75" i="25"/>
  <c r="R58" i="25"/>
  <c r="R19" i="25"/>
  <c r="R84" i="25"/>
  <c r="T17" i="25"/>
  <c r="T75" i="25"/>
  <c r="T42" i="25"/>
  <c r="T58" i="25"/>
  <c r="T53" i="25"/>
  <c r="T19" i="25"/>
  <c r="T77" i="25"/>
  <c r="T50" i="25"/>
  <c r="T84" i="25"/>
  <c r="T80" i="25"/>
  <c r="T7" i="25"/>
  <c r="T29" i="25"/>
  <c r="T31" i="25"/>
  <c r="T76" i="25"/>
  <c r="T55" i="25"/>
  <c r="T63" i="25"/>
  <c r="T64" i="25"/>
  <c r="T16" i="25"/>
  <c r="T25" i="25"/>
  <c r="T28" i="25"/>
  <c r="T47" i="25"/>
  <c r="T57" i="25"/>
  <c r="T83" i="25"/>
  <c r="T69" i="25"/>
  <c r="T71" i="25"/>
  <c r="T20" i="25"/>
  <c r="T13" i="25"/>
  <c r="T30" i="25"/>
  <c r="T32" i="25"/>
  <c r="T21" i="25"/>
  <c r="T48" i="25"/>
  <c r="K81" i="25"/>
  <c r="M55" i="25"/>
  <c r="K69" i="25"/>
  <c r="M31" i="25"/>
  <c r="K58" i="25"/>
  <c r="K70" i="25"/>
  <c r="K34" i="25"/>
  <c r="K65" i="25"/>
  <c r="M42" i="25"/>
  <c r="M28" i="25"/>
  <c r="K40" i="25"/>
  <c r="K8" i="25"/>
  <c r="K5" i="25"/>
  <c r="M39" i="25"/>
  <c r="M75" i="25"/>
  <c r="M41" i="25"/>
  <c r="M57" i="25"/>
  <c r="M73" i="25"/>
  <c r="M50" i="25"/>
  <c r="M46" i="25"/>
  <c r="M2" i="25"/>
  <c r="M16" i="25"/>
  <c r="M77" i="25"/>
  <c r="M63" i="25"/>
  <c r="M49" i="25"/>
  <c r="M74" i="25"/>
  <c r="M61" i="25"/>
  <c r="M7" i="25"/>
  <c r="M9" i="25"/>
  <c r="M6" i="25"/>
  <c r="M47" i="25"/>
  <c r="M79" i="25"/>
  <c r="K55" i="25"/>
  <c r="K66" i="25"/>
  <c r="M33" i="25"/>
  <c r="M45" i="25"/>
  <c r="M20" i="25"/>
  <c r="M12" i="25"/>
  <c r="K7" i="25"/>
  <c r="M76" i="25"/>
  <c r="M48" i="25"/>
  <c r="M36" i="25"/>
  <c r="M15" i="25"/>
  <c r="M32" i="25"/>
  <c r="M58" i="25"/>
  <c r="M34" i="25"/>
  <c r="M80" i="25"/>
  <c r="M14" i="25"/>
  <c r="M71" i="25"/>
  <c r="M30" i="25"/>
  <c r="M37" i="25"/>
  <c r="M22" i="25"/>
  <c r="M38" i="25"/>
  <c r="M81" i="25"/>
  <c r="K31" i="25"/>
  <c r="K42" i="25"/>
  <c r="K32" i="25"/>
  <c r="M40" i="25"/>
  <c r="M8" i="25"/>
  <c r="K64" i="25"/>
  <c r="K49" i="25"/>
  <c r="K53" i="25"/>
  <c r="K52" i="25"/>
  <c r="K29" i="25"/>
  <c r="K13" i="25"/>
  <c r="K54" i="25"/>
  <c r="K21" i="25"/>
  <c r="K28" i="25"/>
  <c r="M70" i="25"/>
  <c r="M54" i="25"/>
  <c r="K78" i="25"/>
  <c r="K83" i="25"/>
  <c r="K68" i="25"/>
  <c r="K14" i="25"/>
  <c r="K62" i="25"/>
  <c r="K47" i="25"/>
  <c r="K19" i="25"/>
  <c r="K71" i="25"/>
  <c r="K17" i="25"/>
  <c r="K27" i="25"/>
  <c r="K23" i="25"/>
  <c r="K30" i="25"/>
  <c r="K60" i="25"/>
  <c r="K43" i="25"/>
  <c r="K72" i="25"/>
  <c r="K4" i="25"/>
  <c r="K3" i="25"/>
  <c r="K10" i="25"/>
  <c r="K56" i="25"/>
  <c r="K18" i="25"/>
  <c r="K26" i="25"/>
  <c r="K11" i="25"/>
  <c r="K15" i="25"/>
  <c r="M69" i="25"/>
  <c r="M53" i="25"/>
  <c r="M29" i="25"/>
  <c r="M21" i="25"/>
  <c r="M13" i="25"/>
  <c r="M5" i="25"/>
  <c r="K48" i="25"/>
  <c r="K84" i="25"/>
  <c r="K77" i="25"/>
  <c r="K63" i="25"/>
  <c r="K80" i="25"/>
  <c r="K33" i="25"/>
  <c r="K74" i="25"/>
  <c r="K51" i="25"/>
  <c r="K61" i="25"/>
  <c r="K44" i="25"/>
  <c r="K9" i="25"/>
  <c r="K6" i="25"/>
  <c r="K76" i="25"/>
  <c r="K36" i="25"/>
  <c r="K39" i="25"/>
  <c r="M84" i="25"/>
  <c r="M68" i="25"/>
  <c r="M60" i="25"/>
  <c r="M52" i="25"/>
  <c r="M44" i="25"/>
  <c r="M4" i="25"/>
  <c r="M65" i="25"/>
  <c r="K35" i="25"/>
  <c r="M64" i="25"/>
  <c r="K82" i="25"/>
  <c r="K73" i="25"/>
  <c r="K59" i="25"/>
  <c r="K67" i="25"/>
  <c r="K50" i="25"/>
  <c r="K46" i="25"/>
  <c r="K45" i="25"/>
  <c r="K20" i="25"/>
  <c r="K37" i="25"/>
  <c r="K12" i="25"/>
  <c r="M83" i="25"/>
  <c r="M67" i="25"/>
  <c r="M59" i="25"/>
  <c r="M51" i="25"/>
  <c r="M35" i="25"/>
  <c r="M27" i="25"/>
  <c r="M19" i="25"/>
  <c r="M11" i="25"/>
  <c r="M3" i="25"/>
  <c r="D20" i="25"/>
  <c r="F14" i="25"/>
  <c r="F2" i="25"/>
  <c r="F73" i="25"/>
  <c r="F30" i="25"/>
  <c r="F53" i="25"/>
  <c r="F61" i="25"/>
  <c r="F10" i="25"/>
  <c r="D69" i="25"/>
  <c r="D72" i="25"/>
  <c r="F22" i="25"/>
  <c r="D36" i="25"/>
  <c r="D22" i="25"/>
  <c r="D73" i="25"/>
  <c r="F40" i="25"/>
  <c r="F74" i="25"/>
  <c r="D31" i="25"/>
  <c r="F44" i="25"/>
  <c r="F80" i="25"/>
  <c r="D76" i="25"/>
  <c r="D28" i="25"/>
  <c r="F83" i="25"/>
  <c r="F71" i="25"/>
  <c r="F62" i="25"/>
  <c r="F23" i="25"/>
  <c r="F79" i="25"/>
  <c r="F76" i="25"/>
  <c r="F19" i="25"/>
  <c r="D17" i="25"/>
  <c r="D2" i="25"/>
  <c r="D47" i="25"/>
  <c r="D57" i="25"/>
  <c r="D3" i="25"/>
  <c r="D35" i="25"/>
  <c r="D49" i="25"/>
  <c r="F25" i="25"/>
  <c r="F46" i="25"/>
  <c r="F50" i="25"/>
  <c r="F70" i="25"/>
  <c r="F18" i="25"/>
  <c r="F68" i="25"/>
  <c r="F67" i="25"/>
  <c r="F55" i="25"/>
  <c r="F5" i="25"/>
  <c r="F32" i="25"/>
  <c r="F47" i="25"/>
  <c r="F57" i="25"/>
  <c r="F3" i="25"/>
  <c r="F35" i="25"/>
  <c r="F7" i="25"/>
  <c r="D58" i="25"/>
  <c r="D63" i="25"/>
  <c r="F37" i="25"/>
  <c r="F81" i="25"/>
  <c r="F59" i="25"/>
  <c r="F12" i="25"/>
  <c r="F66" i="25"/>
  <c r="F13" i="25"/>
  <c r="F39" i="25"/>
  <c r="F48" i="25"/>
  <c r="F42" i="25"/>
  <c r="F77" i="25"/>
  <c r="F78" i="25"/>
  <c r="F64" i="25"/>
  <c r="F69" i="25"/>
  <c r="F17" i="25"/>
  <c r="F33" i="25"/>
  <c r="D56" i="25"/>
  <c r="F15" i="25"/>
  <c r="F11" i="25"/>
  <c r="F75" i="25"/>
  <c r="F31" i="25"/>
  <c r="F16" i="25"/>
  <c r="F65" i="25"/>
  <c r="F36" i="25"/>
  <c r="F29" i="25"/>
  <c r="F41" i="25"/>
  <c r="F27" i="25"/>
  <c r="F24" i="25"/>
  <c r="F51" i="25"/>
  <c r="F56" i="25"/>
  <c r="F60" i="25"/>
  <c r="F21" i="25"/>
  <c r="F49" i="25"/>
  <c r="D4" i="25"/>
  <c r="F72" i="25"/>
  <c r="F43" i="25"/>
  <c r="F84" i="25"/>
  <c r="F20" i="25"/>
  <c r="D59" i="25"/>
  <c r="D67" i="25"/>
  <c r="D82" i="25"/>
  <c r="D65" i="25"/>
  <c r="R23" i="25"/>
  <c r="D11" i="25"/>
  <c r="D27" i="25"/>
  <c r="D21" i="25"/>
  <c r="R37" i="25"/>
  <c r="R2" i="25"/>
  <c r="D66" i="25"/>
  <c r="D43" i="25"/>
  <c r="D13" i="25"/>
  <c r="D38" i="25"/>
  <c r="D84" i="25"/>
  <c r="R35" i="25"/>
  <c r="R64" i="25"/>
  <c r="R36" i="25"/>
  <c r="D6" i="25"/>
  <c r="D26" i="25"/>
  <c r="D55" i="25"/>
  <c r="D5" i="25"/>
  <c r="R60" i="25"/>
  <c r="R51" i="25"/>
  <c r="R68" i="25"/>
  <c r="D25" i="25"/>
  <c r="D60" i="25"/>
  <c r="R73" i="25"/>
  <c r="D46" i="25"/>
  <c r="D34" i="25"/>
  <c r="D62" i="25"/>
  <c r="D33" i="25"/>
  <c r="D16" i="25"/>
  <c r="D32" i="25"/>
  <c r="R6" i="25"/>
  <c r="R16" i="25"/>
  <c r="D12" i="25"/>
  <c r="D41" i="25"/>
  <c r="R25" i="25"/>
  <c r="R43" i="25"/>
  <c r="D52" i="25"/>
  <c r="D9" i="25"/>
  <c r="D23" i="25"/>
  <c r="D79" i="25"/>
  <c r="D61" i="25"/>
  <c r="R10" i="25"/>
  <c r="R52" i="25"/>
  <c r="R29" i="25"/>
  <c r="R59" i="25"/>
  <c r="R31" i="25"/>
  <c r="R34" i="25"/>
  <c r="R44" i="25"/>
  <c r="R76" i="25"/>
  <c r="R49" i="25"/>
  <c r="R66" i="25"/>
  <c r="R56" i="25"/>
  <c r="R55" i="25"/>
  <c r="R41" i="25"/>
  <c r="R8" i="25"/>
  <c r="R54" i="25"/>
  <c r="R3" i="25"/>
  <c r="R74" i="25"/>
  <c r="R81" i="25"/>
  <c r="R4" i="25"/>
  <c r="R63" i="25"/>
  <c r="D37" i="25"/>
  <c r="D44" i="25"/>
  <c r="D54" i="25"/>
  <c r="D18" i="25"/>
  <c r="D30" i="25"/>
  <c r="D42" i="25"/>
  <c r="D83" i="25"/>
  <c r="D19" i="25"/>
  <c r="D50" i="25"/>
  <c r="D39" i="25"/>
  <c r="D81" i="25"/>
  <c r="D40" i="25"/>
  <c r="D8" i="25"/>
  <c r="D68" i="25"/>
  <c r="D64" i="25"/>
  <c r="D77" i="25"/>
  <c r="D51" i="25"/>
  <c r="D10" i="25"/>
  <c r="D71" i="25"/>
  <c r="D70" i="25"/>
  <c r="D78" i="25"/>
  <c r="D48" i="25"/>
  <c r="D7" i="25"/>
  <c r="D45" i="25"/>
  <c r="D80" i="25"/>
  <c r="D53" i="25"/>
  <c r="M153" i="21"/>
  <c r="M47" i="21"/>
  <c r="M132" i="21"/>
  <c r="M26" i="21"/>
  <c r="M165" i="21"/>
  <c r="M103" i="21"/>
  <c r="M60" i="21"/>
  <c r="M62" i="21"/>
  <c r="M110" i="21"/>
  <c r="M61" i="21"/>
  <c r="M116" i="21"/>
  <c r="M173" i="21"/>
  <c r="M57" i="21"/>
  <c r="M11" i="21"/>
  <c r="M45" i="21"/>
  <c r="M176" i="21"/>
  <c r="M119" i="21"/>
  <c r="M174" i="21"/>
  <c r="M73" i="21"/>
  <c r="M120" i="21"/>
  <c r="M76" i="21"/>
  <c r="M8" i="21"/>
  <c r="M156" i="21"/>
  <c r="M170" i="21"/>
  <c r="M79" i="21"/>
  <c r="M77" i="21"/>
  <c r="M28" i="21"/>
  <c r="M138" i="21"/>
  <c r="M127" i="21"/>
  <c r="M27" i="21"/>
  <c r="M177" i="21"/>
  <c r="M128" i="21"/>
  <c r="M157" i="21"/>
  <c r="M135" i="21"/>
  <c r="M125" i="21"/>
  <c r="M147" i="21"/>
  <c r="M126" i="21"/>
  <c r="M185" i="21"/>
  <c r="M2" i="21"/>
  <c r="M186" i="21"/>
  <c r="M10" i="21"/>
  <c r="K101" i="21"/>
  <c r="M133" i="21"/>
  <c r="F63" i="21"/>
  <c r="M35" i="21"/>
  <c r="M21" i="21"/>
  <c r="M124" i="21"/>
  <c r="M91" i="21"/>
  <c r="M163" i="21"/>
  <c r="M111" i="21"/>
  <c r="M131" i="21"/>
  <c r="M183" i="21"/>
  <c r="M83" i="21"/>
  <c r="M178" i="21"/>
  <c r="M78" i="21"/>
  <c r="M109" i="21"/>
  <c r="M98" i="21"/>
  <c r="M81" i="21"/>
  <c r="M112" i="21"/>
  <c r="M134" i="21"/>
  <c r="M161" i="21"/>
  <c r="M36" i="21"/>
  <c r="M71" i="21"/>
  <c r="M51" i="21"/>
  <c r="M9" i="21"/>
  <c r="M184" i="21"/>
  <c r="M158" i="21"/>
  <c r="M122" i="21"/>
  <c r="M139" i="21"/>
  <c r="M63" i="21"/>
  <c r="M40" i="21"/>
  <c r="M5" i="21"/>
  <c r="M80" i="21"/>
  <c r="M22" i="21"/>
  <c r="M149" i="21"/>
  <c r="M30" i="21"/>
  <c r="M129" i="21"/>
  <c r="M123" i="21"/>
  <c r="M106" i="21"/>
  <c r="M66" i="21"/>
  <c r="M188" i="21"/>
  <c r="M146" i="21"/>
  <c r="M145" i="21"/>
  <c r="M86" i="21"/>
  <c r="M65" i="21"/>
  <c r="M54" i="21"/>
  <c r="M107" i="21"/>
  <c r="M88" i="21"/>
  <c r="M3" i="21"/>
  <c r="M171" i="21"/>
  <c r="M172" i="21"/>
  <c r="M56" i="21"/>
  <c r="M59" i="21"/>
  <c r="M114" i="21"/>
  <c r="M101" i="21"/>
  <c r="M72" i="21"/>
  <c r="D54" i="21"/>
  <c r="D149" i="21"/>
  <c r="D109" i="21"/>
  <c r="D40" i="21"/>
  <c r="M33" i="21"/>
  <c r="D17" i="21"/>
  <c r="K35" i="21"/>
  <c r="K131" i="21"/>
  <c r="K184" i="21"/>
  <c r="K21" i="21"/>
  <c r="K156" i="21"/>
  <c r="K170" i="21"/>
  <c r="K79" i="21"/>
  <c r="K77" i="21"/>
  <c r="K28" i="21"/>
  <c r="K138" i="21"/>
  <c r="K127" i="21"/>
  <c r="K27" i="21"/>
  <c r="K177" i="21"/>
  <c r="K128" i="21"/>
  <c r="K157" i="21"/>
  <c r="K135" i="21"/>
  <c r="K125" i="21"/>
  <c r="K147" i="21"/>
  <c r="K126" i="21"/>
  <c r="K185" i="21"/>
  <c r="K2" i="21"/>
  <c r="K186" i="21"/>
  <c r="K10" i="21"/>
  <c r="K63" i="21"/>
  <c r="K40" i="21"/>
  <c r="K5" i="21"/>
  <c r="K80" i="21"/>
  <c r="K22" i="21"/>
  <c r="K149" i="21"/>
  <c r="K30" i="21"/>
  <c r="K129" i="21"/>
  <c r="K123" i="21"/>
  <c r="K106" i="21"/>
  <c r="K66" i="21"/>
  <c r="K188" i="21"/>
  <c r="K146" i="21"/>
  <c r="K145" i="21"/>
  <c r="K86" i="21"/>
  <c r="K65" i="21"/>
  <c r="K54" i="21"/>
  <c r="K26" i="21"/>
  <c r="K72" i="21"/>
  <c r="K165" i="21"/>
  <c r="K103" i="21"/>
  <c r="K60" i="21"/>
  <c r="K62" i="21"/>
  <c r="K153" i="21"/>
  <c r="K110" i="21"/>
  <c r="K61" i="21"/>
  <c r="K116" i="21"/>
  <c r="K173" i="21"/>
  <c r="K57" i="21"/>
  <c r="K11" i="21"/>
  <c r="K45" i="21"/>
  <c r="K176" i="21"/>
  <c r="K47" i="21"/>
  <c r="K119" i="21"/>
  <c r="K132" i="21"/>
  <c r="K174" i="21"/>
  <c r="K107" i="21"/>
  <c r="K124" i="21"/>
  <c r="K91" i="21"/>
  <c r="K163" i="21"/>
  <c r="K111" i="21"/>
  <c r="K73" i="21"/>
  <c r="K120" i="21"/>
  <c r="K76" i="21"/>
  <c r="K166" i="21"/>
  <c r="K8" i="21"/>
  <c r="K164" i="21"/>
  <c r="K15" i="21"/>
  <c r="K48" i="21"/>
  <c r="K12" i="21"/>
  <c r="K140" i="21"/>
  <c r="K175" i="21"/>
  <c r="K115" i="21"/>
  <c r="K23" i="21"/>
  <c r="K34" i="21"/>
  <c r="K141" i="21"/>
  <c r="K96" i="21"/>
  <c r="K25" i="21"/>
  <c r="K33" i="21"/>
  <c r="K44" i="21"/>
  <c r="K97" i="21"/>
  <c r="K29" i="21"/>
  <c r="K90" i="21"/>
  <c r="K108" i="21"/>
  <c r="K168" i="21"/>
  <c r="K37" i="21"/>
  <c r="K95" i="21"/>
  <c r="K84" i="21"/>
  <c r="K42" i="21"/>
  <c r="K182" i="21"/>
  <c r="K152" i="21"/>
  <c r="K181" i="21"/>
  <c r="K179" i="21"/>
  <c r="K82" i="21"/>
  <c r="K50" i="21"/>
  <c r="K143" i="21"/>
  <c r="K160" i="21"/>
  <c r="K16" i="21"/>
  <c r="K142" i="21"/>
  <c r="K58" i="21"/>
  <c r="K130" i="21"/>
  <c r="K69" i="21"/>
  <c r="K46" i="21"/>
  <c r="K102" i="21"/>
  <c r="K151" i="21"/>
  <c r="K94" i="21"/>
  <c r="K67" i="21"/>
  <c r="K49" i="21"/>
  <c r="K113" i="21"/>
  <c r="K6" i="21"/>
  <c r="K70" i="21"/>
  <c r="K154" i="21"/>
  <c r="K88" i="21"/>
  <c r="K3" i="21"/>
  <c r="K171" i="21"/>
  <c r="K172" i="21"/>
  <c r="K56" i="21"/>
  <c r="K59" i="21"/>
  <c r="K114" i="21"/>
  <c r="K183" i="21"/>
  <c r="K83" i="21"/>
  <c r="K178" i="21"/>
  <c r="K78" i="21"/>
  <c r="K109" i="21"/>
  <c r="K98" i="21"/>
  <c r="K118" i="21"/>
  <c r="K81" i="21"/>
  <c r="K112" i="21"/>
  <c r="K134" i="21"/>
  <c r="K89" i="21"/>
  <c r="K161" i="21"/>
  <c r="K36" i="21"/>
  <c r="K71" i="21"/>
  <c r="K51" i="21"/>
  <c r="K9" i="21"/>
  <c r="K38" i="21"/>
  <c r="K158" i="21"/>
  <c r="K122" i="21"/>
  <c r="K121" i="21"/>
  <c r="K150" i="21"/>
  <c r="K52" i="21"/>
  <c r="K139" i="21"/>
  <c r="K180" i="21"/>
  <c r="K31" i="21"/>
  <c r="K187" i="21"/>
  <c r="K136" i="21"/>
  <c r="K155" i="21"/>
  <c r="K41" i="21"/>
  <c r="K17" i="21"/>
  <c r="K169" i="21"/>
  <c r="K148" i="21"/>
  <c r="K64" i="21"/>
  <c r="K43" i="21"/>
  <c r="K32" i="21"/>
  <c r="K14" i="21"/>
  <c r="K189" i="21"/>
  <c r="K162" i="21"/>
  <c r="K87" i="21"/>
  <c r="K18" i="21"/>
  <c r="K53" i="21"/>
  <c r="K104" i="21"/>
  <c r="K20" i="21"/>
  <c r="K117" i="21"/>
  <c r="K133" i="21"/>
  <c r="K13" i="21"/>
  <c r="K68" i="21"/>
  <c r="K99" i="21"/>
  <c r="K55" i="21"/>
  <c r="K92" i="21"/>
  <c r="K144" i="21"/>
  <c r="K105" i="21"/>
  <c r="K167" i="21"/>
  <c r="K7" i="21"/>
  <c r="K19" i="21"/>
  <c r="K4" i="21"/>
  <c r="K75" i="21"/>
  <c r="K93" i="21"/>
  <c r="K100" i="21"/>
  <c r="K74" i="21"/>
  <c r="K159" i="21"/>
  <c r="K85" i="21"/>
  <c r="K137" i="21"/>
  <c r="K24" i="21"/>
  <c r="K39" i="21"/>
  <c r="D24" i="21"/>
  <c r="D163" i="21"/>
  <c r="D82" i="21"/>
  <c r="D166" i="21"/>
  <c r="D182" i="21"/>
  <c r="D86" i="21"/>
  <c r="D120" i="21"/>
  <c r="D148" i="21"/>
  <c r="D137" i="21"/>
  <c r="D147" i="21"/>
  <c r="D84" i="21"/>
  <c r="D61" i="21"/>
  <c r="D56" i="21"/>
  <c r="D83" i="21"/>
  <c r="D59" i="21"/>
  <c r="D108" i="21"/>
  <c r="D57" i="21"/>
  <c r="D171" i="21"/>
  <c r="D53" i="21"/>
  <c r="D141" i="21"/>
  <c r="D52" i="21"/>
  <c r="D21" i="21"/>
  <c r="D146" i="21"/>
  <c r="D94" i="21"/>
  <c r="D65" i="21"/>
  <c r="D3" i="21"/>
  <c r="D117" i="21"/>
  <c r="D162" i="21"/>
  <c r="D152" i="21"/>
  <c r="D39" i="21"/>
  <c r="D165" i="21"/>
  <c r="D187" i="21"/>
  <c r="D75" i="21"/>
  <c r="D13" i="21"/>
  <c r="D102" i="21"/>
  <c r="D79" i="21"/>
  <c r="D119" i="21"/>
  <c r="D155" i="21"/>
  <c r="D12" i="21"/>
  <c r="D72" i="21"/>
  <c r="D45" i="21"/>
  <c r="D74" i="21"/>
  <c r="D179" i="21"/>
  <c r="D30" i="21"/>
  <c r="D6" i="21"/>
  <c r="D112" i="21"/>
  <c r="D9" i="21"/>
  <c r="D10" i="21"/>
  <c r="D122" i="21"/>
  <c r="D135" i="21"/>
  <c r="D97" i="21"/>
  <c r="D124" i="21"/>
  <c r="D46" i="21"/>
  <c r="D90" i="21"/>
  <c r="D186" i="21"/>
  <c r="D100" i="21"/>
  <c r="D178" i="21"/>
  <c r="D151" i="21"/>
  <c r="D158" i="21"/>
  <c r="D125" i="21"/>
  <c r="D180" i="21"/>
  <c r="D174" i="21"/>
  <c r="D77" i="21"/>
  <c r="D23" i="21"/>
  <c r="D22" i="21"/>
  <c r="D51" i="21"/>
  <c r="D121" i="21"/>
  <c r="D173" i="21"/>
  <c r="D96" i="21"/>
  <c r="D85" i="21"/>
  <c r="D140" i="21"/>
  <c r="D8" i="21"/>
  <c r="D35" i="21"/>
  <c r="D184" i="21"/>
  <c r="D98" i="21"/>
  <c r="D144" i="21"/>
  <c r="D139" i="21"/>
  <c r="D42" i="21"/>
  <c r="D62" i="21"/>
  <c r="D34" i="21"/>
  <c r="D169" i="21"/>
  <c r="D48" i="21"/>
  <c r="D31" i="21"/>
  <c r="D143" i="21"/>
  <c r="D47" i="21"/>
  <c r="D114" i="21"/>
  <c r="D41" i="21"/>
  <c r="D71" i="21"/>
  <c r="D110" i="21"/>
  <c r="D55" i="21"/>
  <c r="D58" i="21"/>
  <c r="D138" i="21"/>
  <c r="D43" i="21"/>
  <c r="D28" i="21"/>
  <c r="D18" i="21"/>
  <c r="D15" i="21"/>
  <c r="D107" i="21"/>
  <c r="D95" i="21"/>
  <c r="D128" i="21"/>
  <c r="D160" i="21"/>
  <c r="D170" i="21"/>
  <c r="D73" i="21"/>
  <c r="D26" i="21"/>
  <c r="D183" i="21"/>
  <c r="D123" i="21"/>
  <c r="D133" i="21"/>
  <c r="D27" i="21"/>
  <c r="D88" i="21"/>
  <c r="D105" i="21"/>
  <c r="D185" i="21"/>
  <c r="D113" i="21"/>
  <c r="D111" i="21"/>
  <c r="D175" i="21"/>
  <c r="D134" i="21"/>
  <c r="D101" i="21"/>
  <c r="D64" i="21"/>
  <c r="D142" i="21"/>
  <c r="D87" i="21"/>
  <c r="D164" i="21"/>
  <c r="D36" i="21"/>
  <c r="D157" i="21"/>
  <c r="D76" i="21"/>
  <c r="D50" i="21"/>
  <c r="D131" i="21"/>
  <c r="D80" i="21"/>
  <c r="D177" i="21"/>
  <c r="D2" i="21"/>
  <c r="D106" i="21"/>
  <c r="D16" i="21"/>
  <c r="F40" i="21"/>
  <c r="F54" i="21"/>
  <c r="F149" i="21"/>
  <c r="F109" i="21"/>
  <c r="D167" i="21"/>
  <c r="D132" i="21"/>
  <c r="D103" i="21"/>
  <c r="D78" i="21"/>
  <c r="D156" i="21"/>
  <c r="D154" i="21"/>
  <c r="D32" i="21"/>
  <c r="D69" i="21"/>
  <c r="D130" i="21"/>
  <c r="D89" i="21"/>
  <c r="D116" i="21"/>
  <c r="D145" i="21"/>
  <c r="D159" i="21"/>
  <c r="D70" i="21"/>
  <c r="D99" i="21"/>
  <c r="D81" i="21"/>
  <c r="D115" i="21"/>
  <c r="D93" i="21"/>
  <c r="D44" i="21"/>
  <c r="D33" i="21"/>
  <c r="D19" i="21"/>
  <c r="D136" i="21"/>
  <c r="D37" i="21"/>
  <c r="D161" i="21"/>
  <c r="D67" i="21"/>
  <c r="D118" i="21"/>
  <c r="D49" i="21"/>
  <c r="D68" i="21"/>
  <c r="D66" i="21"/>
  <c r="D14" i="21"/>
  <c r="D188" i="21"/>
  <c r="D181" i="21"/>
  <c r="D126" i="21"/>
  <c r="D153" i="21"/>
  <c r="D127" i="21"/>
  <c r="D91" i="21"/>
  <c r="D172" i="21"/>
  <c r="D129" i="21"/>
  <c r="D189" i="21"/>
  <c r="D63" i="21"/>
  <c r="D168" i="21"/>
  <c r="D150" i="21"/>
  <c r="D7" i="21"/>
  <c r="D4" i="21"/>
  <c r="D38" i="21"/>
  <c r="D176" i="21"/>
  <c r="D29" i="21"/>
  <c r="D20" i="21"/>
  <c r="D92" i="21"/>
  <c r="D104" i="21"/>
  <c r="D5" i="21"/>
  <c r="D60" i="21"/>
  <c r="D25" i="21"/>
  <c r="D11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F58278-2A8B-4725-B8FC-592DDA92C8CB}" keepAlive="1" name="Query - Batted Ball - Batter" description="Connection to the 'Batted Ball - Batter' query in the workbook." type="5" refreshedVersion="8" background="1" saveData="1">
    <dbPr connection="Provider=Microsoft.Mashup.OleDb.1;Data Source=$Workbook$;Location=&quot;Batted Ball - Batter&quot;;Extended Properties=&quot;&quot;" command="SELECT * FROM [Batted Ball - Batter]"/>
  </connection>
  <connection id="2" xr16:uid="{EAA84787-B7EF-45FA-A228-E54857327DBF}" keepAlive="1" name="Query - Batting - Career" description="Connection to the 'Batting - Career' query in the workbook." type="5" refreshedVersion="8" background="1" saveData="1">
    <dbPr connection="Provider=Microsoft.Mashup.OleDb.1;Data Source=$Workbook$;Location=&quot;Batting - Career&quot;;Extended Properties=&quot;&quot;" command="SELECT * FROM [Batting - Career]"/>
  </connection>
  <connection id="3" xr16:uid="{CE0154DA-86A8-49C1-AE33-D0970FBF0A22}" keepAlive="1" name="Query - FanGraphs Standings" description="Connection to the 'FanGraphs Standings' query in the workbook." type="5" refreshedVersion="8" background="1" saveData="1">
    <dbPr connection="Provider=Microsoft.Mashup.OleDb.1;Data Source=$Workbook$;Location=&quot;FanGraphs Standings&quot;;Extended Properties=&quot;&quot;" command="SELECT * FROM [FanGraphs Standings]"/>
  </connection>
  <connection id="4" xr16:uid="{E5348D17-1842-4429-9AE5-9A16BC1ACDB7}" keepAlive="1" name="Query - Individual Batting - Dashboard" description="Connection to the 'Individual Batting - Dashboard' query in the workbook." type="5" refreshedVersion="8" background="1" saveData="1">
    <dbPr connection="Provider=Microsoft.Mashup.OleDb.1;Data Source=$Workbook$;Location=&quot;Individual Batting - Dashboard&quot;;Extended Properties=&quot;&quot;" command="SELECT * FROM [Individual Batting - Dashboard]"/>
  </connection>
  <connection id="5" xr16:uid="{AE8FE4D1-C396-4BF0-A898-A9C78FE03092}" keepAlive="1" name="Query - Individual Pitching - Advanced" description="Connection to the 'Individual Pitching - Advanced' query in the workbook." type="5" refreshedVersion="8" background="1" saveData="1">
    <dbPr connection="Provider=Microsoft.Mashup.OleDb.1;Data Source=$Workbook$;Location=&quot;Individual Pitching - Advanced&quot;;Extended Properties=&quot;&quot;" command="SELECT * FROM [Individual Pitching - Advanced]"/>
  </connection>
  <connection id="6" xr16:uid="{277F0B2B-7651-40D3-B98F-EA93A497BFE1}" keepAlive="1" name="Query - Individual Pitching - Dashboard" description="Connection to the 'Individual Pitching - Dashboard' query in the workbook." type="5" refreshedVersion="8" background="1" saveData="1">
    <dbPr connection="Provider=Microsoft.Mashup.OleDb.1;Data Source=$Workbook$;Location=&quot;Individual Pitching - Dashboard&quot;;Extended Properties=&quot;&quot;" command="SELECT * FROM [Individual Pitching - Dashboard]"/>
  </connection>
  <connection id="7" xr16:uid="{48EF5110-F3DA-40D1-BC91-2EAC3F87BAFC}" keepAlive="1" name="Query - Individual Pitching - Value" description="Connection to the 'Individual Pitching - Value' query in the workbook." type="5" refreshedVersion="8" background="1" saveData="1">
    <dbPr connection="Provider=Microsoft.Mashup.OleDb.1;Data Source=$Workbook$;Location=&quot;Individual Pitching - Value&quot;;Extended Properties=&quot;&quot;" command="SELECT * FROM [Individual Pitching - Value]"/>
  </connection>
  <connection id="8" xr16:uid="{2181265B-5847-4A6A-9345-9BE68CB6A416}" keepAlive="1" name="Query - Individual Pitching - Win Probability" description="Connection to the 'Individual Pitching - Win Probability' query in the workbook." type="5" refreshedVersion="8" background="1" saveData="1">
    <dbPr connection="Provider=Microsoft.Mashup.OleDb.1;Data Source=$Workbook$;Location=&quot;Individual Pitching - Win Probability&quot;;Extended Properties=&quot;&quot;" command="SELECT * FROM [Individual Pitching - Win Probability]"/>
  </connection>
  <connection id="9" xr16:uid="{117EBBC0-75C8-47DC-BC55-502CC486A638}" keepAlive="1" name="Query - League Batting Stats" description="Connection to the 'League Batting Stats' query in the workbook." type="5" refreshedVersion="8" background="1" saveData="1">
    <dbPr connection="Provider=Microsoft.Mashup.OleDb.1;Data Source=$Workbook$;Location=&quot;League Batting Stats&quot;;Extended Properties=&quot;&quot;" command="SELECT * FROM [League Batting Stats]"/>
  </connection>
  <connection id="10" xr16:uid="{CB3754B9-E333-4E45-A2EB-3B856B1324B6}" keepAlive="1" name="Query - Pitching - Career" description="Connection to the 'Pitching - Career' query in the workbook." type="5" refreshedVersion="8" background="1" saveData="1">
    <dbPr connection="Provider=Microsoft.Mashup.OleDb.1;Data Source=$Workbook$;Location=&quot;Pitching - Career&quot;;Extended Properties=&quot;&quot;" command="SELECT * FROM [Pitching - Career]"/>
  </connection>
  <connection id="11" xr16:uid="{0280ECAF-7139-4969-B5F5-9F3B00C45E5D}" keepAlive="1" name="Query - Statcast - Batter" description="Connection to the 'Statcast - Batter' query in the workbook." type="5" refreshedVersion="8" background="1" saveData="1">
    <dbPr connection="Provider=Microsoft.Mashup.OleDb.1;Data Source=$Workbook$;Location=&quot;Statcast - Batter&quot;;Extended Properties=&quot;&quot;" command="SELECT * FROM [Statcast - Batter]"/>
  </connection>
  <connection id="12" xr16:uid="{62A22F32-0B63-4A8D-B93C-08E6ED3A47FA}" keepAlive="1" name="Query - Team Batting - Advanced" description="Connection to the 'Team Batting - Advanced' query in the workbook." type="5" refreshedVersion="8" background="1" saveData="1">
    <dbPr connection="Provider=Microsoft.Mashup.OleDb.1;Data Source=$Workbook$;Location=&quot;Team Batting - Advanced&quot;;Extended Properties=&quot;&quot;" command="SELECT * FROM [Team Batting - Advanced]"/>
  </connection>
  <connection id="13" xr16:uid="{21300538-2049-4190-B274-5031EAF8447D}" keepAlive="1" name="Query - Team Batting - Dashboard" description="Connection to the 'Team Batting - Dashboard' query in the workbook." type="5" refreshedVersion="8" background="1" saveData="1">
    <dbPr connection="Provider=Microsoft.Mashup.OleDb.1;Data Source=$Workbook$;Location=&quot;Team Batting - Dashboard&quot;;Extended Properties=&quot;&quot;" command="SELECT * FROM [Team Batting - Dashboard]"/>
  </connection>
  <connection id="14" xr16:uid="{C084E0E0-6B6C-485E-9F84-6E41502C7DCB}" keepAlive="1" name="Query - Team Pitching - Advanced" description="Connection to the 'Team Pitching - Advanced' query in the workbook." type="5" refreshedVersion="8" background="1" saveData="1">
    <dbPr connection="Provider=Microsoft.Mashup.OleDb.1;Data Source=$Workbook$;Location=&quot;Team Pitching - Advanced&quot;;Extended Properties=&quot;&quot;" command="SELECT * FROM [Team Pitching - Advanced]"/>
  </connection>
  <connection id="15" xr16:uid="{0241408F-1369-46F0-AD19-F80DAA26D927}" keepAlive="1" name="Query - Team Pitching - Dashboard" description="Connection to the 'Team Pitching - Dashboard' query in the workbook." type="5" refreshedVersion="8" background="1" saveData="1">
    <dbPr connection="Provider=Microsoft.Mashup.OleDb.1;Data Source=$Workbook$;Location=&quot;Team Pitching - Dashboard&quot;;Extended Properties=&quot;&quot;" command="SELECT * FROM [Team Pitching - Dashboard]"/>
  </connection>
</connections>
</file>

<file path=xl/sharedStrings.xml><?xml version="1.0" encoding="utf-8"?>
<sst xmlns="http://schemas.openxmlformats.org/spreadsheetml/2006/main" count="10019" uniqueCount="2112">
  <si>
    <t>Name</t>
  </si>
  <si>
    <t>Team</t>
  </si>
  <si>
    <t>PA</t>
  </si>
  <si>
    <t>Events</t>
  </si>
  <si>
    <t>EV</t>
  </si>
  <si>
    <t>maxEV</t>
  </si>
  <si>
    <t>LA</t>
  </si>
  <si>
    <t>Barrels</t>
  </si>
  <si>
    <t>Barrel%</t>
  </si>
  <si>
    <t>HardHit</t>
  </si>
  <si>
    <t>HardHit%</t>
  </si>
  <si>
    <t>AVG</t>
  </si>
  <si>
    <t>xBA</t>
  </si>
  <si>
    <t>SLG</t>
  </si>
  <si>
    <t>xSLG</t>
  </si>
  <si>
    <t>wOBA</t>
  </si>
  <si>
    <t>xwOBA</t>
  </si>
  <si>
    <t>Gunnar Henderson</t>
  </si>
  <si>
    <t>BAL</t>
  </si>
  <si>
    <t>Bobby Witt Jr.</t>
  </si>
  <si>
    <t>KCR</t>
  </si>
  <si>
    <t>Juan Soto</t>
  </si>
  <si>
    <t>NYY</t>
  </si>
  <si>
    <t>William Contreras</t>
  </si>
  <si>
    <t>MIL</t>
  </si>
  <si>
    <t>Vladimir Guerrero Jr.</t>
  </si>
  <si>
    <t>TOR</t>
  </si>
  <si>
    <t>Shohei Ohtani</t>
  </si>
  <si>
    <t>LAD</t>
  </si>
  <si>
    <t>Seiya Suzuki</t>
  </si>
  <si>
    <t>CHC</t>
  </si>
  <si>
    <t>Matt Olson</t>
  </si>
  <si>
    <t>ATL</t>
  </si>
  <si>
    <t>Jordan Westburg</t>
  </si>
  <si>
    <t>Ryan McMahon</t>
  </si>
  <si>
    <t>COL</t>
  </si>
  <si>
    <t>Lawrence Butler</t>
  </si>
  <si>
    <t>OAK</t>
  </si>
  <si>
    <t>Michael Busch</t>
  </si>
  <si>
    <t>Oneil Cruz</t>
  </si>
  <si>
    <t>PIT</t>
  </si>
  <si>
    <t>Ketel Marte</t>
  </si>
  <si>
    <t>ARI</t>
  </si>
  <si>
    <t>Matt Chapman</t>
  </si>
  <si>
    <t>SFG</t>
  </si>
  <si>
    <t>Adolis Garcia</t>
  </si>
  <si>
    <t>TEX</t>
  </si>
  <si>
    <t>Aaron Judge</t>
  </si>
  <si>
    <t>Yordan Alvarez</t>
  </si>
  <si>
    <t>HOU</t>
  </si>
  <si>
    <t>Kyle Schwarber</t>
  </si>
  <si>
    <t>PHI</t>
  </si>
  <si>
    <t>Ty France</t>
  </si>
  <si>
    <t>SEA</t>
  </si>
  <si>
    <t>Logan O'Hoppe</t>
  </si>
  <si>
    <t>LAA</t>
  </si>
  <si>
    <t>Brandon Marsh</t>
  </si>
  <si>
    <t>Elly De La Cruz</t>
  </si>
  <si>
    <t>CIN</t>
  </si>
  <si>
    <t>Cal Raleigh</t>
  </si>
  <si>
    <t>Tyler O'Neill</t>
  </si>
  <si>
    <t>BOS</t>
  </si>
  <si>
    <t>Alex Kirilloff</t>
  </si>
  <si>
    <t>MIN</t>
  </si>
  <si>
    <t>Brandon Nimmo</t>
  </si>
  <si>
    <t>NYM</t>
  </si>
  <si>
    <t>Marcell Ozuna</t>
  </si>
  <si>
    <t>Giancarlo Stanton</t>
  </si>
  <si>
    <t>Mookie Betts</t>
  </si>
  <si>
    <t>Kyle Tucker</t>
  </si>
  <si>
    <t>Carlos Santana</t>
  </si>
  <si>
    <t>Randy Arozarena</t>
  </si>
  <si>
    <t>TBR</t>
  </si>
  <si>
    <t>Christopher Morel</t>
  </si>
  <si>
    <t>Maikel Garcia</t>
  </si>
  <si>
    <t>Jurickson Profar</t>
  </si>
  <si>
    <t>SDP</t>
  </si>
  <si>
    <t>Jose Siri</t>
  </si>
  <si>
    <t>Bryce Harper</t>
  </si>
  <si>
    <t>Ryan Mountcastle</t>
  </si>
  <si>
    <t>CJ Abrams</t>
  </si>
  <si>
    <t>WSN</t>
  </si>
  <si>
    <t>MJ Melendez</t>
  </si>
  <si>
    <t>Austin Riley</t>
  </si>
  <si>
    <t>Jung Hoo Lee</t>
  </si>
  <si>
    <t>Christian Encarnacion-Strand</t>
  </si>
  <si>
    <t>Teoscar Hernandez</t>
  </si>
  <si>
    <t>Ian Happ</t>
  </si>
  <si>
    <t>Michael Harris II</t>
  </si>
  <si>
    <t>Nelson Velazquez</t>
  </si>
  <si>
    <t>Josh Bell</t>
  </si>
  <si>
    <t>MIA</t>
  </si>
  <si>
    <t>Taylor Ward</t>
  </si>
  <si>
    <t>Ezequiel Tovar</t>
  </si>
  <si>
    <t>Yainer Diaz</t>
  </si>
  <si>
    <t>Julio Rodriguez</t>
  </si>
  <si>
    <t>Josh Naylor</t>
  </si>
  <si>
    <t>CLE</t>
  </si>
  <si>
    <t>Shea Langeliers</t>
  </si>
  <si>
    <t>Rowdy Tellez</t>
  </si>
  <si>
    <t>Vinnie Pasquantino</t>
  </si>
  <si>
    <t>Adley Rutschman</t>
  </si>
  <si>
    <t>Justin Turner</t>
  </si>
  <si>
    <t>Mark Canha</t>
  </si>
  <si>
    <t>DET</t>
  </si>
  <si>
    <t>Lourdes Gurriel Jr.</t>
  </si>
  <si>
    <t>Anthony Volpe</t>
  </si>
  <si>
    <t>Manny Machado</t>
  </si>
  <si>
    <t>Christian Walker</t>
  </si>
  <si>
    <t>Will Benson</t>
  </si>
  <si>
    <t>Jarren Duran</t>
  </si>
  <si>
    <t>Salvador Perez</t>
  </si>
  <si>
    <t>Jake Cronenworth</t>
  </si>
  <si>
    <t>Jazz Chisholm Jr.</t>
  </si>
  <si>
    <t>Byron Buxton</t>
  </si>
  <si>
    <t>Starling Marte</t>
  </si>
  <si>
    <t>Michael Conforto</t>
  </si>
  <si>
    <t>Yandy Diaz</t>
  </si>
  <si>
    <t>Masyn Winn</t>
  </si>
  <si>
    <t>STL</t>
  </si>
  <si>
    <t>Brendan Donovan</t>
  </si>
  <si>
    <t>Spencer Steer</t>
  </si>
  <si>
    <t>Ronald Acuna Jr.</t>
  </si>
  <si>
    <t>Trea Turner</t>
  </si>
  <si>
    <t>Triston Casas</t>
  </si>
  <si>
    <t>Joey Gallo</t>
  </si>
  <si>
    <t>Fernando Tatis Jr.</t>
  </si>
  <si>
    <t>Jake Burger</t>
  </si>
  <si>
    <t>Lane Thomas</t>
  </si>
  <si>
    <t>Gleyber Torres</t>
  </si>
  <si>
    <t>Corey Seager</t>
  </si>
  <si>
    <t>Jose Altuve</t>
  </si>
  <si>
    <t>Mitch Garver</t>
  </si>
  <si>
    <t>Andrew Vaughn</t>
  </si>
  <si>
    <t>CHW</t>
  </si>
  <si>
    <t>Nolan Jones</t>
  </si>
  <si>
    <t>Jackson Merrill</t>
  </si>
  <si>
    <t>Colt Keith</t>
  </si>
  <si>
    <t>Alex Bregman</t>
  </si>
  <si>
    <t>Cedric Mullins II</t>
  </si>
  <si>
    <t>Jesse Winker</t>
  </si>
  <si>
    <t>Zack Gelof</t>
  </si>
  <si>
    <t>Edouard Julien</t>
  </si>
  <si>
    <t>Orlando Arcia</t>
  </si>
  <si>
    <t>Cody Bellinger</t>
  </si>
  <si>
    <t>Francisco Alvarez</t>
  </si>
  <si>
    <t>Jorge Soler</t>
  </si>
  <si>
    <t>Jeremy Pena</t>
  </si>
  <si>
    <t>Anthony Rendon</t>
  </si>
  <si>
    <t>Dansby Swanson</t>
  </si>
  <si>
    <t>Willy Adames</t>
  </si>
  <si>
    <t>Rhys Hoskins</t>
  </si>
  <si>
    <t>Pete Alonso</t>
  </si>
  <si>
    <t>Masataka Yoshida</t>
  </si>
  <si>
    <t>J.T. Realmuto</t>
  </si>
  <si>
    <t>Daulton Varsho</t>
  </si>
  <si>
    <t>Alejandro Kirk</t>
  </si>
  <si>
    <t>Jonah Heim</t>
  </si>
  <si>
    <t>Freddie Freeman</t>
  </si>
  <si>
    <t>Jose Ramirez</t>
  </si>
  <si>
    <t>Riley Greene</t>
  </si>
  <si>
    <t>Leody Taveras</t>
  </si>
  <si>
    <t>Mike Trout</t>
  </si>
  <si>
    <t>Brayan Rocchio</t>
  </si>
  <si>
    <t>Brice Turang</t>
  </si>
  <si>
    <t>Bo Bichette</t>
  </si>
  <si>
    <t>Eugenio Suarez</t>
  </si>
  <si>
    <t>Will Smith</t>
  </si>
  <si>
    <t>Zach Neto</t>
  </si>
  <si>
    <t>Francisco Lindor</t>
  </si>
  <si>
    <t>Ke'Bryan Hayes</t>
  </si>
  <si>
    <t>Anthony Santander</t>
  </si>
  <si>
    <t>Victor Scott</t>
  </si>
  <si>
    <t>Brenton Doyle</t>
  </si>
  <si>
    <t>Brendan Rodgers</t>
  </si>
  <si>
    <t>Bryan De La Cruz</t>
  </si>
  <si>
    <t>Oswaldo Cabrera</t>
  </si>
  <si>
    <t>Elias Diaz</t>
  </si>
  <si>
    <t>Nick Castellanos</t>
  </si>
  <si>
    <t>Jeimer Candelario</t>
  </si>
  <si>
    <t>Thairo Estrada</t>
  </si>
  <si>
    <t>Ozzie Albies</t>
  </si>
  <si>
    <t>Max Muncy</t>
  </si>
  <si>
    <t>Anthony Rizzo</t>
  </si>
  <si>
    <t>Marcus Semien</t>
  </si>
  <si>
    <t>Andrew Benintendi</t>
  </si>
  <si>
    <t>Henry Davis</t>
  </si>
  <si>
    <t>Nick Ahmed</t>
  </si>
  <si>
    <t>Paul Goldschmidt</t>
  </si>
  <si>
    <t>Seth Brown</t>
  </si>
  <si>
    <t>Brandon Drury</t>
  </si>
  <si>
    <t>Joey Meneses</t>
  </si>
  <si>
    <t>Isaac Paredes</t>
  </si>
  <si>
    <t>Ha-seong Kim</t>
  </si>
  <si>
    <t>Amed Rosario</t>
  </si>
  <si>
    <t>Andres Gimenez</t>
  </si>
  <si>
    <t>Charlie Blackmon</t>
  </si>
  <si>
    <t>Jonathan India</t>
  </si>
  <si>
    <t>Nolan Schanuel</t>
  </si>
  <si>
    <t>George Springer</t>
  </si>
  <si>
    <t>Jared Triolo</t>
  </si>
  <si>
    <t>Mitch Haniger</t>
  </si>
  <si>
    <t>Tim Anderson</t>
  </si>
  <si>
    <t>Willi Castro</t>
  </si>
  <si>
    <t>Wyatt Langford</t>
  </si>
  <si>
    <t>Bryan Reynolds</t>
  </si>
  <si>
    <t>Spencer Torkelson</t>
  </si>
  <si>
    <t>Evan Carter</t>
  </si>
  <si>
    <t>Nolan Gorman</t>
  </si>
  <si>
    <t>Jorge Polanco</t>
  </si>
  <si>
    <t>Jack Suwinski</t>
  </si>
  <si>
    <t>J.P. Crawford</t>
  </si>
  <si>
    <t>J.J. Bleday</t>
  </si>
  <si>
    <t>Nolan Arenado</t>
  </si>
  <si>
    <t>Sal Frelick</t>
  </si>
  <si>
    <t>Javier Baez</t>
  </si>
  <si>
    <t>Alec Bohm</t>
  </si>
  <si>
    <t>Nico Hoerner</t>
  </si>
  <si>
    <t>Jeff McNeil</t>
  </si>
  <si>
    <t>Alex Verdugo</t>
  </si>
  <si>
    <t>Jackson Chourio</t>
  </si>
  <si>
    <t>Luis Campusano</t>
  </si>
  <si>
    <t>Steven Kwan</t>
  </si>
  <si>
    <t>Luis Arraez</t>
  </si>
  <si>
    <t>Ceddanne Rafaela</t>
  </si>
  <si>
    <t>Bryson Stott</t>
  </si>
  <si>
    <t>Jared Walsh</t>
  </si>
  <si>
    <t>Xander Bogaerts</t>
  </si>
  <si>
    <t>Ryan Noda</t>
  </si>
  <si>
    <t>Harold Ramirez</t>
  </si>
  <si>
    <t>Jose Caballero</t>
  </si>
  <si>
    <t>Brett Baty</t>
  </si>
  <si>
    <t>Ryan Jeffers</t>
  </si>
  <si>
    <t>Corbin Carroll</t>
  </si>
  <si>
    <t>Connor Joe</t>
  </si>
  <si>
    <t>BABIP</t>
  </si>
  <si>
    <t>GB/FB</t>
  </si>
  <si>
    <t>LD%</t>
  </si>
  <si>
    <t>GB%</t>
  </si>
  <si>
    <t>FB%</t>
  </si>
  <si>
    <t>IFFB%</t>
  </si>
  <si>
    <t>HR/FB</t>
  </si>
  <si>
    <t>IFH</t>
  </si>
  <si>
    <t>IFH%</t>
  </si>
  <si>
    <t>BUH</t>
  </si>
  <si>
    <t>BUH%</t>
  </si>
  <si>
    <t>Pull%</t>
  </si>
  <si>
    <t>Cent%</t>
  </si>
  <si>
    <t>Oppo%</t>
  </si>
  <si>
    <t>Soft%</t>
  </si>
  <si>
    <t>Med%</t>
  </si>
  <si>
    <t>Hard%</t>
  </si>
  <si>
    <t>K/9</t>
  </si>
  <si>
    <t>BB/9</t>
  </si>
  <si>
    <t>K/BB</t>
  </si>
  <si>
    <t>HR/9</t>
  </si>
  <si>
    <t>K%</t>
  </si>
  <si>
    <t>BB%</t>
  </si>
  <si>
    <t>K-BB%</t>
  </si>
  <si>
    <t>WHIP</t>
  </si>
  <si>
    <t>LOB%</t>
  </si>
  <si>
    <t>ERA-</t>
  </si>
  <si>
    <t>FIP-</t>
  </si>
  <si>
    <t>xFIP-</t>
  </si>
  <si>
    <t>ERA</t>
  </si>
  <si>
    <t>FIP</t>
  </si>
  <si>
    <t>E-F</t>
  </si>
  <si>
    <t>xFIP</t>
  </si>
  <si>
    <t>SIERA</t>
  </si>
  <si>
    <t>Reid Detmers</t>
  </si>
  <si>
    <t>Zac Gallen</t>
  </si>
  <si>
    <t>Cristopher Sanchez</t>
  </si>
  <si>
    <t>Tanner Houck</t>
  </si>
  <si>
    <t>Reynaldo Lopez</t>
  </si>
  <si>
    <t>Kutter Crawford</t>
  </si>
  <si>
    <t>Yusei Kikuchi</t>
  </si>
  <si>
    <t>Garrett Crochet</t>
  </si>
  <si>
    <t>Cole Ragans</t>
  </si>
  <si>
    <t>Freddy Peralta</t>
  </si>
  <si>
    <t>Cody Bradford</t>
  </si>
  <si>
    <t>Trevor Rogers</t>
  </si>
  <si>
    <t>Zack Littell</t>
  </si>
  <si>
    <t>Joe Ryan</t>
  </si>
  <si>
    <t>Zack Wheeler</t>
  </si>
  <si>
    <t>Ranger Suarez</t>
  </si>
  <si>
    <t>Paul Blackburn</t>
  </si>
  <si>
    <t>Dylan Cease</t>
  </si>
  <si>
    <t>Tarik Skubal</t>
  </si>
  <si>
    <t>Ronel Blanco</t>
  </si>
  <si>
    <t>Seth Lugo</t>
  </si>
  <si>
    <t>George Kirby</t>
  </si>
  <si>
    <t>Luis Castillo</t>
  </si>
  <si>
    <t>Jared Jones</t>
  </si>
  <si>
    <t>Logan Webb</t>
  </si>
  <si>
    <t>Jordan Hicks</t>
  </si>
  <si>
    <t>Ross Stripling</t>
  </si>
  <si>
    <t>Corbin Burnes</t>
  </si>
  <si>
    <t>Michael Wacha</t>
  </si>
  <si>
    <t>Jake Irvin</t>
  </si>
  <si>
    <t>Martin Perez</t>
  </si>
  <si>
    <t>Pablo Lopez</t>
  </si>
  <si>
    <t>Logan Gilbert</t>
  </si>
  <si>
    <t>Chris Sale</t>
  </si>
  <si>
    <t>Mitch Keller</t>
  </si>
  <si>
    <t>Grayson Rodriguez</t>
  </si>
  <si>
    <t>Tyler Glasnow</t>
  </si>
  <si>
    <t>Hunter Greene</t>
  </si>
  <si>
    <t>Jose Berrios</t>
  </si>
  <si>
    <t>Cristian Javier</t>
  </si>
  <si>
    <t>Bryce Miller</t>
  </si>
  <si>
    <t>Steven Matz</t>
  </si>
  <si>
    <t>Luis Severino</t>
  </si>
  <si>
    <t>Merrill Kelly</t>
  </si>
  <si>
    <t>Yu Darvish</t>
  </si>
  <si>
    <t>Nathan Eovaldi</t>
  </si>
  <si>
    <t>Miles Mikolas</t>
  </si>
  <si>
    <t>Marcus Stroman</t>
  </si>
  <si>
    <t>Brady Singer</t>
  </si>
  <si>
    <t>Nestor Cortes</t>
  </si>
  <si>
    <t>Keaton Winn</t>
  </si>
  <si>
    <t>Brandon Pfaadt</t>
  </si>
  <si>
    <t>Ryan Weathers</t>
  </si>
  <si>
    <t>Zach Eflin</t>
  </si>
  <si>
    <t>Jack Flaherty</t>
  </si>
  <si>
    <t>Charlie Morton</t>
  </si>
  <si>
    <t>Aaron Civale</t>
  </si>
  <si>
    <t>Tyler Anderson</t>
  </si>
  <si>
    <t>Carlos Rodon</t>
  </si>
  <si>
    <t>Andrew Abbott</t>
  </si>
  <si>
    <t>Ryan Feltner</t>
  </si>
  <si>
    <t>Jose Quintana</t>
  </si>
  <si>
    <t>Chris Bassitt</t>
  </si>
  <si>
    <t>Patrick Corbin</t>
  </si>
  <si>
    <t>Brayan Bello</t>
  </si>
  <si>
    <t>J.P. France</t>
  </si>
  <si>
    <t>Logan Allen</t>
  </si>
  <si>
    <t>Lance Lynn</t>
  </si>
  <si>
    <t>Bailey Falter</t>
  </si>
  <si>
    <t>Kyle Harrison</t>
  </si>
  <si>
    <t>Tanner Bibee</t>
  </si>
  <si>
    <t>Joe Musgrove</t>
  </si>
  <si>
    <t>JP Sears</t>
  </si>
  <si>
    <t>Austin Gomber</t>
  </si>
  <si>
    <t>Frankie Montas</t>
  </si>
  <si>
    <t>Aaron Nola</t>
  </si>
  <si>
    <t>Michael King</t>
  </si>
  <si>
    <t>Cal Quantrill</t>
  </si>
  <si>
    <t>Jesus Luzardo</t>
  </si>
  <si>
    <t>Erick Fedde</t>
  </si>
  <si>
    <t>Dane Dunning</t>
  </si>
  <si>
    <t>Kyle Gibson</t>
  </si>
  <si>
    <t>Mike Soroka</t>
  </si>
  <si>
    <t>W</t>
  </si>
  <si>
    <t>L</t>
  </si>
  <si>
    <t>SV</t>
  </si>
  <si>
    <t>G</t>
  </si>
  <si>
    <t>GS</t>
  </si>
  <si>
    <t>IP</t>
  </si>
  <si>
    <t>vFA (pi)</t>
  </si>
  <si>
    <t>xERA</t>
  </si>
  <si>
    <t>WAR</t>
  </si>
  <si>
    <t>WPA</t>
  </si>
  <si>
    <t>-WPA</t>
  </si>
  <si>
    <t>+WPA</t>
  </si>
  <si>
    <t>RE24</t>
  </si>
  <si>
    <t>REW</t>
  </si>
  <si>
    <t>pLI</t>
  </si>
  <si>
    <t>inLI</t>
  </si>
  <si>
    <t>gmLI</t>
  </si>
  <si>
    <t>exLI</t>
  </si>
  <si>
    <t>Pulls</t>
  </si>
  <si>
    <t>WPA/LI</t>
  </si>
  <si>
    <t>Clutch</t>
  </si>
  <si>
    <t>SD</t>
  </si>
  <si>
    <t>MD</t>
  </si>
  <si>
    <t>RA9-WAR</t>
  </si>
  <si>
    <t>BIP-Wins</t>
  </si>
  <si>
    <t>LOB-Wins</t>
  </si>
  <si>
    <t>FDP-Wins</t>
  </si>
  <si>
    <t>RAR</t>
  </si>
  <si>
    <t>Dollars</t>
  </si>
  <si>
    <t>TG</t>
  </si>
  <si>
    <t/>
  </si>
  <si>
    <t>HR</t>
  </si>
  <si>
    <t>R</t>
  </si>
  <si>
    <t>RBI</t>
  </si>
  <si>
    <t>SB</t>
  </si>
  <si>
    <t>ISO</t>
  </si>
  <si>
    <t>OBP</t>
  </si>
  <si>
    <t>wRC+</t>
  </si>
  <si>
    <t>BsR</t>
  </si>
  <si>
    <t>Off</t>
  </si>
  <si>
    <t>Def</t>
  </si>
  <si>
    <t>BB/K</t>
  </si>
  <si>
    <t>OPS</t>
  </si>
  <si>
    <t>Spd</t>
  </si>
  <si>
    <t>UBR</t>
  </si>
  <si>
    <t>wGDP</t>
  </si>
  <si>
    <t>wSB</t>
  </si>
  <si>
    <t>wRC</t>
  </si>
  <si>
    <t>wRAA</t>
  </si>
  <si>
    <t>Abbreviation</t>
  </si>
  <si>
    <t>2024 Year to Date G</t>
  </si>
  <si>
    <t>2024 Year to Date W</t>
  </si>
  <si>
    <t>2024 Year to Date L</t>
  </si>
  <si>
    <t>2024 Year to Date W%</t>
  </si>
  <si>
    <t>2024 Year to Date RDif</t>
  </si>
  <si>
    <t>2024 Year to Date RS/G</t>
  </si>
  <si>
    <t>2024 Year to Date RA/G</t>
  </si>
  <si>
    <t>2024 Projected Rest of Season G</t>
  </si>
  <si>
    <t>2024 Projected Rest of Season W</t>
  </si>
  <si>
    <t>2024 Projected Rest of Season L</t>
  </si>
  <si>
    <t>2024 Projected Rest of Season W%</t>
  </si>
  <si>
    <t>2024 Projected Rest of Season RDif</t>
  </si>
  <si>
    <t>2024 Projected Rest of Season RS/G</t>
  </si>
  <si>
    <t>2024 Projected Rest of Season RA/G</t>
  </si>
  <si>
    <t>2024 Projected Full Season W</t>
  </si>
  <si>
    <t>2024 Projected Full Season L</t>
  </si>
  <si>
    <t>2024 Projected Full Season W%</t>
  </si>
  <si>
    <t>2024 Projected Full Season RDif</t>
  </si>
  <si>
    <t>2024 Projected Full Season RS/G</t>
  </si>
  <si>
    <t>2024 Projected Full Season RA/G</t>
  </si>
  <si>
    <t>Braves</t>
  </si>
  <si>
    <t>Dodgers</t>
  </si>
  <si>
    <t>Yankees</t>
  </si>
  <si>
    <t>Orioles</t>
  </si>
  <si>
    <t>Rays</t>
  </si>
  <si>
    <t>Phillies</t>
  </si>
  <si>
    <t>Blue Jays</t>
  </si>
  <si>
    <t>Astros</t>
  </si>
  <si>
    <t>Diamondbacks</t>
  </si>
  <si>
    <t>Mariners</t>
  </si>
  <si>
    <t>Cubs</t>
  </si>
  <si>
    <t>Padres</t>
  </si>
  <si>
    <t>Brewers</t>
  </si>
  <si>
    <t>Mets</t>
  </si>
  <si>
    <t>Rangers</t>
  </si>
  <si>
    <t>Cardinals</t>
  </si>
  <si>
    <t>Giants</t>
  </si>
  <si>
    <t>Red Sox</t>
  </si>
  <si>
    <t>Guardians</t>
  </si>
  <si>
    <t>Royals</t>
  </si>
  <si>
    <t>Twins</t>
  </si>
  <si>
    <t>Pirates</t>
  </si>
  <si>
    <t>Tigers</t>
  </si>
  <si>
    <t>Reds</t>
  </si>
  <si>
    <t>Angels</t>
  </si>
  <si>
    <t>Marlins</t>
  </si>
  <si>
    <t>Athletics</t>
  </si>
  <si>
    <t>Nationals</t>
  </si>
  <si>
    <t>White Sox</t>
  </si>
  <si>
    <t>Rockies</t>
  </si>
  <si>
    <t>HomeWins</t>
  </si>
  <si>
    <t>HomeLosses</t>
  </si>
  <si>
    <t>HomeWinningPct</t>
  </si>
  <si>
    <t>AwayWins</t>
  </si>
  <si>
    <t>AwayLosses</t>
  </si>
  <si>
    <t>AwayWinningPct</t>
  </si>
  <si>
    <t>TotalWinningPct</t>
  </si>
  <si>
    <t>HomeSplit</t>
  </si>
  <si>
    <t>RelativeDiff</t>
  </si>
  <si>
    <t>Andrew McCutchen</t>
  </si>
  <si>
    <t>Brandon Crawford</t>
  </si>
  <si>
    <t>Jose Abreu</t>
  </si>
  <si>
    <t>Kevin Kiermaier</t>
  </si>
  <si>
    <t>Rafael Devers</t>
  </si>
  <si>
    <t>Whit Merrifield</t>
  </si>
  <si>
    <t>Willson Contreras</t>
  </si>
  <si>
    <t>Travis d'Arnaud</t>
  </si>
  <si>
    <t>Yan Gomes</t>
  </si>
  <si>
    <t>Chris Taylor</t>
  </si>
  <si>
    <t>Christian Vazquez</t>
  </si>
  <si>
    <t>Joc Pederson</t>
  </si>
  <si>
    <t>Gary Sanchez</t>
  </si>
  <si>
    <t>Wilmer Flores</t>
  </si>
  <si>
    <t>Martin Maldonado</t>
  </si>
  <si>
    <t>Randal Grichuk</t>
  </si>
  <si>
    <t>Eddie Rosario</t>
  </si>
  <si>
    <t>Aaron Hicks</t>
  </si>
  <si>
    <t>Adam Duvall</t>
  </si>
  <si>
    <t>Harrison Bader</t>
  </si>
  <si>
    <t>Adam Frazier</t>
  </si>
  <si>
    <t>Kevin Pillar</t>
  </si>
  <si>
    <t>Michael A. Taylor</t>
  </si>
  <si>
    <t>Miguel Rojas</t>
  </si>
  <si>
    <t>Ramon Laureano</t>
  </si>
  <si>
    <t>Enrique Hernandez</t>
  </si>
  <si>
    <t>Hunter Renfroe</t>
  </si>
  <si>
    <t>Mike Yastrzemski</t>
  </si>
  <si>
    <t>Manuel Margot</t>
  </si>
  <si>
    <t>Joey Wendle</t>
  </si>
  <si>
    <t>Trent Grisham</t>
  </si>
  <si>
    <t>Danny Jansen</t>
  </si>
  <si>
    <t>Paul DeJong</t>
  </si>
  <si>
    <t>Robbie Grossman</t>
  </si>
  <si>
    <t>Avisail Garcia</t>
  </si>
  <si>
    <t>Miguel Sano</t>
  </si>
  <si>
    <t>Austin Barnes</t>
  </si>
  <si>
    <t>Omar Narvaez</t>
  </si>
  <si>
    <t>Chas McCormick</t>
  </si>
  <si>
    <t>Austin Hedges</t>
  </si>
  <si>
    <t>Nicky Lopez</t>
  </si>
  <si>
    <t>David Fletcher</t>
  </si>
  <si>
    <t>Austin Hays</t>
  </si>
  <si>
    <t>Tucker Barnhart</t>
  </si>
  <si>
    <t>Austin Slater</t>
  </si>
  <si>
    <t>Cavan Biggio</t>
  </si>
  <si>
    <t>Jose Trevino</t>
  </si>
  <si>
    <t>Kyle Farmer</t>
  </si>
  <si>
    <t>Dylan Moore</t>
  </si>
  <si>
    <t>Niko Goodrum</t>
  </si>
  <si>
    <t>Luis Urias</t>
  </si>
  <si>
    <t>Jacob Stallings</t>
  </si>
  <si>
    <t>Eloy Jimenez</t>
  </si>
  <si>
    <t>Tom Murphy</t>
  </si>
  <si>
    <t>Josh Rojas</t>
  </si>
  <si>
    <t>Garrett Cooper</t>
  </si>
  <si>
    <t>Santiago Espinal</t>
  </si>
  <si>
    <t>Isiah Kiner-Falefa</t>
  </si>
  <si>
    <t>Ramon Urias</t>
  </si>
  <si>
    <t>James McCann</t>
  </si>
  <si>
    <t>Carson Kelly</t>
  </si>
  <si>
    <t>Mike Tauchman</t>
  </si>
  <si>
    <t>Gavin Lux</t>
  </si>
  <si>
    <t>Patrick Wisdom</t>
  </si>
  <si>
    <t>Victor Caratini</t>
  </si>
  <si>
    <t>LaMonte Wade Jr.</t>
  </si>
  <si>
    <t>Jorge Mateo</t>
  </si>
  <si>
    <t>Travis Jankowski</t>
  </si>
  <si>
    <t>Mauricio Dubon</t>
  </si>
  <si>
    <t>Tyler Stephenson</t>
  </si>
  <si>
    <t>Jesus Sanchez</t>
  </si>
  <si>
    <t>Luis Rengifo</t>
  </si>
  <si>
    <t>Luke Maile</t>
  </si>
  <si>
    <t>Jake Cave</t>
  </si>
  <si>
    <t>Daniel Vogelbach</t>
  </si>
  <si>
    <t>Kevin Newman</t>
  </si>
  <si>
    <t>Garrett Hampson</t>
  </si>
  <si>
    <t>Rob Refsnyder</t>
  </si>
  <si>
    <t>Ryan O'Hearn</t>
  </si>
  <si>
    <t>Luis Garcia</t>
  </si>
  <si>
    <t>Nick Senzel</t>
  </si>
  <si>
    <t>Kevin Gausman</t>
  </si>
  <si>
    <t>Sonny Gray</t>
  </si>
  <si>
    <t>Carlos Carrasco</t>
  </si>
  <si>
    <t>Kyle Hendricks</t>
  </si>
  <si>
    <t>Kenley Jansen</t>
  </si>
  <si>
    <t>Aroldis Chapman</t>
  </si>
  <si>
    <t>Blake Snell</t>
  </si>
  <si>
    <t>Craig Kimbrel</t>
  </si>
  <si>
    <t>Wade Miley</t>
  </si>
  <si>
    <t>Jon Gray</t>
  </si>
  <si>
    <t>James Paxton</t>
  </si>
  <si>
    <t>Alex Wood</t>
  </si>
  <si>
    <t>David Robertson</t>
  </si>
  <si>
    <t>Max Fried</t>
  </si>
  <si>
    <t>Jameson Taillon</t>
  </si>
  <si>
    <t>Kenta Maeda</t>
  </si>
  <si>
    <t>Sean Manaea</t>
  </si>
  <si>
    <t>Kyle Freeland</t>
  </si>
  <si>
    <t>Raisel Iglesias</t>
  </si>
  <si>
    <t>Edwin Diaz</t>
  </si>
  <si>
    <t>Drew Smyly</t>
  </si>
  <si>
    <t>Josh Hader</t>
  </si>
  <si>
    <t>Daniel Hudson</t>
  </si>
  <si>
    <t>Ryan Pressly</t>
  </si>
  <si>
    <t>Matt Moore</t>
  </si>
  <si>
    <t>Andrew Heaney</t>
  </si>
  <si>
    <t>Adam Ottavino</t>
  </si>
  <si>
    <t>Taylor Rogers</t>
  </si>
  <si>
    <t>Chad Green</t>
  </si>
  <si>
    <t>Shelby Miller</t>
  </si>
  <si>
    <t>Jesse Chavez</t>
  </si>
  <si>
    <t>Jordan Lyles</t>
  </si>
  <si>
    <t>Patrick Sandoval</t>
  </si>
  <si>
    <t>Trevor Williams</t>
  </si>
  <si>
    <t>Hector Neris</t>
  </si>
  <si>
    <t>Chase Anderson</t>
  </si>
  <si>
    <t>Joe Kelly</t>
  </si>
  <si>
    <t>A.J. Minter</t>
  </si>
  <si>
    <t>Luke Weaver</t>
  </si>
  <si>
    <t>Andrew Chafin</t>
  </si>
  <si>
    <t>Ryan Yarbrough</t>
  </si>
  <si>
    <t>Adrian Houser</t>
  </si>
  <si>
    <t>Giovanny Gallegos</t>
  </si>
  <si>
    <t>Spencer Turnbull</t>
  </si>
  <si>
    <t>Joe Ross</t>
  </si>
  <si>
    <t>Michael Lorenzen</t>
  </si>
  <si>
    <t>Chris Martin</t>
  </si>
  <si>
    <t>Dylan Floro</t>
  </si>
  <si>
    <t>Scott Barlow</t>
  </si>
  <si>
    <t>Justin Wilson</t>
  </si>
  <si>
    <t>Chris Paddack</t>
  </si>
  <si>
    <t>Brent Suter</t>
  </si>
  <si>
    <t>Jake Diekman</t>
  </si>
  <si>
    <t>Triston McKenzie</t>
  </si>
  <si>
    <t>Matt Strahm</t>
  </si>
  <si>
    <t>Matt Barnes</t>
  </si>
  <si>
    <t>Chris Stratton</t>
  </si>
  <si>
    <t>Kirby Yates</t>
  </si>
  <si>
    <t>Chris Devenski</t>
  </si>
  <si>
    <t>Griffin Canning</t>
  </si>
  <si>
    <t>Cole Irvin</t>
  </si>
  <si>
    <t>Rafael Montero</t>
  </si>
  <si>
    <t>Trevor Richards</t>
  </si>
  <si>
    <t>Dean Kremer</t>
  </si>
  <si>
    <t>Jose Urena</t>
  </si>
  <si>
    <t>Yimi Garcia</t>
  </si>
  <si>
    <t>Dakota Hudson</t>
  </si>
  <si>
    <t>Carlos Estevez</t>
  </si>
  <si>
    <t>Emilio Pagan</t>
  </si>
  <si>
    <t>Ryne Stanek</t>
  </si>
  <si>
    <t>Joe Jimenez</t>
  </si>
  <si>
    <t>Jeff Hoffman</t>
  </si>
  <si>
    <t>Hunter Strickland</t>
  </si>
  <si>
    <t>Nick Martinez</t>
  </si>
  <si>
    <t>Chris Flexen</t>
  </si>
  <si>
    <t>Phil Maton</t>
  </si>
  <si>
    <t>Michael Kopech</t>
  </si>
  <si>
    <t>Tyler Alexander</t>
  </si>
  <si>
    <t>Buck Farmer</t>
  </si>
  <si>
    <t>Jose Suarez</t>
  </si>
  <si>
    <t>Dominic Leone</t>
  </si>
  <si>
    <t>Jorge Lopez</t>
  </si>
  <si>
    <t>Austin Pruitt</t>
  </si>
  <si>
    <t>T.J. McFarland</t>
  </si>
  <si>
    <t>Miguel Castro</t>
  </si>
  <si>
    <t>Bryse Wilson</t>
  </si>
  <si>
    <t>Wandy Peralta</t>
  </si>
  <si>
    <t>#</t>
  </si>
  <si>
    <t>Pablo López</t>
  </si>
  <si>
    <t>Gerrit Cole</t>
  </si>
  <si>
    <t>José Berríos</t>
  </si>
  <si>
    <t>Marco Raya</t>
  </si>
  <si>
    <t>Sandy Alcantara</t>
  </si>
  <si>
    <t>Jordan Montgomery</t>
  </si>
  <si>
    <t>Framber Valdez</t>
  </si>
  <si>
    <t>Lucas Giolito</t>
  </si>
  <si>
    <t>Kyle Bradish</t>
  </si>
  <si>
    <t>Taj Bradley</t>
  </si>
  <si>
    <t>Bryce Elder</t>
  </si>
  <si>
    <t>Spencer Strider</t>
  </si>
  <si>
    <t>Kodai Senga</t>
  </si>
  <si>
    <t>Bailey Ober</t>
  </si>
  <si>
    <t>Andrew Painter</t>
  </si>
  <si>
    <t>Blake Walston</t>
  </si>
  <si>
    <t>Jesús Luzardo</t>
  </si>
  <si>
    <t>Justin Steele</t>
  </si>
  <si>
    <t>Eury Pérez</t>
  </si>
  <si>
    <t>Johan Oviedo</t>
  </si>
  <si>
    <t>Taijuan Walker</t>
  </si>
  <si>
    <t>Gavin Williams</t>
  </si>
  <si>
    <t>Brandon Williamson</t>
  </si>
  <si>
    <t>Connor Phillips</t>
  </si>
  <si>
    <t>Michael McGreevy</t>
  </si>
  <si>
    <t>Mason Black</t>
  </si>
  <si>
    <t>Mason Montgomery</t>
  </si>
  <si>
    <t>Yoshinobu Yamamoto</t>
  </si>
  <si>
    <t>Julio Urías</t>
  </si>
  <si>
    <t>Bobby Miller</t>
  </si>
  <si>
    <t>Alex Cobb</t>
  </si>
  <si>
    <t>Braxton Garrett</t>
  </si>
  <si>
    <t>Ryne Nelson</t>
  </si>
  <si>
    <t>Josiah Gray</t>
  </si>
  <si>
    <t>Cristian Mena</t>
  </si>
  <si>
    <t>Anthony Molina</t>
  </si>
  <si>
    <t>Tink Hence</t>
  </si>
  <si>
    <t>Chase Petty</t>
  </si>
  <si>
    <t>Jay Groome</t>
  </si>
  <si>
    <t>Lyon Richardson</t>
  </si>
  <si>
    <t>Matthew Thompson</t>
  </si>
  <si>
    <t>Walker Buehler</t>
  </si>
  <si>
    <t>Shota Imanaga</t>
  </si>
  <si>
    <t>Eduardo Rodriguez</t>
  </si>
  <si>
    <t>Justin Verlander</t>
  </si>
  <si>
    <t>Cristopher Sánchez</t>
  </si>
  <si>
    <t>Clarke Schmidt</t>
  </si>
  <si>
    <t>Quinn Priester</t>
  </si>
  <si>
    <t>Bryan Woo</t>
  </si>
  <si>
    <t>Richard Fitts</t>
  </si>
  <si>
    <t>Mitch Spence</t>
  </si>
  <si>
    <t>Reese Olson</t>
  </si>
  <si>
    <t>Jordan Wicks</t>
  </si>
  <si>
    <t>Cade Povich</t>
  </si>
  <si>
    <t>Ricky Tiedemann</t>
  </si>
  <si>
    <t>Keider Montero</t>
  </si>
  <si>
    <t>AJ Smith-Shawver</t>
  </si>
  <si>
    <t>Tylor Megill</t>
  </si>
  <si>
    <t>Nick Frasso</t>
  </si>
  <si>
    <t>David Buchanan</t>
  </si>
  <si>
    <t>Luis De Avila</t>
  </si>
  <si>
    <t>Wikelman Gonzalez</t>
  </si>
  <si>
    <t>Kai-Wei Teng</t>
  </si>
  <si>
    <t>Shane Bieber</t>
  </si>
  <si>
    <t>Shane McClanahan</t>
  </si>
  <si>
    <t>Max Scherzer</t>
  </si>
  <si>
    <t>Graham Ashcraft</t>
  </si>
  <si>
    <t>Germán Márquez</t>
  </si>
  <si>
    <t>Ranger Suárez</t>
  </si>
  <si>
    <t>Robert Gasser</t>
  </si>
  <si>
    <t>David Peterson</t>
  </si>
  <si>
    <t>Mike Vasil</t>
  </si>
  <si>
    <t>Reid VanScoter</t>
  </si>
  <si>
    <t>Ian Anderson</t>
  </si>
  <si>
    <t>Dom Hamel</t>
  </si>
  <si>
    <t>Joan Adon</t>
  </si>
  <si>
    <t>Carlos F. Rodriguez</t>
  </si>
  <si>
    <t>Luis L. Ortiz</t>
  </si>
  <si>
    <t>Anthony Solometo</t>
  </si>
  <si>
    <t>Ty Madden</t>
  </si>
  <si>
    <t>Nick Nastrini</t>
  </si>
  <si>
    <t>Mitchell Parker</t>
  </si>
  <si>
    <t>Carson Whisenhunt</t>
  </si>
  <si>
    <t>Zack Greinke</t>
  </si>
  <si>
    <t>Jonathan Cannon</t>
  </si>
  <si>
    <t>Adam Kloffenstein</t>
  </si>
  <si>
    <t>Clayton Beeter</t>
  </si>
  <si>
    <t>DJ Herz</t>
  </si>
  <si>
    <t>Yilber Diaz</t>
  </si>
  <si>
    <t>Ryan Murphy</t>
  </si>
  <si>
    <t>Hayden Birdsong</t>
  </si>
  <si>
    <t>Blade Tidwell</t>
  </si>
  <si>
    <t>Hunter Brown</t>
  </si>
  <si>
    <t>MacKenzie Gore</t>
  </si>
  <si>
    <t>Louie Varland</t>
  </si>
  <si>
    <t>Slade Cecconi</t>
  </si>
  <si>
    <t>Mike Clevinger</t>
  </si>
  <si>
    <t>Paul Skenes</t>
  </si>
  <si>
    <t>Brant Hurter</t>
  </si>
  <si>
    <t>Matthew Liberatore</t>
  </si>
  <si>
    <t>Alek Manoah</t>
  </si>
  <si>
    <t>Yu-Min Lin</t>
  </si>
  <si>
    <t>Tobias Myers</t>
  </si>
  <si>
    <t>Will Warren</t>
  </si>
  <si>
    <t>Tanner Gordon</t>
  </si>
  <si>
    <t>Kyle Muller</t>
  </si>
  <si>
    <t>Edward Cabrera</t>
  </si>
  <si>
    <t>Jackson Wolf</t>
  </si>
  <si>
    <t>Joey Estes</t>
  </si>
  <si>
    <t>Jared Shuster</t>
  </si>
  <si>
    <t>Jeff Criswell</t>
  </si>
  <si>
    <t>Dylan Ray</t>
  </si>
  <si>
    <t>Braxton Ashcraft</t>
  </si>
  <si>
    <t>Sem Robberse</t>
  </si>
  <si>
    <t>Robert Dugger</t>
  </si>
  <si>
    <t>José Buttó</t>
  </si>
  <si>
    <t>Andrew Hoffmann</t>
  </si>
  <si>
    <t>Jackson Rutledge</t>
  </si>
  <si>
    <t>Travis Adams</t>
  </si>
  <si>
    <t>Mason Barnett</t>
  </si>
  <si>
    <t>Jackson Jobe</t>
  </si>
  <si>
    <t>Alan Rangel</t>
  </si>
  <si>
    <t>Shane Drohan</t>
  </si>
  <si>
    <t>Aaron Shortridge</t>
  </si>
  <si>
    <t>Justin Jarvis</t>
  </si>
  <si>
    <t>Mick Abel</t>
  </si>
  <si>
    <t>Angel Bastardo</t>
  </si>
  <si>
    <t>Cole Wilcox</t>
  </si>
  <si>
    <t>Yoendrys Gómez</t>
  </si>
  <si>
    <t>Rich Hill</t>
  </si>
  <si>
    <t>Joe Boyle</t>
  </si>
  <si>
    <t>Kohl Franklin</t>
  </si>
  <si>
    <t>Anderson Espinoza</t>
  </si>
  <si>
    <t>Jamison Hill</t>
  </si>
  <si>
    <t>Brandon Woodruff</t>
  </si>
  <si>
    <t>Carlos Rodón</t>
  </si>
  <si>
    <t>Drew Thorpe</t>
  </si>
  <si>
    <t>Darren McCaughan</t>
  </si>
  <si>
    <t>Tyler Mahle</t>
  </si>
  <si>
    <t>Janson Junk</t>
  </si>
  <si>
    <t>Caleb Kilian</t>
  </si>
  <si>
    <t>Luis Palacios</t>
  </si>
  <si>
    <t>Noah Cameron</t>
  </si>
  <si>
    <t>Colton Gordon</t>
  </si>
  <si>
    <t>Robbie Ray</t>
  </si>
  <si>
    <t>Cade Horton</t>
  </si>
  <si>
    <t>Julian Aguiar</t>
  </si>
  <si>
    <t>William Cuevas</t>
  </si>
  <si>
    <t>Brian Van Belle</t>
  </si>
  <si>
    <t>Robby Snelling</t>
  </si>
  <si>
    <t>Anthony Veneziano</t>
  </si>
  <si>
    <t>Chad Patrick</t>
  </si>
  <si>
    <t>Chandler Champlain</t>
  </si>
  <si>
    <t>Royber Salinas</t>
  </si>
  <si>
    <t>Chad Dallas</t>
  </si>
  <si>
    <t>Justin Armbruester</t>
  </si>
  <si>
    <t>Kyle Luckham</t>
  </si>
  <si>
    <t>Caleb Boushley</t>
  </si>
  <si>
    <t>Joe Rock</t>
  </si>
  <si>
    <t>River Ryan</t>
  </si>
  <si>
    <t>Chase Solesky</t>
  </si>
  <si>
    <t>Luke Albright</t>
  </si>
  <si>
    <t>Adam Wainwright</t>
  </si>
  <si>
    <t>Tyler Phillips</t>
  </si>
  <si>
    <t>Case Williams</t>
  </si>
  <si>
    <t>Sean Hunley</t>
  </si>
  <si>
    <t>Michael Cuevas</t>
  </si>
  <si>
    <t>Thomas Farr</t>
  </si>
  <si>
    <t>Jacob Misiorowski</t>
  </si>
  <si>
    <t>Ryan Cusick</t>
  </si>
  <si>
    <t>Bryce Osmond</t>
  </si>
  <si>
    <t>Evan Fitterer</t>
  </si>
  <si>
    <t>Clayton Kershaw</t>
  </si>
  <si>
    <t>Gavin Stone</t>
  </si>
  <si>
    <t>Colin Rea</t>
  </si>
  <si>
    <t>Tony Gonsolin</t>
  </si>
  <si>
    <t>Ken Waldichuk</t>
  </si>
  <si>
    <t>Randy Vásquez</t>
  </si>
  <si>
    <t>Tommy Henry</t>
  </si>
  <si>
    <t>Kyle Wright</t>
  </si>
  <si>
    <t>Daniel Espino</t>
  </si>
  <si>
    <t>Simeon Woods Richardson</t>
  </si>
  <si>
    <t>Isaac Coffey</t>
  </si>
  <si>
    <t>David Festa</t>
  </si>
  <si>
    <t>Joey Wentz</t>
  </si>
  <si>
    <t>Michael Soroka</t>
  </si>
  <si>
    <t>Joey Lucchesi</t>
  </si>
  <si>
    <t>Tyler Stuart</t>
  </si>
  <si>
    <t>Gordon Graceffo</t>
  </si>
  <si>
    <t>Joey Cantillo</t>
  </si>
  <si>
    <t>Nathan Wiles</t>
  </si>
  <si>
    <t>Jacob Lopez</t>
  </si>
  <si>
    <t>Patrick Monteverde</t>
  </si>
  <si>
    <t>Dustin Saenz</t>
  </si>
  <si>
    <t>Zach Plesac</t>
  </si>
  <si>
    <t>Emerson Hancock</t>
  </si>
  <si>
    <t>Hunter Stanley</t>
  </si>
  <si>
    <t>Randy Dobnak</t>
  </si>
  <si>
    <t>Jack O'Loughlin</t>
  </si>
  <si>
    <t>Zach Logue</t>
  </si>
  <si>
    <t>Zach Davies</t>
  </si>
  <si>
    <t>Jack Leiter</t>
  </si>
  <si>
    <t>Karl Kauffmann</t>
  </si>
  <si>
    <t>Sam Benschoter</t>
  </si>
  <si>
    <t>Christian Roa</t>
  </si>
  <si>
    <t>Drew Parrish</t>
  </si>
  <si>
    <t>Chih-Jung Liu</t>
  </si>
  <si>
    <t>Brandon Birdsell</t>
  </si>
  <si>
    <t>Ryan Garcia</t>
  </si>
  <si>
    <t>Michael Dominguez</t>
  </si>
  <si>
    <t>M.D. Johnson</t>
  </si>
  <si>
    <t>Martín Pérez</t>
  </si>
  <si>
    <t>Jhony Brito</t>
  </si>
  <si>
    <t>Matt Waldron</t>
  </si>
  <si>
    <t>Nick Pivetta</t>
  </si>
  <si>
    <t>Sawyer Gipson-Long</t>
  </si>
  <si>
    <t>Tyler Wells</t>
  </si>
  <si>
    <t>Ben Brown</t>
  </si>
  <si>
    <t>Max Castillo</t>
  </si>
  <si>
    <t>Drew Rom</t>
  </si>
  <si>
    <t>Eric Lauer</t>
  </si>
  <si>
    <t>Daniel Lynch IV</t>
  </si>
  <si>
    <t>Luis Gil</t>
  </si>
  <si>
    <t>Davis Martin</t>
  </si>
  <si>
    <t>Connor Lunn</t>
  </si>
  <si>
    <t>Landon Knack</t>
  </si>
  <si>
    <t>Chase Hampton</t>
  </si>
  <si>
    <t>Carson Palmquist</t>
  </si>
  <si>
    <t>Tekoah Roby</t>
  </si>
  <si>
    <t>Bruce Zimmermann</t>
  </si>
  <si>
    <t>Rhett Kouba</t>
  </si>
  <si>
    <t>Sean Sullivan</t>
  </si>
  <si>
    <t>Dylan Dodd</t>
  </si>
  <si>
    <t>Alec Marsh</t>
  </si>
  <si>
    <t>Brett Kerry</t>
  </si>
  <si>
    <t>Matt Osterberg</t>
  </si>
  <si>
    <t>Dylan Smith</t>
  </si>
  <si>
    <t>Hunter Gaddis</t>
  </si>
  <si>
    <t>Luis Medina</t>
  </si>
  <si>
    <t>Carson Seymour</t>
  </si>
  <si>
    <t>Mike Burrows</t>
  </si>
  <si>
    <t>Kyle Tyler</t>
  </si>
  <si>
    <t>Drew Rucinski</t>
  </si>
  <si>
    <t>Ryan Bergert</t>
  </si>
  <si>
    <t>Nick Neidert</t>
  </si>
  <si>
    <t>Zach Thompson</t>
  </si>
  <si>
    <t>Shaun Anderson</t>
  </si>
  <si>
    <t>Grant Gambrell</t>
  </si>
  <si>
    <t>Richard Gallardo</t>
  </si>
  <si>
    <t>Adam Macko</t>
  </si>
  <si>
    <t>Noah Davis</t>
  </si>
  <si>
    <t>Peyton Battenfield</t>
  </si>
  <si>
    <t>Trace Bright</t>
  </si>
  <si>
    <t>Owen White</t>
  </si>
  <si>
    <t>Jack Kochanowicz</t>
  </si>
  <si>
    <t>Sammy Natera Jr.</t>
  </si>
  <si>
    <t>Doug Nikhazy</t>
  </si>
  <si>
    <t>Nick Krauth</t>
  </si>
  <si>
    <t>Lance McCullers Jr.</t>
  </si>
  <si>
    <t>Pierson Ohl</t>
  </si>
  <si>
    <t>Roansy Contreras</t>
  </si>
  <si>
    <t>Coleman Crow</t>
  </si>
  <si>
    <t>Emmet Sheehan</t>
  </si>
  <si>
    <t>Evan McKendry</t>
  </si>
  <si>
    <t>Christian Scott</t>
  </si>
  <si>
    <t>Garrett Stallings</t>
  </si>
  <si>
    <t>Antonio Senzatela</t>
  </si>
  <si>
    <t>Jack Cushing</t>
  </si>
  <si>
    <t>Matt Manning</t>
  </si>
  <si>
    <t>Dax Fulton</t>
  </si>
  <si>
    <t>Chase Silseth</t>
  </si>
  <si>
    <t>Kenny Rosenberg</t>
  </si>
  <si>
    <t>Thomas Pannone</t>
  </si>
  <si>
    <t>Hunter Dobbins</t>
  </si>
  <si>
    <t>Spencer Arrighetti</t>
  </si>
  <si>
    <t>Domingo Robles</t>
  </si>
  <si>
    <t>Logan Workman</t>
  </si>
  <si>
    <t>Kris Bubic</t>
  </si>
  <si>
    <t>Ky Bush</t>
  </si>
  <si>
    <t>Brandon Bielak</t>
  </si>
  <si>
    <t>Marco Gonzales</t>
  </si>
  <si>
    <t>Casey Mize</t>
  </si>
  <si>
    <t>Johnny Cueto</t>
  </si>
  <si>
    <t>Alemao Hernandez</t>
  </si>
  <si>
    <t>Wilfredo Pereira</t>
  </si>
  <si>
    <t>Jairo Iriarte</t>
  </si>
  <si>
    <t>Hurston Waldrep</t>
  </si>
  <si>
    <t>Matt Canterino</t>
  </si>
  <si>
    <t>Sean Burke</t>
  </si>
  <si>
    <t>Landon Marceaux</t>
  </si>
  <si>
    <t>Paxton Schultz</t>
  </si>
  <si>
    <t>Connor Van Scoyoc</t>
  </si>
  <si>
    <t>Devin Smeltzer</t>
  </si>
  <si>
    <t>Jean Pinto</t>
  </si>
  <si>
    <t>Wily Peralta</t>
  </si>
  <si>
    <t>Jake Kalish</t>
  </si>
  <si>
    <t>Levi Stoudt</t>
  </si>
  <si>
    <t>Madison Bumgarner</t>
  </si>
  <si>
    <t>Joander Suarez</t>
  </si>
  <si>
    <t>Griff McGarry</t>
  </si>
  <si>
    <t>Chi Chi González</t>
  </si>
  <si>
    <t>Victor Mederos</t>
  </si>
  <si>
    <t>Drew Hutchison</t>
  </si>
  <si>
    <t>José Urquidy</t>
  </si>
  <si>
    <t>Allan Winans</t>
  </si>
  <si>
    <t>Michael Plassmeyer</t>
  </si>
  <si>
    <t>Nick Lodolo</t>
  </si>
  <si>
    <t>Connor Thomas</t>
  </si>
  <si>
    <t>Connor Seabold</t>
  </si>
  <si>
    <t>Victor Santos</t>
  </si>
  <si>
    <t>Will Dion</t>
  </si>
  <si>
    <t>Josh Stephan</t>
  </si>
  <si>
    <t>Gabriel Hughes</t>
  </si>
  <si>
    <t>Albert Suarez</t>
  </si>
  <si>
    <t>Bryce Jarvis</t>
  </si>
  <si>
    <t>Osvaldo Bido</t>
  </si>
  <si>
    <t>James Kaprielian</t>
  </si>
  <si>
    <t>Nick Nelson</t>
  </si>
  <si>
    <t>Glenn Otto</t>
  </si>
  <si>
    <t>Hogan Harris</t>
  </si>
  <si>
    <t>Brady Basso</t>
  </si>
  <si>
    <t>Chayce McDermott</t>
  </si>
  <si>
    <t>Andrew Alvarez</t>
  </si>
  <si>
    <t>David Parkinson</t>
  </si>
  <si>
    <t>Brandon Knarr</t>
  </si>
  <si>
    <t>Adam Oller</t>
  </si>
  <si>
    <t>Jimmy Joyce</t>
  </si>
  <si>
    <t>Gunnar Hoglund</t>
  </si>
  <si>
    <t>Adam Seminaris</t>
  </si>
  <si>
    <t>Noah Syndergaard</t>
  </si>
  <si>
    <t>Blayne Enlow</t>
  </si>
  <si>
    <t>Sean Hjelle</t>
  </si>
  <si>
    <t>Pedro Avila</t>
  </si>
  <si>
    <t>Vladimir Gutierrez</t>
  </si>
  <si>
    <t>Jonathan Bowlan</t>
  </si>
  <si>
    <t>Jonathan Heasley</t>
  </si>
  <si>
    <t>Ross Carver</t>
  </si>
  <si>
    <t>Carlos Pena</t>
  </si>
  <si>
    <t>Matt Sauer</t>
  </si>
  <si>
    <t>William Fleming</t>
  </si>
  <si>
    <t>Jose Chacin</t>
  </si>
  <si>
    <t>Ian Seymour</t>
  </si>
  <si>
    <t>Blake Beers</t>
  </si>
  <si>
    <t>Jaylen Nowlin</t>
  </si>
  <si>
    <t>Konnor Pilkington</t>
  </si>
  <si>
    <t>Christian Mejias</t>
  </si>
  <si>
    <t>Tommy Milone</t>
  </si>
  <si>
    <t>Ben Casparius</t>
  </si>
  <si>
    <t>Manuel Espinoza</t>
  </si>
  <si>
    <t>Deyni Olivero</t>
  </si>
  <si>
    <t>Dane Acker</t>
  </si>
  <si>
    <t>Jeff Lindgren</t>
  </si>
  <si>
    <t>Aaron Sanchez</t>
  </si>
  <si>
    <t>Nolan Watson</t>
  </si>
  <si>
    <t>Kendall Williams</t>
  </si>
  <si>
    <t>Blane Abeyta</t>
  </si>
  <si>
    <t>Drew Rasmussen</t>
  </si>
  <si>
    <t>Domingo Germán</t>
  </si>
  <si>
    <t>Cade Cavalli</t>
  </si>
  <si>
    <t>Aaron Ashby</t>
  </si>
  <si>
    <t>Hyun Jin Ryu</t>
  </si>
  <si>
    <t>Alex Faedo</t>
  </si>
  <si>
    <t>Hayden Wesneski</t>
  </si>
  <si>
    <t>Walker Powell</t>
  </si>
  <si>
    <t>Max Meyer</t>
  </si>
  <si>
    <t>JT Brubaker</t>
  </si>
  <si>
    <t>Jesse Scholtens</t>
  </si>
  <si>
    <t>Adam Mazur</t>
  </si>
  <si>
    <t>Denyi Reyes</t>
  </si>
  <si>
    <t>Casey Lawrence</t>
  </si>
  <si>
    <t>Anthony DeSclafani</t>
  </si>
  <si>
    <t>Javier Assad</t>
  </si>
  <si>
    <t>Elieser Hernández</t>
  </si>
  <si>
    <t>John Means</t>
  </si>
  <si>
    <t>Tanner Tully</t>
  </si>
  <si>
    <t>Brendan McKay</t>
  </si>
  <si>
    <t>Corey Kluber</t>
  </si>
  <si>
    <t>Angel Zerpa</t>
  </si>
  <si>
    <t>Peter Lambert</t>
  </si>
  <si>
    <t>Zak Kent</t>
  </si>
  <si>
    <t>Enmanuel De Jesus</t>
  </si>
  <si>
    <t>Kyle Nicolas</t>
  </si>
  <si>
    <t>Alex Troop</t>
  </si>
  <si>
    <t>Max Kranick</t>
  </si>
  <si>
    <t>Johan Dominguez</t>
  </si>
  <si>
    <t>Dylan Bundy</t>
  </si>
  <si>
    <t>Tyson Guerrero</t>
  </si>
  <si>
    <t>John Michael Bertrand</t>
  </si>
  <si>
    <t>Misael Tamarez</t>
  </si>
  <si>
    <t>Brandon Komar</t>
  </si>
  <si>
    <t>Garrett Davila</t>
  </si>
  <si>
    <t>Logan Gragg</t>
  </si>
  <si>
    <t>Joelvis Del Rosario</t>
  </si>
  <si>
    <t>Andrew Quezada</t>
  </si>
  <si>
    <t>Riley Thompson</t>
  </si>
  <si>
    <t>Josh Hendrickson</t>
  </si>
  <si>
    <t>Jimmy Robbins</t>
  </si>
  <si>
    <t>Beck Way</t>
  </si>
  <si>
    <t>Brandon Walter</t>
  </si>
  <si>
    <t>Drey Jameson</t>
  </si>
  <si>
    <t>Michael Grove</t>
  </si>
  <si>
    <t>Ryan Pepiot</t>
  </si>
  <si>
    <t>Alex Cornwell</t>
  </si>
  <si>
    <t>Bowden Francis</t>
  </si>
  <si>
    <t>Davis Daniel</t>
  </si>
  <si>
    <t>Zack Thompson</t>
  </si>
  <si>
    <t>Chris McMahon</t>
  </si>
  <si>
    <t>Victor Castaneda</t>
  </si>
  <si>
    <t>Alex Pham</t>
  </si>
  <si>
    <t>Peter Solomon</t>
  </si>
  <si>
    <t>Jonathan Bermúdez</t>
  </si>
  <si>
    <t>Adrián Martínez</t>
  </si>
  <si>
    <t>John Parke</t>
  </si>
  <si>
    <t>Jared Kollar</t>
  </si>
  <si>
    <t>Junior Santos</t>
  </si>
  <si>
    <t>Elvin Rodriguez</t>
  </si>
  <si>
    <t>Patrick Wicklander</t>
  </si>
  <si>
    <t>Jaime Melendez</t>
  </si>
  <si>
    <t>Miguel Yajure</t>
  </si>
  <si>
    <t>Ethan Lindow</t>
  </si>
  <si>
    <t>Nate Fisher</t>
  </si>
  <si>
    <t>Efrain Contreras</t>
  </si>
  <si>
    <t>Justin Dunn</t>
  </si>
  <si>
    <t>Brad Keller</t>
  </si>
  <si>
    <t>Cole Winn</t>
  </si>
  <si>
    <t>Sterling Sharp</t>
  </si>
  <si>
    <t>Tommy Sommer</t>
  </si>
  <si>
    <t>Nick Garcia</t>
  </si>
  <si>
    <t>Zach King</t>
  </si>
  <si>
    <t>Jeffrey Springs</t>
  </si>
  <si>
    <t>Stephen Strasburg</t>
  </si>
  <si>
    <t>José Suarez</t>
  </si>
  <si>
    <t>Kolby Allard</t>
  </si>
  <si>
    <t>Easton McGee</t>
  </si>
  <si>
    <t>Kyle Hurt</t>
  </si>
  <si>
    <t>Darius Vines</t>
  </si>
  <si>
    <t>Cooper Criswell</t>
  </si>
  <si>
    <t>Sean Boyle</t>
  </si>
  <si>
    <t>Nick Bush</t>
  </si>
  <si>
    <t>Freddy Tarnok</t>
  </si>
  <si>
    <t>Ronald Herrera</t>
  </si>
  <si>
    <t>César Valdez</t>
  </si>
  <si>
    <t>Julio Robaina</t>
  </si>
  <si>
    <t>Carlos Luna</t>
  </si>
  <si>
    <t>Humberto Mejía</t>
  </si>
  <si>
    <t>Nick Davila</t>
  </si>
  <si>
    <t>Wes Parsons</t>
  </si>
  <si>
    <t>Nick Zwack</t>
  </si>
  <si>
    <t>Noah Skirrow</t>
  </si>
  <si>
    <t>Austin Cox</t>
  </si>
  <si>
    <t>Marcelo Martinez</t>
  </si>
  <si>
    <t>Kyle Hart</t>
  </si>
  <si>
    <t>Cory Abbott</t>
  </si>
  <si>
    <t>Cole Henry</t>
  </si>
  <si>
    <t>Spenser Watkins</t>
  </si>
  <si>
    <t>Jake Woodford</t>
  </si>
  <si>
    <t>Josimar Cousin</t>
  </si>
  <si>
    <t>Mitchell Kilkenny</t>
  </si>
  <si>
    <t>Jake Odorizzi</t>
  </si>
  <si>
    <t>Adam Plutko</t>
  </si>
  <si>
    <t>Kohl Simas</t>
  </si>
  <si>
    <t>Scott Blewett</t>
  </si>
  <si>
    <t>Michael Darrell-Hicks</t>
  </si>
  <si>
    <t>Jake Eder</t>
  </si>
  <si>
    <t>Brandon Young</t>
  </si>
  <si>
    <t>Tanner Burns</t>
  </si>
  <si>
    <t>Brett Kennedy</t>
  </si>
  <si>
    <t>Connor Curlis</t>
  </si>
  <si>
    <t>Garrett Schoenle</t>
  </si>
  <si>
    <t>Tommy Mace</t>
  </si>
  <si>
    <t>Jaden Hill</t>
  </si>
  <si>
    <t>Justus Sheffield</t>
  </si>
  <si>
    <t>Daniel Martinez</t>
  </si>
  <si>
    <t>Bryan Mata</t>
  </si>
  <si>
    <t>Mike Ruff</t>
  </si>
  <si>
    <t>Rylan Kaufman</t>
  </si>
  <si>
    <t>Wyatt Olds</t>
  </si>
  <si>
    <t>DL Hall</t>
  </si>
  <si>
    <t>Brent Headrick</t>
  </si>
  <si>
    <t>Huascar Ynoa</t>
  </si>
  <si>
    <t>Mitch White</t>
  </si>
  <si>
    <t>Matthew Boyd</t>
  </si>
  <si>
    <t>Shane Baz</t>
  </si>
  <si>
    <t>Trevor Bauer</t>
  </si>
  <si>
    <t>Jacob Waguespack</t>
  </si>
  <si>
    <t>Bryan Hoeing</t>
  </si>
  <si>
    <t>Avery Weems</t>
  </si>
  <si>
    <t>Carson Spiers</t>
  </si>
  <si>
    <t>Beau Sulser</t>
  </si>
  <si>
    <t>Trey McGough</t>
  </si>
  <si>
    <t>Kyle Brnovich</t>
  </si>
  <si>
    <t>Jonathan Stiever</t>
  </si>
  <si>
    <t>Taylor Dollard</t>
  </si>
  <si>
    <t>Ben Lively</t>
  </si>
  <si>
    <t>Valente Bellozo</t>
  </si>
  <si>
    <t>Yusniel Padron-Artiles</t>
  </si>
  <si>
    <t>Porter Hodge</t>
  </si>
  <si>
    <t>Nolan Kingham</t>
  </si>
  <si>
    <t>Roddery Muñoz</t>
  </si>
  <si>
    <t>Chris Murphy</t>
  </si>
  <si>
    <t>Aaron Rozek</t>
  </si>
  <si>
    <t>Luis Patiño</t>
  </si>
  <si>
    <t>Connor Grey</t>
  </si>
  <si>
    <t>Trenton Wallace</t>
  </si>
  <si>
    <t>Dallas Keuchel</t>
  </si>
  <si>
    <t>Daniel Camarena</t>
  </si>
  <si>
    <t>Prelander Berroa</t>
  </si>
  <si>
    <t>Jayden Murray</t>
  </si>
  <si>
    <t>Angel Macuare</t>
  </si>
  <si>
    <t>Bryan Sammons</t>
  </si>
  <si>
    <t>Touki Toussaint</t>
  </si>
  <si>
    <t>Trent Palmer</t>
  </si>
  <si>
    <t>T.J. Zeuch</t>
  </si>
  <si>
    <t>J.T. Ginn</t>
  </si>
  <si>
    <t>CJ Van Eyk</t>
  </si>
  <si>
    <t>Jackson Tetreault</t>
  </si>
  <si>
    <t>Victor Vargas</t>
  </si>
  <si>
    <t>Paolo Espino</t>
  </si>
  <si>
    <t>Shawn Semple</t>
  </si>
  <si>
    <t>Alex Valverde</t>
  </si>
  <si>
    <t>Adrian Alcantara</t>
  </si>
  <si>
    <t>David Griffin</t>
  </si>
  <si>
    <t>Blair Henley</t>
  </si>
  <si>
    <t>John Swanda</t>
  </si>
  <si>
    <t>Daniel Ponce de Leon</t>
  </si>
  <si>
    <t>Ben Braymer</t>
  </si>
  <si>
    <t>Teddy Stankiewicz</t>
  </si>
  <si>
    <t>Carlos Tavera</t>
  </si>
  <si>
    <t>Brooks Gosswein</t>
  </si>
  <si>
    <t>Landen Roupp</t>
  </si>
  <si>
    <t>Chris Clarke</t>
  </si>
  <si>
    <t>Ty Blach</t>
  </si>
  <si>
    <t>Xzavion Curry</t>
  </si>
  <si>
    <t>Jack Leftwich</t>
  </si>
  <si>
    <t>Ryan Gusto</t>
  </si>
  <si>
    <t>Juan Mercedes</t>
  </si>
  <si>
    <t>Corbin Martin</t>
  </si>
  <si>
    <t>Matt Andriese</t>
  </si>
  <si>
    <t>Kenny Hernandez</t>
  </si>
  <si>
    <t>Justin Meis</t>
  </si>
  <si>
    <t>Matt Swarmer</t>
  </si>
  <si>
    <t>Matt Frisbee</t>
  </si>
  <si>
    <t>Ryan Rolison</t>
  </si>
  <si>
    <t>Matt Krook</t>
  </si>
  <si>
    <t>Luis Quinones</t>
  </si>
  <si>
    <t>Will Ethridge</t>
  </si>
  <si>
    <t>Chris Vallimont</t>
  </si>
  <si>
    <t>José Rodríguez</t>
  </si>
  <si>
    <t>Hans Crouse</t>
  </si>
  <si>
    <t>Oscar Rojas</t>
  </si>
  <si>
    <t>Robbie Erlin</t>
  </si>
  <si>
    <t>Chance Kirby</t>
  </si>
  <si>
    <t>Randy Wynne</t>
  </si>
  <si>
    <t>Seth Nordlin</t>
  </si>
  <si>
    <t>Tommy Romero</t>
  </si>
  <si>
    <t>Albert Suárez</t>
  </si>
  <si>
    <t>Colton Eastman</t>
  </si>
  <si>
    <t>Robinson Pina</t>
  </si>
  <si>
    <t>James Marvel</t>
  </si>
  <si>
    <t>Jerad Eickhoff</t>
  </si>
  <si>
    <t>Chad Kuhl</t>
  </si>
  <si>
    <t>Jairo Solis</t>
  </si>
  <si>
    <t>Drew Strotman</t>
  </si>
  <si>
    <t>Josh Rogers</t>
  </si>
  <si>
    <t>Mike Montgomery</t>
  </si>
  <si>
    <t>José Ureña</t>
  </si>
  <si>
    <t>Ronald Bolaños</t>
  </si>
  <si>
    <t>Jacob deGrom</t>
  </si>
  <si>
    <t>Garrett Whitlock</t>
  </si>
  <si>
    <t>Josh Winckowski</t>
  </si>
  <si>
    <t>Mason Adams</t>
  </si>
  <si>
    <t>Packy Naughton</t>
  </si>
  <si>
    <t>Spencer Howard</t>
  </si>
  <si>
    <t>Beau Brieske</t>
  </si>
  <si>
    <t>Daulton Jefferies</t>
  </si>
  <si>
    <t>Andre Jackson</t>
  </si>
  <si>
    <t>Thomas Hatch</t>
  </si>
  <si>
    <t>Tucker Davidson</t>
  </si>
  <si>
    <t>Yonny Chirinos</t>
  </si>
  <si>
    <t>Jared Koenig</t>
  </si>
  <si>
    <t>Peter Van Loon</t>
  </si>
  <si>
    <t>Cam Alldred</t>
  </si>
  <si>
    <t>Cody Poteet</t>
  </si>
  <si>
    <t>Brenan Hanifee</t>
  </si>
  <si>
    <t>Seth Johnson</t>
  </si>
  <si>
    <t>Lael Lockhart</t>
  </si>
  <si>
    <t>Blas Castano</t>
  </si>
  <si>
    <t>Shawn Dubin</t>
  </si>
  <si>
    <t>Tim Brennan</t>
  </si>
  <si>
    <t>Zach McCambley</t>
  </si>
  <si>
    <t>Ricky Vanasco</t>
  </si>
  <si>
    <t>TJ Shook</t>
  </si>
  <si>
    <t>Tommy Parsons</t>
  </si>
  <si>
    <t>Garrett Hill</t>
  </si>
  <si>
    <t>Mason Erla</t>
  </si>
  <si>
    <t>Zach Haake</t>
  </si>
  <si>
    <t>Franklyn Kilome</t>
  </si>
  <si>
    <t>Jason Alexander</t>
  </si>
  <si>
    <t>Konner Wade</t>
  </si>
  <si>
    <t>Tyler Owens</t>
  </si>
  <si>
    <t>Connor Gillispie</t>
  </si>
  <si>
    <t>Julio Teheran</t>
  </si>
  <si>
    <t>Ashton Goudeau</t>
  </si>
  <si>
    <t>Sean Harney</t>
  </si>
  <si>
    <t>Chad Donato</t>
  </si>
  <si>
    <t>Adam Scott</t>
  </si>
  <si>
    <t>Jakob Junis</t>
  </si>
  <si>
    <t>Dustin May</t>
  </si>
  <si>
    <t>Kent Emanuel</t>
  </si>
  <si>
    <t>Vince Velasquez</t>
  </si>
  <si>
    <t>Ryan Walker</t>
  </si>
  <si>
    <t>Tristan Beck</t>
  </si>
  <si>
    <t>Sixto Sánchez</t>
  </si>
  <si>
    <t>Reiver Sanmartin</t>
  </si>
  <si>
    <t>David Leal</t>
  </si>
  <si>
    <t>A.J. Blubaugh</t>
  </si>
  <si>
    <t>Ethan Small</t>
  </si>
  <si>
    <t>Drew Anderson</t>
  </si>
  <si>
    <t>Ryan Smith</t>
  </si>
  <si>
    <t>Ryan Watson</t>
  </si>
  <si>
    <t>Tim Cate</t>
  </si>
  <si>
    <t>Ryan Long</t>
  </si>
  <si>
    <t>Thomas Szapucki</t>
  </si>
  <si>
    <t>Mike Mayers</t>
  </si>
  <si>
    <t>Jake Lee</t>
  </si>
  <si>
    <t>Nick Margevicius</t>
  </si>
  <si>
    <t>Jhonathan Diaz</t>
  </si>
  <si>
    <t>Zach Neal</t>
  </si>
  <si>
    <t>Colin Peluse</t>
  </si>
  <si>
    <t>Austin Bergner</t>
  </si>
  <si>
    <t>Jack Perkins</t>
  </si>
  <si>
    <t>Nick Bennett</t>
  </si>
  <si>
    <t>Daniel Norris</t>
  </si>
  <si>
    <t>Stephen Kolek</t>
  </si>
  <si>
    <t>Sean Nolin</t>
  </si>
  <si>
    <t>Gabe Mosser</t>
  </si>
  <si>
    <t>Daniel Mengden</t>
  </si>
  <si>
    <t>Beau Burrows</t>
  </si>
  <si>
    <t>Parker Dunshee</t>
  </si>
  <si>
    <t>Alec Mills</t>
  </si>
  <si>
    <t>Nick Allgeyer</t>
  </si>
  <si>
    <t>Michael Mariot</t>
  </si>
  <si>
    <t>Jason Bilous</t>
  </si>
  <si>
    <t>Eduardo Salazar</t>
  </si>
  <si>
    <t>Luis Ledo</t>
  </si>
  <si>
    <t>Troy Miller</t>
  </si>
  <si>
    <t>Aaron Wilkerson</t>
  </si>
  <si>
    <t>Matt Dermody</t>
  </si>
  <si>
    <t>Mason Englert</t>
  </si>
  <si>
    <t>Kade McClure</t>
  </si>
  <si>
    <t>Reiss Knehr</t>
  </si>
  <si>
    <t>Michael Mercado</t>
  </si>
  <si>
    <t>Wil Crowe</t>
  </si>
  <si>
    <t>Daniel Palencia</t>
  </si>
  <si>
    <t>Brian Howard</t>
  </si>
  <si>
    <t>Daniel Castano</t>
  </si>
  <si>
    <t>Jordan Balazovic</t>
  </si>
  <si>
    <t>Jackson Kowar</t>
  </si>
  <si>
    <t>Adam Leverett</t>
  </si>
  <si>
    <t>Kyle Leahy</t>
  </si>
  <si>
    <t>Orlando Ortiz-Mayr</t>
  </si>
  <si>
    <t>Rio Gomez</t>
  </si>
  <si>
    <t>Tyler Beede</t>
  </si>
  <si>
    <t>Marcus Walden</t>
  </si>
  <si>
    <t>Noah Bremer</t>
  </si>
  <si>
    <t>Aaron Leasher</t>
  </si>
  <si>
    <t>Victor Munoz</t>
  </si>
  <si>
    <t>Duncan Snider</t>
  </si>
  <si>
    <t>Adam Wolf</t>
  </si>
  <si>
    <t>Dakota Chalmers</t>
  </si>
  <si>
    <t>A.J. Alexy</t>
  </si>
  <si>
    <t>Jimmy Endersby</t>
  </si>
  <si>
    <t>Cole Percival</t>
  </si>
  <si>
    <t>Tyson Miller</t>
  </si>
  <si>
    <t>Carmen Mlodzinski</t>
  </si>
  <si>
    <t>José Mujica</t>
  </si>
  <si>
    <t>Josh Fleming</t>
  </si>
  <si>
    <t>Cole Sands</t>
  </si>
  <si>
    <t>Jacob Latz</t>
  </si>
  <si>
    <t>Tyler Gilbert</t>
  </si>
  <si>
    <t>Jaime Arias</t>
  </si>
  <si>
    <t>Robert Colina</t>
  </si>
  <si>
    <t>George Soriano</t>
  </si>
  <si>
    <t>James McArthur</t>
  </si>
  <si>
    <t>Cody Morris</t>
  </si>
  <si>
    <t>Ryan Weber</t>
  </si>
  <si>
    <t>Pedro Fernandez</t>
  </si>
  <si>
    <t>Wil Jensen</t>
  </si>
  <si>
    <t>Jose Bravo</t>
  </si>
  <si>
    <t>Chris Kachmar</t>
  </si>
  <si>
    <t>Paul Campbell</t>
  </si>
  <si>
    <t>Lincoln Henzman</t>
  </si>
  <si>
    <t>Caleb Smith</t>
  </si>
  <si>
    <t>Francisco Morales</t>
  </si>
  <si>
    <t>Abdiel Mendoza</t>
  </si>
  <si>
    <t>Nick Fraze</t>
  </si>
  <si>
    <t>Forrest Whitley</t>
  </si>
  <si>
    <t>Dereck Rodríguez</t>
  </si>
  <si>
    <t>Antoine Kelly</t>
  </si>
  <si>
    <t>Edgar Escobar</t>
  </si>
  <si>
    <t>Sam Bachman</t>
  </si>
  <si>
    <t>Aaron Hernandez</t>
  </si>
  <si>
    <t>Gray Fenter</t>
  </si>
  <si>
    <t>Trevor Clifton</t>
  </si>
  <si>
    <t>Ryan Jensen</t>
  </si>
  <si>
    <t>Tony Dibrell</t>
  </si>
  <si>
    <t>Trey Supak</t>
  </si>
  <si>
    <t>Reid Birlingmair</t>
  </si>
  <si>
    <t>Asa Lacy</t>
  </si>
  <si>
    <t>Jared Kelley</t>
  </si>
  <si>
    <t>Jake Walters</t>
  </si>
  <si>
    <t>Phillips Valdez</t>
  </si>
  <si>
    <t>Will Stewart</t>
  </si>
  <si>
    <t>Max Bain</t>
  </si>
  <si>
    <t>Josh Walker</t>
  </si>
  <si>
    <t>Edgar Barclay</t>
  </si>
  <si>
    <t>Hayden Juenger</t>
  </si>
  <si>
    <t>Antonio Velez</t>
  </si>
  <si>
    <t>Connor Overton</t>
  </si>
  <si>
    <t>Austin Voth</t>
  </si>
  <si>
    <t>Jeff Bain</t>
  </si>
  <si>
    <t>John Brebbia</t>
  </si>
  <si>
    <t>Carlos Hernández</t>
  </si>
  <si>
    <t>Shintaro Fujinami</t>
  </si>
  <si>
    <t>Jordan Geber</t>
  </si>
  <si>
    <t>Patrick Halligan</t>
  </si>
  <si>
    <t>Jose Espada</t>
  </si>
  <si>
    <t>Riley O'Brien</t>
  </si>
  <si>
    <t>Kyle McGowin</t>
  </si>
  <si>
    <t>Chase Shugart</t>
  </si>
  <si>
    <t>Chris Rodriguez</t>
  </si>
  <si>
    <t>Keyshawn Askew</t>
  </si>
  <si>
    <t>John Doxakis</t>
  </si>
  <si>
    <t>Carlos Guzman</t>
  </si>
  <si>
    <t>Deivi García</t>
  </si>
  <si>
    <t>Hayden Deal</t>
  </si>
  <si>
    <t>Adrian Chaidez</t>
  </si>
  <si>
    <t>Jasseel De La Cruz</t>
  </si>
  <si>
    <t>Richard Guasch</t>
  </si>
  <si>
    <t>Andrew Bash</t>
  </si>
  <si>
    <t>Zack Godley</t>
  </si>
  <si>
    <t>Yosver Zulueta</t>
  </si>
  <si>
    <t>Dominic Pipkin</t>
  </si>
  <si>
    <t>Jake Faria</t>
  </si>
  <si>
    <t>Naswell Paulino</t>
  </si>
  <si>
    <t>Robbie Peto</t>
  </si>
  <si>
    <t>Daniel Tillo</t>
  </si>
  <si>
    <t>Reynaldo López</t>
  </si>
  <si>
    <t>Keegan Akin</t>
  </si>
  <si>
    <t>Adbert Alzolay</t>
  </si>
  <si>
    <t>Jaime Barria</t>
  </si>
  <si>
    <t>Taylor Hearn</t>
  </si>
  <si>
    <t>Penn Murfee</t>
  </si>
  <si>
    <t>Luis Frías</t>
  </si>
  <si>
    <t>Kody Funderburk</t>
  </si>
  <si>
    <t>Kevin Herget</t>
  </si>
  <si>
    <t>Ronny Henriquez</t>
  </si>
  <si>
    <t>Josh Winder</t>
  </si>
  <si>
    <t>Keegan Thompson</t>
  </si>
  <si>
    <t>Nick Dombkowski</t>
  </si>
  <si>
    <t>Cody Laweryson</t>
  </si>
  <si>
    <t>Grant Holman</t>
  </si>
  <si>
    <t>Casey Legumina</t>
  </si>
  <si>
    <t>Yerry Rodríguez</t>
  </si>
  <si>
    <t>Jordan Carr</t>
  </si>
  <si>
    <t>Andre Pallante</t>
  </si>
  <si>
    <t>Tejay Antone</t>
  </si>
  <si>
    <t>Jimmy Lambert</t>
  </si>
  <si>
    <t>Frank German</t>
  </si>
  <si>
    <t>Lucas Gilbreath</t>
  </si>
  <si>
    <t>Kyle Cody</t>
  </si>
  <si>
    <t>Alejandro Melean</t>
  </si>
  <si>
    <t>Jake Lyons</t>
  </si>
  <si>
    <t>Cody Bolton</t>
  </si>
  <si>
    <t>Mason Hickman</t>
  </si>
  <si>
    <t>Domingo Gonzalez</t>
  </si>
  <si>
    <t>Thaddeus Ward</t>
  </si>
  <si>
    <t>Luke Farrell</t>
  </si>
  <si>
    <t>Juan Zapata</t>
  </si>
  <si>
    <t>Anthony Banda</t>
  </si>
  <si>
    <t>Edwin Uceta</t>
  </si>
  <si>
    <t>Bryce Conley</t>
  </si>
  <si>
    <t>Norwith Gudiño</t>
  </si>
  <si>
    <t>Omar Cruz</t>
  </si>
  <si>
    <t>Brett Daniels</t>
  </si>
  <si>
    <t>Cam Sanders</t>
  </si>
  <si>
    <t>Nick Swiney</t>
  </si>
  <si>
    <t>Carson Fulmer</t>
  </si>
  <si>
    <t>Houston Roth</t>
  </si>
  <si>
    <t>Marcos Tineo</t>
  </si>
  <si>
    <t>Antonio Jimenez</t>
  </si>
  <si>
    <t>Kyle Barraclough</t>
  </si>
  <si>
    <t>Griffin Jax</t>
  </si>
  <si>
    <t>Eli Morgan</t>
  </si>
  <si>
    <t>Caleb Ferguson</t>
  </si>
  <si>
    <t>Nabil Crismatt</t>
  </si>
  <si>
    <t>James Meeker</t>
  </si>
  <si>
    <t>Scott Alexander</t>
  </si>
  <si>
    <t>Mike Baumann</t>
  </si>
  <si>
    <t>Mark Leiter Jr.</t>
  </si>
  <si>
    <t>Dalton Roach</t>
  </si>
  <si>
    <t>Jorge López</t>
  </si>
  <si>
    <t>Justin Slaten</t>
  </si>
  <si>
    <t>Tyler Ivey</t>
  </si>
  <si>
    <t>Noah Denoyer</t>
  </si>
  <si>
    <t>Sean Reid-Foley</t>
  </si>
  <si>
    <t>Jose Montilla</t>
  </si>
  <si>
    <t>J.B. Olson</t>
  </si>
  <si>
    <t>Rony García</t>
  </si>
  <si>
    <t>Aaron Brooks</t>
  </si>
  <si>
    <t>Josh Maciejewski</t>
  </si>
  <si>
    <t>Anthony Kay</t>
  </si>
  <si>
    <t>John Rooney</t>
  </si>
  <si>
    <t>Austin Schulfer</t>
  </si>
  <si>
    <t>Ryan Weiss</t>
  </si>
  <si>
    <t>Travis MacGregor</t>
  </si>
  <si>
    <t>Kevin Gowdy</t>
  </si>
  <si>
    <t>Jake Wong</t>
  </si>
  <si>
    <t>Cesar Gomez</t>
  </si>
  <si>
    <t>Jackson Goddard</t>
  </si>
  <si>
    <t>Anthony Castro</t>
  </si>
  <si>
    <t>Thomas Ponticelli</t>
  </si>
  <si>
    <t>Ronald Medrano</t>
  </si>
  <si>
    <t>Zac Kristofak</t>
  </si>
  <si>
    <t>Stephen Gonsalves</t>
  </si>
  <si>
    <t>Robert Stock</t>
  </si>
  <si>
    <t>Angel Sánchez</t>
  </si>
  <si>
    <t>Kyle Johnston</t>
  </si>
  <si>
    <t>Zack Brown</t>
  </si>
  <si>
    <t>Zach Linginfelter</t>
  </si>
  <si>
    <t>Dante Biasi</t>
  </si>
  <si>
    <t>Austin Hansen</t>
  </si>
  <si>
    <t>Brailyn Marquez</t>
  </si>
  <si>
    <t>Matt Brash</t>
  </si>
  <si>
    <t>Brendan White</t>
  </si>
  <si>
    <t>Bryan Hudson</t>
  </si>
  <si>
    <t>Jack Dashwood</t>
  </si>
  <si>
    <t>Trent Thornton</t>
  </si>
  <si>
    <t>Jalen Beeks</t>
  </si>
  <si>
    <t>Luis Cessa</t>
  </si>
  <si>
    <t>José De León</t>
  </si>
  <si>
    <t>Brent Honeywell</t>
  </si>
  <si>
    <t>Sam Long</t>
  </si>
  <si>
    <t>Roenis Elías</t>
  </si>
  <si>
    <t>Adrian Morejon</t>
  </si>
  <si>
    <t>Russell Smith</t>
  </si>
  <si>
    <t>Brennan Bernardino</t>
  </si>
  <si>
    <t>Robby Ahlstrom</t>
  </si>
  <si>
    <t>Jake McSteen</t>
  </si>
  <si>
    <t>Edwuin Bencomo</t>
  </si>
  <si>
    <t>Tanner Andrews</t>
  </si>
  <si>
    <t>Jordi Martinez</t>
  </si>
  <si>
    <t>Josh Green</t>
  </si>
  <si>
    <t>Evan Kravetz</t>
  </si>
  <si>
    <t>Lucas Knowles</t>
  </si>
  <si>
    <t>J.C. Flowers</t>
  </si>
  <si>
    <t>Colten Schmidt</t>
  </si>
  <si>
    <t>Robert Gsellman</t>
  </si>
  <si>
    <t>Patrick Murphy</t>
  </si>
  <si>
    <t>Rico Garcia</t>
  </si>
  <si>
    <t>Bubby Rossman</t>
  </si>
  <si>
    <t>Andrew Cabezas</t>
  </si>
  <si>
    <t>Tyler Beck</t>
  </si>
  <si>
    <t>Jordan Holloway</t>
  </si>
  <si>
    <t>Tony Santillan</t>
  </si>
  <si>
    <t>Danny Duffy</t>
  </si>
  <si>
    <t>Matt Peacock</t>
  </si>
  <si>
    <t>Ignacio Feliz</t>
  </si>
  <si>
    <t>Chase De Jong</t>
  </si>
  <si>
    <t>Edwar Colina</t>
  </si>
  <si>
    <t>Brad Case</t>
  </si>
  <si>
    <t>Alec Gamboa</t>
  </si>
  <si>
    <t>Tyler Brown</t>
  </si>
  <si>
    <t>Gabe Morales</t>
  </si>
  <si>
    <t>Hunter Dollander</t>
  </si>
  <si>
    <t>A.J. Puckett</t>
  </si>
  <si>
    <t>Ryan Zeferjahn</t>
  </si>
  <si>
    <t>Conor Grammes</t>
  </si>
  <si>
    <t>Diosmerky Taveras</t>
  </si>
  <si>
    <t>Erich Uelmen</t>
  </si>
  <si>
    <t>Will Gaddis</t>
  </si>
  <si>
    <t>Eric Cerantola</t>
  </si>
  <si>
    <t>Joe Nahas</t>
  </si>
  <si>
    <t>Jorge Guzmán</t>
  </si>
  <si>
    <t>Ofreidy Gómez</t>
  </si>
  <si>
    <t>Jordan Jones</t>
  </si>
  <si>
    <t>Graham Spraker</t>
  </si>
  <si>
    <t>Garrett Williams</t>
  </si>
  <si>
    <t>Jared Solomon</t>
  </si>
  <si>
    <t>Noah Murdock</t>
  </si>
  <si>
    <t>Shawn Armstrong</t>
  </si>
  <si>
    <t>JoJo Romero</t>
  </si>
  <si>
    <t>Tanner Banks</t>
  </si>
  <si>
    <t>Sammy Peralta</t>
  </si>
  <si>
    <t>Justin Hagenman</t>
  </si>
  <si>
    <t>Rob Zastryzny</t>
  </si>
  <si>
    <t>Tyler Mattison</t>
  </si>
  <si>
    <t>Mauricio Llovera</t>
  </si>
  <si>
    <t>Max Lazar</t>
  </si>
  <si>
    <t>Andrew Wantz</t>
  </si>
  <si>
    <t>Sean Guenther</t>
  </si>
  <si>
    <t>Austin Pope</t>
  </si>
  <si>
    <t>Trevor Kelley</t>
  </si>
  <si>
    <t>Jackson Stephens</t>
  </si>
  <si>
    <t>Moises Lugo</t>
  </si>
  <si>
    <t>James Naile</t>
  </si>
  <si>
    <t>Grant Wolfram</t>
  </si>
  <si>
    <t>Dinelson Lamet</t>
  </si>
  <si>
    <t>Calvin Faucher</t>
  </si>
  <si>
    <t>Andrew Suárez</t>
  </si>
  <si>
    <t>Luke Bard</t>
  </si>
  <si>
    <t>Chance Adams</t>
  </si>
  <si>
    <t>Burch Smith</t>
  </si>
  <si>
    <t>Gus Varland</t>
  </si>
  <si>
    <t>Lake Bachar</t>
  </si>
  <si>
    <t>Samuel Reyes</t>
  </si>
  <si>
    <t>J.C. Mejía</t>
  </si>
  <si>
    <t>Bobby Milacki</t>
  </si>
  <si>
    <t>Shane McCarthy</t>
  </si>
  <si>
    <t>Eric Stout</t>
  </si>
  <si>
    <t>Anderson Paulino</t>
  </si>
  <si>
    <t>Juan Then</t>
  </si>
  <si>
    <t>T.J. Sikkema</t>
  </si>
  <si>
    <t>Jonathan Holder</t>
  </si>
  <si>
    <t>Cam Vieaux</t>
  </si>
  <si>
    <t>José Lopez</t>
  </si>
  <si>
    <t>JD Hammer</t>
  </si>
  <si>
    <t>Randy Rodríguez</t>
  </si>
  <si>
    <t>Caleb Baragar</t>
  </si>
  <si>
    <t>Tahnaj Thomas</t>
  </si>
  <si>
    <t>Ivan Armstrong</t>
  </si>
  <si>
    <t>Grant Black</t>
  </si>
  <si>
    <t>Miguel Romero</t>
  </si>
  <si>
    <t>Hector Perez</t>
  </si>
  <si>
    <t>Henry Henry</t>
  </si>
  <si>
    <t>Matt Ruppenthal</t>
  </si>
  <si>
    <t>Jose Martinez</t>
  </si>
  <si>
    <t>Jol Concepcion</t>
  </si>
  <si>
    <t>Tyler Holton</t>
  </si>
  <si>
    <t>Chase Lee</t>
  </si>
  <si>
    <t>Will Vest</t>
  </si>
  <si>
    <t>Miguel Díaz</t>
  </si>
  <si>
    <t>Luis F. Ortiz</t>
  </si>
  <si>
    <t>Collin McHugh</t>
  </si>
  <si>
    <t>Joe Mantiply</t>
  </si>
  <si>
    <t>Taylor Clarke</t>
  </si>
  <si>
    <t>Joe La Sorsa</t>
  </si>
  <si>
    <t>Jackson Rose</t>
  </si>
  <si>
    <t>José Ruiz</t>
  </si>
  <si>
    <t>Anthony Misiewicz</t>
  </si>
  <si>
    <t>Conner Loeprich</t>
  </si>
  <si>
    <t>Matt Bush</t>
  </si>
  <si>
    <t>Parker Mushinski</t>
  </si>
  <si>
    <t>Matt Svanson</t>
  </si>
  <si>
    <t>Erasmo Ramírez</t>
  </si>
  <si>
    <t>Vinny Nittoli</t>
  </si>
  <si>
    <t>Derek Law</t>
  </si>
  <si>
    <t>Tommy Nance</t>
  </si>
  <si>
    <t>Benito Garcia</t>
  </si>
  <si>
    <t>Grant Holmes</t>
  </si>
  <si>
    <t>Colin Selby</t>
  </si>
  <si>
    <t>Bailey Horn</t>
  </si>
  <si>
    <t>Spencer Stockton</t>
  </si>
  <si>
    <t>Jake Jewell</t>
  </si>
  <si>
    <t>Colby White</t>
  </si>
  <si>
    <t>Matt Koch</t>
  </si>
  <si>
    <t>Andrew Politi</t>
  </si>
  <si>
    <t>Brendan Nail</t>
  </si>
  <si>
    <t>Dennis Santana</t>
  </si>
  <si>
    <t>Carlo Reyes</t>
  </si>
  <si>
    <t>Sean Mellen</t>
  </si>
  <si>
    <t>Nick Avila</t>
  </si>
  <si>
    <t>Franklin Dacosta</t>
  </si>
  <si>
    <t>Drew VerHagen</t>
  </si>
  <si>
    <t>Darwinzon Hernández</t>
  </si>
  <si>
    <t>JT Chargois</t>
  </si>
  <si>
    <t>Raffi Vizcaíno</t>
  </si>
  <si>
    <t>Steven Cruz</t>
  </si>
  <si>
    <t>Shane Greene</t>
  </si>
  <si>
    <t>Ray Gaither</t>
  </si>
  <si>
    <t>Jack Ralston</t>
  </si>
  <si>
    <t>Ryan Conroy</t>
  </si>
  <si>
    <t>Odalvi Javier</t>
  </si>
  <si>
    <t>Chase Cohen</t>
  </si>
  <si>
    <t>Yefri Del Rosario</t>
  </si>
  <si>
    <t>Gabriel Ponce</t>
  </si>
  <si>
    <t>Fitz Stadler</t>
  </si>
  <si>
    <t>Spencer Bivens</t>
  </si>
  <si>
    <t>Troy Watson</t>
  </si>
  <si>
    <t>Grant Ford</t>
  </si>
  <si>
    <t>Jake Haberer</t>
  </si>
  <si>
    <t>Justin Garza</t>
  </si>
  <si>
    <t>Matt Eckelman</t>
  </si>
  <si>
    <t>John Matthews</t>
  </si>
  <si>
    <t>Luis Oviedo</t>
  </si>
  <si>
    <t>Dan Hammer</t>
  </si>
  <si>
    <t>Connor Cooke</t>
  </si>
  <si>
    <t>Oliver Ortega</t>
  </si>
  <si>
    <t>Franco Aleman</t>
  </si>
  <si>
    <t>Jose Hernandez</t>
  </si>
  <si>
    <t>Ian Hamilton</t>
  </si>
  <si>
    <t>Enyel De Los Santos</t>
  </si>
  <si>
    <t>John Schreiber</t>
  </si>
  <si>
    <t>Jake Bird</t>
  </si>
  <si>
    <t>Chris Gau</t>
  </si>
  <si>
    <t>Eduard Bazardo</t>
  </si>
  <si>
    <t>Alex Young</t>
  </si>
  <si>
    <t>Andrew Misiaszek</t>
  </si>
  <si>
    <t>Connor Brogdon</t>
  </si>
  <si>
    <t>Trevor Brigden</t>
  </si>
  <si>
    <t>Andrew Kittredge</t>
  </si>
  <si>
    <t>Nate Pearson</t>
  </si>
  <si>
    <t>J.B. Bukauskas</t>
  </si>
  <si>
    <t>Kyle Nelson</t>
  </si>
  <si>
    <t>Brooks Wilson</t>
  </si>
  <si>
    <t>Michael Fulmer</t>
  </si>
  <si>
    <t>Marc Church</t>
  </si>
  <si>
    <t>Tommy Kahnle</t>
  </si>
  <si>
    <t>Silvino Bracho</t>
  </si>
  <si>
    <t>Coleman Huntley III</t>
  </si>
  <si>
    <t>Hunter Stratton</t>
  </si>
  <si>
    <t>Daniel Juarez</t>
  </si>
  <si>
    <t>Jorge Alcala</t>
  </si>
  <si>
    <t>Emilio Marquez</t>
  </si>
  <si>
    <t>Cole Sulser</t>
  </si>
  <si>
    <t>Logan Gillaspie</t>
  </si>
  <si>
    <t>Hunter McMahon</t>
  </si>
  <si>
    <t>Taylor Rashi</t>
  </si>
  <si>
    <t>John King</t>
  </si>
  <si>
    <t>Matt Wisler</t>
  </si>
  <si>
    <t>Ty Tice</t>
  </si>
  <si>
    <t>Blake Goldsberry</t>
  </si>
  <si>
    <t>Dylan Spain</t>
  </si>
  <si>
    <t>Josh Dye</t>
  </si>
  <si>
    <t>Noe Toribio</t>
  </si>
  <si>
    <t>Sean Newcomb</t>
  </si>
  <si>
    <t>Anthony Simonelli</t>
  </si>
  <si>
    <t>Miguel Rodriguez</t>
  </si>
  <si>
    <t>Sam Coonrod</t>
  </si>
  <si>
    <t>Victor González</t>
  </si>
  <si>
    <t>Zach McAllister</t>
  </si>
  <si>
    <t>Bryan Pope</t>
  </si>
  <si>
    <t>Trey Wingenter</t>
  </si>
  <si>
    <t>Austin Kitchen</t>
  </si>
  <si>
    <t>Zach Greene</t>
  </si>
  <si>
    <t>Erik Miller</t>
  </si>
  <si>
    <t>Victor Vodnik</t>
  </si>
  <si>
    <t>Cole McDonald</t>
  </si>
  <si>
    <t>Mark Washington</t>
  </si>
  <si>
    <t>Cole Waites</t>
  </si>
  <si>
    <t>Jeremiah Burke</t>
  </si>
  <si>
    <t>Jeremy Walker</t>
  </si>
  <si>
    <t>Tim Naughton</t>
  </si>
  <si>
    <t>Brendon Little</t>
  </si>
  <si>
    <t>Norge Ruiz</t>
  </si>
  <si>
    <t>Darien Núñez</t>
  </si>
  <si>
    <t>Oddanier Mosqueda</t>
  </si>
  <si>
    <t>Sean Poppen</t>
  </si>
  <si>
    <t>Eli Lingos</t>
  </si>
  <si>
    <t>Duane Underwood Jr.</t>
  </si>
  <si>
    <t>Jensen Elliott</t>
  </si>
  <si>
    <t>Erik Martinez</t>
  </si>
  <si>
    <t>Nathan Webb</t>
  </si>
  <si>
    <t>Ben Holmes</t>
  </si>
  <si>
    <t>Ken Giles</t>
  </si>
  <si>
    <t>Will Mabrey</t>
  </si>
  <si>
    <t>Joe Jacques</t>
  </si>
  <si>
    <t>John O'Reilly</t>
  </si>
  <si>
    <t>Fred Villarreal</t>
  </si>
  <si>
    <t>Zack Kelly</t>
  </si>
  <si>
    <t>Regi Grace</t>
  </si>
  <si>
    <t>Jack Weisenburger</t>
  </si>
  <si>
    <t>James Jones</t>
  </si>
  <si>
    <t>Fernery Ozuna</t>
  </si>
  <si>
    <t>Aidan Anderson</t>
  </si>
  <si>
    <t>José Marte</t>
  </si>
  <si>
    <t>Brian Gonzalez</t>
  </si>
  <si>
    <t>Carlos Garcia</t>
  </si>
  <si>
    <t>Tyler McKay</t>
  </si>
  <si>
    <t>Triston Polley</t>
  </si>
  <si>
    <t>Evan Sisk</t>
  </si>
  <si>
    <t>Carlos Vargas</t>
  </si>
  <si>
    <t>Jimmy Nelson</t>
  </si>
  <si>
    <t>Robert Kwiatkowski</t>
  </si>
  <si>
    <t>Matt Turner</t>
  </si>
  <si>
    <t>Shohei Tomioka</t>
  </si>
  <si>
    <t>Josh Roberson</t>
  </si>
  <si>
    <t>Tyler Ferguson</t>
  </si>
  <si>
    <t>Braeden Ogle</t>
  </si>
  <si>
    <t>Dylan Spacke</t>
  </si>
  <si>
    <t>Brendan Cellucci</t>
  </si>
  <si>
    <t>Carlos Romero</t>
  </si>
  <si>
    <t>Kelvin Caceres</t>
  </si>
  <si>
    <t>Houston Harding</t>
  </si>
  <si>
    <t>Malvin Pena</t>
  </si>
  <si>
    <t>Ben Onyshko</t>
  </si>
  <si>
    <t>Graeme Stinson</t>
  </si>
  <si>
    <t>Pete Fairbanks</t>
  </si>
  <si>
    <t>A.J. Puk</t>
  </si>
  <si>
    <t>Bryan Abreu</t>
  </si>
  <si>
    <t>Hunter Harvey</t>
  </si>
  <si>
    <t>Alex Vesia</t>
  </si>
  <si>
    <t>Erik Swanson</t>
  </si>
  <si>
    <t>Ryan Borucki</t>
  </si>
  <si>
    <t>Nate Lavender</t>
  </si>
  <si>
    <t>Dauri Moreta</t>
  </si>
  <si>
    <t>Nick Robertson</t>
  </si>
  <si>
    <t>Steven Okert</t>
  </si>
  <si>
    <t>Brandon Eisert</t>
  </si>
  <si>
    <t>Brusdar Graterol</t>
  </si>
  <si>
    <t>Brett Martin</t>
  </si>
  <si>
    <t>Joel Payamps</t>
  </si>
  <si>
    <t>Trevor Stephan</t>
  </si>
  <si>
    <t>Scott McGough</t>
  </si>
  <si>
    <t>Jacob Webb</t>
  </si>
  <si>
    <t>Dylan Tebrake</t>
  </si>
  <si>
    <t>Víctor Arano</t>
  </si>
  <si>
    <t>Emilio Pagán</t>
  </si>
  <si>
    <t>Mason Thompson</t>
  </si>
  <si>
    <t>Phoenix Sanders</t>
  </si>
  <si>
    <t>Anthony Bender</t>
  </si>
  <si>
    <t>Michael Kelly</t>
  </si>
  <si>
    <t>Tom Cosgrove</t>
  </si>
  <si>
    <t>Grant Anderson</t>
  </si>
  <si>
    <t>Jimmy Herget</t>
  </si>
  <si>
    <t>Hagen Danner</t>
  </si>
  <si>
    <t>Gregory Soto</t>
  </si>
  <si>
    <t>Cody Stashak</t>
  </si>
  <si>
    <t>Garrett Cleavinger</t>
  </si>
  <si>
    <t>Isaiah Campbell</t>
  </si>
  <si>
    <t>Tyler Kinley</t>
  </si>
  <si>
    <t>Génesis Cabrera</t>
  </si>
  <si>
    <t>Francisco Pérez</t>
  </si>
  <si>
    <t>Garrett Acton</t>
  </si>
  <si>
    <t>Nick Ramirez</t>
  </si>
  <si>
    <t>Keagan Gillies</t>
  </si>
  <si>
    <t>Nick Snyder</t>
  </si>
  <si>
    <t>Drew Carlton</t>
  </si>
  <si>
    <t>Tyler Danish</t>
  </si>
  <si>
    <t>Robert Garcia</t>
  </si>
  <si>
    <t>Ray Kerr</t>
  </si>
  <si>
    <t>Lane Ramsey</t>
  </si>
  <si>
    <t>R.J. Dabovich</t>
  </si>
  <si>
    <t>Josh Simpson</t>
  </si>
  <si>
    <t>Josh Taylor</t>
  </si>
  <si>
    <t>Tanner Rainey</t>
  </si>
  <si>
    <t>Cionel Pérez</t>
  </si>
  <si>
    <t>Rowan Wick</t>
  </si>
  <si>
    <t>Dany Jiménez</t>
  </si>
  <si>
    <t>Michael Byrne</t>
  </si>
  <si>
    <t>Jose Cuas</t>
  </si>
  <si>
    <t>Tyler Duffey</t>
  </si>
  <si>
    <t>Bryce Montes de Oca</t>
  </si>
  <si>
    <t>Andrew Pérez</t>
  </si>
  <si>
    <t>Ryan Burr</t>
  </si>
  <si>
    <t>Blake Holub</t>
  </si>
  <si>
    <t>Josh Staumont</t>
  </si>
  <si>
    <t>Alek Jacob</t>
  </si>
  <si>
    <t>Taylor Broadway</t>
  </si>
  <si>
    <t>Michael Feliz</t>
  </si>
  <si>
    <t>J.P. Feyereisen</t>
  </si>
  <si>
    <t>Richard Bleier</t>
  </si>
  <si>
    <t>Tyler Samaniego</t>
  </si>
  <si>
    <t>Eric Orze</t>
  </si>
  <si>
    <t>Sam Moll</t>
  </si>
  <si>
    <t>Dedniel Núñez</t>
  </si>
  <si>
    <t>Stephen Nogosek</t>
  </si>
  <si>
    <t>John Curtiss</t>
  </si>
  <si>
    <t>Dylan Coleman</t>
  </si>
  <si>
    <t>Tayler Saucedo</t>
  </si>
  <si>
    <t>Ryder Ryan</t>
  </si>
  <si>
    <t>Austin Roberts</t>
  </si>
  <si>
    <t>Josh Hejka</t>
  </si>
  <si>
    <t>Corey Knebel</t>
  </si>
  <si>
    <t>Justin Bruihl</t>
  </si>
  <si>
    <t>Manuel Rodríguez</t>
  </si>
  <si>
    <t>Frankie Scalzo Jr.</t>
  </si>
  <si>
    <t>Jhon Romero</t>
  </si>
  <si>
    <t>Colten Brewer</t>
  </si>
  <si>
    <t>Kyle Backhus</t>
  </si>
  <si>
    <t>Casey Sadler</t>
  </si>
  <si>
    <t>Geoff Hartlieb</t>
  </si>
  <si>
    <t>Alex Reyes</t>
  </si>
  <si>
    <t>Billy Lescher</t>
  </si>
  <si>
    <t>Luke Murphy</t>
  </si>
  <si>
    <t>Roel Ramírez</t>
  </si>
  <si>
    <t>Erik Sabrowski</t>
  </si>
  <si>
    <t>Justin Anderson</t>
  </si>
  <si>
    <t>Clayton Andrews</t>
  </si>
  <si>
    <t>Michael Rucker</t>
  </si>
  <si>
    <t>Aaron McGarity</t>
  </si>
  <si>
    <t>Kaleb Ort</t>
  </si>
  <si>
    <t>Aaron Ochsenbein</t>
  </si>
  <si>
    <t>Jimmy Yacabonis</t>
  </si>
  <si>
    <t>Robert Suarez</t>
  </si>
  <si>
    <t>Jonah Scolaro</t>
  </si>
  <si>
    <t>Francis Peguero</t>
  </si>
  <si>
    <t>Luke Jackson</t>
  </si>
  <si>
    <t>Tayler Scott</t>
  </si>
  <si>
    <t>Andrew McInvale</t>
  </si>
  <si>
    <t>Kervin Castro</t>
  </si>
  <si>
    <t>Will Kobos</t>
  </si>
  <si>
    <t>Mike Morin</t>
  </si>
  <si>
    <t>Joe Barlow</t>
  </si>
  <si>
    <t>Will Klein</t>
  </si>
  <si>
    <t>Barrett Loseke</t>
  </si>
  <si>
    <t>Jake Higginbotham</t>
  </si>
  <si>
    <t>RJ Petit</t>
  </si>
  <si>
    <t>Walter Pennington</t>
  </si>
  <si>
    <t>Daniel Robert</t>
  </si>
  <si>
    <t>Archie Bradley</t>
  </si>
  <si>
    <t>Alex Claudio</t>
  </si>
  <si>
    <t>Albert Abreu</t>
  </si>
  <si>
    <t>Diego Castillo</t>
  </si>
  <si>
    <t>Javy Guerra</t>
  </si>
  <si>
    <t>Peyton Alford</t>
  </si>
  <si>
    <t>Dan Altavilla</t>
  </si>
  <si>
    <t>Jason Blanchard</t>
  </si>
  <si>
    <t>Mychal Givens</t>
  </si>
  <si>
    <t>Daniel Zamora</t>
  </si>
  <si>
    <t>Dylan Covey</t>
  </si>
  <si>
    <t>Josh James</t>
  </si>
  <si>
    <t>Enmanuel Mejia</t>
  </si>
  <si>
    <t>Ryan Miller</t>
  </si>
  <si>
    <t>Braydon Fisher</t>
  </si>
  <si>
    <t>Kirby Snead</t>
  </si>
  <si>
    <t>Keegan Curtis</t>
  </si>
  <si>
    <t>Haylen Green</t>
  </si>
  <si>
    <t>Nash Walters</t>
  </si>
  <si>
    <t>Rob Kaminsky</t>
  </si>
  <si>
    <t>Matt Carasiti</t>
  </si>
  <si>
    <t>Franny Cobos</t>
  </si>
  <si>
    <t>Trevor Bettencourt</t>
  </si>
  <si>
    <t>Zach Muckenhirn</t>
  </si>
  <si>
    <t>Paul Fry</t>
  </si>
  <si>
    <t>Curtis Taylor</t>
  </si>
  <si>
    <t>Tyler Jay</t>
  </si>
  <si>
    <t>Brett Schulze</t>
  </si>
  <si>
    <t>Drew Pomeranz</t>
  </si>
  <si>
    <t>Alejandro Mateo</t>
  </si>
  <si>
    <t>Brad Boxberger</t>
  </si>
  <si>
    <t>Raymond Burgos</t>
  </si>
  <si>
    <t>Braden Bristo</t>
  </si>
  <si>
    <t>Isaac Mattson</t>
  </si>
  <si>
    <t>Grayson Thurman</t>
  </si>
  <si>
    <t>Scott Engler</t>
  </si>
  <si>
    <t>Matt Seelinger</t>
  </si>
  <si>
    <t>Chris Wright</t>
  </si>
  <si>
    <t>Chase Plymell</t>
  </si>
  <si>
    <t>Yohan Ramírez</t>
  </si>
  <si>
    <t>Kevin Kopps</t>
  </si>
  <si>
    <t>Luke Shilling</t>
  </si>
  <si>
    <t>Bat</t>
  </si>
  <si>
    <t>Pit</t>
  </si>
  <si>
    <t>Abbrev</t>
  </si>
  <si>
    <t>Home</t>
  </si>
  <si>
    <t>Away</t>
  </si>
  <si>
    <t>Date</t>
  </si>
  <si>
    <t>Home SP</t>
  </si>
  <si>
    <t>Away SP</t>
  </si>
  <si>
    <t>Player</t>
  </si>
  <si>
    <t>Career wOBA</t>
  </si>
  <si>
    <t>Career BABIP</t>
  </si>
  <si>
    <t>Lars Nootbaar</t>
  </si>
  <si>
    <t>Tyrone Taylor</t>
  </si>
  <si>
    <t>Reese McGuire</t>
  </si>
  <si>
    <t>Edmundo Sosa</t>
  </si>
  <si>
    <t>James Outman</t>
  </si>
  <si>
    <t>Kyle Higashioka</t>
  </si>
  <si>
    <t>Gabriel Moreno</t>
  </si>
  <si>
    <t>Patrick Bailey</t>
  </si>
  <si>
    <t>Nick Madrigal</t>
  </si>
  <si>
    <t>Jake Fraley</t>
  </si>
  <si>
    <t>Jake Meyers</t>
  </si>
  <si>
    <t>Kerry Carpenter</t>
  </si>
  <si>
    <t>Luis Guillorme</t>
  </si>
  <si>
    <t>Jake McCarthy</t>
  </si>
  <si>
    <t>Jake Rogers</t>
  </si>
  <si>
    <t>Matt Vierling</t>
  </si>
  <si>
    <t>Seby Zavala</t>
  </si>
  <si>
    <t>Kyle Isbel</t>
  </si>
  <si>
    <t>Luke Raley</t>
  </si>
  <si>
    <t>Nick Fortes</t>
  </si>
  <si>
    <t>Zach McKinstry</t>
  </si>
  <si>
    <t>D.J. Stewart</t>
  </si>
  <si>
    <t>Nick Gordon</t>
  </si>
  <si>
    <t>Emmanuel Rivera</t>
  </si>
  <si>
    <t>Nick Martini</t>
  </si>
  <si>
    <t>Ezequiel Duran</t>
  </si>
  <si>
    <t>Stuart Fairchild</t>
  </si>
  <si>
    <t>Ildemaro Vargas</t>
  </si>
  <si>
    <t>Esteury Ruiz</t>
  </si>
  <si>
    <t>Trevor Larnach</t>
  </si>
  <si>
    <t>Jarred Kelenic</t>
  </si>
  <si>
    <t>Joey Wiemer</t>
  </si>
  <si>
    <t>Joey Bart</t>
  </si>
  <si>
    <t>Owen Miller</t>
  </si>
  <si>
    <t>Jordan Walker</t>
  </si>
  <si>
    <t>Jose Miranda</t>
  </si>
  <si>
    <t>Jose Azocar</t>
  </si>
  <si>
    <t>Gabriel Arias</t>
  </si>
  <si>
    <t>Connor Wong</t>
  </si>
  <si>
    <t>Mickey Moniak</t>
  </si>
  <si>
    <t>Ernie Clement</t>
  </si>
  <si>
    <t>Pablo Reyes</t>
  </si>
  <si>
    <t>Bobby Dalbec</t>
  </si>
  <si>
    <t>Josh Smith</t>
  </si>
  <si>
    <t>Will Brennan</t>
  </si>
  <si>
    <t>Tyler Freeman</t>
  </si>
  <si>
    <t>Edward Olivares</t>
  </si>
  <si>
    <t>Tyler Wade</t>
  </si>
  <si>
    <t>Matt Thaiss</t>
  </si>
  <si>
    <t>Abraham Toro</t>
  </si>
  <si>
    <t>Nick Allen</t>
  </si>
  <si>
    <t>Garrett Stubbs</t>
  </si>
  <si>
    <t>Alan Trejo</t>
  </si>
  <si>
    <t>Riley Adams</t>
  </si>
  <si>
    <t>Gavin Sheets</t>
  </si>
  <si>
    <t>Alec Burleson</t>
  </si>
  <si>
    <t>Cristian Pache</t>
  </si>
  <si>
    <t>Tyler Nevin</t>
  </si>
  <si>
    <t>Jo Adell</t>
  </si>
  <si>
    <t>Zack Short</t>
  </si>
  <si>
    <t>Elehuris Montero</t>
  </si>
  <si>
    <t>Andrew Knizner</t>
  </si>
  <si>
    <t>Jon Singleton</t>
  </si>
  <si>
    <t>Michael Toglia</t>
  </si>
  <si>
    <t>League Average BABIP</t>
  </si>
  <si>
    <t>Season</t>
  </si>
  <si>
    <t>Career ERA</t>
  </si>
  <si>
    <t>Career FIP</t>
  </si>
  <si>
    <t>Leagu Average BABIP</t>
  </si>
  <si>
    <t>ERA-xERA</t>
  </si>
  <si>
    <t>2024 ERA - Career ERA</t>
  </si>
  <si>
    <t>FIP-xFIP</t>
  </si>
  <si>
    <t>2024 FIP - Career FIP</t>
  </si>
  <si>
    <t>BABIP - League Average</t>
  </si>
  <si>
    <t>2024 BABIP - Career BABIP</t>
  </si>
  <si>
    <t>xOBA - xwOBA</t>
  </si>
  <si>
    <t>2024 wOBA - Career wOBA</t>
  </si>
  <si>
    <t>2024 BABIP - League Average</t>
  </si>
  <si>
    <t>Emmanuel Clase</t>
  </si>
  <si>
    <t>Jose Alvarado</t>
  </si>
  <si>
    <t>Jose Leclerc</t>
  </si>
  <si>
    <t>David Bednar</t>
  </si>
  <si>
    <t>Tanner Scott</t>
  </si>
  <si>
    <t>Jordan Romano</t>
  </si>
  <si>
    <t>Aaron Bummer</t>
  </si>
  <si>
    <t>Caleb Thielbar</t>
  </si>
  <si>
    <t>Ryan Helsley</t>
  </si>
  <si>
    <t>Evan Phillips</t>
  </si>
  <si>
    <t>Clay Holmes</t>
  </si>
  <si>
    <t>Nick Anderson</t>
  </si>
  <si>
    <t>Tyler Matzek</t>
  </si>
  <si>
    <t>Andres Munoz</t>
  </si>
  <si>
    <t>Camilo Doval</t>
  </si>
  <si>
    <t>Tyler Rogers</t>
  </si>
  <si>
    <t>Ryan Brasier</t>
  </si>
  <si>
    <t>Alexis Diaz</t>
  </si>
  <si>
    <t>Tim Mayza</t>
  </si>
  <si>
    <t>Adam Cimber</t>
  </si>
  <si>
    <t>Jason Foley</t>
  </si>
  <si>
    <t>Seranthony Dominguez</t>
  </si>
  <si>
    <t>Lucas Sims</t>
  </si>
  <si>
    <t>Fernando Cruz</t>
  </si>
  <si>
    <t>Pierce Johnson</t>
  </si>
  <si>
    <t>Danny Coulombe</t>
  </si>
  <si>
    <t>Justin Lawrence</t>
  </si>
  <si>
    <t>Jason Adam</t>
  </si>
  <si>
    <t>Kevin Ginkel</t>
  </si>
  <si>
    <t>Yennier Cano</t>
  </si>
  <si>
    <t>Ryan Thompson</t>
  </si>
  <si>
    <t>Matt Bowman</t>
  </si>
  <si>
    <t>Jose Cisnero</t>
  </si>
  <si>
    <t>Colin Poche</t>
  </si>
  <si>
    <t>Austin Adams</t>
  </si>
  <si>
    <t>Joely Rodriguez</t>
  </si>
  <si>
    <t>Colin Holderman</t>
  </si>
  <si>
    <t>Kyle Finnegan</t>
  </si>
  <si>
    <t>Trevor Megill</t>
  </si>
  <si>
    <t>Victor Gonzalez</t>
  </si>
  <si>
    <t>Dylan Lee</t>
  </si>
  <si>
    <t>Dillon Tate</t>
  </si>
  <si>
    <t>Steven Wilson</t>
  </si>
  <si>
    <t>Tim Hill</t>
  </si>
  <si>
    <t>Alex Lange</t>
  </si>
  <si>
    <t>Gabe Speier</t>
  </si>
  <si>
    <t>Yency Almonte</t>
  </si>
  <si>
    <t>Nick Sandlin</t>
  </si>
  <si>
    <t>Seth Martinez</t>
  </si>
  <si>
    <t>Elvis Peguero</t>
  </si>
  <si>
    <t>Drew Smith</t>
  </si>
  <si>
    <t>Hoby Milner</t>
  </si>
  <si>
    <t>Andrew Nardi</t>
  </si>
  <si>
    <t>Genesis Cabrera</t>
  </si>
  <si>
    <t>Yunior Marte</t>
  </si>
  <si>
    <t>Ron Marinaccio</t>
  </si>
  <si>
    <t>Jordan Weems</t>
  </si>
  <si>
    <t>Jay Jackson</t>
  </si>
  <si>
    <t>Luis Ortiz</t>
  </si>
  <si>
    <t>Michael Tonkin</t>
  </si>
  <si>
    <t>Brock Stewart</t>
  </si>
  <si>
    <t>Yohan Ramirez</t>
  </si>
  <si>
    <t>PIT WAR/G</t>
  </si>
  <si>
    <t>BsR/G</t>
  </si>
  <si>
    <t>OFF/G</t>
  </si>
  <si>
    <t>DEF/G</t>
  </si>
  <si>
    <t>Pitcher</t>
  </si>
  <si>
    <t>WAR/G</t>
  </si>
  <si>
    <t>Projected WAR/G</t>
  </si>
  <si>
    <t>H_SPxERA</t>
  </si>
  <si>
    <t>H_SP_Proj WAR/G</t>
  </si>
  <si>
    <t>H_SP_WAR/G</t>
  </si>
  <si>
    <t>H_SP_xFIP</t>
  </si>
  <si>
    <t>H_SP_SIERA</t>
  </si>
  <si>
    <t>H_P_WAR/G</t>
  </si>
  <si>
    <t>H_P_xFIP</t>
  </si>
  <si>
    <t>H_P_SIERA</t>
  </si>
  <si>
    <t>H_P_ProjWAR/G</t>
  </si>
  <si>
    <t>H_wOBA</t>
  </si>
  <si>
    <t>H_OPS</t>
  </si>
  <si>
    <t>H_wRC+</t>
  </si>
  <si>
    <t>H_BsR/G</t>
  </si>
  <si>
    <t>H_Def/G</t>
  </si>
  <si>
    <t>H_Off/G</t>
  </si>
  <si>
    <t>H_projWAR/G</t>
  </si>
  <si>
    <t>H_Rdiff/G</t>
  </si>
  <si>
    <t>H_projRdiff/G</t>
  </si>
  <si>
    <t>H_WP</t>
  </si>
  <si>
    <t>H_projWP</t>
  </si>
  <si>
    <t>H_HomeSplit</t>
  </si>
  <si>
    <t>A_SP_WAR/G</t>
  </si>
  <si>
    <t>A_SP_Proj WAR/G</t>
  </si>
  <si>
    <t>A_SPxERA</t>
  </si>
  <si>
    <t>A_SP_xFIP</t>
  </si>
  <si>
    <t>A_SP_SIERA</t>
  </si>
  <si>
    <t>A_P_WAR/G</t>
  </si>
  <si>
    <t>A_P_ProjWAR/G</t>
  </si>
  <si>
    <t>A_P_xFIP</t>
  </si>
  <si>
    <t>A_P_SIERA</t>
  </si>
  <si>
    <t>A_wOBA</t>
  </si>
  <si>
    <t>A_OPS</t>
  </si>
  <si>
    <t>A_wRC+</t>
  </si>
  <si>
    <t>A_BsR/G</t>
  </si>
  <si>
    <t>A_Def/G</t>
  </si>
  <si>
    <t>A_Off/G</t>
  </si>
  <si>
    <t>A_projWAR/G</t>
  </si>
  <si>
    <t>A_Rdiff/G</t>
  </si>
  <si>
    <t>A_projRdiff/G</t>
  </si>
  <si>
    <t>A_WP</t>
  </si>
  <si>
    <t>A_projWP</t>
  </si>
  <si>
    <t>A_RoadSplit</t>
  </si>
  <si>
    <t>Home Final</t>
  </si>
  <si>
    <t>Away Final</t>
  </si>
  <si>
    <t>Result</t>
  </si>
  <si>
    <t>Rdiff</t>
  </si>
  <si>
    <t>Total</t>
  </si>
  <si>
    <t>Bat WAR/G</t>
  </si>
  <si>
    <t>A_G</t>
  </si>
  <si>
    <t>H_G</t>
  </si>
  <si>
    <t>H_BatWAR/G</t>
  </si>
  <si>
    <t>A_BatWAR/G</t>
  </si>
  <si>
    <t>Erasmo Ramirez</t>
  </si>
  <si>
    <t>Nathaniel Lowe</t>
  </si>
  <si>
    <t>Ehire Adrianza</t>
  </si>
  <si>
    <t>Bo Naylor</t>
  </si>
  <si>
    <t>Brent Rooker</t>
  </si>
  <si>
    <t>Tomas Nido</t>
  </si>
  <si>
    <t>Michael Massey</t>
  </si>
  <si>
    <t>Andruw Monasterio</t>
  </si>
  <si>
    <t>Taylor Trammell</t>
  </si>
  <si>
    <t>Pavin Smith</t>
  </si>
  <si>
    <t>Reed Garrett</t>
  </si>
  <si>
    <t>Jose Butto</t>
  </si>
  <si>
    <t>Cade Smith</t>
  </si>
  <si>
    <t>Yuki Matsui</t>
  </si>
  <si>
    <t>Tim Herrin</t>
  </si>
  <si>
    <t>Jake Latz</t>
  </si>
  <si>
    <t>Jose Soriano</t>
  </si>
  <si>
    <t>Abner Uribe</t>
  </si>
  <si>
    <t>Deivi Garcia</t>
  </si>
  <si>
    <t>Away 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</si>
</sst>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3F3F3F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3" fillId="2" borderId="1" applyNumberFormat="0" applyAlignment="0" applyProtection="0"/>
    <xf numFmtId="0" fontId="2" fillId="3" borderId="2" applyNumberFormat="0" applyFont="0" applyAlignment="0" applyProtection="0"/>
  </cellStyleXfs>
  <cellXfs count="10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 vertical="center" wrapText="1"/>
    </xf>
    <xf numFmtId="0" fontId="1" fillId="0" borderId="0" xfId="0" applyFont="1"/>
    <xf numFmtId="0" fontId="0" fillId="3" borderId="2" xfId="2" applyFont="1"/>
    <xf numFmtId="0" fontId="3" fillId="2" borderId="1" xfId="1"/>
    <xf numFmtId="14" fontId="0" fillId="3" borderId="2" xfId="2" applyNumberFormat="1" applyFont="1"/>
    <xf numFmtId="0" fontId="0" fillId="0" borderId="0" xfId="0" applyNumberFormat="1"/>
    <xf numFmtId="0" fontId="1" fillId="4" borderId="0" xfId="0" applyFont="1" applyFill="1"/>
    <xf numFmtId="0" fontId="0" fillId="4" borderId="0" xfId="0" applyFill="1"/>
  </cellXfs>
  <cellStyles count="3">
    <cellStyle name="Normal" xfId="0" builtinId="0"/>
    <cellStyle name="Note" xfId="2" builtinId="10"/>
    <cellStyle name="Output" xfId="1" builtinId="21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" xr16:uid="{FEAAFE84-4893-4708-BD0D-F5AC9EB8F035}" autoFormatId="16" applyNumberFormats="0" applyBorderFormats="0" applyFontFormats="0" applyPatternFormats="0" applyAlignmentFormats="0" applyWidthHeightFormats="0">
  <queryTableRefresh nextId="23">
    <queryTableFields count="22">
      <queryTableField id="1" name="Team" tableColumnId="1"/>
      <queryTableField id="2" name="Abbreviation" tableColumnId="2"/>
      <queryTableField id="3" name="2024 Year to Date G" tableColumnId="3"/>
      <queryTableField id="4" name="2024 Year to Date W" tableColumnId="4"/>
      <queryTableField id="5" name="2024 Year to Date L" tableColumnId="5"/>
      <queryTableField id="6" name="2024 Year to Date W%" tableColumnId="6"/>
      <queryTableField id="7" name="2024 Year to Date RDif" tableColumnId="7"/>
      <queryTableField id="8" name="2024 Year to Date RS/G" tableColumnId="8"/>
      <queryTableField id="9" name="2024 Year to Date RA/G" tableColumnId="9"/>
      <queryTableField id="10" name="2024 Projected Rest of Season G" tableColumnId="10"/>
      <queryTableField id="11" name="2024 Projected Rest of Season W" tableColumnId="11"/>
      <queryTableField id="12" name="2024 Projected Rest of Season L" tableColumnId="12"/>
      <queryTableField id="13" name="2024 Projected Rest of Season W%" tableColumnId="13"/>
      <queryTableField id="14" name="2024 Projected Rest of Season RDif" tableColumnId="14"/>
      <queryTableField id="15" name="2024 Projected Rest of Season RS/G" tableColumnId="15"/>
      <queryTableField id="16" name="2024 Projected Rest of Season RA/G" tableColumnId="16"/>
      <queryTableField id="17" name="2024 Projected Full Season W" tableColumnId="17"/>
      <queryTableField id="18" name="2024 Projected Full Season L" tableColumnId="18"/>
      <queryTableField id="19" name="2024 Projected Full Season W%" tableColumnId="19"/>
      <queryTableField id="20" name="2024 Projected Full Season RDif" tableColumnId="20"/>
      <queryTableField id="21" name="2024 Projected Full Season RS/G" tableColumnId="21"/>
      <queryTableField id="22" name="2024 Projected Full Season RA/G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77527EA4-9722-4949-8415-CB65100AEB1B}" autoFormatId="16" applyNumberFormats="0" applyBorderFormats="0" applyFontFormats="0" applyPatternFormats="0" applyAlignmentFormats="0" applyWidthHeightFormats="0">
  <queryTableRefresh nextId="22">
    <queryTableFields count="21">
      <queryTableField id="1" name="Name" tableColumnId="1"/>
      <queryTableField id="2" name="Team" tableColumnId="2"/>
      <queryTableField id="3" name="W" tableColumnId="3"/>
      <queryTableField id="4" name="L" tableColumnId="4"/>
      <queryTableField id="5" name="SV" tableColumnId="5"/>
      <queryTableField id="6" name="G" tableColumnId="6"/>
      <queryTableField id="7" name="GS" tableColumnId="7"/>
      <queryTableField id="8" name="IP" tableColumnId="8"/>
      <queryTableField id="9" name="K/9" tableColumnId="9"/>
      <queryTableField id="10" name="BB/9" tableColumnId="10"/>
      <queryTableField id="11" name="HR/9" tableColumnId="11"/>
      <queryTableField id="12" name="BABIP" tableColumnId="12"/>
      <queryTableField id="13" name="LOB%" tableColumnId="13"/>
      <queryTableField id="14" name="GB%" tableColumnId="14"/>
      <queryTableField id="15" name="HR/FB" tableColumnId="15"/>
      <queryTableField id="16" name="vFA (pi)" tableColumnId="16"/>
      <queryTableField id="17" name="ERA" tableColumnId="17"/>
      <queryTableField id="18" name="xERA" tableColumnId="18"/>
      <queryTableField id="19" name="FIP" tableColumnId="19"/>
      <queryTableField id="20" name="xFIP" tableColumnId="20"/>
      <queryTableField id="21" name="WAR" tableColumnId="2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2" xr16:uid="{18C24376-F954-4E7B-9283-E83A60753BBB}" autoFormatId="16" applyNumberFormats="0" applyBorderFormats="0" applyFontFormats="0" applyPatternFormats="0" applyAlignmentFormats="0" applyWidthHeightFormats="0">
  <queryTableRefresh nextId="20">
    <queryTableFields count="19">
      <queryTableField id="1" name="Team" tableColumnId="1"/>
      <queryTableField id="2" name="PA" tableColumnId="2"/>
      <queryTableField id="3" name="BB%" tableColumnId="3"/>
      <queryTableField id="4" name="K%" tableColumnId="4"/>
      <queryTableField id="5" name="BB/K" tableColumnId="5"/>
      <queryTableField id="6" name="AVG" tableColumnId="6"/>
      <queryTableField id="7" name="OBP" tableColumnId="7"/>
      <queryTableField id="8" name="SLG" tableColumnId="8"/>
      <queryTableField id="9" name="OPS" tableColumnId="9"/>
      <queryTableField id="10" name="ISO" tableColumnId="10"/>
      <queryTableField id="11" name="Spd" tableColumnId="11"/>
      <queryTableField id="12" name="BABIP" tableColumnId="12"/>
      <queryTableField id="13" name="UBR" tableColumnId="13"/>
      <queryTableField id="14" name="wGDP" tableColumnId="14"/>
      <queryTableField id="15" name="wSB" tableColumnId="15"/>
      <queryTableField id="16" name="wRC" tableColumnId="16"/>
      <queryTableField id="17" name="wRAA" tableColumnId="17"/>
      <queryTableField id="18" name="wOBA" tableColumnId="18"/>
      <queryTableField id="19" name="wRC+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3" xr16:uid="{F80EAF52-C49C-4952-9538-ADF48B3B90D4}" autoFormatId="16" applyNumberFormats="0" applyBorderFormats="0" applyFontFormats="0" applyPatternFormats="0" applyAlignmentFormats="0" applyWidthHeightFormats="0">
  <queryTableRefresh nextId="23">
    <queryTableFields count="22">
      <queryTableField id="1" name="Team" tableColumnId="1"/>
      <queryTableField id="2" name="TG" tableColumnId="2"/>
      <queryTableField id="3" name="G" tableColumnId="3"/>
      <queryTableField id="4" name="PA" tableColumnId="4"/>
      <queryTableField id="5" name="HR" tableColumnId="5"/>
      <queryTableField id="6" name="R" tableColumnId="6"/>
      <queryTableField id="7" name="RBI" tableColumnId="7"/>
      <queryTableField id="8" name="SB" tableColumnId="8"/>
      <queryTableField id="9" name="BB%" tableColumnId="9"/>
      <queryTableField id="10" name="K%" tableColumnId="10"/>
      <queryTableField id="11" name="ISO" tableColumnId="11"/>
      <queryTableField id="12" name="BABIP" tableColumnId="12"/>
      <queryTableField id="13" name="AVG" tableColumnId="13"/>
      <queryTableField id="14" name="OBP" tableColumnId="14"/>
      <queryTableField id="15" name="SLG" tableColumnId="15"/>
      <queryTableField id="16" name="wOBA" tableColumnId="16"/>
      <queryTableField id="17" name="xwOBA" tableColumnId="17"/>
      <queryTableField id="18" name="wRC+" tableColumnId="18"/>
      <queryTableField id="19" name="BsR" tableColumnId="19"/>
      <queryTableField id="20" name="Off" tableColumnId="20"/>
      <queryTableField id="21" name="Def" tableColumnId="21"/>
      <queryTableField id="22" name="WAR" tableColumnId="2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4082847D-45A3-482A-B780-F36A9C8FF434}" autoFormatId="16" applyNumberFormats="0" applyBorderFormats="0" applyFontFormats="0" applyPatternFormats="0" applyAlignmentFormats="0" applyWidthHeightFormats="0">
  <queryTableRefresh nextId="22">
    <queryTableFields count="21">
      <queryTableField id="1" name="Name" tableColumnId="1"/>
      <queryTableField id="2" name="Team" tableColumnId="2"/>
      <queryTableField id="3" name="W" tableColumnId="3"/>
      <queryTableField id="4" name="L" tableColumnId="4"/>
      <queryTableField id="5" name="SV" tableColumnId="5"/>
      <queryTableField id="6" name="G" tableColumnId="6"/>
      <queryTableField id="7" name="GS" tableColumnId="7"/>
      <queryTableField id="8" name="IP" tableColumnId="8"/>
      <queryTableField id="9" name="K/9" tableColumnId="9"/>
      <queryTableField id="10" name="BB/9" tableColumnId="10"/>
      <queryTableField id="11" name="HR/9" tableColumnId="11"/>
      <queryTableField id="12" name="BABIP" tableColumnId="12"/>
      <queryTableField id="13" name="LOB%" tableColumnId="13"/>
      <queryTableField id="14" name="GB%" tableColumnId="14"/>
      <queryTableField id="15" name="HR/FB" tableColumnId="15"/>
      <queryTableField id="16" name="vFA (pi)" tableColumnId="16"/>
      <queryTableField id="17" name="ERA" tableColumnId="17"/>
      <queryTableField id="18" name="xERA" tableColumnId="18"/>
      <queryTableField id="19" name="FIP" tableColumnId="19"/>
      <queryTableField id="20" name="xFIP" tableColumnId="20"/>
      <queryTableField id="21" name="WAR" tableColumnId="2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9" xr16:uid="{7B1E3DFB-84F0-4953-93B5-8E4BC87CFCB4}" autoFormatId="16" applyNumberFormats="0" applyBorderFormats="0" applyFontFormats="0" applyPatternFormats="0" applyAlignmentFormats="0" applyWidthHeightFormats="0">
  <queryTableRefresh nextId="23">
    <queryTableFields count="22">
      <queryTableField id="1" name="Season" tableColumnId="1"/>
      <queryTableField id="2" name="TG" tableColumnId="2"/>
      <queryTableField id="3" name="G" tableColumnId="3"/>
      <queryTableField id="4" name="PA" tableColumnId="4"/>
      <queryTableField id="5" name="HR" tableColumnId="5"/>
      <queryTableField id="6" name="R" tableColumnId="6"/>
      <queryTableField id="7" name="RBI" tableColumnId="7"/>
      <queryTableField id="8" name="SB" tableColumnId="8"/>
      <queryTableField id="9" name="BB%" tableColumnId="9"/>
      <queryTableField id="10" name="K%" tableColumnId="10"/>
      <queryTableField id="11" name="ISO" tableColumnId="11"/>
      <queryTableField id="12" name="BABIP" tableColumnId="12"/>
      <queryTableField id="13" name="AVG" tableColumnId="13"/>
      <queryTableField id="14" name="OBP" tableColumnId="14"/>
      <queryTableField id="15" name="SLG" tableColumnId="15"/>
      <queryTableField id="16" name="wOBA" tableColumnId="16"/>
      <queryTableField id="17" name="xwOBA" tableColumnId="17"/>
      <queryTableField id="18" name="wRC+" tableColumnId="18"/>
      <queryTableField id="19" name="BsR" tableColumnId="19"/>
      <queryTableField id="20" name="Off" tableColumnId="20"/>
      <queryTableField id="21" name="Def" tableColumnId="21"/>
      <queryTableField id="22" name="WAR" tableColumnId="2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ECB00E0-FD81-4163-B48B-BEA0150F5E7B}" autoFormatId="16" applyNumberFormats="0" applyBorderFormats="0" applyFontFormats="0" applyPatternFormats="0" applyAlignmentFormats="0" applyWidthHeightFormats="0">
  <queryTableRefresh nextId="23">
    <queryTableFields count="22">
      <queryTableField id="1" name="Name" tableColumnId="1"/>
      <queryTableField id="2" name="Team" tableColumnId="2"/>
      <queryTableField id="3" name="G" tableColumnId="3"/>
      <queryTableField id="4" name="PA" tableColumnId="4"/>
      <queryTableField id="5" name="HR" tableColumnId="5"/>
      <queryTableField id="6" name="R" tableColumnId="6"/>
      <queryTableField id="7" name="RBI" tableColumnId="7"/>
      <queryTableField id="8" name="SB" tableColumnId="8"/>
      <queryTableField id="9" name="BB%" tableColumnId="9"/>
      <queryTableField id="10" name="K%" tableColumnId="10"/>
      <queryTableField id="11" name="ISO" tableColumnId="11"/>
      <queryTableField id="12" name="BABIP" tableColumnId="12"/>
      <queryTableField id="13" name="AVG" tableColumnId="13"/>
      <queryTableField id="14" name="OBP" tableColumnId="14"/>
      <queryTableField id="15" name="SLG" tableColumnId="15"/>
      <queryTableField id="16" name="wOBA" tableColumnId="16"/>
      <queryTableField id="17" name="xwOBA" tableColumnId="17"/>
      <queryTableField id="18" name="wRC+" tableColumnId="18"/>
      <queryTableField id="19" name="BsR" tableColumnId="19"/>
      <queryTableField id="20" name="Off" tableColumnId="20"/>
      <queryTableField id="21" name="Def" tableColumnId="21"/>
      <queryTableField id="22" name="WAR" tableColumnId="2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83918F2-FDF4-406F-9681-34D5EB9223B2}" autoFormatId="16" applyNumberFormats="0" applyBorderFormats="0" applyFontFormats="0" applyPatternFormats="0" applyAlignmentFormats="0" applyWidthHeightFormats="0">
  <queryTableRefresh nextId="23">
    <queryTableFields count="22">
      <queryTableField id="1" name="Name" tableColumnId="1"/>
      <queryTableField id="2" name="Team" tableColumnId="2"/>
      <queryTableField id="3" name="G" tableColumnId="3"/>
      <queryTableField id="4" name="PA" tableColumnId="4"/>
      <queryTableField id="5" name="HR" tableColumnId="5"/>
      <queryTableField id="6" name="R" tableColumnId="6"/>
      <queryTableField id="7" name="RBI" tableColumnId="7"/>
      <queryTableField id="8" name="SB" tableColumnId="8"/>
      <queryTableField id="9" name="BB%" tableColumnId="9"/>
      <queryTableField id="10" name="K%" tableColumnId="10"/>
      <queryTableField id="11" name="ISO" tableColumnId="11"/>
      <queryTableField id="12" name="BABIP" tableColumnId="12"/>
      <queryTableField id="13" name="AVG" tableColumnId="13"/>
      <queryTableField id="14" name="OBP" tableColumnId="14"/>
      <queryTableField id="15" name="SLG" tableColumnId="15"/>
      <queryTableField id="16" name="wOBA" tableColumnId="16"/>
      <queryTableField id="17" name="xwOBA" tableColumnId="17"/>
      <queryTableField id="18" name="wRC+" tableColumnId="18"/>
      <queryTableField id="19" name="BsR" tableColumnId="19"/>
      <queryTableField id="20" name="Off" tableColumnId="20"/>
      <queryTableField id="21" name="Def" tableColumnId="21"/>
      <queryTableField id="22" name="WAR" tableColumnId="2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4" xr16:uid="{1B19A7E3-F539-4992-9169-B94A2CCABBE1}" autoFormatId="16" applyNumberFormats="0" applyBorderFormats="0" applyFontFormats="0" applyPatternFormats="0" applyAlignmentFormats="0" applyWidthHeightFormats="0">
  <queryTableRefresh nextId="21">
    <queryTableFields count="20">
      <queryTableField id="1" name="Team" tableColumnId="1"/>
      <queryTableField id="2" name="K/9" tableColumnId="2"/>
      <queryTableField id="3" name="BB/9" tableColumnId="3"/>
      <queryTableField id="4" name="K/BB" tableColumnId="4"/>
      <queryTableField id="5" name="HR/9" tableColumnId="5"/>
      <queryTableField id="6" name="K%" tableColumnId="6"/>
      <queryTableField id="7" name="BB%" tableColumnId="7"/>
      <queryTableField id="8" name="K-BB%" tableColumnId="8"/>
      <queryTableField id="9" name="AVG" tableColumnId="9"/>
      <queryTableField id="10" name="WHIP" tableColumnId="10"/>
      <queryTableField id="11" name="BABIP" tableColumnId="11"/>
      <queryTableField id="12" name="LOB%" tableColumnId="12"/>
      <queryTableField id="13" name="ERA-" tableColumnId="13"/>
      <queryTableField id="14" name="FIP-" tableColumnId="14"/>
      <queryTableField id="15" name="xFIP-" tableColumnId="15"/>
      <queryTableField id="16" name="ERA" tableColumnId="16"/>
      <queryTableField id="17" name="FIP" tableColumnId="17"/>
      <queryTableField id="18" name="E-F" tableColumnId="18"/>
      <queryTableField id="19" name="xFIP" tableColumnId="19"/>
      <queryTableField id="20" name="SIERA" tableColumnId="2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5" xr16:uid="{6948A77A-E50A-44EC-81A0-679276DF4D28}" autoFormatId="16" applyNumberFormats="0" applyBorderFormats="0" applyFontFormats="0" applyPatternFormats="0" applyAlignmentFormats="0" applyWidthHeightFormats="0">
  <queryTableRefresh nextId="22">
    <queryTableFields count="21">
      <queryTableField id="1" name="Team" tableColumnId="1"/>
      <queryTableField id="2" name="TG" tableColumnId="2"/>
      <queryTableField id="3" name="W" tableColumnId="3"/>
      <queryTableField id="4" name="L" tableColumnId="4"/>
      <queryTableField id="5" name="SV" tableColumnId="5"/>
      <queryTableField id="6" name="G" tableColumnId="6"/>
      <queryTableField id="7" name="GS" tableColumnId="7"/>
      <queryTableField id="8" name="IP" tableColumnId="8"/>
      <queryTableField id="9" name="K/9" tableColumnId="9"/>
      <queryTableField id="10" name="BB/9" tableColumnId="10"/>
      <queryTableField id="11" name="HR/9" tableColumnId="11"/>
      <queryTableField id="12" name="BABIP" tableColumnId="12"/>
      <queryTableField id="13" name="LOB%" tableColumnId="13"/>
      <queryTableField id="14" name="GB%" tableColumnId="14"/>
      <queryTableField id="15" name="HR/FB" tableColumnId="15"/>
      <queryTableField id="16" name="vFA (pi)" tableColumnId="16"/>
      <queryTableField id="17" name="ERA" tableColumnId="17"/>
      <queryTableField id="18" name="xERA" tableColumnId="18"/>
      <queryTableField id="19" name="FIP" tableColumnId="19"/>
      <queryTableField id="20" name="xFIP" tableColumnId="20"/>
      <queryTableField id="21" name="WAR" tableColumnId="2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EE5A30A7-2202-44F3-9A16-1C71E6A2EAE4}" autoFormatId="16" applyNumberFormats="0" applyBorderFormats="0" applyFontFormats="0" applyPatternFormats="0" applyAlignmentFormats="0" applyWidthHeightFormats="0">
  <queryTableRefresh nextId="10">
    <queryTableFields count="9">
      <queryTableField id="1" name="Name" tableColumnId="1"/>
      <queryTableField id="2" name="Team" tableColumnId="2"/>
      <queryTableField id="3" name="RA9-WAR" tableColumnId="3"/>
      <queryTableField id="4" name="BIP-Wins" tableColumnId="4"/>
      <queryTableField id="5" name="LOB-Wins" tableColumnId="5"/>
      <queryTableField id="6" name="FDP-Wins" tableColumnId="6"/>
      <queryTableField id="7" name="RAR" tableColumnId="7"/>
      <queryTableField id="8" name="WAR" tableColumnId="8"/>
      <queryTableField id="9" name="Dollars" tableColumnId="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854E57FB-34B0-41E8-8F44-98C1D6A307E6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Team" tableColumnId="2"/>
      <queryTableField id="3" name="WPA" tableColumnId="3"/>
      <queryTableField id="4" name="-WPA" tableColumnId="4"/>
      <queryTableField id="5" name="+WPA" tableColumnId="5"/>
      <queryTableField id="6" name="RE24" tableColumnId="6"/>
      <queryTableField id="7" name="REW" tableColumnId="7"/>
      <queryTableField id="8" name="pLI" tableColumnId="8"/>
      <queryTableField id="9" name="inLI" tableColumnId="9"/>
      <queryTableField id="10" name="gmLI" tableColumnId="10"/>
      <queryTableField id="11" name="exLI" tableColumnId="11"/>
      <queryTableField id="12" name="Pulls" tableColumnId="12"/>
      <queryTableField id="13" name="WPA/LI" tableColumnId="13"/>
      <queryTableField id="14" name="Clutch" tableColumnId="14"/>
      <queryTableField id="15" name="SD" tableColumnId="15"/>
      <queryTableField id="16" name="MD" tableColumnId="1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9734B302-8263-4721-A930-AFBCE167097F}" autoFormatId="16" applyNumberFormats="0" applyBorderFormats="0" applyFontFormats="0" applyPatternFormats="0" applyAlignmentFormats="0" applyWidthHeightFormats="0">
  <queryTableRefresh nextId="22">
    <queryTableFields count="21">
      <queryTableField id="1" name="Name" tableColumnId="1"/>
      <queryTableField id="2" name="Team" tableColumnId="2"/>
      <queryTableField id="3" name="K/9" tableColumnId="3"/>
      <queryTableField id="4" name="BB/9" tableColumnId="4"/>
      <queryTableField id="5" name="K/BB" tableColumnId="5"/>
      <queryTableField id="6" name="HR/9" tableColumnId="6"/>
      <queryTableField id="7" name="K%" tableColumnId="7"/>
      <queryTableField id="8" name="BB%" tableColumnId="8"/>
      <queryTableField id="9" name="K-BB%" tableColumnId="9"/>
      <queryTableField id="10" name="AVG" tableColumnId="10"/>
      <queryTableField id="11" name="WHIP" tableColumnId="11"/>
      <queryTableField id="12" name="BABIP" tableColumnId="12"/>
      <queryTableField id="13" name="LOB%" tableColumnId="13"/>
      <queryTableField id="14" name="ERA-" tableColumnId="14"/>
      <queryTableField id="15" name="FIP-" tableColumnId="15"/>
      <queryTableField id="16" name="xFIP-" tableColumnId="16"/>
      <queryTableField id="17" name="ERA" tableColumnId="17"/>
      <queryTableField id="18" name="FIP" tableColumnId="18"/>
      <queryTableField id="19" name="E-F" tableColumnId="19"/>
      <queryTableField id="20" name="xFIP" tableColumnId="20"/>
      <queryTableField id="21" name="SIERA" tableColumnId="2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631C3A1-AEE6-412C-9DBB-3042BDC9B22E}" autoFormatId="16" applyNumberFormats="0" applyBorderFormats="0" applyFontFormats="0" applyPatternFormats="0" applyAlignmentFormats="0" applyWidthHeightFormats="0">
  <queryTableRefresh nextId="20">
    <queryTableFields count="19">
      <queryTableField id="1" name="Name" tableColumnId="1"/>
      <queryTableField id="2" name="Team" tableColumnId="2"/>
      <queryTableField id="3" name="BABIP" tableColumnId="3"/>
      <queryTableField id="4" name="GB/FB" tableColumnId="4"/>
      <queryTableField id="5" name="LD%" tableColumnId="5"/>
      <queryTableField id="6" name="GB%" tableColumnId="6"/>
      <queryTableField id="7" name="FB%" tableColumnId="7"/>
      <queryTableField id="8" name="IFFB%" tableColumnId="8"/>
      <queryTableField id="9" name="HR/FB" tableColumnId="9"/>
      <queryTableField id="10" name="IFH" tableColumnId="10"/>
      <queryTableField id="11" name="IFH%" tableColumnId="11"/>
      <queryTableField id="12" name="BUH" tableColumnId="12"/>
      <queryTableField id="13" name="BUH%" tableColumnId="13"/>
      <queryTableField id="14" name="Pull%" tableColumnId="14"/>
      <queryTableField id="15" name="Cent%" tableColumnId="15"/>
      <queryTableField id="16" name="Oppo%" tableColumnId="16"/>
      <queryTableField id="17" name="Soft%" tableColumnId="17"/>
      <queryTableField id="18" name="Med%" tableColumnId="18"/>
      <queryTableField id="19" name="Hard%" tableColumnId="1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F7588616-E831-43A1-8A63-224BF931F402}" autoFormatId="16" applyNumberFormats="0" applyBorderFormats="0" applyFontFormats="0" applyPatternFormats="0" applyAlignmentFormats="0" applyWidthHeightFormats="0">
  <queryTableRefresh nextId="18">
    <queryTableFields count="17">
      <queryTableField id="1" name="Name" tableColumnId="1"/>
      <queryTableField id="2" name="Team" tableColumnId="2"/>
      <queryTableField id="3" name="PA" tableColumnId="3"/>
      <queryTableField id="4" name="Events" tableColumnId="4"/>
      <queryTableField id="5" name="EV" tableColumnId="5"/>
      <queryTableField id="6" name="maxEV" tableColumnId="6"/>
      <queryTableField id="7" name="LA" tableColumnId="7"/>
      <queryTableField id="8" name="Barrels" tableColumnId="8"/>
      <queryTableField id="9" name="Barrel%" tableColumnId="9"/>
      <queryTableField id="10" name="HardHit" tableColumnId="10"/>
      <queryTableField id="11" name="HardHit%" tableColumnId="11"/>
      <queryTableField id="12" name="AVG" tableColumnId="12"/>
      <queryTableField id="13" name="xBA" tableColumnId="13"/>
      <queryTableField id="14" name="SLG" tableColumnId="14"/>
      <queryTableField id="15" name="xSLG" tableColumnId="15"/>
      <queryTableField id="16" name="wOBA" tableColumnId="16"/>
      <queryTableField id="17" name="xwOBA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9A9EF73-BBD5-4304-8EC5-0A1856297B6A}" name="FanGraphs_Standings" displayName="FanGraphs_Standings" ref="A1:V31" tableType="queryTable" totalsRowShown="0">
  <autoFilter ref="A1:V31" xr:uid="{A9A9EF73-BBD5-4304-8EC5-0A1856297B6A}"/>
  <tableColumns count="22">
    <tableColumn id="1" xr3:uid="{4ACDB534-3115-45DA-836A-EE8784DFB1BB}" uniqueName="1" name="Team" queryTableFieldId="1" dataDxfId="34"/>
    <tableColumn id="2" xr3:uid="{7011CA98-85BE-4A88-AAB2-EAF01B2D7D1A}" uniqueName="2" name="Abbreviation" queryTableFieldId="2"/>
    <tableColumn id="3" xr3:uid="{DCCF5503-2254-452B-A40D-F3DD90190230}" uniqueName="3" name="2024 Year to Date G" queryTableFieldId="3"/>
    <tableColumn id="4" xr3:uid="{0E1C4F30-001B-4D84-8D73-BDF23E531B9D}" uniqueName="4" name="2024 Year to Date W" queryTableFieldId="4"/>
    <tableColumn id="5" xr3:uid="{E3528073-B658-4D9D-AC40-D0AF77DA6B79}" uniqueName="5" name="2024 Year to Date L" queryTableFieldId="5"/>
    <tableColumn id="6" xr3:uid="{5F4624FF-D86C-47C0-A371-B374DD492F11}" uniqueName="6" name="2024 Year to Date W%" queryTableFieldId="6"/>
    <tableColumn id="7" xr3:uid="{6496EF75-78C7-4575-975C-B1B04EB35464}" uniqueName="7" name="2024 Year to Date RDif" queryTableFieldId="7"/>
    <tableColumn id="8" xr3:uid="{6DCD3508-F7CB-418B-9593-53B31E9B4BCE}" uniqueName="8" name="2024 Year to Date RS/G" queryTableFieldId="8"/>
    <tableColumn id="9" xr3:uid="{33CBE0DE-3C12-4338-99AA-AA8D181C7D3A}" uniqueName="9" name="2024 Year to Date RA/G" queryTableFieldId="9"/>
    <tableColumn id="10" xr3:uid="{AFF4CFC1-1221-474F-A601-C867D1CFF01B}" uniqueName="10" name="2024 Projected Rest of Season G" queryTableFieldId="10"/>
    <tableColumn id="11" xr3:uid="{602EB6F9-D385-41AE-A708-C26A14C41AB0}" uniqueName="11" name="2024 Projected Rest of Season W" queryTableFieldId="11"/>
    <tableColumn id="12" xr3:uid="{9DB57200-B488-4C20-A69B-9D3F25FF6478}" uniqueName="12" name="2024 Projected Rest of Season L" queryTableFieldId="12"/>
    <tableColumn id="13" xr3:uid="{4E00171A-96BD-4C88-A7F1-23B90A79C00D}" uniqueName="13" name="2024 Projected Rest of Season W%" queryTableFieldId="13"/>
    <tableColumn id="14" xr3:uid="{3344E649-D187-472C-9BB6-F3861BB4D1F4}" uniqueName="14" name="2024 Projected Rest of Season RDif" queryTableFieldId="14"/>
    <tableColumn id="15" xr3:uid="{1C838DF7-B20E-4E32-8338-AB9A177E3866}" uniqueName="15" name="2024 Projected Rest of Season RS/G" queryTableFieldId="15"/>
    <tableColumn id="16" xr3:uid="{1A9D435C-C3BE-40D3-BC78-35A5BA9F759E}" uniqueName="16" name="2024 Projected Rest of Season RA/G" queryTableFieldId="16"/>
    <tableColumn id="17" xr3:uid="{EAB6C9F8-3713-4E1B-85FF-015C847ABD84}" uniqueName="17" name="2024 Projected Full Season W" queryTableFieldId="17"/>
    <tableColumn id="18" xr3:uid="{D4C4C416-F41E-4EE2-AA9B-2CFD73EB4542}" uniqueName="18" name="2024 Projected Full Season L" queryTableFieldId="18"/>
    <tableColumn id="19" xr3:uid="{C0C5A5DC-F486-460D-8ADE-EE67D36166C5}" uniqueName="19" name="2024 Projected Full Season W%" queryTableFieldId="19"/>
    <tableColumn id="20" xr3:uid="{67105365-36F4-420C-BAF0-47B32E6F25C9}" uniqueName="20" name="2024 Projected Full Season RDif" queryTableFieldId="20"/>
    <tableColumn id="21" xr3:uid="{BA1F913E-6F1D-4EA6-BAEF-D0AD679654E5}" uniqueName="21" name="2024 Projected Full Season RS/G" queryTableFieldId="21"/>
    <tableColumn id="22" xr3:uid="{999494F2-1BC3-4C20-9911-2BD94F36AF03}" uniqueName="22" name="2024 Projected Full Season RA/G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0C449F-5A54-468B-9367-4EA328B869E8}" name="Individual_Pitching___Dashboard" displayName="Individual_Pitching___Dashboard" ref="A1:U246" tableType="queryTable" totalsRowShown="0">
  <autoFilter ref="A1:U246" xr:uid="{2A0C449F-5A54-468B-9367-4EA328B869E8}"/>
  <tableColumns count="21">
    <tableColumn id="1" xr3:uid="{85638975-83C9-4E0A-AA27-28655C0463FB}" uniqueName="1" name="Name" queryTableFieldId="1" dataDxfId="33"/>
    <tableColumn id="2" xr3:uid="{FE941813-8707-4C14-81FC-0852C80027FE}" uniqueName="2" name="Team" queryTableFieldId="2" dataDxfId="32"/>
    <tableColumn id="3" xr3:uid="{D56D2431-2B72-4A26-897D-E11E2AC94414}" uniqueName="3" name="W" queryTableFieldId="3"/>
    <tableColumn id="4" xr3:uid="{0867DE1F-5C74-4A35-9E7C-47152883B2F5}" uniqueName="4" name="L" queryTableFieldId="4"/>
    <tableColumn id="5" xr3:uid="{432FBBB9-8816-4A6A-8324-6433824C363C}" uniqueName="5" name="SV" queryTableFieldId="5"/>
    <tableColumn id="6" xr3:uid="{B28F2D25-E45F-46D2-BCDE-CA134B090612}" uniqueName="6" name="G" queryTableFieldId="6"/>
    <tableColumn id="7" xr3:uid="{47B1BC88-6617-49BE-BD95-47A8A96EFB05}" uniqueName="7" name="GS" queryTableFieldId="7"/>
    <tableColumn id="8" xr3:uid="{41BBA2D9-F8FA-47E1-90D8-6360E4C89B74}" uniqueName="8" name="IP" queryTableFieldId="8"/>
    <tableColumn id="9" xr3:uid="{542931E1-B050-4B96-AB2F-D2A884AD9826}" uniqueName="9" name="K/9" queryTableFieldId="9"/>
    <tableColumn id="10" xr3:uid="{121806FB-326A-49EE-9C94-976B64591310}" uniqueName="10" name="BB/9" queryTableFieldId="10"/>
    <tableColumn id="11" xr3:uid="{78119446-150F-4FF0-85DB-EA6922D35876}" uniqueName="11" name="HR/9" queryTableFieldId="11"/>
    <tableColumn id="12" xr3:uid="{22C274AD-EE28-48BF-B739-FEF02ADE9F72}" uniqueName="12" name="BABIP" queryTableFieldId="12"/>
    <tableColumn id="13" xr3:uid="{447C71BB-1519-4F3F-A7F1-ADE3FF5DC33F}" uniqueName="13" name="LOB%" queryTableFieldId="13"/>
    <tableColumn id="14" xr3:uid="{239AD715-4FF5-478C-810F-22AFB511E9CD}" uniqueName="14" name="GB%" queryTableFieldId="14"/>
    <tableColumn id="15" xr3:uid="{640F781F-EB98-4F73-8A07-E0B7E8E2742C}" uniqueName="15" name="HR/FB" queryTableFieldId="15"/>
    <tableColumn id="16" xr3:uid="{0C766A38-F391-49B9-AD81-6BCEA8F453DA}" uniqueName="16" name="vFA (pi)" queryTableFieldId="16"/>
    <tableColumn id="17" xr3:uid="{9BFF04FF-84AF-4BFD-AF25-1342118CB832}" uniqueName="17" name="ERA" queryTableFieldId="17"/>
    <tableColumn id="18" xr3:uid="{78239C92-8FDE-43E2-9B36-4290CBE2A97C}" uniqueName="18" name="xERA" queryTableFieldId="18"/>
    <tableColumn id="19" xr3:uid="{48F57C43-9746-4B01-9E62-1035C79137EE}" uniqueName="19" name="FIP" queryTableFieldId="19"/>
    <tableColumn id="20" xr3:uid="{865975C3-A09E-4D4C-86A5-9AFD882AA458}" uniqueName="20" name="xFIP" queryTableFieldId="20"/>
    <tableColumn id="21" xr3:uid="{963BE786-F5FF-4F0C-9EBE-9AFDA42AB22A}" uniqueName="21" name="WAR" queryTableFieldId="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58CE923-A196-478F-94F9-45D206F1F028}" name="Team_Batting___Advanced" displayName="Team_Batting___Advanced" ref="A1:S31" tableType="queryTable" totalsRowShown="0">
  <autoFilter ref="A1:S31" xr:uid="{458CE923-A196-478F-94F9-45D206F1F028}"/>
  <tableColumns count="19">
    <tableColumn id="1" xr3:uid="{ACBAA113-EBBB-46FF-A531-01EA0FB8E37F}" uniqueName="1" name="Team" queryTableFieldId="1" dataDxfId="31"/>
    <tableColumn id="2" xr3:uid="{B85F5ED6-5364-4654-86F5-D098BFF87CE9}" uniqueName="2" name="PA" queryTableFieldId="2"/>
    <tableColumn id="3" xr3:uid="{8FA9D99F-511C-4C86-BAFE-ABC593A20888}" uniqueName="3" name="BB%" queryTableFieldId="3"/>
    <tableColumn id="4" xr3:uid="{C34D94AF-67E5-4AE1-944B-2A03FF553B2D}" uniqueName="4" name="K%" queryTableFieldId="4"/>
    <tableColumn id="5" xr3:uid="{DA309BEC-A529-4454-BF4A-66DD5F365BF8}" uniqueName="5" name="BB/K" queryTableFieldId="5"/>
    <tableColumn id="6" xr3:uid="{616BE3AA-AC7B-4A4D-9B87-5DC93A83E6DF}" uniqueName="6" name="AVG" queryTableFieldId="6"/>
    <tableColumn id="7" xr3:uid="{79CDE6B3-C98A-4DCB-BA51-45822EF240A2}" uniqueName="7" name="OBP" queryTableFieldId="7"/>
    <tableColumn id="8" xr3:uid="{BAA690A1-AC81-483C-860A-A7C8B58AE2D8}" uniqueName="8" name="SLG" queryTableFieldId="8"/>
    <tableColumn id="9" xr3:uid="{AAC803B7-466A-445A-9B58-C80779A13E44}" uniqueName="9" name="OPS" queryTableFieldId="9"/>
    <tableColumn id="10" xr3:uid="{D974C8F6-4CB8-4F8D-9516-458B47C503CE}" uniqueName="10" name="ISO" queryTableFieldId="10"/>
    <tableColumn id="11" xr3:uid="{0178A0C0-E347-48C7-8205-D3EAF2F2C3CA}" uniqueName="11" name="Spd" queryTableFieldId="11"/>
    <tableColumn id="12" xr3:uid="{9A721F44-9F5F-4988-B4CE-D9A82A161C1C}" uniqueName="12" name="BABIP" queryTableFieldId="12"/>
    <tableColumn id="13" xr3:uid="{A8C0D72D-91D1-443D-9E6E-A8A61C902B04}" uniqueName="13" name="UBR" queryTableFieldId="13" dataDxfId="30"/>
    <tableColumn id="14" xr3:uid="{50916AF0-E620-4CCD-81EB-CB13B5E0454A}" uniqueName="14" name="wGDP" queryTableFieldId="14" dataDxfId="29"/>
    <tableColumn id="15" xr3:uid="{E246247A-E564-4976-BA24-65FE118ECB54}" uniqueName="15" name="wSB" queryTableFieldId="15"/>
    <tableColumn id="16" xr3:uid="{85158688-5024-4F65-98AD-92CE6B75DA27}" uniqueName="16" name="wRC" queryTableFieldId="16"/>
    <tableColumn id="17" xr3:uid="{5EB66AB7-0087-4BD8-A0D3-6601AC368364}" uniqueName="17" name="wRAA" queryTableFieldId="17"/>
    <tableColumn id="18" xr3:uid="{58566583-E4EE-4CE5-87E9-5652447281C7}" uniqueName="18" name="wOBA" queryTableFieldId="18"/>
    <tableColumn id="19" xr3:uid="{7FAC7713-30D8-4DCF-8CE6-98F682E3B71D}" uniqueName="19" name="wRC+" queryTableField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F25437-D513-4E6E-B89F-7256F6EFCA12}" name="Team_Batting___Dashboard" displayName="Team_Batting___Dashboard" ref="A1:V31" tableType="queryTable" totalsRowShown="0">
  <autoFilter ref="A1:V31" xr:uid="{58F25437-D513-4E6E-B89F-7256F6EFCA12}"/>
  <tableColumns count="22">
    <tableColumn id="1" xr3:uid="{35B69A9E-DE05-4B9F-BD8B-56F5CDB5F9A0}" uniqueName="1" name="Team" queryTableFieldId="1" dataDxfId="28"/>
    <tableColumn id="2" xr3:uid="{D9E079BA-46E1-429A-B436-361728FB6A25}" uniqueName="2" name="TG" queryTableFieldId="2"/>
    <tableColumn id="3" xr3:uid="{4AE492F9-322A-427B-B518-13342B040D59}" uniqueName="3" name="G" queryTableFieldId="3"/>
    <tableColumn id="4" xr3:uid="{3B8ED019-B0E2-409B-9F7E-2F1630AD6E6B}" uniqueName="4" name="PA" queryTableFieldId="4"/>
    <tableColumn id="5" xr3:uid="{79121FE2-60DB-40ED-8DD8-E4A0594421FD}" uniqueName="5" name="HR" queryTableFieldId="5"/>
    <tableColumn id="6" xr3:uid="{5BF48C82-963D-4F18-BD1D-B73C6E4DACF6}" uniqueName="6" name="R" queryTableFieldId="6"/>
    <tableColumn id="7" xr3:uid="{AD2B4A0D-8927-4110-B2B2-D0290E4F08E1}" uniqueName="7" name="RBI" queryTableFieldId="7"/>
    <tableColumn id="8" xr3:uid="{C1355530-D5DA-4C90-ACB2-6113A8D7D302}" uniqueName="8" name="SB" queryTableFieldId="8"/>
    <tableColumn id="9" xr3:uid="{2A4DC8E4-5F0F-4A2E-AB50-66D015FBE97A}" uniqueName="9" name="BB%" queryTableFieldId="9"/>
    <tableColumn id="10" xr3:uid="{3D5283BC-34F2-40A1-AFF3-F82AE201C517}" uniqueName="10" name="K%" queryTableFieldId="10"/>
    <tableColumn id="11" xr3:uid="{098E3DBB-D406-46E7-9629-79616BFCA5FC}" uniqueName="11" name="ISO" queryTableFieldId="11"/>
    <tableColumn id="12" xr3:uid="{5BD38534-D072-442E-9A8F-64787055D29A}" uniqueName="12" name="BABIP" queryTableFieldId="12"/>
    <tableColumn id="13" xr3:uid="{31D64F82-1AC9-4438-8198-C200E9C83518}" uniqueName="13" name="AVG" queryTableFieldId="13"/>
    <tableColumn id="14" xr3:uid="{E13773B7-DC27-4228-93C4-945917D4E749}" uniqueName="14" name="OBP" queryTableFieldId="14"/>
    <tableColumn id="15" xr3:uid="{E4EDE0BE-3E88-4A4D-A26A-3E1342E6485A}" uniqueName="15" name="SLG" queryTableFieldId="15"/>
    <tableColumn id="16" xr3:uid="{A876C16E-AFE8-4574-BA32-BE5311E435F1}" uniqueName="16" name="wOBA" queryTableFieldId="16"/>
    <tableColumn id="17" xr3:uid="{089116E0-770C-46A2-A180-114FB70FF594}" uniqueName="17" name="xwOBA" queryTableFieldId="17" dataDxfId="27"/>
    <tableColumn id="18" xr3:uid="{2565EDC8-FF2D-41B3-8E7B-5BC18178C15A}" uniqueName="18" name="wRC+" queryTableFieldId="18"/>
    <tableColumn id="19" xr3:uid="{EB383F77-8F50-40BA-97DC-A586FBE7062C}" uniqueName="19" name="BsR" queryTableFieldId="19"/>
    <tableColumn id="20" xr3:uid="{CDDB0712-03E0-457C-8377-E54A0419D859}" uniqueName="20" name="Off" queryTableFieldId="20"/>
    <tableColumn id="21" xr3:uid="{5678165B-6720-432D-B959-4010780D0246}" uniqueName="21" name="Def" queryTableFieldId="21"/>
    <tableColumn id="22" xr3:uid="{66A27BC7-B4F3-4C26-9FCF-8B6890AAE9B5}" uniqueName="22" name="WAR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8A8F4DD-3BF1-4761-AF1A-1F354949D647}" name="Pitching___Career" displayName="Pitching___Career" ref="A1:U306" tableType="queryTable" totalsRowShown="0">
  <autoFilter ref="A1:U306" xr:uid="{B8A8F4DD-3BF1-4761-AF1A-1F354949D647}"/>
  <tableColumns count="21">
    <tableColumn id="1" xr3:uid="{4400293B-5CB2-4365-BD9B-F9560A19F998}" uniqueName="1" name="Name" queryTableFieldId="1" dataDxfId="26"/>
    <tableColumn id="2" xr3:uid="{23678597-F6CD-436F-BE0D-786FB3F205A9}" uniqueName="2" name="Team" queryTableFieldId="2" dataDxfId="25"/>
    <tableColumn id="3" xr3:uid="{365F9F85-8317-4EF1-88F4-6AD324B6E31D}" uniqueName="3" name="W" queryTableFieldId="3"/>
    <tableColumn id="4" xr3:uid="{908940E5-240D-4165-816B-52C491DDE471}" uniqueName="4" name="L" queryTableFieldId="4"/>
    <tableColumn id="5" xr3:uid="{B31ED199-2BF7-450F-975E-4AD23B346932}" uniqueName="5" name="SV" queryTableFieldId="5"/>
    <tableColumn id="6" xr3:uid="{510B15D5-1088-4F8D-B592-DD98523F3117}" uniqueName="6" name="G" queryTableFieldId="6"/>
    <tableColumn id="7" xr3:uid="{FCE1106D-8C1C-4DD9-A302-13E67505F11E}" uniqueName="7" name="GS" queryTableFieldId="7"/>
    <tableColumn id="8" xr3:uid="{A261F6D9-C647-485E-BC15-B9B3F19864D3}" uniqueName="8" name="IP" queryTableFieldId="8"/>
    <tableColumn id="9" xr3:uid="{B78BEDF9-006B-463D-B6EC-464A1D377991}" uniqueName="9" name="K/9" queryTableFieldId="9"/>
    <tableColumn id="10" xr3:uid="{E5CB0847-68C2-40FD-8E55-A4692238F298}" uniqueName="10" name="BB/9" queryTableFieldId="10"/>
    <tableColumn id="11" xr3:uid="{55459B21-35AD-4814-9C76-1ABEF0D68B11}" uniqueName="11" name="HR/9" queryTableFieldId="11"/>
    <tableColumn id="12" xr3:uid="{D65DAA2B-0865-4B4E-BD08-27631E015371}" uniqueName="12" name="BABIP" queryTableFieldId="12"/>
    <tableColumn id="13" xr3:uid="{955733C0-DD81-45ED-9EA7-C8E69C21F6D9}" uniqueName="13" name="LOB%" queryTableFieldId="13"/>
    <tableColumn id="14" xr3:uid="{86283D72-1C95-45F9-8BAD-633EF50AA0C1}" uniqueName="14" name="GB%" queryTableFieldId="14"/>
    <tableColumn id="15" xr3:uid="{4E8FC62A-B6E3-488D-B22F-5513A9D550C2}" uniqueName="15" name="HR/FB" queryTableFieldId="15"/>
    <tableColumn id="16" xr3:uid="{3E582FDD-89AE-4928-9648-5D79C655D2D1}" uniqueName="16" name="vFA (pi)" queryTableFieldId="16"/>
    <tableColumn id="17" xr3:uid="{88B7DC14-2236-44C5-A996-8AEB90FBB1E0}" uniqueName="17" name="ERA" queryTableFieldId="17"/>
    <tableColumn id="18" xr3:uid="{5A01935E-0169-4813-964A-435D91CD61FC}" uniqueName="18" name="xERA" queryTableFieldId="18" dataDxfId="24"/>
    <tableColumn id="19" xr3:uid="{8EB83F04-772A-4C88-A39D-BCA711B87BBC}" uniqueName="19" name="FIP" queryTableFieldId="19"/>
    <tableColumn id="20" xr3:uid="{9DD85AC3-10DB-480D-A8D9-8862E9FAA19C}" uniqueName="20" name="xFIP" queryTableFieldId="20"/>
    <tableColumn id="21" xr3:uid="{2FE0C0EC-82A9-4C36-86DC-3E03A7C545C7}" uniqueName="21" name="WAR" queryTableField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B76D010-433B-4BE4-9E12-02DC57AF0949}" name="Table17" displayName="Table17" ref="A1:F189" totalsRowShown="0" headerRowDxfId="23">
  <autoFilter ref="A1:F189" xr:uid="{8B76D010-433B-4BE4-9E12-02DC57AF0949}"/>
  <sortState xmlns:xlrd2="http://schemas.microsoft.com/office/spreadsheetml/2017/richdata2" ref="A2:F189">
    <sortCondition descending="1" ref="B1:B189"/>
  </sortState>
  <tableColumns count="6">
    <tableColumn id="1" xr3:uid="{D85529A0-A7C0-44C7-9DA7-30F41355CF7C}" name="Player"/>
    <tableColumn id="2" xr3:uid="{AE8778B0-73F8-4061-ADA9-53AF97BB362B}" name="wOBA">
      <calculatedColumnFormula>VLOOKUP(A2, Individual_Batting___Dashboard[], 16, FALSE)</calculatedColumnFormula>
    </tableColumn>
    <tableColumn id="3" xr3:uid="{2C587CCC-66A1-4938-8672-295EFE229859}" name="xwOBA">
      <calculatedColumnFormula>VLOOKUP(A2, Individual_Batting___Dashboard[], 17, FALSE)</calculatedColumnFormula>
    </tableColumn>
    <tableColumn id="4" xr3:uid="{3452C975-36CA-4EF6-83EC-1F73E840D95F}" name="xOBA - xwOBA">
      <calculatedColumnFormula>B2-C2</calculatedColumnFormula>
    </tableColumn>
    <tableColumn id="5" xr3:uid="{BA6DE7CB-C48F-4DF2-B486-642E5934DDA5}" name="Career wOBA">
      <calculatedColumnFormula>VLOOKUP(A2, Batting___Career[], 16, FALSE)</calculatedColumnFormula>
    </tableColumn>
    <tableColumn id="6" xr3:uid="{09F62DA5-29B8-41C6-9396-7780E8E6EFD6}" name="2024 wOBA - Career wOBA">
      <calculatedColumnFormula>B2-E2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946181C-04D2-47CD-8CE2-214EBF979A8F}" name="Table18" displayName="Table18" ref="H1:M189" totalsRowShown="0" headerRowDxfId="22">
  <autoFilter ref="H1:M189" xr:uid="{7946181C-04D2-47CD-8CE2-214EBF979A8F}"/>
  <sortState xmlns:xlrd2="http://schemas.microsoft.com/office/spreadsheetml/2017/richdata2" ref="H2:M189">
    <sortCondition descending="1" ref="M1:M189"/>
  </sortState>
  <tableColumns count="6">
    <tableColumn id="1" xr3:uid="{0D7456D5-28CF-46BD-8E8E-093B4A3F91E7}" name="Player"/>
    <tableColumn id="2" xr3:uid="{D236A181-87A5-46E5-A934-6D526A145983}" name="BABIP">
      <calculatedColumnFormula>VLOOKUP(H2, Individual_Batting___Dashboard[[Name]:[BABIP]], 12, FALSE)</calculatedColumnFormula>
    </tableColumn>
    <tableColumn id="3" xr3:uid="{73D507D7-9458-44CA-A325-6BDBD76DFBEB}" name="League Average BABIP">
      <calculatedColumnFormula>'League Batting Stats'!$L$22</calculatedColumnFormula>
    </tableColumn>
    <tableColumn id="4" xr3:uid="{88EB3B5D-CF49-4E25-8292-AFE1511C936B}" name="2024 BABIP - League Average">
      <calculatedColumnFormula>I2-J2</calculatedColumnFormula>
    </tableColumn>
    <tableColumn id="5" xr3:uid="{BFE875A6-7F7B-4675-BB5F-81D093556B6C}" name="Career BABIP">
      <calculatedColumnFormula>VLOOKUP(H2, Batting___Career[[Name]:[BABIP]], 12, FALSE)</calculatedColumnFormula>
    </tableColumn>
    <tableColumn id="6" xr3:uid="{00E190AB-BEEB-479B-AE3D-4D80DDA14433}" name="2024 BABIP - Career BABIP">
      <calculatedColumnFormula>I2-L2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8933EFD-0444-40E1-8250-852668D26C9B}" name="Table16" displayName="Table16" ref="A1:F84" totalsRowShown="0" headerRowDxfId="21">
  <autoFilter ref="A1:F84" xr:uid="{B8933EFD-0444-40E1-8250-852668D26C9B}"/>
  <sortState xmlns:xlrd2="http://schemas.microsoft.com/office/spreadsheetml/2017/richdata2" ref="A2:F84">
    <sortCondition ref="D1:D84"/>
  </sortState>
  <tableColumns count="6">
    <tableColumn id="1" xr3:uid="{E7DA1D71-BD7B-40A2-B346-B6A2704D8ED0}" name="Player"/>
    <tableColumn id="2" xr3:uid="{DA8624A6-96B6-4FD8-9BF9-136C74BF8B6A}" name="ERA">
      <calculatedColumnFormula>VLOOKUP(A2, Individual_Pitching___Dashboard[], 17, FALSE)</calculatedColumnFormula>
    </tableColumn>
    <tableColumn id="3" xr3:uid="{901E2B83-9B16-454B-A839-3042E1FD967F}" name="xERA">
      <calculatedColumnFormula>VLOOKUP(A2, Individual_Pitching___Dashboard[], 18, FALSE)</calculatedColumnFormula>
    </tableColumn>
    <tableColumn id="4" xr3:uid="{7D7AD620-08AA-4179-84DD-1A1567948A83}" name="ERA-xERA">
      <calculatedColumnFormula>B2-C2</calculatedColumnFormula>
    </tableColumn>
    <tableColumn id="5" xr3:uid="{547D9F3B-816D-494D-8FED-5E38EB22EC19}" name="Career ERA">
      <calculatedColumnFormula>VLOOKUP(A2, Pitching___Career[], 17, FALSE)</calculatedColumnFormula>
    </tableColumn>
    <tableColumn id="6" xr3:uid="{4366E33D-055D-4FFE-A2E6-9B611017A4B7}" name="2024 ERA - Career ERA">
      <calculatedColumnFormula>B2-E2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690A062-DAE9-4EE9-ABF9-98DD491A8457}" name="Table19" displayName="Table19" ref="H1:M84" totalsRowShown="0" headerRowDxfId="20">
  <autoFilter ref="H1:M84" xr:uid="{1690A062-DAE9-4EE9-ABF9-98DD491A8457}"/>
  <sortState xmlns:xlrd2="http://schemas.microsoft.com/office/spreadsheetml/2017/richdata2" ref="H2:M84">
    <sortCondition ref="K1:K84"/>
  </sortState>
  <tableColumns count="6">
    <tableColumn id="1" xr3:uid="{E6FC7A6E-F2F8-4E2C-A339-C207A5AEE652}" name="Player"/>
    <tableColumn id="2" xr3:uid="{3B73597F-35DF-4F23-9088-DA1602A0565E}" name="FIP">
      <calculatedColumnFormula>VLOOKUP(H2, Individual_Pitching___Dashboard[], 19, FALSE)</calculatedColumnFormula>
    </tableColumn>
    <tableColumn id="3" xr3:uid="{1ECB2BDB-75B2-4B0E-B3CF-368672159CFC}" name="xFIP">
      <calculatedColumnFormula>VLOOKUP(H2, Individual_Pitching___Dashboard[], 20, FALSE)</calculatedColumnFormula>
    </tableColumn>
    <tableColumn id="4" xr3:uid="{C8DBDA3A-274B-47D5-9701-71D184BEF030}" name="FIP-xFIP">
      <calculatedColumnFormula>I2-J2</calculatedColumnFormula>
    </tableColumn>
    <tableColumn id="5" xr3:uid="{2EFC06B5-6677-4D62-9E1A-E205ED4B77C8}" name="Career FIP">
      <calculatedColumnFormula>VLOOKUP(H2, Pitching___Career[], 19, FALSE)</calculatedColumnFormula>
    </tableColumn>
    <tableColumn id="6" xr3:uid="{06F93DA1-ADDE-487B-9AEB-6D567FF073C9}" name="2024 FIP - Career FIP">
      <calculatedColumnFormula>I2-L2</calculatedColumnFormula>
    </tableColumn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02E665C-AB23-43A0-BA1F-3145689ABA69}" name="Table20" displayName="Table20" ref="O1:T84" totalsRowShown="0" headerRowDxfId="19">
  <autoFilter ref="O1:T84" xr:uid="{C02E665C-AB23-43A0-BA1F-3145689ABA69}"/>
  <sortState xmlns:xlrd2="http://schemas.microsoft.com/office/spreadsheetml/2017/richdata2" ref="O2:T84">
    <sortCondition ref="R1:R84"/>
  </sortState>
  <tableColumns count="6">
    <tableColumn id="1" xr3:uid="{B7216AC8-6E08-4B3A-9658-3D8FA985EFD7}" name="Player"/>
    <tableColumn id="2" xr3:uid="{56871BE1-E27A-4138-9F79-EBAB25989B38}" name="BABIP">
      <calculatedColumnFormula>VLOOKUP(O2, Individual_Pitching___Dashboard[], 12, FALSE)</calculatedColumnFormula>
    </tableColumn>
    <tableColumn id="3" xr3:uid="{DE74D4A4-E83B-4804-8CB6-4D0748381BFD}" name="Leagu Average BABIP">
      <calculatedColumnFormula>'League Batting Stats'!$L$22</calculatedColumnFormula>
    </tableColumn>
    <tableColumn id="4" xr3:uid="{6BCFCD13-E22A-4CE1-A686-8785EAB49E10}" name="BABIP - League Average">
      <calculatedColumnFormula>P2-Q2</calculatedColumnFormula>
    </tableColumn>
    <tableColumn id="5" xr3:uid="{9118340F-DA5F-4D52-872E-897D1B6F021A}" name="Career BABIP">
      <calculatedColumnFormula>VLOOKUP(O2, Pitching___Career[], 12, FALSE)</calculatedColumnFormula>
    </tableColumn>
    <tableColumn id="6" xr3:uid="{16CBF5BF-6904-459F-B4ED-AA8FDE4696C3}" name="2024 BABIP - Career BABIP">
      <calculatedColumnFormula>P2-S2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45DA864-7DB3-4BE9-A0E6-3815DD4F084B}" name="League_Batting_Stats" displayName="League_Batting_Stats" ref="A1:V22" tableType="queryTable" totalsRowShown="0">
  <autoFilter ref="A1:V22" xr:uid="{E45DA864-7DB3-4BE9-A0E6-3815DD4F084B}"/>
  <tableColumns count="22">
    <tableColumn id="1" xr3:uid="{E459C301-52A6-46EB-AB3B-EA25C7980C1F}" uniqueName="1" name="Season" queryTableFieldId="1"/>
    <tableColumn id="2" xr3:uid="{AAE2A6E9-7C60-4878-B999-31C0989E0506}" uniqueName="2" name="TG" queryTableFieldId="2"/>
    <tableColumn id="3" xr3:uid="{6704C743-6B8F-4F53-BEFB-530E33CD4345}" uniqueName="3" name="G" queryTableFieldId="3"/>
    <tableColumn id="4" xr3:uid="{E0BD740E-C818-44E8-9E3A-8AF7DF867E29}" uniqueName="4" name="PA" queryTableFieldId="4"/>
    <tableColumn id="5" xr3:uid="{36063E7A-F290-4287-B943-955FD0640989}" uniqueName="5" name="HR" queryTableFieldId="5"/>
    <tableColumn id="6" xr3:uid="{981FEC29-5832-44B6-9A2B-EC4F70B37A55}" uniqueName="6" name="R" queryTableFieldId="6"/>
    <tableColumn id="7" xr3:uid="{BAE26EDA-3D0B-4F31-BD09-27CA632A0F80}" uniqueName="7" name="RBI" queryTableFieldId="7"/>
    <tableColumn id="8" xr3:uid="{6B807D9E-5474-49DD-84C3-0647C0CF24AF}" uniqueName="8" name="SB" queryTableFieldId="8"/>
    <tableColumn id="9" xr3:uid="{29F9FBBE-CAA5-4472-96E8-45432B0EDFA2}" uniqueName="9" name="BB%" queryTableFieldId="9"/>
    <tableColumn id="10" xr3:uid="{1BABE40B-199D-479B-B5F2-7841A4471D8E}" uniqueName="10" name="K%" queryTableFieldId="10"/>
    <tableColumn id="11" xr3:uid="{C68FE25D-E150-4C34-A519-F4F839EEA36C}" uniqueName="11" name="ISO" queryTableFieldId="11"/>
    <tableColumn id="12" xr3:uid="{8D118C57-5130-4F58-9E63-A4CC994C82A6}" uniqueName="12" name="BABIP" queryTableFieldId="12"/>
    <tableColumn id="13" xr3:uid="{198C2614-E1F3-474E-A9CA-D52BBA2286BC}" uniqueName="13" name="AVG" queryTableFieldId="13"/>
    <tableColumn id="14" xr3:uid="{59164B23-1D13-469D-9F1B-EF7059A9B2B8}" uniqueName="14" name="OBP" queryTableFieldId="14"/>
    <tableColumn id="15" xr3:uid="{85973F66-BE15-494C-9011-75AE242F9495}" uniqueName="15" name="SLG" queryTableFieldId="15"/>
    <tableColumn id="16" xr3:uid="{AD045204-43F8-4A5B-BD76-446AF65FF3AB}" uniqueName="16" name="wOBA" queryTableFieldId="16"/>
    <tableColumn id="17" xr3:uid="{D3DBF36C-98D9-470E-9480-C53D57775A1D}" uniqueName="17" name="xwOBA" queryTableFieldId="17" dataDxfId="18"/>
    <tableColumn id="18" xr3:uid="{A45D3943-75FC-47CE-979F-F66A9EFAC639}" uniqueName="18" name="wRC+" queryTableFieldId="18"/>
    <tableColumn id="19" xr3:uid="{AB4AFF21-2100-453D-86DD-1F9F27E59F38}" uniqueName="19" name="BsR" queryTableFieldId="19"/>
    <tableColumn id="20" xr3:uid="{48EF6E3E-0758-4613-B17C-AD8D57B6C3CD}" uniqueName="20" name="Off" queryTableFieldId="20"/>
    <tableColumn id="21" xr3:uid="{EEA8BD43-E389-45CF-AD59-44F5ED23D55A}" uniqueName="21" name="Def" queryTableFieldId="21"/>
    <tableColumn id="22" xr3:uid="{38BEA557-56EC-4903-8F89-307F18F081AB}" uniqueName="22" name="WAR" queryTableFieldId="2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783124F-6711-4C58-A492-A883BFEA6B7B}" name="Individual_Batting___Dashboard" displayName="Individual_Batting___Dashboard" ref="A1:V187" tableType="queryTable" totalsRowShown="0">
  <autoFilter ref="A1:V187" xr:uid="{8783124F-6711-4C58-A492-A883BFEA6B7B}"/>
  <tableColumns count="22">
    <tableColumn id="1" xr3:uid="{FD24A437-B3A9-4D88-856D-DF4478D4992D}" uniqueName="1" name="Name" queryTableFieldId="1" dataDxfId="17"/>
    <tableColumn id="2" xr3:uid="{DE68A8F3-F001-41F3-8C31-14875988D0AC}" uniqueName="2" name="Team" queryTableFieldId="2" dataDxfId="16"/>
    <tableColumn id="3" xr3:uid="{B9EA2BB7-8958-4553-83FC-D6EE37AE2314}" uniqueName="3" name="G" queryTableFieldId="3"/>
    <tableColumn id="4" xr3:uid="{033B73ED-62C5-4358-B132-93DADF0D42B4}" uniqueName="4" name="PA" queryTableFieldId="4"/>
    <tableColumn id="5" xr3:uid="{9ECD0299-B4AA-4FEA-A321-4873B3242118}" uniqueName="5" name="HR" queryTableFieldId="5"/>
    <tableColumn id="6" xr3:uid="{25346671-B737-4220-ABF6-B2B3405CB4DD}" uniqueName="6" name="R" queryTableFieldId="6"/>
    <tableColumn id="7" xr3:uid="{8B1C15A7-04B5-4490-A695-6F9298E0A985}" uniqueName="7" name="RBI" queryTableFieldId="7"/>
    <tableColumn id="8" xr3:uid="{81E2B3EA-AFE4-49C0-9D1E-26C1D2B05F8F}" uniqueName="8" name="SB" queryTableFieldId="8"/>
    <tableColumn id="9" xr3:uid="{E71280FC-B2DD-4F02-9396-F38952CC688B}" uniqueName="9" name="BB%" queryTableFieldId="9"/>
    <tableColumn id="10" xr3:uid="{E1DC6EAA-C9AD-4A23-818C-FCB4D0F598C1}" uniqueName="10" name="K%" queryTableFieldId="10"/>
    <tableColumn id="11" xr3:uid="{10BF4127-3830-4B26-86D9-0BFCB9270F20}" uniqueName="11" name="ISO" queryTableFieldId="11"/>
    <tableColumn id="12" xr3:uid="{89F5BD51-F2BE-4D35-A256-77D2302B2F18}" uniqueName="12" name="BABIP" queryTableFieldId="12"/>
    <tableColumn id="13" xr3:uid="{0E5FD45B-E4C8-4FCD-B213-BA7DB0E78548}" uniqueName="13" name="AVG" queryTableFieldId="13"/>
    <tableColumn id="14" xr3:uid="{72445830-1083-4393-94E9-EB041C9241BC}" uniqueName="14" name="OBP" queryTableFieldId="14"/>
    <tableColumn id="15" xr3:uid="{6BE3179F-C863-4B82-A399-95C17589B939}" uniqueName="15" name="SLG" queryTableFieldId="15"/>
    <tableColumn id="16" xr3:uid="{2ADA19B5-3C1A-4DDE-AD2D-6863F18E6800}" uniqueName="16" name="wOBA" queryTableFieldId="16"/>
    <tableColumn id="17" xr3:uid="{E63CEB94-C310-4037-BB2F-4521979C687B}" uniqueName="17" name="xwOBA" queryTableFieldId="17"/>
    <tableColumn id="18" xr3:uid="{174BBC12-9AE0-4957-9B9D-5E90C8792327}" uniqueName="18" name="wRC+" queryTableFieldId="18"/>
    <tableColumn id="19" xr3:uid="{1742DC02-B73B-4056-A863-F25743718D3D}" uniqueName="19" name="BsR" queryTableFieldId="19"/>
    <tableColumn id="20" xr3:uid="{1DB4B9BE-C6FC-4039-ABF3-DB535FDE724F}" uniqueName="20" name="Off" queryTableFieldId="20"/>
    <tableColumn id="21" xr3:uid="{C7406619-67DE-4C82-875A-A30AE0242911}" uniqueName="21" name="Def" queryTableFieldId="21"/>
    <tableColumn id="22" xr3:uid="{E2E49AF9-03DD-4C3D-8817-35A042F438A9}" uniqueName="22" name="WAR" queryTableFieldId="2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ADB1F9-26F7-4319-969E-13BCC153496A}" name="Batting___Career" displayName="Batting___Career" ref="A1:V328" tableType="queryTable" totalsRowShown="0">
  <autoFilter ref="A1:V328" xr:uid="{72ADB1F9-26F7-4319-969E-13BCC153496A}"/>
  <tableColumns count="22">
    <tableColumn id="1" xr3:uid="{CE5DF03D-EEC1-44A7-9B9B-34E9F7EC0728}" uniqueName="1" name="Name" queryTableFieldId="1" dataDxfId="15"/>
    <tableColumn id="2" xr3:uid="{EEC7F82B-89BE-4C75-8CED-C66ADAECB5FE}" uniqueName="2" name="Team" queryTableFieldId="2" dataDxfId="14"/>
    <tableColumn id="3" xr3:uid="{BD7560CA-2738-4298-B5B5-61DF8B80E4FB}" uniqueName="3" name="G" queryTableFieldId="3"/>
    <tableColumn id="4" xr3:uid="{D320680E-EE94-4D5A-AF00-4400EEDF1853}" uniqueName="4" name="PA" queryTableFieldId="4"/>
    <tableColumn id="5" xr3:uid="{0EBAF294-4800-413F-A73B-DC9F38703283}" uniqueName="5" name="HR" queryTableFieldId="5"/>
    <tableColumn id="6" xr3:uid="{52B4C3D1-F006-4C84-9C64-2DD2C8337F9A}" uniqueName="6" name="R" queryTableFieldId="6"/>
    <tableColumn id="7" xr3:uid="{A6D457DC-C6BF-4F8F-B4E0-759CCAD472DB}" uniqueName="7" name="RBI" queryTableFieldId="7"/>
    <tableColumn id="8" xr3:uid="{16F2F6C9-2D25-4BCE-8662-CD62CF15070C}" uniqueName="8" name="SB" queryTableFieldId="8"/>
    <tableColumn id="9" xr3:uid="{043676D5-2B0E-4444-B576-C06B2EBFE057}" uniqueName="9" name="BB%" queryTableFieldId="9"/>
    <tableColumn id="10" xr3:uid="{CA84DA26-BF25-4029-A129-C7D29A126926}" uniqueName="10" name="K%" queryTableFieldId="10"/>
    <tableColumn id="11" xr3:uid="{3DCA86C3-5D0A-4DA2-B592-8B6ECA83B90E}" uniqueName="11" name="ISO" queryTableFieldId="11"/>
    <tableColumn id="12" xr3:uid="{A5A4FC47-7258-47F5-8998-FAFA64309404}" uniqueName="12" name="BABIP" queryTableFieldId="12"/>
    <tableColumn id="13" xr3:uid="{CCC5A612-EFF0-4F17-81C7-21349A5D7946}" uniqueName="13" name="AVG" queryTableFieldId="13"/>
    <tableColumn id="14" xr3:uid="{BF4B25E2-18F6-470D-BE2B-106B14EDF556}" uniqueName="14" name="OBP" queryTableFieldId="14"/>
    <tableColumn id="15" xr3:uid="{A4E7F6E4-1113-43D9-831D-284F304E4B70}" uniqueName="15" name="SLG" queryTableFieldId="15"/>
    <tableColumn id="16" xr3:uid="{326C12ED-F6CA-475E-BDC7-B747966D5ECA}" uniqueName="16" name="wOBA" queryTableFieldId="16"/>
    <tableColumn id="17" xr3:uid="{B19871D4-C942-43DB-8D70-7586F44BE6F7}" uniqueName="17" name="xwOBA" queryTableFieldId="17" dataDxfId="13"/>
    <tableColumn id="18" xr3:uid="{065057C2-B248-4A31-A217-E06C901F3240}" uniqueName="18" name="wRC+" queryTableFieldId="18"/>
    <tableColumn id="19" xr3:uid="{77FCB6DF-24DB-4234-9F39-FA8123FA414F}" uniqueName="19" name="BsR" queryTableFieldId="19"/>
    <tableColumn id="20" xr3:uid="{996DEBEE-CE2B-4A8B-AADB-7D0A2440EF6F}" uniqueName="20" name="Off" queryTableFieldId="20"/>
    <tableColumn id="21" xr3:uid="{5B7EA357-B3B8-470A-8F38-7944F58D2B44}" uniqueName="21" name="Def" queryTableFieldId="21"/>
    <tableColumn id="22" xr3:uid="{6C799870-A9C6-42C6-8635-30D98E267262}" uniqueName="22" name="WAR" queryTableFieldId="2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85622D-7F72-46D9-9095-13981B896E65}" name="Team_Pitching___Advanced" displayName="Team_Pitching___Advanced" ref="A1:T31" tableType="queryTable" totalsRowShown="0">
  <autoFilter ref="A1:T31" xr:uid="{4D85622D-7F72-46D9-9095-13981B896E65}"/>
  <tableColumns count="20">
    <tableColumn id="1" xr3:uid="{859090B5-DE65-4FC4-913B-F69CACBA1D0E}" uniqueName="1" name="Team" queryTableFieldId="1" dataDxfId="12"/>
    <tableColumn id="2" xr3:uid="{A5AFBE4B-3419-427D-82C6-6CC4AD26023F}" uniqueName="2" name="K/9" queryTableFieldId="2"/>
    <tableColumn id="3" xr3:uid="{C0D34F2B-B956-40F8-AD0B-DD5E2F1FEC4D}" uniqueName="3" name="BB/9" queryTableFieldId="3"/>
    <tableColumn id="4" xr3:uid="{04AD381A-C52B-4EAD-9E14-26EC875AC15A}" uniqueName="4" name="K/BB" queryTableFieldId="4"/>
    <tableColumn id="5" xr3:uid="{96C220B5-E6D0-4437-AA97-F0F13A97550A}" uniqueName="5" name="HR/9" queryTableFieldId="5"/>
    <tableColumn id="6" xr3:uid="{D7299D01-5D43-4D61-ABF1-4A543813E8B5}" uniqueName="6" name="K%" queryTableFieldId="6"/>
    <tableColumn id="7" xr3:uid="{A746DFFB-920D-4C0E-8F3C-98C2FE0C8E95}" uniqueName="7" name="BB%" queryTableFieldId="7"/>
    <tableColumn id="8" xr3:uid="{8488CAF8-A67F-4564-BD11-9F8E02FCE782}" uniqueName="8" name="K-BB%" queryTableFieldId="8"/>
    <tableColumn id="9" xr3:uid="{42A8E29A-4579-46C1-B8F8-71CD0B7EEE42}" uniqueName="9" name="AVG" queryTableFieldId="9"/>
    <tableColumn id="10" xr3:uid="{1605CB55-F033-4434-84A0-B1A36E1D7121}" uniqueName="10" name="WHIP" queryTableFieldId="10"/>
    <tableColumn id="11" xr3:uid="{6833DF81-DAD2-413B-B0C1-671AD149A2D7}" uniqueName="11" name="BABIP" queryTableFieldId="11"/>
    <tableColumn id="12" xr3:uid="{F68FCC29-9017-4834-9887-D1797FB19575}" uniqueName="12" name="LOB%" queryTableFieldId="12"/>
    <tableColumn id="13" xr3:uid="{4FBC75B2-17F2-4CF2-9F48-298B06FF1C2F}" uniqueName="13" name="ERA-" queryTableFieldId="13"/>
    <tableColumn id="14" xr3:uid="{D27255D6-33FD-411C-A421-BC4C726170B4}" uniqueName="14" name="FIP-" queryTableFieldId="14"/>
    <tableColumn id="15" xr3:uid="{151CD34F-6230-4DE3-96AA-AD92F88675CF}" uniqueName="15" name="xFIP-" queryTableFieldId="15"/>
    <tableColumn id="16" xr3:uid="{B8540B35-B935-45DB-8523-F8259ADFD335}" uniqueName="16" name="ERA" queryTableFieldId="16"/>
    <tableColumn id="17" xr3:uid="{2B5DAE23-A3E7-45EE-9CAE-297F1F0EB37F}" uniqueName="17" name="FIP" queryTableFieldId="17"/>
    <tableColumn id="18" xr3:uid="{D2D6877C-4BF3-45DB-A28F-16CDFBF5CD37}" uniqueName="18" name="E-F" queryTableFieldId="18"/>
    <tableColumn id="19" xr3:uid="{BB020D97-4FDB-44C4-B34C-FF982169FE4B}" uniqueName="19" name="xFIP" queryTableFieldId="19"/>
    <tableColumn id="20" xr3:uid="{83C567B6-4C7F-4D46-BF97-AACEDEA5524B}" uniqueName="20" name="SIERA" queryTableFieldId="2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04F75BB-0E57-4972-AD72-CBED329EAD16}" name="Team_Pitching___Dashboard" displayName="Team_Pitching___Dashboard" ref="A1:U31" tableType="queryTable" totalsRowShown="0">
  <autoFilter ref="A1:U31" xr:uid="{504F75BB-0E57-4972-AD72-CBED329EAD16}"/>
  <tableColumns count="21">
    <tableColumn id="1" xr3:uid="{64445E0F-6557-49C2-90F0-06508EA77D56}" uniqueName="1" name="Team" queryTableFieldId="1" dataDxfId="11"/>
    <tableColumn id="2" xr3:uid="{1F6478D3-AB16-4BA4-8F61-98303D56AF8D}" uniqueName="2" name="TG" queryTableFieldId="2"/>
    <tableColumn id="3" xr3:uid="{52A218C1-C39C-4A55-B86E-BCD0C575727E}" uniqueName="3" name="W" queryTableFieldId="3"/>
    <tableColumn id="4" xr3:uid="{D468A980-B598-4B9E-8878-A2E8307EE3C0}" uniqueName="4" name="L" queryTableFieldId="4"/>
    <tableColumn id="5" xr3:uid="{FFDA17BC-8157-4E10-9C6F-0FF7FD70DAB9}" uniqueName="5" name="SV" queryTableFieldId="5"/>
    <tableColumn id="6" xr3:uid="{D902194F-D94D-4141-9564-06ABF6D9E6E9}" uniqueName="6" name="G" queryTableFieldId="6"/>
    <tableColumn id="7" xr3:uid="{46B86934-5235-4B7B-8C61-D799F12F78B7}" uniqueName="7" name="GS" queryTableFieldId="7"/>
    <tableColumn id="8" xr3:uid="{35EC1188-D5CB-4D46-B52D-D062A559D50C}" uniqueName="8" name="IP" queryTableFieldId="8"/>
    <tableColumn id="9" xr3:uid="{19BDAE0C-D2E6-48C1-9406-10A4AE7E5097}" uniqueName="9" name="K/9" queryTableFieldId="9"/>
    <tableColumn id="10" xr3:uid="{B90F9B0E-4005-4695-BCF1-F183FC926CF2}" uniqueName="10" name="BB/9" queryTableFieldId="10"/>
    <tableColumn id="11" xr3:uid="{F3CD0F1D-38CA-4452-99F9-003AE13693A1}" uniqueName="11" name="HR/9" queryTableFieldId="11"/>
    <tableColumn id="12" xr3:uid="{80BE34FD-A198-4148-896F-09DDD2B0B4BC}" uniqueName="12" name="BABIP" queryTableFieldId="12"/>
    <tableColumn id="13" xr3:uid="{CB3AE196-F9E1-4AF3-8A71-22FFA58241E6}" uniqueName="13" name="LOB%" queryTableFieldId="13"/>
    <tableColumn id="14" xr3:uid="{4511F4DF-2F16-4499-8BF6-97FD6145A20C}" uniqueName="14" name="GB%" queryTableFieldId="14"/>
    <tableColumn id="15" xr3:uid="{BBB26F74-495A-499A-AA9A-127E8DEE2A7A}" uniqueName="15" name="HR/FB" queryTableFieldId="15"/>
    <tableColumn id="16" xr3:uid="{9FEDD483-C7D2-4BA0-B022-3E151FEAF5A3}" uniqueName="16" name="vFA (pi)" queryTableFieldId="16"/>
    <tableColumn id="17" xr3:uid="{27400CAB-7351-45D0-A48C-BFA01D7B4EE3}" uniqueName="17" name="ERA" queryTableFieldId="17"/>
    <tableColumn id="18" xr3:uid="{29CF2F45-4372-4ABD-AD74-DEB960792CD5}" uniqueName="18" name="xERA" queryTableFieldId="18" dataDxfId="10"/>
    <tableColumn id="19" xr3:uid="{244D3F98-927F-42F1-997C-3974BF50D80C}" uniqueName="19" name="FIP" queryTableFieldId="19"/>
    <tableColumn id="20" xr3:uid="{A9438B21-BC0A-436A-829C-C60C4B779A03}" uniqueName="20" name="xFIP" queryTableFieldId="20"/>
    <tableColumn id="21" xr3:uid="{954999C8-C94D-4E58-949D-95DFD24668FF}" uniqueName="21" name="WAR" queryTableFieldId="2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A4C9B5-01AF-45EA-BCDF-D49B3C923BAB}" name="Individual_Pitching___Value" displayName="Individual_Pitching___Value" ref="A1:I69" tableType="queryTable" totalsRowShown="0">
  <autoFilter ref="A1:I69" xr:uid="{56A4C9B5-01AF-45EA-BCDF-D49B3C923BAB}"/>
  <tableColumns count="9">
    <tableColumn id="1" xr3:uid="{A0A769A8-0BD0-4C4F-9BAC-0EDFD6CC0F96}" uniqueName="1" name="Name" queryTableFieldId="1" dataDxfId="9"/>
    <tableColumn id="2" xr3:uid="{C77865C6-4330-41CC-BFE3-997E9A780527}" uniqueName="2" name="Team" queryTableFieldId="2" dataDxfId="8"/>
    <tableColumn id="3" xr3:uid="{AD469439-5A9F-40EA-8F01-2633D86CBC61}" uniqueName="3" name="RA9-WAR" queryTableFieldId="3"/>
    <tableColumn id="4" xr3:uid="{F62DD143-D382-4AEA-A06A-E3F53E74EA71}" uniqueName="4" name="BIP-Wins" queryTableFieldId="4"/>
    <tableColumn id="5" xr3:uid="{470A0AE7-236B-4C4F-8896-12A55B91023E}" uniqueName="5" name="LOB-Wins" queryTableFieldId="5"/>
    <tableColumn id="6" xr3:uid="{8B6A32B3-57B0-4E7B-BED5-CC59CF5D91A4}" uniqueName="6" name="FDP-Wins" queryTableFieldId="6"/>
    <tableColumn id="7" xr3:uid="{5B5749D2-9EB7-4F09-B2EA-993BF1B7A4B3}" uniqueName="7" name="RAR" queryTableFieldId="7"/>
    <tableColumn id="8" xr3:uid="{6764EADB-0663-4705-9D8D-1BF5ED85C34A}" uniqueName="8" name="WAR" queryTableFieldId="8"/>
    <tableColumn id="9" xr3:uid="{E7FEB21F-465E-49AD-A63B-EA9368EDDC8B}" uniqueName="9" name="Dollars" queryTableFieldId="9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F8C0F2B-0292-46E6-898D-473B0444ABDA}" name="Individual_Pitching___Win_Probability" displayName="Individual_Pitching___Win_Probability" ref="A1:P246" tableType="queryTable" totalsRowShown="0">
  <autoFilter ref="A1:P246" xr:uid="{FF8C0F2B-0292-46E6-898D-473B0444ABDA}"/>
  <tableColumns count="16">
    <tableColumn id="1" xr3:uid="{962F12ED-D314-44E1-BF57-D6946ED849F8}" uniqueName="1" name="Name" queryTableFieldId="1" dataDxfId="3"/>
    <tableColumn id="2" xr3:uid="{42B48D3D-BA80-4C50-82CD-00B23058E188}" uniqueName="2" name="Team" queryTableFieldId="2" dataDxfId="2"/>
    <tableColumn id="3" xr3:uid="{ECD69E77-B8EB-4725-BCCA-3327E1BACCF6}" uniqueName="3" name="WPA" queryTableFieldId="3"/>
    <tableColumn id="4" xr3:uid="{44235B33-0237-4D12-AC80-FF239CAB444F}" uniqueName="4" name="-WPA" queryTableFieldId="4"/>
    <tableColumn id="5" xr3:uid="{4DE456C9-911E-4844-8629-FE39E8DBA31D}" uniqueName="5" name="+WPA" queryTableFieldId="5"/>
    <tableColumn id="6" xr3:uid="{F05B94B6-988F-4C46-AA96-3FFCAD6D9D33}" uniqueName="6" name="RE24" queryTableFieldId="6"/>
    <tableColumn id="7" xr3:uid="{A1BC0F33-4954-42F8-9E0A-C778D2294A68}" uniqueName="7" name="REW" queryTableFieldId="7"/>
    <tableColumn id="8" xr3:uid="{CC688464-A583-41EA-BC08-A1789D4BF162}" uniqueName="8" name="pLI" queryTableFieldId="8"/>
    <tableColumn id="9" xr3:uid="{9E0F1BA7-FC91-45CC-966B-A439EEFC1565}" uniqueName="9" name="inLI" queryTableFieldId="9"/>
    <tableColumn id="10" xr3:uid="{B6CEC18B-74FF-4F9A-B121-54932E6CB076}" uniqueName="10" name="gmLI" queryTableFieldId="10"/>
    <tableColumn id="11" xr3:uid="{06D8E355-395E-44D2-B628-E5CB3F917C0D}" uniqueName="11" name="exLI" queryTableFieldId="11"/>
    <tableColumn id="12" xr3:uid="{7091CCB6-B99B-4958-ADD6-67AC18E850A2}" uniqueName="12" name="Pulls" queryTableFieldId="12"/>
    <tableColumn id="13" xr3:uid="{923BAF7E-55B3-49D6-96A4-400F88DDBFBF}" uniqueName="13" name="WPA/LI" queryTableFieldId="13"/>
    <tableColumn id="14" xr3:uid="{C6E751A2-A835-408E-A8E5-F4B556EADE90}" uniqueName="14" name="Clutch" queryTableFieldId="14"/>
    <tableColumn id="15" xr3:uid="{A4508C92-1C8E-4E75-9FF5-CB8162C98C50}" uniqueName="15" name="SD" queryTableFieldId="15"/>
    <tableColumn id="16" xr3:uid="{7DDF8C76-2A03-43DD-BE6A-78B7696BAF77}" uniqueName="16" name="MD" queryTableFieldId="1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775B22-1575-429E-AC1B-73151C9FA8BE}" name="Individual_Pitching___Advanced" displayName="Individual_Pitching___Advanced" ref="A1:U246" tableType="queryTable" totalsRowShown="0">
  <autoFilter ref="A1:U246" xr:uid="{48775B22-1575-429E-AC1B-73151C9FA8BE}"/>
  <tableColumns count="21">
    <tableColumn id="1" xr3:uid="{5AF74E2A-1412-4079-BCCB-57C898C76C9A}" uniqueName="1" name="Name" queryTableFieldId="1" dataDxfId="1"/>
    <tableColumn id="2" xr3:uid="{344FDB97-3DB2-46A9-8631-4DD0180578DF}" uniqueName="2" name="Team" queryTableFieldId="2" dataDxfId="0"/>
    <tableColumn id="3" xr3:uid="{AD62DA87-184A-429A-B543-B661202B9025}" uniqueName="3" name="K/9" queryTableFieldId="3"/>
    <tableColumn id="4" xr3:uid="{B265AC9A-8BD0-4299-B9EE-B4B2949D40C3}" uniqueName="4" name="BB/9" queryTableFieldId="4"/>
    <tableColumn id="5" xr3:uid="{03B53990-BDDB-4293-B24A-0CDA06F53DA0}" uniqueName="5" name="K/BB" queryTableFieldId="5"/>
    <tableColumn id="6" xr3:uid="{225FA0BD-FF93-429C-B6F5-475F9FA9F474}" uniqueName="6" name="HR/9" queryTableFieldId="6"/>
    <tableColumn id="7" xr3:uid="{EE6B7F37-211A-4DD3-AE1B-EE75B10DE040}" uniqueName="7" name="K%" queryTableFieldId="7"/>
    <tableColumn id="8" xr3:uid="{0B9B19CA-4FCB-4023-A493-9BD4366A8AC3}" uniqueName="8" name="BB%" queryTableFieldId="8"/>
    <tableColumn id="9" xr3:uid="{BA7E7BB9-F321-4150-BC3F-39B486270BAC}" uniqueName="9" name="K-BB%" queryTableFieldId="9"/>
    <tableColumn id="10" xr3:uid="{9D543792-26BE-4A58-A6B6-730DD24E665B}" uniqueName="10" name="AVG" queryTableFieldId="10"/>
    <tableColumn id="11" xr3:uid="{FC6FA114-0E22-4922-8D89-3D141061C936}" uniqueName="11" name="WHIP" queryTableFieldId="11"/>
    <tableColumn id="12" xr3:uid="{A28ED22E-BF7F-4A6C-8C07-480E0A20A7DA}" uniqueName="12" name="BABIP" queryTableFieldId="12"/>
    <tableColumn id="13" xr3:uid="{1D1944B1-F730-4BB4-8752-88105619FF27}" uniqueName="13" name="LOB%" queryTableFieldId="13"/>
    <tableColumn id="14" xr3:uid="{A7BDFBB1-50DA-4B4B-BFE8-C205E6F3EBF8}" uniqueName="14" name="ERA-" queryTableFieldId="14"/>
    <tableColumn id="15" xr3:uid="{69B3E886-9FAA-498C-8E6B-8228CE3FDAA8}" uniqueName="15" name="FIP-" queryTableFieldId="15"/>
    <tableColumn id="16" xr3:uid="{B5042DBA-8347-4BD2-A748-57EBA422BD3A}" uniqueName="16" name="xFIP-" queryTableFieldId="16"/>
    <tableColumn id="17" xr3:uid="{F94B0F49-5384-4408-B2C5-99D9A94082E8}" uniqueName="17" name="ERA" queryTableFieldId="17"/>
    <tableColumn id="18" xr3:uid="{48B61B5B-47BE-49DA-83D9-468A263314B9}" uniqueName="18" name="FIP" queryTableFieldId="18"/>
    <tableColumn id="19" xr3:uid="{91AC40EB-F314-40D8-B757-855AF36C57AC}" uniqueName="19" name="E-F" queryTableFieldId="19"/>
    <tableColumn id="20" xr3:uid="{9614470E-3B62-4374-91D6-BAC59021D530}" uniqueName="20" name="xFIP" queryTableFieldId="20"/>
    <tableColumn id="21" xr3:uid="{69775823-5A62-4B76-961E-38E94A42F463}" uniqueName="21" name="SIERA" queryTableFieldId="2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DF4C06-FF37-46D3-BE4D-718E112F85E0}" name="Batted_Ball___Batter" displayName="Batted_Ball___Batter" ref="A1:S187" tableType="queryTable" totalsRowShown="0">
  <autoFilter ref="A1:S187" xr:uid="{F4DF4C06-FF37-46D3-BE4D-718E112F85E0}"/>
  <tableColumns count="19">
    <tableColumn id="1" xr3:uid="{5B266AED-CF15-4971-9239-B398CDE84DF8}" uniqueName="1" name="Name" queryTableFieldId="1" dataDxfId="7"/>
    <tableColumn id="2" xr3:uid="{0E7C8CFF-1E18-4B95-A1F2-80BDE35CAAAA}" uniqueName="2" name="Team" queryTableFieldId="2" dataDxfId="6"/>
    <tableColumn id="3" xr3:uid="{6C787315-D15D-4751-A5AC-DA52A5C6F6BE}" uniqueName="3" name="BABIP" queryTableFieldId="3"/>
    <tableColumn id="4" xr3:uid="{019DA262-2123-4924-A3B0-52335AA8D0AB}" uniqueName="4" name="GB/FB" queryTableFieldId="4"/>
    <tableColumn id="5" xr3:uid="{012E9542-6041-4B4F-AF11-C116CCD49FA8}" uniqueName="5" name="LD%" queryTableFieldId="5"/>
    <tableColumn id="6" xr3:uid="{7131FE4D-6249-4C9E-ACD4-4C1C5E6CB66E}" uniqueName="6" name="GB%" queryTableFieldId="6"/>
    <tableColumn id="7" xr3:uid="{047653D5-F35B-46B6-BB53-91A79B48B5A8}" uniqueName="7" name="FB%" queryTableFieldId="7"/>
    <tableColumn id="8" xr3:uid="{A404D9EA-3296-4449-8E62-41CAF7793F5C}" uniqueName="8" name="IFFB%" queryTableFieldId="8"/>
    <tableColumn id="9" xr3:uid="{D24B4972-A199-4642-BFE4-18573C44C4FD}" uniqueName="9" name="HR/FB" queryTableFieldId="9"/>
    <tableColumn id="10" xr3:uid="{43DC3E93-7BA9-4187-BC3C-6FB90CA93F46}" uniqueName="10" name="IFH" queryTableFieldId="10"/>
    <tableColumn id="11" xr3:uid="{FD2083CC-672E-49A7-9BC5-A6F0AA2DCBD6}" uniqueName="11" name="IFH%" queryTableFieldId="11"/>
    <tableColumn id="12" xr3:uid="{72ED1157-AAA8-4B6A-9188-679E9FFA4169}" uniqueName="12" name="BUH" queryTableFieldId="12"/>
    <tableColumn id="13" xr3:uid="{0E3C23E5-D0E4-46CD-B12F-8D5651265D26}" uniqueName="13" name="BUH%" queryTableFieldId="13"/>
    <tableColumn id="14" xr3:uid="{10987FE9-FC66-4AB1-AF18-39B34D080C9B}" uniqueName="14" name="Pull%" queryTableFieldId="14"/>
    <tableColumn id="15" xr3:uid="{6EC0F2EF-8375-41C7-8DAA-228A05D6621E}" uniqueName="15" name="Cent%" queryTableFieldId="15"/>
    <tableColumn id="16" xr3:uid="{EEAEB1BB-9D95-4742-9C43-0F5C64BE83DD}" uniqueName="16" name="Oppo%" queryTableFieldId="16"/>
    <tableColumn id="17" xr3:uid="{94EE95E7-CA05-417F-9006-3503DF728EF5}" uniqueName="17" name="Soft%" queryTableFieldId="17"/>
    <tableColumn id="18" xr3:uid="{CF768467-AA85-402F-8A23-8E3BBB96948D}" uniqueName="18" name="Med%" queryTableFieldId="18"/>
    <tableColumn id="19" xr3:uid="{71940161-5437-42D0-B168-1CF78820A306}" uniqueName="19" name="Hard%" queryTableFieldId="19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5E0639-90D9-43CC-A1AE-4B93CFB08DF9}" name="Statcast___Batter" displayName="Statcast___Batter" ref="A1:Q187" tableType="queryTable" totalsRowShown="0">
  <autoFilter ref="A1:Q187" xr:uid="{E25E0639-90D9-43CC-A1AE-4B93CFB08DF9}"/>
  <tableColumns count="17">
    <tableColumn id="1" xr3:uid="{662E751C-322E-49E1-9C0A-419D9ABE64E5}" uniqueName="1" name="Name" queryTableFieldId="1" dataDxfId="5"/>
    <tableColumn id="2" xr3:uid="{02A5E9E9-C1D1-4863-9D78-8D7FF83F2582}" uniqueName="2" name="Team" queryTableFieldId="2" dataDxfId="4"/>
    <tableColumn id="3" xr3:uid="{53F90F01-FC8A-4658-807E-3C6B94C76098}" uniqueName="3" name="PA" queryTableFieldId="3"/>
    <tableColumn id="4" xr3:uid="{0EC36384-159A-4131-9AB4-FD16C6213934}" uniqueName="4" name="Events" queryTableFieldId="4"/>
    <tableColumn id="5" xr3:uid="{51FC6544-F55E-4BB2-8D6E-094893A05F55}" uniqueName="5" name="EV" queryTableFieldId="5"/>
    <tableColumn id="6" xr3:uid="{4F8B2350-21AC-4937-B523-C464FE240B4D}" uniqueName="6" name="maxEV" queryTableFieldId="6"/>
    <tableColumn id="7" xr3:uid="{14F810C6-199B-4B5B-913E-2104DBDC30AD}" uniqueName="7" name="LA" queryTableFieldId="7"/>
    <tableColumn id="8" xr3:uid="{23C60AB6-BCBD-40E4-B679-4ACE63F34FA6}" uniqueName="8" name="Barrels" queryTableFieldId="8"/>
    <tableColumn id="9" xr3:uid="{F8F0362D-94A5-40C3-92D1-E38CA50F1B9A}" uniqueName="9" name="Barrel%" queryTableFieldId="9"/>
    <tableColumn id="10" xr3:uid="{D74BD2FA-A509-4570-92C7-5C01BD3B8991}" uniqueName="10" name="HardHit" queryTableFieldId="10"/>
    <tableColumn id="11" xr3:uid="{8AC5BC0F-EAFA-4773-8B52-FCD3EECEEB51}" uniqueName="11" name="HardHit%" queryTableFieldId="11"/>
    <tableColumn id="12" xr3:uid="{C05EAB91-BC85-4207-B521-DA21B5CE2605}" uniqueName="12" name="AVG" queryTableFieldId="12"/>
    <tableColumn id="13" xr3:uid="{C8688A79-D3FA-4961-80EE-BB50A8802360}" uniqueName="13" name="xBA" queryTableFieldId="13"/>
    <tableColumn id="14" xr3:uid="{C141DA78-8724-463A-8882-10B7340821F4}" uniqueName="14" name="SLG" queryTableFieldId="14"/>
    <tableColumn id="15" xr3:uid="{6E0AFD21-280F-4F22-AD19-A81D507EFA0F}" uniqueName="15" name="xSLG" queryTableFieldId="15"/>
    <tableColumn id="16" xr3:uid="{DE92C6C0-7B4E-4CFB-9A39-966CED12F66B}" uniqueName="16" name="wOBA" queryTableFieldId="16"/>
    <tableColumn id="17" xr3:uid="{E6DF082C-CDAE-4DD8-BFD7-FA30CF49B2EE}" uniqueName="17" name="xwOBA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39C81-F243-428C-BB47-A1D70632EE55}">
  <dimension ref="A1:BD1432"/>
  <sheetViews>
    <sheetView tabSelected="1" workbookViewId="0">
      <selection activeCell="F24" sqref="F24"/>
    </sheetView>
    <sheetView tabSelected="1" workbookViewId="1">
      <selection activeCell="D7" sqref="D7"/>
    </sheetView>
  </sheetViews>
  <sheetFormatPr defaultColWidth="15.796875" defaultRowHeight="14.25" x14ac:dyDescent="0.45"/>
  <cols>
    <col min="1" max="5" width="9.06640625" style="4" customWidth="1"/>
    <col min="6" max="51" width="1.59765625" style="9" hidden="1" customWidth="1"/>
    <col min="52" max="56" width="15.796875" style="5"/>
  </cols>
  <sheetData>
    <row r="1" spans="1:56" x14ac:dyDescent="0.45">
      <c r="A1" s="4" t="s">
        <v>1887</v>
      </c>
      <c r="B1" s="4" t="s">
        <v>1885</v>
      </c>
      <c r="C1" s="4" t="s">
        <v>1886</v>
      </c>
      <c r="D1" s="4" t="s">
        <v>1888</v>
      </c>
      <c r="E1" s="4" t="s">
        <v>1889</v>
      </c>
      <c r="F1" s="8" t="s">
        <v>2089</v>
      </c>
      <c r="G1" s="8" t="s">
        <v>2042</v>
      </c>
      <c r="H1" s="8" t="s">
        <v>2041</v>
      </c>
      <c r="I1" s="8" t="s">
        <v>2040</v>
      </c>
      <c r="J1" s="8" t="s">
        <v>2043</v>
      </c>
      <c r="K1" s="8" t="s">
        <v>2044</v>
      </c>
      <c r="L1" s="8" t="s">
        <v>2045</v>
      </c>
      <c r="M1" s="8" t="s">
        <v>2048</v>
      </c>
      <c r="N1" s="8" t="s">
        <v>2046</v>
      </c>
      <c r="O1" s="8" t="s">
        <v>2047</v>
      </c>
      <c r="P1" s="8" t="s">
        <v>2049</v>
      </c>
      <c r="Q1" s="8" t="s">
        <v>2050</v>
      </c>
      <c r="R1" s="8" t="s">
        <v>2051</v>
      </c>
      <c r="S1" s="8" t="s">
        <v>2052</v>
      </c>
      <c r="T1" s="8" t="s">
        <v>2053</v>
      </c>
      <c r="U1" s="8" t="s">
        <v>2054</v>
      </c>
      <c r="V1" s="8" t="s">
        <v>2090</v>
      </c>
      <c r="W1" s="8" t="s">
        <v>2055</v>
      </c>
      <c r="X1" s="8" t="s">
        <v>2056</v>
      </c>
      <c r="Y1" s="8" t="s">
        <v>2057</v>
      </c>
      <c r="Z1" s="8" t="s">
        <v>2058</v>
      </c>
      <c r="AA1" s="8" t="s">
        <v>2059</v>
      </c>
      <c r="AB1" s="8" t="s">
        <v>2060</v>
      </c>
      <c r="AC1" s="8" t="s">
        <v>2088</v>
      </c>
      <c r="AD1" s="8" t="s">
        <v>2061</v>
      </c>
      <c r="AE1" s="8" t="s">
        <v>2062</v>
      </c>
      <c r="AF1" s="8" t="s">
        <v>2063</v>
      </c>
      <c r="AG1" s="8" t="s">
        <v>2064</v>
      </c>
      <c r="AH1" s="8" t="s">
        <v>2065</v>
      </c>
      <c r="AI1" s="8" t="s">
        <v>2066</v>
      </c>
      <c r="AJ1" s="8" t="s">
        <v>2067</v>
      </c>
      <c r="AK1" s="8" t="s">
        <v>2068</v>
      </c>
      <c r="AL1" s="8" t="s">
        <v>2069</v>
      </c>
      <c r="AM1" s="8" t="s">
        <v>2070</v>
      </c>
      <c r="AN1" s="8" t="s">
        <v>2071</v>
      </c>
      <c r="AO1" s="8" t="s">
        <v>2072</v>
      </c>
      <c r="AP1" s="8" t="s">
        <v>2073</v>
      </c>
      <c r="AQ1" s="8" t="s">
        <v>2074</v>
      </c>
      <c r="AR1" s="8" t="s">
        <v>2075</v>
      </c>
      <c r="AS1" s="8" t="s">
        <v>2091</v>
      </c>
      <c r="AT1" s="8" t="s">
        <v>2076</v>
      </c>
      <c r="AU1" s="8" t="s">
        <v>2077</v>
      </c>
      <c r="AV1" s="8" t="s">
        <v>2078</v>
      </c>
      <c r="AW1" s="8" t="s">
        <v>2079</v>
      </c>
      <c r="AX1" s="8" t="s">
        <v>2080</v>
      </c>
      <c r="AY1" s="8" t="s">
        <v>2081</v>
      </c>
      <c r="AZ1" s="5" t="s">
        <v>2082</v>
      </c>
      <c r="BA1" s="5" t="s">
        <v>2083</v>
      </c>
      <c r="BB1" s="5" t="s">
        <v>2085</v>
      </c>
      <c r="BC1" s="5" t="s">
        <v>2084</v>
      </c>
      <c r="BD1" s="5" t="s">
        <v>2086</v>
      </c>
    </row>
    <row r="2" spans="1:56" x14ac:dyDescent="0.45">
      <c r="A2" s="6">
        <v>45404</v>
      </c>
      <c r="B2" s="4" t="s">
        <v>22</v>
      </c>
      <c r="C2" s="4" t="s">
        <v>37</v>
      </c>
      <c r="D2" s="4" t="s">
        <v>765</v>
      </c>
      <c r="E2" s="4" t="s">
        <v>341</v>
      </c>
      <c r="F2" s="9">
        <v>22</v>
      </c>
      <c r="G2" s="9" t="e">
        <v>#N/A</v>
      </c>
      <c r="H2" s="9">
        <v>0.10909090909090909</v>
      </c>
      <c r="I2" s="9" t="e">
        <v>#N/A</v>
      </c>
      <c r="J2" s="9" t="e">
        <v>#N/A</v>
      </c>
      <c r="K2" s="9" t="e">
        <v>#N/A</v>
      </c>
      <c r="L2" s="9">
        <v>0.10454545454545454</v>
      </c>
      <c r="M2" s="9">
        <v>8.5185185185185183E-2</v>
      </c>
      <c r="N2" s="9">
        <v>4.16</v>
      </c>
      <c r="O2" s="9">
        <v>4.07</v>
      </c>
      <c r="P2" s="9">
        <v>0.32100000000000001</v>
      </c>
      <c r="Q2" s="9">
        <v>0.70699999999999996</v>
      </c>
      <c r="R2" s="9">
        <v>112</v>
      </c>
      <c r="S2" s="9">
        <v>-5.4545454545454543E-2</v>
      </c>
      <c r="T2" s="9">
        <v>2.2727272727272728E-2</v>
      </c>
      <c r="U2" s="9">
        <v>0.44090909090909086</v>
      </c>
      <c r="V2" s="9">
        <v>0.16818181818181818</v>
      </c>
      <c r="W2" s="9">
        <v>0.25185185185185183</v>
      </c>
      <c r="X2" s="9">
        <v>0.95454545454545459</v>
      </c>
      <c r="Y2" s="9">
        <v>0.54320987654320985</v>
      </c>
      <c r="Z2" s="9">
        <v>0.68200000000000005</v>
      </c>
      <c r="AA2" s="9">
        <v>0.56599999999999995</v>
      </c>
      <c r="AB2" s="9">
        <v>5.2469135802469098E-2</v>
      </c>
      <c r="AC2" s="9">
        <v>22</v>
      </c>
      <c r="AD2" s="9">
        <v>0</v>
      </c>
      <c r="AE2" s="9">
        <v>5.7142857142857148E-2</v>
      </c>
      <c r="AF2" s="9">
        <v>4.9400000000000004</v>
      </c>
      <c r="AG2" s="9">
        <v>6.11</v>
      </c>
      <c r="AH2" s="9">
        <v>6.22</v>
      </c>
      <c r="AI2" s="9">
        <v>0.11363636363636363</v>
      </c>
      <c r="AJ2" s="9">
        <v>6.3580246913580246E-2</v>
      </c>
      <c r="AK2" s="9">
        <v>4.3600000000000003</v>
      </c>
      <c r="AL2" s="9">
        <v>4.21</v>
      </c>
      <c r="AM2" s="9">
        <v>0.28599999999999998</v>
      </c>
      <c r="AN2" s="9">
        <v>0.63500000000000001</v>
      </c>
      <c r="AO2" s="9">
        <v>90</v>
      </c>
      <c r="AP2" s="9">
        <v>-8.1818181818181818E-2</v>
      </c>
      <c r="AQ2" s="9">
        <v>-0.39090909090909087</v>
      </c>
      <c r="AR2" s="9">
        <v>-0.44090909090909086</v>
      </c>
      <c r="AS2" s="9">
        <v>1.8181818181818184E-2</v>
      </c>
      <c r="AT2" s="9">
        <v>0.13518518518518519</v>
      </c>
      <c r="AU2" s="9">
        <v>-1.6818181818181819</v>
      </c>
      <c r="AV2" s="9">
        <v>-0.67901234567901236</v>
      </c>
      <c r="AW2" s="9">
        <v>0.36399999999999999</v>
      </c>
      <c r="AX2" s="9">
        <v>0.434</v>
      </c>
      <c r="AY2" s="9">
        <v>-2.0828599560699934E-3</v>
      </c>
      <c r="BB2" s="5" t="str">
        <f>IF(ISBLANK(AZ2), "", AZ2-BA2)</f>
        <v/>
      </c>
      <c r="BC2" s="5" t="str">
        <f>IF( ISBLANK(AZ2), "",IF(AZ2&gt;BA2, B2, C2))</f>
        <v/>
      </c>
      <c r="BD2" s="5" t="str">
        <f>IF(ISBLANK(AZ2), "", AZ2+BA2)</f>
        <v/>
      </c>
    </row>
    <row r="3" spans="1:56" x14ac:dyDescent="0.45">
      <c r="A3" s="6">
        <v>45404</v>
      </c>
      <c r="B3" s="4" t="s">
        <v>40</v>
      </c>
      <c r="C3" s="4" t="s">
        <v>24</v>
      </c>
      <c r="D3" s="4" t="s">
        <v>292</v>
      </c>
      <c r="E3" s="4" t="s">
        <v>586</v>
      </c>
      <c r="F3" s="9">
        <v>22</v>
      </c>
      <c r="G3" s="9">
        <v>0.125</v>
      </c>
      <c r="H3" s="9">
        <v>5.7692307692307696E-2</v>
      </c>
      <c r="I3" s="9">
        <v>2.74</v>
      </c>
      <c r="J3" s="9">
        <v>2.12</v>
      </c>
      <c r="K3" s="9">
        <v>1.96</v>
      </c>
      <c r="L3" s="9">
        <v>7.7272727272727271E-2</v>
      </c>
      <c r="M3" s="9">
        <v>8.7037037037037038E-2</v>
      </c>
      <c r="N3" s="9">
        <v>3.96</v>
      </c>
      <c r="O3" s="9">
        <v>3.77</v>
      </c>
      <c r="P3" s="9">
        <v>0.307</v>
      </c>
      <c r="Q3" s="9">
        <v>0.67600000000000005</v>
      </c>
      <c r="R3" s="9">
        <v>91</v>
      </c>
      <c r="S3" s="9">
        <v>4.5454545454545461E-3</v>
      </c>
      <c r="T3" s="9">
        <v>-0.59545454545454546</v>
      </c>
      <c r="U3" s="9">
        <v>-0.45</v>
      </c>
      <c r="V3" s="9">
        <v>3.6363636363636369E-2</v>
      </c>
      <c r="W3" s="9">
        <v>0.17098765432098764</v>
      </c>
      <c r="X3" s="9">
        <v>-0.13636363636363635</v>
      </c>
      <c r="Y3" s="9">
        <v>-0.16666666666666666</v>
      </c>
      <c r="Z3" s="9">
        <v>0.5</v>
      </c>
      <c r="AA3" s="9">
        <v>0.48499999999999999</v>
      </c>
      <c r="AB3" s="9">
        <v>2.4691358024691398E-2</v>
      </c>
      <c r="AC3" s="9">
        <v>20</v>
      </c>
      <c r="AD3" s="9">
        <v>0.13333333333333333</v>
      </c>
      <c r="AE3" s="9">
        <v>2.5000000000000001E-2</v>
      </c>
      <c r="AF3" s="9">
        <v>3.23</v>
      </c>
      <c r="AG3" s="9">
        <v>4.42</v>
      </c>
      <c r="AH3" s="9">
        <v>4.5599999999999996</v>
      </c>
      <c r="AI3" s="9">
        <v>9.5000000000000001E-2</v>
      </c>
      <c r="AJ3" s="9">
        <v>8.5802469135802473E-2</v>
      </c>
      <c r="AK3" s="9">
        <v>3.82</v>
      </c>
      <c r="AL3" s="9">
        <v>3.71</v>
      </c>
      <c r="AM3" s="9">
        <v>0.34899999999999998</v>
      </c>
      <c r="AN3" s="9">
        <v>0.78</v>
      </c>
      <c r="AO3" s="9">
        <v>119</v>
      </c>
      <c r="AP3" s="9">
        <v>6.9999999999999993E-2</v>
      </c>
      <c r="AQ3" s="9">
        <v>5.5000000000000007E-2</v>
      </c>
      <c r="AR3" s="9">
        <v>0.875</v>
      </c>
      <c r="AS3" s="9">
        <v>0.22000000000000003</v>
      </c>
      <c r="AT3" s="9">
        <v>0.19197530864197532</v>
      </c>
      <c r="AU3" s="9">
        <v>1.75</v>
      </c>
      <c r="AV3" s="9">
        <v>0.17901234567901234</v>
      </c>
      <c r="AW3" s="9">
        <v>0.7</v>
      </c>
      <c r="AX3" s="9">
        <v>0.52100000000000002</v>
      </c>
      <c r="AY3" s="9">
        <v>-3.703703703703709E-2</v>
      </c>
      <c r="BB3" s="5" t="str">
        <f t="shared" ref="BB3:BB66" si="0">IF(ISBLANK(AZ3), "", AZ3-BA3)</f>
        <v/>
      </c>
      <c r="BC3" s="5" t="str">
        <f t="shared" ref="BC3:BC66" si="1">IF( ISBLANK(AZ3), "",IF(AZ3&gt;BA3, B3, C3))</f>
        <v/>
      </c>
      <c r="BD3" s="5" t="str">
        <f t="shared" ref="BD3:BD66" si="2">IF(ISBLANK(AZ3), "", AZ3+BA3)</f>
        <v/>
      </c>
    </row>
    <row r="4" spans="1:56" x14ac:dyDescent="0.45">
      <c r="A4" s="6">
        <f>A3</f>
        <v>45404</v>
      </c>
      <c r="B4" s="4" t="s">
        <v>58</v>
      </c>
      <c r="C4" s="4" t="s">
        <v>51</v>
      </c>
      <c r="D4" s="4" t="s">
        <v>306</v>
      </c>
      <c r="E4" s="4" t="s">
        <v>698</v>
      </c>
      <c r="F4" s="9">
        <v>21</v>
      </c>
      <c r="G4" s="9">
        <v>0.125</v>
      </c>
      <c r="H4" s="9">
        <v>8.5185185185185183E-2</v>
      </c>
      <c r="I4" s="9">
        <v>2.58</v>
      </c>
      <c r="J4" s="9">
        <v>3.72</v>
      </c>
      <c r="K4" s="9">
        <v>3.07</v>
      </c>
      <c r="L4" s="9">
        <v>0.11428571428571428</v>
      </c>
      <c r="M4" s="9">
        <v>9.4444444444444442E-2</v>
      </c>
      <c r="N4" s="9">
        <v>4.13</v>
      </c>
      <c r="O4" s="9">
        <v>3.72</v>
      </c>
      <c r="P4" s="9">
        <v>0.318</v>
      </c>
      <c r="Q4" s="9">
        <v>0.71</v>
      </c>
      <c r="R4" s="9">
        <v>94</v>
      </c>
      <c r="S4" s="9">
        <v>0.13333333333333333</v>
      </c>
      <c r="T4" s="9">
        <v>-0.42857142857142855</v>
      </c>
      <c r="U4" s="9">
        <v>-0.14761904761904762</v>
      </c>
      <c r="V4" s="9">
        <v>7.6190476190476197E-2</v>
      </c>
      <c r="W4" s="9">
        <v>0.18641975308641975</v>
      </c>
      <c r="X4" s="9">
        <v>1</v>
      </c>
      <c r="Y4" s="9">
        <v>4.3209876543209874E-2</v>
      </c>
      <c r="Z4" s="9">
        <v>0.57099999999999995</v>
      </c>
      <c r="AA4" s="9">
        <v>0.501</v>
      </c>
      <c r="AB4" s="9">
        <v>-6.1728395061728097E-3</v>
      </c>
      <c r="AC4" s="9">
        <v>22</v>
      </c>
      <c r="AD4" s="9" t="e">
        <v>#N/A</v>
      </c>
      <c r="AE4" s="9">
        <v>7.1428571428571425E-2</v>
      </c>
      <c r="AF4" s="9" t="e">
        <v>#N/A</v>
      </c>
      <c r="AG4" s="9" t="e">
        <v>#N/A</v>
      </c>
      <c r="AH4" s="9" t="e">
        <v>#N/A</v>
      </c>
      <c r="AI4" s="9">
        <v>0.19545454545454544</v>
      </c>
      <c r="AJ4" s="9">
        <v>0.12037037037037036</v>
      </c>
      <c r="AK4" s="9">
        <v>3.3</v>
      </c>
      <c r="AL4" s="9">
        <v>3.32</v>
      </c>
      <c r="AM4" s="9">
        <v>0.317</v>
      </c>
      <c r="AN4" s="9">
        <v>0.70799999999999996</v>
      </c>
      <c r="AO4" s="9">
        <v>98</v>
      </c>
      <c r="AP4" s="9">
        <v>-3.6363636363636369E-2</v>
      </c>
      <c r="AQ4" s="9">
        <v>-0.10909090909090909</v>
      </c>
      <c r="AR4" s="9">
        <v>-0.13181818181818181</v>
      </c>
      <c r="AS4" s="9">
        <v>0.10909090909090909</v>
      </c>
      <c r="AT4" s="9">
        <v>0.22901234567901235</v>
      </c>
      <c r="AU4" s="9">
        <v>0.5</v>
      </c>
      <c r="AV4" s="9">
        <v>0.31481481481481483</v>
      </c>
      <c r="AW4" s="9">
        <v>0.63600000000000001</v>
      </c>
      <c r="AX4" s="9">
        <v>0.54400000000000004</v>
      </c>
      <c r="AY4" s="9">
        <v>-4.6296296296295947E-2</v>
      </c>
      <c r="BB4" s="5" t="str">
        <f t="shared" si="0"/>
        <v/>
      </c>
      <c r="BC4" s="5" t="str">
        <f t="shared" si="1"/>
        <v/>
      </c>
      <c r="BD4" s="5" t="str">
        <f t="shared" si="2"/>
        <v/>
      </c>
    </row>
    <row r="5" spans="1:56" x14ac:dyDescent="0.45">
      <c r="A5" s="6">
        <f t="shared" ref="A5:A12" si="3">A4</f>
        <v>45404</v>
      </c>
      <c r="B5" s="4" t="s">
        <v>72</v>
      </c>
      <c r="C5" s="4" t="s">
        <v>104</v>
      </c>
      <c r="D5" s="4" t="s">
        <v>281</v>
      </c>
      <c r="E5" s="4" t="s">
        <v>287</v>
      </c>
      <c r="F5" s="9">
        <v>23</v>
      </c>
      <c r="G5" s="9">
        <v>0.17499999999999999</v>
      </c>
      <c r="H5" s="9">
        <v>1.9444444444444445E-2</v>
      </c>
      <c r="I5" s="9">
        <v>2.78</v>
      </c>
      <c r="J5" s="9">
        <v>3.25</v>
      </c>
      <c r="K5" s="9">
        <v>3.44</v>
      </c>
      <c r="L5" s="9">
        <v>5.2173913043478258E-2</v>
      </c>
      <c r="M5" s="9">
        <v>9.0740740740740733E-2</v>
      </c>
      <c r="N5" s="9">
        <v>3.99</v>
      </c>
      <c r="O5" s="9">
        <v>3.82</v>
      </c>
      <c r="P5" s="9">
        <v>0.30099999999999999</v>
      </c>
      <c r="Q5" s="9">
        <v>0.66700000000000004</v>
      </c>
      <c r="R5" s="9">
        <v>100</v>
      </c>
      <c r="S5" s="9">
        <v>0.12608695652173912</v>
      </c>
      <c r="T5" s="9">
        <v>-0.14347826086956522</v>
      </c>
      <c r="U5" s="9">
        <v>0.14347826086956522</v>
      </c>
      <c r="V5" s="9">
        <v>0.11304347826086956</v>
      </c>
      <c r="W5" s="9">
        <v>0.22160493827160493</v>
      </c>
      <c r="X5" s="9">
        <v>-0.78260869565217395</v>
      </c>
      <c r="Y5" s="9">
        <v>0.16049382716049382</v>
      </c>
      <c r="Z5" s="9">
        <v>0.52200000000000002</v>
      </c>
      <c r="AA5" s="9">
        <v>0.53200000000000003</v>
      </c>
      <c r="AB5" s="9">
        <v>7.0987654320987595E-2</v>
      </c>
      <c r="AC5" s="9">
        <v>22</v>
      </c>
      <c r="AD5" s="9">
        <v>0.15</v>
      </c>
      <c r="AE5" s="9">
        <v>0.11428571428571428</v>
      </c>
      <c r="AF5" s="9">
        <v>2.34</v>
      </c>
      <c r="AG5" s="9">
        <v>2.92</v>
      </c>
      <c r="AH5" s="9">
        <v>2.92</v>
      </c>
      <c r="AI5" s="9">
        <v>8.6363636363636365E-2</v>
      </c>
      <c r="AJ5" s="9">
        <v>7.9012345679012344E-2</v>
      </c>
      <c r="AK5" s="9">
        <v>3.97</v>
      </c>
      <c r="AL5" s="9">
        <v>3.75</v>
      </c>
      <c r="AM5" s="9">
        <v>0.28999999999999998</v>
      </c>
      <c r="AN5" s="9">
        <v>0.63900000000000001</v>
      </c>
      <c r="AO5" s="9">
        <v>88</v>
      </c>
      <c r="AP5" s="9">
        <v>8.6363636363636365E-2</v>
      </c>
      <c r="AQ5" s="9">
        <v>4.5454545454545461E-3</v>
      </c>
      <c r="AR5" s="9">
        <v>-0.38181818181818183</v>
      </c>
      <c r="AS5" s="9">
        <v>7.2727272727272738E-2</v>
      </c>
      <c r="AT5" s="9">
        <v>0.16851851851851851</v>
      </c>
      <c r="AU5" s="9">
        <v>4.5454545454545456E-2</v>
      </c>
      <c r="AV5" s="9">
        <v>-0.1419753086419753</v>
      </c>
      <c r="AW5" s="9">
        <v>0.54500000000000004</v>
      </c>
      <c r="AX5" s="9">
        <v>0.49099999999999999</v>
      </c>
      <c r="AY5" s="9">
        <v>-3.4506556245679776E-3</v>
      </c>
      <c r="BB5" s="5" t="str">
        <f t="shared" si="0"/>
        <v/>
      </c>
      <c r="BC5" s="5" t="str">
        <f t="shared" si="1"/>
        <v/>
      </c>
      <c r="BD5" s="5" t="str">
        <f t="shared" si="2"/>
        <v/>
      </c>
    </row>
    <row r="6" spans="1:56" x14ac:dyDescent="0.45">
      <c r="A6" s="6">
        <f t="shared" si="3"/>
        <v>45404</v>
      </c>
      <c r="B6" s="4" t="s">
        <v>32</v>
      </c>
      <c r="C6" s="4" t="s">
        <v>91</v>
      </c>
      <c r="D6" s="4" t="s">
        <v>640</v>
      </c>
      <c r="E6" s="4" t="s">
        <v>321</v>
      </c>
      <c r="F6" s="9">
        <v>20</v>
      </c>
      <c r="G6" s="9" t="e">
        <v>#N/A</v>
      </c>
      <c r="H6" s="9">
        <v>5.8620689655172413E-2</v>
      </c>
      <c r="I6" s="9" t="e">
        <v>#N/A</v>
      </c>
      <c r="J6" s="9" t="e">
        <v>#N/A</v>
      </c>
      <c r="K6" s="9" t="e">
        <v>#N/A</v>
      </c>
      <c r="L6" s="9">
        <v>7.4999999999999997E-2</v>
      </c>
      <c r="M6" s="9">
        <v>0.10246913580246915</v>
      </c>
      <c r="N6" s="9">
        <v>3.71</v>
      </c>
      <c r="O6" s="9">
        <v>3.69</v>
      </c>
      <c r="P6" s="9">
        <v>0.36499999999999999</v>
      </c>
      <c r="Q6" s="9">
        <v>0.82799999999999996</v>
      </c>
      <c r="R6" s="9">
        <v>128</v>
      </c>
      <c r="S6" s="9">
        <v>0</v>
      </c>
      <c r="T6" s="9">
        <v>8.4999999999999992E-2</v>
      </c>
      <c r="U6" s="9">
        <v>1.2349999999999999</v>
      </c>
      <c r="V6" s="9">
        <v>0.26500000000000001</v>
      </c>
      <c r="W6" s="9">
        <v>0.27530864197530863</v>
      </c>
      <c r="X6" s="9">
        <v>1.75</v>
      </c>
      <c r="Y6" s="9">
        <v>0.94444444444444442</v>
      </c>
      <c r="Z6" s="9">
        <v>0.7</v>
      </c>
      <c r="AA6" s="9">
        <v>0.59599999999999997</v>
      </c>
      <c r="AB6" s="9">
        <v>2.7777777777777801E-2</v>
      </c>
      <c r="AC6" s="9">
        <v>23</v>
      </c>
      <c r="AD6" s="9">
        <v>7.4999999999999997E-2</v>
      </c>
      <c r="AE6" s="9">
        <v>4.2857142857142858E-2</v>
      </c>
      <c r="AF6" s="9">
        <v>4.97</v>
      </c>
      <c r="AG6" s="9">
        <v>4.24</v>
      </c>
      <c r="AH6" s="9">
        <v>3.94</v>
      </c>
      <c r="AI6" s="9">
        <v>8.2608695652173908E-2</v>
      </c>
      <c r="AJ6" s="9">
        <v>8.4567901234567894E-2</v>
      </c>
      <c r="AK6" s="9">
        <v>3.97</v>
      </c>
      <c r="AL6" s="9">
        <v>3.92</v>
      </c>
      <c r="AM6" s="9">
        <v>0.28100000000000003</v>
      </c>
      <c r="AN6" s="9">
        <v>0.622</v>
      </c>
      <c r="AO6" s="9">
        <v>75</v>
      </c>
      <c r="AP6" s="9">
        <v>-1.3043478260869565E-2</v>
      </c>
      <c r="AQ6" s="9">
        <v>-0.47826086956521741</v>
      </c>
      <c r="AR6" s="9">
        <v>-1.008695652173913</v>
      </c>
      <c r="AS6" s="9">
        <v>-3.4782608695652174E-2</v>
      </c>
      <c r="AT6" s="9">
        <v>0.15555555555555556</v>
      </c>
      <c r="AU6" s="9">
        <v>-1.6521739130434783</v>
      </c>
      <c r="AV6" s="9">
        <v>-0.43209876543209874</v>
      </c>
      <c r="AW6" s="9">
        <v>0.26100000000000001</v>
      </c>
      <c r="AX6" s="9">
        <v>0.44600000000000001</v>
      </c>
      <c r="AY6" s="9">
        <v>-2.1604938271604979E-2</v>
      </c>
      <c r="BB6" s="5" t="str">
        <f t="shared" si="0"/>
        <v/>
      </c>
      <c r="BC6" s="5" t="str">
        <f t="shared" si="1"/>
        <v/>
      </c>
      <c r="BD6" s="5" t="str">
        <f t="shared" si="2"/>
        <v/>
      </c>
    </row>
    <row r="7" spans="1:56" x14ac:dyDescent="0.45">
      <c r="A7" s="6">
        <f t="shared" si="3"/>
        <v>45404</v>
      </c>
      <c r="B7" s="4" t="s">
        <v>63</v>
      </c>
      <c r="C7" s="4" t="s">
        <v>134</v>
      </c>
      <c r="D7" s="4" t="s">
        <v>592</v>
      </c>
      <c r="E7" s="4" t="s">
        <v>714</v>
      </c>
      <c r="F7" s="9">
        <v>20</v>
      </c>
      <c r="G7" s="9">
        <v>-9.9999999999999992E-2</v>
      </c>
      <c r="H7" s="9">
        <v>0.1</v>
      </c>
      <c r="I7" s="9">
        <v>8.98</v>
      </c>
      <c r="J7" s="9">
        <v>5.35</v>
      </c>
      <c r="K7" s="9">
        <v>5.16</v>
      </c>
      <c r="L7" s="9">
        <v>6.9999999999999993E-2</v>
      </c>
      <c r="M7" s="9">
        <v>0.10493827160493827</v>
      </c>
      <c r="N7" s="9">
        <v>3.58</v>
      </c>
      <c r="O7" s="9">
        <v>3.28</v>
      </c>
      <c r="P7" s="9">
        <v>0.27300000000000002</v>
      </c>
      <c r="Q7" s="9">
        <v>0.60199999999999998</v>
      </c>
      <c r="R7" s="9">
        <v>77</v>
      </c>
      <c r="S7" s="9">
        <v>3.4999999999999996E-2</v>
      </c>
      <c r="T7" s="9">
        <v>4.4999999999999998E-2</v>
      </c>
      <c r="U7" s="9">
        <v>-0.80500000000000005</v>
      </c>
      <c r="V7" s="9">
        <v>2.5000000000000001E-2</v>
      </c>
      <c r="W7" s="9">
        <v>0.22098765432098763</v>
      </c>
      <c r="X7" s="9">
        <v>-1.25</v>
      </c>
      <c r="Y7" s="9">
        <v>-3.7037037037037035E-2</v>
      </c>
      <c r="Z7" s="9">
        <v>0.35</v>
      </c>
      <c r="AA7" s="9">
        <v>0.49399999999999999</v>
      </c>
      <c r="AB7" s="9">
        <v>6.4814814814814797E-2</v>
      </c>
      <c r="AC7" s="9">
        <v>21</v>
      </c>
      <c r="AD7" s="9" t="e">
        <v>#N/A</v>
      </c>
      <c r="AE7" s="9">
        <v>3.7499999999999999E-2</v>
      </c>
      <c r="AF7" s="9" t="e">
        <v>#N/A</v>
      </c>
      <c r="AG7" s="9" t="e">
        <v>#N/A</v>
      </c>
      <c r="AH7" s="9" t="e">
        <v>#N/A</v>
      </c>
      <c r="AI7" s="9">
        <v>9.5238095238095247E-3</v>
      </c>
      <c r="AJ7" s="9">
        <v>5.7407407407407414E-2</v>
      </c>
      <c r="AK7" s="9">
        <v>4.5599999999999996</v>
      </c>
      <c r="AL7" s="9">
        <v>4.3600000000000003</v>
      </c>
      <c r="AM7" s="9">
        <v>0.247</v>
      </c>
      <c r="AN7" s="9">
        <v>0.53</v>
      </c>
      <c r="AO7" s="9">
        <v>57</v>
      </c>
      <c r="AP7" s="9">
        <v>-0.11904761904761904</v>
      </c>
      <c r="AQ7" s="9">
        <v>-0.32857142857142857</v>
      </c>
      <c r="AR7" s="9">
        <v>-1.6333333333333333</v>
      </c>
      <c r="AS7" s="9">
        <v>-0.1</v>
      </c>
      <c r="AT7" s="9">
        <v>0.11234567901234567</v>
      </c>
      <c r="AU7" s="9">
        <v>-3.3809523809523809</v>
      </c>
      <c r="AV7" s="9">
        <v>-1.308641975308642</v>
      </c>
      <c r="AW7" s="9">
        <v>0.14299999999999999</v>
      </c>
      <c r="AX7" s="9">
        <v>0.36599999999999999</v>
      </c>
      <c r="AY7" s="9">
        <v>1.851851851851799E-2</v>
      </c>
      <c r="BB7" s="5" t="str">
        <f t="shared" si="0"/>
        <v/>
      </c>
      <c r="BC7" s="5" t="str">
        <f t="shared" si="1"/>
        <v/>
      </c>
      <c r="BD7" s="5" t="str">
        <f t="shared" si="2"/>
        <v/>
      </c>
    </row>
    <row r="8" spans="1:56" x14ac:dyDescent="0.45">
      <c r="A8" s="6">
        <f t="shared" si="3"/>
        <v>45404</v>
      </c>
      <c r="B8" s="4" t="s">
        <v>20</v>
      </c>
      <c r="C8" s="4" t="s">
        <v>26</v>
      </c>
      <c r="D8" s="4" t="s">
        <v>317</v>
      </c>
      <c r="E8" s="4" t="s">
        <v>275</v>
      </c>
      <c r="F8" s="9">
        <v>22</v>
      </c>
      <c r="G8" s="9">
        <v>0.05</v>
      </c>
      <c r="H8" s="9">
        <v>7.3076923076923067E-2</v>
      </c>
      <c r="I8" s="9">
        <v>3.89</v>
      </c>
      <c r="J8" s="9">
        <v>3.33</v>
      </c>
      <c r="K8" s="9">
        <v>3.29</v>
      </c>
      <c r="L8" s="9">
        <v>0.12272727272727274</v>
      </c>
      <c r="M8" s="9">
        <v>7.0370370370370375E-2</v>
      </c>
      <c r="N8" s="9">
        <v>4.17</v>
      </c>
      <c r="O8" s="9">
        <v>4.0999999999999996</v>
      </c>
      <c r="P8" s="9">
        <v>0.317</v>
      </c>
      <c r="Q8" s="9">
        <v>0.71299999999999997</v>
      </c>
      <c r="R8" s="9">
        <v>103</v>
      </c>
      <c r="S8" s="9">
        <v>0.13636363636363635</v>
      </c>
      <c r="T8" s="9">
        <v>0.22272727272727275</v>
      </c>
      <c r="U8" s="9">
        <v>0.25454545454545452</v>
      </c>
      <c r="V8" s="9">
        <v>0.16363636363636364</v>
      </c>
      <c r="W8" s="9">
        <v>0.16666666666666666</v>
      </c>
      <c r="X8" s="9">
        <v>1.7272727272727273</v>
      </c>
      <c r="Y8" s="9">
        <v>4.9382716049382713E-2</v>
      </c>
      <c r="Z8" s="9">
        <v>0.59099999999999997</v>
      </c>
      <c r="AA8" s="9">
        <v>0.49399999999999999</v>
      </c>
      <c r="AB8" s="9">
        <v>7.0987654320987595E-2</v>
      </c>
      <c r="AC8" s="9">
        <v>22</v>
      </c>
      <c r="AD8" s="9">
        <v>0.2</v>
      </c>
      <c r="AE8" s="9">
        <v>5.185185185185185E-2</v>
      </c>
      <c r="AF8" s="9">
        <v>2.66</v>
      </c>
      <c r="AG8" s="9">
        <v>2.52</v>
      </c>
      <c r="AH8" s="9">
        <v>2.83</v>
      </c>
      <c r="AI8" s="9">
        <v>5.4545454545454543E-2</v>
      </c>
      <c r="AJ8" s="9">
        <v>9.8765432098765427E-2</v>
      </c>
      <c r="AK8" s="9">
        <v>3.82</v>
      </c>
      <c r="AL8" s="9">
        <v>3.75</v>
      </c>
      <c r="AM8" s="9">
        <v>0.317</v>
      </c>
      <c r="AN8" s="9">
        <v>0.7</v>
      </c>
      <c r="AO8" s="9">
        <v>108</v>
      </c>
      <c r="AP8" s="9">
        <v>-0.11818181818181818</v>
      </c>
      <c r="AQ8" s="9">
        <v>0.37272727272727268</v>
      </c>
      <c r="AR8" s="9">
        <v>0.22272727272727275</v>
      </c>
      <c r="AS8" s="9">
        <v>0.17727272727272728</v>
      </c>
      <c r="AT8" s="9">
        <v>0.23703703703703702</v>
      </c>
      <c r="AU8" s="9">
        <v>-0.59090909090909094</v>
      </c>
      <c r="AV8" s="9">
        <v>0.13580246913580246</v>
      </c>
      <c r="AW8" s="9">
        <v>0.54500000000000004</v>
      </c>
      <c r="AX8" s="9">
        <v>0.52900000000000003</v>
      </c>
      <c r="AY8" s="9">
        <v>3.0864197530859894E-3</v>
      </c>
      <c r="BB8" s="5" t="str">
        <f t="shared" si="0"/>
        <v/>
      </c>
      <c r="BC8" s="5" t="str">
        <f t="shared" si="1"/>
        <v/>
      </c>
      <c r="BD8" s="5" t="str">
        <f t="shared" si="2"/>
        <v/>
      </c>
    </row>
    <row r="9" spans="1:56" x14ac:dyDescent="0.45">
      <c r="A9" s="6">
        <f t="shared" si="3"/>
        <v>45404</v>
      </c>
      <c r="B9" s="4" t="s">
        <v>119</v>
      </c>
      <c r="C9" s="4" t="s">
        <v>42</v>
      </c>
      <c r="D9" s="4" t="s">
        <v>336</v>
      </c>
      <c r="E9" s="4" t="s">
        <v>320</v>
      </c>
      <c r="F9" s="9">
        <v>22</v>
      </c>
      <c r="G9" s="9">
        <v>2.5000000000000001E-2</v>
      </c>
      <c r="H9" s="9">
        <v>6.8000000000000005E-2</v>
      </c>
      <c r="I9" s="9">
        <v>4.71</v>
      </c>
      <c r="J9" s="9">
        <v>4.43</v>
      </c>
      <c r="K9" s="9">
        <v>4.1900000000000004</v>
      </c>
      <c r="L9" s="9">
        <v>9.0909090909090912E-2</v>
      </c>
      <c r="M9" s="9">
        <v>8.7037037037037038E-2</v>
      </c>
      <c r="N9" s="9">
        <v>3.71</v>
      </c>
      <c r="O9" s="9">
        <v>3.7</v>
      </c>
      <c r="P9" s="9">
        <v>0.30199999999999999</v>
      </c>
      <c r="Q9" s="9">
        <v>0.66700000000000004</v>
      </c>
      <c r="R9" s="9">
        <v>91</v>
      </c>
      <c r="S9" s="9">
        <v>-1.8181818181818184E-2</v>
      </c>
      <c r="T9" s="9">
        <v>-2.2727272727272728E-2</v>
      </c>
      <c r="U9" s="9">
        <v>-0.39545454545454545</v>
      </c>
      <c r="V9" s="9">
        <v>8.1818181818181818E-2</v>
      </c>
      <c r="W9" s="9">
        <v>0.20925925925925926</v>
      </c>
      <c r="X9" s="9">
        <v>-0.86363636363636365</v>
      </c>
      <c r="Y9" s="9">
        <v>-4.3209876543209874E-2</v>
      </c>
      <c r="Z9" s="9">
        <v>0.40899999999999997</v>
      </c>
      <c r="AA9" s="9">
        <v>0.495</v>
      </c>
      <c r="AB9" s="9">
        <v>3.7037037037037E-2</v>
      </c>
      <c r="AC9" s="9">
        <v>23</v>
      </c>
      <c r="AD9" s="9">
        <v>7.4999999999999997E-2</v>
      </c>
      <c r="AE9" s="9">
        <v>9.6296296296296297E-2</v>
      </c>
      <c r="AF9" s="9">
        <v>3.65</v>
      </c>
      <c r="AG9" s="9">
        <v>3.57</v>
      </c>
      <c r="AH9" s="9">
        <v>3.41</v>
      </c>
      <c r="AI9" s="9">
        <v>9.5652173913043481E-2</v>
      </c>
      <c r="AJ9" s="9">
        <v>9.3209876543209877E-2</v>
      </c>
      <c r="AK9" s="9">
        <v>3.76</v>
      </c>
      <c r="AL9" s="9">
        <v>3.67</v>
      </c>
      <c r="AM9" s="9">
        <v>0.33700000000000002</v>
      </c>
      <c r="AN9" s="9">
        <v>0.755</v>
      </c>
      <c r="AO9" s="9">
        <v>111</v>
      </c>
      <c r="AP9" s="9">
        <v>8.6956521739130436E-3</v>
      </c>
      <c r="AQ9" s="9">
        <v>-0.21304347826086958</v>
      </c>
      <c r="AR9" s="9">
        <v>0.5</v>
      </c>
      <c r="AS9" s="9">
        <v>0.16086956521739132</v>
      </c>
      <c r="AT9" s="9">
        <v>0.21481481481481479</v>
      </c>
      <c r="AU9" s="9">
        <v>1.2173913043478262</v>
      </c>
      <c r="AV9" s="9">
        <v>0.37654320987654322</v>
      </c>
      <c r="AW9" s="9">
        <v>0.47799999999999998</v>
      </c>
      <c r="AX9" s="9">
        <v>0.51800000000000002</v>
      </c>
      <c r="AY9" s="9">
        <v>-2.4691358024690968E-2</v>
      </c>
      <c r="BB9" s="5" t="str">
        <f t="shared" si="0"/>
        <v/>
      </c>
      <c r="BC9" s="5" t="str">
        <f t="shared" si="1"/>
        <v/>
      </c>
      <c r="BD9" s="5" t="str">
        <f t="shared" si="2"/>
        <v/>
      </c>
    </row>
    <row r="10" spans="1:56" x14ac:dyDescent="0.45">
      <c r="A10" s="6">
        <f t="shared" si="3"/>
        <v>45404</v>
      </c>
      <c r="B10" s="4" t="s">
        <v>35</v>
      </c>
      <c r="C10" s="4" t="s">
        <v>76</v>
      </c>
      <c r="D10" s="4" t="s">
        <v>342</v>
      </c>
      <c r="E10" s="4" t="s">
        <v>286</v>
      </c>
      <c r="F10" s="9">
        <v>22</v>
      </c>
      <c r="G10" s="9">
        <v>0</v>
      </c>
      <c r="H10" s="9">
        <v>4.9999999999999996E-2</v>
      </c>
      <c r="I10" s="9">
        <v>5.48</v>
      </c>
      <c r="J10" s="9">
        <v>3.83</v>
      </c>
      <c r="K10" s="9">
        <v>4.13</v>
      </c>
      <c r="L10" s="9">
        <v>2.7272727272727271E-2</v>
      </c>
      <c r="M10" s="9">
        <v>5.0617283950617278E-2</v>
      </c>
      <c r="N10" s="9">
        <v>4.37</v>
      </c>
      <c r="O10" s="9">
        <v>4.41</v>
      </c>
      <c r="P10" s="9">
        <v>0.30599999999999999</v>
      </c>
      <c r="Q10" s="9">
        <v>0.68400000000000005</v>
      </c>
      <c r="R10" s="9">
        <v>77</v>
      </c>
      <c r="S10" s="9">
        <v>-0.13181818181818181</v>
      </c>
      <c r="T10" s="9">
        <v>-2.2727272727272728E-2</v>
      </c>
      <c r="U10" s="9">
        <v>-1.1136363636363635</v>
      </c>
      <c r="V10" s="9">
        <v>9.0909090909090922E-3</v>
      </c>
      <c r="W10" s="9">
        <v>9.2592592592592587E-2</v>
      </c>
      <c r="X10" s="9">
        <v>-2.5</v>
      </c>
      <c r="Y10" s="9">
        <v>-1.3148148148148149</v>
      </c>
      <c r="Z10" s="9">
        <v>0.22700000000000001</v>
      </c>
      <c r="AA10" s="9">
        <v>0.372</v>
      </c>
      <c r="AB10" s="9">
        <v>8.9506172839506098E-2</v>
      </c>
      <c r="AC10" s="9">
        <v>24</v>
      </c>
      <c r="AD10" s="9">
        <v>0.15</v>
      </c>
      <c r="AE10" s="9">
        <v>0.11333333333333333</v>
      </c>
      <c r="AF10" s="9">
        <v>3.73</v>
      </c>
      <c r="AG10" s="9">
        <v>3.96</v>
      </c>
      <c r="AH10" s="9">
        <v>3.75</v>
      </c>
      <c r="AI10" s="9">
        <v>5.4166666666666669E-2</v>
      </c>
      <c r="AJ10" s="9">
        <v>8.5802469135802473E-2</v>
      </c>
      <c r="AK10" s="9">
        <v>4.41</v>
      </c>
      <c r="AL10" s="9">
        <v>4.0999999999999996</v>
      </c>
      <c r="AM10" s="9">
        <v>0.32900000000000001</v>
      </c>
      <c r="AN10" s="9">
        <v>0.73599999999999999</v>
      </c>
      <c r="AO10" s="9">
        <v>111</v>
      </c>
      <c r="AP10" s="9">
        <v>6.6666666666666666E-2</v>
      </c>
      <c r="AQ10" s="9">
        <v>-7.4999999999999997E-2</v>
      </c>
      <c r="AR10" s="9">
        <v>0.58333333333333337</v>
      </c>
      <c r="AS10" s="9">
        <v>0.1875</v>
      </c>
      <c r="AT10" s="9">
        <v>0.21481481481481479</v>
      </c>
      <c r="AU10" s="9">
        <v>0.33333333333333331</v>
      </c>
      <c r="AV10" s="9">
        <v>0.16049382716049382</v>
      </c>
      <c r="AW10" s="9">
        <v>0.5</v>
      </c>
      <c r="AX10" s="9">
        <v>0.51100000000000001</v>
      </c>
      <c r="AY10" s="9">
        <v>-1.5432098765432056E-2</v>
      </c>
      <c r="BB10" s="5" t="str">
        <f t="shared" si="0"/>
        <v/>
      </c>
      <c r="BC10" s="5" t="str">
        <f t="shared" si="1"/>
        <v/>
      </c>
      <c r="BD10" s="5" t="str">
        <f t="shared" si="2"/>
        <v/>
      </c>
    </row>
    <row r="11" spans="1:56" x14ac:dyDescent="0.45">
      <c r="A11" s="6">
        <f t="shared" si="3"/>
        <v>45404</v>
      </c>
      <c r="B11" s="4" t="s">
        <v>55</v>
      </c>
      <c r="C11" s="4" t="s">
        <v>18</v>
      </c>
      <c r="D11" s="4" t="s">
        <v>269</v>
      </c>
      <c r="E11" s="4" t="s">
        <v>943</v>
      </c>
      <c r="F11" s="9">
        <v>22</v>
      </c>
      <c r="G11" s="9">
        <v>0.25</v>
      </c>
      <c r="H11" s="9">
        <v>7.6923076923076927E-2</v>
      </c>
      <c r="I11" s="9">
        <v>2.56</v>
      </c>
      <c r="J11" s="9">
        <v>2.64</v>
      </c>
      <c r="K11" s="9">
        <v>2.64</v>
      </c>
      <c r="L11" s="9">
        <v>7.7272727272727271E-2</v>
      </c>
      <c r="M11" s="9">
        <v>7.098765432098765E-2</v>
      </c>
      <c r="N11" s="9">
        <v>4.1500000000000004</v>
      </c>
      <c r="O11" s="9">
        <v>3.92</v>
      </c>
      <c r="P11" s="9">
        <v>0.30399999999999999</v>
      </c>
      <c r="Q11" s="9">
        <v>0.67600000000000005</v>
      </c>
      <c r="R11" s="9">
        <v>96</v>
      </c>
      <c r="S11" s="9">
        <v>-4.5454545454545456E-2</v>
      </c>
      <c r="T11" s="9">
        <v>-0.21818181818181817</v>
      </c>
      <c r="U11" s="9">
        <v>-0.19090909090909092</v>
      </c>
      <c r="V11" s="9">
        <v>6.8181818181818177E-2</v>
      </c>
      <c r="W11" s="9">
        <v>0.17222222222222222</v>
      </c>
      <c r="X11" s="9">
        <v>-0.77272727272727271</v>
      </c>
      <c r="Y11" s="9">
        <v>-0.29012345679012347</v>
      </c>
      <c r="Z11" s="9">
        <v>0.40899999999999997</v>
      </c>
      <c r="AA11" s="9">
        <v>0.46899999999999997</v>
      </c>
      <c r="AB11" s="9">
        <v>3.0864197530864199E-2</v>
      </c>
      <c r="AC11" s="9">
        <v>21</v>
      </c>
      <c r="AD11" s="9" t="e">
        <v>#N/A</v>
      </c>
      <c r="AE11" s="9">
        <v>5.5555555555555552E-2</v>
      </c>
      <c r="AF11" s="9" t="e">
        <v>#N/A</v>
      </c>
      <c r="AG11" s="9" t="e">
        <v>#N/A</v>
      </c>
      <c r="AH11" s="9" t="e">
        <v>#N/A</v>
      </c>
      <c r="AI11" s="9">
        <v>0.12380952380952381</v>
      </c>
      <c r="AJ11" s="9">
        <v>8.3950617283950618E-2</v>
      </c>
      <c r="AK11" s="9">
        <v>3.67</v>
      </c>
      <c r="AL11" s="9">
        <v>3.52</v>
      </c>
      <c r="AM11" s="9">
        <v>0.34699999999999998</v>
      </c>
      <c r="AN11" s="9">
        <v>0.79200000000000004</v>
      </c>
      <c r="AO11" s="9">
        <v>130</v>
      </c>
      <c r="AP11" s="9">
        <v>0.15238095238095239</v>
      </c>
      <c r="AQ11" s="9">
        <v>-0.12380952380952381</v>
      </c>
      <c r="AR11" s="9">
        <v>1.4476190476190476</v>
      </c>
      <c r="AS11" s="9">
        <v>0.25714285714285717</v>
      </c>
      <c r="AT11" s="9">
        <v>0.23703703703703702</v>
      </c>
      <c r="AU11" s="9">
        <v>1.3809523809523809</v>
      </c>
      <c r="AV11" s="9">
        <v>0.49382716049382713</v>
      </c>
      <c r="AW11" s="9">
        <v>0.66700000000000004</v>
      </c>
      <c r="AX11" s="9">
        <v>0.55400000000000005</v>
      </c>
      <c r="AY11" s="9">
        <v>-1.2345679012344957E-2</v>
      </c>
      <c r="BB11" s="5" t="str">
        <f t="shared" si="0"/>
        <v/>
      </c>
      <c r="BC11" s="5" t="str">
        <f t="shared" si="1"/>
        <v/>
      </c>
      <c r="BD11" s="5" t="str">
        <f t="shared" si="2"/>
        <v/>
      </c>
    </row>
    <row r="12" spans="1:56" x14ac:dyDescent="0.45">
      <c r="A12" s="6">
        <f t="shared" si="3"/>
        <v>45404</v>
      </c>
      <c r="B12" s="4" t="s">
        <v>44</v>
      </c>
      <c r="C12" s="4" t="s">
        <v>65</v>
      </c>
      <c r="D12" s="4" t="s">
        <v>319</v>
      </c>
      <c r="E12" s="4" t="s">
        <v>330</v>
      </c>
      <c r="F12" s="9">
        <v>23</v>
      </c>
      <c r="G12" s="9">
        <v>0.05</v>
      </c>
      <c r="H12" s="9">
        <v>4.5833333333333337E-2</v>
      </c>
      <c r="I12" s="9">
        <v>4.78</v>
      </c>
      <c r="J12" s="9">
        <v>3.94</v>
      </c>
      <c r="K12" s="9">
        <v>4.0999999999999996</v>
      </c>
      <c r="L12" s="9">
        <v>6.9565217391304349E-2</v>
      </c>
      <c r="M12" s="9">
        <v>9.0123456790123457E-2</v>
      </c>
      <c r="N12" s="9">
        <v>3.81</v>
      </c>
      <c r="O12" s="9">
        <v>3.74</v>
      </c>
      <c r="P12" s="9">
        <v>0.314</v>
      </c>
      <c r="Q12" s="9">
        <v>0.70299999999999996</v>
      </c>
      <c r="R12" s="9">
        <v>100</v>
      </c>
      <c r="S12" s="9">
        <v>1.7391304347826087E-2</v>
      </c>
      <c r="T12" s="9">
        <v>0.16521739130434782</v>
      </c>
      <c r="U12" s="9">
        <v>8.6956521739130436E-3</v>
      </c>
      <c r="V12" s="9">
        <v>0.15217391304347827</v>
      </c>
      <c r="W12" s="9">
        <v>0.20061728395061729</v>
      </c>
      <c r="X12" s="9">
        <v>-0.91304347826086951</v>
      </c>
      <c r="Y12" s="9">
        <v>-2.4691358024691357E-2</v>
      </c>
      <c r="Z12" s="9">
        <v>0.435</v>
      </c>
      <c r="AA12" s="9">
        <v>0.502</v>
      </c>
      <c r="AB12" s="9">
        <v>5.5555555555555601E-2</v>
      </c>
      <c r="AC12" s="9">
        <v>21</v>
      </c>
      <c r="AD12" s="9">
        <v>2.5000000000000001E-2</v>
      </c>
      <c r="AE12" s="9">
        <v>5.4545454545454543E-2</v>
      </c>
      <c r="AF12" s="9">
        <v>6.55</v>
      </c>
      <c r="AG12" s="9">
        <v>4.7699999999999996</v>
      </c>
      <c r="AH12" s="9">
        <v>5.0199999999999996</v>
      </c>
      <c r="AI12" s="9">
        <v>0.10952380952380951</v>
      </c>
      <c r="AJ12" s="9">
        <v>8.3333333333333329E-2</v>
      </c>
      <c r="AK12" s="9">
        <v>4.12</v>
      </c>
      <c r="AL12" s="9">
        <v>3.9</v>
      </c>
      <c r="AM12" s="9">
        <v>0.32600000000000001</v>
      </c>
      <c r="AN12" s="9">
        <v>0.71899999999999997</v>
      </c>
      <c r="AO12" s="9">
        <v>108</v>
      </c>
      <c r="AP12" s="9">
        <v>-4.7619047619047616E-2</v>
      </c>
      <c r="AQ12" s="9">
        <v>-0.50476190476190474</v>
      </c>
      <c r="AR12" s="9">
        <v>0.31904761904761908</v>
      </c>
      <c r="AS12" s="9">
        <v>0.10952380952380951</v>
      </c>
      <c r="AT12" s="9">
        <v>0.21049382716049383</v>
      </c>
      <c r="AU12" s="9">
        <v>0.52380952380952384</v>
      </c>
      <c r="AV12" s="9">
        <v>6.1728395061728392E-2</v>
      </c>
      <c r="AW12" s="9">
        <v>0.57099999999999995</v>
      </c>
      <c r="AX12" s="9">
        <v>0.50800000000000001</v>
      </c>
      <c r="AY12" s="9">
        <v>-5.5555555555555969E-2</v>
      </c>
      <c r="BB12" s="5" t="str">
        <f t="shared" si="0"/>
        <v/>
      </c>
      <c r="BC12" s="5" t="str">
        <f t="shared" si="1"/>
        <v/>
      </c>
      <c r="BD12" s="5" t="str">
        <f t="shared" si="2"/>
        <v/>
      </c>
    </row>
    <row r="13" spans="1:56" x14ac:dyDescent="0.45">
      <c r="F13" s="9" t="e">
        <f>VLOOKUP($B13, FanGraphs_Standings[[Abbreviation]:[2024 Year to Date G]], 2, FALSE)</f>
        <v>#N/A</v>
      </c>
      <c r="G13" s="9" t="e">
        <f>IF(ISERR(VLOOKUP($D13, 'SP Per G'!$A$2:$D$1380, 3, FALSE)), L13, VLOOKUP($D13, 'SP Per G'!$A$2:$D$1380, 3, FALSE))</f>
        <v>#N/A</v>
      </c>
      <c r="H13" s="9" t="e">
        <f>VLOOKUP($D13, 'SP Per G'!$A$2:$D$1380, 4, FALSE)</f>
        <v>#N/A</v>
      </c>
      <c r="I13" s="9" t="e">
        <f>VLOOKUP($D13, Individual_Pitching___Dashboard[], 18, FALSE)</f>
        <v>#N/A</v>
      </c>
      <c r="J13" s="9" t="e">
        <f>VLOOKUP($D13, Individual_Pitching___Dashboard[], 20, FALSE)</f>
        <v>#N/A</v>
      </c>
      <c r="K13" s="9" t="e">
        <f>VLOOKUP($D13, Individual_Pitching___Advanced[], 21,FALSE)</f>
        <v>#N/A</v>
      </c>
      <c r="L13" s="9" t="e">
        <f>VLOOKUP($B13, 'Team Per G'!$A$2:$G$31, 7, FALSE)</f>
        <v>#N/A</v>
      </c>
      <c r="M13" s="9" t="e">
        <f>VLOOKUP($B13, 'FanGraphs - Team WAR Projected'!$B$2:$E$31, 3, FALSE)/162</f>
        <v>#N/A</v>
      </c>
      <c r="N13" s="9" t="e">
        <f>VLOOKUP($B13, Team_Pitching___Advanced[[Team]:[xFIP]], 19,FALSE)</f>
        <v>#N/A</v>
      </c>
      <c r="O13" s="9" t="e">
        <f>VLOOKUP($B13, Team_Pitching___Advanced[], 20, FALSE)</f>
        <v>#N/A</v>
      </c>
      <c r="P13" s="9" t="e">
        <f>VLOOKUP($B13, Team_Batting___Dashboard[[Team]:[wOBA]], 16, FALSE)</f>
        <v>#N/A</v>
      </c>
      <c r="Q13" s="9" t="e">
        <f>VLOOKUP($B13, Team_Batting___Advanced[[Team]:[OPS]], 9, FALSE)</f>
        <v>#N/A</v>
      </c>
      <c r="R13" s="9" t="e">
        <f>VLOOKUP($B13, Team_Batting___Advanced[], 19, FALSE)</f>
        <v>#N/A</v>
      </c>
      <c r="S13" s="9" t="e">
        <f>VLOOKUP($B13, 'Team Per G'!$A$2:$G$31, 3, FALSE)</f>
        <v>#N/A</v>
      </c>
      <c r="T13" s="9" t="e">
        <f>VLOOKUP($B13, 'Team Per G'!$A$2:$G$31, 5, FALSE)</f>
        <v>#N/A</v>
      </c>
      <c r="U13" s="9" t="e">
        <f>VLOOKUP($B13, 'Team Per G'!$A$2:$G$31, 4, FALSE)</f>
        <v>#N/A</v>
      </c>
      <c r="V13" s="9" t="e">
        <f>VLOOKUP($B13, Team_Batting___Dashboard[], 22, FALSE)/$F13</f>
        <v>#N/A</v>
      </c>
      <c r="W13" s="9" t="e">
        <f>VLOOKUP($B13, 'FanGraphs - Team WAR Projected'!$B$2:$E$31, 4, FALSE)/162</f>
        <v>#N/A</v>
      </c>
      <c r="X13" s="9" t="e">
        <f>VLOOKUP($B13, FanGraphs_Standings[[Abbreviation]:[2024 Year to Date RS/G]], 6, FALSE)/$F13</f>
        <v>#N/A</v>
      </c>
      <c r="Y13" s="9" t="e">
        <f>VLOOKUP($B13, FanGraphs_Standings[[Abbreviation]:[2024 Projected Full Season RDif]], 19, FALSE)/162</f>
        <v>#N/A</v>
      </c>
      <c r="Z13" s="9" t="e">
        <f>VLOOKUP($B13, FanGraphs_Standings[[Abbreviation]:[2024 Projected Full Season RDif]], 5, FALSE)</f>
        <v>#N/A</v>
      </c>
      <c r="AA13" s="9" t="e">
        <f>VLOOKUP($B13, FanGraphs_Standings[[Abbreviation]:[2024 Projected Full Season W%]], 18, FALSE)</f>
        <v>#N/A</v>
      </c>
      <c r="AB13" s="9" t="e">
        <f>VLOOKUP($B13, 'Home Field Adv'!$A$2:$I$31, 9, FALSE)</f>
        <v>#N/A</v>
      </c>
      <c r="AC13" s="9" t="e">
        <f>VLOOKUP($C13, FanGraphs_Standings[[Abbreviation]:[2024 Year to Date G]], 2, FALSE)</f>
        <v>#N/A</v>
      </c>
      <c r="AD13" s="9" t="e">
        <f>VLOOKUP($E13, 'SP Per G'!$A$2:$D$1380, 3, FALSE)</f>
        <v>#N/A</v>
      </c>
      <c r="AE13" s="9" t="e">
        <f>VLOOKUP($E13, 'SP Per G'!$A$2:$D$1380, 4, FALSE)</f>
        <v>#N/A</v>
      </c>
      <c r="AF13" s="9" t="e">
        <f>VLOOKUP($E13, Individual_Pitching___Dashboard[], 18, FALSE)</f>
        <v>#N/A</v>
      </c>
      <c r="AG13" s="9" t="e">
        <f>VLOOKUP($E13, Individual_Pitching___Dashboard[], 20, FALSE)</f>
        <v>#N/A</v>
      </c>
      <c r="AH13" s="9" t="e">
        <f>VLOOKUP($E13, Individual_Pitching___Advanced[], 21,FALSE)</f>
        <v>#N/A</v>
      </c>
      <c r="AI13" s="9" t="e">
        <f>VLOOKUP($C13, 'Team Per G'!$A$2:$G$31, 7, FALSE)</f>
        <v>#N/A</v>
      </c>
      <c r="AJ13" s="9" t="e">
        <f>VLOOKUP($C13, 'FanGraphs - Team WAR Projected'!$B$2:$E$31, 3, FALSE)/162</f>
        <v>#N/A</v>
      </c>
      <c r="AK13" s="9" t="e">
        <f>VLOOKUP($C13, Team_Pitching___Advanced[[Team]:[xFIP]], 19,FALSE)</f>
        <v>#N/A</v>
      </c>
      <c r="AL13" s="9" t="e">
        <f>VLOOKUP($C13, Team_Pitching___Advanced[], 20, FALSE)</f>
        <v>#N/A</v>
      </c>
      <c r="AM13" s="9" t="e">
        <f>VLOOKUP($C13, Team_Batting___Dashboard[[Team]:[wOBA]], 16, FALSE)</f>
        <v>#N/A</v>
      </c>
      <c r="AN13" s="9" t="e">
        <f>VLOOKUP($C13, Team_Batting___Advanced[[Team]:[OPS]], 9, FALSE)</f>
        <v>#N/A</v>
      </c>
      <c r="AO13" s="9" t="e">
        <f>VLOOKUP($C13, Team_Batting___Advanced[], 19, FALSE)</f>
        <v>#N/A</v>
      </c>
      <c r="AP13" s="9" t="e">
        <f>VLOOKUP($C13, 'Team Per G'!$A$2:$G$31, 3, FALSE)</f>
        <v>#N/A</v>
      </c>
      <c r="AQ13" s="9" t="e">
        <f>VLOOKUP($C13, 'Team Per G'!$A$2:$G$31, 5, FALSE)</f>
        <v>#N/A</v>
      </c>
      <c r="AR13" s="9" t="e">
        <f>VLOOKUP($C13, 'Team Per G'!$A$2:$G$31, 4, FALSE)</f>
        <v>#N/A</v>
      </c>
      <c r="AS13" s="9" t="e">
        <f>VLOOKUP($C13, Team_Batting___Dashboard[], 22, FALSE)/$AC13</f>
        <v>#N/A</v>
      </c>
      <c r="AT13" s="9" t="e">
        <f>VLOOKUP($C13, 'FanGraphs - Team WAR Projected'!$B$2:$E$31, 4, FALSE)/162</f>
        <v>#N/A</v>
      </c>
      <c r="AU13" s="9" t="e">
        <f>VLOOKUP($C13, FanGraphs_Standings[[Abbreviation]:[2024 Year to Date RS/G]], 6, FALSE)/$AC13</f>
        <v>#N/A</v>
      </c>
      <c r="AV13" s="9" t="e">
        <f>VLOOKUP($C13, FanGraphs_Standings[[Abbreviation]:[2024 Projected Full Season RDif]], 19, FALSE)/162</f>
        <v>#N/A</v>
      </c>
      <c r="AW13" s="9" t="e">
        <f>VLOOKUP($C13, FanGraphs_Standings[[Abbreviation]:[2024 Projected Full Season RDif]], 5, FALSE)</f>
        <v>#N/A</v>
      </c>
      <c r="AX13" s="9" t="e">
        <f>VLOOKUP($C13, FanGraphs_Standings[[Abbreviation]:[2024 Projected Full Season W%]], 18, FALSE)</f>
        <v>#N/A</v>
      </c>
      <c r="AY13" s="9" t="e">
        <f>VLOOKUP($C13, 'Home Field Adv'!$A$2:$K$31, 11, FALSE)</f>
        <v>#N/A</v>
      </c>
      <c r="BB13" s="5" t="str">
        <f t="shared" si="0"/>
        <v/>
      </c>
      <c r="BC13" s="5" t="str">
        <f t="shared" si="1"/>
        <v/>
      </c>
      <c r="BD13" s="5" t="str">
        <f t="shared" si="2"/>
        <v/>
      </c>
    </row>
    <row r="14" spans="1:56" x14ac:dyDescent="0.45">
      <c r="F14" s="9" t="e">
        <f>VLOOKUP($B14, FanGraphs_Standings[[Abbreviation]:[2024 Year to Date G]], 2, FALSE)</f>
        <v>#N/A</v>
      </c>
      <c r="G14" s="9" t="e">
        <f>IF(ISERR(VLOOKUP($D14, 'SP Per G'!$A$2:$D$1380, 3, FALSE)), L14, VLOOKUP($D14, 'SP Per G'!$A$2:$D$1380, 3, FALSE))</f>
        <v>#N/A</v>
      </c>
      <c r="H14" s="9" t="e">
        <f>VLOOKUP($D14, 'SP Per G'!$A$2:$D$1380, 4, FALSE)</f>
        <v>#N/A</v>
      </c>
      <c r="I14" s="9" t="e">
        <f>VLOOKUP($D14, Individual_Pitching___Dashboard[], 18, FALSE)</f>
        <v>#N/A</v>
      </c>
      <c r="J14" s="9" t="e">
        <f>VLOOKUP($D14, Individual_Pitching___Dashboard[], 20, FALSE)</f>
        <v>#N/A</v>
      </c>
      <c r="K14" s="9" t="e">
        <f>VLOOKUP($D14, Individual_Pitching___Advanced[], 21,FALSE)</f>
        <v>#N/A</v>
      </c>
      <c r="L14" s="9" t="e">
        <f>VLOOKUP($B14, 'Team Per G'!$A$2:$G$31, 7, FALSE)</f>
        <v>#N/A</v>
      </c>
      <c r="M14" s="9" t="e">
        <f>VLOOKUP($B14, 'FanGraphs - Team WAR Projected'!$B$2:$E$31, 3, FALSE)/162</f>
        <v>#N/A</v>
      </c>
      <c r="N14" s="9" t="e">
        <f>VLOOKUP($B14, Team_Pitching___Advanced[[Team]:[xFIP]], 19,FALSE)</f>
        <v>#N/A</v>
      </c>
      <c r="O14" s="9" t="e">
        <f>VLOOKUP($B14, Team_Pitching___Advanced[], 20, FALSE)</f>
        <v>#N/A</v>
      </c>
      <c r="P14" s="9" t="e">
        <f>VLOOKUP($B14, Team_Batting___Dashboard[[Team]:[wOBA]], 16, FALSE)</f>
        <v>#N/A</v>
      </c>
      <c r="Q14" s="9" t="e">
        <f>VLOOKUP($B14, Team_Batting___Advanced[[Team]:[OPS]], 9, FALSE)</f>
        <v>#N/A</v>
      </c>
      <c r="R14" s="9" t="e">
        <f>VLOOKUP($B14, Team_Batting___Advanced[], 19, FALSE)</f>
        <v>#N/A</v>
      </c>
      <c r="S14" s="9" t="e">
        <f>VLOOKUP($B14, 'Team Per G'!$A$2:$G$31, 3, FALSE)</f>
        <v>#N/A</v>
      </c>
      <c r="T14" s="9" t="e">
        <f>VLOOKUP($B14, 'Team Per G'!$A$2:$G$31, 5, FALSE)</f>
        <v>#N/A</v>
      </c>
      <c r="U14" s="9" t="e">
        <f>VLOOKUP($B14, 'Team Per G'!$A$2:$G$31, 4, FALSE)</f>
        <v>#N/A</v>
      </c>
      <c r="V14" s="9" t="e">
        <f>VLOOKUP($B14, Team_Batting___Dashboard[], 22, FALSE)/$F14</f>
        <v>#N/A</v>
      </c>
      <c r="W14" s="9" t="e">
        <f>VLOOKUP($B14, 'FanGraphs - Team WAR Projected'!$B$2:$E$31, 4, FALSE)/162</f>
        <v>#N/A</v>
      </c>
      <c r="X14" s="9" t="e">
        <f>VLOOKUP($B14, FanGraphs_Standings[[Abbreviation]:[2024 Year to Date RS/G]], 6, FALSE)/$F14</f>
        <v>#N/A</v>
      </c>
      <c r="Y14" s="9" t="e">
        <f>VLOOKUP($B14, FanGraphs_Standings[[Abbreviation]:[2024 Projected Full Season RDif]], 19, FALSE)/162</f>
        <v>#N/A</v>
      </c>
      <c r="Z14" s="9" t="e">
        <f>VLOOKUP($B14, FanGraphs_Standings[[Abbreviation]:[2024 Projected Full Season RDif]], 5, FALSE)</f>
        <v>#N/A</v>
      </c>
      <c r="AA14" s="9" t="e">
        <f>VLOOKUP($B14, FanGraphs_Standings[[Abbreviation]:[2024 Projected Full Season W%]], 18, FALSE)</f>
        <v>#N/A</v>
      </c>
      <c r="AB14" s="9" t="e">
        <f>VLOOKUP($B14, 'Home Field Adv'!$A$2:$I$31, 9, FALSE)</f>
        <v>#N/A</v>
      </c>
      <c r="AC14" s="9" t="e">
        <f>VLOOKUP($C14, FanGraphs_Standings[[Abbreviation]:[2024 Year to Date G]], 2, FALSE)</f>
        <v>#N/A</v>
      </c>
      <c r="AD14" s="9" t="e">
        <f>VLOOKUP($E14, 'SP Per G'!$A$2:$D$1380, 3, FALSE)</f>
        <v>#N/A</v>
      </c>
      <c r="AE14" s="9" t="e">
        <f>VLOOKUP($E14, 'SP Per G'!$A$2:$D$1380, 4, FALSE)</f>
        <v>#N/A</v>
      </c>
      <c r="AF14" s="9" t="e">
        <f>VLOOKUP($E14, Individual_Pitching___Dashboard[], 18, FALSE)</f>
        <v>#N/A</v>
      </c>
      <c r="AG14" s="9" t="e">
        <f>VLOOKUP($E14, Individual_Pitching___Dashboard[], 20, FALSE)</f>
        <v>#N/A</v>
      </c>
      <c r="AH14" s="9" t="e">
        <f>VLOOKUP($E14, Individual_Pitching___Advanced[], 21,FALSE)</f>
        <v>#N/A</v>
      </c>
      <c r="AI14" s="9" t="e">
        <f>VLOOKUP($C14, 'Team Per G'!$A$2:$G$31, 7, FALSE)</f>
        <v>#N/A</v>
      </c>
      <c r="AJ14" s="9" t="e">
        <f>VLOOKUP($C14, 'FanGraphs - Team WAR Projected'!$B$2:$E$31, 3, FALSE)/162</f>
        <v>#N/A</v>
      </c>
      <c r="AK14" s="9" t="e">
        <f>VLOOKUP($C14, Team_Pitching___Advanced[[Team]:[xFIP]], 19,FALSE)</f>
        <v>#N/A</v>
      </c>
      <c r="AL14" s="9" t="e">
        <f>VLOOKUP($C14, Team_Pitching___Advanced[], 20, FALSE)</f>
        <v>#N/A</v>
      </c>
      <c r="AM14" s="9" t="e">
        <f>VLOOKUP($C14, Team_Batting___Dashboard[[Team]:[wOBA]], 16, FALSE)</f>
        <v>#N/A</v>
      </c>
      <c r="AN14" s="9" t="e">
        <f>VLOOKUP($C14, Team_Batting___Advanced[[Team]:[OPS]], 9, FALSE)</f>
        <v>#N/A</v>
      </c>
      <c r="AO14" s="9" t="e">
        <f>VLOOKUP($C14, Team_Batting___Advanced[], 19, FALSE)</f>
        <v>#N/A</v>
      </c>
      <c r="AP14" s="9" t="e">
        <f>VLOOKUP($C14, 'Team Per G'!$A$2:$G$31, 3, FALSE)</f>
        <v>#N/A</v>
      </c>
      <c r="AQ14" s="9" t="e">
        <f>VLOOKUP($C14, 'Team Per G'!$A$2:$G$31, 5, FALSE)</f>
        <v>#N/A</v>
      </c>
      <c r="AR14" s="9" t="e">
        <f>VLOOKUP($C14, 'Team Per G'!$A$2:$G$31, 4, FALSE)</f>
        <v>#N/A</v>
      </c>
      <c r="AS14" s="9" t="e">
        <f>VLOOKUP($C14, Team_Batting___Dashboard[], 22, FALSE)/$AC14</f>
        <v>#N/A</v>
      </c>
      <c r="AT14" s="9" t="e">
        <f>VLOOKUP($C14, 'FanGraphs - Team WAR Projected'!$B$2:$E$31, 4, FALSE)/162</f>
        <v>#N/A</v>
      </c>
      <c r="AU14" s="9" t="e">
        <f>VLOOKUP($C14, FanGraphs_Standings[[Abbreviation]:[2024 Year to Date RS/G]], 6, FALSE)/$AC14</f>
        <v>#N/A</v>
      </c>
      <c r="AV14" s="9" t="e">
        <f>VLOOKUP($C14, FanGraphs_Standings[[Abbreviation]:[2024 Projected Full Season RDif]], 19, FALSE)/162</f>
        <v>#N/A</v>
      </c>
      <c r="AW14" s="9" t="e">
        <f>VLOOKUP($C14, FanGraphs_Standings[[Abbreviation]:[2024 Projected Full Season RDif]], 5, FALSE)</f>
        <v>#N/A</v>
      </c>
      <c r="AX14" s="9" t="e">
        <f>VLOOKUP($C14, FanGraphs_Standings[[Abbreviation]:[2024 Projected Full Season W%]], 18, FALSE)</f>
        <v>#N/A</v>
      </c>
      <c r="AY14" s="9" t="e">
        <f>VLOOKUP($C14, 'Home Field Adv'!$A$2:$K$31, 11, FALSE)</f>
        <v>#N/A</v>
      </c>
      <c r="BB14" s="5" t="str">
        <f t="shared" si="0"/>
        <v/>
      </c>
      <c r="BC14" s="5" t="str">
        <f t="shared" si="1"/>
        <v/>
      </c>
      <c r="BD14" s="5" t="str">
        <f t="shared" si="2"/>
        <v/>
      </c>
    </row>
    <row r="15" spans="1:56" x14ac:dyDescent="0.45">
      <c r="F15" s="9" t="e">
        <f>VLOOKUP($B15, FanGraphs_Standings[[Abbreviation]:[2024 Year to Date G]], 2, FALSE)</f>
        <v>#N/A</v>
      </c>
      <c r="G15" s="9" t="e">
        <f>IF(ISERR(VLOOKUP($D15, 'SP Per G'!$A$2:$D$1380, 3, FALSE)), L15, VLOOKUP($D15, 'SP Per G'!$A$2:$D$1380, 3, FALSE))</f>
        <v>#N/A</v>
      </c>
      <c r="H15" s="9" t="e">
        <f>VLOOKUP($D15, 'SP Per G'!$A$2:$D$1380, 4, FALSE)</f>
        <v>#N/A</v>
      </c>
      <c r="I15" s="9" t="e">
        <f>VLOOKUP($D15, Individual_Pitching___Dashboard[], 18, FALSE)</f>
        <v>#N/A</v>
      </c>
      <c r="J15" s="9" t="e">
        <f>VLOOKUP($D15, Individual_Pitching___Dashboard[], 20, FALSE)</f>
        <v>#N/A</v>
      </c>
      <c r="K15" s="9" t="e">
        <f>VLOOKUP($D15, Individual_Pitching___Advanced[], 21,FALSE)</f>
        <v>#N/A</v>
      </c>
      <c r="L15" s="9" t="e">
        <f>VLOOKUP($B15, 'Team Per G'!$A$2:$G$31, 7, FALSE)</f>
        <v>#N/A</v>
      </c>
      <c r="M15" s="9" t="e">
        <f>VLOOKUP($B15, 'FanGraphs - Team WAR Projected'!$B$2:$E$31, 3, FALSE)/162</f>
        <v>#N/A</v>
      </c>
      <c r="N15" s="9" t="e">
        <f>VLOOKUP($B15, Team_Pitching___Advanced[[Team]:[xFIP]], 19,FALSE)</f>
        <v>#N/A</v>
      </c>
      <c r="O15" s="9" t="e">
        <f>VLOOKUP($B15, Team_Pitching___Advanced[], 20, FALSE)</f>
        <v>#N/A</v>
      </c>
      <c r="P15" s="9" t="e">
        <f>VLOOKUP($B15, Team_Batting___Dashboard[[Team]:[wOBA]], 16, FALSE)</f>
        <v>#N/A</v>
      </c>
      <c r="Q15" s="9" t="e">
        <f>VLOOKUP($B15, Team_Batting___Advanced[[Team]:[OPS]], 9, FALSE)</f>
        <v>#N/A</v>
      </c>
      <c r="R15" s="9" t="e">
        <f>VLOOKUP($B15, Team_Batting___Advanced[], 19, FALSE)</f>
        <v>#N/A</v>
      </c>
      <c r="S15" s="9" t="e">
        <f>VLOOKUP($B15, 'Team Per G'!$A$2:$G$31, 3, FALSE)</f>
        <v>#N/A</v>
      </c>
      <c r="T15" s="9" t="e">
        <f>VLOOKUP($B15, 'Team Per G'!$A$2:$G$31, 5, FALSE)</f>
        <v>#N/A</v>
      </c>
      <c r="U15" s="9" t="e">
        <f>VLOOKUP($B15, 'Team Per G'!$A$2:$G$31, 4, FALSE)</f>
        <v>#N/A</v>
      </c>
      <c r="V15" s="9" t="e">
        <f>VLOOKUP($B15, Team_Batting___Dashboard[], 22, FALSE)/$F15</f>
        <v>#N/A</v>
      </c>
      <c r="W15" s="9" t="e">
        <f>VLOOKUP($B15, 'FanGraphs - Team WAR Projected'!$B$2:$E$31, 4, FALSE)/162</f>
        <v>#N/A</v>
      </c>
      <c r="X15" s="9" t="e">
        <f>VLOOKUP($B15, FanGraphs_Standings[[Abbreviation]:[2024 Year to Date RS/G]], 6, FALSE)/$F15</f>
        <v>#N/A</v>
      </c>
      <c r="Y15" s="9" t="e">
        <f>VLOOKUP($B15, FanGraphs_Standings[[Abbreviation]:[2024 Projected Full Season RDif]], 19, FALSE)/162</f>
        <v>#N/A</v>
      </c>
      <c r="Z15" s="9" t="e">
        <f>VLOOKUP($B15, FanGraphs_Standings[[Abbreviation]:[2024 Projected Full Season RDif]], 5, FALSE)</f>
        <v>#N/A</v>
      </c>
      <c r="AA15" s="9" t="e">
        <f>VLOOKUP($B15, FanGraphs_Standings[[Abbreviation]:[2024 Projected Full Season W%]], 18, FALSE)</f>
        <v>#N/A</v>
      </c>
      <c r="AB15" s="9" t="e">
        <f>VLOOKUP($B15, 'Home Field Adv'!$A$2:$I$31, 9, FALSE)</f>
        <v>#N/A</v>
      </c>
      <c r="AC15" s="9" t="e">
        <f>VLOOKUP($C15, FanGraphs_Standings[[Abbreviation]:[2024 Year to Date G]], 2, FALSE)</f>
        <v>#N/A</v>
      </c>
      <c r="AD15" s="9" t="e">
        <f>VLOOKUP($E15, 'SP Per G'!$A$2:$D$1380, 3, FALSE)</f>
        <v>#N/A</v>
      </c>
      <c r="AE15" s="9" t="e">
        <f>VLOOKUP($E15, 'SP Per G'!$A$2:$D$1380, 4, FALSE)</f>
        <v>#N/A</v>
      </c>
      <c r="AF15" s="9" t="e">
        <f>VLOOKUP($E15, Individual_Pitching___Dashboard[], 18, FALSE)</f>
        <v>#N/A</v>
      </c>
      <c r="AG15" s="9" t="e">
        <f>VLOOKUP($E15, Individual_Pitching___Dashboard[], 20, FALSE)</f>
        <v>#N/A</v>
      </c>
      <c r="AH15" s="9" t="e">
        <f>VLOOKUP($E15, Individual_Pitching___Advanced[], 21,FALSE)</f>
        <v>#N/A</v>
      </c>
      <c r="AI15" s="9" t="e">
        <f>VLOOKUP($C15, 'Team Per G'!$A$2:$G$31, 7, FALSE)</f>
        <v>#N/A</v>
      </c>
      <c r="AJ15" s="9" t="e">
        <f>VLOOKUP($C15, 'FanGraphs - Team WAR Projected'!$B$2:$E$31, 3, FALSE)/162</f>
        <v>#N/A</v>
      </c>
      <c r="AK15" s="9" t="e">
        <f>VLOOKUP($C15, Team_Pitching___Advanced[[Team]:[xFIP]], 19,FALSE)</f>
        <v>#N/A</v>
      </c>
      <c r="AL15" s="9" t="e">
        <f>VLOOKUP($C15, Team_Pitching___Advanced[], 20, FALSE)</f>
        <v>#N/A</v>
      </c>
      <c r="AM15" s="9" t="e">
        <f>VLOOKUP($C15, Team_Batting___Dashboard[[Team]:[wOBA]], 16, FALSE)</f>
        <v>#N/A</v>
      </c>
      <c r="AN15" s="9" t="e">
        <f>VLOOKUP($C15, Team_Batting___Advanced[[Team]:[OPS]], 9, FALSE)</f>
        <v>#N/A</v>
      </c>
      <c r="AO15" s="9" t="e">
        <f>VLOOKUP($C15, Team_Batting___Advanced[], 19, FALSE)</f>
        <v>#N/A</v>
      </c>
      <c r="AP15" s="9" t="e">
        <f>VLOOKUP($C15, 'Team Per G'!$A$2:$G$31, 3, FALSE)</f>
        <v>#N/A</v>
      </c>
      <c r="AQ15" s="9" t="e">
        <f>VLOOKUP($C15, 'Team Per G'!$A$2:$G$31, 5, FALSE)</f>
        <v>#N/A</v>
      </c>
      <c r="AR15" s="9" t="e">
        <f>VLOOKUP($C15, 'Team Per G'!$A$2:$G$31, 4, FALSE)</f>
        <v>#N/A</v>
      </c>
      <c r="AS15" s="9" t="e">
        <f>VLOOKUP($C15, Team_Batting___Dashboard[], 22, FALSE)/$AC15</f>
        <v>#N/A</v>
      </c>
      <c r="AT15" s="9" t="e">
        <f>VLOOKUP($C15, 'FanGraphs - Team WAR Projected'!$B$2:$E$31, 4, FALSE)/162</f>
        <v>#N/A</v>
      </c>
      <c r="AU15" s="9" t="e">
        <f>VLOOKUP($C15, FanGraphs_Standings[[Abbreviation]:[2024 Year to Date RS/G]], 6, FALSE)/$AC15</f>
        <v>#N/A</v>
      </c>
      <c r="AV15" s="9" t="e">
        <f>VLOOKUP($C15, FanGraphs_Standings[[Abbreviation]:[2024 Projected Full Season RDif]], 19, FALSE)/162</f>
        <v>#N/A</v>
      </c>
      <c r="AW15" s="9" t="e">
        <f>VLOOKUP($C15, FanGraphs_Standings[[Abbreviation]:[2024 Projected Full Season RDif]], 5, FALSE)</f>
        <v>#N/A</v>
      </c>
      <c r="AX15" s="9" t="e">
        <f>VLOOKUP($C15, FanGraphs_Standings[[Abbreviation]:[2024 Projected Full Season W%]], 18, FALSE)</f>
        <v>#N/A</v>
      </c>
      <c r="AY15" s="9" t="e">
        <f>VLOOKUP($C15, 'Home Field Adv'!$A$2:$K$31, 11, FALSE)</f>
        <v>#N/A</v>
      </c>
      <c r="BB15" s="5" t="str">
        <f t="shared" si="0"/>
        <v/>
      </c>
      <c r="BC15" s="5" t="str">
        <f t="shared" si="1"/>
        <v/>
      </c>
      <c r="BD15" s="5" t="str">
        <f t="shared" si="2"/>
        <v/>
      </c>
    </row>
    <row r="16" spans="1:56" x14ac:dyDescent="0.45">
      <c r="F16" s="9" t="e">
        <f>VLOOKUP($B16, FanGraphs_Standings[[Abbreviation]:[2024 Year to Date G]], 2, FALSE)</f>
        <v>#N/A</v>
      </c>
      <c r="G16" s="9" t="e">
        <f>IF(ISERR(VLOOKUP($D16, 'SP Per G'!$A$2:$D$1380, 3, FALSE)), L16, VLOOKUP($D16, 'SP Per G'!$A$2:$D$1380, 3, FALSE))</f>
        <v>#N/A</v>
      </c>
      <c r="H16" s="9" t="e">
        <f>VLOOKUP($D16, 'SP Per G'!$A$2:$D$1380, 4, FALSE)</f>
        <v>#N/A</v>
      </c>
      <c r="I16" s="9" t="e">
        <f>VLOOKUP($D16, Individual_Pitching___Dashboard[], 18, FALSE)</f>
        <v>#N/A</v>
      </c>
      <c r="J16" s="9" t="e">
        <f>VLOOKUP($D16, Individual_Pitching___Dashboard[], 20, FALSE)</f>
        <v>#N/A</v>
      </c>
      <c r="K16" s="9" t="e">
        <f>VLOOKUP($D16, Individual_Pitching___Advanced[], 21,FALSE)</f>
        <v>#N/A</v>
      </c>
      <c r="L16" s="9" t="e">
        <f>VLOOKUP($B16, 'Team Per G'!$A$2:$G$31, 7, FALSE)</f>
        <v>#N/A</v>
      </c>
      <c r="M16" s="9" t="e">
        <f>VLOOKUP($B16, 'FanGraphs - Team WAR Projected'!$B$2:$E$31, 3, FALSE)/162</f>
        <v>#N/A</v>
      </c>
      <c r="N16" s="9" t="e">
        <f>VLOOKUP($B16, Team_Pitching___Advanced[[Team]:[xFIP]], 19,FALSE)</f>
        <v>#N/A</v>
      </c>
      <c r="O16" s="9" t="e">
        <f>VLOOKUP($B16, Team_Pitching___Advanced[], 20, FALSE)</f>
        <v>#N/A</v>
      </c>
      <c r="P16" s="9" t="e">
        <f>VLOOKUP($B16, Team_Batting___Dashboard[[Team]:[wOBA]], 16, FALSE)</f>
        <v>#N/A</v>
      </c>
      <c r="Q16" s="9" t="e">
        <f>VLOOKUP($B16, Team_Batting___Advanced[[Team]:[OPS]], 9, FALSE)</f>
        <v>#N/A</v>
      </c>
      <c r="R16" s="9" t="e">
        <f>VLOOKUP($B16, Team_Batting___Advanced[], 19, FALSE)</f>
        <v>#N/A</v>
      </c>
      <c r="S16" s="9" t="e">
        <f>VLOOKUP($B16, 'Team Per G'!$A$2:$G$31, 3, FALSE)</f>
        <v>#N/A</v>
      </c>
      <c r="T16" s="9" t="e">
        <f>VLOOKUP($B16, 'Team Per G'!$A$2:$G$31, 5, FALSE)</f>
        <v>#N/A</v>
      </c>
      <c r="U16" s="9" t="e">
        <f>VLOOKUP($B16, 'Team Per G'!$A$2:$G$31, 4, FALSE)</f>
        <v>#N/A</v>
      </c>
      <c r="V16" s="9" t="e">
        <f>VLOOKUP($B16, Team_Batting___Dashboard[], 22, FALSE)/$F16</f>
        <v>#N/A</v>
      </c>
      <c r="W16" s="9" t="e">
        <f>VLOOKUP($B16, 'FanGraphs - Team WAR Projected'!$B$2:$E$31, 4, FALSE)/162</f>
        <v>#N/A</v>
      </c>
      <c r="X16" s="9" t="e">
        <f>VLOOKUP($B16, FanGraphs_Standings[[Abbreviation]:[2024 Year to Date RS/G]], 6, FALSE)/$F16</f>
        <v>#N/A</v>
      </c>
      <c r="Y16" s="9" t="e">
        <f>VLOOKUP($B16, FanGraphs_Standings[[Abbreviation]:[2024 Projected Full Season RDif]], 19, FALSE)/162</f>
        <v>#N/A</v>
      </c>
      <c r="Z16" s="9" t="e">
        <f>VLOOKUP($B16, FanGraphs_Standings[[Abbreviation]:[2024 Projected Full Season RDif]], 5, FALSE)</f>
        <v>#N/A</v>
      </c>
      <c r="AA16" s="9" t="e">
        <f>VLOOKUP($B16, FanGraphs_Standings[[Abbreviation]:[2024 Projected Full Season W%]], 18, FALSE)</f>
        <v>#N/A</v>
      </c>
      <c r="AB16" s="9" t="e">
        <f>VLOOKUP($B16, 'Home Field Adv'!$A$2:$I$31, 9, FALSE)</f>
        <v>#N/A</v>
      </c>
      <c r="AC16" s="9" t="e">
        <f>VLOOKUP($C16, FanGraphs_Standings[[Abbreviation]:[2024 Year to Date G]], 2, FALSE)</f>
        <v>#N/A</v>
      </c>
      <c r="AD16" s="9" t="e">
        <f>VLOOKUP($E16, 'SP Per G'!$A$2:$D$1380, 3, FALSE)</f>
        <v>#N/A</v>
      </c>
      <c r="AE16" s="9" t="e">
        <f>VLOOKUP($E16, 'SP Per G'!$A$2:$D$1380, 4, FALSE)</f>
        <v>#N/A</v>
      </c>
      <c r="AF16" s="9" t="e">
        <f>VLOOKUP($E16, Individual_Pitching___Dashboard[], 18, FALSE)</f>
        <v>#N/A</v>
      </c>
      <c r="AG16" s="9" t="e">
        <f>VLOOKUP($E16, Individual_Pitching___Dashboard[], 20, FALSE)</f>
        <v>#N/A</v>
      </c>
      <c r="AH16" s="9" t="e">
        <f>VLOOKUP($E16, Individual_Pitching___Advanced[], 21,FALSE)</f>
        <v>#N/A</v>
      </c>
      <c r="AI16" s="9" t="e">
        <f>VLOOKUP($C16, 'Team Per G'!$A$2:$G$31, 7, FALSE)</f>
        <v>#N/A</v>
      </c>
      <c r="AJ16" s="9" t="e">
        <f>VLOOKUP($C16, 'FanGraphs - Team WAR Projected'!$B$2:$E$31, 3, FALSE)/162</f>
        <v>#N/A</v>
      </c>
      <c r="AK16" s="9" t="e">
        <f>VLOOKUP($C16, Team_Pitching___Advanced[[Team]:[xFIP]], 19,FALSE)</f>
        <v>#N/A</v>
      </c>
      <c r="AL16" s="9" t="e">
        <f>VLOOKUP($C16, Team_Pitching___Advanced[], 20, FALSE)</f>
        <v>#N/A</v>
      </c>
      <c r="AM16" s="9" t="e">
        <f>VLOOKUP($C16, Team_Batting___Dashboard[[Team]:[wOBA]], 16, FALSE)</f>
        <v>#N/A</v>
      </c>
      <c r="AN16" s="9" t="e">
        <f>VLOOKUP($C16, Team_Batting___Advanced[[Team]:[OPS]], 9, FALSE)</f>
        <v>#N/A</v>
      </c>
      <c r="AO16" s="9" t="e">
        <f>VLOOKUP($C16, Team_Batting___Advanced[], 19, FALSE)</f>
        <v>#N/A</v>
      </c>
      <c r="AP16" s="9" t="e">
        <f>VLOOKUP($C16, 'Team Per G'!$A$2:$G$31, 3, FALSE)</f>
        <v>#N/A</v>
      </c>
      <c r="AQ16" s="9" t="e">
        <f>VLOOKUP($C16, 'Team Per G'!$A$2:$G$31, 5, FALSE)</f>
        <v>#N/A</v>
      </c>
      <c r="AR16" s="9" t="e">
        <f>VLOOKUP($C16, 'Team Per G'!$A$2:$G$31, 4, FALSE)</f>
        <v>#N/A</v>
      </c>
      <c r="AS16" s="9" t="e">
        <f>VLOOKUP($C16, Team_Batting___Dashboard[], 22, FALSE)/$AC16</f>
        <v>#N/A</v>
      </c>
      <c r="AT16" s="9" t="e">
        <f>VLOOKUP($C16, 'FanGraphs - Team WAR Projected'!$B$2:$E$31, 4, FALSE)/162</f>
        <v>#N/A</v>
      </c>
      <c r="AU16" s="9" t="e">
        <f>VLOOKUP($C16, FanGraphs_Standings[[Abbreviation]:[2024 Year to Date RS/G]], 6, FALSE)/$AC16</f>
        <v>#N/A</v>
      </c>
      <c r="AV16" s="9" t="e">
        <f>VLOOKUP($C16, FanGraphs_Standings[[Abbreviation]:[2024 Projected Full Season RDif]], 19, FALSE)/162</f>
        <v>#N/A</v>
      </c>
      <c r="AW16" s="9" t="e">
        <f>VLOOKUP($C16, FanGraphs_Standings[[Abbreviation]:[2024 Projected Full Season RDif]], 5, FALSE)</f>
        <v>#N/A</v>
      </c>
      <c r="AX16" s="9" t="e">
        <f>VLOOKUP($C16, FanGraphs_Standings[[Abbreviation]:[2024 Projected Full Season W%]], 18, FALSE)</f>
        <v>#N/A</v>
      </c>
      <c r="AY16" s="9" t="e">
        <f>VLOOKUP($C16, 'Home Field Adv'!$A$2:$K$31, 11, FALSE)</f>
        <v>#N/A</v>
      </c>
      <c r="BB16" s="5" t="str">
        <f t="shared" si="0"/>
        <v/>
      </c>
      <c r="BC16" s="5" t="str">
        <f t="shared" si="1"/>
        <v/>
      </c>
      <c r="BD16" s="5" t="str">
        <f t="shared" si="2"/>
        <v/>
      </c>
    </row>
    <row r="17" spans="6:56" x14ac:dyDescent="0.45">
      <c r="F17" s="9" t="e">
        <f>VLOOKUP($B17, FanGraphs_Standings[[Abbreviation]:[2024 Year to Date G]], 2, FALSE)</f>
        <v>#N/A</v>
      </c>
      <c r="G17" s="9" t="e">
        <f>IF(ISERR(VLOOKUP($D17, 'SP Per G'!$A$2:$D$1380, 3, FALSE)), L17, VLOOKUP($D17, 'SP Per G'!$A$2:$D$1380, 3, FALSE))</f>
        <v>#N/A</v>
      </c>
      <c r="H17" s="9" t="e">
        <f>VLOOKUP($D17, 'SP Per G'!$A$2:$D$1380, 4, FALSE)</f>
        <v>#N/A</v>
      </c>
      <c r="I17" s="9" t="e">
        <f>VLOOKUP($D17, Individual_Pitching___Dashboard[], 18, FALSE)</f>
        <v>#N/A</v>
      </c>
      <c r="J17" s="9" t="e">
        <f>VLOOKUP($D17, Individual_Pitching___Dashboard[], 20, FALSE)</f>
        <v>#N/A</v>
      </c>
      <c r="K17" s="9" t="e">
        <f>VLOOKUP($D17, Individual_Pitching___Advanced[], 21,FALSE)</f>
        <v>#N/A</v>
      </c>
      <c r="L17" s="9" t="e">
        <f>VLOOKUP($B17, 'Team Per G'!$A$2:$G$31, 7, FALSE)</f>
        <v>#N/A</v>
      </c>
      <c r="M17" s="9" t="e">
        <f>VLOOKUP($B17, 'FanGraphs - Team WAR Projected'!$B$2:$E$31, 3, FALSE)/162</f>
        <v>#N/A</v>
      </c>
      <c r="N17" s="9" t="e">
        <f>VLOOKUP($B17, Team_Pitching___Advanced[[Team]:[xFIP]], 19,FALSE)</f>
        <v>#N/A</v>
      </c>
      <c r="O17" s="9" t="e">
        <f>VLOOKUP($B17, Team_Pitching___Advanced[], 20, FALSE)</f>
        <v>#N/A</v>
      </c>
      <c r="P17" s="9" t="e">
        <f>VLOOKUP($B17, Team_Batting___Dashboard[[Team]:[wOBA]], 16, FALSE)</f>
        <v>#N/A</v>
      </c>
      <c r="Q17" s="9" t="e">
        <f>VLOOKUP($B17, Team_Batting___Advanced[[Team]:[OPS]], 9, FALSE)</f>
        <v>#N/A</v>
      </c>
      <c r="R17" s="9" t="e">
        <f>VLOOKUP($B17, Team_Batting___Advanced[], 19, FALSE)</f>
        <v>#N/A</v>
      </c>
      <c r="S17" s="9" t="e">
        <f>VLOOKUP($B17, 'Team Per G'!$A$2:$G$31, 3, FALSE)</f>
        <v>#N/A</v>
      </c>
      <c r="T17" s="9" t="e">
        <f>VLOOKUP($B17, 'Team Per G'!$A$2:$G$31, 5, FALSE)</f>
        <v>#N/A</v>
      </c>
      <c r="U17" s="9" t="e">
        <f>VLOOKUP($B17, 'Team Per G'!$A$2:$G$31, 4, FALSE)</f>
        <v>#N/A</v>
      </c>
      <c r="V17" s="9" t="e">
        <f>VLOOKUP($B17, Team_Batting___Dashboard[], 22, FALSE)/$F17</f>
        <v>#N/A</v>
      </c>
      <c r="W17" s="9" t="e">
        <f>VLOOKUP($B17, 'FanGraphs - Team WAR Projected'!$B$2:$E$31, 4, FALSE)/162</f>
        <v>#N/A</v>
      </c>
      <c r="X17" s="9" t="e">
        <f>VLOOKUP($B17, FanGraphs_Standings[[Abbreviation]:[2024 Year to Date RS/G]], 6, FALSE)/$F17</f>
        <v>#N/A</v>
      </c>
      <c r="Y17" s="9" t="e">
        <f>VLOOKUP($B17, FanGraphs_Standings[[Abbreviation]:[2024 Projected Full Season RDif]], 19, FALSE)/162</f>
        <v>#N/A</v>
      </c>
      <c r="Z17" s="9" t="e">
        <f>VLOOKUP($B17, FanGraphs_Standings[[Abbreviation]:[2024 Projected Full Season RDif]], 5, FALSE)</f>
        <v>#N/A</v>
      </c>
      <c r="AA17" s="9" t="e">
        <f>VLOOKUP($B17, FanGraphs_Standings[[Abbreviation]:[2024 Projected Full Season W%]], 18, FALSE)</f>
        <v>#N/A</v>
      </c>
      <c r="AB17" s="9" t="e">
        <f>VLOOKUP($B17, 'Home Field Adv'!$A$2:$I$31, 9, FALSE)</f>
        <v>#N/A</v>
      </c>
      <c r="AC17" s="9" t="e">
        <f>VLOOKUP($C17, FanGraphs_Standings[[Abbreviation]:[2024 Year to Date G]], 2, FALSE)</f>
        <v>#N/A</v>
      </c>
      <c r="AD17" s="9" t="e">
        <f>VLOOKUP($E17, 'SP Per G'!$A$2:$D$1380, 3, FALSE)</f>
        <v>#N/A</v>
      </c>
      <c r="AE17" s="9" t="e">
        <f>VLOOKUP($E17, 'SP Per G'!$A$2:$D$1380, 4, FALSE)</f>
        <v>#N/A</v>
      </c>
      <c r="AF17" s="9" t="e">
        <f>VLOOKUP($E17, Individual_Pitching___Dashboard[], 18, FALSE)</f>
        <v>#N/A</v>
      </c>
      <c r="AG17" s="9" t="e">
        <f>VLOOKUP($E17, Individual_Pitching___Dashboard[], 20, FALSE)</f>
        <v>#N/A</v>
      </c>
      <c r="AH17" s="9" t="e">
        <f>VLOOKUP($E17, Individual_Pitching___Advanced[], 21,FALSE)</f>
        <v>#N/A</v>
      </c>
      <c r="AI17" s="9" t="e">
        <f>VLOOKUP($C17, 'Team Per G'!$A$2:$G$31, 7, FALSE)</f>
        <v>#N/A</v>
      </c>
      <c r="AJ17" s="9" t="e">
        <f>VLOOKUP($C17, 'FanGraphs - Team WAR Projected'!$B$2:$E$31, 3, FALSE)/162</f>
        <v>#N/A</v>
      </c>
      <c r="AK17" s="9" t="e">
        <f>VLOOKUP($C17, Team_Pitching___Advanced[[Team]:[xFIP]], 19,FALSE)</f>
        <v>#N/A</v>
      </c>
      <c r="AL17" s="9" t="e">
        <f>VLOOKUP($C17, Team_Pitching___Advanced[], 20, FALSE)</f>
        <v>#N/A</v>
      </c>
      <c r="AM17" s="9" t="e">
        <f>VLOOKUP($C17, Team_Batting___Dashboard[[Team]:[wOBA]], 16, FALSE)</f>
        <v>#N/A</v>
      </c>
      <c r="AN17" s="9" t="e">
        <f>VLOOKUP($C17, Team_Batting___Advanced[[Team]:[OPS]], 9, FALSE)</f>
        <v>#N/A</v>
      </c>
      <c r="AO17" s="9" t="e">
        <f>VLOOKUP($C17, Team_Batting___Advanced[], 19, FALSE)</f>
        <v>#N/A</v>
      </c>
      <c r="AP17" s="9" t="e">
        <f>VLOOKUP($C17, 'Team Per G'!$A$2:$G$31, 3, FALSE)</f>
        <v>#N/A</v>
      </c>
      <c r="AQ17" s="9" t="e">
        <f>VLOOKUP($C17, 'Team Per G'!$A$2:$G$31, 5, FALSE)</f>
        <v>#N/A</v>
      </c>
      <c r="AR17" s="9" t="e">
        <f>VLOOKUP($C17, 'Team Per G'!$A$2:$G$31, 4, FALSE)</f>
        <v>#N/A</v>
      </c>
      <c r="AS17" s="9" t="e">
        <f>VLOOKUP($C17, Team_Batting___Dashboard[], 22, FALSE)/$AC17</f>
        <v>#N/A</v>
      </c>
      <c r="AT17" s="9" t="e">
        <f>VLOOKUP($C17, 'FanGraphs - Team WAR Projected'!$B$2:$E$31, 4, FALSE)/162</f>
        <v>#N/A</v>
      </c>
      <c r="AU17" s="9" t="e">
        <f>VLOOKUP($C17, FanGraphs_Standings[[Abbreviation]:[2024 Year to Date RS/G]], 6, FALSE)/$AC17</f>
        <v>#N/A</v>
      </c>
      <c r="AV17" s="9" t="e">
        <f>VLOOKUP($C17, FanGraphs_Standings[[Abbreviation]:[2024 Projected Full Season RDif]], 19, FALSE)/162</f>
        <v>#N/A</v>
      </c>
      <c r="AW17" s="9" t="e">
        <f>VLOOKUP($C17, FanGraphs_Standings[[Abbreviation]:[2024 Projected Full Season RDif]], 5, FALSE)</f>
        <v>#N/A</v>
      </c>
      <c r="AX17" s="9" t="e">
        <f>VLOOKUP($C17, FanGraphs_Standings[[Abbreviation]:[2024 Projected Full Season W%]], 18, FALSE)</f>
        <v>#N/A</v>
      </c>
      <c r="AY17" s="9" t="e">
        <f>VLOOKUP($C17, 'Home Field Adv'!$A$2:$K$31, 11, FALSE)</f>
        <v>#N/A</v>
      </c>
      <c r="BB17" s="5" t="str">
        <f t="shared" si="0"/>
        <v/>
      </c>
      <c r="BC17" s="5" t="str">
        <f t="shared" si="1"/>
        <v/>
      </c>
      <c r="BD17" s="5" t="str">
        <f t="shared" si="2"/>
        <v/>
      </c>
    </row>
    <row r="18" spans="6:56" x14ac:dyDescent="0.45">
      <c r="F18" s="9" t="e">
        <f>VLOOKUP($B18, FanGraphs_Standings[[Abbreviation]:[2024 Year to Date G]], 2, FALSE)</f>
        <v>#N/A</v>
      </c>
      <c r="G18" s="9" t="e">
        <f>IF(ISERR(VLOOKUP($D18, 'SP Per G'!$A$2:$D$1380, 3, FALSE)), L18, VLOOKUP($D18, 'SP Per G'!$A$2:$D$1380, 3, FALSE))</f>
        <v>#N/A</v>
      </c>
      <c r="H18" s="9" t="e">
        <f>VLOOKUP($D18, 'SP Per G'!$A$2:$D$1380, 4, FALSE)</f>
        <v>#N/A</v>
      </c>
      <c r="I18" s="9" t="e">
        <f>VLOOKUP($D18, Individual_Pitching___Dashboard[], 18, FALSE)</f>
        <v>#N/A</v>
      </c>
      <c r="J18" s="9" t="e">
        <f>VLOOKUP($D18, Individual_Pitching___Dashboard[], 20, FALSE)</f>
        <v>#N/A</v>
      </c>
      <c r="K18" s="9" t="e">
        <f>VLOOKUP($D18, Individual_Pitching___Advanced[], 21,FALSE)</f>
        <v>#N/A</v>
      </c>
      <c r="L18" s="9" t="e">
        <f>VLOOKUP($B18, 'Team Per G'!$A$2:$G$31, 7, FALSE)</f>
        <v>#N/A</v>
      </c>
      <c r="M18" s="9" t="e">
        <f>VLOOKUP($B18, 'FanGraphs - Team WAR Projected'!$B$2:$E$31, 3, FALSE)/162</f>
        <v>#N/A</v>
      </c>
      <c r="N18" s="9" t="e">
        <f>VLOOKUP($B18, Team_Pitching___Advanced[[Team]:[xFIP]], 19,FALSE)</f>
        <v>#N/A</v>
      </c>
      <c r="O18" s="9" t="e">
        <f>VLOOKUP($B18, Team_Pitching___Advanced[], 20, FALSE)</f>
        <v>#N/A</v>
      </c>
      <c r="P18" s="9" t="e">
        <f>VLOOKUP($B18, Team_Batting___Dashboard[[Team]:[wOBA]], 16, FALSE)</f>
        <v>#N/A</v>
      </c>
      <c r="Q18" s="9" t="e">
        <f>VLOOKUP($B18, Team_Batting___Advanced[[Team]:[OPS]], 9, FALSE)</f>
        <v>#N/A</v>
      </c>
      <c r="R18" s="9" t="e">
        <f>VLOOKUP($B18, Team_Batting___Advanced[], 19, FALSE)</f>
        <v>#N/A</v>
      </c>
      <c r="S18" s="9" t="e">
        <f>VLOOKUP($B18, 'Team Per G'!$A$2:$G$31, 3, FALSE)</f>
        <v>#N/A</v>
      </c>
      <c r="T18" s="9" t="e">
        <f>VLOOKUP($B18, 'Team Per G'!$A$2:$G$31, 5, FALSE)</f>
        <v>#N/A</v>
      </c>
      <c r="U18" s="9" t="e">
        <f>VLOOKUP($B18, 'Team Per G'!$A$2:$G$31, 4, FALSE)</f>
        <v>#N/A</v>
      </c>
      <c r="V18" s="9" t="e">
        <f>VLOOKUP($B18, Team_Batting___Dashboard[], 22, FALSE)/$F18</f>
        <v>#N/A</v>
      </c>
      <c r="W18" s="9" t="e">
        <f>VLOOKUP($B18, 'FanGraphs - Team WAR Projected'!$B$2:$E$31, 4, FALSE)/162</f>
        <v>#N/A</v>
      </c>
      <c r="X18" s="9" t="e">
        <f>VLOOKUP($B18, FanGraphs_Standings[[Abbreviation]:[2024 Year to Date RS/G]], 6, FALSE)/$F18</f>
        <v>#N/A</v>
      </c>
      <c r="Y18" s="9" t="e">
        <f>VLOOKUP($B18, FanGraphs_Standings[[Abbreviation]:[2024 Projected Full Season RDif]], 19, FALSE)/162</f>
        <v>#N/A</v>
      </c>
      <c r="Z18" s="9" t="e">
        <f>VLOOKUP($B18, FanGraphs_Standings[[Abbreviation]:[2024 Projected Full Season RDif]], 5, FALSE)</f>
        <v>#N/A</v>
      </c>
      <c r="AA18" s="9" t="e">
        <f>VLOOKUP($B18, FanGraphs_Standings[[Abbreviation]:[2024 Projected Full Season W%]], 18, FALSE)</f>
        <v>#N/A</v>
      </c>
      <c r="AB18" s="9" t="e">
        <f>VLOOKUP($B18, 'Home Field Adv'!$A$2:$I$31, 9, FALSE)</f>
        <v>#N/A</v>
      </c>
      <c r="AC18" s="9" t="e">
        <f>VLOOKUP($C18, FanGraphs_Standings[[Abbreviation]:[2024 Year to Date G]], 2, FALSE)</f>
        <v>#N/A</v>
      </c>
      <c r="AD18" s="9" t="e">
        <f>VLOOKUP($E18, 'SP Per G'!$A$2:$D$1380, 3, FALSE)</f>
        <v>#N/A</v>
      </c>
      <c r="AE18" s="9" t="e">
        <f>VLOOKUP($E18, 'SP Per G'!$A$2:$D$1380, 4, FALSE)</f>
        <v>#N/A</v>
      </c>
      <c r="AF18" s="9" t="e">
        <f>VLOOKUP($E18, Individual_Pitching___Dashboard[], 18, FALSE)</f>
        <v>#N/A</v>
      </c>
      <c r="AG18" s="9" t="e">
        <f>VLOOKUP($E18, Individual_Pitching___Dashboard[], 20, FALSE)</f>
        <v>#N/A</v>
      </c>
      <c r="AH18" s="9" t="e">
        <f>VLOOKUP($E18, Individual_Pitching___Advanced[], 21,FALSE)</f>
        <v>#N/A</v>
      </c>
      <c r="AI18" s="9" t="e">
        <f>VLOOKUP($C18, 'Team Per G'!$A$2:$G$31, 7, FALSE)</f>
        <v>#N/A</v>
      </c>
      <c r="AJ18" s="9" t="e">
        <f>VLOOKUP($C18, 'FanGraphs - Team WAR Projected'!$B$2:$E$31, 3, FALSE)/162</f>
        <v>#N/A</v>
      </c>
      <c r="AK18" s="9" t="e">
        <f>VLOOKUP($C18, Team_Pitching___Advanced[[Team]:[xFIP]], 19,FALSE)</f>
        <v>#N/A</v>
      </c>
      <c r="AL18" s="9" t="e">
        <f>VLOOKUP($C18, Team_Pitching___Advanced[], 20, FALSE)</f>
        <v>#N/A</v>
      </c>
      <c r="AM18" s="9" t="e">
        <f>VLOOKUP($C18, Team_Batting___Dashboard[[Team]:[wOBA]], 16, FALSE)</f>
        <v>#N/A</v>
      </c>
      <c r="AN18" s="9" t="e">
        <f>VLOOKUP($C18, Team_Batting___Advanced[[Team]:[OPS]], 9, FALSE)</f>
        <v>#N/A</v>
      </c>
      <c r="AO18" s="9" t="e">
        <f>VLOOKUP($C18, Team_Batting___Advanced[], 19, FALSE)</f>
        <v>#N/A</v>
      </c>
      <c r="AP18" s="9" t="e">
        <f>VLOOKUP($C18, 'Team Per G'!$A$2:$G$31, 3, FALSE)</f>
        <v>#N/A</v>
      </c>
      <c r="AQ18" s="9" t="e">
        <f>VLOOKUP($C18, 'Team Per G'!$A$2:$G$31, 5, FALSE)</f>
        <v>#N/A</v>
      </c>
      <c r="AR18" s="9" t="e">
        <f>VLOOKUP($C18, 'Team Per G'!$A$2:$G$31, 4, FALSE)</f>
        <v>#N/A</v>
      </c>
      <c r="AS18" s="9" t="e">
        <f>VLOOKUP($C18, Team_Batting___Dashboard[], 22, FALSE)/$AC18</f>
        <v>#N/A</v>
      </c>
      <c r="AT18" s="9" t="e">
        <f>VLOOKUP($C18, 'FanGraphs - Team WAR Projected'!$B$2:$E$31, 4, FALSE)/162</f>
        <v>#N/A</v>
      </c>
      <c r="AU18" s="9" t="e">
        <f>VLOOKUP($C18, FanGraphs_Standings[[Abbreviation]:[2024 Year to Date RS/G]], 6, FALSE)/$AC18</f>
        <v>#N/A</v>
      </c>
      <c r="AV18" s="9" t="e">
        <f>VLOOKUP($C18, FanGraphs_Standings[[Abbreviation]:[2024 Projected Full Season RDif]], 19, FALSE)/162</f>
        <v>#N/A</v>
      </c>
      <c r="AW18" s="9" t="e">
        <f>VLOOKUP($C18, FanGraphs_Standings[[Abbreviation]:[2024 Projected Full Season RDif]], 5, FALSE)</f>
        <v>#N/A</v>
      </c>
      <c r="AX18" s="9" t="e">
        <f>VLOOKUP($C18, FanGraphs_Standings[[Abbreviation]:[2024 Projected Full Season W%]], 18, FALSE)</f>
        <v>#N/A</v>
      </c>
      <c r="AY18" s="9" t="e">
        <f>VLOOKUP($C18, 'Home Field Adv'!$A$2:$K$31, 11, FALSE)</f>
        <v>#N/A</v>
      </c>
      <c r="BB18" s="5" t="str">
        <f t="shared" si="0"/>
        <v/>
      </c>
      <c r="BC18" s="5" t="str">
        <f t="shared" si="1"/>
        <v/>
      </c>
      <c r="BD18" s="5" t="str">
        <f t="shared" si="2"/>
        <v/>
      </c>
    </row>
    <row r="19" spans="6:56" x14ac:dyDescent="0.45">
      <c r="F19" s="9" t="e">
        <f>VLOOKUP($B19, FanGraphs_Standings[[Abbreviation]:[2024 Year to Date G]], 2, FALSE)</f>
        <v>#N/A</v>
      </c>
      <c r="G19" s="9" t="e">
        <f>IF(ISERR(VLOOKUP($D19, 'SP Per G'!$A$2:$D$1380, 3, FALSE)), L19, VLOOKUP($D19, 'SP Per G'!$A$2:$D$1380, 3, FALSE))</f>
        <v>#N/A</v>
      </c>
      <c r="H19" s="9" t="e">
        <f>VLOOKUP($D19, 'SP Per G'!$A$2:$D$1380, 4, FALSE)</f>
        <v>#N/A</v>
      </c>
      <c r="I19" s="9" t="e">
        <f>VLOOKUP($D19, Individual_Pitching___Dashboard[], 18, FALSE)</f>
        <v>#N/A</v>
      </c>
      <c r="J19" s="9" t="e">
        <f>VLOOKUP($D19, Individual_Pitching___Dashboard[], 20, FALSE)</f>
        <v>#N/A</v>
      </c>
      <c r="K19" s="9" t="e">
        <f>VLOOKUP($D19, Individual_Pitching___Advanced[], 21,FALSE)</f>
        <v>#N/A</v>
      </c>
      <c r="L19" s="9" t="e">
        <f>VLOOKUP($B19, 'Team Per G'!$A$2:$G$31, 7, FALSE)</f>
        <v>#N/A</v>
      </c>
      <c r="M19" s="9" t="e">
        <f>VLOOKUP($B19, 'FanGraphs - Team WAR Projected'!$B$2:$E$31, 3, FALSE)/162</f>
        <v>#N/A</v>
      </c>
      <c r="N19" s="9" t="e">
        <f>VLOOKUP($B19, Team_Pitching___Advanced[[Team]:[xFIP]], 19,FALSE)</f>
        <v>#N/A</v>
      </c>
      <c r="O19" s="9" t="e">
        <f>VLOOKUP($B19, Team_Pitching___Advanced[], 20, FALSE)</f>
        <v>#N/A</v>
      </c>
      <c r="P19" s="9" t="e">
        <f>VLOOKUP($B19, Team_Batting___Dashboard[[Team]:[wOBA]], 16, FALSE)</f>
        <v>#N/A</v>
      </c>
      <c r="Q19" s="9" t="e">
        <f>VLOOKUP($B19, Team_Batting___Advanced[[Team]:[OPS]], 9, FALSE)</f>
        <v>#N/A</v>
      </c>
      <c r="R19" s="9" t="e">
        <f>VLOOKUP($B19, Team_Batting___Advanced[], 19, FALSE)</f>
        <v>#N/A</v>
      </c>
      <c r="S19" s="9" t="e">
        <f>VLOOKUP($B19, 'Team Per G'!$A$2:$G$31, 3, FALSE)</f>
        <v>#N/A</v>
      </c>
      <c r="T19" s="9" t="e">
        <f>VLOOKUP($B19, 'Team Per G'!$A$2:$G$31, 5, FALSE)</f>
        <v>#N/A</v>
      </c>
      <c r="U19" s="9" t="e">
        <f>VLOOKUP($B19, 'Team Per G'!$A$2:$G$31, 4, FALSE)</f>
        <v>#N/A</v>
      </c>
      <c r="V19" s="9" t="e">
        <f>VLOOKUP($B19, Team_Batting___Dashboard[], 22, FALSE)/$F19</f>
        <v>#N/A</v>
      </c>
      <c r="W19" s="9" t="e">
        <f>VLOOKUP($B19, 'FanGraphs - Team WAR Projected'!$B$2:$E$31, 4, FALSE)/162</f>
        <v>#N/A</v>
      </c>
      <c r="X19" s="9" t="e">
        <f>VLOOKUP($B19, FanGraphs_Standings[[Abbreviation]:[2024 Year to Date RS/G]], 6, FALSE)/$F19</f>
        <v>#N/A</v>
      </c>
      <c r="Y19" s="9" t="e">
        <f>VLOOKUP($B19, FanGraphs_Standings[[Abbreviation]:[2024 Projected Full Season RDif]], 19, FALSE)/162</f>
        <v>#N/A</v>
      </c>
      <c r="Z19" s="9" t="e">
        <f>VLOOKUP($B19, FanGraphs_Standings[[Abbreviation]:[2024 Projected Full Season RDif]], 5, FALSE)</f>
        <v>#N/A</v>
      </c>
      <c r="AA19" s="9" t="e">
        <f>VLOOKUP($B19, FanGraphs_Standings[[Abbreviation]:[2024 Projected Full Season W%]], 18, FALSE)</f>
        <v>#N/A</v>
      </c>
      <c r="AB19" s="9" t="e">
        <f>VLOOKUP($B19, 'Home Field Adv'!$A$2:$I$31, 9, FALSE)</f>
        <v>#N/A</v>
      </c>
      <c r="AC19" s="9" t="e">
        <f>VLOOKUP($C19, FanGraphs_Standings[[Abbreviation]:[2024 Year to Date G]], 2, FALSE)</f>
        <v>#N/A</v>
      </c>
      <c r="AD19" s="9" t="e">
        <f>VLOOKUP($E19, 'SP Per G'!$A$2:$D$1380, 3, FALSE)</f>
        <v>#N/A</v>
      </c>
      <c r="AE19" s="9" t="e">
        <f>VLOOKUP($E19, 'SP Per G'!$A$2:$D$1380, 4, FALSE)</f>
        <v>#N/A</v>
      </c>
      <c r="AF19" s="9" t="e">
        <f>VLOOKUP($E19, Individual_Pitching___Dashboard[], 18, FALSE)</f>
        <v>#N/A</v>
      </c>
      <c r="AG19" s="9" t="e">
        <f>VLOOKUP($E19, Individual_Pitching___Dashboard[], 20, FALSE)</f>
        <v>#N/A</v>
      </c>
      <c r="AH19" s="9" t="e">
        <f>VLOOKUP($E19, Individual_Pitching___Advanced[], 21,FALSE)</f>
        <v>#N/A</v>
      </c>
      <c r="AI19" s="9" t="e">
        <f>VLOOKUP($C19, 'Team Per G'!$A$2:$G$31, 7, FALSE)</f>
        <v>#N/A</v>
      </c>
      <c r="AJ19" s="9" t="e">
        <f>VLOOKUP($C19, 'FanGraphs - Team WAR Projected'!$B$2:$E$31, 3, FALSE)/162</f>
        <v>#N/A</v>
      </c>
      <c r="AK19" s="9" t="e">
        <f>VLOOKUP($C19, Team_Pitching___Advanced[[Team]:[xFIP]], 19,FALSE)</f>
        <v>#N/A</v>
      </c>
      <c r="AL19" s="9" t="e">
        <f>VLOOKUP($C19, Team_Pitching___Advanced[], 20, FALSE)</f>
        <v>#N/A</v>
      </c>
      <c r="AM19" s="9" t="e">
        <f>VLOOKUP($C19, Team_Batting___Dashboard[[Team]:[wOBA]], 16, FALSE)</f>
        <v>#N/A</v>
      </c>
      <c r="AN19" s="9" t="e">
        <f>VLOOKUP($C19, Team_Batting___Advanced[[Team]:[OPS]], 9, FALSE)</f>
        <v>#N/A</v>
      </c>
      <c r="AO19" s="9" t="e">
        <f>VLOOKUP($C19, Team_Batting___Advanced[], 19, FALSE)</f>
        <v>#N/A</v>
      </c>
      <c r="AP19" s="9" t="e">
        <f>VLOOKUP($C19, 'Team Per G'!$A$2:$G$31, 3, FALSE)</f>
        <v>#N/A</v>
      </c>
      <c r="AQ19" s="9" t="e">
        <f>VLOOKUP($C19, 'Team Per G'!$A$2:$G$31, 5, FALSE)</f>
        <v>#N/A</v>
      </c>
      <c r="AR19" s="9" t="e">
        <f>VLOOKUP($C19, 'Team Per G'!$A$2:$G$31, 4, FALSE)</f>
        <v>#N/A</v>
      </c>
      <c r="AS19" s="9" t="e">
        <f>VLOOKUP($C19, Team_Batting___Dashboard[], 22, FALSE)/$AC19</f>
        <v>#N/A</v>
      </c>
      <c r="AT19" s="9" t="e">
        <f>VLOOKUP($C19, 'FanGraphs - Team WAR Projected'!$B$2:$E$31, 4, FALSE)/162</f>
        <v>#N/A</v>
      </c>
      <c r="AU19" s="9" t="e">
        <f>VLOOKUP($C19, FanGraphs_Standings[[Abbreviation]:[2024 Year to Date RS/G]], 6, FALSE)/$AC19</f>
        <v>#N/A</v>
      </c>
      <c r="AV19" s="9" t="e">
        <f>VLOOKUP($C19, FanGraphs_Standings[[Abbreviation]:[2024 Projected Full Season RDif]], 19, FALSE)/162</f>
        <v>#N/A</v>
      </c>
      <c r="AW19" s="9" t="e">
        <f>VLOOKUP($C19, FanGraphs_Standings[[Abbreviation]:[2024 Projected Full Season RDif]], 5, FALSE)</f>
        <v>#N/A</v>
      </c>
      <c r="AX19" s="9" t="e">
        <f>VLOOKUP($C19, FanGraphs_Standings[[Abbreviation]:[2024 Projected Full Season W%]], 18, FALSE)</f>
        <v>#N/A</v>
      </c>
      <c r="AY19" s="9" t="e">
        <f>VLOOKUP($C19, 'Home Field Adv'!$A$2:$K$31, 11, FALSE)</f>
        <v>#N/A</v>
      </c>
      <c r="BB19" s="5" t="str">
        <f t="shared" si="0"/>
        <v/>
      </c>
      <c r="BC19" s="5" t="str">
        <f t="shared" si="1"/>
        <v/>
      </c>
      <c r="BD19" s="5" t="str">
        <f t="shared" si="2"/>
        <v/>
      </c>
    </row>
    <row r="20" spans="6:56" x14ac:dyDescent="0.45">
      <c r="F20" s="9" t="e">
        <f>VLOOKUP($B20, FanGraphs_Standings[[Abbreviation]:[2024 Year to Date G]], 2, FALSE)</f>
        <v>#N/A</v>
      </c>
      <c r="G20" s="9" t="e">
        <f>IF(ISERR(VLOOKUP($D20, 'SP Per G'!$A$2:$D$1380, 3, FALSE)), L20, VLOOKUP($D20, 'SP Per G'!$A$2:$D$1380, 3, FALSE))</f>
        <v>#N/A</v>
      </c>
      <c r="H20" s="9" t="e">
        <f>VLOOKUP($D20, 'SP Per G'!$A$2:$D$1380, 4, FALSE)</f>
        <v>#N/A</v>
      </c>
      <c r="I20" s="9" t="e">
        <f>VLOOKUP($D20, Individual_Pitching___Dashboard[], 18, FALSE)</f>
        <v>#N/A</v>
      </c>
      <c r="J20" s="9" t="e">
        <f>VLOOKUP($D20, Individual_Pitching___Dashboard[], 20, FALSE)</f>
        <v>#N/A</v>
      </c>
      <c r="K20" s="9" t="e">
        <f>VLOOKUP($D20, Individual_Pitching___Advanced[], 21,FALSE)</f>
        <v>#N/A</v>
      </c>
      <c r="L20" s="9" t="e">
        <f>VLOOKUP($B20, 'Team Per G'!$A$2:$G$31, 7, FALSE)</f>
        <v>#N/A</v>
      </c>
      <c r="M20" s="9" t="e">
        <f>VLOOKUP($B20, 'FanGraphs - Team WAR Projected'!$B$2:$E$31, 3, FALSE)/162</f>
        <v>#N/A</v>
      </c>
      <c r="N20" s="9" t="e">
        <f>VLOOKUP($B20, Team_Pitching___Advanced[[Team]:[xFIP]], 19,FALSE)</f>
        <v>#N/A</v>
      </c>
      <c r="O20" s="9" t="e">
        <f>VLOOKUP($B20, Team_Pitching___Advanced[], 20, FALSE)</f>
        <v>#N/A</v>
      </c>
      <c r="P20" s="9" t="e">
        <f>VLOOKUP($B20, Team_Batting___Dashboard[[Team]:[wOBA]], 16, FALSE)</f>
        <v>#N/A</v>
      </c>
      <c r="Q20" s="9" t="e">
        <f>VLOOKUP($B20, Team_Batting___Advanced[[Team]:[OPS]], 9, FALSE)</f>
        <v>#N/A</v>
      </c>
      <c r="R20" s="9" t="e">
        <f>VLOOKUP($B20, Team_Batting___Advanced[], 19, FALSE)</f>
        <v>#N/A</v>
      </c>
      <c r="S20" s="9" t="e">
        <f>VLOOKUP($B20, 'Team Per G'!$A$2:$G$31, 3, FALSE)</f>
        <v>#N/A</v>
      </c>
      <c r="T20" s="9" t="e">
        <f>VLOOKUP($B20, 'Team Per G'!$A$2:$G$31, 5, FALSE)</f>
        <v>#N/A</v>
      </c>
      <c r="U20" s="9" t="e">
        <f>VLOOKUP($B20, 'Team Per G'!$A$2:$G$31, 4, FALSE)</f>
        <v>#N/A</v>
      </c>
      <c r="V20" s="9" t="e">
        <f>VLOOKUP($B20, Team_Batting___Dashboard[], 22, FALSE)/$F20</f>
        <v>#N/A</v>
      </c>
      <c r="W20" s="9" t="e">
        <f>VLOOKUP($B20, 'FanGraphs - Team WAR Projected'!$B$2:$E$31, 4, FALSE)/162</f>
        <v>#N/A</v>
      </c>
      <c r="X20" s="9" t="e">
        <f>VLOOKUP($B20, FanGraphs_Standings[[Abbreviation]:[2024 Year to Date RS/G]], 6, FALSE)/$F20</f>
        <v>#N/A</v>
      </c>
      <c r="Y20" s="9" t="e">
        <f>VLOOKUP($B20, FanGraphs_Standings[[Abbreviation]:[2024 Projected Full Season RDif]], 19, FALSE)/162</f>
        <v>#N/A</v>
      </c>
      <c r="Z20" s="9" t="e">
        <f>VLOOKUP($B20, FanGraphs_Standings[[Abbreviation]:[2024 Projected Full Season RDif]], 5, FALSE)</f>
        <v>#N/A</v>
      </c>
      <c r="AA20" s="9" t="e">
        <f>VLOOKUP($B20, FanGraphs_Standings[[Abbreviation]:[2024 Projected Full Season W%]], 18, FALSE)</f>
        <v>#N/A</v>
      </c>
      <c r="AB20" s="9" t="e">
        <f>VLOOKUP($B20, 'Home Field Adv'!$A$2:$I$31, 9, FALSE)</f>
        <v>#N/A</v>
      </c>
      <c r="AC20" s="9" t="e">
        <f>VLOOKUP($C20, FanGraphs_Standings[[Abbreviation]:[2024 Year to Date G]], 2, FALSE)</f>
        <v>#N/A</v>
      </c>
      <c r="AD20" s="9" t="e">
        <f>VLOOKUP($E20, 'SP Per G'!$A$2:$D$1380, 3, FALSE)</f>
        <v>#N/A</v>
      </c>
      <c r="AE20" s="9" t="e">
        <f>VLOOKUP($E20, 'SP Per G'!$A$2:$D$1380, 4, FALSE)</f>
        <v>#N/A</v>
      </c>
      <c r="AF20" s="9" t="e">
        <f>VLOOKUP($E20, Individual_Pitching___Dashboard[], 18, FALSE)</f>
        <v>#N/A</v>
      </c>
      <c r="AG20" s="9" t="e">
        <f>VLOOKUP($E20, Individual_Pitching___Dashboard[], 20, FALSE)</f>
        <v>#N/A</v>
      </c>
      <c r="AH20" s="9" t="e">
        <f>VLOOKUP($E20, Individual_Pitching___Advanced[], 21,FALSE)</f>
        <v>#N/A</v>
      </c>
      <c r="AI20" s="9" t="e">
        <f>VLOOKUP($C20, 'Team Per G'!$A$2:$G$31, 7, FALSE)</f>
        <v>#N/A</v>
      </c>
      <c r="AJ20" s="9" t="e">
        <f>VLOOKUP($C20, 'FanGraphs - Team WAR Projected'!$B$2:$E$31, 3, FALSE)/162</f>
        <v>#N/A</v>
      </c>
      <c r="AK20" s="9" t="e">
        <f>VLOOKUP($C20, Team_Pitching___Advanced[[Team]:[xFIP]], 19,FALSE)</f>
        <v>#N/A</v>
      </c>
      <c r="AL20" s="9" t="e">
        <f>VLOOKUP($C20, Team_Pitching___Advanced[], 20, FALSE)</f>
        <v>#N/A</v>
      </c>
      <c r="AM20" s="9" t="e">
        <f>VLOOKUP($C20, Team_Batting___Dashboard[[Team]:[wOBA]], 16, FALSE)</f>
        <v>#N/A</v>
      </c>
      <c r="AN20" s="9" t="e">
        <f>VLOOKUP($C20, Team_Batting___Advanced[[Team]:[OPS]], 9, FALSE)</f>
        <v>#N/A</v>
      </c>
      <c r="AO20" s="9" t="e">
        <f>VLOOKUP($C20, Team_Batting___Advanced[], 19, FALSE)</f>
        <v>#N/A</v>
      </c>
      <c r="AP20" s="9" t="e">
        <f>VLOOKUP($C20, 'Team Per G'!$A$2:$G$31, 3, FALSE)</f>
        <v>#N/A</v>
      </c>
      <c r="AQ20" s="9" t="e">
        <f>VLOOKUP($C20, 'Team Per G'!$A$2:$G$31, 5, FALSE)</f>
        <v>#N/A</v>
      </c>
      <c r="AR20" s="9" t="e">
        <f>VLOOKUP($C20, 'Team Per G'!$A$2:$G$31, 4, FALSE)</f>
        <v>#N/A</v>
      </c>
      <c r="AS20" s="9" t="e">
        <f>VLOOKUP($C20, Team_Batting___Dashboard[], 22, FALSE)/$AC20</f>
        <v>#N/A</v>
      </c>
      <c r="AT20" s="9" t="e">
        <f>VLOOKUP($C20, 'FanGraphs - Team WAR Projected'!$B$2:$E$31, 4, FALSE)/162</f>
        <v>#N/A</v>
      </c>
      <c r="AU20" s="9" t="e">
        <f>VLOOKUP($C20, FanGraphs_Standings[[Abbreviation]:[2024 Year to Date RS/G]], 6, FALSE)/$AC20</f>
        <v>#N/A</v>
      </c>
      <c r="AV20" s="9" t="e">
        <f>VLOOKUP($C20, FanGraphs_Standings[[Abbreviation]:[2024 Projected Full Season RDif]], 19, FALSE)/162</f>
        <v>#N/A</v>
      </c>
      <c r="AW20" s="9" t="e">
        <f>VLOOKUP($C20, FanGraphs_Standings[[Abbreviation]:[2024 Projected Full Season RDif]], 5, FALSE)</f>
        <v>#N/A</v>
      </c>
      <c r="AX20" s="9" t="e">
        <f>VLOOKUP($C20, FanGraphs_Standings[[Abbreviation]:[2024 Projected Full Season W%]], 18, FALSE)</f>
        <v>#N/A</v>
      </c>
      <c r="AY20" s="9" t="e">
        <f>VLOOKUP($C20, 'Home Field Adv'!$A$2:$K$31, 11, FALSE)</f>
        <v>#N/A</v>
      </c>
      <c r="BB20" s="5" t="str">
        <f t="shared" si="0"/>
        <v/>
      </c>
      <c r="BC20" s="5" t="str">
        <f t="shared" si="1"/>
        <v/>
      </c>
      <c r="BD20" s="5" t="str">
        <f t="shared" si="2"/>
        <v/>
      </c>
    </row>
    <row r="21" spans="6:56" x14ac:dyDescent="0.45">
      <c r="F21" s="9" t="e">
        <f>VLOOKUP($B21, FanGraphs_Standings[[Abbreviation]:[2024 Year to Date G]], 2, FALSE)</f>
        <v>#N/A</v>
      </c>
      <c r="G21" s="9" t="e">
        <f>IF(ISERR(VLOOKUP($D21, 'SP Per G'!$A$2:$D$1380, 3, FALSE)), L21, VLOOKUP($D21, 'SP Per G'!$A$2:$D$1380, 3, FALSE))</f>
        <v>#N/A</v>
      </c>
      <c r="H21" s="9" t="e">
        <f>VLOOKUP($D21, 'SP Per G'!$A$2:$D$1380, 4, FALSE)</f>
        <v>#N/A</v>
      </c>
      <c r="I21" s="9" t="e">
        <f>VLOOKUP($D21, Individual_Pitching___Dashboard[], 18, FALSE)</f>
        <v>#N/A</v>
      </c>
      <c r="J21" s="9" t="e">
        <f>VLOOKUP($D21, Individual_Pitching___Dashboard[], 20, FALSE)</f>
        <v>#N/A</v>
      </c>
      <c r="K21" s="9" t="e">
        <f>VLOOKUP($D21, Individual_Pitching___Advanced[], 21,FALSE)</f>
        <v>#N/A</v>
      </c>
      <c r="L21" s="9" t="e">
        <f>VLOOKUP($B21, 'Team Per G'!$A$2:$G$31, 7, FALSE)</f>
        <v>#N/A</v>
      </c>
      <c r="M21" s="9" t="e">
        <f>VLOOKUP($B21, 'FanGraphs - Team WAR Projected'!$B$2:$E$31, 3, FALSE)/162</f>
        <v>#N/A</v>
      </c>
      <c r="N21" s="9" t="e">
        <f>VLOOKUP($B21, Team_Pitching___Advanced[[Team]:[xFIP]], 19,FALSE)</f>
        <v>#N/A</v>
      </c>
      <c r="O21" s="9" t="e">
        <f>VLOOKUP($B21, Team_Pitching___Advanced[], 20, FALSE)</f>
        <v>#N/A</v>
      </c>
      <c r="P21" s="9" t="e">
        <f>VLOOKUP($B21, Team_Batting___Dashboard[[Team]:[wOBA]], 16, FALSE)</f>
        <v>#N/A</v>
      </c>
      <c r="Q21" s="9" t="e">
        <f>VLOOKUP($B21, Team_Batting___Advanced[[Team]:[OPS]], 9, FALSE)</f>
        <v>#N/A</v>
      </c>
      <c r="R21" s="9" t="e">
        <f>VLOOKUP($B21, Team_Batting___Advanced[], 19, FALSE)</f>
        <v>#N/A</v>
      </c>
      <c r="S21" s="9" t="e">
        <f>VLOOKUP($B21, 'Team Per G'!$A$2:$G$31, 3, FALSE)</f>
        <v>#N/A</v>
      </c>
      <c r="T21" s="9" t="e">
        <f>VLOOKUP($B21, 'Team Per G'!$A$2:$G$31, 5, FALSE)</f>
        <v>#N/A</v>
      </c>
      <c r="U21" s="9" t="e">
        <f>VLOOKUP($B21, 'Team Per G'!$A$2:$G$31, 4, FALSE)</f>
        <v>#N/A</v>
      </c>
      <c r="V21" s="9" t="e">
        <f>VLOOKUP($B21, Team_Batting___Dashboard[], 22, FALSE)/$F21</f>
        <v>#N/A</v>
      </c>
      <c r="W21" s="9" t="e">
        <f>VLOOKUP($B21, 'FanGraphs - Team WAR Projected'!$B$2:$E$31, 4, FALSE)/162</f>
        <v>#N/A</v>
      </c>
      <c r="X21" s="9" t="e">
        <f>VLOOKUP($B21, FanGraphs_Standings[[Abbreviation]:[2024 Year to Date RS/G]], 6, FALSE)/$F21</f>
        <v>#N/A</v>
      </c>
      <c r="Y21" s="9" t="e">
        <f>VLOOKUP($B21, FanGraphs_Standings[[Abbreviation]:[2024 Projected Full Season RDif]], 19, FALSE)/162</f>
        <v>#N/A</v>
      </c>
      <c r="Z21" s="9" t="e">
        <f>VLOOKUP($B21, FanGraphs_Standings[[Abbreviation]:[2024 Projected Full Season RDif]], 5, FALSE)</f>
        <v>#N/A</v>
      </c>
      <c r="AA21" s="9" t="e">
        <f>VLOOKUP($B21, FanGraphs_Standings[[Abbreviation]:[2024 Projected Full Season W%]], 18, FALSE)</f>
        <v>#N/A</v>
      </c>
      <c r="AB21" s="9" t="e">
        <f>VLOOKUP($B21, 'Home Field Adv'!$A$2:$I$31, 9, FALSE)</f>
        <v>#N/A</v>
      </c>
      <c r="AC21" s="9" t="e">
        <f>VLOOKUP($C21, FanGraphs_Standings[[Abbreviation]:[2024 Year to Date G]], 2, FALSE)</f>
        <v>#N/A</v>
      </c>
      <c r="AD21" s="9" t="e">
        <f>VLOOKUP($E21, 'SP Per G'!$A$2:$D$1380, 3, FALSE)</f>
        <v>#N/A</v>
      </c>
      <c r="AE21" s="9" t="e">
        <f>VLOOKUP($E21, 'SP Per G'!$A$2:$D$1380, 4, FALSE)</f>
        <v>#N/A</v>
      </c>
      <c r="AF21" s="9" t="e">
        <f>VLOOKUP($E21, Individual_Pitching___Dashboard[], 18, FALSE)</f>
        <v>#N/A</v>
      </c>
      <c r="AG21" s="9" t="e">
        <f>VLOOKUP($E21, Individual_Pitching___Dashboard[], 20, FALSE)</f>
        <v>#N/A</v>
      </c>
      <c r="AH21" s="9" t="e">
        <f>VLOOKUP($E21, Individual_Pitching___Advanced[], 21,FALSE)</f>
        <v>#N/A</v>
      </c>
      <c r="AI21" s="9" t="e">
        <f>VLOOKUP($C21, 'Team Per G'!$A$2:$G$31, 7, FALSE)</f>
        <v>#N/A</v>
      </c>
      <c r="AJ21" s="9" t="e">
        <f>VLOOKUP($C21, 'FanGraphs - Team WAR Projected'!$B$2:$E$31, 3, FALSE)/162</f>
        <v>#N/A</v>
      </c>
      <c r="AK21" s="9" t="e">
        <f>VLOOKUP($C21, Team_Pitching___Advanced[[Team]:[xFIP]], 19,FALSE)</f>
        <v>#N/A</v>
      </c>
      <c r="AL21" s="9" t="e">
        <f>VLOOKUP($C21, Team_Pitching___Advanced[], 20, FALSE)</f>
        <v>#N/A</v>
      </c>
      <c r="AM21" s="9" t="e">
        <f>VLOOKUP($C21, Team_Batting___Dashboard[[Team]:[wOBA]], 16, FALSE)</f>
        <v>#N/A</v>
      </c>
      <c r="AN21" s="9" t="e">
        <f>VLOOKUP($C21, Team_Batting___Advanced[[Team]:[OPS]], 9, FALSE)</f>
        <v>#N/A</v>
      </c>
      <c r="AO21" s="9" t="e">
        <f>VLOOKUP($C21, Team_Batting___Advanced[], 19, FALSE)</f>
        <v>#N/A</v>
      </c>
      <c r="AP21" s="9" t="e">
        <f>VLOOKUP($C21, 'Team Per G'!$A$2:$G$31, 3, FALSE)</f>
        <v>#N/A</v>
      </c>
      <c r="AQ21" s="9" t="e">
        <f>VLOOKUP($C21, 'Team Per G'!$A$2:$G$31, 5, FALSE)</f>
        <v>#N/A</v>
      </c>
      <c r="AR21" s="9" t="e">
        <f>VLOOKUP($C21, 'Team Per G'!$A$2:$G$31, 4, FALSE)</f>
        <v>#N/A</v>
      </c>
      <c r="AS21" s="9" t="e">
        <f>VLOOKUP($C21, Team_Batting___Dashboard[], 22, FALSE)/$AC21</f>
        <v>#N/A</v>
      </c>
      <c r="AT21" s="9" t="e">
        <f>VLOOKUP($C21, 'FanGraphs - Team WAR Projected'!$B$2:$E$31, 4, FALSE)/162</f>
        <v>#N/A</v>
      </c>
      <c r="AU21" s="9" t="e">
        <f>VLOOKUP($C21, FanGraphs_Standings[[Abbreviation]:[2024 Year to Date RS/G]], 6, FALSE)/$AC21</f>
        <v>#N/A</v>
      </c>
      <c r="AV21" s="9" t="e">
        <f>VLOOKUP($C21, FanGraphs_Standings[[Abbreviation]:[2024 Projected Full Season RDif]], 19, FALSE)/162</f>
        <v>#N/A</v>
      </c>
      <c r="AW21" s="9" t="e">
        <f>VLOOKUP($C21, FanGraphs_Standings[[Abbreviation]:[2024 Projected Full Season RDif]], 5, FALSE)</f>
        <v>#N/A</v>
      </c>
      <c r="AX21" s="9" t="e">
        <f>VLOOKUP($C21, FanGraphs_Standings[[Abbreviation]:[2024 Projected Full Season W%]], 18, FALSE)</f>
        <v>#N/A</v>
      </c>
      <c r="AY21" s="9" t="e">
        <f>VLOOKUP($C21, 'Home Field Adv'!$A$2:$K$31, 11, FALSE)</f>
        <v>#N/A</v>
      </c>
      <c r="BB21" s="5" t="str">
        <f t="shared" si="0"/>
        <v/>
      </c>
      <c r="BC21" s="5" t="str">
        <f t="shared" si="1"/>
        <v/>
      </c>
      <c r="BD21" s="5" t="str">
        <f t="shared" si="2"/>
        <v/>
      </c>
    </row>
    <row r="22" spans="6:56" x14ac:dyDescent="0.45">
      <c r="F22" s="9" t="e">
        <f>VLOOKUP($B22, FanGraphs_Standings[[Abbreviation]:[2024 Year to Date G]], 2, FALSE)</f>
        <v>#N/A</v>
      </c>
      <c r="G22" s="9" t="e">
        <f>IF(ISERR(VLOOKUP($D22, 'SP Per G'!$A$2:$D$1380, 3, FALSE)), L22, VLOOKUP($D22, 'SP Per G'!$A$2:$D$1380, 3, FALSE))</f>
        <v>#N/A</v>
      </c>
      <c r="H22" s="9" t="e">
        <f>VLOOKUP($D22, 'SP Per G'!$A$2:$D$1380, 4, FALSE)</f>
        <v>#N/A</v>
      </c>
      <c r="I22" s="9" t="e">
        <f>VLOOKUP($D22, Individual_Pitching___Dashboard[], 18, FALSE)</f>
        <v>#N/A</v>
      </c>
      <c r="J22" s="9" t="e">
        <f>VLOOKUP($D22, Individual_Pitching___Dashboard[], 20, FALSE)</f>
        <v>#N/A</v>
      </c>
      <c r="K22" s="9" t="e">
        <f>VLOOKUP($D22, Individual_Pitching___Advanced[], 21,FALSE)</f>
        <v>#N/A</v>
      </c>
      <c r="L22" s="9" t="e">
        <f>VLOOKUP($B22, 'Team Per G'!$A$2:$G$31, 7, FALSE)</f>
        <v>#N/A</v>
      </c>
      <c r="M22" s="9" t="e">
        <f>VLOOKUP($B22, 'FanGraphs - Team WAR Projected'!$B$2:$E$31, 3, FALSE)/162</f>
        <v>#N/A</v>
      </c>
      <c r="N22" s="9" t="e">
        <f>VLOOKUP($B22, Team_Pitching___Advanced[[Team]:[xFIP]], 19,FALSE)</f>
        <v>#N/A</v>
      </c>
      <c r="O22" s="9" t="e">
        <f>VLOOKUP($B22, Team_Pitching___Advanced[], 20, FALSE)</f>
        <v>#N/A</v>
      </c>
      <c r="P22" s="9" t="e">
        <f>VLOOKUP($B22, Team_Batting___Dashboard[[Team]:[wOBA]], 16, FALSE)</f>
        <v>#N/A</v>
      </c>
      <c r="Q22" s="9" t="e">
        <f>VLOOKUP($B22, Team_Batting___Advanced[[Team]:[OPS]], 9, FALSE)</f>
        <v>#N/A</v>
      </c>
      <c r="R22" s="9" t="e">
        <f>VLOOKUP($B22, Team_Batting___Advanced[], 19, FALSE)</f>
        <v>#N/A</v>
      </c>
      <c r="S22" s="9" t="e">
        <f>VLOOKUP($B22, 'Team Per G'!$A$2:$G$31, 3, FALSE)</f>
        <v>#N/A</v>
      </c>
      <c r="T22" s="9" t="e">
        <f>VLOOKUP($B22, 'Team Per G'!$A$2:$G$31, 5, FALSE)</f>
        <v>#N/A</v>
      </c>
      <c r="U22" s="9" t="e">
        <f>VLOOKUP($B22, 'Team Per G'!$A$2:$G$31, 4, FALSE)</f>
        <v>#N/A</v>
      </c>
      <c r="V22" s="9" t="e">
        <f>VLOOKUP($B22, Team_Batting___Dashboard[], 22, FALSE)/$F22</f>
        <v>#N/A</v>
      </c>
      <c r="W22" s="9" t="e">
        <f>VLOOKUP($B22, 'FanGraphs - Team WAR Projected'!$B$2:$E$31, 4, FALSE)/162</f>
        <v>#N/A</v>
      </c>
      <c r="X22" s="9" t="e">
        <f>VLOOKUP($B22, FanGraphs_Standings[[Abbreviation]:[2024 Year to Date RS/G]], 6, FALSE)/$F22</f>
        <v>#N/A</v>
      </c>
      <c r="Y22" s="9" t="e">
        <f>VLOOKUP($B22, FanGraphs_Standings[[Abbreviation]:[2024 Projected Full Season RDif]], 19, FALSE)/162</f>
        <v>#N/A</v>
      </c>
      <c r="Z22" s="9" t="e">
        <f>VLOOKUP($B22, FanGraphs_Standings[[Abbreviation]:[2024 Projected Full Season RDif]], 5, FALSE)</f>
        <v>#N/A</v>
      </c>
      <c r="AA22" s="9" t="e">
        <f>VLOOKUP($B22, FanGraphs_Standings[[Abbreviation]:[2024 Projected Full Season W%]], 18, FALSE)</f>
        <v>#N/A</v>
      </c>
      <c r="AB22" s="9" t="e">
        <f>VLOOKUP($B22, 'Home Field Adv'!$A$2:$I$31, 9, FALSE)</f>
        <v>#N/A</v>
      </c>
      <c r="AC22" s="9" t="e">
        <f>VLOOKUP($C22, FanGraphs_Standings[[Abbreviation]:[2024 Year to Date G]], 2, FALSE)</f>
        <v>#N/A</v>
      </c>
      <c r="AD22" s="9" t="e">
        <f>VLOOKUP($E22, 'SP Per G'!$A$2:$D$1380, 3, FALSE)</f>
        <v>#N/A</v>
      </c>
      <c r="AE22" s="9" t="e">
        <f>VLOOKUP($E22, 'SP Per G'!$A$2:$D$1380, 4, FALSE)</f>
        <v>#N/A</v>
      </c>
      <c r="AF22" s="9" t="e">
        <f>VLOOKUP($E22, Individual_Pitching___Dashboard[], 18, FALSE)</f>
        <v>#N/A</v>
      </c>
      <c r="AG22" s="9" t="e">
        <f>VLOOKUP($E22, Individual_Pitching___Dashboard[], 20, FALSE)</f>
        <v>#N/A</v>
      </c>
      <c r="AH22" s="9" t="e">
        <f>VLOOKUP($E22, Individual_Pitching___Advanced[], 21,FALSE)</f>
        <v>#N/A</v>
      </c>
      <c r="AI22" s="9" t="e">
        <f>VLOOKUP($C22, 'Team Per G'!$A$2:$G$31, 7, FALSE)</f>
        <v>#N/A</v>
      </c>
      <c r="AJ22" s="9" t="e">
        <f>VLOOKUP($C22, 'FanGraphs - Team WAR Projected'!$B$2:$E$31, 3, FALSE)/162</f>
        <v>#N/A</v>
      </c>
      <c r="AK22" s="9" t="e">
        <f>VLOOKUP($C22, Team_Pitching___Advanced[[Team]:[xFIP]], 19,FALSE)</f>
        <v>#N/A</v>
      </c>
      <c r="AL22" s="9" t="e">
        <f>VLOOKUP($C22, Team_Pitching___Advanced[], 20, FALSE)</f>
        <v>#N/A</v>
      </c>
      <c r="AM22" s="9" t="e">
        <f>VLOOKUP($C22, Team_Batting___Dashboard[[Team]:[wOBA]], 16, FALSE)</f>
        <v>#N/A</v>
      </c>
      <c r="AN22" s="9" t="e">
        <f>VLOOKUP($C22, Team_Batting___Advanced[[Team]:[OPS]], 9, FALSE)</f>
        <v>#N/A</v>
      </c>
      <c r="AO22" s="9" t="e">
        <f>VLOOKUP($C22, Team_Batting___Advanced[], 19, FALSE)</f>
        <v>#N/A</v>
      </c>
      <c r="AP22" s="9" t="e">
        <f>VLOOKUP($C22, 'Team Per G'!$A$2:$G$31, 3, FALSE)</f>
        <v>#N/A</v>
      </c>
      <c r="AQ22" s="9" t="e">
        <f>VLOOKUP($C22, 'Team Per G'!$A$2:$G$31, 5, FALSE)</f>
        <v>#N/A</v>
      </c>
      <c r="AR22" s="9" t="e">
        <f>VLOOKUP($C22, 'Team Per G'!$A$2:$G$31, 4, FALSE)</f>
        <v>#N/A</v>
      </c>
      <c r="AS22" s="9" t="e">
        <f>VLOOKUP($C22, Team_Batting___Dashboard[], 22, FALSE)/$AC22</f>
        <v>#N/A</v>
      </c>
      <c r="AT22" s="9" t="e">
        <f>VLOOKUP($C22, 'FanGraphs - Team WAR Projected'!$B$2:$E$31, 4, FALSE)/162</f>
        <v>#N/A</v>
      </c>
      <c r="AU22" s="9" t="e">
        <f>VLOOKUP($C22, FanGraphs_Standings[[Abbreviation]:[2024 Year to Date RS/G]], 6, FALSE)/$AC22</f>
        <v>#N/A</v>
      </c>
      <c r="AV22" s="9" t="e">
        <f>VLOOKUP($C22, FanGraphs_Standings[[Abbreviation]:[2024 Projected Full Season RDif]], 19, FALSE)/162</f>
        <v>#N/A</v>
      </c>
      <c r="AW22" s="9" t="e">
        <f>VLOOKUP($C22, FanGraphs_Standings[[Abbreviation]:[2024 Projected Full Season RDif]], 5, FALSE)</f>
        <v>#N/A</v>
      </c>
      <c r="AX22" s="9" t="e">
        <f>VLOOKUP($C22, FanGraphs_Standings[[Abbreviation]:[2024 Projected Full Season W%]], 18, FALSE)</f>
        <v>#N/A</v>
      </c>
      <c r="AY22" s="9" t="e">
        <f>VLOOKUP($C22, 'Home Field Adv'!$A$2:$K$31, 11, FALSE)</f>
        <v>#N/A</v>
      </c>
      <c r="BB22" s="5" t="str">
        <f t="shared" si="0"/>
        <v/>
      </c>
      <c r="BC22" s="5" t="str">
        <f t="shared" si="1"/>
        <v/>
      </c>
      <c r="BD22" s="5" t="str">
        <f t="shared" si="2"/>
        <v/>
      </c>
    </row>
    <row r="23" spans="6:56" x14ac:dyDescent="0.45">
      <c r="F23" s="9" t="e">
        <f>VLOOKUP($B23, FanGraphs_Standings[[Abbreviation]:[2024 Year to Date G]], 2, FALSE)</f>
        <v>#N/A</v>
      </c>
      <c r="G23" s="9" t="e">
        <f>IF(ISERR(VLOOKUP($D23, 'SP Per G'!$A$2:$D$1380, 3, FALSE)), L23, VLOOKUP($D23, 'SP Per G'!$A$2:$D$1380, 3, FALSE))</f>
        <v>#N/A</v>
      </c>
      <c r="H23" s="9" t="e">
        <f>VLOOKUP($D23, 'SP Per G'!$A$2:$D$1380, 4, FALSE)</f>
        <v>#N/A</v>
      </c>
      <c r="I23" s="9" t="e">
        <f>VLOOKUP($D23, Individual_Pitching___Dashboard[], 18, FALSE)</f>
        <v>#N/A</v>
      </c>
      <c r="J23" s="9" t="e">
        <f>VLOOKUP($D23, Individual_Pitching___Dashboard[], 20, FALSE)</f>
        <v>#N/A</v>
      </c>
      <c r="K23" s="9" t="e">
        <f>VLOOKUP($D23, Individual_Pitching___Advanced[], 21,FALSE)</f>
        <v>#N/A</v>
      </c>
      <c r="L23" s="9" t="e">
        <f>VLOOKUP($B23, 'Team Per G'!$A$2:$G$31, 7, FALSE)</f>
        <v>#N/A</v>
      </c>
      <c r="M23" s="9" t="e">
        <f>VLOOKUP($B23, 'FanGraphs - Team WAR Projected'!$B$2:$E$31, 3, FALSE)/162</f>
        <v>#N/A</v>
      </c>
      <c r="N23" s="9" t="e">
        <f>VLOOKUP($B23, Team_Pitching___Advanced[[Team]:[xFIP]], 19,FALSE)</f>
        <v>#N/A</v>
      </c>
      <c r="O23" s="9" t="e">
        <f>VLOOKUP($B23, Team_Pitching___Advanced[], 20, FALSE)</f>
        <v>#N/A</v>
      </c>
      <c r="P23" s="9" t="e">
        <f>VLOOKUP($B23, Team_Batting___Dashboard[[Team]:[wOBA]], 16, FALSE)</f>
        <v>#N/A</v>
      </c>
      <c r="Q23" s="9" t="e">
        <f>VLOOKUP($B23, Team_Batting___Advanced[[Team]:[OPS]], 9, FALSE)</f>
        <v>#N/A</v>
      </c>
      <c r="R23" s="9" t="e">
        <f>VLOOKUP($B23, Team_Batting___Advanced[], 19, FALSE)</f>
        <v>#N/A</v>
      </c>
      <c r="S23" s="9" t="e">
        <f>VLOOKUP($B23, 'Team Per G'!$A$2:$G$31, 3, FALSE)</f>
        <v>#N/A</v>
      </c>
      <c r="T23" s="9" t="e">
        <f>VLOOKUP($B23, 'Team Per G'!$A$2:$G$31, 5, FALSE)</f>
        <v>#N/A</v>
      </c>
      <c r="U23" s="9" t="e">
        <f>VLOOKUP($B23, 'Team Per G'!$A$2:$G$31, 4, FALSE)</f>
        <v>#N/A</v>
      </c>
      <c r="V23" s="9" t="e">
        <f>VLOOKUP($B23, Team_Batting___Dashboard[], 22, FALSE)/$F23</f>
        <v>#N/A</v>
      </c>
      <c r="W23" s="9" t="e">
        <f>VLOOKUP($B23, 'FanGraphs - Team WAR Projected'!$B$2:$E$31, 4, FALSE)/162</f>
        <v>#N/A</v>
      </c>
      <c r="X23" s="9" t="e">
        <f>VLOOKUP($B23, FanGraphs_Standings[[Abbreviation]:[2024 Year to Date RS/G]], 6, FALSE)/$F23</f>
        <v>#N/A</v>
      </c>
      <c r="Y23" s="9" t="e">
        <f>VLOOKUP($B23, FanGraphs_Standings[[Abbreviation]:[2024 Projected Full Season RDif]], 19, FALSE)/162</f>
        <v>#N/A</v>
      </c>
      <c r="Z23" s="9" t="e">
        <f>VLOOKUP($B23, FanGraphs_Standings[[Abbreviation]:[2024 Projected Full Season RDif]], 5, FALSE)</f>
        <v>#N/A</v>
      </c>
      <c r="AA23" s="9" t="e">
        <f>VLOOKUP($B23, FanGraphs_Standings[[Abbreviation]:[2024 Projected Full Season W%]], 18, FALSE)</f>
        <v>#N/A</v>
      </c>
      <c r="AB23" s="9" t="e">
        <f>VLOOKUP($B23, 'Home Field Adv'!$A$2:$I$31, 9, FALSE)</f>
        <v>#N/A</v>
      </c>
      <c r="AC23" s="9" t="e">
        <f>VLOOKUP($C23, FanGraphs_Standings[[Abbreviation]:[2024 Year to Date G]], 2, FALSE)</f>
        <v>#N/A</v>
      </c>
      <c r="AD23" s="9" t="e">
        <f>VLOOKUP($E23, 'SP Per G'!$A$2:$D$1380, 3, FALSE)</f>
        <v>#N/A</v>
      </c>
      <c r="AE23" s="9" t="e">
        <f>VLOOKUP($E23, 'SP Per G'!$A$2:$D$1380, 4, FALSE)</f>
        <v>#N/A</v>
      </c>
      <c r="AF23" s="9" t="e">
        <f>VLOOKUP($E23, Individual_Pitching___Dashboard[], 18, FALSE)</f>
        <v>#N/A</v>
      </c>
      <c r="AG23" s="9" t="e">
        <f>VLOOKUP($E23, Individual_Pitching___Dashboard[], 20, FALSE)</f>
        <v>#N/A</v>
      </c>
      <c r="AH23" s="9" t="e">
        <f>VLOOKUP($E23, Individual_Pitching___Advanced[], 21,FALSE)</f>
        <v>#N/A</v>
      </c>
      <c r="AI23" s="9" t="e">
        <f>VLOOKUP($C23, 'Team Per G'!$A$2:$G$31, 7, FALSE)</f>
        <v>#N/A</v>
      </c>
      <c r="AJ23" s="9" t="e">
        <f>VLOOKUP($C23, 'FanGraphs - Team WAR Projected'!$B$2:$E$31, 3, FALSE)/162</f>
        <v>#N/A</v>
      </c>
      <c r="AK23" s="9" t="e">
        <f>VLOOKUP($C23, Team_Pitching___Advanced[[Team]:[xFIP]], 19,FALSE)</f>
        <v>#N/A</v>
      </c>
      <c r="AL23" s="9" t="e">
        <f>VLOOKUP($C23, Team_Pitching___Advanced[], 20, FALSE)</f>
        <v>#N/A</v>
      </c>
      <c r="AM23" s="9" t="e">
        <f>VLOOKUP($C23, Team_Batting___Dashboard[[Team]:[wOBA]], 16, FALSE)</f>
        <v>#N/A</v>
      </c>
      <c r="AN23" s="9" t="e">
        <f>VLOOKUP($C23, Team_Batting___Advanced[[Team]:[OPS]], 9, FALSE)</f>
        <v>#N/A</v>
      </c>
      <c r="AO23" s="9" t="e">
        <f>VLOOKUP($C23, Team_Batting___Advanced[], 19, FALSE)</f>
        <v>#N/A</v>
      </c>
      <c r="AP23" s="9" t="e">
        <f>VLOOKUP($C23, 'Team Per G'!$A$2:$G$31, 3, FALSE)</f>
        <v>#N/A</v>
      </c>
      <c r="AQ23" s="9" t="e">
        <f>VLOOKUP($C23, 'Team Per G'!$A$2:$G$31, 5, FALSE)</f>
        <v>#N/A</v>
      </c>
      <c r="AR23" s="9" t="e">
        <f>VLOOKUP($C23, 'Team Per G'!$A$2:$G$31, 4, FALSE)</f>
        <v>#N/A</v>
      </c>
      <c r="AS23" s="9" t="e">
        <f>VLOOKUP($C23, Team_Batting___Dashboard[], 22, FALSE)/$AC23</f>
        <v>#N/A</v>
      </c>
      <c r="AT23" s="9" t="e">
        <f>VLOOKUP($C23, 'FanGraphs - Team WAR Projected'!$B$2:$E$31, 4, FALSE)/162</f>
        <v>#N/A</v>
      </c>
      <c r="AU23" s="9" t="e">
        <f>VLOOKUP($C23, FanGraphs_Standings[[Abbreviation]:[2024 Year to Date RS/G]], 6, FALSE)/$AC23</f>
        <v>#N/A</v>
      </c>
      <c r="AV23" s="9" t="e">
        <f>VLOOKUP($C23, FanGraphs_Standings[[Abbreviation]:[2024 Projected Full Season RDif]], 19, FALSE)/162</f>
        <v>#N/A</v>
      </c>
      <c r="AW23" s="9" t="e">
        <f>VLOOKUP($C23, FanGraphs_Standings[[Abbreviation]:[2024 Projected Full Season RDif]], 5, FALSE)</f>
        <v>#N/A</v>
      </c>
      <c r="AX23" s="9" t="e">
        <f>VLOOKUP($C23, FanGraphs_Standings[[Abbreviation]:[2024 Projected Full Season W%]], 18, FALSE)</f>
        <v>#N/A</v>
      </c>
      <c r="AY23" s="9" t="e">
        <f>VLOOKUP($C23, 'Home Field Adv'!$A$2:$K$31, 11, FALSE)</f>
        <v>#N/A</v>
      </c>
      <c r="BB23" s="5" t="str">
        <f t="shared" si="0"/>
        <v/>
      </c>
      <c r="BC23" s="5" t="str">
        <f t="shared" si="1"/>
        <v/>
      </c>
      <c r="BD23" s="5" t="str">
        <f t="shared" si="2"/>
        <v/>
      </c>
    </row>
    <row r="24" spans="6:56" x14ac:dyDescent="0.45">
      <c r="F24" s="9" t="e">
        <f>VLOOKUP($B24, FanGraphs_Standings[[Abbreviation]:[2024 Year to Date G]], 2, FALSE)</f>
        <v>#N/A</v>
      </c>
      <c r="G24" s="9" t="e">
        <f>IF(ISERR(VLOOKUP($D24, 'SP Per G'!$A$2:$D$1380, 3, FALSE)), L24, VLOOKUP($D24, 'SP Per G'!$A$2:$D$1380, 3, FALSE))</f>
        <v>#N/A</v>
      </c>
      <c r="H24" s="9" t="e">
        <f>VLOOKUP($D24, 'SP Per G'!$A$2:$D$1380, 4, FALSE)</f>
        <v>#N/A</v>
      </c>
      <c r="I24" s="9" t="e">
        <f>VLOOKUP($D24, Individual_Pitching___Dashboard[], 18, FALSE)</f>
        <v>#N/A</v>
      </c>
      <c r="J24" s="9" t="e">
        <f>VLOOKUP($D24, Individual_Pitching___Dashboard[], 20, FALSE)</f>
        <v>#N/A</v>
      </c>
      <c r="K24" s="9" t="e">
        <f>VLOOKUP($D24, Individual_Pitching___Advanced[], 21,FALSE)</f>
        <v>#N/A</v>
      </c>
      <c r="L24" s="9" t="e">
        <f>VLOOKUP($B24, 'Team Per G'!$A$2:$G$31, 7, FALSE)</f>
        <v>#N/A</v>
      </c>
      <c r="M24" s="9" t="e">
        <f>VLOOKUP($B24, 'FanGraphs - Team WAR Projected'!$B$2:$E$31, 3, FALSE)/162</f>
        <v>#N/A</v>
      </c>
      <c r="N24" s="9" t="e">
        <f>VLOOKUP($B24, Team_Pitching___Advanced[[Team]:[xFIP]], 19,FALSE)</f>
        <v>#N/A</v>
      </c>
      <c r="O24" s="9" t="e">
        <f>VLOOKUP($B24, Team_Pitching___Advanced[], 20, FALSE)</f>
        <v>#N/A</v>
      </c>
      <c r="P24" s="9" t="e">
        <f>VLOOKUP($B24, Team_Batting___Dashboard[[Team]:[wOBA]], 16, FALSE)</f>
        <v>#N/A</v>
      </c>
      <c r="Q24" s="9" t="e">
        <f>VLOOKUP($B24, Team_Batting___Advanced[[Team]:[OPS]], 9, FALSE)</f>
        <v>#N/A</v>
      </c>
      <c r="R24" s="9" t="e">
        <f>VLOOKUP($B24, Team_Batting___Advanced[], 19, FALSE)</f>
        <v>#N/A</v>
      </c>
      <c r="S24" s="9" t="e">
        <f>VLOOKUP($B24, 'Team Per G'!$A$2:$G$31, 3, FALSE)</f>
        <v>#N/A</v>
      </c>
      <c r="T24" s="9" t="e">
        <f>VLOOKUP($B24, 'Team Per G'!$A$2:$G$31, 5, FALSE)</f>
        <v>#N/A</v>
      </c>
      <c r="U24" s="9" t="e">
        <f>VLOOKUP($B24, 'Team Per G'!$A$2:$G$31, 4, FALSE)</f>
        <v>#N/A</v>
      </c>
      <c r="V24" s="9" t="e">
        <f>VLOOKUP($B24, Team_Batting___Dashboard[], 22, FALSE)/$F24</f>
        <v>#N/A</v>
      </c>
      <c r="W24" s="9" t="e">
        <f>VLOOKUP($B24, 'FanGraphs - Team WAR Projected'!$B$2:$E$31, 4, FALSE)/162</f>
        <v>#N/A</v>
      </c>
      <c r="X24" s="9" t="e">
        <f>VLOOKUP($B24, FanGraphs_Standings[[Abbreviation]:[2024 Year to Date RS/G]], 6, FALSE)/$F24</f>
        <v>#N/A</v>
      </c>
      <c r="Y24" s="9" t="e">
        <f>VLOOKUP($B24, FanGraphs_Standings[[Abbreviation]:[2024 Projected Full Season RDif]], 19, FALSE)/162</f>
        <v>#N/A</v>
      </c>
      <c r="Z24" s="9" t="e">
        <f>VLOOKUP($B24, FanGraphs_Standings[[Abbreviation]:[2024 Projected Full Season RDif]], 5, FALSE)</f>
        <v>#N/A</v>
      </c>
      <c r="AA24" s="9" t="e">
        <f>VLOOKUP($B24, FanGraphs_Standings[[Abbreviation]:[2024 Projected Full Season W%]], 18, FALSE)</f>
        <v>#N/A</v>
      </c>
      <c r="AB24" s="9" t="e">
        <f>VLOOKUP($B24, 'Home Field Adv'!$A$2:$I$31, 9, FALSE)</f>
        <v>#N/A</v>
      </c>
      <c r="AC24" s="9" t="e">
        <f>VLOOKUP($C24, FanGraphs_Standings[[Abbreviation]:[2024 Year to Date G]], 2, FALSE)</f>
        <v>#N/A</v>
      </c>
      <c r="AD24" s="9" t="e">
        <f>VLOOKUP($E24, 'SP Per G'!$A$2:$D$1380, 3, FALSE)</f>
        <v>#N/A</v>
      </c>
      <c r="AE24" s="9" t="e">
        <f>VLOOKUP($E24, 'SP Per G'!$A$2:$D$1380, 4, FALSE)</f>
        <v>#N/A</v>
      </c>
      <c r="AF24" s="9" t="e">
        <f>VLOOKUP($E24, Individual_Pitching___Dashboard[], 18, FALSE)</f>
        <v>#N/A</v>
      </c>
      <c r="AG24" s="9" t="e">
        <f>VLOOKUP($E24, Individual_Pitching___Dashboard[], 20, FALSE)</f>
        <v>#N/A</v>
      </c>
      <c r="AH24" s="9" t="e">
        <f>VLOOKUP($E24, Individual_Pitching___Advanced[], 21,FALSE)</f>
        <v>#N/A</v>
      </c>
      <c r="AI24" s="9" t="e">
        <f>VLOOKUP($C24, 'Team Per G'!$A$2:$G$31, 7, FALSE)</f>
        <v>#N/A</v>
      </c>
      <c r="AJ24" s="9" t="e">
        <f>VLOOKUP($C24, 'FanGraphs - Team WAR Projected'!$B$2:$E$31, 3, FALSE)/162</f>
        <v>#N/A</v>
      </c>
      <c r="AK24" s="9" t="e">
        <f>VLOOKUP($C24, Team_Pitching___Advanced[[Team]:[xFIP]], 19,FALSE)</f>
        <v>#N/A</v>
      </c>
      <c r="AL24" s="9" t="e">
        <f>VLOOKUP($C24, Team_Pitching___Advanced[], 20, FALSE)</f>
        <v>#N/A</v>
      </c>
      <c r="AM24" s="9" t="e">
        <f>VLOOKUP($C24, Team_Batting___Dashboard[[Team]:[wOBA]], 16, FALSE)</f>
        <v>#N/A</v>
      </c>
      <c r="AN24" s="9" t="e">
        <f>VLOOKUP($C24, Team_Batting___Advanced[[Team]:[OPS]], 9, FALSE)</f>
        <v>#N/A</v>
      </c>
      <c r="AO24" s="9" t="e">
        <f>VLOOKUP($C24, Team_Batting___Advanced[], 19, FALSE)</f>
        <v>#N/A</v>
      </c>
      <c r="AP24" s="9" t="e">
        <f>VLOOKUP($C24, 'Team Per G'!$A$2:$G$31, 3, FALSE)</f>
        <v>#N/A</v>
      </c>
      <c r="AQ24" s="9" t="e">
        <f>VLOOKUP($C24, 'Team Per G'!$A$2:$G$31, 5, FALSE)</f>
        <v>#N/A</v>
      </c>
      <c r="AR24" s="9" t="e">
        <f>VLOOKUP($C24, 'Team Per G'!$A$2:$G$31, 4, FALSE)</f>
        <v>#N/A</v>
      </c>
      <c r="AS24" s="9" t="e">
        <f>VLOOKUP($C24, Team_Batting___Dashboard[], 22, FALSE)/$AC24</f>
        <v>#N/A</v>
      </c>
      <c r="AT24" s="9" t="e">
        <f>VLOOKUP($C24, 'FanGraphs - Team WAR Projected'!$B$2:$E$31, 4, FALSE)/162</f>
        <v>#N/A</v>
      </c>
      <c r="AU24" s="9" t="e">
        <f>VLOOKUP($C24, FanGraphs_Standings[[Abbreviation]:[2024 Year to Date RS/G]], 6, FALSE)/$AC24</f>
        <v>#N/A</v>
      </c>
      <c r="AV24" s="9" t="e">
        <f>VLOOKUP($C24, FanGraphs_Standings[[Abbreviation]:[2024 Projected Full Season RDif]], 19, FALSE)/162</f>
        <v>#N/A</v>
      </c>
      <c r="AW24" s="9" t="e">
        <f>VLOOKUP($C24, FanGraphs_Standings[[Abbreviation]:[2024 Projected Full Season RDif]], 5, FALSE)</f>
        <v>#N/A</v>
      </c>
      <c r="AX24" s="9" t="e">
        <f>VLOOKUP($C24, FanGraphs_Standings[[Abbreviation]:[2024 Projected Full Season W%]], 18, FALSE)</f>
        <v>#N/A</v>
      </c>
      <c r="AY24" s="9" t="e">
        <f>VLOOKUP($C24, 'Home Field Adv'!$A$2:$K$31, 11, FALSE)</f>
        <v>#N/A</v>
      </c>
      <c r="BB24" s="5" t="str">
        <f t="shared" si="0"/>
        <v/>
      </c>
      <c r="BC24" s="5" t="str">
        <f t="shared" si="1"/>
        <v/>
      </c>
      <c r="BD24" s="5" t="str">
        <f t="shared" si="2"/>
        <v/>
      </c>
    </row>
    <row r="25" spans="6:56" x14ac:dyDescent="0.45">
      <c r="F25" s="9" t="e">
        <f>VLOOKUP($B25, FanGraphs_Standings[[Abbreviation]:[2024 Year to Date G]], 2, FALSE)</f>
        <v>#N/A</v>
      </c>
      <c r="G25" s="9" t="e">
        <f>IF(ISERR(VLOOKUP($D25, 'SP Per G'!$A$2:$D$1380, 3, FALSE)), L25, VLOOKUP($D25, 'SP Per G'!$A$2:$D$1380, 3, FALSE))</f>
        <v>#N/A</v>
      </c>
      <c r="H25" s="9" t="e">
        <f>VLOOKUP($D25, 'SP Per G'!$A$2:$D$1380, 4, FALSE)</f>
        <v>#N/A</v>
      </c>
      <c r="I25" s="9" t="e">
        <f>VLOOKUP($D25, Individual_Pitching___Dashboard[], 18, FALSE)</f>
        <v>#N/A</v>
      </c>
      <c r="J25" s="9" t="e">
        <f>VLOOKUP($D25, Individual_Pitching___Dashboard[], 20, FALSE)</f>
        <v>#N/A</v>
      </c>
      <c r="K25" s="9" t="e">
        <f>VLOOKUP($D25, Individual_Pitching___Advanced[], 21,FALSE)</f>
        <v>#N/A</v>
      </c>
      <c r="L25" s="9" t="e">
        <f>VLOOKUP($B25, 'Team Per G'!$A$2:$G$31, 7, FALSE)</f>
        <v>#N/A</v>
      </c>
      <c r="M25" s="9" t="e">
        <f>VLOOKUP($B25, 'FanGraphs - Team WAR Projected'!$B$2:$E$31, 3, FALSE)/162</f>
        <v>#N/A</v>
      </c>
      <c r="N25" s="9" t="e">
        <f>VLOOKUP($B25, Team_Pitching___Advanced[[Team]:[xFIP]], 19,FALSE)</f>
        <v>#N/A</v>
      </c>
      <c r="O25" s="9" t="e">
        <f>VLOOKUP($B25, Team_Pitching___Advanced[], 20, FALSE)</f>
        <v>#N/A</v>
      </c>
      <c r="P25" s="9" t="e">
        <f>VLOOKUP($B25, Team_Batting___Dashboard[[Team]:[wOBA]], 16, FALSE)</f>
        <v>#N/A</v>
      </c>
      <c r="Q25" s="9" t="e">
        <f>VLOOKUP($B25, Team_Batting___Advanced[[Team]:[OPS]], 9, FALSE)</f>
        <v>#N/A</v>
      </c>
      <c r="R25" s="9" t="e">
        <f>VLOOKUP($B25, Team_Batting___Advanced[], 19, FALSE)</f>
        <v>#N/A</v>
      </c>
      <c r="S25" s="9" t="e">
        <f>VLOOKUP($B25, 'Team Per G'!$A$2:$G$31, 3, FALSE)</f>
        <v>#N/A</v>
      </c>
      <c r="T25" s="9" t="e">
        <f>VLOOKUP($B25, 'Team Per G'!$A$2:$G$31, 5, FALSE)</f>
        <v>#N/A</v>
      </c>
      <c r="U25" s="9" t="e">
        <f>VLOOKUP($B25, 'Team Per G'!$A$2:$G$31, 4, FALSE)</f>
        <v>#N/A</v>
      </c>
      <c r="V25" s="9" t="e">
        <f>VLOOKUP($B25, Team_Batting___Dashboard[], 22, FALSE)/$F25</f>
        <v>#N/A</v>
      </c>
      <c r="W25" s="9" t="e">
        <f>VLOOKUP($B25, 'FanGraphs - Team WAR Projected'!$B$2:$E$31, 4, FALSE)/162</f>
        <v>#N/A</v>
      </c>
      <c r="X25" s="9" t="e">
        <f>VLOOKUP($B25, FanGraphs_Standings[[Abbreviation]:[2024 Year to Date RS/G]], 6, FALSE)/$F25</f>
        <v>#N/A</v>
      </c>
      <c r="Y25" s="9" t="e">
        <f>VLOOKUP($B25, FanGraphs_Standings[[Abbreviation]:[2024 Projected Full Season RDif]], 19, FALSE)/162</f>
        <v>#N/A</v>
      </c>
      <c r="Z25" s="9" t="e">
        <f>VLOOKUP($B25, FanGraphs_Standings[[Abbreviation]:[2024 Projected Full Season RDif]], 5, FALSE)</f>
        <v>#N/A</v>
      </c>
      <c r="AA25" s="9" t="e">
        <f>VLOOKUP($B25, FanGraphs_Standings[[Abbreviation]:[2024 Projected Full Season W%]], 18, FALSE)</f>
        <v>#N/A</v>
      </c>
      <c r="AB25" s="9" t="e">
        <f>VLOOKUP($B25, 'Home Field Adv'!$A$2:$I$31, 9, FALSE)</f>
        <v>#N/A</v>
      </c>
      <c r="AC25" s="9" t="e">
        <f>VLOOKUP($C25, FanGraphs_Standings[[Abbreviation]:[2024 Year to Date G]], 2, FALSE)</f>
        <v>#N/A</v>
      </c>
      <c r="AD25" s="9" t="e">
        <f>VLOOKUP($E25, 'SP Per G'!$A$2:$D$1380, 3, FALSE)</f>
        <v>#N/A</v>
      </c>
      <c r="AE25" s="9" t="e">
        <f>VLOOKUP($E25, 'SP Per G'!$A$2:$D$1380, 4, FALSE)</f>
        <v>#N/A</v>
      </c>
      <c r="AF25" s="9" t="e">
        <f>VLOOKUP($E25, Individual_Pitching___Dashboard[], 18, FALSE)</f>
        <v>#N/A</v>
      </c>
      <c r="AG25" s="9" t="e">
        <f>VLOOKUP($E25, Individual_Pitching___Dashboard[], 20, FALSE)</f>
        <v>#N/A</v>
      </c>
      <c r="AH25" s="9" t="e">
        <f>VLOOKUP($E25, Individual_Pitching___Advanced[], 21,FALSE)</f>
        <v>#N/A</v>
      </c>
      <c r="AI25" s="9" t="e">
        <f>VLOOKUP($C25, 'Team Per G'!$A$2:$G$31, 7, FALSE)</f>
        <v>#N/A</v>
      </c>
      <c r="AJ25" s="9" t="e">
        <f>VLOOKUP($C25, 'FanGraphs - Team WAR Projected'!$B$2:$E$31, 3, FALSE)/162</f>
        <v>#N/A</v>
      </c>
      <c r="AK25" s="9" t="e">
        <f>VLOOKUP($C25, Team_Pitching___Advanced[[Team]:[xFIP]], 19,FALSE)</f>
        <v>#N/A</v>
      </c>
      <c r="AL25" s="9" t="e">
        <f>VLOOKUP($C25, Team_Pitching___Advanced[], 20, FALSE)</f>
        <v>#N/A</v>
      </c>
      <c r="AM25" s="9" t="e">
        <f>VLOOKUP($C25, Team_Batting___Dashboard[[Team]:[wOBA]], 16, FALSE)</f>
        <v>#N/A</v>
      </c>
      <c r="AN25" s="9" t="e">
        <f>VLOOKUP($C25, Team_Batting___Advanced[[Team]:[OPS]], 9, FALSE)</f>
        <v>#N/A</v>
      </c>
      <c r="AO25" s="9" t="e">
        <f>VLOOKUP($C25, Team_Batting___Advanced[], 19, FALSE)</f>
        <v>#N/A</v>
      </c>
      <c r="AP25" s="9" t="e">
        <f>VLOOKUP($C25, 'Team Per G'!$A$2:$G$31, 3, FALSE)</f>
        <v>#N/A</v>
      </c>
      <c r="AQ25" s="9" t="e">
        <f>VLOOKUP($C25, 'Team Per G'!$A$2:$G$31, 5, FALSE)</f>
        <v>#N/A</v>
      </c>
      <c r="AR25" s="9" t="e">
        <f>VLOOKUP($C25, 'Team Per G'!$A$2:$G$31, 4, FALSE)</f>
        <v>#N/A</v>
      </c>
      <c r="AS25" s="9" t="e">
        <f>VLOOKUP($C25, Team_Batting___Dashboard[], 22, FALSE)/$AC25</f>
        <v>#N/A</v>
      </c>
      <c r="AT25" s="9" t="e">
        <f>VLOOKUP($C25, 'FanGraphs - Team WAR Projected'!$B$2:$E$31, 4, FALSE)/162</f>
        <v>#N/A</v>
      </c>
      <c r="AU25" s="9" t="e">
        <f>VLOOKUP($C25, FanGraphs_Standings[[Abbreviation]:[2024 Year to Date RS/G]], 6, FALSE)/$AC25</f>
        <v>#N/A</v>
      </c>
      <c r="AV25" s="9" t="e">
        <f>VLOOKUP($C25, FanGraphs_Standings[[Abbreviation]:[2024 Projected Full Season RDif]], 19, FALSE)/162</f>
        <v>#N/A</v>
      </c>
      <c r="AW25" s="9" t="e">
        <f>VLOOKUP($C25, FanGraphs_Standings[[Abbreviation]:[2024 Projected Full Season RDif]], 5, FALSE)</f>
        <v>#N/A</v>
      </c>
      <c r="AX25" s="9" t="e">
        <f>VLOOKUP($C25, FanGraphs_Standings[[Abbreviation]:[2024 Projected Full Season W%]], 18, FALSE)</f>
        <v>#N/A</v>
      </c>
      <c r="AY25" s="9" t="e">
        <f>VLOOKUP($C25, 'Home Field Adv'!$A$2:$K$31, 11, FALSE)</f>
        <v>#N/A</v>
      </c>
      <c r="BB25" s="5" t="str">
        <f t="shared" si="0"/>
        <v/>
      </c>
      <c r="BC25" s="5" t="str">
        <f t="shared" si="1"/>
        <v/>
      </c>
      <c r="BD25" s="5" t="str">
        <f t="shared" si="2"/>
        <v/>
      </c>
    </row>
    <row r="26" spans="6:56" x14ac:dyDescent="0.45">
      <c r="F26" s="9" t="e">
        <f>VLOOKUP($B26, FanGraphs_Standings[[Abbreviation]:[2024 Year to Date G]], 2, FALSE)</f>
        <v>#N/A</v>
      </c>
      <c r="G26" s="9" t="e">
        <f>IF(ISERR(VLOOKUP($D26, 'SP Per G'!$A$2:$D$1380, 3, FALSE)), L26, VLOOKUP($D26, 'SP Per G'!$A$2:$D$1380, 3, FALSE))</f>
        <v>#N/A</v>
      </c>
      <c r="H26" s="9" t="e">
        <f>VLOOKUP($D26, 'SP Per G'!$A$2:$D$1380, 4, FALSE)</f>
        <v>#N/A</v>
      </c>
      <c r="I26" s="9" t="e">
        <f>VLOOKUP($D26, Individual_Pitching___Dashboard[], 18, FALSE)</f>
        <v>#N/A</v>
      </c>
      <c r="J26" s="9" t="e">
        <f>VLOOKUP($D26, Individual_Pitching___Dashboard[], 20, FALSE)</f>
        <v>#N/A</v>
      </c>
      <c r="K26" s="9" t="e">
        <f>VLOOKUP($D26, Individual_Pitching___Advanced[], 21,FALSE)</f>
        <v>#N/A</v>
      </c>
      <c r="L26" s="9" t="e">
        <f>VLOOKUP($B26, 'Team Per G'!$A$2:$G$31, 7, FALSE)</f>
        <v>#N/A</v>
      </c>
      <c r="M26" s="9" t="e">
        <f>VLOOKUP($B26, 'FanGraphs - Team WAR Projected'!$B$2:$E$31, 3, FALSE)/162</f>
        <v>#N/A</v>
      </c>
      <c r="N26" s="9" t="e">
        <f>VLOOKUP($B26, Team_Pitching___Advanced[[Team]:[xFIP]], 19,FALSE)</f>
        <v>#N/A</v>
      </c>
      <c r="O26" s="9" t="e">
        <f>VLOOKUP($B26, Team_Pitching___Advanced[], 20, FALSE)</f>
        <v>#N/A</v>
      </c>
      <c r="P26" s="9" t="e">
        <f>VLOOKUP($B26, Team_Batting___Dashboard[[Team]:[wOBA]], 16, FALSE)</f>
        <v>#N/A</v>
      </c>
      <c r="Q26" s="9" t="e">
        <f>VLOOKUP($B26, Team_Batting___Advanced[[Team]:[OPS]], 9, FALSE)</f>
        <v>#N/A</v>
      </c>
      <c r="R26" s="9" t="e">
        <f>VLOOKUP($B26, Team_Batting___Advanced[], 19, FALSE)</f>
        <v>#N/A</v>
      </c>
      <c r="S26" s="9" t="e">
        <f>VLOOKUP($B26, 'Team Per G'!$A$2:$G$31, 3, FALSE)</f>
        <v>#N/A</v>
      </c>
      <c r="T26" s="9" t="e">
        <f>VLOOKUP($B26, 'Team Per G'!$A$2:$G$31, 5, FALSE)</f>
        <v>#N/A</v>
      </c>
      <c r="U26" s="9" t="e">
        <f>VLOOKUP($B26, 'Team Per G'!$A$2:$G$31, 4, FALSE)</f>
        <v>#N/A</v>
      </c>
      <c r="V26" s="9" t="e">
        <f>VLOOKUP($B26, Team_Batting___Dashboard[], 22, FALSE)/$F26</f>
        <v>#N/A</v>
      </c>
      <c r="W26" s="9" t="e">
        <f>VLOOKUP($B26, 'FanGraphs - Team WAR Projected'!$B$2:$E$31, 4, FALSE)/162</f>
        <v>#N/A</v>
      </c>
      <c r="X26" s="9" t="e">
        <f>VLOOKUP($B26, FanGraphs_Standings[[Abbreviation]:[2024 Year to Date RS/G]], 6, FALSE)/$F26</f>
        <v>#N/A</v>
      </c>
      <c r="Y26" s="9" t="e">
        <f>VLOOKUP($B26, FanGraphs_Standings[[Abbreviation]:[2024 Projected Full Season RDif]], 19, FALSE)/162</f>
        <v>#N/A</v>
      </c>
      <c r="Z26" s="9" t="e">
        <f>VLOOKUP($B26, FanGraphs_Standings[[Abbreviation]:[2024 Projected Full Season RDif]], 5, FALSE)</f>
        <v>#N/A</v>
      </c>
      <c r="AA26" s="9" t="e">
        <f>VLOOKUP($B26, FanGraphs_Standings[[Abbreviation]:[2024 Projected Full Season W%]], 18, FALSE)</f>
        <v>#N/A</v>
      </c>
      <c r="AB26" s="9" t="e">
        <f>VLOOKUP($B26, 'Home Field Adv'!$A$2:$I$31, 9, FALSE)</f>
        <v>#N/A</v>
      </c>
      <c r="AC26" s="9" t="e">
        <f>VLOOKUP($C26, FanGraphs_Standings[[Abbreviation]:[2024 Year to Date G]], 2, FALSE)</f>
        <v>#N/A</v>
      </c>
      <c r="AD26" s="9" t="e">
        <f>VLOOKUP($E26, 'SP Per G'!$A$2:$D$1380, 3, FALSE)</f>
        <v>#N/A</v>
      </c>
      <c r="AE26" s="9" t="e">
        <f>VLOOKUP($E26, 'SP Per G'!$A$2:$D$1380, 4, FALSE)</f>
        <v>#N/A</v>
      </c>
      <c r="AF26" s="9" t="e">
        <f>VLOOKUP($E26, Individual_Pitching___Dashboard[], 18, FALSE)</f>
        <v>#N/A</v>
      </c>
      <c r="AG26" s="9" t="e">
        <f>VLOOKUP($E26, Individual_Pitching___Dashboard[], 20, FALSE)</f>
        <v>#N/A</v>
      </c>
      <c r="AH26" s="9" t="e">
        <f>VLOOKUP($E26, Individual_Pitching___Advanced[], 21,FALSE)</f>
        <v>#N/A</v>
      </c>
      <c r="AI26" s="9" t="e">
        <f>VLOOKUP($C26, 'Team Per G'!$A$2:$G$31, 7, FALSE)</f>
        <v>#N/A</v>
      </c>
      <c r="AJ26" s="9" t="e">
        <f>VLOOKUP($C26, 'FanGraphs - Team WAR Projected'!$B$2:$E$31, 3, FALSE)/162</f>
        <v>#N/A</v>
      </c>
      <c r="AK26" s="9" t="e">
        <f>VLOOKUP($C26, Team_Pitching___Advanced[[Team]:[xFIP]], 19,FALSE)</f>
        <v>#N/A</v>
      </c>
      <c r="AL26" s="9" t="e">
        <f>VLOOKUP($C26, Team_Pitching___Advanced[], 20, FALSE)</f>
        <v>#N/A</v>
      </c>
      <c r="AM26" s="9" t="e">
        <f>VLOOKUP($C26, Team_Batting___Dashboard[[Team]:[wOBA]], 16, FALSE)</f>
        <v>#N/A</v>
      </c>
      <c r="AN26" s="9" t="e">
        <f>VLOOKUP($C26, Team_Batting___Advanced[[Team]:[OPS]], 9, FALSE)</f>
        <v>#N/A</v>
      </c>
      <c r="AO26" s="9" t="e">
        <f>VLOOKUP($C26, Team_Batting___Advanced[], 19, FALSE)</f>
        <v>#N/A</v>
      </c>
      <c r="AP26" s="9" t="e">
        <f>VLOOKUP($C26, 'Team Per G'!$A$2:$G$31, 3, FALSE)</f>
        <v>#N/A</v>
      </c>
      <c r="AQ26" s="9" t="e">
        <f>VLOOKUP($C26, 'Team Per G'!$A$2:$G$31, 5, FALSE)</f>
        <v>#N/A</v>
      </c>
      <c r="AR26" s="9" t="e">
        <f>VLOOKUP($C26, 'Team Per G'!$A$2:$G$31, 4, FALSE)</f>
        <v>#N/A</v>
      </c>
      <c r="AS26" s="9" t="e">
        <f>VLOOKUP($C26, Team_Batting___Dashboard[], 22, FALSE)/$AC26</f>
        <v>#N/A</v>
      </c>
      <c r="AT26" s="9" t="e">
        <f>VLOOKUP($C26, 'FanGraphs - Team WAR Projected'!$B$2:$E$31, 4, FALSE)/162</f>
        <v>#N/A</v>
      </c>
      <c r="AU26" s="9" t="e">
        <f>VLOOKUP($C26, FanGraphs_Standings[[Abbreviation]:[2024 Year to Date RS/G]], 6, FALSE)/$AC26</f>
        <v>#N/A</v>
      </c>
      <c r="AV26" s="9" t="e">
        <f>VLOOKUP($C26, FanGraphs_Standings[[Abbreviation]:[2024 Projected Full Season RDif]], 19, FALSE)/162</f>
        <v>#N/A</v>
      </c>
      <c r="AW26" s="9" t="e">
        <f>VLOOKUP($C26, FanGraphs_Standings[[Abbreviation]:[2024 Projected Full Season RDif]], 5, FALSE)</f>
        <v>#N/A</v>
      </c>
      <c r="AX26" s="9" t="e">
        <f>VLOOKUP($C26, FanGraphs_Standings[[Abbreviation]:[2024 Projected Full Season W%]], 18, FALSE)</f>
        <v>#N/A</v>
      </c>
      <c r="AY26" s="9" t="e">
        <f>VLOOKUP($C26, 'Home Field Adv'!$A$2:$K$31, 11, FALSE)</f>
        <v>#N/A</v>
      </c>
      <c r="BB26" s="5" t="str">
        <f t="shared" si="0"/>
        <v/>
      </c>
      <c r="BC26" s="5" t="str">
        <f t="shared" si="1"/>
        <v/>
      </c>
      <c r="BD26" s="5" t="str">
        <f t="shared" si="2"/>
        <v/>
      </c>
    </row>
    <row r="27" spans="6:56" x14ac:dyDescent="0.45">
      <c r="F27" s="9" t="e">
        <f>VLOOKUP($B27, FanGraphs_Standings[[Abbreviation]:[2024 Year to Date G]], 2, FALSE)</f>
        <v>#N/A</v>
      </c>
      <c r="G27" s="9" t="e">
        <f>IF(ISERR(VLOOKUP($D27, 'SP Per G'!$A$2:$D$1380, 3, FALSE)), L27, VLOOKUP($D27, 'SP Per G'!$A$2:$D$1380, 3, FALSE))</f>
        <v>#N/A</v>
      </c>
      <c r="H27" s="9" t="e">
        <f>VLOOKUP($D27, 'SP Per G'!$A$2:$D$1380, 4, FALSE)</f>
        <v>#N/A</v>
      </c>
      <c r="I27" s="9" t="e">
        <f>VLOOKUP($D27, Individual_Pitching___Dashboard[], 18, FALSE)</f>
        <v>#N/A</v>
      </c>
      <c r="J27" s="9" t="e">
        <f>VLOOKUP($D27, Individual_Pitching___Dashboard[], 20, FALSE)</f>
        <v>#N/A</v>
      </c>
      <c r="K27" s="9" t="e">
        <f>VLOOKUP($D27, Individual_Pitching___Advanced[], 21,FALSE)</f>
        <v>#N/A</v>
      </c>
      <c r="L27" s="9" t="e">
        <f>VLOOKUP($B27, 'Team Per G'!$A$2:$G$31, 7, FALSE)</f>
        <v>#N/A</v>
      </c>
      <c r="M27" s="9" t="e">
        <f>VLOOKUP($B27, 'FanGraphs - Team WAR Projected'!$B$2:$E$31, 3, FALSE)/162</f>
        <v>#N/A</v>
      </c>
      <c r="N27" s="9" t="e">
        <f>VLOOKUP($B27, Team_Pitching___Advanced[[Team]:[xFIP]], 19,FALSE)</f>
        <v>#N/A</v>
      </c>
      <c r="O27" s="9" t="e">
        <f>VLOOKUP($B27, Team_Pitching___Advanced[], 20, FALSE)</f>
        <v>#N/A</v>
      </c>
      <c r="P27" s="9" t="e">
        <f>VLOOKUP($B27, Team_Batting___Dashboard[[Team]:[wOBA]], 16, FALSE)</f>
        <v>#N/A</v>
      </c>
      <c r="Q27" s="9" t="e">
        <f>VLOOKUP($B27, Team_Batting___Advanced[[Team]:[OPS]], 9, FALSE)</f>
        <v>#N/A</v>
      </c>
      <c r="R27" s="9" t="e">
        <f>VLOOKUP($B27, Team_Batting___Advanced[], 19, FALSE)</f>
        <v>#N/A</v>
      </c>
      <c r="S27" s="9" t="e">
        <f>VLOOKUP($B27, 'Team Per G'!$A$2:$G$31, 3, FALSE)</f>
        <v>#N/A</v>
      </c>
      <c r="T27" s="9" t="e">
        <f>VLOOKUP($B27, 'Team Per G'!$A$2:$G$31, 5, FALSE)</f>
        <v>#N/A</v>
      </c>
      <c r="U27" s="9" t="e">
        <f>VLOOKUP($B27, 'Team Per G'!$A$2:$G$31, 4, FALSE)</f>
        <v>#N/A</v>
      </c>
      <c r="V27" s="9" t="e">
        <f>VLOOKUP($B27, Team_Batting___Dashboard[], 22, FALSE)/$F27</f>
        <v>#N/A</v>
      </c>
      <c r="W27" s="9" t="e">
        <f>VLOOKUP($B27, 'FanGraphs - Team WAR Projected'!$B$2:$E$31, 4, FALSE)/162</f>
        <v>#N/A</v>
      </c>
      <c r="X27" s="9" t="e">
        <f>VLOOKUP($B27, FanGraphs_Standings[[Abbreviation]:[2024 Year to Date RS/G]], 6, FALSE)/$F27</f>
        <v>#N/A</v>
      </c>
      <c r="Y27" s="9" t="e">
        <f>VLOOKUP($B27, FanGraphs_Standings[[Abbreviation]:[2024 Projected Full Season RDif]], 19, FALSE)/162</f>
        <v>#N/A</v>
      </c>
      <c r="Z27" s="9" t="e">
        <f>VLOOKUP($B27, FanGraphs_Standings[[Abbreviation]:[2024 Projected Full Season RDif]], 5, FALSE)</f>
        <v>#N/A</v>
      </c>
      <c r="AA27" s="9" t="e">
        <f>VLOOKUP($B27, FanGraphs_Standings[[Abbreviation]:[2024 Projected Full Season W%]], 18, FALSE)</f>
        <v>#N/A</v>
      </c>
      <c r="AB27" s="9" t="e">
        <f>VLOOKUP($B27, 'Home Field Adv'!$A$2:$I$31, 9, FALSE)</f>
        <v>#N/A</v>
      </c>
      <c r="AC27" s="9" t="e">
        <f>VLOOKUP($C27, FanGraphs_Standings[[Abbreviation]:[2024 Year to Date G]], 2, FALSE)</f>
        <v>#N/A</v>
      </c>
      <c r="AD27" s="9" t="e">
        <f>VLOOKUP($E27, 'SP Per G'!$A$2:$D$1380, 3, FALSE)</f>
        <v>#N/A</v>
      </c>
      <c r="AE27" s="9" t="e">
        <f>VLOOKUP($E27, 'SP Per G'!$A$2:$D$1380, 4, FALSE)</f>
        <v>#N/A</v>
      </c>
      <c r="AF27" s="9" t="e">
        <f>VLOOKUP($E27, Individual_Pitching___Dashboard[], 18, FALSE)</f>
        <v>#N/A</v>
      </c>
      <c r="AG27" s="9" t="e">
        <f>VLOOKUP($E27, Individual_Pitching___Dashboard[], 20, FALSE)</f>
        <v>#N/A</v>
      </c>
      <c r="AH27" s="9" t="e">
        <f>VLOOKUP($E27, Individual_Pitching___Advanced[], 21,FALSE)</f>
        <v>#N/A</v>
      </c>
      <c r="AI27" s="9" t="e">
        <f>VLOOKUP($C27, 'Team Per G'!$A$2:$G$31, 7, FALSE)</f>
        <v>#N/A</v>
      </c>
      <c r="AJ27" s="9" t="e">
        <f>VLOOKUP($C27, 'FanGraphs - Team WAR Projected'!$B$2:$E$31, 3, FALSE)/162</f>
        <v>#N/A</v>
      </c>
      <c r="AK27" s="9" t="e">
        <f>VLOOKUP($C27, Team_Pitching___Advanced[[Team]:[xFIP]], 19,FALSE)</f>
        <v>#N/A</v>
      </c>
      <c r="AL27" s="9" t="e">
        <f>VLOOKUP($C27, Team_Pitching___Advanced[], 20, FALSE)</f>
        <v>#N/A</v>
      </c>
      <c r="AM27" s="9" t="e">
        <f>VLOOKUP($C27, Team_Batting___Dashboard[[Team]:[wOBA]], 16, FALSE)</f>
        <v>#N/A</v>
      </c>
      <c r="AN27" s="9" t="e">
        <f>VLOOKUP($C27, Team_Batting___Advanced[[Team]:[OPS]], 9, FALSE)</f>
        <v>#N/A</v>
      </c>
      <c r="AO27" s="9" t="e">
        <f>VLOOKUP($C27, Team_Batting___Advanced[], 19, FALSE)</f>
        <v>#N/A</v>
      </c>
      <c r="AP27" s="9" t="e">
        <f>VLOOKUP($C27, 'Team Per G'!$A$2:$G$31, 3, FALSE)</f>
        <v>#N/A</v>
      </c>
      <c r="AQ27" s="9" t="e">
        <f>VLOOKUP($C27, 'Team Per G'!$A$2:$G$31, 5, FALSE)</f>
        <v>#N/A</v>
      </c>
      <c r="AR27" s="9" t="e">
        <f>VLOOKUP($C27, 'Team Per G'!$A$2:$G$31, 4, FALSE)</f>
        <v>#N/A</v>
      </c>
      <c r="AS27" s="9" t="e">
        <f>VLOOKUP($C27, Team_Batting___Dashboard[], 22, FALSE)/$AC27</f>
        <v>#N/A</v>
      </c>
      <c r="AT27" s="9" t="e">
        <f>VLOOKUP($C27, 'FanGraphs - Team WAR Projected'!$B$2:$E$31, 4, FALSE)/162</f>
        <v>#N/A</v>
      </c>
      <c r="AU27" s="9" t="e">
        <f>VLOOKUP($C27, FanGraphs_Standings[[Abbreviation]:[2024 Year to Date RS/G]], 6, FALSE)/$AC27</f>
        <v>#N/A</v>
      </c>
      <c r="AV27" s="9" t="e">
        <f>VLOOKUP($C27, FanGraphs_Standings[[Abbreviation]:[2024 Projected Full Season RDif]], 19, FALSE)/162</f>
        <v>#N/A</v>
      </c>
      <c r="AW27" s="9" t="e">
        <f>VLOOKUP($C27, FanGraphs_Standings[[Abbreviation]:[2024 Projected Full Season RDif]], 5, FALSE)</f>
        <v>#N/A</v>
      </c>
      <c r="AX27" s="9" t="e">
        <f>VLOOKUP($C27, FanGraphs_Standings[[Abbreviation]:[2024 Projected Full Season W%]], 18, FALSE)</f>
        <v>#N/A</v>
      </c>
      <c r="AY27" s="9" t="e">
        <f>VLOOKUP($C27, 'Home Field Adv'!$A$2:$K$31, 11, FALSE)</f>
        <v>#N/A</v>
      </c>
      <c r="BB27" s="5" t="str">
        <f t="shared" si="0"/>
        <v/>
      </c>
      <c r="BC27" s="5" t="str">
        <f t="shared" si="1"/>
        <v/>
      </c>
      <c r="BD27" s="5" t="str">
        <f t="shared" si="2"/>
        <v/>
      </c>
    </row>
    <row r="28" spans="6:56" x14ac:dyDescent="0.45">
      <c r="F28" s="9" t="e">
        <f>VLOOKUP($B28, FanGraphs_Standings[[Abbreviation]:[2024 Year to Date G]], 2, FALSE)</f>
        <v>#N/A</v>
      </c>
      <c r="G28" s="9" t="e">
        <f>IF(ISERR(VLOOKUP($D28, 'SP Per G'!$A$2:$D$1380, 3, FALSE)), L28, VLOOKUP($D28, 'SP Per G'!$A$2:$D$1380, 3, FALSE))</f>
        <v>#N/A</v>
      </c>
      <c r="H28" s="9" t="e">
        <f>VLOOKUP($D28, 'SP Per G'!$A$2:$D$1380, 4, FALSE)</f>
        <v>#N/A</v>
      </c>
      <c r="I28" s="9" t="e">
        <f>VLOOKUP($D28, Individual_Pitching___Dashboard[], 18, FALSE)</f>
        <v>#N/A</v>
      </c>
      <c r="J28" s="9" t="e">
        <f>VLOOKUP($D28, Individual_Pitching___Dashboard[], 20, FALSE)</f>
        <v>#N/A</v>
      </c>
      <c r="K28" s="9" t="e">
        <f>VLOOKUP($D28, Individual_Pitching___Advanced[], 21,FALSE)</f>
        <v>#N/A</v>
      </c>
      <c r="L28" s="9" t="e">
        <f>VLOOKUP($B28, 'Team Per G'!$A$2:$G$31, 7, FALSE)</f>
        <v>#N/A</v>
      </c>
      <c r="M28" s="9" t="e">
        <f>VLOOKUP($B28, 'FanGraphs - Team WAR Projected'!$B$2:$E$31, 3, FALSE)/162</f>
        <v>#N/A</v>
      </c>
      <c r="N28" s="9" t="e">
        <f>VLOOKUP($B28, Team_Pitching___Advanced[[Team]:[xFIP]], 19,FALSE)</f>
        <v>#N/A</v>
      </c>
      <c r="O28" s="9" t="e">
        <f>VLOOKUP($B28, Team_Pitching___Advanced[], 20, FALSE)</f>
        <v>#N/A</v>
      </c>
      <c r="P28" s="9" t="e">
        <f>VLOOKUP($B28, Team_Batting___Dashboard[[Team]:[wOBA]], 16, FALSE)</f>
        <v>#N/A</v>
      </c>
      <c r="Q28" s="9" t="e">
        <f>VLOOKUP($B28, Team_Batting___Advanced[[Team]:[OPS]], 9, FALSE)</f>
        <v>#N/A</v>
      </c>
      <c r="R28" s="9" t="e">
        <f>VLOOKUP($B28, Team_Batting___Advanced[], 19, FALSE)</f>
        <v>#N/A</v>
      </c>
      <c r="S28" s="9" t="e">
        <f>VLOOKUP($B28, 'Team Per G'!$A$2:$G$31, 3, FALSE)</f>
        <v>#N/A</v>
      </c>
      <c r="T28" s="9" t="e">
        <f>VLOOKUP($B28, 'Team Per G'!$A$2:$G$31, 5, FALSE)</f>
        <v>#N/A</v>
      </c>
      <c r="U28" s="9" t="e">
        <f>VLOOKUP($B28, 'Team Per G'!$A$2:$G$31, 4, FALSE)</f>
        <v>#N/A</v>
      </c>
      <c r="V28" s="9" t="e">
        <f>VLOOKUP($B28, Team_Batting___Dashboard[], 22, FALSE)/$F28</f>
        <v>#N/A</v>
      </c>
      <c r="W28" s="9" t="e">
        <f>VLOOKUP($B28, 'FanGraphs - Team WAR Projected'!$B$2:$E$31, 4, FALSE)/162</f>
        <v>#N/A</v>
      </c>
      <c r="X28" s="9" t="e">
        <f>VLOOKUP($B28, FanGraphs_Standings[[Abbreviation]:[2024 Year to Date RS/G]], 6, FALSE)/$F28</f>
        <v>#N/A</v>
      </c>
      <c r="Y28" s="9" t="e">
        <f>VLOOKUP($B28, FanGraphs_Standings[[Abbreviation]:[2024 Projected Full Season RDif]], 19, FALSE)/162</f>
        <v>#N/A</v>
      </c>
      <c r="Z28" s="9" t="e">
        <f>VLOOKUP($B28, FanGraphs_Standings[[Abbreviation]:[2024 Projected Full Season RDif]], 5, FALSE)</f>
        <v>#N/A</v>
      </c>
      <c r="AA28" s="9" t="e">
        <f>VLOOKUP($B28, FanGraphs_Standings[[Abbreviation]:[2024 Projected Full Season W%]], 18, FALSE)</f>
        <v>#N/A</v>
      </c>
      <c r="AB28" s="9" t="e">
        <f>VLOOKUP($B28, 'Home Field Adv'!$A$2:$I$31, 9, FALSE)</f>
        <v>#N/A</v>
      </c>
      <c r="AC28" s="9" t="e">
        <f>VLOOKUP($C28, FanGraphs_Standings[[Abbreviation]:[2024 Year to Date G]], 2, FALSE)</f>
        <v>#N/A</v>
      </c>
      <c r="AD28" s="9" t="e">
        <f>VLOOKUP($E28, 'SP Per G'!$A$2:$D$1380, 3, FALSE)</f>
        <v>#N/A</v>
      </c>
      <c r="AE28" s="9" t="e">
        <f>VLOOKUP($E28, 'SP Per G'!$A$2:$D$1380, 4, FALSE)</f>
        <v>#N/A</v>
      </c>
      <c r="AF28" s="9" t="e">
        <f>VLOOKUP($E28, Individual_Pitching___Dashboard[], 18, FALSE)</f>
        <v>#N/A</v>
      </c>
      <c r="AG28" s="9" t="e">
        <f>VLOOKUP($E28, Individual_Pitching___Dashboard[], 20, FALSE)</f>
        <v>#N/A</v>
      </c>
      <c r="AH28" s="9" t="e">
        <f>VLOOKUP($E28, Individual_Pitching___Advanced[], 21,FALSE)</f>
        <v>#N/A</v>
      </c>
      <c r="AI28" s="9" t="e">
        <f>VLOOKUP($C28, 'Team Per G'!$A$2:$G$31, 7, FALSE)</f>
        <v>#N/A</v>
      </c>
      <c r="AJ28" s="9" t="e">
        <f>VLOOKUP($C28, 'FanGraphs - Team WAR Projected'!$B$2:$E$31, 3, FALSE)/162</f>
        <v>#N/A</v>
      </c>
      <c r="AK28" s="9" t="e">
        <f>VLOOKUP($C28, Team_Pitching___Advanced[[Team]:[xFIP]], 19,FALSE)</f>
        <v>#N/A</v>
      </c>
      <c r="AL28" s="9" t="e">
        <f>VLOOKUP($C28, Team_Pitching___Advanced[], 20, FALSE)</f>
        <v>#N/A</v>
      </c>
      <c r="AM28" s="9" t="e">
        <f>VLOOKUP($C28, Team_Batting___Dashboard[[Team]:[wOBA]], 16, FALSE)</f>
        <v>#N/A</v>
      </c>
      <c r="AN28" s="9" t="e">
        <f>VLOOKUP($C28, Team_Batting___Advanced[[Team]:[OPS]], 9, FALSE)</f>
        <v>#N/A</v>
      </c>
      <c r="AO28" s="9" t="e">
        <f>VLOOKUP($C28, Team_Batting___Advanced[], 19, FALSE)</f>
        <v>#N/A</v>
      </c>
      <c r="AP28" s="9" t="e">
        <f>VLOOKUP($C28, 'Team Per G'!$A$2:$G$31, 3, FALSE)</f>
        <v>#N/A</v>
      </c>
      <c r="AQ28" s="9" t="e">
        <f>VLOOKUP($C28, 'Team Per G'!$A$2:$G$31, 5, FALSE)</f>
        <v>#N/A</v>
      </c>
      <c r="AR28" s="9" t="e">
        <f>VLOOKUP($C28, 'Team Per G'!$A$2:$G$31, 4, FALSE)</f>
        <v>#N/A</v>
      </c>
      <c r="AS28" s="9" t="e">
        <f>VLOOKUP($C28, Team_Batting___Dashboard[], 22, FALSE)/$AC28</f>
        <v>#N/A</v>
      </c>
      <c r="AT28" s="9" t="e">
        <f>VLOOKUP($C28, 'FanGraphs - Team WAR Projected'!$B$2:$E$31, 4, FALSE)/162</f>
        <v>#N/A</v>
      </c>
      <c r="AU28" s="9" t="e">
        <f>VLOOKUP($C28, FanGraphs_Standings[[Abbreviation]:[2024 Year to Date RS/G]], 6, FALSE)/$AC28</f>
        <v>#N/A</v>
      </c>
      <c r="AV28" s="9" t="e">
        <f>VLOOKUP($C28, FanGraphs_Standings[[Abbreviation]:[2024 Projected Full Season RDif]], 19, FALSE)/162</f>
        <v>#N/A</v>
      </c>
      <c r="AW28" s="9" t="e">
        <f>VLOOKUP($C28, FanGraphs_Standings[[Abbreviation]:[2024 Projected Full Season RDif]], 5, FALSE)</f>
        <v>#N/A</v>
      </c>
      <c r="AX28" s="9" t="e">
        <f>VLOOKUP($C28, FanGraphs_Standings[[Abbreviation]:[2024 Projected Full Season W%]], 18, FALSE)</f>
        <v>#N/A</v>
      </c>
      <c r="AY28" s="9" t="e">
        <f>VLOOKUP($C28, 'Home Field Adv'!$A$2:$K$31, 11, FALSE)</f>
        <v>#N/A</v>
      </c>
      <c r="BB28" s="5" t="str">
        <f t="shared" si="0"/>
        <v/>
      </c>
      <c r="BC28" s="5" t="str">
        <f t="shared" si="1"/>
        <v/>
      </c>
      <c r="BD28" s="5" t="str">
        <f t="shared" si="2"/>
        <v/>
      </c>
    </row>
    <row r="29" spans="6:56" x14ac:dyDescent="0.45">
      <c r="F29" s="9" t="e">
        <f>VLOOKUP($B29, FanGraphs_Standings[[Abbreviation]:[2024 Year to Date G]], 2, FALSE)</f>
        <v>#N/A</v>
      </c>
      <c r="G29" s="9" t="e">
        <f>IF(ISERR(VLOOKUP($D29, 'SP Per G'!$A$2:$D$1380, 3, FALSE)), L29, VLOOKUP($D29, 'SP Per G'!$A$2:$D$1380, 3, FALSE))</f>
        <v>#N/A</v>
      </c>
      <c r="H29" s="9" t="e">
        <f>VLOOKUP($D29, 'SP Per G'!$A$2:$D$1380, 4, FALSE)</f>
        <v>#N/A</v>
      </c>
      <c r="I29" s="9" t="e">
        <f>VLOOKUP($D29, Individual_Pitching___Dashboard[], 18, FALSE)</f>
        <v>#N/A</v>
      </c>
      <c r="J29" s="9" t="e">
        <f>VLOOKUP($D29, Individual_Pitching___Dashboard[], 20, FALSE)</f>
        <v>#N/A</v>
      </c>
      <c r="K29" s="9" t="e">
        <f>VLOOKUP($D29, Individual_Pitching___Advanced[], 21,FALSE)</f>
        <v>#N/A</v>
      </c>
      <c r="L29" s="9" t="e">
        <f>VLOOKUP($B29, 'Team Per G'!$A$2:$G$31, 7, FALSE)</f>
        <v>#N/A</v>
      </c>
      <c r="M29" s="9" t="e">
        <f>VLOOKUP($B29, 'FanGraphs - Team WAR Projected'!$B$2:$E$31, 3, FALSE)/162</f>
        <v>#N/A</v>
      </c>
      <c r="N29" s="9" t="e">
        <f>VLOOKUP($B29, Team_Pitching___Advanced[[Team]:[xFIP]], 19,FALSE)</f>
        <v>#N/A</v>
      </c>
      <c r="O29" s="9" t="e">
        <f>VLOOKUP($B29, Team_Pitching___Advanced[], 20, FALSE)</f>
        <v>#N/A</v>
      </c>
      <c r="P29" s="9" t="e">
        <f>VLOOKUP($B29, Team_Batting___Dashboard[[Team]:[wOBA]], 16, FALSE)</f>
        <v>#N/A</v>
      </c>
      <c r="Q29" s="9" t="e">
        <f>VLOOKUP($B29, Team_Batting___Advanced[[Team]:[OPS]], 9, FALSE)</f>
        <v>#N/A</v>
      </c>
      <c r="R29" s="9" t="e">
        <f>VLOOKUP($B29, Team_Batting___Advanced[], 19, FALSE)</f>
        <v>#N/A</v>
      </c>
      <c r="S29" s="9" t="e">
        <f>VLOOKUP($B29, 'Team Per G'!$A$2:$G$31, 3, FALSE)</f>
        <v>#N/A</v>
      </c>
      <c r="T29" s="9" t="e">
        <f>VLOOKUP($B29, 'Team Per G'!$A$2:$G$31, 5, FALSE)</f>
        <v>#N/A</v>
      </c>
      <c r="U29" s="9" t="e">
        <f>VLOOKUP($B29, 'Team Per G'!$A$2:$G$31, 4, FALSE)</f>
        <v>#N/A</v>
      </c>
      <c r="V29" s="9" t="e">
        <f>VLOOKUP($B29, Team_Batting___Dashboard[], 22, FALSE)/$F29</f>
        <v>#N/A</v>
      </c>
      <c r="W29" s="9" t="e">
        <f>VLOOKUP($B29, 'FanGraphs - Team WAR Projected'!$B$2:$E$31, 4, FALSE)/162</f>
        <v>#N/A</v>
      </c>
      <c r="X29" s="9" t="e">
        <f>VLOOKUP($B29, FanGraphs_Standings[[Abbreviation]:[2024 Year to Date RS/G]], 6, FALSE)/$F29</f>
        <v>#N/A</v>
      </c>
      <c r="Y29" s="9" t="e">
        <f>VLOOKUP($B29, FanGraphs_Standings[[Abbreviation]:[2024 Projected Full Season RDif]], 19, FALSE)/162</f>
        <v>#N/A</v>
      </c>
      <c r="Z29" s="9" t="e">
        <f>VLOOKUP($B29, FanGraphs_Standings[[Abbreviation]:[2024 Projected Full Season RDif]], 5, FALSE)</f>
        <v>#N/A</v>
      </c>
      <c r="AA29" s="9" t="e">
        <f>VLOOKUP($B29, FanGraphs_Standings[[Abbreviation]:[2024 Projected Full Season W%]], 18, FALSE)</f>
        <v>#N/A</v>
      </c>
      <c r="AB29" s="9" t="e">
        <f>VLOOKUP($B29, 'Home Field Adv'!$A$2:$I$31, 9, FALSE)</f>
        <v>#N/A</v>
      </c>
      <c r="AC29" s="9" t="e">
        <f>VLOOKUP($C29, FanGraphs_Standings[[Abbreviation]:[2024 Year to Date G]], 2, FALSE)</f>
        <v>#N/A</v>
      </c>
      <c r="AD29" s="9" t="e">
        <f>VLOOKUP($E29, 'SP Per G'!$A$2:$D$1380, 3, FALSE)</f>
        <v>#N/A</v>
      </c>
      <c r="AE29" s="9" t="e">
        <f>VLOOKUP($E29, 'SP Per G'!$A$2:$D$1380, 4, FALSE)</f>
        <v>#N/A</v>
      </c>
      <c r="AF29" s="9" t="e">
        <f>VLOOKUP($E29, Individual_Pitching___Dashboard[], 18, FALSE)</f>
        <v>#N/A</v>
      </c>
      <c r="AG29" s="9" t="e">
        <f>VLOOKUP($E29, Individual_Pitching___Dashboard[], 20, FALSE)</f>
        <v>#N/A</v>
      </c>
      <c r="AH29" s="9" t="e">
        <f>VLOOKUP($E29, Individual_Pitching___Advanced[], 21,FALSE)</f>
        <v>#N/A</v>
      </c>
      <c r="AI29" s="9" t="e">
        <f>VLOOKUP($C29, 'Team Per G'!$A$2:$G$31, 7, FALSE)</f>
        <v>#N/A</v>
      </c>
      <c r="AJ29" s="9" t="e">
        <f>VLOOKUP($C29, 'FanGraphs - Team WAR Projected'!$B$2:$E$31, 3, FALSE)/162</f>
        <v>#N/A</v>
      </c>
      <c r="AK29" s="9" t="e">
        <f>VLOOKUP($C29, Team_Pitching___Advanced[[Team]:[xFIP]], 19,FALSE)</f>
        <v>#N/A</v>
      </c>
      <c r="AL29" s="9" t="e">
        <f>VLOOKUP($C29, Team_Pitching___Advanced[], 20, FALSE)</f>
        <v>#N/A</v>
      </c>
      <c r="AM29" s="9" t="e">
        <f>VLOOKUP($C29, Team_Batting___Dashboard[[Team]:[wOBA]], 16, FALSE)</f>
        <v>#N/A</v>
      </c>
      <c r="AN29" s="9" t="e">
        <f>VLOOKUP($C29, Team_Batting___Advanced[[Team]:[OPS]], 9, FALSE)</f>
        <v>#N/A</v>
      </c>
      <c r="AO29" s="9" t="e">
        <f>VLOOKUP($C29, Team_Batting___Advanced[], 19, FALSE)</f>
        <v>#N/A</v>
      </c>
      <c r="AP29" s="9" t="e">
        <f>VLOOKUP($C29, 'Team Per G'!$A$2:$G$31, 3, FALSE)</f>
        <v>#N/A</v>
      </c>
      <c r="AQ29" s="9" t="e">
        <f>VLOOKUP($C29, 'Team Per G'!$A$2:$G$31, 5, FALSE)</f>
        <v>#N/A</v>
      </c>
      <c r="AR29" s="9" t="e">
        <f>VLOOKUP($C29, 'Team Per G'!$A$2:$G$31, 4, FALSE)</f>
        <v>#N/A</v>
      </c>
      <c r="AS29" s="9" t="e">
        <f>VLOOKUP($C29, Team_Batting___Dashboard[], 22, FALSE)/$AC29</f>
        <v>#N/A</v>
      </c>
      <c r="AT29" s="9" t="e">
        <f>VLOOKUP($C29, 'FanGraphs - Team WAR Projected'!$B$2:$E$31, 4, FALSE)/162</f>
        <v>#N/A</v>
      </c>
      <c r="AU29" s="9" t="e">
        <f>VLOOKUP($C29, FanGraphs_Standings[[Abbreviation]:[2024 Year to Date RS/G]], 6, FALSE)/$AC29</f>
        <v>#N/A</v>
      </c>
      <c r="AV29" s="9" t="e">
        <f>VLOOKUP($C29, FanGraphs_Standings[[Abbreviation]:[2024 Projected Full Season RDif]], 19, FALSE)/162</f>
        <v>#N/A</v>
      </c>
      <c r="AW29" s="9" t="e">
        <f>VLOOKUP($C29, FanGraphs_Standings[[Abbreviation]:[2024 Projected Full Season RDif]], 5, FALSE)</f>
        <v>#N/A</v>
      </c>
      <c r="AX29" s="9" t="e">
        <f>VLOOKUP($C29, FanGraphs_Standings[[Abbreviation]:[2024 Projected Full Season W%]], 18, FALSE)</f>
        <v>#N/A</v>
      </c>
      <c r="AY29" s="9" t="e">
        <f>VLOOKUP($C29, 'Home Field Adv'!$A$2:$K$31, 11, FALSE)</f>
        <v>#N/A</v>
      </c>
      <c r="BB29" s="5" t="str">
        <f t="shared" si="0"/>
        <v/>
      </c>
      <c r="BC29" s="5" t="str">
        <f t="shared" si="1"/>
        <v/>
      </c>
      <c r="BD29" s="5" t="str">
        <f t="shared" si="2"/>
        <v/>
      </c>
    </row>
    <row r="30" spans="6:56" x14ac:dyDescent="0.45">
      <c r="F30" s="9" t="e">
        <f>VLOOKUP($B30, FanGraphs_Standings[[Abbreviation]:[2024 Year to Date G]], 2, FALSE)</f>
        <v>#N/A</v>
      </c>
      <c r="G30" s="9" t="e">
        <f>IF(ISERR(VLOOKUP($D30, 'SP Per G'!$A$2:$D$1380, 3, FALSE)), L30, VLOOKUP($D30, 'SP Per G'!$A$2:$D$1380, 3, FALSE))</f>
        <v>#N/A</v>
      </c>
      <c r="H30" s="9" t="e">
        <f>VLOOKUP($D30, 'SP Per G'!$A$2:$D$1380, 4, FALSE)</f>
        <v>#N/A</v>
      </c>
      <c r="I30" s="9" t="e">
        <f>VLOOKUP($D30, Individual_Pitching___Dashboard[], 18, FALSE)</f>
        <v>#N/A</v>
      </c>
      <c r="J30" s="9" t="e">
        <f>VLOOKUP($D30, Individual_Pitching___Dashboard[], 20, FALSE)</f>
        <v>#N/A</v>
      </c>
      <c r="K30" s="9" t="e">
        <f>VLOOKUP($D30, Individual_Pitching___Advanced[], 21,FALSE)</f>
        <v>#N/A</v>
      </c>
      <c r="L30" s="9" t="e">
        <f>VLOOKUP($B30, 'Team Per G'!$A$2:$G$31, 7, FALSE)</f>
        <v>#N/A</v>
      </c>
      <c r="M30" s="9" t="e">
        <f>VLOOKUP($B30, 'FanGraphs - Team WAR Projected'!$B$2:$E$31, 3, FALSE)/162</f>
        <v>#N/A</v>
      </c>
      <c r="N30" s="9" t="e">
        <f>VLOOKUP($B30, Team_Pitching___Advanced[[Team]:[xFIP]], 19,FALSE)</f>
        <v>#N/A</v>
      </c>
      <c r="O30" s="9" t="e">
        <f>VLOOKUP($B30, Team_Pitching___Advanced[], 20, FALSE)</f>
        <v>#N/A</v>
      </c>
      <c r="P30" s="9" t="e">
        <f>VLOOKUP($B30, Team_Batting___Dashboard[[Team]:[wOBA]], 16, FALSE)</f>
        <v>#N/A</v>
      </c>
      <c r="Q30" s="9" t="e">
        <f>VLOOKUP($B30, Team_Batting___Advanced[[Team]:[OPS]], 9, FALSE)</f>
        <v>#N/A</v>
      </c>
      <c r="R30" s="9" t="e">
        <f>VLOOKUP($B30, Team_Batting___Advanced[], 19, FALSE)</f>
        <v>#N/A</v>
      </c>
      <c r="S30" s="9" t="e">
        <f>VLOOKUP($B30, 'Team Per G'!$A$2:$G$31, 3, FALSE)</f>
        <v>#N/A</v>
      </c>
      <c r="T30" s="9" t="e">
        <f>VLOOKUP($B30, 'Team Per G'!$A$2:$G$31, 5, FALSE)</f>
        <v>#N/A</v>
      </c>
      <c r="U30" s="9" t="e">
        <f>VLOOKUP($B30, 'Team Per G'!$A$2:$G$31, 4, FALSE)</f>
        <v>#N/A</v>
      </c>
      <c r="V30" s="9" t="e">
        <f>VLOOKUP($B30, Team_Batting___Dashboard[], 22, FALSE)/$F30</f>
        <v>#N/A</v>
      </c>
      <c r="W30" s="9" t="e">
        <f>VLOOKUP($B30, 'FanGraphs - Team WAR Projected'!$B$2:$E$31, 4, FALSE)/162</f>
        <v>#N/A</v>
      </c>
      <c r="X30" s="9" t="e">
        <f>VLOOKUP($B30, FanGraphs_Standings[[Abbreviation]:[2024 Year to Date RS/G]], 6, FALSE)/$F30</f>
        <v>#N/A</v>
      </c>
      <c r="Y30" s="9" t="e">
        <f>VLOOKUP($B30, FanGraphs_Standings[[Abbreviation]:[2024 Projected Full Season RDif]], 19, FALSE)/162</f>
        <v>#N/A</v>
      </c>
      <c r="Z30" s="9" t="e">
        <f>VLOOKUP($B30, FanGraphs_Standings[[Abbreviation]:[2024 Projected Full Season RDif]], 5, FALSE)</f>
        <v>#N/A</v>
      </c>
      <c r="AA30" s="9" t="e">
        <f>VLOOKUP($B30, FanGraphs_Standings[[Abbreviation]:[2024 Projected Full Season W%]], 18, FALSE)</f>
        <v>#N/A</v>
      </c>
      <c r="AB30" s="9" t="e">
        <f>VLOOKUP($B30, 'Home Field Adv'!$A$2:$I$31, 9, FALSE)</f>
        <v>#N/A</v>
      </c>
      <c r="AC30" s="9" t="e">
        <f>VLOOKUP($C30, FanGraphs_Standings[[Abbreviation]:[2024 Year to Date G]], 2, FALSE)</f>
        <v>#N/A</v>
      </c>
      <c r="AD30" s="9" t="e">
        <f>VLOOKUP($E30, 'SP Per G'!$A$2:$D$1380, 3, FALSE)</f>
        <v>#N/A</v>
      </c>
      <c r="AE30" s="9" t="e">
        <f>VLOOKUP($E30, 'SP Per G'!$A$2:$D$1380, 4, FALSE)</f>
        <v>#N/A</v>
      </c>
      <c r="AF30" s="9" t="e">
        <f>VLOOKUP($E30, Individual_Pitching___Dashboard[], 18, FALSE)</f>
        <v>#N/A</v>
      </c>
      <c r="AG30" s="9" t="e">
        <f>VLOOKUP($E30, Individual_Pitching___Dashboard[], 20, FALSE)</f>
        <v>#N/A</v>
      </c>
      <c r="AH30" s="9" t="e">
        <f>VLOOKUP($E30, Individual_Pitching___Advanced[], 21,FALSE)</f>
        <v>#N/A</v>
      </c>
      <c r="AI30" s="9" t="e">
        <f>VLOOKUP($C30, 'Team Per G'!$A$2:$G$31, 7, FALSE)</f>
        <v>#N/A</v>
      </c>
      <c r="AJ30" s="9" t="e">
        <f>VLOOKUP($C30, 'FanGraphs - Team WAR Projected'!$B$2:$E$31, 3, FALSE)/162</f>
        <v>#N/A</v>
      </c>
      <c r="AK30" s="9" t="e">
        <f>VLOOKUP($C30, Team_Pitching___Advanced[[Team]:[xFIP]], 19,FALSE)</f>
        <v>#N/A</v>
      </c>
      <c r="AL30" s="9" t="e">
        <f>VLOOKUP($C30, Team_Pitching___Advanced[], 20, FALSE)</f>
        <v>#N/A</v>
      </c>
      <c r="AM30" s="9" t="e">
        <f>VLOOKUP($C30, Team_Batting___Dashboard[[Team]:[wOBA]], 16, FALSE)</f>
        <v>#N/A</v>
      </c>
      <c r="AN30" s="9" t="e">
        <f>VLOOKUP($C30, Team_Batting___Advanced[[Team]:[OPS]], 9, FALSE)</f>
        <v>#N/A</v>
      </c>
      <c r="AO30" s="9" t="e">
        <f>VLOOKUP($C30, Team_Batting___Advanced[], 19, FALSE)</f>
        <v>#N/A</v>
      </c>
      <c r="AP30" s="9" t="e">
        <f>VLOOKUP($C30, 'Team Per G'!$A$2:$G$31, 3, FALSE)</f>
        <v>#N/A</v>
      </c>
      <c r="AQ30" s="9" t="e">
        <f>VLOOKUP($C30, 'Team Per G'!$A$2:$G$31, 5, FALSE)</f>
        <v>#N/A</v>
      </c>
      <c r="AR30" s="9" t="e">
        <f>VLOOKUP($C30, 'Team Per G'!$A$2:$G$31, 4, FALSE)</f>
        <v>#N/A</v>
      </c>
      <c r="AS30" s="9" t="e">
        <f>VLOOKUP($C30, Team_Batting___Dashboard[], 22, FALSE)/$AC30</f>
        <v>#N/A</v>
      </c>
      <c r="AT30" s="9" t="e">
        <f>VLOOKUP($C30, 'FanGraphs - Team WAR Projected'!$B$2:$E$31, 4, FALSE)/162</f>
        <v>#N/A</v>
      </c>
      <c r="AU30" s="9" t="e">
        <f>VLOOKUP($C30, FanGraphs_Standings[[Abbreviation]:[2024 Year to Date RS/G]], 6, FALSE)/$AC30</f>
        <v>#N/A</v>
      </c>
      <c r="AV30" s="9" t="e">
        <f>VLOOKUP($C30, FanGraphs_Standings[[Abbreviation]:[2024 Projected Full Season RDif]], 19, FALSE)/162</f>
        <v>#N/A</v>
      </c>
      <c r="AW30" s="9" t="e">
        <f>VLOOKUP($C30, FanGraphs_Standings[[Abbreviation]:[2024 Projected Full Season RDif]], 5, FALSE)</f>
        <v>#N/A</v>
      </c>
      <c r="AX30" s="9" t="e">
        <f>VLOOKUP($C30, FanGraphs_Standings[[Abbreviation]:[2024 Projected Full Season W%]], 18, FALSE)</f>
        <v>#N/A</v>
      </c>
      <c r="AY30" s="9" t="e">
        <f>VLOOKUP($C30, 'Home Field Adv'!$A$2:$K$31, 11, FALSE)</f>
        <v>#N/A</v>
      </c>
      <c r="BB30" s="5" t="str">
        <f t="shared" si="0"/>
        <v/>
      </c>
      <c r="BC30" s="5" t="str">
        <f t="shared" si="1"/>
        <v/>
      </c>
      <c r="BD30" s="5" t="str">
        <f t="shared" si="2"/>
        <v/>
      </c>
    </row>
    <row r="31" spans="6:56" x14ac:dyDescent="0.45">
      <c r="F31" s="9" t="e">
        <f>VLOOKUP($B31, FanGraphs_Standings[[Abbreviation]:[2024 Year to Date G]], 2, FALSE)</f>
        <v>#N/A</v>
      </c>
      <c r="G31" s="9" t="e">
        <f>IF(ISERR(VLOOKUP($D31, 'SP Per G'!$A$2:$D$1380, 3, FALSE)), L31, VLOOKUP($D31, 'SP Per G'!$A$2:$D$1380, 3, FALSE))</f>
        <v>#N/A</v>
      </c>
      <c r="H31" s="9" t="e">
        <f>VLOOKUP($D31, 'SP Per G'!$A$2:$D$1380, 4, FALSE)</f>
        <v>#N/A</v>
      </c>
      <c r="I31" s="9" t="e">
        <f>VLOOKUP($D31, Individual_Pitching___Dashboard[], 18, FALSE)</f>
        <v>#N/A</v>
      </c>
      <c r="J31" s="9" t="e">
        <f>VLOOKUP($D31, Individual_Pitching___Dashboard[], 20, FALSE)</f>
        <v>#N/A</v>
      </c>
      <c r="K31" s="9" t="e">
        <f>VLOOKUP($D31, Individual_Pitching___Advanced[], 21,FALSE)</f>
        <v>#N/A</v>
      </c>
      <c r="L31" s="9" t="e">
        <f>VLOOKUP($B31, 'Team Per G'!$A$2:$G$31, 7, FALSE)</f>
        <v>#N/A</v>
      </c>
      <c r="M31" s="9" t="e">
        <f>VLOOKUP($B31, 'FanGraphs - Team WAR Projected'!$B$2:$E$31, 3, FALSE)/162</f>
        <v>#N/A</v>
      </c>
      <c r="N31" s="9" t="e">
        <f>VLOOKUP($B31, Team_Pitching___Advanced[[Team]:[xFIP]], 19,FALSE)</f>
        <v>#N/A</v>
      </c>
      <c r="O31" s="9" t="e">
        <f>VLOOKUP($B31, Team_Pitching___Advanced[], 20, FALSE)</f>
        <v>#N/A</v>
      </c>
      <c r="P31" s="9" t="e">
        <f>VLOOKUP($B31, Team_Batting___Dashboard[[Team]:[wOBA]], 16, FALSE)</f>
        <v>#N/A</v>
      </c>
      <c r="Q31" s="9" t="e">
        <f>VLOOKUP($B31, Team_Batting___Advanced[[Team]:[OPS]], 9, FALSE)</f>
        <v>#N/A</v>
      </c>
      <c r="R31" s="9" t="e">
        <f>VLOOKUP($B31, Team_Batting___Advanced[], 19, FALSE)</f>
        <v>#N/A</v>
      </c>
      <c r="S31" s="9" t="e">
        <f>VLOOKUP($B31, 'Team Per G'!$A$2:$G$31, 3, FALSE)</f>
        <v>#N/A</v>
      </c>
      <c r="T31" s="9" t="e">
        <f>VLOOKUP($B31, 'Team Per G'!$A$2:$G$31, 5, FALSE)</f>
        <v>#N/A</v>
      </c>
      <c r="U31" s="9" t="e">
        <f>VLOOKUP($B31, 'Team Per G'!$A$2:$G$31, 4, FALSE)</f>
        <v>#N/A</v>
      </c>
      <c r="V31" s="9" t="e">
        <f>VLOOKUP($B31, Team_Batting___Dashboard[], 22, FALSE)/$F31</f>
        <v>#N/A</v>
      </c>
      <c r="W31" s="9" t="e">
        <f>VLOOKUP($B31, 'FanGraphs - Team WAR Projected'!$B$2:$E$31, 4, FALSE)/162</f>
        <v>#N/A</v>
      </c>
      <c r="X31" s="9" t="e">
        <f>VLOOKUP($B31, FanGraphs_Standings[[Abbreviation]:[2024 Year to Date RS/G]], 6, FALSE)/$F31</f>
        <v>#N/A</v>
      </c>
      <c r="Y31" s="9" t="e">
        <f>VLOOKUP($B31, FanGraphs_Standings[[Abbreviation]:[2024 Projected Full Season RDif]], 19, FALSE)/162</f>
        <v>#N/A</v>
      </c>
      <c r="Z31" s="9" t="e">
        <f>VLOOKUP($B31, FanGraphs_Standings[[Abbreviation]:[2024 Projected Full Season RDif]], 5, FALSE)</f>
        <v>#N/A</v>
      </c>
      <c r="AA31" s="9" t="e">
        <f>VLOOKUP($B31, FanGraphs_Standings[[Abbreviation]:[2024 Projected Full Season W%]], 18, FALSE)</f>
        <v>#N/A</v>
      </c>
      <c r="AB31" s="9" t="e">
        <f>VLOOKUP($B31, 'Home Field Adv'!$A$2:$I$31, 9, FALSE)</f>
        <v>#N/A</v>
      </c>
      <c r="AC31" s="9" t="e">
        <f>VLOOKUP($C31, FanGraphs_Standings[[Abbreviation]:[2024 Year to Date G]], 2, FALSE)</f>
        <v>#N/A</v>
      </c>
      <c r="AD31" s="9" t="e">
        <f>VLOOKUP($E31, 'SP Per G'!$A$2:$D$1380, 3, FALSE)</f>
        <v>#N/A</v>
      </c>
      <c r="AE31" s="9" t="e">
        <f>VLOOKUP($E31, 'SP Per G'!$A$2:$D$1380, 4, FALSE)</f>
        <v>#N/A</v>
      </c>
      <c r="AF31" s="9" t="e">
        <f>VLOOKUP($E31, Individual_Pitching___Dashboard[], 18, FALSE)</f>
        <v>#N/A</v>
      </c>
      <c r="AG31" s="9" t="e">
        <f>VLOOKUP($E31, Individual_Pitching___Dashboard[], 20, FALSE)</f>
        <v>#N/A</v>
      </c>
      <c r="AH31" s="9" t="e">
        <f>VLOOKUP($E31, Individual_Pitching___Advanced[], 21,FALSE)</f>
        <v>#N/A</v>
      </c>
      <c r="AI31" s="9" t="e">
        <f>VLOOKUP($C31, 'Team Per G'!$A$2:$G$31, 7, FALSE)</f>
        <v>#N/A</v>
      </c>
      <c r="AJ31" s="9" t="e">
        <f>VLOOKUP($C31, 'FanGraphs - Team WAR Projected'!$B$2:$E$31, 3, FALSE)/162</f>
        <v>#N/A</v>
      </c>
      <c r="AK31" s="9" t="e">
        <f>VLOOKUP($C31, Team_Pitching___Advanced[[Team]:[xFIP]], 19,FALSE)</f>
        <v>#N/A</v>
      </c>
      <c r="AL31" s="9" t="e">
        <f>VLOOKUP($C31, Team_Pitching___Advanced[], 20, FALSE)</f>
        <v>#N/A</v>
      </c>
      <c r="AM31" s="9" t="e">
        <f>VLOOKUP($C31, Team_Batting___Dashboard[[Team]:[wOBA]], 16, FALSE)</f>
        <v>#N/A</v>
      </c>
      <c r="AN31" s="9" t="e">
        <f>VLOOKUP($C31, Team_Batting___Advanced[[Team]:[OPS]], 9, FALSE)</f>
        <v>#N/A</v>
      </c>
      <c r="AO31" s="9" t="e">
        <f>VLOOKUP($C31, Team_Batting___Advanced[], 19, FALSE)</f>
        <v>#N/A</v>
      </c>
      <c r="AP31" s="9" t="e">
        <f>VLOOKUP($C31, 'Team Per G'!$A$2:$G$31, 3, FALSE)</f>
        <v>#N/A</v>
      </c>
      <c r="AQ31" s="9" t="e">
        <f>VLOOKUP($C31, 'Team Per G'!$A$2:$G$31, 5, FALSE)</f>
        <v>#N/A</v>
      </c>
      <c r="AR31" s="9" t="e">
        <f>VLOOKUP($C31, 'Team Per G'!$A$2:$G$31, 4, FALSE)</f>
        <v>#N/A</v>
      </c>
      <c r="AS31" s="9" t="e">
        <f>VLOOKUP($C31, Team_Batting___Dashboard[], 22, FALSE)/$AC31</f>
        <v>#N/A</v>
      </c>
      <c r="AT31" s="9" t="e">
        <f>VLOOKUP($C31, 'FanGraphs - Team WAR Projected'!$B$2:$E$31, 4, FALSE)/162</f>
        <v>#N/A</v>
      </c>
      <c r="AU31" s="9" t="e">
        <f>VLOOKUP($C31, FanGraphs_Standings[[Abbreviation]:[2024 Year to Date RS/G]], 6, FALSE)/$AC31</f>
        <v>#N/A</v>
      </c>
      <c r="AV31" s="9" t="e">
        <f>VLOOKUP($C31, FanGraphs_Standings[[Abbreviation]:[2024 Projected Full Season RDif]], 19, FALSE)/162</f>
        <v>#N/A</v>
      </c>
      <c r="AW31" s="9" t="e">
        <f>VLOOKUP($C31, FanGraphs_Standings[[Abbreviation]:[2024 Projected Full Season RDif]], 5, FALSE)</f>
        <v>#N/A</v>
      </c>
      <c r="AX31" s="9" t="e">
        <f>VLOOKUP($C31, FanGraphs_Standings[[Abbreviation]:[2024 Projected Full Season W%]], 18, FALSE)</f>
        <v>#N/A</v>
      </c>
      <c r="AY31" s="9" t="e">
        <f>VLOOKUP($C31, 'Home Field Adv'!$A$2:$K$31, 11, FALSE)</f>
        <v>#N/A</v>
      </c>
      <c r="BB31" s="5" t="str">
        <f t="shared" si="0"/>
        <v/>
      </c>
      <c r="BC31" s="5" t="str">
        <f t="shared" si="1"/>
        <v/>
      </c>
      <c r="BD31" s="5" t="str">
        <f t="shared" si="2"/>
        <v/>
      </c>
    </row>
    <row r="32" spans="6:56" x14ac:dyDescent="0.45">
      <c r="F32" s="9" t="e">
        <f>VLOOKUP($B32, FanGraphs_Standings[[Abbreviation]:[2024 Year to Date G]], 2, FALSE)</f>
        <v>#N/A</v>
      </c>
      <c r="G32" s="9" t="e">
        <f>IF(ISERR(VLOOKUP($D32, 'SP Per G'!$A$2:$D$1380, 3, FALSE)), L32, VLOOKUP($D32, 'SP Per G'!$A$2:$D$1380, 3, FALSE))</f>
        <v>#N/A</v>
      </c>
      <c r="H32" s="9" t="e">
        <f>VLOOKUP($D32, 'SP Per G'!$A$2:$D$1380, 4, FALSE)</f>
        <v>#N/A</v>
      </c>
      <c r="I32" s="9" t="e">
        <f>VLOOKUP($D32, Individual_Pitching___Dashboard[], 18, FALSE)</f>
        <v>#N/A</v>
      </c>
      <c r="J32" s="9" t="e">
        <f>VLOOKUP($D32, Individual_Pitching___Dashboard[], 20, FALSE)</f>
        <v>#N/A</v>
      </c>
      <c r="K32" s="9" t="e">
        <f>VLOOKUP($D32, Individual_Pitching___Advanced[], 21,FALSE)</f>
        <v>#N/A</v>
      </c>
      <c r="L32" s="9" t="e">
        <f>VLOOKUP($B32, 'Team Per G'!$A$2:$G$31, 7, FALSE)</f>
        <v>#N/A</v>
      </c>
      <c r="M32" s="9" t="e">
        <f>VLOOKUP($B32, 'FanGraphs - Team WAR Projected'!$B$2:$E$31, 3, FALSE)/162</f>
        <v>#N/A</v>
      </c>
      <c r="N32" s="9" t="e">
        <f>VLOOKUP($B32, Team_Pitching___Advanced[[Team]:[xFIP]], 19,FALSE)</f>
        <v>#N/A</v>
      </c>
      <c r="O32" s="9" t="e">
        <f>VLOOKUP($B32, Team_Pitching___Advanced[], 20, FALSE)</f>
        <v>#N/A</v>
      </c>
      <c r="P32" s="9" t="e">
        <f>VLOOKUP($B32, Team_Batting___Dashboard[[Team]:[wOBA]], 16, FALSE)</f>
        <v>#N/A</v>
      </c>
      <c r="Q32" s="9" t="e">
        <f>VLOOKUP($B32, Team_Batting___Advanced[[Team]:[OPS]], 9, FALSE)</f>
        <v>#N/A</v>
      </c>
      <c r="R32" s="9" t="e">
        <f>VLOOKUP($B32, Team_Batting___Advanced[], 19, FALSE)</f>
        <v>#N/A</v>
      </c>
      <c r="S32" s="9" t="e">
        <f>VLOOKUP($B32, 'Team Per G'!$A$2:$G$31, 3, FALSE)</f>
        <v>#N/A</v>
      </c>
      <c r="T32" s="9" t="e">
        <f>VLOOKUP($B32, 'Team Per G'!$A$2:$G$31, 5, FALSE)</f>
        <v>#N/A</v>
      </c>
      <c r="U32" s="9" t="e">
        <f>VLOOKUP($B32, 'Team Per G'!$A$2:$G$31, 4, FALSE)</f>
        <v>#N/A</v>
      </c>
      <c r="V32" s="9" t="e">
        <f>VLOOKUP($B32, Team_Batting___Dashboard[], 22, FALSE)/$F32</f>
        <v>#N/A</v>
      </c>
      <c r="W32" s="9" t="e">
        <f>VLOOKUP($B32, 'FanGraphs - Team WAR Projected'!$B$2:$E$31, 4, FALSE)/162</f>
        <v>#N/A</v>
      </c>
      <c r="X32" s="9" t="e">
        <f>VLOOKUP($B32, FanGraphs_Standings[[Abbreviation]:[2024 Year to Date RS/G]], 6, FALSE)/$F32</f>
        <v>#N/A</v>
      </c>
      <c r="Y32" s="9" t="e">
        <f>VLOOKUP($B32, FanGraphs_Standings[[Abbreviation]:[2024 Projected Full Season RDif]], 19, FALSE)/162</f>
        <v>#N/A</v>
      </c>
      <c r="Z32" s="9" t="e">
        <f>VLOOKUP($B32, FanGraphs_Standings[[Abbreviation]:[2024 Projected Full Season RDif]], 5, FALSE)</f>
        <v>#N/A</v>
      </c>
      <c r="AA32" s="9" t="e">
        <f>VLOOKUP($B32, FanGraphs_Standings[[Abbreviation]:[2024 Projected Full Season W%]], 18, FALSE)</f>
        <v>#N/A</v>
      </c>
      <c r="AB32" s="9" t="e">
        <f>VLOOKUP($B32, 'Home Field Adv'!$A$2:$I$31, 9, FALSE)</f>
        <v>#N/A</v>
      </c>
      <c r="AC32" s="9" t="e">
        <f>VLOOKUP($C32, FanGraphs_Standings[[Abbreviation]:[2024 Year to Date G]], 2, FALSE)</f>
        <v>#N/A</v>
      </c>
      <c r="AD32" s="9" t="e">
        <f>VLOOKUP($E32, 'SP Per G'!$A$2:$D$1380, 3, FALSE)</f>
        <v>#N/A</v>
      </c>
      <c r="AE32" s="9" t="e">
        <f>VLOOKUP($E32, 'SP Per G'!$A$2:$D$1380, 4, FALSE)</f>
        <v>#N/A</v>
      </c>
      <c r="AF32" s="9" t="e">
        <f>VLOOKUP($E32, Individual_Pitching___Dashboard[], 18, FALSE)</f>
        <v>#N/A</v>
      </c>
      <c r="AG32" s="9" t="e">
        <f>VLOOKUP($E32, Individual_Pitching___Dashboard[], 20, FALSE)</f>
        <v>#N/A</v>
      </c>
      <c r="AH32" s="9" t="e">
        <f>VLOOKUP($E32, Individual_Pitching___Advanced[], 21,FALSE)</f>
        <v>#N/A</v>
      </c>
      <c r="AI32" s="9" t="e">
        <f>VLOOKUP($C32, 'Team Per G'!$A$2:$G$31, 7, FALSE)</f>
        <v>#N/A</v>
      </c>
      <c r="AJ32" s="9" t="e">
        <f>VLOOKUP($C32, 'FanGraphs - Team WAR Projected'!$B$2:$E$31, 3, FALSE)/162</f>
        <v>#N/A</v>
      </c>
      <c r="AK32" s="9" t="e">
        <f>VLOOKUP($C32, Team_Pitching___Advanced[[Team]:[xFIP]], 19,FALSE)</f>
        <v>#N/A</v>
      </c>
      <c r="AL32" s="9" t="e">
        <f>VLOOKUP($C32, Team_Pitching___Advanced[], 20, FALSE)</f>
        <v>#N/A</v>
      </c>
      <c r="AM32" s="9" t="e">
        <f>VLOOKUP($C32, Team_Batting___Dashboard[[Team]:[wOBA]], 16, FALSE)</f>
        <v>#N/A</v>
      </c>
      <c r="AN32" s="9" t="e">
        <f>VLOOKUP($C32, Team_Batting___Advanced[[Team]:[OPS]], 9, FALSE)</f>
        <v>#N/A</v>
      </c>
      <c r="AO32" s="9" t="e">
        <f>VLOOKUP($C32, Team_Batting___Advanced[], 19, FALSE)</f>
        <v>#N/A</v>
      </c>
      <c r="AP32" s="9" t="e">
        <f>VLOOKUP($C32, 'Team Per G'!$A$2:$G$31, 3, FALSE)</f>
        <v>#N/A</v>
      </c>
      <c r="AQ32" s="9" t="e">
        <f>VLOOKUP($C32, 'Team Per G'!$A$2:$G$31, 5, FALSE)</f>
        <v>#N/A</v>
      </c>
      <c r="AR32" s="9" t="e">
        <f>VLOOKUP($C32, 'Team Per G'!$A$2:$G$31, 4, FALSE)</f>
        <v>#N/A</v>
      </c>
      <c r="AS32" s="9" t="e">
        <f>VLOOKUP($C32, Team_Batting___Dashboard[], 22, FALSE)/$AC32</f>
        <v>#N/A</v>
      </c>
      <c r="AT32" s="9" t="e">
        <f>VLOOKUP($C32, 'FanGraphs - Team WAR Projected'!$B$2:$E$31, 4, FALSE)/162</f>
        <v>#N/A</v>
      </c>
      <c r="AU32" s="9" t="e">
        <f>VLOOKUP($C32, FanGraphs_Standings[[Abbreviation]:[2024 Year to Date RS/G]], 6, FALSE)/$AC32</f>
        <v>#N/A</v>
      </c>
      <c r="AV32" s="9" t="e">
        <f>VLOOKUP($C32, FanGraphs_Standings[[Abbreviation]:[2024 Projected Full Season RDif]], 19, FALSE)/162</f>
        <v>#N/A</v>
      </c>
      <c r="AW32" s="9" t="e">
        <f>VLOOKUP($C32, FanGraphs_Standings[[Abbreviation]:[2024 Projected Full Season RDif]], 5, FALSE)</f>
        <v>#N/A</v>
      </c>
      <c r="AX32" s="9" t="e">
        <f>VLOOKUP($C32, FanGraphs_Standings[[Abbreviation]:[2024 Projected Full Season W%]], 18, FALSE)</f>
        <v>#N/A</v>
      </c>
      <c r="AY32" s="9" t="e">
        <f>VLOOKUP($C32, 'Home Field Adv'!$A$2:$K$31, 11, FALSE)</f>
        <v>#N/A</v>
      </c>
      <c r="BB32" s="5" t="str">
        <f t="shared" si="0"/>
        <v/>
      </c>
      <c r="BC32" s="5" t="str">
        <f t="shared" si="1"/>
        <v/>
      </c>
      <c r="BD32" s="5" t="str">
        <f t="shared" si="2"/>
        <v/>
      </c>
    </row>
    <row r="33" spans="6:56" x14ac:dyDescent="0.45">
      <c r="F33" s="9" t="e">
        <f>VLOOKUP($B33, FanGraphs_Standings[[Abbreviation]:[2024 Year to Date G]], 2, FALSE)</f>
        <v>#N/A</v>
      </c>
      <c r="G33" s="9" t="e">
        <f>IF(ISERR(VLOOKUP($D33, 'SP Per G'!$A$2:$D$1380, 3, FALSE)), L33, VLOOKUP($D33, 'SP Per G'!$A$2:$D$1380, 3, FALSE))</f>
        <v>#N/A</v>
      </c>
      <c r="H33" s="9" t="e">
        <f>VLOOKUP($D33, 'SP Per G'!$A$2:$D$1380, 4, FALSE)</f>
        <v>#N/A</v>
      </c>
      <c r="I33" s="9" t="e">
        <f>VLOOKUP($D33, Individual_Pitching___Dashboard[], 18, FALSE)</f>
        <v>#N/A</v>
      </c>
      <c r="J33" s="9" t="e">
        <f>VLOOKUP($D33, Individual_Pitching___Dashboard[], 20, FALSE)</f>
        <v>#N/A</v>
      </c>
      <c r="K33" s="9" t="e">
        <f>VLOOKUP($D33, Individual_Pitching___Advanced[], 21,FALSE)</f>
        <v>#N/A</v>
      </c>
      <c r="L33" s="9" t="e">
        <f>VLOOKUP($B33, 'Team Per G'!$A$2:$G$31, 7, FALSE)</f>
        <v>#N/A</v>
      </c>
      <c r="M33" s="9" t="e">
        <f>VLOOKUP($B33, 'FanGraphs - Team WAR Projected'!$B$2:$E$31, 3, FALSE)/162</f>
        <v>#N/A</v>
      </c>
      <c r="N33" s="9" t="e">
        <f>VLOOKUP($B33, Team_Pitching___Advanced[[Team]:[xFIP]], 19,FALSE)</f>
        <v>#N/A</v>
      </c>
      <c r="O33" s="9" t="e">
        <f>VLOOKUP($B33, Team_Pitching___Advanced[], 20, FALSE)</f>
        <v>#N/A</v>
      </c>
      <c r="P33" s="9" t="e">
        <f>VLOOKUP($B33, Team_Batting___Dashboard[[Team]:[wOBA]], 16, FALSE)</f>
        <v>#N/A</v>
      </c>
      <c r="Q33" s="9" t="e">
        <f>VLOOKUP($B33, Team_Batting___Advanced[[Team]:[OPS]], 9, FALSE)</f>
        <v>#N/A</v>
      </c>
      <c r="R33" s="9" t="e">
        <f>VLOOKUP($B33, Team_Batting___Advanced[], 19, FALSE)</f>
        <v>#N/A</v>
      </c>
      <c r="S33" s="9" t="e">
        <f>VLOOKUP($B33, 'Team Per G'!$A$2:$G$31, 3, FALSE)</f>
        <v>#N/A</v>
      </c>
      <c r="T33" s="9" t="e">
        <f>VLOOKUP($B33, 'Team Per G'!$A$2:$G$31, 5, FALSE)</f>
        <v>#N/A</v>
      </c>
      <c r="U33" s="9" t="e">
        <f>VLOOKUP($B33, 'Team Per G'!$A$2:$G$31, 4, FALSE)</f>
        <v>#N/A</v>
      </c>
      <c r="V33" s="9" t="e">
        <f>VLOOKUP($B33, Team_Batting___Dashboard[], 22, FALSE)/$F33</f>
        <v>#N/A</v>
      </c>
      <c r="W33" s="9" t="e">
        <f>VLOOKUP($B33, 'FanGraphs - Team WAR Projected'!$B$2:$E$31, 4, FALSE)/162</f>
        <v>#N/A</v>
      </c>
      <c r="X33" s="9" t="e">
        <f>VLOOKUP($B33, FanGraphs_Standings[[Abbreviation]:[2024 Year to Date RS/G]], 6, FALSE)/$F33</f>
        <v>#N/A</v>
      </c>
      <c r="Y33" s="9" t="e">
        <f>VLOOKUP($B33, FanGraphs_Standings[[Abbreviation]:[2024 Projected Full Season RDif]], 19, FALSE)/162</f>
        <v>#N/A</v>
      </c>
      <c r="Z33" s="9" t="e">
        <f>VLOOKUP($B33, FanGraphs_Standings[[Abbreviation]:[2024 Projected Full Season RDif]], 5, FALSE)</f>
        <v>#N/A</v>
      </c>
      <c r="AA33" s="9" t="e">
        <f>VLOOKUP($B33, FanGraphs_Standings[[Abbreviation]:[2024 Projected Full Season W%]], 18, FALSE)</f>
        <v>#N/A</v>
      </c>
      <c r="AB33" s="9" t="e">
        <f>VLOOKUP($B33, 'Home Field Adv'!$A$2:$I$31, 9, FALSE)</f>
        <v>#N/A</v>
      </c>
      <c r="AC33" s="9" t="e">
        <f>VLOOKUP($C33, FanGraphs_Standings[[Abbreviation]:[2024 Year to Date G]], 2, FALSE)</f>
        <v>#N/A</v>
      </c>
      <c r="AD33" s="9" t="e">
        <f>VLOOKUP($E33, 'SP Per G'!$A$2:$D$1380, 3, FALSE)</f>
        <v>#N/A</v>
      </c>
      <c r="AE33" s="9" t="e">
        <f>VLOOKUP($E33, 'SP Per G'!$A$2:$D$1380, 4, FALSE)</f>
        <v>#N/A</v>
      </c>
      <c r="AF33" s="9" t="e">
        <f>VLOOKUP($E33, Individual_Pitching___Dashboard[], 18, FALSE)</f>
        <v>#N/A</v>
      </c>
      <c r="AG33" s="9" t="e">
        <f>VLOOKUP($E33, Individual_Pitching___Dashboard[], 20, FALSE)</f>
        <v>#N/A</v>
      </c>
      <c r="AH33" s="9" t="e">
        <f>VLOOKUP($E33, Individual_Pitching___Advanced[], 21,FALSE)</f>
        <v>#N/A</v>
      </c>
      <c r="AI33" s="9" t="e">
        <f>VLOOKUP($C33, 'Team Per G'!$A$2:$G$31, 7, FALSE)</f>
        <v>#N/A</v>
      </c>
      <c r="AJ33" s="9" t="e">
        <f>VLOOKUP($C33, 'FanGraphs - Team WAR Projected'!$B$2:$E$31, 3, FALSE)/162</f>
        <v>#N/A</v>
      </c>
      <c r="AK33" s="9" t="e">
        <f>VLOOKUP($C33, Team_Pitching___Advanced[[Team]:[xFIP]], 19,FALSE)</f>
        <v>#N/A</v>
      </c>
      <c r="AL33" s="9" t="e">
        <f>VLOOKUP($C33, Team_Pitching___Advanced[], 20, FALSE)</f>
        <v>#N/A</v>
      </c>
      <c r="AM33" s="9" t="e">
        <f>VLOOKUP($C33, Team_Batting___Dashboard[[Team]:[wOBA]], 16, FALSE)</f>
        <v>#N/A</v>
      </c>
      <c r="AN33" s="9" t="e">
        <f>VLOOKUP($C33, Team_Batting___Advanced[[Team]:[OPS]], 9, FALSE)</f>
        <v>#N/A</v>
      </c>
      <c r="AO33" s="9" t="e">
        <f>VLOOKUP($C33, Team_Batting___Advanced[], 19, FALSE)</f>
        <v>#N/A</v>
      </c>
      <c r="AP33" s="9" t="e">
        <f>VLOOKUP($C33, 'Team Per G'!$A$2:$G$31, 3, FALSE)</f>
        <v>#N/A</v>
      </c>
      <c r="AQ33" s="9" t="e">
        <f>VLOOKUP($C33, 'Team Per G'!$A$2:$G$31, 5, FALSE)</f>
        <v>#N/A</v>
      </c>
      <c r="AR33" s="9" t="e">
        <f>VLOOKUP($C33, 'Team Per G'!$A$2:$G$31, 4, FALSE)</f>
        <v>#N/A</v>
      </c>
      <c r="AS33" s="9" t="e">
        <f>VLOOKUP($C33, Team_Batting___Dashboard[], 22, FALSE)/$AC33</f>
        <v>#N/A</v>
      </c>
      <c r="AT33" s="9" t="e">
        <f>VLOOKUP($C33, 'FanGraphs - Team WAR Projected'!$B$2:$E$31, 4, FALSE)/162</f>
        <v>#N/A</v>
      </c>
      <c r="AU33" s="9" t="e">
        <f>VLOOKUP($C33, FanGraphs_Standings[[Abbreviation]:[2024 Year to Date RS/G]], 6, FALSE)/$AC33</f>
        <v>#N/A</v>
      </c>
      <c r="AV33" s="9" t="e">
        <f>VLOOKUP($C33, FanGraphs_Standings[[Abbreviation]:[2024 Projected Full Season RDif]], 19, FALSE)/162</f>
        <v>#N/A</v>
      </c>
      <c r="AW33" s="9" t="e">
        <f>VLOOKUP($C33, FanGraphs_Standings[[Abbreviation]:[2024 Projected Full Season RDif]], 5, FALSE)</f>
        <v>#N/A</v>
      </c>
      <c r="AX33" s="9" t="e">
        <f>VLOOKUP($C33, FanGraphs_Standings[[Abbreviation]:[2024 Projected Full Season W%]], 18, FALSE)</f>
        <v>#N/A</v>
      </c>
      <c r="AY33" s="9" t="e">
        <f>VLOOKUP($C33, 'Home Field Adv'!$A$2:$K$31, 11, FALSE)</f>
        <v>#N/A</v>
      </c>
      <c r="BB33" s="5" t="str">
        <f t="shared" si="0"/>
        <v/>
      </c>
      <c r="BC33" s="5" t="str">
        <f t="shared" si="1"/>
        <v/>
      </c>
      <c r="BD33" s="5" t="str">
        <f t="shared" si="2"/>
        <v/>
      </c>
    </row>
    <row r="34" spans="6:56" x14ac:dyDescent="0.45">
      <c r="F34" s="9" t="e">
        <f>VLOOKUP($B34, FanGraphs_Standings[[Abbreviation]:[2024 Year to Date G]], 2, FALSE)</f>
        <v>#N/A</v>
      </c>
      <c r="G34" s="9" t="e">
        <f>IF(ISERR(VLOOKUP($D34, 'SP Per G'!$A$2:$D$1380, 3, FALSE)), L34, VLOOKUP($D34, 'SP Per G'!$A$2:$D$1380, 3, FALSE))</f>
        <v>#N/A</v>
      </c>
      <c r="H34" s="9" t="e">
        <f>VLOOKUP($D34, 'SP Per G'!$A$2:$D$1380, 4, FALSE)</f>
        <v>#N/A</v>
      </c>
      <c r="I34" s="9" t="e">
        <f>VLOOKUP($D34, Individual_Pitching___Dashboard[], 18, FALSE)</f>
        <v>#N/A</v>
      </c>
      <c r="J34" s="9" t="e">
        <f>VLOOKUP($D34, Individual_Pitching___Dashboard[], 20, FALSE)</f>
        <v>#N/A</v>
      </c>
      <c r="K34" s="9" t="e">
        <f>VLOOKUP($D34, Individual_Pitching___Advanced[], 21,FALSE)</f>
        <v>#N/A</v>
      </c>
      <c r="L34" s="9" t="e">
        <f>VLOOKUP($B34, 'Team Per G'!$A$2:$G$31, 7, FALSE)</f>
        <v>#N/A</v>
      </c>
      <c r="M34" s="9" t="e">
        <f>VLOOKUP($B34, 'FanGraphs - Team WAR Projected'!$B$2:$E$31, 3, FALSE)/162</f>
        <v>#N/A</v>
      </c>
      <c r="N34" s="9" t="e">
        <f>VLOOKUP($B34, Team_Pitching___Advanced[[Team]:[xFIP]], 19,FALSE)</f>
        <v>#N/A</v>
      </c>
      <c r="O34" s="9" t="e">
        <f>VLOOKUP($B34, Team_Pitching___Advanced[], 20, FALSE)</f>
        <v>#N/A</v>
      </c>
      <c r="P34" s="9" t="e">
        <f>VLOOKUP($B34, Team_Batting___Dashboard[[Team]:[wOBA]], 16, FALSE)</f>
        <v>#N/A</v>
      </c>
      <c r="Q34" s="9" t="e">
        <f>VLOOKUP($B34, Team_Batting___Advanced[[Team]:[OPS]], 9, FALSE)</f>
        <v>#N/A</v>
      </c>
      <c r="R34" s="9" t="e">
        <f>VLOOKUP($B34, Team_Batting___Advanced[], 19, FALSE)</f>
        <v>#N/A</v>
      </c>
      <c r="S34" s="9" t="e">
        <f>VLOOKUP($B34, 'Team Per G'!$A$2:$G$31, 3, FALSE)</f>
        <v>#N/A</v>
      </c>
      <c r="T34" s="9" t="e">
        <f>VLOOKUP($B34, 'Team Per G'!$A$2:$G$31, 5, FALSE)</f>
        <v>#N/A</v>
      </c>
      <c r="U34" s="9" t="e">
        <f>VLOOKUP($B34, 'Team Per G'!$A$2:$G$31, 4, FALSE)</f>
        <v>#N/A</v>
      </c>
      <c r="V34" s="9" t="e">
        <f>VLOOKUP($B34, Team_Batting___Dashboard[], 22, FALSE)/$F34</f>
        <v>#N/A</v>
      </c>
      <c r="W34" s="9" t="e">
        <f>VLOOKUP($B34, 'FanGraphs - Team WAR Projected'!$B$2:$E$31, 4, FALSE)/162</f>
        <v>#N/A</v>
      </c>
      <c r="X34" s="9" t="e">
        <f>VLOOKUP($B34, FanGraphs_Standings[[Abbreviation]:[2024 Year to Date RS/G]], 6, FALSE)/$F34</f>
        <v>#N/A</v>
      </c>
      <c r="Y34" s="9" t="e">
        <f>VLOOKUP($B34, FanGraphs_Standings[[Abbreviation]:[2024 Projected Full Season RDif]], 19, FALSE)/162</f>
        <v>#N/A</v>
      </c>
      <c r="Z34" s="9" t="e">
        <f>VLOOKUP($B34, FanGraphs_Standings[[Abbreviation]:[2024 Projected Full Season RDif]], 5, FALSE)</f>
        <v>#N/A</v>
      </c>
      <c r="AA34" s="9" t="e">
        <f>VLOOKUP($B34, FanGraphs_Standings[[Abbreviation]:[2024 Projected Full Season W%]], 18, FALSE)</f>
        <v>#N/A</v>
      </c>
      <c r="AB34" s="9" t="e">
        <f>VLOOKUP($B34, 'Home Field Adv'!$A$2:$I$31, 9, FALSE)</f>
        <v>#N/A</v>
      </c>
      <c r="AC34" s="9" t="e">
        <f>VLOOKUP($C34, FanGraphs_Standings[[Abbreviation]:[2024 Year to Date G]], 2, FALSE)</f>
        <v>#N/A</v>
      </c>
      <c r="AD34" s="9" t="e">
        <f>VLOOKUP($E34, 'SP Per G'!$A$2:$D$1380, 3, FALSE)</f>
        <v>#N/A</v>
      </c>
      <c r="AE34" s="9" t="e">
        <f>VLOOKUP($E34, 'SP Per G'!$A$2:$D$1380, 4, FALSE)</f>
        <v>#N/A</v>
      </c>
      <c r="AF34" s="9" t="e">
        <f>VLOOKUP($E34, Individual_Pitching___Dashboard[], 18, FALSE)</f>
        <v>#N/A</v>
      </c>
      <c r="AG34" s="9" t="e">
        <f>VLOOKUP($E34, Individual_Pitching___Dashboard[], 20, FALSE)</f>
        <v>#N/A</v>
      </c>
      <c r="AH34" s="9" t="e">
        <f>VLOOKUP($E34, Individual_Pitching___Advanced[], 21,FALSE)</f>
        <v>#N/A</v>
      </c>
      <c r="AI34" s="9" t="e">
        <f>VLOOKUP($C34, 'Team Per G'!$A$2:$G$31, 7, FALSE)</f>
        <v>#N/A</v>
      </c>
      <c r="AJ34" s="9" t="e">
        <f>VLOOKUP($C34, 'FanGraphs - Team WAR Projected'!$B$2:$E$31, 3, FALSE)/162</f>
        <v>#N/A</v>
      </c>
      <c r="AK34" s="9" t="e">
        <f>VLOOKUP($C34, Team_Pitching___Advanced[[Team]:[xFIP]], 19,FALSE)</f>
        <v>#N/A</v>
      </c>
      <c r="AL34" s="9" t="e">
        <f>VLOOKUP($C34, Team_Pitching___Advanced[], 20, FALSE)</f>
        <v>#N/A</v>
      </c>
      <c r="AM34" s="9" t="e">
        <f>VLOOKUP($C34, Team_Batting___Dashboard[[Team]:[wOBA]], 16, FALSE)</f>
        <v>#N/A</v>
      </c>
      <c r="AN34" s="9" t="e">
        <f>VLOOKUP($C34, Team_Batting___Advanced[[Team]:[OPS]], 9, FALSE)</f>
        <v>#N/A</v>
      </c>
      <c r="AO34" s="9" t="e">
        <f>VLOOKUP($C34, Team_Batting___Advanced[], 19, FALSE)</f>
        <v>#N/A</v>
      </c>
      <c r="AP34" s="9" t="e">
        <f>VLOOKUP($C34, 'Team Per G'!$A$2:$G$31, 3, FALSE)</f>
        <v>#N/A</v>
      </c>
      <c r="AQ34" s="9" t="e">
        <f>VLOOKUP($C34, 'Team Per G'!$A$2:$G$31, 5, FALSE)</f>
        <v>#N/A</v>
      </c>
      <c r="AR34" s="9" t="e">
        <f>VLOOKUP($C34, 'Team Per G'!$A$2:$G$31, 4, FALSE)</f>
        <v>#N/A</v>
      </c>
      <c r="AS34" s="9" t="e">
        <f>VLOOKUP($C34, Team_Batting___Dashboard[], 22, FALSE)/$AC34</f>
        <v>#N/A</v>
      </c>
      <c r="AT34" s="9" t="e">
        <f>VLOOKUP($C34, 'FanGraphs - Team WAR Projected'!$B$2:$E$31, 4, FALSE)/162</f>
        <v>#N/A</v>
      </c>
      <c r="AU34" s="9" t="e">
        <f>VLOOKUP($C34, FanGraphs_Standings[[Abbreviation]:[2024 Year to Date RS/G]], 6, FALSE)/$AC34</f>
        <v>#N/A</v>
      </c>
      <c r="AV34" s="9" t="e">
        <f>VLOOKUP($C34, FanGraphs_Standings[[Abbreviation]:[2024 Projected Full Season RDif]], 19, FALSE)/162</f>
        <v>#N/A</v>
      </c>
      <c r="AW34" s="9" t="e">
        <f>VLOOKUP($C34, FanGraphs_Standings[[Abbreviation]:[2024 Projected Full Season RDif]], 5, FALSE)</f>
        <v>#N/A</v>
      </c>
      <c r="AX34" s="9" t="e">
        <f>VLOOKUP($C34, FanGraphs_Standings[[Abbreviation]:[2024 Projected Full Season W%]], 18, FALSE)</f>
        <v>#N/A</v>
      </c>
      <c r="AY34" s="9" t="e">
        <f>VLOOKUP($C34, 'Home Field Adv'!$A$2:$K$31, 11, FALSE)</f>
        <v>#N/A</v>
      </c>
      <c r="BB34" s="5" t="str">
        <f t="shared" si="0"/>
        <v/>
      </c>
      <c r="BC34" s="5" t="str">
        <f t="shared" si="1"/>
        <v/>
      </c>
      <c r="BD34" s="5" t="str">
        <f t="shared" si="2"/>
        <v/>
      </c>
    </row>
    <row r="35" spans="6:56" x14ac:dyDescent="0.45">
      <c r="F35" s="9" t="e">
        <f>VLOOKUP($B35, FanGraphs_Standings[[Abbreviation]:[2024 Year to Date G]], 2, FALSE)</f>
        <v>#N/A</v>
      </c>
      <c r="G35" s="9" t="e">
        <f>IF(ISERR(VLOOKUP($D35, 'SP Per G'!$A$2:$D$1380, 3, FALSE)), L35, VLOOKUP($D35, 'SP Per G'!$A$2:$D$1380, 3, FALSE))</f>
        <v>#N/A</v>
      </c>
      <c r="H35" s="9" t="e">
        <f>VLOOKUP($D35, 'SP Per G'!$A$2:$D$1380, 4, FALSE)</f>
        <v>#N/A</v>
      </c>
      <c r="I35" s="9" t="e">
        <f>VLOOKUP($D35, Individual_Pitching___Dashboard[], 18, FALSE)</f>
        <v>#N/A</v>
      </c>
      <c r="J35" s="9" t="e">
        <f>VLOOKUP($D35, Individual_Pitching___Dashboard[], 20, FALSE)</f>
        <v>#N/A</v>
      </c>
      <c r="K35" s="9" t="e">
        <f>VLOOKUP($D35, Individual_Pitching___Advanced[], 21,FALSE)</f>
        <v>#N/A</v>
      </c>
      <c r="L35" s="9" t="e">
        <f>VLOOKUP($B35, 'Team Per G'!$A$2:$G$31, 7, FALSE)</f>
        <v>#N/A</v>
      </c>
      <c r="M35" s="9" t="e">
        <f>VLOOKUP($B35, 'FanGraphs - Team WAR Projected'!$B$2:$E$31, 3, FALSE)/162</f>
        <v>#N/A</v>
      </c>
      <c r="N35" s="9" t="e">
        <f>VLOOKUP($B35, Team_Pitching___Advanced[[Team]:[xFIP]], 19,FALSE)</f>
        <v>#N/A</v>
      </c>
      <c r="O35" s="9" t="e">
        <f>VLOOKUP($B35, Team_Pitching___Advanced[], 20, FALSE)</f>
        <v>#N/A</v>
      </c>
      <c r="P35" s="9" t="e">
        <f>VLOOKUP($B35, Team_Batting___Dashboard[[Team]:[wOBA]], 16, FALSE)</f>
        <v>#N/A</v>
      </c>
      <c r="Q35" s="9" t="e">
        <f>VLOOKUP($B35, Team_Batting___Advanced[[Team]:[OPS]], 9, FALSE)</f>
        <v>#N/A</v>
      </c>
      <c r="R35" s="9" t="e">
        <f>VLOOKUP($B35, Team_Batting___Advanced[], 19, FALSE)</f>
        <v>#N/A</v>
      </c>
      <c r="S35" s="9" t="e">
        <f>VLOOKUP($B35, 'Team Per G'!$A$2:$G$31, 3, FALSE)</f>
        <v>#N/A</v>
      </c>
      <c r="T35" s="9" t="e">
        <f>VLOOKUP($B35, 'Team Per G'!$A$2:$G$31, 5, FALSE)</f>
        <v>#N/A</v>
      </c>
      <c r="U35" s="9" t="e">
        <f>VLOOKUP($B35, 'Team Per G'!$A$2:$G$31, 4, FALSE)</f>
        <v>#N/A</v>
      </c>
      <c r="V35" s="9" t="e">
        <f>VLOOKUP($B35, Team_Batting___Dashboard[], 22, FALSE)/$F35</f>
        <v>#N/A</v>
      </c>
      <c r="W35" s="9" t="e">
        <f>VLOOKUP($B35, 'FanGraphs - Team WAR Projected'!$B$2:$E$31, 4, FALSE)/162</f>
        <v>#N/A</v>
      </c>
      <c r="X35" s="9" t="e">
        <f>VLOOKUP($B35, FanGraphs_Standings[[Abbreviation]:[2024 Year to Date RS/G]], 6, FALSE)/$F35</f>
        <v>#N/A</v>
      </c>
      <c r="Y35" s="9" t="e">
        <f>VLOOKUP($B35, FanGraphs_Standings[[Abbreviation]:[2024 Projected Full Season RDif]], 19, FALSE)/162</f>
        <v>#N/A</v>
      </c>
      <c r="Z35" s="9" t="e">
        <f>VLOOKUP($B35, FanGraphs_Standings[[Abbreviation]:[2024 Projected Full Season RDif]], 5, FALSE)</f>
        <v>#N/A</v>
      </c>
      <c r="AA35" s="9" t="e">
        <f>VLOOKUP($B35, FanGraphs_Standings[[Abbreviation]:[2024 Projected Full Season W%]], 18, FALSE)</f>
        <v>#N/A</v>
      </c>
      <c r="AB35" s="9" t="e">
        <f>VLOOKUP($B35, 'Home Field Adv'!$A$2:$I$31, 9, FALSE)</f>
        <v>#N/A</v>
      </c>
      <c r="AC35" s="9" t="e">
        <f>VLOOKUP($C35, FanGraphs_Standings[[Abbreviation]:[2024 Year to Date G]], 2, FALSE)</f>
        <v>#N/A</v>
      </c>
      <c r="AD35" s="9" t="e">
        <f>VLOOKUP($E35, 'SP Per G'!$A$2:$D$1380, 3, FALSE)</f>
        <v>#N/A</v>
      </c>
      <c r="AE35" s="9" t="e">
        <f>VLOOKUP($E35, 'SP Per G'!$A$2:$D$1380, 4, FALSE)</f>
        <v>#N/A</v>
      </c>
      <c r="AF35" s="9" t="e">
        <f>VLOOKUP($E35, Individual_Pitching___Dashboard[], 18, FALSE)</f>
        <v>#N/A</v>
      </c>
      <c r="AG35" s="9" t="e">
        <f>VLOOKUP($E35, Individual_Pitching___Dashboard[], 20, FALSE)</f>
        <v>#N/A</v>
      </c>
      <c r="AH35" s="9" t="e">
        <f>VLOOKUP($E35, Individual_Pitching___Advanced[], 21,FALSE)</f>
        <v>#N/A</v>
      </c>
      <c r="AI35" s="9" t="e">
        <f>VLOOKUP($C35, 'Team Per G'!$A$2:$G$31, 7, FALSE)</f>
        <v>#N/A</v>
      </c>
      <c r="AJ35" s="9" t="e">
        <f>VLOOKUP($C35, 'FanGraphs - Team WAR Projected'!$B$2:$E$31, 3, FALSE)/162</f>
        <v>#N/A</v>
      </c>
      <c r="AK35" s="9" t="e">
        <f>VLOOKUP($C35, Team_Pitching___Advanced[[Team]:[xFIP]], 19,FALSE)</f>
        <v>#N/A</v>
      </c>
      <c r="AL35" s="9" t="e">
        <f>VLOOKUP($C35, Team_Pitching___Advanced[], 20, FALSE)</f>
        <v>#N/A</v>
      </c>
      <c r="AM35" s="9" t="e">
        <f>VLOOKUP($C35, Team_Batting___Dashboard[[Team]:[wOBA]], 16, FALSE)</f>
        <v>#N/A</v>
      </c>
      <c r="AN35" s="9" t="e">
        <f>VLOOKUP($C35, Team_Batting___Advanced[[Team]:[OPS]], 9, FALSE)</f>
        <v>#N/A</v>
      </c>
      <c r="AO35" s="9" t="e">
        <f>VLOOKUP($C35, Team_Batting___Advanced[], 19, FALSE)</f>
        <v>#N/A</v>
      </c>
      <c r="AP35" s="9" t="e">
        <f>VLOOKUP($C35, 'Team Per G'!$A$2:$G$31, 3, FALSE)</f>
        <v>#N/A</v>
      </c>
      <c r="AQ35" s="9" t="e">
        <f>VLOOKUP($C35, 'Team Per G'!$A$2:$G$31, 5, FALSE)</f>
        <v>#N/A</v>
      </c>
      <c r="AR35" s="9" t="e">
        <f>VLOOKUP($C35, 'Team Per G'!$A$2:$G$31, 4, FALSE)</f>
        <v>#N/A</v>
      </c>
      <c r="AS35" s="9" t="e">
        <f>VLOOKUP($C35, Team_Batting___Dashboard[], 22, FALSE)/$AC35</f>
        <v>#N/A</v>
      </c>
      <c r="AT35" s="9" t="e">
        <f>VLOOKUP($C35, 'FanGraphs - Team WAR Projected'!$B$2:$E$31, 4, FALSE)/162</f>
        <v>#N/A</v>
      </c>
      <c r="AU35" s="9" t="e">
        <f>VLOOKUP($C35, FanGraphs_Standings[[Abbreviation]:[2024 Year to Date RS/G]], 6, FALSE)/$AC35</f>
        <v>#N/A</v>
      </c>
      <c r="AV35" s="9" t="e">
        <f>VLOOKUP($C35, FanGraphs_Standings[[Abbreviation]:[2024 Projected Full Season RDif]], 19, FALSE)/162</f>
        <v>#N/A</v>
      </c>
      <c r="AW35" s="9" t="e">
        <f>VLOOKUP($C35, FanGraphs_Standings[[Abbreviation]:[2024 Projected Full Season RDif]], 5, FALSE)</f>
        <v>#N/A</v>
      </c>
      <c r="AX35" s="9" t="e">
        <f>VLOOKUP($C35, FanGraphs_Standings[[Abbreviation]:[2024 Projected Full Season W%]], 18, FALSE)</f>
        <v>#N/A</v>
      </c>
      <c r="AY35" s="9" t="e">
        <f>VLOOKUP($C35, 'Home Field Adv'!$A$2:$K$31, 11, FALSE)</f>
        <v>#N/A</v>
      </c>
      <c r="BB35" s="5" t="str">
        <f t="shared" si="0"/>
        <v/>
      </c>
      <c r="BC35" s="5" t="str">
        <f t="shared" si="1"/>
        <v/>
      </c>
      <c r="BD35" s="5" t="str">
        <f t="shared" si="2"/>
        <v/>
      </c>
    </row>
    <row r="36" spans="6:56" x14ac:dyDescent="0.45">
      <c r="F36" s="9" t="e">
        <f>VLOOKUP($B36, FanGraphs_Standings[[Abbreviation]:[2024 Year to Date G]], 2, FALSE)</f>
        <v>#N/A</v>
      </c>
      <c r="G36" s="9" t="e">
        <f>IF(ISERR(VLOOKUP($D36, 'SP Per G'!$A$2:$D$1380, 3, FALSE)), L36, VLOOKUP($D36, 'SP Per G'!$A$2:$D$1380, 3, FALSE))</f>
        <v>#N/A</v>
      </c>
      <c r="H36" s="9" t="e">
        <f>VLOOKUP($D36, 'SP Per G'!$A$2:$D$1380, 4, FALSE)</f>
        <v>#N/A</v>
      </c>
      <c r="I36" s="9" t="e">
        <f>VLOOKUP($D36, Individual_Pitching___Dashboard[], 18, FALSE)</f>
        <v>#N/A</v>
      </c>
      <c r="J36" s="9" t="e">
        <f>VLOOKUP($D36, Individual_Pitching___Dashboard[], 20, FALSE)</f>
        <v>#N/A</v>
      </c>
      <c r="K36" s="9" t="e">
        <f>VLOOKUP($D36, Individual_Pitching___Advanced[], 21,FALSE)</f>
        <v>#N/A</v>
      </c>
      <c r="L36" s="9" t="e">
        <f>VLOOKUP($B36, 'Team Per G'!$A$2:$G$31, 7, FALSE)</f>
        <v>#N/A</v>
      </c>
      <c r="M36" s="9" t="e">
        <f>VLOOKUP($B36, 'FanGraphs - Team WAR Projected'!$B$2:$E$31, 3, FALSE)/162</f>
        <v>#N/A</v>
      </c>
      <c r="N36" s="9" t="e">
        <f>VLOOKUP($B36, Team_Pitching___Advanced[[Team]:[xFIP]], 19,FALSE)</f>
        <v>#N/A</v>
      </c>
      <c r="O36" s="9" t="e">
        <f>VLOOKUP($B36, Team_Pitching___Advanced[], 20, FALSE)</f>
        <v>#N/A</v>
      </c>
      <c r="P36" s="9" t="e">
        <f>VLOOKUP($B36, Team_Batting___Dashboard[[Team]:[wOBA]], 16, FALSE)</f>
        <v>#N/A</v>
      </c>
      <c r="Q36" s="9" t="e">
        <f>VLOOKUP($B36, Team_Batting___Advanced[[Team]:[OPS]], 9, FALSE)</f>
        <v>#N/A</v>
      </c>
      <c r="R36" s="9" t="e">
        <f>VLOOKUP($B36, Team_Batting___Advanced[], 19, FALSE)</f>
        <v>#N/A</v>
      </c>
      <c r="S36" s="9" t="e">
        <f>VLOOKUP($B36, 'Team Per G'!$A$2:$G$31, 3, FALSE)</f>
        <v>#N/A</v>
      </c>
      <c r="T36" s="9" t="e">
        <f>VLOOKUP($B36, 'Team Per G'!$A$2:$G$31, 5, FALSE)</f>
        <v>#N/A</v>
      </c>
      <c r="U36" s="9" t="e">
        <f>VLOOKUP($B36, 'Team Per G'!$A$2:$G$31, 4, FALSE)</f>
        <v>#N/A</v>
      </c>
      <c r="V36" s="9" t="e">
        <f>VLOOKUP($B36, Team_Batting___Dashboard[], 22, FALSE)/$F36</f>
        <v>#N/A</v>
      </c>
      <c r="W36" s="9" t="e">
        <f>VLOOKUP($B36, 'FanGraphs - Team WAR Projected'!$B$2:$E$31, 4, FALSE)/162</f>
        <v>#N/A</v>
      </c>
      <c r="X36" s="9" t="e">
        <f>VLOOKUP($B36, FanGraphs_Standings[[Abbreviation]:[2024 Year to Date RS/G]], 6, FALSE)/$F36</f>
        <v>#N/A</v>
      </c>
      <c r="Y36" s="9" t="e">
        <f>VLOOKUP($B36, FanGraphs_Standings[[Abbreviation]:[2024 Projected Full Season RDif]], 19, FALSE)/162</f>
        <v>#N/A</v>
      </c>
      <c r="Z36" s="9" t="e">
        <f>VLOOKUP($B36, FanGraphs_Standings[[Abbreviation]:[2024 Projected Full Season RDif]], 5, FALSE)</f>
        <v>#N/A</v>
      </c>
      <c r="AA36" s="9" t="e">
        <f>VLOOKUP($B36, FanGraphs_Standings[[Abbreviation]:[2024 Projected Full Season W%]], 18, FALSE)</f>
        <v>#N/A</v>
      </c>
      <c r="AB36" s="9" t="e">
        <f>VLOOKUP($B36, 'Home Field Adv'!$A$2:$I$31, 9, FALSE)</f>
        <v>#N/A</v>
      </c>
      <c r="AC36" s="9" t="e">
        <f>VLOOKUP($C36, FanGraphs_Standings[[Abbreviation]:[2024 Year to Date G]], 2, FALSE)</f>
        <v>#N/A</v>
      </c>
      <c r="AD36" s="9" t="e">
        <f>VLOOKUP($E36, 'SP Per G'!$A$2:$D$1380, 3, FALSE)</f>
        <v>#N/A</v>
      </c>
      <c r="AE36" s="9" t="e">
        <f>VLOOKUP($E36, 'SP Per G'!$A$2:$D$1380, 4, FALSE)</f>
        <v>#N/A</v>
      </c>
      <c r="AF36" s="9" t="e">
        <f>VLOOKUP($E36, Individual_Pitching___Dashboard[], 18, FALSE)</f>
        <v>#N/A</v>
      </c>
      <c r="AG36" s="9" t="e">
        <f>VLOOKUP($E36, Individual_Pitching___Dashboard[], 20, FALSE)</f>
        <v>#N/A</v>
      </c>
      <c r="AH36" s="9" t="e">
        <f>VLOOKUP($E36, Individual_Pitching___Advanced[], 21,FALSE)</f>
        <v>#N/A</v>
      </c>
      <c r="AI36" s="9" t="e">
        <f>VLOOKUP($C36, 'Team Per G'!$A$2:$G$31, 7, FALSE)</f>
        <v>#N/A</v>
      </c>
      <c r="AJ36" s="9" t="e">
        <f>VLOOKUP($C36, 'FanGraphs - Team WAR Projected'!$B$2:$E$31, 3, FALSE)/162</f>
        <v>#N/A</v>
      </c>
      <c r="AK36" s="9" t="e">
        <f>VLOOKUP($C36, Team_Pitching___Advanced[[Team]:[xFIP]], 19,FALSE)</f>
        <v>#N/A</v>
      </c>
      <c r="AL36" s="9" t="e">
        <f>VLOOKUP($C36, Team_Pitching___Advanced[], 20, FALSE)</f>
        <v>#N/A</v>
      </c>
      <c r="AM36" s="9" t="e">
        <f>VLOOKUP($C36, Team_Batting___Dashboard[[Team]:[wOBA]], 16, FALSE)</f>
        <v>#N/A</v>
      </c>
      <c r="AN36" s="9" t="e">
        <f>VLOOKUP($C36, Team_Batting___Advanced[[Team]:[OPS]], 9, FALSE)</f>
        <v>#N/A</v>
      </c>
      <c r="AO36" s="9" t="e">
        <f>VLOOKUP($C36, Team_Batting___Advanced[], 19, FALSE)</f>
        <v>#N/A</v>
      </c>
      <c r="AP36" s="9" t="e">
        <f>VLOOKUP($C36, 'Team Per G'!$A$2:$G$31, 3, FALSE)</f>
        <v>#N/A</v>
      </c>
      <c r="AQ36" s="9" t="e">
        <f>VLOOKUP($C36, 'Team Per G'!$A$2:$G$31, 5, FALSE)</f>
        <v>#N/A</v>
      </c>
      <c r="AR36" s="9" t="e">
        <f>VLOOKUP($C36, 'Team Per G'!$A$2:$G$31, 4, FALSE)</f>
        <v>#N/A</v>
      </c>
      <c r="AS36" s="9" t="e">
        <f>VLOOKUP($C36, Team_Batting___Dashboard[], 22, FALSE)/$AC36</f>
        <v>#N/A</v>
      </c>
      <c r="AT36" s="9" t="e">
        <f>VLOOKUP($C36, 'FanGraphs - Team WAR Projected'!$B$2:$E$31, 4, FALSE)/162</f>
        <v>#N/A</v>
      </c>
      <c r="AU36" s="9" t="e">
        <f>VLOOKUP($C36, FanGraphs_Standings[[Abbreviation]:[2024 Year to Date RS/G]], 6, FALSE)/$AC36</f>
        <v>#N/A</v>
      </c>
      <c r="AV36" s="9" t="e">
        <f>VLOOKUP($C36, FanGraphs_Standings[[Abbreviation]:[2024 Projected Full Season RDif]], 19, FALSE)/162</f>
        <v>#N/A</v>
      </c>
      <c r="AW36" s="9" t="e">
        <f>VLOOKUP($C36, FanGraphs_Standings[[Abbreviation]:[2024 Projected Full Season RDif]], 5, FALSE)</f>
        <v>#N/A</v>
      </c>
      <c r="AX36" s="9" t="e">
        <f>VLOOKUP($C36, FanGraphs_Standings[[Abbreviation]:[2024 Projected Full Season W%]], 18, FALSE)</f>
        <v>#N/A</v>
      </c>
      <c r="AY36" s="9" t="e">
        <f>VLOOKUP($C36, 'Home Field Adv'!$A$2:$K$31, 11, FALSE)</f>
        <v>#N/A</v>
      </c>
      <c r="BB36" s="5" t="str">
        <f t="shared" si="0"/>
        <v/>
      </c>
      <c r="BC36" s="5" t="str">
        <f t="shared" si="1"/>
        <v/>
      </c>
      <c r="BD36" s="5" t="str">
        <f t="shared" si="2"/>
        <v/>
      </c>
    </row>
    <row r="37" spans="6:56" x14ac:dyDescent="0.45">
      <c r="F37" s="9" t="e">
        <f>VLOOKUP($B37, FanGraphs_Standings[[Abbreviation]:[2024 Year to Date G]], 2, FALSE)</f>
        <v>#N/A</v>
      </c>
      <c r="G37" s="9" t="e">
        <f>IF(ISERR(VLOOKUP($D37, 'SP Per G'!$A$2:$D$1380, 3, FALSE)), L37, VLOOKUP($D37, 'SP Per G'!$A$2:$D$1380, 3, FALSE))</f>
        <v>#N/A</v>
      </c>
      <c r="H37" s="9" t="e">
        <f>VLOOKUP($D37, 'SP Per G'!$A$2:$D$1380, 4, FALSE)</f>
        <v>#N/A</v>
      </c>
      <c r="I37" s="9" t="e">
        <f>VLOOKUP($D37, Individual_Pitching___Dashboard[], 18, FALSE)</f>
        <v>#N/A</v>
      </c>
      <c r="J37" s="9" t="e">
        <f>VLOOKUP($D37, Individual_Pitching___Dashboard[], 20, FALSE)</f>
        <v>#N/A</v>
      </c>
      <c r="K37" s="9" t="e">
        <f>VLOOKUP($D37, Individual_Pitching___Advanced[], 21,FALSE)</f>
        <v>#N/A</v>
      </c>
      <c r="L37" s="9" t="e">
        <f>VLOOKUP($B37, 'Team Per G'!$A$2:$G$31, 7, FALSE)</f>
        <v>#N/A</v>
      </c>
      <c r="M37" s="9" t="e">
        <f>VLOOKUP($B37, 'FanGraphs - Team WAR Projected'!$B$2:$E$31, 3, FALSE)/162</f>
        <v>#N/A</v>
      </c>
      <c r="N37" s="9" t="e">
        <f>VLOOKUP($B37, Team_Pitching___Advanced[[Team]:[xFIP]], 19,FALSE)</f>
        <v>#N/A</v>
      </c>
      <c r="O37" s="9" t="e">
        <f>VLOOKUP($B37, Team_Pitching___Advanced[], 20, FALSE)</f>
        <v>#N/A</v>
      </c>
      <c r="P37" s="9" t="e">
        <f>VLOOKUP($B37, Team_Batting___Dashboard[[Team]:[wOBA]], 16, FALSE)</f>
        <v>#N/A</v>
      </c>
      <c r="Q37" s="9" t="e">
        <f>VLOOKUP($B37, Team_Batting___Advanced[[Team]:[OPS]], 9, FALSE)</f>
        <v>#N/A</v>
      </c>
      <c r="R37" s="9" t="e">
        <f>VLOOKUP($B37, Team_Batting___Advanced[], 19, FALSE)</f>
        <v>#N/A</v>
      </c>
      <c r="S37" s="9" t="e">
        <f>VLOOKUP($B37, 'Team Per G'!$A$2:$G$31, 3, FALSE)</f>
        <v>#N/A</v>
      </c>
      <c r="T37" s="9" t="e">
        <f>VLOOKUP($B37, 'Team Per G'!$A$2:$G$31, 5, FALSE)</f>
        <v>#N/A</v>
      </c>
      <c r="U37" s="9" t="e">
        <f>VLOOKUP($B37, 'Team Per G'!$A$2:$G$31, 4, FALSE)</f>
        <v>#N/A</v>
      </c>
      <c r="V37" s="9" t="e">
        <f>VLOOKUP($B37, Team_Batting___Dashboard[], 22, FALSE)/$F37</f>
        <v>#N/A</v>
      </c>
      <c r="W37" s="9" t="e">
        <f>VLOOKUP($B37, 'FanGraphs - Team WAR Projected'!$B$2:$E$31, 4, FALSE)/162</f>
        <v>#N/A</v>
      </c>
      <c r="X37" s="9" t="e">
        <f>VLOOKUP($B37, FanGraphs_Standings[[Abbreviation]:[2024 Year to Date RS/G]], 6, FALSE)/$F37</f>
        <v>#N/A</v>
      </c>
      <c r="Y37" s="9" t="e">
        <f>VLOOKUP($B37, FanGraphs_Standings[[Abbreviation]:[2024 Projected Full Season RDif]], 19, FALSE)/162</f>
        <v>#N/A</v>
      </c>
      <c r="Z37" s="9" t="e">
        <f>VLOOKUP($B37, FanGraphs_Standings[[Abbreviation]:[2024 Projected Full Season RDif]], 5, FALSE)</f>
        <v>#N/A</v>
      </c>
      <c r="AA37" s="9" t="e">
        <f>VLOOKUP($B37, FanGraphs_Standings[[Abbreviation]:[2024 Projected Full Season W%]], 18, FALSE)</f>
        <v>#N/A</v>
      </c>
      <c r="AB37" s="9" t="e">
        <f>VLOOKUP($B37, 'Home Field Adv'!$A$2:$I$31, 9, FALSE)</f>
        <v>#N/A</v>
      </c>
      <c r="AC37" s="9" t="e">
        <f>VLOOKUP($C37, FanGraphs_Standings[[Abbreviation]:[2024 Year to Date G]], 2, FALSE)</f>
        <v>#N/A</v>
      </c>
      <c r="AD37" s="9" t="e">
        <f>VLOOKUP($E37, 'SP Per G'!$A$2:$D$1380, 3, FALSE)</f>
        <v>#N/A</v>
      </c>
      <c r="AE37" s="9" t="e">
        <f>VLOOKUP($E37, 'SP Per G'!$A$2:$D$1380, 4, FALSE)</f>
        <v>#N/A</v>
      </c>
      <c r="AF37" s="9" t="e">
        <f>VLOOKUP($E37, Individual_Pitching___Dashboard[], 18, FALSE)</f>
        <v>#N/A</v>
      </c>
      <c r="AG37" s="9" t="e">
        <f>VLOOKUP($E37, Individual_Pitching___Dashboard[], 20, FALSE)</f>
        <v>#N/A</v>
      </c>
      <c r="AH37" s="9" t="e">
        <f>VLOOKUP($E37, Individual_Pitching___Advanced[], 21,FALSE)</f>
        <v>#N/A</v>
      </c>
      <c r="AI37" s="9" t="e">
        <f>VLOOKUP($C37, 'Team Per G'!$A$2:$G$31, 7, FALSE)</f>
        <v>#N/A</v>
      </c>
      <c r="AJ37" s="9" t="e">
        <f>VLOOKUP($C37, 'FanGraphs - Team WAR Projected'!$B$2:$E$31, 3, FALSE)/162</f>
        <v>#N/A</v>
      </c>
      <c r="AK37" s="9" t="e">
        <f>VLOOKUP($C37, Team_Pitching___Advanced[[Team]:[xFIP]], 19,FALSE)</f>
        <v>#N/A</v>
      </c>
      <c r="AL37" s="9" t="e">
        <f>VLOOKUP($C37, Team_Pitching___Advanced[], 20, FALSE)</f>
        <v>#N/A</v>
      </c>
      <c r="AM37" s="9" t="e">
        <f>VLOOKUP($C37, Team_Batting___Dashboard[[Team]:[wOBA]], 16, FALSE)</f>
        <v>#N/A</v>
      </c>
      <c r="AN37" s="9" t="e">
        <f>VLOOKUP($C37, Team_Batting___Advanced[[Team]:[OPS]], 9, FALSE)</f>
        <v>#N/A</v>
      </c>
      <c r="AO37" s="9" t="e">
        <f>VLOOKUP($C37, Team_Batting___Advanced[], 19, FALSE)</f>
        <v>#N/A</v>
      </c>
      <c r="AP37" s="9" t="e">
        <f>VLOOKUP($C37, 'Team Per G'!$A$2:$G$31, 3, FALSE)</f>
        <v>#N/A</v>
      </c>
      <c r="AQ37" s="9" t="e">
        <f>VLOOKUP($C37, 'Team Per G'!$A$2:$G$31, 5, FALSE)</f>
        <v>#N/A</v>
      </c>
      <c r="AR37" s="9" t="e">
        <f>VLOOKUP($C37, 'Team Per G'!$A$2:$G$31, 4, FALSE)</f>
        <v>#N/A</v>
      </c>
      <c r="AS37" s="9" t="e">
        <f>VLOOKUP($C37, Team_Batting___Dashboard[], 22, FALSE)/$AC37</f>
        <v>#N/A</v>
      </c>
      <c r="AT37" s="9" t="e">
        <f>VLOOKUP($C37, 'FanGraphs - Team WAR Projected'!$B$2:$E$31, 4, FALSE)/162</f>
        <v>#N/A</v>
      </c>
      <c r="AU37" s="9" t="e">
        <f>VLOOKUP($C37, FanGraphs_Standings[[Abbreviation]:[2024 Year to Date RS/G]], 6, FALSE)/$AC37</f>
        <v>#N/A</v>
      </c>
      <c r="AV37" s="9" t="e">
        <f>VLOOKUP($C37, FanGraphs_Standings[[Abbreviation]:[2024 Projected Full Season RDif]], 19, FALSE)/162</f>
        <v>#N/A</v>
      </c>
      <c r="AW37" s="9" t="e">
        <f>VLOOKUP($C37, FanGraphs_Standings[[Abbreviation]:[2024 Projected Full Season RDif]], 5, FALSE)</f>
        <v>#N/A</v>
      </c>
      <c r="AX37" s="9" t="e">
        <f>VLOOKUP($C37, FanGraphs_Standings[[Abbreviation]:[2024 Projected Full Season W%]], 18, FALSE)</f>
        <v>#N/A</v>
      </c>
      <c r="AY37" s="9" t="e">
        <f>VLOOKUP($C37, 'Home Field Adv'!$A$2:$K$31, 11, FALSE)</f>
        <v>#N/A</v>
      </c>
      <c r="BB37" s="5" t="str">
        <f t="shared" si="0"/>
        <v/>
      </c>
      <c r="BC37" s="5" t="str">
        <f t="shared" si="1"/>
        <v/>
      </c>
      <c r="BD37" s="5" t="str">
        <f t="shared" si="2"/>
        <v/>
      </c>
    </row>
    <row r="38" spans="6:56" x14ac:dyDescent="0.45">
      <c r="F38" s="9" t="e">
        <f>VLOOKUP($B38, FanGraphs_Standings[[Abbreviation]:[2024 Year to Date G]], 2, FALSE)</f>
        <v>#N/A</v>
      </c>
      <c r="G38" s="9" t="e">
        <f>IF(ISERR(VLOOKUP($D38, 'SP Per G'!$A$2:$D$1380, 3, FALSE)), L38, VLOOKUP($D38, 'SP Per G'!$A$2:$D$1380, 3, FALSE))</f>
        <v>#N/A</v>
      </c>
      <c r="H38" s="9" t="e">
        <f>VLOOKUP($D38, 'SP Per G'!$A$2:$D$1380, 4, FALSE)</f>
        <v>#N/A</v>
      </c>
      <c r="I38" s="9" t="e">
        <f>VLOOKUP($D38, Individual_Pitching___Dashboard[], 18, FALSE)</f>
        <v>#N/A</v>
      </c>
      <c r="J38" s="9" t="e">
        <f>VLOOKUP($D38, Individual_Pitching___Dashboard[], 20, FALSE)</f>
        <v>#N/A</v>
      </c>
      <c r="K38" s="9" t="e">
        <f>VLOOKUP($D38, Individual_Pitching___Advanced[], 21,FALSE)</f>
        <v>#N/A</v>
      </c>
      <c r="L38" s="9" t="e">
        <f>VLOOKUP($B38, 'Team Per G'!$A$2:$G$31, 7, FALSE)</f>
        <v>#N/A</v>
      </c>
      <c r="M38" s="9" t="e">
        <f>VLOOKUP($B38, 'FanGraphs - Team WAR Projected'!$B$2:$E$31, 3, FALSE)/162</f>
        <v>#N/A</v>
      </c>
      <c r="N38" s="9" t="e">
        <f>VLOOKUP($B38, Team_Pitching___Advanced[[Team]:[xFIP]], 19,FALSE)</f>
        <v>#N/A</v>
      </c>
      <c r="O38" s="9" t="e">
        <f>VLOOKUP($B38, Team_Pitching___Advanced[], 20, FALSE)</f>
        <v>#N/A</v>
      </c>
      <c r="P38" s="9" t="e">
        <f>VLOOKUP($B38, Team_Batting___Dashboard[[Team]:[wOBA]], 16, FALSE)</f>
        <v>#N/A</v>
      </c>
      <c r="Q38" s="9" t="e">
        <f>VLOOKUP($B38, Team_Batting___Advanced[[Team]:[OPS]], 9, FALSE)</f>
        <v>#N/A</v>
      </c>
      <c r="R38" s="9" t="e">
        <f>VLOOKUP($B38, Team_Batting___Advanced[], 19, FALSE)</f>
        <v>#N/A</v>
      </c>
      <c r="S38" s="9" t="e">
        <f>VLOOKUP($B38, 'Team Per G'!$A$2:$G$31, 3, FALSE)</f>
        <v>#N/A</v>
      </c>
      <c r="T38" s="9" t="e">
        <f>VLOOKUP($B38, 'Team Per G'!$A$2:$G$31, 5, FALSE)</f>
        <v>#N/A</v>
      </c>
      <c r="U38" s="9" t="e">
        <f>VLOOKUP($B38, 'Team Per G'!$A$2:$G$31, 4, FALSE)</f>
        <v>#N/A</v>
      </c>
      <c r="V38" s="9" t="e">
        <f>VLOOKUP($B38, Team_Batting___Dashboard[], 22, FALSE)/$F38</f>
        <v>#N/A</v>
      </c>
      <c r="W38" s="9" t="e">
        <f>VLOOKUP($B38, 'FanGraphs - Team WAR Projected'!$B$2:$E$31, 4, FALSE)/162</f>
        <v>#N/A</v>
      </c>
      <c r="X38" s="9" t="e">
        <f>VLOOKUP($B38, FanGraphs_Standings[[Abbreviation]:[2024 Year to Date RS/G]], 6, FALSE)/$F38</f>
        <v>#N/A</v>
      </c>
      <c r="Y38" s="9" t="e">
        <f>VLOOKUP($B38, FanGraphs_Standings[[Abbreviation]:[2024 Projected Full Season RDif]], 19, FALSE)/162</f>
        <v>#N/A</v>
      </c>
      <c r="Z38" s="9" t="e">
        <f>VLOOKUP($B38, FanGraphs_Standings[[Abbreviation]:[2024 Projected Full Season RDif]], 5, FALSE)</f>
        <v>#N/A</v>
      </c>
      <c r="AA38" s="9" t="e">
        <f>VLOOKUP($B38, FanGraphs_Standings[[Abbreviation]:[2024 Projected Full Season W%]], 18, FALSE)</f>
        <v>#N/A</v>
      </c>
      <c r="AB38" s="9" t="e">
        <f>VLOOKUP($B38, 'Home Field Adv'!$A$2:$I$31, 9, FALSE)</f>
        <v>#N/A</v>
      </c>
      <c r="AC38" s="9" t="e">
        <f>VLOOKUP($C38, FanGraphs_Standings[[Abbreviation]:[2024 Year to Date G]], 2, FALSE)</f>
        <v>#N/A</v>
      </c>
      <c r="AD38" s="9" t="e">
        <f>VLOOKUP($E38, 'SP Per G'!$A$2:$D$1380, 3, FALSE)</f>
        <v>#N/A</v>
      </c>
      <c r="AE38" s="9" t="e">
        <f>VLOOKUP($E38, 'SP Per G'!$A$2:$D$1380, 4, FALSE)</f>
        <v>#N/A</v>
      </c>
      <c r="AF38" s="9" t="e">
        <f>VLOOKUP($E38, Individual_Pitching___Dashboard[], 18, FALSE)</f>
        <v>#N/A</v>
      </c>
      <c r="AG38" s="9" t="e">
        <f>VLOOKUP($E38, Individual_Pitching___Dashboard[], 20, FALSE)</f>
        <v>#N/A</v>
      </c>
      <c r="AH38" s="9" t="e">
        <f>VLOOKUP($E38, Individual_Pitching___Advanced[], 21,FALSE)</f>
        <v>#N/A</v>
      </c>
      <c r="AI38" s="9" t="e">
        <f>VLOOKUP($C38, 'Team Per G'!$A$2:$G$31, 7, FALSE)</f>
        <v>#N/A</v>
      </c>
      <c r="AJ38" s="9" t="e">
        <f>VLOOKUP($C38, 'FanGraphs - Team WAR Projected'!$B$2:$E$31, 3, FALSE)/162</f>
        <v>#N/A</v>
      </c>
      <c r="AK38" s="9" t="e">
        <f>VLOOKUP($C38, Team_Pitching___Advanced[[Team]:[xFIP]], 19,FALSE)</f>
        <v>#N/A</v>
      </c>
      <c r="AL38" s="9" t="e">
        <f>VLOOKUP($C38, Team_Pitching___Advanced[], 20, FALSE)</f>
        <v>#N/A</v>
      </c>
      <c r="AM38" s="9" t="e">
        <f>VLOOKUP($C38, Team_Batting___Dashboard[[Team]:[wOBA]], 16, FALSE)</f>
        <v>#N/A</v>
      </c>
      <c r="AN38" s="9" t="e">
        <f>VLOOKUP($C38, Team_Batting___Advanced[[Team]:[OPS]], 9, FALSE)</f>
        <v>#N/A</v>
      </c>
      <c r="AO38" s="9" t="e">
        <f>VLOOKUP($C38, Team_Batting___Advanced[], 19, FALSE)</f>
        <v>#N/A</v>
      </c>
      <c r="AP38" s="9" t="e">
        <f>VLOOKUP($C38, 'Team Per G'!$A$2:$G$31, 3, FALSE)</f>
        <v>#N/A</v>
      </c>
      <c r="AQ38" s="9" t="e">
        <f>VLOOKUP($C38, 'Team Per G'!$A$2:$G$31, 5, FALSE)</f>
        <v>#N/A</v>
      </c>
      <c r="AR38" s="9" t="e">
        <f>VLOOKUP($C38, 'Team Per G'!$A$2:$G$31, 4, FALSE)</f>
        <v>#N/A</v>
      </c>
      <c r="AS38" s="9" t="e">
        <f>VLOOKUP($C38, Team_Batting___Dashboard[], 22, FALSE)/$AC38</f>
        <v>#N/A</v>
      </c>
      <c r="AT38" s="9" t="e">
        <f>VLOOKUP($C38, 'FanGraphs - Team WAR Projected'!$B$2:$E$31, 4, FALSE)/162</f>
        <v>#N/A</v>
      </c>
      <c r="AU38" s="9" t="e">
        <f>VLOOKUP($C38, FanGraphs_Standings[[Abbreviation]:[2024 Year to Date RS/G]], 6, FALSE)/$AC38</f>
        <v>#N/A</v>
      </c>
      <c r="AV38" s="9" t="e">
        <f>VLOOKUP($C38, FanGraphs_Standings[[Abbreviation]:[2024 Projected Full Season RDif]], 19, FALSE)/162</f>
        <v>#N/A</v>
      </c>
      <c r="AW38" s="9" t="e">
        <f>VLOOKUP($C38, FanGraphs_Standings[[Abbreviation]:[2024 Projected Full Season RDif]], 5, FALSE)</f>
        <v>#N/A</v>
      </c>
      <c r="AX38" s="9" t="e">
        <f>VLOOKUP($C38, FanGraphs_Standings[[Abbreviation]:[2024 Projected Full Season W%]], 18, FALSE)</f>
        <v>#N/A</v>
      </c>
      <c r="AY38" s="9" t="e">
        <f>VLOOKUP($C38, 'Home Field Adv'!$A$2:$K$31, 11, FALSE)</f>
        <v>#N/A</v>
      </c>
      <c r="BB38" s="5" t="str">
        <f t="shared" si="0"/>
        <v/>
      </c>
      <c r="BC38" s="5" t="str">
        <f t="shared" si="1"/>
        <v/>
      </c>
      <c r="BD38" s="5" t="str">
        <f t="shared" si="2"/>
        <v/>
      </c>
    </row>
    <row r="39" spans="6:56" x14ac:dyDescent="0.45">
      <c r="F39" s="9" t="e">
        <f>VLOOKUP($B39, FanGraphs_Standings[[Abbreviation]:[2024 Year to Date G]], 2, FALSE)</f>
        <v>#N/A</v>
      </c>
      <c r="G39" s="9" t="e">
        <f>IF(ISERR(VLOOKUP($D39, 'SP Per G'!$A$2:$D$1380, 3, FALSE)), L39, VLOOKUP($D39, 'SP Per G'!$A$2:$D$1380, 3, FALSE))</f>
        <v>#N/A</v>
      </c>
      <c r="H39" s="9" t="e">
        <f>VLOOKUP($D39, 'SP Per G'!$A$2:$D$1380, 4, FALSE)</f>
        <v>#N/A</v>
      </c>
      <c r="I39" s="9" t="e">
        <f>VLOOKUP($D39, Individual_Pitching___Dashboard[], 18, FALSE)</f>
        <v>#N/A</v>
      </c>
      <c r="J39" s="9" t="e">
        <f>VLOOKUP($D39, Individual_Pitching___Dashboard[], 20, FALSE)</f>
        <v>#N/A</v>
      </c>
      <c r="K39" s="9" t="e">
        <f>VLOOKUP($D39, Individual_Pitching___Advanced[], 21,FALSE)</f>
        <v>#N/A</v>
      </c>
      <c r="L39" s="9" t="e">
        <f>VLOOKUP($B39, 'Team Per G'!$A$2:$G$31, 7, FALSE)</f>
        <v>#N/A</v>
      </c>
      <c r="M39" s="9" t="e">
        <f>VLOOKUP($B39, 'FanGraphs - Team WAR Projected'!$B$2:$E$31, 3, FALSE)/162</f>
        <v>#N/A</v>
      </c>
      <c r="N39" s="9" t="e">
        <f>VLOOKUP($B39, Team_Pitching___Advanced[[Team]:[xFIP]], 19,FALSE)</f>
        <v>#N/A</v>
      </c>
      <c r="O39" s="9" t="e">
        <f>VLOOKUP($B39, Team_Pitching___Advanced[], 20, FALSE)</f>
        <v>#N/A</v>
      </c>
      <c r="P39" s="9" t="e">
        <f>VLOOKUP($B39, Team_Batting___Dashboard[[Team]:[wOBA]], 16, FALSE)</f>
        <v>#N/A</v>
      </c>
      <c r="Q39" s="9" t="e">
        <f>VLOOKUP($B39, Team_Batting___Advanced[[Team]:[OPS]], 9, FALSE)</f>
        <v>#N/A</v>
      </c>
      <c r="R39" s="9" t="e">
        <f>VLOOKUP($B39, Team_Batting___Advanced[], 19, FALSE)</f>
        <v>#N/A</v>
      </c>
      <c r="S39" s="9" t="e">
        <f>VLOOKUP($B39, 'Team Per G'!$A$2:$G$31, 3, FALSE)</f>
        <v>#N/A</v>
      </c>
      <c r="T39" s="9" t="e">
        <f>VLOOKUP($B39, 'Team Per G'!$A$2:$G$31, 5, FALSE)</f>
        <v>#N/A</v>
      </c>
      <c r="U39" s="9" t="e">
        <f>VLOOKUP($B39, 'Team Per G'!$A$2:$G$31, 4, FALSE)</f>
        <v>#N/A</v>
      </c>
      <c r="V39" s="9" t="e">
        <f>VLOOKUP($B39, Team_Batting___Dashboard[], 22, FALSE)/$F39</f>
        <v>#N/A</v>
      </c>
      <c r="W39" s="9" t="e">
        <f>VLOOKUP($B39, 'FanGraphs - Team WAR Projected'!$B$2:$E$31, 4, FALSE)/162</f>
        <v>#N/A</v>
      </c>
      <c r="X39" s="9" t="e">
        <f>VLOOKUP($B39, FanGraphs_Standings[[Abbreviation]:[2024 Year to Date RS/G]], 6, FALSE)/$F39</f>
        <v>#N/A</v>
      </c>
      <c r="Y39" s="9" t="e">
        <f>VLOOKUP($B39, FanGraphs_Standings[[Abbreviation]:[2024 Projected Full Season RDif]], 19, FALSE)/162</f>
        <v>#N/A</v>
      </c>
      <c r="Z39" s="9" t="e">
        <f>VLOOKUP($B39, FanGraphs_Standings[[Abbreviation]:[2024 Projected Full Season RDif]], 5, FALSE)</f>
        <v>#N/A</v>
      </c>
      <c r="AA39" s="9" t="e">
        <f>VLOOKUP($B39, FanGraphs_Standings[[Abbreviation]:[2024 Projected Full Season W%]], 18, FALSE)</f>
        <v>#N/A</v>
      </c>
      <c r="AB39" s="9" t="e">
        <f>VLOOKUP($B39, 'Home Field Adv'!$A$2:$I$31, 9, FALSE)</f>
        <v>#N/A</v>
      </c>
      <c r="AC39" s="9" t="e">
        <f>VLOOKUP($C39, FanGraphs_Standings[[Abbreviation]:[2024 Year to Date G]], 2, FALSE)</f>
        <v>#N/A</v>
      </c>
      <c r="AD39" s="9" t="e">
        <f>VLOOKUP($E39, 'SP Per G'!$A$2:$D$1380, 3, FALSE)</f>
        <v>#N/A</v>
      </c>
      <c r="AE39" s="9" t="e">
        <f>VLOOKUP($E39, 'SP Per G'!$A$2:$D$1380, 4, FALSE)</f>
        <v>#N/A</v>
      </c>
      <c r="AF39" s="9" t="e">
        <f>VLOOKUP($E39, Individual_Pitching___Dashboard[], 18, FALSE)</f>
        <v>#N/A</v>
      </c>
      <c r="AG39" s="9" t="e">
        <f>VLOOKUP($E39, Individual_Pitching___Dashboard[], 20, FALSE)</f>
        <v>#N/A</v>
      </c>
      <c r="AH39" s="9" t="e">
        <f>VLOOKUP($E39, Individual_Pitching___Advanced[], 21,FALSE)</f>
        <v>#N/A</v>
      </c>
      <c r="AI39" s="9" t="e">
        <f>VLOOKUP($C39, 'Team Per G'!$A$2:$G$31, 7, FALSE)</f>
        <v>#N/A</v>
      </c>
      <c r="AJ39" s="9" t="e">
        <f>VLOOKUP($C39, 'FanGraphs - Team WAR Projected'!$B$2:$E$31, 3, FALSE)/162</f>
        <v>#N/A</v>
      </c>
      <c r="AK39" s="9" t="e">
        <f>VLOOKUP($C39, Team_Pitching___Advanced[[Team]:[xFIP]], 19,FALSE)</f>
        <v>#N/A</v>
      </c>
      <c r="AL39" s="9" t="e">
        <f>VLOOKUP($C39, Team_Pitching___Advanced[], 20, FALSE)</f>
        <v>#N/A</v>
      </c>
      <c r="AM39" s="9" t="e">
        <f>VLOOKUP($C39, Team_Batting___Dashboard[[Team]:[wOBA]], 16, FALSE)</f>
        <v>#N/A</v>
      </c>
      <c r="AN39" s="9" t="e">
        <f>VLOOKUP($C39, Team_Batting___Advanced[[Team]:[OPS]], 9, FALSE)</f>
        <v>#N/A</v>
      </c>
      <c r="AO39" s="9" t="e">
        <f>VLOOKUP($C39, Team_Batting___Advanced[], 19, FALSE)</f>
        <v>#N/A</v>
      </c>
      <c r="AP39" s="9" t="e">
        <f>VLOOKUP($C39, 'Team Per G'!$A$2:$G$31, 3, FALSE)</f>
        <v>#N/A</v>
      </c>
      <c r="AQ39" s="9" t="e">
        <f>VLOOKUP($C39, 'Team Per G'!$A$2:$G$31, 5, FALSE)</f>
        <v>#N/A</v>
      </c>
      <c r="AR39" s="9" t="e">
        <f>VLOOKUP($C39, 'Team Per G'!$A$2:$G$31, 4, FALSE)</f>
        <v>#N/A</v>
      </c>
      <c r="AS39" s="9" t="e">
        <f>VLOOKUP($C39, Team_Batting___Dashboard[], 22, FALSE)/$AC39</f>
        <v>#N/A</v>
      </c>
      <c r="AT39" s="9" t="e">
        <f>VLOOKUP($C39, 'FanGraphs - Team WAR Projected'!$B$2:$E$31, 4, FALSE)/162</f>
        <v>#N/A</v>
      </c>
      <c r="AU39" s="9" t="e">
        <f>VLOOKUP($C39, FanGraphs_Standings[[Abbreviation]:[2024 Year to Date RS/G]], 6, FALSE)/$AC39</f>
        <v>#N/A</v>
      </c>
      <c r="AV39" s="9" t="e">
        <f>VLOOKUP($C39, FanGraphs_Standings[[Abbreviation]:[2024 Projected Full Season RDif]], 19, FALSE)/162</f>
        <v>#N/A</v>
      </c>
      <c r="AW39" s="9" t="e">
        <f>VLOOKUP($C39, FanGraphs_Standings[[Abbreviation]:[2024 Projected Full Season RDif]], 5, FALSE)</f>
        <v>#N/A</v>
      </c>
      <c r="AX39" s="9" t="e">
        <f>VLOOKUP($C39, FanGraphs_Standings[[Abbreviation]:[2024 Projected Full Season W%]], 18, FALSE)</f>
        <v>#N/A</v>
      </c>
      <c r="AY39" s="9" t="e">
        <f>VLOOKUP($C39, 'Home Field Adv'!$A$2:$K$31, 11, FALSE)</f>
        <v>#N/A</v>
      </c>
      <c r="BB39" s="5" t="str">
        <f t="shared" si="0"/>
        <v/>
      </c>
      <c r="BC39" s="5" t="str">
        <f t="shared" si="1"/>
        <v/>
      </c>
      <c r="BD39" s="5" t="str">
        <f t="shared" si="2"/>
        <v/>
      </c>
    </row>
    <row r="40" spans="6:56" x14ac:dyDescent="0.45">
      <c r="F40" s="9" t="e">
        <f>VLOOKUP($B40, FanGraphs_Standings[[Abbreviation]:[2024 Year to Date G]], 2, FALSE)</f>
        <v>#N/A</v>
      </c>
      <c r="G40" s="9" t="e">
        <f>IF(ISERR(VLOOKUP($D40, 'SP Per G'!$A$2:$D$1380, 3, FALSE)), L40, VLOOKUP($D40, 'SP Per G'!$A$2:$D$1380, 3, FALSE))</f>
        <v>#N/A</v>
      </c>
      <c r="H40" s="9" t="e">
        <f>VLOOKUP($D40, 'SP Per G'!$A$2:$D$1380, 4, FALSE)</f>
        <v>#N/A</v>
      </c>
      <c r="I40" s="9" t="e">
        <f>VLOOKUP($D40, Individual_Pitching___Dashboard[], 18, FALSE)</f>
        <v>#N/A</v>
      </c>
      <c r="J40" s="9" t="e">
        <f>VLOOKUP($D40, Individual_Pitching___Dashboard[], 20, FALSE)</f>
        <v>#N/A</v>
      </c>
      <c r="K40" s="9" t="e">
        <f>VLOOKUP($D40, Individual_Pitching___Advanced[], 21,FALSE)</f>
        <v>#N/A</v>
      </c>
      <c r="L40" s="9" t="e">
        <f>VLOOKUP($B40, 'Team Per G'!$A$2:$G$31, 7, FALSE)</f>
        <v>#N/A</v>
      </c>
      <c r="M40" s="9" t="e">
        <f>VLOOKUP($B40, 'FanGraphs - Team WAR Projected'!$B$2:$E$31, 3, FALSE)/162</f>
        <v>#N/A</v>
      </c>
      <c r="N40" s="9" t="e">
        <f>VLOOKUP($B40, Team_Pitching___Advanced[[Team]:[xFIP]], 19,FALSE)</f>
        <v>#N/A</v>
      </c>
      <c r="O40" s="9" t="e">
        <f>VLOOKUP($B40, Team_Pitching___Advanced[], 20, FALSE)</f>
        <v>#N/A</v>
      </c>
      <c r="P40" s="9" t="e">
        <f>VLOOKUP($B40, Team_Batting___Dashboard[[Team]:[wOBA]], 16, FALSE)</f>
        <v>#N/A</v>
      </c>
      <c r="Q40" s="9" t="e">
        <f>VLOOKUP($B40, Team_Batting___Advanced[[Team]:[OPS]], 9, FALSE)</f>
        <v>#N/A</v>
      </c>
      <c r="R40" s="9" t="e">
        <f>VLOOKUP($B40, Team_Batting___Advanced[], 19, FALSE)</f>
        <v>#N/A</v>
      </c>
      <c r="S40" s="9" t="e">
        <f>VLOOKUP($B40, 'Team Per G'!$A$2:$G$31, 3, FALSE)</f>
        <v>#N/A</v>
      </c>
      <c r="T40" s="9" t="e">
        <f>VLOOKUP($B40, 'Team Per G'!$A$2:$G$31, 5, FALSE)</f>
        <v>#N/A</v>
      </c>
      <c r="U40" s="9" t="e">
        <f>VLOOKUP($B40, 'Team Per G'!$A$2:$G$31, 4, FALSE)</f>
        <v>#N/A</v>
      </c>
      <c r="V40" s="9" t="e">
        <f>VLOOKUP($B40, Team_Batting___Dashboard[], 22, FALSE)/$F40</f>
        <v>#N/A</v>
      </c>
      <c r="W40" s="9" t="e">
        <f>VLOOKUP($B40, 'FanGraphs - Team WAR Projected'!$B$2:$E$31, 4, FALSE)/162</f>
        <v>#N/A</v>
      </c>
      <c r="X40" s="9" t="e">
        <f>VLOOKUP($B40, FanGraphs_Standings[[Abbreviation]:[2024 Year to Date RS/G]], 6, FALSE)/$F40</f>
        <v>#N/A</v>
      </c>
      <c r="Y40" s="9" t="e">
        <f>VLOOKUP($B40, FanGraphs_Standings[[Abbreviation]:[2024 Projected Full Season RDif]], 19, FALSE)/162</f>
        <v>#N/A</v>
      </c>
      <c r="Z40" s="9" t="e">
        <f>VLOOKUP($B40, FanGraphs_Standings[[Abbreviation]:[2024 Projected Full Season RDif]], 5, FALSE)</f>
        <v>#N/A</v>
      </c>
      <c r="AA40" s="9" t="e">
        <f>VLOOKUP($B40, FanGraphs_Standings[[Abbreviation]:[2024 Projected Full Season W%]], 18, FALSE)</f>
        <v>#N/A</v>
      </c>
      <c r="AB40" s="9" t="e">
        <f>VLOOKUP($B40, 'Home Field Adv'!$A$2:$I$31, 9, FALSE)</f>
        <v>#N/A</v>
      </c>
      <c r="AC40" s="9" t="e">
        <f>VLOOKUP($C40, FanGraphs_Standings[[Abbreviation]:[2024 Year to Date G]], 2, FALSE)</f>
        <v>#N/A</v>
      </c>
      <c r="AD40" s="9" t="e">
        <f>VLOOKUP($E40, 'SP Per G'!$A$2:$D$1380, 3, FALSE)</f>
        <v>#N/A</v>
      </c>
      <c r="AE40" s="9" t="e">
        <f>VLOOKUP($E40, 'SP Per G'!$A$2:$D$1380, 4, FALSE)</f>
        <v>#N/A</v>
      </c>
      <c r="AF40" s="9" t="e">
        <f>VLOOKUP($E40, Individual_Pitching___Dashboard[], 18, FALSE)</f>
        <v>#N/A</v>
      </c>
      <c r="AG40" s="9" t="e">
        <f>VLOOKUP($E40, Individual_Pitching___Dashboard[], 20, FALSE)</f>
        <v>#N/A</v>
      </c>
      <c r="AH40" s="9" t="e">
        <f>VLOOKUP($E40, Individual_Pitching___Advanced[], 21,FALSE)</f>
        <v>#N/A</v>
      </c>
      <c r="AI40" s="9" t="e">
        <f>VLOOKUP($C40, 'Team Per G'!$A$2:$G$31, 7, FALSE)</f>
        <v>#N/A</v>
      </c>
      <c r="AJ40" s="9" t="e">
        <f>VLOOKUP($C40, 'FanGraphs - Team WAR Projected'!$B$2:$E$31, 3, FALSE)/162</f>
        <v>#N/A</v>
      </c>
      <c r="AK40" s="9" t="e">
        <f>VLOOKUP($C40, Team_Pitching___Advanced[[Team]:[xFIP]], 19,FALSE)</f>
        <v>#N/A</v>
      </c>
      <c r="AL40" s="9" t="e">
        <f>VLOOKUP($C40, Team_Pitching___Advanced[], 20, FALSE)</f>
        <v>#N/A</v>
      </c>
      <c r="AM40" s="9" t="e">
        <f>VLOOKUP($C40, Team_Batting___Dashboard[[Team]:[wOBA]], 16, FALSE)</f>
        <v>#N/A</v>
      </c>
      <c r="AN40" s="9" t="e">
        <f>VLOOKUP($C40, Team_Batting___Advanced[[Team]:[OPS]], 9, FALSE)</f>
        <v>#N/A</v>
      </c>
      <c r="AO40" s="9" t="e">
        <f>VLOOKUP($C40, Team_Batting___Advanced[], 19, FALSE)</f>
        <v>#N/A</v>
      </c>
      <c r="AP40" s="9" t="e">
        <f>VLOOKUP($C40, 'Team Per G'!$A$2:$G$31, 3, FALSE)</f>
        <v>#N/A</v>
      </c>
      <c r="AQ40" s="9" t="e">
        <f>VLOOKUP($C40, 'Team Per G'!$A$2:$G$31, 5, FALSE)</f>
        <v>#N/A</v>
      </c>
      <c r="AR40" s="9" t="e">
        <f>VLOOKUP($C40, 'Team Per G'!$A$2:$G$31, 4, FALSE)</f>
        <v>#N/A</v>
      </c>
      <c r="AS40" s="9" t="e">
        <f>VLOOKUP($C40, Team_Batting___Dashboard[], 22, FALSE)/$AC40</f>
        <v>#N/A</v>
      </c>
      <c r="AT40" s="9" t="e">
        <f>VLOOKUP($C40, 'FanGraphs - Team WAR Projected'!$B$2:$E$31, 4, FALSE)/162</f>
        <v>#N/A</v>
      </c>
      <c r="AU40" s="9" t="e">
        <f>VLOOKUP($C40, FanGraphs_Standings[[Abbreviation]:[2024 Year to Date RS/G]], 6, FALSE)/$AC40</f>
        <v>#N/A</v>
      </c>
      <c r="AV40" s="9" t="e">
        <f>VLOOKUP($C40, FanGraphs_Standings[[Abbreviation]:[2024 Projected Full Season RDif]], 19, FALSE)/162</f>
        <v>#N/A</v>
      </c>
      <c r="AW40" s="9" t="e">
        <f>VLOOKUP($C40, FanGraphs_Standings[[Abbreviation]:[2024 Projected Full Season RDif]], 5, FALSE)</f>
        <v>#N/A</v>
      </c>
      <c r="AX40" s="9" t="e">
        <f>VLOOKUP($C40, FanGraphs_Standings[[Abbreviation]:[2024 Projected Full Season W%]], 18, FALSE)</f>
        <v>#N/A</v>
      </c>
      <c r="AY40" s="9" t="e">
        <f>VLOOKUP($C40, 'Home Field Adv'!$A$2:$K$31, 11, FALSE)</f>
        <v>#N/A</v>
      </c>
      <c r="BB40" s="5" t="str">
        <f t="shared" si="0"/>
        <v/>
      </c>
      <c r="BC40" s="5" t="str">
        <f t="shared" si="1"/>
        <v/>
      </c>
      <c r="BD40" s="5" t="str">
        <f t="shared" si="2"/>
        <v/>
      </c>
    </row>
    <row r="41" spans="6:56" x14ac:dyDescent="0.45">
      <c r="F41" s="9" t="e">
        <f>VLOOKUP($B41, FanGraphs_Standings[[Abbreviation]:[2024 Year to Date G]], 2, FALSE)</f>
        <v>#N/A</v>
      </c>
      <c r="G41" s="9" t="e">
        <f>IF(ISERR(VLOOKUP($D41, 'SP Per G'!$A$2:$D$1380, 3, FALSE)), L41, VLOOKUP($D41, 'SP Per G'!$A$2:$D$1380, 3, FALSE))</f>
        <v>#N/A</v>
      </c>
      <c r="H41" s="9" t="e">
        <f>VLOOKUP($D41, 'SP Per G'!$A$2:$D$1380, 4, FALSE)</f>
        <v>#N/A</v>
      </c>
      <c r="I41" s="9" t="e">
        <f>VLOOKUP($D41, Individual_Pitching___Dashboard[], 18, FALSE)</f>
        <v>#N/A</v>
      </c>
      <c r="J41" s="9" t="e">
        <f>VLOOKUP($D41, Individual_Pitching___Dashboard[], 20, FALSE)</f>
        <v>#N/A</v>
      </c>
      <c r="K41" s="9" t="e">
        <f>VLOOKUP($D41, Individual_Pitching___Advanced[], 21,FALSE)</f>
        <v>#N/A</v>
      </c>
      <c r="L41" s="9" t="e">
        <f>VLOOKUP($B41, 'Team Per G'!$A$2:$G$31, 7, FALSE)</f>
        <v>#N/A</v>
      </c>
      <c r="M41" s="9" t="e">
        <f>VLOOKUP($B41, 'FanGraphs - Team WAR Projected'!$B$2:$E$31, 3, FALSE)/162</f>
        <v>#N/A</v>
      </c>
      <c r="N41" s="9" t="e">
        <f>VLOOKUP($B41, Team_Pitching___Advanced[[Team]:[xFIP]], 19,FALSE)</f>
        <v>#N/A</v>
      </c>
      <c r="O41" s="9" t="e">
        <f>VLOOKUP($B41, Team_Pitching___Advanced[], 20, FALSE)</f>
        <v>#N/A</v>
      </c>
      <c r="P41" s="9" t="e">
        <f>VLOOKUP($B41, Team_Batting___Dashboard[[Team]:[wOBA]], 16, FALSE)</f>
        <v>#N/A</v>
      </c>
      <c r="Q41" s="9" t="e">
        <f>VLOOKUP($B41, Team_Batting___Advanced[[Team]:[OPS]], 9, FALSE)</f>
        <v>#N/A</v>
      </c>
      <c r="R41" s="9" t="e">
        <f>VLOOKUP($B41, Team_Batting___Advanced[], 19, FALSE)</f>
        <v>#N/A</v>
      </c>
      <c r="S41" s="9" t="e">
        <f>VLOOKUP($B41, 'Team Per G'!$A$2:$G$31, 3, FALSE)</f>
        <v>#N/A</v>
      </c>
      <c r="T41" s="9" t="e">
        <f>VLOOKUP($B41, 'Team Per G'!$A$2:$G$31, 5, FALSE)</f>
        <v>#N/A</v>
      </c>
      <c r="U41" s="9" t="e">
        <f>VLOOKUP($B41, 'Team Per G'!$A$2:$G$31, 4, FALSE)</f>
        <v>#N/A</v>
      </c>
      <c r="V41" s="9" t="e">
        <f>VLOOKUP($B41, Team_Batting___Dashboard[], 22, FALSE)/$F41</f>
        <v>#N/A</v>
      </c>
      <c r="W41" s="9" t="e">
        <f>VLOOKUP($B41, 'FanGraphs - Team WAR Projected'!$B$2:$E$31, 4, FALSE)/162</f>
        <v>#N/A</v>
      </c>
      <c r="X41" s="9" t="e">
        <f>VLOOKUP($B41, FanGraphs_Standings[[Abbreviation]:[2024 Year to Date RS/G]], 6, FALSE)/$F41</f>
        <v>#N/A</v>
      </c>
      <c r="Y41" s="9" t="e">
        <f>VLOOKUP($B41, FanGraphs_Standings[[Abbreviation]:[2024 Projected Full Season RDif]], 19, FALSE)/162</f>
        <v>#N/A</v>
      </c>
      <c r="Z41" s="9" t="e">
        <f>VLOOKUP($B41, FanGraphs_Standings[[Abbreviation]:[2024 Projected Full Season RDif]], 5, FALSE)</f>
        <v>#N/A</v>
      </c>
      <c r="AA41" s="9" t="e">
        <f>VLOOKUP($B41, FanGraphs_Standings[[Abbreviation]:[2024 Projected Full Season W%]], 18, FALSE)</f>
        <v>#N/A</v>
      </c>
      <c r="AB41" s="9" t="e">
        <f>VLOOKUP($B41, 'Home Field Adv'!$A$2:$I$31, 9, FALSE)</f>
        <v>#N/A</v>
      </c>
      <c r="AC41" s="9" t="e">
        <f>VLOOKUP($C41, FanGraphs_Standings[[Abbreviation]:[2024 Year to Date G]], 2, FALSE)</f>
        <v>#N/A</v>
      </c>
      <c r="AD41" s="9" t="e">
        <f>VLOOKUP($E41, 'SP Per G'!$A$2:$D$1380, 3, FALSE)</f>
        <v>#N/A</v>
      </c>
      <c r="AE41" s="9" t="e">
        <f>VLOOKUP($E41, 'SP Per G'!$A$2:$D$1380, 4, FALSE)</f>
        <v>#N/A</v>
      </c>
      <c r="AF41" s="9" t="e">
        <f>VLOOKUP($E41, Individual_Pitching___Dashboard[], 18, FALSE)</f>
        <v>#N/A</v>
      </c>
      <c r="AG41" s="9" t="e">
        <f>VLOOKUP($E41, Individual_Pitching___Dashboard[], 20, FALSE)</f>
        <v>#N/A</v>
      </c>
      <c r="AH41" s="9" t="e">
        <f>VLOOKUP($E41, Individual_Pitching___Advanced[], 21,FALSE)</f>
        <v>#N/A</v>
      </c>
      <c r="AI41" s="9" t="e">
        <f>VLOOKUP($C41, 'Team Per G'!$A$2:$G$31, 7, FALSE)</f>
        <v>#N/A</v>
      </c>
      <c r="AJ41" s="9" t="e">
        <f>VLOOKUP($C41, 'FanGraphs - Team WAR Projected'!$B$2:$E$31, 3, FALSE)/162</f>
        <v>#N/A</v>
      </c>
      <c r="AK41" s="9" t="e">
        <f>VLOOKUP($C41, Team_Pitching___Advanced[[Team]:[xFIP]], 19,FALSE)</f>
        <v>#N/A</v>
      </c>
      <c r="AL41" s="9" t="e">
        <f>VLOOKUP($C41, Team_Pitching___Advanced[], 20, FALSE)</f>
        <v>#N/A</v>
      </c>
      <c r="AM41" s="9" t="e">
        <f>VLOOKUP($C41, Team_Batting___Dashboard[[Team]:[wOBA]], 16, FALSE)</f>
        <v>#N/A</v>
      </c>
      <c r="AN41" s="9" t="e">
        <f>VLOOKUP($C41, Team_Batting___Advanced[[Team]:[OPS]], 9, FALSE)</f>
        <v>#N/A</v>
      </c>
      <c r="AO41" s="9" t="e">
        <f>VLOOKUP($C41, Team_Batting___Advanced[], 19, FALSE)</f>
        <v>#N/A</v>
      </c>
      <c r="AP41" s="9" t="e">
        <f>VLOOKUP($C41, 'Team Per G'!$A$2:$G$31, 3, FALSE)</f>
        <v>#N/A</v>
      </c>
      <c r="AQ41" s="9" t="e">
        <f>VLOOKUP($C41, 'Team Per G'!$A$2:$G$31, 5, FALSE)</f>
        <v>#N/A</v>
      </c>
      <c r="AR41" s="9" t="e">
        <f>VLOOKUP($C41, 'Team Per G'!$A$2:$G$31, 4, FALSE)</f>
        <v>#N/A</v>
      </c>
      <c r="AS41" s="9" t="e">
        <f>VLOOKUP($C41, Team_Batting___Dashboard[], 22, FALSE)/$AC41</f>
        <v>#N/A</v>
      </c>
      <c r="AT41" s="9" t="e">
        <f>VLOOKUP($C41, 'FanGraphs - Team WAR Projected'!$B$2:$E$31, 4, FALSE)/162</f>
        <v>#N/A</v>
      </c>
      <c r="AU41" s="9" t="e">
        <f>VLOOKUP($C41, FanGraphs_Standings[[Abbreviation]:[2024 Year to Date RS/G]], 6, FALSE)/$AC41</f>
        <v>#N/A</v>
      </c>
      <c r="AV41" s="9" t="e">
        <f>VLOOKUP($C41, FanGraphs_Standings[[Abbreviation]:[2024 Projected Full Season RDif]], 19, FALSE)/162</f>
        <v>#N/A</v>
      </c>
      <c r="AW41" s="9" t="e">
        <f>VLOOKUP($C41, FanGraphs_Standings[[Abbreviation]:[2024 Projected Full Season RDif]], 5, FALSE)</f>
        <v>#N/A</v>
      </c>
      <c r="AX41" s="9" t="e">
        <f>VLOOKUP($C41, FanGraphs_Standings[[Abbreviation]:[2024 Projected Full Season W%]], 18, FALSE)</f>
        <v>#N/A</v>
      </c>
      <c r="AY41" s="9" t="e">
        <f>VLOOKUP($C41, 'Home Field Adv'!$A$2:$K$31, 11, FALSE)</f>
        <v>#N/A</v>
      </c>
      <c r="BB41" s="5" t="str">
        <f t="shared" si="0"/>
        <v/>
      </c>
      <c r="BC41" s="5" t="str">
        <f t="shared" si="1"/>
        <v/>
      </c>
      <c r="BD41" s="5" t="str">
        <f t="shared" si="2"/>
        <v/>
      </c>
    </row>
    <row r="42" spans="6:56" x14ac:dyDescent="0.45">
      <c r="F42" s="9" t="e">
        <f>VLOOKUP($B42, FanGraphs_Standings[[Abbreviation]:[2024 Year to Date G]], 2, FALSE)</f>
        <v>#N/A</v>
      </c>
      <c r="G42" s="9" t="e">
        <f>IF(ISERR(VLOOKUP($D42, 'SP Per G'!$A$2:$D$1380, 3, FALSE)), L42, VLOOKUP($D42, 'SP Per G'!$A$2:$D$1380, 3, FALSE))</f>
        <v>#N/A</v>
      </c>
      <c r="H42" s="9" t="e">
        <f>VLOOKUP($D42, 'SP Per G'!$A$2:$D$1380, 4, FALSE)</f>
        <v>#N/A</v>
      </c>
      <c r="I42" s="9" t="e">
        <f>VLOOKUP($D42, Individual_Pitching___Dashboard[], 18, FALSE)</f>
        <v>#N/A</v>
      </c>
      <c r="J42" s="9" t="e">
        <f>VLOOKUP($D42, Individual_Pitching___Dashboard[], 20, FALSE)</f>
        <v>#N/A</v>
      </c>
      <c r="K42" s="9" t="e">
        <f>VLOOKUP($D42, Individual_Pitching___Advanced[], 21,FALSE)</f>
        <v>#N/A</v>
      </c>
      <c r="L42" s="9" t="e">
        <f>VLOOKUP($B42, 'Team Per G'!$A$2:$G$31, 7, FALSE)</f>
        <v>#N/A</v>
      </c>
      <c r="M42" s="9" t="e">
        <f>VLOOKUP($B42, 'FanGraphs - Team WAR Projected'!$B$2:$E$31, 3, FALSE)/162</f>
        <v>#N/A</v>
      </c>
      <c r="N42" s="9" t="e">
        <f>VLOOKUP($B42, Team_Pitching___Advanced[[Team]:[xFIP]], 19,FALSE)</f>
        <v>#N/A</v>
      </c>
      <c r="O42" s="9" t="e">
        <f>VLOOKUP($B42, Team_Pitching___Advanced[], 20, FALSE)</f>
        <v>#N/A</v>
      </c>
      <c r="P42" s="9" t="e">
        <f>VLOOKUP($B42, Team_Batting___Dashboard[[Team]:[wOBA]], 16, FALSE)</f>
        <v>#N/A</v>
      </c>
      <c r="Q42" s="9" t="e">
        <f>VLOOKUP($B42, Team_Batting___Advanced[[Team]:[OPS]], 9, FALSE)</f>
        <v>#N/A</v>
      </c>
      <c r="R42" s="9" t="e">
        <f>VLOOKUP($B42, Team_Batting___Advanced[], 19, FALSE)</f>
        <v>#N/A</v>
      </c>
      <c r="S42" s="9" t="e">
        <f>VLOOKUP($B42, 'Team Per G'!$A$2:$G$31, 3, FALSE)</f>
        <v>#N/A</v>
      </c>
      <c r="T42" s="9" t="e">
        <f>VLOOKUP($B42, 'Team Per G'!$A$2:$G$31, 5, FALSE)</f>
        <v>#N/A</v>
      </c>
      <c r="U42" s="9" t="e">
        <f>VLOOKUP($B42, 'Team Per G'!$A$2:$G$31, 4, FALSE)</f>
        <v>#N/A</v>
      </c>
      <c r="V42" s="9" t="e">
        <f>VLOOKUP($B42, Team_Batting___Dashboard[], 22, FALSE)/$F42</f>
        <v>#N/A</v>
      </c>
      <c r="W42" s="9" t="e">
        <f>VLOOKUP($B42, 'FanGraphs - Team WAR Projected'!$B$2:$E$31, 4, FALSE)/162</f>
        <v>#N/A</v>
      </c>
      <c r="X42" s="9" t="e">
        <f>VLOOKUP($B42, FanGraphs_Standings[[Abbreviation]:[2024 Year to Date RS/G]], 6, FALSE)/$F42</f>
        <v>#N/A</v>
      </c>
      <c r="Y42" s="9" t="e">
        <f>VLOOKUP($B42, FanGraphs_Standings[[Abbreviation]:[2024 Projected Full Season RDif]], 19, FALSE)/162</f>
        <v>#N/A</v>
      </c>
      <c r="Z42" s="9" t="e">
        <f>VLOOKUP($B42, FanGraphs_Standings[[Abbreviation]:[2024 Projected Full Season RDif]], 5, FALSE)</f>
        <v>#N/A</v>
      </c>
      <c r="AA42" s="9" t="e">
        <f>VLOOKUP($B42, FanGraphs_Standings[[Abbreviation]:[2024 Projected Full Season W%]], 18, FALSE)</f>
        <v>#N/A</v>
      </c>
      <c r="AB42" s="9" t="e">
        <f>VLOOKUP($B42, 'Home Field Adv'!$A$2:$I$31, 9, FALSE)</f>
        <v>#N/A</v>
      </c>
      <c r="AC42" s="9" t="e">
        <f>VLOOKUP($C42, FanGraphs_Standings[[Abbreviation]:[2024 Year to Date G]], 2, FALSE)</f>
        <v>#N/A</v>
      </c>
      <c r="AD42" s="9" t="e">
        <f>VLOOKUP($E42, 'SP Per G'!$A$2:$D$1380, 3, FALSE)</f>
        <v>#N/A</v>
      </c>
      <c r="AE42" s="9" t="e">
        <f>VLOOKUP($E42, 'SP Per G'!$A$2:$D$1380, 4, FALSE)</f>
        <v>#N/A</v>
      </c>
      <c r="AF42" s="9" t="e">
        <f>VLOOKUP($E42, Individual_Pitching___Dashboard[], 18, FALSE)</f>
        <v>#N/A</v>
      </c>
      <c r="AG42" s="9" t="e">
        <f>VLOOKUP($E42, Individual_Pitching___Dashboard[], 20, FALSE)</f>
        <v>#N/A</v>
      </c>
      <c r="AH42" s="9" t="e">
        <f>VLOOKUP($E42, Individual_Pitching___Advanced[], 21,FALSE)</f>
        <v>#N/A</v>
      </c>
      <c r="AI42" s="9" t="e">
        <f>VLOOKUP($C42, 'Team Per G'!$A$2:$G$31, 7, FALSE)</f>
        <v>#N/A</v>
      </c>
      <c r="AJ42" s="9" t="e">
        <f>VLOOKUP($C42, 'FanGraphs - Team WAR Projected'!$B$2:$E$31, 3, FALSE)/162</f>
        <v>#N/A</v>
      </c>
      <c r="AK42" s="9" t="e">
        <f>VLOOKUP($C42, Team_Pitching___Advanced[[Team]:[xFIP]], 19,FALSE)</f>
        <v>#N/A</v>
      </c>
      <c r="AL42" s="9" t="e">
        <f>VLOOKUP($C42, Team_Pitching___Advanced[], 20, FALSE)</f>
        <v>#N/A</v>
      </c>
      <c r="AM42" s="9" t="e">
        <f>VLOOKUP($C42, Team_Batting___Dashboard[[Team]:[wOBA]], 16, FALSE)</f>
        <v>#N/A</v>
      </c>
      <c r="AN42" s="9" t="e">
        <f>VLOOKUP($C42, Team_Batting___Advanced[[Team]:[OPS]], 9, FALSE)</f>
        <v>#N/A</v>
      </c>
      <c r="AO42" s="9" t="e">
        <f>VLOOKUP($C42, Team_Batting___Advanced[], 19, FALSE)</f>
        <v>#N/A</v>
      </c>
      <c r="AP42" s="9" t="e">
        <f>VLOOKUP($C42, 'Team Per G'!$A$2:$G$31, 3, FALSE)</f>
        <v>#N/A</v>
      </c>
      <c r="AQ42" s="9" t="e">
        <f>VLOOKUP($C42, 'Team Per G'!$A$2:$G$31, 5, FALSE)</f>
        <v>#N/A</v>
      </c>
      <c r="AR42" s="9" t="e">
        <f>VLOOKUP($C42, 'Team Per G'!$A$2:$G$31, 4, FALSE)</f>
        <v>#N/A</v>
      </c>
      <c r="AS42" s="9" t="e">
        <f>VLOOKUP($C42, Team_Batting___Dashboard[], 22, FALSE)/$AC42</f>
        <v>#N/A</v>
      </c>
      <c r="AT42" s="9" t="e">
        <f>VLOOKUP($C42, 'FanGraphs - Team WAR Projected'!$B$2:$E$31, 4, FALSE)/162</f>
        <v>#N/A</v>
      </c>
      <c r="AU42" s="9" t="e">
        <f>VLOOKUP($C42, FanGraphs_Standings[[Abbreviation]:[2024 Year to Date RS/G]], 6, FALSE)/$AC42</f>
        <v>#N/A</v>
      </c>
      <c r="AV42" s="9" t="e">
        <f>VLOOKUP($C42, FanGraphs_Standings[[Abbreviation]:[2024 Projected Full Season RDif]], 19, FALSE)/162</f>
        <v>#N/A</v>
      </c>
      <c r="AW42" s="9" t="e">
        <f>VLOOKUP($C42, FanGraphs_Standings[[Abbreviation]:[2024 Projected Full Season RDif]], 5, FALSE)</f>
        <v>#N/A</v>
      </c>
      <c r="AX42" s="9" t="e">
        <f>VLOOKUP($C42, FanGraphs_Standings[[Abbreviation]:[2024 Projected Full Season W%]], 18, FALSE)</f>
        <v>#N/A</v>
      </c>
      <c r="AY42" s="9" t="e">
        <f>VLOOKUP($C42, 'Home Field Adv'!$A$2:$K$31, 11, FALSE)</f>
        <v>#N/A</v>
      </c>
      <c r="BB42" s="5" t="str">
        <f t="shared" si="0"/>
        <v/>
      </c>
      <c r="BC42" s="5" t="str">
        <f t="shared" si="1"/>
        <v/>
      </c>
      <c r="BD42" s="5" t="str">
        <f t="shared" si="2"/>
        <v/>
      </c>
    </row>
    <row r="43" spans="6:56" x14ac:dyDescent="0.45">
      <c r="F43" s="9" t="e">
        <f>VLOOKUP($B43, FanGraphs_Standings[[Abbreviation]:[2024 Year to Date G]], 2, FALSE)</f>
        <v>#N/A</v>
      </c>
      <c r="G43" s="9" t="e">
        <f>IF(ISERR(VLOOKUP($D43, 'SP Per G'!$A$2:$D$1380, 3, FALSE)), L43, VLOOKUP($D43, 'SP Per G'!$A$2:$D$1380, 3, FALSE))</f>
        <v>#N/A</v>
      </c>
      <c r="H43" s="9" t="e">
        <f>VLOOKUP($D43, 'SP Per G'!$A$2:$D$1380, 4, FALSE)</f>
        <v>#N/A</v>
      </c>
      <c r="I43" s="9" t="e">
        <f>VLOOKUP($D43, Individual_Pitching___Dashboard[], 18, FALSE)</f>
        <v>#N/A</v>
      </c>
      <c r="J43" s="9" t="e">
        <f>VLOOKUP($D43, Individual_Pitching___Dashboard[], 20, FALSE)</f>
        <v>#N/A</v>
      </c>
      <c r="K43" s="9" t="e">
        <f>VLOOKUP($D43, Individual_Pitching___Advanced[], 21,FALSE)</f>
        <v>#N/A</v>
      </c>
      <c r="L43" s="9" t="e">
        <f>VLOOKUP($B43, 'Team Per G'!$A$2:$G$31, 7, FALSE)</f>
        <v>#N/A</v>
      </c>
      <c r="M43" s="9" t="e">
        <f>VLOOKUP($B43, 'FanGraphs - Team WAR Projected'!$B$2:$E$31, 3, FALSE)/162</f>
        <v>#N/A</v>
      </c>
      <c r="N43" s="9" t="e">
        <f>VLOOKUP($B43, Team_Pitching___Advanced[[Team]:[xFIP]], 19,FALSE)</f>
        <v>#N/A</v>
      </c>
      <c r="O43" s="9" t="e">
        <f>VLOOKUP($B43, Team_Pitching___Advanced[], 20, FALSE)</f>
        <v>#N/A</v>
      </c>
      <c r="P43" s="9" t="e">
        <f>VLOOKUP($B43, Team_Batting___Dashboard[[Team]:[wOBA]], 16, FALSE)</f>
        <v>#N/A</v>
      </c>
      <c r="Q43" s="9" t="e">
        <f>VLOOKUP($B43, Team_Batting___Advanced[[Team]:[OPS]], 9, FALSE)</f>
        <v>#N/A</v>
      </c>
      <c r="R43" s="9" t="e">
        <f>VLOOKUP($B43, Team_Batting___Advanced[], 19, FALSE)</f>
        <v>#N/A</v>
      </c>
      <c r="S43" s="9" t="e">
        <f>VLOOKUP($B43, 'Team Per G'!$A$2:$G$31, 3, FALSE)</f>
        <v>#N/A</v>
      </c>
      <c r="T43" s="9" t="e">
        <f>VLOOKUP($B43, 'Team Per G'!$A$2:$G$31, 5, FALSE)</f>
        <v>#N/A</v>
      </c>
      <c r="U43" s="9" t="e">
        <f>VLOOKUP($B43, 'Team Per G'!$A$2:$G$31, 4, FALSE)</f>
        <v>#N/A</v>
      </c>
      <c r="V43" s="9" t="e">
        <f>VLOOKUP($B43, Team_Batting___Dashboard[], 22, FALSE)/$F43</f>
        <v>#N/A</v>
      </c>
      <c r="W43" s="9" t="e">
        <f>VLOOKUP($B43, 'FanGraphs - Team WAR Projected'!$B$2:$E$31, 4, FALSE)/162</f>
        <v>#N/A</v>
      </c>
      <c r="X43" s="9" t="e">
        <f>VLOOKUP($B43, FanGraphs_Standings[[Abbreviation]:[2024 Year to Date RS/G]], 6, FALSE)/$F43</f>
        <v>#N/A</v>
      </c>
      <c r="Y43" s="9" t="e">
        <f>VLOOKUP($B43, FanGraphs_Standings[[Abbreviation]:[2024 Projected Full Season RDif]], 19, FALSE)/162</f>
        <v>#N/A</v>
      </c>
      <c r="Z43" s="9" t="e">
        <f>VLOOKUP($B43, FanGraphs_Standings[[Abbreviation]:[2024 Projected Full Season RDif]], 5, FALSE)</f>
        <v>#N/A</v>
      </c>
      <c r="AA43" s="9" t="e">
        <f>VLOOKUP($B43, FanGraphs_Standings[[Abbreviation]:[2024 Projected Full Season W%]], 18, FALSE)</f>
        <v>#N/A</v>
      </c>
      <c r="AB43" s="9" t="e">
        <f>VLOOKUP($B43, 'Home Field Adv'!$A$2:$I$31, 9, FALSE)</f>
        <v>#N/A</v>
      </c>
      <c r="AC43" s="9" t="e">
        <f>VLOOKUP($C43, FanGraphs_Standings[[Abbreviation]:[2024 Year to Date G]], 2, FALSE)</f>
        <v>#N/A</v>
      </c>
      <c r="AD43" s="9" t="e">
        <f>VLOOKUP($E43, 'SP Per G'!$A$2:$D$1380, 3, FALSE)</f>
        <v>#N/A</v>
      </c>
      <c r="AE43" s="9" t="e">
        <f>VLOOKUP($E43, 'SP Per G'!$A$2:$D$1380, 4, FALSE)</f>
        <v>#N/A</v>
      </c>
      <c r="AF43" s="9" t="e">
        <f>VLOOKUP($E43, Individual_Pitching___Dashboard[], 18, FALSE)</f>
        <v>#N/A</v>
      </c>
      <c r="AG43" s="9" t="e">
        <f>VLOOKUP($E43, Individual_Pitching___Dashboard[], 20, FALSE)</f>
        <v>#N/A</v>
      </c>
      <c r="AH43" s="9" t="e">
        <f>VLOOKUP($E43, Individual_Pitching___Advanced[], 21,FALSE)</f>
        <v>#N/A</v>
      </c>
      <c r="AI43" s="9" t="e">
        <f>VLOOKUP($C43, 'Team Per G'!$A$2:$G$31, 7, FALSE)</f>
        <v>#N/A</v>
      </c>
      <c r="AJ43" s="9" t="e">
        <f>VLOOKUP($C43, 'FanGraphs - Team WAR Projected'!$B$2:$E$31, 3, FALSE)/162</f>
        <v>#N/A</v>
      </c>
      <c r="AK43" s="9" t="e">
        <f>VLOOKUP($C43, Team_Pitching___Advanced[[Team]:[xFIP]], 19,FALSE)</f>
        <v>#N/A</v>
      </c>
      <c r="AL43" s="9" t="e">
        <f>VLOOKUP($C43, Team_Pitching___Advanced[], 20, FALSE)</f>
        <v>#N/A</v>
      </c>
      <c r="AM43" s="9" t="e">
        <f>VLOOKUP($C43, Team_Batting___Dashboard[[Team]:[wOBA]], 16, FALSE)</f>
        <v>#N/A</v>
      </c>
      <c r="AN43" s="9" t="e">
        <f>VLOOKUP($C43, Team_Batting___Advanced[[Team]:[OPS]], 9, FALSE)</f>
        <v>#N/A</v>
      </c>
      <c r="AO43" s="9" t="e">
        <f>VLOOKUP($C43, Team_Batting___Advanced[], 19, FALSE)</f>
        <v>#N/A</v>
      </c>
      <c r="AP43" s="9" t="e">
        <f>VLOOKUP($C43, 'Team Per G'!$A$2:$G$31, 3, FALSE)</f>
        <v>#N/A</v>
      </c>
      <c r="AQ43" s="9" t="e">
        <f>VLOOKUP($C43, 'Team Per G'!$A$2:$G$31, 5, FALSE)</f>
        <v>#N/A</v>
      </c>
      <c r="AR43" s="9" t="e">
        <f>VLOOKUP($C43, 'Team Per G'!$A$2:$G$31, 4, FALSE)</f>
        <v>#N/A</v>
      </c>
      <c r="AS43" s="9" t="e">
        <f>VLOOKUP($C43, Team_Batting___Dashboard[], 22, FALSE)/$AC43</f>
        <v>#N/A</v>
      </c>
      <c r="AT43" s="9" t="e">
        <f>VLOOKUP($C43, 'FanGraphs - Team WAR Projected'!$B$2:$E$31, 4, FALSE)/162</f>
        <v>#N/A</v>
      </c>
      <c r="AU43" s="9" t="e">
        <f>VLOOKUP($C43, FanGraphs_Standings[[Abbreviation]:[2024 Year to Date RS/G]], 6, FALSE)/$AC43</f>
        <v>#N/A</v>
      </c>
      <c r="AV43" s="9" t="e">
        <f>VLOOKUP($C43, FanGraphs_Standings[[Abbreviation]:[2024 Projected Full Season RDif]], 19, FALSE)/162</f>
        <v>#N/A</v>
      </c>
      <c r="AW43" s="9" t="e">
        <f>VLOOKUP($C43, FanGraphs_Standings[[Abbreviation]:[2024 Projected Full Season RDif]], 5, FALSE)</f>
        <v>#N/A</v>
      </c>
      <c r="AX43" s="9" t="e">
        <f>VLOOKUP($C43, FanGraphs_Standings[[Abbreviation]:[2024 Projected Full Season W%]], 18, FALSE)</f>
        <v>#N/A</v>
      </c>
      <c r="AY43" s="9" t="e">
        <f>VLOOKUP($C43, 'Home Field Adv'!$A$2:$K$31, 11, FALSE)</f>
        <v>#N/A</v>
      </c>
      <c r="BB43" s="5" t="str">
        <f t="shared" si="0"/>
        <v/>
      </c>
      <c r="BC43" s="5" t="str">
        <f t="shared" si="1"/>
        <v/>
      </c>
      <c r="BD43" s="5" t="str">
        <f t="shared" si="2"/>
        <v/>
      </c>
    </row>
    <row r="44" spans="6:56" x14ac:dyDescent="0.45">
      <c r="F44" s="9" t="e">
        <f>VLOOKUP($B44, FanGraphs_Standings[[Abbreviation]:[2024 Year to Date G]], 2, FALSE)</f>
        <v>#N/A</v>
      </c>
      <c r="G44" s="9" t="e">
        <f>IF(ISERR(VLOOKUP($D44, 'SP Per G'!$A$2:$D$1380, 3, FALSE)), L44, VLOOKUP($D44, 'SP Per G'!$A$2:$D$1380, 3, FALSE))</f>
        <v>#N/A</v>
      </c>
      <c r="H44" s="9" t="e">
        <f>VLOOKUP($D44, 'SP Per G'!$A$2:$D$1380, 4, FALSE)</f>
        <v>#N/A</v>
      </c>
      <c r="I44" s="9" t="e">
        <f>VLOOKUP($D44, Individual_Pitching___Dashboard[], 18, FALSE)</f>
        <v>#N/A</v>
      </c>
      <c r="J44" s="9" t="e">
        <f>VLOOKUP($D44, Individual_Pitching___Dashboard[], 20, FALSE)</f>
        <v>#N/A</v>
      </c>
      <c r="K44" s="9" t="e">
        <f>VLOOKUP($D44, Individual_Pitching___Advanced[], 21,FALSE)</f>
        <v>#N/A</v>
      </c>
      <c r="L44" s="9" t="e">
        <f>VLOOKUP($B44, 'Team Per G'!$A$2:$G$31, 7, FALSE)</f>
        <v>#N/A</v>
      </c>
      <c r="M44" s="9" t="e">
        <f>VLOOKUP($B44, 'FanGraphs - Team WAR Projected'!$B$2:$E$31, 3, FALSE)/162</f>
        <v>#N/A</v>
      </c>
      <c r="N44" s="9" t="e">
        <f>VLOOKUP($B44, Team_Pitching___Advanced[[Team]:[xFIP]], 19,FALSE)</f>
        <v>#N/A</v>
      </c>
      <c r="O44" s="9" t="e">
        <f>VLOOKUP($B44, Team_Pitching___Advanced[], 20, FALSE)</f>
        <v>#N/A</v>
      </c>
      <c r="P44" s="9" t="e">
        <f>VLOOKUP($B44, Team_Batting___Dashboard[[Team]:[wOBA]], 16, FALSE)</f>
        <v>#N/A</v>
      </c>
      <c r="Q44" s="9" t="e">
        <f>VLOOKUP($B44, Team_Batting___Advanced[[Team]:[OPS]], 9, FALSE)</f>
        <v>#N/A</v>
      </c>
      <c r="R44" s="9" t="e">
        <f>VLOOKUP($B44, Team_Batting___Advanced[], 19, FALSE)</f>
        <v>#N/A</v>
      </c>
      <c r="S44" s="9" t="e">
        <f>VLOOKUP($B44, 'Team Per G'!$A$2:$G$31, 3, FALSE)</f>
        <v>#N/A</v>
      </c>
      <c r="T44" s="9" t="e">
        <f>VLOOKUP($B44, 'Team Per G'!$A$2:$G$31, 5, FALSE)</f>
        <v>#N/A</v>
      </c>
      <c r="U44" s="9" t="e">
        <f>VLOOKUP($B44, 'Team Per G'!$A$2:$G$31, 4, FALSE)</f>
        <v>#N/A</v>
      </c>
      <c r="V44" s="9" t="e">
        <f>VLOOKUP($B44, Team_Batting___Dashboard[], 22, FALSE)/$F44</f>
        <v>#N/A</v>
      </c>
      <c r="W44" s="9" t="e">
        <f>VLOOKUP($B44, 'FanGraphs - Team WAR Projected'!$B$2:$E$31, 4, FALSE)/162</f>
        <v>#N/A</v>
      </c>
      <c r="X44" s="9" t="e">
        <f>VLOOKUP($B44, FanGraphs_Standings[[Abbreviation]:[2024 Year to Date RS/G]], 6, FALSE)/$F44</f>
        <v>#N/A</v>
      </c>
      <c r="Y44" s="9" t="e">
        <f>VLOOKUP($B44, FanGraphs_Standings[[Abbreviation]:[2024 Projected Full Season RDif]], 19, FALSE)/162</f>
        <v>#N/A</v>
      </c>
      <c r="Z44" s="9" t="e">
        <f>VLOOKUP($B44, FanGraphs_Standings[[Abbreviation]:[2024 Projected Full Season RDif]], 5, FALSE)</f>
        <v>#N/A</v>
      </c>
      <c r="AA44" s="9" t="e">
        <f>VLOOKUP($B44, FanGraphs_Standings[[Abbreviation]:[2024 Projected Full Season W%]], 18, FALSE)</f>
        <v>#N/A</v>
      </c>
      <c r="AB44" s="9" t="e">
        <f>VLOOKUP($B44, 'Home Field Adv'!$A$2:$I$31, 9, FALSE)</f>
        <v>#N/A</v>
      </c>
      <c r="AC44" s="9" t="e">
        <f>VLOOKUP($C44, FanGraphs_Standings[[Abbreviation]:[2024 Year to Date G]], 2, FALSE)</f>
        <v>#N/A</v>
      </c>
      <c r="AD44" s="9" t="e">
        <f>VLOOKUP($E44, 'SP Per G'!$A$2:$D$1380, 3, FALSE)</f>
        <v>#N/A</v>
      </c>
      <c r="AE44" s="9" t="e">
        <f>VLOOKUP($E44, 'SP Per G'!$A$2:$D$1380, 4, FALSE)</f>
        <v>#N/A</v>
      </c>
      <c r="AF44" s="9" t="e">
        <f>VLOOKUP($E44, Individual_Pitching___Dashboard[], 18, FALSE)</f>
        <v>#N/A</v>
      </c>
      <c r="AG44" s="9" t="e">
        <f>VLOOKUP($E44, Individual_Pitching___Dashboard[], 20, FALSE)</f>
        <v>#N/A</v>
      </c>
      <c r="AH44" s="9" t="e">
        <f>VLOOKUP($E44, Individual_Pitching___Advanced[], 21,FALSE)</f>
        <v>#N/A</v>
      </c>
      <c r="AI44" s="9" t="e">
        <f>VLOOKUP($C44, 'Team Per G'!$A$2:$G$31, 7, FALSE)</f>
        <v>#N/A</v>
      </c>
      <c r="AJ44" s="9" t="e">
        <f>VLOOKUP($C44, 'FanGraphs - Team WAR Projected'!$B$2:$E$31, 3, FALSE)/162</f>
        <v>#N/A</v>
      </c>
      <c r="AK44" s="9" t="e">
        <f>VLOOKUP($C44, Team_Pitching___Advanced[[Team]:[xFIP]], 19,FALSE)</f>
        <v>#N/A</v>
      </c>
      <c r="AL44" s="9" t="e">
        <f>VLOOKUP($C44, Team_Pitching___Advanced[], 20, FALSE)</f>
        <v>#N/A</v>
      </c>
      <c r="AM44" s="9" t="e">
        <f>VLOOKUP($C44, Team_Batting___Dashboard[[Team]:[wOBA]], 16, FALSE)</f>
        <v>#N/A</v>
      </c>
      <c r="AN44" s="9" t="e">
        <f>VLOOKUP($C44, Team_Batting___Advanced[[Team]:[OPS]], 9, FALSE)</f>
        <v>#N/A</v>
      </c>
      <c r="AO44" s="9" t="e">
        <f>VLOOKUP($C44, Team_Batting___Advanced[], 19, FALSE)</f>
        <v>#N/A</v>
      </c>
      <c r="AP44" s="9" t="e">
        <f>VLOOKUP($C44, 'Team Per G'!$A$2:$G$31, 3, FALSE)</f>
        <v>#N/A</v>
      </c>
      <c r="AQ44" s="9" t="e">
        <f>VLOOKUP($C44, 'Team Per G'!$A$2:$G$31, 5, FALSE)</f>
        <v>#N/A</v>
      </c>
      <c r="AR44" s="9" t="e">
        <f>VLOOKUP($C44, 'Team Per G'!$A$2:$G$31, 4, FALSE)</f>
        <v>#N/A</v>
      </c>
      <c r="AS44" s="9" t="e">
        <f>VLOOKUP($C44, Team_Batting___Dashboard[], 22, FALSE)/$AC44</f>
        <v>#N/A</v>
      </c>
      <c r="AT44" s="9" t="e">
        <f>VLOOKUP($C44, 'FanGraphs - Team WAR Projected'!$B$2:$E$31, 4, FALSE)/162</f>
        <v>#N/A</v>
      </c>
      <c r="AU44" s="9" t="e">
        <f>VLOOKUP($C44, FanGraphs_Standings[[Abbreviation]:[2024 Year to Date RS/G]], 6, FALSE)/$AC44</f>
        <v>#N/A</v>
      </c>
      <c r="AV44" s="9" t="e">
        <f>VLOOKUP($C44, FanGraphs_Standings[[Abbreviation]:[2024 Projected Full Season RDif]], 19, FALSE)/162</f>
        <v>#N/A</v>
      </c>
      <c r="AW44" s="9" t="e">
        <f>VLOOKUP($C44, FanGraphs_Standings[[Abbreviation]:[2024 Projected Full Season RDif]], 5, FALSE)</f>
        <v>#N/A</v>
      </c>
      <c r="AX44" s="9" t="e">
        <f>VLOOKUP($C44, FanGraphs_Standings[[Abbreviation]:[2024 Projected Full Season W%]], 18, FALSE)</f>
        <v>#N/A</v>
      </c>
      <c r="AY44" s="9" t="e">
        <f>VLOOKUP($C44, 'Home Field Adv'!$A$2:$K$31, 11, FALSE)</f>
        <v>#N/A</v>
      </c>
      <c r="BB44" s="5" t="str">
        <f t="shared" si="0"/>
        <v/>
      </c>
      <c r="BC44" s="5" t="str">
        <f t="shared" si="1"/>
        <v/>
      </c>
      <c r="BD44" s="5" t="str">
        <f t="shared" si="2"/>
        <v/>
      </c>
    </row>
    <row r="45" spans="6:56" x14ac:dyDescent="0.45">
      <c r="F45" s="9" t="e">
        <f>VLOOKUP($B45, FanGraphs_Standings[[Abbreviation]:[2024 Year to Date G]], 2, FALSE)</f>
        <v>#N/A</v>
      </c>
      <c r="G45" s="9" t="e">
        <f>IF(ISERR(VLOOKUP($D45, 'SP Per G'!$A$2:$D$1380, 3, FALSE)), L45, VLOOKUP($D45, 'SP Per G'!$A$2:$D$1380, 3, FALSE))</f>
        <v>#N/A</v>
      </c>
      <c r="H45" s="9" t="e">
        <f>VLOOKUP($D45, 'SP Per G'!$A$2:$D$1380, 4, FALSE)</f>
        <v>#N/A</v>
      </c>
      <c r="I45" s="9" t="e">
        <f>VLOOKUP($D45, Individual_Pitching___Dashboard[], 18, FALSE)</f>
        <v>#N/A</v>
      </c>
      <c r="J45" s="9" t="e">
        <f>VLOOKUP($D45, Individual_Pitching___Dashboard[], 20, FALSE)</f>
        <v>#N/A</v>
      </c>
      <c r="K45" s="9" t="e">
        <f>VLOOKUP($D45, Individual_Pitching___Advanced[], 21,FALSE)</f>
        <v>#N/A</v>
      </c>
      <c r="L45" s="9" t="e">
        <f>VLOOKUP($B45, 'Team Per G'!$A$2:$G$31, 7, FALSE)</f>
        <v>#N/A</v>
      </c>
      <c r="M45" s="9" t="e">
        <f>VLOOKUP($B45, 'FanGraphs - Team WAR Projected'!$B$2:$E$31, 3, FALSE)/162</f>
        <v>#N/A</v>
      </c>
      <c r="N45" s="9" t="e">
        <f>VLOOKUP($B45, Team_Pitching___Advanced[[Team]:[xFIP]], 19,FALSE)</f>
        <v>#N/A</v>
      </c>
      <c r="O45" s="9" t="e">
        <f>VLOOKUP($B45, Team_Pitching___Advanced[], 20, FALSE)</f>
        <v>#N/A</v>
      </c>
      <c r="P45" s="9" t="e">
        <f>VLOOKUP($B45, Team_Batting___Dashboard[[Team]:[wOBA]], 16, FALSE)</f>
        <v>#N/A</v>
      </c>
      <c r="Q45" s="9" t="e">
        <f>VLOOKUP($B45, Team_Batting___Advanced[[Team]:[OPS]], 9, FALSE)</f>
        <v>#N/A</v>
      </c>
      <c r="R45" s="9" t="e">
        <f>VLOOKUP($B45, Team_Batting___Advanced[], 19, FALSE)</f>
        <v>#N/A</v>
      </c>
      <c r="S45" s="9" t="e">
        <f>VLOOKUP($B45, 'Team Per G'!$A$2:$G$31, 3, FALSE)</f>
        <v>#N/A</v>
      </c>
      <c r="T45" s="9" t="e">
        <f>VLOOKUP($B45, 'Team Per G'!$A$2:$G$31, 5, FALSE)</f>
        <v>#N/A</v>
      </c>
      <c r="U45" s="9" t="e">
        <f>VLOOKUP($B45, 'Team Per G'!$A$2:$G$31, 4, FALSE)</f>
        <v>#N/A</v>
      </c>
      <c r="V45" s="9" t="e">
        <f>VLOOKUP($B45, Team_Batting___Dashboard[], 22, FALSE)/$F45</f>
        <v>#N/A</v>
      </c>
      <c r="W45" s="9" t="e">
        <f>VLOOKUP($B45, 'FanGraphs - Team WAR Projected'!$B$2:$E$31, 4, FALSE)/162</f>
        <v>#N/A</v>
      </c>
      <c r="X45" s="9" t="e">
        <f>VLOOKUP($B45, FanGraphs_Standings[[Abbreviation]:[2024 Year to Date RS/G]], 6, FALSE)/$F45</f>
        <v>#N/A</v>
      </c>
      <c r="Y45" s="9" t="e">
        <f>VLOOKUP($B45, FanGraphs_Standings[[Abbreviation]:[2024 Projected Full Season RDif]], 19, FALSE)/162</f>
        <v>#N/A</v>
      </c>
      <c r="Z45" s="9" t="e">
        <f>VLOOKUP($B45, FanGraphs_Standings[[Abbreviation]:[2024 Projected Full Season RDif]], 5, FALSE)</f>
        <v>#N/A</v>
      </c>
      <c r="AA45" s="9" t="e">
        <f>VLOOKUP($B45, FanGraphs_Standings[[Abbreviation]:[2024 Projected Full Season W%]], 18, FALSE)</f>
        <v>#N/A</v>
      </c>
      <c r="AB45" s="9" t="e">
        <f>VLOOKUP($B45, 'Home Field Adv'!$A$2:$I$31, 9, FALSE)</f>
        <v>#N/A</v>
      </c>
      <c r="AC45" s="9" t="e">
        <f>VLOOKUP($C45, FanGraphs_Standings[[Abbreviation]:[2024 Year to Date G]], 2, FALSE)</f>
        <v>#N/A</v>
      </c>
      <c r="AD45" s="9" t="e">
        <f>VLOOKUP($E45, 'SP Per G'!$A$2:$D$1380, 3, FALSE)</f>
        <v>#N/A</v>
      </c>
      <c r="AE45" s="9" t="e">
        <f>VLOOKUP($E45, 'SP Per G'!$A$2:$D$1380, 4, FALSE)</f>
        <v>#N/A</v>
      </c>
      <c r="AF45" s="9" t="e">
        <f>VLOOKUP($E45, Individual_Pitching___Dashboard[], 18, FALSE)</f>
        <v>#N/A</v>
      </c>
      <c r="AG45" s="9" t="e">
        <f>VLOOKUP($E45, Individual_Pitching___Dashboard[], 20, FALSE)</f>
        <v>#N/A</v>
      </c>
      <c r="AH45" s="9" t="e">
        <f>VLOOKUP($E45, Individual_Pitching___Advanced[], 21,FALSE)</f>
        <v>#N/A</v>
      </c>
      <c r="AI45" s="9" t="e">
        <f>VLOOKUP($C45, 'Team Per G'!$A$2:$G$31, 7, FALSE)</f>
        <v>#N/A</v>
      </c>
      <c r="AJ45" s="9" t="e">
        <f>VLOOKUP($C45, 'FanGraphs - Team WAR Projected'!$B$2:$E$31, 3, FALSE)/162</f>
        <v>#N/A</v>
      </c>
      <c r="AK45" s="9" t="e">
        <f>VLOOKUP($C45, Team_Pitching___Advanced[[Team]:[xFIP]], 19,FALSE)</f>
        <v>#N/A</v>
      </c>
      <c r="AL45" s="9" t="e">
        <f>VLOOKUP($C45, Team_Pitching___Advanced[], 20, FALSE)</f>
        <v>#N/A</v>
      </c>
      <c r="AM45" s="9" t="e">
        <f>VLOOKUP($C45, Team_Batting___Dashboard[[Team]:[wOBA]], 16, FALSE)</f>
        <v>#N/A</v>
      </c>
      <c r="AN45" s="9" t="e">
        <f>VLOOKUP($C45, Team_Batting___Advanced[[Team]:[OPS]], 9, FALSE)</f>
        <v>#N/A</v>
      </c>
      <c r="AO45" s="9" t="e">
        <f>VLOOKUP($C45, Team_Batting___Advanced[], 19, FALSE)</f>
        <v>#N/A</v>
      </c>
      <c r="AP45" s="9" t="e">
        <f>VLOOKUP($C45, 'Team Per G'!$A$2:$G$31, 3, FALSE)</f>
        <v>#N/A</v>
      </c>
      <c r="AQ45" s="9" t="e">
        <f>VLOOKUP($C45, 'Team Per G'!$A$2:$G$31, 5, FALSE)</f>
        <v>#N/A</v>
      </c>
      <c r="AR45" s="9" t="e">
        <f>VLOOKUP($C45, 'Team Per G'!$A$2:$G$31, 4, FALSE)</f>
        <v>#N/A</v>
      </c>
      <c r="AS45" s="9" t="e">
        <f>VLOOKUP($C45, Team_Batting___Dashboard[], 22, FALSE)/$AC45</f>
        <v>#N/A</v>
      </c>
      <c r="AT45" s="9" t="e">
        <f>VLOOKUP($C45, 'FanGraphs - Team WAR Projected'!$B$2:$E$31, 4, FALSE)/162</f>
        <v>#N/A</v>
      </c>
      <c r="AU45" s="9" t="e">
        <f>VLOOKUP($C45, FanGraphs_Standings[[Abbreviation]:[2024 Year to Date RS/G]], 6, FALSE)/$AC45</f>
        <v>#N/A</v>
      </c>
      <c r="AV45" s="9" t="e">
        <f>VLOOKUP($C45, FanGraphs_Standings[[Abbreviation]:[2024 Projected Full Season RDif]], 19, FALSE)/162</f>
        <v>#N/A</v>
      </c>
      <c r="AW45" s="9" t="e">
        <f>VLOOKUP($C45, FanGraphs_Standings[[Abbreviation]:[2024 Projected Full Season RDif]], 5, FALSE)</f>
        <v>#N/A</v>
      </c>
      <c r="AX45" s="9" t="e">
        <f>VLOOKUP($C45, FanGraphs_Standings[[Abbreviation]:[2024 Projected Full Season W%]], 18, FALSE)</f>
        <v>#N/A</v>
      </c>
      <c r="AY45" s="9" t="e">
        <f>VLOOKUP($C45, 'Home Field Adv'!$A$2:$K$31, 11, FALSE)</f>
        <v>#N/A</v>
      </c>
      <c r="BB45" s="5" t="str">
        <f t="shared" si="0"/>
        <v/>
      </c>
      <c r="BC45" s="5" t="str">
        <f t="shared" si="1"/>
        <v/>
      </c>
      <c r="BD45" s="5" t="str">
        <f t="shared" si="2"/>
        <v/>
      </c>
    </row>
    <row r="46" spans="6:56" x14ac:dyDescent="0.45">
      <c r="F46" s="9" t="e">
        <f>VLOOKUP($B46, FanGraphs_Standings[[Abbreviation]:[2024 Year to Date G]], 2, FALSE)</f>
        <v>#N/A</v>
      </c>
      <c r="G46" s="9" t="e">
        <f>IF(ISERR(VLOOKUP($D46, 'SP Per G'!$A$2:$D$1380, 3, FALSE)), L46, VLOOKUP($D46, 'SP Per G'!$A$2:$D$1380, 3, FALSE))</f>
        <v>#N/A</v>
      </c>
      <c r="H46" s="9" t="e">
        <f>VLOOKUP($D46, 'SP Per G'!$A$2:$D$1380, 4, FALSE)</f>
        <v>#N/A</v>
      </c>
      <c r="I46" s="9" t="e">
        <f>VLOOKUP($D46, Individual_Pitching___Dashboard[], 18, FALSE)</f>
        <v>#N/A</v>
      </c>
      <c r="J46" s="9" t="e">
        <f>VLOOKUP($D46, Individual_Pitching___Dashboard[], 20, FALSE)</f>
        <v>#N/A</v>
      </c>
      <c r="K46" s="9" t="e">
        <f>VLOOKUP($D46, Individual_Pitching___Advanced[], 21,FALSE)</f>
        <v>#N/A</v>
      </c>
      <c r="L46" s="9" t="e">
        <f>VLOOKUP($B46, 'Team Per G'!$A$2:$G$31, 7, FALSE)</f>
        <v>#N/A</v>
      </c>
      <c r="M46" s="9" t="e">
        <f>VLOOKUP($B46, 'FanGraphs - Team WAR Projected'!$B$2:$E$31, 3, FALSE)/162</f>
        <v>#N/A</v>
      </c>
      <c r="N46" s="9" t="e">
        <f>VLOOKUP($B46, Team_Pitching___Advanced[[Team]:[xFIP]], 19,FALSE)</f>
        <v>#N/A</v>
      </c>
      <c r="O46" s="9" t="e">
        <f>VLOOKUP($B46, Team_Pitching___Advanced[], 20, FALSE)</f>
        <v>#N/A</v>
      </c>
      <c r="P46" s="9" t="e">
        <f>VLOOKUP($B46, Team_Batting___Dashboard[[Team]:[wOBA]], 16, FALSE)</f>
        <v>#N/A</v>
      </c>
      <c r="Q46" s="9" t="e">
        <f>VLOOKUP($B46, Team_Batting___Advanced[[Team]:[OPS]], 9, FALSE)</f>
        <v>#N/A</v>
      </c>
      <c r="R46" s="9" t="e">
        <f>VLOOKUP($B46, Team_Batting___Advanced[], 19, FALSE)</f>
        <v>#N/A</v>
      </c>
      <c r="S46" s="9" t="e">
        <f>VLOOKUP($B46, 'Team Per G'!$A$2:$G$31, 3, FALSE)</f>
        <v>#N/A</v>
      </c>
      <c r="T46" s="9" t="e">
        <f>VLOOKUP($B46, 'Team Per G'!$A$2:$G$31, 5, FALSE)</f>
        <v>#N/A</v>
      </c>
      <c r="U46" s="9" t="e">
        <f>VLOOKUP($B46, 'Team Per G'!$A$2:$G$31, 4, FALSE)</f>
        <v>#N/A</v>
      </c>
      <c r="V46" s="9" t="e">
        <f>VLOOKUP($B46, Team_Batting___Dashboard[], 22, FALSE)/$F46</f>
        <v>#N/A</v>
      </c>
      <c r="W46" s="9" t="e">
        <f>VLOOKUP($B46, 'FanGraphs - Team WAR Projected'!$B$2:$E$31, 4, FALSE)/162</f>
        <v>#N/A</v>
      </c>
      <c r="X46" s="9" t="e">
        <f>VLOOKUP($B46, FanGraphs_Standings[[Abbreviation]:[2024 Year to Date RS/G]], 6, FALSE)/$F46</f>
        <v>#N/A</v>
      </c>
      <c r="Y46" s="9" t="e">
        <f>VLOOKUP($B46, FanGraphs_Standings[[Abbreviation]:[2024 Projected Full Season RDif]], 19, FALSE)/162</f>
        <v>#N/A</v>
      </c>
      <c r="Z46" s="9" t="e">
        <f>VLOOKUP($B46, FanGraphs_Standings[[Abbreviation]:[2024 Projected Full Season RDif]], 5, FALSE)</f>
        <v>#N/A</v>
      </c>
      <c r="AA46" s="9" t="e">
        <f>VLOOKUP($B46, FanGraphs_Standings[[Abbreviation]:[2024 Projected Full Season W%]], 18, FALSE)</f>
        <v>#N/A</v>
      </c>
      <c r="AB46" s="9" t="e">
        <f>VLOOKUP($B46, 'Home Field Adv'!$A$2:$I$31, 9, FALSE)</f>
        <v>#N/A</v>
      </c>
      <c r="AC46" s="9" t="e">
        <f>VLOOKUP($C46, FanGraphs_Standings[[Abbreviation]:[2024 Year to Date G]], 2, FALSE)</f>
        <v>#N/A</v>
      </c>
      <c r="AD46" s="9" t="e">
        <f>VLOOKUP($E46, 'SP Per G'!$A$2:$D$1380, 3, FALSE)</f>
        <v>#N/A</v>
      </c>
      <c r="AE46" s="9" t="e">
        <f>VLOOKUP($E46, 'SP Per G'!$A$2:$D$1380, 4, FALSE)</f>
        <v>#N/A</v>
      </c>
      <c r="AF46" s="9" t="e">
        <f>VLOOKUP($E46, Individual_Pitching___Dashboard[], 18, FALSE)</f>
        <v>#N/A</v>
      </c>
      <c r="AG46" s="9" t="e">
        <f>VLOOKUP($E46, Individual_Pitching___Dashboard[], 20, FALSE)</f>
        <v>#N/A</v>
      </c>
      <c r="AH46" s="9" t="e">
        <f>VLOOKUP($E46, Individual_Pitching___Advanced[], 21,FALSE)</f>
        <v>#N/A</v>
      </c>
      <c r="AI46" s="9" t="e">
        <f>VLOOKUP($C46, 'Team Per G'!$A$2:$G$31, 7, FALSE)</f>
        <v>#N/A</v>
      </c>
      <c r="AJ46" s="9" t="e">
        <f>VLOOKUP($C46, 'FanGraphs - Team WAR Projected'!$B$2:$E$31, 3, FALSE)/162</f>
        <v>#N/A</v>
      </c>
      <c r="AK46" s="9" t="e">
        <f>VLOOKUP($C46, Team_Pitching___Advanced[[Team]:[xFIP]], 19,FALSE)</f>
        <v>#N/A</v>
      </c>
      <c r="AL46" s="9" t="e">
        <f>VLOOKUP($C46, Team_Pitching___Advanced[], 20, FALSE)</f>
        <v>#N/A</v>
      </c>
      <c r="AM46" s="9" t="e">
        <f>VLOOKUP($C46, Team_Batting___Dashboard[[Team]:[wOBA]], 16, FALSE)</f>
        <v>#N/A</v>
      </c>
      <c r="AN46" s="9" t="e">
        <f>VLOOKUP($C46, Team_Batting___Advanced[[Team]:[OPS]], 9, FALSE)</f>
        <v>#N/A</v>
      </c>
      <c r="AO46" s="9" t="e">
        <f>VLOOKUP($C46, Team_Batting___Advanced[], 19, FALSE)</f>
        <v>#N/A</v>
      </c>
      <c r="AP46" s="9" t="e">
        <f>VLOOKUP($C46, 'Team Per G'!$A$2:$G$31, 3, FALSE)</f>
        <v>#N/A</v>
      </c>
      <c r="AQ46" s="9" t="e">
        <f>VLOOKUP($C46, 'Team Per G'!$A$2:$G$31, 5, FALSE)</f>
        <v>#N/A</v>
      </c>
      <c r="AR46" s="9" t="e">
        <f>VLOOKUP($C46, 'Team Per G'!$A$2:$G$31, 4, FALSE)</f>
        <v>#N/A</v>
      </c>
      <c r="AS46" s="9" t="e">
        <f>VLOOKUP($C46, Team_Batting___Dashboard[], 22, FALSE)/$AC46</f>
        <v>#N/A</v>
      </c>
      <c r="AT46" s="9" t="e">
        <f>VLOOKUP($C46, 'FanGraphs - Team WAR Projected'!$B$2:$E$31, 4, FALSE)/162</f>
        <v>#N/A</v>
      </c>
      <c r="AU46" s="9" t="e">
        <f>VLOOKUP($C46, FanGraphs_Standings[[Abbreviation]:[2024 Year to Date RS/G]], 6, FALSE)/$AC46</f>
        <v>#N/A</v>
      </c>
      <c r="AV46" s="9" t="e">
        <f>VLOOKUP($C46, FanGraphs_Standings[[Abbreviation]:[2024 Projected Full Season RDif]], 19, FALSE)/162</f>
        <v>#N/A</v>
      </c>
      <c r="AW46" s="9" t="e">
        <f>VLOOKUP($C46, FanGraphs_Standings[[Abbreviation]:[2024 Projected Full Season RDif]], 5, FALSE)</f>
        <v>#N/A</v>
      </c>
      <c r="AX46" s="9" t="e">
        <f>VLOOKUP($C46, FanGraphs_Standings[[Abbreviation]:[2024 Projected Full Season W%]], 18, FALSE)</f>
        <v>#N/A</v>
      </c>
      <c r="AY46" s="9" t="e">
        <f>VLOOKUP($C46, 'Home Field Adv'!$A$2:$K$31, 11, FALSE)</f>
        <v>#N/A</v>
      </c>
      <c r="BB46" s="5" t="str">
        <f t="shared" si="0"/>
        <v/>
      </c>
      <c r="BC46" s="5" t="str">
        <f t="shared" si="1"/>
        <v/>
      </c>
      <c r="BD46" s="5" t="str">
        <f t="shared" si="2"/>
        <v/>
      </c>
    </row>
    <row r="47" spans="6:56" x14ac:dyDescent="0.45">
      <c r="F47" s="9" t="e">
        <f>VLOOKUP($B47, FanGraphs_Standings[[Abbreviation]:[2024 Year to Date G]], 2, FALSE)</f>
        <v>#N/A</v>
      </c>
      <c r="G47" s="9" t="e">
        <f>IF(ISERR(VLOOKUP($D47, 'SP Per G'!$A$2:$D$1380, 3, FALSE)), L47, VLOOKUP($D47, 'SP Per G'!$A$2:$D$1380, 3, FALSE))</f>
        <v>#N/A</v>
      </c>
      <c r="H47" s="9" t="e">
        <f>VLOOKUP($D47, 'SP Per G'!$A$2:$D$1380, 4, FALSE)</f>
        <v>#N/A</v>
      </c>
      <c r="I47" s="9" t="e">
        <f>VLOOKUP($D47, Individual_Pitching___Dashboard[], 18, FALSE)</f>
        <v>#N/A</v>
      </c>
      <c r="J47" s="9" t="e">
        <f>VLOOKUP($D47, Individual_Pitching___Dashboard[], 20, FALSE)</f>
        <v>#N/A</v>
      </c>
      <c r="K47" s="9" t="e">
        <f>VLOOKUP($D47, Individual_Pitching___Advanced[], 21,FALSE)</f>
        <v>#N/A</v>
      </c>
      <c r="L47" s="9" t="e">
        <f>VLOOKUP($B47, 'Team Per G'!$A$2:$G$31, 7, FALSE)</f>
        <v>#N/A</v>
      </c>
      <c r="M47" s="9" t="e">
        <f>VLOOKUP($B47, 'FanGraphs - Team WAR Projected'!$B$2:$E$31, 3, FALSE)/162</f>
        <v>#N/A</v>
      </c>
      <c r="N47" s="9" t="e">
        <f>VLOOKUP($B47, Team_Pitching___Advanced[[Team]:[xFIP]], 19,FALSE)</f>
        <v>#N/A</v>
      </c>
      <c r="O47" s="9" t="e">
        <f>VLOOKUP($B47, Team_Pitching___Advanced[], 20, FALSE)</f>
        <v>#N/A</v>
      </c>
      <c r="P47" s="9" t="e">
        <f>VLOOKUP($B47, Team_Batting___Dashboard[[Team]:[wOBA]], 16, FALSE)</f>
        <v>#N/A</v>
      </c>
      <c r="Q47" s="9" t="e">
        <f>VLOOKUP($B47, Team_Batting___Advanced[[Team]:[OPS]], 9, FALSE)</f>
        <v>#N/A</v>
      </c>
      <c r="R47" s="9" t="e">
        <f>VLOOKUP($B47, Team_Batting___Advanced[], 19, FALSE)</f>
        <v>#N/A</v>
      </c>
      <c r="S47" s="9" t="e">
        <f>VLOOKUP($B47, 'Team Per G'!$A$2:$G$31, 3, FALSE)</f>
        <v>#N/A</v>
      </c>
      <c r="T47" s="9" t="e">
        <f>VLOOKUP($B47, 'Team Per G'!$A$2:$G$31, 5, FALSE)</f>
        <v>#N/A</v>
      </c>
      <c r="U47" s="9" t="e">
        <f>VLOOKUP($B47, 'Team Per G'!$A$2:$G$31, 4, FALSE)</f>
        <v>#N/A</v>
      </c>
      <c r="V47" s="9" t="e">
        <f>VLOOKUP($B47, Team_Batting___Dashboard[], 22, FALSE)/$F47</f>
        <v>#N/A</v>
      </c>
      <c r="W47" s="9" t="e">
        <f>VLOOKUP($B47, 'FanGraphs - Team WAR Projected'!$B$2:$E$31, 4, FALSE)/162</f>
        <v>#N/A</v>
      </c>
      <c r="X47" s="9" t="e">
        <f>VLOOKUP($B47, FanGraphs_Standings[[Abbreviation]:[2024 Year to Date RS/G]], 6, FALSE)/$F47</f>
        <v>#N/A</v>
      </c>
      <c r="Y47" s="9" t="e">
        <f>VLOOKUP($B47, FanGraphs_Standings[[Abbreviation]:[2024 Projected Full Season RDif]], 19, FALSE)/162</f>
        <v>#N/A</v>
      </c>
      <c r="Z47" s="9" t="e">
        <f>VLOOKUP($B47, FanGraphs_Standings[[Abbreviation]:[2024 Projected Full Season RDif]], 5, FALSE)</f>
        <v>#N/A</v>
      </c>
      <c r="AA47" s="9" t="e">
        <f>VLOOKUP($B47, FanGraphs_Standings[[Abbreviation]:[2024 Projected Full Season W%]], 18, FALSE)</f>
        <v>#N/A</v>
      </c>
      <c r="AB47" s="9" t="e">
        <f>VLOOKUP($B47, 'Home Field Adv'!$A$2:$I$31, 9, FALSE)</f>
        <v>#N/A</v>
      </c>
      <c r="AC47" s="9" t="e">
        <f>VLOOKUP($C47, FanGraphs_Standings[[Abbreviation]:[2024 Year to Date G]], 2, FALSE)</f>
        <v>#N/A</v>
      </c>
      <c r="AD47" s="9" t="e">
        <f>VLOOKUP($E47, 'SP Per G'!$A$2:$D$1380, 3, FALSE)</f>
        <v>#N/A</v>
      </c>
      <c r="AE47" s="9" t="e">
        <f>VLOOKUP($E47, 'SP Per G'!$A$2:$D$1380, 4, FALSE)</f>
        <v>#N/A</v>
      </c>
      <c r="AF47" s="9" t="e">
        <f>VLOOKUP($E47, Individual_Pitching___Dashboard[], 18, FALSE)</f>
        <v>#N/A</v>
      </c>
      <c r="AG47" s="9" t="e">
        <f>VLOOKUP($E47, Individual_Pitching___Dashboard[], 20, FALSE)</f>
        <v>#N/A</v>
      </c>
      <c r="AH47" s="9" t="e">
        <f>VLOOKUP($E47, Individual_Pitching___Advanced[], 21,FALSE)</f>
        <v>#N/A</v>
      </c>
      <c r="AI47" s="9" t="e">
        <f>VLOOKUP($C47, 'Team Per G'!$A$2:$G$31, 7, FALSE)</f>
        <v>#N/A</v>
      </c>
      <c r="AJ47" s="9" t="e">
        <f>VLOOKUP($C47, 'FanGraphs - Team WAR Projected'!$B$2:$E$31, 3, FALSE)/162</f>
        <v>#N/A</v>
      </c>
      <c r="AK47" s="9" t="e">
        <f>VLOOKUP($C47, Team_Pitching___Advanced[[Team]:[xFIP]], 19,FALSE)</f>
        <v>#N/A</v>
      </c>
      <c r="AL47" s="9" t="e">
        <f>VLOOKUP($C47, Team_Pitching___Advanced[], 20, FALSE)</f>
        <v>#N/A</v>
      </c>
      <c r="AM47" s="9" t="e">
        <f>VLOOKUP($C47, Team_Batting___Dashboard[[Team]:[wOBA]], 16, FALSE)</f>
        <v>#N/A</v>
      </c>
      <c r="AN47" s="9" t="e">
        <f>VLOOKUP($C47, Team_Batting___Advanced[[Team]:[OPS]], 9, FALSE)</f>
        <v>#N/A</v>
      </c>
      <c r="AO47" s="9" t="e">
        <f>VLOOKUP($C47, Team_Batting___Advanced[], 19, FALSE)</f>
        <v>#N/A</v>
      </c>
      <c r="AP47" s="9" t="e">
        <f>VLOOKUP($C47, 'Team Per G'!$A$2:$G$31, 3, FALSE)</f>
        <v>#N/A</v>
      </c>
      <c r="AQ47" s="9" t="e">
        <f>VLOOKUP($C47, 'Team Per G'!$A$2:$G$31, 5, FALSE)</f>
        <v>#N/A</v>
      </c>
      <c r="AR47" s="9" t="e">
        <f>VLOOKUP($C47, 'Team Per G'!$A$2:$G$31, 4, FALSE)</f>
        <v>#N/A</v>
      </c>
      <c r="AS47" s="9" t="e">
        <f>VLOOKUP($C47, Team_Batting___Dashboard[], 22, FALSE)/$AC47</f>
        <v>#N/A</v>
      </c>
      <c r="AT47" s="9" t="e">
        <f>VLOOKUP($C47, 'FanGraphs - Team WAR Projected'!$B$2:$E$31, 4, FALSE)/162</f>
        <v>#N/A</v>
      </c>
      <c r="AU47" s="9" t="e">
        <f>VLOOKUP($C47, FanGraphs_Standings[[Abbreviation]:[2024 Year to Date RS/G]], 6, FALSE)/$AC47</f>
        <v>#N/A</v>
      </c>
      <c r="AV47" s="9" t="e">
        <f>VLOOKUP($C47, FanGraphs_Standings[[Abbreviation]:[2024 Projected Full Season RDif]], 19, FALSE)/162</f>
        <v>#N/A</v>
      </c>
      <c r="AW47" s="9" t="e">
        <f>VLOOKUP($C47, FanGraphs_Standings[[Abbreviation]:[2024 Projected Full Season RDif]], 5, FALSE)</f>
        <v>#N/A</v>
      </c>
      <c r="AX47" s="9" t="e">
        <f>VLOOKUP($C47, FanGraphs_Standings[[Abbreviation]:[2024 Projected Full Season W%]], 18, FALSE)</f>
        <v>#N/A</v>
      </c>
      <c r="AY47" s="9" t="e">
        <f>VLOOKUP($C47, 'Home Field Adv'!$A$2:$K$31, 11, FALSE)</f>
        <v>#N/A</v>
      </c>
      <c r="BB47" s="5" t="str">
        <f t="shared" si="0"/>
        <v/>
      </c>
      <c r="BC47" s="5" t="str">
        <f t="shared" si="1"/>
        <v/>
      </c>
      <c r="BD47" s="5" t="str">
        <f t="shared" si="2"/>
        <v/>
      </c>
    </row>
    <row r="48" spans="6:56" x14ac:dyDescent="0.45">
      <c r="F48" s="9" t="e">
        <f>VLOOKUP($B48, FanGraphs_Standings[[Abbreviation]:[2024 Year to Date G]], 2, FALSE)</f>
        <v>#N/A</v>
      </c>
      <c r="G48" s="9" t="e">
        <f>IF(ISERR(VLOOKUP($D48, 'SP Per G'!$A$2:$D$1380, 3, FALSE)), L48, VLOOKUP($D48, 'SP Per G'!$A$2:$D$1380, 3, FALSE))</f>
        <v>#N/A</v>
      </c>
      <c r="H48" s="9" t="e">
        <f>VLOOKUP($D48, 'SP Per G'!$A$2:$D$1380, 4, FALSE)</f>
        <v>#N/A</v>
      </c>
      <c r="I48" s="9" t="e">
        <f>VLOOKUP($D48, Individual_Pitching___Dashboard[], 18, FALSE)</f>
        <v>#N/A</v>
      </c>
      <c r="J48" s="9" t="e">
        <f>VLOOKUP($D48, Individual_Pitching___Dashboard[], 20, FALSE)</f>
        <v>#N/A</v>
      </c>
      <c r="K48" s="9" t="e">
        <f>VLOOKUP($D48, Individual_Pitching___Advanced[], 21,FALSE)</f>
        <v>#N/A</v>
      </c>
      <c r="L48" s="9" t="e">
        <f>VLOOKUP($B48, 'Team Per G'!$A$2:$G$31, 7, FALSE)</f>
        <v>#N/A</v>
      </c>
      <c r="M48" s="9" t="e">
        <f>VLOOKUP($B48, 'FanGraphs - Team WAR Projected'!$B$2:$E$31, 3, FALSE)/162</f>
        <v>#N/A</v>
      </c>
      <c r="N48" s="9" t="e">
        <f>VLOOKUP($B48, Team_Pitching___Advanced[[Team]:[xFIP]], 19,FALSE)</f>
        <v>#N/A</v>
      </c>
      <c r="O48" s="9" t="e">
        <f>VLOOKUP($B48, Team_Pitching___Advanced[], 20, FALSE)</f>
        <v>#N/A</v>
      </c>
      <c r="P48" s="9" t="e">
        <f>VLOOKUP($B48, Team_Batting___Dashboard[[Team]:[wOBA]], 16, FALSE)</f>
        <v>#N/A</v>
      </c>
      <c r="Q48" s="9" t="e">
        <f>VLOOKUP($B48, Team_Batting___Advanced[[Team]:[OPS]], 9, FALSE)</f>
        <v>#N/A</v>
      </c>
      <c r="R48" s="9" t="e">
        <f>VLOOKUP($B48, Team_Batting___Advanced[], 19, FALSE)</f>
        <v>#N/A</v>
      </c>
      <c r="S48" s="9" t="e">
        <f>VLOOKUP($B48, 'Team Per G'!$A$2:$G$31, 3, FALSE)</f>
        <v>#N/A</v>
      </c>
      <c r="T48" s="9" t="e">
        <f>VLOOKUP($B48, 'Team Per G'!$A$2:$G$31, 5, FALSE)</f>
        <v>#N/A</v>
      </c>
      <c r="U48" s="9" t="e">
        <f>VLOOKUP($B48, 'Team Per G'!$A$2:$G$31, 4, FALSE)</f>
        <v>#N/A</v>
      </c>
      <c r="V48" s="9" t="e">
        <f>VLOOKUP($B48, Team_Batting___Dashboard[], 22, FALSE)/$F48</f>
        <v>#N/A</v>
      </c>
      <c r="W48" s="9" t="e">
        <f>VLOOKUP($B48, 'FanGraphs - Team WAR Projected'!$B$2:$E$31, 4, FALSE)/162</f>
        <v>#N/A</v>
      </c>
      <c r="X48" s="9" t="e">
        <f>VLOOKUP($B48, FanGraphs_Standings[[Abbreviation]:[2024 Year to Date RS/G]], 6, FALSE)/$F48</f>
        <v>#N/A</v>
      </c>
      <c r="Y48" s="9" t="e">
        <f>VLOOKUP($B48, FanGraphs_Standings[[Abbreviation]:[2024 Projected Full Season RDif]], 19, FALSE)/162</f>
        <v>#N/A</v>
      </c>
      <c r="Z48" s="9" t="e">
        <f>VLOOKUP($B48, FanGraphs_Standings[[Abbreviation]:[2024 Projected Full Season RDif]], 5, FALSE)</f>
        <v>#N/A</v>
      </c>
      <c r="AA48" s="9" t="e">
        <f>VLOOKUP($B48, FanGraphs_Standings[[Abbreviation]:[2024 Projected Full Season W%]], 18, FALSE)</f>
        <v>#N/A</v>
      </c>
      <c r="AB48" s="9" t="e">
        <f>VLOOKUP($B48, 'Home Field Adv'!$A$2:$I$31, 9, FALSE)</f>
        <v>#N/A</v>
      </c>
      <c r="AC48" s="9" t="e">
        <f>VLOOKUP($C48, FanGraphs_Standings[[Abbreviation]:[2024 Year to Date G]], 2, FALSE)</f>
        <v>#N/A</v>
      </c>
      <c r="AD48" s="9" t="e">
        <f>VLOOKUP($E48, 'SP Per G'!$A$2:$D$1380, 3, FALSE)</f>
        <v>#N/A</v>
      </c>
      <c r="AE48" s="9" t="e">
        <f>VLOOKUP($E48, 'SP Per G'!$A$2:$D$1380, 4, FALSE)</f>
        <v>#N/A</v>
      </c>
      <c r="AF48" s="9" t="e">
        <f>VLOOKUP($E48, Individual_Pitching___Dashboard[], 18, FALSE)</f>
        <v>#N/A</v>
      </c>
      <c r="AG48" s="9" t="e">
        <f>VLOOKUP($E48, Individual_Pitching___Dashboard[], 20, FALSE)</f>
        <v>#N/A</v>
      </c>
      <c r="AH48" s="9" t="e">
        <f>VLOOKUP($E48, Individual_Pitching___Advanced[], 21,FALSE)</f>
        <v>#N/A</v>
      </c>
      <c r="AI48" s="9" t="e">
        <f>VLOOKUP($C48, 'Team Per G'!$A$2:$G$31, 7, FALSE)</f>
        <v>#N/A</v>
      </c>
      <c r="AJ48" s="9" t="e">
        <f>VLOOKUP($C48, 'FanGraphs - Team WAR Projected'!$B$2:$E$31, 3, FALSE)/162</f>
        <v>#N/A</v>
      </c>
      <c r="AK48" s="9" t="e">
        <f>VLOOKUP($C48, Team_Pitching___Advanced[[Team]:[xFIP]], 19,FALSE)</f>
        <v>#N/A</v>
      </c>
      <c r="AL48" s="9" t="e">
        <f>VLOOKUP($C48, Team_Pitching___Advanced[], 20, FALSE)</f>
        <v>#N/A</v>
      </c>
      <c r="AM48" s="9" t="e">
        <f>VLOOKUP($C48, Team_Batting___Dashboard[[Team]:[wOBA]], 16, FALSE)</f>
        <v>#N/A</v>
      </c>
      <c r="AN48" s="9" t="e">
        <f>VLOOKUP($C48, Team_Batting___Advanced[[Team]:[OPS]], 9, FALSE)</f>
        <v>#N/A</v>
      </c>
      <c r="AO48" s="9" t="e">
        <f>VLOOKUP($C48, Team_Batting___Advanced[], 19, FALSE)</f>
        <v>#N/A</v>
      </c>
      <c r="AP48" s="9" t="e">
        <f>VLOOKUP($C48, 'Team Per G'!$A$2:$G$31, 3, FALSE)</f>
        <v>#N/A</v>
      </c>
      <c r="AQ48" s="9" t="e">
        <f>VLOOKUP($C48, 'Team Per G'!$A$2:$G$31, 5, FALSE)</f>
        <v>#N/A</v>
      </c>
      <c r="AR48" s="9" t="e">
        <f>VLOOKUP($C48, 'Team Per G'!$A$2:$G$31, 4, FALSE)</f>
        <v>#N/A</v>
      </c>
      <c r="AS48" s="9" t="e">
        <f>VLOOKUP($C48, Team_Batting___Dashboard[], 22, FALSE)/$AC48</f>
        <v>#N/A</v>
      </c>
      <c r="AT48" s="9" t="e">
        <f>VLOOKUP($C48, 'FanGraphs - Team WAR Projected'!$B$2:$E$31, 4, FALSE)/162</f>
        <v>#N/A</v>
      </c>
      <c r="AU48" s="9" t="e">
        <f>VLOOKUP($C48, FanGraphs_Standings[[Abbreviation]:[2024 Year to Date RS/G]], 6, FALSE)/$AC48</f>
        <v>#N/A</v>
      </c>
      <c r="AV48" s="9" t="e">
        <f>VLOOKUP($C48, FanGraphs_Standings[[Abbreviation]:[2024 Projected Full Season RDif]], 19, FALSE)/162</f>
        <v>#N/A</v>
      </c>
      <c r="AW48" s="9" t="e">
        <f>VLOOKUP($C48, FanGraphs_Standings[[Abbreviation]:[2024 Projected Full Season RDif]], 5, FALSE)</f>
        <v>#N/A</v>
      </c>
      <c r="AX48" s="9" t="e">
        <f>VLOOKUP($C48, FanGraphs_Standings[[Abbreviation]:[2024 Projected Full Season W%]], 18, FALSE)</f>
        <v>#N/A</v>
      </c>
      <c r="AY48" s="9" t="e">
        <f>VLOOKUP($C48, 'Home Field Adv'!$A$2:$K$31, 11, FALSE)</f>
        <v>#N/A</v>
      </c>
      <c r="BB48" s="5" t="str">
        <f t="shared" si="0"/>
        <v/>
      </c>
      <c r="BC48" s="5" t="str">
        <f t="shared" si="1"/>
        <v/>
      </c>
      <c r="BD48" s="5" t="str">
        <f t="shared" si="2"/>
        <v/>
      </c>
    </row>
    <row r="49" spans="6:56" x14ac:dyDescent="0.45">
      <c r="F49" s="9" t="e">
        <f>VLOOKUP($B49, FanGraphs_Standings[[Abbreviation]:[2024 Year to Date G]], 2, FALSE)</f>
        <v>#N/A</v>
      </c>
      <c r="G49" s="9" t="e">
        <f>IF(ISERR(VLOOKUP($D49, 'SP Per G'!$A$2:$D$1380, 3, FALSE)), L49, VLOOKUP($D49, 'SP Per G'!$A$2:$D$1380, 3, FALSE))</f>
        <v>#N/A</v>
      </c>
      <c r="H49" s="9" t="e">
        <f>VLOOKUP($D49, 'SP Per G'!$A$2:$D$1380, 4, FALSE)</f>
        <v>#N/A</v>
      </c>
      <c r="I49" s="9" t="e">
        <f>VLOOKUP($D49, Individual_Pitching___Dashboard[], 18, FALSE)</f>
        <v>#N/A</v>
      </c>
      <c r="J49" s="9" t="e">
        <f>VLOOKUP($D49, Individual_Pitching___Dashboard[], 20, FALSE)</f>
        <v>#N/A</v>
      </c>
      <c r="K49" s="9" t="e">
        <f>VLOOKUP($D49, Individual_Pitching___Advanced[], 21,FALSE)</f>
        <v>#N/A</v>
      </c>
      <c r="L49" s="9" t="e">
        <f>VLOOKUP($B49, 'Team Per G'!$A$2:$G$31, 7, FALSE)</f>
        <v>#N/A</v>
      </c>
      <c r="M49" s="9" t="e">
        <f>VLOOKUP($B49, 'FanGraphs - Team WAR Projected'!$B$2:$E$31, 3, FALSE)/162</f>
        <v>#N/A</v>
      </c>
      <c r="N49" s="9" t="e">
        <f>VLOOKUP($B49, Team_Pitching___Advanced[[Team]:[xFIP]], 19,FALSE)</f>
        <v>#N/A</v>
      </c>
      <c r="O49" s="9" t="e">
        <f>VLOOKUP($B49, Team_Pitching___Advanced[], 20, FALSE)</f>
        <v>#N/A</v>
      </c>
      <c r="P49" s="9" t="e">
        <f>VLOOKUP($B49, Team_Batting___Dashboard[[Team]:[wOBA]], 16, FALSE)</f>
        <v>#N/A</v>
      </c>
      <c r="Q49" s="9" t="e">
        <f>VLOOKUP($B49, Team_Batting___Advanced[[Team]:[OPS]], 9, FALSE)</f>
        <v>#N/A</v>
      </c>
      <c r="R49" s="9" t="e">
        <f>VLOOKUP($B49, Team_Batting___Advanced[], 19, FALSE)</f>
        <v>#N/A</v>
      </c>
      <c r="S49" s="9" t="e">
        <f>VLOOKUP($B49, 'Team Per G'!$A$2:$G$31, 3, FALSE)</f>
        <v>#N/A</v>
      </c>
      <c r="T49" s="9" t="e">
        <f>VLOOKUP($B49, 'Team Per G'!$A$2:$G$31, 5, FALSE)</f>
        <v>#N/A</v>
      </c>
      <c r="U49" s="9" t="e">
        <f>VLOOKUP($B49, 'Team Per G'!$A$2:$G$31, 4, FALSE)</f>
        <v>#N/A</v>
      </c>
      <c r="V49" s="9" t="e">
        <f>VLOOKUP($B49, Team_Batting___Dashboard[], 22, FALSE)/$F49</f>
        <v>#N/A</v>
      </c>
      <c r="W49" s="9" t="e">
        <f>VLOOKUP($B49, 'FanGraphs - Team WAR Projected'!$B$2:$E$31, 4, FALSE)/162</f>
        <v>#N/A</v>
      </c>
      <c r="X49" s="9" t="e">
        <f>VLOOKUP($B49, FanGraphs_Standings[[Abbreviation]:[2024 Year to Date RS/G]], 6, FALSE)/$F49</f>
        <v>#N/A</v>
      </c>
      <c r="Y49" s="9" t="e">
        <f>VLOOKUP($B49, FanGraphs_Standings[[Abbreviation]:[2024 Projected Full Season RDif]], 19, FALSE)/162</f>
        <v>#N/A</v>
      </c>
      <c r="Z49" s="9" t="e">
        <f>VLOOKUP($B49, FanGraphs_Standings[[Abbreviation]:[2024 Projected Full Season RDif]], 5, FALSE)</f>
        <v>#N/A</v>
      </c>
      <c r="AA49" s="9" t="e">
        <f>VLOOKUP($B49, FanGraphs_Standings[[Abbreviation]:[2024 Projected Full Season W%]], 18, FALSE)</f>
        <v>#N/A</v>
      </c>
      <c r="AB49" s="9" t="e">
        <f>VLOOKUP($B49, 'Home Field Adv'!$A$2:$I$31, 9, FALSE)</f>
        <v>#N/A</v>
      </c>
      <c r="AC49" s="9" t="e">
        <f>VLOOKUP($C49, FanGraphs_Standings[[Abbreviation]:[2024 Year to Date G]], 2, FALSE)</f>
        <v>#N/A</v>
      </c>
      <c r="AD49" s="9" t="e">
        <f>VLOOKUP($E49, 'SP Per G'!$A$2:$D$1380, 3, FALSE)</f>
        <v>#N/A</v>
      </c>
      <c r="AE49" s="9" t="e">
        <f>VLOOKUP($E49, 'SP Per G'!$A$2:$D$1380, 4, FALSE)</f>
        <v>#N/A</v>
      </c>
      <c r="AF49" s="9" t="e">
        <f>VLOOKUP($E49, Individual_Pitching___Dashboard[], 18, FALSE)</f>
        <v>#N/A</v>
      </c>
      <c r="AG49" s="9" t="e">
        <f>VLOOKUP($E49, Individual_Pitching___Dashboard[], 20, FALSE)</f>
        <v>#N/A</v>
      </c>
      <c r="AH49" s="9" t="e">
        <f>VLOOKUP($E49, Individual_Pitching___Advanced[], 21,FALSE)</f>
        <v>#N/A</v>
      </c>
      <c r="AI49" s="9" t="e">
        <f>VLOOKUP($C49, 'Team Per G'!$A$2:$G$31, 7, FALSE)</f>
        <v>#N/A</v>
      </c>
      <c r="AJ49" s="9" t="e">
        <f>VLOOKUP($C49, 'FanGraphs - Team WAR Projected'!$B$2:$E$31, 3, FALSE)/162</f>
        <v>#N/A</v>
      </c>
      <c r="AK49" s="9" t="e">
        <f>VLOOKUP($C49, Team_Pitching___Advanced[[Team]:[xFIP]], 19,FALSE)</f>
        <v>#N/A</v>
      </c>
      <c r="AL49" s="9" t="e">
        <f>VLOOKUP($C49, Team_Pitching___Advanced[], 20, FALSE)</f>
        <v>#N/A</v>
      </c>
      <c r="AM49" s="9" t="e">
        <f>VLOOKUP($C49, Team_Batting___Dashboard[[Team]:[wOBA]], 16, FALSE)</f>
        <v>#N/A</v>
      </c>
      <c r="AN49" s="9" t="e">
        <f>VLOOKUP($C49, Team_Batting___Advanced[[Team]:[OPS]], 9, FALSE)</f>
        <v>#N/A</v>
      </c>
      <c r="AO49" s="9" t="e">
        <f>VLOOKUP($C49, Team_Batting___Advanced[], 19, FALSE)</f>
        <v>#N/A</v>
      </c>
      <c r="AP49" s="9" t="e">
        <f>VLOOKUP($C49, 'Team Per G'!$A$2:$G$31, 3, FALSE)</f>
        <v>#N/A</v>
      </c>
      <c r="AQ49" s="9" t="e">
        <f>VLOOKUP($C49, 'Team Per G'!$A$2:$G$31, 5, FALSE)</f>
        <v>#N/A</v>
      </c>
      <c r="AR49" s="9" t="e">
        <f>VLOOKUP($C49, 'Team Per G'!$A$2:$G$31, 4, FALSE)</f>
        <v>#N/A</v>
      </c>
      <c r="AS49" s="9" t="e">
        <f>VLOOKUP($C49, Team_Batting___Dashboard[], 22, FALSE)/$AC49</f>
        <v>#N/A</v>
      </c>
      <c r="AT49" s="9" t="e">
        <f>VLOOKUP($C49, 'FanGraphs - Team WAR Projected'!$B$2:$E$31, 4, FALSE)/162</f>
        <v>#N/A</v>
      </c>
      <c r="AU49" s="9" t="e">
        <f>VLOOKUP($C49, FanGraphs_Standings[[Abbreviation]:[2024 Year to Date RS/G]], 6, FALSE)/$AC49</f>
        <v>#N/A</v>
      </c>
      <c r="AV49" s="9" t="e">
        <f>VLOOKUP($C49, FanGraphs_Standings[[Abbreviation]:[2024 Projected Full Season RDif]], 19, FALSE)/162</f>
        <v>#N/A</v>
      </c>
      <c r="AW49" s="9" t="e">
        <f>VLOOKUP($C49, FanGraphs_Standings[[Abbreviation]:[2024 Projected Full Season RDif]], 5, FALSE)</f>
        <v>#N/A</v>
      </c>
      <c r="AX49" s="9" t="e">
        <f>VLOOKUP($C49, FanGraphs_Standings[[Abbreviation]:[2024 Projected Full Season W%]], 18, FALSE)</f>
        <v>#N/A</v>
      </c>
      <c r="AY49" s="9" t="e">
        <f>VLOOKUP($C49, 'Home Field Adv'!$A$2:$K$31, 11, FALSE)</f>
        <v>#N/A</v>
      </c>
      <c r="BB49" s="5" t="str">
        <f t="shared" si="0"/>
        <v/>
      </c>
      <c r="BC49" s="5" t="str">
        <f t="shared" si="1"/>
        <v/>
      </c>
      <c r="BD49" s="5" t="str">
        <f t="shared" si="2"/>
        <v/>
      </c>
    </row>
    <row r="50" spans="6:56" x14ac:dyDescent="0.45">
      <c r="F50" s="9" t="e">
        <f>VLOOKUP($B50, FanGraphs_Standings[[Abbreviation]:[2024 Year to Date G]], 2, FALSE)</f>
        <v>#N/A</v>
      </c>
      <c r="G50" s="9" t="e">
        <f>IF(ISERR(VLOOKUP($D50, 'SP Per G'!$A$2:$D$1380, 3, FALSE)), L50, VLOOKUP($D50, 'SP Per G'!$A$2:$D$1380, 3, FALSE))</f>
        <v>#N/A</v>
      </c>
      <c r="H50" s="9" t="e">
        <f>VLOOKUP($D50, 'SP Per G'!$A$2:$D$1380, 4, FALSE)</f>
        <v>#N/A</v>
      </c>
      <c r="I50" s="9" t="e">
        <f>VLOOKUP($D50, Individual_Pitching___Dashboard[], 18, FALSE)</f>
        <v>#N/A</v>
      </c>
      <c r="J50" s="9" t="e">
        <f>VLOOKUP($D50, Individual_Pitching___Dashboard[], 20, FALSE)</f>
        <v>#N/A</v>
      </c>
      <c r="K50" s="9" t="e">
        <f>VLOOKUP($D50, Individual_Pitching___Advanced[], 21,FALSE)</f>
        <v>#N/A</v>
      </c>
      <c r="L50" s="9" t="e">
        <f>VLOOKUP($B50, 'Team Per G'!$A$2:$G$31, 7, FALSE)</f>
        <v>#N/A</v>
      </c>
      <c r="M50" s="9" t="e">
        <f>VLOOKUP($B50, 'FanGraphs - Team WAR Projected'!$B$2:$E$31, 3, FALSE)/162</f>
        <v>#N/A</v>
      </c>
      <c r="N50" s="9" t="e">
        <f>VLOOKUP($B50, Team_Pitching___Advanced[[Team]:[xFIP]], 19,FALSE)</f>
        <v>#N/A</v>
      </c>
      <c r="O50" s="9" t="e">
        <f>VLOOKUP($B50, Team_Pitching___Advanced[], 20, FALSE)</f>
        <v>#N/A</v>
      </c>
      <c r="P50" s="9" t="e">
        <f>VLOOKUP($B50, Team_Batting___Dashboard[[Team]:[wOBA]], 16, FALSE)</f>
        <v>#N/A</v>
      </c>
      <c r="Q50" s="9" t="e">
        <f>VLOOKUP($B50, Team_Batting___Advanced[[Team]:[OPS]], 9, FALSE)</f>
        <v>#N/A</v>
      </c>
      <c r="R50" s="9" t="e">
        <f>VLOOKUP($B50, Team_Batting___Advanced[], 19, FALSE)</f>
        <v>#N/A</v>
      </c>
      <c r="S50" s="9" t="e">
        <f>VLOOKUP($B50, 'Team Per G'!$A$2:$G$31, 3, FALSE)</f>
        <v>#N/A</v>
      </c>
      <c r="T50" s="9" t="e">
        <f>VLOOKUP($B50, 'Team Per G'!$A$2:$G$31, 5, FALSE)</f>
        <v>#N/A</v>
      </c>
      <c r="U50" s="9" t="e">
        <f>VLOOKUP($B50, 'Team Per G'!$A$2:$G$31, 4, FALSE)</f>
        <v>#N/A</v>
      </c>
      <c r="V50" s="9" t="e">
        <f>VLOOKUP($B50, Team_Batting___Dashboard[], 22, FALSE)/$F50</f>
        <v>#N/A</v>
      </c>
      <c r="W50" s="9" t="e">
        <f>VLOOKUP($B50, 'FanGraphs - Team WAR Projected'!$B$2:$E$31, 4, FALSE)/162</f>
        <v>#N/A</v>
      </c>
      <c r="X50" s="9" t="e">
        <f>VLOOKUP($B50, FanGraphs_Standings[[Abbreviation]:[2024 Year to Date RS/G]], 6, FALSE)/$F50</f>
        <v>#N/A</v>
      </c>
      <c r="Y50" s="9" t="e">
        <f>VLOOKUP($B50, FanGraphs_Standings[[Abbreviation]:[2024 Projected Full Season RDif]], 19, FALSE)/162</f>
        <v>#N/A</v>
      </c>
      <c r="Z50" s="9" t="e">
        <f>VLOOKUP($B50, FanGraphs_Standings[[Abbreviation]:[2024 Projected Full Season RDif]], 5, FALSE)</f>
        <v>#N/A</v>
      </c>
      <c r="AA50" s="9" t="e">
        <f>VLOOKUP($B50, FanGraphs_Standings[[Abbreviation]:[2024 Projected Full Season W%]], 18, FALSE)</f>
        <v>#N/A</v>
      </c>
      <c r="AB50" s="9" t="e">
        <f>VLOOKUP($B50, 'Home Field Adv'!$A$2:$I$31, 9, FALSE)</f>
        <v>#N/A</v>
      </c>
      <c r="AC50" s="9" t="e">
        <f>VLOOKUP($C50, FanGraphs_Standings[[Abbreviation]:[2024 Year to Date G]], 2, FALSE)</f>
        <v>#N/A</v>
      </c>
      <c r="AD50" s="9" t="e">
        <f>VLOOKUP($E50, 'SP Per G'!$A$2:$D$1380, 3, FALSE)</f>
        <v>#N/A</v>
      </c>
      <c r="AE50" s="9" t="e">
        <f>VLOOKUP($E50, 'SP Per G'!$A$2:$D$1380, 4, FALSE)</f>
        <v>#N/A</v>
      </c>
      <c r="AF50" s="9" t="e">
        <f>VLOOKUP($E50, Individual_Pitching___Dashboard[], 18, FALSE)</f>
        <v>#N/A</v>
      </c>
      <c r="AG50" s="9" t="e">
        <f>VLOOKUP($E50, Individual_Pitching___Dashboard[], 20, FALSE)</f>
        <v>#N/A</v>
      </c>
      <c r="AH50" s="9" t="e">
        <f>VLOOKUP($E50, Individual_Pitching___Advanced[], 21,FALSE)</f>
        <v>#N/A</v>
      </c>
      <c r="AI50" s="9" t="e">
        <f>VLOOKUP($C50, 'Team Per G'!$A$2:$G$31, 7, FALSE)</f>
        <v>#N/A</v>
      </c>
      <c r="AJ50" s="9" t="e">
        <f>VLOOKUP($C50, 'FanGraphs - Team WAR Projected'!$B$2:$E$31, 3, FALSE)/162</f>
        <v>#N/A</v>
      </c>
      <c r="AK50" s="9" t="e">
        <f>VLOOKUP($C50, Team_Pitching___Advanced[[Team]:[xFIP]], 19,FALSE)</f>
        <v>#N/A</v>
      </c>
      <c r="AL50" s="9" t="e">
        <f>VLOOKUP($C50, Team_Pitching___Advanced[], 20, FALSE)</f>
        <v>#N/A</v>
      </c>
      <c r="AM50" s="9" t="e">
        <f>VLOOKUP($C50, Team_Batting___Dashboard[[Team]:[wOBA]], 16, FALSE)</f>
        <v>#N/A</v>
      </c>
      <c r="AN50" s="9" t="e">
        <f>VLOOKUP($C50, Team_Batting___Advanced[[Team]:[OPS]], 9, FALSE)</f>
        <v>#N/A</v>
      </c>
      <c r="AO50" s="9" t="e">
        <f>VLOOKUP($C50, Team_Batting___Advanced[], 19, FALSE)</f>
        <v>#N/A</v>
      </c>
      <c r="AP50" s="9" t="e">
        <f>VLOOKUP($C50, 'Team Per G'!$A$2:$G$31, 3, FALSE)</f>
        <v>#N/A</v>
      </c>
      <c r="AQ50" s="9" t="e">
        <f>VLOOKUP($C50, 'Team Per G'!$A$2:$G$31, 5, FALSE)</f>
        <v>#N/A</v>
      </c>
      <c r="AR50" s="9" t="e">
        <f>VLOOKUP($C50, 'Team Per G'!$A$2:$G$31, 4, FALSE)</f>
        <v>#N/A</v>
      </c>
      <c r="AS50" s="9" t="e">
        <f>VLOOKUP($C50, Team_Batting___Dashboard[], 22, FALSE)/$AC50</f>
        <v>#N/A</v>
      </c>
      <c r="AT50" s="9" t="e">
        <f>VLOOKUP($C50, 'FanGraphs - Team WAR Projected'!$B$2:$E$31, 4, FALSE)/162</f>
        <v>#N/A</v>
      </c>
      <c r="AU50" s="9" t="e">
        <f>VLOOKUP($C50, FanGraphs_Standings[[Abbreviation]:[2024 Year to Date RS/G]], 6, FALSE)/$AC50</f>
        <v>#N/A</v>
      </c>
      <c r="AV50" s="9" t="e">
        <f>VLOOKUP($C50, FanGraphs_Standings[[Abbreviation]:[2024 Projected Full Season RDif]], 19, FALSE)/162</f>
        <v>#N/A</v>
      </c>
      <c r="AW50" s="9" t="e">
        <f>VLOOKUP($C50, FanGraphs_Standings[[Abbreviation]:[2024 Projected Full Season RDif]], 5, FALSE)</f>
        <v>#N/A</v>
      </c>
      <c r="AX50" s="9" t="e">
        <f>VLOOKUP($C50, FanGraphs_Standings[[Abbreviation]:[2024 Projected Full Season W%]], 18, FALSE)</f>
        <v>#N/A</v>
      </c>
      <c r="AY50" s="9" t="e">
        <f>VLOOKUP($C50, 'Home Field Adv'!$A$2:$K$31, 11, FALSE)</f>
        <v>#N/A</v>
      </c>
      <c r="BB50" s="5" t="str">
        <f t="shared" si="0"/>
        <v/>
      </c>
      <c r="BC50" s="5" t="str">
        <f t="shared" si="1"/>
        <v/>
      </c>
      <c r="BD50" s="5" t="str">
        <f t="shared" si="2"/>
        <v/>
      </c>
    </row>
    <row r="51" spans="6:56" x14ac:dyDescent="0.45">
      <c r="F51" s="9" t="e">
        <f>VLOOKUP($B51, FanGraphs_Standings[[Abbreviation]:[2024 Year to Date G]], 2, FALSE)</f>
        <v>#N/A</v>
      </c>
      <c r="G51" s="9" t="e">
        <f>IF(ISERR(VLOOKUP($D51, 'SP Per G'!$A$2:$D$1380, 3, FALSE)), L51, VLOOKUP($D51, 'SP Per G'!$A$2:$D$1380, 3, FALSE))</f>
        <v>#N/A</v>
      </c>
      <c r="H51" s="9" t="e">
        <f>VLOOKUP($D51, 'SP Per G'!$A$2:$D$1380, 4, FALSE)</f>
        <v>#N/A</v>
      </c>
      <c r="I51" s="9" t="e">
        <f>VLOOKUP($D51, Individual_Pitching___Dashboard[], 18, FALSE)</f>
        <v>#N/A</v>
      </c>
      <c r="J51" s="9" t="e">
        <f>VLOOKUP($D51, Individual_Pitching___Dashboard[], 20, FALSE)</f>
        <v>#N/A</v>
      </c>
      <c r="K51" s="9" t="e">
        <f>VLOOKUP($D51, Individual_Pitching___Advanced[], 21,FALSE)</f>
        <v>#N/A</v>
      </c>
      <c r="L51" s="9" t="e">
        <f>VLOOKUP($B51, 'Team Per G'!$A$2:$G$31, 7, FALSE)</f>
        <v>#N/A</v>
      </c>
      <c r="M51" s="9" t="e">
        <f>VLOOKUP($B51, 'FanGraphs - Team WAR Projected'!$B$2:$E$31, 3, FALSE)/162</f>
        <v>#N/A</v>
      </c>
      <c r="N51" s="9" t="e">
        <f>VLOOKUP($B51, Team_Pitching___Advanced[[Team]:[xFIP]], 19,FALSE)</f>
        <v>#N/A</v>
      </c>
      <c r="O51" s="9" t="e">
        <f>VLOOKUP($B51, Team_Pitching___Advanced[], 20, FALSE)</f>
        <v>#N/A</v>
      </c>
      <c r="P51" s="9" t="e">
        <f>VLOOKUP($B51, Team_Batting___Dashboard[[Team]:[wOBA]], 16, FALSE)</f>
        <v>#N/A</v>
      </c>
      <c r="Q51" s="9" t="e">
        <f>VLOOKUP($B51, Team_Batting___Advanced[[Team]:[OPS]], 9, FALSE)</f>
        <v>#N/A</v>
      </c>
      <c r="R51" s="9" t="e">
        <f>VLOOKUP($B51, Team_Batting___Advanced[], 19, FALSE)</f>
        <v>#N/A</v>
      </c>
      <c r="S51" s="9" t="e">
        <f>VLOOKUP($B51, 'Team Per G'!$A$2:$G$31, 3, FALSE)</f>
        <v>#N/A</v>
      </c>
      <c r="T51" s="9" t="e">
        <f>VLOOKUP($B51, 'Team Per G'!$A$2:$G$31, 5, FALSE)</f>
        <v>#N/A</v>
      </c>
      <c r="U51" s="9" t="e">
        <f>VLOOKUP($B51, 'Team Per G'!$A$2:$G$31, 4, FALSE)</f>
        <v>#N/A</v>
      </c>
      <c r="V51" s="9" t="e">
        <f>VLOOKUP($B51, Team_Batting___Dashboard[], 22, FALSE)/$F51</f>
        <v>#N/A</v>
      </c>
      <c r="W51" s="9" t="e">
        <f>VLOOKUP($B51, 'FanGraphs - Team WAR Projected'!$B$2:$E$31, 4, FALSE)/162</f>
        <v>#N/A</v>
      </c>
      <c r="X51" s="9" t="e">
        <f>VLOOKUP($B51, FanGraphs_Standings[[Abbreviation]:[2024 Year to Date RS/G]], 6, FALSE)/$F51</f>
        <v>#N/A</v>
      </c>
      <c r="Y51" s="9" t="e">
        <f>VLOOKUP($B51, FanGraphs_Standings[[Abbreviation]:[2024 Projected Full Season RDif]], 19, FALSE)/162</f>
        <v>#N/A</v>
      </c>
      <c r="Z51" s="9" t="e">
        <f>VLOOKUP($B51, FanGraphs_Standings[[Abbreviation]:[2024 Projected Full Season RDif]], 5, FALSE)</f>
        <v>#N/A</v>
      </c>
      <c r="AA51" s="9" t="e">
        <f>VLOOKUP($B51, FanGraphs_Standings[[Abbreviation]:[2024 Projected Full Season W%]], 18, FALSE)</f>
        <v>#N/A</v>
      </c>
      <c r="AB51" s="9" t="e">
        <f>VLOOKUP($B51, 'Home Field Adv'!$A$2:$I$31, 9, FALSE)</f>
        <v>#N/A</v>
      </c>
      <c r="AC51" s="9" t="e">
        <f>VLOOKUP($C51, FanGraphs_Standings[[Abbreviation]:[2024 Year to Date G]], 2, FALSE)</f>
        <v>#N/A</v>
      </c>
      <c r="AD51" s="9" t="e">
        <f>VLOOKUP($E51, 'SP Per G'!$A$2:$D$1380, 3, FALSE)</f>
        <v>#N/A</v>
      </c>
      <c r="AE51" s="9" t="e">
        <f>VLOOKUP($E51, 'SP Per G'!$A$2:$D$1380, 4, FALSE)</f>
        <v>#N/A</v>
      </c>
      <c r="AF51" s="9" t="e">
        <f>VLOOKUP($E51, Individual_Pitching___Dashboard[], 18, FALSE)</f>
        <v>#N/A</v>
      </c>
      <c r="AG51" s="9" t="e">
        <f>VLOOKUP($E51, Individual_Pitching___Dashboard[], 20, FALSE)</f>
        <v>#N/A</v>
      </c>
      <c r="AH51" s="9" t="e">
        <f>VLOOKUP($E51, Individual_Pitching___Advanced[], 21,FALSE)</f>
        <v>#N/A</v>
      </c>
      <c r="AI51" s="9" t="e">
        <f>VLOOKUP($C51, 'Team Per G'!$A$2:$G$31, 7, FALSE)</f>
        <v>#N/A</v>
      </c>
      <c r="AJ51" s="9" t="e">
        <f>VLOOKUP($C51, 'FanGraphs - Team WAR Projected'!$B$2:$E$31, 3, FALSE)/162</f>
        <v>#N/A</v>
      </c>
      <c r="AK51" s="9" t="e">
        <f>VLOOKUP($C51, Team_Pitching___Advanced[[Team]:[xFIP]], 19,FALSE)</f>
        <v>#N/A</v>
      </c>
      <c r="AL51" s="9" t="e">
        <f>VLOOKUP($C51, Team_Pitching___Advanced[], 20, FALSE)</f>
        <v>#N/A</v>
      </c>
      <c r="AM51" s="9" t="e">
        <f>VLOOKUP($C51, Team_Batting___Dashboard[[Team]:[wOBA]], 16, FALSE)</f>
        <v>#N/A</v>
      </c>
      <c r="AN51" s="9" t="e">
        <f>VLOOKUP($C51, Team_Batting___Advanced[[Team]:[OPS]], 9, FALSE)</f>
        <v>#N/A</v>
      </c>
      <c r="AO51" s="9" t="e">
        <f>VLOOKUP($C51, Team_Batting___Advanced[], 19, FALSE)</f>
        <v>#N/A</v>
      </c>
      <c r="AP51" s="9" t="e">
        <f>VLOOKUP($C51, 'Team Per G'!$A$2:$G$31, 3, FALSE)</f>
        <v>#N/A</v>
      </c>
      <c r="AQ51" s="9" t="e">
        <f>VLOOKUP($C51, 'Team Per G'!$A$2:$G$31, 5, FALSE)</f>
        <v>#N/A</v>
      </c>
      <c r="AR51" s="9" t="e">
        <f>VLOOKUP($C51, 'Team Per G'!$A$2:$G$31, 4, FALSE)</f>
        <v>#N/A</v>
      </c>
      <c r="AS51" s="9" t="e">
        <f>VLOOKUP($C51, Team_Batting___Dashboard[], 22, FALSE)/$AC51</f>
        <v>#N/A</v>
      </c>
      <c r="AT51" s="9" t="e">
        <f>VLOOKUP($C51, 'FanGraphs - Team WAR Projected'!$B$2:$E$31, 4, FALSE)/162</f>
        <v>#N/A</v>
      </c>
      <c r="AU51" s="9" t="e">
        <f>VLOOKUP($C51, FanGraphs_Standings[[Abbreviation]:[2024 Year to Date RS/G]], 6, FALSE)/$AC51</f>
        <v>#N/A</v>
      </c>
      <c r="AV51" s="9" t="e">
        <f>VLOOKUP($C51, FanGraphs_Standings[[Abbreviation]:[2024 Projected Full Season RDif]], 19, FALSE)/162</f>
        <v>#N/A</v>
      </c>
      <c r="AW51" s="9" t="e">
        <f>VLOOKUP($C51, FanGraphs_Standings[[Abbreviation]:[2024 Projected Full Season RDif]], 5, FALSE)</f>
        <v>#N/A</v>
      </c>
      <c r="AX51" s="9" t="e">
        <f>VLOOKUP($C51, FanGraphs_Standings[[Abbreviation]:[2024 Projected Full Season W%]], 18, FALSE)</f>
        <v>#N/A</v>
      </c>
      <c r="AY51" s="9" t="e">
        <f>VLOOKUP($C51, 'Home Field Adv'!$A$2:$K$31, 11, FALSE)</f>
        <v>#N/A</v>
      </c>
      <c r="BB51" s="5" t="str">
        <f t="shared" si="0"/>
        <v/>
      </c>
      <c r="BC51" s="5" t="str">
        <f t="shared" si="1"/>
        <v/>
      </c>
      <c r="BD51" s="5" t="str">
        <f t="shared" si="2"/>
        <v/>
      </c>
    </row>
    <row r="52" spans="6:56" x14ac:dyDescent="0.45">
      <c r="F52" s="9" t="e">
        <f>VLOOKUP($B52, FanGraphs_Standings[[Abbreviation]:[2024 Year to Date G]], 2, FALSE)</f>
        <v>#N/A</v>
      </c>
      <c r="G52" s="9" t="e">
        <f>IF(ISERR(VLOOKUP($D52, 'SP Per G'!$A$2:$D$1380, 3, FALSE)), L52, VLOOKUP($D52, 'SP Per G'!$A$2:$D$1380, 3, FALSE))</f>
        <v>#N/A</v>
      </c>
      <c r="H52" s="9" t="e">
        <f>VLOOKUP($D52, 'SP Per G'!$A$2:$D$1380, 4, FALSE)</f>
        <v>#N/A</v>
      </c>
      <c r="I52" s="9" t="e">
        <f>VLOOKUP($D52, Individual_Pitching___Dashboard[], 18, FALSE)</f>
        <v>#N/A</v>
      </c>
      <c r="J52" s="9" t="e">
        <f>VLOOKUP($D52, Individual_Pitching___Dashboard[], 20, FALSE)</f>
        <v>#N/A</v>
      </c>
      <c r="K52" s="9" t="e">
        <f>VLOOKUP($D52, Individual_Pitching___Advanced[], 21,FALSE)</f>
        <v>#N/A</v>
      </c>
      <c r="L52" s="9" t="e">
        <f>VLOOKUP($B52, 'Team Per G'!$A$2:$G$31, 7, FALSE)</f>
        <v>#N/A</v>
      </c>
      <c r="M52" s="9" t="e">
        <f>VLOOKUP($B52, 'FanGraphs - Team WAR Projected'!$B$2:$E$31, 3, FALSE)/162</f>
        <v>#N/A</v>
      </c>
      <c r="N52" s="9" t="e">
        <f>VLOOKUP($B52, Team_Pitching___Advanced[[Team]:[xFIP]], 19,FALSE)</f>
        <v>#N/A</v>
      </c>
      <c r="O52" s="9" t="e">
        <f>VLOOKUP($B52, Team_Pitching___Advanced[], 20, FALSE)</f>
        <v>#N/A</v>
      </c>
      <c r="P52" s="9" t="e">
        <f>VLOOKUP($B52, Team_Batting___Dashboard[[Team]:[wOBA]], 16, FALSE)</f>
        <v>#N/A</v>
      </c>
      <c r="Q52" s="9" t="e">
        <f>VLOOKUP($B52, Team_Batting___Advanced[[Team]:[OPS]], 9, FALSE)</f>
        <v>#N/A</v>
      </c>
      <c r="R52" s="9" t="e">
        <f>VLOOKUP($B52, Team_Batting___Advanced[], 19, FALSE)</f>
        <v>#N/A</v>
      </c>
      <c r="S52" s="9" t="e">
        <f>VLOOKUP($B52, 'Team Per G'!$A$2:$G$31, 3, FALSE)</f>
        <v>#N/A</v>
      </c>
      <c r="T52" s="9" t="e">
        <f>VLOOKUP($B52, 'Team Per G'!$A$2:$G$31, 5, FALSE)</f>
        <v>#N/A</v>
      </c>
      <c r="U52" s="9" t="e">
        <f>VLOOKUP($B52, 'Team Per G'!$A$2:$G$31, 4, FALSE)</f>
        <v>#N/A</v>
      </c>
      <c r="V52" s="9" t="e">
        <f>VLOOKUP($B52, Team_Batting___Dashboard[], 22, FALSE)/$F52</f>
        <v>#N/A</v>
      </c>
      <c r="W52" s="9" t="e">
        <f>VLOOKUP($B52, 'FanGraphs - Team WAR Projected'!$B$2:$E$31, 4, FALSE)/162</f>
        <v>#N/A</v>
      </c>
      <c r="X52" s="9" t="e">
        <f>VLOOKUP($B52, FanGraphs_Standings[[Abbreviation]:[2024 Year to Date RS/G]], 6, FALSE)/$F52</f>
        <v>#N/A</v>
      </c>
      <c r="Y52" s="9" t="e">
        <f>VLOOKUP($B52, FanGraphs_Standings[[Abbreviation]:[2024 Projected Full Season RDif]], 19, FALSE)/162</f>
        <v>#N/A</v>
      </c>
      <c r="Z52" s="9" t="e">
        <f>VLOOKUP($B52, FanGraphs_Standings[[Abbreviation]:[2024 Projected Full Season RDif]], 5, FALSE)</f>
        <v>#N/A</v>
      </c>
      <c r="AA52" s="9" t="e">
        <f>VLOOKUP($B52, FanGraphs_Standings[[Abbreviation]:[2024 Projected Full Season W%]], 18, FALSE)</f>
        <v>#N/A</v>
      </c>
      <c r="AB52" s="9" t="e">
        <f>VLOOKUP($B52, 'Home Field Adv'!$A$2:$I$31, 9, FALSE)</f>
        <v>#N/A</v>
      </c>
      <c r="AC52" s="9" t="e">
        <f>VLOOKUP($C52, FanGraphs_Standings[[Abbreviation]:[2024 Year to Date G]], 2, FALSE)</f>
        <v>#N/A</v>
      </c>
      <c r="AD52" s="9" t="e">
        <f>VLOOKUP($E52, 'SP Per G'!$A$2:$D$1380, 3, FALSE)</f>
        <v>#N/A</v>
      </c>
      <c r="AE52" s="9" t="e">
        <f>VLOOKUP($E52, 'SP Per G'!$A$2:$D$1380, 4, FALSE)</f>
        <v>#N/A</v>
      </c>
      <c r="AF52" s="9" t="e">
        <f>VLOOKUP($E52, Individual_Pitching___Dashboard[], 18, FALSE)</f>
        <v>#N/A</v>
      </c>
      <c r="AG52" s="9" t="e">
        <f>VLOOKUP($E52, Individual_Pitching___Dashboard[], 20, FALSE)</f>
        <v>#N/A</v>
      </c>
      <c r="AH52" s="9" t="e">
        <f>VLOOKUP($E52, Individual_Pitching___Advanced[], 21,FALSE)</f>
        <v>#N/A</v>
      </c>
      <c r="AI52" s="9" t="e">
        <f>VLOOKUP($C52, 'Team Per G'!$A$2:$G$31, 7, FALSE)</f>
        <v>#N/A</v>
      </c>
      <c r="AJ52" s="9" t="e">
        <f>VLOOKUP($C52, 'FanGraphs - Team WAR Projected'!$B$2:$E$31, 3, FALSE)/162</f>
        <v>#N/A</v>
      </c>
      <c r="AK52" s="9" t="e">
        <f>VLOOKUP($C52, Team_Pitching___Advanced[[Team]:[xFIP]], 19,FALSE)</f>
        <v>#N/A</v>
      </c>
      <c r="AL52" s="9" t="e">
        <f>VLOOKUP($C52, Team_Pitching___Advanced[], 20, FALSE)</f>
        <v>#N/A</v>
      </c>
      <c r="AM52" s="9" t="e">
        <f>VLOOKUP($C52, Team_Batting___Dashboard[[Team]:[wOBA]], 16, FALSE)</f>
        <v>#N/A</v>
      </c>
      <c r="AN52" s="9" t="e">
        <f>VLOOKUP($C52, Team_Batting___Advanced[[Team]:[OPS]], 9, FALSE)</f>
        <v>#N/A</v>
      </c>
      <c r="AO52" s="9" t="e">
        <f>VLOOKUP($C52, Team_Batting___Advanced[], 19, FALSE)</f>
        <v>#N/A</v>
      </c>
      <c r="AP52" s="9" t="e">
        <f>VLOOKUP($C52, 'Team Per G'!$A$2:$G$31, 3, FALSE)</f>
        <v>#N/A</v>
      </c>
      <c r="AQ52" s="9" t="e">
        <f>VLOOKUP($C52, 'Team Per G'!$A$2:$G$31, 5, FALSE)</f>
        <v>#N/A</v>
      </c>
      <c r="AR52" s="9" t="e">
        <f>VLOOKUP($C52, 'Team Per G'!$A$2:$G$31, 4, FALSE)</f>
        <v>#N/A</v>
      </c>
      <c r="AS52" s="9" t="e">
        <f>VLOOKUP($C52, Team_Batting___Dashboard[], 22, FALSE)/$AC52</f>
        <v>#N/A</v>
      </c>
      <c r="AT52" s="9" t="e">
        <f>VLOOKUP($C52, 'FanGraphs - Team WAR Projected'!$B$2:$E$31, 4, FALSE)/162</f>
        <v>#N/A</v>
      </c>
      <c r="AU52" s="9" t="e">
        <f>VLOOKUP($C52, FanGraphs_Standings[[Abbreviation]:[2024 Year to Date RS/G]], 6, FALSE)/$AC52</f>
        <v>#N/A</v>
      </c>
      <c r="AV52" s="9" t="e">
        <f>VLOOKUP($C52, FanGraphs_Standings[[Abbreviation]:[2024 Projected Full Season RDif]], 19, FALSE)/162</f>
        <v>#N/A</v>
      </c>
      <c r="AW52" s="9" t="e">
        <f>VLOOKUP($C52, FanGraphs_Standings[[Abbreviation]:[2024 Projected Full Season RDif]], 5, FALSE)</f>
        <v>#N/A</v>
      </c>
      <c r="AX52" s="9" t="e">
        <f>VLOOKUP($C52, FanGraphs_Standings[[Abbreviation]:[2024 Projected Full Season W%]], 18, FALSE)</f>
        <v>#N/A</v>
      </c>
      <c r="AY52" s="9" t="e">
        <f>VLOOKUP($C52, 'Home Field Adv'!$A$2:$K$31, 11, FALSE)</f>
        <v>#N/A</v>
      </c>
      <c r="BB52" s="5" t="str">
        <f t="shared" si="0"/>
        <v/>
      </c>
      <c r="BC52" s="5" t="str">
        <f t="shared" si="1"/>
        <v/>
      </c>
      <c r="BD52" s="5" t="str">
        <f t="shared" si="2"/>
        <v/>
      </c>
    </row>
    <row r="53" spans="6:56" x14ac:dyDescent="0.45">
      <c r="F53" s="9" t="e">
        <f>VLOOKUP($B53, FanGraphs_Standings[[Abbreviation]:[2024 Year to Date G]], 2, FALSE)</f>
        <v>#N/A</v>
      </c>
      <c r="G53" s="9" t="e">
        <f>IF(ISERR(VLOOKUP($D53, 'SP Per G'!$A$2:$D$1380, 3, FALSE)), L53, VLOOKUP($D53, 'SP Per G'!$A$2:$D$1380, 3, FALSE))</f>
        <v>#N/A</v>
      </c>
      <c r="H53" s="9" t="e">
        <f>VLOOKUP($D53, 'SP Per G'!$A$2:$D$1380, 4, FALSE)</f>
        <v>#N/A</v>
      </c>
      <c r="I53" s="9" t="e">
        <f>VLOOKUP($D53, Individual_Pitching___Dashboard[], 18, FALSE)</f>
        <v>#N/A</v>
      </c>
      <c r="J53" s="9" t="e">
        <f>VLOOKUP($D53, Individual_Pitching___Dashboard[], 20, FALSE)</f>
        <v>#N/A</v>
      </c>
      <c r="K53" s="9" t="e">
        <f>VLOOKUP($D53, Individual_Pitching___Advanced[], 21,FALSE)</f>
        <v>#N/A</v>
      </c>
      <c r="L53" s="9" t="e">
        <f>VLOOKUP($B53, 'Team Per G'!$A$2:$G$31, 7, FALSE)</f>
        <v>#N/A</v>
      </c>
      <c r="M53" s="9" t="e">
        <f>VLOOKUP($B53, 'FanGraphs - Team WAR Projected'!$B$2:$E$31, 3, FALSE)/162</f>
        <v>#N/A</v>
      </c>
      <c r="N53" s="9" t="e">
        <f>VLOOKUP($B53, Team_Pitching___Advanced[[Team]:[xFIP]], 19,FALSE)</f>
        <v>#N/A</v>
      </c>
      <c r="O53" s="9" t="e">
        <f>VLOOKUP($B53, Team_Pitching___Advanced[], 20, FALSE)</f>
        <v>#N/A</v>
      </c>
      <c r="P53" s="9" t="e">
        <f>VLOOKUP($B53, Team_Batting___Dashboard[[Team]:[wOBA]], 16, FALSE)</f>
        <v>#N/A</v>
      </c>
      <c r="Q53" s="9" t="e">
        <f>VLOOKUP($B53, Team_Batting___Advanced[[Team]:[OPS]], 9, FALSE)</f>
        <v>#N/A</v>
      </c>
      <c r="R53" s="9" t="e">
        <f>VLOOKUP($B53, Team_Batting___Advanced[], 19, FALSE)</f>
        <v>#N/A</v>
      </c>
      <c r="S53" s="9" t="e">
        <f>VLOOKUP($B53, 'Team Per G'!$A$2:$G$31, 3, FALSE)</f>
        <v>#N/A</v>
      </c>
      <c r="T53" s="9" t="e">
        <f>VLOOKUP($B53, 'Team Per G'!$A$2:$G$31, 5, FALSE)</f>
        <v>#N/A</v>
      </c>
      <c r="U53" s="9" t="e">
        <f>VLOOKUP($B53, 'Team Per G'!$A$2:$G$31, 4, FALSE)</f>
        <v>#N/A</v>
      </c>
      <c r="V53" s="9" t="e">
        <f>VLOOKUP($B53, Team_Batting___Dashboard[], 22, FALSE)/$F53</f>
        <v>#N/A</v>
      </c>
      <c r="W53" s="9" t="e">
        <f>VLOOKUP($B53, 'FanGraphs - Team WAR Projected'!$B$2:$E$31, 4, FALSE)/162</f>
        <v>#N/A</v>
      </c>
      <c r="X53" s="9" t="e">
        <f>VLOOKUP($B53, FanGraphs_Standings[[Abbreviation]:[2024 Year to Date RS/G]], 6, FALSE)/$F53</f>
        <v>#N/A</v>
      </c>
      <c r="Y53" s="9" t="e">
        <f>VLOOKUP($B53, FanGraphs_Standings[[Abbreviation]:[2024 Projected Full Season RDif]], 19, FALSE)/162</f>
        <v>#N/A</v>
      </c>
      <c r="Z53" s="9" t="e">
        <f>VLOOKUP($B53, FanGraphs_Standings[[Abbreviation]:[2024 Projected Full Season RDif]], 5, FALSE)</f>
        <v>#N/A</v>
      </c>
      <c r="AA53" s="9" t="e">
        <f>VLOOKUP($B53, FanGraphs_Standings[[Abbreviation]:[2024 Projected Full Season W%]], 18, FALSE)</f>
        <v>#N/A</v>
      </c>
      <c r="AB53" s="9" t="e">
        <f>VLOOKUP($B53, 'Home Field Adv'!$A$2:$I$31, 9, FALSE)</f>
        <v>#N/A</v>
      </c>
      <c r="AC53" s="9" t="e">
        <f>VLOOKUP($C53, FanGraphs_Standings[[Abbreviation]:[2024 Year to Date G]], 2, FALSE)</f>
        <v>#N/A</v>
      </c>
      <c r="AD53" s="9" t="e">
        <f>VLOOKUP($E53, 'SP Per G'!$A$2:$D$1380, 3, FALSE)</f>
        <v>#N/A</v>
      </c>
      <c r="AE53" s="9" t="e">
        <f>VLOOKUP($E53, 'SP Per G'!$A$2:$D$1380, 4, FALSE)</f>
        <v>#N/A</v>
      </c>
      <c r="AF53" s="9" t="e">
        <f>VLOOKUP($E53, Individual_Pitching___Dashboard[], 18, FALSE)</f>
        <v>#N/A</v>
      </c>
      <c r="AG53" s="9" t="e">
        <f>VLOOKUP($E53, Individual_Pitching___Dashboard[], 20, FALSE)</f>
        <v>#N/A</v>
      </c>
      <c r="AH53" s="9" t="e">
        <f>VLOOKUP($E53, Individual_Pitching___Advanced[], 21,FALSE)</f>
        <v>#N/A</v>
      </c>
      <c r="AI53" s="9" t="e">
        <f>VLOOKUP($C53, 'Team Per G'!$A$2:$G$31, 7, FALSE)</f>
        <v>#N/A</v>
      </c>
      <c r="AJ53" s="9" t="e">
        <f>VLOOKUP($C53, 'FanGraphs - Team WAR Projected'!$B$2:$E$31, 3, FALSE)/162</f>
        <v>#N/A</v>
      </c>
      <c r="AK53" s="9" t="e">
        <f>VLOOKUP($C53, Team_Pitching___Advanced[[Team]:[xFIP]], 19,FALSE)</f>
        <v>#N/A</v>
      </c>
      <c r="AL53" s="9" t="e">
        <f>VLOOKUP($C53, Team_Pitching___Advanced[], 20, FALSE)</f>
        <v>#N/A</v>
      </c>
      <c r="AM53" s="9" t="e">
        <f>VLOOKUP($C53, Team_Batting___Dashboard[[Team]:[wOBA]], 16, FALSE)</f>
        <v>#N/A</v>
      </c>
      <c r="AN53" s="9" t="e">
        <f>VLOOKUP($C53, Team_Batting___Advanced[[Team]:[OPS]], 9, FALSE)</f>
        <v>#N/A</v>
      </c>
      <c r="AO53" s="9" t="e">
        <f>VLOOKUP($C53, Team_Batting___Advanced[], 19, FALSE)</f>
        <v>#N/A</v>
      </c>
      <c r="AP53" s="9" t="e">
        <f>VLOOKUP($C53, 'Team Per G'!$A$2:$G$31, 3, FALSE)</f>
        <v>#N/A</v>
      </c>
      <c r="AQ53" s="9" t="e">
        <f>VLOOKUP($C53, 'Team Per G'!$A$2:$G$31, 5, FALSE)</f>
        <v>#N/A</v>
      </c>
      <c r="AR53" s="9" t="e">
        <f>VLOOKUP($C53, 'Team Per G'!$A$2:$G$31, 4, FALSE)</f>
        <v>#N/A</v>
      </c>
      <c r="AS53" s="9" t="e">
        <f>VLOOKUP($C53, Team_Batting___Dashboard[], 22, FALSE)/$AC53</f>
        <v>#N/A</v>
      </c>
      <c r="AT53" s="9" t="e">
        <f>VLOOKUP($C53, 'FanGraphs - Team WAR Projected'!$B$2:$E$31, 4, FALSE)/162</f>
        <v>#N/A</v>
      </c>
      <c r="AU53" s="9" t="e">
        <f>VLOOKUP($C53, FanGraphs_Standings[[Abbreviation]:[2024 Year to Date RS/G]], 6, FALSE)/$AC53</f>
        <v>#N/A</v>
      </c>
      <c r="AV53" s="9" t="e">
        <f>VLOOKUP($C53, FanGraphs_Standings[[Abbreviation]:[2024 Projected Full Season RDif]], 19, FALSE)/162</f>
        <v>#N/A</v>
      </c>
      <c r="AW53" s="9" t="e">
        <f>VLOOKUP($C53, FanGraphs_Standings[[Abbreviation]:[2024 Projected Full Season RDif]], 5, FALSE)</f>
        <v>#N/A</v>
      </c>
      <c r="AX53" s="9" t="e">
        <f>VLOOKUP($C53, FanGraphs_Standings[[Abbreviation]:[2024 Projected Full Season W%]], 18, FALSE)</f>
        <v>#N/A</v>
      </c>
      <c r="AY53" s="9" t="e">
        <f>VLOOKUP($C53, 'Home Field Adv'!$A$2:$K$31, 11, FALSE)</f>
        <v>#N/A</v>
      </c>
      <c r="BB53" s="5" t="str">
        <f t="shared" si="0"/>
        <v/>
      </c>
      <c r="BC53" s="5" t="str">
        <f t="shared" si="1"/>
        <v/>
      </c>
      <c r="BD53" s="5" t="str">
        <f t="shared" si="2"/>
        <v/>
      </c>
    </row>
    <row r="54" spans="6:56" x14ac:dyDescent="0.45">
      <c r="F54" s="9" t="e">
        <f>VLOOKUP($B54, FanGraphs_Standings[[Abbreviation]:[2024 Year to Date G]], 2, FALSE)</f>
        <v>#N/A</v>
      </c>
      <c r="G54" s="9" t="e">
        <f>IF(ISERR(VLOOKUP($D54, 'SP Per G'!$A$2:$D$1380, 3, FALSE)), L54, VLOOKUP($D54, 'SP Per G'!$A$2:$D$1380, 3, FALSE))</f>
        <v>#N/A</v>
      </c>
      <c r="H54" s="9" t="e">
        <f>VLOOKUP($D54, 'SP Per G'!$A$2:$D$1380, 4, FALSE)</f>
        <v>#N/A</v>
      </c>
      <c r="I54" s="9" t="e">
        <f>VLOOKUP($D54, Individual_Pitching___Dashboard[], 18, FALSE)</f>
        <v>#N/A</v>
      </c>
      <c r="J54" s="9" t="e">
        <f>VLOOKUP($D54, Individual_Pitching___Dashboard[], 20, FALSE)</f>
        <v>#N/A</v>
      </c>
      <c r="K54" s="9" t="e">
        <f>VLOOKUP($D54, Individual_Pitching___Advanced[], 21,FALSE)</f>
        <v>#N/A</v>
      </c>
      <c r="L54" s="9" t="e">
        <f>VLOOKUP($B54, 'Team Per G'!$A$2:$G$31, 7, FALSE)</f>
        <v>#N/A</v>
      </c>
      <c r="M54" s="9" t="e">
        <f>VLOOKUP($B54, 'FanGraphs - Team WAR Projected'!$B$2:$E$31, 3, FALSE)/162</f>
        <v>#N/A</v>
      </c>
      <c r="N54" s="9" t="e">
        <f>VLOOKUP($B54, Team_Pitching___Advanced[[Team]:[xFIP]], 19,FALSE)</f>
        <v>#N/A</v>
      </c>
      <c r="O54" s="9" t="e">
        <f>VLOOKUP($B54, Team_Pitching___Advanced[], 20, FALSE)</f>
        <v>#N/A</v>
      </c>
      <c r="P54" s="9" t="e">
        <f>VLOOKUP($B54, Team_Batting___Dashboard[[Team]:[wOBA]], 16, FALSE)</f>
        <v>#N/A</v>
      </c>
      <c r="Q54" s="9" t="e">
        <f>VLOOKUP($B54, Team_Batting___Advanced[[Team]:[OPS]], 9, FALSE)</f>
        <v>#N/A</v>
      </c>
      <c r="R54" s="9" t="e">
        <f>VLOOKUP($B54, Team_Batting___Advanced[], 19, FALSE)</f>
        <v>#N/A</v>
      </c>
      <c r="S54" s="9" t="e">
        <f>VLOOKUP($B54, 'Team Per G'!$A$2:$G$31, 3, FALSE)</f>
        <v>#N/A</v>
      </c>
      <c r="T54" s="9" t="e">
        <f>VLOOKUP($B54, 'Team Per G'!$A$2:$G$31, 5, FALSE)</f>
        <v>#N/A</v>
      </c>
      <c r="U54" s="9" t="e">
        <f>VLOOKUP($B54, 'Team Per G'!$A$2:$G$31, 4, FALSE)</f>
        <v>#N/A</v>
      </c>
      <c r="V54" s="9" t="e">
        <f>VLOOKUP($B54, Team_Batting___Dashboard[], 22, FALSE)/$F54</f>
        <v>#N/A</v>
      </c>
      <c r="W54" s="9" t="e">
        <f>VLOOKUP($B54, 'FanGraphs - Team WAR Projected'!$B$2:$E$31, 4, FALSE)/162</f>
        <v>#N/A</v>
      </c>
      <c r="X54" s="9" t="e">
        <f>VLOOKUP($B54, FanGraphs_Standings[[Abbreviation]:[2024 Year to Date RS/G]], 6, FALSE)/$F54</f>
        <v>#N/A</v>
      </c>
      <c r="Y54" s="9" t="e">
        <f>VLOOKUP($B54, FanGraphs_Standings[[Abbreviation]:[2024 Projected Full Season RDif]], 19, FALSE)/162</f>
        <v>#N/A</v>
      </c>
      <c r="Z54" s="9" t="e">
        <f>VLOOKUP($B54, FanGraphs_Standings[[Abbreviation]:[2024 Projected Full Season RDif]], 5, FALSE)</f>
        <v>#N/A</v>
      </c>
      <c r="AA54" s="9" t="e">
        <f>VLOOKUP($B54, FanGraphs_Standings[[Abbreviation]:[2024 Projected Full Season W%]], 18, FALSE)</f>
        <v>#N/A</v>
      </c>
      <c r="AB54" s="9" t="e">
        <f>VLOOKUP($B54, 'Home Field Adv'!$A$2:$I$31, 9, FALSE)</f>
        <v>#N/A</v>
      </c>
      <c r="AC54" s="9" t="e">
        <f>VLOOKUP($C54, FanGraphs_Standings[[Abbreviation]:[2024 Year to Date G]], 2, FALSE)</f>
        <v>#N/A</v>
      </c>
      <c r="AD54" s="9" t="e">
        <f>VLOOKUP($E54, 'SP Per G'!$A$2:$D$1380, 3, FALSE)</f>
        <v>#N/A</v>
      </c>
      <c r="AE54" s="9" t="e">
        <f>VLOOKUP($E54, 'SP Per G'!$A$2:$D$1380, 4, FALSE)</f>
        <v>#N/A</v>
      </c>
      <c r="AF54" s="9" t="e">
        <f>VLOOKUP($E54, Individual_Pitching___Dashboard[], 18, FALSE)</f>
        <v>#N/A</v>
      </c>
      <c r="AG54" s="9" t="e">
        <f>VLOOKUP($E54, Individual_Pitching___Dashboard[], 20, FALSE)</f>
        <v>#N/A</v>
      </c>
      <c r="AH54" s="9" t="e">
        <f>VLOOKUP($E54, Individual_Pitching___Advanced[], 21,FALSE)</f>
        <v>#N/A</v>
      </c>
      <c r="AI54" s="9" t="e">
        <f>VLOOKUP($C54, 'Team Per G'!$A$2:$G$31, 7, FALSE)</f>
        <v>#N/A</v>
      </c>
      <c r="AJ54" s="9" t="e">
        <f>VLOOKUP($C54, 'FanGraphs - Team WAR Projected'!$B$2:$E$31, 3, FALSE)/162</f>
        <v>#N/A</v>
      </c>
      <c r="AK54" s="9" t="e">
        <f>VLOOKUP($C54, Team_Pitching___Advanced[[Team]:[xFIP]], 19,FALSE)</f>
        <v>#N/A</v>
      </c>
      <c r="AL54" s="9" t="e">
        <f>VLOOKUP($C54, Team_Pitching___Advanced[], 20, FALSE)</f>
        <v>#N/A</v>
      </c>
      <c r="AM54" s="9" t="e">
        <f>VLOOKUP($C54, Team_Batting___Dashboard[[Team]:[wOBA]], 16, FALSE)</f>
        <v>#N/A</v>
      </c>
      <c r="AN54" s="9" t="e">
        <f>VLOOKUP($C54, Team_Batting___Advanced[[Team]:[OPS]], 9, FALSE)</f>
        <v>#N/A</v>
      </c>
      <c r="AO54" s="9" t="e">
        <f>VLOOKUP($C54, Team_Batting___Advanced[], 19, FALSE)</f>
        <v>#N/A</v>
      </c>
      <c r="AP54" s="9" t="e">
        <f>VLOOKUP($C54, 'Team Per G'!$A$2:$G$31, 3, FALSE)</f>
        <v>#N/A</v>
      </c>
      <c r="AQ54" s="9" t="e">
        <f>VLOOKUP($C54, 'Team Per G'!$A$2:$G$31, 5, FALSE)</f>
        <v>#N/A</v>
      </c>
      <c r="AR54" s="9" t="e">
        <f>VLOOKUP($C54, 'Team Per G'!$A$2:$G$31, 4, FALSE)</f>
        <v>#N/A</v>
      </c>
      <c r="AS54" s="9" t="e">
        <f>VLOOKUP($C54, Team_Batting___Dashboard[], 22, FALSE)/$AC54</f>
        <v>#N/A</v>
      </c>
      <c r="AT54" s="9" t="e">
        <f>VLOOKUP($C54, 'FanGraphs - Team WAR Projected'!$B$2:$E$31, 4, FALSE)/162</f>
        <v>#N/A</v>
      </c>
      <c r="AU54" s="9" t="e">
        <f>VLOOKUP($C54, FanGraphs_Standings[[Abbreviation]:[2024 Year to Date RS/G]], 6, FALSE)/$AC54</f>
        <v>#N/A</v>
      </c>
      <c r="AV54" s="9" t="e">
        <f>VLOOKUP($C54, FanGraphs_Standings[[Abbreviation]:[2024 Projected Full Season RDif]], 19, FALSE)/162</f>
        <v>#N/A</v>
      </c>
      <c r="AW54" s="9" t="e">
        <f>VLOOKUP($C54, FanGraphs_Standings[[Abbreviation]:[2024 Projected Full Season RDif]], 5, FALSE)</f>
        <v>#N/A</v>
      </c>
      <c r="AX54" s="9" t="e">
        <f>VLOOKUP($C54, FanGraphs_Standings[[Abbreviation]:[2024 Projected Full Season W%]], 18, FALSE)</f>
        <v>#N/A</v>
      </c>
      <c r="AY54" s="9" t="e">
        <f>VLOOKUP($C54, 'Home Field Adv'!$A$2:$K$31, 11, FALSE)</f>
        <v>#N/A</v>
      </c>
      <c r="BB54" s="5" t="str">
        <f t="shared" si="0"/>
        <v/>
      </c>
      <c r="BC54" s="5" t="str">
        <f t="shared" si="1"/>
        <v/>
      </c>
      <c r="BD54" s="5" t="str">
        <f t="shared" si="2"/>
        <v/>
      </c>
    </row>
    <row r="55" spans="6:56" x14ac:dyDescent="0.45">
      <c r="F55" s="9" t="e">
        <f>VLOOKUP($B55, FanGraphs_Standings[[Abbreviation]:[2024 Year to Date G]], 2, FALSE)</f>
        <v>#N/A</v>
      </c>
      <c r="G55" s="9" t="e">
        <f>IF(ISERR(VLOOKUP($D55, 'SP Per G'!$A$2:$D$1380, 3, FALSE)), L55, VLOOKUP($D55, 'SP Per G'!$A$2:$D$1380, 3, FALSE))</f>
        <v>#N/A</v>
      </c>
      <c r="H55" s="9" t="e">
        <f>VLOOKUP($D55, 'SP Per G'!$A$2:$D$1380, 4, FALSE)</f>
        <v>#N/A</v>
      </c>
      <c r="I55" s="9" t="e">
        <f>VLOOKUP($D55, Individual_Pitching___Dashboard[], 18, FALSE)</f>
        <v>#N/A</v>
      </c>
      <c r="J55" s="9" t="e">
        <f>VLOOKUP($D55, Individual_Pitching___Dashboard[], 20, FALSE)</f>
        <v>#N/A</v>
      </c>
      <c r="K55" s="9" t="e">
        <f>VLOOKUP($D55, Individual_Pitching___Advanced[], 21,FALSE)</f>
        <v>#N/A</v>
      </c>
      <c r="L55" s="9" t="e">
        <f>VLOOKUP($B55, 'Team Per G'!$A$2:$G$31, 7, FALSE)</f>
        <v>#N/A</v>
      </c>
      <c r="M55" s="9" t="e">
        <f>VLOOKUP($B55, 'FanGraphs - Team WAR Projected'!$B$2:$E$31, 3, FALSE)/162</f>
        <v>#N/A</v>
      </c>
      <c r="N55" s="9" t="e">
        <f>VLOOKUP($B55, Team_Pitching___Advanced[[Team]:[xFIP]], 19,FALSE)</f>
        <v>#N/A</v>
      </c>
      <c r="O55" s="9" t="e">
        <f>VLOOKUP($B55, Team_Pitching___Advanced[], 20, FALSE)</f>
        <v>#N/A</v>
      </c>
      <c r="P55" s="9" t="e">
        <f>VLOOKUP($B55, Team_Batting___Dashboard[[Team]:[wOBA]], 16, FALSE)</f>
        <v>#N/A</v>
      </c>
      <c r="Q55" s="9" t="e">
        <f>VLOOKUP($B55, Team_Batting___Advanced[[Team]:[OPS]], 9, FALSE)</f>
        <v>#N/A</v>
      </c>
      <c r="R55" s="9" t="e">
        <f>VLOOKUP($B55, Team_Batting___Advanced[], 19, FALSE)</f>
        <v>#N/A</v>
      </c>
      <c r="S55" s="9" t="e">
        <f>VLOOKUP($B55, 'Team Per G'!$A$2:$G$31, 3, FALSE)</f>
        <v>#N/A</v>
      </c>
      <c r="T55" s="9" t="e">
        <f>VLOOKUP($B55, 'Team Per G'!$A$2:$G$31, 5, FALSE)</f>
        <v>#N/A</v>
      </c>
      <c r="U55" s="9" t="e">
        <f>VLOOKUP($B55, 'Team Per G'!$A$2:$G$31, 4, FALSE)</f>
        <v>#N/A</v>
      </c>
      <c r="V55" s="9" t="e">
        <f>VLOOKUP($B55, Team_Batting___Dashboard[], 22, FALSE)/$F55</f>
        <v>#N/A</v>
      </c>
      <c r="W55" s="9" t="e">
        <f>VLOOKUP($B55, 'FanGraphs - Team WAR Projected'!$B$2:$E$31, 4, FALSE)/162</f>
        <v>#N/A</v>
      </c>
      <c r="X55" s="9" t="e">
        <f>VLOOKUP($B55, FanGraphs_Standings[[Abbreviation]:[2024 Year to Date RS/G]], 6, FALSE)/$F55</f>
        <v>#N/A</v>
      </c>
      <c r="Y55" s="9" t="e">
        <f>VLOOKUP($B55, FanGraphs_Standings[[Abbreviation]:[2024 Projected Full Season RDif]], 19, FALSE)/162</f>
        <v>#N/A</v>
      </c>
      <c r="Z55" s="9" t="e">
        <f>VLOOKUP($B55, FanGraphs_Standings[[Abbreviation]:[2024 Projected Full Season RDif]], 5, FALSE)</f>
        <v>#N/A</v>
      </c>
      <c r="AA55" s="9" t="e">
        <f>VLOOKUP($B55, FanGraphs_Standings[[Abbreviation]:[2024 Projected Full Season W%]], 18, FALSE)</f>
        <v>#N/A</v>
      </c>
      <c r="AB55" s="9" t="e">
        <f>VLOOKUP($B55, 'Home Field Adv'!$A$2:$I$31, 9, FALSE)</f>
        <v>#N/A</v>
      </c>
      <c r="AC55" s="9" t="e">
        <f>VLOOKUP($C55, FanGraphs_Standings[[Abbreviation]:[2024 Year to Date G]], 2, FALSE)</f>
        <v>#N/A</v>
      </c>
      <c r="AD55" s="9" t="e">
        <f>VLOOKUP($E55, 'SP Per G'!$A$2:$D$1380, 3, FALSE)</f>
        <v>#N/A</v>
      </c>
      <c r="AE55" s="9" t="e">
        <f>VLOOKUP($E55, 'SP Per G'!$A$2:$D$1380, 4, FALSE)</f>
        <v>#N/A</v>
      </c>
      <c r="AF55" s="9" t="e">
        <f>VLOOKUP($E55, Individual_Pitching___Dashboard[], 18, FALSE)</f>
        <v>#N/A</v>
      </c>
      <c r="AG55" s="9" t="e">
        <f>VLOOKUP($E55, Individual_Pitching___Dashboard[], 20, FALSE)</f>
        <v>#N/A</v>
      </c>
      <c r="AH55" s="9" t="e">
        <f>VLOOKUP($E55, Individual_Pitching___Advanced[], 21,FALSE)</f>
        <v>#N/A</v>
      </c>
      <c r="AI55" s="9" t="e">
        <f>VLOOKUP($C55, 'Team Per G'!$A$2:$G$31, 7, FALSE)</f>
        <v>#N/A</v>
      </c>
      <c r="AJ55" s="9" t="e">
        <f>VLOOKUP($C55, 'FanGraphs - Team WAR Projected'!$B$2:$E$31, 3, FALSE)/162</f>
        <v>#N/A</v>
      </c>
      <c r="AK55" s="9" t="e">
        <f>VLOOKUP($C55, Team_Pitching___Advanced[[Team]:[xFIP]], 19,FALSE)</f>
        <v>#N/A</v>
      </c>
      <c r="AL55" s="9" t="e">
        <f>VLOOKUP($C55, Team_Pitching___Advanced[], 20, FALSE)</f>
        <v>#N/A</v>
      </c>
      <c r="AM55" s="9" t="e">
        <f>VLOOKUP($C55, Team_Batting___Dashboard[[Team]:[wOBA]], 16, FALSE)</f>
        <v>#N/A</v>
      </c>
      <c r="AN55" s="9" t="e">
        <f>VLOOKUP($C55, Team_Batting___Advanced[[Team]:[OPS]], 9, FALSE)</f>
        <v>#N/A</v>
      </c>
      <c r="AO55" s="9" t="e">
        <f>VLOOKUP($C55, Team_Batting___Advanced[], 19, FALSE)</f>
        <v>#N/A</v>
      </c>
      <c r="AP55" s="9" t="e">
        <f>VLOOKUP($C55, 'Team Per G'!$A$2:$G$31, 3, FALSE)</f>
        <v>#N/A</v>
      </c>
      <c r="AQ55" s="9" t="e">
        <f>VLOOKUP($C55, 'Team Per G'!$A$2:$G$31, 5, FALSE)</f>
        <v>#N/A</v>
      </c>
      <c r="AR55" s="9" t="e">
        <f>VLOOKUP($C55, 'Team Per G'!$A$2:$G$31, 4, FALSE)</f>
        <v>#N/A</v>
      </c>
      <c r="AS55" s="9" t="e">
        <f>VLOOKUP($C55, Team_Batting___Dashboard[], 22, FALSE)/$AC55</f>
        <v>#N/A</v>
      </c>
      <c r="AT55" s="9" t="e">
        <f>VLOOKUP($C55, 'FanGraphs - Team WAR Projected'!$B$2:$E$31, 4, FALSE)/162</f>
        <v>#N/A</v>
      </c>
      <c r="AU55" s="9" t="e">
        <f>VLOOKUP($C55, FanGraphs_Standings[[Abbreviation]:[2024 Year to Date RS/G]], 6, FALSE)/$AC55</f>
        <v>#N/A</v>
      </c>
      <c r="AV55" s="9" t="e">
        <f>VLOOKUP($C55, FanGraphs_Standings[[Abbreviation]:[2024 Projected Full Season RDif]], 19, FALSE)/162</f>
        <v>#N/A</v>
      </c>
      <c r="AW55" s="9" t="e">
        <f>VLOOKUP($C55, FanGraphs_Standings[[Abbreviation]:[2024 Projected Full Season RDif]], 5, FALSE)</f>
        <v>#N/A</v>
      </c>
      <c r="AX55" s="9" t="e">
        <f>VLOOKUP($C55, FanGraphs_Standings[[Abbreviation]:[2024 Projected Full Season W%]], 18, FALSE)</f>
        <v>#N/A</v>
      </c>
      <c r="AY55" s="9" t="e">
        <f>VLOOKUP($C55, 'Home Field Adv'!$A$2:$K$31, 11, FALSE)</f>
        <v>#N/A</v>
      </c>
      <c r="BB55" s="5" t="str">
        <f t="shared" si="0"/>
        <v/>
      </c>
      <c r="BC55" s="5" t="str">
        <f t="shared" si="1"/>
        <v/>
      </c>
      <c r="BD55" s="5" t="str">
        <f t="shared" si="2"/>
        <v/>
      </c>
    </row>
    <row r="56" spans="6:56" x14ac:dyDescent="0.45">
      <c r="F56" s="9" t="e">
        <f>VLOOKUP($B56, FanGraphs_Standings[[Abbreviation]:[2024 Year to Date G]], 2, FALSE)</f>
        <v>#N/A</v>
      </c>
      <c r="G56" s="9" t="e">
        <f>IF(ISERR(VLOOKUP($D56, 'SP Per G'!$A$2:$D$1380, 3, FALSE)), L56, VLOOKUP($D56, 'SP Per G'!$A$2:$D$1380, 3, FALSE))</f>
        <v>#N/A</v>
      </c>
      <c r="H56" s="9" t="e">
        <f>VLOOKUP($D56, 'SP Per G'!$A$2:$D$1380, 4, FALSE)</f>
        <v>#N/A</v>
      </c>
      <c r="I56" s="9" t="e">
        <f>VLOOKUP($D56, Individual_Pitching___Dashboard[], 18, FALSE)</f>
        <v>#N/A</v>
      </c>
      <c r="J56" s="9" t="e">
        <f>VLOOKUP($D56, Individual_Pitching___Dashboard[], 20, FALSE)</f>
        <v>#N/A</v>
      </c>
      <c r="K56" s="9" t="e">
        <f>VLOOKUP($D56, Individual_Pitching___Advanced[], 21,FALSE)</f>
        <v>#N/A</v>
      </c>
      <c r="L56" s="9" t="e">
        <f>VLOOKUP($B56, 'Team Per G'!$A$2:$G$31, 7, FALSE)</f>
        <v>#N/A</v>
      </c>
      <c r="M56" s="9" t="e">
        <f>VLOOKUP($B56, 'FanGraphs - Team WAR Projected'!$B$2:$E$31, 3, FALSE)/162</f>
        <v>#N/A</v>
      </c>
      <c r="N56" s="9" t="e">
        <f>VLOOKUP($B56, Team_Pitching___Advanced[[Team]:[xFIP]], 19,FALSE)</f>
        <v>#N/A</v>
      </c>
      <c r="O56" s="9" t="e">
        <f>VLOOKUP($B56, Team_Pitching___Advanced[], 20, FALSE)</f>
        <v>#N/A</v>
      </c>
      <c r="P56" s="9" t="e">
        <f>VLOOKUP($B56, Team_Batting___Dashboard[[Team]:[wOBA]], 16, FALSE)</f>
        <v>#N/A</v>
      </c>
      <c r="Q56" s="9" t="e">
        <f>VLOOKUP($B56, Team_Batting___Advanced[[Team]:[OPS]], 9, FALSE)</f>
        <v>#N/A</v>
      </c>
      <c r="R56" s="9" t="e">
        <f>VLOOKUP($B56, Team_Batting___Advanced[], 19, FALSE)</f>
        <v>#N/A</v>
      </c>
      <c r="S56" s="9" t="e">
        <f>VLOOKUP($B56, 'Team Per G'!$A$2:$G$31, 3, FALSE)</f>
        <v>#N/A</v>
      </c>
      <c r="T56" s="9" t="e">
        <f>VLOOKUP($B56, 'Team Per G'!$A$2:$G$31, 5, FALSE)</f>
        <v>#N/A</v>
      </c>
      <c r="U56" s="9" t="e">
        <f>VLOOKUP($B56, 'Team Per G'!$A$2:$G$31, 4, FALSE)</f>
        <v>#N/A</v>
      </c>
      <c r="V56" s="9" t="e">
        <f>VLOOKUP($B56, Team_Batting___Dashboard[], 22, FALSE)/$F56</f>
        <v>#N/A</v>
      </c>
      <c r="W56" s="9" t="e">
        <f>VLOOKUP($B56, 'FanGraphs - Team WAR Projected'!$B$2:$E$31, 4, FALSE)/162</f>
        <v>#N/A</v>
      </c>
      <c r="X56" s="9" t="e">
        <f>VLOOKUP($B56, FanGraphs_Standings[[Abbreviation]:[2024 Year to Date RS/G]], 6, FALSE)/$F56</f>
        <v>#N/A</v>
      </c>
      <c r="Y56" s="9" t="e">
        <f>VLOOKUP($B56, FanGraphs_Standings[[Abbreviation]:[2024 Projected Full Season RDif]], 19, FALSE)/162</f>
        <v>#N/A</v>
      </c>
      <c r="Z56" s="9" t="e">
        <f>VLOOKUP($B56, FanGraphs_Standings[[Abbreviation]:[2024 Projected Full Season RDif]], 5, FALSE)</f>
        <v>#N/A</v>
      </c>
      <c r="AA56" s="9" t="e">
        <f>VLOOKUP($B56, FanGraphs_Standings[[Abbreviation]:[2024 Projected Full Season W%]], 18, FALSE)</f>
        <v>#N/A</v>
      </c>
      <c r="AB56" s="9" t="e">
        <f>VLOOKUP($B56, 'Home Field Adv'!$A$2:$I$31, 9, FALSE)</f>
        <v>#N/A</v>
      </c>
      <c r="AC56" s="9" t="e">
        <f>VLOOKUP($C56, FanGraphs_Standings[[Abbreviation]:[2024 Year to Date G]], 2, FALSE)</f>
        <v>#N/A</v>
      </c>
      <c r="AD56" s="9" t="e">
        <f>VLOOKUP($E56, 'SP Per G'!$A$2:$D$1380, 3, FALSE)</f>
        <v>#N/A</v>
      </c>
      <c r="AE56" s="9" t="e">
        <f>VLOOKUP($E56, 'SP Per G'!$A$2:$D$1380, 4, FALSE)</f>
        <v>#N/A</v>
      </c>
      <c r="AF56" s="9" t="e">
        <f>VLOOKUP($E56, Individual_Pitching___Dashboard[], 18, FALSE)</f>
        <v>#N/A</v>
      </c>
      <c r="AG56" s="9" t="e">
        <f>VLOOKUP($E56, Individual_Pitching___Dashboard[], 20, FALSE)</f>
        <v>#N/A</v>
      </c>
      <c r="AH56" s="9" t="e">
        <f>VLOOKUP($E56, Individual_Pitching___Advanced[], 21,FALSE)</f>
        <v>#N/A</v>
      </c>
      <c r="AI56" s="9" t="e">
        <f>VLOOKUP($C56, 'Team Per G'!$A$2:$G$31, 7, FALSE)</f>
        <v>#N/A</v>
      </c>
      <c r="AJ56" s="9" t="e">
        <f>VLOOKUP($C56, 'FanGraphs - Team WAR Projected'!$B$2:$E$31, 3, FALSE)/162</f>
        <v>#N/A</v>
      </c>
      <c r="AK56" s="9" t="e">
        <f>VLOOKUP($C56, Team_Pitching___Advanced[[Team]:[xFIP]], 19,FALSE)</f>
        <v>#N/A</v>
      </c>
      <c r="AL56" s="9" t="e">
        <f>VLOOKUP($C56, Team_Pitching___Advanced[], 20, FALSE)</f>
        <v>#N/A</v>
      </c>
      <c r="AM56" s="9" t="e">
        <f>VLOOKUP($C56, Team_Batting___Dashboard[[Team]:[wOBA]], 16, FALSE)</f>
        <v>#N/A</v>
      </c>
      <c r="AN56" s="9" t="e">
        <f>VLOOKUP($C56, Team_Batting___Advanced[[Team]:[OPS]], 9, FALSE)</f>
        <v>#N/A</v>
      </c>
      <c r="AO56" s="9" t="e">
        <f>VLOOKUP($C56, Team_Batting___Advanced[], 19, FALSE)</f>
        <v>#N/A</v>
      </c>
      <c r="AP56" s="9" t="e">
        <f>VLOOKUP($C56, 'Team Per G'!$A$2:$G$31, 3, FALSE)</f>
        <v>#N/A</v>
      </c>
      <c r="AQ56" s="9" t="e">
        <f>VLOOKUP($C56, 'Team Per G'!$A$2:$G$31, 5, FALSE)</f>
        <v>#N/A</v>
      </c>
      <c r="AR56" s="9" t="e">
        <f>VLOOKUP($C56, 'Team Per G'!$A$2:$G$31, 4, FALSE)</f>
        <v>#N/A</v>
      </c>
      <c r="AS56" s="9" t="e">
        <f>VLOOKUP($C56, Team_Batting___Dashboard[], 22, FALSE)/$AC56</f>
        <v>#N/A</v>
      </c>
      <c r="AT56" s="9" t="e">
        <f>VLOOKUP($C56, 'FanGraphs - Team WAR Projected'!$B$2:$E$31, 4, FALSE)/162</f>
        <v>#N/A</v>
      </c>
      <c r="AU56" s="9" t="e">
        <f>VLOOKUP($C56, FanGraphs_Standings[[Abbreviation]:[2024 Year to Date RS/G]], 6, FALSE)/$AC56</f>
        <v>#N/A</v>
      </c>
      <c r="AV56" s="9" t="e">
        <f>VLOOKUP($C56, FanGraphs_Standings[[Abbreviation]:[2024 Projected Full Season RDif]], 19, FALSE)/162</f>
        <v>#N/A</v>
      </c>
      <c r="AW56" s="9" t="e">
        <f>VLOOKUP($C56, FanGraphs_Standings[[Abbreviation]:[2024 Projected Full Season RDif]], 5, FALSE)</f>
        <v>#N/A</v>
      </c>
      <c r="AX56" s="9" t="e">
        <f>VLOOKUP($C56, FanGraphs_Standings[[Abbreviation]:[2024 Projected Full Season W%]], 18, FALSE)</f>
        <v>#N/A</v>
      </c>
      <c r="AY56" s="9" t="e">
        <f>VLOOKUP($C56, 'Home Field Adv'!$A$2:$K$31, 11, FALSE)</f>
        <v>#N/A</v>
      </c>
      <c r="BB56" s="5" t="str">
        <f t="shared" si="0"/>
        <v/>
      </c>
      <c r="BC56" s="5" t="str">
        <f t="shared" si="1"/>
        <v/>
      </c>
      <c r="BD56" s="5" t="str">
        <f t="shared" si="2"/>
        <v/>
      </c>
    </row>
    <row r="57" spans="6:56" x14ac:dyDescent="0.45">
      <c r="F57" s="9" t="e">
        <f>VLOOKUP($B57, FanGraphs_Standings[[Abbreviation]:[2024 Year to Date G]], 2, FALSE)</f>
        <v>#N/A</v>
      </c>
      <c r="G57" s="9" t="e">
        <f>IF(ISERR(VLOOKUP($D57, 'SP Per G'!$A$2:$D$1380, 3, FALSE)), L57, VLOOKUP($D57, 'SP Per G'!$A$2:$D$1380, 3, FALSE))</f>
        <v>#N/A</v>
      </c>
      <c r="H57" s="9" t="e">
        <f>VLOOKUP($D57, 'SP Per G'!$A$2:$D$1380, 4, FALSE)</f>
        <v>#N/A</v>
      </c>
      <c r="I57" s="9" t="e">
        <f>VLOOKUP($D57, Individual_Pitching___Dashboard[], 18, FALSE)</f>
        <v>#N/A</v>
      </c>
      <c r="J57" s="9" t="e">
        <f>VLOOKUP($D57, Individual_Pitching___Dashboard[], 20, FALSE)</f>
        <v>#N/A</v>
      </c>
      <c r="K57" s="9" t="e">
        <f>VLOOKUP($D57, Individual_Pitching___Advanced[], 21,FALSE)</f>
        <v>#N/A</v>
      </c>
      <c r="L57" s="9" t="e">
        <f>VLOOKUP($B57, 'Team Per G'!$A$2:$G$31, 7, FALSE)</f>
        <v>#N/A</v>
      </c>
      <c r="M57" s="9" t="e">
        <f>VLOOKUP($B57, 'FanGraphs - Team WAR Projected'!$B$2:$E$31, 3, FALSE)/162</f>
        <v>#N/A</v>
      </c>
      <c r="N57" s="9" t="e">
        <f>VLOOKUP($B57, Team_Pitching___Advanced[[Team]:[xFIP]], 19,FALSE)</f>
        <v>#N/A</v>
      </c>
      <c r="O57" s="9" t="e">
        <f>VLOOKUP($B57, Team_Pitching___Advanced[], 20, FALSE)</f>
        <v>#N/A</v>
      </c>
      <c r="P57" s="9" t="e">
        <f>VLOOKUP($B57, Team_Batting___Dashboard[[Team]:[wOBA]], 16, FALSE)</f>
        <v>#N/A</v>
      </c>
      <c r="Q57" s="9" t="e">
        <f>VLOOKUP($B57, Team_Batting___Advanced[[Team]:[OPS]], 9, FALSE)</f>
        <v>#N/A</v>
      </c>
      <c r="R57" s="9" t="e">
        <f>VLOOKUP($B57, Team_Batting___Advanced[], 19, FALSE)</f>
        <v>#N/A</v>
      </c>
      <c r="S57" s="9" t="e">
        <f>VLOOKUP($B57, 'Team Per G'!$A$2:$G$31, 3, FALSE)</f>
        <v>#N/A</v>
      </c>
      <c r="T57" s="9" t="e">
        <f>VLOOKUP($B57, 'Team Per G'!$A$2:$G$31, 5, FALSE)</f>
        <v>#N/A</v>
      </c>
      <c r="U57" s="9" t="e">
        <f>VLOOKUP($B57, 'Team Per G'!$A$2:$G$31, 4, FALSE)</f>
        <v>#N/A</v>
      </c>
      <c r="V57" s="9" t="e">
        <f>VLOOKUP($B57, Team_Batting___Dashboard[], 22, FALSE)/$F57</f>
        <v>#N/A</v>
      </c>
      <c r="W57" s="9" t="e">
        <f>VLOOKUP($B57, 'FanGraphs - Team WAR Projected'!$B$2:$E$31, 4, FALSE)/162</f>
        <v>#N/A</v>
      </c>
      <c r="X57" s="9" t="e">
        <f>VLOOKUP($B57, FanGraphs_Standings[[Abbreviation]:[2024 Year to Date RS/G]], 6, FALSE)/$F57</f>
        <v>#N/A</v>
      </c>
      <c r="Y57" s="9" t="e">
        <f>VLOOKUP($B57, FanGraphs_Standings[[Abbreviation]:[2024 Projected Full Season RDif]], 19, FALSE)/162</f>
        <v>#N/A</v>
      </c>
      <c r="Z57" s="9" t="e">
        <f>VLOOKUP($B57, FanGraphs_Standings[[Abbreviation]:[2024 Projected Full Season RDif]], 5, FALSE)</f>
        <v>#N/A</v>
      </c>
      <c r="AA57" s="9" t="e">
        <f>VLOOKUP($B57, FanGraphs_Standings[[Abbreviation]:[2024 Projected Full Season W%]], 18, FALSE)</f>
        <v>#N/A</v>
      </c>
      <c r="AB57" s="9" t="e">
        <f>VLOOKUP($B57, 'Home Field Adv'!$A$2:$I$31, 9, FALSE)</f>
        <v>#N/A</v>
      </c>
      <c r="AC57" s="9" t="e">
        <f>VLOOKUP($C57, FanGraphs_Standings[[Abbreviation]:[2024 Year to Date G]], 2, FALSE)</f>
        <v>#N/A</v>
      </c>
      <c r="AD57" s="9" t="e">
        <f>VLOOKUP($E57, 'SP Per G'!$A$2:$D$1380, 3, FALSE)</f>
        <v>#N/A</v>
      </c>
      <c r="AE57" s="9" t="e">
        <f>VLOOKUP($E57, 'SP Per G'!$A$2:$D$1380, 4, FALSE)</f>
        <v>#N/A</v>
      </c>
      <c r="AF57" s="9" t="e">
        <f>VLOOKUP($E57, Individual_Pitching___Dashboard[], 18, FALSE)</f>
        <v>#N/A</v>
      </c>
      <c r="AG57" s="9" t="e">
        <f>VLOOKUP($E57, Individual_Pitching___Dashboard[], 20, FALSE)</f>
        <v>#N/A</v>
      </c>
      <c r="AH57" s="9" t="e">
        <f>VLOOKUP($E57, Individual_Pitching___Advanced[], 21,FALSE)</f>
        <v>#N/A</v>
      </c>
      <c r="AI57" s="9" t="e">
        <f>VLOOKUP($C57, 'Team Per G'!$A$2:$G$31, 7, FALSE)</f>
        <v>#N/A</v>
      </c>
      <c r="AJ57" s="9" t="e">
        <f>VLOOKUP($C57, 'FanGraphs - Team WAR Projected'!$B$2:$E$31, 3, FALSE)/162</f>
        <v>#N/A</v>
      </c>
      <c r="AK57" s="9" t="e">
        <f>VLOOKUP($C57, Team_Pitching___Advanced[[Team]:[xFIP]], 19,FALSE)</f>
        <v>#N/A</v>
      </c>
      <c r="AL57" s="9" t="e">
        <f>VLOOKUP($C57, Team_Pitching___Advanced[], 20, FALSE)</f>
        <v>#N/A</v>
      </c>
      <c r="AM57" s="9" t="e">
        <f>VLOOKUP($C57, Team_Batting___Dashboard[[Team]:[wOBA]], 16, FALSE)</f>
        <v>#N/A</v>
      </c>
      <c r="AN57" s="9" t="e">
        <f>VLOOKUP($C57, Team_Batting___Advanced[[Team]:[OPS]], 9, FALSE)</f>
        <v>#N/A</v>
      </c>
      <c r="AO57" s="9" t="e">
        <f>VLOOKUP($C57, Team_Batting___Advanced[], 19, FALSE)</f>
        <v>#N/A</v>
      </c>
      <c r="AP57" s="9" t="e">
        <f>VLOOKUP($C57, 'Team Per G'!$A$2:$G$31, 3, FALSE)</f>
        <v>#N/A</v>
      </c>
      <c r="AQ57" s="9" t="e">
        <f>VLOOKUP($C57, 'Team Per G'!$A$2:$G$31, 5, FALSE)</f>
        <v>#N/A</v>
      </c>
      <c r="AR57" s="9" t="e">
        <f>VLOOKUP($C57, 'Team Per G'!$A$2:$G$31, 4, FALSE)</f>
        <v>#N/A</v>
      </c>
      <c r="AS57" s="9" t="e">
        <f>VLOOKUP($C57, Team_Batting___Dashboard[], 22, FALSE)/$AC57</f>
        <v>#N/A</v>
      </c>
      <c r="AT57" s="9" t="e">
        <f>VLOOKUP($C57, 'FanGraphs - Team WAR Projected'!$B$2:$E$31, 4, FALSE)/162</f>
        <v>#N/A</v>
      </c>
      <c r="AU57" s="9" t="e">
        <f>VLOOKUP($C57, FanGraphs_Standings[[Abbreviation]:[2024 Year to Date RS/G]], 6, FALSE)/$AC57</f>
        <v>#N/A</v>
      </c>
      <c r="AV57" s="9" t="e">
        <f>VLOOKUP($C57, FanGraphs_Standings[[Abbreviation]:[2024 Projected Full Season RDif]], 19, FALSE)/162</f>
        <v>#N/A</v>
      </c>
      <c r="AW57" s="9" t="e">
        <f>VLOOKUP($C57, FanGraphs_Standings[[Abbreviation]:[2024 Projected Full Season RDif]], 5, FALSE)</f>
        <v>#N/A</v>
      </c>
      <c r="AX57" s="9" t="e">
        <f>VLOOKUP($C57, FanGraphs_Standings[[Abbreviation]:[2024 Projected Full Season W%]], 18, FALSE)</f>
        <v>#N/A</v>
      </c>
      <c r="AY57" s="9" t="e">
        <f>VLOOKUP($C57, 'Home Field Adv'!$A$2:$K$31, 11, FALSE)</f>
        <v>#N/A</v>
      </c>
      <c r="BB57" s="5" t="str">
        <f t="shared" si="0"/>
        <v/>
      </c>
      <c r="BC57" s="5" t="str">
        <f t="shared" si="1"/>
        <v/>
      </c>
      <c r="BD57" s="5" t="str">
        <f t="shared" si="2"/>
        <v/>
      </c>
    </row>
    <row r="58" spans="6:56" x14ac:dyDescent="0.45">
      <c r="F58" s="9" t="e">
        <f>VLOOKUP($B58, FanGraphs_Standings[[Abbreviation]:[2024 Year to Date G]], 2, FALSE)</f>
        <v>#N/A</v>
      </c>
      <c r="G58" s="9" t="e">
        <f>IF(ISERR(VLOOKUP($D58, 'SP Per G'!$A$2:$D$1380, 3, FALSE)), L58, VLOOKUP($D58, 'SP Per G'!$A$2:$D$1380, 3, FALSE))</f>
        <v>#N/A</v>
      </c>
      <c r="H58" s="9" t="e">
        <f>VLOOKUP($D58, 'SP Per G'!$A$2:$D$1380, 4, FALSE)</f>
        <v>#N/A</v>
      </c>
      <c r="I58" s="9" t="e">
        <f>VLOOKUP($D58, Individual_Pitching___Dashboard[], 18, FALSE)</f>
        <v>#N/A</v>
      </c>
      <c r="J58" s="9" t="e">
        <f>VLOOKUP($D58, Individual_Pitching___Dashboard[], 20, FALSE)</f>
        <v>#N/A</v>
      </c>
      <c r="K58" s="9" t="e">
        <f>VLOOKUP($D58, Individual_Pitching___Advanced[], 21,FALSE)</f>
        <v>#N/A</v>
      </c>
      <c r="L58" s="9" t="e">
        <f>VLOOKUP($B58, 'Team Per G'!$A$2:$G$31, 7, FALSE)</f>
        <v>#N/A</v>
      </c>
      <c r="M58" s="9" t="e">
        <f>VLOOKUP($B58, 'FanGraphs - Team WAR Projected'!$B$2:$E$31, 3, FALSE)/162</f>
        <v>#N/A</v>
      </c>
      <c r="N58" s="9" t="e">
        <f>VLOOKUP($B58, Team_Pitching___Advanced[[Team]:[xFIP]], 19,FALSE)</f>
        <v>#N/A</v>
      </c>
      <c r="O58" s="9" t="e">
        <f>VLOOKUP($B58, Team_Pitching___Advanced[], 20, FALSE)</f>
        <v>#N/A</v>
      </c>
      <c r="P58" s="9" t="e">
        <f>VLOOKUP($B58, Team_Batting___Dashboard[[Team]:[wOBA]], 16, FALSE)</f>
        <v>#N/A</v>
      </c>
      <c r="Q58" s="9" t="e">
        <f>VLOOKUP($B58, Team_Batting___Advanced[[Team]:[OPS]], 9, FALSE)</f>
        <v>#N/A</v>
      </c>
      <c r="R58" s="9" t="e">
        <f>VLOOKUP($B58, Team_Batting___Advanced[], 19, FALSE)</f>
        <v>#N/A</v>
      </c>
      <c r="S58" s="9" t="e">
        <f>VLOOKUP($B58, 'Team Per G'!$A$2:$G$31, 3, FALSE)</f>
        <v>#N/A</v>
      </c>
      <c r="T58" s="9" t="e">
        <f>VLOOKUP($B58, 'Team Per G'!$A$2:$G$31, 5, FALSE)</f>
        <v>#N/A</v>
      </c>
      <c r="U58" s="9" t="e">
        <f>VLOOKUP($B58, 'Team Per G'!$A$2:$G$31, 4, FALSE)</f>
        <v>#N/A</v>
      </c>
      <c r="V58" s="9" t="e">
        <f>VLOOKUP($B58, Team_Batting___Dashboard[], 22, FALSE)/$F58</f>
        <v>#N/A</v>
      </c>
      <c r="W58" s="9" t="e">
        <f>VLOOKUP($B58, 'FanGraphs - Team WAR Projected'!$B$2:$E$31, 4, FALSE)/162</f>
        <v>#N/A</v>
      </c>
      <c r="X58" s="9" t="e">
        <f>VLOOKUP($B58, FanGraphs_Standings[[Abbreviation]:[2024 Year to Date RS/G]], 6, FALSE)/$F58</f>
        <v>#N/A</v>
      </c>
      <c r="Y58" s="9" t="e">
        <f>VLOOKUP($B58, FanGraphs_Standings[[Abbreviation]:[2024 Projected Full Season RDif]], 19, FALSE)/162</f>
        <v>#N/A</v>
      </c>
      <c r="Z58" s="9" t="e">
        <f>VLOOKUP($B58, FanGraphs_Standings[[Abbreviation]:[2024 Projected Full Season RDif]], 5, FALSE)</f>
        <v>#N/A</v>
      </c>
      <c r="AA58" s="9" t="e">
        <f>VLOOKUP($B58, FanGraphs_Standings[[Abbreviation]:[2024 Projected Full Season W%]], 18, FALSE)</f>
        <v>#N/A</v>
      </c>
      <c r="AB58" s="9" t="e">
        <f>VLOOKUP($B58, 'Home Field Adv'!$A$2:$I$31, 9, FALSE)</f>
        <v>#N/A</v>
      </c>
      <c r="AC58" s="9" t="e">
        <f>VLOOKUP($C58, FanGraphs_Standings[[Abbreviation]:[2024 Year to Date G]], 2, FALSE)</f>
        <v>#N/A</v>
      </c>
      <c r="AD58" s="9" t="e">
        <f>VLOOKUP($E58, 'SP Per G'!$A$2:$D$1380, 3, FALSE)</f>
        <v>#N/A</v>
      </c>
      <c r="AE58" s="9" t="e">
        <f>VLOOKUP($E58, 'SP Per G'!$A$2:$D$1380, 4, FALSE)</f>
        <v>#N/A</v>
      </c>
      <c r="AF58" s="9" t="e">
        <f>VLOOKUP($E58, Individual_Pitching___Dashboard[], 18, FALSE)</f>
        <v>#N/A</v>
      </c>
      <c r="AG58" s="9" t="e">
        <f>VLOOKUP($E58, Individual_Pitching___Dashboard[], 20, FALSE)</f>
        <v>#N/A</v>
      </c>
      <c r="AH58" s="9" t="e">
        <f>VLOOKUP($E58, Individual_Pitching___Advanced[], 21,FALSE)</f>
        <v>#N/A</v>
      </c>
      <c r="AI58" s="9" t="e">
        <f>VLOOKUP($C58, 'Team Per G'!$A$2:$G$31, 7, FALSE)</f>
        <v>#N/A</v>
      </c>
      <c r="AJ58" s="9" t="e">
        <f>VLOOKUP($C58, 'FanGraphs - Team WAR Projected'!$B$2:$E$31, 3, FALSE)/162</f>
        <v>#N/A</v>
      </c>
      <c r="AK58" s="9" t="e">
        <f>VLOOKUP($C58, Team_Pitching___Advanced[[Team]:[xFIP]], 19,FALSE)</f>
        <v>#N/A</v>
      </c>
      <c r="AL58" s="9" t="e">
        <f>VLOOKUP($C58, Team_Pitching___Advanced[], 20, FALSE)</f>
        <v>#N/A</v>
      </c>
      <c r="AM58" s="9" t="e">
        <f>VLOOKUP($C58, Team_Batting___Dashboard[[Team]:[wOBA]], 16, FALSE)</f>
        <v>#N/A</v>
      </c>
      <c r="AN58" s="9" t="e">
        <f>VLOOKUP($C58, Team_Batting___Advanced[[Team]:[OPS]], 9, FALSE)</f>
        <v>#N/A</v>
      </c>
      <c r="AO58" s="9" t="e">
        <f>VLOOKUP($C58, Team_Batting___Advanced[], 19, FALSE)</f>
        <v>#N/A</v>
      </c>
      <c r="AP58" s="9" t="e">
        <f>VLOOKUP($C58, 'Team Per G'!$A$2:$G$31, 3, FALSE)</f>
        <v>#N/A</v>
      </c>
      <c r="AQ58" s="9" t="e">
        <f>VLOOKUP($C58, 'Team Per G'!$A$2:$G$31, 5, FALSE)</f>
        <v>#N/A</v>
      </c>
      <c r="AR58" s="9" t="e">
        <f>VLOOKUP($C58, 'Team Per G'!$A$2:$G$31, 4, FALSE)</f>
        <v>#N/A</v>
      </c>
      <c r="AS58" s="9" t="e">
        <f>VLOOKUP($C58, Team_Batting___Dashboard[], 22, FALSE)/$AC58</f>
        <v>#N/A</v>
      </c>
      <c r="AT58" s="9" t="e">
        <f>VLOOKUP($C58, 'FanGraphs - Team WAR Projected'!$B$2:$E$31, 4, FALSE)/162</f>
        <v>#N/A</v>
      </c>
      <c r="AU58" s="9" t="e">
        <f>VLOOKUP($C58, FanGraphs_Standings[[Abbreviation]:[2024 Year to Date RS/G]], 6, FALSE)/$AC58</f>
        <v>#N/A</v>
      </c>
      <c r="AV58" s="9" t="e">
        <f>VLOOKUP($C58, FanGraphs_Standings[[Abbreviation]:[2024 Projected Full Season RDif]], 19, FALSE)/162</f>
        <v>#N/A</v>
      </c>
      <c r="AW58" s="9" t="e">
        <f>VLOOKUP($C58, FanGraphs_Standings[[Abbreviation]:[2024 Projected Full Season RDif]], 5, FALSE)</f>
        <v>#N/A</v>
      </c>
      <c r="AX58" s="9" t="e">
        <f>VLOOKUP($C58, FanGraphs_Standings[[Abbreviation]:[2024 Projected Full Season W%]], 18, FALSE)</f>
        <v>#N/A</v>
      </c>
      <c r="AY58" s="9" t="e">
        <f>VLOOKUP($C58, 'Home Field Adv'!$A$2:$K$31, 11, FALSE)</f>
        <v>#N/A</v>
      </c>
      <c r="BB58" s="5" t="str">
        <f t="shared" si="0"/>
        <v/>
      </c>
      <c r="BC58" s="5" t="str">
        <f t="shared" si="1"/>
        <v/>
      </c>
      <c r="BD58" s="5" t="str">
        <f t="shared" si="2"/>
        <v/>
      </c>
    </row>
    <row r="59" spans="6:56" x14ac:dyDescent="0.45">
      <c r="F59" s="9" t="e">
        <f>VLOOKUP($B59, FanGraphs_Standings[[Abbreviation]:[2024 Year to Date G]], 2, FALSE)</f>
        <v>#N/A</v>
      </c>
      <c r="G59" s="9" t="e">
        <f>IF(ISERR(VLOOKUP($D59, 'SP Per G'!$A$2:$D$1380, 3, FALSE)), L59, VLOOKUP($D59, 'SP Per G'!$A$2:$D$1380, 3, FALSE))</f>
        <v>#N/A</v>
      </c>
      <c r="H59" s="9" t="e">
        <f>VLOOKUP($D59, 'SP Per G'!$A$2:$D$1380, 4, FALSE)</f>
        <v>#N/A</v>
      </c>
      <c r="I59" s="9" t="e">
        <f>VLOOKUP($D59, Individual_Pitching___Dashboard[], 18, FALSE)</f>
        <v>#N/A</v>
      </c>
      <c r="J59" s="9" t="e">
        <f>VLOOKUP($D59, Individual_Pitching___Dashboard[], 20, FALSE)</f>
        <v>#N/A</v>
      </c>
      <c r="K59" s="9" t="e">
        <f>VLOOKUP($D59, Individual_Pitching___Advanced[], 21,FALSE)</f>
        <v>#N/A</v>
      </c>
      <c r="L59" s="9" t="e">
        <f>VLOOKUP($B59, 'Team Per G'!$A$2:$G$31, 7, FALSE)</f>
        <v>#N/A</v>
      </c>
      <c r="M59" s="9" t="e">
        <f>VLOOKUP($B59, 'FanGraphs - Team WAR Projected'!$B$2:$E$31, 3, FALSE)/162</f>
        <v>#N/A</v>
      </c>
      <c r="N59" s="9" t="e">
        <f>VLOOKUP($B59, Team_Pitching___Advanced[[Team]:[xFIP]], 19,FALSE)</f>
        <v>#N/A</v>
      </c>
      <c r="O59" s="9" t="e">
        <f>VLOOKUP($B59, Team_Pitching___Advanced[], 20, FALSE)</f>
        <v>#N/A</v>
      </c>
      <c r="P59" s="9" t="e">
        <f>VLOOKUP($B59, Team_Batting___Dashboard[[Team]:[wOBA]], 16, FALSE)</f>
        <v>#N/A</v>
      </c>
      <c r="Q59" s="9" t="e">
        <f>VLOOKUP($B59, Team_Batting___Advanced[[Team]:[OPS]], 9, FALSE)</f>
        <v>#N/A</v>
      </c>
      <c r="R59" s="9" t="e">
        <f>VLOOKUP($B59, Team_Batting___Advanced[], 19, FALSE)</f>
        <v>#N/A</v>
      </c>
      <c r="S59" s="9" t="e">
        <f>VLOOKUP($B59, 'Team Per G'!$A$2:$G$31, 3, FALSE)</f>
        <v>#N/A</v>
      </c>
      <c r="T59" s="9" t="e">
        <f>VLOOKUP($B59, 'Team Per G'!$A$2:$G$31, 5, FALSE)</f>
        <v>#N/A</v>
      </c>
      <c r="U59" s="9" t="e">
        <f>VLOOKUP($B59, 'Team Per G'!$A$2:$G$31, 4, FALSE)</f>
        <v>#N/A</v>
      </c>
      <c r="V59" s="9" t="e">
        <f>VLOOKUP($B59, Team_Batting___Dashboard[], 22, FALSE)/$F59</f>
        <v>#N/A</v>
      </c>
      <c r="W59" s="9" t="e">
        <f>VLOOKUP($B59, 'FanGraphs - Team WAR Projected'!$B$2:$E$31, 4, FALSE)/162</f>
        <v>#N/A</v>
      </c>
      <c r="X59" s="9" t="e">
        <f>VLOOKUP($B59, FanGraphs_Standings[[Abbreviation]:[2024 Year to Date RS/G]], 6, FALSE)/$F59</f>
        <v>#N/A</v>
      </c>
      <c r="Y59" s="9" t="e">
        <f>VLOOKUP($B59, FanGraphs_Standings[[Abbreviation]:[2024 Projected Full Season RDif]], 19, FALSE)/162</f>
        <v>#N/A</v>
      </c>
      <c r="Z59" s="9" t="e">
        <f>VLOOKUP($B59, FanGraphs_Standings[[Abbreviation]:[2024 Projected Full Season RDif]], 5, FALSE)</f>
        <v>#N/A</v>
      </c>
      <c r="AA59" s="9" t="e">
        <f>VLOOKUP($B59, FanGraphs_Standings[[Abbreviation]:[2024 Projected Full Season W%]], 18, FALSE)</f>
        <v>#N/A</v>
      </c>
      <c r="AB59" s="9" t="e">
        <f>VLOOKUP($B59, 'Home Field Adv'!$A$2:$I$31, 9, FALSE)</f>
        <v>#N/A</v>
      </c>
      <c r="AC59" s="9" t="e">
        <f>VLOOKUP($C59, FanGraphs_Standings[[Abbreviation]:[2024 Year to Date G]], 2, FALSE)</f>
        <v>#N/A</v>
      </c>
      <c r="AD59" s="9" t="e">
        <f>VLOOKUP($E59, 'SP Per G'!$A$2:$D$1380, 3, FALSE)</f>
        <v>#N/A</v>
      </c>
      <c r="AE59" s="9" t="e">
        <f>VLOOKUP($E59, 'SP Per G'!$A$2:$D$1380, 4, FALSE)</f>
        <v>#N/A</v>
      </c>
      <c r="AF59" s="9" t="e">
        <f>VLOOKUP($E59, Individual_Pitching___Dashboard[], 18, FALSE)</f>
        <v>#N/A</v>
      </c>
      <c r="AG59" s="9" t="e">
        <f>VLOOKUP($E59, Individual_Pitching___Dashboard[], 20, FALSE)</f>
        <v>#N/A</v>
      </c>
      <c r="AH59" s="9" t="e">
        <f>VLOOKUP($E59, Individual_Pitching___Advanced[], 21,FALSE)</f>
        <v>#N/A</v>
      </c>
      <c r="AI59" s="9" t="e">
        <f>VLOOKUP($C59, 'Team Per G'!$A$2:$G$31, 7, FALSE)</f>
        <v>#N/A</v>
      </c>
      <c r="AJ59" s="9" t="e">
        <f>VLOOKUP($C59, 'FanGraphs - Team WAR Projected'!$B$2:$E$31, 3, FALSE)/162</f>
        <v>#N/A</v>
      </c>
      <c r="AK59" s="9" t="e">
        <f>VLOOKUP($C59, Team_Pitching___Advanced[[Team]:[xFIP]], 19,FALSE)</f>
        <v>#N/A</v>
      </c>
      <c r="AL59" s="9" t="e">
        <f>VLOOKUP($C59, Team_Pitching___Advanced[], 20, FALSE)</f>
        <v>#N/A</v>
      </c>
      <c r="AM59" s="9" t="e">
        <f>VLOOKUP($C59, Team_Batting___Dashboard[[Team]:[wOBA]], 16, FALSE)</f>
        <v>#N/A</v>
      </c>
      <c r="AN59" s="9" t="e">
        <f>VLOOKUP($C59, Team_Batting___Advanced[[Team]:[OPS]], 9, FALSE)</f>
        <v>#N/A</v>
      </c>
      <c r="AO59" s="9" t="e">
        <f>VLOOKUP($C59, Team_Batting___Advanced[], 19, FALSE)</f>
        <v>#N/A</v>
      </c>
      <c r="AP59" s="9" t="e">
        <f>VLOOKUP($C59, 'Team Per G'!$A$2:$G$31, 3, FALSE)</f>
        <v>#N/A</v>
      </c>
      <c r="AQ59" s="9" t="e">
        <f>VLOOKUP($C59, 'Team Per G'!$A$2:$G$31, 5, FALSE)</f>
        <v>#N/A</v>
      </c>
      <c r="AR59" s="9" t="e">
        <f>VLOOKUP($C59, 'Team Per G'!$A$2:$G$31, 4, FALSE)</f>
        <v>#N/A</v>
      </c>
      <c r="AS59" s="9" t="e">
        <f>VLOOKUP($C59, Team_Batting___Dashboard[], 22, FALSE)/$AC59</f>
        <v>#N/A</v>
      </c>
      <c r="AT59" s="9" t="e">
        <f>VLOOKUP($C59, 'FanGraphs - Team WAR Projected'!$B$2:$E$31, 4, FALSE)/162</f>
        <v>#N/A</v>
      </c>
      <c r="AU59" s="9" t="e">
        <f>VLOOKUP($C59, FanGraphs_Standings[[Abbreviation]:[2024 Year to Date RS/G]], 6, FALSE)/$AC59</f>
        <v>#N/A</v>
      </c>
      <c r="AV59" s="9" t="e">
        <f>VLOOKUP($C59, FanGraphs_Standings[[Abbreviation]:[2024 Projected Full Season RDif]], 19, FALSE)/162</f>
        <v>#N/A</v>
      </c>
      <c r="AW59" s="9" t="e">
        <f>VLOOKUP($C59, FanGraphs_Standings[[Abbreviation]:[2024 Projected Full Season RDif]], 5, FALSE)</f>
        <v>#N/A</v>
      </c>
      <c r="AX59" s="9" t="e">
        <f>VLOOKUP($C59, FanGraphs_Standings[[Abbreviation]:[2024 Projected Full Season W%]], 18, FALSE)</f>
        <v>#N/A</v>
      </c>
      <c r="AY59" s="9" t="e">
        <f>VLOOKUP($C59, 'Home Field Adv'!$A$2:$K$31, 11, FALSE)</f>
        <v>#N/A</v>
      </c>
      <c r="BB59" s="5" t="str">
        <f t="shared" si="0"/>
        <v/>
      </c>
      <c r="BC59" s="5" t="str">
        <f t="shared" si="1"/>
        <v/>
      </c>
      <c r="BD59" s="5" t="str">
        <f t="shared" si="2"/>
        <v/>
      </c>
    </row>
    <row r="60" spans="6:56" x14ac:dyDescent="0.45">
      <c r="F60" s="9" t="e">
        <f>VLOOKUP($B60, FanGraphs_Standings[[Abbreviation]:[2024 Year to Date G]], 2, FALSE)</f>
        <v>#N/A</v>
      </c>
      <c r="G60" s="9" t="e">
        <f>IF(ISERR(VLOOKUP($D60, 'SP Per G'!$A$2:$D$1380, 3, FALSE)), L60, VLOOKUP($D60, 'SP Per G'!$A$2:$D$1380, 3, FALSE))</f>
        <v>#N/A</v>
      </c>
      <c r="H60" s="9" t="e">
        <f>VLOOKUP($D60, 'SP Per G'!$A$2:$D$1380, 4, FALSE)</f>
        <v>#N/A</v>
      </c>
      <c r="I60" s="9" t="e">
        <f>VLOOKUP($D60, Individual_Pitching___Dashboard[], 18, FALSE)</f>
        <v>#N/A</v>
      </c>
      <c r="J60" s="9" t="e">
        <f>VLOOKUP($D60, Individual_Pitching___Dashboard[], 20, FALSE)</f>
        <v>#N/A</v>
      </c>
      <c r="K60" s="9" t="e">
        <f>VLOOKUP($D60, Individual_Pitching___Advanced[], 21,FALSE)</f>
        <v>#N/A</v>
      </c>
      <c r="L60" s="9" t="e">
        <f>VLOOKUP($B60, 'Team Per G'!$A$2:$G$31, 7, FALSE)</f>
        <v>#N/A</v>
      </c>
      <c r="M60" s="9" t="e">
        <f>VLOOKUP($B60, 'FanGraphs - Team WAR Projected'!$B$2:$E$31, 3, FALSE)/162</f>
        <v>#N/A</v>
      </c>
      <c r="N60" s="9" t="e">
        <f>VLOOKUP($B60, Team_Pitching___Advanced[[Team]:[xFIP]], 19,FALSE)</f>
        <v>#N/A</v>
      </c>
      <c r="O60" s="9" t="e">
        <f>VLOOKUP($B60, Team_Pitching___Advanced[], 20, FALSE)</f>
        <v>#N/A</v>
      </c>
      <c r="P60" s="9" t="e">
        <f>VLOOKUP($B60, Team_Batting___Dashboard[[Team]:[wOBA]], 16, FALSE)</f>
        <v>#N/A</v>
      </c>
      <c r="Q60" s="9" t="e">
        <f>VLOOKUP($B60, Team_Batting___Advanced[[Team]:[OPS]], 9, FALSE)</f>
        <v>#N/A</v>
      </c>
      <c r="R60" s="9" t="e">
        <f>VLOOKUP($B60, Team_Batting___Advanced[], 19, FALSE)</f>
        <v>#N/A</v>
      </c>
      <c r="S60" s="9" t="e">
        <f>VLOOKUP($B60, 'Team Per G'!$A$2:$G$31, 3, FALSE)</f>
        <v>#N/A</v>
      </c>
      <c r="T60" s="9" t="e">
        <f>VLOOKUP($B60, 'Team Per G'!$A$2:$G$31, 5, FALSE)</f>
        <v>#N/A</v>
      </c>
      <c r="U60" s="9" t="e">
        <f>VLOOKUP($B60, 'Team Per G'!$A$2:$G$31, 4, FALSE)</f>
        <v>#N/A</v>
      </c>
      <c r="V60" s="9" t="e">
        <f>VLOOKUP($B60, Team_Batting___Dashboard[], 22, FALSE)/$F60</f>
        <v>#N/A</v>
      </c>
      <c r="W60" s="9" t="e">
        <f>VLOOKUP($B60, 'FanGraphs - Team WAR Projected'!$B$2:$E$31, 4, FALSE)/162</f>
        <v>#N/A</v>
      </c>
      <c r="X60" s="9" t="e">
        <f>VLOOKUP($B60, FanGraphs_Standings[[Abbreviation]:[2024 Year to Date RS/G]], 6, FALSE)/$F60</f>
        <v>#N/A</v>
      </c>
      <c r="Y60" s="9" t="e">
        <f>VLOOKUP($B60, FanGraphs_Standings[[Abbreviation]:[2024 Projected Full Season RDif]], 19, FALSE)/162</f>
        <v>#N/A</v>
      </c>
      <c r="Z60" s="9" t="e">
        <f>VLOOKUP($B60, FanGraphs_Standings[[Abbreviation]:[2024 Projected Full Season RDif]], 5, FALSE)</f>
        <v>#N/A</v>
      </c>
      <c r="AA60" s="9" t="e">
        <f>VLOOKUP($B60, FanGraphs_Standings[[Abbreviation]:[2024 Projected Full Season W%]], 18, FALSE)</f>
        <v>#N/A</v>
      </c>
      <c r="AB60" s="9" t="e">
        <f>VLOOKUP($B60, 'Home Field Adv'!$A$2:$I$31, 9, FALSE)</f>
        <v>#N/A</v>
      </c>
      <c r="AC60" s="9" t="e">
        <f>VLOOKUP($C60, FanGraphs_Standings[[Abbreviation]:[2024 Year to Date G]], 2, FALSE)</f>
        <v>#N/A</v>
      </c>
      <c r="AD60" s="9" t="e">
        <f>VLOOKUP($E60, 'SP Per G'!$A$2:$D$1380, 3, FALSE)</f>
        <v>#N/A</v>
      </c>
      <c r="AE60" s="9" t="e">
        <f>VLOOKUP($E60, 'SP Per G'!$A$2:$D$1380, 4, FALSE)</f>
        <v>#N/A</v>
      </c>
      <c r="AF60" s="9" t="e">
        <f>VLOOKUP($E60, Individual_Pitching___Dashboard[], 18, FALSE)</f>
        <v>#N/A</v>
      </c>
      <c r="AG60" s="9" t="e">
        <f>VLOOKUP($E60, Individual_Pitching___Dashboard[], 20, FALSE)</f>
        <v>#N/A</v>
      </c>
      <c r="AH60" s="9" t="e">
        <f>VLOOKUP($E60, Individual_Pitching___Advanced[], 21,FALSE)</f>
        <v>#N/A</v>
      </c>
      <c r="AI60" s="9" t="e">
        <f>VLOOKUP($C60, 'Team Per G'!$A$2:$G$31, 7, FALSE)</f>
        <v>#N/A</v>
      </c>
      <c r="AJ60" s="9" t="e">
        <f>VLOOKUP($C60, 'FanGraphs - Team WAR Projected'!$B$2:$E$31, 3, FALSE)/162</f>
        <v>#N/A</v>
      </c>
      <c r="AK60" s="9" t="e">
        <f>VLOOKUP($C60, Team_Pitching___Advanced[[Team]:[xFIP]], 19,FALSE)</f>
        <v>#N/A</v>
      </c>
      <c r="AL60" s="9" t="e">
        <f>VLOOKUP($C60, Team_Pitching___Advanced[], 20, FALSE)</f>
        <v>#N/A</v>
      </c>
      <c r="AM60" s="9" t="e">
        <f>VLOOKUP($C60, Team_Batting___Dashboard[[Team]:[wOBA]], 16, FALSE)</f>
        <v>#N/A</v>
      </c>
      <c r="AN60" s="9" t="e">
        <f>VLOOKUP($C60, Team_Batting___Advanced[[Team]:[OPS]], 9, FALSE)</f>
        <v>#N/A</v>
      </c>
      <c r="AO60" s="9" t="e">
        <f>VLOOKUP($C60, Team_Batting___Advanced[], 19, FALSE)</f>
        <v>#N/A</v>
      </c>
      <c r="AP60" s="9" t="e">
        <f>VLOOKUP($C60, 'Team Per G'!$A$2:$G$31, 3, FALSE)</f>
        <v>#N/A</v>
      </c>
      <c r="AQ60" s="9" t="e">
        <f>VLOOKUP($C60, 'Team Per G'!$A$2:$G$31, 5, FALSE)</f>
        <v>#N/A</v>
      </c>
      <c r="AR60" s="9" t="e">
        <f>VLOOKUP($C60, 'Team Per G'!$A$2:$G$31, 4, FALSE)</f>
        <v>#N/A</v>
      </c>
      <c r="AS60" s="9" t="e">
        <f>VLOOKUP($C60, Team_Batting___Dashboard[], 22, FALSE)/$AC60</f>
        <v>#N/A</v>
      </c>
      <c r="AT60" s="9" t="e">
        <f>VLOOKUP($C60, 'FanGraphs - Team WAR Projected'!$B$2:$E$31, 4, FALSE)/162</f>
        <v>#N/A</v>
      </c>
      <c r="AU60" s="9" t="e">
        <f>VLOOKUP($C60, FanGraphs_Standings[[Abbreviation]:[2024 Year to Date RS/G]], 6, FALSE)/$AC60</f>
        <v>#N/A</v>
      </c>
      <c r="AV60" s="9" t="e">
        <f>VLOOKUP($C60, FanGraphs_Standings[[Abbreviation]:[2024 Projected Full Season RDif]], 19, FALSE)/162</f>
        <v>#N/A</v>
      </c>
      <c r="AW60" s="9" t="e">
        <f>VLOOKUP($C60, FanGraphs_Standings[[Abbreviation]:[2024 Projected Full Season RDif]], 5, FALSE)</f>
        <v>#N/A</v>
      </c>
      <c r="AX60" s="9" t="e">
        <f>VLOOKUP($C60, FanGraphs_Standings[[Abbreviation]:[2024 Projected Full Season W%]], 18, FALSE)</f>
        <v>#N/A</v>
      </c>
      <c r="AY60" s="9" t="e">
        <f>VLOOKUP($C60, 'Home Field Adv'!$A$2:$K$31, 11, FALSE)</f>
        <v>#N/A</v>
      </c>
      <c r="BB60" s="5" t="str">
        <f t="shared" si="0"/>
        <v/>
      </c>
      <c r="BC60" s="5" t="str">
        <f t="shared" si="1"/>
        <v/>
      </c>
      <c r="BD60" s="5" t="str">
        <f t="shared" si="2"/>
        <v/>
      </c>
    </row>
    <row r="61" spans="6:56" x14ac:dyDescent="0.45">
      <c r="F61" s="9" t="e">
        <f>VLOOKUP($B61, FanGraphs_Standings[[Abbreviation]:[2024 Year to Date G]], 2, FALSE)</f>
        <v>#N/A</v>
      </c>
      <c r="G61" s="9" t="e">
        <f>IF(ISERR(VLOOKUP($D61, 'SP Per G'!$A$2:$D$1380, 3, FALSE)), L61, VLOOKUP($D61, 'SP Per G'!$A$2:$D$1380, 3, FALSE))</f>
        <v>#N/A</v>
      </c>
      <c r="H61" s="9" t="e">
        <f>VLOOKUP($D61, 'SP Per G'!$A$2:$D$1380, 4, FALSE)</f>
        <v>#N/A</v>
      </c>
      <c r="I61" s="9" t="e">
        <f>VLOOKUP($D61, Individual_Pitching___Dashboard[], 18, FALSE)</f>
        <v>#N/A</v>
      </c>
      <c r="J61" s="9" t="e">
        <f>VLOOKUP($D61, Individual_Pitching___Dashboard[], 20, FALSE)</f>
        <v>#N/A</v>
      </c>
      <c r="K61" s="9" t="e">
        <f>VLOOKUP($D61, Individual_Pitching___Advanced[], 21,FALSE)</f>
        <v>#N/A</v>
      </c>
      <c r="L61" s="9" t="e">
        <f>VLOOKUP($B61, 'Team Per G'!$A$2:$G$31, 7, FALSE)</f>
        <v>#N/A</v>
      </c>
      <c r="M61" s="9" t="e">
        <f>VLOOKUP($B61, 'FanGraphs - Team WAR Projected'!$B$2:$E$31, 3, FALSE)/162</f>
        <v>#N/A</v>
      </c>
      <c r="N61" s="9" t="e">
        <f>VLOOKUP($B61, Team_Pitching___Advanced[[Team]:[xFIP]], 19,FALSE)</f>
        <v>#N/A</v>
      </c>
      <c r="O61" s="9" t="e">
        <f>VLOOKUP($B61, Team_Pitching___Advanced[], 20, FALSE)</f>
        <v>#N/A</v>
      </c>
      <c r="P61" s="9" t="e">
        <f>VLOOKUP($B61, Team_Batting___Dashboard[[Team]:[wOBA]], 16, FALSE)</f>
        <v>#N/A</v>
      </c>
      <c r="Q61" s="9" t="e">
        <f>VLOOKUP($B61, Team_Batting___Advanced[[Team]:[OPS]], 9, FALSE)</f>
        <v>#N/A</v>
      </c>
      <c r="R61" s="9" t="e">
        <f>VLOOKUP($B61, Team_Batting___Advanced[], 19, FALSE)</f>
        <v>#N/A</v>
      </c>
      <c r="S61" s="9" t="e">
        <f>VLOOKUP($B61, 'Team Per G'!$A$2:$G$31, 3, FALSE)</f>
        <v>#N/A</v>
      </c>
      <c r="T61" s="9" t="e">
        <f>VLOOKUP($B61, 'Team Per G'!$A$2:$G$31, 5, FALSE)</f>
        <v>#N/A</v>
      </c>
      <c r="U61" s="9" t="e">
        <f>VLOOKUP($B61, 'Team Per G'!$A$2:$G$31, 4, FALSE)</f>
        <v>#N/A</v>
      </c>
      <c r="V61" s="9" t="e">
        <f>VLOOKUP($B61, Team_Batting___Dashboard[], 22, FALSE)/$F61</f>
        <v>#N/A</v>
      </c>
      <c r="W61" s="9" t="e">
        <f>VLOOKUP($B61, 'FanGraphs - Team WAR Projected'!$B$2:$E$31, 4, FALSE)/162</f>
        <v>#N/A</v>
      </c>
      <c r="X61" s="9" t="e">
        <f>VLOOKUP($B61, FanGraphs_Standings[[Abbreviation]:[2024 Year to Date RS/G]], 6, FALSE)/$F61</f>
        <v>#N/A</v>
      </c>
      <c r="Y61" s="9" t="e">
        <f>VLOOKUP($B61, FanGraphs_Standings[[Abbreviation]:[2024 Projected Full Season RDif]], 19, FALSE)/162</f>
        <v>#N/A</v>
      </c>
      <c r="Z61" s="9" t="e">
        <f>VLOOKUP($B61, FanGraphs_Standings[[Abbreviation]:[2024 Projected Full Season RDif]], 5, FALSE)</f>
        <v>#N/A</v>
      </c>
      <c r="AA61" s="9" t="e">
        <f>VLOOKUP($B61, FanGraphs_Standings[[Abbreviation]:[2024 Projected Full Season W%]], 18, FALSE)</f>
        <v>#N/A</v>
      </c>
      <c r="AB61" s="9" t="e">
        <f>VLOOKUP($B61, 'Home Field Adv'!$A$2:$I$31, 9, FALSE)</f>
        <v>#N/A</v>
      </c>
      <c r="AC61" s="9" t="e">
        <f>VLOOKUP($C61, FanGraphs_Standings[[Abbreviation]:[2024 Year to Date G]], 2, FALSE)</f>
        <v>#N/A</v>
      </c>
      <c r="AD61" s="9" t="e">
        <f>VLOOKUP($E61, 'SP Per G'!$A$2:$D$1380, 3, FALSE)</f>
        <v>#N/A</v>
      </c>
      <c r="AE61" s="9" t="e">
        <f>VLOOKUP($E61, 'SP Per G'!$A$2:$D$1380, 4, FALSE)</f>
        <v>#N/A</v>
      </c>
      <c r="AF61" s="9" t="e">
        <f>VLOOKUP($E61, Individual_Pitching___Dashboard[], 18, FALSE)</f>
        <v>#N/A</v>
      </c>
      <c r="AG61" s="9" t="e">
        <f>VLOOKUP($E61, Individual_Pitching___Dashboard[], 20, FALSE)</f>
        <v>#N/A</v>
      </c>
      <c r="AH61" s="9" t="e">
        <f>VLOOKUP($E61, Individual_Pitching___Advanced[], 21,FALSE)</f>
        <v>#N/A</v>
      </c>
      <c r="AI61" s="9" t="e">
        <f>VLOOKUP($C61, 'Team Per G'!$A$2:$G$31, 7, FALSE)</f>
        <v>#N/A</v>
      </c>
      <c r="AJ61" s="9" t="e">
        <f>VLOOKUP($C61, 'FanGraphs - Team WAR Projected'!$B$2:$E$31, 3, FALSE)/162</f>
        <v>#N/A</v>
      </c>
      <c r="AK61" s="9" t="e">
        <f>VLOOKUP($C61, Team_Pitching___Advanced[[Team]:[xFIP]], 19,FALSE)</f>
        <v>#N/A</v>
      </c>
      <c r="AL61" s="9" t="e">
        <f>VLOOKUP($C61, Team_Pitching___Advanced[], 20, FALSE)</f>
        <v>#N/A</v>
      </c>
      <c r="AM61" s="9" t="e">
        <f>VLOOKUP($C61, Team_Batting___Dashboard[[Team]:[wOBA]], 16, FALSE)</f>
        <v>#N/A</v>
      </c>
      <c r="AN61" s="9" t="e">
        <f>VLOOKUP($C61, Team_Batting___Advanced[[Team]:[OPS]], 9, FALSE)</f>
        <v>#N/A</v>
      </c>
      <c r="AO61" s="9" t="e">
        <f>VLOOKUP($C61, Team_Batting___Advanced[], 19, FALSE)</f>
        <v>#N/A</v>
      </c>
      <c r="AP61" s="9" t="e">
        <f>VLOOKUP($C61, 'Team Per G'!$A$2:$G$31, 3, FALSE)</f>
        <v>#N/A</v>
      </c>
      <c r="AQ61" s="9" t="e">
        <f>VLOOKUP($C61, 'Team Per G'!$A$2:$G$31, 5, FALSE)</f>
        <v>#N/A</v>
      </c>
      <c r="AR61" s="9" t="e">
        <f>VLOOKUP($C61, 'Team Per G'!$A$2:$G$31, 4, FALSE)</f>
        <v>#N/A</v>
      </c>
      <c r="AS61" s="9" t="e">
        <f>VLOOKUP($C61, Team_Batting___Dashboard[], 22, FALSE)/$AC61</f>
        <v>#N/A</v>
      </c>
      <c r="AT61" s="9" t="e">
        <f>VLOOKUP($C61, 'FanGraphs - Team WAR Projected'!$B$2:$E$31, 4, FALSE)/162</f>
        <v>#N/A</v>
      </c>
      <c r="AU61" s="9" t="e">
        <f>VLOOKUP($C61, FanGraphs_Standings[[Abbreviation]:[2024 Year to Date RS/G]], 6, FALSE)/$AC61</f>
        <v>#N/A</v>
      </c>
      <c r="AV61" s="9" t="e">
        <f>VLOOKUP($C61, FanGraphs_Standings[[Abbreviation]:[2024 Projected Full Season RDif]], 19, FALSE)/162</f>
        <v>#N/A</v>
      </c>
      <c r="AW61" s="9" t="e">
        <f>VLOOKUP($C61, FanGraphs_Standings[[Abbreviation]:[2024 Projected Full Season RDif]], 5, FALSE)</f>
        <v>#N/A</v>
      </c>
      <c r="AX61" s="9" t="e">
        <f>VLOOKUP($C61, FanGraphs_Standings[[Abbreviation]:[2024 Projected Full Season W%]], 18, FALSE)</f>
        <v>#N/A</v>
      </c>
      <c r="AY61" s="9" t="e">
        <f>VLOOKUP($C61, 'Home Field Adv'!$A$2:$K$31, 11, FALSE)</f>
        <v>#N/A</v>
      </c>
      <c r="BB61" s="5" t="str">
        <f t="shared" si="0"/>
        <v/>
      </c>
      <c r="BC61" s="5" t="str">
        <f t="shared" si="1"/>
        <v/>
      </c>
      <c r="BD61" s="5" t="str">
        <f t="shared" si="2"/>
        <v/>
      </c>
    </row>
    <row r="62" spans="6:56" x14ac:dyDescent="0.45">
      <c r="F62" s="9" t="e">
        <f>VLOOKUP($B62, FanGraphs_Standings[[Abbreviation]:[2024 Year to Date G]], 2, FALSE)</f>
        <v>#N/A</v>
      </c>
      <c r="G62" s="9" t="e">
        <f>IF(ISERR(VLOOKUP($D62, 'SP Per G'!$A$2:$D$1380, 3, FALSE)), L62, VLOOKUP($D62, 'SP Per G'!$A$2:$D$1380, 3, FALSE))</f>
        <v>#N/A</v>
      </c>
      <c r="H62" s="9" t="e">
        <f>VLOOKUP($D62, 'SP Per G'!$A$2:$D$1380, 4, FALSE)</f>
        <v>#N/A</v>
      </c>
      <c r="I62" s="9" t="e">
        <f>VLOOKUP($D62, Individual_Pitching___Dashboard[], 18, FALSE)</f>
        <v>#N/A</v>
      </c>
      <c r="J62" s="9" t="e">
        <f>VLOOKUP($D62, Individual_Pitching___Dashboard[], 20, FALSE)</f>
        <v>#N/A</v>
      </c>
      <c r="K62" s="9" t="e">
        <f>VLOOKUP($D62, Individual_Pitching___Advanced[], 21,FALSE)</f>
        <v>#N/A</v>
      </c>
      <c r="L62" s="9" t="e">
        <f>VLOOKUP($B62, 'Team Per G'!$A$2:$G$31, 7, FALSE)</f>
        <v>#N/A</v>
      </c>
      <c r="M62" s="9" t="e">
        <f>VLOOKUP($B62, 'FanGraphs - Team WAR Projected'!$B$2:$E$31, 3, FALSE)/162</f>
        <v>#N/A</v>
      </c>
      <c r="N62" s="9" t="e">
        <f>VLOOKUP($B62, Team_Pitching___Advanced[[Team]:[xFIP]], 19,FALSE)</f>
        <v>#N/A</v>
      </c>
      <c r="O62" s="9" t="e">
        <f>VLOOKUP($B62, Team_Pitching___Advanced[], 20, FALSE)</f>
        <v>#N/A</v>
      </c>
      <c r="P62" s="9" t="e">
        <f>VLOOKUP($B62, Team_Batting___Dashboard[[Team]:[wOBA]], 16, FALSE)</f>
        <v>#N/A</v>
      </c>
      <c r="Q62" s="9" t="e">
        <f>VLOOKUP($B62, Team_Batting___Advanced[[Team]:[OPS]], 9, FALSE)</f>
        <v>#N/A</v>
      </c>
      <c r="R62" s="9" t="e">
        <f>VLOOKUP($B62, Team_Batting___Advanced[], 19, FALSE)</f>
        <v>#N/A</v>
      </c>
      <c r="S62" s="9" t="e">
        <f>VLOOKUP($B62, 'Team Per G'!$A$2:$G$31, 3, FALSE)</f>
        <v>#N/A</v>
      </c>
      <c r="T62" s="9" t="e">
        <f>VLOOKUP($B62, 'Team Per G'!$A$2:$G$31, 5, FALSE)</f>
        <v>#N/A</v>
      </c>
      <c r="U62" s="9" t="e">
        <f>VLOOKUP($B62, 'Team Per G'!$A$2:$G$31, 4, FALSE)</f>
        <v>#N/A</v>
      </c>
      <c r="V62" s="9" t="e">
        <f>VLOOKUP($B62, Team_Batting___Dashboard[], 22, FALSE)/$F62</f>
        <v>#N/A</v>
      </c>
      <c r="W62" s="9" t="e">
        <f>VLOOKUP($B62, 'FanGraphs - Team WAR Projected'!$B$2:$E$31, 4, FALSE)/162</f>
        <v>#N/A</v>
      </c>
      <c r="X62" s="9" t="e">
        <f>VLOOKUP($B62, FanGraphs_Standings[[Abbreviation]:[2024 Year to Date RS/G]], 6, FALSE)/$F62</f>
        <v>#N/A</v>
      </c>
      <c r="Y62" s="9" t="e">
        <f>VLOOKUP($B62, FanGraphs_Standings[[Abbreviation]:[2024 Projected Full Season RDif]], 19, FALSE)/162</f>
        <v>#N/A</v>
      </c>
      <c r="Z62" s="9" t="e">
        <f>VLOOKUP($B62, FanGraphs_Standings[[Abbreviation]:[2024 Projected Full Season RDif]], 5, FALSE)</f>
        <v>#N/A</v>
      </c>
      <c r="AA62" s="9" t="e">
        <f>VLOOKUP($B62, FanGraphs_Standings[[Abbreviation]:[2024 Projected Full Season W%]], 18, FALSE)</f>
        <v>#N/A</v>
      </c>
      <c r="AB62" s="9" t="e">
        <f>VLOOKUP($B62, 'Home Field Adv'!$A$2:$I$31, 9, FALSE)</f>
        <v>#N/A</v>
      </c>
      <c r="AC62" s="9" t="e">
        <f>VLOOKUP($C62, FanGraphs_Standings[[Abbreviation]:[2024 Year to Date G]], 2, FALSE)</f>
        <v>#N/A</v>
      </c>
      <c r="AD62" s="9" t="e">
        <f>VLOOKUP($E62, 'SP Per G'!$A$2:$D$1380, 3, FALSE)</f>
        <v>#N/A</v>
      </c>
      <c r="AE62" s="9" t="e">
        <f>VLOOKUP($E62, 'SP Per G'!$A$2:$D$1380, 4, FALSE)</f>
        <v>#N/A</v>
      </c>
      <c r="AF62" s="9" t="e">
        <f>VLOOKUP($E62, Individual_Pitching___Dashboard[], 18, FALSE)</f>
        <v>#N/A</v>
      </c>
      <c r="AG62" s="9" t="e">
        <f>VLOOKUP($E62, Individual_Pitching___Dashboard[], 20, FALSE)</f>
        <v>#N/A</v>
      </c>
      <c r="AH62" s="9" t="e">
        <f>VLOOKUP($E62, Individual_Pitching___Advanced[], 21,FALSE)</f>
        <v>#N/A</v>
      </c>
      <c r="AI62" s="9" t="e">
        <f>VLOOKUP($C62, 'Team Per G'!$A$2:$G$31, 7, FALSE)</f>
        <v>#N/A</v>
      </c>
      <c r="AJ62" s="9" t="e">
        <f>VLOOKUP($C62, 'FanGraphs - Team WAR Projected'!$B$2:$E$31, 3, FALSE)/162</f>
        <v>#N/A</v>
      </c>
      <c r="AK62" s="9" t="e">
        <f>VLOOKUP($C62, Team_Pitching___Advanced[[Team]:[xFIP]], 19,FALSE)</f>
        <v>#N/A</v>
      </c>
      <c r="AL62" s="9" t="e">
        <f>VLOOKUP($C62, Team_Pitching___Advanced[], 20, FALSE)</f>
        <v>#N/A</v>
      </c>
      <c r="AM62" s="9" t="e">
        <f>VLOOKUP($C62, Team_Batting___Dashboard[[Team]:[wOBA]], 16, FALSE)</f>
        <v>#N/A</v>
      </c>
      <c r="AN62" s="9" t="e">
        <f>VLOOKUP($C62, Team_Batting___Advanced[[Team]:[OPS]], 9, FALSE)</f>
        <v>#N/A</v>
      </c>
      <c r="AO62" s="9" t="e">
        <f>VLOOKUP($C62, Team_Batting___Advanced[], 19, FALSE)</f>
        <v>#N/A</v>
      </c>
      <c r="AP62" s="9" t="e">
        <f>VLOOKUP($C62, 'Team Per G'!$A$2:$G$31, 3, FALSE)</f>
        <v>#N/A</v>
      </c>
      <c r="AQ62" s="9" t="e">
        <f>VLOOKUP($C62, 'Team Per G'!$A$2:$G$31, 5, FALSE)</f>
        <v>#N/A</v>
      </c>
      <c r="AR62" s="9" t="e">
        <f>VLOOKUP($C62, 'Team Per G'!$A$2:$G$31, 4, FALSE)</f>
        <v>#N/A</v>
      </c>
      <c r="AS62" s="9" t="e">
        <f>VLOOKUP($C62, Team_Batting___Dashboard[], 22, FALSE)/$AC62</f>
        <v>#N/A</v>
      </c>
      <c r="AT62" s="9" t="e">
        <f>VLOOKUP($C62, 'FanGraphs - Team WAR Projected'!$B$2:$E$31, 4, FALSE)/162</f>
        <v>#N/A</v>
      </c>
      <c r="AU62" s="9" t="e">
        <f>VLOOKUP($C62, FanGraphs_Standings[[Abbreviation]:[2024 Year to Date RS/G]], 6, FALSE)/$AC62</f>
        <v>#N/A</v>
      </c>
      <c r="AV62" s="9" t="e">
        <f>VLOOKUP($C62, FanGraphs_Standings[[Abbreviation]:[2024 Projected Full Season RDif]], 19, FALSE)/162</f>
        <v>#N/A</v>
      </c>
      <c r="AW62" s="9" t="e">
        <f>VLOOKUP($C62, FanGraphs_Standings[[Abbreviation]:[2024 Projected Full Season RDif]], 5, FALSE)</f>
        <v>#N/A</v>
      </c>
      <c r="AX62" s="9" t="e">
        <f>VLOOKUP($C62, FanGraphs_Standings[[Abbreviation]:[2024 Projected Full Season W%]], 18, FALSE)</f>
        <v>#N/A</v>
      </c>
      <c r="AY62" s="9" t="e">
        <f>VLOOKUP($C62, 'Home Field Adv'!$A$2:$K$31, 11, FALSE)</f>
        <v>#N/A</v>
      </c>
      <c r="BB62" s="5" t="str">
        <f t="shared" si="0"/>
        <v/>
      </c>
      <c r="BC62" s="5" t="str">
        <f t="shared" si="1"/>
        <v/>
      </c>
      <c r="BD62" s="5" t="str">
        <f t="shared" si="2"/>
        <v/>
      </c>
    </row>
    <row r="63" spans="6:56" x14ac:dyDescent="0.45">
      <c r="F63" s="9" t="e">
        <f>VLOOKUP($B63, FanGraphs_Standings[[Abbreviation]:[2024 Year to Date G]], 2, FALSE)</f>
        <v>#N/A</v>
      </c>
      <c r="G63" s="9" t="e">
        <f>IF(ISERR(VLOOKUP($D63, 'SP Per G'!$A$2:$D$1380, 3, FALSE)), L63, VLOOKUP($D63, 'SP Per G'!$A$2:$D$1380, 3, FALSE))</f>
        <v>#N/A</v>
      </c>
      <c r="H63" s="9" t="e">
        <f>VLOOKUP($D63, 'SP Per G'!$A$2:$D$1380, 4, FALSE)</f>
        <v>#N/A</v>
      </c>
      <c r="I63" s="9" t="e">
        <f>VLOOKUP($D63, Individual_Pitching___Dashboard[], 18, FALSE)</f>
        <v>#N/A</v>
      </c>
      <c r="J63" s="9" t="e">
        <f>VLOOKUP($D63, Individual_Pitching___Dashboard[], 20, FALSE)</f>
        <v>#N/A</v>
      </c>
      <c r="K63" s="9" t="e">
        <f>VLOOKUP($D63, Individual_Pitching___Advanced[], 21,FALSE)</f>
        <v>#N/A</v>
      </c>
      <c r="L63" s="9" t="e">
        <f>VLOOKUP($B63, 'Team Per G'!$A$2:$G$31, 7, FALSE)</f>
        <v>#N/A</v>
      </c>
      <c r="M63" s="9" t="e">
        <f>VLOOKUP($B63, 'FanGraphs - Team WAR Projected'!$B$2:$E$31, 3, FALSE)/162</f>
        <v>#N/A</v>
      </c>
      <c r="N63" s="9" t="e">
        <f>VLOOKUP($B63, Team_Pitching___Advanced[[Team]:[xFIP]], 19,FALSE)</f>
        <v>#N/A</v>
      </c>
      <c r="O63" s="9" t="e">
        <f>VLOOKUP($B63, Team_Pitching___Advanced[], 20, FALSE)</f>
        <v>#N/A</v>
      </c>
      <c r="P63" s="9" t="e">
        <f>VLOOKUP($B63, Team_Batting___Dashboard[[Team]:[wOBA]], 16, FALSE)</f>
        <v>#N/A</v>
      </c>
      <c r="Q63" s="9" t="e">
        <f>VLOOKUP($B63, Team_Batting___Advanced[[Team]:[OPS]], 9, FALSE)</f>
        <v>#N/A</v>
      </c>
      <c r="R63" s="9" t="e">
        <f>VLOOKUP($B63, Team_Batting___Advanced[], 19, FALSE)</f>
        <v>#N/A</v>
      </c>
      <c r="S63" s="9" t="e">
        <f>VLOOKUP($B63, 'Team Per G'!$A$2:$G$31, 3, FALSE)</f>
        <v>#N/A</v>
      </c>
      <c r="T63" s="9" t="e">
        <f>VLOOKUP($B63, 'Team Per G'!$A$2:$G$31, 5, FALSE)</f>
        <v>#N/A</v>
      </c>
      <c r="U63" s="9" t="e">
        <f>VLOOKUP($B63, 'Team Per G'!$A$2:$G$31, 4, FALSE)</f>
        <v>#N/A</v>
      </c>
      <c r="V63" s="9" t="e">
        <f>VLOOKUP($B63, Team_Batting___Dashboard[], 22, FALSE)/$F63</f>
        <v>#N/A</v>
      </c>
      <c r="W63" s="9" t="e">
        <f>VLOOKUP($B63, 'FanGraphs - Team WAR Projected'!$B$2:$E$31, 4, FALSE)/162</f>
        <v>#N/A</v>
      </c>
      <c r="X63" s="9" t="e">
        <f>VLOOKUP($B63, FanGraphs_Standings[[Abbreviation]:[2024 Year to Date RS/G]], 6, FALSE)/$F63</f>
        <v>#N/A</v>
      </c>
      <c r="Y63" s="9" t="e">
        <f>VLOOKUP($B63, FanGraphs_Standings[[Abbreviation]:[2024 Projected Full Season RDif]], 19, FALSE)/162</f>
        <v>#N/A</v>
      </c>
      <c r="Z63" s="9" t="e">
        <f>VLOOKUP($B63, FanGraphs_Standings[[Abbreviation]:[2024 Projected Full Season RDif]], 5, FALSE)</f>
        <v>#N/A</v>
      </c>
      <c r="AA63" s="9" t="e">
        <f>VLOOKUP($B63, FanGraphs_Standings[[Abbreviation]:[2024 Projected Full Season W%]], 18, FALSE)</f>
        <v>#N/A</v>
      </c>
      <c r="AB63" s="9" t="e">
        <f>VLOOKUP($B63, 'Home Field Adv'!$A$2:$I$31, 9, FALSE)</f>
        <v>#N/A</v>
      </c>
      <c r="AC63" s="9" t="e">
        <f>VLOOKUP($C63, FanGraphs_Standings[[Abbreviation]:[2024 Year to Date G]], 2, FALSE)</f>
        <v>#N/A</v>
      </c>
      <c r="AD63" s="9" t="e">
        <f>VLOOKUP($E63, 'SP Per G'!$A$2:$D$1380, 3, FALSE)</f>
        <v>#N/A</v>
      </c>
      <c r="AE63" s="9" t="e">
        <f>VLOOKUP($E63, 'SP Per G'!$A$2:$D$1380, 4, FALSE)</f>
        <v>#N/A</v>
      </c>
      <c r="AF63" s="9" t="e">
        <f>VLOOKUP($E63, Individual_Pitching___Dashboard[], 18, FALSE)</f>
        <v>#N/A</v>
      </c>
      <c r="AG63" s="9" t="e">
        <f>VLOOKUP($E63, Individual_Pitching___Dashboard[], 20, FALSE)</f>
        <v>#N/A</v>
      </c>
      <c r="AH63" s="9" t="e">
        <f>VLOOKUP($E63, Individual_Pitching___Advanced[], 21,FALSE)</f>
        <v>#N/A</v>
      </c>
      <c r="AI63" s="9" t="e">
        <f>VLOOKUP($C63, 'Team Per G'!$A$2:$G$31, 7, FALSE)</f>
        <v>#N/A</v>
      </c>
      <c r="AJ63" s="9" t="e">
        <f>VLOOKUP($C63, 'FanGraphs - Team WAR Projected'!$B$2:$E$31, 3, FALSE)/162</f>
        <v>#N/A</v>
      </c>
      <c r="AK63" s="9" t="e">
        <f>VLOOKUP($C63, Team_Pitching___Advanced[[Team]:[xFIP]], 19,FALSE)</f>
        <v>#N/A</v>
      </c>
      <c r="AL63" s="9" t="e">
        <f>VLOOKUP($C63, Team_Pitching___Advanced[], 20, FALSE)</f>
        <v>#N/A</v>
      </c>
      <c r="AM63" s="9" t="e">
        <f>VLOOKUP($C63, Team_Batting___Dashboard[[Team]:[wOBA]], 16, FALSE)</f>
        <v>#N/A</v>
      </c>
      <c r="AN63" s="9" t="e">
        <f>VLOOKUP($C63, Team_Batting___Advanced[[Team]:[OPS]], 9, FALSE)</f>
        <v>#N/A</v>
      </c>
      <c r="AO63" s="9" t="e">
        <f>VLOOKUP($C63, Team_Batting___Advanced[], 19, FALSE)</f>
        <v>#N/A</v>
      </c>
      <c r="AP63" s="9" t="e">
        <f>VLOOKUP($C63, 'Team Per G'!$A$2:$G$31, 3, FALSE)</f>
        <v>#N/A</v>
      </c>
      <c r="AQ63" s="9" t="e">
        <f>VLOOKUP($C63, 'Team Per G'!$A$2:$G$31, 5, FALSE)</f>
        <v>#N/A</v>
      </c>
      <c r="AR63" s="9" t="e">
        <f>VLOOKUP($C63, 'Team Per G'!$A$2:$G$31, 4, FALSE)</f>
        <v>#N/A</v>
      </c>
      <c r="AS63" s="9" t="e">
        <f>VLOOKUP($C63, Team_Batting___Dashboard[], 22, FALSE)/$AC63</f>
        <v>#N/A</v>
      </c>
      <c r="AT63" s="9" t="e">
        <f>VLOOKUP($C63, 'FanGraphs - Team WAR Projected'!$B$2:$E$31, 4, FALSE)/162</f>
        <v>#N/A</v>
      </c>
      <c r="AU63" s="9" t="e">
        <f>VLOOKUP($C63, FanGraphs_Standings[[Abbreviation]:[2024 Year to Date RS/G]], 6, FALSE)/$AC63</f>
        <v>#N/A</v>
      </c>
      <c r="AV63" s="9" t="e">
        <f>VLOOKUP($C63, FanGraphs_Standings[[Abbreviation]:[2024 Projected Full Season RDif]], 19, FALSE)/162</f>
        <v>#N/A</v>
      </c>
      <c r="AW63" s="9" t="e">
        <f>VLOOKUP($C63, FanGraphs_Standings[[Abbreviation]:[2024 Projected Full Season RDif]], 5, FALSE)</f>
        <v>#N/A</v>
      </c>
      <c r="AX63" s="9" t="e">
        <f>VLOOKUP($C63, FanGraphs_Standings[[Abbreviation]:[2024 Projected Full Season W%]], 18, FALSE)</f>
        <v>#N/A</v>
      </c>
      <c r="AY63" s="9" t="e">
        <f>VLOOKUP($C63, 'Home Field Adv'!$A$2:$K$31, 11, FALSE)</f>
        <v>#N/A</v>
      </c>
      <c r="BB63" s="5" t="str">
        <f t="shared" si="0"/>
        <v/>
      </c>
      <c r="BC63" s="5" t="str">
        <f t="shared" si="1"/>
        <v/>
      </c>
      <c r="BD63" s="5" t="str">
        <f t="shared" si="2"/>
        <v/>
      </c>
    </row>
    <row r="64" spans="6:56" x14ac:dyDescent="0.45">
      <c r="F64" s="9" t="e">
        <f>VLOOKUP($B64, FanGraphs_Standings[[Abbreviation]:[2024 Year to Date G]], 2, FALSE)</f>
        <v>#N/A</v>
      </c>
      <c r="G64" s="9" t="e">
        <f>IF(ISERR(VLOOKUP($D64, 'SP Per G'!$A$2:$D$1380, 3, FALSE)), L64, VLOOKUP($D64, 'SP Per G'!$A$2:$D$1380, 3, FALSE))</f>
        <v>#N/A</v>
      </c>
      <c r="H64" s="9" t="e">
        <f>VLOOKUP($D64, 'SP Per G'!$A$2:$D$1380, 4, FALSE)</f>
        <v>#N/A</v>
      </c>
      <c r="I64" s="9" t="e">
        <f>VLOOKUP($D64, Individual_Pitching___Dashboard[], 18, FALSE)</f>
        <v>#N/A</v>
      </c>
      <c r="J64" s="9" t="e">
        <f>VLOOKUP($D64, Individual_Pitching___Dashboard[], 20, FALSE)</f>
        <v>#N/A</v>
      </c>
      <c r="K64" s="9" t="e">
        <f>VLOOKUP($D64, Individual_Pitching___Advanced[], 21,FALSE)</f>
        <v>#N/A</v>
      </c>
      <c r="L64" s="9" t="e">
        <f>VLOOKUP($B64, 'Team Per G'!$A$2:$G$31, 7, FALSE)</f>
        <v>#N/A</v>
      </c>
      <c r="M64" s="9" t="e">
        <f>VLOOKUP($B64, 'FanGraphs - Team WAR Projected'!$B$2:$E$31, 3, FALSE)/162</f>
        <v>#N/A</v>
      </c>
      <c r="N64" s="9" t="e">
        <f>VLOOKUP($B64, Team_Pitching___Advanced[[Team]:[xFIP]], 19,FALSE)</f>
        <v>#N/A</v>
      </c>
      <c r="O64" s="9" t="e">
        <f>VLOOKUP($B64, Team_Pitching___Advanced[], 20, FALSE)</f>
        <v>#N/A</v>
      </c>
      <c r="P64" s="9" t="e">
        <f>VLOOKUP($B64, Team_Batting___Dashboard[[Team]:[wOBA]], 16, FALSE)</f>
        <v>#N/A</v>
      </c>
      <c r="Q64" s="9" t="e">
        <f>VLOOKUP($B64, Team_Batting___Advanced[[Team]:[OPS]], 9, FALSE)</f>
        <v>#N/A</v>
      </c>
      <c r="R64" s="9" t="e">
        <f>VLOOKUP($B64, Team_Batting___Advanced[], 19, FALSE)</f>
        <v>#N/A</v>
      </c>
      <c r="S64" s="9" t="e">
        <f>VLOOKUP($B64, 'Team Per G'!$A$2:$G$31, 3, FALSE)</f>
        <v>#N/A</v>
      </c>
      <c r="T64" s="9" t="e">
        <f>VLOOKUP($B64, 'Team Per G'!$A$2:$G$31, 5, FALSE)</f>
        <v>#N/A</v>
      </c>
      <c r="U64" s="9" t="e">
        <f>VLOOKUP($B64, 'Team Per G'!$A$2:$G$31, 4, FALSE)</f>
        <v>#N/A</v>
      </c>
      <c r="V64" s="9" t="e">
        <f>VLOOKUP($B64, Team_Batting___Dashboard[], 22, FALSE)/$F64</f>
        <v>#N/A</v>
      </c>
      <c r="W64" s="9" t="e">
        <f>VLOOKUP($B64, 'FanGraphs - Team WAR Projected'!$B$2:$E$31, 4, FALSE)/162</f>
        <v>#N/A</v>
      </c>
      <c r="X64" s="9" t="e">
        <f>VLOOKUP($B64, FanGraphs_Standings[[Abbreviation]:[2024 Year to Date RS/G]], 6, FALSE)/$F64</f>
        <v>#N/A</v>
      </c>
      <c r="Y64" s="9" t="e">
        <f>VLOOKUP($B64, FanGraphs_Standings[[Abbreviation]:[2024 Projected Full Season RDif]], 19, FALSE)/162</f>
        <v>#N/A</v>
      </c>
      <c r="Z64" s="9" t="e">
        <f>VLOOKUP($B64, FanGraphs_Standings[[Abbreviation]:[2024 Projected Full Season RDif]], 5, FALSE)</f>
        <v>#N/A</v>
      </c>
      <c r="AA64" s="9" t="e">
        <f>VLOOKUP($B64, FanGraphs_Standings[[Abbreviation]:[2024 Projected Full Season W%]], 18, FALSE)</f>
        <v>#N/A</v>
      </c>
      <c r="AB64" s="9" t="e">
        <f>VLOOKUP($B64, 'Home Field Adv'!$A$2:$I$31, 9, FALSE)</f>
        <v>#N/A</v>
      </c>
      <c r="AC64" s="9" t="e">
        <f>VLOOKUP($C64, FanGraphs_Standings[[Abbreviation]:[2024 Year to Date G]], 2, FALSE)</f>
        <v>#N/A</v>
      </c>
      <c r="AD64" s="9" t="e">
        <f>VLOOKUP($E64, 'SP Per G'!$A$2:$D$1380, 3, FALSE)</f>
        <v>#N/A</v>
      </c>
      <c r="AE64" s="9" t="e">
        <f>VLOOKUP($E64, 'SP Per G'!$A$2:$D$1380, 4, FALSE)</f>
        <v>#N/A</v>
      </c>
      <c r="AF64" s="9" t="e">
        <f>VLOOKUP($E64, Individual_Pitching___Dashboard[], 18, FALSE)</f>
        <v>#N/A</v>
      </c>
      <c r="AG64" s="9" t="e">
        <f>VLOOKUP($E64, Individual_Pitching___Dashboard[], 20, FALSE)</f>
        <v>#N/A</v>
      </c>
      <c r="AH64" s="9" t="e">
        <f>VLOOKUP($E64, Individual_Pitching___Advanced[], 21,FALSE)</f>
        <v>#N/A</v>
      </c>
      <c r="AI64" s="9" t="e">
        <f>VLOOKUP($C64, 'Team Per G'!$A$2:$G$31, 7, FALSE)</f>
        <v>#N/A</v>
      </c>
      <c r="AJ64" s="9" t="e">
        <f>VLOOKUP($C64, 'FanGraphs - Team WAR Projected'!$B$2:$E$31, 3, FALSE)/162</f>
        <v>#N/A</v>
      </c>
      <c r="AK64" s="9" t="e">
        <f>VLOOKUP($C64, Team_Pitching___Advanced[[Team]:[xFIP]], 19,FALSE)</f>
        <v>#N/A</v>
      </c>
      <c r="AL64" s="9" t="e">
        <f>VLOOKUP($C64, Team_Pitching___Advanced[], 20, FALSE)</f>
        <v>#N/A</v>
      </c>
      <c r="AM64" s="9" t="e">
        <f>VLOOKUP($C64, Team_Batting___Dashboard[[Team]:[wOBA]], 16, FALSE)</f>
        <v>#N/A</v>
      </c>
      <c r="AN64" s="9" t="e">
        <f>VLOOKUP($C64, Team_Batting___Advanced[[Team]:[OPS]], 9, FALSE)</f>
        <v>#N/A</v>
      </c>
      <c r="AO64" s="9" t="e">
        <f>VLOOKUP($C64, Team_Batting___Advanced[], 19, FALSE)</f>
        <v>#N/A</v>
      </c>
      <c r="AP64" s="9" t="e">
        <f>VLOOKUP($C64, 'Team Per G'!$A$2:$G$31, 3, FALSE)</f>
        <v>#N/A</v>
      </c>
      <c r="AQ64" s="9" t="e">
        <f>VLOOKUP($C64, 'Team Per G'!$A$2:$G$31, 5, FALSE)</f>
        <v>#N/A</v>
      </c>
      <c r="AR64" s="9" t="e">
        <f>VLOOKUP($C64, 'Team Per G'!$A$2:$G$31, 4, FALSE)</f>
        <v>#N/A</v>
      </c>
      <c r="AS64" s="9" t="e">
        <f>VLOOKUP($C64, Team_Batting___Dashboard[], 22, FALSE)/$AC64</f>
        <v>#N/A</v>
      </c>
      <c r="AT64" s="9" t="e">
        <f>VLOOKUP($C64, 'FanGraphs - Team WAR Projected'!$B$2:$E$31, 4, FALSE)/162</f>
        <v>#N/A</v>
      </c>
      <c r="AU64" s="9" t="e">
        <f>VLOOKUP($C64, FanGraphs_Standings[[Abbreviation]:[2024 Year to Date RS/G]], 6, FALSE)/$AC64</f>
        <v>#N/A</v>
      </c>
      <c r="AV64" s="9" t="e">
        <f>VLOOKUP($C64, FanGraphs_Standings[[Abbreviation]:[2024 Projected Full Season RDif]], 19, FALSE)/162</f>
        <v>#N/A</v>
      </c>
      <c r="AW64" s="9" t="e">
        <f>VLOOKUP($C64, FanGraphs_Standings[[Abbreviation]:[2024 Projected Full Season RDif]], 5, FALSE)</f>
        <v>#N/A</v>
      </c>
      <c r="AX64" s="9" t="e">
        <f>VLOOKUP($C64, FanGraphs_Standings[[Abbreviation]:[2024 Projected Full Season W%]], 18, FALSE)</f>
        <v>#N/A</v>
      </c>
      <c r="AY64" s="9" t="e">
        <f>VLOOKUP($C64, 'Home Field Adv'!$A$2:$K$31, 11, FALSE)</f>
        <v>#N/A</v>
      </c>
      <c r="BB64" s="5" t="str">
        <f t="shared" si="0"/>
        <v/>
      </c>
      <c r="BC64" s="5" t="str">
        <f t="shared" si="1"/>
        <v/>
      </c>
      <c r="BD64" s="5" t="str">
        <f t="shared" si="2"/>
        <v/>
      </c>
    </row>
    <row r="65" spans="6:56" x14ac:dyDescent="0.45">
      <c r="F65" s="9" t="e">
        <f>VLOOKUP($B65, FanGraphs_Standings[[Abbreviation]:[2024 Year to Date G]], 2, FALSE)</f>
        <v>#N/A</v>
      </c>
      <c r="G65" s="9" t="e">
        <f>IF(ISERR(VLOOKUP($D65, 'SP Per G'!$A$2:$D$1380, 3, FALSE)), L65, VLOOKUP($D65, 'SP Per G'!$A$2:$D$1380, 3, FALSE))</f>
        <v>#N/A</v>
      </c>
      <c r="H65" s="9" t="e">
        <f>VLOOKUP($D65, 'SP Per G'!$A$2:$D$1380, 4, FALSE)</f>
        <v>#N/A</v>
      </c>
      <c r="I65" s="9" t="e">
        <f>VLOOKUP($D65, Individual_Pitching___Dashboard[], 18, FALSE)</f>
        <v>#N/A</v>
      </c>
      <c r="J65" s="9" t="e">
        <f>VLOOKUP($D65, Individual_Pitching___Dashboard[], 20, FALSE)</f>
        <v>#N/A</v>
      </c>
      <c r="K65" s="9" t="e">
        <f>VLOOKUP($D65, Individual_Pitching___Advanced[], 21,FALSE)</f>
        <v>#N/A</v>
      </c>
      <c r="L65" s="9" t="e">
        <f>VLOOKUP($B65, 'Team Per G'!$A$2:$G$31, 7, FALSE)</f>
        <v>#N/A</v>
      </c>
      <c r="M65" s="9" t="e">
        <f>VLOOKUP($B65, 'FanGraphs - Team WAR Projected'!$B$2:$E$31, 3, FALSE)/162</f>
        <v>#N/A</v>
      </c>
      <c r="N65" s="9" t="e">
        <f>VLOOKUP($B65, Team_Pitching___Advanced[[Team]:[xFIP]], 19,FALSE)</f>
        <v>#N/A</v>
      </c>
      <c r="O65" s="9" t="e">
        <f>VLOOKUP($B65, Team_Pitching___Advanced[], 20, FALSE)</f>
        <v>#N/A</v>
      </c>
      <c r="P65" s="9" t="e">
        <f>VLOOKUP($B65, Team_Batting___Dashboard[[Team]:[wOBA]], 16, FALSE)</f>
        <v>#N/A</v>
      </c>
      <c r="Q65" s="9" t="e">
        <f>VLOOKUP($B65, Team_Batting___Advanced[[Team]:[OPS]], 9, FALSE)</f>
        <v>#N/A</v>
      </c>
      <c r="R65" s="9" t="e">
        <f>VLOOKUP($B65, Team_Batting___Advanced[], 19, FALSE)</f>
        <v>#N/A</v>
      </c>
      <c r="S65" s="9" t="e">
        <f>VLOOKUP($B65, 'Team Per G'!$A$2:$G$31, 3, FALSE)</f>
        <v>#N/A</v>
      </c>
      <c r="T65" s="9" t="e">
        <f>VLOOKUP($B65, 'Team Per G'!$A$2:$G$31, 5, FALSE)</f>
        <v>#N/A</v>
      </c>
      <c r="U65" s="9" t="e">
        <f>VLOOKUP($B65, 'Team Per G'!$A$2:$G$31, 4, FALSE)</f>
        <v>#N/A</v>
      </c>
      <c r="V65" s="9" t="e">
        <f>VLOOKUP($B65, Team_Batting___Dashboard[], 22, FALSE)/$F65</f>
        <v>#N/A</v>
      </c>
      <c r="W65" s="9" t="e">
        <f>VLOOKUP($B65, 'FanGraphs - Team WAR Projected'!$B$2:$E$31, 4, FALSE)/162</f>
        <v>#N/A</v>
      </c>
      <c r="X65" s="9" t="e">
        <f>VLOOKUP($B65, FanGraphs_Standings[[Abbreviation]:[2024 Year to Date RS/G]], 6, FALSE)/$F65</f>
        <v>#N/A</v>
      </c>
      <c r="Y65" s="9" t="e">
        <f>VLOOKUP($B65, FanGraphs_Standings[[Abbreviation]:[2024 Projected Full Season RDif]], 19, FALSE)/162</f>
        <v>#N/A</v>
      </c>
      <c r="Z65" s="9" t="e">
        <f>VLOOKUP($B65, FanGraphs_Standings[[Abbreviation]:[2024 Projected Full Season RDif]], 5, FALSE)</f>
        <v>#N/A</v>
      </c>
      <c r="AA65" s="9" t="e">
        <f>VLOOKUP($B65, FanGraphs_Standings[[Abbreviation]:[2024 Projected Full Season W%]], 18, FALSE)</f>
        <v>#N/A</v>
      </c>
      <c r="AB65" s="9" t="e">
        <f>VLOOKUP($B65, 'Home Field Adv'!$A$2:$I$31, 9, FALSE)</f>
        <v>#N/A</v>
      </c>
      <c r="AC65" s="9" t="e">
        <f>VLOOKUP($C65, FanGraphs_Standings[[Abbreviation]:[2024 Year to Date G]], 2, FALSE)</f>
        <v>#N/A</v>
      </c>
      <c r="AD65" s="9" t="e">
        <f>VLOOKUP($E65, 'SP Per G'!$A$2:$D$1380, 3, FALSE)</f>
        <v>#N/A</v>
      </c>
      <c r="AE65" s="9" t="e">
        <f>VLOOKUP($E65, 'SP Per G'!$A$2:$D$1380, 4, FALSE)</f>
        <v>#N/A</v>
      </c>
      <c r="AF65" s="9" t="e">
        <f>VLOOKUP($E65, Individual_Pitching___Dashboard[], 18, FALSE)</f>
        <v>#N/A</v>
      </c>
      <c r="AG65" s="9" t="e">
        <f>VLOOKUP($E65, Individual_Pitching___Dashboard[], 20, FALSE)</f>
        <v>#N/A</v>
      </c>
      <c r="AH65" s="9" t="e">
        <f>VLOOKUP($E65, Individual_Pitching___Advanced[], 21,FALSE)</f>
        <v>#N/A</v>
      </c>
      <c r="AI65" s="9" t="e">
        <f>VLOOKUP($C65, 'Team Per G'!$A$2:$G$31, 7, FALSE)</f>
        <v>#N/A</v>
      </c>
      <c r="AJ65" s="9" t="e">
        <f>VLOOKUP($C65, 'FanGraphs - Team WAR Projected'!$B$2:$E$31, 3, FALSE)/162</f>
        <v>#N/A</v>
      </c>
      <c r="AK65" s="9" t="e">
        <f>VLOOKUP($C65, Team_Pitching___Advanced[[Team]:[xFIP]], 19,FALSE)</f>
        <v>#N/A</v>
      </c>
      <c r="AL65" s="9" t="e">
        <f>VLOOKUP($C65, Team_Pitching___Advanced[], 20, FALSE)</f>
        <v>#N/A</v>
      </c>
      <c r="AM65" s="9" t="e">
        <f>VLOOKUP($C65, Team_Batting___Dashboard[[Team]:[wOBA]], 16, FALSE)</f>
        <v>#N/A</v>
      </c>
      <c r="AN65" s="9" t="e">
        <f>VLOOKUP($C65, Team_Batting___Advanced[[Team]:[OPS]], 9, FALSE)</f>
        <v>#N/A</v>
      </c>
      <c r="AO65" s="9" t="e">
        <f>VLOOKUP($C65, Team_Batting___Advanced[], 19, FALSE)</f>
        <v>#N/A</v>
      </c>
      <c r="AP65" s="9" t="e">
        <f>VLOOKUP($C65, 'Team Per G'!$A$2:$G$31, 3, FALSE)</f>
        <v>#N/A</v>
      </c>
      <c r="AQ65" s="9" t="e">
        <f>VLOOKUP($C65, 'Team Per G'!$A$2:$G$31, 5, FALSE)</f>
        <v>#N/A</v>
      </c>
      <c r="AR65" s="9" t="e">
        <f>VLOOKUP($C65, 'Team Per G'!$A$2:$G$31, 4, FALSE)</f>
        <v>#N/A</v>
      </c>
      <c r="AS65" s="9" t="e">
        <f>VLOOKUP($C65, Team_Batting___Dashboard[], 22, FALSE)/$AC65</f>
        <v>#N/A</v>
      </c>
      <c r="AT65" s="9" t="e">
        <f>VLOOKUP($C65, 'FanGraphs - Team WAR Projected'!$B$2:$E$31, 4, FALSE)/162</f>
        <v>#N/A</v>
      </c>
      <c r="AU65" s="9" t="e">
        <f>VLOOKUP($C65, FanGraphs_Standings[[Abbreviation]:[2024 Year to Date RS/G]], 6, FALSE)/$AC65</f>
        <v>#N/A</v>
      </c>
      <c r="AV65" s="9" t="e">
        <f>VLOOKUP($C65, FanGraphs_Standings[[Abbreviation]:[2024 Projected Full Season RDif]], 19, FALSE)/162</f>
        <v>#N/A</v>
      </c>
      <c r="AW65" s="9" t="e">
        <f>VLOOKUP($C65, FanGraphs_Standings[[Abbreviation]:[2024 Projected Full Season RDif]], 5, FALSE)</f>
        <v>#N/A</v>
      </c>
      <c r="AX65" s="9" t="e">
        <f>VLOOKUP($C65, FanGraphs_Standings[[Abbreviation]:[2024 Projected Full Season W%]], 18, FALSE)</f>
        <v>#N/A</v>
      </c>
      <c r="AY65" s="9" t="e">
        <f>VLOOKUP($C65, 'Home Field Adv'!$A$2:$K$31, 11, FALSE)</f>
        <v>#N/A</v>
      </c>
      <c r="BB65" s="5" t="str">
        <f t="shared" si="0"/>
        <v/>
      </c>
      <c r="BC65" s="5" t="str">
        <f t="shared" si="1"/>
        <v/>
      </c>
      <c r="BD65" s="5" t="str">
        <f t="shared" si="2"/>
        <v/>
      </c>
    </row>
    <row r="66" spans="6:56" x14ac:dyDescent="0.45">
      <c r="F66" s="9" t="e">
        <f>VLOOKUP($B66, FanGraphs_Standings[[Abbreviation]:[2024 Year to Date G]], 2, FALSE)</f>
        <v>#N/A</v>
      </c>
      <c r="G66" s="9" t="e">
        <f>IF(ISERR(VLOOKUP($D66, 'SP Per G'!$A$2:$D$1380, 3, FALSE)), L66, VLOOKUP($D66, 'SP Per G'!$A$2:$D$1380, 3, FALSE))</f>
        <v>#N/A</v>
      </c>
      <c r="H66" s="9" t="e">
        <f>VLOOKUP($D66, 'SP Per G'!$A$2:$D$1380, 4, FALSE)</f>
        <v>#N/A</v>
      </c>
      <c r="I66" s="9" t="e">
        <f>VLOOKUP($D66, Individual_Pitching___Dashboard[], 18, FALSE)</f>
        <v>#N/A</v>
      </c>
      <c r="J66" s="9" t="e">
        <f>VLOOKUP($D66, Individual_Pitching___Dashboard[], 20, FALSE)</f>
        <v>#N/A</v>
      </c>
      <c r="K66" s="9" t="e">
        <f>VLOOKUP($D66, Individual_Pitching___Advanced[], 21,FALSE)</f>
        <v>#N/A</v>
      </c>
      <c r="L66" s="9" t="e">
        <f>VLOOKUP($B66, 'Team Per G'!$A$2:$G$31, 7, FALSE)</f>
        <v>#N/A</v>
      </c>
      <c r="M66" s="9" t="e">
        <f>VLOOKUP($B66, 'FanGraphs - Team WAR Projected'!$B$2:$E$31, 3, FALSE)/162</f>
        <v>#N/A</v>
      </c>
      <c r="N66" s="9" t="e">
        <f>VLOOKUP($B66, Team_Pitching___Advanced[[Team]:[xFIP]], 19,FALSE)</f>
        <v>#N/A</v>
      </c>
      <c r="O66" s="9" t="e">
        <f>VLOOKUP($B66, Team_Pitching___Advanced[], 20, FALSE)</f>
        <v>#N/A</v>
      </c>
      <c r="P66" s="9" t="e">
        <f>VLOOKUP($B66, Team_Batting___Dashboard[[Team]:[wOBA]], 16, FALSE)</f>
        <v>#N/A</v>
      </c>
      <c r="Q66" s="9" t="e">
        <f>VLOOKUP($B66, Team_Batting___Advanced[[Team]:[OPS]], 9, FALSE)</f>
        <v>#N/A</v>
      </c>
      <c r="R66" s="9" t="e">
        <f>VLOOKUP($B66, Team_Batting___Advanced[], 19, FALSE)</f>
        <v>#N/A</v>
      </c>
      <c r="S66" s="9" t="e">
        <f>VLOOKUP($B66, 'Team Per G'!$A$2:$G$31, 3, FALSE)</f>
        <v>#N/A</v>
      </c>
      <c r="T66" s="9" t="e">
        <f>VLOOKUP($B66, 'Team Per G'!$A$2:$G$31, 5, FALSE)</f>
        <v>#N/A</v>
      </c>
      <c r="U66" s="9" t="e">
        <f>VLOOKUP($B66, 'Team Per G'!$A$2:$G$31, 4, FALSE)</f>
        <v>#N/A</v>
      </c>
      <c r="V66" s="9" t="e">
        <f>VLOOKUP($B66, Team_Batting___Dashboard[], 22, FALSE)/$F66</f>
        <v>#N/A</v>
      </c>
      <c r="W66" s="9" t="e">
        <f>VLOOKUP($B66, 'FanGraphs - Team WAR Projected'!$B$2:$E$31, 4, FALSE)/162</f>
        <v>#N/A</v>
      </c>
      <c r="X66" s="9" t="e">
        <f>VLOOKUP($B66, FanGraphs_Standings[[Abbreviation]:[2024 Year to Date RS/G]], 6, FALSE)/$F66</f>
        <v>#N/A</v>
      </c>
      <c r="Y66" s="9" t="e">
        <f>VLOOKUP($B66, FanGraphs_Standings[[Abbreviation]:[2024 Projected Full Season RDif]], 19, FALSE)/162</f>
        <v>#N/A</v>
      </c>
      <c r="Z66" s="9" t="e">
        <f>VLOOKUP($B66, FanGraphs_Standings[[Abbreviation]:[2024 Projected Full Season RDif]], 5, FALSE)</f>
        <v>#N/A</v>
      </c>
      <c r="AA66" s="9" t="e">
        <f>VLOOKUP($B66, FanGraphs_Standings[[Abbreviation]:[2024 Projected Full Season W%]], 18, FALSE)</f>
        <v>#N/A</v>
      </c>
      <c r="AB66" s="9" t="e">
        <f>VLOOKUP($B66, 'Home Field Adv'!$A$2:$I$31, 9, FALSE)</f>
        <v>#N/A</v>
      </c>
      <c r="AC66" s="9" t="e">
        <f>VLOOKUP($C66, FanGraphs_Standings[[Abbreviation]:[2024 Year to Date G]], 2, FALSE)</f>
        <v>#N/A</v>
      </c>
      <c r="AD66" s="9" t="e">
        <f>VLOOKUP($E66, 'SP Per G'!$A$2:$D$1380, 3, FALSE)</f>
        <v>#N/A</v>
      </c>
      <c r="AE66" s="9" t="e">
        <f>VLOOKUP($E66, 'SP Per G'!$A$2:$D$1380, 4, FALSE)</f>
        <v>#N/A</v>
      </c>
      <c r="AF66" s="9" t="e">
        <f>VLOOKUP($E66, Individual_Pitching___Dashboard[], 18, FALSE)</f>
        <v>#N/A</v>
      </c>
      <c r="AG66" s="9" t="e">
        <f>VLOOKUP($E66, Individual_Pitching___Dashboard[], 20, FALSE)</f>
        <v>#N/A</v>
      </c>
      <c r="AH66" s="9" t="e">
        <f>VLOOKUP($E66, Individual_Pitching___Advanced[], 21,FALSE)</f>
        <v>#N/A</v>
      </c>
      <c r="AI66" s="9" t="e">
        <f>VLOOKUP($C66, 'Team Per G'!$A$2:$G$31, 7, FALSE)</f>
        <v>#N/A</v>
      </c>
      <c r="AJ66" s="9" t="e">
        <f>VLOOKUP($C66, 'FanGraphs - Team WAR Projected'!$B$2:$E$31, 3, FALSE)/162</f>
        <v>#N/A</v>
      </c>
      <c r="AK66" s="9" t="e">
        <f>VLOOKUP($C66, Team_Pitching___Advanced[[Team]:[xFIP]], 19,FALSE)</f>
        <v>#N/A</v>
      </c>
      <c r="AL66" s="9" t="e">
        <f>VLOOKUP($C66, Team_Pitching___Advanced[], 20, FALSE)</f>
        <v>#N/A</v>
      </c>
      <c r="AM66" s="9" t="e">
        <f>VLOOKUP($C66, Team_Batting___Dashboard[[Team]:[wOBA]], 16, FALSE)</f>
        <v>#N/A</v>
      </c>
      <c r="AN66" s="9" t="e">
        <f>VLOOKUP($C66, Team_Batting___Advanced[[Team]:[OPS]], 9, FALSE)</f>
        <v>#N/A</v>
      </c>
      <c r="AO66" s="9" t="e">
        <f>VLOOKUP($C66, Team_Batting___Advanced[], 19, FALSE)</f>
        <v>#N/A</v>
      </c>
      <c r="AP66" s="9" t="e">
        <f>VLOOKUP($C66, 'Team Per G'!$A$2:$G$31, 3, FALSE)</f>
        <v>#N/A</v>
      </c>
      <c r="AQ66" s="9" t="e">
        <f>VLOOKUP($C66, 'Team Per G'!$A$2:$G$31, 5, FALSE)</f>
        <v>#N/A</v>
      </c>
      <c r="AR66" s="9" t="e">
        <f>VLOOKUP($C66, 'Team Per G'!$A$2:$G$31, 4, FALSE)</f>
        <v>#N/A</v>
      </c>
      <c r="AS66" s="9" t="e">
        <f>VLOOKUP($C66, Team_Batting___Dashboard[], 22, FALSE)/$AC66</f>
        <v>#N/A</v>
      </c>
      <c r="AT66" s="9" t="e">
        <f>VLOOKUP($C66, 'FanGraphs - Team WAR Projected'!$B$2:$E$31, 4, FALSE)/162</f>
        <v>#N/A</v>
      </c>
      <c r="AU66" s="9" t="e">
        <f>VLOOKUP($C66, FanGraphs_Standings[[Abbreviation]:[2024 Year to Date RS/G]], 6, FALSE)/$AC66</f>
        <v>#N/A</v>
      </c>
      <c r="AV66" s="9" t="e">
        <f>VLOOKUP($C66, FanGraphs_Standings[[Abbreviation]:[2024 Projected Full Season RDif]], 19, FALSE)/162</f>
        <v>#N/A</v>
      </c>
      <c r="AW66" s="9" t="e">
        <f>VLOOKUP($C66, FanGraphs_Standings[[Abbreviation]:[2024 Projected Full Season RDif]], 5, FALSE)</f>
        <v>#N/A</v>
      </c>
      <c r="AX66" s="9" t="e">
        <f>VLOOKUP($C66, FanGraphs_Standings[[Abbreviation]:[2024 Projected Full Season W%]], 18, FALSE)</f>
        <v>#N/A</v>
      </c>
      <c r="AY66" s="9" t="e">
        <f>VLOOKUP($C66, 'Home Field Adv'!$A$2:$K$31, 11, FALSE)</f>
        <v>#N/A</v>
      </c>
      <c r="BB66" s="5" t="str">
        <f t="shared" si="0"/>
        <v/>
      </c>
      <c r="BC66" s="5" t="str">
        <f t="shared" si="1"/>
        <v/>
      </c>
      <c r="BD66" s="5" t="str">
        <f t="shared" si="2"/>
        <v/>
      </c>
    </row>
    <row r="67" spans="6:56" x14ac:dyDescent="0.45">
      <c r="F67" s="9" t="e">
        <f>VLOOKUP($B67, FanGraphs_Standings[[Abbreviation]:[2024 Year to Date G]], 2, FALSE)</f>
        <v>#N/A</v>
      </c>
      <c r="G67" s="9" t="e">
        <f>IF(ISERR(VLOOKUP($D67, 'SP Per G'!$A$2:$D$1380, 3, FALSE)), L67, VLOOKUP($D67, 'SP Per G'!$A$2:$D$1380, 3, FALSE))</f>
        <v>#N/A</v>
      </c>
      <c r="H67" s="9" t="e">
        <f>VLOOKUP($D67, 'SP Per G'!$A$2:$D$1380, 4, FALSE)</f>
        <v>#N/A</v>
      </c>
      <c r="I67" s="9" t="e">
        <f>VLOOKUP($D67, Individual_Pitching___Dashboard[], 18, FALSE)</f>
        <v>#N/A</v>
      </c>
      <c r="J67" s="9" t="e">
        <f>VLOOKUP($D67, Individual_Pitching___Dashboard[], 20, FALSE)</f>
        <v>#N/A</v>
      </c>
      <c r="K67" s="9" t="e">
        <f>VLOOKUP($D67, Individual_Pitching___Advanced[], 21,FALSE)</f>
        <v>#N/A</v>
      </c>
      <c r="L67" s="9" t="e">
        <f>VLOOKUP($B67, 'Team Per G'!$A$2:$G$31, 7, FALSE)</f>
        <v>#N/A</v>
      </c>
      <c r="M67" s="9" t="e">
        <f>VLOOKUP($B67, 'FanGraphs - Team WAR Projected'!$B$2:$E$31, 3, FALSE)/162</f>
        <v>#N/A</v>
      </c>
      <c r="N67" s="9" t="e">
        <f>VLOOKUP($B67, Team_Pitching___Advanced[[Team]:[xFIP]], 19,FALSE)</f>
        <v>#N/A</v>
      </c>
      <c r="O67" s="9" t="e">
        <f>VLOOKUP($B67, Team_Pitching___Advanced[], 20, FALSE)</f>
        <v>#N/A</v>
      </c>
      <c r="P67" s="9" t="e">
        <f>VLOOKUP($B67, Team_Batting___Dashboard[[Team]:[wOBA]], 16, FALSE)</f>
        <v>#N/A</v>
      </c>
      <c r="Q67" s="9" t="e">
        <f>VLOOKUP($B67, Team_Batting___Advanced[[Team]:[OPS]], 9, FALSE)</f>
        <v>#N/A</v>
      </c>
      <c r="R67" s="9" t="e">
        <f>VLOOKUP($B67, Team_Batting___Advanced[], 19, FALSE)</f>
        <v>#N/A</v>
      </c>
      <c r="S67" s="9" t="e">
        <f>VLOOKUP($B67, 'Team Per G'!$A$2:$G$31, 3, FALSE)</f>
        <v>#N/A</v>
      </c>
      <c r="T67" s="9" t="e">
        <f>VLOOKUP($B67, 'Team Per G'!$A$2:$G$31, 5, FALSE)</f>
        <v>#N/A</v>
      </c>
      <c r="U67" s="9" t="e">
        <f>VLOOKUP($B67, 'Team Per G'!$A$2:$G$31, 4, FALSE)</f>
        <v>#N/A</v>
      </c>
      <c r="V67" s="9" t="e">
        <f>VLOOKUP($B67, Team_Batting___Dashboard[], 22, FALSE)/$F67</f>
        <v>#N/A</v>
      </c>
      <c r="W67" s="9" t="e">
        <f>VLOOKUP($B67, 'FanGraphs - Team WAR Projected'!$B$2:$E$31, 4, FALSE)/162</f>
        <v>#N/A</v>
      </c>
      <c r="X67" s="9" t="e">
        <f>VLOOKUP($B67, FanGraphs_Standings[[Abbreviation]:[2024 Year to Date RS/G]], 6, FALSE)/$F67</f>
        <v>#N/A</v>
      </c>
      <c r="Y67" s="9" t="e">
        <f>VLOOKUP($B67, FanGraphs_Standings[[Abbreviation]:[2024 Projected Full Season RDif]], 19, FALSE)/162</f>
        <v>#N/A</v>
      </c>
      <c r="Z67" s="9" t="e">
        <f>VLOOKUP($B67, FanGraphs_Standings[[Abbreviation]:[2024 Projected Full Season RDif]], 5, FALSE)</f>
        <v>#N/A</v>
      </c>
      <c r="AA67" s="9" t="e">
        <f>VLOOKUP($B67, FanGraphs_Standings[[Abbreviation]:[2024 Projected Full Season W%]], 18, FALSE)</f>
        <v>#N/A</v>
      </c>
      <c r="AB67" s="9" t="e">
        <f>VLOOKUP($B67, 'Home Field Adv'!$A$2:$I$31, 9, FALSE)</f>
        <v>#N/A</v>
      </c>
      <c r="AC67" s="9" t="e">
        <f>VLOOKUP($C67, FanGraphs_Standings[[Abbreviation]:[2024 Year to Date G]], 2, FALSE)</f>
        <v>#N/A</v>
      </c>
      <c r="AD67" s="9" t="e">
        <f>VLOOKUP($E67, 'SP Per G'!$A$2:$D$1380, 3, FALSE)</f>
        <v>#N/A</v>
      </c>
      <c r="AE67" s="9" t="e">
        <f>VLOOKUP($E67, 'SP Per G'!$A$2:$D$1380, 4, FALSE)</f>
        <v>#N/A</v>
      </c>
      <c r="AF67" s="9" t="e">
        <f>VLOOKUP($E67, Individual_Pitching___Dashboard[], 18, FALSE)</f>
        <v>#N/A</v>
      </c>
      <c r="AG67" s="9" t="e">
        <f>VLOOKUP($E67, Individual_Pitching___Dashboard[], 20, FALSE)</f>
        <v>#N/A</v>
      </c>
      <c r="AH67" s="9" t="e">
        <f>VLOOKUP($E67, Individual_Pitching___Advanced[], 21,FALSE)</f>
        <v>#N/A</v>
      </c>
      <c r="AI67" s="9" t="e">
        <f>VLOOKUP($C67, 'Team Per G'!$A$2:$G$31, 7, FALSE)</f>
        <v>#N/A</v>
      </c>
      <c r="AJ67" s="9" t="e">
        <f>VLOOKUP($C67, 'FanGraphs - Team WAR Projected'!$B$2:$E$31, 3, FALSE)/162</f>
        <v>#N/A</v>
      </c>
      <c r="AK67" s="9" t="e">
        <f>VLOOKUP($C67, Team_Pitching___Advanced[[Team]:[xFIP]], 19,FALSE)</f>
        <v>#N/A</v>
      </c>
      <c r="AL67" s="9" t="e">
        <f>VLOOKUP($C67, Team_Pitching___Advanced[], 20, FALSE)</f>
        <v>#N/A</v>
      </c>
      <c r="AM67" s="9" t="e">
        <f>VLOOKUP($C67, Team_Batting___Dashboard[[Team]:[wOBA]], 16, FALSE)</f>
        <v>#N/A</v>
      </c>
      <c r="AN67" s="9" t="e">
        <f>VLOOKUP($C67, Team_Batting___Advanced[[Team]:[OPS]], 9, FALSE)</f>
        <v>#N/A</v>
      </c>
      <c r="AO67" s="9" t="e">
        <f>VLOOKUP($C67, Team_Batting___Advanced[], 19, FALSE)</f>
        <v>#N/A</v>
      </c>
      <c r="AP67" s="9" t="e">
        <f>VLOOKUP($C67, 'Team Per G'!$A$2:$G$31, 3, FALSE)</f>
        <v>#N/A</v>
      </c>
      <c r="AQ67" s="9" t="e">
        <f>VLOOKUP($C67, 'Team Per G'!$A$2:$G$31, 5, FALSE)</f>
        <v>#N/A</v>
      </c>
      <c r="AR67" s="9" t="e">
        <f>VLOOKUP($C67, 'Team Per G'!$A$2:$G$31, 4, FALSE)</f>
        <v>#N/A</v>
      </c>
      <c r="AS67" s="9" t="e">
        <f>VLOOKUP($C67, Team_Batting___Dashboard[], 22, FALSE)/$AC67</f>
        <v>#N/A</v>
      </c>
      <c r="AT67" s="9" t="e">
        <f>VLOOKUP($C67, 'FanGraphs - Team WAR Projected'!$B$2:$E$31, 4, FALSE)/162</f>
        <v>#N/A</v>
      </c>
      <c r="AU67" s="9" t="e">
        <f>VLOOKUP($C67, FanGraphs_Standings[[Abbreviation]:[2024 Year to Date RS/G]], 6, FALSE)/$AC67</f>
        <v>#N/A</v>
      </c>
      <c r="AV67" s="9" t="e">
        <f>VLOOKUP($C67, FanGraphs_Standings[[Abbreviation]:[2024 Projected Full Season RDif]], 19, FALSE)/162</f>
        <v>#N/A</v>
      </c>
      <c r="AW67" s="9" t="e">
        <f>VLOOKUP($C67, FanGraphs_Standings[[Abbreviation]:[2024 Projected Full Season RDif]], 5, FALSE)</f>
        <v>#N/A</v>
      </c>
      <c r="AX67" s="9" t="e">
        <f>VLOOKUP($C67, FanGraphs_Standings[[Abbreviation]:[2024 Projected Full Season W%]], 18, FALSE)</f>
        <v>#N/A</v>
      </c>
      <c r="AY67" s="9" t="e">
        <f>VLOOKUP($C67, 'Home Field Adv'!$A$2:$K$31, 11, FALSE)</f>
        <v>#N/A</v>
      </c>
      <c r="BB67" s="5" t="str">
        <f t="shared" ref="BB67:BB130" si="4">IF(ISBLANK(AZ67), "", AZ67-BA67)</f>
        <v/>
      </c>
      <c r="BC67" s="5" t="str">
        <f t="shared" ref="BC67:BC130" si="5">IF( ISBLANK(AZ67), "",IF(AZ67&gt;BA67, B67, C67))</f>
        <v/>
      </c>
      <c r="BD67" s="5" t="str">
        <f t="shared" ref="BD67:BD130" si="6">IF(ISBLANK(AZ67), "", AZ67+BA67)</f>
        <v/>
      </c>
    </row>
    <row r="68" spans="6:56" x14ac:dyDescent="0.45">
      <c r="F68" s="9" t="e">
        <f>VLOOKUP($B68, FanGraphs_Standings[[Abbreviation]:[2024 Year to Date G]], 2, FALSE)</f>
        <v>#N/A</v>
      </c>
      <c r="G68" s="9" t="e">
        <f>IF(ISERR(VLOOKUP($D68, 'SP Per G'!$A$2:$D$1380, 3, FALSE)), L68, VLOOKUP($D68, 'SP Per G'!$A$2:$D$1380, 3, FALSE))</f>
        <v>#N/A</v>
      </c>
      <c r="H68" s="9" t="e">
        <f>VLOOKUP($D68, 'SP Per G'!$A$2:$D$1380, 4, FALSE)</f>
        <v>#N/A</v>
      </c>
      <c r="I68" s="9" t="e">
        <f>VLOOKUP($D68, Individual_Pitching___Dashboard[], 18, FALSE)</f>
        <v>#N/A</v>
      </c>
      <c r="J68" s="9" t="e">
        <f>VLOOKUP($D68, Individual_Pitching___Dashboard[], 20, FALSE)</f>
        <v>#N/A</v>
      </c>
      <c r="K68" s="9" t="e">
        <f>VLOOKUP($D68, Individual_Pitching___Advanced[], 21,FALSE)</f>
        <v>#N/A</v>
      </c>
      <c r="L68" s="9" t="e">
        <f>VLOOKUP($B68, 'Team Per G'!$A$2:$G$31, 7, FALSE)</f>
        <v>#N/A</v>
      </c>
      <c r="M68" s="9" t="e">
        <f>VLOOKUP($B68, 'FanGraphs - Team WAR Projected'!$B$2:$E$31, 3, FALSE)/162</f>
        <v>#N/A</v>
      </c>
      <c r="N68" s="9" t="e">
        <f>VLOOKUP($B68, Team_Pitching___Advanced[[Team]:[xFIP]], 19,FALSE)</f>
        <v>#N/A</v>
      </c>
      <c r="O68" s="9" t="e">
        <f>VLOOKUP($B68, Team_Pitching___Advanced[], 20, FALSE)</f>
        <v>#N/A</v>
      </c>
      <c r="P68" s="9" t="e">
        <f>VLOOKUP($B68, Team_Batting___Dashboard[[Team]:[wOBA]], 16, FALSE)</f>
        <v>#N/A</v>
      </c>
      <c r="Q68" s="9" t="e">
        <f>VLOOKUP($B68, Team_Batting___Advanced[[Team]:[OPS]], 9, FALSE)</f>
        <v>#N/A</v>
      </c>
      <c r="R68" s="9" t="e">
        <f>VLOOKUP($B68, Team_Batting___Advanced[], 19, FALSE)</f>
        <v>#N/A</v>
      </c>
      <c r="S68" s="9" t="e">
        <f>VLOOKUP($B68, 'Team Per G'!$A$2:$G$31, 3, FALSE)</f>
        <v>#N/A</v>
      </c>
      <c r="T68" s="9" t="e">
        <f>VLOOKUP($B68, 'Team Per G'!$A$2:$G$31, 5, FALSE)</f>
        <v>#N/A</v>
      </c>
      <c r="U68" s="9" t="e">
        <f>VLOOKUP($B68, 'Team Per G'!$A$2:$G$31, 4, FALSE)</f>
        <v>#N/A</v>
      </c>
      <c r="V68" s="9" t="e">
        <f>VLOOKUP($B68, Team_Batting___Dashboard[], 22, FALSE)/$F68</f>
        <v>#N/A</v>
      </c>
      <c r="W68" s="9" t="e">
        <f>VLOOKUP($B68, 'FanGraphs - Team WAR Projected'!$B$2:$E$31, 4, FALSE)/162</f>
        <v>#N/A</v>
      </c>
      <c r="X68" s="9" t="e">
        <f>VLOOKUP($B68, FanGraphs_Standings[[Abbreviation]:[2024 Year to Date RS/G]], 6, FALSE)/$F68</f>
        <v>#N/A</v>
      </c>
      <c r="Y68" s="9" t="e">
        <f>VLOOKUP($B68, FanGraphs_Standings[[Abbreviation]:[2024 Projected Full Season RDif]], 19, FALSE)/162</f>
        <v>#N/A</v>
      </c>
      <c r="Z68" s="9" t="e">
        <f>VLOOKUP($B68, FanGraphs_Standings[[Abbreviation]:[2024 Projected Full Season RDif]], 5, FALSE)</f>
        <v>#N/A</v>
      </c>
      <c r="AA68" s="9" t="e">
        <f>VLOOKUP($B68, FanGraphs_Standings[[Abbreviation]:[2024 Projected Full Season W%]], 18, FALSE)</f>
        <v>#N/A</v>
      </c>
      <c r="AB68" s="9" t="e">
        <f>VLOOKUP($B68, 'Home Field Adv'!$A$2:$I$31, 9, FALSE)</f>
        <v>#N/A</v>
      </c>
      <c r="AC68" s="9" t="e">
        <f>VLOOKUP($C68, FanGraphs_Standings[[Abbreviation]:[2024 Year to Date G]], 2, FALSE)</f>
        <v>#N/A</v>
      </c>
      <c r="AD68" s="9" t="e">
        <f>VLOOKUP($E68, 'SP Per G'!$A$2:$D$1380, 3, FALSE)</f>
        <v>#N/A</v>
      </c>
      <c r="AE68" s="9" t="e">
        <f>VLOOKUP($E68, 'SP Per G'!$A$2:$D$1380, 4, FALSE)</f>
        <v>#N/A</v>
      </c>
      <c r="AF68" s="9" t="e">
        <f>VLOOKUP($E68, Individual_Pitching___Dashboard[], 18, FALSE)</f>
        <v>#N/A</v>
      </c>
      <c r="AG68" s="9" t="e">
        <f>VLOOKUP($E68, Individual_Pitching___Dashboard[], 20, FALSE)</f>
        <v>#N/A</v>
      </c>
      <c r="AH68" s="9" t="e">
        <f>VLOOKUP($E68, Individual_Pitching___Advanced[], 21,FALSE)</f>
        <v>#N/A</v>
      </c>
      <c r="AI68" s="9" t="e">
        <f>VLOOKUP($C68, 'Team Per G'!$A$2:$G$31, 7, FALSE)</f>
        <v>#N/A</v>
      </c>
      <c r="AJ68" s="9" t="e">
        <f>VLOOKUP($C68, 'FanGraphs - Team WAR Projected'!$B$2:$E$31, 3, FALSE)/162</f>
        <v>#N/A</v>
      </c>
      <c r="AK68" s="9" t="e">
        <f>VLOOKUP($C68, Team_Pitching___Advanced[[Team]:[xFIP]], 19,FALSE)</f>
        <v>#N/A</v>
      </c>
      <c r="AL68" s="9" t="e">
        <f>VLOOKUP($C68, Team_Pitching___Advanced[], 20, FALSE)</f>
        <v>#N/A</v>
      </c>
      <c r="AM68" s="9" t="e">
        <f>VLOOKUP($C68, Team_Batting___Dashboard[[Team]:[wOBA]], 16, FALSE)</f>
        <v>#N/A</v>
      </c>
      <c r="AN68" s="9" t="e">
        <f>VLOOKUP($C68, Team_Batting___Advanced[[Team]:[OPS]], 9, FALSE)</f>
        <v>#N/A</v>
      </c>
      <c r="AO68" s="9" t="e">
        <f>VLOOKUP($C68, Team_Batting___Advanced[], 19, FALSE)</f>
        <v>#N/A</v>
      </c>
      <c r="AP68" s="9" t="e">
        <f>VLOOKUP($C68, 'Team Per G'!$A$2:$G$31, 3, FALSE)</f>
        <v>#N/A</v>
      </c>
      <c r="AQ68" s="9" t="e">
        <f>VLOOKUP($C68, 'Team Per G'!$A$2:$G$31, 5, FALSE)</f>
        <v>#N/A</v>
      </c>
      <c r="AR68" s="9" t="e">
        <f>VLOOKUP($C68, 'Team Per G'!$A$2:$G$31, 4, FALSE)</f>
        <v>#N/A</v>
      </c>
      <c r="AS68" s="9" t="e">
        <f>VLOOKUP($C68, Team_Batting___Dashboard[], 22, FALSE)/$AC68</f>
        <v>#N/A</v>
      </c>
      <c r="AT68" s="9" t="e">
        <f>VLOOKUP($C68, 'FanGraphs - Team WAR Projected'!$B$2:$E$31, 4, FALSE)/162</f>
        <v>#N/A</v>
      </c>
      <c r="AU68" s="9" t="e">
        <f>VLOOKUP($C68, FanGraphs_Standings[[Abbreviation]:[2024 Year to Date RS/G]], 6, FALSE)/$AC68</f>
        <v>#N/A</v>
      </c>
      <c r="AV68" s="9" t="e">
        <f>VLOOKUP($C68, FanGraphs_Standings[[Abbreviation]:[2024 Projected Full Season RDif]], 19, FALSE)/162</f>
        <v>#N/A</v>
      </c>
      <c r="AW68" s="9" t="e">
        <f>VLOOKUP($C68, FanGraphs_Standings[[Abbreviation]:[2024 Projected Full Season RDif]], 5, FALSE)</f>
        <v>#N/A</v>
      </c>
      <c r="AX68" s="9" t="e">
        <f>VLOOKUP($C68, FanGraphs_Standings[[Abbreviation]:[2024 Projected Full Season W%]], 18, FALSE)</f>
        <v>#N/A</v>
      </c>
      <c r="AY68" s="9" t="e">
        <f>VLOOKUP($C68, 'Home Field Adv'!$A$2:$K$31, 11, FALSE)</f>
        <v>#N/A</v>
      </c>
      <c r="BB68" s="5" t="str">
        <f t="shared" si="4"/>
        <v/>
      </c>
      <c r="BC68" s="5" t="str">
        <f t="shared" si="5"/>
        <v/>
      </c>
      <c r="BD68" s="5" t="str">
        <f t="shared" si="6"/>
        <v/>
      </c>
    </row>
    <row r="69" spans="6:56" x14ac:dyDescent="0.45">
      <c r="F69" s="9" t="e">
        <f>VLOOKUP($B69, FanGraphs_Standings[[Abbreviation]:[2024 Year to Date G]], 2, FALSE)</f>
        <v>#N/A</v>
      </c>
      <c r="G69" s="9" t="e">
        <f>IF(ISERR(VLOOKUP($D69, 'SP Per G'!$A$2:$D$1380, 3, FALSE)), L69, VLOOKUP($D69, 'SP Per G'!$A$2:$D$1380, 3, FALSE))</f>
        <v>#N/A</v>
      </c>
      <c r="H69" s="9" t="e">
        <f>VLOOKUP($D69, 'SP Per G'!$A$2:$D$1380, 4, FALSE)</f>
        <v>#N/A</v>
      </c>
      <c r="I69" s="9" t="e">
        <f>VLOOKUP($D69, Individual_Pitching___Dashboard[], 18, FALSE)</f>
        <v>#N/A</v>
      </c>
      <c r="J69" s="9" t="e">
        <f>VLOOKUP($D69, Individual_Pitching___Dashboard[], 20, FALSE)</f>
        <v>#N/A</v>
      </c>
      <c r="K69" s="9" t="e">
        <f>VLOOKUP($D69, Individual_Pitching___Advanced[], 21,FALSE)</f>
        <v>#N/A</v>
      </c>
      <c r="L69" s="9" t="e">
        <f>VLOOKUP($B69, 'Team Per G'!$A$2:$G$31, 7, FALSE)</f>
        <v>#N/A</v>
      </c>
      <c r="M69" s="9" t="e">
        <f>VLOOKUP($B69, 'FanGraphs - Team WAR Projected'!$B$2:$E$31, 3, FALSE)/162</f>
        <v>#N/A</v>
      </c>
      <c r="N69" s="9" t="e">
        <f>VLOOKUP($B69, Team_Pitching___Advanced[[Team]:[xFIP]], 19,FALSE)</f>
        <v>#N/A</v>
      </c>
      <c r="O69" s="9" t="e">
        <f>VLOOKUP($B69, Team_Pitching___Advanced[], 20, FALSE)</f>
        <v>#N/A</v>
      </c>
      <c r="P69" s="9" t="e">
        <f>VLOOKUP($B69, Team_Batting___Dashboard[[Team]:[wOBA]], 16, FALSE)</f>
        <v>#N/A</v>
      </c>
      <c r="Q69" s="9" t="e">
        <f>VLOOKUP($B69, Team_Batting___Advanced[[Team]:[OPS]], 9, FALSE)</f>
        <v>#N/A</v>
      </c>
      <c r="R69" s="9" t="e">
        <f>VLOOKUP($B69, Team_Batting___Advanced[], 19, FALSE)</f>
        <v>#N/A</v>
      </c>
      <c r="S69" s="9" t="e">
        <f>VLOOKUP($B69, 'Team Per G'!$A$2:$G$31, 3, FALSE)</f>
        <v>#N/A</v>
      </c>
      <c r="T69" s="9" t="e">
        <f>VLOOKUP($B69, 'Team Per G'!$A$2:$G$31, 5, FALSE)</f>
        <v>#N/A</v>
      </c>
      <c r="U69" s="9" t="e">
        <f>VLOOKUP($B69, 'Team Per G'!$A$2:$G$31, 4, FALSE)</f>
        <v>#N/A</v>
      </c>
      <c r="V69" s="9" t="e">
        <f>VLOOKUP($B69, Team_Batting___Dashboard[], 22, FALSE)/$F69</f>
        <v>#N/A</v>
      </c>
      <c r="W69" s="9" t="e">
        <f>VLOOKUP($B69, 'FanGraphs - Team WAR Projected'!$B$2:$E$31, 4, FALSE)/162</f>
        <v>#N/A</v>
      </c>
      <c r="X69" s="9" t="e">
        <f>VLOOKUP($B69, FanGraphs_Standings[[Abbreviation]:[2024 Year to Date RS/G]], 6, FALSE)/$F69</f>
        <v>#N/A</v>
      </c>
      <c r="Y69" s="9" t="e">
        <f>VLOOKUP($B69, FanGraphs_Standings[[Abbreviation]:[2024 Projected Full Season RDif]], 19, FALSE)/162</f>
        <v>#N/A</v>
      </c>
      <c r="Z69" s="9" t="e">
        <f>VLOOKUP($B69, FanGraphs_Standings[[Abbreviation]:[2024 Projected Full Season RDif]], 5, FALSE)</f>
        <v>#N/A</v>
      </c>
      <c r="AA69" s="9" t="e">
        <f>VLOOKUP($B69, FanGraphs_Standings[[Abbreviation]:[2024 Projected Full Season W%]], 18, FALSE)</f>
        <v>#N/A</v>
      </c>
      <c r="AB69" s="9" t="e">
        <f>VLOOKUP($B69, 'Home Field Adv'!$A$2:$I$31, 9, FALSE)</f>
        <v>#N/A</v>
      </c>
      <c r="AC69" s="9" t="e">
        <f>VLOOKUP($C69, FanGraphs_Standings[[Abbreviation]:[2024 Year to Date G]], 2, FALSE)</f>
        <v>#N/A</v>
      </c>
      <c r="AD69" s="9" t="e">
        <f>VLOOKUP($E69, 'SP Per G'!$A$2:$D$1380, 3, FALSE)</f>
        <v>#N/A</v>
      </c>
      <c r="AE69" s="9" t="e">
        <f>VLOOKUP($E69, 'SP Per G'!$A$2:$D$1380, 4, FALSE)</f>
        <v>#N/A</v>
      </c>
      <c r="AF69" s="9" t="e">
        <f>VLOOKUP($E69, Individual_Pitching___Dashboard[], 18, FALSE)</f>
        <v>#N/A</v>
      </c>
      <c r="AG69" s="9" t="e">
        <f>VLOOKUP($E69, Individual_Pitching___Dashboard[], 20, FALSE)</f>
        <v>#N/A</v>
      </c>
      <c r="AH69" s="9" t="e">
        <f>VLOOKUP($E69, Individual_Pitching___Advanced[], 21,FALSE)</f>
        <v>#N/A</v>
      </c>
      <c r="AI69" s="9" t="e">
        <f>VLOOKUP($C69, 'Team Per G'!$A$2:$G$31, 7, FALSE)</f>
        <v>#N/A</v>
      </c>
      <c r="AJ69" s="9" t="e">
        <f>VLOOKUP($C69, 'FanGraphs - Team WAR Projected'!$B$2:$E$31, 3, FALSE)/162</f>
        <v>#N/A</v>
      </c>
      <c r="AK69" s="9" t="e">
        <f>VLOOKUP($C69, Team_Pitching___Advanced[[Team]:[xFIP]], 19,FALSE)</f>
        <v>#N/A</v>
      </c>
      <c r="AL69" s="9" t="e">
        <f>VLOOKUP($C69, Team_Pitching___Advanced[], 20, FALSE)</f>
        <v>#N/A</v>
      </c>
      <c r="AM69" s="9" t="e">
        <f>VLOOKUP($C69, Team_Batting___Dashboard[[Team]:[wOBA]], 16, FALSE)</f>
        <v>#N/A</v>
      </c>
      <c r="AN69" s="9" t="e">
        <f>VLOOKUP($C69, Team_Batting___Advanced[[Team]:[OPS]], 9, FALSE)</f>
        <v>#N/A</v>
      </c>
      <c r="AO69" s="9" t="e">
        <f>VLOOKUP($C69, Team_Batting___Advanced[], 19, FALSE)</f>
        <v>#N/A</v>
      </c>
      <c r="AP69" s="9" t="e">
        <f>VLOOKUP($C69, 'Team Per G'!$A$2:$G$31, 3, FALSE)</f>
        <v>#N/A</v>
      </c>
      <c r="AQ69" s="9" t="e">
        <f>VLOOKUP($C69, 'Team Per G'!$A$2:$G$31, 5, FALSE)</f>
        <v>#N/A</v>
      </c>
      <c r="AR69" s="9" t="e">
        <f>VLOOKUP($C69, 'Team Per G'!$A$2:$G$31, 4, FALSE)</f>
        <v>#N/A</v>
      </c>
      <c r="AS69" s="9" t="e">
        <f>VLOOKUP($C69, Team_Batting___Dashboard[], 22, FALSE)/$AC69</f>
        <v>#N/A</v>
      </c>
      <c r="AT69" s="9" t="e">
        <f>VLOOKUP($C69, 'FanGraphs - Team WAR Projected'!$B$2:$E$31, 4, FALSE)/162</f>
        <v>#N/A</v>
      </c>
      <c r="AU69" s="9" t="e">
        <f>VLOOKUP($C69, FanGraphs_Standings[[Abbreviation]:[2024 Year to Date RS/G]], 6, FALSE)/$AC69</f>
        <v>#N/A</v>
      </c>
      <c r="AV69" s="9" t="e">
        <f>VLOOKUP($C69, FanGraphs_Standings[[Abbreviation]:[2024 Projected Full Season RDif]], 19, FALSE)/162</f>
        <v>#N/A</v>
      </c>
      <c r="AW69" s="9" t="e">
        <f>VLOOKUP($C69, FanGraphs_Standings[[Abbreviation]:[2024 Projected Full Season RDif]], 5, FALSE)</f>
        <v>#N/A</v>
      </c>
      <c r="AX69" s="9" t="e">
        <f>VLOOKUP($C69, FanGraphs_Standings[[Abbreviation]:[2024 Projected Full Season W%]], 18, FALSE)</f>
        <v>#N/A</v>
      </c>
      <c r="AY69" s="9" t="e">
        <f>VLOOKUP($C69, 'Home Field Adv'!$A$2:$K$31, 11, FALSE)</f>
        <v>#N/A</v>
      </c>
      <c r="BB69" s="5" t="str">
        <f t="shared" si="4"/>
        <v/>
      </c>
      <c r="BC69" s="5" t="str">
        <f t="shared" si="5"/>
        <v/>
      </c>
      <c r="BD69" s="5" t="str">
        <f t="shared" si="6"/>
        <v/>
      </c>
    </row>
    <row r="70" spans="6:56" x14ac:dyDescent="0.45">
      <c r="F70" s="9" t="e">
        <f>VLOOKUP($B70, FanGraphs_Standings[[Abbreviation]:[2024 Year to Date G]], 2, FALSE)</f>
        <v>#N/A</v>
      </c>
      <c r="G70" s="9" t="e">
        <f>IF(ISERR(VLOOKUP($D70, 'SP Per G'!$A$2:$D$1380, 3, FALSE)), L70, VLOOKUP($D70, 'SP Per G'!$A$2:$D$1380, 3, FALSE))</f>
        <v>#N/A</v>
      </c>
      <c r="H70" s="9" t="e">
        <f>VLOOKUP($D70, 'SP Per G'!$A$2:$D$1380, 4, FALSE)</f>
        <v>#N/A</v>
      </c>
      <c r="I70" s="9" t="e">
        <f>VLOOKUP($D70, Individual_Pitching___Dashboard[], 18, FALSE)</f>
        <v>#N/A</v>
      </c>
      <c r="J70" s="9" t="e">
        <f>VLOOKUP($D70, Individual_Pitching___Dashboard[], 20, FALSE)</f>
        <v>#N/A</v>
      </c>
      <c r="K70" s="9" t="e">
        <f>VLOOKUP($D70, Individual_Pitching___Advanced[], 21,FALSE)</f>
        <v>#N/A</v>
      </c>
      <c r="L70" s="9" t="e">
        <f>VLOOKUP($B70, 'Team Per G'!$A$2:$G$31, 7, FALSE)</f>
        <v>#N/A</v>
      </c>
      <c r="M70" s="9" t="e">
        <f>VLOOKUP($B70, 'FanGraphs - Team WAR Projected'!$B$2:$E$31, 3, FALSE)/162</f>
        <v>#N/A</v>
      </c>
      <c r="N70" s="9" t="e">
        <f>VLOOKUP($B70, Team_Pitching___Advanced[[Team]:[xFIP]], 19,FALSE)</f>
        <v>#N/A</v>
      </c>
      <c r="O70" s="9" t="e">
        <f>VLOOKUP($B70, Team_Pitching___Advanced[], 20, FALSE)</f>
        <v>#N/A</v>
      </c>
      <c r="P70" s="9" t="e">
        <f>VLOOKUP($B70, Team_Batting___Dashboard[[Team]:[wOBA]], 16, FALSE)</f>
        <v>#N/A</v>
      </c>
      <c r="Q70" s="9" t="e">
        <f>VLOOKUP($B70, Team_Batting___Advanced[[Team]:[OPS]], 9, FALSE)</f>
        <v>#N/A</v>
      </c>
      <c r="R70" s="9" t="e">
        <f>VLOOKUP($B70, Team_Batting___Advanced[], 19, FALSE)</f>
        <v>#N/A</v>
      </c>
      <c r="S70" s="9" t="e">
        <f>VLOOKUP($B70, 'Team Per G'!$A$2:$G$31, 3, FALSE)</f>
        <v>#N/A</v>
      </c>
      <c r="T70" s="9" t="e">
        <f>VLOOKUP($B70, 'Team Per G'!$A$2:$G$31, 5, FALSE)</f>
        <v>#N/A</v>
      </c>
      <c r="U70" s="9" t="e">
        <f>VLOOKUP($B70, 'Team Per G'!$A$2:$G$31, 4, FALSE)</f>
        <v>#N/A</v>
      </c>
      <c r="V70" s="9" t="e">
        <f>VLOOKUP($B70, Team_Batting___Dashboard[], 22, FALSE)/$F70</f>
        <v>#N/A</v>
      </c>
      <c r="W70" s="9" t="e">
        <f>VLOOKUP($B70, 'FanGraphs - Team WAR Projected'!$B$2:$E$31, 4, FALSE)/162</f>
        <v>#N/A</v>
      </c>
      <c r="X70" s="9" t="e">
        <f>VLOOKUP($B70, FanGraphs_Standings[[Abbreviation]:[2024 Year to Date RS/G]], 6, FALSE)/$F70</f>
        <v>#N/A</v>
      </c>
      <c r="Y70" s="9" t="e">
        <f>VLOOKUP($B70, FanGraphs_Standings[[Abbreviation]:[2024 Projected Full Season RDif]], 19, FALSE)/162</f>
        <v>#N/A</v>
      </c>
      <c r="Z70" s="9" t="e">
        <f>VLOOKUP($B70, FanGraphs_Standings[[Abbreviation]:[2024 Projected Full Season RDif]], 5, FALSE)</f>
        <v>#N/A</v>
      </c>
      <c r="AA70" s="9" t="e">
        <f>VLOOKUP($B70, FanGraphs_Standings[[Abbreviation]:[2024 Projected Full Season W%]], 18, FALSE)</f>
        <v>#N/A</v>
      </c>
      <c r="AB70" s="9" t="e">
        <f>VLOOKUP($B70, 'Home Field Adv'!$A$2:$I$31, 9, FALSE)</f>
        <v>#N/A</v>
      </c>
      <c r="AC70" s="9" t="e">
        <f>VLOOKUP($C70, FanGraphs_Standings[[Abbreviation]:[2024 Year to Date G]], 2, FALSE)</f>
        <v>#N/A</v>
      </c>
      <c r="AD70" s="9" t="e">
        <f>VLOOKUP($E70, 'SP Per G'!$A$2:$D$1380, 3, FALSE)</f>
        <v>#N/A</v>
      </c>
      <c r="AE70" s="9" t="e">
        <f>VLOOKUP($E70, 'SP Per G'!$A$2:$D$1380, 4, FALSE)</f>
        <v>#N/A</v>
      </c>
      <c r="AF70" s="9" t="e">
        <f>VLOOKUP($E70, Individual_Pitching___Dashboard[], 18, FALSE)</f>
        <v>#N/A</v>
      </c>
      <c r="AG70" s="9" t="e">
        <f>VLOOKUP($E70, Individual_Pitching___Dashboard[], 20, FALSE)</f>
        <v>#N/A</v>
      </c>
      <c r="AH70" s="9" t="e">
        <f>VLOOKUP($E70, Individual_Pitching___Advanced[], 21,FALSE)</f>
        <v>#N/A</v>
      </c>
      <c r="AI70" s="9" t="e">
        <f>VLOOKUP($C70, 'Team Per G'!$A$2:$G$31, 7, FALSE)</f>
        <v>#N/A</v>
      </c>
      <c r="AJ70" s="9" t="e">
        <f>VLOOKUP($C70, 'FanGraphs - Team WAR Projected'!$B$2:$E$31, 3, FALSE)/162</f>
        <v>#N/A</v>
      </c>
      <c r="AK70" s="9" t="e">
        <f>VLOOKUP($C70, Team_Pitching___Advanced[[Team]:[xFIP]], 19,FALSE)</f>
        <v>#N/A</v>
      </c>
      <c r="AL70" s="9" t="e">
        <f>VLOOKUP($C70, Team_Pitching___Advanced[], 20, FALSE)</f>
        <v>#N/A</v>
      </c>
      <c r="AM70" s="9" t="e">
        <f>VLOOKUP($C70, Team_Batting___Dashboard[[Team]:[wOBA]], 16, FALSE)</f>
        <v>#N/A</v>
      </c>
      <c r="AN70" s="9" t="e">
        <f>VLOOKUP($C70, Team_Batting___Advanced[[Team]:[OPS]], 9, FALSE)</f>
        <v>#N/A</v>
      </c>
      <c r="AO70" s="9" t="e">
        <f>VLOOKUP($C70, Team_Batting___Advanced[], 19, FALSE)</f>
        <v>#N/A</v>
      </c>
      <c r="AP70" s="9" t="e">
        <f>VLOOKUP($C70, 'Team Per G'!$A$2:$G$31, 3, FALSE)</f>
        <v>#N/A</v>
      </c>
      <c r="AQ70" s="9" t="e">
        <f>VLOOKUP($C70, 'Team Per G'!$A$2:$G$31, 5, FALSE)</f>
        <v>#N/A</v>
      </c>
      <c r="AR70" s="9" t="e">
        <f>VLOOKUP($C70, 'Team Per G'!$A$2:$G$31, 4, FALSE)</f>
        <v>#N/A</v>
      </c>
      <c r="AS70" s="9" t="e">
        <f>VLOOKUP($C70, Team_Batting___Dashboard[], 22, FALSE)/$AC70</f>
        <v>#N/A</v>
      </c>
      <c r="AT70" s="9" t="e">
        <f>VLOOKUP($C70, 'FanGraphs - Team WAR Projected'!$B$2:$E$31, 4, FALSE)/162</f>
        <v>#N/A</v>
      </c>
      <c r="AU70" s="9" t="e">
        <f>VLOOKUP($C70, FanGraphs_Standings[[Abbreviation]:[2024 Year to Date RS/G]], 6, FALSE)/$AC70</f>
        <v>#N/A</v>
      </c>
      <c r="AV70" s="9" t="e">
        <f>VLOOKUP($C70, FanGraphs_Standings[[Abbreviation]:[2024 Projected Full Season RDif]], 19, FALSE)/162</f>
        <v>#N/A</v>
      </c>
      <c r="AW70" s="9" t="e">
        <f>VLOOKUP($C70, FanGraphs_Standings[[Abbreviation]:[2024 Projected Full Season RDif]], 5, FALSE)</f>
        <v>#N/A</v>
      </c>
      <c r="AX70" s="9" t="e">
        <f>VLOOKUP($C70, FanGraphs_Standings[[Abbreviation]:[2024 Projected Full Season W%]], 18, FALSE)</f>
        <v>#N/A</v>
      </c>
      <c r="AY70" s="9" t="e">
        <f>VLOOKUP($C70, 'Home Field Adv'!$A$2:$K$31, 11, FALSE)</f>
        <v>#N/A</v>
      </c>
      <c r="BB70" s="5" t="str">
        <f t="shared" si="4"/>
        <v/>
      </c>
      <c r="BC70" s="5" t="str">
        <f t="shared" si="5"/>
        <v/>
      </c>
      <c r="BD70" s="5" t="str">
        <f t="shared" si="6"/>
        <v/>
      </c>
    </row>
    <row r="71" spans="6:56" x14ac:dyDescent="0.45">
      <c r="F71" s="9" t="e">
        <f>VLOOKUP($B71, FanGraphs_Standings[[Abbreviation]:[2024 Year to Date G]], 2, FALSE)</f>
        <v>#N/A</v>
      </c>
      <c r="G71" s="9" t="e">
        <f>IF(ISERR(VLOOKUP($D71, 'SP Per G'!$A$2:$D$1380, 3, FALSE)), L71, VLOOKUP($D71, 'SP Per G'!$A$2:$D$1380, 3, FALSE))</f>
        <v>#N/A</v>
      </c>
      <c r="H71" s="9" t="e">
        <f>VLOOKUP($D71, 'SP Per G'!$A$2:$D$1380, 4, FALSE)</f>
        <v>#N/A</v>
      </c>
      <c r="I71" s="9" t="e">
        <f>VLOOKUP($D71, Individual_Pitching___Dashboard[], 18, FALSE)</f>
        <v>#N/A</v>
      </c>
      <c r="J71" s="9" t="e">
        <f>VLOOKUP($D71, Individual_Pitching___Dashboard[], 20, FALSE)</f>
        <v>#N/A</v>
      </c>
      <c r="K71" s="9" t="e">
        <f>VLOOKUP($D71, Individual_Pitching___Advanced[], 21,FALSE)</f>
        <v>#N/A</v>
      </c>
      <c r="L71" s="9" t="e">
        <f>VLOOKUP($B71, 'Team Per G'!$A$2:$G$31, 7, FALSE)</f>
        <v>#N/A</v>
      </c>
      <c r="M71" s="9" t="e">
        <f>VLOOKUP($B71, 'FanGraphs - Team WAR Projected'!$B$2:$E$31, 3, FALSE)/162</f>
        <v>#N/A</v>
      </c>
      <c r="N71" s="9" t="e">
        <f>VLOOKUP($B71, Team_Pitching___Advanced[[Team]:[xFIP]], 19,FALSE)</f>
        <v>#N/A</v>
      </c>
      <c r="O71" s="9" t="e">
        <f>VLOOKUP($B71, Team_Pitching___Advanced[], 20, FALSE)</f>
        <v>#N/A</v>
      </c>
      <c r="P71" s="9" t="e">
        <f>VLOOKUP($B71, Team_Batting___Dashboard[[Team]:[wOBA]], 16, FALSE)</f>
        <v>#N/A</v>
      </c>
      <c r="Q71" s="9" t="e">
        <f>VLOOKUP($B71, Team_Batting___Advanced[[Team]:[OPS]], 9, FALSE)</f>
        <v>#N/A</v>
      </c>
      <c r="R71" s="9" t="e">
        <f>VLOOKUP($B71, Team_Batting___Advanced[], 19, FALSE)</f>
        <v>#N/A</v>
      </c>
      <c r="S71" s="9" t="e">
        <f>VLOOKUP($B71, 'Team Per G'!$A$2:$G$31, 3, FALSE)</f>
        <v>#N/A</v>
      </c>
      <c r="T71" s="9" t="e">
        <f>VLOOKUP($B71, 'Team Per G'!$A$2:$G$31, 5, FALSE)</f>
        <v>#N/A</v>
      </c>
      <c r="U71" s="9" t="e">
        <f>VLOOKUP($B71, 'Team Per G'!$A$2:$G$31, 4, FALSE)</f>
        <v>#N/A</v>
      </c>
      <c r="V71" s="9" t="e">
        <f>VLOOKUP($B71, Team_Batting___Dashboard[], 22, FALSE)/$F71</f>
        <v>#N/A</v>
      </c>
      <c r="W71" s="9" t="e">
        <f>VLOOKUP($B71, 'FanGraphs - Team WAR Projected'!$B$2:$E$31, 4, FALSE)/162</f>
        <v>#N/A</v>
      </c>
      <c r="X71" s="9" t="e">
        <f>VLOOKUP($B71, FanGraphs_Standings[[Abbreviation]:[2024 Year to Date RS/G]], 6, FALSE)/$F71</f>
        <v>#N/A</v>
      </c>
      <c r="Y71" s="9" t="e">
        <f>VLOOKUP($B71, FanGraphs_Standings[[Abbreviation]:[2024 Projected Full Season RDif]], 19, FALSE)/162</f>
        <v>#N/A</v>
      </c>
      <c r="Z71" s="9" t="e">
        <f>VLOOKUP($B71, FanGraphs_Standings[[Abbreviation]:[2024 Projected Full Season RDif]], 5, FALSE)</f>
        <v>#N/A</v>
      </c>
      <c r="AA71" s="9" t="e">
        <f>VLOOKUP($B71, FanGraphs_Standings[[Abbreviation]:[2024 Projected Full Season W%]], 18, FALSE)</f>
        <v>#N/A</v>
      </c>
      <c r="AB71" s="9" t="e">
        <f>VLOOKUP($B71, 'Home Field Adv'!$A$2:$I$31, 9, FALSE)</f>
        <v>#N/A</v>
      </c>
      <c r="AC71" s="9" t="e">
        <f>VLOOKUP($C71, FanGraphs_Standings[[Abbreviation]:[2024 Year to Date G]], 2, FALSE)</f>
        <v>#N/A</v>
      </c>
      <c r="AD71" s="9" t="e">
        <f>VLOOKUP($E71, 'SP Per G'!$A$2:$D$1380, 3, FALSE)</f>
        <v>#N/A</v>
      </c>
      <c r="AE71" s="9" t="e">
        <f>VLOOKUP($E71, 'SP Per G'!$A$2:$D$1380, 4, FALSE)</f>
        <v>#N/A</v>
      </c>
      <c r="AF71" s="9" t="e">
        <f>VLOOKUP($E71, Individual_Pitching___Dashboard[], 18, FALSE)</f>
        <v>#N/A</v>
      </c>
      <c r="AG71" s="9" t="e">
        <f>VLOOKUP($E71, Individual_Pitching___Dashboard[], 20, FALSE)</f>
        <v>#N/A</v>
      </c>
      <c r="AH71" s="9" t="e">
        <f>VLOOKUP($E71, Individual_Pitching___Advanced[], 21,FALSE)</f>
        <v>#N/A</v>
      </c>
      <c r="AI71" s="9" t="e">
        <f>VLOOKUP($C71, 'Team Per G'!$A$2:$G$31, 7, FALSE)</f>
        <v>#N/A</v>
      </c>
      <c r="AJ71" s="9" t="e">
        <f>VLOOKUP($C71, 'FanGraphs - Team WAR Projected'!$B$2:$E$31, 3, FALSE)/162</f>
        <v>#N/A</v>
      </c>
      <c r="AK71" s="9" t="e">
        <f>VLOOKUP($C71, Team_Pitching___Advanced[[Team]:[xFIP]], 19,FALSE)</f>
        <v>#N/A</v>
      </c>
      <c r="AL71" s="9" t="e">
        <f>VLOOKUP($C71, Team_Pitching___Advanced[], 20, FALSE)</f>
        <v>#N/A</v>
      </c>
      <c r="AM71" s="9" t="e">
        <f>VLOOKUP($C71, Team_Batting___Dashboard[[Team]:[wOBA]], 16, FALSE)</f>
        <v>#N/A</v>
      </c>
      <c r="AN71" s="9" t="e">
        <f>VLOOKUP($C71, Team_Batting___Advanced[[Team]:[OPS]], 9, FALSE)</f>
        <v>#N/A</v>
      </c>
      <c r="AO71" s="9" t="e">
        <f>VLOOKUP($C71, Team_Batting___Advanced[], 19, FALSE)</f>
        <v>#N/A</v>
      </c>
      <c r="AP71" s="9" t="e">
        <f>VLOOKUP($C71, 'Team Per G'!$A$2:$G$31, 3, FALSE)</f>
        <v>#N/A</v>
      </c>
      <c r="AQ71" s="9" t="e">
        <f>VLOOKUP($C71, 'Team Per G'!$A$2:$G$31, 5, FALSE)</f>
        <v>#N/A</v>
      </c>
      <c r="AR71" s="9" t="e">
        <f>VLOOKUP($C71, 'Team Per G'!$A$2:$G$31, 4, FALSE)</f>
        <v>#N/A</v>
      </c>
      <c r="AS71" s="9" t="e">
        <f>VLOOKUP($C71, Team_Batting___Dashboard[], 22, FALSE)/$AC71</f>
        <v>#N/A</v>
      </c>
      <c r="AT71" s="9" t="e">
        <f>VLOOKUP($C71, 'FanGraphs - Team WAR Projected'!$B$2:$E$31, 4, FALSE)/162</f>
        <v>#N/A</v>
      </c>
      <c r="AU71" s="9" t="e">
        <f>VLOOKUP($C71, FanGraphs_Standings[[Abbreviation]:[2024 Year to Date RS/G]], 6, FALSE)/$AC71</f>
        <v>#N/A</v>
      </c>
      <c r="AV71" s="9" t="e">
        <f>VLOOKUP($C71, FanGraphs_Standings[[Abbreviation]:[2024 Projected Full Season RDif]], 19, FALSE)/162</f>
        <v>#N/A</v>
      </c>
      <c r="AW71" s="9" t="e">
        <f>VLOOKUP($C71, FanGraphs_Standings[[Abbreviation]:[2024 Projected Full Season RDif]], 5, FALSE)</f>
        <v>#N/A</v>
      </c>
      <c r="AX71" s="9" t="e">
        <f>VLOOKUP($C71, FanGraphs_Standings[[Abbreviation]:[2024 Projected Full Season W%]], 18, FALSE)</f>
        <v>#N/A</v>
      </c>
      <c r="AY71" s="9" t="e">
        <f>VLOOKUP($C71, 'Home Field Adv'!$A$2:$K$31, 11, FALSE)</f>
        <v>#N/A</v>
      </c>
      <c r="BB71" s="5" t="str">
        <f t="shared" si="4"/>
        <v/>
      </c>
      <c r="BC71" s="5" t="str">
        <f t="shared" si="5"/>
        <v/>
      </c>
      <c r="BD71" s="5" t="str">
        <f t="shared" si="6"/>
        <v/>
      </c>
    </row>
    <row r="72" spans="6:56" x14ac:dyDescent="0.45">
      <c r="F72" s="9" t="e">
        <f>VLOOKUP($B72, FanGraphs_Standings[[Abbreviation]:[2024 Year to Date G]], 2, FALSE)</f>
        <v>#N/A</v>
      </c>
      <c r="G72" s="9" t="e">
        <f>IF(ISERR(VLOOKUP($D72, 'SP Per G'!$A$2:$D$1380, 3, FALSE)), L72, VLOOKUP($D72, 'SP Per G'!$A$2:$D$1380, 3, FALSE))</f>
        <v>#N/A</v>
      </c>
      <c r="H72" s="9" t="e">
        <f>VLOOKUP($D72, 'SP Per G'!$A$2:$D$1380, 4, FALSE)</f>
        <v>#N/A</v>
      </c>
      <c r="I72" s="9" t="e">
        <f>VLOOKUP($D72, Individual_Pitching___Dashboard[], 18, FALSE)</f>
        <v>#N/A</v>
      </c>
      <c r="J72" s="9" t="e">
        <f>VLOOKUP($D72, Individual_Pitching___Dashboard[], 20, FALSE)</f>
        <v>#N/A</v>
      </c>
      <c r="K72" s="9" t="e">
        <f>VLOOKUP($D72, Individual_Pitching___Advanced[], 21,FALSE)</f>
        <v>#N/A</v>
      </c>
      <c r="L72" s="9" t="e">
        <f>VLOOKUP($B72, 'Team Per G'!$A$2:$G$31, 7, FALSE)</f>
        <v>#N/A</v>
      </c>
      <c r="M72" s="9" t="e">
        <f>VLOOKUP($B72, 'FanGraphs - Team WAR Projected'!$B$2:$E$31, 3, FALSE)/162</f>
        <v>#N/A</v>
      </c>
      <c r="N72" s="9" t="e">
        <f>VLOOKUP($B72, Team_Pitching___Advanced[[Team]:[xFIP]], 19,FALSE)</f>
        <v>#N/A</v>
      </c>
      <c r="O72" s="9" t="e">
        <f>VLOOKUP($B72, Team_Pitching___Advanced[], 20, FALSE)</f>
        <v>#N/A</v>
      </c>
      <c r="P72" s="9" t="e">
        <f>VLOOKUP($B72, Team_Batting___Dashboard[[Team]:[wOBA]], 16, FALSE)</f>
        <v>#N/A</v>
      </c>
      <c r="Q72" s="9" t="e">
        <f>VLOOKUP($B72, Team_Batting___Advanced[[Team]:[OPS]], 9, FALSE)</f>
        <v>#N/A</v>
      </c>
      <c r="R72" s="9" t="e">
        <f>VLOOKUP($B72, Team_Batting___Advanced[], 19, FALSE)</f>
        <v>#N/A</v>
      </c>
      <c r="S72" s="9" t="e">
        <f>VLOOKUP($B72, 'Team Per G'!$A$2:$G$31, 3, FALSE)</f>
        <v>#N/A</v>
      </c>
      <c r="T72" s="9" t="e">
        <f>VLOOKUP($B72, 'Team Per G'!$A$2:$G$31, 5, FALSE)</f>
        <v>#N/A</v>
      </c>
      <c r="U72" s="9" t="e">
        <f>VLOOKUP($B72, 'Team Per G'!$A$2:$G$31, 4, FALSE)</f>
        <v>#N/A</v>
      </c>
      <c r="V72" s="9" t="e">
        <f>VLOOKUP($B72, Team_Batting___Dashboard[], 22, FALSE)/$F72</f>
        <v>#N/A</v>
      </c>
      <c r="W72" s="9" t="e">
        <f>VLOOKUP($B72, 'FanGraphs - Team WAR Projected'!$B$2:$E$31, 4, FALSE)/162</f>
        <v>#N/A</v>
      </c>
      <c r="X72" s="9" t="e">
        <f>VLOOKUP($B72, FanGraphs_Standings[[Abbreviation]:[2024 Year to Date RS/G]], 6, FALSE)/$F72</f>
        <v>#N/A</v>
      </c>
      <c r="Y72" s="9" t="e">
        <f>VLOOKUP($B72, FanGraphs_Standings[[Abbreviation]:[2024 Projected Full Season RDif]], 19, FALSE)/162</f>
        <v>#N/A</v>
      </c>
      <c r="Z72" s="9" t="e">
        <f>VLOOKUP($B72, FanGraphs_Standings[[Abbreviation]:[2024 Projected Full Season RDif]], 5, FALSE)</f>
        <v>#N/A</v>
      </c>
      <c r="AA72" s="9" t="e">
        <f>VLOOKUP($B72, FanGraphs_Standings[[Abbreviation]:[2024 Projected Full Season W%]], 18, FALSE)</f>
        <v>#N/A</v>
      </c>
      <c r="AB72" s="9" t="e">
        <f>VLOOKUP($B72, 'Home Field Adv'!$A$2:$I$31, 9, FALSE)</f>
        <v>#N/A</v>
      </c>
      <c r="AC72" s="9" t="e">
        <f>VLOOKUP($C72, FanGraphs_Standings[[Abbreviation]:[2024 Year to Date G]], 2, FALSE)</f>
        <v>#N/A</v>
      </c>
      <c r="AD72" s="9" t="e">
        <f>VLOOKUP($E72, 'SP Per G'!$A$2:$D$1380, 3, FALSE)</f>
        <v>#N/A</v>
      </c>
      <c r="AE72" s="9" t="e">
        <f>VLOOKUP($E72, 'SP Per G'!$A$2:$D$1380, 4, FALSE)</f>
        <v>#N/A</v>
      </c>
      <c r="AF72" s="9" t="e">
        <f>VLOOKUP($E72, Individual_Pitching___Dashboard[], 18, FALSE)</f>
        <v>#N/A</v>
      </c>
      <c r="AG72" s="9" t="e">
        <f>VLOOKUP($E72, Individual_Pitching___Dashboard[], 20, FALSE)</f>
        <v>#N/A</v>
      </c>
      <c r="AH72" s="9" t="e">
        <f>VLOOKUP($E72, Individual_Pitching___Advanced[], 21,FALSE)</f>
        <v>#N/A</v>
      </c>
      <c r="AI72" s="9" t="e">
        <f>VLOOKUP($C72, 'Team Per G'!$A$2:$G$31, 7, FALSE)</f>
        <v>#N/A</v>
      </c>
      <c r="AJ72" s="9" t="e">
        <f>VLOOKUP($C72, 'FanGraphs - Team WAR Projected'!$B$2:$E$31, 3, FALSE)/162</f>
        <v>#N/A</v>
      </c>
      <c r="AK72" s="9" t="e">
        <f>VLOOKUP($C72, Team_Pitching___Advanced[[Team]:[xFIP]], 19,FALSE)</f>
        <v>#N/A</v>
      </c>
      <c r="AL72" s="9" t="e">
        <f>VLOOKUP($C72, Team_Pitching___Advanced[], 20, FALSE)</f>
        <v>#N/A</v>
      </c>
      <c r="AM72" s="9" t="e">
        <f>VLOOKUP($C72, Team_Batting___Dashboard[[Team]:[wOBA]], 16, FALSE)</f>
        <v>#N/A</v>
      </c>
      <c r="AN72" s="9" t="e">
        <f>VLOOKUP($C72, Team_Batting___Advanced[[Team]:[OPS]], 9, FALSE)</f>
        <v>#N/A</v>
      </c>
      <c r="AO72" s="9" t="e">
        <f>VLOOKUP($C72, Team_Batting___Advanced[], 19, FALSE)</f>
        <v>#N/A</v>
      </c>
      <c r="AP72" s="9" t="e">
        <f>VLOOKUP($C72, 'Team Per G'!$A$2:$G$31, 3, FALSE)</f>
        <v>#N/A</v>
      </c>
      <c r="AQ72" s="9" t="e">
        <f>VLOOKUP($C72, 'Team Per G'!$A$2:$G$31, 5, FALSE)</f>
        <v>#N/A</v>
      </c>
      <c r="AR72" s="9" t="e">
        <f>VLOOKUP($C72, 'Team Per G'!$A$2:$G$31, 4, FALSE)</f>
        <v>#N/A</v>
      </c>
      <c r="AS72" s="9" t="e">
        <f>VLOOKUP($C72, Team_Batting___Dashboard[], 22, FALSE)/$AC72</f>
        <v>#N/A</v>
      </c>
      <c r="AT72" s="9" t="e">
        <f>VLOOKUP($C72, 'FanGraphs - Team WAR Projected'!$B$2:$E$31, 4, FALSE)/162</f>
        <v>#N/A</v>
      </c>
      <c r="AU72" s="9" t="e">
        <f>VLOOKUP($C72, FanGraphs_Standings[[Abbreviation]:[2024 Year to Date RS/G]], 6, FALSE)/$AC72</f>
        <v>#N/A</v>
      </c>
      <c r="AV72" s="9" t="e">
        <f>VLOOKUP($C72, FanGraphs_Standings[[Abbreviation]:[2024 Projected Full Season RDif]], 19, FALSE)/162</f>
        <v>#N/A</v>
      </c>
      <c r="AW72" s="9" t="e">
        <f>VLOOKUP($C72, FanGraphs_Standings[[Abbreviation]:[2024 Projected Full Season RDif]], 5, FALSE)</f>
        <v>#N/A</v>
      </c>
      <c r="AX72" s="9" t="e">
        <f>VLOOKUP($C72, FanGraphs_Standings[[Abbreviation]:[2024 Projected Full Season W%]], 18, FALSE)</f>
        <v>#N/A</v>
      </c>
      <c r="AY72" s="9" t="e">
        <f>VLOOKUP($C72, 'Home Field Adv'!$A$2:$K$31, 11, FALSE)</f>
        <v>#N/A</v>
      </c>
      <c r="BB72" s="5" t="str">
        <f t="shared" si="4"/>
        <v/>
      </c>
      <c r="BC72" s="5" t="str">
        <f t="shared" si="5"/>
        <v/>
      </c>
      <c r="BD72" s="5" t="str">
        <f t="shared" si="6"/>
        <v/>
      </c>
    </row>
    <row r="73" spans="6:56" x14ac:dyDescent="0.45">
      <c r="F73" s="9" t="e">
        <f>VLOOKUP($B73, FanGraphs_Standings[[Abbreviation]:[2024 Year to Date G]], 2, FALSE)</f>
        <v>#N/A</v>
      </c>
      <c r="G73" s="9" t="e">
        <f>IF(ISERR(VLOOKUP($D73, 'SP Per G'!$A$2:$D$1380, 3, FALSE)), L73, VLOOKUP($D73, 'SP Per G'!$A$2:$D$1380, 3, FALSE))</f>
        <v>#N/A</v>
      </c>
      <c r="H73" s="9" t="e">
        <f>VLOOKUP($D73, 'SP Per G'!$A$2:$D$1380, 4, FALSE)</f>
        <v>#N/A</v>
      </c>
      <c r="I73" s="9" t="e">
        <f>VLOOKUP($D73, Individual_Pitching___Dashboard[], 18, FALSE)</f>
        <v>#N/A</v>
      </c>
      <c r="J73" s="9" t="e">
        <f>VLOOKUP($D73, Individual_Pitching___Dashboard[], 20, FALSE)</f>
        <v>#N/A</v>
      </c>
      <c r="K73" s="9" t="e">
        <f>VLOOKUP($D73, Individual_Pitching___Advanced[], 21,FALSE)</f>
        <v>#N/A</v>
      </c>
      <c r="L73" s="9" t="e">
        <f>VLOOKUP($B73, 'Team Per G'!$A$2:$G$31, 7, FALSE)</f>
        <v>#N/A</v>
      </c>
      <c r="M73" s="9" t="e">
        <f>VLOOKUP($B73, 'FanGraphs - Team WAR Projected'!$B$2:$E$31, 3, FALSE)/162</f>
        <v>#N/A</v>
      </c>
      <c r="N73" s="9" t="e">
        <f>VLOOKUP($B73, Team_Pitching___Advanced[[Team]:[xFIP]], 19,FALSE)</f>
        <v>#N/A</v>
      </c>
      <c r="O73" s="9" t="e">
        <f>VLOOKUP($B73, Team_Pitching___Advanced[], 20, FALSE)</f>
        <v>#N/A</v>
      </c>
      <c r="P73" s="9" t="e">
        <f>VLOOKUP($B73, Team_Batting___Dashboard[[Team]:[wOBA]], 16, FALSE)</f>
        <v>#N/A</v>
      </c>
      <c r="Q73" s="9" t="e">
        <f>VLOOKUP($B73, Team_Batting___Advanced[[Team]:[OPS]], 9, FALSE)</f>
        <v>#N/A</v>
      </c>
      <c r="R73" s="9" t="e">
        <f>VLOOKUP($B73, Team_Batting___Advanced[], 19, FALSE)</f>
        <v>#N/A</v>
      </c>
      <c r="S73" s="9" t="e">
        <f>VLOOKUP($B73, 'Team Per G'!$A$2:$G$31, 3, FALSE)</f>
        <v>#N/A</v>
      </c>
      <c r="T73" s="9" t="e">
        <f>VLOOKUP($B73, 'Team Per G'!$A$2:$G$31, 5, FALSE)</f>
        <v>#N/A</v>
      </c>
      <c r="U73" s="9" t="e">
        <f>VLOOKUP($B73, 'Team Per G'!$A$2:$G$31, 4, FALSE)</f>
        <v>#N/A</v>
      </c>
      <c r="V73" s="9" t="e">
        <f>VLOOKUP($B73, Team_Batting___Dashboard[], 22, FALSE)/$F73</f>
        <v>#N/A</v>
      </c>
      <c r="W73" s="9" t="e">
        <f>VLOOKUP($B73, 'FanGraphs - Team WAR Projected'!$B$2:$E$31, 4, FALSE)/162</f>
        <v>#N/A</v>
      </c>
      <c r="X73" s="9" t="e">
        <f>VLOOKUP($B73, FanGraphs_Standings[[Abbreviation]:[2024 Year to Date RS/G]], 6, FALSE)/$F73</f>
        <v>#N/A</v>
      </c>
      <c r="Y73" s="9" t="e">
        <f>VLOOKUP($B73, FanGraphs_Standings[[Abbreviation]:[2024 Projected Full Season RDif]], 19, FALSE)/162</f>
        <v>#N/A</v>
      </c>
      <c r="Z73" s="9" t="e">
        <f>VLOOKUP($B73, FanGraphs_Standings[[Abbreviation]:[2024 Projected Full Season RDif]], 5, FALSE)</f>
        <v>#N/A</v>
      </c>
      <c r="AA73" s="9" t="e">
        <f>VLOOKUP($B73, FanGraphs_Standings[[Abbreviation]:[2024 Projected Full Season W%]], 18, FALSE)</f>
        <v>#N/A</v>
      </c>
      <c r="AB73" s="9" t="e">
        <f>VLOOKUP($B73, 'Home Field Adv'!$A$2:$I$31, 9, FALSE)</f>
        <v>#N/A</v>
      </c>
      <c r="AC73" s="9" t="e">
        <f>VLOOKUP($C73, FanGraphs_Standings[[Abbreviation]:[2024 Year to Date G]], 2, FALSE)</f>
        <v>#N/A</v>
      </c>
      <c r="AD73" s="9" t="e">
        <f>VLOOKUP($E73, 'SP Per G'!$A$2:$D$1380, 3, FALSE)</f>
        <v>#N/A</v>
      </c>
      <c r="AE73" s="9" t="e">
        <f>VLOOKUP($E73, 'SP Per G'!$A$2:$D$1380, 4, FALSE)</f>
        <v>#N/A</v>
      </c>
      <c r="AF73" s="9" t="e">
        <f>VLOOKUP($E73, Individual_Pitching___Dashboard[], 18, FALSE)</f>
        <v>#N/A</v>
      </c>
      <c r="AG73" s="9" t="e">
        <f>VLOOKUP($E73, Individual_Pitching___Dashboard[], 20, FALSE)</f>
        <v>#N/A</v>
      </c>
      <c r="AH73" s="9" t="e">
        <f>VLOOKUP($E73, Individual_Pitching___Advanced[], 21,FALSE)</f>
        <v>#N/A</v>
      </c>
      <c r="AI73" s="9" t="e">
        <f>VLOOKUP($C73, 'Team Per G'!$A$2:$G$31, 7, FALSE)</f>
        <v>#N/A</v>
      </c>
      <c r="AJ73" s="9" t="e">
        <f>VLOOKUP($C73, 'FanGraphs - Team WAR Projected'!$B$2:$E$31, 3, FALSE)/162</f>
        <v>#N/A</v>
      </c>
      <c r="AK73" s="9" t="e">
        <f>VLOOKUP($C73, Team_Pitching___Advanced[[Team]:[xFIP]], 19,FALSE)</f>
        <v>#N/A</v>
      </c>
      <c r="AL73" s="9" t="e">
        <f>VLOOKUP($C73, Team_Pitching___Advanced[], 20, FALSE)</f>
        <v>#N/A</v>
      </c>
      <c r="AM73" s="9" t="e">
        <f>VLOOKUP($C73, Team_Batting___Dashboard[[Team]:[wOBA]], 16, FALSE)</f>
        <v>#N/A</v>
      </c>
      <c r="AN73" s="9" t="e">
        <f>VLOOKUP($C73, Team_Batting___Advanced[[Team]:[OPS]], 9, FALSE)</f>
        <v>#N/A</v>
      </c>
      <c r="AO73" s="9" t="e">
        <f>VLOOKUP($C73, Team_Batting___Advanced[], 19, FALSE)</f>
        <v>#N/A</v>
      </c>
      <c r="AP73" s="9" t="e">
        <f>VLOOKUP($C73, 'Team Per G'!$A$2:$G$31, 3, FALSE)</f>
        <v>#N/A</v>
      </c>
      <c r="AQ73" s="9" t="e">
        <f>VLOOKUP($C73, 'Team Per G'!$A$2:$G$31, 5, FALSE)</f>
        <v>#N/A</v>
      </c>
      <c r="AR73" s="9" t="e">
        <f>VLOOKUP($C73, 'Team Per G'!$A$2:$G$31, 4, FALSE)</f>
        <v>#N/A</v>
      </c>
      <c r="AS73" s="9" t="e">
        <f>VLOOKUP($C73, Team_Batting___Dashboard[], 22, FALSE)/$AC73</f>
        <v>#N/A</v>
      </c>
      <c r="AT73" s="9" t="e">
        <f>VLOOKUP($C73, 'FanGraphs - Team WAR Projected'!$B$2:$E$31, 4, FALSE)/162</f>
        <v>#N/A</v>
      </c>
      <c r="AU73" s="9" t="e">
        <f>VLOOKUP($C73, FanGraphs_Standings[[Abbreviation]:[2024 Year to Date RS/G]], 6, FALSE)/$AC73</f>
        <v>#N/A</v>
      </c>
      <c r="AV73" s="9" t="e">
        <f>VLOOKUP($C73, FanGraphs_Standings[[Abbreviation]:[2024 Projected Full Season RDif]], 19, FALSE)/162</f>
        <v>#N/A</v>
      </c>
      <c r="AW73" s="9" t="e">
        <f>VLOOKUP($C73, FanGraphs_Standings[[Abbreviation]:[2024 Projected Full Season RDif]], 5, FALSE)</f>
        <v>#N/A</v>
      </c>
      <c r="AX73" s="9" t="e">
        <f>VLOOKUP($C73, FanGraphs_Standings[[Abbreviation]:[2024 Projected Full Season W%]], 18, FALSE)</f>
        <v>#N/A</v>
      </c>
      <c r="AY73" s="9" t="e">
        <f>VLOOKUP($C73, 'Home Field Adv'!$A$2:$K$31, 11, FALSE)</f>
        <v>#N/A</v>
      </c>
      <c r="BB73" s="5" t="str">
        <f t="shared" si="4"/>
        <v/>
      </c>
      <c r="BC73" s="5" t="str">
        <f t="shared" si="5"/>
        <v/>
      </c>
      <c r="BD73" s="5" t="str">
        <f t="shared" si="6"/>
        <v/>
      </c>
    </row>
    <row r="74" spans="6:56" x14ac:dyDescent="0.45">
      <c r="F74" s="9" t="e">
        <f>VLOOKUP($B74, FanGraphs_Standings[[Abbreviation]:[2024 Year to Date G]], 2, FALSE)</f>
        <v>#N/A</v>
      </c>
      <c r="G74" s="9" t="e">
        <f>IF(ISERR(VLOOKUP($D74, 'SP Per G'!$A$2:$D$1380, 3, FALSE)), L74, VLOOKUP($D74, 'SP Per G'!$A$2:$D$1380, 3, FALSE))</f>
        <v>#N/A</v>
      </c>
      <c r="H74" s="9" t="e">
        <f>VLOOKUP($D74, 'SP Per G'!$A$2:$D$1380, 4, FALSE)</f>
        <v>#N/A</v>
      </c>
      <c r="I74" s="9" t="e">
        <f>VLOOKUP($D74, Individual_Pitching___Dashboard[], 18, FALSE)</f>
        <v>#N/A</v>
      </c>
      <c r="J74" s="9" t="e">
        <f>VLOOKUP($D74, Individual_Pitching___Dashboard[], 20, FALSE)</f>
        <v>#N/A</v>
      </c>
      <c r="K74" s="9" t="e">
        <f>VLOOKUP($D74, Individual_Pitching___Advanced[], 21,FALSE)</f>
        <v>#N/A</v>
      </c>
      <c r="L74" s="9" t="e">
        <f>VLOOKUP($B74, 'Team Per G'!$A$2:$G$31, 7, FALSE)</f>
        <v>#N/A</v>
      </c>
      <c r="M74" s="9" t="e">
        <f>VLOOKUP($B74, 'FanGraphs - Team WAR Projected'!$B$2:$E$31, 3, FALSE)/162</f>
        <v>#N/A</v>
      </c>
      <c r="N74" s="9" t="e">
        <f>VLOOKUP($B74, Team_Pitching___Advanced[[Team]:[xFIP]], 19,FALSE)</f>
        <v>#N/A</v>
      </c>
      <c r="O74" s="9" t="e">
        <f>VLOOKUP($B74, Team_Pitching___Advanced[], 20, FALSE)</f>
        <v>#N/A</v>
      </c>
      <c r="P74" s="9" t="e">
        <f>VLOOKUP($B74, Team_Batting___Dashboard[[Team]:[wOBA]], 16, FALSE)</f>
        <v>#N/A</v>
      </c>
      <c r="Q74" s="9" t="e">
        <f>VLOOKUP($B74, Team_Batting___Advanced[[Team]:[OPS]], 9, FALSE)</f>
        <v>#N/A</v>
      </c>
      <c r="R74" s="9" t="e">
        <f>VLOOKUP($B74, Team_Batting___Advanced[], 19, FALSE)</f>
        <v>#N/A</v>
      </c>
      <c r="S74" s="9" t="e">
        <f>VLOOKUP($B74, 'Team Per G'!$A$2:$G$31, 3, FALSE)</f>
        <v>#N/A</v>
      </c>
      <c r="T74" s="9" t="e">
        <f>VLOOKUP($B74, 'Team Per G'!$A$2:$G$31, 5, FALSE)</f>
        <v>#N/A</v>
      </c>
      <c r="U74" s="9" t="e">
        <f>VLOOKUP($B74, 'Team Per G'!$A$2:$G$31, 4, FALSE)</f>
        <v>#N/A</v>
      </c>
      <c r="V74" s="9" t="e">
        <f>VLOOKUP($B74, Team_Batting___Dashboard[], 22, FALSE)/$F74</f>
        <v>#N/A</v>
      </c>
      <c r="W74" s="9" t="e">
        <f>VLOOKUP($B74, 'FanGraphs - Team WAR Projected'!$B$2:$E$31, 4, FALSE)/162</f>
        <v>#N/A</v>
      </c>
      <c r="X74" s="9" t="e">
        <f>VLOOKUP($B74, FanGraphs_Standings[[Abbreviation]:[2024 Year to Date RS/G]], 6, FALSE)/$F74</f>
        <v>#N/A</v>
      </c>
      <c r="Y74" s="9" t="e">
        <f>VLOOKUP($B74, FanGraphs_Standings[[Abbreviation]:[2024 Projected Full Season RDif]], 19, FALSE)/162</f>
        <v>#N/A</v>
      </c>
      <c r="Z74" s="9" t="e">
        <f>VLOOKUP($B74, FanGraphs_Standings[[Abbreviation]:[2024 Projected Full Season RDif]], 5, FALSE)</f>
        <v>#N/A</v>
      </c>
      <c r="AA74" s="9" t="e">
        <f>VLOOKUP($B74, FanGraphs_Standings[[Abbreviation]:[2024 Projected Full Season W%]], 18, FALSE)</f>
        <v>#N/A</v>
      </c>
      <c r="AB74" s="9" t="e">
        <f>VLOOKUP($B74, 'Home Field Adv'!$A$2:$I$31, 9, FALSE)</f>
        <v>#N/A</v>
      </c>
      <c r="AC74" s="9" t="e">
        <f>VLOOKUP($C74, FanGraphs_Standings[[Abbreviation]:[2024 Year to Date G]], 2, FALSE)</f>
        <v>#N/A</v>
      </c>
      <c r="AD74" s="9" t="e">
        <f>VLOOKUP($E74, 'SP Per G'!$A$2:$D$1380, 3, FALSE)</f>
        <v>#N/A</v>
      </c>
      <c r="AE74" s="9" t="e">
        <f>VLOOKUP($E74, 'SP Per G'!$A$2:$D$1380, 4, FALSE)</f>
        <v>#N/A</v>
      </c>
      <c r="AF74" s="9" t="e">
        <f>VLOOKUP($E74, Individual_Pitching___Dashboard[], 18, FALSE)</f>
        <v>#N/A</v>
      </c>
      <c r="AG74" s="9" t="e">
        <f>VLOOKUP($E74, Individual_Pitching___Dashboard[], 20, FALSE)</f>
        <v>#N/A</v>
      </c>
      <c r="AH74" s="9" t="e">
        <f>VLOOKUP($E74, Individual_Pitching___Advanced[], 21,FALSE)</f>
        <v>#N/A</v>
      </c>
      <c r="AI74" s="9" t="e">
        <f>VLOOKUP($C74, 'Team Per G'!$A$2:$G$31, 7, FALSE)</f>
        <v>#N/A</v>
      </c>
      <c r="AJ74" s="9" t="e">
        <f>VLOOKUP($C74, 'FanGraphs - Team WAR Projected'!$B$2:$E$31, 3, FALSE)/162</f>
        <v>#N/A</v>
      </c>
      <c r="AK74" s="9" t="e">
        <f>VLOOKUP($C74, Team_Pitching___Advanced[[Team]:[xFIP]], 19,FALSE)</f>
        <v>#N/A</v>
      </c>
      <c r="AL74" s="9" t="e">
        <f>VLOOKUP($C74, Team_Pitching___Advanced[], 20, FALSE)</f>
        <v>#N/A</v>
      </c>
      <c r="AM74" s="9" t="e">
        <f>VLOOKUP($C74, Team_Batting___Dashboard[[Team]:[wOBA]], 16, FALSE)</f>
        <v>#N/A</v>
      </c>
      <c r="AN74" s="9" t="e">
        <f>VLOOKUP($C74, Team_Batting___Advanced[[Team]:[OPS]], 9, FALSE)</f>
        <v>#N/A</v>
      </c>
      <c r="AO74" s="9" t="e">
        <f>VLOOKUP($C74, Team_Batting___Advanced[], 19, FALSE)</f>
        <v>#N/A</v>
      </c>
      <c r="AP74" s="9" t="e">
        <f>VLOOKUP($C74, 'Team Per G'!$A$2:$G$31, 3, FALSE)</f>
        <v>#N/A</v>
      </c>
      <c r="AQ74" s="9" t="e">
        <f>VLOOKUP($C74, 'Team Per G'!$A$2:$G$31, 5, FALSE)</f>
        <v>#N/A</v>
      </c>
      <c r="AR74" s="9" t="e">
        <f>VLOOKUP($C74, 'Team Per G'!$A$2:$G$31, 4, FALSE)</f>
        <v>#N/A</v>
      </c>
      <c r="AS74" s="9" t="e">
        <f>VLOOKUP($C74, Team_Batting___Dashboard[], 22, FALSE)/$AC74</f>
        <v>#N/A</v>
      </c>
      <c r="AT74" s="9" t="e">
        <f>VLOOKUP($C74, 'FanGraphs - Team WAR Projected'!$B$2:$E$31, 4, FALSE)/162</f>
        <v>#N/A</v>
      </c>
      <c r="AU74" s="9" t="e">
        <f>VLOOKUP($C74, FanGraphs_Standings[[Abbreviation]:[2024 Year to Date RS/G]], 6, FALSE)/$AC74</f>
        <v>#N/A</v>
      </c>
      <c r="AV74" s="9" t="e">
        <f>VLOOKUP($C74, FanGraphs_Standings[[Abbreviation]:[2024 Projected Full Season RDif]], 19, FALSE)/162</f>
        <v>#N/A</v>
      </c>
      <c r="AW74" s="9" t="e">
        <f>VLOOKUP($C74, FanGraphs_Standings[[Abbreviation]:[2024 Projected Full Season RDif]], 5, FALSE)</f>
        <v>#N/A</v>
      </c>
      <c r="AX74" s="9" t="e">
        <f>VLOOKUP($C74, FanGraphs_Standings[[Abbreviation]:[2024 Projected Full Season W%]], 18, FALSE)</f>
        <v>#N/A</v>
      </c>
      <c r="AY74" s="9" t="e">
        <f>VLOOKUP($C74, 'Home Field Adv'!$A$2:$K$31, 11, FALSE)</f>
        <v>#N/A</v>
      </c>
      <c r="BB74" s="5" t="str">
        <f t="shared" si="4"/>
        <v/>
      </c>
      <c r="BC74" s="5" t="str">
        <f t="shared" si="5"/>
        <v/>
      </c>
      <c r="BD74" s="5" t="str">
        <f t="shared" si="6"/>
        <v/>
      </c>
    </row>
    <row r="75" spans="6:56" x14ac:dyDescent="0.45">
      <c r="F75" s="9" t="e">
        <f>VLOOKUP($B75, FanGraphs_Standings[[Abbreviation]:[2024 Year to Date G]], 2, FALSE)</f>
        <v>#N/A</v>
      </c>
      <c r="G75" s="9" t="e">
        <f>IF(ISERR(VLOOKUP($D75, 'SP Per G'!$A$2:$D$1380, 3, FALSE)), L75, VLOOKUP($D75, 'SP Per G'!$A$2:$D$1380, 3, FALSE))</f>
        <v>#N/A</v>
      </c>
      <c r="H75" s="9" t="e">
        <f>VLOOKUP($D75, 'SP Per G'!$A$2:$D$1380, 4, FALSE)</f>
        <v>#N/A</v>
      </c>
      <c r="I75" s="9" t="e">
        <f>VLOOKUP($D75, Individual_Pitching___Dashboard[], 18, FALSE)</f>
        <v>#N/A</v>
      </c>
      <c r="J75" s="9" t="e">
        <f>VLOOKUP($D75, Individual_Pitching___Dashboard[], 20, FALSE)</f>
        <v>#N/A</v>
      </c>
      <c r="K75" s="9" t="e">
        <f>VLOOKUP($D75, Individual_Pitching___Advanced[], 21,FALSE)</f>
        <v>#N/A</v>
      </c>
      <c r="L75" s="9" t="e">
        <f>VLOOKUP($B75, 'Team Per G'!$A$2:$G$31, 7, FALSE)</f>
        <v>#N/A</v>
      </c>
      <c r="M75" s="9" t="e">
        <f>VLOOKUP($B75, 'FanGraphs - Team WAR Projected'!$B$2:$E$31, 3, FALSE)/162</f>
        <v>#N/A</v>
      </c>
      <c r="N75" s="9" t="e">
        <f>VLOOKUP($B75, Team_Pitching___Advanced[[Team]:[xFIP]], 19,FALSE)</f>
        <v>#N/A</v>
      </c>
      <c r="O75" s="9" t="e">
        <f>VLOOKUP($B75, Team_Pitching___Advanced[], 20, FALSE)</f>
        <v>#N/A</v>
      </c>
      <c r="P75" s="9" t="e">
        <f>VLOOKUP($B75, Team_Batting___Dashboard[[Team]:[wOBA]], 16, FALSE)</f>
        <v>#N/A</v>
      </c>
      <c r="Q75" s="9" t="e">
        <f>VLOOKUP($B75, Team_Batting___Advanced[[Team]:[OPS]], 9, FALSE)</f>
        <v>#N/A</v>
      </c>
      <c r="R75" s="9" t="e">
        <f>VLOOKUP($B75, Team_Batting___Advanced[], 19, FALSE)</f>
        <v>#N/A</v>
      </c>
      <c r="S75" s="9" t="e">
        <f>VLOOKUP($B75, 'Team Per G'!$A$2:$G$31, 3, FALSE)</f>
        <v>#N/A</v>
      </c>
      <c r="T75" s="9" t="e">
        <f>VLOOKUP($B75, 'Team Per G'!$A$2:$G$31, 5, FALSE)</f>
        <v>#N/A</v>
      </c>
      <c r="U75" s="9" t="e">
        <f>VLOOKUP($B75, 'Team Per G'!$A$2:$G$31, 4, FALSE)</f>
        <v>#N/A</v>
      </c>
      <c r="V75" s="9" t="e">
        <f>VLOOKUP($B75, Team_Batting___Dashboard[], 22, FALSE)/$F75</f>
        <v>#N/A</v>
      </c>
      <c r="W75" s="9" t="e">
        <f>VLOOKUP($B75, 'FanGraphs - Team WAR Projected'!$B$2:$E$31, 4, FALSE)/162</f>
        <v>#N/A</v>
      </c>
      <c r="X75" s="9" t="e">
        <f>VLOOKUP($B75, FanGraphs_Standings[[Abbreviation]:[2024 Year to Date RS/G]], 6, FALSE)/$F75</f>
        <v>#N/A</v>
      </c>
      <c r="Y75" s="9" t="e">
        <f>VLOOKUP($B75, FanGraphs_Standings[[Abbreviation]:[2024 Projected Full Season RDif]], 19, FALSE)/162</f>
        <v>#N/A</v>
      </c>
      <c r="Z75" s="9" t="e">
        <f>VLOOKUP($B75, FanGraphs_Standings[[Abbreviation]:[2024 Projected Full Season RDif]], 5, FALSE)</f>
        <v>#N/A</v>
      </c>
      <c r="AA75" s="9" t="e">
        <f>VLOOKUP($B75, FanGraphs_Standings[[Abbreviation]:[2024 Projected Full Season W%]], 18, FALSE)</f>
        <v>#N/A</v>
      </c>
      <c r="AB75" s="9" t="e">
        <f>VLOOKUP($B75, 'Home Field Adv'!$A$2:$I$31, 9, FALSE)</f>
        <v>#N/A</v>
      </c>
      <c r="AC75" s="9" t="e">
        <f>VLOOKUP($C75, FanGraphs_Standings[[Abbreviation]:[2024 Year to Date G]], 2, FALSE)</f>
        <v>#N/A</v>
      </c>
      <c r="AD75" s="9" t="e">
        <f>VLOOKUP($E75, 'SP Per G'!$A$2:$D$1380, 3, FALSE)</f>
        <v>#N/A</v>
      </c>
      <c r="AE75" s="9" t="e">
        <f>VLOOKUP($E75, 'SP Per G'!$A$2:$D$1380, 4, FALSE)</f>
        <v>#N/A</v>
      </c>
      <c r="AF75" s="9" t="e">
        <f>VLOOKUP($E75, Individual_Pitching___Dashboard[], 18, FALSE)</f>
        <v>#N/A</v>
      </c>
      <c r="AG75" s="9" t="e">
        <f>VLOOKUP($E75, Individual_Pitching___Dashboard[], 20, FALSE)</f>
        <v>#N/A</v>
      </c>
      <c r="AH75" s="9" t="e">
        <f>VLOOKUP($E75, Individual_Pitching___Advanced[], 21,FALSE)</f>
        <v>#N/A</v>
      </c>
      <c r="AI75" s="9" t="e">
        <f>VLOOKUP($C75, 'Team Per G'!$A$2:$G$31, 7, FALSE)</f>
        <v>#N/A</v>
      </c>
      <c r="AJ75" s="9" t="e">
        <f>VLOOKUP($C75, 'FanGraphs - Team WAR Projected'!$B$2:$E$31, 3, FALSE)/162</f>
        <v>#N/A</v>
      </c>
      <c r="AK75" s="9" t="e">
        <f>VLOOKUP($C75, Team_Pitching___Advanced[[Team]:[xFIP]], 19,FALSE)</f>
        <v>#N/A</v>
      </c>
      <c r="AL75" s="9" t="e">
        <f>VLOOKUP($C75, Team_Pitching___Advanced[], 20, FALSE)</f>
        <v>#N/A</v>
      </c>
      <c r="AM75" s="9" t="e">
        <f>VLOOKUP($C75, Team_Batting___Dashboard[[Team]:[wOBA]], 16, FALSE)</f>
        <v>#N/A</v>
      </c>
      <c r="AN75" s="9" t="e">
        <f>VLOOKUP($C75, Team_Batting___Advanced[[Team]:[OPS]], 9, FALSE)</f>
        <v>#N/A</v>
      </c>
      <c r="AO75" s="9" t="e">
        <f>VLOOKUP($C75, Team_Batting___Advanced[], 19, FALSE)</f>
        <v>#N/A</v>
      </c>
      <c r="AP75" s="9" t="e">
        <f>VLOOKUP($C75, 'Team Per G'!$A$2:$G$31, 3, FALSE)</f>
        <v>#N/A</v>
      </c>
      <c r="AQ75" s="9" t="e">
        <f>VLOOKUP($C75, 'Team Per G'!$A$2:$G$31, 5, FALSE)</f>
        <v>#N/A</v>
      </c>
      <c r="AR75" s="9" t="e">
        <f>VLOOKUP($C75, 'Team Per G'!$A$2:$G$31, 4, FALSE)</f>
        <v>#N/A</v>
      </c>
      <c r="AS75" s="9" t="e">
        <f>VLOOKUP($C75, Team_Batting___Dashboard[], 22, FALSE)/$AC75</f>
        <v>#N/A</v>
      </c>
      <c r="AT75" s="9" t="e">
        <f>VLOOKUP($C75, 'FanGraphs - Team WAR Projected'!$B$2:$E$31, 4, FALSE)/162</f>
        <v>#N/A</v>
      </c>
      <c r="AU75" s="9" t="e">
        <f>VLOOKUP($C75, FanGraphs_Standings[[Abbreviation]:[2024 Year to Date RS/G]], 6, FALSE)/$AC75</f>
        <v>#N/A</v>
      </c>
      <c r="AV75" s="9" t="e">
        <f>VLOOKUP($C75, FanGraphs_Standings[[Abbreviation]:[2024 Projected Full Season RDif]], 19, FALSE)/162</f>
        <v>#N/A</v>
      </c>
      <c r="AW75" s="9" t="e">
        <f>VLOOKUP($C75, FanGraphs_Standings[[Abbreviation]:[2024 Projected Full Season RDif]], 5, FALSE)</f>
        <v>#N/A</v>
      </c>
      <c r="AX75" s="9" t="e">
        <f>VLOOKUP($C75, FanGraphs_Standings[[Abbreviation]:[2024 Projected Full Season W%]], 18, FALSE)</f>
        <v>#N/A</v>
      </c>
      <c r="AY75" s="9" t="e">
        <f>VLOOKUP($C75, 'Home Field Adv'!$A$2:$K$31, 11, FALSE)</f>
        <v>#N/A</v>
      </c>
      <c r="BB75" s="5" t="str">
        <f t="shared" si="4"/>
        <v/>
      </c>
      <c r="BC75" s="5" t="str">
        <f t="shared" si="5"/>
        <v/>
      </c>
      <c r="BD75" s="5" t="str">
        <f t="shared" si="6"/>
        <v/>
      </c>
    </row>
    <row r="76" spans="6:56" x14ac:dyDescent="0.45">
      <c r="F76" s="9" t="e">
        <f>VLOOKUP($B76, FanGraphs_Standings[[Abbreviation]:[2024 Year to Date G]], 2, FALSE)</f>
        <v>#N/A</v>
      </c>
      <c r="G76" s="9" t="e">
        <f>IF(ISERR(VLOOKUP($D76, 'SP Per G'!$A$2:$D$1380, 3, FALSE)), L76, VLOOKUP($D76, 'SP Per G'!$A$2:$D$1380, 3, FALSE))</f>
        <v>#N/A</v>
      </c>
      <c r="H76" s="9" t="e">
        <f>VLOOKUP($D76, 'SP Per G'!$A$2:$D$1380, 4, FALSE)</f>
        <v>#N/A</v>
      </c>
      <c r="I76" s="9" t="e">
        <f>VLOOKUP($D76, Individual_Pitching___Dashboard[], 18, FALSE)</f>
        <v>#N/A</v>
      </c>
      <c r="J76" s="9" t="e">
        <f>VLOOKUP($D76, Individual_Pitching___Dashboard[], 20, FALSE)</f>
        <v>#N/A</v>
      </c>
      <c r="K76" s="9" t="e">
        <f>VLOOKUP($D76, Individual_Pitching___Advanced[], 21,FALSE)</f>
        <v>#N/A</v>
      </c>
      <c r="L76" s="9" t="e">
        <f>VLOOKUP($B76, 'Team Per G'!$A$2:$G$31, 7, FALSE)</f>
        <v>#N/A</v>
      </c>
      <c r="M76" s="9" t="e">
        <f>VLOOKUP($B76, 'FanGraphs - Team WAR Projected'!$B$2:$E$31, 3, FALSE)/162</f>
        <v>#N/A</v>
      </c>
      <c r="N76" s="9" t="e">
        <f>VLOOKUP($B76, Team_Pitching___Advanced[[Team]:[xFIP]], 19,FALSE)</f>
        <v>#N/A</v>
      </c>
      <c r="O76" s="9" t="e">
        <f>VLOOKUP($B76, Team_Pitching___Advanced[], 20, FALSE)</f>
        <v>#N/A</v>
      </c>
      <c r="P76" s="9" t="e">
        <f>VLOOKUP($B76, Team_Batting___Dashboard[[Team]:[wOBA]], 16, FALSE)</f>
        <v>#N/A</v>
      </c>
      <c r="Q76" s="9" t="e">
        <f>VLOOKUP($B76, Team_Batting___Advanced[[Team]:[OPS]], 9, FALSE)</f>
        <v>#N/A</v>
      </c>
      <c r="R76" s="9" t="e">
        <f>VLOOKUP($B76, Team_Batting___Advanced[], 19, FALSE)</f>
        <v>#N/A</v>
      </c>
      <c r="S76" s="9" t="e">
        <f>VLOOKUP($B76, 'Team Per G'!$A$2:$G$31, 3, FALSE)</f>
        <v>#N/A</v>
      </c>
      <c r="T76" s="9" t="e">
        <f>VLOOKUP($B76, 'Team Per G'!$A$2:$G$31, 5, FALSE)</f>
        <v>#N/A</v>
      </c>
      <c r="U76" s="9" t="e">
        <f>VLOOKUP($B76, 'Team Per G'!$A$2:$G$31, 4, FALSE)</f>
        <v>#N/A</v>
      </c>
      <c r="V76" s="9" t="e">
        <f>VLOOKUP($B76, Team_Batting___Dashboard[], 22, FALSE)/$F76</f>
        <v>#N/A</v>
      </c>
      <c r="W76" s="9" t="e">
        <f>VLOOKUP($B76, 'FanGraphs - Team WAR Projected'!$B$2:$E$31, 4, FALSE)/162</f>
        <v>#N/A</v>
      </c>
      <c r="X76" s="9" t="e">
        <f>VLOOKUP($B76, FanGraphs_Standings[[Abbreviation]:[2024 Year to Date RS/G]], 6, FALSE)/$F76</f>
        <v>#N/A</v>
      </c>
      <c r="Y76" s="9" t="e">
        <f>VLOOKUP($B76, FanGraphs_Standings[[Abbreviation]:[2024 Projected Full Season RDif]], 19, FALSE)/162</f>
        <v>#N/A</v>
      </c>
      <c r="Z76" s="9" t="e">
        <f>VLOOKUP($B76, FanGraphs_Standings[[Abbreviation]:[2024 Projected Full Season RDif]], 5, FALSE)</f>
        <v>#N/A</v>
      </c>
      <c r="AA76" s="9" t="e">
        <f>VLOOKUP($B76, FanGraphs_Standings[[Abbreviation]:[2024 Projected Full Season W%]], 18, FALSE)</f>
        <v>#N/A</v>
      </c>
      <c r="AB76" s="9" t="e">
        <f>VLOOKUP($B76, 'Home Field Adv'!$A$2:$I$31, 9, FALSE)</f>
        <v>#N/A</v>
      </c>
      <c r="AC76" s="9" t="e">
        <f>VLOOKUP($C76, FanGraphs_Standings[[Abbreviation]:[2024 Year to Date G]], 2, FALSE)</f>
        <v>#N/A</v>
      </c>
      <c r="AD76" s="9" t="e">
        <f>VLOOKUP($E76, 'SP Per G'!$A$2:$D$1380, 3, FALSE)</f>
        <v>#N/A</v>
      </c>
      <c r="AE76" s="9" t="e">
        <f>VLOOKUP($E76, 'SP Per G'!$A$2:$D$1380, 4, FALSE)</f>
        <v>#N/A</v>
      </c>
      <c r="AF76" s="9" t="e">
        <f>VLOOKUP($E76, Individual_Pitching___Dashboard[], 18, FALSE)</f>
        <v>#N/A</v>
      </c>
      <c r="AG76" s="9" t="e">
        <f>VLOOKUP($E76, Individual_Pitching___Dashboard[], 20, FALSE)</f>
        <v>#N/A</v>
      </c>
      <c r="AH76" s="9" t="e">
        <f>VLOOKUP($E76, Individual_Pitching___Advanced[], 21,FALSE)</f>
        <v>#N/A</v>
      </c>
      <c r="AI76" s="9" t="e">
        <f>VLOOKUP($C76, 'Team Per G'!$A$2:$G$31, 7, FALSE)</f>
        <v>#N/A</v>
      </c>
      <c r="AJ76" s="9" t="e">
        <f>VLOOKUP($C76, 'FanGraphs - Team WAR Projected'!$B$2:$E$31, 3, FALSE)/162</f>
        <v>#N/A</v>
      </c>
      <c r="AK76" s="9" t="e">
        <f>VLOOKUP($C76, Team_Pitching___Advanced[[Team]:[xFIP]], 19,FALSE)</f>
        <v>#N/A</v>
      </c>
      <c r="AL76" s="9" t="e">
        <f>VLOOKUP($C76, Team_Pitching___Advanced[], 20, FALSE)</f>
        <v>#N/A</v>
      </c>
      <c r="AM76" s="9" t="e">
        <f>VLOOKUP($C76, Team_Batting___Dashboard[[Team]:[wOBA]], 16, FALSE)</f>
        <v>#N/A</v>
      </c>
      <c r="AN76" s="9" t="e">
        <f>VLOOKUP($C76, Team_Batting___Advanced[[Team]:[OPS]], 9, FALSE)</f>
        <v>#N/A</v>
      </c>
      <c r="AO76" s="9" t="e">
        <f>VLOOKUP($C76, Team_Batting___Advanced[], 19, FALSE)</f>
        <v>#N/A</v>
      </c>
      <c r="AP76" s="9" t="e">
        <f>VLOOKUP($C76, 'Team Per G'!$A$2:$G$31, 3, FALSE)</f>
        <v>#N/A</v>
      </c>
      <c r="AQ76" s="9" t="e">
        <f>VLOOKUP($C76, 'Team Per G'!$A$2:$G$31, 5, FALSE)</f>
        <v>#N/A</v>
      </c>
      <c r="AR76" s="9" t="e">
        <f>VLOOKUP($C76, 'Team Per G'!$A$2:$G$31, 4, FALSE)</f>
        <v>#N/A</v>
      </c>
      <c r="AS76" s="9" t="e">
        <f>VLOOKUP($C76, Team_Batting___Dashboard[], 22, FALSE)/$AC76</f>
        <v>#N/A</v>
      </c>
      <c r="AT76" s="9" t="e">
        <f>VLOOKUP($C76, 'FanGraphs - Team WAR Projected'!$B$2:$E$31, 4, FALSE)/162</f>
        <v>#N/A</v>
      </c>
      <c r="AU76" s="9" t="e">
        <f>VLOOKUP($C76, FanGraphs_Standings[[Abbreviation]:[2024 Year to Date RS/G]], 6, FALSE)/$AC76</f>
        <v>#N/A</v>
      </c>
      <c r="AV76" s="9" t="e">
        <f>VLOOKUP($C76, FanGraphs_Standings[[Abbreviation]:[2024 Projected Full Season RDif]], 19, FALSE)/162</f>
        <v>#N/A</v>
      </c>
      <c r="AW76" s="9" t="e">
        <f>VLOOKUP($C76, FanGraphs_Standings[[Abbreviation]:[2024 Projected Full Season RDif]], 5, FALSE)</f>
        <v>#N/A</v>
      </c>
      <c r="AX76" s="9" t="e">
        <f>VLOOKUP($C76, FanGraphs_Standings[[Abbreviation]:[2024 Projected Full Season W%]], 18, FALSE)</f>
        <v>#N/A</v>
      </c>
      <c r="AY76" s="9" t="e">
        <f>VLOOKUP($C76, 'Home Field Adv'!$A$2:$K$31, 11, FALSE)</f>
        <v>#N/A</v>
      </c>
      <c r="BB76" s="5" t="str">
        <f t="shared" si="4"/>
        <v/>
      </c>
      <c r="BC76" s="5" t="str">
        <f t="shared" si="5"/>
        <v/>
      </c>
      <c r="BD76" s="5" t="str">
        <f t="shared" si="6"/>
        <v/>
      </c>
    </row>
    <row r="77" spans="6:56" x14ac:dyDescent="0.45">
      <c r="F77" s="9" t="e">
        <f>VLOOKUP($B77, FanGraphs_Standings[[Abbreviation]:[2024 Year to Date G]], 2, FALSE)</f>
        <v>#N/A</v>
      </c>
      <c r="G77" s="9" t="e">
        <f>IF(ISERR(VLOOKUP($D77, 'SP Per G'!$A$2:$D$1380, 3, FALSE)), L77, VLOOKUP($D77, 'SP Per G'!$A$2:$D$1380, 3, FALSE))</f>
        <v>#N/A</v>
      </c>
      <c r="H77" s="9" t="e">
        <f>VLOOKUP($D77, 'SP Per G'!$A$2:$D$1380, 4, FALSE)</f>
        <v>#N/A</v>
      </c>
      <c r="I77" s="9" t="e">
        <f>VLOOKUP($D77, Individual_Pitching___Dashboard[], 18, FALSE)</f>
        <v>#N/A</v>
      </c>
      <c r="J77" s="9" t="e">
        <f>VLOOKUP($D77, Individual_Pitching___Dashboard[], 20, FALSE)</f>
        <v>#N/A</v>
      </c>
      <c r="K77" s="9" t="e">
        <f>VLOOKUP($D77, Individual_Pitching___Advanced[], 21,FALSE)</f>
        <v>#N/A</v>
      </c>
      <c r="L77" s="9" t="e">
        <f>VLOOKUP($B77, 'Team Per G'!$A$2:$G$31, 7, FALSE)</f>
        <v>#N/A</v>
      </c>
      <c r="M77" s="9" t="e">
        <f>VLOOKUP($B77, 'FanGraphs - Team WAR Projected'!$B$2:$E$31, 3, FALSE)/162</f>
        <v>#N/A</v>
      </c>
      <c r="N77" s="9" t="e">
        <f>VLOOKUP($B77, Team_Pitching___Advanced[[Team]:[xFIP]], 19,FALSE)</f>
        <v>#N/A</v>
      </c>
      <c r="O77" s="9" t="e">
        <f>VLOOKUP($B77, Team_Pitching___Advanced[], 20, FALSE)</f>
        <v>#N/A</v>
      </c>
      <c r="P77" s="9" t="e">
        <f>VLOOKUP($B77, Team_Batting___Dashboard[[Team]:[wOBA]], 16, FALSE)</f>
        <v>#N/A</v>
      </c>
      <c r="Q77" s="9" t="e">
        <f>VLOOKUP($B77, Team_Batting___Advanced[[Team]:[OPS]], 9, FALSE)</f>
        <v>#N/A</v>
      </c>
      <c r="R77" s="9" t="e">
        <f>VLOOKUP($B77, Team_Batting___Advanced[], 19, FALSE)</f>
        <v>#N/A</v>
      </c>
      <c r="S77" s="9" t="e">
        <f>VLOOKUP($B77, 'Team Per G'!$A$2:$G$31, 3, FALSE)</f>
        <v>#N/A</v>
      </c>
      <c r="T77" s="9" t="e">
        <f>VLOOKUP($B77, 'Team Per G'!$A$2:$G$31, 5, FALSE)</f>
        <v>#N/A</v>
      </c>
      <c r="U77" s="9" t="e">
        <f>VLOOKUP($B77, 'Team Per G'!$A$2:$G$31, 4, FALSE)</f>
        <v>#N/A</v>
      </c>
      <c r="V77" s="9" t="e">
        <f>VLOOKUP($B77, Team_Batting___Dashboard[], 22, FALSE)/$F77</f>
        <v>#N/A</v>
      </c>
      <c r="W77" s="9" t="e">
        <f>VLOOKUP($B77, 'FanGraphs - Team WAR Projected'!$B$2:$E$31, 4, FALSE)/162</f>
        <v>#N/A</v>
      </c>
      <c r="X77" s="9" t="e">
        <f>VLOOKUP($B77, FanGraphs_Standings[[Abbreviation]:[2024 Year to Date RS/G]], 6, FALSE)/$F77</f>
        <v>#N/A</v>
      </c>
      <c r="Y77" s="9" t="e">
        <f>VLOOKUP($B77, FanGraphs_Standings[[Abbreviation]:[2024 Projected Full Season RDif]], 19, FALSE)/162</f>
        <v>#N/A</v>
      </c>
      <c r="Z77" s="9" t="e">
        <f>VLOOKUP($B77, FanGraphs_Standings[[Abbreviation]:[2024 Projected Full Season RDif]], 5, FALSE)</f>
        <v>#N/A</v>
      </c>
      <c r="AA77" s="9" t="e">
        <f>VLOOKUP($B77, FanGraphs_Standings[[Abbreviation]:[2024 Projected Full Season W%]], 18, FALSE)</f>
        <v>#N/A</v>
      </c>
      <c r="AB77" s="9" t="e">
        <f>VLOOKUP($B77, 'Home Field Adv'!$A$2:$I$31, 9, FALSE)</f>
        <v>#N/A</v>
      </c>
      <c r="AC77" s="9" t="e">
        <f>VLOOKUP($C77, FanGraphs_Standings[[Abbreviation]:[2024 Year to Date G]], 2, FALSE)</f>
        <v>#N/A</v>
      </c>
      <c r="AD77" s="9" t="e">
        <f>VLOOKUP($E77, 'SP Per G'!$A$2:$D$1380, 3, FALSE)</f>
        <v>#N/A</v>
      </c>
      <c r="AE77" s="9" t="e">
        <f>VLOOKUP($E77, 'SP Per G'!$A$2:$D$1380, 4, FALSE)</f>
        <v>#N/A</v>
      </c>
      <c r="AF77" s="9" t="e">
        <f>VLOOKUP($E77, Individual_Pitching___Dashboard[], 18, FALSE)</f>
        <v>#N/A</v>
      </c>
      <c r="AG77" s="9" t="e">
        <f>VLOOKUP($E77, Individual_Pitching___Dashboard[], 20, FALSE)</f>
        <v>#N/A</v>
      </c>
      <c r="AH77" s="9" t="e">
        <f>VLOOKUP($E77, Individual_Pitching___Advanced[], 21,FALSE)</f>
        <v>#N/A</v>
      </c>
      <c r="AI77" s="9" t="e">
        <f>VLOOKUP($C77, 'Team Per G'!$A$2:$G$31, 7, FALSE)</f>
        <v>#N/A</v>
      </c>
      <c r="AJ77" s="9" t="e">
        <f>VLOOKUP($C77, 'FanGraphs - Team WAR Projected'!$B$2:$E$31, 3, FALSE)/162</f>
        <v>#N/A</v>
      </c>
      <c r="AK77" s="9" t="e">
        <f>VLOOKUP($C77, Team_Pitching___Advanced[[Team]:[xFIP]], 19,FALSE)</f>
        <v>#N/A</v>
      </c>
      <c r="AL77" s="9" t="e">
        <f>VLOOKUP($C77, Team_Pitching___Advanced[], 20, FALSE)</f>
        <v>#N/A</v>
      </c>
      <c r="AM77" s="9" t="e">
        <f>VLOOKUP($C77, Team_Batting___Dashboard[[Team]:[wOBA]], 16, FALSE)</f>
        <v>#N/A</v>
      </c>
      <c r="AN77" s="9" t="e">
        <f>VLOOKUP($C77, Team_Batting___Advanced[[Team]:[OPS]], 9, FALSE)</f>
        <v>#N/A</v>
      </c>
      <c r="AO77" s="9" t="e">
        <f>VLOOKUP($C77, Team_Batting___Advanced[], 19, FALSE)</f>
        <v>#N/A</v>
      </c>
      <c r="AP77" s="9" t="e">
        <f>VLOOKUP($C77, 'Team Per G'!$A$2:$G$31, 3, FALSE)</f>
        <v>#N/A</v>
      </c>
      <c r="AQ77" s="9" t="e">
        <f>VLOOKUP($C77, 'Team Per G'!$A$2:$G$31, 5, FALSE)</f>
        <v>#N/A</v>
      </c>
      <c r="AR77" s="9" t="e">
        <f>VLOOKUP($C77, 'Team Per G'!$A$2:$G$31, 4, FALSE)</f>
        <v>#N/A</v>
      </c>
      <c r="AS77" s="9" t="e">
        <f>VLOOKUP($C77, Team_Batting___Dashboard[], 22, FALSE)/$AC77</f>
        <v>#N/A</v>
      </c>
      <c r="AT77" s="9" t="e">
        <f>VLOOKUP($C77, 'FanGraphs - Team WAR Projected'!$B$2:$E$31, 4, FALSE)/162</f>
        <v>#N/A</v>
      </c>
      <c r="AU77" s="9" t="e">
        <f>VLOOKUP($C77, FanGraphs_Standings[[Abbreviation]:[2024 Year to Date RS/G]], 6, FALSE)/$AC77</f>
        <v>#N/A</v>
      </c>
      <c r="AV77" s="9" t="e">
        <f>VLOOKUP($C77, FanGraphs_Standings[[Abbreviation]:[2024 Projected Full Season RDif]], 19, FALSE)/162</f>
        <v>#N/A</v>
      </c>
      <c r="AW77" s="9" t="e">
        <f>VLOOKUP($C77, FanGraphs_Standings[[Abbreviation]:[2024 Projected Full Season RDif]], 5, FALSE)</f>
        <v>#N/A</v>
      </c>
      <c r="AX77" s="9" t="e">
        <f>VLOOKUP($C77, FanGraphs_Standings[[Abbreviation]:[2024 Projected Full Season W%]], 18, FALSE)</f>
        <v>#N/A</v>
      </c>
      <c r="AY77" s="9" t="e">
        <f>VLOOKUP($C77, 'Home Field Adv'!$A$2:$K$31, 11, FALSE)</f>
        <v>#N/A</v>
      </c>
      <c r="BB77" s="5" t="str">
        <f t="shared" si="4"/>
        <v/>
      </c>
      <c r="BC77" s="5" t="str">
        <f t="shared" si="5"/>
        <v/>
      </c>
      <c r="BD77" s="5" t="str">
        <f t="shared" si="6"/>
        <v/>
      </c>
    </row>
    <row r="78" spans="6:56" x14ac:dyDescent="0.45">
      <c r="F78" s="9" t="e">
        <f>VLOOKUP($B78, FanGraphs_Standings[[Abbreviation]:[2024 Year to Date G]], 2, FALSE)</f>
        <v>#N/A</v>
      </c>
      <c r="G78" s="9" t="e">
        <f>IF(ISERR(VLOOKUP($D78, 'SP Per G'!$A$2:$D$1380, 3, FALSE)), L78, VLOOKUP($D78, 'SP Per G'!$A$2:$D$1380, 3, FALSE))</f>
        <v>#N/A</v>
      </c>
      <c r="H78" s="9" t="e">
        <f>VLOOKUP($D78, 'SP Per G'!$A$2:$D$1380, 4, FALSE)</f>
        <v>#N/A</v>
      </c>
      <c r="I78" s="9" t="e">
        <f>VLOOKUP($D78, Individual_Pitching___Dashboard[], 18, FALSE)</f>
        <v>#N/A</v>
      </c>
      <c r="J78" s="9" t="e">
        <f>VLOOKUP($D78, Individual_Pitching___Dashboard[], 20, FALSE)</f>
        <v>#N/A</v>
      </c>
      <c r="K78" s="9" t="e">
        <f>VLOOKUP($D78, Individual_Pitching___Advanced[], 21,FALSE)</f>
        <v>#N/A</v>
      </c>
      <c r="L78" s="9" t="e">
        <f>VLOOKUP($B78, 'Team Per G'!$A$2:$G$31, 7, FALSE)</f>
        <v>#N/A</v>
      </c>
      <c r="M78" s="9" t="e">
        <f>VLOOKUP($B78, 'FanGraphs - Team WAR Projected'!$B$2:$E$31, 3, FALSE)/162</f>
        <v>#N/A</v>
      </c>
      <c r="N78" s="9" t="e">
        <f>VLOOKUP($B78, Team_Pitching___Advanced[[Team]:[xFIP]], 19,FALSE)</f>
        <v>#N/A</v>
      </c>
      <c r="O78" s="9" t="e">
        <f>VLOOKUP($B78, Team_Pitching___Advanced[], 20, FALSE)</f>
        <v>#N/A</v>
      </c>
      <c r="P78" s="9" t="e">
        <f>VLOOKUP($B78, Team_Batting___Dashboard[[Team]:[wOBA]], 16, FALSE)</f>
        <v>#N/A</v>
      </c>
      <c r="Q78" s="9" t="e">
        <f>VLOOKUP($B78, Team_Batting___Advanced[[Team]:[OPS]], 9, FALSE)</f>
        <v>#N/A</v>
      </c>
      <c r="R78" s="9" t="e">
        <f>VLOOKUP($B78, Team_Batting___Advanced[], 19, FALSE)</f>
        <v>#N/A</v>
      </c>
      <c r="S78" s="9" t="e">
        <f>VLOOKUP($B78, 'Team Per G'!$A$2:$G$31, 3, FALSE)</f>
        <v>#N/A</v>
      </c>
      <c r="T78" s="9" t="e">
        <f>VLOOKUP($B78, 'Team Per G'!$A$2:$G$31, 5, FALSE)</f>
        <v>#N/A</v>
      </c>
      <c r="U78" s="9" t="e">
        <f>VLOOKUP($B78, 'Team Per G'!$A$2:$G$31, 4, FALSE)</f>
        <v>#N/A</v>
      </c>
      <c r="V78" s="9" t="e">
        <f>VLOOKUP($B78, Team_Batting___Dashboard[], 22, FALSE)/$F78</f>
        <v>#N/A</v>
      </c>
      <c r="W78" s="9" t="e">
        <f>VLOOKUP($B78, 'FanGraphs - Team WAR Projected'!$B$2:$E$31, 4, FALSE)/162</f>
        <v>#N/A</v>
      </c>
      <c r="X78" s="9" t="e">
        <f>VLOOKUP($B78, FanGraphs_Standings[[Abbreviation]:[2024 Year to Date RS/G]], 6, FALSE)/$F78</f>
        <v>#N/A</v>
      </c>
      <c r="Y78" s="9" t="e">
        <f>VLOOKUP($B78, FanGraphs_Standings[[Abbreviation]:[2024 Projected Full Season RDif]], 19, FALSE)/162</f>
        <v>#N/A</v>
      </c>
      <c r="Z78" s="9" t="e">
        <f>VLOOKUP($B78, FanGraphs_Standings[[Abbreviation]:[2024 Projected Full Season RDif]], 5, FALSE)</f>
        <v>#N/A</v>
      </c>
      <c r="AA78" s="9" t="e">
        <f>VLOOKUP($B78, FanGraphs_Standings[[Abbreviation]:[2024 Projected Full Season W%]], 18, FALSE)</f>
        <v>#N/A</v>
      </c>
      <c r="AB78" s="9" t="e">
        <f>VLOOKUP($B78, 'Home Field Adv'!$A$2:$I$31, 9, FALSE)</f>
        <v>#N/A</v>
      </c>
      <c r="AC78" s="9" t="e">
        <f>VLOOKUP($C78, FanGraphs_Standings[[Abbreviation]:[2024 Year to Date G]], 2, FALSE)</f>
        <v>#N/A</v>
      </c>
      <c r="AD78" s="9" t="e">
        <f>VLOOKUP($E78, 'SP Per G'!$A$2:$D$1380, 3, FALSE)</f>
        <v>#N/A</v>
      </c>
      <c r="AE78" s="9" t="e">
        <f>VLOOKUP($E78, 'SP Per G'!$A$2:$D$1380, 4, FALSE)</f>
        <v>#N/A</v>
      </c>
      <c r="AF78" s="9" t="e">
        <f>VLOOKUP($E78, Individual_Pitching___Dashboard[], 18, FALSE)</f>
        <v>#N/A</v>
      </c>
      <c r="AG78" s="9" t="e">
        <f>VLOOKUP($E78, Individual_Pitching___Dashboard[], 20, FALSE)</f>
        <v>#N/A</v>
      </c>
      <c r="AH78" s="9" t="e">
        <f>VLOOKUP($E78, Individual_Pitching___Advanced[], 21,FALSE)</f>
        <v>#N/A</v>
      </c>
      <c r="AI78" s="9" t="e">
        <f>VLOOKUP($C78, 'Team Per G'!$A$2:$G$31, 7, FALSE)</f>
        <v>#N/A</v>
      </c>
      <c r="AJ78" s="9" t="e">
        <f>VLOOKUP($C78, 'FanGraphs - Team WAR Projected'!$B$2:$E$31, 3, FALSE)/162</f>
        <v>#N/A</v>
      </c>
      <c r="AK78" s="9" t="e">
        <f>VLOOKUP($C78, Team_Pitching___Advanced[[Team]:[xFIP]], 19,FALSE)</f>
        <v>#N/A</v>
      </c>
      <c r="AL78" s="9" t="e">
        <f>VLOOKUP($C78, Team_Pitching___Advanced[], 20, FALSE)</f>
        <v>#N/A</v>
      </c>
      <c r="AM78" s="9" t="e">
        <f>VLOOKUP($C78, Team_Batting___Dashboard[[Team]:[wOBA]], 16, FALSE)</f>
        <v>#N/A</v>
      </c>
      <c r="AN78" s="9" t="e">
        <f>VLOOKUP($C78, Team_Batting___Advanced[[Team]:[OPS]], 9, FALSE)</f>
        <v>#N/A</v>
      </c>
      <c r="AO78" s="9" t="e">
        <f>VLOOKUP($C78, Team_Batting___Advanced[], 19, FALSE)</f>
        <v>#N/A</v>
      </c>
      <c r="AP78" s="9" t="e">
        <f>VLOOKUP($C78, 'Team Per G'!$A$2:$G$31, 3, FALSE)</f>
        <v>#N/A</v>
      </c>
      <c r="AQ78" s="9" t="e">
        <f>VLOOKUP($C78, 'Team Per G'!$A$2:$G$31, 5, FALSE)</f>
        <v>#N/A</v>
      </c>
      <c r="AR78" s="9" t="e">
        <f>VLOOKUP($C78, 'Team Per G'!$A$2:$G$31, 4, FALSE)</f>
        <v>#N/A</v>
      </c>
      <c r="AS78" s="9" t="e">
        <f>VLOOKUP($C78, Team_Batting___Dashboard[], 22, FALSE)/$AC78</f>
        <v>#N/A</v>
      </c>
      <c r="AT78" s="9" t="e">
        <f>VLOOKUP($C78, 'FanGraphs - Team WAR Projected'!$B$2:$E$31, 4, FALSE)/162</f>
        <v>#N/A</v>
      </c>
      <c r="AU78" s="9" t="e">
        <f>VLOOKUP($C78, FanGraphs_Standings[[Abbreviation]:[2024 Year to Date RS/G]], 6, FALSE)/$AC78</f>
        <v>#N/A</v>
      </c>
      <c r="AV78" s="9" t="e">
        <f>VLOOKUP($C78, FanGraphs_Standings[[Abbreviation]:[2024 Projected Full Season RDif]], 19, FALSE)/162</f>
        <v>#N/A</v>
      </c>
      <c r="AW78" s="9" t="e">
        <f>VLOOKUP($C78, FanGraphs_Standings[[Abbreviation]:[2024 Projected Full Season RDif]], 5, FALSE)</f>
        <v>#N/A</v>
      </c>
      <c r="AX78" s="9" t="e">
        <f>VLOOKUP($C78, FanGraphs_Standings[[Abbreviation]:[2024 Projected Full Season W%]], 18, FALSE)</f>
        <v>#N/A</v>
      </c>
      <c r="AY78" s="9" t="e">
        <f>VLOOKUP($C78, 'Home Field Adv'!$A$2:$K$31, 11, FALSE)</f>
        <v>#N/A</v>
      </c>
      <c r="BB78" s="5" t="str">
        <f t="shared" si="4"/>
        <v/>
      </c>
      <c r="BC78" s="5" t="str">
        <f t="shared" si="5"/>
        <v/>
      </c>
      <c r="BD78" s="5" t="str">
        <f t="shared" si="6"/>
        <v/>
      </c>
    </row>
    <row r="79" spans="6:56" x14ac:dyDescent="0.45">
      <c r="F79" s="9" t="e">
        <f>VLOOKUP($B79, FanGraphs_Standings[[Abbreviation]:[2024 Year to Date G]], 2, FALSE)</f>
        <v>#N/A</v>
      </c>
      <c r="G79" s="9" t="e">
        <f>IF(ISERR(VLOOKUP($D79, 'SP Per G'!$A$2:$D$1380, 3, FALSE)), L79, VLOOKUP($D79, 'SP Per G'!$A$2:$D$1380, 3, FALSE))</f>
        <v>#N/A</v>
      </c>
      <c r="H79" s="9" t="e">
        <f>VLOOKUP($D79, 'SP Per G'!$A$2:$D$1380, 4, FALSE)</f>
        <v>#N/A</v>
      </c>
      <c r="I79" s="9" t="e">
        <f>VLOOKUP($D79, Individual_Pitching___Dashboard[], 18, FALSE)</f>
        <v>#N/A</v>
      </c>
      <c r="J79" s="9" t="e">
        <f>VLOOKUP($D79, Individual_Pitching___Dashboard[], 20, FALSE)</f>
        <v>#N/A</v>
      </c>
      <c r="K79" s="9" t="e">
        <f>VLOOKUP($D79, Individual_Pitching___Advanced[], 21,FALSE)</f>
        <v>#N/A</v>
      </c>
      <c r="L79" s="9" t="e">
        <f>VLOOKUP($B79, 'Team Per G'!$A$2:$G$31, 7, FALSE)</f>
        <v>#N/A</v>
      </c>
      <c r="M79" s="9" t="e">
        <f>VLOOKUP($B79, 'FanGraphs - Team WAR Projected'!$B$2:$E$31, 3, FALSE)/162</f>
        <v>#N/A</v>
      </c>
      <c r="N79" s="9" t="e">
        <f>VLOOKUP($B79, Team_Pitching___Advanced[[Team]:[xFIP]], 19,FALSE)</f>
        <v>#N/A</v>
      </c>
      <c r="O79" s="9" t="e">
        <f>VLOOKUP($B79, Team_Pitching___Advanced[], 20, FALSE)</f>
        <v>#N/A</v>
      </c>
      <c r="P79" s="9" t="e">
        <f>VLOOKUP($B79, Team_Batting___Dashboard[[Team]:[wOBA]], 16, FALSE)</f>
        <v>#N/A</v>
      </c>
      <c r="Q79" s="9" t="e">
        <f>VLOOKUP($B79, Team_Batting___Advanced[[Team]:[OPS]], 9, FALSE)</f>
        <v>#N/A</v>
      </c>
      <c r="R79" s="9" t="e">
        <f>VLOOKUP($B79, Team_Batting___Advanced[], 19, FALSE)</f>
        <v>#N/A</v>
      </c>
      <c r="S79" s="9" t="e">
        <f>VLOOKUP($B79, 'Team Per G'!$A$2:$G$31, 3, FALSE)</f>
        <v>#N/A</v>
      </c>
      <c r="T79" s="9" t="e">
        <f>VLOOKUP($B79, 'Team Per G'!$A$2:$G$31, 5, FALSE)</f>
        <v>#N/A</v>
      </c>
      <c r="U79" s="9" t="e">
        <f>VLOOKUP($B79, 'Team Per G'!$A$2:$G$31, 4, FALSE)</f>
        <v>#N/A</v>
      </c>
      <c r="V79" s="9" t="e">
        <f>VLOOKUP($B79, Team_Batting___Dashboard[], 22, FALSE)/$F79</f>
        <v>#N/A</v>
      </c>
      <c r="W79" s="9" t="e">
        <f>VLOOKUP($B79, 'FanGraphs - Team WAR Projected'!$B$2:$E$31, 4, FALSE)/162</f>
        <v>#N/A</v>
      </c>
      <c r="X79" s="9" t="e">
        <f>VLOOKUP($B79, FanGraphs_Standings[[Abbreviation]:[2024 Year to Date RS/G]], 6, FALSE)/$F79</f>
        <v>#N/A</v>
      </c>
      <c r="Y79" s="9" t="e">
        <f>VLOOKUP($B79, FanGraphs_Standings[[Abbreviation]:[2024 Projected Full Season RDif]], 19, FALSE)/162</f>
        <v>#N/A</v>
      </c>
      <c r="Z79" s="9" t="e">
        <f>VLOOKUP($B79, FanGraphs_Standings[[Abbreviation]:[2024 Projected Full Season RDif]], 5, FALSE)</f>
        <v>#N/A</v>
      </c>
      <c r="AA79" s="9" t="e">
        <f>VLOOKUP($B79, FanGraphs_Standings[[Abbreviation]:[2024 Projected Full Season W%]], 18, FALSE)</f>
        <v>#N/A</v>
      </c>
      <c r="AB79" s="9" t="e">
        <f>VLOOKUP($B79, 'Home Field Adv'!$A$2:$I$31, 9, FALSE)</f>
        <v>#N/A</v>
      </c>
      <c r="AC79" s="9" t="e">
        <f>VLOOKUP($C79, FanGraphs_Standings[[Abbreviation]:[2024 Year to Date G]], 2, FALSE)</f>
        <v>#N/A</v>
      </c>
      <c r="AD79" s="9" t="e">
        <f>VLOOKUP($E79, 'SP Per G'!$A$2:$D$1380, 3, FALSE)</f>
        <v>#N/A</v>
      </c>
      <c r="AE79" s="9" t="e">
        <f>VLOOKUP($E79, 'SP Per G'!$A$2:$D$1380, 4, FALSE)</f>
        <v>#N/A</v>
      </c>
      <c r="AF79" s="9" t="e">
        <f>VLOOKUP($E79, Individual_Pitching___Dashboard[], 18, FALSE)</f>
        <v>#N/A</v>
      </c>
      <c r="AG79" s="9" t="e">
        <f>VLOOKUP($E79, Individual_Pitching___Dashboard[], 20, FALSE)</f>
        <v>#N/A</v>
      </c>
      <c r="AH79" s="9" t="e">
        <f>VLOOKUP($E79, Individual_Pitching___Advanced[], 21,FALSE)</f>
        <v>#N/A</v>
      </c>
      <c r="AI79" s="9" t="e">
        <f>VLOOKUP($C79, 'Team Per G'!$A$2:$G$31, 7, FALSE)</f>
        <v>#N/A</v>
      </c>
      <c r="AJ79" s="9" t="e">
        <f>VLOOKUP($C79, 'FanGraphs - Team WAR Projected'!$B$2:$E$31, 3, FALSE)/162</f>
        <v>#N/A</v>
      </c>
      <c r="AK79" s="9" t="e">
        <f>VLOOKUP($C79, Team_Pitching___Advanced[[Team]:[xFIP]], 19,FALSE)</f>
        <v>#N/A</v>
      </c>
      <c r="AL79" s="9" t="e">
        <f>VLOOKUP($C79, Team_Pitching___Advanced[], 20, FALSE)</f>
        <v>#N/A</v>
      </c>
      <c r="AM79" s="9" t="e">
        <f>VLOOKUP($C79, Team_Batting___Dashboard[[Team]:[wOBA]], 16, FALSE)</f>
        <v>#N/A</v>
      </c>
      <c r="AN79" s="9" t="e">
        <f>VLOOKUP($C79, Team_Batting___Advanced[[Team]:[OPS]], 9, FALSE)</f>
        <v>#N/A</v>
      </c>
      <c r="AO79" s="9" t="e">
        <f>VLOOKUP($C79, Team_Batting___Advanced[], 19, FALSE)</f>
        <v>#N/A</v>
      </c>
      <c r="AP79" s="9" t="e">
        <f>VLOOKUP($C79, 'Team Per G'!$A$2:$G$31, 3, FALSE)</f>
        <v>#N/A</v>
      </c>
      <c r="AQ79" s="9" t="e">
        <f>VLOOKUP($C79, 'Team Per G'!$A$2:$G$31, 5, FALSE)</f>
        <v>#N/A</v>
      </c>
      <c r="AR79" s="9" t="e">
        <f>VLOOKUP($C79, 'Team Per G'!$A$2:$G$31, 4, FALSE)</f>
        <v>#N/A</v>
      </c>
      <c r="AS79" s="9" t="e">
        <f>VLOOKUP($C79, Team_Batting___Dashboard[], 22, FALSE)/$AC79</f>
        <v>#N/A</v>
      </c>
      <c r="AT79" s="9" t="e">
        <f>VLOOKUP($C79, 'FanGraphs - Team WAR Projected'!$B$2:$E$31, 4, FALSE)/162</f>
        <v>#N/A</v>
      </c>
      <c r="AU79" s="9" t="e">
        <f>VLOOKUP($C79, FanGraphs_Standings[[Abbreviation]:[2024 Year to Date RS/G]], 6, FALSE)/$AC79</f>
        <v>#N/A</v>
      </c>
      <c r="AV79" s="9" t="e">
        <f>VLOOKUP($C79, FanGraphs_Standings[[Abbreviation]:[2024 Projected Full Season RDif]], 19, FALSE)/162</f>
        <v>#N/A</v>
      </c>
      <c r="AW79" s="9" t="e">
        <f>VLOOKUP($C79, FanGraphs_Standings[[Abbreviation]:[2024 Projected Full Season RDif]], 5, FALSE)</f>
        <v>#N/A</v>
      </c>
      <c r="AX79" s="9" t="e">
        <f>VLOOKUP($C79, FanGraphs_Standings[[Abbreviation]:[2024 Projected Full Season W%]], 18, FALSE)</f>
        <v>#N/A</v>
      </c>
      <c r="AY79" s="9" t="e">
        <f>VLOOKUP($C79, 'Home Field Adv'!$A$2:$K$31, 11, FALSE)</f>
        <v>#N/A</v>
      </c>
      <c r="BB79" s="5" t="str">
        <f t="shared" si="4"/>
        <v/>
      </c>
      <c r="BC79" s="5" t="str">
        <f t="shared" si="5"/>
        <v/>
      </c>
      <c r="BD79" s="5" t="str">
        <f t="shared" si="6"/>
        <v/>
      </c>
    </row>
    <row r="80" spans="6:56" x14ac:dyDescent="0.45">
      <c r="F80" s="9" t="e">
        <f>VLOOKUP($B80, FanGraphs_Standings[[Abbreviation]:[2024 Year to Date G]], 2, FALSE)</f>
        <v>#N/A</v>
      </c>
      <c r="G80" s="9" t="e">
        <f>IF(ISERR(VLOOKUP($D80, 'SP Per G'!$A$2:$D$1380, 3, FALSE)), L80, VLOOKUP($D80, 'SP Per G'!$A$2:$D$1380, 3, FALSE))</f>
        <v>#N/A</v>
      </c>
      <c r="H80" s="9" t="e">
        <f>VLOOKUP($D80, 'SP Per G'!$A$2:$D$1380, 4, FALSE)</f>
        <v>#N/A</v>
      </c>
      <c r="I80" s="9" t="e">
        <f>VLOOKUP($D80, Individual_Pitching___Dashboard[], 18, FALSE)</f>
        <v>#N/A</v>
      </c>
      <c r="J80" s="9" t="e">
        <f>VLOOKUP($D80, Individual_Pitching___Dashboard[], 20, FALSE)</f>
        <v>#N/A</v>
      </c>
      <c r="K80" s="9" t="e">
        <f>VLOOKUP($D80, Individual_Pitching___Advanced[], 21,FALSE)</f>
        <v>#N/A</v>
      </c>
      <c r="L80" s="9" t="e">
        <f>VLOOKUP($B80, 'Team Per G'!$A$2:$G$31, 7, FALSE)</f>
        <v>#N/A</v>
      </c>
      <c r="M80" s="9" t="e">
        <f>VLOOKUP($B80, 'FanGraphs - Team WAR Projected'!$B$2:$E$31, 3, FALSE)/162</f>
        <v>#N/A</v>
      </c>
      <c r="N80" s="9" t="e">
        <f>VLOOKUP($B80, Team_Pitching___Advanced[[Team]:[xFIP]], 19,FALSE)</f>
        <v>#N/A</v>
      </c>
      <c r="O80" s="9" t="e">
        <f>VLOOKUP($B80, Team_Pitching___Advanced[], 20, FALSE)</f>
        <v>#N/A</v>
      </c>
      <c r="P80" s="9" t="e">
        <f>VLOOKUP($B80, Team_Batting___Dashboard[[Team]:[wOBA]], 16, FALSE)</f>
        <v>#N/A</v>
      </c>
      <c r="Q80" s="9" t="e">
        <f>VLOOKUP($B80, Team_Batting___Advanced[[Team]:[OPS]], 9, FALSE)</f>
        <v>#N/A</v>
      </c>
      <c r="R80" s="9" t="e">
        <f>VLOOKUP($B80, Team_Batting___Advanced[], 19, FALSE)</f>
        <v>#N/A</v>
      </c>
      <c r="S80" s="9" t="e">
        <f>VLOOKUP($B80, 'Team Per G'!$A$2:$G$31, 3, FALSE)</f>
        <v>#N/A</v>
      </c>
      <c r="T80" s="9" t="e">
        <f>VLOOKUP($B80, 'Team Per G'!$A$2:$G$31, 5, FALSE)</f>
        <v>#N/A</v>
      </c>
      <c r="U80" s="9" t="e">
        <f>VLOOKUP($B80, 'Team Per G'!$A$2:$G$31, 4, FALSE)</f>
        <v>#N/A</v>
      </c>
      <c r="V80" s="9" t="e">
        <f>VLOOKUP($B80, Team_Batting___Dashboard[], 22, FALSE)/$F80</f>
        <v>#N/A</v>
      </c>
      <c r="W80" s="9" t="e">
        <f>VLOOKUP($B80, 'FanGraphs - Team WAR Projected'!$B$2:$E$31, 4, FALSE)/162</f>
        <v>#N/A</v>
      </c>
      <c r="X80" s="9" t="e">
        <f>VLOOKUP($B80, FanGraphs_Standings[[Abbreviation]:[2024 Year to Date RS/G]], 6, FALSE)/$F80</f>
        <v>#N/A</v>
      </c>
      <c r="Y80" s="9" t="e">
        <f>VLOOKUP($B80, FanGraphs_Standings[[Abbreviation]:[2024 Projected Full Season RDif]], 19, FALSE)/162</f>
        <v>#N/A</v>
      </c>
      <c r="Z80" s="9" t="e">
        <f>VLOOKUP($B80, FanGraphs_Standings[[Abbreviation]:[2024 Projected Full Season RDif]], 5, FALSE)</f>
        <v>#N/A</v>
      </c>
      <c r="AA80" s="9" t="e">
        <f>VLOOKUP($B80, FanGraphs_Standings[[Abbreviation]:[2024 Projected Full Season W%]], 18, FALSE)</f>
        <v>#N/A</v>
      </c>
      <c r="AB80" s="9" t="e">
        <f>VLOOKUP($B80, 'Home Field Adv'!$A$2:$I$31, 9, FALSE)</f>
        <v>#N/A</v>
      </c>
      <c r="AC80" s="9" t="e">
        <f>VLOOKUP($C80, FanGraphs_Standings[[Abbreviation]:[2024 Year to Date G]], 2, FALSE)</f>
        <v>#N/A</v>
      </c>
      <c r="AD80" s="9" t="e">
        <f>VLOOKUP($E80, 'SP Per G'!$A$2:$D$1380, 3, FALSE)</f>
        <v>#N/A</v>
      </c>
      <c r="AE80" s="9" t="e">
        <f>VLOOKUP($E80, 'SP Per G'!$A$2:$D$1380, 4, FALSE)</f>
        <v>#N/A</v>
      </c>
      <c r="AF80" s="9" t="e">
        <f>VLOOKUP($E80, Individual_Pitching___Dashboard[], 18, FALSE)</f>
        <v>#N/A</v>
      </c>
      <c r="AG80" s="9" t="e">
        <f>VLOOKUP($E80, Individual_Pitching___Dashboard[], 20, FALSE)</f>
        <v>#N/A</v>
      </c>
      <c r="AH80" s="9" t="e">
        <f>VLOOKUP($E80, Individual_Pitching___Advanced[], 21,FALSE)</f>
        <v>#N/A</v>
      </c>
      <c r="AI80" s="9" t="e">
        <f>VLOOKUP($C80, 'Team Per G'!$A$2:$G$31, 7, FALSE)</f>
        <v>#N/A</v>
      </c>
      <c r="AJ80" s="9" t="e">
        <f>VLOOKUP($C80, 'FanGraphs - Team WAR Projected'!$B$2:$E$31, 3, FALSE)/162</f>
        <v>#N/A</v>
      </c>
      <c r="AK80" s="9" t="e">
        <f>VLOOKUP($C80, Team_Pitching___Advanced[[Team]:[xFIP]], 19,FALSE)</f>
        <v>#N/A</v>
      </c>
      <c r="AL80" s="9" t="e">
        <f>VLOOKUP($C80, Team_Pitching___Advanced[], 20, FALSE)</f>
        <v>#N/A</v>
      </c>
      <c r="AM80" s="9" t="e">
        <f>VLOOKUP($C80, Team_Batting___Dashboard[[Team]:[wOBA]], 16, FALSE)</f>
        <v>#N/A</v>
      </c>
      <c r="AN80" s="9" t="e">
        <f>VLOOKUP($C80, Team_Batting___Advanced[[Team]:[OPS]], 9, FALSE)</f>
        <v>#N/A</v>
      </c>
      <c r="AO80" s="9" t="e">
        <f>VLOOKUP($C80, Team_Batting___Advanced[], 19, FALSE)</f>
        <v>#N/A</v>
      </c>
      <c r="AP80" s="9" t="e">
        <f>VLOOKUP($C80, 'Team Per G'!$A$2:$G$31, 3, FALSE)</f>
        <v>#N/A</v>
      </c>
      <c r="AQ80" s="9" t="e">
        <f>VLOOKUP($C80, 'Team Per G'!$A$2:$G$31, 5, FALSE)</f>
        <v>#N/A</v>
      </c>
      <c r="AR80" s="9" t="e">
        <f>VLOOKUP($C80, 'Team Per G'!$A$2:$G$31, 4, FALSE)</f>
        <v>#N/A</v>
      </c>
      <c r="AS80" s="9" t="e">
        <f>VLOOKUP($C80, Team_Batting___Dashboard[], 22, FALSE)/$AC80</f>
        <v>#N/A</v>
      </c>
      <c r="AT80" s="9" t="e">
        <f>VLOOKUP($C80, 'FanGraphs - Team WAR Projected'!$B$2:$E$31, 4, FALSE)/162</f>
        <v>#N/A</v>
      </c>
      <c r="AU80" s="9" t="e">
        <f>VLOOKUP($C80, FanGraphs_Standings[[Abbreviation]:[2024 Year to Date RS/G]], 6, FALSE)/$AC80</f>
        <v>#N/A</v>
      </c>
      <c r="AV80" s="9" t="e">
        <f>VLOOKUP($C80, FanGraphs_Standings[[Abbreviation]:[2024 Projected Full Season RDif]], 19, FALSE)/162</f>
        <v>#N/A</v>
      </c>
      <c r="AW80" s="9" t="e">
        <f>VLOOKUP($C80, FanGraphs_Standings[[Abbreviation]:[2024 Projected Full Season RDif]], 5, FALSE)</f>
        <v>#N/A</v>
      </c>
      <c r="AX80" s="9" t="e">
        <f>VLOOKUP($C80, FanGraphs_Standings[[Abbreviation]:[2024 Projected Full Season W%]], 18, FALSE)</f>
        <v>#N/A</v>
      </c>
      <c r="AY80" s="9" t="e">
        <f>VLOOKUP($C80, 'Home Field Adv'!$A$2:$K$31, 11, FALSE)</f>
        <v>#N/A</v>
      </c>
      <c r="BB80" s="5" t="str">
        <f t="shared" si="4"/>
        <v/>
      </c>
      <c r="BC80" s="5" t="str">
        <f t="shared" si="5"/>
        <v/>
      </c>
      <c r="BD80" s="5" t="str">
        <f t="shared" si="6"/>
        <v/>
      </c>
    </row>
    <row r="81" spans="6:56" x14ac:dyDescent="0.45">
      <c r="F81" s="9" t="e">
        <f>VLOOKUP($B81, FanGraphs_Standings[[Abbreviation]:[2024 Year to Date G]], 2, FALSE)</f>
        <v>#N/A</v>
      </c>
      <c r="G81" s="9" t="e">
        <f>IF(ISERR(VLOOKUP($D81, 'SP Per G'!$A$2:$D$1380, 3, FALSE)), L81, VLOOKUP($D81, 'SP Per G'!$A$2:$D$1380, 3, FALSE))</f>
        <v>#N/A</v>
      </c>
      <c r="H81" s="9" t="e">
        <f>VLOOKUP($D81, 'SP Per G'!$A$2:$D$1380, 4, FALSE)</f>
        <v>#N/A</v>
      </c>
      <c r="I81" s="9" t="e">
        <f>VLOOKUP($D81, Individual_Pitching___Dashboard[], 18, FALSE)</f>
        <v>#N/A</v>
      </c>
      <c r="J81" s="9" t="e">
        <f>VLOOKUP($D81, Individual_Pitching___Dashboard[], 20, FALSE)</f>
        <v>#N/A</v>
      </c>
      <c r="K81" s="9" t="e">
        <f>VLOOKUP($D81, Individual_Pitching___Advanced[], 21,FALSE)</f>
        <v>#N/A</v>
      </c>
      <c r="L81" s="9" t="e">
        <f>VLOOKUP($B81, 'Team Per G'!$A$2:$G$31, 7, FALSE)</f>
        <v>#N/A</v>
      </c>
      <c r="M81" s="9" t="e">
        <f>VLOOKUP($B81, 'FanGraphs - Team WAR Projected'!$B$2:$E$31, 3, FALSE)/162</f>
        <v>#N/A</v>
      </c>
      <c r="N81" s="9" t="e">
        <f>VLOOKUP($B81, Team_Pitching___Advanced[[Team]:[xFIP]], 19,FALSE)</f>
        <v>#N/A</v>
      </c>
      <c r="O81" s="9" t="e">
        <f>VLOOKUP($B81, Team_Pitching___Advanced[], 20, FALSE)</f>
        <v>#N/A</v>
      </c>
      <c r="P81" s="9" t="e">
        <f>VLOOKUP($B81, Team_Batting___Dashboard[[Team]:[wOBA]], 16, FALSE)</f>
        <v>#N/A</v>
      </c>
      <c r="Q81" s="9" t="e">
        <f>VLOOKUP($B81, Team_Batting___Advanced[[Team]:[OPS]], 9, FALSE)</f>
        <v>#N/A</v>
      </c>
      <c r="R81" s="9" t="e">
        <f>VLOOKUP($B81, Team_Batting___Advanced[], 19, FALSE)</f>
        <v>#N/A</v>
      </c>
      <c r="S81" s="9" t="e">
        <f>VLOOKUP($B81, 'Team Per G'!$A$2:$G$31, 3, FALSE)</f>
        <v>#N/A</v>
      </c>
      <c r="T81" s="9" t="e">
        <f>VLOOKUP($B81, 'Team Per G'!$A$2:$G$31, 5, FALSE)</f>
        <v>#N/A</v>
      </c>
      <c r="U81" s="9" t="e">
        <f>VLOOKUP($B81, 'Team Per G'!$A$2:$G$31, 4, FALSE)</f>
        <v>#N/A</v>
      </c>
      <c r="V81" s="9" t="e">
        <f>VLOOKUP($B81, Team_Batting___Dashboard[], 22, FALSE)/$F81</f>
        <v>#N/A</v>
      </c>
      <c r="W81" s="9" t="e">
        <f>VLOOKUP($B81, 'FanGraphs - Team WAR Projected'!$B$2:$E$31, 4, FALSE)/162</f>
        <v>#N/A</v>
      </c>
      <c r="X81" s="9" t="e">
        <f>VLOOKUP($B81, FanGraphs_Standings[[Abbreviation]:[2024 Year to Date RS/G]], 6, FALSE)/$F81</f>
        <v>#N/A</v>
      </c>
      <c r="Y81" s="9" t="e">
        <f>VLOOKUP($B81, FanGraphs_Standings[[Abbreviation]:[2024 Projected Full Season RDif]], 19, FALSE)/162</f>
        <v>#N/A</v>
      </c>
      <c r="Z81" s="9" t="e">
        <f>VLOOKUP($B81, FanGraphs_Standings[[Abbreviation]:[2024 Projected Full Season RDif]], 5, FALSE)</f>
        <v>#N/A</v>
      </c>
      <c r="AA81" s="9" t="e">
        <f>VLOOKUP($B81, FanGraphs_Standings[[Abbreviation]:[2024 Projected Full Season W%]], 18, FALSE)</f>
        <v>#N/A</v>
      </c>
      <c r="AB81" s="9" t="e">
        <f>VLOOKUP($B81, 'Home Field Adv'!$A$2:$I$31, 9, FALSE)</f>
        <v>#N/A</v>
      </c>
      <c r="AC81" s="9" t="e">
        <f>VLOOKUP($C81, FanGraphs_Standings[[Abbreviation]:[2024 Year to Date G]], 2, FALSE)</f>
        <v>#N/A</v>
      </c>
      <c r="AD81" s="9" t="e">
        <f>VLOOKUP($E81, 'SP Per G'!$A$2:$D$1380, 3, FALSE)</f>
        <v>#N/A</v>
      </c>
      <c r="AE81" s="9" t="e">
        <f>VLOOKUP($E81, 'SP Per G'!$A$2:$D$1380, 4, FALSE)</f>
        <v>#N/A</v>
      </c>
      <c r="AF81" s="9" t="e">
        <f>VLOOKUP($E81, Individual_Pitching___Dashboard[], 18, FALSE)</f>
        <v>#N/A</v>
      </c>
      <c r="AG81" s="9" t="e">
        <f>VLOOKUP($E81, Individual_Pitching___Dashboard[], 20, FALSE)</f>
        <v>#N/A</v>
      </c>
      <c r="AH81" s="9" t="e">
        <f>VLOOKUP($E81, Individual_Pitching___Advanced[], 21,FALSE)</f>
        <v>#N/A</v>
      </c>
      <c r="AI81" s="9" t="e">
        <f>VLOOKUP($C81, 'Team Per G'!$A$2:$G$31, 7, FALSE)</f>
        <v>#N/A</v>
      </c>
      <c r="AJ81" s="9" t="e">
        <f>VLOOKUP($C81, 'FanGraphs - Team WAR Projected'!$B$2:$E$31, 3, FALSE)/162</f>
        <v>#N/A</v>
      </c>
      <c r="AK81" s="9" t="e">
        <f>VLOOKUP($C81, Team_Pitching___Advanced[[Team]:[xFIP]], 19,FALSE)</f>
        <v>#N/A</v>
      </c>
      <c r="AL81" s="9" t="e">
        <f>VLOOKUP($C81, Team_Pitching___Advanced[], 20, FALSE)</f>
        <v>#N/A</v>
      </c>
      <c r="AM81" s="9" t="e">
        <f>VLOOKUP($C81, Team_Batting___Dashboard[[Team]:[wOBA]], 16, FALSE)</f>
        <v>#N/A</v>
      </c>
      <c r="AN81" s="9" t="e">
        <f>VLOOKUP($C81, Team_Batting___Advanced[[Team]:[OPS]], 9, FALSE)</f>
        <v>#N/A</v>
      </c>
      <c r="AO81" s="9" t="e">
        <f>VLOOKUP($C81, Team_Batting___Advanced[], 19, FALSE)</f>
        <v>#N/A</v>
      </c>
      <c r="AP81" s="9" t="e">
        <f>VLOOKUP($C81, 'Team Per G'!$A$2:$G$31, 3, FALSE)</f>
        <v>#N/A</v>
      </c>
      <c r="AQ81" s="9" t="e">
        <f>VLOOKUP($C81, 'Team Per G'!$A$2:$G$31, 5, FALSE)</f>
        <v>#N/A</v>
      </c>
      <c r="AR81" s="9" t="e">
        <f>VLOOKUP($C81, 'Team Per G'!$A$2:$G$31, 4, FALSE)</f>
        <v>#N/A</v>
      </c>
      <c r="AS81" s="9" t="e">
        <f>VLOOKUP($C81, Team_Batting___Dashboard[], 22, FALSE)/$AC81</f>
        <v>#N/A</v>
      </c>
      <c r="AT81" s="9" t="e">
        <f>VLOOKUP($C81, 'FanGraphs - Team WAR Projected'!$B$2:$E$31, 4, FALSE)/162</f>
        <v>#N/A</v>
      </c>
      <c r="AU81" s="9" t="e">
        <f>VLOOKUP($C81, FanGraphs_Standings[[Abbreviation]:[2024 Year to Date RS/G]], 6, FALSE)/$AC81</f>
        <v>#N/A</v>
      </c>
      <c r="AV81" s="9" t="e">
        <f>VLOOKUP($C81, FanGraphs_Standings[[Abbreviation]:[2024 Projected Full Season RDif]], 19, FALSE)/162</f>
        <v>#N/A</v>
      </c>
      <c r="AW81" s="9" t="e">
        <f>VLOOKUP($C81, FanGraphs_Standings[[Abbreviation]:[2024 Projected Full Season RDif]], 5, FALSE)</f>
        <v>#N/A</v>
      </c>
      <c r="AX81" s="9" t="e">
        <f>VLOOKUP($C81, FanGraphs_Standings[[Abbreviation]:[2024 Projected Full Season W%]], 18, FALSE)</f>
        <v>#N/A</v>
      </c>
      <c r="AY81" s="9" t="e">
        <f>VLOOKUP($C81, 'Home Field Adv'!$A$2:$K$31, 11, FALSE)</f>
        <v>#N/A</v>
      </c>
      <c r="BB81" s="5" t="str">
        <f t="shared" si="4"/>
        <v/>
      </c>
      <c r="BC81" s="5" t="str">
        <f t="shared" si="5"/>
        <v/>
      </c>
      <c r="BD81" s="5" t="str">
        <f t="shared" si="6"/>
        <v/>
      </c>
    </row>
    <row r="82" spans="6:56" x14ac:dyDescent="0.45">
      <c r="F82" s="9" t="e">
        <f>VLOOKUP($B82, FanGraphs_Standings[[Abbreviation]:[2024 Year to Date G]], 2, FALSE)</f>
        <v>#N/A</v>
      </c>
      <c r="G82" s="9" t="e">
        <f>IF(ISERR(VLOOKUP($D82, 'SP Per G'!$A$2:$D$1380, 3, FALSE)), L82, VLOOKUP($D82, 'SP Per G'!$A$2:$D$1380, 3, FALSE))</f>
        <v>#N/A</v>
      </c>
      <c r="H82" s="9" t="e">
        <f>VLOOKUP($D82, 'SP Per G'!$A$2:$D$1380, 4, FALSE)</f>
        <v>#N/A</v>
      </c>
      <c r="I82" s="9" t="e">
        <f>VLOOKUP($D82, Individual_Pitching___Dashboard[], 18, FALSE)</f>
        <v>#N/A</v>
      </c>
      <c r="J82" s="9" t="e">
        <f>VLOOKUP($D82, Individual_Pitching___Dashboard[], 20, FALSE)</f>
        <v>#N/A</v>
      </c>
      <c r="K82" s="9" t="e">
        <f>VLOOKUP($D82, Individual_Pitching___Advanced[], 21,FALSE)</f>
        <v>#N/A</v>
      </c>
      <c r="L82" s="9" t="e">
        <f>VLOOKUP($B82, 'Team Per G'!$A$2:$G$31, 7, FALSE)</f>
        <v>#N/A</v>
      </c>
      <c r="M82" s="9" t="e">
        <f>VLOOKUP($B82, 'FanGraphs - Team WAR Projected'!$B$2:$E$31, 3, FALSE)/162</f>
        <v>#N/A</v>
      </c>
      <c r="N82" s="9" t="e">
        <f>VLOOKUP($B82, Team_Pitching___Advanced[[Team]:[xFIP]], 19,FALSE)</f>
        <v>#N/A</v>
      </c>
      <c r="O82" s="9" t="e">
        <f>VLOOKUP($B82, Team_Pitching___Advanced[], 20, FALSE)</f>
        <v>#N/A</v>
      </c>
      <c r="P82" s="9" t="e">
        <f>VLOOKUP($B82, Team_Batting___Dashboard[[Team]:[wOBA]], 16, FALSE)</f>
        <v>#N/A</v>
      </c>
      <c r="Q82" s="9" t="e">
        <f>VLOOKUP($B82, Team_Batting___Advanced[[Team]:[OPS]], 9, FALSE)</f>
        <v>#N/A</v>
      </c>
      <c r="R82" s="9" t="e">
        <f>VLOOKUP($B82, Team_Batting___Advanced[], 19, FALSE)</f>
        <v>#N/A</v>
      </c>
      <c r="S82" s="9" t="e">
        <f>VLOOKUP($B82, 'Team Per G'!$A$2:$G$31, 3, FALSE)</f>
        <v>#N/A</v>
      </c>
      <c r="T82" s="9" t="e">
        <f>VLOOKUP($B82, 'Team Per G'!$A$2:$G$31, 5, FALSE)</f>
        <v>#N/A</v>
      </c>
      <c r="U82" s="9" t="e">
        <f>VLOOKUP($B82, 'Team Per G'!$A$2:$G$31, 4, FALSE)</f>
        <v>#N/A</v>
      </c>
      <c r="V82" s="9" t="e">
        <f>VLOOKUP($B82, Team_Batting___Dashboard[], 22, FALSE)/$F82</f>
        <v>#N/A</v>
      </c>
      <c r="W82" s="9" t="e">
        <f>VLOOKUP($B82, 'FanGraphs - Team WAR Projected'!$B$2:$E$31, 4, FALSE)/162</f>
        <v>#N/A</v>
      </c>
      <c r="X82" s="9" t="e">
        <f>VLOOKUP($B82, FanGraphs_Standings[[Abbreviation]:[2024 Year to Date RS/G]], 6, FALSE)/$F82</f>
        <v>#N/A</v>
      </c>
      <c r="Y82" s="9" t="e">
        <f>VLOOKUP($B82, FanGraphs_Standings[[Abbreviation]:[2024 Projected Full Season RDif]], 19, FALSE)/162</f>
        <v>#N/A</v>
      </c>
      <c r="Z82" s="9" t="e">
        <f>VLOOKUP($B82, FanGraphs_Standings[[Abbreviation]:[2024 Projected Full Season RDif]], 5, FALSE)</f>
        <v>#N/A</v>
      </c>
      <c r="AA82" s="9" t="e">
        <f>VLOOKUP($B82, FanGraphs_Standings[[Abbreviation]:[2024 Projected Full Season W%]], 18, FALSE)</f>
        <v>#N/A</v>
      </c>
      <c r="AB82" s="9" t="e">
        <f>VLOOKUP($B82, 'Home Field Adv'!$A$2:$I$31, 9, FALSE)</f>
        <v>#N/A</v>
      </c>
      <c r="AC82" s="9" t="e">
        <f>VLOOKUP($C82, FanGraphs_Standings[[Abbreviation]:[2024 Year to Date G]], 2, FALSE)</f>
        <v>#N/A</v>
      </c>
      <c r="AD82" s="9" t="e">
        <f>VLOOKUP($E82, 'SP Per G'!$A$2:$D$1380, 3, FALSE)</f>
        <v>#N/A</v>
      </c>
      <c r="AE82" s="9" t="e">
        <f>VLOOKUP($E82, 'SP Per G'!$A$2:$D$1380, 4, FALSE)</f>
        <v>#N/A</v>
      </c>
      <c r="AF82" s="9" t="e">
        <f>VLOOKUP($E82, Individual_Pitching___Dashboard[], 18, FALSE)</f>
        <v>#N/A</v>
      </c>
      <c r="AG82" s="9" t="e">
        <f>VLOOKUP($E82, Individual_Pitching___Dashboard[], 20, FALSE)</f>
        <v>#N/A</v>
      </c>
      <c r="AH82" s="9" t="e">
        <f>VLOOKUP($E82, Individual_Pitching___Advanced[], 21,FALSE)</f>
        <v>#N/A</v>
      </c>
      <c r="AI82" s="9" t="e">
        <f>VLOOKUP($C82, 'Team Per G'!$A$2:$G$31, 7, FALSE)</f>
        <v>#N/A</v>
      </c>
      <c r="AJ82" s="9" t="e">
        <f>VLOOKUP($C82, 'FanGraphs - Team WAR Projected'!$B$2:$E$31, 3, FALSE)/162</f>
        <v>#N/A</v>
      </c>
      <c r="AK82" s="9" t="e">
        <f>VLOOKUP($C82, Team_Pitching___Advanced[[Team]:[xFIP]], 19,FALSE)</f>
        <v>#N/A</v>
      </c>
      <c r="AL82" s="9" t="e">
        <f>VLOOKUP($C82, Team_Pitching___Advanced[], 20, FALSE)</f>
        <v>#N/A</v>
      </c>
      <c r="AM82" s="9" t="e">
        <f>VLOOKUP($C82, Team_Batting___Dashboard[[Team]:[wOBA]], 16, FALSE)</f>
        <v>#N/A</v>
      </c>
      <c r="AN82" s="9" t="e">
        <f>VLOOKUP($C82, Team_Batting___Advanced[[Team]:[OPS]], 9, FALSE)</f>
        <v>#N/A</v>
      </c>
      <c r="AO82" s="9" t="e">
        <f>VLOOKUP($C82, Team_Batting___Advanced[], 19, FALSE)</f>
        <v>#N/A</v>
      </c>
      <c r="AP82" s="9" t="e">
        <f>VLOOKUP($C82, 'Team Per G'!$A$2:$G$31, 3, FALSE)</f>
        <v>#N/A</v>
      </c>
      <c r="AQ82" s="9" t="e">
        <f>VLOOKUP($C82, 'Team Per G'!$A$2:$G$31, 5, FALSE)</f>
        <v>#N/A</v>
      </c>
      <c r="AR82" s="9" t="e">
        <f>VLOOKUP($C82, 'Team Per G'!$A$2:$G$31, 4, FALSE)</f>
        <v>#N/A</v>
      </c>
      <c r="AS82" s="9" t="e">
        <f>VLOOKUP($C82, Team_Batting___Dashboard[], 22, FALSE)/$AC82</f>
        <v>#N/A</v>
      </c>
      <c r="AT82" s="9" t="e">
        <f>VLOOKUP($C82, 'FanGraphs - Team WAR Projected'!$B$2:$E$31, 4, FALSE)/162</f>
        <v>#N/A</v>
      </c>
      <c r="AU82" s="9" t="e">
        <f>VLOOKUP($C82, FanGraphs_Standings[[Abbreviation]:[2024 Year to Date RS/G]], 6, FALSE)/$AC82</f>
        <v>#N/A</v>
      </c>
      <c r="AV82" s="9" t="e">
        <f>VLOOKUP($C82, FanGraphs_Standings[[Abbreviation]:[2024 Projected Full Season RDif]], 19, FALSE)/162</f>
        <v>#N/A</v>
      </c>
      <c r="AW82" s="9" t="e">
        <f>VLOOKUP($C82, FanGraphs_Standings[[Abbreviation]:[2024 Projected Full Season RDif]], 5, FALSE)</f>
        <v>#N/A</v>
      </c>
      <c r="AX82" s="9" t="e">
        <f>VLOOKUP($C82, FanGraphs_Standings[[Abbreviation]:[2024 Projected Full Season W%]], 18, FALSE)</f>
        <v>#N/A</v>
      </c>
      <c r="AY82" s="9" t="e">
        <f>VLOOKUP($C82, 'Home Field Adv'!$A$2:$K$31, 11, FALSE)</f>
        <v>#N/A</v>
      </c>
      <c r="BB82" s="5" t="str">
        <f t="shared" si="4"/>
        <v/>
      </c>
      <c r="BC82" s="5" t="str">
        <f t="shared" si="5"/>
        <v/>
      </c>
      <c r="BD82" s="5" t="str">
        <f t="shared" si="6"/>
        <v/>
      </c>
    </row>
    <row r="83" spans="6:56" x14ac:dyDescent="0.45">
      <c r="F83" s="9" t="e">
        <f>VLOOKUP($B83, FanGraphs_Standings[[Abbreviation]:[2024 Year to Date G]], 2, FALSE)</f>
        <v>#N/A</v>
      </c>
      <c r="G83" s="9" t="e">
        <f>IF(ISERR(VLOOKUP($D83, 'SP Per G'!$A$2:$D$1380, 3, FALSE)), L83, VLOOKUP($D83, 'SP Per G'!$A$2:$D$1380, 3, FALSE))</f>
        <v>#N/A</v>
      </c>
      <c r="H83" s="9" t="e">
        <f>VLOOKUP($D83, 'SP Per G'!$A$2:$D$1380, 4, FALSE)</f>
        <v>#N/A</v>
      </c>
      <c r="I83" s="9" t="e">
        <f>VLOOKUP($D83, Individual_Pitching___Dashboard[], 18, FALSE)</f>
        <v>#N/A</v>
      </c>
      <c r="J83" s="9" t="e">
        <f>VLOOKUP($D83, Individual_Pitching___Dashboard[], 20, FALSE)</f>
        <v>#N/A</v>
      </c>
      <c r="K83" s="9" t="e">
        <f>VLOOKUP($D83, Individual_Pitching___Advanced[], 21,FALSE)</f>
        <v>#N/A</v>
      </c>
      <c r="L83" s="9" t="e">
        <f>VLOOKUP($B83, 'Team Per G'!$A$2:$G$31, 7, FALSE)</f>
        <v>#N/A</v>
      </c>
      <c r="M83" s="9" t="e">
        <f>VLOOKUP($B83, 'FanGraphs - Team WAR Projected'!$B$2:$E$31, 3, FALSE)/162</f>
        <v>#N/A</v>
      </c>
      <c r="N83" s="9" t="e">
        <f>VLOOKUP($B83, Team_Pitching___Advanced[[Team]:[xFIP]], 19,FALSE)</f>
        <v>#N/A</v>
      </c>
      <c r="O83" s="9" t="e">
        <f>VLOOKUP($B83, Team_Pitching___Advanced[], 20, FALSE)</f>
        <v>#N/A</v>
      </c>
      <c r="P83" s="9" t="e">
        <f>VLOOKUP($B83, Team_Batting___Dashboard[[Team]:[wOBA]], 16, FALSE)</f>
        <v>#N/A</v>
      </c>
      <c r="Q83" s="9" t="e">
        <f>VLOOKUP($B83, Team_Batting___Advanced[[Team]:[OPS]], 9, FALSE)</f>
        <v>#N/A</v>
      </c>
      <c r="R83" s="9" t="e">
        <f>VLOOKUP($B83, Team_Batting___Advanced[], 19, FALSE)</f>
        <v>#N/A</v>
      </c>
      <c r="S83" s="9" t="e">
        <f>VLOOKUP($B83, 'Team Per G'!$A$2:$G$31, 3, FALSE)</f>
        <v>#N/A</v>
      </c>
      <c r="T83" s="9" t="e">
        <f>VLOOKUP($B83, 'Team Per G'!$A$2:$G$31, 5, FALSE)</f>
        <v>#N/A</v>
      </c>
      <c r="U83" s="9" t="e">
        <f>VLOOKUP($B83, 'Team Per G'!$A$2:$G$31, 4, FALSE)</f>
        <v>#N/A</v>
      </c>
      <c r="V83" s="9" t="e">
        <f>VLOOKUP($B83, Team_Batting___Dashboard[], 22, FALSE)/$F83</f>
        <v>#N/A</v>
      </c>
      <c r="W83" s="9" t="e">
        <f>VLOOKUP($B83, 'FanGraphs - Team WAR Projected'!$B$2:$E$31, 4, FALSE)/162</f>
        <v>#N/A</v>
      </c>
      <c r="X83" s="9" t="e">
        <f>VLOOKUP($B83, FanGraphs_Standings[[Abbreviation]:[2024 Year to Date RS/G]], 6, FALSE)/$F83</f>
        <v>#N/A</v>
      </c>
      <c r="Y83" s="9" t="e">
        <f>VLOOKUP($B83, FanGraphs_Standings[[Abbreviation]:[2024 Projected Full Season RDif]], 19, FALSE)/162</f>
        <v>#N/A</v>
      </c>
      <c r="Z83" s="9" t="e">
        <f>VLOOKUP($B83, FanGraphs_Standings[[Abbreviation]:[2024 Projected Full Season RDif]], 5, FALSE)</f>
        <v>#N/A</v>
      </c>
      <c r="AA83" s="9" t="e">
        <f>VLOOKUP($B83, FanGraphs_Standings[[Abbreviation]:[2024 Projected Full Season W%]], 18, FALSE)</f>
        <v>#N/A</v>
      </c>
      <c r="AB83" s="9" t="e">
        <f>VLOOKUP($B83, 'Home Field Adv'!$A$2:$I$31, 9, FALSE)</f>
        <v>#N/A</v>
      </c>
      <c r="AC83" s="9" t="e">
        <f>VLOOKUP($C83, FanGraphs_Standings[[Abbreviation]:[2024 Year to Date G]], 2, FALSE)</f>
        <v>#N/A</v>
      </c>
      <c r="AD83" s="9" t="e">
        <f>VLOOKUP($E83, 'SP Per G'!$A$2:$D$1380, 3, FALSE)</f>
        <v>#N/A</v>
      </c>
      <c r="AE83" s="9" t="e">
        <f>VLOOKUP($E83, 'SP Per G'!$A$2:$D$1380, 4, FALSE)</f>
        <v>#N/A</v>
      </c>
      <c r="AF83" s="9" t="e">
        <f>VLOOKUP($E83, Individual_Pitching___Dashboard[], 18, FALSE)</f>
        <v>#N/A</v>
      </c>
      <c r="AG83" s="9" t="e">
        <f>VLOOKUP($E83, Individual_Pitching___Dashboard[], 20, FALSE)</f>
        <v>#N/A</v>
      </c>
      <c r="AH83" s="9" t="e">
        <f>VLOOKUP($E83, Individual_Pitching___Advanced[], 21,FALSE)</f>
        <v>#N/A</v>
      </c>
      <c r="AI83" s="9" t="e">
        <f>VLOOKUP($C83, 'Team Per G'!$A$2:$G$31, 7, FALSE)</f>
        <v>#N/A</v>
      </c>
      <c r="AJ83" s="9" t="e">
        <f>VLOOKUP($C83, 'FanGraphs - Team WAR Projected'!$B$2:$E$31, 3, FALSE)/162</f>
        <v>#N/A</v>
      </c>
      <c r="AK83" s="9" t="e">
        <f>VLOOKUP($C83, Team_Pitching___Advanced[[Team]:[xFIP]], 19,FALSE)</f>
        <v>#N/A</v>
      </c>
      <c r="AL83" s="9" t="e">
        <f>VLOOKUP($C83, Team_Pitching___Advanced[], 20, FALSE)</f>
        <v>#N/A</v>
      </c>
      <c r="AM83" s="9" t="e">
        <f>VLOOKUP($C83, Team_Batting___Dashboard[[Team]:[wOBA]], 16, FALSE)</f>
        <v>#N/A</v>
      </c>
      <c r="AN83" s="9" t="e">
        <f>VLOOKUP($C83, Team_Batting___Advanced[[Team]:[OPS]], 9, FALSE)</f>
        <v>#N/A</v>
      </c>
      <c r="AO83" s="9" t="e">
        <f>VLOOKUP($C83, Team_Batting___Advanced[], 19, FALSE)</f>
        <v>#N/A</v>
      </c>
      <c r="AP83" s="9" t="e">
        <f>VLOOKUP($C83, 'Team Per G'!$A$2:$G$31, 3, FALSE)</f>
        <v>#N/A</v>
      </c>
      <c r="AQ83" s="9" t="e">
        <f>VLOOKUP($C83, 'Team Per G'!$A$2:$G$31, 5, FALSE)</f>
        <v>#N/A</v>
      </c>
      <c r="AR83" s="9" t="e">
        <f>VLOOKUP($C83, 'Team Per G'!$A$2:$G$31, 4, FALSE)</f>
        <v>#N/A</v>
      </c>
      <c r="AS83" s="9" t="e">
        <f>VLOOKUP($C83, Team_Batting___Dashboard[], 22, FALSE)/$AC83</f>
        <v>#N/A</v>
      </c>
      <c r="AT83" s="9" t="e">
        <f>VLOOKUP($C83, 'FanGraphs - Team WAR Projected'!$B$2:$E$31, 4, FALSE)/162</f>
        <v>#N/A</v>
      </c>
      <c r="AU83" s="9" t="e">
        <f>VLOOKUP($C83, FanGraphs_Standings[[Abbreviation]:[2024 Year to Date RS/G]], 6, FALSE)/$AC83</f>
        <v>#N/A</v>
      </c>
      <c r="AV83" s="9" t="e">
        <f>VLOOKUP($C83, FanGraphs_Standings[[Abbreviation]:[2024 Projected Full Season RDif]], 19, FALSE)/162</f>
        <v>#N/A</v>
      </c>
      <c r="AW83" s="9" t="e">
        <f>VLOOKUP($C83, FanGraphs_Standings[[Abbreviation]:[2024 Projected Full Season RDif]], 5, FALSE)</f>
        <v>#N/A</v>
      </c>
      <c r="AX83" s="9" t="e">
        <f>VLOOKUP($C83, FanGraphs_Standings[[Abbreviation]:[2024 Projected Full Season W%]], 18, FALSE)</f>
        <v>#N/A</v>
      </c>
      <c r="AY83" s="9" t="e">
        <f>VLOOKUP($C83, 'Home Field Adv'!$A$2:$K$31, 11, FALSE)</f>
        <v>#N/A</v>
      </c>
      <c r="BB83" s="5" t="str">
        <f t="shared" si="4"/>
        <v/>
      </c>
      <c r="BC83" s="5" t="str">
        <f t="shared" si="5"/>
        <v/>
      </c>
      <c r="BD83" s="5" t="str">
        <f t="shared" si="6"/>
        <v/>
      </c>
    </row>
    <row r="84" spans="6:56" x14ac:dyDescent="0.45">
      <c r="F84" s="9" t="e">
        <f>VLOOKUP($B84, FanGraphs_Standings[[Abbreviation]:[2024 Year to Date G]], 2, FALSE)</f>
        <v>#N/A</v>
      </c>
      <c r="G84" s="9" t="e">
        <f>IF(ISERR(VLOOKUP($D84, 'SP Per G'!$A$2:$D$1380, 3, FALSE)), L84, VLOOKUP($D84, 'SP Per G'!$A$2:$D$1380, 3, FALSE))</f>
        <v>#N/A</v>
      </c>
      <c r="H84" s="9" t="e">
        <f>VLOOKUP($D84, 'SP Per G'!$A$2:$D$1380, 4, FALSE)</f>
        <v>#N/A</v>
      </c>
      <c r="I84" s="9" t="e">
        <f>VLOOKUP($D84, Individual_Pitching___Dashboard[], 18, FALSE)</f>
        <v>#N/A</v>
      </c>
      <c r="J84" s="9" t="e">
        <f>VLOOKUP($D84, Individual_Pitching___Dashboard[], 20, FALSE)</f>
        <v>#N/A</v>
      </c>
      <c r="K84" s="9" t="e">
        <f>VLOOKUP($D84, Individual_Pitching___Advanced[], 21,FALSE)</f>
        <v>#N/A</v>
      </c>
      <c r="L84" s="9" t="e">
        <f>VLOOKUP($B84, 'Team Per G'!$A$2:$G$31, 7, FALSE)</f>
        <v>#N/A</v>
      </c>
      <c r="M84" s="9" t="e">
        <f>VLOOKUP($B84, 'FanGraphs - Team WAR Projected'!$B$2:$E$31, 3, FALSE)/162</f>
        <v>#N/A</v>
      </c>
      <c r="N84" s="9" t="e">
        <f>VLOOKUP($B84, Team_Pitching___Advanced[[Team]:[xFIP]], 19,FALSE)</f>
        <v>#N/A</v>
      </c>
      <c r="O84" s="9" t="e">
        <f>VLOOKUP($B84, Team_Pitching___Advanced[], 20, FALSE)</f>
        <v>#N/A</v>
      </c>
      <c r="P84" s="9" t="e">
        <f>VLOOKUP($B84, Team_Batting___Dashboard[[Team]:[wOBA]], 16, FALSE)</f>
        <v>#N/A</v>
      </c>
      <c r="Q84" s="9" t="e">
        <f>VLOOKUP($B84, Team_Batting___Advanced[[Team]:[OPS]], 9, FALSE)</f>
        <v>#N/A</v>
      </c>
      <c r="R84" s="9" t="e">
        <f>VLOOKUP($B84, Team_Batting___Advanced[], 19, FALSE)</f>
        <v>#N/A</v>
      </c>
      <c r="S84" s="9" t="e">
        <f>VLOOKUP($B84, 'Team Per G'!$A$2:$G$31, 3, FALSE)</f>
        <v>#N/A</v>
      </c>
      <c r="T84" s="9" t="e">
        <f>VLOOKUP($B84, 'Team Per G'!$A$2:$G$31, 5, FALSE)</f>
        <v>#N/A</v>
      </c>
      <c r="U84" s="9" t="e">
        <f>VLOOKUP($B84, 'Team Per G'!$A$2:$G$31, 4, FALSE)</f>
        <v>#N/A</v>
      </c>
      <c r="V84" s="9" t="e">
        <f>VLOOKUP($B84, Team_Batting___Dashboard[], 22, FALSE)/$F84</f>
        <v>#N/A</v>
      </c>
      <c r="W84" s="9" t="e">
        <f>VLOOKUP($B84, 'FanGraphs - Team WAR Projected'!$B$2:$E$31, 4, FALSE)/162</f>
        <v>#N/A</v>
      </c>
      <c r="X84" s="9" t="e">
        <f>VLOOKUP($B84, FanGraphs_Standings[[Abbreviation]:[2024 Year to Date RS/G]], 6, FALSE)/$F84</f>
        <v>#N/A</v>
      </c>
      <c r="Y84" s="9" t="e">
        <f>VLOOKUP($B84, FanGraphs_Standings[[Abbreviation]:[2024 Projected Full Season RDif]], 19, FALSE)/162</f>
        <v>#N/A</v>
      </c>
      <c r="Z84" s="9" t="e">
        <f>VLOOKUP($B84, FanGraphs_Standings[[Abbreviation]:[2024 Projected Full Season RDif]], 5, FALSE)</f>
        <v>#N/A</v>
      </c>
      <c r="AA84" s="9" t="e">
        <f>VLOOKUP($B84, FanGraphs_Standings[[Abbreviation]:[2024 Projected Full Season W%]], 18, FALSE)</f>
        <v>#N/A</v>
      </c>
      <c r="AB84" s="9" t="e">
        <f>VLOOKUP($B84, 'Home Field Adv'!$A$2:$I$31, 9, FALSE)</f>
        <v>#N/A</v>
      </c>
      <c r="AC84" s="9" t="e">
        <f>VLOOKUP($C84, FanGraphs_Standings[[Abbreviation]:[2024 Year to Date G]], 2, FALSE)</f>
        <v>#N/A</v>
      </c>
      <c r="AD84" s="9" t="e">
        <f>VLOOKUP($E84, 'SP Per G'!$A$2:$D$1380, 3, FALSE)</f>
        <v>#N/A</v>
      </c>
      <c r="AE84" s="9" t="e">
        <f>VLOOKUP($E84, 'SP Per G'!$A$2:$D$1380, 4, FALSE)</f>
        <v>#N/A</v>
      </c>
      <c r="AF84" s="9" t="e">
        <f>VLOOKUP($E84, Individual_Pitching___Dashboard[], 18, FALSE)</f>
        <v>#N/A</v>
      </c>
      <c r="AG84" s="9" t="e">
        <f>VLOOKUP($E84, Individual_Pitching___Dashboard[], 20, FALSE)</f>
        <v>#N/A</v>
      </c>
      <c r="AH84" s="9" t="e">
        <f>VLOOKUP($E84, Individual_Pitching___Advanced[], 21,FALSE)</f>
        <v>#N/A</v>
      </c>
      <c r="AI84" s="9" t="e">
        <f>VLOOKUP($C84, 'Team Per G'!$A$2:$G$31, 7, FALSE)</f>
        <v>#N/A</v>
      </c>
      <c r="AJ84" s="9" t="e">
        <f>VLOOKUP($C84, 'FanGraphs - Team WAR Projected'!$B$2:$E$31, 3, FALSE)/162</f>
        <v>#N/A</v>
      </c>
      <c r="AK84" s="9" t="e">
        <f>VLOOKUP($C84, Team_Pitching___Advanced[[Team]:[xFIP]], 19,FALSE)</f>
        <v>#N/A</v>
      </c>
      <c r="AL84" s="9" t="e">
        <f>VLOOKUP($C84, Team_Pitching___Advanced[], 20, FALSE)</f>
        <v>#N/A</v>
      </c>
      <c r="AM84" s="9" t="e">
        <f>VLOOKUP($C84, Team_Batting___Dashboard[[Team]:[wOBA]], 16, FALSE)</f>
        <v>#N/A</v>
      </c>
      <c r="AN84" s="9" t="e">
        <f>VLOOKUP($C84, Team_Batting___Advanced[[Team]:[OPS]], 9, FALSE)</f>
        <v>#N/A</v>
      </c>
      <c r="AO84" s="9" t="e">
        <f>VLOOKUP($C84, Team_Batting___Advanced[], 19, FALSE)</f>
        <v>#N/A</v>
      </c>
      <c r="AP84" s="9" t="e">
        <f>VLOOKUP($C84, 'Team Per G'!$A$2:$G$31, 3, FALSE)</f>
        <v>#N/A</v>
      </c>
      <c r="AQ84" s="9" t="e">
        <f>VLOOKUP($C84, 'Team Per G'!$A$2:$G$31, 5, FALSE)</f>
        <v>#N/A</v>
      </c>
      <c r="AR84" s="9" t="e">
        <f>VLOOKUP($C84, 'Team Per G'!$A$2:$G$31, 4, FALSE)</f>
        <v>#N/A</v>
      </c>
      <c r="AS84" s="9" t="e">
        <f>VLOOKUP($C84, Team_Batting___Dashboard[], 22, FALSE)/$AC84</f>
        <v>#N/A</v>
      </c>
      <c r="AT84" s="9" t="e">
        <f>VLOOKUP($C84, 'FanGraphs - Team WAR Projected'!$B$2:$E$31, 4, FALSE)/162</f>
        <v>#N/A</v>
      </c>
      <c r="AU84" s="9" t="e">
        <f>VLOOKUP($C84, FanGraphs_Standings[[Abbreviation]:[2024 Year to Date RS/G]], 6, FALSE)/$AC84</f>
        <v>#N/A</v>
      </c>
      <c r="AV84" s="9" t="e">
        <f>VLOOKUP($C84, FanGraphs_Standings[[Abbreviation]:[2024 Projected Full Season RDif]], 19, FALSE)/162</f>
        <v>#N/A</v>
      </c>
      <c r="AW84" s="9" t="e">
        <f>VLOOKUP($C84, FanGraphs_Standings[[Abbreviation]:[2024 Projected Full Season RDif]], 5, FALSE)</f>
        <v>#N/A</v>
      </c>
      <c r="AX84" s="9" t="e">
        <f>VLOOKUP($C84, FanGraphs_Standings[[Abbreviation]:[2024 Projected Full Season W%]], 18, FALSE)</f>
        <v>#N/A</v>
      </c>
      <c r="AY84" s="9" t="e">
        <f>VLOOKUP($C84, 'Home Field Adv'!$A$2:$K$31, 11, FALSE)</f>
        <v>#N/A</v>
      </c>
      <c r="BB84" s="5" t="str">
        <f t="shared" si="4"/>
        <v/>
      </c>
      <c r="BC84" s="5" t="str">
        <f t="shared" si="5"/>
        <v/>
      </c>
      <c r="BD84" s="5" t="str">
        <f t="shared" si="6"/>
        <v/>
      </c>
    </row>
    <row r="85" spans="6:56" x14ac:dyDescent="0.45">
      <c r="F85" s="9" t="e">
        <f>VLOOKUP($B85, FanGraphs_Standings[[Abbreviation]:[2024 Year to Date G]], 2, FALSE)</f>
        <v>#N/A</v>
      </c>
      <c r="G85" s="9" t="e">
        <f>IF(ISERR(VLOOKUP($D85, 'SP Per G'!$A$2:$D$1380, 3, FALSE)), L85, VLOOKUP($D85, 'SP Per G'!$A$2:$D$1380, 3, FALSE))</f>
        <v>#N/A</v>
      </c>
      <c r="H85" s="9" t="e">
        <f>VLOOKUP($D85, 'SP Per G'!$A$2:$D$1380, 4, FALSE)</f>
        <v>#N/A</v>
      </c>
      <c r="I85" s="9" t="e">
        <f>VLOOKUP($D85, Individual_Pitching___Dashboard[], 18, FALSE)</f>
        <v>#N/A</v>
      </c>
      <c r="J85" s="9" t="e">
        <f>VLOOKUP($D85, Individual_Pitching___Dashboard[], 20, FALSE)</f>
        <v>#N/A</v>
      </c>
      <c r="K85" s="9" t="e">
        <f>VLOOKUP($D85, Individual_Pitching___Advanced[], 21,FALSE)</f>
        <v>#N/A</v>
      </c>
      <c r="L85" s="9" t="e">
        <f>VLOOKUP($B85, 'Team Per G'!$A$2:$G$31, 7, FALSE)</f>
        <v>#N/A</v>
      </c>
      <c r="M85" s="9" t="e">
        <f>VLOOKUP($B85, 'FanGraphs - Team WAR Projected'!$B$2:$E$31, 3, FALSE)/162</f>
        <v>#N/A</v>
      </c>
      <c r="N85" s="9" t="e">
        <f>VLOOKUP($B85, Team_Pitching___Advanced[[Team]:[xFIP]], 19,FALSE)</f>
        <v>#N/A</v>
      </c>
      <c r="O85" s="9" t="e">
        <f>VLOOKUP($B85, Team_Pitching___Advanced[], 20, FALSE)</f>
        <v>#N/A</v>
      </c>
      <c r="P85" s="9" t="e">
        <f>VLOOKUP($B85, Team_Batting___Dashboard[[Team]:[wOBA]], 16, FALSE)</f>
        <v>#N/A</v>
      </c>
      <c r="Q85" s="9" t="e">
        <f>VLOOKUP($B85, Team_Batting___Advanced[[Team]:[OPS]], 9, FALSE)</f>
        <v>#N/A</v>
      </c>
      <c r="R85" s="9" t="e">
        <f>VLOOKUP($B85, Team_Batting___Advanced[], 19, FALSE)</f>
        <v>#N/A</v>
      </c>
      <c r="S85" s="9" t="e">
        <f>VLOOKUP($B85, 'Team Per G'!$A$2:$G$31, 3, FALSE)</f>
        <v>#N/A</v>
      </c>
      <c r="T85" s="9" t="e">
        <f>VLOOKUP($B85, 'Team Per G'!$A$2:$G$31, 5, FALSE)</f>
        <v>#N/A</v>
      </c>
      <c r="U85" s="9" t="e">
        <f>VLOOKUP($B85, 'Team Per G'!$A$2:$G$31, 4, FALSE)</f>
        <v>#N/A</v>
      </c>
      <c r="V85" s="9" t="e">
        <f>VLOOKUP($B85, Team_Batting___Dashboard[], 22, FALSE)/$F85</f>
        <v>#N/A</v>
      </c>
      <c r="W85" s="9" t="e">
        <f>VLOOKUP($B85, 'FanGraphs - Team WAR Projected'!$B$2:$E$31, 4, FALSE)/162</f>
        <v>#N/A</v>
      </c>
      <c r="X85" s="9" t="e">
        <f>VLOOKUP($B85, FanGraphs_Standings[[Abbreviation]:[2024 Year to Date RS/G]], 6, FALSE)/$F85</f>
        <v>#N/A</v>
      </c>
      <c r="Y85" s="9" t="e">
        <f>VLOOKUP($B85, FanGraphs_Standings[[Abbreviation]:[2024 Projected Full Season RDif]], 19, FALSE)/162</f>
        <v>#N/A</v>
      </c>
      <c r="Z85" s="9" t="e">
        <f>VLOOKUP($B85, FanGraphs_Standings[[Abbreviation]:[2024 Projected Full Season RDif]], 5, FALSE)</f>
        <v>#N/A</v>
      </c>
      <c r="AA85" s="9" t="e">
        <f>VLOOKUP($B85, FanGraphs_Standings[[Abbreviation]:[2024 Projected Full Season W%]], 18, FALSE)</f>
        <v>#N/A</v>
      </c>
      <c r="AB85" s="9" t="e">
        <f>VLOOKUP($B85, 'Home Field Adv'!$A$2:$I$31, 9, FALSE)</f>
        <v>#N/A</v>
      </c>
      <c r="AC85" s="9" t="e">
        <f>VLOOKUP($C85, FanGraphs_Standings[[Abbreviation]:[2024 Year to Date G]], 2, FALSE)</f>
        <v>#N/A</v>
      </c>
      <c r="AD85" s="9" t="e">
        <f>VLOOKUP($E85, 'SP Per G'!$A$2:$D$1380, 3, FALSE)</f>
        <v>#N/A</v>
      </c>
      <c r="AE85" s="9" t="e">
        <f>VLOOKUP($E85, 'SP Per G'!$A$2:$D$1380, 4, FALSE)</f>
        <v>#N/A</v>
      </c>
      <c r="AF85" s="9" t="e">
        <f>VLOOKUP($E85, Individual_Pitching___Dashboard[], 18, FALSE)</f>
        <v>#N/A</v>
      </c>
      <c r="AG85" s="9" t="e">
        <f>VLOOKUP($E85, Individual_Pitching___Dashboard[], 20, FALSE)</f>
        <v>#N/A</v>
      </c>
      <c r="AH85" s="9" t="e">
        <f>VLOOKUP($E85, Individual_Pitching___Advanced[], 21,FALSE)</f>
        <v>#N/A</v>
      </c>
      <c r="AI85" s="9" t="e">
        <f>VLOOKUP($C85, 'Team Per G'!$A$2:$G$31, 7, FALSE)</f>
        <v>#N/A</v>
      </c>
      <c r="AJ85" s="9" t="e">
        <f>VLOOKUP($C85, 'FanGraphs - Team WAR Projected'!$B$2:$E$31, 3, FALSE)/162</f>
        <v>#N/A</v>
      </c>
      <c r="AK85" s="9" t="e">
        <f>VLOOKUP($C85, Team_Pitching___Advanced[[Team]:[xFIP]], 19,FALSE)</f>
        <v>#N/A</v>
      </c>
      <c r="AL85" s="9" t="e">
        <f>VLOOKUP($C85, Team_Pitching___Advanced[], 20, FALSE)</f>
        <v>#N/A</v>
      </c>
      <c r="AM85" s="9" t="e">
        <f>VLOOKUP($C85, Team_Batting___Dashboard[[Team]:[wOBA]], 16, FALSE)</f>
        <v>#N/A</v>
      </c>
      <c r="AN85" s="9" t="e">
        <f>VLOOKUP($C85, Team_Batting___Advanced[[Team]:[OPS]], 9, FALSE)</f>
        <v>#N/A</v>
      </c>
      <c r="AO85" s="9" t="e">
        <f>VLOOKUP($C85, Team_Batting___Advanced[], 19, FALSE)</f>
        <v>#N/A</v>
      </c>
      <c r="AP85" s="9" t="e">
        <f>VLOOKUP($C85, 'Team Per G'!$A$2:$G$31, 3, FALSE)</f>
        <v>#N/A</v>
      </c>
      <c r="AQ85" s="9" t="e">
        <f>VLOOKUP($C85, 'Team Per G'!$A$2:$G$31, 5, FALSE)</f>
        <v>#N/A</v>
      </c>
      <c r="AR85" s="9" t="e">
        <f>VLOOKUP($C85, 'Team Per G'!$A$2:$G$31, 4, FALSE)</f>
        <v>#N/A</v>
      </c>
      <c r="AS85" s="9" t="e">
        <f>VLOOKUP($C85, Team_Batting___Dashboard[], 22, FALSE)/$AC85</f>
        <v>#N/A</v>
      </c>
      <c r="AT85" s="9" t="e">
        <f>VLOOKUP($C85, 'FanGraphs - Team WAR Projected'!$B$2:$E$31, 4, FALSE)/162</f>
        <v>#N/A</v>
      </c>
      <c r="AU85" s="9" t="e">
        <f>VLOOKUP($C85, FanGraphs_Standings[[Abbreviation]:[2024 Year to Date RS/G]], 6, FALSE)/$AC85</f>
        <v>#N/A</v>
      </c>
      <c r="AV85" s="9" t="e">
        <f>VLOOKUP($C85, FanGraphs_Standings[[Abbreviation]:[2024 Projected Full Season RDif]], 19, FALSE)/162</f>
        <v>#N/A</v>
      </c>
      <c r="AW85" s="9" t="e">
        <f>VLOOKUP($C85, FanGraphs_Standings[[Abbreviation]:[2024 Projected Full Season RDif]], 5, FALSE)</f>
        <v>#N/A</v>
      </c>
      <c r="AX85" s="9" t="e">
        <f>VLOOKUP($C85, FanGraphs_Standings[[Abbreviation]:[2024 Projected Full Season W%]], 18, FALSE)</f>
        <v>#N/A</v>
      </c>
      <c r="AY85" s="9" t="e">
        <f>VLOOKUP($C85, 'Home Field Adv'!$A$2:$K$31, 11, FALSE)</f>
        <v>#N/A</v>
      </c>
      <c r="BB85" s="5" t="str">
        <f t="shared" si="4"/>
        <v/>
      </c>
      <c r="BC85" s="5" t="str">
        <f t="shared" si="5"/>
        <v/>
      </c>
      <c r="BD85" s="5" t="str">
        <f t="shared" si="6"/>
        <v/>
      </c>
    </row>
    <row r="86" spans="6:56" x14ac:dyDescent="0.45">
      <c r="F86" s="9" t="e">
        <f>VLOOKUP($B86, FanGraphs_Standings[[Abbreviation]:[2024 Year to Date G]], 2, FALSE)</f>
        <v>#N/A</v>
      </c>
      <c r="G86" s="9" t="e">
        <f>IF(ISERR(VLOOKUP($D86, 'SP Per G'!$A$2:$D$1380, 3, FALSE)), L86, VLOOKUP($D86, 'SP Per G'!$A$2:$D$1380, 3, FALSE))</f>
        <v>#N/A</v>
      </c>
      <c r="H86" s="9" t="e">
        <f>VLOOKUP($D86, 'SP Per G'!$A$2:$D$1380, 4, FALSE)</f>
        <v>#N/A</v>
      </c>
      <c r="I86" s="9" t="e">
        <f>VLOOKUP($D86, Individual_Pitching___Dashboard[], 18, FALSE)</f>
        <v>#N/A</v>
      </c>
      <c r="J86" s="9" t="e">
        <f>VLOOKUP($D86, Individual_Pitching___Dashboard[], 20, FALSE)</f>
        <v>#N/A</v>
      </c>
      <c r="K86" s="9" t="e">
        <f>VLOOKUP($D86, Individual_Pitching___Advanced[], 21,FALSE)</f>
        <v>#N/A</v>
      </c>
      <c r="L86" s="9" t="e">
        <f>VLOOKUP($B86, 'Team Per G'!$A$2:$G$31, 7, FALSE)</f>
        <v>#N/A</v>
      </c>
      <c r="M86" s="9" t="e">
        <f>VLOOKUP($B86, 'FanGraphs - Team WAR Projected'!$B$2:$E$31, 3, FALSE)/162</f>
        <v>#N/A</v>
      </c>
      <c r="N86" s="9" t="e">
        <f>VLOOKUP($B86, Team_Pitching___Advanced[[Team]:[xFIP]], 19,FALSE)</f>
        <v>#N/A</v>
      </c>
      <c r="O86" s="9" t="e">
        <f>VLOOKUP($B86, Team_Pitching___Advanced[], 20, FALSE)</f>
        <v>#N/A</v>
      </c>
      <c r="P86" s="9" t="e">
        <f>VLOOKUP($B86, Team_Batting___Dashboard[[Team]:[wOBA]], 16, FALSE)</f>
        <v>#N/A</v>
      </c>
      <c r="Q86" s="9" t="e">
        <f>VLOOKUP($B86, Team_Batting___Advanced[[Team]:[OPS]], 9, FALSE)</f>
        <v>#N/A</v>
      </c>
      <c r="R86" s="9" t="e">
        <f>VLOOKUP($B86, Team_Batting___Advanced[], 19, FALSE)</f>
        <v>#N/A</v>
      </c>
      <c r="S86" s="9" t="e">
        <f>VLOOKUP($B86, 'Team Per G'!$A$2:$G$31, 3, FALSE)</f>
        <v>#N/A</v>
      </c>
      <c r="T86" s="9" t="e">
        <f>VLOOKUP($B86, 'Team Per G'!$A$2:$G$31, 5, FALSE)</f>
        <v>#N/A</v>
      </c>
      <c r="U86" s="9" t="e">
        <f>VLOOKUP($B86, 'Team Per G'!$A$2:$G$31, 4, FALSE)</f>
        <v>#N/A</v>
      </c>
      <c r="V86" s="9" t="e">
        <f>VLOOKUP($B86, Team_Batting___Dashboard[], 22, FALSE)/$F86</f>
        <v>#N/A</v>
      </c>
      <c r="W86" s="9" t="e">
        <f>VLOOKUP($B86, 'FanGraphs - Team WAR Projected'!$B$2:$E$31, 4, FALSE)/162</f>
        <v>#N/A</v>
      </c>
      <c r="X86" s="9" t="e">
        <f>VLOOKUP($B86, FanGraphs_Standings[[Abbreviation]:[2024 Year to Date RS/G]], 6, FALSE)/$F86</f>
        <v>#N/A</v>
      </c>
      <c r="Y86" s="9" t="e">
        <f>VLOOKUP($B86, FanGraphs_Standings[[Abbreviation]:[2024 Projected Full Season RDif]], 19, FALSE)/162</f>
        <v>#N/A</v>
      </c>
      <c r="Z86" s="9" t="e">
        <f>VLOOKUP($B86, FanGraphs_Standings[[Abbreviation]:[2024 Projected Full Season RDif]], 5, FALSE)</f>
        <v>#N/A</v>
      </c>
      <c r="AA86" s="9" t="e">
        <f>VLOOKUP($B86, FanGraphs_Standings[[Abbreviation]:[2024 Projected Full Season W%]], 18, FALSE)</f>
        <v>#N/A</v>
      </c>
      <c r="AB86" s="9" t="e">
        <f>VLOOKUP($B86, 'Home Field Adv'!$A$2:$I$31, 9, FALSE)</f>
        <v>#N/A</v>
      </c>
      <c r="AC86" s="9" t="e">
        <f>VLOOKUP($C86, FanGraphs_Standings[[Abbreviation]:[2024 Year to Date G]], 2, FALSE)</f>
        <v>#N/A</v>
      </c>
      <c r="AD86" s="9" t="e">
        <f>VLOOKUP($E86, 'SP Per G'!$A$2:$D$1380, 3, FALSE)</f>
        <v>#N/A</v>
      </c>
      <c r="AE86" s="9" t="e">
        <f>VLOOKUP($E86, 'SP Per G'!$A$2:$D$1380, 4, FALSE)</f>
        <v>#N/A</v>
      </c>
      <c r="AF86" s="9" t="e">
        <f>VLOOKUP($E86, Individual_Pitching___Dashboard[], 18, FALSE)</f>
        <v>#N/A</v>
      </c>
      <c r="AG86" s="9" t="e">
        <f>VLOOKUP($E86, Individual_Pitching___Dashboard[], 20, FALSE)</f>
        <v>#N/A</v>
      </c>
      <c r="AH86" s="9" t="e">
        <f>VLOOKUP($E86, Individual_Pitching___Advanced[], 21,FALSE)</f>
        <v>#N/A</v>
      </c>
      <c r="AI86" s="9" t="e">
        <f>VLOOKUP($C86, 'Team Per G'!$A$2:$G$31, 7, FALSE)</f>
        <v>#N/A</v>
      </c>
      <c r="AJ86" s="9" t="e">
        <f>VLOOKUP($C86, 'FanGraphs - Team WAR Projected'!$B$2:$E$31, 3, FALSE)/162</f>
        <v>#N/A</v>
      </c>
      <c r="AK86" s="9" t="e">
        <f>VLOOKUP($C86, Team_Pitching___Advanced[[Team]:[xFIP]], 19,FALSE)</f>
        <v>#N/A</v>
      </c>
      <c r="AL86" s="9" t="e">
        <f>VLOOKUP($C86, Team_Pitching___Advanced[], 20, FALSE)</f>
        <v>#N/A</v>
      </c>
      <c r="AM86" s="9" t="e">
        <f>VLOOKUP($C86, Team_Batting___Dashboard[[Team]:[wOBA]], 16, FALSE)</f>
        <v>#N/A</v>
      </c>
      <c r="AN86" s="9" t="e">
        <f>VLOOKUP($C86, Team_Batting___Advanced[[Team]:[OPS]], 9, FALSE)</f>
        <v>#N/A</v>
      </c>
      <c r="AO86" s="9" t="e">
        <f>VLOOKUP($C86, Team_Batting___Advanced[], 19, FALSE)</f>
        <v>#N/A</v>
      </c>
      <c r="AP86" s="9" t="e">
        <f>VLOOKUP($C86, 'Team Per G'!$A$2:$G$31, 3, FALSE)</f>
        <v>#N/A</v>
      </c>
      <c r="AQ86" s="9" t="e">
        <f>VLOOKUP($C86, 'Team Per G'!$A$2:$G$31, 5, FALSE)</f>
        <v>#N/A</v>
      </c>
      <c r="AR86" s="9" t="e">
        <f>VLOOKUP($C86, 'Team Per G'!$A$2:$G$31, 4, FALSE)</f>
        <v>#N/A</v>
      </c>
      <c r="AS86" s="9" t="e">
        <f>VLOOKUP($C86, Team_Batting___Dashboard[], 22, FALSE)/$AC86</f>
        <v>#N/A</v>
      </c>
      <c r="AT86" s="9" t="e">
        <f>VLOOKUP($C86, 'FanGraphs - Team WAR Projected'!$B$2:$E$31, 4, FALSE)/162</f>
        <v>#N/A</v>
      </c>
      <c r="AU86" s="9" t="e">
        <f>VLOOKUP($C86, FanGraphs_Standings[[Abbreviation]:[2024 Year to Date RS/G]], 6, FALSE)/$AC86</f>
        <v>#N/A</v>
      </c>
      <c r="AV86" s="9" t="e">
        <f>VLOOKUP($C86, FanGraphs_Standings[[Abbreviation]:[2024 Projected Full Season RDif]], 19, FALSE)/162</f>
        <v>#N/A</v>
      </c>
      <c r="AW86" s="9" t="e">
        <f>VLOOKUP($C86, FanGraphs_Standings[[Abbreviation]:[2024 Projected Full Season RDif]], 5, FALSE)</f>
        <v>#N/A</v>
      </c>
      <c r="AX86" s="9" t="e">
        <f>VLOOKUP($C86, FanGraphs_Standings[[Abbreviation]:[2024 Projected Full Season W%]], 18, FALSE)</f>
        <v>#N/A</v>
      </c>
      <c r="AY86" s="9" t="e">
        <f>VLOOKUP($C86, 'Home Field Adv'!$A$2:$K$31, 11, FALSE)</f>
        <v>#N/A</v>
      </c>
      <c r="BB86" s="5" t="str">
        <f t="shared" si="4"/>
        <v/>
      </c>
      <c r="BC86" s="5" t="str">
        <f t="shared" si="5"/>
        <v/>
      </c>
      <c r="BD86" s="5" t="str">
        <f t="shared" si="6"/>
        <v/>
      </c>
    </row>
    <row r="87" spans="6:56" x14ac:dyDescent="0.45">
      <c r="F87" s="9" t="e">
        <f>VLOOKUP($B87, FanGraphs_Standings[[Abbreviation]:[2024 Year to Date G]], 2, FALSE)</f>
        <v>#N/A</v>
      </c>
      <c r="G87" s="9" t="e">
        <f>IF(ISERR(VLOOKUP($D87, 'SP Per G'!$A$2:$D$1380, 3, FALSE)), L87, VLOOKUP($D87, 'SP Per G'!$A$2:$D$1380, 3, FALSE))</f>
        <v>#N/A</v>
      </c>
      <c r="H87" s="9" t="e">
        <f>VLOOKUP($D87, 'SP Per G'!$A$2:$D$1380, 4, FALSE)</f>
        <v>#N/A</v>
      </c>
      <c r="I87" s="9" t="e">
        <f>VLOOKUP($D87, Individual_Pitching___Dashboard[], 18, FALSE)</f>
        <v>#N/A</v>
      </c>
      <c r="J87" s="9" t="e">
        <f>VLOOKUP($D87, Individual_Pitching___Dashboard[], 20, FALSE)</f>
        <v>#N/A</v>
      </c>
      <c r="K87" s="9" t="e">
        <f>VLOOKUP($D87, Individual_Pitching___Advanced[], 21,FALSE)</f>
        <v>#N/A</v>
      </c>
      <c r="L87" s="9" t="e">
        <f>VLOOKUP($B87, 'Team Per G'!$A$2:$G$31, 7, FALSE)</f>
        <v>#N/A</v>
      </c>
      <c r="M87" s="9" t="e">
        <f>VLOOKUP($B87, 'FanGraphs - Team WAR Projected'!$B$2:$E$31, 3, FALSE)/162</f>
        <v>#N/A</v>
      </c>
      <c r="N87" s="9" t="e">
        <f>VLOOKUP($B87, Team_Pitching___Advanced[[Team]:[xFIP]], 19,FALSE)</f>
        <v>#N/A</v>
      </c>
      <c r="O87" s="9" t="e">
        <f>VLOOKUP($B87, Team_Pitching___Advanced[], 20, FALSE)</f>
        <v>#N/A</v>
      </c>
      <c r="P87" s="9" t="e">
        <f>VLOOKUP($B87, Team_Batting___Dashboard[[Team]:[wOBA]], 16, FALSE)</f>
        <v>#N/A</v>
      </c>
      <c r="Q87" s="9" t="e">
        <f>VLOOKUP($B87, Team_Batting___Advanced[[Team]:[OPS]], 9, FALSE)</f>
        <v>#N/A</v>
      </c>
      <c r="R87" s="9" t="e">
        <f>VLOOKUP($B87, Team_Batting___Advanced[], 19, FALSE)</f>
        <v>#N/A</v>
      </c>
      <c r="S87" s="9" t="e">
        <f>VLOOKUP($B87, 'Team Per G'!$A$2:$G$31, 3, FALSE)</f>
        <v>#N/A</v>
      </c>
      <c r="T87" s="9" t="e">
        <f>VLOOKUP($B87, 'Team Per G'!$A$2:$G$31, 5, FALSE)</f>
        <v>#N/A</v>
      </c>
      <c r="U87" s="9" t="e">
        <f>VLOOKUP($B87, 'Team Per G'!$A$2:$G$31, 4, FALSE)</f>
        <v>#N/A</v>
      </c>
      <c r="V87" s="9" t="e">
        <f>VLOOKUP($B87, Team_Batting___Dashboard[], 22, FALSE)/$F87</f>
        <v>#N/A</v>
      </c>
      <c r="W87" s="9" t="e">
        <f>VLOOKUP($B87, 'FanGraphs - Team WAR Projected'!$B$2:$E$31, 4, FALSE)/162</f>
        <v>#N/A</v>
      </c>
      <c r="X87" s="9" t="e">
        <f>VLOOKUP($B87, FanGraphs_Standings[[Abbreviation]:[2024 Year to Date RS/G]], 6, FALSE)/$F87</f>
        <v>#N/A</v>
      </c>
      <c r="Y87" s="9" t="e">
        <f>VLOOKUP($B87, FanGraphs_Standings[[Abbreviation]:[2024 Projected Full Season RDif]], 19, FALSE)/162</f>
        <v>#N/A</v>
      </c>
      <c r="Z87" s="9" t="e">
        <f>VLOOKUP($B87, FanGraphs_Standings[[Abbreviation]:[2024 Projected Full Season RDif]], 5, FALSE)</f>
        <v>#N/A</v>
      </c>
      <c r="AA87" s="9" t="e">
        <f>VLOOKUP($B87, FanGraphs_Standings[[Abbreviation]:[2024 Projected Full Season W%]], 18, FALSE)</f>
        <v>#N/A</v>
      </c>
      <c r="AB87" s="9" t="e">
        <f>VLOOKUP($B87, 'Home Field Adv'!$A$2:$I$31, 9, FALSE)</f>
        <v>#N/A</v>
      </c>
      <c r="AC87" s="9" t="e">
        <f>VLOOKUP($C87, FanGraphs_Standings[[Abbreviation]:[2024 Year to Date G]], 2, FALSE)</f>
        <v>#N/A</v>
      </c>
      <c r="AD87" s="9" t="e">
        <f>VLOOKUP($E87, 'SP Per G'!$A$2:$D$1380, 3, FALSE)</f>
        <v>#N/A</v>
      </c>
      <c r="AE87" s="9" t="e">
        <f>VLOOKUP($E87, 'SP Per G'!$A$2:$D$1380, 4, FALSE)</f>
        <v>#N/A</v>
      </c>
      <c r="AF87" s="9" t="e">
        <f>VLOOKUP($E87, Individual_Pitching___Dashboard[], 18, FALSE)</f>
        <v>#N/A</v>
      </c>
      <c r="AG87" s="9" t="e">
        <f>VLOOKUP($E87, Individual_Pitching___Dashboard[], 20, FALSE)</f>
        <v>#N/A</v>
      </c>
      <c r="AH87" s="9" t="e">
        <f>VLOOKUP($E87, Individual_Pitching___Advanced[], 21,FALSE)</f>
        <v>#N/A</v>
      </c>
      <c r="AI87" s="9" t="e">
        <f>VLOOKUP($C87, 'Team Per G'!$A$2:$G$31, 7, FALSE)</f>
        <v>#N/A</v>
      </c>
      <c r="AJ87" s="9" t="e">
        <f>VLOOKUP($C87, 'FanGraphs - Team WAR Projected'!$B$2:$E$31, 3, FALSE)/162</f>
        <v>#N/A</v>
      </c>
      <c r="AK87" s="9" t="e">
        <f>VLOOKUP($C87, Team_Pitching___Advanced[[Team]:[xFIP]], 19,FALSE)</f>
        <v>#N/A</v>
      </c>
      <c r="AL87" s="9" t="e">
        <f>VLOOKUP($C87, Team_Pitching___Advanced[], 20, FALSE)</f>
        <v>#N/A</v>
      </c>
      <c r="AM87" s="9" t="e">
        <f>VLOOKUP($C87, Team_Batting___Dashboard[[Team]:[wOBA]], 16, FALSE)</f>
        <v>#N/A</v>
      </c>
      <c r="AN87" s="9" t="e">
        <f>VLOOKUP($C87, Team_Batting___Advanced[[Team]:[OPS]], 9, FALSE)</f>
        <v>#N/A</v>
      </c>
      <c r="AO87" s="9" t="e">
        <f>VLOOKUP($C87, Team_Batting___Advanced[], 19, FALSE)</f>
        <v>#N/A</v>
      </c>
      <c r="AP87" s="9" t="e">
        <f>VLOOKUP($C87, 'Team Per G'!$A$2:$G$31, 3, FALSE)</f>
        <v>#N/A</v>
      </c>
      <c r="AQ87" s="9" t="e">
        <f>VLOOKUP($C87, 'Team Per G'!$A$2:$G$31, 5, FALSE)</f>
        <v>#N/A</v>
      </c>
      <c r="AR87" s="9" t="e">
        <f>VLOOKUP($C87, 'Team Per G'!$A$2:$G$31, 4, FALSE)</f>
        <v>#N/A</v>
      </c>
      <c r="AS87" s="9" t="e">
        <f>VLOOKUP($C87, Team_Batting___Dashboard[], 22, FALSE)/$AC87</f>
        <v>#N/A</v>
      </c>
      <c r="AT87" s="9" t="e">
        <f>VLOOKUP($C87, 'FanGraphs - Team WAR Projected'!$B$2:$E$31, 4, FALSE)/162</f>
        <v>#N/A</v>
      </c>
      <c r="AU87" s="9" t="e">
        <f>VLOOKUP($C87, FanGraphs_Standings[[Abbreviation]:[2024 Year to Date RS/G]], 6, FALSE)/$AC87</f>
        <v>#N/A</v>
      </c>
      <c r="AV87" s="9" t="e">
        <f>VLOOKUP($C87, FanGraphs_Standings[[Abbreviation]:[2024 Projected Full Season RDif]], 19, FALSE)/162</f>
        <v>#N/A</v>
      </c>
      <c r="AW87" s="9" t="e">
        <f>VLOOKUP($C87, FanGraphs_Standings[[Abbreviation]:[2024 Projected Full Season RDif]], 5, FALSE)</f>
        <v>#N/A</v>
      </c>
      <c r="AX87" s="9" t="e">
        <f>VLOOKUP($C87, FanGraphs_Standings[[Abbreviation]:[2024 Projected Full Season W%]], 18, FALSE)</f>
        <v>#N/A</v>
      </c>
      <c r="AY87" s="9" t="e">
        <f>VLOOKUP($C87, 'Home Field Adv'!$A$2:$K$31, 11, FALSE)</f>
        <v>#N/A</v>
      </c>
      <c r="BB87" s="5" t="str">
        <f t="shared" si="4"/>
        <v/>
      </c>
      <c r="BC87" s="5" t="str">
        <f t="shared" si="5"/>
        <v/>
      </c>
      <c r="BD87" s="5" t="str">
        <f t="shared" si="6"/>
        <v/>
      </c>
    </row>
    <row r="88" spans="6:56" x14ac:dyDescent="0.45">
      <c r="F88" s="9" t="e">
        <f>VLOOKUP($B88, FanGraphs_Standings[[Abbreviation]:[2024 Year to Date G]], 2, FALSE)</f>
        <v>#N/A</v>
      </c>
      <c r="G88" s="9" t="e">
        <f>IF(ISERR(VLOOKUP($D88, 'SP Per G'!$A$2:$D$1380, 3, FALSE)), L88, VLOOKUP($D88, 'SP Per G'!$A$2:$D$1380, 3, FALSE))</f>
        <v>#N/A</v>
      </c>
      <c r="H88" s="9" t="e">
        <f>VLOOKUP($D88, 'SP Per G'!$A$2:$D$1380, 4, FALSE)</f>
        <v>#N/A</v>
      </c>
      <c r="I88" s="9" t="e">
        <f>VLOOKUP($D88, Individual_Pitching___Dashboard[], 18, FALSE)</f>
        <v>#N/A</v>
      </c>
      <c r="J88" s="9" t="e">
        <f>VLOOKUP($D88, Individual_Pitching___Dashboard[], 20, FALSE)</f>
        <v>#N/A</v>
      </c>
      <c r="K88" s="9" t="e">
        <f>VLOOKUP($D88, Individual_Pitching___Advanced[], 21,FALSE)</f>
        <v>#N/A</v>
      </c>
      <c r="L88" s="9" t="e">
        <f>VLOOKUP($B88, 'Team Per G'!$A$2:$G$31, 7, FALSE)</f>
        <v>#N/A</v>
      </c>
      <c r="M88" s="9" t="e">
        <f>VLOOKUP($B88, 'FanGraphs - Team WAR Projected'!$B$2:$E$31, 3, FALSE)/162</f>
        <v>#N/A</v>
      </c>
      <c r="N88" s="9" t="e">
        <f>VLOOKUP($B88, Team_Pitching___Advanced[[Team]:[xFIP]], 19,FALSE)</f>
        <v>#N/A</v>
      </c>
      <c r="O88" s="9" t="e">
        <f>VLOOKUP($B88, Team_Pitching___Advanced[], 20, FALSE)</f>
        <v>#N/A</v>
      </c>
      <c r="P88" s="9" t="e">
        <f>VLOOKUP($B88, Team_Batting___Dashboard[[Team]:[wOBA]], 16, FALSE)</f>
        <v>#N/A</v>
      </c>
      <c r="Q88" s="9" t="e">
        <f>VLOOKUP($B88, Team_Batting___Advanced[[Team]:[OPS]], 9, FALSE)</f>
        <v>#N/A</v>
      </c>
      <c r="R88" s="9" t="e">
        <f>VLOOKUP($B88, Team_Batting___Advanced[], 19, FALSE)</f>
        <v>#N/A</v>
      </c>
      <c r="S88" s="9" t="e">
        <f>VLOOKUP($B88, 'Team Per G'!$A$2:$G$31, 3, FALSE)</f>
        <v>#N/A</v>
      </c>
      <c r="T88" s="9" t="e">
        <f>VLOOKUP($B88, 'Team Per G'!$A$2:$G$31, 5, FALSE)</f>
        <v>#N/A</v>
      </c>
      <c r="U88" s="9" t="e">
        <f>VLOOKUP($B88, 'Team Per G'!$A$2:$G$31, 4, FALSE)</f>
        <v>#N/A</v>
      </c>
      <c r="V88" s="9" t="e">
        <f>VLOOKUP($B88, Team_Batting___Dashboard[], 22, FALSE)/$F88</f>
        <v>#N/A</v>
      </c>
      <c r="W88" s="9" t="e">
        <f>VLOOKUP($B88, 'FanGraphs - Team WAR Projected'!$B$2:$E$31, 4, FALSE)/162</f>
        <v>#N/A</v>
      </c>
      <c r="X88" s="9" t="e">
        <f>VLOOKUP($B88, FanGraphs_Standings[[Abbreviation]:[2024 Year to Date RS/G]], 6, FALSE)/$F88</f>
        <v>#N/A</v>
      </c>
      <c r="Y88" s="9" t="e">
        <f>VLOOKUP($B88, FanGraphs_Standings[[Abbreviation]:[2024 Projected Full Season RDif]], 19, FALSE)/162</f>
        <v>#N/A</v>
      </c>
      <c r="Z88" s="9" t="e">
        <f>VLOOKUP($B88, FanGraphs_Standings[[Abbreviation]:[2024 Projected Full Season RDif]], 5, FALSE)</f>
        <v>#N/A</v>
      </c>
      <c r="AA88" s="9" t="e">
        <f>VLOOKUP($B88, FanGraphs_Standings[[Abbreviation]:[2024 Projected Full Season W%]], 18, FALSE)</f>
        <v>#N/A</v>
      </c>
      <c r="AB88" s="9" t="e">
        <f>VLOOKUP($B88, 'Home Field Adv'!$A$2:$I$31, 9, FALSE)</f>
        <v>#N/A</v>
      </c>
      <c r="AC88" s="9" t="e">
        <f>VLOOKUP($C88, FanGraphs_Standings[[Abbreviation]:[2024 Year to Date G]], 2, FALSE)</f>
        <v>#N/A</v>
      </c>
      <c r="AD88" s="9" t="e">
        <f>VLOOKUP($E88, 'SP Per G'!$A$2:$D$1380, 3, FALSE)</f>
        <v>#N/A</v>
      </c>
      <c r="AE88" s="9" t="e">
        <f>VLOOKUP($E88, 'SP Per G'!$A$2:$D$1380, 4, FALSE)</f>
        <v>#N/A</v>
      </c>
      <c r="AF88" s="9" t="e">
        <f>VLOOKUP($E88, Individual_Pitching___Dashboard[], 18, FALSE)</f>
        <v>#N/A</v>
      </c>
      <c r="AG88" s="9" t="e">
        <f>VLOOKUP($E88, Individual_Pitching___Dashboard[], 20, FALSE)</f>
        <v>#N/A</v>
      </c>
      <c r="AH88" s="9" t="e">
        <f>VLOOKUP($E88, Individual_Pitching___Advanced[], 21,FALSE)</f>
        <v>#N/A</v>
      </c>
      <c r="AI88" s="9" t="e">
        <f>VLOOKUP($C88, 'Team Per G'!$A$2:$G$31, 7, FALSE)</f>
        <v>#N/A</v>
      </c>
      <c r="AJ88" s="9" t="e">
        <f>VLOOKUP($C88, 'FanGraphs - Team WAR Projected'!$B$2:$E$31, 3, FALSE)/162</f>
        <v>#N/A</v>
      </c>
      <c r="AK88" s="9" t="e">
        <f>VLOOKUP($C88, Team_Pitching___Advanced[[Team]:[xFIP]], 19,FALSE)</f>
        <v>#N/A</v>
      </c>
      <c r="AL88" s="9" t="e">
        <f>VLOOKUP($C88, Team_Pitching___Advanced[], 20, FALSE)</f>
        <v>#N/A</v>
      </c>
      <c r="AM88" s="9" t="e">
        <f>VLOOKUP($C88, Team_Batting___Dashboard[[Team]:[wOBA]], 16, FALSE)</f>
        <v>#N/A</v>
      </c>
      <c r="AN88" s="9" t="e">
        <f>VLOOKUP($C88, Team_Batting___Advanced[[Team]:[OPS]], 9, FALSE)</f>
        <v>#N/A</v>
      </c>
      <c r="AO88" s="9" t="e">
        <f>VLOOKUP($C88, Team_Batting___Advanced[], 19, FALSE)</f>
        <v>#N/A</v>
      </c>
      <c r="AP88" s="9" t="e">
        <f>VLOOKUP($C88, 'Team Per G'!$A$2:$G$31, 3, FALSE)</f>
        <v>#N/A</v>
      </c>
      <c r="AQ88" s="9" t="e">
        <f>VLOOKUP($C88, 'Team Per G'!$A$2:$G$31, 5, FALSE)</f>
        <v>#N/A</v>
      </c>
      <c r="AR88" s="9" t="e">
        <f>VLOOKUP($C88, 'Team Per G'!$A$2:$G$31, 4, FALSE)</f>
        <v>#N/A</v>
      </c>
      <c r="AS88" s="9" t="e">
        <f>VLOOKUP($C88, Team_Batting___Dashboard[], 22, FALSE)/$AC88</f>
        <v>#N/A</v>
      </c>
      <c r="AT88" s="9" t="e">
        <f>VLOOKUP($C88, 'FanGraphs - Team WAR Projected'!$B$2:$E$31, 4, FALSE)/162</f>
        <v>#N/A</v>
      </c>
      <c r="AU88" s="9" t="e">
        <f>VLOOKUP($C88, FanGraphs_Standings[[Abbreviation]:[2024 Year to Date RS/G]], 6, FALSE)/$AC88</f>
        <v>#N/A</v>
      </c>
      <c r="AV88" s="9" t="e">
        <f>VLOOKUP($C88, FanGraphs_Standings[[Abbreviation]:[2024 Projected Full Season RDif]], 19, FALSE)/162</f>
        <v>#N/A</v>
      </c>
      <c r="AW88" s="9" t="e">
        <f>VLOOKUP($C88, FanGraphs_Standings[[Abbreviation]:[2024 Projected Full Season RDif]], 5, FALSE)</f>
        <v>#N/A</v>
      </c>
      <c r="AX88" s="9" t="e">
        <f>VLOOKUP($C88, FanGraphs_Standings[[Abbreviation]:[2024 Projected Full Season W%]], 18, FALSE)</f>
        <v>#N/A</v>
      </c>
      <c r="AY88" s="9" t="e">
        <f>VLOOKUP($C88, 'Home Field Adv'!$A$2:$K$31, 11, FALSE)</f>
        <v>#N/A</v>
      </c>
      <c r="BB88" s="5" t="str">
        <f t="shared" si="4"/>
        <v/>
      </c>
      <c r="BC88" s="5" t="str">
        <f t="shared" si="5"/>
        <v/>
      </c>
      <c r="BD88" s="5" t="str">
        <f t="shared" si="6"/>
        <v/>
      </c>
    </row>
    <row r="89" spans="6:56" x14ac:dyDescent="0.45">
      <c r="F89" s="9" t="e">
        <f>VLOOKUP($B89, FanGraphs_Standings[[Abbreviation]:[2024 Year to Date G]], 2, FALSE)</f>
        <v>#N/A</v>
      </c>
      <c r="G89" s="9" t="e">
        <f>IF(ISERR(VLOOKUP($D89, 'SP Per G'!$A$2:$D$1380, 3, FALSE)), L89, VLOOKUP($D89, 'SP Per G'!$A$2:$D$1380, 3, FALSE))</f>
        <v>#N/A</v>
      </c>
      <c r="H89" s="9" t="e">
        <f>VLOOKUP($D89, 'SP Per G'!$A$2:$D$1380, 4, FALSE)</f>
        <v>#N/A</v>
      </c>
      <c r="I89" s="9" t="e">
        <f>VLOOKUP($D89, Individual_Pitching___Dashboard[], 18, FALSE)</f>
        <v>#N/A</v>
      </c>
      <c r="J89" s="9" t="e">
        <f>VLOOKUP($D89, Individual_Pitching___Dashboard[], 20, FALSE)</f>
        <v>#N/A</v>
      </c>
      <c r="K89" s="9" t="e">
        <f>VLOOKUP($D89, Individual_Pitching___Advanced[], 21,FALSE)</f>
        <v>#N/A</v>
      </c>
      <c r="L89" s="9" t="e">
        <f>VLOOKUP($B89, 'Team Per G'!$A$2:$G$31, 7, FALSE)</f>
        <v>#N/A</v>
      </c>
      <c r="M89" s="9" t="e">
        <f>VLOOKUP($B89, 'FanGraphs - Team WAR Projected'!$B$2:$E$31, 3, FALSE)/162</f>
        <v>#N/A</v>
      </c>
      <c r="N89" s="9" t="e">
        <f>VLOOKUP($B89, Team_Pitching___Advanced[[Team]:[xFIP]], 19,FALSE)</f>
        <v>#N/A</v>
      </c>
      <c r="O89" s="9" t="e">
        <f>VLOOKUP($B89, Team_Pitching___Advanced[], 20, FALSE)</f>
        <v>#N/A</v>
      </c>
      <c r="P89" s="9" t="e">
        <f>VLOOKUP($B89, Team_Batting___Dashboard[[Team]:[wOBA]], 16, FALSE)</f>
        <v>#N/A</v>
      </c>
      <c r="Q89" s="9" t="e">
        <f>VLOOKUP($B89, Team_Batting___Advanced[[Team]:[OPS]], 9, FALSE)</f>
        <v>#N/A</v>
      </c>
      <c r="R89" s="9" t="e">
        <f>VLOOKUP($B89, Team_Batting___Advanced[], 19, FALSE)</f>
        <v>#N/A</v>
      </c>
      <c r="S89" s="9" t="e">
        <f>VLOOKUP($B89, 'Team Per G'!$A$2:$G$31, 3, FALSE)</f>
        <v>#N/A</v>
      </c>
      <c r="T89" s="9" t="e">
        <f>VLOOKUP($B89, 'Team Per G'!$A$2:$G$31, 5, FALSE)</f>
        <v>#N/A</v>
      </c>
      <c r="U89" s="9" t="e">
        <f>VLOOKUP($B89, 'Team Per G'!$A$2:$G$31, 4, FALSE)</f>
        <v>#N/A</v>
      </c>
      <c r="V89" s="9" t="e">
        <f>VLOOKUP($B89, Team_Batting___Dashboard[], 22, FALSE)/$F89</f>
        <v>#N/A</v>
      </c>
      <c r="W89" s="9" t="e">
        <f>VLOOKUP($B89, 'FanGraphs - Team WAR Projected'!$B$2:$E$31, 4, FALSE)/162</f>
        <v>#N/A</v>
      </c>
      <c r="X89" s="9" t="e">
        <f>VLOOKUP($B89, FanGraphs_Standings[[Abbreviation]:[2024 Year to Date RS/G]], 6, FALSE)/$F89</f>
        <v>#N/A</v>
      </c>
      <c r="Y89" s="9" t="e">
        <f>VLOOKUP($B89, FanGraphs_Standings[[Abbreviation]:[2024 Projected Full Season RDif]], 19, FALSE)/162</f>
        <v>#N/A</v>
      </c>
      <c r="Z89" s="9" t="e">
        <f>VLOOKUP($B89, FanGraphs_Standings[[Abbreviation]:[2024 Projected Full Season RDif]], 5, FALSE)</f>
        <v>#N/A</v>
      </c>
      <c r="AA89" s="9" t="e">
        <f>VLOOKUP($B89, FanGraphs_Standings[[Abbreviation]:[2024 Projected Full Season W%]], 18, FALSE)</f>
        <v>#N/A</v>
      </c>
      <c r="AB89" s="9" t="e">
        <f>VLOOKUP($B89, 'Home Field Adv'!$A$2:$I$31, 9, FALSE)</f>
        <v>#N/A</v>
      </c>
      <c r="AC89" s="9" t="e">
        <f>VLOOKUP($C89, FanGraphs_Standings[[Abbreviation]:[2024 Year to Date G]], 2, FALSE)</f>
        <v>#N/A</v>
      </c>
      <c r="AD89" s="9" t="e">
        <f>VLOOKUP($E89, 'SP Per G'!$A$2:$D$1380, 3, FALSE)</f>
        <v>#N/A</v>
      </c>
      <c r="AE89" s="9" t="e">
        <f>VLOOKUP($E89, 'SP Per G'!$A$2:$D$1380, 4, FALSE)</f>
        <v>#N/A</v>
      </c>
      <c r="AF89" s="9" t="e">
        <f>VLOOKUP($E89, Individual_Pitching___Dashboard[], 18, FALSE)</f>
        <v>#N/A</v>
      </c>
      <c r="AG89" s="9" t="e">
        <f>VLOOKUP($E89, Individual_Pitching___Dashboard[], 20, FALSE)</f>
        <v>#N/A</v>
      </c>
      <c r="AH89" s="9" t="e">
        <f>VLOOKUP($E89, Individual_Pitching___Advanced[], 21,FALSE)</f>
        <v>#N/A</v>
      </c>
      <c r="AI89" s="9" t="e">
        <f>VLOOKUP($C89, 'Team Per G'!$A$2:$G$31, 7, FALSE)</f>
        <v>#N/A</v>
      </c>
      <c r="AJ89" s="9" t="e">
        <f>VLOOKUP($C89, 'FanGraphs - Team WAR Projected'!$B$2:$E$31, 3, FALSE)/162</f>
        <v>#N/A</v>
      </c>
      <c r="AK89" s="9" t="e">
        <f>VLOOKUP($C89, Team_Pitching___Advanced[[Team]:[xFIP]], 19,FALSE)</f>
        <v>#N/A</v>
      </c>
      <c r="AL89" s="9" t="e">
        <f>VLOOKUP($C89, Team_Pitching___Advanced[], 20, FALSE)</f>
        <v>#N/A</v>
      </c>
      <c r="AM89" s="9" t="e">
        <f>VLOOKUP($C89, Team_Batting___Dashboard[[Team]:[wOBA]], 16, FALSE)</f>
        <v>#N/A</v>
      </c>
      <c r="AN89" s="9" t="e">
        <f>VLOOKUP($C89, Team_Batting___Advanced[[Team]:[OPS]], 9, FALSE)</f>
        <v>#N/A</v>
      </c>
      <c r="AO89" s="9" t="e">
        <f>VLOOKUP($C89, Team_Batting___Advanced[], 19, FALSE)</f>
        <v>#N/A</v>
      </c>
      <c r="AP89" s="9" t="e">
        <f>VLOOKUP($C89, 'Team Per G'!$A$2:$G$31, 3, FALSE)</f>
        <v>#N/A</v>
      </c>
      <c r="AQ89" s="9" t="e">
        <f>VLOOKUP($C89, 'Team Per G'!$A$2:$G$31, 5, FALSE)</f>
        <v>#N/A</v>
      </c>
      <c r="AR89" s="9" t="e">
        <f>VLOOKUP($C89, 'Team Per G'!$A$2:$G$31, 4, FALSE)</f>
        <v>#N/A</v>
      </c>
      <c r="AS89" s="9" t="e">
        <f>VLOOKUP($C89, Team_Batting___Dashboard[], 22, FALSE)/$AC89</f>
        <v>#N/A</v>
      </c>
      <c r="AT89" s="9" t="e">
        <f>VLOOKUP($C89, 'FanGraphs - Team WAR Projected'!$B$2:$E$31, 4, FALSE)/162</f>
        <v>#N/A</v>
      </c>
      <c r="AU89" s="9" t="e">
        <f>VLOOKUP($C89, FanGraphs_Standings[[Abbreviation]:[2024 Year to Date RS/G]], 6, FALSE)/$AC89</f>
        <v>#N/A</v>
      </c>
      <c r="AV89" s="9" t="e">
        <f>VLOOKUP($C89, FanGraphs_Standings[[Abbreviation]:[2024 Projected Full Season RDif]], 19, FALSE)/162</f>
        <v>#N/A</v>
      </c>
      <c r="AW89" s="9" t="e">
        <f>VLOOKUP($C89, FanGraphs_Standings[[Abbreviation]:[2024 Projected Full Season RDif]], 5, FALSE)</f>
        <v>#N/A</v>
      </c>
      <c r="AX89" s="9" t="e">
        <f>VLOOKUP($C89, FanGraphs_Standings[[Abbreviation]:[2024 Projected Full Season W%]], 18, FALSE)</f>
        <v>#N/A</v>
      </c>
      <c r="AY89" s="9" t="e">
        <f>VLOOKUP($C89, 'Home Field Adv'!$A$2:$K$31, 11, FALSE)</f>
        <v>#N/A</v>
      </c>
      <c r="BB89" s="5" t="str">
        <f t="shared" si="4"/>
        <v/>
      </c>
      <c r="BC89" s="5" t="str">
        <f t="shared" si="5"/>
        <v/>
      </c>
      <c r="BD89" s="5" t="str">
        <f t="shared" si="6"/>
        <v/>
      </c>
    </row>
    <row r="90" spans="6:56" x14ac:dyDescent="0.45">
      <c r="F90" s="9" t="e">
        <f>VLOOKUP($B90, FanGraphs_Standings[[Abbreviation]:[2024 Year to Date G]], 2, FALSE)</f>
        <v>#N/A</v>
      </c>
      <c r="G90" s="9" t="e">
        <f>IF(ISERR(VLOOKUP($D90, 'SP Per G'!$A$2:$D$1380, 3, FALSE)), L90, VLOOKUP($D90, 'SP Per G'!$A$2:$D$1380, 3, FALSE))</f>
        <v>#N/A</v>
      </c>
      <c r="H90" s="9" t="e">
        <f>VLOOKUP($D90, 'SP Per G'!$A$2:$D$1380, 4, FALSE)</f>
        <v>#N/A</v>
      </c>
      <c r="I90" s="9" t="e">
        <f>VLOOKUP($D90, Individual_Pitching___Dashboard[], 18, FALSE)</f>
        <v>#N/A</v>
      </c>
      <c r="J90" s="9" t="e">
        <f>VLOOKUP($D90, Individual_Pitching___Dashboard[], 20, FALSE)</f>
        <v>#N/A</v>
      </c>
      <c r="K90" s="9" t="e">
        <f>VLOOKUP($D90, Individual_Pitching___Advanced[], 21,FALSE)</f>
        <v>#N/A</v>
      </c>
      <c r="L90" s="9" t="e">
        <f>VLOOKUP($B90, 'Team Per G'!$A$2:$G$31, 7, FALSE)</f>
        <v>#N/A</v>
      </c>
      <c r="M90" s="9" t="e">
        <f>VLOOKUP($B90, 'FanGraphs - Team WAR Projected'!$B$2:$E$31, 3, FALSE)/162</f>
        <v>#N/A</v>
      </c>
      <c r="N90" s="9" t="e">
        <f>VLOOKUP($B90, Team_Pitching___Advanced[[Team]:[xFIP]], 19,FALSE)</f>
        <v>#N/A</v>
      </c>
      <c r="O90" s="9" t="e">
        <f>VLOOKUP($B90, Team_Pitching___Advanced[], 20, FALSE)</f>
        <v>#N/A</v>
      </c>
      <c r="P90" s="9" t="e">
        <f>VLOOKUP($B90, Team_Batting___Dashboard[[Team]:[wOBA]], 16, FALSE)</f>
        <v>#N/A</v>
      </c>
      <c r="Q90" s="9" t="e">
        <f>VLOOKUP($B90, Team_Batting___Advanced[[Team]:[OPS]], 9, FALSE)</f>
        <v>#N/A</v>
      </c>
      <c r="R90" s="9" t="e">
        <f>VLOOKUP($B90, Team_Batting___Advanced[], 19, FALSE)</f>
        <v>#N/A</v>
      </c>
      <c r="S90" s="9" t="e">
        <f>VLOOKUP($B90, 'Team Per G'!$A$2:$G$31, 3, FALSE)</f>
        <v>#N/A</v>
      </c>
      <c r="T90" s="9" t="e">
        <f>VLOOKUP($B90, 'Team Per G'!$A$2:$G$31, 5, FALSE)</f>
        <v>#N/A</v>
      </c>
      <c r="U90" s="9" t="e">
        <f>VLOOKUP($B90, 'Team Per G'!$A$2:$G$31, 4, FALSE)</f>
        <v>#N/A</v>
      </c>
      <c r="V90" s="9" t="e">
        <f>VLOOKUP($B90, Team_Batting___Dashboard[], 22, FALSE)/$F90</f>
        <v>#N/A</v>
      </c>
      <c r="W90" s="9" t="e">
        <f>VLOOKUP($B90, 'FanGraphs - Team WAR Projected'!$B$2:$E$31, 4, FALSE)/162</f>
        <v>#N/A</v>
      </c>
      <c r="X90" s="9" t="e">
        <f>VLOOKUP($B90, FanGraphs_Standings[[Abbreviation]:[2024 Year to Date RS/G]], 6, FALSE)/$F90</f>
        <v>#N/A</v>
      </c>
      <c r="Y90" s="9" t="e">
        <f>VLOOKUP($B90, FanGraphs_Standings[[Abbreviation]:[2024 Projected Full Season RDif]], 19, FALSE)/162</f>
        <v>#N/A</v>
      </c>
      <c r="Z90" s="9" t="e">
        <f>VLOOKUP($B90, FanGraphs_Standings[[Abbreviation]:[2024 Projected Full Season RDif]], 5, FALSE)</f>
        <v>#N/A</v>
      </c>
      <c r="AA90" s="9" t="e">
        <f>VLOOKUP($B90, FanGraphs_Standings[[Abbreviation]:[2024 Projected Full Season W%]], 18, FALSE)</f>
        <v>#N/A</v>
      </c>
      <c r="AB90" s="9" t="e">
        <f>VLOOKUP($B90, 'Home Field Adv'!$A$2:$I$31, 9, FALSE)</f>
        <v>#N/A</v>
      </c>
      <c r="AC90" s="9" t="e">
        <f>VLOOKUP($C90, FanGraphs_Standings[[Abbreviation]:[2024 Year to Date G]], 2, FALSE)</f>
        <v>#N/A</v>
      </c>
      <c r="AD90" s="9" t="e">
        <f>VLOOKUP($E90, 'SP Per G'!$A$2:$D$1380, 3, FALSE)</f>
        <v>#N/A</v>
      </c>
      <c r="AE90" s="9" t="e">
        <f>VLOOKUP($E90, 'SP Per G'!$A$2:$D$1380, 4, FALSE)</f>
        <v>#N/A</v>
      </c>
      <c r="AF90" s="9" t="e">
        <f>VLOOKUP($E90, Individual_Pitching___Dashboard[], 18, FALSE)</f>
        <v>#N/A</v>
      </c>
      <c r="AG90" s="9" t="e">
        <f>VLOOKUP($E90, Individual_Pitching___Dashboard[], 20, FALSE)</f>
        <v>#N/A</v>
      </c>
      <c r="AH90" s="9" t="e">
        <f>VLOOKUP($E90, Individual_Pitching___Advanced[], 21,FALSE)</f>
        <v>#N/A</v>
      </c>
      <c r="AI90" s="9" t="e">
        <f>VLOOKUP($C90, 'Team Per G'!$A$2:$G$31, 7, FALSE)</f>
        <v>#N/A</v>
      </c>
      <c r="AJ90" s="9" t="e">
        <f>VLOOKUP($C90, 'FanGraphs - Team WAR Projected'!$B$2:$E$31, 3, FALSE)/162</f>
        <v>#N/A</v>
      </c>
      <c r="AK90" s="9" t="e">
        <f>VLOOKUP($C90, Team_Pitching___Advanced[[Team]:[xFIP]], 19,FALSE)</f>
        <v>#N/A</v>
      </c>
      <c r="AL90" s="9" t="e">
        <f>VLOOKUP($C90, Team_Pitching___Advanced[], 20, FALSE)</f>
        <v>#N/A</v>
      </c>
      <c r="AM90" s="9" t="e">
        <f>VLOOKUP($C90, Team_Batting___Dashboard[[Team]:[wOBA]], 16, FALSE)</f>
        <v>#N/A</v>
      </c>
      <c r="AN90" s="9" t="e">
        <f>VLOOKUP($C90, Team_Batting___Advanced[[Team]:[OPS]], 9, FALSE)</f>
        <v>#N/A</v>
      </c>
      <c r="AO90" s="9" t="e">
        <f>VLOOKUP($C90, Team_Batting___Advanced[], 19, FALSE)</f>
        <v>#N/A</v>
      </c>
      <c r="AP90" s="9" t="e">
        <f>VLOOKUP($C90, 'Team Per G'!$A$2:$G$31, 3, FALSE)</f>
        <v>#N/A</v>
      </c>
      <c r="AQ90" s="9" t="e">
        <f>VLOOKUP($C90, 'Team Per G'!$A$2:$G$31, 5, FALSE)</f>
        <v>#N/A</v>
      </c>
      <c r="AR90" s="9" t="e">
        <f>VLOOKUP($C90, 'Team Per G'!$A$2:$G$31, 4, FALSE)</f>
        <v>#N/A</v>
      </c>
      <c r="AS90" s="9" t="e">
        <f>VLOOKUP($C90, Team_Batting___Dashboard[], 22, FALSE)/$AC90</f>
        <v>#N/A</v>
      </c>
      <c r="AT90" s="9" t="e">
        <f>VLOOKUP($C90, 'FanGraphs - Team WAR Projected'!$B$2:$E$31, 4, FALSE)/162</f>
        <v>#N/A</v>
      </c>
      <c r="AU90" s="9" t="e">
        <f>VLOOKUP($C90, FanGraphs_Standings[[Abbreviation]:[2024 Year to Date RS/G]], 6, FALSE)/$AC90</f>
        <v>#N/A</v>
      </c>
      <c r="AV90" s="9" t="e">
        <f>VLOOKUP($C90, FanGraphs_Standings[[Abbreviation]:[2024 Projected Full Season RDif]], 19, FALSE)/162</f>
        <v>#N/A</v>
      </c>
      <c r="AW90" s="9" t="e">
        <f>VLOOKUP($C90, FanGraphs_Standings[[Abbreviation]:[2024 Projected Full Season RDif]], 5, FALSE)</f>
        <v>#N/A</v>
      </c>
      <c r="AX90" s="9" t="e">
        <f>VLOOKUP($C90, FanGraphs_Standings[[Abbreviation]:[2024 Projected Full Season W%]], 18, FALSE)</f>
        <v>#N/A</v>
      </c>
      <c r="AY90" s="9" t="e">
        <f>VLOOKUP($C90, 'Home Field Adv'!$A$2:$K$31, 11, FALSE)</f>
        <v>#N/A</v>
      </c>
      <c r="BB90" s="5" t="str">
        <f t="shared" si="4"/>
        <v/>
      </c>
      <c r="BC90" s="5" t="str">
        <f t="shared" si="5"/>
        <v/>
      </c>
      <c r="BD90" s="5" t="str">
        <f t="shared" si="6"/>
        <v/>
      </c>
    </row>
    <row r="91" spans="6:56" x14ac:dyDescent="0.45">
      <c r="F91" s="9" t="e">
        <f>VLOOKUP($B91, FanGraphs_Standings[[Abbreviation]:[2024 Year to Date G]], 2, FALSE)</f>
        <v>#N/A</v>
      </c>
      <c r="G91" s="9" t="e">
        <f>IF(ISERR(VLOOKUP($D91, 'SP Per G'!$A$2:$D$1380, 3, FALSE)), L91, VLOOKUP($D91, 'SP Per G'!$A$2:$D$1380, 3, FALSE))</f>
        <v>#N/A</v>
      </c>
      <c r="H91" s="9" t="e">
        <f>VLOOKUP($D91, 'SP Per G'!$A$2:$D$1380, 4, FALSE)</f>
        <v>#N/A</v>
      </c>
      <c r="I91" s="9" t="e">
        <f>VLOOKUP($D91, Individual_Pitching___Dashboard[], 18, FALSE)</f>
        <v>#N/A</v>
      </c>
      <c r="J91" s="9" t="e">
        <f>VLOOKUP($D91, Individual_Pitching___Dashboard[], 20, FALSE)</f>
        <v>#N/A</v>
      </c>
      <c r="K91" s="9" t="e">
        <f>VLOOKUP($D91, Individual_Pitching___Advanced[], 21,FALSE)</f>
        <v>#N/A</v>
      </c>
      <c r="L91" s="9" t="e">
        <f>VLOOKUP($B91, 'Team Per G'!$A$2:$G$31, 7, FALSE)</f>
        <v>#N/A</v>
      </c>
      <c r="M91" s="9" t="e">
        <f>VLOOKUP($B91, 'FanGraphs - Team WAR Projected'!$B$2:$E$31, 3, FALSE)/162</f>
        <v>#N/A</v>
      </c>
      <c r="N91" s="9" t="e">
        <f>VLOOKUP($B91, Team_Pitching___Advanced[[Team]:[xFIP]], 19,FALSE)</f>
        <v>#N/A</v>
      </c>
      <c r="O91" s="9" t="e">
        <f>VLOOKUP($B91, Team_Pitching___Advanced[], 20, FALSE)</f>
        <v>#N/A</v>
      </c>
      <c r="P91" s="9" t="e">
        <f>VLOOKUP($B91, Team_Batting___Dashboard[[Team]:[wOBA]], 16, FALSE)</f>
        <v>#N/A</v>
      </c>
      <c r="Q91" s="9" t="e">
        <f>VLOOKUP($B91, Team_Batting___Advanced[[Team]:[OPS]], 9, FALSE)</f>
        <v>#N/A</v>
      </c>
      <c r="R91" s="9" t="e">
        <f>VLOOKUP($B91, Team_Batting___Advanced[], 19, FALSE)</f>
        <v>#N/A</v>
      </c>
      <c r="S91" s="9" t="e">
        <f>VLOOKUP($B91, 'Team Per G'!$A$2:$G$31, 3, FALSE)</f>
        <v>#N/A</v>
      </c>
      <c r="T91" s="9" t="e">
        <f>VLOOKUP($B91, 'Team Per G'!$A$2:$G$31, 5, FALSE)</f>
        <v>#N/A</v>
      </c>
      <c r="U91" s="9" t="e">
        <f>VLOOKUP($B91, 'Team Per G'!$A$2:$G$31, 4, FALSE)</f>
        <v>#N/A</v>
      </c>
      <c r="V91" s="9" t="e">
        <f>VLOOKUP($B91, Team_Batting___Dashboard[], 22, FALSE)/$F91</f>
        <v>#N/A</v>
      </c>
      <c r="W91" s="9" t="e">
        <f>VLOOKUP($B91, 'FanGraphs - Team WAR Projected'!$B$2:$E$31, 4, FALSE)/162</f>
        <v>#N/A</v>
      </c>
      <c r="X91" s="9" t="e">
        <f>VLOOKUP($B91, FanGraphs_Standings[[Abbreviation]:[2024 Year to Date RS/G]], 6, FALSE)/$F91</f>
        <v>#N/A</v>
      </c>
      <c r="Y91" s="9" t="e">
        <f>VLOOKUP($B91, FanGraphs_Standings[[Abbreviation]:[2024 Projected Full Season RDif]], 19, FALSE)/162</f>
        <v>#N/A</v>
      </c>
      <c r="Z91" s="9" t="e">
        <f>VLOOKUP($B91, FanGraphs_Standings[[Abbreviation]:[2024 Projected Full Season RDif]], 5, FALSE)</f>
        <v>#N/A</v>
      </c>
      <c r="AA91" s="9" t="e">
        <f>VLOOKUP($B91, FanGraphs_Standings[[Abbreviation]:[2024 Projected Full Season W%]], 18, FALSE)</f>
        <v>#N/A</v>
      </c>
      <c r="AB91" s="9" t="e">
        <f>VLOOKUP($B91, 'Home Field Adv'!$A$2:$I$31, 9, FALSE)</f>
        <v>#N/A</v>
      </c>
      <c r="AC91" s="9" t="e">
        <f>VLOOKUP($C91, FanGraphs_Standings[[Abbreviation]:[2024 Year to Date G]], 2, FALSE)</f>
        <v>#N/A</v>
      </c>
      <c r="AD91" s="9" t="e">
        <f>VLOOKUP($E91, 'SP Per G'!$A$2:$D$1380, 3, FALSE)</f>
        <v>#N/A</v>
      </c>
      <c r="AE91" s="9" t="e">
        <f>VLOOKUP($E91, 'SP Per G'!$A$2:$D$1380, 4, FALSE)</f>
        <v>#N/A</v>
      </c>
      <c r="AF91" s="9" t="e">
        <f>VLOOKUP($E91, Individual_Pitching___Dashboard[], 18, FALSE)</f>
        <v>#N/A</v>
      </c>
      <c r="AG91" s="9" t="e">
        <f>VLOOKUP($E91, Individual_Pitching___Dashboard[], 20, FALSE)</f>
        <v>#N/A</v>
      </c>
      <c r="AH91" s="9" t="e">
        <f>VLOOKUP($E91, Individual_Pitching___Advanced[], 21,FALSE)</f>
        <v>#N/A</v>
      </c>
      <c r="AI91" s="9" t="e">
        <f>VLOOKUP($C91, 'Team Per G'!$A$2:$G$31, 7, FALSE)</f>
        <v>#N/A</v>
      </c>
      <c r="AJ91" s="9" t="e">
        <f>VLOOKUP($C91, 'FanGraphs - Team WAR Projected'!$B$2:$E$31, 3, FALSE)/162</f>
        <v>#N/A</v>
      </c>
      <c r="AK91" s="9" t="e">
        <f>VLOOKUP($C91, Team_Pitching___Advanced[[Team]:[xFIP]], 19,FALSE)</f>
        <v>#N/A</v>
      </c>
      <c r="AL91" s="9" t="e">
        <f>VLOOKUP($C91, Team_Pitching___Advanced[], 20, FALSE)</f>
        <v>#N/A</v>
      </c>
      <c r="AM91" s="9" t="e">
        <f>VLOOKUP($C91, Team_Batting___Dashboard[[Team]:[wOBA]], 16, FALSE)</f>
        <v>#N/A</v>
      </c>
      <c r="AN91" s="9" t="e">
        <f>VLOOKUP($C91, Team_Batting___Advanced[[Team]:[OPS]], 9, FALSE)</f>
        <v>#N/A</v>
      </c>
      <c r="AO91" s="9" t="e">
        <f>VLOOKUP($C91, Team_Batting___Advanced[], 19, FALSE)</f>
        <v>#N/A</v>
      </c>
      <c r="AP91" s="9" t="e">
        <f>VLOOKUP($C91, 'Team Per G'!$A$2:$G$31, 3, FALSE)</f>
        <v>#N/A</v>
      </c>
      <c r="AQ91" s="9" t="e">
        <f>VLOOKUP($C91, 'Team Per G'!$A$2:$G$31, 5, FALSE)</f>
        <v>#N/A</v>
      </c>
      <c r="AR91" s="9" t="e">
        <f>VLOOKUP($C91, 'Team Per G'!$A$2:$G$31, 4, FALSE)</f>
        <v>#N/A</v>
      </c>
      <c r="AS91" s="9" t="e">
        <f>VLOOKUP($C91, Team_Batting___Dashboard[], 22, FALSE)/$AC91</f>
        <v>#N/A</v>
      </c>
      <c r="AT91" s="9" t="e">
        <f>VLOOKUP($C91, 'FanGraphs - Team WAR Projected'!$B$2:$E$31, 4, FALSE)/162</f>
        <v>#N/A</v>
      </c>
      <c r="AU91" s="9" t="e">
        <f>VLOOKUP($C91, FanGraphs_Standings[[Abbreviation]:[2024 Year to Date RS/G]], 6, FALSE)/$AC91</f>
        <v>#N/A</v>
      </c>
      <c r="AV91" s="9" t="e">
        <f>VLOOKUP($C91, FanGraphs_Standings[[Abbreviation]:[2024 Projected Full Season RDif]], 19, FALSE)/162</f>
        <v>#N/A</v>
      </c>
      <c r="AW91" s="9" t="e">
        <f>VLOOKUP($C91, FanGraphs_Standings[[Abbreviation]:[2024 Projected Full Season RDif]], 5, FALSE)</f>
        <v>#N/A</v>
      </c>
      <c r="AX91" s="9" t="e">
        <f>VLOOKUP($C91, FanGraphs_Standings[[Abbreviation]:[2024 Projected Full Season W%]], 18, FALSE)</f>
        <v>#N/A</v>
      </c>
      <c r="AY91" s="9" t="e">
        <f>VLOOKUP($C91, 'Home Field Adv'!$A$2:$K$31, 11, FALSE)</f>
        <v>#N/A</v>
      </c>
      <c r="BB91" s="5" t="str">
        <f t="shared" si="4"/>
        <v/>
      </c>
      <c r="BC91" s="5" t="str">
        <f t="shared" si="5"/>
        <v/>
      </c>
      <c r="BD91" s="5" t="str">
        <f t="shared" si="6"/>
        <v/>
      </c>
    </row>
    <row r="92" spans="6:56" x14ac:dyDescent="0.45">
      <c r="F92" s="9" t="e">
        <f>VLOOKUP($B92, FanGraphs_Standings[[Abbreviation]:[2024 Year to Date G]], 2, FALSE)</f>
        <v>#N/A</v>
      </c>
      <c r="G92" s="9" t="e">
        <f>IF(ISERR(VLOOKUP($D92, 'SP Per G'!$A$2:$D$1380, 3, FALSE)), L92, VLOOKUP($D92, 'SP Per G'!$A$2:$D$1380, 3, FALSE))</f>
        <v>#N/A</v>
      </c>
      <c r="H92" s="9" t="e">
        <f>VLOOKUP($D92, 'SP Per G'!$A$2:$D$1380, 4, FALSE)</f>
        <v>#N/A</v>
      </c>
      <c r="I92" s="9" t="e">
        <f>VLOOKUP($D92, Individual_Pitching___Dashboard[], 18, FALSE)</f>
        <v>#N/A</v>
      </c>
      <c r="J92" s="9" t="e">
        <f>VLOOKUP($D92, Individual_Pitching___Dashboard[], 20, FALSE)</f>
        <v>#N/A</v>
      </c>
      <c r="K92" s="9" t="e">
        <f>VLOOKUP($D92, Individual_Pitching___Advanced[], 21,FALSE)</f>
        <v>#N/A</v>
      </c>
      <c r="L92" s="9" t="e">
        <f>VLOOKUP($B92, 'Team Per G'!$A$2:$G$31, 7, FALSE)</f>
        <v>#N/A</v>
      </c>
      <c r="M92" s="9" t="e">
        <f>VLOOKUP($B92, 'FanGraphs - Team WAR Projected'!$B$2:$E$31, 3, FALSE)/162</f>
        <v>#N/A</v>
      </c>
      <c r="N92" s="9" t="e">
        <f>VLOOKUP($B92, Team_Pitching___Advanced[[Team]:[xFIP]], 19,FALSE)</f>
        <v>#N/A</v>
      </c>
      <c r="O92" s="9" t="e">
        <f>VLOOKUP($B92, Team_Pitching___Advanced[], 20, FALSE)</f>
        <v>#N/A</v>
      </c>
      <c r="P92" s="9" t="e">
        <f>VLOOKUP($B92, Team_Batting___Dashboard[[Team]:[wOBA]], 16, FALSE)</f>
        <v>#N/A</v>
      </c>
      <c r="Q92" s="9" t="e">
        <f>VLOOKUP($B92, Team_Batting___Advanced[[Team]:[OPS]], 9, FALSE)</f>
        <v>#N/A</v>
      </c>
      <c r="R92" s="9" t="e">
        <f>VLOOKUP($B92, Team_Batting___Advanced[], 19, FALSE)</f>
        <v>#N/A</v>
      </c>
      <c r="S92" s="9" t="e">
        <f>VLOOKUP($B92, 'Team Per G'!$A$2:$G$31, 3, FALSE)</f>
        <v>#N/A</v>
      </c>
      <c r="T92" s="9" t="e">
        <f>VLOOKUP($B92, 'Team Per G'!$A$2:$G$31, 5, FALSE)</f>
        <v>#N/A</v>
      </c>
      <c r="U92" s="9" t="e">
        <f>VLOOKUP($B92, 'Team Per G'!$A$2:$G$31, 4, FALSE)</f>
        <v>#N/A</v>
      </c>
      <c r="V92" s="9" t="e">
        <f>VLOOKUP($B92, Team_Batting___Dashboard[], 22, FALSE)/$F92</f>
        <v>#N/A</v>
      </c>
      <c r="W92" s="9" t="e">
        <f>VLOOKUP($B92, 'FanGraphs - Team WAR Projected'!$B$2:$E$31, 4, FALSE)/162</f>
        <v>#N/A</v>
      </c>
      <c r="X92" s="9" t="e">
        <f>VLOOKUP($B92, FanGraphs_Standings[[Abbreviation]:[2024 Year to Date RS/G]], 6, FALSE)/$F92</f>
        <v>#N/A</v>
      </c>
      <c r="Y92" s="9" t="e">
        <f>VLOOKUP($B92, FanGraphs_Standings[[Abbreviation]:[2024 Projected Full Season RDif]], 19, FALSE)/162</f>
        <v>#N/A</v>
      </c>
      <c r="Z92" s="9" t="e">
        <f>VLOOKUP($B92, FanGraphs_Standings[[Abbreviation]:[2024 Projected Full Season RDif]], 5, FALSE)</f>
        <v>#N/A</v>
      </c>
      <c r="AA92" s="9" t="e">
        <f>VLOOKUP($B92, FanGraphs_Standings[[Abbreviation]:[2024 Projected Full Season W%]], 18, FALSE)</f>
        <v>#N/A</v>
      </c>
      <c r="AB92" s="9" t="e">
        <f>VLOOKUP($B92, 'Home Field Adv'!$A$2:$I$31, 9, FALSE)</f>
        <v>#N/A</v>
      </c>
      <c r="AC92" s="9" t="e">
        <f>VLOOKUP($C92, FanGraphs_Standings[[Abbreviation]:[2024 Year to Date G]], 2, FALSE)</f>
        <v>#N/A</v>
      </c>
      <c r="AD92" s="9" t="e">
        <f>VLOOKUP($E92, 'SP Per G'!$A$2:$D$1380, 3, FALSE)</f>
        <v>#N/A</v>
      </c>
      <c r="AE92" s="9" t="e">
        <f>VLOOKUP($E92, 'SP Per G'!$A$2:$D$1380, 4, FALSE)</f>
        <v>#N/A</v>
      </c>
      <c r="AF92" s="9" t="e">
        <f>VLOOKUP($E92, Individual_Pitching___Dashboard[], 18, FALSE)</f>
        <v>#N/A</v>
      </c>
      <c r="AG92" s="9" t="e">
        <f>VLOOKUP($E92, Individual_Pitching___Dashboard[], 20, FALSE)</f>
        <v>#N/A</v>
      </c>
      <c r="AH92" s="9" t="e">
        <f>VLOOKUP($E92, Individual_Pitching___Advanced[], 21,FALSE)</f>
        <v>#N/A</v>
      </c>
      <c r="AI92" s="9" t="e">
        <f>VLOOKUP($C92, 'Team Per G'!$A$2:$G$31, 7, FALSE)</f>
        <v>#N/A</v>
      </c>
      <c r="AJ92" s="9" t="e">
        <f>VLOOKUP($C92, 'FanGraphs - Team WAR Projected'!$B$2:$E$31, 3, FALSE)/162</f>
        <v>#N/A</v>
      </c>
      <c r="AK92" s="9" t="e">
        <f>VLOOKUP($C92, Team_Pitching___Advanced[[Team]:[xFIP]], 19,FALSE)</f>
        <v>#N/A</v>
      </c>
      <c r="AL92" s="9" t="e">
        <f>VLOOKUP($C92, Team_Pitching___Advanced[], 20, FALSE)</f>
        <v>#N/A</v>
      </c>
      <c r="AM92" s="9" t="e">
        <f>VLOOKUP($C92, Team_Batting___Dashboard[[Team]:[wOBA]], 16, FALSE)</f>
        <v>#N/A</v>
      </c>
      <c r="AN92" s="9" t="e">
        <f>VLOOKUP($C92, Team_Batting___Advanced[[Team]:[OPS]], 9, FALSE)</f>
        <v>#N/A</v>
      </c>
      <c r="AO92" s="9" t="e">
        <f>VLOOKUP($C92, Team_Batting___Advanced[], 19, FALSE)</f>
        <v>#N/A</v>
      </c>
      <c r="AP92" s="9" t="e">
        <f>VLOOKUP($C92, 'Team Per G'!$A$2:$G$31, 3, FALSE)</f>
        <v>#N/A</v>
      </c>
      <c r="AQ92" s="9" t="e">
        <f>VLOOKUP($C92, 'Team Per G'!$A$2:$G$31, 5, FALSE)</f>
        <v>#N/A</v>
      </c>
      <c r="AR92" s="9" t="e">
        <f>VLOOKUP($C92, 'Team Per G'!$A$2:$G$31, 4, FALSE)</f>
        <v>#N/A</v>
      </c>
      <c r="AS92" s="9" t="e">
        <f>VLOOKUP($C92, Team_Batting___Dashboard[], 22, FALSE)/$AC92</f>
        <v>#N/A</v>
      </c>
      <c r="AT92" s="9" t="e">
        <f>VLOOKUP($C92, 'FanGraphs - Team WAR Projected'!$B$2:$E$31, 4, FALSE)/162</f>
        <v>#N/A</v>
      </c>
      <c r="AU92" s="9" t="e">
        <f>VLOOKUP($C92, FanGraphs_Standings[[Abbreviation]:[2024 Year to Date RS/G]], 6, FALSE)/$AC92</f>
        <v>#N/A</v>
      </c>
      <c r="AV92" s="9" t="e">
        <f>VLOOKUP($C92, FanGraphs_Standings[[Abbreviation]:[2024 Projected Full Season RDif]], 19, FALSE)/162</f>
        <v>#N/A</v>
      </c>
      <c r="AW92" s="9" t="e">
        <f>VLOOKUP($C92, FanGraphs_Standings[[Abbreviation]:[2024 Projected Full Season RDif]], 5, FALSE)</f>
        <v>#N/A</v>
      </c>
      <c r="AX92" s="9" t="e">
        <f>VLOOKUP($C92, FanGraphs_Standings[[Abbreviation]:[2024 Projected Full Season W%]], 18, FALSE)</f>
        <v>#N/A</v>
      </c>
      <c r="AY92" s="9" t="e">
        <f>VLOOKUP($C92, 'Home Field Adv'!$A$2:$K$31, 11, FALSE)</f>
        <v>#N/A</v>
      </c>
      <c r="BB92" s="5" t="str">
        <f t="shared" si="4"/>
        <v/>
      </c>
      <c r="BC92" s="5" t="str">
        <f t="shared" si="5"/>
        <v/>
      </c>
      <c r="BD92" s="5" t="str">
        <f t="shared" si="6"/>
        <v/>
      </c>
    </row>
    <row r="93" spans="6:56" x14ac:dyDescent="0.45">
      <c r="F93" s="9" t="e">
        <f>VLOOKUP($B93, FanGraphs_Standings[[Abbreviation]:[2024 Year to Date G]], 2, FALSE)</f>
        <v>#N/A</v>
      </c>
      <c r="G93" s="9" t="e">
        <f>IF(ISERR(VLOOKUP($D93, 'SP Per G'!$A$2:$D$1380, 3, FALSE)), L93, VLOOKUP($D93, 'SP Per G'!$A$2:$D$1380, 3, FALSE))</f>
        <v>#N/A</v>
      </c>
      <c r="H93" s="9" t="e">
        <f>VLOOKUP($D93, 'SP Per G'!$A$2:$D$1380, 4, FALSE)</f>
        <v>#N/A</v>
      </c>
      <c r="I93" s="9" t="e">
        <f>VLOOKUP($D93, Individual_Pitching___Dashboard[], 18, FALSE)</f>
        <v>#N/A</v>
      </c>
      <c r="J93" s="9" t="e">
        <f>VLOOKUP($D93, Individual_Pitching___Dashboard[], 20, FALSE)</f>
        <v>#N/A</v>
      </c>
      <c r="K93" s="9" t="e">
        <f>VLOOKUP($D93, Individual_Pitching___Advanced[], 21,FALSE)</f>
        <v>#N/A</v>
      </c>
      <c r="L93" s="9" t="e">
        <f>VLOOKUP($B93, 'Team Per G'!$A$2:$G$31, 7, FALSE)</f>
        <v>#N/A</v>
      </c>
      <c r="M93" s="9" t="e">
        <f>VLOOKUP($B93, 'FanGraphs - Team WAR Projected'!$B$2:$E$31, 3, FALSE)/162</f>
        <v>#N/A</v>
      </c>
      <c r="N93" s="9" t="e">
        <f>VLOOKUP($B93, Team_Pitching___Advanced[[Team]:[xFIP]], 19,FALSE)</f>
        <v>#N/A</v>
      </c>
      <c r="O93" s="9" t="e">
        <f>VLOOKUP($B93, Team_Pitching___Advanced[], 20, FALSE)</f>
        <v>#N/A</v>
      </c>
      <c r="P93" s="9" t="e">
        <f>VLOOKUP($B93, Team_Batting___Dashboard[[Team]:[wOBA]], 16, FALSE)</f>
        <v>#N/A</v>
      </c>
      <c r="Q93" s="9" t="e">
        <f>VLOOKUP($B93, Team_Batting___Advanced[[Team]:[OPS]], 9, FALSE)</f>
        <v>#N/A</v>
      </c>
      <c r="R93" s="9" t="e">
        <f>VLOOKUP($B93, Team_Batting___Advanced[], 19, FALSE)</f>
        <v>#N/A</v>
      </c>
      <c r="S93" s="9" t="e">
        <f>VLOOKUP($B93, 'Team Per G'!$A$2:$G$31, 3, FALSE)</f>
        <v>#N/A</v>
      </c>
      <c r="T93" s="9" t="e">
        <f>VLOOKUP($B93, 'Team Per G'!$A$2:$G$31, 5, FALSE)</f>
        <v>#N/A</v>
      </c>
      <c r="U93" s="9" t="e">
        <f>VLOOKUP($B93, 'Team Per G'!$A$2:$G$31, 4, FALSE)</f>
        <v>#N/A</v>
      </c>
      <c r="V93" s="9" t="e">
        <f>VLOOKUP($B93, Team_Batting___Dashboard[], 22, FALSE)/$F93</f>
        <v>#N/A</v>
      </c>
      <c r="W93" s="9" t="e">
        <f>VLOOKUP($B93, 'FanGraphs - Team WAR Projected'!$B$2:$E$31, 4, FALSE)/162</f>
        <v>#N/A</v>
      </c>
      <c r="X93" s="9" t="e">
        <f>VLOOKUP($B93, FanGraphs_Standings[[Abbreviation]:[2024 Year to Date RS/G]], 6, FALSE)/$F93</f>
        <v>#N/A</v>
      </c>
      <c r="Y93" s="9" t="e">
        <f>VLOOKUP($B93, FanGraphs_Standings[[Abbreviation]:[2024 Projected Full Season RDif]], 19, FALSE)/162</f>
        <v>#N/A</v>
      </c>
      <c r="Z93" s="9" t="e">
        <f>VLOOKUP($B93, FanGraphs_Standings[[Abbreviation]:[2024 Projected Full Season RDif]], 5, FALSE)</f>
        <v>#N/A</v>
      </c>
      <c r="AA93" s="9" t="e">
        <f>VLOOKUP($B93, FanGraphs_Standings[[Abbreviation]:[2024 Projected Full Season W%]], 18, FALSE)</f>
        <v>#N/A</v>
      </c>
      <c r="AB93" s="9" t="e">
        <f>VLOOKUP($B93, 'Home Field Adv'!$A$2:$I$31, 9, FALSE)</f>
        <v>#N/A</v>
      </c>
      <c r="AC93" s="9" t="e">
        <f>VLOOKUP($C93, FanGraphs_Standings[[Abbreviation]:[2024 Year to Date G]], 2, FALSE)</f>
        <v>#N/A</v>
      </c>
      <c r="AD93" s="9" t="e">
        <f>VLOOKUP($E93, 'SP Per G'!$A$2:$D$1380, 3, FALSE)</f>
        <v>#N/A</v>
      </c>
      <c r="AE93" s="9" t="e">
        <f>VLOOKUP($E93, 'SP Per G'!$A$2:$D$1380, 4, FALSE)</f>
        <v>#N/A</v>
      </c>
      <c r="AF93" s="9" t="e">
        <f>VLOOKUP($E93, Individual_Pitching___Dashboard[], 18, FALSE)</f>
        <v>#N/A</v>
      </c>
      <c r="AG93" s="9" t="e">
        <f>VLOOKUP($E93, Individual_Pitching___Dashboard[], 20, FALSE)</f>
        <v>#N/A</v>
      </c>
      <c r="AH93" s="9" t="e">
        <f>VLOOKUP($E93, Individual_Pitching___Advanced[], 21,FALSE)</f>
        <v>#N/A</v>
      </c>
      <c r="AI93" s="9" t="e">
        <f>VLOOKUP($C93, 'Team Per G'!$A$2:$G$31, 7, FALSE)</f>
        <v>#N/A</v>
      </c>
      <c r="AJ93" s="9" t="e">
        <f>VLOOKUP($C93, 'FanGraphs - Team WAR Projected'!$B$2:$E$31, 3, FALSE)/162</f>
        <v>#N/A</v>
      </c>
      <c r="AK93" s="9" t="e">
        <f>VLOOKUP($C93, Team_Pitching___Advanced[[Team]:[xFIP]], 19,FALSE)</f>
        <v>#N/A</v>
      </c>
      <c r="AL93" s="9" t="e">
        <f>VLOOKUP($C93, Team_Pitching___Advanced[], 20, FALSE)</f>
        <v>#N/A</v>
      </c>
      <c r="AM93" s="9" t="e">
        <f>VLOOKUP($C93, Team_Batting___Dashboard[[Team]:[wOBA]], 16, FALSE)</f>
        <v>#N/A</v>
      </c>
      <c r="AN93" s="9" t="e">
        <f>VLOOKUP($C93, Team_Batting___Advanced[[Team]:[OPS]], 9, FALSE)</f>
        <v>#N/A</v>
      </c>
      <c r="AO93" s="9" t="e">
        <f>VLOOKUP($C93, Team_Batting___Advanced[], 19, FALSE)</f>
        <v>#N/A</v>
      </c>
      <c r="AP93" s="9" t="e">
        <f>VLOOKUP($C93, 'Team Per G'!$A$2:$G$31, 3, FALSE)</f>
        <v>#N/A</v>
      </c>
      <c r="AQ93" s="9" t="e">
        <f>VLOOKUP($C93, 'Team Per G'!$A$2:$G$31, 5, FALSE)</f>
        <v>#N/A</v>
      </c>
      <c r="AR93" s="9" t="e">
        <f>VLOOKUP($C93, 'Team Per G'!$A$2:$G$31, 4, FALSE)</f>
        <v>#N/A</v>
      </c>
      <c r="AS93" s="9" t="e">
        <f>VLOOKUP($C93, Team_Batting___Dashboard[], 22, FALSE)/$AC93</f>
        <v>#N/A</v>
      </c>
      <c r="AT93" s="9" t="e">
        <f>VLOOKUP($C93, 'FanGraphs - Team WAR Projected'!$B$2:$E$31, 4, FALSE)/162</f>
        <v>#N/A</v>
      </c>
      <c r="AU93" s="9" t="e">
        <f>VLOOKUP($C93, FanGraphs_Standings[[Abbreviation]:[2024 Year to Date RS/G]], 6, FALSE)/$AC93</f>
        <v>#N/A</v>
      </c>
      <c r="AV93" s="9" t="e">
        <f>VLOOKUP($C93, FanGraphs_Standings[[Abbreviation]:[2024 Projected Full Season RDif]], 19, FALSE)/162</f>
        <v>#N/A</v>
      </c>
      <c r="AW93" s="9" t="e">
        <f>VLOOKUP($C93, FanGraphs_Standings[[Abbreviation]:[2024 Projected Full Season RDif]], 5, FALSE)</f>
        <v>#N/A</v>
      </c>
      <c r="AX93" s="9" t="e">
        <f>VLOOKUP($C93, FanGraphs_Standings[[Abbreviation]:[2024 Projected Full Season W%]], 18, FALSE)</f>
        <v>#N/A</v>
      </c>
      <c r="AY93" s="9" t="e">
        <f>VLOOKUP($C93, 'Home Field Adv'!$A$2:$K$31, 11, FALSE)</f>
        <v>#N/A</v>
      </c>
      <c r="BB93" s="5" t="str">
        <f t="shared" si="4"/>
        <v/>
      </c>
      <c r="BC93" s="5" t="str">
        <f t="shared" si="5"/>
        <v/>
      </c>
      <c r="BD93" s="5" t="str">
        <f t="shared" si="6"/>
        <v/>
      </c>
    </row>
    <row r="94" spans="6:56" x14ac:dyDescent="0.45">
      <c r="F94" s="9" t="e">
        <f>VLOOKUP($B94, FanGraphs_Standings[[Abbreviation]:[2024 Year to Date G]], 2, FALSE)</f>
        <v>#N/A</v>
      </c>
      <c r="G94" s="9" t="e">
        <f>IF(ISERR(VLOOKUP($D94, 'SP Per G'!$A$2:$D$1380, 3, FALSE)), L94, VLOOKUP($D94, 'SP Per G'!$A$2:$D$1380, 3, FALSE))</f>
        <v>#N/A</v>
      </c>
      <c r="H94" s="9" t="e">
        <f>VLOOKUP($D94, 'SP Per G'!$A$2:$D$1380, 4, FALSE)</f>
        <v>#N/A</v>
      </c>
      <c r="I94" s="9" t="e">
        <f>VLOOKUP($D94, Individual_Pitching___Dashboard[], 18, FALSE)</f>
        <v>#N/A</v>
      </c>
      <c r="J94" s="9" t="e">
        <f>VLOOKUP($D94, Individual_Pitching___Dashboard[], 20, FALSE)</f>
        <v>#N/A</v>
      </c>
      <c r="K94" s="9" t="e">
        <f>VLOOKUP($D94, Individual_Pitching___Advanced[], 21,FALSE)</f>
        <v>#N/A</v>
      </c>
      <c r="L94" s="9" t="e">
        <f>VLOOKUP($B94, 'Team Per G'!$A$2:$G$31, 7, FALSE)</f>
        <v>#N/A</v>
      </c>
      <c r="M94" s="9" t="e">
        <f>VLOOKUP($B94, 'FanGraphs - Team WAR Projected'!$B$2:$E$31, 3, FALSE)/162</f>
        <v>#N/A</v>
      </c>
      <c r="N94" s="9" t="e">
        <f>VLOOKUP($B94, Team_Pitching___Advanced[[Team]:[xFIP]], 19,FALSE)</f>
        <v>#N/A</v>
      </c>
      <c r="O94" s="9" t="e">
        <f>VLOOKUP($B94, Team_Pitching___Advanced[], 20, FALSE)</f>
        <v>#N/A</v>
      </c>
      <c r="P94" s="9" t="e">
        <f>VLOOKUP($B94, Team_Batting___Dashboard[[Team]:[wOBA]], 16, FALSE)</f>
        <v>#N/A</v>
      </c>
      <c r="Q94" s="9" t="e">
        <f>VLOOKUP($B94, Team_Batting___Advanced[[Team]:[OPS]], 9, FALSE)</f>
        <v>#N/A</v>
      </c>
      <c r="R94" s="9" t="e">
        <f>VLOOKUP($B94, Team_Batting___Advanced[], 19, FALSE)</f>
        <v>#N/A</v>
      </c>
      <c r="S94" s="9" t="e">
        <f>VLOOKUP($B94, 'Team Per G'!$A$2:$G$31, 3, FALSE)</f>
        <v>#N/A</v>
      </c>
      <c r="T94" s="9" t="e">
        <f>VLOOKUP($B94, 'Team Per G'!$A$2:$G$31, 5, FALSE)</f>
        <v>#N/A</v>
      </c>
      <c r="U94" s="9" t="e">
        <f>VLOOKUP($B94, 'Team Per G'!$A$2:$G$31, 4, FALSE)</f>
        <v>#N/A</v>
      </c>
      <c r="V94" s="9" t="e">
        <f>VLOOKUP($B94, Team_Batting___Dashboard[], 22, FALSE)/$F94</f>
        <v>#N/A</v>
      </c>
      <c r="W94" s="9" t="e">
        <f>VLOOKUP($B94, 'FanGraphs - Team WAR Projected'!$B$2:$E$31, 4, FALSE)/162</f>
        <v>#N/A</v>
      </c>
      <c r="X94" s="9" t="e">
        <f>VLOOKUP($B94, FanGraphs_Standings[[Abbreviation]:[2024 Year to Date RS/G]], 6, FALSE)/$F94</f>
        <v>#N/A</v>
      </c>
      <c r="Y94" s="9" t="e">
        <f>VLOOKUP($B94, FanGraphs_Standings[[Abbreviation]:[2024 Projected Full Season RDif]], 19, FALSE)/162</f>
        <v>#N/A</v>
      </c>
      <c r="Z94" s="9" t="e">
        <f>VLOOKUP($B94, FanGraphs_Standings[[Abbreviation]:[2024 Projected Full Season RDif]], 5, FALSE)</f>
        <v>#N/A</v>
      </c>
      <c r="AA94" s="9" t="e">
        <f>VLOOKUP($B94, FanGraphs_Standings[[Abbreviation]:[2024 Projected Full Season W%]], 18, FALSE)</f>
        <v>#N/A</v>
      </c>
      <c r="AB94" s="9" t="e">
        <f>VLOOKUP($B94, 'Home Field Adv'!$A$2:$I$31, 9, FALSE)</f>
        <v>#N/A</v>
      </c>
      <c r="AC94" s="9" t="e">
        <f>VLOOKUP($C94, FanGraphs_Standings[[Abbreviation]:[2024 Year to Date G]], 2, FALSE)</f>
        <v>#N/A</v>
      </c>
      <c r="AD94" s="9" t="e">
        <f>VLOOKUP($E94, 'SP Per G'!$A$2:$D$1380, 3, FALSE)</f>
        <v>#N/A</v>
      </c>
      <c r="AE94" s="9" t="e">
        <f>VLOOKUP($E94, 'SP Per G'!$A$2:$D$1380, 4, FALSE)</f>
        <v>#N/A</v>
      </c>
      <c r="AF94" s="9" t="e">
        <f>VLOOKUP($E94, Individual_Pitching___Dashboard[], 18, FALSE)</f>
        <v>#N/A</v>
      </c>
      <c r="AG94" s="9" t="e">
        <f>VLOOKUP($E94, Individual_Pitching___Dashboard[], 20, FALSE)</f>
        <v>#N/A</v>
      </c>
      <c r="AH94" s="9" t="e">
        <f>VLOOKUP($E94, Individual_Pitching___Advanced[], 21,FALSE)</f>
        <v>#N/A</v>
      </c>
      <c r="AI94" s="9" t="e">
        <f>VLOOKUP($C94, 'Team Per G'!$A$2:$G$31, 7, FALSE)</f>
        <v>#N/A</v>
      </c>
      <c r="AJ94" s="9" t="e">
        <f>VLOOKUP($C94, 'FanGraphs - Team WAR Projected'!$B$2:$E$31, 3, FALSE)/162</f>
        <v>#N/A</v>
      </c>
      <c r="AK94" s="9" t="e">
        <f>VLOOKUP($C94, Team_Pitching___Advanced[[Team]:[xFIP]], 19,FALSE)</f>
        <v>#N/A</v>
      </c>
      <c r="AL94" s="9" t="e">
        <f>VLOOKUP($C94, Team_Pitching___Advanced[], 20, FALSE)</f>
        <v>#N/A</v>
      </c>
      <c r="AM94" s="9" t="e">
        <f>VLOOKUP($C94, Team_Batting___Dashboard[[Team]:[wOBA]], 16, FALSE)</f>
        <v>#N/A</v>
      </c>
      <c r="AN94" s="9" t="e">
        <f>VLOOKUP($C94, Team_Batting___Advanced[[Team]:[OPS]], 9, FALSE)</f>
        <v>#N/A</v>
      </c>
      <c r="AO94" s="9" t="e">
        <f>VLOOKUP($C94, Team_Batting___Advanced[], 19, FALSE)</f>
        <v>#N/A</v>
      </c>
      <c r="AP94" s="9" t="e">
        <f>VLOOKUP($C94, 'Team Per G'!$A$2:$G$31, 3, FALSE)</f>
        <v>#N/A</v>
      </c>
      <c r="AQ94" s="9" t="e">
        <f>VLOOKUP($C94, 'Team Per G'!$A$2:$G$31, 5, FALSE)</f>
        <v>#N/A</v>
      </c>
      <c r="AR94" s="9" t="e">
        <f>VLOOKUP($C94, 'Team Per G'!$A$2:$G$31, 4, FALSE)</f>
        <v>#N/A</v>
      </c>
      <c r="AS94" s="9" t="e">
        <f>VLOOKUP($C94, Team_Batting___Dashboard[], 22, FALSE)/$AC94</f>
        <v>#N/A</v>
      </c>
      <c r="AT94" s="9" t="e">
        <f>VLOOKUP($C94, 'FanGraphs - Team WAR Projected'!$B$2:$E$31, 4, FALSE)/162</f>
        <v>#N/A</v>
      </c>
      <c r="AU94" s="9" t="e">
        <f>VLOOKUP($C94, FanGraphs_Standings[[Abbreviation]:[2024 Year to Date RS/G]], 6, FALSE)/$AC94</f>
        <v>#N/A</v>
      </c>
      <c r="AV94" s="9" t="e">
        <f>VLOOKUP($C94, FanGraphs_Standings[[Abbreviation]:[2024 Projected Full Season RDif]], 19, FALSE)/162</f>
        <v>#N/A</v>
      </c>
      <c r="AW94" s="9" t="e">
        <f>VLOOKUP($C94, FanGraphs_Standings[[Abbreviation]:[2024 Projected Full Season RDif]], 5, FALSE)</f>
        <v>#N/A</v>
      </c>
      <c r="AX94" s="9" t="e">
        <f>VLOOKUP($C94, FanGraphs_Standings[[Abbreviation]:[2024 Projected Full Season W%]], 18, FALSE)</f>
        <v>#N/A</v>
      </c>
      <c r="AY94" s="9" t="e">
        <f>VLOOKUP($C94, 'Home Field Adv'!$A$2:$K$31, 11, FALSE)</f>
        <v>#N/A</v>
      </c>
      <c r="BB94" s="5" t="str">
        <f t="shared" si="4"/>
        <v/>
      </c>
      <c r="BC94" s="5" t="str">
        <f t="shared" si="5"/>
        <v/>
      </c>
      <c r="BD94" s="5" t="str">
        <f t="shared" si="6"/>
        <v/>
      </c>
    </row>
    <row r="95" spans="6:56" x14ac:dyDescent="0.45">
      <c r="F95" s="9" t="e">
        <f>VLOOKUP($B95, FanGraphs_Standings[[Abbreviation]:[2024 Year to Date G]], 2, FALSE)</f>
        <v>#N/A</v>
      </c>
      <c r="G95" s="9" t="e">
        <f>IF(ISERR(VLOOKUP($D95, 'SP Per G'!$A$2:$D$1380, 3, FALSE)), L95, VLOOKUP($D95, 'SP Per G'!$A$2:$D$1380, 3, FALSE))</f>
        <v>#N/A</v>
      </c>
      <c r="H95" s="9" t="e">
        <f>VLOOKUP($D95, 'SP Per G'!$A$2:$D$1380, 4, FALSE)</f>
        <v>#N/A</v>
      </c>
      <c r="I95" s="9" t="e">
        <f>VLOOKUP($D95, Individual_Pitching___Dashboard[], 18, FALSE)</f>
        <v>#N/A</v>
      </c>
      <c r="J95" s="9" t="e">
        <f>VLOOKUP($D95, Individual_Pitching___Dashboard[], 20, FALSE)</f>
        <v>#N/A</v>
      </c>
      <c r="K95" s="9" t="e">
        <f>VLOOKUP($D95, Individual_Pitching___Advanced[], 21,FALSE)</f>
        <v>#N/A</v>
      </c>
      <c r="L95" s="9" t="e">
        <f>VLOOKUP($B95, 'Team Per G'!$A$2:$G$31, 7, FALSE)</f>
        <v>#N/A</v>
      </c>
      <c r="M95" s="9" t="e">
        <f>VLOOKUP($B95, 'FanGraphs - Team WAR Projected'!$B$2:$E$31, 3, FALSE)/162</f>
        <v>#N/A</v>
      </c>
      <c r="N95" s="9" t="e">
        <f>VLOOKUP($B95, Team_Pitching___Advanced[[Team]:[xFIP]], 19,FALSE)</f>
        <v>#N/A</v>
      </c>
      <c r="O95" s="9" t="e">
        <f>VLOOKUP($B95, Team_Pitching___Advanced[], 20, FALSE)</f>
        <v>#N/A</v>
      </c>
      <c r="P95" s="9" t="e">
        <f>VLOOKUP($B95, Team_Batting___Dashboard[[Team]:[wOBA]], 16, FALSE)</f>
        <v>#N/A</v>
      </c>
      <c r="Q95" s="9" t="e">
        <f>VLOOKUP($B95, Team_Batting___Advanced[[Team]:[OPS]], 9, FALSE)</f>
        <v>#N/A</v>
      </c>
      <c r="R95" s="9" t="e">
        <f>VLOOKUP($B95, Team_Batting___Advanced[], 19, FALSE)</f>
        <v>#N/A</v>
      </c>
      <c r="S95" s="9" t="e">
        <f>VLOOKUP($B95, 'Team Per G'!$A$2:$G$31, 3, FALSE)</f>
        <v>#N/A</v>
      </c>
      <c r="T95" s="9" t="e">
        <f>VLOOKUP($B95, 'Team Per G'!$A$2:$G$31, 5, FALSE)</f>
        <v>#N/A</v>
      </c>
      <c r="U95" s="9" t="e">
        <f>VLOOKUP($B95, 'Team Per G'!$A$2:$G$31, 4, FALSE)</f>
        <v>#N/A</v>
      </c>
      <c r="V95" s="9" t="e">
        <f>VLOOKUP($B95, Team_Batting___Dashboard[], 22, FALSE)/$F95</f>
        <v>#N/A</v>
      </c>
      <c r="W95" s="9" t="e">
        <f>VLOOKUP($B95, 'FanGraphs - Team WAR Projected'!$B$2:$E$31, 4, FALSE)/162</f>
        <v>#N/A</v>
      </c>
      <c r="X95" s="9" t="e">
        <f>VLOOKUP($B95, FanGraphs_Standings[[Abbreviation]:[2024 Year to Date RS/G]], 6, FALSE)/$F95</f>
        <v>#N/A</v>
      </c>
      <c r="Y95" s="9" t="e">
        <f>VLOOKUP($B95, FanGraphs_Standings[[Abbreviation]:[2024 Projected Full Season RDif]], 19, FALSE)/162</f>
        <v>#N/A</v>
      </c>
      <c r="Z95" s="9" t="e">
        <f>VLOOKUP($B95, FanGraphs_Standings[[Abbreviation]:[2024 Projected Full Season RDif]], 5, FALSE)</f>
        <v>#N/A</v>
      </c>
      <c r="AA95" s="9" t="e">
        <f>VLOOKUP($B95, FanGraphs_Standings[[Abbreviation]:[2024 Projected Full Season W%]], 18, FALSE)</f>
        <v>#N/A</v>
      </c>
      <c r="AB95" s="9" t="e">
        <f>VLOOKUP($B95, 'Home Field Adv'!$A$2:$I$31, 9, FALSE)</f>
        <v>#N/A</v>
      </c>
      <c r="AC95" s="9" t="e">
        <f>VLOOKUP($C95, FanGraphs_Standings[[Abbreviation]:[2024 Year to Date G]], 2, FALSE)</f>
        <v>#N/A</v>
      </c>
      <c r="AD95" s="9" t="e">
        <f>VLOOKUP($E95, 'SP Per G'!$A$2:$D$1380, 3, FALSE)</f>
        <v>#N/A</v>
      </c>
      <c r="AE95" s="9" t="e">
        <f>VLOOKUP($E95, 'SP Per G'!$A$2:$D$1380, 4, FALSE)</f>
        <v>#N/A</v>
      </c>
      <c r="AF95" s="9" t="e">
        <f>VLOOKUP($E95, Individual_Pitching___Dashboard[], 18, FALSE)</f>
        <v>#N/A</v>
      </c>
      <c r="AG95" s="9" t="e">
        <f>VLOOKUP($E95, Individual_Pitching___Dashboard[], 20, FALSE)</f>
        <v>#N/A</v>
      </c>
      <c r="AH95" s="9" t="e">
        <f>VLOOKUP($E95, Individual_Pitching___Advanced[], 21,FALSE)</f>
        <v>#N/A</v>
      </c>
      <c r="AI95" s="9" t="e">
        <f>VLOOKUP($C95, 'Team Per G'!$A$2:$G$31, 7, FALSE)</f>
        <v>#N/A</v>
      </c>
      <c r="AJ95" s="9" t="e">
        <f>VLOOKUP($C95, 'FanGraphs - Team WAR Projected'!$B$2:$E$31, 3, FALSE)/162</f>
        <v>#N/A</v>
      </c>
      <c r="AK95" s="9" t="e">
        <f>VLOOKUP($C95, Team_Pitching___Advanced[[Team]:[xFIP]], 19,FALSE)</f>
        <v>#N/A</v>
      </c>
      <c r="AL95" s="9" t="e">
        <f>VLOOKUP($C95, Team_Pitching___Advanced[], 20, FALSE)</f>
        <v>#N/A</v>
      </c>
      <c r="AM95" s="9" t="e">
        <f>VLOOKUP($C95, Team_Batting___Dashboard[[Team]:[wOBA]], 16, FALSE)</f>
        <v>#N/A</v>
      </c>
      <c r="AN95" s="9" t="e">
        <f>VLOOKUP($C95, Team_Batting___Advanced[[Team]:[OPS]], 9, FALSE)</f>
        <v>#N/A</v>
      </c>
      <c r="AO95" s="9" t="e">
        <f>VLOOKUP($C95, Team_Batting___Advanced[], 19, FALSE)</f>
        <v>#N/A</v>
      </c>
      <c r="AP95" s="9" t="e">
        <f>VLOOKUP($C95, 'Team Per G'!$A$2:$G$31, 3, FALSE)</f>
        <v>#N/A</v>
      </c>
      <c r="AQ95" s="9" t="e">
        <f>VLOOKUP($C95, 'Team Per G'!$A$2:$G$31, 5, FALSE)</f>
        <v>#N/A</v>
      </c>
      <c r="AR95" s="9" t="e">
        <f>VLOOKUP($C95, 'Team Per G'!$A$2:$G$31, 4, FALSE)</f>
        <v>#N/A</v>
      </c>
      <c r="AS95" s="9" t="e">
        <f>VLOOKUP($C95, Team_Batting___Dashboard[], 22, FALSE)/$AC95</f>
        <v>#N/A</v>
      </c>
      <c r="AT95" s="9" t="e">
        <f>VLOOKUP($C95, 'FanGraphs - Team WAR Projected'!$B$2:$E$31, 4, FALSE)/162</f>
        <v>#N/A</v>
      </c>
      <c r="AU95" s="9" t="e">
        <f>VLOOKUP($C95, FanGraphs_Standings[[Abbreviation]:[2024 Year to Date RS/G]], 6, FALSE)/$AC95</f>
        <v>#N/A</v>
      </c>
      <c r="AV95" s="9" t="e">
        <f>VLOOKUP($C95, FanGraphs_Standings[[Abbreviation]:[2024 Projected Full Season RDif]], 19, FALSE)/162</f>
        <v>#N/A</v>
      </c>
      <c r="AW95" s="9" t="e">
        <f>VLOOKUP($C95, FanGraphs_Standings[[Abbreviation]:[2024 Projected Full Season RDif]], 5, FALSE)</f>
        <v>#N/A</v>
      </c>
      <c r="AX95" s="9" t="e">
        <f>VLOOKUP($C95, FanGraphs_Standings[[Abbreviation]:[2024 Projected Full Season W%]], 18, FALSE)</f>
        <v>#N/A</v>
      </c>
      <c r="AY95" s="9" t="e">
        <f>VLOOKUP($C95, 'Home Field Adv'!$A$2:$K$31, 11, FALSE)</f>
        <v>#N/A</v>
      </c>
      <c r="BB95" s="5" t="str">
        <f t="shared" si="4"/>
        <v/>
      </c>
      <c r="BC95" s="5" t="str">
        <f t="shared" si="5"/>
        <v/>
      </c>
      <c r="BD95" s="5" t="str">
        <f t="shared" si="6"/>
        <v/>
      </c>
    </row>
    <row r="96" spans="6:56" x14ac:dyDescent="0.45">
      <c r="F96" s="9" t="e">
        <f>VLOOKUP($B96, FanGraphs_Standings[[Abbreviation]:[2024 Year to Date G]], 2, FALSE)</f>
        <v>#N/A</v>
      </c>
      <c r="G96" s="9" t="e">
        <f>IF(ISERR(VLOOKUP($D96, 'SP Per G'!$A$2:$D$1380, 3, FALSE)), L96, VLOOKUP($D96, 'SP Per G'!$A$2:$D$1380, 3, FALSE))</f>
        <v>#N/A</v>
      </c>
      <c r="H96" s="9" t="e">
        <f>VLOOKUP($D96, 'SP Per G'!$A$2:$D$1380, 4, FALSE)</f>
        <v>#N/A</v>
      </c>
      <c r="I96" s="9" t="e">
        <f>VLOOKUP($D96, Individual_Pitching___Dashboard[], 18, FALSE)</f>
        <v>#N/A</v>
      </c>
      <c r="J96" s="9" t="e">
        <f>VLOOKUP($D96, Individual_Pitching___Dashboard[], 20, FALSE)</f>
        <v>#N/A</v>
      </c>
      <c r="K96" s="9" t="e">
        <f>VLOOKUP($D96, Individual_Pitching___Advanced[], 21,FALSE)</f>
        <v>#N/A</v>
      </c>
      <c r="L96" s="9" t="e">
        <f>VLOOKUP($B96, 'Team Per G'!$A$2:$G$31, 7, FALSE)</f>
        <v>#N/A</v>
      </c>
      <c r="M96" s="9" t="e">
        <f>VLOOKUP($B96, 'FanGraphs - Team WAR Projected'!$B$2:$E$31, 3, FALSE)/162</f>
        <v>#N/A</v>
      </c>
      <c r="N96" s="9" t="e">
        <f>VLOOKUP($B96, Team_Pitching___Advanced[[Team]:[xFIP]], 19,FALSE)</f>
        <v>#N/A</v>
      </c>
      <c r="O96" s="9" t="e">
        <f>VLOOKUP($B96, Team_Pitching___Advanced[], 20, FALSE)</f>
        <v>#N/A</v>
      </c>
      <c r="P96" s="9" t="e">
        <f>VLOOKUP($B96, Team_Batting___Dashboard[[Team]:[wOBA]], 16, FALSE)</f>
        <v>#N/A</v>
      </c>
      <c r="Q96" s="9" t="e">
        <f>VLOOKUP($B96, Team_Batting___Advanced[[Team]:[OPS]], 9, FALSE)</f>
        <v>#N/A</v>
      </c>
      <c r="R96" s="9" t="e">
        <f>VLOOKUP($B96, Team_Batting___Advanced[], 19, FALSE)</f>
        <v>#N/A</v>
      </c>
      <c r="S96" s="9" t="e">
        <f>VLOOKUP($B96, 'Team Per G'!$A$2:$G$31, 3, FALSE)</f>
        <v>#N/A</v>
      </c>
      <c r="T96" s="9" t="e">
        <f>VLOOKUP($B96, 'Team Per G'!$A$2:$G$31, 5, FALSE)</f>
        <v>#N/A</v>
      </c>
      <c r="U96" s="9" t="e">
        <f>VLOOKUP($B96, 'Team Per G'!$A$2:$G$31, 4, FALSE)</f>
        <v>#N/A</v>
      </c>
      <c r="V96" s="9" t="e">
        <f>VLOOKUP($B96, Team_Batting___Dashboard[], 22, FALSE)/$F96</f>
        <v>#N/A</v>
      </c>
      <c r="W96" s="9" t="e">
        <f>VLOOKUP($B96, 'FanGraphs - Team WAR Projected'!$B$2:$E$31, 4, FALSE)/162</f>
        <v>#N/A</v>
      </c>
      <c r="X96" s="9" t="e">
        <f>VLOOKUP($B96, FanGraphs_Standings[[Abbreviation]:[2024 Year to Date RS/G]], 6, FALSE)/$F96</f>
        <v>#N/A</v>
      </c>
      <c r="Y96" s="9" t="e">
        <f>VLOOKUP($B96, FanGraphs_Standings[[Abbreviation]:[2024 Projected Full Season RDif]], 19, FALSE)/162</f>
        <v>#N/A</v>
      </c>
      <c r="Z96" s="9" t="e">
        <f>VLOOKUP($B96, FanGraphs_Standings[[Abbreviation]:[2024 Projected Full Season RDif]], 5, FALSE)</f>
        <v>#N/A</v>
      </c>
      <c r="AA96" s="9" t="e">
        <f>VLOOKUP($B96, FanGraphs_Standings[[Abbreviation]:[2024 Projected Full Season W%]], 18, FALSE)</f>
        <v>#N/A</v>
      </c>
      <c r="AB96" s="9" t="e">
        <f>VLOOKUP($B96, 'Home Field Adv'!$A$2:$I$31, 9, FALSE)</f>
        <v>#N/A</v>
      </c>
      <c r="AC96" s="9" t="e">
        <f>VLOOKUP($C96, FanGraphs_Standings[[Abbreviation]:[2024 Year to Date G]], 2, FALSE)</f>
        <v>#N/A</v>
      </c>
      <c r="AD96" s="9" t="e">
        <f>VLOOKUP($E96, 'SP Per G'!$A$2:$D$1380, 3, FALSE)</f>
        <v>#N/A</v>
      </c>
      <c r="AE96" s="9" t="e">
        <f>VLOOKUP($E96, 'SP Per G'!$A$2:$D$1380, 4, FALSE)</f>
        <v>#N/A</v>
      </c>
      <c r="AF96" s="9" t="e">
        <f>VLOOKUP($E96, Individual_Pitching___Dashboard[], 18, FALSE)</f>
        <v>#N/A</v>
      </c>
      <c r="AG96" s="9" t="e">
        <f>VLOOKUP($E96, Individual_Pitching___Dashboard[], 20, FALSE)</f>
        <v>#N/A</v>
      </c>
      <c r="AH96" s="9" t="e">
        <f>VLOOKUP($E96, Individual_Pitching___Advanced[], 21,FALSE)</f>
        <v>#N/A</v>
      </c>
      <c r="AI96" s="9" t="e">
        <f>VLOOKUP($C96, 'Team Per G'!$A$2:$G$31, 7, FALSE)</f>
        <v>#N/A</v>
      </c>
      <c r="AJ96" s="9" t="e">
        <f>VLOOKUP($C96, 'FanGraphs - Team WAR Projected'!$B$2:$E$31, 3, FALSE)/162</f>
        <v>#N/A</v>
      </c>
      <c r="AK96" s="9" t="e">
        <f>VLOOKUP($C96, Team_Pitching___Advanced[[Team]:[xFIP]], 19,FALSE)</f>
        <v>#N/A</v>
      </c>
      <c r="AL96" s="9" t="e">
        <f>VLOOKUP($C96, Team_Pitching___Advanced[], 20, FALSE)</f>
        <v>#N/A</v>
      </c>
      <c r="AM96" s="9" t="e">
        <f>VLOOKUP($C96, Team_Batting___Dashboard[[Team]:[wOBA]], 16, FALSE)</f>
        <v>#N/A</v>
      </c>
      <c r="AN96" s="9" t="e">
        <f>VLOOKUP($C96, Team_Batting___Advanced[[Team]:[OPS]], 9, FALSE)</f>
        <v>#N/A</v>
      </c>
      <c r="AO96" s="9" t="e">
        <f>VLOOKUP($C96, Team_Batting___Advanced[], 19, FALSE)</f>
        <v>#N/A</v>
      </c>
      <c r="AP96" s="9" t="e">
        <f>VLOOKUP($C96, 'Team Per G'!$A$2:$G$31, 3, FALSE)</f>
        <v>#N/A</v>
      </c>
      <c r="AQ96" s="9" t="e">
        <f>VLOOKUP($C96, 'Team Per G'!$A$2:$G$31, 5, FALSE)</f>
        <v>#N/A</v>
      </c>
      <c r="AR96" s="9" t="e">
        <f>VLOOKUP($C96, 'Team Per G'!$A$2:$G$31, 4, FALSE)</f>
        <v>#N/A</v>
      </c>
      <c r="AS96" s="9" t="e">
        <f>VLOOKUP($C96, Team_Batting___Dashboard[], 22, FALSE)/$AC96</f>
        <v>#N/A</v>
      </c>
      <c r="AT96" s="9" t="e">
        <f>VLOOKUP($C96, 'FanGraphs - Team WAR Projected'!$B$2:$E$31, 4, FALSE)/162</f>
        <v>#N/A</v>
      </c>
      <c r="AU96" s="9" t="e">
        <f>VLOOKUP($C96, FanGraphs_Standings[[Abbreviation]:[2024 Year to Date RS/G]], 6, FALSE)/$AC96</f>
        <v>#N/A</v>
      </c>
      <c r="AV96" s="9" t="e">
        <f>VLOOKUP($C96, FanGraphs_Standings[[Abbreviation]:[2024 Projected Full Season RDif]], 19, FALSE)/162</f>
        <v>#N/A</v>
      </c>
      <c r="AW96" s="9" t="e">
        <f>VLOOKUP($C96, FanGraphs_Standings[[Abbreviation]:[2024 Projected Full Season RDif]], 5, FALSE)</f>
        <v>#N/A</v>
      </c>
      <c r="AX96" s="9" t="e">
        <f>VLOOKUP($C96, FanGraphs_Standings[[Abbreviation]:[2024 Projected Full Season W%]], 18, FALSE)</f>
        <v>#N/A</v>
      </c>
      <c r="AY96" s="9" t="e">
        <f>VLOOKUP($C96, 'Home Field Adv'!$A$2:$K$31, 11, FALSE)</f>
        <v>#N/A</v>
      </c>
      <c r="BB96" s="5" t="str">
        <f t="shared" si="4"/>
        <v/>
      </c>
      <c r="BC96" s="5" t="str">
        <f t="shared" si="5"/>
        <v/>
      </c>
      <c r="BD96" s="5" t="str">
        <f t="shared" si="6"/>
        <v/>
      </c>
    </row>
    <row r="97" spans="6:56" x14ac:dyDescent="0.45">
      <c r="F97" s="9" t="e">
        <f>VLOOKUP($B97, FanGraphs_Standings[[Abbreviation]:[2024 Year to Date G]], 2, FALSE)</f>
        <v>#N/A</v>
      </c>
      <c r="G97" s="9" t="e">
        <f>IF(ISERR(VLOOKUP($D97, 'SP Per G'!$A$2:$D$1380, 3, FALSE)), L97, VLOOKUP($D97, 'SP Per G'!$A$2:$D$1380, 3, FALSE))</f>
        <v>#N/A</v>
      </c>
      <c r="H97" s="9" t="e">
        <f>VLOOKUP($D97, 'SP Per G'!$A$2:$D$1380, 4, FALSE)</f>
        <v>#N/A</v>
      </c>
      <c r="I97" s="9" t="e">
        <f>VLOOKUP($D97, Individual_Pitching___Dashboard[], 18, FALSE)</f>
        <v>#N/A</v>
      </c>
      <c r="J97" s="9" t="e">
        <f>VLOOKUP($D97, Individual_Pitching___Dashboard[], 20, FALSE)</f>
        <v>#N/A</v>
      </c>
      <c r="K97" s="9" t="e">
        <f>VLOOKUP($D97, Individual_Pitching___Advanced[], 21,FALSE)</f>
        <v>#N/A</v>
      </c>
      <c r="L97" s="9" t="e">
        <f>VLOOKUP($B97, 'Team Per G'!$A$2:$G$31, 7, FALSE)</f>
        <v>#N/A</v>
      </c>
      <c r="M97" s="9" t="e">
        <f>VLOOKUP($B97, 'FanGraphs - Team WAR Projected'!$B$2:$E$31, 3, FALSE)/162</f>
        <v>#N/A</v>
      </c>
      <c r="N97" s="9" t="e">
        <f>VLOOKUP($B97, Team_Pitching___Advanced[[Team]:[xFIP]], 19,FALSE)</f>
        <v>#N/A</v>
      </c>
      <c r="O97" s="9" t="e">
        <f>VLOOKUP($B97, Team_Pitching___Advanced[], 20, FALSE)</f>
        <v>#N/A</v>
      </c>
      <c r="P97" s="9" t="e">
        <f>VLOOKUP($B97, Team_Batting___Dashboard[[Team]:[wOBA]], 16, FALSE)</f>
        <v>#N/A</v>
      </c>
      <c r="Q97" s="9" t="e">
        <f>VLOOKUP($B97, Team_Batting___Advanced[[Team]:[OPS]], 9, FALSE)</f>
        <v>#N/A</v>
      </c>
      <c r="R97" s="9" t="e">
        <f>VLOOKUP($B97, Team_Batting___Advanced[], 19, FALSE)</f>
        <v>#N/A</v>
      </c>
      <c r="S97" s="9" t="e">
        <f>VLOOKUP($B97, 'Team Per G'!$A$2:$G$31, 3, FALSE)</f>
        <v>#N/A</v>
      </c>
      <c r="T97" s="9" t="e">
        <f>VLOOKUP($B97, 'Team Per G'!$A$2:$G$31, 5, FALSE)</f>
        <v>#N/A</v>
      </c>
      <c r="U97" s="9" t="e">
        <f>VLOOKUP($B97, 'Team Per G'!$A$2:$G$31, 4, FALSE)</f>
        <v>#N/A</v>
      </c>
      <c r="V97" s="9" t="e">
        <f>VLOOKUP($B97, Team_Batting___Dashboard[], 22, FALSE)/$F97</f>
        <v>#N/A</v>
      </c>
      <c r="W97" s="9" t="e">
        <f>VLOOKUP($B97, 'FanGraphs - Team WAR Projected'!$B$2:$E$31, 4, FALSE)/162</f>
        <v>#N/A</v>
      </c>
      <c r="X97" s="9" t="e">
        <f>VLOOKUP($B97, FanGraphs_Standings[[Abbreviation]:[2024 Year to Date RS/G]], 6, FALSE)/$F97</f>
        <v>#N/A</v>
      </c>
      <c r="Y97" s="9" t="e">
        <f>VLOOKUP($B97, FanGraphs_Standings[[Abbreviation]:[2024 Projected Full Season RDif]], 19, FALSE)/162</f>
        <v>#N/A</v>
      </c>
      <c r="Z97" s="9" t="e">
        <f>VLOOKUP($B97, FanGraphs_Standings[[Abbreviation]:[2024 Projected Full Season RDif]], 5, FALSE)</f>
        <v>#N/A</v>
      </c>
      <c r="AA97" s="9" t="e">
        <f>VLOOKUP($B97, FanGraphs_Standings[[Abbreviation]:[2024 Projected Full Season W%]], 18, FALSE)</f>
        <v>#N/A</v>
      </c>
      <c r="AB97" s="9" t="e">
        <f>VLOOKUP($B97, 'Home Field Adv'!$A$2:$I$31, 9, FALSE)</f>
        <v>#N/A</v>
      </c>
      <c r="AC97" s="9" t="e">
        <f>VLOOKUP($C97, FanGraphs_Standings[[Abbreviation]:[2024 Year to Date G]], 2, FALSE)</f>
        <v>#N/A</v>
      </c>
      <c r="AD97" s="9" t="e">
        <f>VLOOKUP($E97, 'SP Per G'!$A$2:$D$1380, 3, FALSE)</f>
        <v>#N/A</v>
      </c>
      <c r="AE97" s="9" t="e">
        <f>VLOOKUP($E97, 'SP Per G'!$A$2:$D$1380, 4, FALSE)</f>
        <v>#N/A</v>
      </c>
      <c r="AF97" s="9" t="e">
        <f>VLOOKUP($E97, Individual_Pitching___Dashboard[], 18, FALSE)</f>
        <v>#N/A</v>
      </c>
      <c r="AG97" s="9" t="e">
        <f>VLOOKUP($E97, Individual_Pitching___Dashboard[], 20, FALSE)</f>
        <v>#N/A</v>
      </c>
      <c r="AH97" s="9" t="e">
        <f>VLOOKUP($E97, Individual_Pitching___Advanced[], 21,FALSE)</f>
        <v>#N/A</v>
      </c>
      <c r="AI97" s="9" t="e">
        <f>VLOOKUP($C97, 'Team Per G'!$A$2:$G$31, 7, FALSE)</f>
        <v>#N/A</v>
      </c>
      <c r="AJ97" s="9" t="e">
        <f>VLOOKUP($C97, 'FanGraphs - Team WAR Projected'!$B$2:$E$31, 3, FALSE)/162</f>
        <v>#N/A</v>
      </c>
      <c r="AK97" s="9" t="e">
        <f>VLOOKUP($C97, Team_Pitching___Advanced[[Team]:[xFIP]], 19,FALSE)</f>
        <v>#N/A</v>
      </c>
      <c r="AL97" s="9" t="e">
        <f>VLOOKUP($C97, Team_Pitching___Advanced[], 20, FALSE)</f>
        <v>#N/A</v>
      </c>
      <c r="AM97" s="9" t="e">
        <f>VLOOKUP($C97, Team_Batting___Dashboard[[Team]:[wOBA]], 16, FALSE)</f>
        <v>#N/A</v>
      </c>
      <c r="AN97" s="9" t="e">
        <f>VLOOKUP($C97, Team_Batting___Advanced[[Team]:[OPS]], 9, FALSE)</f>
        <v>#N/A</v>
      </c>
      <c r="AO97" s="9" t="e">
        <f>VLOOKUP($C97, Team_Batting___Advanced[], 19, FALSE)</f>
        <v>#N/A</v>
      </c>
      <c r="AP97" s="9" t="e">
        <f>VLOOKUP($C97, 'Team Per G'!$A$2:$G$31, 3, FALSE)</f>
        <v>#N/A</v>
      </c>
      <c r="AQ97" s="9" t="e">
        <f>VLOOKUP($C97, 'Team Per G'!$A$2:$G$31, 5, FALSE)</f>
        <v>#N/A</v>
      </c>
      <c r="AR97" s="9" t="e">
        <f>VLOOKUP($C97, 'Team Per G'!$A$2:$G$31, 4, FALSE)</f>
        <v>#N/A</v>
      </c>
      <c r="AS97" s="9" t="e">
        <f>VLOOKUP($C97, Team_Batting___Dashboard[], 22, FALSE)/$AC97</f>
        <v>#N/A</v>
      </c>
      <c r="AT97" s="9" t="e">
        <f>VLOOKUP($C97, 'FanGraphs - Team WAR Projected'!$B$2:$E$31, 4, FALSE)/162</f>
        <v>#N/A</v>
      </c>
      <c r="AU97" s="9" t="e">
        <f>VLOOKUP($C97, FanGraphs_Standings[[Abbreviation]:[2024 Year to Date RS/G]], 6, FALSE)/$AC97</f>
        <v>#N/A</v>
      </c>
      <c r="AV97" s="9" t="e">
        <f>VLOOKUP($C97, FanGraphs_Standings[[Abbreviation]:[2024 Projected Full Season RDif]], 19, FALSE)/162</f>
        <v>#N/A</v>
      </c>
      <c r="AW97" s="9" t="e">
        <f>VLOOKUP($C97, FanGraphs_Standings[[Abbreviation]:[2024 Projected Full Season RDif]], 5, FALSE)</f>
        <v>#N/A</v>
      </c>
      <c r="AX97" s="9" t="e">
        <f>VLOOKUP($C97, FanGraphs_Standings[[Abbreviation]:[2024 Projected Full Season W%]], 18, FALSE)</f>
        <v>#N/A</v>
      </c>
      <c r="AY97" s="9" t="e">
        <f>VLOOKUP($C97, 'Home Field Adv'!$A$2:$K$31, 11, FALSE)</f>
        <v>#N/A</v>
      </c>
      <c r="BB97" s="5" t="str">
        <f t="shared" si="4"/>
        <v/>
      </c>
      <c r="BC97" s="5" t="str">
        <f t="shared" si="5"/>
        <v/>
      </c>
      <c r="BD97" s="5" t="str">
        <f t="shared" si="6"/>
        <v/>
      </c>
    </row>
    <row r="98" spans="6:56" x14ac:dyDescent="0.45">
      <c r="F98" s="9" t="e">
        <f>VLOOKUP($B98, FanGraphs_Standings[[Abbreviation]:[2024 Year to Date G]], 2, FALSE)</f>
        <v>#N/A</v>
      </c>
      <c r="G98" s="9" t="e">
        <f>IF(ISERR(VLOOKUP($D98, 'SP Per G'!$A$2:$D$1380, 3, FALSE)), L98, VLOOKUP($D98, 'SP Per G'!$A$2:$D$1380, 3, FALSE))</f>
        <v>#N/A</v>
      </c>
      <c r="H98" s="9" t="e">
        <f>VLOOKUP($D98, 'SP Per G'!$A$2:$D$1380, 4, FALSE)</f>
        <v>#N/A</v>
      </c>
      <c r="I98" s="9" t="e">
        <f>VLOOKUP($D98, Individual_Pitching___Dashboard[], 18, FALSE)</f>
        <v>#N/A</v>
      </c>
      <c r="J98" s="9" t="e">
        <f>VLOOKUP($D98, Individual_Pitching___Dashboard[], 20, FALSE)</f>
        <v>#N/A</v>
      </c>
      <c r="K98" s="9" t="e">
        <f>VLOOKUP($D98, Individual_Pitching___Advanced[], 21,FALSE)</f>
        <v>#N/A</v>
      </c>
      <c r="L98" s="9" t="e">
        <f>VLOOKUP($B98, 'Team Per G'!$A$2:$G$31, 7, FALSE)</f>
        <v>#N/A</v>
      </c>
      <c r="M98" s="9" t="e">
        <f>VLOOKUP($B98, 'FanGraphs - Team WAR Projected'!$B$2:$E$31, 3, FALSE)/162</f>
        <v>#N/A</v>
      </c>
      <c r="N98" s="9" t="e">
        <f>VLOOKUP($B98, Team_Pitching___Advanced[[Team]:[xFIP]], 19,FALSE)</f>
        <v>#N/A</v>
      </c>
      <c r="O98" s="9" t="e">
        <f>VLOOKUP($B98, Team_Pitching___Advanced[], 20, FALSE)</f>
        <v>#N/A</v>
      </c>
      <c r="P98" s="9" t="e">
        <f>VLOOKUP($B98, Team_Batting___Dashboard[[Team]:[wOBA]], 16, FALSE)</f>
        <v>#N/A</v>
      </c>
      <c r="Q98" s="9" t="e">
        <f>VLOOKUP($B98, Team_Batting___Advanced[[Team]:[OPS]], 9, FALSE)</f>
        <v>#N/A</v>
      </c>
      <c r="R98" s="9" t="e">
        <f>VLOOKUP($B98, Team_Batting___Advanced[], 19, FALSE)</f>
        <v>#N/A</v>
      </c>
      <c r="S98" s="9" t="e">
        <f>VLOOKUP($B98, 'Team Per G'!$A$2:$G$31, 3, FALSE)</f>
        <v>#N/A</v>
      </c>
      <c r="T98" s="9" t="e">
        <f>VLOOKUP($B98, 'Team Per G'!$A$2:$G$31, 5, FALSE)</f>
        <v>#N/A</v>
      </c>
      <c r="U98" s="9" t="e">
        <f>VLOOKUP($B98, 'Team Per G'!$A$2:$G$31, 4, FALSE)</f>
        <v>#N/A</v>
      </c>
      <c r="V98" s="9" t="e">
        <f>VLOOKUP($B98, Team_Batting___Dashboard[], 22, FALSE)/$F98</f>
        <v>#N/A</v>
      </c>
      <c r="W98" s="9" t="e">
        <f>VLOOKUP($B98, 'FanGraphs - Team WAR Projected'!$B$2:$E$31, 4, FALSE)/162</f>
        <v>#N/A</v>
      </c>
      <c r="X98" s="9" t="e">
        <f>VLOOKUP($B98, FanGraphs_Standings[[Abbreviation]:[2024 Year to Date RS/G]], 6, FALSE)/$F98</f>
        <v>#N/A</v>
      </c>
      <c r="Y98" s="9" t="e">
        <f>VLOOKUP($B98, FanGraphs_Standings[[Abbreviation]:[2024 Projected Full Season RDif]], 19, FALSE)/162</f>
        <v>#N/A</v>
      </c>
      <c r="Z98" s="9" t="e">
        <f>VLOOKUP($B98, FanGraphs_Standings[[Abbreviation]:[2024 Projected Full Season RDif]], 5, FALSE)</f>
        <v>#N/A</v>
      </c>
      <c r="AA98" s="9" t="e">
        <f>VLOOKUP($B98, FanGraphs_Standings[[Abbreviation]:[2024 Projected Full Season W%]], 18, FALSE)</f>
        <v>#N/A</v>
      </c>
      <c r="AB98" s="9" t="e">
        <f>VLOOKUP($B98, 'Home Field Adv'!$A$2:$I$31, 9, FALSE)</f>
        <v>#N/A</v>
      </c>
      <c r="AC98" s="9" t="e">
        <f>VLOOKUP($C98, FanGraphs_Standings[[Abbreviation]:[2024 Year to Date G]], 2, FALSE)</f>
        <v>#N/A</v>
      </c>
      <c r="AD98" s="9" t="e">
        <f>VLOOKUP($E98, 'SP Per G'!$A$2:$D$1380, 3, FALSE)</f>
        <v>#N/A</v>
      </c>
      <c r="AE98" s="9" t="e">
        <f>VLOOKUP($E98, 'SP Per G'!$A$2:$D$1380, 4, FALSE)</f>
        <v>#N/A</v>
      </c>
      <c r="AF98" s="9" t="e">
        <f>VLOOKUP($E98, Individual_Pitching___Dashboard[], 18, FALSE)</f>
        <v>#N/A</v>
      </c>
      <c r="AG98" s="9" t="e">
        <f>VLOOKUP($E98, Individual_Pitching___Dashboard[], 20, FALSE)</f>
        <v>#N/A</v>
      </c>
      <c r="AH98" s="9" t="e">
        <f>VLOOKUP($E98, Individual_Pitching___Advanced[], 21,FALSE)</f>
        <v>#N/A</v>
      </c>
      <c r="AI98" s="9" t="e">
        <f>VLOOKUP($C98, 'Team Per G'!$A$2:$G$31, 7, FALSE)</f>
        <v>#N/A</v>
      </c>
      <c r="AJ98" s="9" t="e">
        <f>VLOOKUP($C98, 'FanGraphs - Team WAR Projected'!$B$2:$E$31, 3, FALSE)/162</f>
        <v>#N/A</v>
      </c>
      <c r="AK98" s="9" t="e">
        <f>VLOOKUP($C98, Team_Pitching___Advanced[[Team]:[xFIP]], 19,FALSE)</f>
        <v>#N/A</v>
      </c>
      <c r="AL98" s="9" t="e">
        <f>VLOOKUP($C98, Team_Pitching___Advanced[], 20, FALSE)</f>
        <v>#N/A</v>
      </c>
      <c r="AM98" s="9" t="e">
        <f>VLOOKUP($C98, Team_Batting___Dashboard[[Team]:[wOBA]], 16, FALSE)</f>
        <v>#N/A</v>
      </c>
      <c r="AN98" s="9" t="e">
        <f>VLOOKUP($C98, Team_Batting___Advanced[[Team]:[OPS]], 9, FALSE)</f>
        <v>#N/A</v>
      </c>
      <c r="AO98" s="9" t="e">
        <f>VLOOKUP($C98, Team_Batting___Advanced[], 19, FALSE)</f>
        <v>#N/A</v>
      </c>
      <c r="AP98" s="9" t="e">
        <f>VLOOKUP($C98, 'Team Per G'!$A$2:$G$31, 3, FALSE)</f>
        <v>#N/A</v>
      </c>
      <c r="AQ98" s="9" t="e">
        <f>VLOOKUP($C98, 'Team Per G'!$A$2:$G$31, 5, FALSE)</f>
        <v>#N/A</v>
      </c>
      <c r="AR98" s="9" t="e">
        <f>VLOOKUP($C98, 'Team Per G'!$A$2:$G$31, 4, FALSE)</f>
        <v>#N/A</v>
      </c>
      <c r="AS98" s="9" t="e">
        <f>VLOOKUP($C98, Team_Batting___Dashboard[], 22, FALSE)/$AC98</f>
        <v>#N/A</v>
      </c>
      <c r="AT98" s="9" t="e">
        <f>VLOOKUP($C98, 'FanGraphs - Team WAR Projected'!$B$2:$E$31, 4, FALSE)/162</f>
        <v>#N/A</v>
      </c>
      <c r="AU98" s="9" t="e">
        <f>VLOOKUP($C98, FanGraphs_Standings[[Abbreviation]:[2024 Year to Date RS/G]], 6, FALSE)/$AC98</f>
        <v>#N/A</v>
      </c>
      <c r="AV98" s="9" t="e">
        <f>VLOOKUP($C98, FanGraphs_Standings[[Abbreviation]:[2024 Projected Full Season RDif]], 19, FALSE)/162</f>
        <v>#N/A</v>
      </c>
      <c r="AW98" s="9" t="e">
        <f>VLOOKUP($C98, FanGraphs_Standings[[Abbreviation]:[2024 Projected Full Season RDif]], 5, FALSE)</f>
        <v>#N/A</v>
      </c>
      <c r="AX98" s="9" t="e">
        <f>VLOOKUP($C98, FanGraphs_Standings[[Abbreviation]:[2024 Projected Full Season W%]], 18, FALSE)</f>
        <v>#N/A</v>
      </c>
      <c r="AY98" s="9" t="e">
        <f>VLOOKUP($C98, 'Home Field Adv'!$A$2:$K$31, 11, FALSE)</f>
        <v>#N/A</v>
      </c>
      <c r="BB98" s="5" t="str">
        <f t="shared" si="4"/>
        <v/>
      </c>
      <c r="BC98" s="5" t="str">
        <f t="shared" si="5"/>
        <v/>
      </c>
      <c r="BD98" s="5" t="str">
        <f t="shared" si="6"/>
        <v/>
      </c>
    </row>
    <row r="99" spans="6:56" x14ac:dyDescent="0.45">
      <c r="F99" s="9" t="e">
        <f>VLOOKUP($B99, FanGraphs_Standings[[Abbreviation]:[2024 Year to Date G]], 2, FALSE)</f>
        <v>#N/A</v>
      </c>
      <c r="G99" s="9" t="e">
        <f>IF(ISERR(VLOOKUP($D99, 'SP Per G'!$A$2:$D$1380, 3, FALSE)), L99, VLOOKUP($D99, 'SP Per G'!$A$2:$D$1380, 3, FALSE))</f>
        <v>#N/A</v>
      </c>
      <c r="H99" s="9" t="e">
        <f>VLOOKUP($D99, 'SP Per G'!$A$2:$D$1380, 4, FALSE)</f>
        <v>#N/A</v>
      </c>
      <c r="I99" s="9" t="e">
        <f>VLOOKUP($D99, Individual_Pitching___Dashboard[], 18, FALSE)</f>
        <v>#N/A</v>
      </c>
      <c r="J99" s="9" t="e">
        <f>VLOOKUP($D99, Individual_Pitching___Dashboard[], 20, FALSE)</f>
        <v>#N/A</v>
      </c>
      <c r="K99" s="9" t="e">
        <f>VLOOKUP($D99, Individual_Pitching___Advanced[], 21,FALSE)</f>
        <v>#N/A</v>
      </c>
      <c r="L99" s="9" t="e">
        <f>VLOOKUP($B99, 'Team Per G'!$A$2:$G$31, 7, FALSE)</f>
        <v>#N/A</v>
      </c>
      <c r="M99" s="9" t="e">
        <f>VLOOKUP($B99, 'FanGraphs - Team WAR Projected'!$B$2:$E$31, 3, FALSE)/162</f>
        <v>#N/A</v>
      </c>
      <c r="N99" s="9" t="e">
        <f>VLOOKUP($B99, Team_Pitching___Advanced[[Team]:[xFIP]], 19,FALSE)</f>
        <v>#N/A</v>
      </c>
      <c r="O99" s="9" t="e">
        <f>VLOOKUP($B99, Team_Pitching___Advanced[], 20, FALSE)</f>
        <v>#N/A</v>
      </c>
      <c r="P99" s="9" t="e">
        <f>VLOOKUP($B99, Team_Batting___Dashboard[[Team]:[wOBA]], 16, FALSE)</f>
        <v>#N/A</v>
      </c>
      <c r="Q99" s="9" t="e">
        <f>VLOOKUP($B99, Team_Batting___Advanced[[Team]:[OPS]], 9, FALSE)</f>
        <v>#N/A</v>
      </c>
      <c r="R99" s="9" t="e">
        <f>VLOOKUP($B99, Team_Batting___Advanced[], 19, FALSE)</f>
        <v>#N/A</v>
      </c>
      <c r="S99" s="9" t="e">
        <f>VLOOKUP($B99, 'Team Per G'!$A$2:$G$31, 3, FALSE)</f>
        <v>#N/A</v>
      </c>
      <c r="T99" s="9" t="e">
        <f>VLOOKUP($B99, 'Team Per G'!$A$2:$G$31, 5, FALSE)</f>
        <v>#N/A</v>
      </c>
      <c r="U99" s="9" t="e">
        <f>VLOOKUP($B99, 'Team Per G'!$A$2:$G$31, 4, FALSE)</f>
        <v>#N/A</v>
      </c>
      <c r="V99" s="9" t="e">
        <f>VLOOKUP($B99, Team_Batting___Dashboard[], 22, FALSE)/$F99</f>
        <v>#N/A</v>
      </c>
      <c r="W99" s="9" t="e">
        <f>VLOOKUP($B99, 'FanGraphs - Team WAR Projected'!$B$2:$E$31, 4, FALSE)/162</f>
        <v>#N/A</v>
      </c>
      <c r="X99" s="9" t="e">
        <f>VLOOKUP($B99, FanGraphs_Standings[[Abbreviation]:[2024 Year to Date RS/G]], 6, FALSE)/$F99</f>
        <v>#N/A</v>
      </c>
      <c r="Y99" s="9" t="e">
        <f>VLOOKUP($B99, FanGraphs_Standings[[Abbreviation]:[2024 Projected Full Season RDif]], 19, FALSE)/162</f>
        <v>#N/A</v>
      </c>
      <c r="Z99" s="9" t="e">
        <f>VLOOKUP($B99, FanGraphs_Standings[[Abbreviation]:[2024 Projected Full Season RDif]], 5, FALSE)</f>
        <v>#N/A</v>
      </c>
      <c r="AA99" s="9" t="e">
        <f>VLOOKUP($B99, FanGraphs_Standings[[Abbreviation]:[2024 Projected Full Season W%]], 18, FALSE)</f>
        <v>#N/A</v>
      </c>
      <c r="AB99" s="9" t="e">
        <f>VLOOKUP($B99, 'Home Field Adv'!$A$2:$I$31, 9, FALSE)</f>
        <v>#N/A</v>
      </c>
      <c r="AC99" s="9" t="e">
        <f>VLOOKUP($C99, FanGraphs_Standings[[Abbreviation]:[2024 Year to Date G]], 2, FALSE)</f>
        <v>#N/A</v>
      </c>
      <c r="AD99" s="9" t="e">
        <f>VLOOKUP($E99, 'SP Per G'!$A$2:$D$1380, 3, FALSE)</f>
        <v>#N/A</v>
      </c>
      <c r="AE99" s="9" t="e">
        <f>VLOOKUP($E99, 'SP Per G'!$A$2:$D$1380, 4, FALSE)</f>
        <v>#N/A</v>
      </c>
      <c r="AF99" s="9" t="e">
        <f>VLOOKUP($E99, Individual_Pitching___Dashboard[], 18, FALSE)</f>
        <v>#N/A</v>
      </c>
      <c r="AG99" s="9" t="e">
        <f>VLOOKUP($E99, Individual_Pitching___Dashboard[], 20, FALSE)</f>
        <v>#N/A</v>
      </c>
      <c r="AH99" s="9" t="e">
        <f>VLOOKUP($E99, Individual_Pitching___Advanced[], 21,FALSE)</f>
        <v>#N/A</v>
      </c>
      <c r="AI99" s="9" t="e">
        <f>VLOOKUP($C99, 'Team Per G'!$A$2:$G$31, 7, FALSE)</f>
        <v>#N/A</v>
      </c>
      <c r="AJ99" s="9" t="e">
        <f>VLOOKUP($C99, 'FanGraphs - Team WAR Projected'!$B$2:$E$31, 3, FALSE)/162</f>
        <v>#N/A</v>
      </c>
      <c r="AK99" s="9" t="e">
        <f>VLOOKUP($C99, Team_Pitching___Advanced[[Team]:[xFIP]], 19,FALSE)</f>
        <v>#N/A</v>
      </c>
      <c r="AL99" s="9" t="e">
        <f>VLOOKUP($C99, Team_Pitching___Advanced[], 20, FALSE)</f>
        <v>#N/A</v>
      </c>
      <c r="AM99" s="9" t="e">
        <f>VLOOKUP($C99, Team_Batting___Dashboard[[Team]:[wOBA]], 16, FALSE)</f>
        <v>#N/A</v>
      </c>
      <c r="AN99" s="9" t="e">
        <f>VLOOKUP($C99, Team_Batting___Advanced[[Team]:[OPS]], 9, FALSE)</f>
        <v>#N/A</v>
      </c>
      <c r="AO99" s="9" t="e">
        <f>VLOOKUP($C99, Team_Batting___Advanced[], 19, FALSE)</f>
        <v>#N/A</v>
      </c>
      <c r="AP99" s="9" t="e">
        <f>VLOOKUP($C99, 'Team Per G'!$A$2:$G$31, 3, FALSE)</f>
        <v>#N/A</v>
      </c>
      <c r="AQ99" s="9" t="e">
        <f>VLOOKUP($C99, 'Team Per G'!$A$2:$G$31, 5, FALSE)</f>
        <v>#N/A</v>
      </c>
      <c r="AR99" s="9" t="e">
        <f>VLOOKUP($C99, 'Team Per G'!$A$2:$G$31, 4, FALSE)</f>
        <v>#N/A</v>
      </c>
      <c r="AS99" s="9" t="e">
        <f>VLOOKUP($C99, Team_Batting___Dashboard[], 22, FALSE)/$AC99</f>
        <v>#N/A</v>
      </c>
      <c r="AT99" s="9" t="e">
        <f>VLOOKUP($C99, 'FanGraphs - Team WAR Projected'!$B$2:$E$31, 4, FALSE)/162</f>
        <v>#N/A</v>
      </c>
      <c r="AU99" s="9" t="e">
        <f>VLOOKUP($C99, FanGraphs_Standings[[Abbreviation]:[2024 Year to Date RS/G]], 6, FALSE)/$AC99</f>
        <v>#N/A</v>
      </c>
      <c r="AV99" s="9" t="e">
        <f>VLOOKUP($C99, FanGraphs_Standings[[Abbreviation]:[2024 Projected Full Season RDif]], 19, FALSE)/162</f>
        <v>#N/A</v>
      </c>
      <c r="AW99" s="9" t="e">
        <f>VLOOKUP($C99, FanGraphs_Standings[[Abbreviation]:[2024 Projected Full Season RDif]], 5, FALSE)</f>
        <v>#N/A</v>
      </c>
      <c r="AX99" s="9" t="e">
        <f>VLOOKUP($C99, FanGraphs_Standings[[Abbreviation]:[2024 Projected Full Season W%]], 18, FALSE)</f>
        <v>#N/A</v>
      </c>
      <c r="AY99" s="9" t="e">
        <f>VLOOKUP($C99, 'Home Field Adv'!$A$2:$K$31, 11, FALSE)</f>
        <v>#N/A</v>
      </c>
      <c r="BB99" s="5" t="str">
        <f t="shared" si="4"/>
        <v/>
      </c>
      <c r="BC99" s="5" t="str">
        <f t="shared" si="5"/>
        <v/>
      </c>
      <c r="BD99" s="5" t="str">
        <f t="shared" si="6"/>
        <v/>
      </c>
    </row>
    <row r="100" spans="6:56" x14ac:dyDescent="0.45">
      <c r="F100" s="9" t="e">
        <f>VLOOKUP($B100, FanGraphs_Standings[[Abbreviation]:[2024 Year to Date G]], 2, FALSE)</f>
        <v>#N/A</v>
      </c>
      <c r="G100" s="9" t="e">
        <f>IF(ISERR(VLOOKUP($D100, 'SP Per G'!$A$2:$D$1380, 3, FALSE)), L100, VLOOKUP($D100, 'SP Per G'!$A$2:$D$1380, 3, FALSE))</f>
        <v>#N/A</v>
      </c>
      <c r="H100" s="9" t="e">
        <f>VLOOKUP($D100, 'SP Per G'!$A$2:$D$1380, 4, FALSE)</f>
        <v>#N/A</v>
      </c>
      <c r="I100" s="9" t="e">
        <f>VLOOKUP($D100, Individual_Pitching___Dashboard[], 18, FALSE)</f>
        <v>#N/A</v>
      </c>
      <c r="J100" s="9" t="e">
        <f>VLOOKUP($D100, Individual_Pitching___Dashboard[], 20, FALSE)</f>
        <v>#N/A</v>
      </c>
      <c r="K100" s="9" t="e">
        <f>VLOOKUP($D100, Individual_Pitching___Advanced[], 21,FALSE)</f>
        <v>#N/A</v>
      </c>
      <c r="L100" s="9" t="e">
        <f>VLOOKUP($B100, 'Team Per G'!$A$2:$G$31, 7, FALSE)</f>
        <v>#N/A</v>
      </c>
      <c r="M100" s="9" t="e">
        <f>VLOOKUP($B100, 'FanGraphs - Team WAR Projected'!$B$2:$E$31, 3, FALSE)/162</f>
        <v>#N/A</v>
      </c>
      <c r="N100" s="9" t="e">
        <f>VLOOKUP($B100, Team_Pitching___Advanced[[Team]:[xFIP]], 19,FALSE)</f>
        <v>#N/A</v>
      </c>
      <c r="O100" s="9" t="e">
        <f>VLOOKUP($B100, Team_Pitching___Advanced[], 20, FALSE)</f>
        <v>#N/A</v>
      </c>
      <c r="P100" s="9" t="e">
        <f>VLOOKUP($B100, Team_Batting___Dashboard[[Team]:[wOBA]], 16, FALSE)</f>
        <v>#N/A</v>
      </c>
      <c r="Q100" s="9" t="e">
        <f>VLOOKUP($B100, Team_Batting___Advanced[[Team]:[OPS]], 9, FALSE)</f>
        <v>#N/A</v>
      </c>
      <c r="R100" s="9" t="e">
        <f>VLOOKUP($B100, Team_Batting___Advanced[], 19, FALSE)</f>
        <v>#N/A</v>
      </c>
      <c r="S100" s="9" t="e">
        <f>VLOOKUP($B100, 'Team Per G'!$A$2:$G$31, 3, FALSE)</f>
        <v>#N/A</v>
      </c>
      <c r="T100" s="9" t="e">
        <f>VLOOKUP($B100, 'Team Per G'!$A$2:$G$31, 5, FALSE)</f>
        <v>#N/A</v>
      </c>
      <c r="U100" s="9" t="e">
        <f>VLOOKUP($B100, 'Team Per G'!$A$2:$G$31, 4, FALSE)</f>
        <v>#N/A</v>
      </c>
      <c r="V100" s="9" t="e">
        <f>VLOOKUP($B100, Team_Batting___Dashboard[], 22, FALSE)/$F100</f>
        <v>#N/A</v>
      </c>
      <c r="W100" s="9" t="e">
        <f>VLOOKUP($B100, 'FanGraphs - Team WAR Projected'!$B$2:$E$31, 4, FALSE)/162</f>
        <v>#N/A</v>
      </c>
      <c r="X100" s="9" t="e">
        <f>VLOOKUP($B100, FanGraphs_Standings[[Abbreviation]:[2024 Year to Date RS/G]], 6, FALSE)/$F100</f>
        <v>#N/A</v>
      </c>
      <c r="Y100" s="9" t="e">
        <f>VLOOKUP($B100, FanGraphs_Standings[[Abbreviation]:[2024 Projected Full Season RDif]], 19, FALSE)/162</f>
        <v>#N/A</v>
      </c>
      <c r="Z100" s="9" t="e">
        <f>VLOOKUP($B100, FanGraphs_Standings[[Abbreviation]:[2024 Projected Full Season RDif]], 5, FALSE)</f>
        <v>#N/A</v>
      </c>
      <c r="AA100" s="9" t="e">
        <f>VLOOKUP($B100, FanGraphs_Standings[[Abbreviation]:[2024 Projected Full Season W%]], 18, FALSE)</f>
        <v>#N/A</v>
      </c>
      <c r="AB100" s="9" t="e">
        <f>VLOOKUP($B100, 'Home Field Adv'!$A$2:$I$31, 9, FALSE)</f>
        <v>#N/A</v>
      </c>
      <c r="AC100" s="9" t="e">
        <f>VLOOKUP($C100, FanGraphs_Standings[[Abbreviation]:[2024 Year to Date G]], 2, FALSE)</f>
        <v>#N/A</v>
      </c>
      <c r="AD100" s="9" t="e">
        <f>VLOOKUP($E100, 'SP Per G'!$A$2:$D$1380, 3, FALSE)</f>
        <v>#N/A</v>
      </c>
      <c r="AE100" s="9" t="e">
        <f>VLOOKUP($E100, 'SP Per G'!$A$2:$D$1380, 4, FALSE)</f>
        <v>#N/A</v>
      </c>
      <c r="AF100" s="9" t="e">
        <f>VLOOKUP($E100, Individual_Pitching___Dashboard[], 18, FALSE)</f>
        <v>#N/A</v>
      </c>
      <c r="AG100" s="9" t="e">
        <f>VLOOKUP($E100, Individual_Pitching___Dashboard[], 20, FALSE)</f>
        <v>#N/A</v>
      </c>
      <c r="AH100" s="9" t="e">
        <f>VLOOKUP($E100, Individual_Pitching___Advanced[], 21,FALSE)</f>
        <v>#N/A</v>
      </c>
      <c r="AI100" s="9" t="e">
        <f>VLOOKUP($C100, 'Team Per G'!$A$2:$G$31, 7, FALSE)</f>
        <v>#N/A</v>
      </c>
      <c r="AJ100" s="9" t="e">
        <f>VLOOKUP($C100, 'FanGraphs - Team WAR Projected'!$B$2:$E$31, 3, FALSE)/162</f>
        <v>#N/A</v>
      </c>
      <c r="AK100" s="9" t="e">
        <f>VLOOKUP($C100, Team_Pitching___Advanced[[Team]:[xFIP]], 19,FALSE)</f>
        <v>#N/A</v>
      </c>
      <c r="AL100" s="9" t="e">
        <f>VLOOKUP($C100, Team_Pitching___Advanced[], 20, FALSE)</f>
        <v>#N/A</v>
      </c>
      <c r="AM100" s="9" t="e">
        <f>VLOOKUP($C100, Team_Batting___Dashboard[[Team]:[wOBA]], 16, FALSE)</f>
        <v>#N/A</v>
      </c>
      <c r="AN100" s="9" t="e">
        <f>VLOOKUP($C100, Team_Batting___Advanced[[Team]:[OPS]], 9, FALSE)</f>
        <v>#N/A</v>
      </c>
      <c r="AO100" s="9" t="e">
        <f>VLOOKUP($C100, Team_Batting___Advanced[], 19, FALSE)</f>
        <v>#N/A</v>
      </c>
      <c r="AP100" s="9" t="e">
        <f>VLOOKUP($C100, 'Team Per G'!$A$2:$G$31, 3, FALSE)</f>
        <v>#N/A</v>
      </c>
      <c r="AQ100" s="9" t="e">
        <f>VLOOKUP($C100, 'Team Per G'!$A$2:$G$31, 5, FALSE)</f>
        <v>#N/A</v>
      </c>
      <c r="AR100" s="9" t="e">
        <f>VLOOKUP($C100, 'Team Per G'!$A$2:$G$31, 4, FALSE)</f>
        <v>#N/A</v>
      </c>
      <c r="AS100" s="9" t="e">
        <f>VLOOKUP($C100, Team_Batting___Dashboard[], 22, FALSE)/$AC100</f>
        <v>#N/A</v>
      </c>
      <c r="AT100" s="9" t="e">
        <f>VLOOKUP($C100, 'FanGraphs - Team WAR Projected'!$B$2:$E$31, 4, FALSE)/162</f>
        <v>#N/A</v>
      </c>
      <c r="AU100" s="9" t="e">
        <f>VLOOKUP($C100, FanGraphs_Standings[[Abbreviation]:[2024 Year to Date RS/G]], 6, FALSE)/$AC100</f>
        <v>#N/A</v>
      </c>
      <c r="AV100" s="9" t="e">
        <f>VLOOKUP($C100, FanGraphs_Standings[[Abbreviation]:[2024 Projected Full Season RDif]], 19, FALSE)/162</f>
        <v>#N/A</v>
      </c>
      <c r="AW100" s="9" t="e">
        <f>VLOOKUP($C100, FanGraphs_Standings[[Abbreviation]:[2024 Projected Full Season RDif]], 5, FALSE)</f>
        <v>#N/A</v>
      </c>
      <c r="AX100" s="9" t="e">
        <f>VLOOKUP($C100, FanGraphs_Standings[[Abbreviation]:[2024 Projected Full Season W%]], 18, FALSE)</f>
        <v>#N/A</v>
      </c>
      <c r="AY100" s="9" t="e">
        <f>VLOOKUP($C100, 'Home Field Adv'!$A$2:$K$31, 11, FALSE)</f>
        <v>#N/A</v>
      </c>
      <c r="BB100" s="5" t="str">
        <f t="shared" si="4"/>
        <v/>
      </c>
      <c r="BC100" s="5" t="str">
        <f t="shared" si="5"/>
        <v/>
      </c>
      <c r="BD100" s="5" t="str">
        <f t="shared" si="6"/>
        <v/>
      </c>
    </row>
    <row r="101" spans="6:56" x14ac:dyDescent="0.45">
      <c r="F101" s="9" t="e">
        <f>VLOOKUP($B101, FanGraphs_Standings[[Abbreviation]:[2024 Year to Date G]], 2, FALSE)</f>
        <v>#N/A</v>
      </c>
      <c r="G101" s="9" t="e">
        <f>IF(ISERR(VLOOKUP($D101, 'SP Per G'!$A$2:$D$1380, 3, FALSE)), L101, VLOOKUP($D101, 'SP Per G'!$A$2:$D$1380, 3, FALSE))</f>
        <v>#N/A</v>
      </c>
      <c r="H101" s="9" t="e">
        <f>VLOOKUP($D101, 'SP Per G'!$A$2:$D$1380, 4, FALSE)</f>
        <v>#N/A</v>
      </c>
      <c r="I101" s="9" t="e">
        <f>VLOOKUP($D101, Individual_Pitching___Dashboard[], 18, FALSE)</f>
        <v>#N/A</v>
      </c>
      <c r="J101" s="9" t="e">
        <f>VLOOKUP($D101, Individual_Pitching___Dashboard[], 20, FALSE)</f>
        <v>#N/A</v>
      </c>
      <c r="K101" s="9" t="e">
        <f>VLOOKUP($D101, Individual_Pitching___Advanced[], 21,FALSE)</f>
        <v>#N/A</v>
      </c>
      <c r="L101" s="9" t="e">
        <f>VLOOKUP($B101, 'Team Per G'!$A$2:$G$31, 7, FALSE)</f>
        <v>#N/A</v>
      </c>
      <c r="M101" s="9" t="e">
        <f>VLOOKUP($B101, 'FanGraphs - Team WAR Projected'!$B$2:$E$31, 3, FALSE)/162</f>
        <v>#N/A</v>
      </c>
      <c r="N101" s="9" t="e">
        <f>VLOOKUP($B101, Team_Pitching___Advanced[[Team]:[xFIP]], 19,FALSE)</f>
        <v>#N/A</v>
      </c>
      <c r="O101" s="9" t="e">
        <f>VLOOKUP($B101, Team_Pitching___Advanced[], 20, FALSE)</f>
        <v>#N/A</v>
      </c>
      <c r="P101" s="9" t="e">
        <f>VLOOKUP($B101, Team_Batting___Dashboard[[Team]:[wOBA]], 16, FALSE)</f>
        <v>#N/A</v>
      </c>
      <c r="Q101" s="9" t="e">
        <f>VLOOKUP($B101, Team_Batting___Advanced[[Team]:[OPS]], 9, FALSE)</f>
        <v>#N/A</v>
      </c>
      <c r="R101" s="9" t="e">
        <f>VLOOKUP($B101, Team_Batting___Advanced[], 19, FALSE)</f>
        <v>#N/A</v>
      </c>
      <c r="S101" s="9" t="e">
        <f>VLOOKUP($B101, 'Team Per G'!$A$2:$G$31, 3, FALSE)</f>
        <v>#N/A</v>
      </c>
      <c r="T101" s="9" t="e">
        <f>VLOOKUP($B101, 'Team Per G'!$A$2:$G$31, 5, FALSE)</f>
        <v>#N/A</v>
      </c>
      <c r="U101" s="9" t="e">
        <f>VLOOKUP($B101, 'Team Per G'!$A$2:$G$31, 4, FALSE)</f>
        <v>#N/A</v>
      </c>
      <c r="V101" s="9" t="e">
        <f>VLOOKUP($B101, Team_Batting___Dashboard[], 22, FALSE)/$F101</f>
        <v>#N/A</v>
      </c>
      <c r="W101" s="9" t="e">
        <f>VLOOKUP($B101, 'FanGraphs - Team WAR Projected'!$B$2:$E$31, 4, FALSE)/162</f>
        <v>#N/A</v>
      </c>
      <c r="X101" s="9" t="e">
        <f>VLOOKUP($B101, FanGraphs_Standings[[Abbreviation]:[2024 Year to Date RS/G]], 6, FALSE)/$F101</f>
        <v>#N/A</v>
      </c>
      <c r="Y101" s="9" t="e">
        <f>VLOOKUP($B101, FanGraphs_Standings[[Abbreviation]:[2024 Projected Full Season RDif]], 19, FALSE)/162</f>
        <v>#N/A</v>
      </c>
      <c r="Z101" s="9" t="e">
        <f>VLOOKUP($B101, FanGraphs_Standings[[Abbreviation]:[2024 Projected Full Season RDif]], 5, FALSE)</f>
        <v>#N/A</v>
      </c>
      <c r="AA101" s="9" t="e">
        <f>VLOOKUP($B101, FanGraphs_Standings[[Abbreviation]:[2024 Projected Full Season W%]], 18, FALSE)</f>
        <v>#N/A</v>
      </c>
      <c r="AB101" s="9" t="e">
        <f>VLOOKUP($B101, 'Home Field Adv'!$A$2:$I$31, 9, FALSE)</f>
        <v>#N/A</v>
      </c>
      <c r="AC101" s="9" t="e">
        <f>VLOOKUP($C101, FanGraphs_Standings[[Abbreviation]:[2024 Year to Date G]], 2, FALSE)</f>
        <v>#N/A</v>
      </c>
      <c r="AD101" s="9" t="e">
        <f>VLOOKUP($E101, 'SP Per G'!$A$2:$D$1380, 3, FALSE)</f>
        <v>#N/A</v>
      </c>
      <c r="AE101" s="9" t="e">
        <f>VLOOKUP($E101, 'SP Per G'!$A$2:$D$1380, 4, FALSE)</f>
        <v>#N/A</v>
      </c>
      <c r="AF101" s="9" t="e">
        <f>VLOOKUP($E101, Individual_Pitching___Dashboard[], 18, FALSE)</f>
        <v>#N/A</v>
      </c>
      <c r="AG101" s="9" t="e">
        <f>VLOOKUP($E101, Individual_Pitching___Dashboard[], 20, FALSE)</f>
        <v>#N/A</v>
      </c>
      <c r="AH101" s="9" t="e">
        <f>VLOOKUP($E101, Individual_Pitching___Advanced[], 21,FALSE)</f>
        <v>#N/A</v>
      </c>
      <c r="AI101" s="9" t="e">
        <f>VLOOKUP($C101, 'Team Per G'!$A$2:$G$31, 7, FALSE)</f>
        <v>#N/A</v>
      </c>
      <c r="AJ101" s="9" t="e">
        <f>VLOOKUP($C101, 'FanGraphs - Team WAR Projected'!$B$2:$E$31, 3, FALSE)/162</f>
        <v>#N/A</v>
      </c>
      <c r="AK101" s="9" t="e">
        <f>VLOOKUP($C101, Team_Pitching___Advanced[[Team]:[xFIP]], 19,FALSE)</f>
        <v>#N/A</v>
      </c>
      <c r="AL101" s="9" t="e">
        <f>VLOOKUP($C101, Team_Pitching___Advanced[], 20, FALSE)</f>
        <v>#N/A</v>
      </c>
      <c r="AM101" s="9" t="e">
        <f>VLOOKUP($C101, Team_Batting___Dashboard[[Team]:[wOBA]], 16, FALSE)</f>
        <v>#N/A</v>
      </c>
      <c r="AN101" s="9" t="e">
        <f>VLOOKUP($C101, Team_Batting___Advanced[[Team]:[OPS]], 9, FALSE)</f>
        <v>#N/A</v>
      </c>
      <c r="AO101" s="9" t="e">
        <f>VLOOKUP($C101, Team_Batting___Advanced[], 19, FALSE)</f>
        <v>#N/A</v>
      </c>
      <c r="AP101" s="9" t="e">
        <f>VLOOKUP($C101, 'Team Per G'!$A$2:$G$31, 3, FALSE)</f>
        <v>#N/A</v>
      </c>
      <c r="AQ101" s="9" t="e">
        <f>VLOOKUP($C101, 'Team Per G'!$A$2:$G$31, 5, FALSE)</f>
        <v>#N/A</v>
      </c>
      <c r="AR101" s="9" t="e">
        <f>VLOOKUP($C101, 'Team Per G'!$A$2:$G$31, 4, FALSE)</f>
        <v>#N/A</v>
      </c>
      <c r="AS101" s="9" t="e">
        <f>VLOOKUP($C101, Team_Batting___Dashboard[], 22, FALSE)/$AC101</f>
        <v>#N/A</v>
      </c>
      <c r="AT101" s="9" t="e">
        <f>VLOOKUP($C101, 'FanGraphs - Team WAR Projected'!$B$2:$E$31, 4, FALSE)/162</f>
        <v>#N/A</v>
      </c>
      <c r="AU101" s="9" t="e">
        <f>VLOOKUP($C101, FanGraphs_Standings[[Abbreviation]:[2024 Year to Date RS/G]], 6, FALSE)/$AC101</f>
        <v>#N/A</v>
      </c>
      <c r="AV101" s="9" t="e">
        <f>VLOOKUP($C101, FanGraphs_Standings[[Abbreviation]:[2024 Projected Full Season RDif]], 19, FALSE)/162</f>
        <v>#N/A</v>
      </c>
      <c r="AW101" s="9" t="e">
        <f>VLOOKUP($C101, FanGraphs_Standings[[Abbreviation]:[2024 Projected Full Season RDif]], 5, FALSE)</f>
        <v>#N/A</v>
      </c>
      <c r="AX101" s="9" t="e">
        <f>VLOOKUP($C101, FanGraphs_Standings[[Abbreviation]:[2024 Projected Full Season W%]], 18, FALSE)</f>
        <v>#N/A</v>
      </c>
      <c r="AY101" s="9" t="e">
        <f>VLOOKUP($C101, 'Home Field Adv'!$A$2:$K$31, 11, FALSE)</f>
        <v>#N/A</v>
      </c>
      <c r="BB101" s="5" t="str">
        <f t="shared" si="4"/>
        <v/>
      </c>
      <c r="BC101" s="5" t="str">
        <f t="shared" si="5"/>
        <v/>
      </c>
      <c r="BD101" s="5" t="str">
        <f t="shared" si="6"/>
        <v/>
      </c>
    </row>
    <row r="102" spans="6:56" x14ac:dyDescent="0.45">
      <c r="F102" s="9" t="e">
        <f>VLOOKUP($B102, FanGraphs_Standings[[Abbreviation]:[2024 Year to Date G]], 2, FALSE)</f>
        <v>#N/A</v>
      </c>
      <c r="G102" s="9" t="e">
        <f>IF(ISERR(VLOOKUP($D102, 'SP Per G'!$A$2:$D$1380, 3, FALSE)), L102, VLOOKUP($D102, 'SP Per G'!$A$2:$D$1380, 3, FALSE))</f>
        <v>#N/A</v>
      </c>
      <c r="H102" s="9" t="e">
        <f>VLOOKUP($D102, 'SP Per G'!$A$2:$D$1380, 4, FALSE)</f>
        <v>#N/A</v>
      </c>
      <c r="I102" s="9" t="e">
        <f>VLOOKUP($D102, Individual_Pitching___Dashboard[], 18, FALSE)</f>
        <v>#N/A</v>
      </c>
      <c r="J102" s="9" t="e">
        <f>VLOOKUP($D102, Individual_Pitching___Dashboard[], 20, FALSE)</f>
        <v>#N/A</v>
      </c>
      <c r="K102" s="9" t="e">
        <f>VLOOKUP($D102, Individual_Pitching___Advanced[], 21,FALSE)</f>
        <v>#N/A</v>
      </c>
      <c r="L102" s="9" t="e">
        <f>VLOOKUP($B102, 'Team Per G'!$A$2:$G$31, 7, FALSE)</f>
        <v>#N/A</v>
      </c>
      <c r="M102" s="9" t="e">
        <f>VLOOKUP($B102, 'FanGraphs - Team WAR Projected'!$B$2:$E$31, 3, FALSE)/162</f>
        <v>#N/A</v>
      </c>
      <c r="N102" s="9" t="e">
        <f>VLOOKUP($B102, Team_Pitching___Advanced[[Team]:[xFIP]], 19,FALSE)</f>
        <v>#N/A</v>
      </c>
      <c r="O102" s="9" t="e">
        <f>VLOOKUP($B102, Team_Pitching___Advanced[], 20, FALSE)</f>
        <v>#N/A</v>
      </c>
      <c r="P102" s="9" t="e">
        <f>VLOOKUP($B102, Team_Batting___Dashboard[[Team]:[wOBA]], 16, FALSE)</f>
        <v>#N/A</v>
      </c>
      <c r="Q102" s="9" t="e">
        <f>VLOOKUP($B102, Team_Batting___Advanced[[Team]:[OPS]], 9, FALSE)</f>
        <v>#N/A</v>
      </c>
      <c r="R102" s="9" t="e">
        <f>VLOOKUP($B102, Team_Batting___Advanced[], 19, FALSE)</f>
        <v>#N/A</v>
      </c>
      <c r="S102" s="9" t="e">
        <f>VLOOKUP($B102, 'Team Per G'!$A$2:$G$31, 3, FALSE)</f>
        <v>#N/A</v>
      </c>
      <c r="T102" s="9" t="e">
        <f>VLOOKUP($B102, 'Team Per G'!$A$2:$G$31, 5, FALSE)</f>
        <v>#N/A</v>
      </c>
      <c r="U102" s="9" t="e">
        <f>VLOOKUP($B102, 'Team Per G'!$A$2:$G$31, 4, FALSE)</f>
        <v>#N/A</v>
      </c>
      <c r="V102" s="9" t="e">
        <f>VLOOKUP($B102, Team_Batting___Dashboard[], 22, FALSE)/$F102</f>
        <v>#N/A</v>
      </c>
      <c r="W102" s="9" t="e">
        <f>VLOOKUP($B102, 'FanGraphs - Team WAR Projected'!$B$2:$E$31, 4, FALSE)/162</f>
        <v>#N/A</v>
      </c>
      <c r="X102" s="9" t="e">
        <f>VLOOKUP($B102, FanGraphs_Standings[[Abbreviation]:[2024 Year to Date RS/G]], 6, FALSE)/$F102</f>
        <v>#N/A</v>
      </c>
      <c r="Y102" s="9" t="e">
        <f>VLOOKUP($B102, FanGraphs_Standings[[Abbreviation]:[2024 Projected Full Season RDif]], 19, FALSE)/162</f>
        <v>#N/A</v>
      </c>
      <c r="Z102" s="9" t="e">
        <f>VLOOKUP($B102, FanGraphs_Standings[[Abbreviation]:[2024 Projected Full Season RDif]], 5, FALSE)</f>
        <v>#N/A</v>
      </c>
      <c r="AA102" s="9" t="e">
        <f>VLOOKUP($B102, FanGraphs_Standings[[Abbreviation]:[2024 Projected Full Season W%]], 18, FALSE)</f>
        <v>#N/A</v>
      </c>
      <c r="AB102" s="9" t="e">
        <f>VLOOKUP($B102, 'Home Field Adv'!$A$2:$I$31, 9, FALSE)</f>
        <v>#N/A</v>
      </c>
      <c r="AC102" s="9" t="e">
        <f>VLOOKUP($C102, FanGraphs_Standings[[Abbreviation]:[2024 Year to Date G]], 2, FALSE)</f>
        <v>#N/A</v>
      </c>
      <c r="AD102" s="9" t="e">
        <f>VLOOKUP($E102, 'SP Per G'!$A$2:$D$1380, 3, FALSE)</f>
        <v>#N/A</v>
      </c>
      <c r="AE102" s="9" t="e">
        <f>VLOOKUP($E102, 'SP Per G'!$A$2:$D$1380, 4, FALSE)</f>
        <v>#N/A</v>
      </c>
      <c r="AF102" s="9" t="e">
        <f>VLOOKUP($E102, Individual_Pitching___Dashboard[], 18, FALSE)</f>
        <v>#N/A</v>
      </c>
      <c r="AG102" s="9" t="e">
        <f>VLOOKUP($E102, Individual_Pitching___Dashboard[], 20, FALSE)</f>
        <v>#N/A</v>
      </c>
      <c r="AH102" s="9" t="e">
        <f>VLOOKUP($E102, Individual_Pitching___Advanced[], 21,FALSE)</f>
        <v>#N/A</v>
      </c>
      <c r="AI102" s="9" t="e">
        <f>VLOOKUP($C102, 'Team Per G'!$A$2:$G$31, 7, FALSE)</f>
        <v>#N/A</v>
      </c>
      <c r="AJ102" s="9" t="e">
        <f>VLOOKUP($C102, 'FanGraphs - Team WAR Projected'!$B$2:$E$31, 3, FALSE)/162</f>
        <v>#N/A</v>
      </c>
      <c r="AK102" s="9" t="e">
        <f>VLOOKUP($C102, Team_Pitching___Advanced[[Team]:[xFIP]], 19,FALSE)</f>
        <v>#N/A</v>
      </c>
      <c r="AL102" s="9" t="e">
        <f>VLOOKUP($C102, Team_Pitching___Advanced[], 20, FALSE)</f>
        <v>#N/A</v>
      </c>
      <c r="AM102" s="9" t="e">
        <f>VLOOKUP($C102, Team_Batting___Dashboard[[Team]:[wOBA]], 16, FALSE)</f>
        <v>#N/A</v>
      </c>
      <c r="AN102" s="9" t="e">
        <f>VLOOKUP($C102, Team_Batting___Advanced[[Team]:[OPS]], 9, FALSE)</f>
        <v>#N/A</v>
      </c>
      <c r="AO102" s="9" t="e">
        <f>VLOOKUP($C102, Team_Batting___Advanced[], 19, FALSE)</f>
        <v>#N/A</v>
      </c>
      <c r="AP102" s="9" t="e">
        <f>VLOOKUP($C102, 'Team Per G'!$A$2:$G$31, 3, FALSE)</f>
        <v>#N/A</v>
      </c>
      <c r="AQ102" s="9" t="e">
        <f>VLOOKUP($C102, 'Team Per G'!$A$2:$G$31, 5, FALSE)</f>
        <v>#N/A</v>
      </c>
      <c r="AR102" s="9" t="e">
        <f>VLOOKUP($C102, 'Team Per G'!$A$2:$G$31, 4, FALSE)</f>
        <v>#N/A</v>
      </c>
      <c r="AS102" s="9" t="e">
        <f>VLOOKUP($C102, Team_Batting___Dashboard[], 22, FALSE)/$AC102</f>
        <v>#N/A</v>
      </c>
      <c r="AT102" s="9" t="e">
        <f>VLOOKUP($C102, 'FanGraphs - Team WAR Projected'!$B$2:$E$31, 4, FALSE)/162</f>
        <v>#N/A</v>
      </c>
      <c r="AU102" s="9" t="e">
        <f>VLOOKUP($C102, FanGraphs_Standings[[Abbreviation]:[2024 Year to Date RS/G]], 6, FALSE)/$AC102</f>
        <v>#N/A</v>
      </c>
      <c r="AV102" s="9" t="e">
        <f>VLOOKUP($C102, FanGraphs_Standings[[Abbreviation]:[2024 Projected Full Season RDif]], 19, FALSE)/162</f>
        <v>#N/A</v>
      </c>
      <c r="AW102" s="9" t="e">
        <f>VLOOKUP($C102, FanGraphs_Standings[[Abbreviation]:[2024 Projected Full Season RDif]], 5, FALSE)</f>
        <v>#N/A</v>
      </c>
      <c r="AX102" s="9" t="e">
        <f>VLOOKUP($C102, FanGraphs_Standings[[Abbreviation]:[2024 Projected Full Season W%]], 18, FALSE)</f>
        <v>#N/A</v>
      </c>
      <c r="AY102" s="9" t="e">
        <f>VLOOKUP($C102, 'Home Field Adv'!$A$2:$K$31, 11, FALSE)</f>
        <v>#N/A</v>
      </c>
      <c r="BB102" s="5" t="str">
        <f t="shared" si="4"/>
        <v/>
      </c>
      <c r="BC102" s="5" t="str">
        <f t="shared" si="5"/>
        <v/>
      </c>
      <c r="BD102" s="5" t="str">
        <f t="shared" si="6"/>
        <v/>
      </c>
    </row>
    <row r="103" spans="6:56" x14ac:dyDescent="0.45">
      <c r="F103" s="9" t="e">
        <f>VLOOKUP($B103, FanGraphs_Standings[[Abbreviation]:[2024 Year to Date G]], 2, FALSE)</f>
        <v>#N/A</v>
      </c>
      <c r="G103" s="9" t="e">
        <f>IF(ISERR(VLOOKUP($D103, 'SP Per G'!$A$2:$D$1380, 3, FALSE)), L103, VLOOKUP($D103, 'SP Per G'!$A$2:$D$1380, 3, FALSE))</f>
        <v>#N/A</v>
      </c>
      <c r="H103" s="9" t="e">
        <f>VLOOKUP($D103, 'SP Per G'!$A$2:$D$1380, 4, FALSE)</f>
        <v>#N/A</v>
      </c>
      <c r="I103" s="9" t="e">
        <f>VLOOKUP($D103, Individual_Pitching___Dashboard[], 18, FALSE)</f>
        <v>#N/A</v>
      </c>
      <c r="J103" s="9" t="e">
        <f>VLOOKUP($D103, Individual_Pitching___Dashboard[], 20, FALSE)</f>
        <v>#N/A</v>
      </c>
      <c r="K103" s="9" t="e">
        <f>VLOOKUP($D103, Individual_Pitching___Advanced[], 21,FALSE)</f>
        <v>#N/A</v>
      </c>
      <c r="L103" s="9" t="e">
        <f>VLOOKUP($B103, 'Team Per G'!$A$2:$G$31, 7, FALSE)</f>
        <v>#N/A</v>
      </c>
      <c r="M103" s="9" t="e">
        <f>VLOOKUP($B103, 'FanGraphs - Team WAR Projected'!$B$2:$E$31, 3, FALSE)/162</f>
        <v>#N/A</v>
      </c>
      <c r="N103" s="9" t="e">
        <f>VLOOKUP($B103, Team_Pitching___Advanced[[Team]:[xFIP]], 19,FALSE)</f>
        <v>#N/A</v>
      </c>
      <c r="O103" s="9" t="e">
        <f>VLOOKUP($B103, Team_Pitching___Advanced[], 20, FALSE)</f>
        <v>#N/A</v>
      </c>
      <c r="P103" s="9" t="e">
        <f>VLOOKUP($B103, Team_Batting___Dashboard[[Team]:[wOBA]], 16, FALSE)</f>
        <v>#N/A</v>
      </c>
      <c r="Q103" s="9" t="e">
        <f>VLOOKUP($B103, Team_Batting___Advanced[[Team]:[OPS]], 9, FALSE)</f>
        <v>#N/A</v>
      </c>
      <c r="R103" s="9" t="e">
        <f>VLOOKUP($B103, Team_Batting___Advanced[], 19, FALSE)</f>
        <v>#N/A</v>
      </c>
      <c r="S103" s="9" t="e">
        <f>VLOOKUP($B103, 'Team Per G'!$A$2:$G$31, 3, FALSE)</f>
        <v>#N/A</v>
      </c>
      <c r="T103" s="9" t="e">
        <f>VLOOKUP($B103, 'Team Per G'!$A$2:$G$31, 5, FALSE)</f>
        <v>#N/A</v>
      </c>
      <c r="U103" s="9" t="e">
        <f>VLOOKUP($B103, 'Team Per G'!$A$2:$G$31, 4, FALSE)</f>
        <v>#N/A</v>
      </c>
      <c r="V103" s="9" t="e">
        <f>VLOOKUP($B103, Team_Batting___Dashboard[], 22, FALSE)/$F103</f>
        <v>#N/A</v>
      </c>
      <c r="W103" s="9" t="e">
        <f>VLOOKUP($B103, 'FanGraphs - Team WAR Projected'!$B$2:$E$31, 4, FALSE)/162</f>
        <v>#N/A</v>
      </c>
      <c r="X103" s="9" t="e">
        <f>VLOOKUP($B103, FanGraphs_Standings[[Abbreviation]:[2024 Year to Date RS/G]], 6, FALSE)/$F103</f>
        <v>#N/A</v>
      </c>
      <c r="Y103" s="9" t="e">
        <f>VLOOKUP($B103, FanGraphs_Standings[[Abbreviation]:[2024 Projected Full Season RDif]], 19, FALSE)/162</f>
        <v>#N/A</v>
      </c>
      <c r="Z103" s="9" t="e">
        <f>VLOOKUP($B103, FanGraphs_Standings[[Abbreviation]:[2024 Projected Full Season RDif]], 5, FALSE)</f>
        <v>#N/A</v>
      </c>
      <c r="AA103" s="9" t="e">
        <f>VLOOKUP($B103, FanGraphs_Standings[[Abbreviation]:[2024 Projected Full Season W%]], 18, FALSE)</f>
        <v>#N/A</v>
      </c>
      <c r="AB103" s="9" t="e">
        <f>VLOOKUP($B103, 'Home Field Adv'!$A$2:$I$31, 9, FALSE)</f>
        <v>#N/A</v>
      </c>
      <c r="AC103" s="9" t="e">
        <f>VLOOKUP($C103, FanGraphs_Standings[[Abbreviation]:[2024 Year to Date G]], 2, FALSE)</f>
        <v>#N/A</v>
      </c>
      <c r="AD103" s="9" t="e">
        <f>VLOOKUP($E103, 'SP Per G'!$A$2:$D$1380, 3, FALSE)</f>
        <v>#N/A</v>
      </c>
      <c r="AE103" s="9" t="e">
        <f>VLOOKUP($E103, 'SP Per G'!$A$2:$D$1380, 4, FALSE)</f>
        <v>#N/A</v>
      </c>
      <c r="AF103" s="9" t="e">
        <f>VLOOKUP($E103, Individual_Pitching___Dashboard[], 18, FALSE)</f>
        <v>#N/A</v>
      </c>
      <c r="AG103" s="9" t="e">
        <f>VLOOKUP($E103, Individual_Pitching___Dashboard[], 20, FALSE)</f>
        <v>#N/A</v>
      </c>
      <c r="AH103" s="9" t="e">
        <f>VLOOKUP($E103, Individual_Pitching___Advanced[], 21,FALSE)</f>
        <v>#N/A</v>
      </c>
      <c r="AI103" s="9" t="e">
        <f>VLOOKUP($C103, 'Team Per G'!$A$2:$G$31, 7, FALSE)</f>
        <v>#N/A</v>
      </c>
      <c r="AJ103" s="9" t="e">
        <f>VLOOKUP($C103, 'FanGraphs - Team WAR Projected'!$B$2:$E$31, 3, FALSE)/162</f>
        <v>#N/A</v>
      </c>
      <c r="AK103" s="9" t="e">
        <f>VLOOKUP($C103, Team_Pitching___Advanced[[Team]:[xFIP]], 19,FALSE)</f>
        <v>#N/A</v>
      </c>
      <c r="AL103" s="9" t="e">
        <f>VLOOKUP($C103, Team_Pitching___Advanced[], 20, FALSE)</f>
        <v>#N/A</v>
      </c>
      <c r="AM103" s="9" t="e">
        <f>VLOOKUP($C103, Team_Batting___Dashboard[[Team]:[wOBA]], 16, FALSE)</f>
        <v>#N/A</v>
      </c>
      <c r="AN103" s="9" t="e">
        <f>VLOOKUP($C103, Team_Batting___Advanced[[Team]:[OPS]], 9, FALSE)</f>
        <v>#N/A</v>
      </c>
      <c r="AO103" s="9" t="e">
        <f>VLOOKUP($C103, Team_Batting___Advanced[], 19, FALSE)</f>
        <v>#N/A</v>
      </c>
      <c r="AP103" s="9" t="e">
        <f>VLOOKUP($C103, 'Team Per G'!$A$2:$G$31, 3, FALSE)</f>
        <v>#N/A</v>
      </c>
      <c r="AQ103" s="9" t="e">
        <f>VLOOKUP($C103, 'Team Per G'!$A$2:$G$31, 5, FALSE)</f>
        <v>#N/A</v>
      </c>
      <c r="AR103" s="9" t="e">
        <f>VLOOKUP($C103, 'Team Per G'!$A$2:$G$31, 4, FALSE)</f>
        <v>#N/A</v>
      </c>
      <c r="AS103" s="9" t="e">
        <f>VLOOKUP($C103, Team_Batting___Dashboard[], 22, FALSE)/$AC103</f>
        <v>#N/A</v>
      </c>
      <c r="AT103" s="9" t="e">
        <f>VLOOKUP($C103, 'FanGraphs - Team WAR Projected'!$B$2:$E$31, 4, FALSE)/162</f>
        <v>#N/A</v>
      </c>
      <c r="AU103" s="9" t="e">
        <f>VLOOKUP($C103, FanGraphs_Standings[[Abbreviation]:[2024 Year to Date RS/G]], 6, FALSE)/$AC103</f>
        <v>#N/A</v>
      </c>
      <c r="AV103" s="9" t="e">
        <f>VLOOKUP($C103, FanGraphs_Standings[[Abbreviation]:[2024 Projected Full Season RDif]], 19, FALSE)/162</f>
        <v>#N/A</v>
      </c>
      <c r="AW103" s="9" t="e">
        <f>VLOOKUP($C103, FanGraphs_Standings[[Abbreviation]:[2024 Projected Full Season RDif]], 5, FALSE)</f>
        <v>#N/A</v>
      </c>
      <c r="AX103" s="9" t="e">
        <f>VLOOKUP($C103, FanGraphs_Standings[[Abbreviation]:[2024 Projected Full Season W%]], 18, FALSE)</f>
        <v>#N/A</v>
      </c>
      <c r="AY103" s="9" t="e">
        <f>VLOOKUP($C103, 'Home Field Adv'!$A$2:$K$31, 11, FALSE)</f>
        <v>#N/A</v>
      </c>
      <c r="BB103" s="5" t="str">
        <f t="shared" si="4"/>
        <v/>
      </c>
      <c r="BC103" s="5" t="str">
        <f t="shared" si="5"/>
        <v/>
      </c>
      <c r="BD103" s="5" t="str">
        <f t="shared" si="6"/>
        <v/>
      </c>
    </row>
    <row r="104" spans="6:56" x14ac:dyDescent="0.45">
      <c r="F104" s="9" t="e">
        <f>VLOOKUP($B104, FanGraphs_Standings[[Abbreviation]:[2024 Year to Date G]], 2, FALSE)</f>
        <v>#N/A</v>
      </c>
      <c r="G104" s="9" t="e">
        <f>IF(ISERR(VLOOKUP($D104, 'SP Per G'!$A$2:$D$1380, 3, FALSE)), L104, VLOOKUP($D104, 'SP Per G'!$A$2:$D$1380, 3, FALSE))</f>
        <v>#N/A</v>
      </c>
      <c r="H104" s="9" t="e">
        <f>VLOOKUP($D104, 'SP Per G'!$A$2:$D$1380, 4, FALSE)</f>
        <v>#N/A</v>
      </c>
      <c r="I104" s="9" t="e">
        <f>VLOOKUP($D104, Individual_Pitching___Dashboard[], 18, FALSE)</f>
        <v>#N/A</v>
      </c>
      <c r="J104" s="9" t="e">
        <f>VLOOKUP($D104, Individual_Pitching___Dashboard[], 20, FALSE)</f>
        <v>#N/A</v>
      </c>
      <c r="K104" s="9" t="e">
        <f>VLOOKUP($D104, Individual_Pitching___Advanced[], 21,FALSE)</f>
        <v>#N/A</v>
      </c>
      <c r="L104" s="9" t="e">
        <f>VLOOKUP($B104, 'Team Per G'!$A$2:$G$31, 7, FALSE)</f>
        <v>#N/A</v>
      </c>
      <c r="M104" s="9" t="e">
        <f>VLOOKUP($B104, 'FanGraphs - Team WAR Projected'!$B$2:$E$31, 3, FALSE)/162</f>
        <v>#N/A</v>
      </c>
      <c r="N104" s="9" t="e">
        <f>VLOOKUP($B104, Team_Pitching___Advanced[[Team]:[xFIP]], 19,FALSE)</f>
        <v>#N/A</v>
      </c>
      <c r="O104" s="9" t="e">
        <f>VLOOKUP($B104, Team_Pitching___Advanced[], 20, FALSE)</f>
        <v>#N/A</v>
      </c>
      <c r="P104" s="9" t="e">
        <f>VLOOKUP($B104, Team_Batting___Dashboard[[Team]:[wOBA]], 16, FALSE)</f>
        <v>#N/A</v>
      </c>
      <c r="Q104" s="9" t="e">
        <f>VLOOKUP($B104, Team_Batting___Advanced[[Team]:[OPS]], 9, FALSE)</f>
        <v>#N/A</v>
      </c>
      <c r="R104" s="9" t="e">
        <f>VLOOKUP($B104, Team_Batting___Advanced[], 19, FALSE)</f>
        <v>#N/A</v>
      </c>
      <c r="S104" s="9" t="e">
        <f>VLOOKUP($B104, 'Team Per G'!$A$2:$G$31, 3, FALSE)</f>
        <v>#N/A</v>
      </c>
      <c r="T104" s="9" t="e">
        <f>VLOOKUP($B104, 'Team Per G'!$A$2:$G$31, 5, FALSE)</f>
        <v>#N/A</v>
      </c>
      <c r="U104" s="9" t="e">
        <f>VLOOKUP($B104, 'Team Per G'!$A$2:$G$31, 4, FALSE)</f>
        <v>#N/A</v>
      </c>
      <c r="V104" s="9" t="e">
        <f>VLOOKUP($B104, Team_Batting___Dashboard[], 22, FALSE)/$F104</f>
        <v>#N/A</v>
      </c>
      <c r="W104" s="9" t="e">
        <f>VLOOKUP($B104, 'FanGraphs - Team WAR Projected'!$B$2:$E$31, 4, FALSE)/162</f>
        <v>#N/A</v>
      </c>
      <c r="X104" s="9" t="e">
        <f>VLOOKUP($B104, FanGraphs_Standings[[Abbreviation]:[2024 Year to Date RS/G]], 6, FALSE)/$F104</f>
        <v>#N/A</v>
      </c>
      <c r="Y104" s="9" t="e">
        <f>VLOOKUP($B104, FanGraphs_Standings[[Abbreviation]:[2024 Projected Full Season RDif]], 19, FALSE)/162</f>
        <v>#N/A</v>
      </c>
      <c r="Z104" s="9" t="e">
        <f>VLOOKUP($B104, FanGraphs_Standings[[Abbreviation]:[2024 Projected Full Season RDif]], 5, FALSE)</f>
        <v>#N/A</v>
      </c>
      <c r="AA104" s="9" t="e">
        <f>VLOOKUP($B104, FanGraphs_Standings[[Abbreviation]:[2024 Projected Full Season W%]], 18, FALSE)</f>
        <v>#N/A</v>
      </c>
      <c r="AB104" s="9" t="e">
        <f>VLOOKUP($B104, 'Home Field Adv'!$A$2:$I$31, 9, FALSE)</f>
        <v>#N/A</v>
      </c>
      <c r="AC104" s="9" t="e">
        <f>VLOOKUP($C104, FanGraphs_Standings[[Abbreviation]:[2024 Year to Date G]], 2, FALSE)</f>
        <v>#N/A</v>
      </c>
      <c r="AD104" s="9" t="e">
        <f>VLOOKUP($E104, 'SP Per G'!$A$2:$D$1380, 3, FALSE)</f>
        <v>#N/A</v>
      </c>
      <c r="AE104" s="9" t="e">
        <f>VLOOKUP($E104, 'SP Per G'!$A$2:$D$1380, 4, FALSE)</f>
        <v>#N/A</v>
      </c>
      <c r="AF104" s="9" t="e">
        <f>VLOOKUP($E104, Individual_Pitching___Dashboard[], 18, FALSE)</f>
        <v>#N/A</v>
      </c>
      <c r="AG104" s="9" t="e">
        <f>VLOOKUP($E104, Individual_Pitching___Dashboard[], 20, FALSE)</f>
        <v>#N/A</v>
      </c>
      <c r="AH104" s="9" t="e">
        <f>VLOOKUP($E104, Individual_Pitching___Advanced[], 21,FALSE)</f>
        <v>#N/A</v>
      </c>
      <c r="AI104" s="9" t="e">
        <f>VLOOKUP($C104, 'Team Per G'!$A$2:$G$31, 7, FALSE)</f>
        <v>#N/A</v>
      </c>
      <c r="AJ104" s="9" t="e">
        <f>VLOOKUP($C104, 'FanGraphs - Team WAR Projected'!$B$2:$E$31, 3, FALSE)/162</f>
        <v>#N/A</v>
      </c>
      <c r="AK104" s="9" t="e">
        <f>VLOOKUP($C104, Team_Pitching___Advanced[[Team]:[xFIP]], 19,FALSE)</f>
        <v>#N/A</v>
      </c>
      <c r="AL104" s="9" t="e">
        <f>VLOOKUP($C104, Team_Pitching___Advanced[], 20, FALSE)</f>
        <v>#N/A</v>
      </c>
      <c r="AM104" s="9" t="e">
        <f>VLOOKUP($C104, Team_Batting___Dashboard[[Team]:[wOBA]], 16, FALSE)</f>
        <v>#N/A</v>
      </c>
      <c r="AN104" s="9" t="e">
        <f>VLOOKUP($C104, Team_Batting___Advanced[[Team]:[OPS]], 9, FALSE)</f>
        <v>#N/A</v>
      </c>
      <c r="AO104" s="9" t="e">
        <f>VLOOKUP($C104, Team_Batting___Advanced[], 19, FALSE)</f>
        <v>#N/A</v>
      </c>
      <c r="AP104" s="9" t="e">
        <f>VLOOKUP($C104, 'Team Per G'!$A$2:$G$31, 3, FALSE)</f>
        <v>#N/A</v>
      </c>
      <c r="AQ104" s="9" t="e">
        <f>VLOOKUP($C104, 'Team Per G'!$A$2:$G$31, 5, FALSE)</f>
        <v>#N/A</v>
      </c>
      <c r="AR104" s="9" t="e">
        <f>VLOOKUP($C104, 'Team Per G'!$A$2:$G$31, 4, FALSE)</f>
        <v>#N/A</v>
      </c>
      <c r="AS104" s="9" t="e">
        <f>VLOOKUP($C104, Team_Batting___Dashboard[], 22, FALSE)/$AC104</f>
        <v>#N/A</v>
      </c>
      <c r="AT104" s="9" t="e">
        <f>VLOOKUP($C104, 'FanGraphs - Team WAR Projected'!$B$2:$E$31, 4, FALSE)/162</f>
        <v>#N/A</v>
      </c>
      <c r="AU104" s="9" t="e">
        <f>VLOOKUP($C104, FanGraphs_Standings[[Abbreviation]:[2024 Year to Date RS/G]], 6, FALSE)/$AC104</f>
        <v>#N/A</v>
      </c>
      <c r="AV104" s="9" t="e">
        <f>VLOOKUP($C104, FanGraphs_Standings[[Abbreviation]:[2024 Projected Full Season RDif]], 19, FALSE)/162</f>
        <v>#N/A</v>
      </c>
      <c r="AW104" s="9" t="e">
        <f>VLOOKUP($C104, FanGraphs_Standings[[Abbreviation]:[2024 Projected Full Season RDif]], 5, FALSE)</f>
        <v>#N/A</v>
      </c>
      <c r="AX104" s="9" t="e">
        <f>VLOOKUP($C104, FanGraphs_Standings[[Abbreviation]:[2024 Projected Full Season W%]], 18, FALSE)</f>
        <v>#N/A</v>
      </c>
      <c r="AY104" s="9" t="e">
        <f>VLOOKUP($C104, 'Home Field Adv'!$A$2:$K$31, 11, FALSE)</f>
        <v>#N/A</v>
      </c>
      <c r="BB104" s="5" t="str">
        <f t="shared" si="4"/>
        <v/>
      </c>
      <c r="BC104" s="5" t="str">
        <f t="shared" si="5"/>
        <v/>
      </c>
      <c r="BD104" s="5" t="str">
        <f t="shared" si="6"/>
        <v/>
      </c>
    </row>
    <row r="105" spans="6:56" x14ac:dyDescent="0.45">
      <c r="F105" s="9" t="e">
        <f>VLOOKUP($B105, FanGraphs_Standings[[Abbreviation]:[2024 Year to Date G]], 2, FALSE)</f>
        <v>#N/A</v>
      </c>
      <c r="G105" s="9" t="e">
        <f>IF(ISERR(VLOOKUP($D105, 'SP Per G'!$A$2:$D$1380, 3, FALSE)), L105, VLOOKUP($D105, 'SP Per G'!$A$2:$D$1380, 3, FALSE))</f>
        <v>#N/A</v>
      </c>
      <c r="H105" s="9" t="e">
        <f>VLOOKUP($D105, 'SP Per G'!$A$2:$D$1380, 4, FALSE)</f>
        <v>#N/A</v>
      </c>
      <c r="I105" s="9" t="e">
        <f>VLOOKUP($D105, Individual_Pitching___Dashboard[], 18, FALSE)</f>
        <v>#N/A</v>
      </c>
      <c r="J105" s="9" t="e">
        <f>VLOOKUP($D105, Individual_Pitching___Dashboard[], 20, FALSE)</f>
        <v>#N/A</v>
      </c>
      <c r="K105" s="9" t="e">
        <f>VLOOKUP($D105, Individual_Pitching___Advanced[], 21,FALSE)</f>
        <v>#N/A</v>
      </c>
      <c r="L105" s="9" t="e">
        <f>VLOOKUP($B105, 'Team Per G'!$A$2:$G$31, 7, FALSE)</f>
        <v>#N/A</v>
      </c>
      <c r="M105" s="9" t="e">
        <f>VLOOKUP($B105, 'FanGraphs - Team WAR Projected'!$B$2:$E$31, 3, FALSE)/162</f>
        <v>#N/A</v>
      </c>
      <c r="N105" s="9" t="e">
        <f>VLOOKUP($B105, Team_Pitching___Advanced[[Team]:[xFIP]], 19,FALSE)</f>
        <v>#N/A</v>
      </c>
      <c r="O105" s="9" t="e">
        <f>VLOOKUP($B105, Team_Pitching___Advanced[], 20, FALSE)</f>
        <v>#N/A</v>
      </c>
      <c r="P105" s="9" t="e">
        <f>VLOOKUP($B105, Team_Batting___Dashboard[[Team]:[wOBA]], 16, FALSE)</f>
        <v>#N/A</v>
      </c>
      <c r="Q105" s="9" t="e">
        <f>VLOOKUP($B105, Team_Batting___Advanced[[Team]:[OPS]], 9, FALSE)</f>
        <v>#N/A</v>
      </c>
      <c r="R105" s="9" t="e">
        <f>VLOOKUP($B105, Team_Batting___Advanced[], 19, FALSE)</f>
        <v>#N/A</v>
      </c>
      <c r="S105" s="9" t="e">
        <f>VLOOKUP($B105, 'Team Per G'!$A$2:$G$31, 3, FALSE)</f>
        <v>#N/A</v>
      </c>
      <c r="T105" s="9" t="e">
        <f>VLOOKUP($B105, 'Team Per G'!$A$2:$G$31, 5, FALSE)</f>
        <v>#N/A</v>
      </c>
      <c r="U105" s="9" t="e">
        <f>VLOOKUP($B105, 'Team Per G'!$A$2:$G$31, 4, FALSE)</f>
        <v>#N/A</v>
      </c>
      <c r="V105" s="9" t="e">
        <f>VLOOKUP($B105, Team_Batting___Dashboard[], 22, FALSE)/$F105</f>
        <v>#N/A</v>
      </c>
      <c r="W105" s="9" t="e">
        <f>VLOOKUP($B105, 'FanGraphs - Team WAR Projected'!$B$2:$E$31, 4, FALSE)/162</f>
        <v>#N/A</v>
      </c>
      <c r="X105" s="9" t="e">
        <f>VLOOKUP($B105, FanGraphs_Standings[[Abbreviation]:[2024 Year to Date RS/G]], 6, FALSE)/$F105</f>
        <v>#N/A</v>
      </c>
      <c r="Y105" s="9" t="e">
        <f>VLOOKUP($B105, FanGraphs_Standings[[Abbreviation]:[2024 Projected Full Season RDif]], 19, FALSE)/162</f>
        <v>#N/A</v>
      </c>
      <c r="Z105" s="9" t="e">
        <f>VLOOKUP($B105, FanGraphs_Standings[[Abbreviation]:[2024 Projected Full Season RDif]], 5, FALSE)</f>
        <v>#N/A</v>
      </c>
      <c r="AA105" s="9" t="e">
        <f>VLOOKUP($B105, FanGraphs_Standings[[Abbreviation]:[2024 Projected Full Season W%]], 18, FALSE)</f>
        <v>#N/A</v>
      </c>
      <c r="AB105" s="9" t="e">
        <f>VLOOKUP($B105, 'Home Field Adv'!$A$2:$I$31, 9, FALSE)</f>
        <v>#N/A</v>
      </c>
      <c r="AC105" s="9" t="e">
        <f>VLOOKUP($C105, FanGraphs_Standings[[Abbreviation]:[2024 Year to Date G]], 2, FALSE)</f>
        <v>#N/A</v>
      </c>
      <c r="AD105" s="9" t="e">
        <f>VLOOKUP($E105, 'SP Per G'!$A$2:$D$1380, 3, FALSE)</f>
        <v>#N/A</v>
      </c>
      <c r="AE105" s="9" t="e">
        <f>VLOOKUP($E105, 'SP Per G'!$A$2:$D$1380, 4, FALSE)</f>
        <v>#N/A</v>
      </c>
      <c r="AF105" s="9" t="e">
        <f>VLOOKUP($E105, Individual_Pitching___Dashboard[], 18, FALSE)</f>
        <v>#N/A</v>
      </c>
      <c r="AG105" s="9" t="e">
        <f>VLOOKUP($E105, Individual_Pitching___Dashboard[], 20, FALSE)</f>
        <v>#N/A</v>
      </c>
      <c r="AH105" s="9" t="e">
        <f>VLOOKUP($E105, Individual_Pitching___Advanced[], 21,FALSE)</f>
        <v>#N/A</v>
      </c>
      <c r="AI105" s="9" t="e">
        <f>VLOOKUP($C105, 'Team Per G'!$A$2:$G$31, 7, FALSE)</f>
        <v>#N/A</v>
      </c>
      <c r="AJ105" s="9" t="e">
        <f>VLOOKUP($C105, 'FanGraphs - Team WAR Projected'!$B$2:$E$31, 3, FALSE)/162</f>
        <v>#N/A</v>
      </c>
      <c r="AK105" s="9" t="e">
        <f>VLOOKUP($C105, Team_Pitching___Advanced[[Team]:[xFIP]], 19,FALSE)</f>
        <v>#N/A</v>
      </c>
      <c r="AL105" s="9" t="e">
        <f>VLOOKUP($C105, Team_Pitching___Advanced[], 20, FALSE)</f>
        <v>#N/A</v>
      </c>
      <c r="AM105" s="9" t="e">
        <f>VLOOKUP($C105, Team_Batting___Dashboard[[Team]:[wOBA]], 16, FALSE)</f>
        <v>#N/A</v>
      </c>
      <c r="AN105" s="9" t="e">
        <f>VLOOKUP($C105, Team_Batting___Advanced[[Team]:[OPS]], 9, FALSE)</f>
        <v>#N/A</v>
      </c>
      <c r="AO105" s="9" t="e">
        <f>VLOOKUP($C105, Team_Batting___Advanced[], 19, FALSE)</f>
        <v>#N/A</v>
      </c>
      <c r="AP105" s="9" t="e">
        <f>VLOOKUP($C105, 'Team Per G'!$A$2:$G$31, 3, FALSE)</f>
        <v>#N/A</v>
      </c>
      <c r="AQ105" s="9" t="e">
        <f>VLOOKUP($C105, 'Team Per G'!$A$2:$G$31, 5, FALSE)</f>
        <v>#N/A</v>
      </c>
      <c r="AR105" s="9" t="e">
        <f>VLOOKUP($C105, 'Team Per G'!$A$2:$G$31, 4, FALSE)</f>
        <v>#N/A</v>
      </c>
      <c r="AS105" s="9" t="e">
        <f>VLOOKUP($C105, Team_Batting___Dashboard[], 22, FALSE)/$AC105</f>
        <v>#N/A</v>
      </c>
      <c r="AT105" s="9" t="e">
        <f>VLOOKUP($C105, 'FanGraphs - Team WAR Projected'!$B$2:$E$31, 4, FALSE)/162</f>
        <v>#N/A</v>
      </c>
      <c r="AU105" s="9" t="e">
        <f>VLOOKUP($C105, FanGraphs_Standings[[Abbreviation]:[2024 Year to Date RS/G]], 6, FALSE)/$AC105</f>
        <v>#N/A</v>
      </c>
      <c r="AV105" s="9" t="e">
        <f>VLOOKUP($C105, FanGraphs_Standings[[Abbreviation]:[2024 Projected Full Season RDif]], 19, FALSE)/162</f>
        <v>#N/A</v>
      </c>
      <c r="AW105" s="9" t="e">
        <f>VLOOKUP($C105, FanGraphs_Standings[[Abbreviation]:[2024 Projected Full Season RDif]], 5, FALSE)</f>
        <v>#N/A</v>
      </c>
      <c r="AX105" s="9" t="e">
        <f>VLOOKUP($C105, FanGraphs_Standings[[Abbreviation]:[2024 Projected Full Season W%]], 18, FALSE)</f>
        <v>#N/A</v>
      </c>
      <c r="AY105" s="9" t="e">
        <f>VLOOKUP($C105, 'Home Field Adv'!$A$2:$K$31, 11, FALSE)</f>
        <v>#N/A</v>
      </c>
      <c r="BB105" s="5" t="str">
        <f t="shared" si="4"/>
        <v/>
      </c>
      <c r="BC105" s="5" t="str">
        <f t="shared" si="5"/>
        <v/>
      </c>
      <c r="BD105" s="5" t="str">
        <f t="shared" si="6"/>
        <v/>
      </c>
    </row>
    <row r="106" spans="6:56" x14ac:dyDescent="0.45">
      <c r="F106" s="9" t="e">
        <f>VLOOKUP($B106, FanGraphs_Standings[[Abbreviation]:[2024 Year to Date G]], 2, FALSE)</f>
        <v>#N/A</v>
      </c>
      <c r="G106" s="9" t="e">
        <f>IF(ISERR(VLOOKUP($D106, 'SP Per G'!$A$2:$D$1380, 3, FALSE)), L106, VLOOKUP($D106, 'SP Per G'!$A$2:$D$1380, 3, FALSE))</f>
        <v>#N/A</v>
      </c>
      <c r="H106" s="9" t="e">
        <f>VLOOKUP($D106, 'SP Per G'!$A$2:$D$1380, 4, FALSE)</f>
        <v>#N/A</v>
      </c>
      <c r="I106" s="9" t="e">
        <f>VLOOKUP($D106, Individual_Pitching___Dashboard[], 18, FALSE)</f>
        <v>#N/A</v>
      </c>
      <c r="J106" s="9" t="e">
        <f>VLOOKUP($D106, Individual_Pitching___Dashboard[], 20, FALSE)</f>
        <v>#N/A</v>
      </c>
      <c r="K106" s="9" t="e">
        <f>VLOOKUP($D106, Individual_Pitching___Advanced[], 21,FALSE)</f>
        <v>#N/A</v>
      </c>
      <c r="L106" s="9" t="e">
        <f>VLOOKUP($B106, 'Team Per G'!$A$2:$G$31, 7, FALSE)</f>
        <v>#N/A</v>
      </c>
      <c r="M106" s="9" t="e">
        <f>VLOOKUP($B106, 'FanGraphs - Team WAR Projected'!$B$2:$E$31, 3, FALSE)/162</f>
        <v>#N/A</v>
      </c>
      <c r="N106" s="9" t="e">
        <f>VLOOKUP($B106, Team_Pitching___Advanced[[Team]:[xFIP]], 19,FALSE)</f>
        <v>#N/A</v>
      </c>
      <c r="O106" s="9" t="e">
        <f>VLOOKUP($B106, Team_Pitching___Advanced[], 20, FALSE)</f>
        <v>#N/A</v>
      </c>
      <c r="P106" s="9" t="e">
        <f>VLOOKUP($B106, Team_Batting___Dashboard[[Team]:[wOBA]], 16, FALSE)</f>
        <v>#N/A</v>
      </c>
      <c r="Q106" s="9" t="e">
        <f>VLOOKUP($B106, Team_Batting___Advanced[[Team]:[OPS]], 9, FALSE)</f>
        <v>#N/A</v>
      </c>
      <c r="R106" s="9" t="e">
        <f>VLOOKUP($B106, Team_Batting___Advanced[], 19, FALSE)</f>
        <v>#N/A</v>
      </c>
      <c r="S106" s="9" t="e">
        <f>VLOOKUP($B106, 'Team Per G'!$A$2:$G$31, 3, FALSE)</f>
        <v>#N/A</v>
      </c>
      <c r="T106" s="9" t="e">
        <f>VLOOKUP($B106, 'Team Per G'!$A$2:$G$31, 5, FALSE)</f>
        <v>#N/A</v>
      </c>
      <c r="U106" s="9" t="e">
        <f>VLOOKUP($B106, 'Team Per G'!$A$2:$G$31, 4, FALSE)</f>
        <v>#N/A</v>
      </c>
      <c r="V106" s="9" t="e">
        <f>VLOOKUP($B106, Team_Batting___Dashboard[], 22, FALSE)/$F106</f>
        <v>#N/A</v>
      </c>
      <c r="W106" s="9" t="e">
        <f>VLOOKUP($B106, 'FanGraphs - Team WAR Projected'!$B$2:$E$31, 4, FALSE)/162</f>
        <v>#N/A</v>
      </c>
      <c r="X106" s="9" t="e">
        <f>VLOOKUP($B106, FanGraphs_Standings[[Abbreviation]:[2024 Year to Date RS/G]], 6, FALSE)/$F106</f>
        <v>#N/A</v>
      </c>
      <c r="Y106" s="9" t="e">
        <f>VLOOKUP($B106, FanGraphs_Standings[[Abbreviation]:[2024 Projected Full Season RDif]], 19, FALSE)/162</f>
        <v>#N/A</v>
      </c>
      <c r="Z106" s="9" t="e">
        <f>VLOOKUP($B106, FanGraphs_Standings[[Abbreviation]:[2024 Projected Full Season RDif]], 5, FALSE)</f>
        <v>#N/A</v>
      </c>
      <c r="AA106" s="9" t="e">
        <f>VLOOKUP($B106, FanGraphs_Standings[[Abbreviation]:[2024 Projected Full Season W%]], 18, FALSE)</f>
        <v>#N/A</v>
      </c>
      <c r="AB106" s="9" t="e">
        <f>VLOOKUP($B106, 'Home Field Adv'!$A$2:$I$31, 9, FALSE)</f>
        <v>#N/A</v>
      </c>
      <c r="AC106" s="9" t="e">
        <f>VLOOKUP($C106, FanGraphs_Standings[[Abbreviation]:[2024 Year to Date G]], 2, FALSE)</f>
        <v>#N/A</v>
      </c>
      <c r="AD106" s="9" t="e">
        <f>VLOOKUP($E106, 'SP Per G'!$A$2:$D$1380, 3, FALSE)</f>
        <v>#N/A</v>
      </c>
      <c r="AE106" s="9" t="e">
        <f>VLOOKUP($E106, 'SP Per G'!$A$2:$D$1380, 4, FALSE)</f>
        <v>#N/A</v>
      </c>
      <c r="AF106" s="9" t="e">
        <f>VLOOKUP($E106, Individual_Pitching___Dashboard[], 18, FALSE)</f>
        <v>#N/A</v>
      </c>
      <c r="AG106" s="9" t="e">
        <f>VLOOKUP($E106, Individual_Pitching___Dashboard[], 20, FALSE)</f>
        <v>#N/A</v>
      </c>
      <c r="AH106" s="9" t="e">
        <f>VLOOKUP($E106, Individual_Pitching___Advanced[], 21,FALSE)</f>
        <v>#N/A</v>
      </c>
      <c r="AI106" s="9" t="e">
        <f>VLOOKUP($C106, 'Team Per G'!$A$2:$G$31, 7, FALSE)</f>
        <v>#N/A</v>
      </c>
      <c r="AJ106" s="9" t="e">
        <f>VLOOKUP($C106, 'FanGraphs - Team WAR Projected'!$B$2:$E$31, 3, FALSE)/162</f>
        <v>#N/A</v>
      </c>
      <c r="AK106" s="9" t="e">
        <f>VLOOKUP($C106, Team_Pitching___Advanced[[Team]:[xFIP]], 19,FALSE)</f>
        <v>#N/A</v>
      </c>
      <c r="AL106" s="9" t="e">
        <f>VLOOKUP($C106, Team_Pitching___Advanced[], 20, FALSE)</f>
        <v>#N/A</v>
      </c>
      <c r="AM106" s="9" t="e">
        <f>VLOOKUP($C106, Team_Batting___Dashboard[[Team]:[wOBA]], 16, FALSE)</f>
        <v>#N/A</v>
      </c>
      <c r="AN106" s="9" t="e">
        <f>VLOOKUP($C106, Team_Batting___Advanced[[Team]:[OPS]], 9, FALSE)</f>
        <v>#N/A</v>
      </c>
      <c r="AO106" s="9" t="e">
        <f>VLOOKUP($C106, Team_Batting___Advanced[], 19, FALSE)</f>
        <v>#N/A</v>
      </c>
      <c r="AP106" s="9" t="e">
        <f>VLOOKUP($C106, 'Team Per G'!$A$2:$G$31, 3, FALSE)</f>
        <v>#N/A</v>
      </c>
      <c r="AQ106" s="9" t="e">
        <f>VLOOKUP($C106, 'Team Per G'!$A$2:$G$31, 5, FALSE)</f>
        <v>#N/A</v>
      </c>
      <c r="AR106" s="9" t="e">
        <f>VLOOKUP($C106, 'Team Per G'!$A$2:$G$31, 4, FALSE)</f>
        <v>#N/A</v>
      </c>
      <c r="AS106" s="9" t="e">
        <f>VLOOKUP($C106, Team_Batting___Dashboard[], 22, FALSE)/$AC106</f>
        <v>#N/A</v>
      </c>
      <c r="AT106" s="9" t="e">
        <f>VLOOKUP($C106, 'FanGraphs - Team WAR Projected'!$B$2:$E$31, 4, FALSE)/162</f>
        <v>#N/A</v>
      </c>
      <c r="AU106" s="9" t="e">
        <f>VLOOKUP($C106, FanGraphs_Standings[[Abbreviation]:[2024 Year to Date RS/G]], 6, FALSE)/$AC106</f>
        <v>#N/A</v>
      </c>
      <c r="AV106" s="9" t="e">
        <f>VLOOKUP($C106, FanGraphs_Standings[[Abbreviation]:[2024 Projected Full Season RDif]], 19, FALSE)/162</f>
        <v>#N/A</v>
      </c>
      <c r="AW106" s="9" t="e">
        <f>VLOOKUP($C106, FanGraphs_Standings[[Abbreviation]:[2024 Projected Full Season RDif]], 5, FALSE)</f>
        <v>#N/A</v>
      </c>
      <c r="AX106" s="9" t="e">
        <f>VLOOKUP($C106, FanGraphs_Standings[[Abbreviation]:[2024 Projected Full Season W%]], 18, FALSE)</f>
        <v>#N/A</v>
      </c>
      <c r="AY106" s="9" t="e">
        <f>VLOOKUP($C106, 'Home Field Adv'!$A$2:$K$31, 11, FALSE)</f>
        <v>#N/A</v>
      </c>
      <c r="BB106" s="5" t="str">
        <f t="shared" si="4"/>
        <v/>
      </c>
      <c r="BC106" s="5" t="str">
        <f t="shared" si="5"/>
        <v/>
      </c>
      <c r="BD106" s="5" t="str">
        <f t="shared" si="6"/>
        <v/>
      </c>
    </row>
    <row r="107" spans="6:56" x14ac:dyDescent="0.45">
      <c r="F107" s="9" t="e">
        <f>VLOOKUP($B107, FanGraphs_Standings[[Abbreviation]:[2024 Year to Date G]], 2, FALSE)</f>
        <v>#N/A</v>
      </c>
      <c r="G107" s="9" t="e">
        <f>IF(ISERR(VLOOKUP($D107, 'SP Per G'!$A$2:$D$1380, 3, FALSE)), L107, VLOOKUP($D107, 'SP Per G'!$A$2:$D$1380, 3, FALSE))</f>
        <v>#N/A</v>
      </c>
      <c r="H107" s="9" t="e">
        <f>VLOOKUP($D107, 'SP Per G'!$A$2:$D$1380, 4, FALSE)</f>
        <v>#N/A</v>
      </c>
      <c r="I107" s="9" t="e">
        <f>VLOOKUP($D107, Individual_Pitching___Dashboard[], 18, FALSE)</f>
        <v>#N/A</v>
      </c>
      <c r="J107" s="9" t="e">
        <f>VLOOKUP($D107, Individual_Pitching___Dashboard[], 20, FALSE)</f>
        <v>#N/A</v>
      </c>
      <c r="K107" s="9" t="e">
        <f>VLOOKUP($D107, Individual_Pitching___Advanced[], 21,FALSE)</f>
        <v>#N/A</v>
      </c>
      <c r="L107" s="9" t="e">
        <f>VLOOKUP($B107, 'Team Per G'!$A$2:$G$31, 7, FALSE)</f>
        <v>#N/A</v>
      </c>
      <c r="M107" s="9" t="e">
        <f>VLOOKUP($B107, 'FanGraphs - Team WAR Projected'!$B$2:$E$31, 3, FALSE)/162</f>
        <v>#N/A</v>
      </c>
      <c r="N107" s="9" t="e">
        <f>VLOOKUP($B107, Team_Pitching___Advanced[[Team]:[xFIP]], 19,FALSE)</f>
        <v>#N/A</v>
      </c>
      <c r="O107" s="9" t="e">
        <f>VLOOKUP($B107, Team_Pitching___Advanced[], 20, FALSE)</f>
        <v>#N/A</v>
      </c>
      <c r="P107" s="9" t="e">
        <f>VLOOKUP($B107, Team_Batting___Dashboard[[Team]:[wOBA]], 16, FALSE)</f>
        <v>#N/A</v>
      </c>
      <c r="Q107" s="9" t="e">
        <f>VLOOKUP($B107, Team_Batting___Advanced[[Team]:[OPS]], 9, FALSE)</f>
        <v>#N/A</v>
      </c>
      <c r="R107" s="9" t="e">
        <f>VLOOKUP($B107, Team_Batting___Advanced[], 19, FALSE)</f>
        <v>#N/A</v>
      </c>
      <c r="S107" s="9" t="e">
        <f>VLOOKUP($B107, 'Team Per G'!$A$2:$G$31, 3, FALSE)</f>
        <v>#N/A</v>
      </c>
      <c r="T107" s="9" t="e">
        <f>VLOOKUP($B107, 'Team Per G'!$A$2:$G$31, 5, FALSE)</f>
        <v>#N/A</v>
      </c>
      <c r="U107" s="9" t="e">
        <f>VLOOKUP($B107, 'Team Per G'!$A$2:$G$31, 4, FALSE)</f>
        <v>#N/A</v>
      </c>
      <c r="V107" s="9" t="e">
        <f>VLOOKUP($B107, Team_Batting___Dashboard[], 22, FALSE)/$F107</f>
        <v>#N/A</v>
      </c>
      <c r="W107" s="9" t="e">
        <f>VLOOKUP($B107, 'FanGraphs - Team WAR Projected'!$B$2:$E$31, 4, FALSE)/162</f>
        <v>#N/A</v>
      </c>
      <c r="X107" s="9" t="e">
        <f>VLOOKUP($B107, FanGraphs_Standings[[Abbreviation]:[2024 Year to Date RS/G]], 6, FALSE)/$F107</f>
        <v>#N/A</v>
      </c>
      <c r="Y107" s="9" t="e">
        <f>VLOOKUP($B107, FanGraphs_Standings[[Abbreviation]:[2024 Projected Full Season RDif]], 19, FALSE)/162</f>
        <v>#N/A</v>
      </c>
      <c r="Z107" s="9" t="e">
        <f>VLOOKUP($B107, FanGraphs_Standings[[Abbreviation]:[2024 Projected Full Season RDif]], 5, FALSE)</f>
        <v>#N/A</v>
      </c>
      <c r="AA107" s="9" t="e">
        <f>VLOOKUP($B107, FanGraphs_Standings[[Abbreviation]:[2024 Projected Full Season W%]], 18, FALSE)</f>
        <v>#N/A</v>
      </c>
      <c r="AB107" s="9" t="e">
        <f>VLOOKUP($B107, 'Home Field Adv'!$A$2:$I$31, 9, FALSE)</f>
        <v>#N/A</v>
      </c>
      <c r="AC107" s="9" t="e">
        <f>VLOOKUP($C107, FanGraphs_Standings[[Abbreviation]:[2024 Year to Date G]], 2, FALSE)</f>
        <v>#N/A</v>
      </c>
      <c r="AD107" s="9" t="e">
        <f>VLOOKUP($E107, 'SP Per G'!$A$2:$D$1380, 3, FALSE)</f>
        <v>#N/A</v>
      </c>
      <c r="AE107" s="9" t="e">
        <f>VLOOKUP($E107, 'SP Per G'!$A$2:$D$1380, 4, FALSE)</f>
        <v>#N/A</v>
      </c>
      <c r="AF107" s="9" t="e">
        <f>VLOOKUP($E107, Individual_Pitching___Dashboard[], 18, FALSE)</f>
        <v>#N/A</v>
      </c>
      <c r="AG107" s="9" t="e">
        <f>VLOOKUP($E107, Individual_Pitching___Dashboard[], 20, FALSE)</f>
        <v>#N/A</v>
      </c>
      <c r="AH107" s="9" t="e">
        <f>VLOOKUP($E107, Individual_Pitching___Advanced[], 21,FALSE)</f>
        <v>#N/A</v>
      </c>
      <c r="AI107" s="9" t="e">
        <f>VLOOKUP($C107, 'Team Per G'!$A$2:$G$31, 7, FALSE)</f>
        <v>#N/A</v>
      </c>
      <c r="AJ107" s="9" t="e">
        <f>VLOOKUP($C107, 'FanGraphs - Team WAR Projected'!$B$2:$E$31, 3, FALSE)/162</f>
        <v>#N/A</v>
      </c>
      <c r="AK107" s="9" t="e">
        <f>VLOOKUP($C107, Team_Pitching___Advanced[[Team]:[xFIP]], 19,FALSE)</f>
        <v>#N/A</v>
      </c>
      <c r="AL107" s="9" t="e">
        <f>VLOOKUP($C107, Team_Pitching___Advanced[], 20, FALSE)</f>
        <v>#N/A</v>
      </c>
      <c r="AM107" s="9" t="e">
        <f>VLOOKUP($C107, Team_Batting___Dashboard[[Team]:[wOBA]], 16, FALSE)</f>
        <v>#N/A</v>
      </c>
      <c r="AN107" s="9" t="e">
        <f>VLOOKUP($C107, Team_Batting___Advanced[[Team]:[OPS]], 9, FALSE)</f>
        <v>#N/A</v>
      </c>
      <c r="AO107" s="9" t="e">
        <f>VLOOKUP($C107, Team_Batting___Advanced[], 19, FALSE)</f>
        <v>#N/A</v>
      </c>
      <c r="AP107" s="9" t="e">
        <f>VLOOKUP($C107, 'Team Per G'!$A$2:$G$31, 3, FALSE)</f>
        <v>#N/A</v>
      </c>
      <c r="AQ107" s="9" t="e">
        <f>VLOOKUP($C107, 'Team Per G'!$A$2:$G$31, 5, FALSE)</f>
        <v>#N/A</v>
      </c>
      <c r="AR107" s="9" t="e">
        <f>VLOOKUP($C107, 'Team Per G'!$A$2:$G$31, 4, FALSE)</f>
        <v>#N/A</v>
      </c>
      <c r="AS107" s="9" t="e">
        <f>VLOOKUP($C107, Team_Batting___Dashboard[], 22, FALSE)/$AC107</f>
        <v>#N/A</v>
      </c>
      <c r="AT107" s="9" t="e">
        <f>VLOOKUP($C107, 'FanGraphs - Team WAR Projected'!$B$2:$E$31, 4, FALSE)/162</f>
        <v>#N/A</v>
      </c>
      <c r="AU107" s="9" t="e">
        <f>VLOOKUP($C107, FanGraphs_Standings[[Abbreviation]:[2024 Year to Date RS/G]], 6, FALSE)/$AC107</f>
        <v>#N/A</v>
      </c>
      <c r="AV107" s="9" t="e">
        <f>VLOOKUP($C107, FanGraphs_Standings[[Abbreviation]:[2024 Projected Full Season RDif]], 19, FALSE)/162</f>
        <v>#N/A</v>
      </c>
      <c r="AW107" s="9" t="e">
        <f>VLOOKUP($C107, FanGraphs_Standings[[Abbreviation]:[2024 Projected Full Season RDif]], 5, FALSE)</f>
        <v>#N/A</v>
      </c>
      <c r="AX107" s="9" t="e">
        <f>VLOOKUP($C107, FanGraphs_Standings[[Abbreviation]:[2024 Projected Full Season W%]], 18, FALSE)</f>
        <v>#N/A</v>
      </c>
      <c r="AY107" s="9" t="e">
        <f>VLOOKUP($C107, 'Home Field Adv'!$A$2:$K$31, 11, FALSE)</f>
        <v>#N/A</v>
      </c>
      <c r="BB107" s="5" t="str">
        <f t="shared" si="4"/>
        <v/>
      </c>
      <c r="BC107" s="5" t="str">
        <f t="shared" si="5"/>
        <v/>
      </c>
      <c r="BD107" s="5" t="str">
        <f t="shared" si="6"/>
        <v/>
      </c>
    </row>
    <row r="108" spans="6:56" x14ac:dyDescent="0.45">
      <c r="F108" s="9" t="e">
        <f>VLOOKUP($B108, FanGraphs_Standings[[Abbreviation]:[2024 Year to Date G]], 2, FALSE)</f>
        <v>#N/A</v>
      </c>
      <c r="G108" s="9" t="e">
        <f>IF(ISERR(VLOOKUP($D108, 'SP Per G'!$A$2:$D$1380, 3, FALSE)), L108, VLOOKUP($D108, 'SP Per G'!$A$2:$D$1380, 3, FALSE))</f>
        <v>#N/A</v>
      </c>
      <c r="H108" s="9" t="e">
        <f>VLOOKUP($D108, 'SP Per G'!$A$2:$D$1380, 4, FALSE)</f>
        <v>#N/A</v>
      </c>
      <c r="I108" s="9" t="e">
        <f>VLOOKUP($D108, Individual_Pitching___Dashboard[], 18, FALSE)</f>
        <v>#N/A</v>
      </c>
      <c r="J108" s="9" t="e">
        <f>VLOOKUP($D108, Individual_Pitching___Dashboard[], 20, FALSE)</f>
        <v>#N/A</v>
      </c>
      <c r="K108" s="9" t="e">
        <f>VLOOKUP($D108, Individual_Pitching___Advanced[], 21,FALSE)</f>
        <v>#N/A</v>
      </c>
      <c r="L108" s="9" t="e">
        <f>VLOOKUP($B108, 'Team Per G'!$A$2:$G$31, 7, FALSE)</f>
        <v>#N/A</v>
      </c>
      <c r="M108" s="9" t="e">
        <f>VLOOKUP($B108, 'FanGraphs - Team WAR Projected'!$B$2:$E$31, 3, FALSE)/162</f>
        <v>#N/A</v>
      </c>
      <c r="N108" s="9" t="e">
        <f>VLOOKUP($B108, Team_Pitching___Advanced[[Team]:[xFIP]], 19,FALSE)</f>
        <v>#N/A</v>
      </c>
      <c r="O108" s="9" t="e">
        <f>VLOOKUP($B108, Team_Pitching___Advanced[], 20, FALSE)</f>
        <v>#N/A</v>
      </c>
      <c r="P108" s="9" t="e">
        <f>VLOOKUP($B108, Team_Batting___Dashboard[[Team]:[wOBA]], 16, FALSE)</f>
        <v>#N/A</v>
      </c>
      <c r="Q108" s="9" t="e">
        <f>VLOOKUP($B108, Team_Batting___Advanced[[Team]:[OPS]], 9, FALSE)</f>
        <v>#N/A</v>
      </c>
      <c r="R108" s="9" t="e">
        <f>VLOOKUP($B108, Team_Batting___Advanced[], 19, FALSE)</f>
        <v>#N/A</v>
      </c>
      <c r="S108" s="9" t="e">
        <f>VLOOKUP($B108, 'Team Per G'!$A$2:$G$31, 3, FALSE)</f>
        <v>#N/A</v>
      </c>
      <c r="T108" s="9" t="e">
        <f>VLOOKUP($B108, 'Team Per G'!$A$2:$G$31, 5, FALSE)</f>
        <v>#N/A</v>
      </c>
      <c r="U108" s="9" t="e">
        <f>VLOOKUP($B108, 'Team Per G'!$A$2:$G$31, 4, FALSE)</f>
        <v>#N/A</v>
      </c>
      <c r="V108" s="9" t="e">
        <f>VLOOKUP($B108, Team_Batting___Dashboard[], 22, FALSE)/$F108</f>
        <v>#N/A</v>
      </c>
      <c r="W108" s="9" t="e">
        <f>VLOOKUP($B108, 'FanGraphs - Team WAR Projected'!$B$2:$E$31, 4, FALSE)/162</f>
        <v>#N/A</v>
      </c>
      <c r="X108" s="9" t="e">
        <f>VLOOKUP($B108, FanGraphs_Standings[[Abbreviation]:[2024 Year to Date RS/G]], 6, FALSE)/$F108</f>
        <v>#N/A</v>
      </c>
      <c r="Y108" s="9" t="e">
        <f>VLOOKUP($B108, FanGraphs_Standings[[Abbreviation]:[2024 Projected Full Season RDif]], 19, FALSE)/162</f>
        <v>#N/A</v>
      </c>
      <c r="Z108" s="9" t="e">
        <f>VLOOKUP($B108, FanGraphs_Standings[[Abbreviation]:[2024 Projected Full Season RDif]], 5, FALSE)</f>
        <v>#N/A</v>
      </c>
      <c r="AA108" s="9" t="e">
        <f>VLOOKUP($B108, FanGraphs_Standings[[Abbreviation]:[2024 Projected Full Season W%]], 18, FALSE)</f>
        <v>#N/A</v>
      </c>
      <c r="AB108" s="9" t="e">
        <f>VLOOKUP($B108, 'Home Field Adv'!$A$2:$I$31, 9, FALSE)</f>
        <v>#N/A</v>
      </c>
      <c r="AC108" s="9" t="e">
        <f>VLOOKUP($C108, FanGraphs_Standings[[Abbreviation]:[2024 Year to Date G]], 2, FALSE)</f>
        <v>#N/A</v>
      </c>
      <c r="AD108" s="9" t="e">
        <f>VLOOKUP($E108, 'SP Per G'!$A$2:$D$1380, 3, FALSE)</f>
        <v>#N/A</v>
      </c>
      <c r="AE108" s="9" t="e">
        <f>VLOOKUP($E108, 'SP Per G'!$A$2:$D$1380, 4, FALSE)</f>
        <v>#N/A</v>
      </c>
      <c r="AF108" s="9" t="e">
        <f>VLOOKUP($E108, Individual_Pitching___Dashboard[], 18, FALSE)</f>
        <v>#N/A</v>
      </c>
      <c r="AG108" s="9" t="e">
        <f>VLOOKUP($E108, Individual_Pitching___Dashboard[], 20, FALSE)</f>
        <v>#N/A</v>
      </c>
      <c r="AH108" s="9" t="e">
        <f>VLOOKUP($E108, Individual_Pitching___Advanced[], 21,FALSE)</f>
        <v>#N/A</v>
      </c>
      <c r="AI108" s="9" t="e">
        <f>VLOOKUP($C108, 'Team Per G'!$A$2:$G$31, 7, FALSE)</f>
        <v>#N/A</v>
      </c>
      <c r="AJ108" s="9" t="e">
        <f>VLOOKUP($C108, 'FanGraphs - Team WAR Projected'!$B$2:$E$31, 3, FALSE)/162</f>
        <v>#N/A</v>
      </c>
      <c r="AK108" s="9" t="e">
        <f>VLOOKUP($C108, Team_Pitching___Advanced[[Team]:[xFIP]], 19,FALSE)</f>
        <v>#N/A</v>
      </c>
      <c r="AL108" s="9" t="e">
        <f>VLOOKUP($C108, Team_Pitching___Advanced[], 20, FALSE)</f>
        <v>#N/A</v>
      </c>
      <c r="AM108" s="9" t="e">
        <f>VLOOKUP($C108, Team_Batting___Dashboard[[Team]:[wOBA]], 16, FALSE)</f>
        <v>#N/A</v>
      </c>
      <c r="AN108" s="9" t="e">
        <f>VLOOKUP($C108, Team_Batting___Advanced[[Team]:[OPS]], 9, FALSE)</f>
        <v>#N/A</v>
      </c>
      <c r="AO108" s="9" t="e">
        <f>VLOOKUP($C108, Team_Batting___Advanced[], 19, FALSE)</f>
        <v>#N/A</v>
      </c>
      <c r="AP108" s="9" t="e">
        <f>VLOOKUP($C108, 'Team Per G'!$A$2:$G$31, 3, FALSE)</f>
        <v>#N/A</v>
      </c>
      <c r="AQ108" s="9" t="e">
        <f>VLOOKUP($C108, 'Team Per G'!$A$2:$G$31, 5, FALSE)</f>
        <v>#N/A</v>
      </c>
      <c r="AR108" s="9" t="e">
        <f>VLOOKUP($C108, 'Team Per G'!$A$2:$G$31, 4, FALSE)</f>
        <v>#N/A</v>
      </c>
      <c r="AS108" s="9" t="e">
        <f>VLOOKUP($C108, Team_Batting___Dashboard[], 22, FALSE)/$AC108</f>
        <v>#N/A</v>
      </c>
      <c r="AT108" s="9" t="e">
        <f>VLOOKUP($C108, 'FanGraphs - Team WAR Projected'!$B$2:$E$31, 4, FALSE)/162</f>
        <v>#N/A</v>
      </c>
      <c r="AU108" s="9" t="e">
        <f>VLOOKUP($C108, FanGraphs_Standings[[Abbreviation]:[2024 Year to Date RS/G]], 6, FALSE)/$AC108</f>
        <v>#N/A</v>
      </c>
      <c r="AV108" s="9" t="e">
        <f>VLOOKUP($C108, FanGraphs_Standings[[Abbreviation]:[2024 Projected Full Season RDif]], 19, FALSE)/162</f>
        <v>#N/A</v>
      </c>
      <c r="AW108" s="9" t="e">
        <f>VLOOKUP($C108, FanGraphs_Standings[[Abbreviation]:[2024 Projected Full Season RDif]], 5, FALSE)</f>
        <v>#N/A</v>
      </c>
      <c r="AX108" s="9" t="e">
        <f>VLOOKUP($C108, FanGraphs_Standings[[Abbreviation]:[2024 Projected Full Season W%]], 18, FALSE)</f>
        <v>#N/A</v>
      </c>
      <c r="AY108" s="9" t="e">
        <f>VLOOKUP($C108, 'Home Field Adv'!$A$2:$K$31, 11, FALSE)</f>
        <v>#N/A</v>
      </c>
      <c r="BB108" s="5" t="str">
        <f t="shared" si="4"/>
        <v/>
      </c>
      <c r="BC108" s="5" t="str">
        <f t="shared" si="5"/>
        <v/>
      </c>
      <c r="BD108" s="5" t="str">
        <f t="shared" si="6"/>
        <v/>
      </c>
    </row>
    <row r="109" spans="6:56" x14ac:dyDescent="0.45">
      <c r="F109" s="9" t="e">
        <f>VLOOKUP($B109, FanGraphs_Standings[[Abbreviation]:[2024 Year to Date G]], 2, FALSE)</f>
        <v>#N/A</v>
      </c>
      <c r="G109" s="9" t="e">
        <f>IF(ISERR(VLOOKUP($D109, 'SP Per G'!$A$2:$D$1380, 3, FALSE)), L109, VLOOKUP($D109, 'SP Per G'!$A$2:$D$1380, 3, FALSE))</f>
        <v>#N/A</v>
      </c>
      <c r="H109" s="9" t="e">
        <f>VLOOKUP($D109, 'SP Per G'!$A$2:$D$1380, 4, FALSE)</f>
        <v>#N/A</v>
      </c>
      <c r="I109" s="9" t="e">
        <f>VLOOKUP($D109, Individual_Pitching___Dashboard[], 18, FALSE)</f>
        <v>#N/A</v>
      </c>
      <c r="J109" s="9" t="e">
        <f>VLOOKUP($D109, Individual_Pitching___Dashboard[], 20, FALSE)</f>
        <v>#N/A</v>
      </c>
      <c r="K109" s="9" t="e">
        <f>VLOOKUP($D109, Individual_Pitching___Advanced[], 21,FALSE)</f>
        <v>#N/A</v>
      </c>
      <c r="L109" s="9" t="e">
        <f>VLOOKUP($B109, 'Team Per G'!$A$2:$G$31, 7, FALSE)</f>
        <v>#N/A</v>
      </c>
      <c r="M109" s="9" t="e">
        <f>VLOOKUP($B109, 'FanGraphs - Team WAR Projected'!$B$2:$E$31, 3, FALSE)/162</f>
        <v>#N/A</v>
      </c>
      <c r="N109" s="9" t="e">
        <f>VLOOKUP($B109, Team_Pitching___Advanced[[Team]:[xFIP]], 19,FALSE)</f>
        <v>#N/A</v>
      </c>
      <c r="O109" s="9" t="e">
        <f>VLOOKUP($B109, Team_Pitching___Advanced[], 20, FALSE)</f>
        <v>#N/A</v>
      </c>
      <c r="P109" s="9" t="e">
        <f>VLOOKUP($B109, Team_Batting___Dashboard[[Team]:[wOBA]], 16, FALSE)</f>
        <v>#N/A</v>
      </c>
      <c r="Q109" s="9" t="e">
        <f>VLOOKUP($B109, Team_Batting___Advanced[[Team]:[OPS]], 9, FALSE)</f>
        <v>#N/A</v>
      </c>
      <c r="R109" s="9" t="e">
        <f>VLOOKUP($B109, Team_Batting___Advanced[], 19, FALSE)</f>
        <v>#N/A</v>
      </c>
      <c r="S109" s="9" t="e">
        <f>VLOOKUP($B109, 'Team Per G'!$A$2:$G$31, 3, FALSE)</f>
        <v>#N/A</v>
      </c>
      <c r="T109" s="9" t="e">
        <f>VLOOKUP($B109, 'Team Per G'!$A$2:$G$31, 5, FALSE)</f>
        <v>#N/A</v>
      </c>
      <c r="U109" s="9" t="e">
        <f>VLOOKUP($B109, 'Team Per G'!$A$2:$G$31, 4, FALSE)</f>
        <v>#N/A</v>
      </c>
      <c r="V109" s="9" t="e">
        <f>VLOOKUP($B109, Team_Batting___Dashboard[], 22, FALSE)/$F109</f>
        <v>#N/A</v>
      </c>
      <c r="W109" s="9" t="e">
        <f>VLOOKUP($B109, 'FanGraphs - Team WAR Projected'!$B$2:$E$31, 4, FALSE)/162</f>
        <v>#N/A</v>
      </c>
      <c r="X109" s="9" t="e">
        <f>VLOOKUP($B109, FanGraphs_Standings[[Abbreviation]:[2024 Year to Date RS/G]], 6, FALSE)/$F109</f>
        <v>#N/A</v>
      </c>
      <c r="Y109" s="9" t="e">
        <f>VLOOKUP($B109, FanGraphs_Standings[[Abbreviation]:[2024 Projected Full Season RDif]], 19, FALSE)/162</f>
        <v>#N/A</v>
      </c>
      <c r="Z109" s="9" t="e">
        <f>VLOOKUP($B109, FanGraphs_Standings[[Abbreviation]:[2024 Projected Full Season RDif]], 5, FALSE)</f>
        <v>#N/A</v>
      </c>
      <c r="AA109" s="9" t="e">
        <f>VLOOKUP($B109, FanGraphs_Standings[[Abbreviation]:[2024 Projected Full Season W%]], 18, FALSE)</f>
        <v>#N/A</v>
      </c>
      <c r="AB109" s="9" t="e">
        <f>VLOOKUP($B109, 'Home Field Adv'!$A$2:$I$31, 9, FALSE)</f>
        <v>#N/A</v>
      </c>
      <c r="AC109" s="9" t="e">
        <f>VLOOKUP($C109, FanGraphs_Standings[[Abbreviation]:[2024 Year to Date G]], 2, FALSE)</f>
        <v>#N/A</v>
      </c>
      <c r="AD109" s="9" t="e">
        <f>VLOOKUP($E109, 'SP Per G'!$A$2:$D$1380, 3, FALSE)</f>
        <v>#N/A</v>
      </c>
      <c r="AE109" s="9" t="e">
        <f>VLOOKUP($E109, 'SP Per G'!$A$2:$D$1380, 4, FALSE)</f>
        <v>#N/A</v>
      </c>
      <c r="AF109" s="9" t="e">
        <f>VLOOKUP($E109, Individual_Pitching___Dashboard[], 18, FALSE)</f>
        <v>#N/A</v>
      </c>
      <c r="AG109" s="9" t="e">
        <f>VLOOKUP($E109, Individual_Pitching___Dashboard[], 20, FALSE)</f>
        <v>#N/A</v>
      </c>
      <c r="AH109" s="9" t="e">
        <f>VLOOKUP($E109, Individual_Pitching___Advanced[], 21,FALSE)</f>
        <v>#N/A</v>
      </c>
      <c r="AI109" s="9" t="e">
        <f>VLOOKUP($C109, 'Team Per G'!$A$2:$G$31, 7, FALSE)</f>
        <v>#N/A</v>
      </c>
      <c r="AJ109" s="9" t="e">
        <f>VLOOKUP($C109, 'FanGraphs - Team WAR Projected'!$B$2:$E$31, 3, FALSE)/162</f>
        <v>#N/A</v>
      </c>
      <c r="AK109" s="9" t="e">
        <f>VLOOKUP($C109, Team_Pitching___Advanced[[Team]:[xFIP]], 19,FALSE)</f>
        <v>#N/A</v>
      </c>
      <c r="AL109" s="9" t="e">
        <f>VLOOKUP($C109, Team_Pitching___Advanced[], 20, FALSE)</f>
        <v>#N/A</v>
      </c>
      <c r="AM109" s="9" t="e">
        <f>VLOOKUP($C109, Team_Batting___Dashboard[[Team]:[wOBA]], 16, FALSE)</f>
        <v>#N/A</v>
      </c>
      <c r="AN109" s="9" t="e">
        <f>VLOOKUP($C109, Team_Batting___Advanced[[Team]:[OPS]], 9, FALSE)</f>
        <v>#N/A</v>
      </c>
      <c r="AO109" s="9" t="e">
        <f>VLOOKUP($C109, Team_Batting___Advanced[], 19, FALSE)</f>
        <v>#N/A</v>
      </c>
      <c r="AP109" s="9" t="e">
        <f>VLOOKUP($C109, 'Team Per G'!$A$2:$G$31, 3, FALSE)</f>
        <v>#N/A</v>
      </c>
      <c r="AQ109" s="9" t="e">
        <f>VLOOKUP($C109, 'Team Per G'!$A$2:$G$31, 5, FALSE)</f>
        <v>#N/A</v>
      </c>
      <c r="AR109" s="9" t="e">
        <f>VLOOKUP($C109, 'Team Per G'!$A$2:$G$31, 4, FALSE)</f>
        <v>#N/A</v>
      </c>
      <c r="AS109" s="9" t="e">
        <f>VLOOKUP($C109, Team_Batting___Dashboard[], 22, FALSE)/$AC109</f>
        <v>#N/A</v>
      </c>
      <c r="AT109" s="9" t="e">
        <f>VLOOKUP($C109, 'FanGraphs - Team WAR Projected'!$B$2:$E$31, 4, FALSE)/162</f>
        <v>#N/A</v>
      </c>
      <c r="AU109" s="9" t="e">
        <f>VLOOKUP($C109, FanGraphs_Standings[[Abbreviation]:[2024 Year to Date RS/G]], 6, FALSE)/$AC109</f>
        <v>#N/A</v>
      </c>
      <c r="AV109" s="9" t="e">
        <f>VLOOKUP($C109, FanGraphs_Standings[[Abbreviation]:[2024 Projected Full Season RDif]], 19, FALSE)/162</f>
        <v>#N/A</v>
      </c>
      <c r="AW109" s="9" t="e">
        <f>VLOOKUP($C109, FanGraphs_Standings[[Abbreviation]:[2024 Projected Full Season RDif]], 5, FALSE)</f>
        <v>#N/A</v>
      </c>
      <c r="AX109" s="9" t="e">
        <f>VLOOKUP($C109, FanGraphs_Standings[[Abbreviation]:[2024 Projected Full Season W%]], 18, FALSE)</f>
        <v>#N/A</v>
      </c>
      <c r="AY109" s="9" t="e">
        <f>VLOOKUP($C109, 'Home Field Adv'!$A$2:$K$31, 11, FALSE)</f>
        <v>#N/A</v>
      </c>
      <c r="BB109" s="5" t="str">
        <f t="shared" si="4"/>
        <v/>
      </c>
      <c r="BC109" s="5" t="str">
        <f t="shared" si="5"/>
        <v/>
      </c>
      <c r="BD109" s="5" t="str">
        <f t="shared" si="6"/>
        <v/>
      </c>
    </row>
    <row r="110" spans="6:56" x14ac:dyDescent="0.45">
      <c r="F110" s="9" t="e">
        <f>VLOOKUP($B110, FanGraphs_Standings[[Abbreviation]:[2024 Year to Date G]], 2, FALSE)</f>
        <v>#N/A</v>
      </c>
      <c r="G110" s="9" t="e">
        <f>IF(ISERR(VLOOKUP($D110, 'SP Per G'!$A$2:$D$1380, 3, FALSE)), L110, VLOOKUP($D110, 'SP Per G'!$A$2:$D$1380, 3, FALSE))</f>
        <v>#N/A</v>
      </c>
      <c r="H110" s="9" t="e">
        <f>VLOOKUP($D110, 'SP Per G'!$A$2:$D$1380, 4, FALSE)</f>
        <v>#N/A</v>
      </c>
      <c r="I110" s="9" t="e">
        <f>VLOOKUP($D110, Individual_Pitching___Dashboard[], 18, FALSE)</f>
        <v>#N/A</v>
      </c>
      <c r="J110" s="9" t="e">
        <f>VLOOKUP($D110, Individual_Pitching___Dashboard[], 20, FALSE)</f>
        <v>#N/A</v>
      </c>
      <c r="K110" s="9" t="e">
        <f>VLOOKUP($D110, Individual_Pitching___Advanced[], 21,FALSE)</f>
        <v>#N/A</v>
      </c>
      <c r="L110" s="9" t="e">
        <f>VLOOKUP($B110, 'Team Per G'!$A$2:$G$31, 7, FALSE)</f>
        <v>#N/A</v>
      </c>
      <c r="M110" s="9" t="e">
        <f>VLOOKUP($B110, 'FanGraphs - Team WAR Projected'!$B$2:$E$31, 3, FALSE)/162</f>
        <v>#N/A</v>
      </c>
      <c r="N110" s="9" t="e">
        <f>VLOOKUP($B110, Team_Pitching___Advanced[[Team]:[xFIP]], 19,FALSE)</f>
        <v>#N/A</v>
      </c>
      <c r="O110" s="9" t="e">
        <f>VLOOKUP($B110, Team_Pitching___Advanced[], 20, FALSE)</f>
        <v>#N/A</v>
      </c>
      <c r="P110" s="9" t="e">
        <f>VLOOKUP($B110, Team_Batting___Dashboard[[Team]:[wOBA]], 16, FALSE)</f>
        <v>#N/A</v>
      </c>
      <c r="Q110" s="9" t="e">
        <f>VLOOKUP($B110, Team_Batting___Advanced[[Team]:[OPS]], 9, FALSE)</f>
        <v>#N/A</v>
      </c>
      <c r="R110" s="9" t="e">
        <f>VLOOKUP($B110, Team_Batting___Advanced[], 19, FALSE)</f>
        <v>#N/A</v>
      </c>
      <c r="S110" s="9" t="e">
        <f>VLOOKUP($B110, 'Team Per G'!$A$2:$G$31, 3, FALSE)</f>
        <v>#N/A</v>
      </c>
      <c r="T110" s="9" t="e">
        <f>VLOOKUP($B110, 'Team Per G'!$A$2:$G$31, 5, FALSE)</f>
        <v>#N/A</v>
      </c>
      <c r="U110" s="9" t="e">
        <f>VLOOKUP($B110, 'Team Per G'!$A$2:$G$31, 4, FALSE)</f>
        <v>#N/A</v>
      </c>
      <c r="V110" s="9" t="e">
        <f>VLOOKUP($B110, Team_Batting___Dashboard[], 22, FALSE)/$F110</f>
        <v>#N/A</v>
      </c>
      <c r="W110" s="9" t="e">
        <f>VLOOKUP($B110, 'FanGraphs - Team WAR Projected'!$B$2:$E$31, 4, FALSE)/162</f>
        <v>#N/A</v>
      </c>
      <c r="X110" s="9" t="e">
        <f>VLOOKUP($B110, FanGraphs_Standings[[Abbreviation]:[2024 Year to Date RS/G]], 6, FALSE)/$F110</f>
        <v>#N/A</v>
      </c>
      <c r="Y110" s="9" t="e">
        <f>VLOOKUP($B110, FanGraphs_Standings[[Abbreviation]:[2024 Projected Full Season RDif]], 19, FALSE)/162</f>
        <v>#N/A</v>
      </c>
      <c r="Z110" s="9" t="e">
        <f>VLOOKUP($B110, FanGraphs_Standings[[Abbreviation]:[2024 Projected Full Season RDif]], 5, FALSE)</f>
        <v>#N/A</v>
      </c>
      <c r="AA110" s="9" t="e">
        <f>VLOOKUP($B110, FanGraphs_Standings[[Abbreviation]:[2024 Projected Full Season W%]], 18, FALSE)</f>
        <v>#N/A</v>
      </c>
      <c r="AB110" s="9" t="e">
        <f>VLOOKUP($B110, 'Home Field Adv'!$A$2:$I$31, 9, FALSE)</f>
        <v>#N/A</v>
      </c>
      <c r="AC110" s="9" t="e">
        <f>VLOOKUP($C110, FanGraphs_Standings[[Abbreviation]:[2024 Year to Date G]], 2, FALSE)</f>
        <v>#N/A</v>
      </c>
      <c r="AD110" s="9" t="e">
        <f>VLOOKUP($E110, 'SP Per G'!$A$2:$D$1380, 3, FALSE)</f>
        <v>#N/A</v>
      </c>
      <c r="AE110" s="9" t="e">
        <f>VLOOKUP($E110, 'SP Per G'!$A$2:$D$1380, 4, FALSE)</f>
        <v>#N/A</v>
      </c>
      <c r="AF110" s="9" t="e">
        <f>VLOOKUP($E110, Individual_Pitching___Dashboard[], 18, FALSE)</f>
        <v>#N/A</v>
      </c>
      <c r="AG110" s="9" t="e">
        <f>VLOOKUP($E110, Individual_Pitching___Dashboard[], 20, FALSE)</f>
        <v>#N/A</v>
      </c>
      <c r="AH110" s="9" t="e">
        <f>VLOOKUP($E110, Individual_Pitching___Advanced[], 21,FALSE)</f>
        <v>#N/A</v>
      </c>
      <c r="AI110" s="9" t="e">
        <f>VLOOKUP($C110, 'Team Per G'!$A$2:$G$31, 7, FALSE)</f>
        <v>#N/A</v>
      </c>
      <c r="AJ110" s="9" t="e">
        <f>VLOOKUP($C110, 'FanGraphs - Team WAR Projected'!$B$2:$E$31, 3, FALSE)/162</f>
        <v>#N/A</v>
      </c>
      <c r="AK110" s="9" t="e">
        <f>VLOOKUP($C110, Team_Pitching___Advanced[[Team]:[xFIP]], 19,FALSE)</f>
        <v>#N/A</v>
      </c>
      <c r="AL110" s="9" t="e">
        <f>VLOOKUP($C110, Team_Pitching___Advanced[], 20, FALSE)</f>
        <v>#N/A</v>
      </c>
      <c r="AM110" s="9" t="e">
        <f>VLOOKUP($C110, Team_Batting___Dashboard[[Team]:[wOBA]], 16, FALSE)</f>
        <v>#N/A</v>
      </c>
      <c r="AN110" s="9" t="e">
        <f>VLOOKUP($C110, Team_Batting___Advanced[[Team]:[OPS]], 9, FALSE)</f>
        <v>#N/A</v>
      </c>
      <c r="AO110" s="9" t="e">
        <f>VLOOKUP($C110, Team_Batting___Advanced[], 19, FALSE)</f>
        <v>#N/A</v>
      </c>
      <c r="AP110" s="9" t="e">
        <f>VLOOKUP($C110, 'Team Per G'!$A$2:$G$31, 3, FALSE)</f>
        <v>#N/A</v>
      </c>
      <c r="AQ110" s="9" t="e">
        <f>VLOOKUP($C110, 'Team Per G'!$A$2:$G$31, 5, FALSE)</f>
        <v>#N/A</v>
      </c>
      <c r="AR110" s="9" t="e">
        <f>VLOOKUP($C110, 'Team Per G'!$A$2:$G$31, 4, FALSE)</f>
        <v>#N/A</v>
      </c>
      <c r="AS110" s="9" t="e">
        <f>VLOOKUP($C110, Team_Batting___Dashboard[], 22, FALSE)/$AC110</f>
        <v>#N/A</v>
      </c>
      <c r="AT110" s="9" t="e">
        <f>VLOOKUP($C110, 'FanGraphs - Team WAR Projected'!$B$2:$E$31, 4, FALSE)/162</f>
        <v>#N/A</v>
      </c>
      <c r="AU110" s="9" t="e">
        <f>VLOOKUP($C110, FanGraphs_Standings[[Abbreviation]:[2024 Year to Date RS/G]], 6, FALSE)/$AC110</f>
        <v>#N/A</v>
      </c>
      <c r="AV110" s="9" t="e">
        <f>VLOOKUP($C110, FanGraphs_Standings[[Abbreviation]:[2024 Projected Full Season RDif]], 19, FALSE)/162</f>
        <v>#N/A</v>
      </c>
      <c r="AW110" s="9" t="e">
        <f>VLOOKUP($C110, FanGraphs_Standings[[Abbreviation]:[2024 Projected Full Season RDif]], 5, FALSE)</f>
        <v>#N/A</v>
      </c>
      <c r="AX110" s="9" t="e">
        <f>VLOOKUP($C110, FanGraphs_Standings[[Abbreviation]:[2024 Projected Full Season W%]], 18, FALSE)</f>
        <v>#N/A</v>
      </c>
      <c r="AY110" s="9" t="e">
        <f>VLOOKUP($C110, 'Home Field Adv'!$A$2:$K$31, 11, FALSE)</f>
        <v>#N/A</v>
      </c>
      <c r="BB110" s="5" t="str">
        <f t="shared" si="4"/>
        <v/>
      </c>
      <c r="BC110" s="5" t="str">
        <f t="shared" si="5"/>
        <v/>
      </c>
      <c r="BD110" s="5" t="str">
        <f t="shared" si="6"/>
        <v/>
      </c>
    </row>
    <row r="111" spans="6:56" x14ac:dyDescent="0.45">
      <c r="F111" s="9" t="e">
        <f>VLOOKUP($B111, FanGraphs_Standings[[Abbreviation]:[2024 Year to Date G]], 2, FALSE)</f>
        <v>#N/A</v>
      </c>
      <c r="G111" s="9" t="e">
        <f>IF(ISERR(VLOOKUP($D111, 'SP Per G'!$A$2:$D$1380, 3, FALSE)), L111, VLOOKUP($D111, 'SP Per G'!$A$2:$D$1380, 3, FALSE))</f>
        <v>#N/A</v>
      </c>
      <c r="H111" s="9" t="e">
        <f>VLOOKUP($D111, 'SP Per G'!$A$2:$D$1380, 4, FALSE)</f>
        <v>#N/A</v>
      </c>
      <c r="I111" s="9" t="e">
        <f>VLOOKUP($D111, Individual_Pitching___Dashboard[], 18, FALSE)</f>
        <v>#N/A</v>
      </c>
      <c r="J111" s="9" t="e">
        <f>VLOOKUP($D111, Individual_Pitching___Dashboard[], 20, FALSE)</f>
        <v>#N/A</v>
      </c>
      <c r="K111" s="9" t="e">
        <f>VLOOKUP($D111, Individual_Pitching___Advanced[], 21,FALSE)</f>
        <v>#N/A</v>
      </c>
      <c r="L111" s="9" t="e">
        <f>VLOOKUP($B111, 'Team Per G'!$A$2:$G$31, 7, FALSE)</f>
        <v>#N/A</v>
      </c>
      <c r="M111" s="9" t="e">
        <f>VLOOKUP($B111, 'FanGraphs - Team WAR Projected'!$B$2:$E$31, 3, FALSE)/162</f>
        <v>#N/A</v>
      </c>
      <c r="N111" s="9" t="e">
        <f>VLOOKUP($B111, Team_Pitching___Advanced[[Team]:[xFIP]], 19,FALSE)</f>
        <v>#N/A</v>
      </c>
      <c r="O111" s="9" t="e">
        <f>VLOOKUP($B111, Team_Pitching___Advanced[], 20, FALSE)</f>
        <v>#N/A</v>
      </c>
      <c r="P111" s="9" t="e">
        <f>VLOOKUP($B111, Team_Batting___Dashboard[[Team]:[wOBA]], 16, FALSE)</f>
        <v>#N/A</v>
      </c>
      <c r="Q111" s="9" t="e">
        <f>VLOOKUP($B111, Team_Batting___Advanced[[Team]:[OPS]], 9, FALSE)</f>
        <v>#N/A</v>
      </c>
      <c r="R111" s="9" t="e">
        <f>VLOOKUP($B111, Team_Batting___Advanced[], 19, FALSE)</f>
        <v>#N/A</v>
      </c>
      <c r="S111" s="9" t="e">
        <f>VLOOKUP($B111, 'Team Per G'!$A$2:$G$31, 3, FALSE)</f>
        <v>#N/A</v>
      </c>
      <c r="T111" s="9" t="e">
        <f>VLOOKUP($B111, 'Team Per G'!$A$2:$G$31, 5, FALSE)</f>
        <v>#N/A</v>
      </c>
      <c r="U111" s="9" t="e">
        <f>VLOOKUP($B111, 'Team Per G'!$A$2:$G$31, 4, FALSE)</f>
        <v>#N/A</v>
      </c>
      <c r="V111" s="9" t="e">
        <f>VLOOKUP($B111, Team_Batting___Dashboard[], 22, FALSE)/$F111</f>
        <v>#N/A</v>
      </c>
      <c r="W111" s="9" t="e">
        <f>VLOOKUP($B111, 'FanGraphs - Team WAR Projected'!$B$2:$E$31, 4, FALSE)/162</f>
        <v>#N/A</v>
      </c>
      <c r="X111" s="9" t="e">
        <f>VLOOKUP($B111, FanGraphs_Standings[[Abbreviation]:[2024 Year to Date RS/G]], 6, FALSE)/$F111</f>
        <v>#N/A</v>
      </c>
      <c r="Y111" s="9" t="e">
        <f>VLOOKUP($B111, FanGraphs_Standings[[Abbreviation]:[2024 Projected Full Season RDif]], 19, FALSE)/162</f>
        <v>#N/A</v>
      </c>
      <c r="Z111" s="9" t="e">
        <f>VLOOKUP($B111, FanGraphs_Standings[[Abbreviation]:[2024 Projected Full Season RDif]], 5, FALSE)</f>
        <v>#N/A</v>
      </c>
      <c r="AA111" s="9" t="e">
        <f>VLOOKUP($B111, FanGraphs_Standings[[Abbreviation]:[2024 Projected Full Season W%]], 18, FALSE)</f>
        <v>#N/A</v>
      </c>
      <c r="AB111" s="9" t="e">
        <f>VLOOKUP($B111, 'Home Field Adv'!$A$2:$I$31, 9, FALSE)</f>
        <v>#N/A</v>
      </c>
      <c r="AC111" s="9" t="e">
        <f>VLOOKUP($C111, FanGraphs_Standings[[Abbreviation]:[2024 Year to Date G]], 2, FALSE)</f>
        <v>#N/A</v>
      </c>
      <c r="AD111" s="9" t="e">
        <f>VLOOKUP($E111, 'SP Per G'!$A$2:$D$1380, 3, FALSE)</f>
        <v>#N/A</v>
      </c>
      <c r="AE111" s="9" t="e">
        <f>VLOOKUP($E111, 'SP Per G'!$A$2:$D$1380, 4, FALSE)</f>
        <v>#N/A</v>
      </c>
      <c r="AF111" s="9" t="e">
        <f>VLOOKUP($E111, Individual_Pitching___Dashboard[], 18, FALSE)</f>
        <v>#N/A</v>
      </c>
      <c r="AG111" s="9" t="e">
        <f>VLOOKUP($E111, Individual_Pitching___Dashboard[], 20, FALSE)</f>
        <v>#N/A</v>
      </c>
      <c r="AH111" s="9" t="e">
        <f>VLOOKUP($E111, Individual_Pitching___Advanced[], 21,FALSE)</f>
        <v>#N/A</v>
      </c>
      <c r="AI111" s="9" t="e">
        <f>VLOOKUP($C111, 'Team Per G'!$A$2:$G$31, 7, FALSE)</f>
        <v>#N/A</v>
      </c>
      <c r="AJ111" s="9" t="e">
        <f>VLOOKUP($C111, 'FanGraphs - Team WAR Projected'!$B$2:$E$31, 3, FALSE)/162</f>
        <v>#N/A</v>
      </c>
      <c r="AK111" s="9" t="e">
        <f>VLOOKUP($C111, Team_Pitching___Advanced[[Team]:[xFIP]], 19,FALSE)</f>
        <v>#N/A</v>
      </c>
      <c r="AL111" s="9" t="e">
        <f>VLOOKUP($C111, Team_Pitching___Advanced[], 20, FALSE)</f>
        <v>#N/A</v>
      </c>
      <c r="AM111" s="9" t="e">
        <f>VLOOKUP($C111, Team_Batting___Dashboard[[Team]:[wOBA]], 16, FALSE)</f>
        <v>#N/A</v>
      </c>
      <c r="AN111" s="9" t="e">
        <f>VLOOKUP($C111, Team_Batting___Advanced[[Team]:[OPS]], 9, FALSE)</f>
        <v>#N/A</v>
      </c>
      <c r="AO111" s="9" t="e">
        <f>VLOOKUP($C111, Team_Batting___Advanced[], 19, FALSE)</f>
        <v>#N/A</v>
      </c>
      <c r="AP111" s="9" t="e">
        <f>VLOOKUP($C111, 'Team Per G'!$A$2:$G$31, 3, FALSE)</f>
        <v>#N/A</v>
      </c>
      <c r="AQ111" s="9" t="e">
        <f>VLOOKUP($C111, 'Team Per G'!$A$2:$G$31, 5, FALSE)</f>
        <v>#N/A</v>
      </c>
      <c r="AR111" s="9" t="e">
        <f>VLOOKUP($C111, 'Team Per G'!$A$2:$G$31, 4, FALSE)</f>
        <v>#N/A</v>
      </c>
      <c r="AS111" s="9" t="e">
        <f>VLOOKUP($C111, Team_Batting___Dashboard[], 22, FALSE)/$AC111</f>
        <v>#N/A</v>
      </c>
      <c r="AT111" s="9" t="e">
        <f>VLOOKUP($C111, 'FanGraphs - Team WAR Projected'!$B$2:$E$31, 4, FALSE)/162</f>
        <v>#N/A</v>
      </c>
      <c r="AU111" s="9" t="e">
        <f>VLOOKUP($C111, FanGraphs_Standings[[Abbreviation]:[2024 Year to Date RS/G]], 6, FALSE)/$AC111</f>
        <v>#N/A</v>
      </c>
      <c r="AV111" s="9" t="e">
        <f>VLOOKUP($C111, FanGraphs_Standings[[Abbreviation]:[2024 Projected Full Season RDif]], 19, FALSE)/162</f>
        <v>#N/A</v>
      </c>
      <c r="AW111" s="9" t="e">
        <f>VLOOKUP($C111, FanGraphs_Standings[[Abbreviation]:[2024 Projected Full Season RDif]], 5, FALSE)</f>
        <v>#N/A</v>
      </c>
      <c r="AX111" s="9" t="e">
        <f>VLOOKUP($C111, FanGraphs_Standings[[Abbreviation]:[2024 Projected Full Season W%]], 18, FALSE)</f>
        <v>#N/A</v>
      </c>
      <c r="AY111" s="9" t="e">
        <f>VLOOKUP($C111, 'Home Field Adv'!$A$2:$K$31, 11, FALSE)</f>
        <v>#N/A</v>
      </c>
      <c r="BB111" s="5" t="str">
        <f t="shared" si="4"/>
        <v/>
      </c>
      <c r="BC111" s="5" t="str">
        <f t="shared" si="5"/>
        <v/>
      </c>
      <c r="BD111" s="5" t="str">
        <f t="shared" si="6"/>
        <v/>
      </c>
    </row>
    <row r="112" spans="6:56" x14ac:dyDescent="0.45">
      <c r="F112" s="9" t="e">
        <f>VLOOKUP($B112, FanGraphs_Standings[[Abbreviation]:[2024 Year to Date G]], 2, FALSE)</f>
        <v>#N/A</v>
      </c>
      <c r="G112" s="9" t="e">
        <f>IF(ISERR(VLOOKUP($D112, 'SP Per G'!$A$2:$D$1380, 3, FALSE)), L112, VLOOKUP($D112, 'SP Per G'!$A$2:$D$1380, 3, FALSE))</f>
        <v>#N/A</v>
      </c>
      <c r="H112" s="9" t="e">
        <f>VLOOKUP($D112, 'SP Per G'!$A$2:$D$1380, 4, FALSE)</f>
        <v>#N/A</v>
      </c>
      <c r="I112" s="9" t="e">
        <f>VLOOKUP($D112, Individual_Pitching___Dashboard[], 18, FALSE)</f>
        <v>#N/A</v>
      </c>
      <c r="J112" s="9" t="e">
        <f>VLOOKUP($D112, Individual_Pitching___Dashboard[], 20, FALSE)</f>
        <v>#N/A</v>
      </c>
      <c r="K112" s="9" t="e">
        <f>VLOOKUP($D112, Individual_Pitching___Advanced[], 21,FALSE)</f>
        <v>#N/A</v>
      </c>
      <c r="L112" s="9" t="e">
        <f>VLOOKUP($B112, 'Team Per G'!$A$2:$G$31, 7, FALSE)</f>
        <v>#N/A</v>
      </c>
      <c r="M112" s="9" t="e">
        <f>VLOOKUP($B112, 'FanGraphs - Team WAR Projected'!$B$2:$E$31, 3, FALSE)/162</f>
        <v>#N/A</v>
      </c>
      <c r="N112" s="9" t="e">
        <f>VLOOKUP($B112, Team_Pitching___Advanced[[Team]:[xFIP]], 19,FALSE)</f>
        <v>#N/A</v>
      </c>
      <c r="O112" s="9" t="e">
        <f>VLOOKUP($B112, Team_Pitching___Advanced[], 20, FALSE)</f>
        <v>#N/A</v>
      </c>
      <c r="P112" s="9" t="e">
        <f>VLOOKUP($B112, Team_Batting___Dashboard[[Team]:[wOBA]], 16, FALSE)</f>
        <v>#N/A</v>
      </c>
      <c r="Q112" s="9" t="e">
        <f>VLOOKUP($B112, Team_Batting___Advanced[[Team]:[OPS]], 9, FALSE)</f>
        <v>#N/A</v>
      </c>
      <c r="R112" s="9" t="e">
        <f>VLOOKUP($B112, Team_Batting___Advanced[], 19, FALSE)</f>
        <v>#N/A</v>
      </c>
      <c r="S112" s="9" t="e">
        <f>VLOOKUP($B112, 'Team Per G'!$A$2:$G$31, 3, FALSE)</f>
        <v>#N/A</v>
      </c>
      <c r="T112" s="9" t="e">
        <f>VLOOKUP($B112, 'Team Per G'!$A$2:$G$31, 5, FALSE)</f>
        <v>#N/A</v>
      </c>
      <c r="U112" s="9" t="e">
        <f>VLOOKUP($B112, 'Team Per G'!$A$2:$G$31, 4, FALSE)</f>
        <v>#N/A</v>
      </c>
      <c r="V112" s="9" t="e">
        <f>VLOOKUP($B112, Team_Batting___Dashboard[], 22, FALSE)/$F112</f>
        <v>#N/A</v>
      </c>
      <c r="W112" s="9" t="e">
        <f>VLOOKUP($B112, 'FanGraphs - Team WAR Projected'!$B$2:$E$31, 4, FALSE)/162</f>
        <v>#N/A</v>
      </c>
      <c r="X112" s="9" t="e">
        <f>VLOOKUP($B112, FanGraphs_Standings[[Abbreviation]:[2024 Year to Date RS/G]], 6, FALSE)/$F112</f>
        <v>#N/A</v>
      </c>
      <c r="Y112" s="9" t="e">
        <f>VLOOKUP($B112, FanGraphs_Standings[[Abbreviation]:[2024 Projected Full Season RDif]], 19, FALSE)/162</f>
        <v>#N/A</v>
      </c>
      <c r="Z112" s="9" t="e">
        <f>VLOOKUP($B112, FanGraphs_Standings[[Abbreviation]:[2024 Projected Full Season RDif]], 5, FALSE)</f>
        <v>#N/A</v>
      </c>
      <c r="AA112" s="9" t="e">
        <f>VLOOKUP($B112, FanGraphs_Standings[[Abbreviation]:[2024 Projected Full Season W%]], 18, FALSE)</f>
        <v>#N/A</v>
      </c>
      <c r="AB112" s="9" t="e">
        <f>VLOOKUP($B112, 'Home Field Adv'!$A$2:$I$31, 9, FALSE)</f>
        <v>#N/A</v>
      </c>
      <c r="AC112" s="9" t="e">
        <f>VLOOKUP($C112, FanGraphs_Standings[[Abbreviation]:[2024 Year to Date G]], 2, FALSE)</f>
        <v>#N/A</v>
      </c>
      <c r="AD112" s="9" t="e">
        <f>VLOOKUP($E112, 'SP Per G'!$A$2:$D$1380, 3, FALSE)</f>
        <v>#N/A</v>
      </c>
      <c r="AE112" s="9" t="e">
        <f>VLOOKUP($E112, 'SP Per G'!$A$2:$D$1380, 4, FALSE)</f>
        <v>#N/A</v>
      </c>
      <c r="AF112" s="9" t="e">
        <f>VLOOKUP($E112, Individual_Pitching___Dashboard[], 18, FALSE)</f>
        <v>#N/A</v>
      </c>
      <c r="AG112" s="9" t="e">
        <f>VLOOKUP($E112, Individual_Pitching___Dashboard[], 20, FALSE)</f>
        <v>#N/A</v>
      </c>
      <c r="AH112" s="9" t="e">
        <f>VLOOKUP($E112, Individual_Pitching___Advanced[], 21,FALSE)</f>
        <v>#N/A</v>
      </c>
      <c r="AI112" s="9" t="e">
        <f>VLOOKUP($C112, 'Team Per G'!$A$2:$G$31, 7, FALSE)</f>
        <v>#N/A</v>
      </c>
      <c r="AJ112" s="9" t="e">
        <f>VLOOKUP($C112, 'FanGraphs - Team WAR Projected'!$B$2:$E$31, 3, FALSE)/162</f>
        <v>#N/A</v>
      </c>
      <c r="AK112" s="9" t="e">
        <f>VLOOKUP($C112, Team_Pitching___Advanced[[Team]:[xFIP]], 19,FALSE)</f>
        <v>#N/A</v>
      </c>
      <c r="AL112" s="9" t="e">
        <f>VLOOKUP($C112, Team_Pitching___Advanced[], 20, FALSE)</f>
        <v>#N/A</v>
      </c>
      <c r="AM112" s="9" t="e">
        <f>VLOOKUP($C112, Team_Batting___Dashboard[[Team]:[wOBA]], 16, FALSE)</f>
        <v>#N/A</v>
      </c>
      <c r="AN112" s="9" t="e">
        <f>VLOOKUP($C112, Team_Batting___Advanced[[Team]:[OPS]], 9, FALSE)</f>
        <v>#N/A</v>
      </c>
      <c r="AO112" s="9" t="e">
        <f>VLOOKUP($C112, Team_Batting___Advanced[], 19, FALSE)</f>
        <v>#N/A</v>
      </c>
      <c r="AP112" s="9" t="e">
        <f>VLOOKUP($C112, 'Team Per G'!$A$2:$G$31, 3, FALSE)</f>
        <v>#N/A</v>
      </c>
      <c r="AQ112" s="9" t="e">
        <f>VLOOKUP($C112, 'Team Per G'!$A$2:$G$31, 5, FALSE)</f>
        <v>#N/A</v>
      </c>
      <c r="AR112" s="9" t="e">
        <f>VLOOKUP($C112, 'Team Per G'!$A$2:$G$31, 4, FALSE)</f>
        <v>#N/A</v>
      </c>
      <c r="AS112" s="9" t="e">
        <f>VLOOKUP($C112, Team_Batting___Dashboard[], 22, FALSE)/$AC112</f>
        <v>#N/A</v>
      </c>
      <c r="AT112" s="9" t="e">
        <f>VLOOKUP($C112, 'FanGraphs - Team WAR Projected'!$B$2:$E$31, 4, FALSE)/162</f>
        <v>#N/A</v>
      </c>
      <c r="AU112" s="9" t="e">
        <f>VLOOKUP($C112, FanGraphs_Standings[[Abbreviation]:[2024 Year to Date RS/G]], 6, FALSE)/$AC112</f>
        <v>#N/A</v>
      </c>
      <c r="AV112" s="9" t="e">
        <f>VLOOKUP($C112, FanGraphs_Standings[[Abbreviation]:[2024 Projected Full Season RDif]], 19, FALSE)/162</f>
        <v>#N/A</v>
      </c>
      <c r="AW112" s="9" t="e">
        <f>VLOOKUP($C112, FanGraphs_Standings[[Abbreviation]:[2024 Projected Full Season RDif]], 5, FALSE)</f>
        <v>#N/A</v>
      </c>
      <c r="AX112" s="9" t="e">
        <f>VLOOKUP($C112, FanGraphs_Standings[[Abbreviation]:[2024 Projected Full Season W%]], 18, FALSE)</f>
        <v>#N/A</v>
      </c>
      <c r="AY112" s="9" t="e">
        <f>VLOOKUP($C112, 'Home Field Adv'!$A$2:$K$31, 11, FALSE)</f>
        <v>#N/A</v>
      </c>
      <c r="BB112" s="5" t="str">
        <f t="shared" si="4"/>
        <v/>
      </c>
      <c r="BC112" s="5" t="str">
        <f t="shared" si="5"/>
        <v/>
      </c>
      <c r="BD112" s="5" t="str">
        <f t="shared" si="6"/>
        <v/>
      </c>
    </row>
    <row r="113" spans="6:56" x14ac:dyDescent="0.45">
      <c r="F113" s="9" t="e">
        <f>VLOOKUP($B113, FanGraphs_Standings[[Abbreviation]:[2024 Year to Date G]], 2, FALSE)</f>
        <v>#N/A</v>
      </c>
      <c r="G113" s="9" t="e">
        <f>IF(ISERR(VLOOKUP($D113, 'SP Per G'!$A$2:$D$1380, 3, FALSE)), L113, VLOOKUP($D113, 'SP Per G'!$A$2:$D$1380, 3, FALSE))</f>
        <v>#N/A</v>
      </c>
      <c r="H113" s="9" t="e">
        <f>VLOOKUP($D113, 'SP Per G'!$A$2:$D$1380, 4, FALSE)</f>
        <v>#N/A</v>
      </c>
      <c r="I113" s="9" t="e">
        <f>VLOOKUP($D113, Individual_Pitching___Dashboard[], 18, FALSE)</f>
        <v>#N/A</v>
      </c>
      <c r="J113" s="9" t="e">
        <f>VLOOKUP($D113, Individual_Pitching___Dashboard[], 20, FALSE)</f>
        <v>#N/A</v>
      </c>
      <c r="K113" s="9" t="e">
        <f>VLOOKUP($D113, Individual_Pitching___Advanced[], 21,FALSE)</f>
        <v>#N/A</v>
      </c>
      <c r="L113" s="9" t="e">
        <f>VLOOKUP($B113, 'Team Per G'!$A$2:$G$31, 7, FALSE)</f>
        <v>#N/A</v>
      </c>
      <c r="M113" s="9" t="e">
        <f>VLOOKUP($B113, 'FanGraphs - Team WAR Projected'!$B$2:$E$31, 3, FALSE)/162</f>
        <v>#N/A</v>
      </c>
      <c r="N113" s="9" t="e">
        <f>VLOOKUP($B113, Team_Pitching___Advanced[[Team]:[xFIP]], 19,FALSE)</f>
        <v>#N/A</v>
      </c>
      <c r="O113" s="9" t="e">
        <f>VLOOKUP($B113, Team_Pitching___Advanced[], 20, FALSE)</f>
        <v>#N/A</v>
      </c>
      <c r="P113" s="9" t="e">
        <f>VLOOKUP($B113, Team_Batting___Dashboard[[Team]:[wOBA]], 16, FALSE)</f>
        <v>#N/A</v>
      </c>
      <c r="Q113" s="9" t="e">
        <f>VLOOKUP($B113, Team_Batting___Advanced[[Team]:[OPS]], 9, FALSE)</f>
        <v>#N/A</v>
      </c>
      <c r="R113" s="9" t="e">
        <f>VLOOKUP($B113, Team_Batting___Advanced[], 19, FALSE)</f>
        <v>#N/A</v>
      </c>
      <c r="S113" s="9" t="e">
        <f>VLOOKUP($B113, 'Team Per G'!$A$2:$G$31, 3, FALSE)</f>
        <v>#N/A</v>
      </c>
      <c r="T113" s="9" t="e">
        <f>VLOOKUP($B113, 'Team Per G'!$A$2:$G$31, 5, FALSE)</f>
        <v>#N/A</v>
      </c>
      <c r="U113" s="9" t="e">
        <f>VLOOKUP($B113, 'Team Per G'!$A$2:$G$31, 4, FALSE)</f>
        <v>#N/A</v>
      </c>
      <c r="V113" s="9" t="e">
        <f>VLOOKUP($B113, Team_Batting___Dashboard[], 22, FALSE)/$F113</f>
        <v>#N/A</v>
      </c>
      <c r="W113" s="9" t="e">
        <f>VLOOKUP($B113, 'FanGraphs - Team WAR Projected'!$B$2:$E$31, 4, FALSE)/162</f>
        <v>#N/A</v>
      </c>
      <c r="X113" s="9" t="e">
        <f>VLOOKUP($B113, FanGraphs_Standings[[Abbreviation]:[2024 Year to Date RS/G]], 6, FALSE)/$F113</f>
        <v>#N/A</v>
      </c>
      <c r="Y113" s="9" t="e">
        <f>VLOOKUP($B113, FanGraphs_Standings[[Abbreviation]:[2024 Projected Full Season RDif]], 19, FALSE)/162</f>
        <v>#N/A</v>
      </c>
      <c r="Z113" s="9" t="e">
        <f>VLOOKUP($B113, FanGraphs_Standings[[Abbreviation]:[2024 Projected Full Season RDif]], 5, FALSE)</f>
        <v>#N/A</v>
      </c>
      <c r="AA113" s="9" t="e">
        <f>VLOOKUP($B113, FanGraphs_Standings[[Abbreviation]:[2024 Projected Full Season W%]], 18, FALSE)</f>
        <v>#N/A</v>
      </c>
      <c r="AB113" s="9" t="e">
        <f>VLOOKUP($B113, 'Home Field Adv'!$A$2:$I$31, 9, FALSE)</f>
        <v>#N/A</v>
      </c>
      <c r="AC113" s="9" t="e">
        <f>VLOOKUP($C113, FanGraphs_Standings[[Abbreviation]:[2024 Year to Date G]], 2, FALSE)</f>
        <v>#N/A</v>
      </c>
      <c r="AD113" s="9" t="e">
        <f>VLOOKUP($E113, 'SP Per G'!$A$2:$D$1380, 3, FALSE)</f>
        <v>#N/A</v>
      </c>
      <c r="AE113" s="9" t="e">
        <f>VLOOKUP($E113, 'SP Per G'!$A$2:$D$1380, 4, FALSE)</f>
        <v>#N/A</v>
      </c>
      <c r="AF113" s="9" t="e">
        <f>VLOOKUP($E113, Individual_Pitching___Dashboard[], 18, FALSE)</f>
        <v>#N/A</v>
      </c>
      <c r="AG113" s="9" t="e">
        <f>VLOOKUP($E113, Individual_Pitching___Dashboard[], 20, FALSE)</f>
        <v>#N/A</v>
      </c>
      <c r="AH113" s="9" t="e">
        <f>VLOOKUP($E113, Individual_Pitching___Advanced[], 21,FALSE)</f>
        <v>#N/A</v>
      </c>
      <c r="AI113" s="9" t="e">
        <f>VLOOKUP($C113, 'Team Per G'!$A$2:$G$31, 7, FALSE)</f>
        <v>#N/A</v>
      </c>
      <c r="AJ113" s="9" t="e">
        <f>VLOOKUP($C113, 'FanGraphs - Team WAR Projected'!$B$2:$E$31, 3, FALSE)/162</f>
        <v>#N/A</v>
      </c>
      <c r="AK113" s="9" t="e">
        <f>VLOOKUP($C113, Team_Pitching___Advanced[[Team]:[xFIP]], 19,FALSE)</f>
        <v>#N/A</v>
      </c>
      <c r="AL113" s="9" t="e">
        <f>VLOOKUP($C113, Team_Pitching___Advanced[], 20, FALSE)</f>
        <v>#N/A</v>
      </c>
      <c r="AM113" s="9" t="e">
        <f>VLOOKUP($C113, Team_Batting___Dashboard[[Team]:[wOBA]], 16, FALSE)</f>
        <v>#N/A</v>
      </c>
      <c r="AN113" s="9" t="e">
        <f>VLOOKUP($C113, Team_Batting___Advanced[[Team]:[OPS]], 9, FALSE)</f>
        <v>#N/A</v>
      </c>
      <c r="AO113" s="9" t="e">
        <f>VLOOKUP($C113, Team_Batting___Advanced[], 19, FALSE)</f>
        <v>#N/A</v>
      </c>
      <c r="AP113" s="9" t="e">
        <f>VLOOKUP($C113, 'Team Per G'!$A$2:$G$31, 3, FALSE)</f>
        <v>#N/A</v>
      </c>
      <c r="AQ113" s="9" t="e">
        <f>VLOOKUP($C113, 'Team Per G'!$A$2:$G$31, 5, FALSE)</f>
        <v>#N/A</v>
      </c>
      <c r="AR113" s="9" t="e">
        <f>VLOOKUP($C113, 'Team Per G'!$A$2:$G$31, 4, FALSE)</f>
        <v>#N/A</v>
      </c>
      <c r="AS113" s="9" t="e">
        <f>VLOOKUP($C113, Team_Batting___Dashboard[], 22, FALSE)/$AC113</f>
        <v>#N/A</v>
      </c>
      <c r="AT113" s="9" t="e">
        <f>VLOOKUP($C113, 'FanGraphs - Team WAR Projected'!$B$2:$E$31, 4, FALSE)/162</f>
        <v>#N/A</v>
      </c>
      <c r="AU113" s="9" t="e">
        <f>VLOOKUP($C113, FanGraphs_Standings[[Abbreviation]:[2024 Year to Date RS/G]], 6, FALSE)/$AC113</f>
        <v>#N/A</v>
      </c>
      <c r="AV113" s="9" t="e">
        <f>VLOOKUP($C113, FanGraphs_Standings[[Abbreviation]:[2024 Projected Full Season RDif]], 19, FALSE)/162</f>
        <v>#N/A</v>
      </c>
      <c r="AW113" s="9" t="e">
        <f>VLOOKUP($C113, FanGraphs_Standings[[Abbreviation]:[2024 Projected Full Season RDif]], 5, FALSE)</f>
        <v>#N/A</v>
      </c>
      <c r="AX113" s="9" t="e">
        <f>VLOOKUP($C113, FanGraphs_Standings[[Abbreviation]:[2024 Projected Full Season W%]], 18, FALSE)</f>
        <v>#N/A</v>
      </c>
      <c r="AY113" s="9" t="e">
        <f>VLOOKUP($C113, 'Home Field Adv'!$A$2:$K$31, 11, FALSE)</f>
        <v>#N/A</v>
      </c>
      <c r="BB113" s="5" t="str">
        <f t="shared" si="4"/>
        <v/>
      </c>
      <c r="BC113" s="5" t="str">
        <f t="shared" si="5"/>
        <v/>
      </c>
      <c r="BD113" s="5" t="str">
        <f t="shared" si="6"/>
        <v/>
      </c>
    </row>
    <row r="114" spans="6:56" x14ac:dyDescent="0.45">
      <c r="F114" s="9" t="e">
        <f>VLOOKUP($B114, FanGraphs_Standings[[Abbreviation]:[2024 Year to Date G]], 2, FALSE)</f>
        <v>#N/A</v>
      </c>
      <c r="G114" s="9" t="e">
        <f>IF(ISERR(VLOOKUP($D114, 'SP Per G'!$A$2:$D$1380, 3, FALSE)), L114, VLOOKUP($D114, 'SP Per G'!$A$2:$D$1380, 3, FALSE))</f>
        <v>#N/A</v>
      </c>
      <c r="H114" s="9" t="e">
        <f>VLOOKUP($D114, 'SP Per G'!$A$2:$D$1380, 4, FALSE)</f>
        <v>#N/A</v>
      </c>
      <c r="I114" s="9" t="e">
        <f>VLOOKUP($D114, Individual_Pitching___Dashboard[], 18, FALSE)</f>
        <v>#N/A</v>
      </c>
      <c r="J114" s="9" t="e">
        <f>VLOOKUP($D114, Individual_Pitching___Dashboard[], 20, FALSE)</f>
        <v>#N/A</v>
      </c>
      <c r="K114" s="9" t="e">
        <f>VLOOKUP($D114, Individual_Pitching___Advanced[], 21,FALSE)</f>
        <v>#N/A</v>
      </c>
      <c r="L114" s="9" t="e">
        <f>VLOOKUP($B114, 'Team Per G'!$A$2:$G$31, 7, FALSE)</f>
        <v>#N/A</v>
      </c>
      <c r="M114" s="9" t="e">
        <f>VLOOKUP($B114, 'FanGraphs - Team WAR Projected'!$B$2:$E$31, 3, FALSE)/162</f>
        <v>#N/A</v>
      </c>
      <c r="N114" s="9" t="e">
        <f>VLOOKUP($B114, Team_Pitching___Advanced[[Team]:[xFIP]], 19,FALSE)</f>
        <v>#N/A</v>
      </c>
      <c r="O114" s="9" t="e">
        <f>VLOOKUP($B114, Team_Pitching___Advanced[], 20, FALSE)</f>
        <v>#N/A</v>
      </c>
      <c r="P114" s="9" t="e">
        <f>VLOOKUP($B114, Team_Batting___Dashboard[[Team]:[wOBA]], 16, FALSE)</f>
        <v>#N/A</v>
      </c>
      <c r="Q114" s="9" t="e">
        <f>VLOOKUP($B114, Team_Batting___Advanced[[Team]:[OPS]], 9, FALSE)</f>
        <v>#N/A</v>
      </c>
      <c r="R114" s="9" t="e">
        <f>VLOOKUP($B114, Team_Batting___Advanced[], 19, FALSE)</f>
        <v>#N/A</v>
      </c>
      <c r="S114" s="9" t="e">
        <f>VLOOKUP($B114, 'Team Per G'!$A$2:$G$31, 3, FALSE)</f>
        <v>#N/A</v>
      </c>
      <c r="T114" s="9" t="e">
        <f>VLOOKUP($B114, 'Team Per G'!$A$2:$G$31, 5, FALSE)</f>
        <v>#N/A</v>
      </c>
      <c r="U114" s="9" t="e">
        <f>VLOOKUP($B114, 'Team Per G'!$A$2:$G$31, 4, FALSE)</f>
        <v>#N/A</v>
      </c>
      <c r="V114" s="9" t="e">
        <f>VLOOKUP($B114, Team_Batting___Dashboard[], 22, FALSE)/$F114</f>
        <v>#N/A</v>
      </c>
      <c r="W114" s="9" t="e">
        <f>VLOOKUP($B114, 'FanGraphs - Team WAR Projected'!$B$2:$E$31, 4, FALSE)/162</f>
        <v>#N/A</v>
      </c>
      <c r="X114" s="9" t="e">
        <f>VLOOKUP($B114, FanGraphs_Standings[[Abbreviation]:[2024 Year to Date RS/G]], 6, FALSE)/$F114</f>
        <v>#N/A</v>
      </c>
      <c r="Y114" s="9" t="e">
        <f>VLOOKUP($B114, FanGraphs_Standings[[Abbreviation]:[2024 Projected Full Season RDif]], 19, FALSE)/162</f>
        <v>#N/A</v>
      </c>
      <c r="Z114" s="9" t="e">
        <f>VLOOKUP($B114, FanGraphs_Standings[[Abbreviation]:[2024 Projected Full Season RDif]], 5, FALSE)</f>
        <v>#N/A</v>
      </c>
      <c r="AA114" s="9" t="e">
        <f>VLOOKUP($B114, FanGraphs_Standings[[Abbreviation]:[2024 Projected Full Season W%]], 18, FALSE)</f>
        <v>#N/A</v>
      </c>
      <c r="AB114" s="9" t="e">
        <f>VLOOKUP($B114, 'Home Field Adv'!$A$2:$I$31, 9, FALSE)</f>
        <v>#N/A</v>
      </c>
      <c r="AC114" s="9" t="e">
        <f>VLOOKUP($C114, FanGraphs_Standings[[Abbreviation]:[2024 Year to Date G]], 2, FALSE)</f>
        <v>#N/A</v>
      </c>
      <c r="AD114" s="9" t="e">
        <f>VLOOKUP($E114, 'SP Per G'!$A$2:$D$1380, 3, FALSE)</f>
        <v>#N/A</v>
      </c>
      <c r="AE114" s="9" t="e">
        <f>VLOOKUP($E114, 'SP Per G'!$A$2:$D$1380, 4, FALSE)</f>
        <v>#N/A</v>
      </c>
      <c r="AF114" s="9" t="e">
        <f>VLOOKUP($E114, Individual_Pitching___Dashboard[], 18, FALSE)</f>
        <v>#N/A</v>
      </c>
      <c r="AG114" s="9" t="e">
        <f>VLOOKUP($E114, Individual_Pitching___Dashboard[], 20, FALSE)</f>
        <v>#N/A</v>
      </c>
      <c r="AH114" s="9" t="e">
        <f>VLOOKUP($E114, Individual_Pitching___Advanced[], 21,FALSE)</f>
        <v>#N/A</v>
      </c>
      <c r="AI114" s="9" t="e">
        <f>VLOOKUP($C114, 'Team Per G'!$A$2:$G$31, 7, FALSE)</f>
        <v>#N/A</v>
      </c>
      <c r="AJ114" s="9" t="e">
        <f>VLOOKUP($C114, 'FanGraphs - Team WAR Projected'!$B$2:$E$31, 3, FALSE)/162</f>
        <v>#N/A</v>
      </c>
      <c r="AK114" s="9" t="e">
        <f>VLOOKUP($C114, Team_Pitching___Advanced[[Team]:[xFIP]], 19,FALSE)</f>
        <v>#N/A</v>
      </c>
      <c r="AL114" s="9" t="e">
        <f>VLOOKUP($C114, Team_Pitching___Advanced[], 20, FALSE)</f>
        <v>#N/A</v>
      </c>
      <c r="AM114" s="9" t="e">
        <f>VLOOKUP($C114, Team_Batting___Dashboard[[Team]:[wOBA]], 16, FALSE)</f>
        <v>#N/A</v>
      </c>
      <c r="AN114" s="9" t="e">
        <f>VLOOKUP($C114, Team_Batting___Advanced[[Team]:[OPS]], 9, FALSE)</f>
        <v>#N/A</v>
      </c>
      <c r="AO114" s="9" t="e">
        <f>VLOOKUP($C114, Team_Batting___Advanced[], 19, FALSE)</f>
        <v>#N/A</v>
      </c>
      <c r="AP114" s="9" t="e">
        <f>VLOOKUP($C114, 'Team Per G'!$A$2:$G$31, 3, FALSE)</f>
        <v>#N/A</v>
      </c>
      <c r="AQ114" s="9" t="e">
        <f>VLOOKUP($C114, 'Team Per G'!$A$2:$G$31, 5, FALSE)</f>
        <v>#N/A</v>
      </c>
      <c r="AR114" s="9" t="e">
        <f>VLOOKUP($C114, 'Team Per G'!$A$2:$G$31, 4, FALSE)</f>
        <v>#N/A</v>
      </c>
      <c r="AS114" s="9" t="e">
        <f>VLOOKUP($C114, Team_Batting___Dashboard[], 22, FALSE)/$AC114</f>
        <v>#N/A</v>
      </c>
      <c r="AT114" s="9" t="e">
        <f>VLOOKUP($C114, 'FanGraphs - Team WAR Projected'!$B$2:$E$31, 4, FALSE)/162</f>
        <v>#N/A</v>
      </c>
      <c r="AU114" s="9" t="e">
        <f>VLOOKUP($C114, FanGraphs_Standings[[Abbreviation]:[2024 Year to Date RS/G]], 6, FALSE)/$AC114</f>
        <v>#N/A</v>
      </c>
      <c r="AV114" s="9" t="e">
        <f>VLOOKUP($C114, FanGraphs_Standings[[Abbreviation]:[2024 Projected Full Season RDif]], 19, FALSE)/162</f>
        <v>#N/A</v>
      </c>
      <c r="AW114" s="9" t="e">
        <f>VLOOKUP($C114, FanGraphs_Standings[[Abbreviation]:[2024 Projected Full Season RDif]], 5, FALSE)</f>
        <v>#N/A</v>
      </c>
      <c r="AX114" s="9" t="e">
        <f>VLOOKUP($C114, FanGraphs_Standings[[Abbreviation]:[2024 Projected Full Season W%]], 18, FALSE)</f>
        <v>#N/A</v>
      </c>
      <c r="AY114" s="9" t="e">
        <f>VLOOKUP($C114, 'Home Field Adv'!$A$2:$K$31, 11, FALSE)</f>
        <v>#N/A</v>
      </c>
      <c r="BB114" s="5" t="str">
        <f t="shared" si="4"/>
        <v/>
      </c>
      <c r="BC114" s="5" t="str">
        <f t="shared" si="5"/>
        <v/>
      </c>
      <c r="BD114" s="5" t="str">
        <f t="shared" si="6"/>
        <v/>
      </c>
    </row>
    <row r="115" spans="6:56" x14ac:dyDescent="0.45">
      <c r="F115" s="9" t="e">
        <f>VLOOKUP($B115, FanGraphs_Standings[[Abbreviation]:[2024 Year to Date G]], 2, FALSE)</f>
        <v>#N/A</v>
      </c>
      <c r="G115" s="9" t="e">
        <f>IF(ISERR(VLOOKUP($D115, 'SP Per G'!$A$2:$D$1380, 3, FALSE)), L115, VLOOKUP($D115, 'SP Per G'!$A$2:$D$1380, 3, FALSE))</f>
        <v>#N/A</v>
      </c>
      <c r="H115" s="9" t="e">
        <f>VLOOKUP($D115, 'SP Per G'!$A$2:$D$1380, 4, FALSE)</f>
        <v>#N/A</v>
      </c>
      <c r="I115" s="9" t="e">
        <f>VLOOKUP($D115, Individual_Pitching___Dashboard[], 18, FALSE)</f>
        <v>#N/A</v>
      </c>
      <c r="J115" s="9" t="e">
        <f>VLOOKUP($D115, Individual_Pitching___Dashboard[], 20, FALSE)</f>
        <v>#N/A</v>
      </c>
      <c r="K115" s="9" t="e">
        <f>VLOOKUP($D115, Individual_Pitching___Advanced[], 21,FALSE)</f>
        <v>#N/A</v>
      </c>
      <c r="L115" s="9" t="e">
        <f>VLOOKUP($B115, 'Team Per G'!$A$2:$G$31, 7, FALSE)</f>
        <v>#N/A</v>
      </c>
      <c r="M115" s="9" t="e">
        <f>VLOOKUP($B115, 'FanGraphs - Team WAR Projected'!$B$2:$E$31, 3, FALSE)/162</f>
        <v>#N/A</v>
      </c>
      <c r="N115" s="9" t="e">
        <f>VLOOKUP($B115, Team_Pitching___Advanced[[Team]:[xFIP]], 19,FALSE)</f>
        <v>#N/A</v>
      </c>
      <c r="O115" s="9" t="e">
        <f>VLOOKUP($B115, Team_Pitching___Advanced[], 20, FALSE)</f>
        <v>#N/A</v>
      </c>
      <c r="P115" s="9" t="e">
        <f>VLOOKUP($B115, Team_Batting___Dashboard[[Team]:[wOBA]], 16, FALSE)</f>
        <v>#N/A</v>
      </c>
      <c r="Q115" s="9" t="e">
        <f>VLOOKUP($B115, Team_Batting___Advanced[[Team]:[OPS]], 9, FALSE)</f>
        <v>#N/A</v>
      </c>
      <c r="R115" s="9" t="e">
        <f>VLOOKUP($B115, Team_Batting___Advanced[], 19, FALSE)</f>
        <v>#N/A</v>
      </c>
      <c r="S115" s="9" t="e">
        <f>VLOOKUP($B115, 'Team Per G'!$A$2:$G$31, 3, FALSE)</f>
        <v>#N/A</v>
      </c>
      <c r="T115" s="9" t="e">
        <f>VLOOKUP($B115, 'Team Per G'!$A$2:$G$31, 5, FALSE)</f>
        <v>#N/A</v>
      </c>
      <c r="U115" s="9" t="e">
        <f>VLOOKUP($B115, 'Team Per G'!$A$2:$G$31, 4, FALSE)</f>
        <v>#N/A</v>
      </c>
      <c r="V115" s="9" t="e">
        <f>VLOOKUP($B115, Team_Batting___Dashboard[], 22, FALSE)/$F115</f>
        <v>#N/A</v>
      </c>
      <c r="W115" s="9" t="e">
        <f>VLOOKUP($B115, 'FanGraphs - Team WAR Projected'!$B$2:$E$31, 4, FALSE)/162</f>
        <v>#N/A</v>
      </c>
      <c r="X115" s="9" t="e">
        <f>VLOOKUP($B115, FanGraphs_Standings[[Abbreviation]:[2024 Year to Date RS/G]], 6, FALSE)/$F115</f>
        <v>#N/A</v>
      </c>
      <c r="Y115" s="9" t="e">
        <f>VLOOKUP($B115, FanGraphs_Standings[[Abbreviation]:[2024 Projected Full Season RDif]], 19, FALSE)/162</f>
        <v>#N/A</v>
      </c>
      <c r="Z115" s="9" t="e">
        <f>VLOOKUP($B115, FanGraphs_Standings[[Abbreviation]:[2024 Projected Full Season RDif]], 5, FALSE)</f>
        <v>#N/A</v>
      </c>
      <c r="AA115" s="9" t="e">
        <f>VLOOKUP($B115, FanGraphs_Standings[[Abbreviation]:[2024 Projected Full Season W%]], 18, FALSE)</f>
        <v>#N/A</v>
      </c>
      <c r="AB115" s="9" t="e">
        <f>VLOOKUP($B115, 'Home Field Adv'!$A$2:$I$31, 9, FALSE)</f>
        <v>#N/A</v>
      </c>
      <c r="AC115" s="9" t="e">
        <f>VLOOKUP($C115, FanGraphs_Standings[[Abbreviation]:[2024 Year to Date G]], 2, FALSE)</f>
        <v>#N/A</v>
      </c>
      <c r="AD115" s="9" t="e">
        <f>VLOOKUP($E115, 'SP Per G'!$A$2:$D$1380, 3, FALSE)</f>
        <v>#N/A</v>
      </c>
      <c r="AE115" s="9" t="e">
        <f>VLOOKUP($E115, 'SP Per G'!$A$2:$D$1380, 4, FALSE)</f>
        <v>#N/A</v>
      </c>
      <c r="AF115" s="9" t="e">
        <f>VLOOKUP($E115, Individual_Pitching___Dashboard[], 18, FALSE)</f>
        <v>#N/A</v>
      </c>
      <c r="AG115" s="9" t="e">
        <f>VLOOKUP($E115, Individual_Pitching___Dashboard[], 20, FALSE)</f>
        <v>#N/A</v>
      </c>
      <c r="AH115" s="9" t="e">
        <f>VLOOKUP($E115, Individual_Pitching___Advanced[], 21,FALSE)</f>
        <v>#N/A</v>
      </c>
      <c r="AI115" s="9" t="e">
        <f>VLOOKUP($C115, 'Team Per G'!$A$2:$G$31, 7, FALSE)</f>
        <v>#N/A</v>
      </c>
      <c r="AJ115" s="9" t="e">
        <f>VLOOKUP($C115, 'FanGraphs - Team WAR Projected'!$B$2:$E$31, 3, FALSE)/162</f>
        <v>#N/A</v>
      </c>
      <c r="AK115" s="9" t="e">
        <f>VLOOKUP($C115, Team_Pitching___Advanced[[Team]:[xFIP]], 19,FALSE)</f>
        <v>#N/A</v>
      </c>
      <c r="AL115" s="9" t="e">
        <f>VLOOKUP($C115, Team_Pitching___Advanced[], 20, FALSE)</f>
        <v>#N/A</v>
      </c>
      <c r="AM115" s="9" t="e">
        <f>VLOOKUP($C115, Team_Batting___Dashboard[[Team]:[wOBA]], 16, FALSE)</f>
        <v>#N/A</v>
      </c>
      <c r="AN115" s="9" t="e">
        <f>VLOOKUP($C115, Team_Batting___Advanced[[Team]:[OPS]], 9, FALSE)</f>
        <v>#N/A</v>
      </c>
      <c r="AO115" s="9" t="e">
        <f>VLOOKUP($C115, Team_Batting___Advanced[], 19, FALSE)</f>
        <v>#N/A</v>
      </c>
      <c r="AP115" s="9" t="e">
        <f>VLOOKUP($C115, 'Team Per G'!$A$2:$G$31, 3, FALSE)</f>
        <v>#N/A</v>
      </c>
      <c r="AQ115" s="9" t="e">
        <f>VLOOKUP($C115, 'Team Per G'!$A$2:$G$31, 5, FALSE)</f>
        <v>#N/A</v>
      </c>
      <c r="AR115" s="9" t="e">
        <f>VLOOKUP($C115, 'Team Per G'!$A$2:$G$31, 4, FALSE)</f>
        <v>#N/A</v>
      </c>
      <c r="AS115" s="9" t="e">
        <f>VLOOKUP($C115, Team_Batting___Dashboard[], 22, FALSE)/$AC115</f>
        <v>#N/A</v>
      </c>
      <c r="AT115" s="9" t="e">
        <f>VLOOKUP($C115, 'FanGraphs - Team WAR Projected'!$B$2:$E$31, 4, FALSE)/162</f>
        <v>#N/A</v>
      </c>
      <c r="AU115" s="9" t="e">
        <f>VLOOKUP($C115, FanGraphs_Standings[[Abbreviation]:[2024 Year to Date RS/G]], 6, FALSE)/$AC115</f>
        <v>#N/A</v>
      </c>
      <c r="AV115" s="9" t="e">
        <f>VLOOKUP($C115, FanGraphs_Standings[[Abbreviation]:[2024 Projected Full Season RDif]], 19, FALSE)/162</f>
        <v>#N/A</v>
      </c>
      <c r="AW115" s="9" t="e">
        <f>VLOOKUP($C115, FanGraphs_Standings[[Abbreviation]:[2024 Projected Full Season RDif]], 5, FALSE)</f>
        <v>#N/A</v>
      </c>
      <c r="AX115" s="9" t="e">
        <f>VLOOKUP($C115, FanGraphs_Standings[[Abbreviation]:[2024 Projected Full Season W%]], 18, FALSE)</f>
        <v>#N/A</v>
      </c>
      <c r="AY115" s="9" t="e">
        <f>VLOOKUP($C115, 'Home Field Adv'!$A$2:$K$31, 11, FALSE)</f>
        <v>#N/A</v>
      </c>
      <c r="BB115" s="5" t="str">
        <f t="shared" si="4"/>
        <v/>
      </c>
      <c r="BC115" s="5" t="str">
        <f t="shared" si="5"/>
        <v/>
      </c>
      <c r="BD115" s="5" t="str">
        <f t="shared" si="6"/>
        <v/>
      </c>
    </row>
    <row r="116" spans="6:56" x14ac:dyDescent="0.45">
      <c r="F116" s="9" t="e">
        <f>VLOOKUP($B116, FanGraphs_Standings[[Abbreviation]:[2024 Year to Date G]], 2, FALSE)</f>
        <v>#N/A</v>
      </c>
      <c r="G116" s="9" t="e">
        <f>IF(ISERR(VLOOKUP($D116, 'SP Per G'!$A$2:$D$1380, 3, FALSE)), L116, VLOOKUP($D116, 'SP Per G'!$A$2:$D$1380, 3, FALSE))</f>
        <v>#N/A</v>
      </c>
      <c r="H116" s="9" t="e">
        <f>VLOOKUP($D116, 'SP Per G'!$A$2:$D$1380, 4, FALSE)</f>
        <v>#N/A</v>
      </c>
      <c r="I116" s="9" t="e">
        <f>VLOOKUP($D116, Individual_Pitching___Dashboard[], 18, FALSE)</f>
        <v>#N/A</v>
      </c>
      <c r="J116" s="9" t="e">
        <f>VLOOKUP($D116, Individual_Pitching___Dashboard[], 20, FALSE)</f>
        <v>#N/A</v>
      </c>
      <c r="K116" s="9" t="e">
        <f>VLOOKUP($D116, Individual_Pitching___Advanced[], 21,FALSE)</f>
        <v>#N/A</v>
      </c>
      <c r="L116" s="9" t="e">
        <f>VLOOKUP($B116, 'Team Per G'!$A$2:$G$31, 7, FALSE)</f>
        <v>#N/A</v>
      </c>
      <c r="M116" s="9" t="e">
        <f>VLOOKUP($B116, 'FanGraphs - Team WAR Projected'!$B$2:$E$31, 3, FALSE)/162</f>
        <v>#N/A</v>
      </c>
      <c r="N116" s="9" t="e">
        <f>VLOOKUP($B116, Team_Pitching___Advanced[[Team]:[xFIP]], 19,FALSE)</f>
        <v>#N/A</v>
      </c>
      <c r="O116" s="9" t="e">
        <f>VLOOKUP($B116, Team_Pitching___Advanced[], 20, FALSE)</f>
        <v>#N/A</v>
      </c>
      <c r="P116" s="9" t="e">
        <f>VLOOKUP($B116, Team_Batting___Dashboard[[Team]:[wOBA]], 16, FALSE)</f>
        <v>#N/A</v>
      </c>
      <c r="Q116" s="9" t="e">
        <f>VLOOKUP($B116, Team_Batting___Advanced[[Team]:[OPS]], 9, FALSE)</f>
        <v>#N/A</v>
      </c>
      <c r="R116" s="9" t="e">
        <f>VLOOKUP($B116, Team_Batting___Advanced[], 19, FALSE)</f>
        <v>#N/A</v>
      </c>
      <c r="S116" s="9" t="e">
        <f>VLOOKUP($B116, 'Team Per G'!$A$2:$G$31, 3, FALSE)</f>
        <v>#N/A</v>
      </c>
      <c r="T116" s="9" t="e">
        <f>VLOOKUP($B116, 'Team Per G'!$A$2:$G$31, 5, FALSE)</f>
        <v>#N/A</v>
      </c>
      <c r="U116" s="9" t="e">
        <f>VLOOKUP($B116, 'Team Per G'!$A$2:$G$31, 4, FALSE)</f>
        <v>#N/A</v>
      </c>
      <c r="V116" s="9" t="e">
        <f>VLOOKUP($B116, Team_Batting___Dashboard[], 22, FALSE)/$F116</f>
        <v>#N/A</v>
      </c>
      <c r="W116" s="9" t="e">
        <f>VLOOKUP($B116, 'FanGraphs - Team WAR Projected'!$B$2:$E$31, 4, FALSE)/162</f>
        <v>#N/A</v>
      </c>
      <c r="X116" s="9" t="e">
        <f>VLOOKUP($B116, FanGraphs_Standings[[Abbreviation]:[2024 Year to Date RS/G]], 6, FALSE)/$F116</f>
        <v>#N/A</v>
      </c>
      <c r="Y116" s="9" t="e">
        <f>VLOOKUP($B116, FanGraphs_Standings[[Abbreviation]:[2024 Projected Full Season RDif]], 19, FALSE)/162</f>
        <v>#N/A</v>
      </c>
      <c r="Z116" s="9" t="e">
        <f>VLOOKUP($B116, FanGraphs_Standings[[Abbreviation]:[2024 Projected Full Season RDif]], 5, FALSE)</f>
        <v>#N/A</v>
      </c>
      <c r="AA116" s="9" t="e">
        <f>VLOOKUP($B116, FanGraphs_Standings[[Abbreviation]:[2024 Projected Full Season W%]], 18, FALSE)</f>
        <v>#N/A</v>
      </c>
      <c r="AB116" s="9" t="e">
        <f>VLOOKUP($B116, 'Home Field Adv'!$A$2:$I$31, 9, FALSE)</f>
        <v>#N/A</v>
      </c>
      <c r="AC116" s="9" t="e">
        <f>VLOOKUP($C116, FanGraphs_Standings[[Abbreviation]:[2024 Year to Date G]], 2, FALSE)</f>
        <v>#N/A</v>
      </c>
      <c r="AD116" s="9" t="e">
        <f>VLOOKUP($E116, 'SP Per G'!$A$2:$D$1380, 3, FALSE)</f>
        <v>#N/A</v>
      </c>
      <c r="AE116" s="9" t="e">
        <f>VLOOKUP($E116, 'SP Per G'!$A$2:$D$1380, 4, FALSE)</f>
        <v>#N/A</v>
      </c>
      <c r="AF116" s="9" t="e">
        <f>VLOOKUP($E116, Individual_Pitching___Dashboard[], 18, FALSE)</f>
        <v>#N/A</v>
      </c>
      <c r="AG116" s="9" t="e">
        <f>VLOOKUP($E116, Individual_Pitching___Dashboard[], 20, FALSE)</f>
        <v>#N/A</v>
      </c>
      <c r="AH116" s="9" t="e">
        <f>VLOOKUP($E116, Individual_Pitching___Advanced[], 21,FALSE)</f>
        <v>#N/A</v>
      </c>
      <c r="AI116" s="9" t="e">
        <f>VLOOKUP($C116, 'Team Per G'!$A$2:$G$31, 7, FALSE)</f>
        <v>#N/A</v>
      </c>
      <c r="AJ116" s="9" t="e">
        <f>VLOOKUP($C116, 'FanGraphs - Team WAR Projected'!$B$2:$E$31, 3, FALSE)/162</f>
        <v>#N/A</v>
      </c>
      <c r="AK116" s="9" t="e">
        <f>VLOOKUP($C116, Team_Pitching___Advanced[[Team]:[xFIP]], 19,FALSE)</f>
        <v>#N/A</v>
      </c>
      <c r="AL116" s="9" t="e">
        <f>VLOOKUP($C116, Team_Pitching___Advanced[], 20, FALSE)</f>
        <v>#N/A</v>
      </c>
      <c r="AM116" s="9" t="e">
        <f>VLOOKUP($C116, Team_Batting___Dashboard[[Team]:[wOBA]], 16, FALSE)</f>
        <v>#N/A</v>
      </c>
      <c r="AN116" s="9" t="e">
        <f>VLOOKUP($C116, Team_Batting___Advanced[[Team]:[OPS]], 9, FALSE)</f>
        <v>#N/A</v>
      </c>
      <c r="AO116" s="9" t="e">
        <f>VLOOKUP($C116, Team_Batting___Advanced[], 19, FALSE)</f>
        <v>#N/A</v>
      </c>
      <c r="AP116" s="9" t="e">
        <f>VLOOKUP($C116, 'Team Per G'!$A$2:$G$31, 3, FALSE)</f>
        <v>#N/A</v>
      </c>
      <c r="AQ116" s="9" t="e">
        <f>VLOOKUP($C116, 'Team Per G'!$A$2:$G$31, 5, FALSE)</f>
        <v>#N/A</v>
      </c>
      <c r="AR116" s="9" t="e">
        <f>VLOOKUP($C116, 'Team Per G'!$A$2:$G$31, 4, FALSE)</f>
        <v>#N/A</v>
      </c>
      <c r="AS116" s="9" t="e">
        <f>VLOOKUP($C116, Team_Batting___Dashboard[], 22, FALSE)/$AC116</f>
        <v>#N/A</v>
      </c>
      <c r="AT116" s="9" t="e">
        <f>VLOOKUP($C116, 'FanGraphs - Team WAR Projected'!$B$2:$E$31, 4, FALSE)/162</f>
        <v>#N/A</v>
      </c>
      <c r="AU116" s="9" t="e">
        <f>VLOOKUP($C116, FanGraphs_Standings[[Abbreviation]:[2024 Year to Date RS/G]], 6, FALSE)/$AC116</f>
        <v>#N/A</v>
      </c>
      <c r="AV116" s="9" t="e">
        <f>VLOOKUP($C116, FanGraphs_Standings[[Abbreviation]:[2024 Projected Full Season RDif]], 19, FALSE)/162</f>
        <v>#N/A</v>
      </c>
      <c r="AW116" s="9" t="e">
        <f>VLOOKUP($C116, FanGraphs_Standings[[Abbreviation]:[2024 Projected Full Season RDif]], 5, FALSE)</f>
        <v>#N/A</v>
      </c>
      <c r="AX116" s="9" t="e">
        <f>VLOOKUP($C116, FanGraphs_Standings[[Abbreviation]:[2024 Projected Full Season W%]], 18, FALSE)</f>
        <v>#N/A</v>
      </c>
      <c r="AY116" s="9" t="e">
        <f>VLOOKUP($C116, 'Home Field Adv'!$A$2:$K$31, 11, FALSE)</f>
        <v>#N/A</v>
      </c>
      <c r="BB116" s="5" t="str">
        <f t="shared" si="4"/>
        <v/>
      </c>
      <c r="BC116" s="5" t="str">
        <f t="shared" si="5"/>
        <v/>
      </c>
      <c r="BD116" s="5" t="str">
        <f t="shared" si="6"/>
        <v/>
      </c>
    </row>
    <row r="117" spans="6:56" x14ac:dyDescent="0.45">
      <c r="F117" s="9" t="e">
        <f>VLOOKUP($B117, FanGraphs_Standings[[Abbreviation]:[2024 Year to Date G]], 2, FALSE)</f>
        <v>#N/A</v>
      </c>
      <c r="G117" s="9" t="e">
        <f>IF(ISERR(VLOOKUP($D117, 'SP Per G'!$A$2:$D$1380, 3, FALSE)), L117, VLOOKUP($D117, 'SP Per G'!$A$2:$D$1380, 3, FALSE))</f>
        <v>#N/A</v>
      </c>
      <c r="H117" s="9" t="e">
        <f>VLOOKUP($D117, 'SP Per G'!$A$2:$D$1380, 4, FALSE)</f>
        <v>#N/A</v>
      </c>
      <c r="I117" s="9" t="e">
        <f>VLOOKUP($D117, Individual_Pitching___Dashboard[], 18, FALSE)</f>
        <v>#N/A</v>
      </c>
      <c r="J117" s="9" t="e">
        <f>VLOOKUP($D117, Individual_Pitching___Dashboard[], 20, FALSE)</f>
        <v>#N/A</v>
      </c>
      <c r="K117" s="9" t="e">
        <f>VLOOKUP($D117, Individual_Pitching___Advanced[], 21,FALSE)</f>
        <v>#N/A</v>
      </c>
      <c r="L117" s="9" t="e">
        <f>VLOOKUP($B117, 'Team Per G'!$A$2:$G$31, 7, FALSE)</f>
        <v>#N/A</v>
      </c>
      <c r="M117" s="9" t="e">
        <f>VLOOKUP($B117, 'FanGraphs - Team WAR Projected'!$B$2:$E$31, 3, FALSE)/162</f>
        <v>#N/A</v>
      </c>
      <c r="N117" s="9" t="e">
        <f>VLOOKUP($B117, Team_Pitching___Advanced[[Team]:[xFIP]], 19,FALSE)</f>
        <v>#N/A</v>
      </c>
      <c r="O117" s="9" t="e">
        <f>VLOOKUP($B117, Team_Pitching___Advanced[], 20, FALSE)</f>
        <v>#N/A</v>
      </c>
      <c r="P117" s="9" t="e">
        <f>VLOOKUP($B117, Team_Batting___Dashboard[[Team]:[wOBA]], 16, FALSE)</f>
        <v>#N/A</v>
      </c>
      <c r="Q117" s="9" t="e">
        <f>VLOOKUP($B117, Team_Batting___Advanced[[Team]:[OPS]], 9, FALSE)</f>
        <v>#N/A</v>
      </c>
      <c r="R117" s="9" t="e">
        <f>VLOOKUP($B117, Team_Batting___Advanced[], 19, FALSE)</f>
        <v>#N/A</v>
      </c>
      <c r="S117" s="9" t="e">
        <f>VLOOKUP($B117, 'Team Per G'!$A$2:$G$31, 3, FALSE)</f>
        <v>#N/A</v>
      </c>
      <c r="T117" s="9" t="e">
        <f>VLOOKUP($B117, 'Team Per G'!$A$2:$G$31, 5, FALSE)</f>
        <v>#N/A</v>
      </c>
      <c r="U117" s="9" t="e">
        <f>VLOOKUP($B117, 'Team Per G'!$A$2:$G$31, 4, FALSE)</f>
        <v>#N/A</v>
      </c>
      <c r="V117" s="9" t="e">
        <f>VLOOKUP($B117, Team_Batting___Dashboard[], 22, FALSE)/$F117</f>
        <v>#N/A</v>
      </c>
      <c r="W117" s="9" t="e">
        <f>VLOOKUP($B117, 'FanGraphs - Team WAR Projected'!$B$2:$E$31, 4, FALSE)/162</f>
        <v>#N/A</v>
      </c>
      <c r="X117" s="9" t="e">
        <f>VLOOKUP($B117, FanGraphs_Standings[[Abbreviation]:[2024 Year to Date RS/G]], 6, FALSE)/$F117</f>
        <v>#N/A</v>
      </c>
      <c r="Y117" s="9" t="e">
        <f>VLOOKUP($B117, FanGraphs_Standings[[Abbreviation]:[2024 Projected Full Season RDif]], 19, FALSE)/162</f>
        <v>#N/A</v>
      </c>
      <c r="Z117" s="9" t="e">
        <f>VLOOKUP($B117, FanGraphs_Standings[[Abbreviation]:[2024 Projected Full Season RDif]], 5, FALSE)</f>
        <v>#N/A</v>
      </c>
      <c r="AA117" s="9" t="e">
        <f>VLOOKUP($B117, FanGraphs_Standings[[Abbreviation]:[2024 Projected Full Season W%]], 18, FALSE)</f>
        <v>#N/A</v>
      </c>
      <c r="AB117" s="9" t="e">
        <f>VLOOKUP($B117, 'Home Field Adv'!$A$2:$I$31, 9, FALSE)</f>
        <v>#N/A</v>
      </c>
      <c r="AC117" s="9" t="e">
        <f>VLOOKUP($C117, FanGraphs_Standings[[Abbreviation]:[2024 Year to Date G]], 2, FALSE)</f>
        <v>#N/A</v>
      </c>
      <c r="AD117" s="9" t="e">
        <f>VLOOKUP($E117, 'SP Per G'!$A$2:$D$1380, 3, FALSE)</f>
        <v>#N/A</v>
      </c>
      <c r="AE117" s="9" t="e">
        <f>VLOOKUP($E117, 'SP Per G'!$A$2:$D$1380, 4, FALSE)</f>
        <v>#N/A</v>
      </c>
      <c r="AF117" s="9" t="e">
        <f>VLOOKUP($E117, Individual_Pitching___Dashboard[], 18, FALSE)</f>
        <v>#N/A</v>
      </c>
      <c r="AG117" s="9" t="e">
        <f>VLOOKUP($E117, Individual_Pitching___Dashboard[], 20, FALSE)</f>
        <v>#N/A</v>
      </c>
      <c r="AH117" s="9" t="e">
        <f>VLOOKUP($E117, Individual_Pitching___Advanced[], 21,FALSE)</f>
        <v>#N/A</v>
      </c>
      <c r="AI117" s="9" t="e">
        <f>VLOOKUP($C117, 'Team Per G'!$A$2:$G$31, 7, FALSE)</f>
        <v>#N/A</v>
      </c>
      <c r="AJ117" s="9" t="e">
        <f>VLOOKUP($C117, 'FanGraphs - Team WAR Projected'!$B$2:$E$31, 3, FALSE)/162</f>
        <v>#N/A</v>
      </c>
      <c r="AK117" s="9" t="e">
        <f>VLOOKUP($C117, Team_Pitching___Advanced[[Team]:[xFIP]], 19,FALSE)</f>
        <v>#N/A</v>
      </c>
      <c r="AL117" s="9" t="e">
        <f>VLOOKUP($C117, Team_Pitching___Advanced[], 20, FALSE)</f>
        <v>#N/A</v>
      </c>
      <c r="AM117" s="9" t="e">
        <f>VLOOKUP($C117, Team_Batting___Dashboard[[Team]:[wOBA]], 16, FALSE)</f>
        <v>#N/A</v>
      </c>
      <c r="AN117" s="9" t="e">
        <f>VLOOKUP($C117, Team_Batting___Advanced[[Team]:[OPS]], 9, FALSE)</f>
        <v>#N/A</v>
      </c>
      <c r="AO117" s="9" t="e">
        <f>VLOOKUP($C117, Team_Batting___Advanced[], 19, FALSE)</f>
        <v>#N/A</v>
      </c>
      <c r="AP117" s="9" t="e">
        <f>VLOOKUP($C117, 'Team Per G'!$A$2:$G$31, 3, FALSE)</f>
        <v>#N/A</v>
      </c>
      <c r="AQ117" s="9" t="e">
        <f>VLOOKUP($C117, 'Team Per G'!$A$2:$G$31, 5, FALSE)</f>
        <v>#N/A</v>
      </c>
      <c r="AR117" s="9" t="e">
        <f>VLOOKUP($C117, 'Team Per G'!$A$2:$G$31, 4, FALSE)</f>
        <v>#N/A</v>
      </c>
      <c r="AS117" s="9" t="e">
        <f>VLOOKUP($C117, Team_Batting___Dashboard[], 22, FALSE)/$AC117</f>
        <v>#N/A</v>
      </c>
      <c r="AT117" s="9" t="e">
        <f>VLOOKUP($C117, 'FanGraphs - Team WAR Projected'!$B$2:$E$31, 4, FALSE)/162</f>
        <v>#N/A</v>
      </c>
      <c r="AU117" s="9" t="e">
        <f>VLOOKUP($C117, FanGraphs_Standings[[Abbreviation]:[2024 Year to Date RS/G]], 6, FALSE)/$AC117</f>
        <v>#N/A</v>
      </c>
      <c r="AV117" s="9" t="e">
        <f>VLOOKUP($C117, FanGraphs_Standings[[Abbreviation]:[2024 Projected Full Season RDif]], 19, FALSE)/162</f>
        <v>#N/A</v>
      </c>
      <c r="AW117" s="9" t="e">
        <f>VLOOKUP($C117, FanGraphs_Standings[[Abbreviation]:[2024 Projected Full Season RDif]], 5, FALSE)</f>
        <v>#N/A</v>
      </c>
      <c r="AX117" s="9" t="e">
        <f>VLOOKUP($C117, FanGraphs_Standings[[Abbreviation]:[2024 Projected Full Season W%]], 18, FALSE)</f>
        <v>#N/A</v>
      </c>
      <c r="AY117" s="9" t="e">
        <f>VLOOKUP($C117, 'Home Field Adv'!$A$2:$K$31, 11, FALSE)</f>
        <v>#N/A</v>
      </c>
      <c r="BB117" s="5" t="str">
        <f t="shared" si="4"/>
        <v/>
      </c>
      <c r="BC117" s="5" t="str">
        <f t="shared" si="5"/>
        <v/>
      </c>
      <c r="BD117" s="5" t="str">
        <f t="shared" si="6"/>
        <v/>
      </c>
    </row>
    <row r="118" spans="6:56" x14ac:dyDescent="0.45">
      <c r="F118" s="9" t="e">
        <f>VLOOKUP($B118, FanGraphs_Standings[[Abbreviation]:[2024 Year to Date G]], 2, FALSE)</f>
        <v>#N/A</v>
      </c>
      <c r="G118" s="9" t="e">
        <f>IF(ISERR(VLOOKUP($D118, 'SP Per G'!$A$2:$D$1380, 3, FALSE)), L118, VLOOKUP($D118, 'SP Per G'!$A$2:$D$1380, 3, FALSE))</f>
        <v>#N/A</v>
      </c>
      <c r="H118" s="9" t="e">
        <f>VLOOKUP($D118, 'SP Per G'!$A$2:$D$1380, 4, FALSE)</f>
        <v>#N/A</v>
      </c>
      <c r="I118" s="9" t="e">
        <f>VLOOKUP($D118, Individual_Pitching___Dashboard[], 18, FALSE)</f>
        <v>#N/A</v>
      </c>
      <c r="J118" s="9" t="e">
        <f>VLOOKUP($D118, Individual_Pitching___Dashboard[], 20, FALSE)</f>
        <v>#N/A</v>
      </c>
      <c r="K118" s="9" t="e">
        <f>VLOOKUP($D118, Individual_Pitching___Advanced[], 21,FALSE)</f>
        <v>#N/A</v>
      </c>
      <c r="L118" s="9" t="e">
        <f>VLOOKUP($B118, 'Team Per G'!$A$2:$G$31, 7, FALSE)</f>
        <v>#N/A</v>
      </c>
      <c r="M118" s="9" t="e">
        <f>VLOOKUP($B118, 'FanGraphs - Team WAR Projected'!$B$2:$E$31, 3, FALSE)/162</f>
        <v>#N/A</v>
      </c>
      <c r="N118" s="9" t="e">
        <f>VLOOKUP($B118, Team_Pitching___Advanced[[Team]:[xFIP]], 19,FALSE)</f>
        <v>#N/A</v>
      </c>
      <c r="O118" s="9" t="e">
        <f>VLOOKUP($B118, Team_Pitching___Advanced[], 20, FALSE)</f>
        <v>#N/A</v>
      </c>
      <c r="P118" s="9" t="e">
        <f>VLOOKUP($B118, Team_Batting___Dashboard[[Team]:[wOBA]], 16, FALSE)</f>
        <v>#N/A</v>
      </c>
      <c r="Q118" s="9" t="e">
        <f>VLOOKUP($B118, Team_Batting___Advanced[[Team]:[OPS]], 9, FALSE)</f>
        <v>#N/A</v>
      </c>
      <c r="R118" s="9" t="e">
        <f>VLOOKUP($B118, Team_Batting___Advanced[], 19, FALSE)</f>
        <v>#N/A</v>
      </c>
      <c r="S118" s="9" t="e">
        <f>VLOOKUP($B118, 'Team Per G'!$A$2:$G$31, 3, FALSE)</f>
        <v>#N/A</v>
      </c>
      <c r="T118" s="9" t="e">
        <f>VLOOKUP($B118, 'Team Per G'!$A$2:$G$31, 5, FALSE)</f>
        <v>#N/A</v>
      </c>
      <c r="U118" s="9" t="e">
        <f>VLOOKUP($B118, 'Team Per G'!$A$2:$G$31, 4, FALSE)</f>
        <v>#N/A</v>
      </c>
      <c r="V118" s="9" t="e">
        <f>VLOOKUP($B118, Team_Batting___Dashboard[], 22, FALSE)/$F118</f>
        <v>#N/A</v>
      </c>
      <c r="W118" s="9" t="e">
        <f>VLOOKUP($B118, 'FanGraphs - Team WAR Projected'!$B$2:$E$31, 4, FALSE)/162</f>
        <v>#N/A</v>
      </c>
      <c r="X118" s="9" t="e">
        <f>VLOOKUP($B118, FanGraphs_Standings[[Abbreviation]:[2024 Year to Date RS/G]], 6, FALSE)/$F118</f>
        <v>#N/A</v>
      </c>
      <c r="Y118" s="9" t="e">
        <f>VLOOKUP($B118, FanGraphs_Standings[[Abbreviation]:[2024 Projected Full Season RDif]], 19, FALSE)/162</f>
        <v>#N/A</v>
      </c>
      <c r="Z118" s="9" t="e">
        <f>VLOOKUP($B118, FanGraphs_Standings[[Abbreviation]:[2024 Projected Full Season RDif]], 5, FALSE)</f>
        <v>#N/A</v>
      </c>
      <c r="AA118" s="9" t="e">
        <f>VLOOKUP($B118, FanGraphs_Standings[[Abbreviation]:[2024 Projected Full Season W%]], 18, FALSE)</f>
        <v>#N/A</v>
      </c>
      <c r="AB118" s="9" t="e">
        <f>VLOOKUP($B118, 'Home Field Adv'!$A$2:$I$31, 9, FALSE)</f>
        <v>#N/A</v>
      </c>
      <c r="AC118" s="9" t="e">
        <f>VLOOKUP($C118, FanGraphs_Standings[[Abbreviation]:[2024 Year to Date G]], 2, FALSE)</f>
        <v>#N/A</v>
      </c>
      <c r="AD118" s="9" t="e">
        <f>VLOOKUP($E118, 'SP Per G'!$A$2:$D$1380, 3, FALSE)</f>
        <v>#N/A</v>
      </c>
      <c r="AE118" s="9" t="e">
        <f>VLOOKUP($E118, 'SP Per G'!$A$2:$D$1380, 4, FALSE)</f>
        <v>#N/A</v>
      </c>
      <c r="AF118" s="9" t="e">
        <f>VLOOKUP($E118, Individual_Pitching___Dashboard[], 18, FALSE)</f>
        <v>#N/A</v>
      </c>
      <c r="AG118" s="9" t="e">
        <f>VLOOKUP($E118, Individual_Pitching___Dashboard[], 20, FALSE)</f>
        <v>#N/A</v>
      </c>
      <c r="AH118" s="9" t="e">
        <f>VLOOKUP($E118, Individual_Pitching___Advanced[], 21,FALSE)</f>
        <v>#N/A</v>
      </c>
      <c r="AI118" s="9" t="e">
        <f>VLOOKUP($C118, 'Team Per G'!$A$2:$G$31, 7, FALSE)</f>
        <v>#N/A</v>
      </c>
      <c r="AJ118" s="9" t="e">
        <f>VLOOKUP($C118, 'FanGraphs - Team WAR Projected'!$B$2:$E$31, 3, FALSE)/162</f>
        <v>#N/A</v>
      </c>
      <c r="AK118" s="9" t="e">
        <f>VLOOKUP($C118, Team_Pitching___Advanced[[Team]:[xFIP]], 19,FALSE)</f>
        <v>#N/A</v>
      </c>
      <c r="AL118" s="9" t="e">
        <f>VLOOKUP($C118, Team_Pitching___Advanced[], 20, FALSE)</f>
        <v>#N/A</v>
      </c>
      <c r="AM118" s="9" t="e">
        <f>VLOOKUP($C118, Team_Batting___Dashboard[[Team]:[wOBA]], 16, FALSE)</f>
        <v>#N/A</v>
      </c>
      <c r="AN118" s="9" t="e">
        <f>VLOOKUP($C118, Team_Batting___Advanced[[Team]:[OPS]], 9, FALSE)</f>
        <v>#N/A</v>
      </c>
      <c r="AO118" s="9" t="e">
        <f>VLOOKUP($C118, Team_Batting___Advanced[], 19, FALSE)</f>
        <v>#N/A</v>
      </c>
      <c r="AP118" s="9" t="e">
        <f>VLOOKUP($C118, 'Team Per G'!$A$2:$G$31, 3, FALSE)</f>
        <v>#N/A</v>
      </c>
      <c r="AQ118" s="9" t="e">
        <f>VLOOKUP($C118, 'Team Per G'!$A$2:$G$31, 5, FALSE)</f>
        <v>#N/A</v>
      </c>
      <c r="AR118" s="9" t="e">
        <f>VLOOKUP($C118, 'Team Per G'!$A$2:$G$31, 4, FALSE)</f>
        <v>#N/A</v>
      </c>
      <c r="AS118" s="9" t="e">
        <f>VLOOKUP($C118, Team_Batting___Dashboard[], 22, FALSE)/$AC118</f>
        <v>#N/A</v>
      </c>
      <c r="AT118" s="9" t="e">
        <f>VLOOKUP($C118, 'FanGraphs - Team WAR Projected'!$B$2:$E$31, 4, FALSE)/162</f>
        <v>#N/A</v>
      </c>
      <c r="AU118" s="9" t="e">
        <f>VLOOKUP($C118, FanGraphs_Standings[[Abbreviation]:[2024 Year to Date RS/G]], 6, FALSE)/$AC118</f>
        <v>#N/A</v>
      </c>
      <c r="AV118" s="9" t="e">
        <f>VLOOKUP($C118, FanGraphs_Standings[[Abbreviation]:[2024 Projected Full Season RDif]], 19, FALSE)/162</f>
        <v>#N/A</v>
      </c>
      <c r="AW118" s="9" t="e">
        <f>VLOOKUP($C118, FanGraphs_Standings[[Abbreviation]:[2024 Projected Full Season RDif]], 5, FALSE)</f>
        <v>#N/A</v>
      </c>
      <c r="AX118" s="9" t="e">
        <f>VLOOKUP($C118, FanGraphs_Standings[[Abbreviation]:[2024 Projected Full Season W%]], 18, FALSE)</f>
        <v>#N/A</v>
      </c>
      <c r="AY118" s="9" t="e">
        <f>VLOOKUP($C118, 'Home Field Adv'!$A$2:$K$31, 11, FALSE)</f>
        <v>#N/A</v>
      </c>
      <c r="BB118" s="5" t="str">
        <f t="shared" si="4"/>
        <v/>
      </c>
      <c r="BC118" s="5" t="str">
        <f t="shared" si="5"/>
        <v/>
      </c>
      <c r="BD118" s="5" t="str">
        <f t="shared" si="6"/>
        <v/>
      </c>
    </row>
    <row r="119" spans="6:56" x14ac:dyDescent="0.45">
      <c r="F119" s="9" t="e">
        <f>VLOOKUP($B119, FanGraphs_Standings[[Abbreviation]:[2024 Year to Date G]], 2, FALSE)</f>
        <v>#N/A</v>
      </c>
      <c r="G119" s="9" t="e">
        <f>IF(ISERR(VLOOKUP($D119, 'SP Per G'!$A$2:$D$1380, 3, FALSE)), L119, VLOOKUP($D119, 'SP Per G'!$A$2:$D$1380, 3, FALSE))</f>
        <v>#N/A</v>
      </c>
      <c r="H119" s="9" t="e">
        <f>VLOOKUP($D119, 'SP Per G'!$A$2:$D$1380, 4, FALSE)</f>
        <v>#N/A</v>
      </c>
      <c r="I119" s="9" t="e">
        <f>VLOOKUP($D119, Individual_Pitching___Dashboard[], 18, FALSE)</f>
        <v>#N/A</v>
      </c>
      <c r="J119" s="9" t="e">
        <f>VLOOKUP($D119, Individual_Pitching___Dashboard[], 20, FALSE)</f>
        <v>#N/A</v>
      </c>
      <c r="K119" s="9" t="e">
        <f>VLOOKUP($D119, Individual_Pitching___Advanced[], 21,FALSE)</f>
        <v>#N/A</v>
      </c>
      <c r="L119" s="9" t="e">
        <f>VLOOKUP($B119, 'Team Per G'!$A$2:$G$31, 7, FALSE)</f>
        <v>#N/A</v>
      </c>
      <c r="M119" s="9" t="e">
        <f>VLOOKUP($B119, 'FanGraphs - Team WAR Projected'!$B$2:$E$31, 3, FALSE)/162</f>
        <v>#N/A</v>
      </c>
      <c r="N119" s="9" t="e">
        <f>VLOOKUP($B119, Team_Pitching___Advanced[[Team]:[xFIP]], 19,FALSE)</f>
        <v>#N/A</v>
      </c>
      <c r="O119" s="9" t="e">
        <f>VLOOKUP($B119, Team_Pitching___Advanced[], 20, FALSE)</f>
        <v>#N/A</v>
      </c>
      <c r="P119" s="9" t="e">
        <f>VLOOKUP($B119, Team_Batting___Dashboard[[Team]:[wOBA]], 16, FALSE)</f>
        <v>#N/A</v>
      </c>
      <c r="Q119" s="9" t="e">
        <f>VLOOKUP($B119, Team_Batting___Advanced[[Team]:[OPS]], 9, FALSE)</f>
        <v>#N/A</v>
      </c>
      <c r="R119" s="9" t="e">
        <f>VLOOKUP($B119, Team_Batting___Advanced[], 19, FALSE)</f>
        <v>#N/A</v>
      </c>
      <c r="S119" s="9" t="e">
        <f>VLOOKUP($B119, 'Team Per G'!$A$2:$G$31, 3, FALSE)</f>
        <v>#N/A</v>
      </c>
      <c r="T119" s="9" t="e">
        <f>VLOOKUP($B119, 'Team Per G'!$A$2:$G$31, 5, FALSE)</f>
        <v>#N/A</v>
      </c>
      <c r="U119" s="9" t="e">
        <f>VLOOKUP($B119, 'Team Per G'!$A$2:$G$31, 4, FALSE)</f>
        <v>#N/A</v>
      </c>
      <c r="V119" s="9" t="e">
        <f>VLOOKUP($B119, Team_Batting___Dashboard[], 22, FALSE)/$F119</f>
        <v>#N/A</v>
      </c>
      <c r="W119" s="9" t="e">
        <f>VLOOKUP($B119, 'FanGraphs - Team WAR Projected'!$B$2:$E$31, 4, FALSE)/162</f>
        <v>#N/A</v>
      </c>
      <c r="X119" s="9" t="e">
        <f>VLOOKUP($B119, FanGraphs_Standings[[Abbreviation]:[2024 Year to Date RS/G]], 6, FALSE)/$F119</f>
        <v>#N/A</v>
      </c>
      <c r="Y119" s="9" t="e">
        <f>VLOOKUP($B119, FanGraphs_Standings[[Abbreviation]:[2024 Projected Full Season RDif]], 19, FALSE)/162</f>
        <v>#N/A</v>
      </c>
      <c r="Z119" s="9" t="e">
        <f>VLOOKUP($B119, FanGraphs_Standings[[Abbreviation]:[2024 Projected Full Season RDif]], 5, FALSE)</f>
        <v>#N/A</v>
      </c>
      <c r="AA119" s="9" t="e">
        <f>VLOOKUP($B119, FanGraphs_Standings[[Abbreviation]:[2024 Projected Full Season W%]], 18, FALSE)</f>
        <v>#N/A</v>
      </c>
      <c r="AB119" s="9" t="e">
        <f>VLOOKUP($B119, 'Home Field Adv'!$A$2:$I$31, 9, FALSE)</f>
        <v>#N/A</v>
      </c>
      <c r="AC119" s="9" t="e">
        <f>VLOOKUP($C119, FanGraphs_Standings[[Abbreviation]:[2024 Year to Date G]], 2, FALSE)</f>
        <v>#N/A</v>
      </c>
      <c r="AD119" s="9" t="e">
        <f>VLOOKUP($E119, 'SP Per G'!$A$2:$D$1380, 3, FALSE)</f>
        <v>#N/A</v>
      </c>
      <c r="AE119" s="9" t="e">
        <f>VLOOKUP($E119, 'SP Per G'!$A$2:$D$1380, 4, FALSE)</f>
        <v>#N/A</v>
      </c>
      <c r="AF119" s="9" t="e">
        <f>VLOOKUP($E119, Individual_Pitching___Dashboard[], 18, FALSE)</f>
        <v>#N/A</v>
      </c>
      <c r="AG119" s="9" t="e">
        <f>VLOOKUP($E119, Individual_Pitching___Dashboard[], 20, FALSE)</f>
        <v>#N/A</v>
      </c>
      <c r="AH119" s="9" t="e">
        <f>VLOOKUP($E119, Individual_Pitching___Advanced[], 21,FALSE)</f>
        <v>#N/A</v>
      </c>
      <c r="AI119" s="9" t="e">
        <f>VLOOKUP($C119, 'Team Per G'!$A$2:$G$31, 7, FALSE)</f>
        <v>#N/A</v>
      </c>
      <c r="AJ119" s="9" t="e">
        <f>VLOOKUP($C119, 'FanGraphs - Team WAR Projected'!$B$2:$E$31, 3, FALSE)/162</f>
        <v>#N/A</v>
      </c>
      <c r="AK119" s="9" t="e">
        <f>VLOOKUP($C119, Team_Pitching___Advanced[[Team]:[xFIP]], 19,FALSE)</f>
        <v>#N/A</v>
      </c>
      <c r="AL119" s="9" t="e">
        <f>VLOOKUP($C119, Team_Pitching___Advanced[], 20, FALSE)</f>
        <v>#N/A</v>
      </c>
      <c r="AM119" s="9" t="e">
        <f>VLOOKUP($C119, Team_Batting___Dashboard[[Team]:[wOBA]], 16, FALSE)</f>
        <v>#N/A</v>
      </c>
      <c r="AN119" s="9" t="e">
        <f>VLOOKUP($C119, Team_Batting___Advanced[[Team]:[OPS]], 9, FALSE)</f>
        <v>#N/A</v>
      </c>
      <c r="AO119" s="9" t="e">
        <f>VLOOKUP($C119, Team_Batting___Advanced[], 19, FALSE)</f>
        <v>#N/A</v>
      </c>
      <c r="AP119" s="9" t="e">
        <f>VLOOKUP($C119, 'Team Per G'!$A$2:$G$31, 3, FALSE)</f>
        <v>#N/A</v>
      </c>
      <c r="AQ119" s="9" t="e">
        <f>VLOOKUP($C119, 'Team Per G'!$A$2:$G$31, 5, FALSE)</f>
        <v>#N/A</v>
      </c>
      <c r="AR119" s="9" t="e">
        <f>VLOOKUP($C119, 'Team Per G'!$A$2:$G$31, 4, FALSE)</f>
        <v>#N/A</v>
      </c>
      <c r="AS119" s="9" t="e">
        <f>VLOOKUP($C119, Team_Batting___Dashboard[], 22, FALSE)/$AC119</f>
        <v>#N/A</v>
      </c>
      <c r="AT119" s="9" t="e">
        <f>VLOOKUP($C119, 'FanGraphs - Team WAR Projected'!$B$2:$E$31, 4, FALSE)/162</f>
        <v>#N/A</v>
      </c>
      <c r="AU119" s="9" t="e">
        <f>VLOOKUP($C119, FanGraphs_Standings[[Abbreviation]:[2024 Year to Date RS/G]], 6, FALSE)/$AC119</f>
        <v>#N/A</v>
      </c>
      <c r="AV119" s="9" t="e">
        <f>VLOOKUP($C119, FanGraphs_Standings[[Abbreviation]:[2024 Projected Full Season RDif]], 19, FALSE)/162</f>
        <v>#N/A</v>
      </c>
      <c r="AW119" s="9" t="e">
        <f>VLOOKUP($C119, FanGraphs_Standings[[Abbreviation]:[2024 Projected Full Season RDif]], 5, FALSE)</f>
        <v>#N/A</v>
      </c>
      <c r="AX119" s="9" t="e">
        <f>VLOOKUP($C119, FanGraphs_Standings[[Abbreviation]:[2024 Projected Full Season W%]], 18, FALSE)</f>
        <v>#N/A</v>
      </c>
      <c r="AY119" s="9" t="e">
        <f>VLOOKUP($C119, 'Home Field Adv'!$A$2:$K$31, 11, FALSE)</f>
        <v>#N/A</v>
      </c>
      <c r="BB119" s="5" t="str">
        <f t="shared" si="4"/>
        <v/>
      </c>
      <c r="BC119" s="5" t="str">
        <f t="shared" si="5"/>
        <v/>
      </c>
      <c r="BD119" s="5" t="str">
        <f t="shared" si="6"/>
        <v/>
      </c>
    </row>
    <row r="120" spans="6:56" x14ac:dyDescent="0.45">
      <c r="F120" s="9" t="e">
        <f>VLOOKUP($B120, FanGraphs_Standings[[Abbreviation]:[2024 Year to Date G]], 2, FALSE)</f>
        <v>#N/A</v>
      </c>
      <c r="G120" s="9" t="e">
        <f>IF(ISERR(VLOOKUP($D120, 'SP Per G'!$A$2:$D$1380, 3, FALSE)), L120, VLOOKUP($D120, 'SP Per G'!$A$2:$D$1380, 3, FALSE))</f>
        <v>#N/A</v>
      </c>
      <c r="H120" s="9" t="e">
        <f>VLOOKUP($D120, 'SP Per G'!$A$2:$D$1380, 4, FALSE)</f>
        <v>#N/A</v>
      </c>
      <c r="I120" s="9" t="e">
        <f>VLOOKUP($D120, Individual_Pitching___Dashboard[], 18, FALSE)</f>
        <v>#N/A</v>
      </c>
      <c r="J120" s="9" t="e">
        <f>VLOOKUP($D120, Individual_Pitching___Dashboard[], 20, FALSE)</f>
        <v>#N/A</v>
      </c>
      <c r="K120" s="9" t="e">
        <f>VLOOKUP($D120, Individual_Pitching___Advanced[], 21,FALSE)</f>
        <v>#N/A</v>
      </c>
      <c r="L120" s="9" t="e">
        <f>VLOOKUP($B120, 'Team Per G'!$A$2:$G$31, 7, FALSE)</f>
        <v>#N/A</v>
      </c>
      <c r="M120" s="9" t="e">
        <f>VLOOKUP($B120, 'FanGraphs - Team WAR Projected'!$B$2:$E$31, 3, FALSE)/162</f>
        <v>#N/A</v>
      </c>
      <c r="N120" s="9" t="e">
        <f>VLOOKUP($B120, Team_Pitching___Advanced[[Team]:[xFIP]], 19,FALSE)</f>
        <v>#N/A</v>
      </c>
      <c r="O120" s="9" t="e">
        <f>VLOOKUP($B120, Team_Pitching___Advanced[], 20, FALSE)</f>
        <v>#N/A</v>
      </c>
      <c r="P120" s="9" t="e">
        <f>VLOOKUP($B120, Team_Batting___Dashboard[[Team]:[wOBA]], 16, FALSE)</f>
        <v>#N/A</v>
      </c>
      <c r="Q120" s="9" t="e">
        <f>VLOOKUP($B120, Team_Batting___Advanced[[Team]:[OPS]], 9, FALSE)</f>
        <v>#N/A</v>
      </c>
      <c r="R120" s="9" t="e">
        <f>VLOOKUP($B120, Team_Batting___Advanced[], 19, FALSE)</f>
        <v>#N/A</v>
      </c>
      <c r="S120" s="9" t="e">
        <f>VLOOKUP($B120, 'Team Per G'!$A$2:$G$31, 3, FALSE)</f>
        <v>#N/A</v>
      </c>
      <c r="T120" s="9" t="e">
        <f>VLOOKUP($B120, 'Team Per G'!$A$2:$G$31, 5, FALSE)</f>
        <v>#N/A</v>
      </c>
      <c r="U120" s="9" t="e">
        <f>VLOOKUP($B120, 'Team Per G'!$A$2:$G$31, 4, FALSE)</f>
        <v>#N/A</v>
      </c>
      <c r="V120" s="9" t="e">
        <f>VLOOKUP($B120, Team_Batting___Dashboard[], 22, FALSE)/$F120</f>
        <v>#N/A</v>
      </c>
      <c r="W120" s="9" t="e">
        <f>VLOOKUP($B120, 'FanGraphs - Team WAR Projected'!$B$2:$E$31, 4, FALSE)/162</f>
        <v>#N/A</v>
      </c>
      <c r="X120" s="9" t="e">
        <f>VLOOKUP($B120, FanGraphs_Standings[[Abbreviation]:[2024 Year to Date RS/G]], 6, FALSE)/$F120</f>
        <v>#N/A</v>
      </c>
      <c r="Y120" s="9" t="e">
        <f>VLOOKUP($B120, FanGraphs_Standings[[Abbreviation]:[2024 Projected Full Season RDif]], 19, FALSE)/162</f>
        <v>#N/A</v>
      </c>
      <c r="Z120" s="9" t="e">
        <f>VLOOKUP($B120, FanGraphs_Standings[[Abbreviation]:[2024 Projected Full Season RDif]], 5, FALSE)</f>
        <v>#N/A</v>
      </c>
      <c r="AA120" s="9" t="e">
        <f>VLOOKUP($B120, FanGraphs_Standings[[Abbreviation]:[2024 Projected Full Season W%]], 18, FALSE)</f>
        <v>#N/A</v>
      </c>
      <c r="AB120" s="9" t="e">
        <f>VLOOKUP($B120, 'Home Field Adv'!$A$2:$I$31, 9, FALSE)</f>
        <v>#N/A</v>
      </c>
      <c r="AC120" s="9" t="e">
        <f>VLOOKUP($C120, FanGraphs_Standings[[Abbreviation]:[2024 Year to Date G]], 2, FALSE)</f>
        <v>#N/A</v>
      </c>
      <c r="AD120" s="9" t="e">
        <f>VLOOKUP($E120, 'SP Per G'!$A$2:$D$1380, 3, FALSE)</f>
        <v>#N/A</v>
      </c>
      <c r="AE120" s="9" t="e">
        <f>VLOOKUP($E120, 'SP Per G'!$A$2:$D$1380, 4, FALSE)</f>
        <v>#N/A</v>
      </c>
      <c r="AF120" s="9" t="e">
        <f>VLOOKUP($E120, Individual_Pitching___Dashboard[], 18, FALSE)</f>
        <v>#N/A</v>
      </c>
      <c r="AG120" s="9" t="e">
        <f>VLOOKUP($E120, Individual_Pitching___Dashboard[], 20, FALSE)</f>
        <v>#N/A</v>
      </c>
      <c r="AH120" s="9" t="e">
        <f>VLOOKUP($E120, Individual_Pitching___Advanced[], 21,FALSE)</f>
        <v>#N/A</v>
      </c>
      <c r="AI120" s="9" t="e">
        <f>VLOOKUP($C120, 'Team Per G'!$A$2:$G$31, 7, FALSE)</f>
        <v>#N/A</v>
      </c>
      <c r="AJ120" s="9" t="e">
        <f>VLOOKUP($C120, 'FanGraphs - Team WAR Projected'!$B$2:$E$31, 3, FALSE)/162</f>
        <v>#N/A</v>
      </c>
      <c r="AK120" s="9" t="e">
        <f>VLOOKUP($C120, Team_Pitching___Advanced[[Team]:[xFIP]], 19,FALSE)</f>
        <v>#N/A</v>
      </c>
      <c r="AL120" s="9" t="e">
        <f>VLOOKUP($C120, Team_Pitching___Advanced[], 20, FALSE)</f>
        <v>#N/A</v>
      </c>
      <c r="AM120" s="9" t="e">
        <f>VLOOKUP($C120, Team_Batting___Dashboard[[Team]:[wOBA]], 16, FALSE)</f>
        <v>#N/A</v>
      </c>
      <c r="AN120" s="9" t="e">
        <f>VLOOKUP($C120, Team_Batting___Advanced[[Team]:[OPS]], 9, FALSE)</f>
        <v>#N/A</v>
      </c>
      <c r="AO120" s="9" t="e">
        <f>VLOOKUP($C120, Team_Batting___Advanced[], 19, FALSE)</f>
        <v>#N/A</v>
      </c>
      <c r="AP120" s="9" t="e">
        <f>VLOOKUP($C120, 'Team Per G'!$A$2:$G$31, 3, FALSE)</f>
        <v>#N/A</v>
      </c>
      <c r="AQ120" s="9" t="e">
        <f>VLOOKUP($C120, 'Team Per G'!$A$2:$G$31, 5, FALSE)</f>
        <v>#N/A</v>
      </c>
      <c r="AR120" s="9" t="e">
        <f>VLOOKUP($C120, 'Team Per G'!$A$2:$G$31, 4, FALSE)</f>
        <v>#N/A</v>
      </c>
      <c r="AS120" s="9" t="e">
        <f>VLOOKUP($C120, Team_Batting___Dashboard[], 22, FALSE)/$AC120</f>
        <v>#N/A</v>
      </c>
      <c r="AT120" s="9" t="e">
        <f>VLOOKUP($C120, 'FanGraphs - Team WAR Projected'!$B$2:$E$31, 4, FALSE)/162</f>
        <v>#N/A</v>
      </c>
      <c r="AU120" s="9" t="e">
        <f>VLOOKUP($C120, FanGraphs_Standings[[Abbreviation]:[2024 Year to Date RS/G]], 6, FALSE)/$AC120</f>
        <v>#N/A</v>
      </c>
      <c r="AV120" s="9" t="e">
        <f>VLOOKUP($C120, FanGraphs_Standings[[Abbreviation]:[2024 Projected Full Season RDif]], 19, FALSE)/162</f>
        <v>#N/A</v>
      </c>
      <c r="AW120" s="9" t="e">
        <f>VLOOKUP($C120, FanGraphs_Standings[[Abbreviation]:[2024 Projected Full Season RDif]], 5, FALSE)</f>
        <v>#N/A</v>
      </c>
      <c r="AX120" s="9" t="e">
        <f>VLOOKUP($C120, FanGraphs_Standings[[Abbreviation]:[2024 Projected Full Season W%]], 18, FALSE)</f>
        <v>#N/A</v>
      </c>
      <c r="AY120" s="9" t="e">
        <f>VLOOKUP($C120, 'Home Field Adv'!$A$2:$K$31, 11, FALSE)</f>
        <v>#N/A</v>
      </c>
      <c r="BB120" s="5" t="str">
        <f t="shared" si="4"/>
        <v/>
      </c>
      <c r="BC120" s="5" t="str">
        <f t="shared" si="5"/>
        <v/>
      </c>
      <c r="BD120" s="5" t="str">
        <f t="shared" si="6"/>
        <v/>
      </c>
    </row>
    <row r="121" spans="6:56" x14ac:dyDescent="0.45">
      <c r="F121" s="9" t="e">
        <f>VLOOKUP($B121, FanGraphs_Standings[[Abbreviation]:[2024 Year to Date G]], 2, FALSE)</f>
        <v>#N/A</v>
      </c>
      <c r="G121" s="9" t="e">
        <f>IF(ISERR(VLOOKUP($D121, 'SP Per G'!$A$2:$D$1380, 3, FALSE)), L121, VLOOKUP($D121, 'SP Per G'!$A$2:$D$1380, 3, FALSE))</f>
        <v>#N/A</v>
      </c>
      <c r="H121" s="9" t="e">
        <f>VLOOKUP($D121, 'SP Per G'!$A$2:$D$1380, 4, FALSE)</f>
        <v>#N/A</v>
      </c>
      <c r="I121" s="9" t="e">
        <f>VLOOKUP($D121, Individual_Pitching___Dashboard[], 18, FALSE)</f>
        <v>#N/A</v>
      </c>
      <c r="J121" s="9" t="e">
        <f>VLOOKUP($D121, Individual_Pitching___Dashboard[], 20, FALSE)</f>
        <v>#N/A</v>
      </c>
      <c r="K121" s="9" t="e">
        <f>VLOOKUP($D121, Individual_Pitching___Advanced[], 21,FALSE)</f>
        <v>#N/A</v>
      </c>
      <c r="L121" s="9" t="e">
        <f>VLOOKUP($B121, 'Team Per G'!$A$2:$G$31, 7, FALSE)</f>
        <v>#N/A</v>
      </c>
      <c r="M121" s="9" t="e">
        <f>VLOOKUP($B121, 'FanGraphs - Team WAR Projected'!$B$2:$E$31, 3, FALSE)/162</f>
        <v>#N/A</v>
      </c>
      <c r="N121" s="9" t="e">
        <f>VLOOKUP($B121, Team_Pitching___Advanced[[Team]:[xFIP]], 19,FALSE)</f>
        <v>#N/A</v>
      </c>
      <c r="O121" s="9" t="e">
        <f>VLOOKUP($B121, Team_Pitching___Advanced[], 20, FALSE)</f>
        <v>#N/A</v>
      </c>
      <c r="P121" s="9" t="e">
        <f>VLOOKUP($B121, Team_Batting___Dashboard[[Team]:[wOBA]], 16, FALSE)</f>
        <v>#N/A</v>
      </c>
      <c r="Q121" s="9" t="e">
        <f>VLOOKUP($B121, Team_Batting___Advanced[[Team]:[OPS]], 9, FALSE)</f>
        <v>#N/A</v>
      </c>
      <c r="R121" s="9" t="e">
        <f>VLOOKUP($B121, Team_Batting___Advanced[], 19, FALSE)</f>
        <v>#N/A</v>
      </c>
      <c r="S121" s="9" t="e">
        <f>VLOOKUP($B121, 'Team Per G'!$A$2:$G$31, 3, FALSE)</f>
        <v>#N/A</v>
      </c>
      <c r="T121" s="9" t="e">
        <f>VLOOKUP($B121, 'Team Per G'!$A$2:$G$31, 5, FALSE)</f>
        <v>#N/A</v>
      </c>
      <c r="U121" s="9" t="e">
        <f>VLOOKUP($B121, 'Team Per G'!$A$2:$G$31, 4, FALSE)</f>
        <v>#N/A</v>
      </c>
      <c r="V121" s="9" t="e">
        <f>VLOOKUP($B121, Team_Batting___Dashboard[], 22, FALSE)/$F121</f>
        <v>#N/A</v>
      </c>
      <c r="W121" s="9" t="e">
        <f>VLOOKUP($B121, 'FanGraphs - Team WAR Projected'!$B$2:$E$31, 4, FALSE)/162</f>
        <v>#N/A</v>
      </c>
      <c r="X121" s="9" t="e">
        <f>VLOOKUP($B121, FanGraphs_Standings[[Abbreviation]:[2024 Year to Date RS/G]], 6, FALSE)/$F121</f>
        <v>#N/A</v>
      </c>
      <c r="Y121" s="9" t="e">
        <f>VLOOKUP($B121, FanGraphs_Standings[[Abbreviation]:[2024 Projected Full Season RDif]], 19, FALSE)/162</f>
        <v>#N/A</v>
      </c>
      <c r="Z121" s="9" t="e">
        <f>VLOOKUP($B121, FanGraphs_Standings[[Abbreviation]:[2024 Projected Full Season RDif]], 5, FALSE)</f>
        <v>#N/A</v>
      </c>
      <c r="AA121" s="9" t="e">
        <f>VLOOKUP($B121, FanGraphs_Standings[[Abbreviation]:[2024 Projected Full Season W%]], 18, FALSE)</f>
        <v>#N/A</v>
      </c>
      <c r="AB121" s="9" t="e">
        <f>VLOOKUP($B121, 'Home Field Adv'!$A$2:$I$31, 9, FALSE)</f>
        <v>#N/A</v>
      </c>
      <c r="AC121" s="9" t="e">
        <f>VLOOKUP($C121, FanGraphs_Standings[[Abbreviation]:[2024 Year to Date G]], 2, FALSE)</f>
        <v>#N/A</v>
      </c>
      <c r="AD121" s="9" t="e">
        <f>VLOOKUP($E121, 'SP Per G'!$A$2:$D$1380, 3, FALSE)</f>
        <v>#N/A</v>
      </c>
      <c r="AE121" s="9" t="e">
        <f>VLOOKUP($E121, 'SP Per G'!$A$2:$D$1380, 4, FALSE)</f>
        <v>#N/A</v>
      </c>
      <c r="AF121" s="9" t="e">
        <f>VLOOKUP($E121, Individual_Pitching___Dashboard[], 18, FALSE)</f>
        <v>#N/A</v>
      </c>
      <c r="AG121" s="9" t="e">
        <f>VLOOKUP($E121, Individual_Pitching___Dashboard[], 20, FALSE)</f>
        <v>#N/A</v>
      </c>
      <c r="AH121" s="9" t="e">
        <f>VLOOKUP($E121, Individual_Pitching___Advanced[], 21,FALSE)</f>
        <v>#N/A</v>
      </c>
      <c r="AI121" s="9" t="e">
        <f>VLOOKUP($C121, 'Team Per G'!$A$2:$G$31, 7, FALSE)</f>
        <v>#N/A</v>
      </c>
      <c r="AJ121" s="9" t="e">
        <f>VLOOKUP($C121, 'FanGraphs - Team WAR Projected'!$B$2:$E$31, 3, FALSE)/162</f>
        <v>#N/A</v>
      </c>
      <c r="AK121" s="9" t="e">
        <f>VLOOKUP($C121, Team_Pitching___Advanced[[Team]:[xFIP]], 19,FALSE)</f>
        <v>#N/A</v>
      </c>
      <c r="AL121" s="9" t="e">
        <f>VLOOKUP($C121, Team_Pitching___Advanced[], 20, FALSE)</f>
        <v>#N/A</v>
      </c>
      <c r="AM121" s="9" t="e">
        <f>VLOOKUP($C121, Team_Batting___Dashboard[[Team]:[wOBA]], 16, FALSE)</f>
        <v>#N/A</v>
      </c>
      <c r="AN121" s="9" t="e">
        <f>VLOOKUP($C121, Team_Batting___Advanced[[Team]:[OPS]], 9, FALSE)</f>
        <v>#N/A</v>
      </c>
      <c r="AO121" s="9" t="e">
        <f>VLOOKUP($C121, Team_Batting___Advanced[], 19, FALSE)</f>
        <v>#N/A</v>
      </c>
      <c r="AP121" s="9" t="e">
        <f>VLOOKUP($C121, 'Team Per G'!$A$2:$G$31, 3, FALSE)</f>
        <v>#N/A</v>
      </c>
      <c r="AQ121" s="9" t="e">
        <f>VLOOKUP($C121, 'Team Per G'!$A$2:$G$31, 5, FALSE)</f>
        <v>#N/A</v>
      </c>
      <c r="AR121" s="9" t="e">
        <f>VLOOKUP($C121, 'Team Per G'!$A$2:$G$31, 4, FALSE)</f>
        <v>#N/A</v>
      </c>
      <c r="AS121" s="9" t="e">
        <f>VLOOKUP($C121, Team_Batting___Dashboard[], 22, FALSE)/$AC121</f>
        <v>#N/A</v>
      </c>
      <c r="AT121" s="9" t="e">
        <f>VLOOKUP($C121, 'FanGraphs - Team WAR Projected'!$B$2:$E$31, 4, FALSE)/162</f>
        <v>#N/A</v>
      </c>
      <c r="AU121" s="9" t="e">
        <f>VLOOKUP($C121, FanGraphs_Standings[[Abbreviation]:[2024 Year to Date RS/G]], 6, FALSE)/$AC121</f>
        <v>#N/A</v>
      </c>
      <c r="AV121" s="9" t="e">
        <f>VLOOKUP($C121, FanGraphs_Standings[[Abbreviation]:[2024 Projected Full Season RDif]], 19, FALSE)/162</f>
        <v>#N/A</v>
      </c>
      <c r="AW121" s="9" t="e">
        <f>VLOOKUP($C121, FanGraphs_Standings[[Abbreviation]:[2024 Projected Full Season RDif]], 5, FALSE)</f>
        <v>#N/A</v>
      </c>
      <c r="AX121" s="9" t="e">
        <f>VLOOKUP($C121, FanGraphs_Standings[[Abbreviation]:[2024 Projected Full Season W%]], 18, FALSE)</f>
        <v>#N/A</v>
      </c>
      <c r="AY121" s="9" t="e">
        <f>VLOOKUP($C121, 'Home Field Adv'!$A$2:$K$31, 11, FALSE)</f>
        <v>#N/A</v>
      </c>
      <c r="BB121" s="5" t="str">
        <f t="shared" si="4"/>
        <v/>
      </c>
      <c r="BC121" s="5" t="str">
        <f t="shared" si="5"/>
        <v/>
      </c>
      <c r="BD121" s="5" t="str">
        <f t="shared" si="6"/>
        <v/>
      </c>
    </row>
    <row r="122" spans="6:56" x14ac:dyDescent="0.45">
      <c r="F122" s="9" t="e">
        <f>VLOOKUP($B122, FanGraphs_Standings[[Abbreviation]:[2024 Year to Date G]], 2, FALSE)</f>
        <v>#N/A</v>
      </c>
      <c r="G122" s="9" t="e">
        <f>IF(ISERR(VLOOKUP($D122, 'SP Per G'!$A$2:$D$1380, 3, FALSE)), L122, VLOOKUP($D122, 'SP Per G'!$A$2:$D$1380, 3, FALSE))</f>
        <v>#N/A</v>
      </c>
      <c r="H122" s="9" t="e">
        <f>VLOOKUP($D122, 'SP Per G'!$A$2:$D$1380, 4, FALSE)</f>
        <v>#N/A</v>
      </c>
      <c r="I122" s="9" t="e">
        <f>VLOOKUP($D122, Individual_Pitching___Dashboard[], 18, FALSE)</f>
        <v>#N/A</v>
      </c>
      <c r="J122" s="9" t="e">
        <f>VLOOKUP($D122, Individual_Pitching___Dashboard[], 20, FALSE)</f>
        <v>#N/A</v>
      </c>
      <c r="K122" s="9" t="e">
        <f>VLOOKUP($D122, Individual_Pitching___Advanced[], 21,FALSE)</f>
        <v>#N/A</v>
      </c>
      <c r="L122" s="9" t="e">
        <f>VLOOKUP($B122, 'Team Per G'!$A$2:$G$31, 7, FALSE)</f>
        <v>#N/A</v>
      </c>
      <c r="M122" s="9" t="e">
        <f>VLOOKUP($B122, 'FanGraphs - Team WAR Projected'!$B$2:$E$31, 3, FALSE)/162</f>
        <v>#N/A</v>
      </c>
      <c r="N122" s="9" t="e">
        <f>VLOOKUP($B122, Team_Pitching___Advanced[[Team]:[xFIP]], 19,FALSE)</f>
        <v>#N/A</v>
      </c>
      <c r="O122" s="9" t="e">
        <f>VLOOKUP($B122, Team_Pitching___Advanced[], 20, FALSE)</f>
        <v>#N/A</v>
      </c>
      <c r="P122" s="9" t="e">
        <f>VLOOKUP($B122, Team_Batting___Dashboard[[Team]:[wOBA]], 16, FALSE)</f>
        <v>#N/A</v>
      </c>
      <c r="Q122" s="9" t="e">
        <f>VLOOKUP($B122, Team_Batting___Advanced[[Team]:[OPS]], 9, FALSE)</f>
        <v>#N/A</v>
      </c>
      <c r="R122" s="9" t="e">
        <f>VLOOKUP($B122, Team_Batting___Advanced[], 19, FALSE)</f>
        <v>#N/A</v>
      </c>
      <c r="S122" s="9" t="e">
        <f>VLOOKUP($B122, 'Team Per G'!$A$2:$G$31, 3, FALSE)</f>
        <v>#N/A</v>
      </c>
      <c r="T122" s="9" t="e">
        <f>VLOOKUP($B122, 'Team Per G'!$A$2:$G$31, 5, FALSE)</f>
        <v>#N/A</v>
      </c>
      <c r="U122" s="9" t="e">
        <f>VLOOKUP($B122, 'Team Per G'!$A$2:$G$31, 4, FALSE)</f>
        <v>#N/A</v>
      </c>
      <c r="V122" s="9" t="e">
        <f>VLOOKUP($B122, Team_Batting___Dashboard[], 22, FALSE)/$F122</f>
        <v>#N/A</v>
      </c>
      <c r="W122" s="9" t="e">
        <f>VLOOKUP($B122, 'FanGraphs - Team WAR Projected'!$B$2:$E$31, 4, FALSE)/162</f>
        <v>#N/A</v>
      </c>
      <c r="X122" s="9" t="e">
        <f>VLOOKUP($B122, FanGraphs_Standings[[Abbreviation]:[2024 Year to Date RS/G]], 6, FALSE)/$F122</f>
        <v>#N/A</v>
      </c>
      <c r="Y122" s="9" t="e">
        <f>VLOOKUP($B122, FanGraphs_Standings[[Abbreviation]:[2024 Projected Full Season RDif]], 19, FALSE)/162</f>
        <v>#N/A</v>
      </c>
      <c r="Z122" s="9" t="e">
        <f>VLOOKUP($B122, FanGraphs_Standings[[Abbreviation]:[2024 Projected Full Season RDif]], 5, FALSE)</f>
        <v>#N/A</v>
      </c>
      <c r="AA122" s="9" t="e">
        <f>VLOOKUP($B122, FanGraphs_Standings[[Abbreviation]:[2024 Projected Full Season W%]], 18, FALSE)</f>
        <v>#N/A</v>
      </c>
      <c r="AB122" s="9" t="e">
        <f>VLOOKUP($B122, 'Home Field Adv'!$A$2:$I$31, 9, FALSE)</f>
        <v>#N/A</v>
      </c>
      <c r="AC122" s="9" t="e">
        <f>VLOOKUP($C122, FanGraphs_Standings[[Abbreviation]:[2024 Year to Date G]], 2, FALSE)</f>
        <v>#N/A</v>
      </c>
      <c r="AD122" s="9" t="e">
        <f>VLOOKUP($E122, 'SP Per G'!$A$2:$D$1380, 3, FALSE)</f>
        <v>#N/A</v>
      </c>
      <c r="AE122" s="9" t="e">
        <f>VLOOKUP($E122, 'SP Per G'!$A$2:$D$1380, 4, FALSE)</f>
        <v>#N/A</v>
      </c>
      <c r="AF122" s="9" t="e">
        <f>VLOOKUP($E122, Individual_Pitching___Dashboard[], 18, FALSE)</f>
        <v>#N/A</v>
      </c>
      <c r="AG122" s="9" t="e">
        <f>VLOOKUP($E122, Individual_Pitching___Dashboard[], 20, FALSE)</f>
        <v>#N/A</v>
      </c>
      <c r="AH122" s="9" t="e">
        <f>VLOOKUP($E122, Individual_Pitching___Advanced[], 21,FALSE)</f>
        <v>#N/A</v>
      </c>
      <c r="AI122" s="9" t="e">
        <f>VLOOKUP($C122, 'Team Per G'!$A$2:$G$31, 7, FALSE)</f>
        <v>#N/A</v>
      </c>
      <c r="AJ122" s="9" t="e">
        <f>VLOOKUP($C122, 'FanGraphs - Team WAR Projected'!$B$2:$E$31, 3, FALSE)/162</f>
        <v>#N/A</v>
      </c>
      <c r="AK122" s="9" t="e">
        <f>VLOOKUP($C122, Team_Pitching___Advanced[[Team]:[xFIP]], 19,FALSE)</f>
        <v>#N/A</v>
      </c>
      <c r="AL122" s="9" t="e">
        <f>VLOOKUP($C122, Team_Pitching___Advanced[], 20, FALSE)</f>
        <v>#N/A</v>
      </c>
      <c r="AM122" s="9" t="e">
        <f>VLOOKUP($C122, Team_Batting___Dashboard[[Team]:[wOBA]], 16, FALSE)</f>
        <v>#N/A</v>
      </c>
      <c r="AN122" s="9" t="e">
        <f>VLOOKUP($C122, Team_Batting___Advanced[[Team]:[OPS]], 9, FALSE)</f>
        <v>#N/A</v>
      </c>
      <c r="AO122" s="9" t="e">
        <f>VLOOKUP($C122, Team_Batting___Advanced[], 19, FALSE)</f>
        <v>#N/A</v>
      </c>
      <c r="AP122" s="9" t="e">
        <f>VLOOKUP($C122, 'Team Per G'!$A$2:$G$31, 3, FALSE)</f>
        <v>#N/A</v>
      </c>
      <c r="AQ122" s="9" t="e">
        <f>VLOOKUP($C122, 'Team Per G'!$A$2:$G$31, 5, FALSE)</f>
        <v>#N/A</v>
      </c>
      <c r="AR122" s="9" t="e">
        <f>VLOOKUP($C122, 'Team Per G'!$A$2:$G$31, 4, FALSE)</f>
        <v>#N/A</v>
      </c>
      <c r="AS122" s="9" t="e">
        <f>VLOOKUP($C122, Team_Batting___Dashboard[], 22, FALSE)/$AC122</f>
        <v>#N/A</v>
      </c>
      <c r="AT122" s="9" t="e">
        <f>VLOOKUP($C122, 'FanGraphs - Team WAR Projected'!$B$2:$E$31, 4, FALSE)/162</f>
        <v>#N/A</v>
      </c>
      <c r="AU122" s="9" t="e">
        <f>VLOOKUP($C122, FanGraphs_Standings[[Abbreviation]:[2024 Year to Date RS/G]], 6, FALSE)/$AC122</f>
        <v>#N/A</v>
      </c>
      <c r="AV122" s="9" t="e">
        <f>VLOOKUP($C122, FanGraphs_Standings[[Abbreviation]:[2024 Projected Full Season RDif]], 19, FALSE)/162</f>
        <v>#N/A</v>
      </c>
      <c r="AW122" s="9" t="e">
        <f>VLOOKUP($C122, FanGraphs_Standings[[Abbreviation]:[2024 Projected Full Season RDif]], 5, FALSE)</f>
        <v>#N/A</v>
      </c>
      <c r="AX122" s="9" t="e">
        <f>VLOOKUP($C122, FanGraphs_Standings[[Abbreviation]:[2024 Projected Full Season W%]], 18, FALSE)</f>
        <v>#N/A</v>
      </c>
      <c r="AY122" s="9" t="e">
        <f>VLOOKUP($C122, 'Home Field Adv'!$A$2:$K$31, 11, FALSE)</f>
        <v>#N/A</v>
      </c>
      <c r="BB122" s="5" t="str">
        <f t="shared" si="4"/>
        <v/>
      </c>
      <c r="BC122" s="5" t="str">
        <f t="shared" si="5"/>
        <v/>
      </c>
      <c r="BD122" s="5" t="str">
        <f t="shared" si="6"/>
        <v/>
      </c>
    </row>
    <row r="123" spans="6:56" x14ac:dyDescent="0.45">
      <c r="F123" s="9" t="e">
        <f>VLOOKUP($B123, FanGraphs_Standings[[Abbreviation]:[2024 Year to Date G]], 2, FALSE)</f>
        <v>#N/A</v>
      </c>
      <c r="G123" s="9" t="e">
        <f>IF(ISERR(VLOOKUP($D123, 'SP Per G'!$A$2:$D$1380, 3, FALSE)), L123, VLOOKUP($D123, 'SP Per G'!$A$2:$D$1380, 3, FALSE))</f>
        <v>#N/A</v>
      </c>
      <c r="H123" s="9" t="e">
        <f>VLOOKUP($D123, 'SP Per G'!$A$2:$D$1380, 4, FALSE)</f>
        <v>#N/A</v>
      </c>
      <c r="I123" s="9" t="e">
        <f>VLOOKUP($D123, Individual_Pitching___Dashboard[], 18, FALSE)</f>
        <v>#N/A</v>
      </c>
      <c r="J123" s="9" t="e">
        <f>VLOOKUP($D123, Individual_Pitching___Dashboard[], 20, FALSE)</f>
        <v>#N/A</v>
      </c>
      <c r="K123" s="9" t="e">
        <f>VLOOKUP($D123, Individual_Pitching___Advanced[], 21,FALSE)</f>
        <v>#N/A</v>
      </c>
      <c r="L123" s="9" t="e">
        <f>VLOOKUP($B123, 'Team Per G'!$A$2:$G$31, 7, FALSE)</f>
        <v>#N/A</v>
      </c>
      <c r="M123" s="9" t="e">
        <f>VLOOKUP($B123, 'FanGraphs - Team WAR Projected'!$B$2:$E$31, 3, FALSE)/162</f>
        <v>#N/A</v>
      </c>
      <c r="N123" s="9" t="e">
        <f>VLOOKUP($B123, Team_Pitching___Advanced[[Team]:[xFIP]], 19,FALSE)</f>
        <v>#N/A</v>
      </c>
      <c r="O123" s="9" t="e">
        <f>VLOOKUP($B123, Team_Pitching___Advanced[], 20, FALSE)</f>
        <v>#N/A</v>
      </c>
      <c r="P123" s="9" t="e">
        <f>VLOOKUP($B123, Team_Batting___Dashboard[[Team]:[wOBA]], 16, FALSE)</f>
        <v>#N/A</v>
      </c>
      <c r="Q123" s="9" t="e">
        <f>VLOOKUP($B123, Team_Batting___Advanced[[Team]:[OPS]], 9, FALSE)</f>
        <v>#N/A</v>
      </c>
      <c r="R123" s="9" t="e">
        <f>VLOOKUP($B123, Team_Batting___Advanced[], 19, FALSE)</f>
        <v>#N/A</v>
      </c>
      <c r="S123" s="9" t="e">
        <f>VLOOKUP($B123, 'Team Per G'!$A$2:$G$31, 3, FALSE)</f>
        <v>#N/A</v>
      </c>
      <c r="T123" s="9" t="e">
        <f>VLOOKUP($B123, 'Team Per G'!$A$2:$G$31, 5, FALSE)</f>
        <v>#N/A</v>
      </c>
      <c r="U123" s="9" t="e">
        <f>VLOOKUP($B123, 'Team Per G'!$A$2:$G$31, 4, FALSE)</f>
        <v>#N/A</v>
      </c>
      <c r="V123" s="9" t="e">
        <f>VLOOKUP($B123, Team_Batting___Dashboard[], 22, FALSE)/$F123</f>
        <v>#N/A</v>
      </c>
      <c r="W123" s="9" t="e">
        <f>VLOOKUP($B123, 'FanGraphs - Team WAR Projected'!$B$2:$E$31, 4, FALSE)/162</f>
        <v>#N/A</v>
      </c>
      <c r="X123" s="9" t="e">
        <f>VLOOKUP($B123, FanGraphs_Standings[[Abbreviation]:[2024 Year to Date RS/G]], 6, FALSE)/$F123</f>
        <v>#N/A</v>
      </c>
      <c r="Y123" s="9" t="e">
        <f>VLOOKUP($B123, FanGraphs_Standings[[Abbreviation]:[2024 Projected Full Season RDif]], 19, FALSE)/162</f>
        <v>#N/A</v>
      </c>
      <c r="Z123" s="9" t="e">
        <f>VLOOKUP($B123, FanGraphs_Standings[[Abbreviation]:[2024 Projected Full Season RDif]], 5, FALSE)</f>
        <v>#N/A</v>
      </c>
      <c r="AA123" s="9" t="e">
        <f>VLOOKUP($B123, FanGraphs_Standings[[Abbreviation]:[2024 Projected Full Season W%]], 18, FALSE)</f>
        <v>#N/A</v>
      </c>
      <c r="AB123" s="9" t="e">
        <f>VLOOKUP($B123, 'Home Field Adv'!$A$2:$I$31, 9, FALSE)</f>
        <v>#N/A</v>
      </c>
      <c r="AC123" s="9" t="e">
        <f>VLOOKUP($C123, FanGraphs_Standings[[Abbreviation]:[2024 Year to Date G]], 2, FALSE)</f>
        <v>#N/A</v>
      </c>
      <c r="AD123" s="9" t="e">
        <f>VLOOKUP($E123, 'SP Per G'!$A$2:$D$1380, 3, FALSE)</f>
        <v>#N/A</v>
      </c>
      <c r="AE123" s="9" t="e">
        <f>VLOOKUP($E123, 'SP Per G'!$A$2:$D$1380, 4, FALSE)</f>
        <v>#N/A</v>
      </c>
      <c r="AF123" s="9" t="e">
        <f>VLOOKUP($E123, Individual_Pitching___Dashboard[], 18, FALSE)</f>
        <v>#N/A</v>
      </c>
      <c r="AG123" s="9" t="e">
        <f>VLOOKUP($E123, Individual_Pitching___Dashboard[], 20, FALSE)</f>
        <v>#N/A</v>
      </c>
      <c r="AH123" s="9" t="e">
        <f>VLOOKUP($E123, Individual_Pitching___Advanced[], 21,FALSE)</f>
        <v>#N/A</v>
      </c>
      <c r="AI123" s="9" t="e">
        <f>VLOOKUP($C123, 'Team Per G'!$A$2:$G$31, 7, FALSE)</f>
        <v>#N/A</v>
      </c>
      <c r="AJ123" s="9" t="e">
        <f>VLOOKUP($C123, 'FanGraphs - Team WAR Projected'!$B$2:$E$31, 3, FALSE)/162</f>
        <v>#N/A</v>
      </c>
      <c r="AK123" s="9" t="e">
        <f>VLOOKUP($C123, Team_Pitching___Advanced[[Team]:[xFIP]], 19,FALSE)</f>
        <v>#N/A</v>
      </c>
      <c r="AL123" s="9" t="e">
        <f>VLOOKUP($C123, Team_Pitching___Advanced[], 20, FALSE)</f>
        <v>#N/A</v>
      </c>
      <c r="AM123" s="9" t="e">
        <f>VLOOKUP($C123, Team_Batting___Dashboard[[Team]:[wOBA]], 16, FALSE)</f>
        <v>#N/A</v>
      </c>
      <c r="AN123" s="9" t="e">
        <f>VLOOKUP($C123, Team_Batting___Advanced[[Team]:[OPS]], 9, FALSE)</f>
        <v>#N/A</v>
      </c>
      <c r="AO123" s="9" t="e">
        <f>VLOOKUP($C123, Team_Batting___Advanced[], 19, FALSE)</f>
        <v>#N/A</v>
      </c>
      <c r="AP123" s="9" t="e">
        <f>VLOOKUP($C123, 'Team Per G'!$A$2:$G$31, 3, FALSE)</f>
        <v>#N/A</v>
      </c>
      <c r="AQ123" s="9" t="e">
        <f>VLOOKUP($C123, 'Team Per G'!$A$2:$G$31, 5, FALSE)</f>
        <v>#N/A</v>
      </c>
      <c r="AR123" s="9" t="e">
        <f>VLOOKUP($C123, 'Team Per G'!$A$2:$G$31, 4, FALSE)</f>
        <v>#N/A</v>
      </c>
      <c r="AS123" s="9" t="e">
        <f>VLOOKUP($C123, Team_Batting___Dashboard[], 22, FALSE)/$AC123</f>
        <v>#N/A</v>
      </c>
      <c r="AT123" s="9" t="e">
        <f>VLOOKUP($C123, 'FanGraphs - Team WAR Projected'!$B$2:$E$31, 4, FALSE)/162</f>
        <v>#N/A</v>
      </c>
      <c r="AU123" s="9" t="e">
        <f>VLOOKUP($C123, FanGraphs_Standings[[Abbreviation]:[2024 Year to Date RS/G]], 6, FALSE)/$AC123</f>
        <v>#N/A</v>
      </c>
      <c r="AV123" s="9" t="e">
        <f>VLOOKUP($C123, FanGraphs_Standings[[Abbreviation]:[2024 Projected Full Season RDif]], 19, FALSE)/162</f>
        <v>#N/A</v>
      </c>
      <c r="AW123" s="9" t="e">
        <f>VLOOKUP($C123, FanGraphs_Standings[[Abbreviation]:[2024 Projected Full Season RDif]], 5, FALSE)</f>
        <v>#N/A</v>
      </c>
      <c r="AX123" s="9" t="e">
        <f>VLOOKUP($C123, FanGraphs_Standings[[Abbreviation]:[2024 Projected Full Season W%]], 18, FALSE)</f>
        <v>#N/A</v>
      </c>
      <c r="AY123" s="9" t="e">
        <f>VLOOKUP($C123, 'Home Field Adv'!$A$2:$K$31, 11, FALSE)</f>
        <v>#N/A</v>
      </c>
      <c r="BB123" s="5" t="str">
        <f t="shared" si="4"/>
        <v/>
      </c>
      <c r="BC123" s="5" t="str">
        <f t="shared" si="5"/>
        <v/>
      </c>
      <c r="BD123" s="5" t="str">
        <f t="shared" si="6"/>
        <v/>
      </c>
    </row>
    <row r="124" spans="6:56" x14ac:dyDescent="0.45">
      <c r="F124" s="9" t="e">
        <f>VLOOKUP($B124, FanGraphs_Standings[[Abbreviation]:[2024 Year to Date G]], 2, FALSE)</f>
        <v>#N/A</v>
      </c>
      <c r="G124" s="9" t="e">
        <f>IF(ISERR(VLOOKUP($D124, 'SP Per G'!$A$2:$D$1380, 3, FALSE)), L124, VLOOKUP($D124, 'SP Per G'!$A$2:$D$1380, 3, FALSE))</f>
        <v>#N/A</v>
      </c>
      <c r="H124" s="9" t="e">
        <f>VLOOKUP($D124, 'SP Per G'!$A$2:$D$1380, 4, FALSE)</f>
        <v>#N/A</v>
      </c>
      <c r="I124" s="9" t="e">
        <f>VLOOKUP($D124, Individual_Pitching___Dashboard[], 18, FALSE)</f>
        <v>#N/A</v>
      </c>
      <c r="J124" s="9" t="e">
        <f>VLOOKUP($D124, Individual_Pitching___Dashboard[], 20, FALSE)</f>
        <v>#N/A</v>
      </c>
      <c r="K124" s="9" t="e">
        <f>VLOOKUP($D124, Individual_Pitching___Advanced[], 21,FALSE)</f>
        <v>#N/A</v>
      </c>
      <c r="L124" s="9" t="e">
        <f>VLOOKUP($B124, 'Team Per G'!$A$2:$G$31, 7, FALSE)</f>
        <v>#N/A</v>
      </c>
      <c r="M124" s="9" t="e">
        <f>VLOOKUP($B124, 'FanGraphs - Team WAR Projected'!$B$2:$E$31, 3, FALSE)/162</f>
        <v>#N/A</v>
      </c>
      <c r="N124" s="9" t="e">
        <f>VLOOKUP($B124, Team_Pitching___Advanced[[Team]:[xFIP]], 19,FALSE)</f>
        <v>#N/A</v>
      </c>
      <c r="O124" s="9" t="e">
        <f>VLOOKUP($B124, Team_Pitching___Advanced[], 20, FALSE)</f>
        <v>#N/A</v>
      </c>
      <c r="P124" s="9" t="e">
        <f>VLOOKUP($B124, Team_Batting___Dashboard[[Team]:[wOBA]], 16, FALSE)</f>
        <v>#N/A</v>
      </c>
      <c r="Q124" s="9" t="e">
        <f>VLOOKUP($B124, Team_Batting___Advanced[[Team]:[OPS]], 9, FALSE)</f>
        <v>#N/A</v>
      </c>
      <c r="R124" s="9" t="e">
        <f>VLOOKUP($B124, Team_Batting___Advanced[], 19, FALSE)</f>
        <v>#N/A</v>
      </c>
      <c r="S124" s="9" t="e">
        <f>VLOOKUP($B124, 'Team Per G'!$A$2:$G$31, 3, FALSE)</f>
        <v>#N/A</v>
      </c>
      <c r="T124" s="9" t="e">
        <f>VLOOKUP($B124, 'Team Per G'!$A$2:$G$31, 5, FALSE)</f>
        <v>#N/A</v>
      </c>
      <c r="U124" s="9" t="e">
        <f>VLOOKUP($B124, 'Team Per G'!$A$2:$G$31, 4, FALSE)</f>
        <v>#N/A</v>
      </c>
      <c r="V124" s="9" t="e">
        <f>VLOOKUP($B124, Team_Batting___Dashboard[], 22, FALSE)/$F124</f>
        <v>#N/A</v>
      </c>
      <c r="W124" s="9" t="e">
        <f>VLOOKUP($B124, 'FanGraphs - Team WAR Projected'!$B$2:$E$31, 4, FALSE)/162</f>
        <v>#N/A</v>
      </c>
      <c r="X124" s="9" t="e">
        <f>VLOOKUP($B124, FanGraphs_Standings[[Abbreviation]:[2024 Year to Date RS/G]], 6, FALSE)/$F124</f>
        <v>#N/A</v>
      </c>
      <c r="Y124" s="9" t="e">
        <f>VLOOKUP($B124, FanGraphs_Standings[[Abbreviation]:[2024 Projected Full Season RDif]], 19, FALSE)/162</f>
        <v>#N/A</v>
      </c>
      <c r="Z124" s="9" t="e">
        <f>VLOOKUP($B124, FanGraphs_Standings[[Abbreviation]:[2024 Projected Full Season RDif]], 5, FALSE)</f>
        <v>#N/A</v>
      </c>
      <c r="AA124" s="9" t="e">
        <f>VLOOKUP($B124, FanGraphs_Standings[[Abbreviation]:[2024 Projected Full Season W%]], 18, FALSE)</f>
        <v>#N/A</v>
      </c>
      <c r="AB124" s="9" t="e">
        <f>VLOOKUP($B124, 'Home Field Adv'!$A$2:$I$31, 9, FALSE)</f>
        <v>#N/A</v>
      </c>
      <c r="AC124" s="9" t="e">
        <f>VLOOKUP($C124, FanGraphs_Standings[[Abbreviation]:[2024 Year to Date G]], 2, FALSE)</f>
        <v>#N/A</v>
      </c>
      <c r="AD124" s="9" t="e">
        <f>VLOOKUP($E124, 'SP Per G'!$A$2:$D$1380, 3, FALSE)</f>
        <v>#N/A</v>
      </c>
      <c r="AE124" s="9" t="e">
        <f>VLOOKUP($E124, 'SP Per G'!$A$2:$D$1380, 4, FALSE)</f>
        <v>#N/A</v>
      </c>
      <c r="AF124" s="9" t="e">
        <f>VLOOKUP($E124, Individual_Pitching___Dashboard[], 18, FALSE)</f>
        <v>#N/A</v>
      </c>
      <c r="AG124" s="9" t="e">
        <f>VLOOKUP($E124, Individual_Pitching___Dashboard[], 20, FALSE)</f>
        <v>#N/A</v>
      </c>
      <c r="AH124" s="9" t="e">
        <f>VLOOKUP($E124, Individual_Pitching___Advanced[], 21,FALSE)</f>
        <v>#N/A</v>
      </c>
      <c r="AI124" s="9" t="e">
        <f>VLOOKUP($C124, 'Team Per G'!$A$2:$G$31, 7, FALSE)</f>
        <v>#N/A</v>
      </c>
      <c r="AJ124" s="9" t="e">
        <f>VLOOKUP($C124, 'FanGraphs - Team WAR Projected'!$B$2:$E$31, 3, FALSE)/162</f>
        <v>#N/A</v>
      </c>
      <c r="AK124" s="9" t="e">
        <f>VLOOKUP($C124, Team_Pitching___Advanced[[Team]:[xFIP]], 19,FALSE)</f>
        <v>#N/A</v>
      </c>
      <c r="AL124" s="9" t="e">
        <f>VLOOKUP($C124, Team_Pitching___Advanced[], 20, FALSE)</f>
        <v>#N/A</v>
      </c>
      <c r="AM124" s="9" t="e">
        <f>VLOOKUP($C124, Team_Batting___Dashboard[[Team]:[wOBA]], 16, FALSE)</f>
        <v>#N/A</v>
      </c>
      <c r="AN124" s="9" t="e">
        <f>VLOOKUP($C124, Team_Batting___Advanced[[Team]:[OPS]], 9, FALSE)</f>
        <v>#N/A</v>
      </c>
      <c r="AO124" s="9" t="e">
        <f>VLOOKUP($C124, Team_Batting___Advanced[], 19, FALSE)</f>
        <v>#N/A</v>
      </c>
      <c r="AP124" s="9" t="e">
        <f>VLOOKUP($C124, 'Team Per G'!$A$2:$G$31, 3, FALSE)</f>
        <v>#N/A</v>
      </c>
      <c r="AQ124" s="9" t="e">
        <f>VLOOKUP($C124, 'Team Per G'!$A$2:$G$31, 5, FALSE)</f>
        <v>#N/A</v>
      </c>
      <c r="AR124" s="9" t="e">
        <f>VLOOKUP($C124, 'Team Per G'!$A$2:$G$31, 4, FALSE)</f>
        <v>#N/A</v>
      </c>
      <c r="AS124" s="9" t="e">
        <f>VLOOKUP($C124, Team_Batting___Dashboard[], 22, FALSE)/$AC124</f>
        <v>#N/A</v>
      </c>
      <c r="AT124" s="9" t="e">
        <f>VLOOKUP($C124, 'FanGraphs - Team WAR Projected'!$B$2:$E$31, 4, FALSE)/162</f>
        <v>#N/A</v>
      </c>
      <c r="AU124" s="9" t="e">
        <f>VLOOKUP($C124, FanGraphs_Standings[[Abbreviation]:[2024 Year to Date RS/G]], 6, FALSE)/$AC124</f>
        <v>#N/A</v>
      </c>
      <c r="AV124" s="9" t="e">
        <f>VLOOKUP($C124, FanGraphs_Standings[[Abbreviation]:[2024 Projected Full Season RDif]], 19, FALSE)/162</f>
        <v>#N/A</v>
      </c>
      <c r="AW124" s="9" t="e">
        <f>VLOOKUP($C124, FanGraphs_Standings[[Abbreviation]:[2024 Projected Full Season RDif]], 5, FALSE)</f>
        <v>#N/A</v>
      </c>
      <c r="AX124" s="9" t="e">
        <f>VLOOKUP($C124, FanGraphs_Standings[[Abbreviation]:[2024 Projected Full Season W%]], 18, FALSE)</f>
        <v>#N/A</v>
      </c>
      <c r="AY124" s="9" t="e">
        <f>VLOOKUP($C124, 'Home Field Adv'!$A$2:$K$31, 11, FALSE)</f>
        <v>#N/A</v>
      </c>
      <c r="BB124" s="5" t="str">
        <f t="shared" si="4"/>
        <v/>
      </c>
      <c r="BC124" s="5" t="str">
        <f t="shared" si="5"/>
        <v/>
      </c>
      <c r="BD124" s="5" t="str">
        <f t="shared" si="6"/>
        <v/>
      </c>
    </row>
    <row r="125" spans="6:56" x14ac:dyDescent="0.45">
      <c r="F125" s="9" t="e">
        <f>VLOOKUP($B125, FanGraphs_Standings[[Abbreviation]:[2024 Year to Date G]], 2, FALSE)</f>
        <v>#N/A</v>
      </c>
      <c r="G125" s="9" t="e">
        <f>IF(ISERR(VLOOKUP($D125, 'SP Per G'!$A$2:$D$1380, 3, FALSE)), L125, VLOOKUP($D125, 'SP Per G'!$A$2:$D$1380, 3, FALSE))</f>
        <v>#N/A</v>
      </c>
      <c r="H125" s="9" t="e">
        <f>VLOOKUP($D125, 'SP Per G'!$A$2:$D$1380, 4, FALSE)</f>
        <v>#N/A</v>
      </c>
      <c r="I125" s="9" t="e">
        <f>VLOOKUP($D125, Individual_Pitching___Dashboard[], 18, FALSE)</f>
        <v>#N/A</v>
      </c>
      <c r="J125" s="9" t="e">
        <f>VLOOKUP($D125, Individual_Pitching___Dashboard[], 20, FALSE)</f>
        <v>#N/A</v>
      </c>
      <c r="K125" s="9" t="e">
        <f>VLOOKUP($D125, Individual_Pitching___Advanced[], 21,FALSE)</f>
        <v>#N/A</v>
      </c>
      <c r="L125" s="9" t="e">
        <f>VLOOKUP($B125, 'Team Per G'!$A$2:$G$31, 7, FALSE)</f>
        <v>#N/A</v>
      </c>
      <c r="M125" s="9" t="e">
        <f>VLOOKUP($B125, 'FanGraphs - Team WAR Projected'!$B$2:$E$31, 3, FALSE)/162</f>
        <v>#N/A</v>
      </c>
      <c r="N125" s="9" t="e">
        <f>VLOOKUP($B125, Team_Pitching___Advanced[[Team]:[xFIP]], 19,FALSE)</f>
        <v>#N/A</v>
      </c>
      <c r="O125" s="9" t="e">
        <f>VLOOKUP($B125, Team_Pitching___Advanced[], 20, FALSE)</f>
        <v>#N/A</v>
      </c>
      <c r="P125" s="9" t="e">
        <f>VLOOKUP($B125, Team_Batting___Dashboard[[Team]:[wOBA]], 16, FALSE)</f>
        <v>#N/A</v>
      </c>
      <c r="Q125" s="9" t="e">
        <f>VLOOKUP($B125, Team_Batting___Advanced[[Team]:[OPS]], 9, FALSE)</f>
        <v>#N/A</v>
      </c>
      <c r="R125" s="9" t="e">
        <f>VLOOKUP($B125, Team_Batting___Advanced[], 19, FALSE)</f>
        <v>#N/A</v>
      </c>
      <c r="S125" s="9" t="e">
        <f>VLOOKUP($B125, 'Team Per G'!$A$2:$G$31, 3, FALSE)</f>
        <v>#N/A</v>
      </c>
      <c r="T125" s="9" t="e">
        <f>VLOOKUP($B125, 'Team Per G'!$A$2:$G$31, 5, FALSE)</f>
        <v>#N/A</v>
      </c>
      <c r="U125" s="9" t="e">
        <f>VLOOKUP($B125, 'Team Per G'!$A$2:$G$31, 4, FALSE)</f>
        <v>#N/A</v>
      </c>
      <c r="V125" s="9" t="e">
        <f>VLOOKUP($B125, Team_Batting___Dashboard[], 22, FALSE)/$F125</f>
        <v>#N/A</v>
      </c>
      <c r="W125" s="9" t="e">
        <f>VLOOKUP($B125, 'FanGraphs - Team WAR Projected'!$B$2:$E$31, 4, FALSE)/162</f>
        <v>#N/A</v>
      </c>
      <c r="X125" s="9" t="e">
        <f>VLOOKUP($B125, FanGraphs_Standings[[Abbreviation]:[2024 Year to Date RS/G]], 6, FALSE)/$F125</f>
        <v>#N/A</v>
      </c>
      <c r="Y125" s="9" t="e">
        <f>VLOOKUP($B125, FanGraphs_Standings[[Abbreviation]:[2024 Projected Full Season RDif]], 19, FALSE)/162</f>
        <v>#N/A</v>
      </c>
      <c r="Z125" s="9" t="e">
        <f>VLOOKUP($B125, FanGraphs_Standings[[Abbreviation]:[2024 Projected Full Season RDif]], 5, FALSE)</f>
        <v>#N/A</v>
      </c>
      <c r="AA125" s="9" t="e">
        <f>VLOOKUP($B125, FanGraphs_Standings[[Abbreviation]:[2024 Projected Full Season W%]], 18, FALSE)</f>
        <v>#N/A</v>
      </c>
      <c r="AB125" s="9" t="e">
        <f>VLOOKUP($B125, 'Home Field Adv'!$A$2:$I$31, 9, FALSE)</f>
        <v>#N/A</v>
      </c>
      <c r="AC125" s="9" t="e">
        <f>VLOOKUP($C125, FanGraphs_Standings[[Abbreviation]:[2024 Year to Date G]], 2, FALSE)</f>
        <v>#N/A</v>
      </c>
      <c r="AD125" s="9" t="e">
        <f>VLOOKUP($E125, 'SP Per G'!$A$2:$D$1380, 3, FALSE)</f>
        <v>#N/A</v>
      </c>
      <c r="AE125" s="9" t="e">
        <f>VLOOKUP($E125, 'SP Per G'!$A$2:$D$1380, 4, FALSE)</f>
        <v>#N/A</v>
      </c>
      <c r="AF125" s="9" t="e">
        <f>VLOOKUP($E125, Individual_Pitching___Dashboard[], 18, FALSE)</f>
        <v>#N/A</v>
      </c>
      <c r="AG125" s="9" t="e">
        <f>VLOOKUP($E125, Individual_Pitching___Dashboard[], 20, FALSE)</f>
        <v>#N/A</v>
      </c>
      <c r="AH125" s="9" t="e">
        <f>VLOOKUP($E125, Individual_Pitching___Advanced[], 21,FALSE)</f>
        <v>#N/A</v>
      </c>
      <c r="AI125" s="9" t="e">
        <f>VLOOKUP($C125, 'Team Per G'!$A$2:$G$31, 7, FALSE)</f>
        <v>#N/A</v>
      </c>
      <c r="AJ125" s="9" t="e">
        <f>VLOOKUP($C125, 'FanGraphs - Team WAR Projected'!$B$2:$E$31, 3, FALSE)/162</f>
        <v>#N/A</v>
      </c>
      <c r="AK125" s="9" t="e">
        <f>VLOOKUP($C125, Team_Pitching___Advanced[[Team]:[xFIP]], 19,FALSE)</f>
        <v>#N/A</v>
      </c>
      <c r="AL125" s="9" t="e">
        <f>VLOOKUP($C125, Team_Pitching___Advanced[], 20, FALSE)</f>
        <v>#N/A</v>
      </c>
      <c r="AM125" s="9" t="e">
        <f>VLOOKUP($C125, Team_Batting___Dashboard[[Team]:[wOBA]], 16, FALSE)</f>
        <v>#N/A</v>
      </c>
      <c r="AN125" s="9" t="e">
        <f>VLOOKUP($C125, Team_Batting___Advanced[[Team]:[OPS]], 9, FALSE)</f>
        <v>#N/A</v>
      </c>
      <c r="AO125" s="9" t="e">
        <f>VLOOKUP($C125, Team_Batting___Advanced[], 19, FALSE)</f>
        <v>#N/A</v>
      </c>
      <c r="AP125" s="9" t="e">
        <f>VLOOKUP($C125, 'Team Per G'!$A$2:$G$31, 3, FALSE)</f>
        <v>#N/A</v>
      </c>
      <c r="AQ125" s="9" t="e">
        <f>VLOOKUP($C125, 'Team Per G'!$A$2:$G$31, 5, FALSE)</f>
        <v>#N/A</v>
      </c>
      <c r="AR125" s="9" t="e">
        <f>VLOOKUP($C125, 'Team Per G'!$A$2:$G$31, 4, FALSE)</f>
        <v>#N/A</v>
      </c>
      <c r="AS125" s="9" t="e">
        <f>VLOOKUP($C125, Team_Batting___Dashboard[], 22, FALSE)/$AC125</f>
        <v>#N/A</v>
      </c>
      <c r="AT125" s="9" t="e">
        <f>VLOOKUP($C125, 'FanGraphs - Team WAR Projected'!$B$2:$E$31, 4, FALSE)/162</f>
        <v>#N/A</v>
      </c>
      <c r="AU125" s="9" t="e">
        <f>VLOOKUP($C125, FanGraphs_Standings[[Abbreviation]:[2024 Year to Date RS/G]], 6, FALSE)/$AC125</f>
        <v>#N/A</v>
      </c>
      <c r="AV125" s="9" t="e">
        <f>VLOOKUP($C125, FanGraphs_Standings[[Abbreviation]:[2024 Projected Full Season RDif]], 19, FALSE)/162</f>
        <v>#N/A</v>
      </c>
      <c r="AW125" s="9" t="e">
        <f>VLOOKUP($C125, FanGraphs_Standings[[Abbreviation]:[2024 Projected Full Season RDif]], 5, FALSE)</f>
        <v>#N/A</v>
      </c>
      <c r="AX125" s="9" t="e">
        <f>VLOOKUP($C125, FanGraphs_Standings[[Abbreviation]:[2024 Projected Full Season W%]], 18, FALSE)</f>
        <v>#N/A</v>
      </c>
      <c r="AY125" s="9" t="e">
        <f>VLOOKUP($C125, 'Home Field Adv'!$A$2:$K$31, 11, FALSE)</f>
        <v>#N/A</v>
      </c>
      <c r="BB125" s="5" t="str">
        <f t="shared" si="4"/>
        <v/>
      </c>
      <c r="BC125" s="5" t="str">
        <f t="shared" si="5"/>
        <v/>
      </c>
      <c r="BD125" s="5" t="str">
        <f t="shared" si="6"/>
        <v/>
      </c>
    </row>
    <row r="126" spans="6:56" x14ac:dyDescent="0.45">
      <c r="F126" s="9" t="e">
        <f>VLOOKUP($B126, FanGraphs_Standings[[Abbreviation]:[2024 Year to Date G]], 2, FALSE)</f>
        <v>#N/A</v>
      </c>
      <c r="G126" s="9" t="e">
        <f>IF(ISERR(VLOOKUP($D126, 'SP Per G'!$A$2:$D$1380, 3, FALSE)), L126, VLOOKUP($D126, 'SP Per G'!$A$2:$D$1380, 3, FALSE))</f>
        <v>#N/A</v>
      </c>
      <c r="H126" s="9" t="e">
        <f>VLOOKUP($D126, 'SP Per G'!$A$2:$D$1380, 4, FALSE)</f>
        <v>#N/A</v>
      </c>
      <c r="I126" s="9" t="e">
        <f>VLOOKUP($D126, Individual_Pitching___Dashboard[], 18, FALSE)</f>
        <v>#N/A</v>
      </c>
      <c r="J126" s="9" t="e">
        <f>VLOOKUP($D126, Individual_Pitching___Dashboard[], 20, FALSE)</f>
        <v>#N/A</v>
      </c>
      <c r="K126" s="9" t="e">
        <f>VLOOKUP($D126, Individual_Pitching___Advanced[], 21,FALSE)</f>
        <v>#N/A</v>
      </c>
      <c r="L126" s="9" t="e">
        <f>VLOOKUP($B126, 'Team Per G'!$A$2:$G$31, 7, FALSE)</f>
        <v>#N/A</v>
      </c>
      <c r="M126" s="9" t="e">
        <f>VLOOKUP($B126, 'FanGraphs - Team WAR Projected'!$B$2:$E$31, 3, FALSE)/162</f>
        <v>#N/A</v>
      </c>
      <c r="N126" s="9" t="e">
        <f>VLOOKUP($B126, Team_Pitching___Advanced[[Team]:[xFIP]], 19,FALSE)</f>
        <v>#N/A</v>
      </c>
      <c r="O126" s="9" t="e">
        <f>VLOOKUP($B126, Team_Pitching___Advanced[], 20, FALSE)</f>
        <v>#N/A</v>
      </c>
      <c r="P126" s="9" t="e">
        <f>VLOOKUP($B126, Team_Batting___Dashboard[[Team]:[wOBA]], 16, FALSE)</f>
        <v>#N/A</v>
      </c>
      <c r="Q126" s="9" t="e">
        <f>VLOOKUP($B126, Team_Batting___Advanced[[Team]:[OPS]], 9, FALSE)</f>
        <v>#N/A</v>
      </c>
      <c r="R126" s="9" t="e">
        <f>VLOOKUP($B126, Team_Batting___Advanced[], 19, FALSE)</f>
        <v>#N/A</v>
      </c>
      <c r="S126" s="9" t="e">
        <f>VLOOKUP($B126, 'Team Per G'!$A$2:$G$31, 3, FALSE)</f>
        <v>#N/A</v>
      </c>
      <c r="T126" s="9" t="e">
        <f>VLOOKUP($B126, 'Team Per G'!$A$2:$G$31, 5, FALSE)</f>
        <v>#N/A</v>
      </c>
      <c r="U126" s="9" t="e">
        <f>VLOOKUP($B126, 'Team Per G'!$A$2:$G$31, 4, FALSE)</f>
        <v>#N/A</v>
      </c>
      <c r="V126" s="9" t="e">
        <f>VLOOKUP($B126, Team_Batting___Dashboard[], 22, FALSE)/$F126</f>
        <v>#N/A</v>
      </c>
      <c r="W126" s="9" t="e">
        <f>VLOOKUP($B126, 'FanGraphs - Team WAR Projected'!$B$2:$E$31, 4, FALSE)/162</f>
        <v>#N/A</v>
      </c>
      <c r="X126" s="9" t="e">
        <f>VLOOKUP($B126, FanGraphs_Standings[[Abbreviation]:[2024 Year to Date RS/G]], 6, FALSE)/$F126</f>
        <v>#N/A</v>
      </c>
      <c r="Y126" s="9" t="e">
        <f>VLOOKUP($B126, FanGraphs_Standings[[Abbreviation]:[2024 Projected Full Season RDif]], 19, FALSE)/162</f>
        <v>#N/A</v>
      </c>
      <c r="Z126" s="9" t="e">
        <f>VLOOKUP($B126, FanGraphs_Standings[[Abbreviation]:[2024 Projected Full Season RDif]], 5, FALSE)</f>
        <v>#N/A</v>
      </c>
      <c r="AA126" s="9" t="e">
        <f>VLOOKUP($B126, FanGraphs_Standings[[Abbreviation]:[2024 Projected Full Season W%]], 18, FALSE)</f>
        <v>#N/A</v>
      </c>
      <c r="AB126" s="9" t="e">
        <f>VLOOKUP($B126, 'Home Field Adv'!$A$2:$I$31, 9, FALSE)</f>
        <v>#N/A</v>
      </c>
      <c r="AC126" s="9" t="e">
        <f>VLOOKUP($C126, FanGraphs_Standings[[Abbreviation]:[2024 Year to Date G]], 2, FALSE)</f>
        <v>#N/A</v>
      </c>
      <c r="AD126" s="9" t="e">
        <f>VLOOKUP($E126, 'SP Per G'!$A$2:$D$1380, 3, FALSE)</f>
        <v>#N/A</v>
      </c>
      <c r="AE126" s="9" t="e">
        <f>VLOOKUP($E126, 'SP Per G'!$A$2:$D$1380, 4, FALSE)</f>
        <v>#N/A</v>
      </c>
      <c r="AF126" s="9" t="e">
        <f>VLOOKUP($E126, Individual_Pitching___Dashboard[], 18, FALSE)</f>
        <v>#N/A</v>
      </c>
      <c r="AG126" s="9" t="e">
        <f>VLOOKUP($E126, Individual_Pitching___Dashboard[], 20, FALSE)</f>
        <v>#N/A</v>
      </c>
      <c r="AH126" s="9" t="e">
        <f>VLOOKUP($E126, Individual_Pitching___Advanced[], 21,FALSE)</f>
        <v>#N/A</v>
      </c>
      <c r="AI126" s="9" t="e">
        <f>VLOOKUP($C126, 'Team Per G'!$A$2:$G$31, 7, FALSE)</f>
        <v>#N/A</v>
      </c>
      <c r="AJ126" s="9" t="e">
        <f>VLOOKUP($C126, 'FanGraphs - Team WAR Projected'!$B$2:$E$31, 3, FALSE)/162</f>
        <v>#N/A</v>
      </c>
      <c r="AK126" s="9" t="e">
        <f>VLOOKUP($C126, Team_Pitching___Advanced[[Team]:[xFIP]], 19,FALSE)</f>
        <v>#N/A</v>
      </c>
      <c r="AL126" s="9" t="e">
        <f>VLOOKUP($C126, Team_Pitching___Advanced[], 20, FALSE)</f>
        <v>#N/A</v>
      </c>
      <c r="AM126" s="9" t="e">
        <f>VLOOKUP($C126, Team_Batting___Dashboard[[Team]:[wOBA]], 16, FALSE)</f>
        <v>#N/A</v>
      </c>
      <c r="AN126" s="9" t="e">
        <f>VLOOKUP($C126, Team_Batting___Advanced[[Team]:[OPS]], 9, FALSE)</f>
        <v>#N/A</v>
      </c>
      <c r="AO126" s="9" t="e">
        <f>VLOOKUP($C126, Team_Batting___Advanced[], 19, FALSE)</f>
        <v>#N/A</v>
      </c>
      <c r="AP126" s="9" t="e">
        <f>VLOOKUP($C126, 'Team Per G'!$A$2:$G$31, 3, FALSE)</f>
        <v>#N/A</v>
      </c>
      <c r="AQ126" s="9" t="e">
        <f>VLOOKUP($C126, 'Team Per G'!$A$2:$G$31, 5, FALSE)</f>
        <v>#N/A</v>
      </c>
      <c r="AR126" s="9" t="e">
        <f>VLOOKUP($C126, 'Team Per G'!$A$2:$G$31, 4, FALSE)</f>
        <v>#N/A</v>
      </c>
      <c r="AS126" s="9" t="e">
        <f>VLOOKUP($C126, Team_Batting___Dashboard[], 22, FALSE)/$AC126</f>
        <v>#N/A</v>
      </c>
      <c r="AT126" s="9" t="e">
        <f>VLOOKUP($C126, 'FanGraphs - Team WAR Projected'!$B$2:$E$31, 4, FALSE)/162</f>
        <v>#N/A</v>
      </c>
      <c r="AU126" s="9" t="e">
        <f>VLOOKUP($C126, FanGraphs_Standings[[Abbreviation]:[2024 Year to Date RS/G]], 6, FALSE)/$AC126</f>
        <v>#N/A</v>
      </c>
      <c r="AV126" s="9" t="e">
        <f>VLOOKUP($C126, FanGraphs_Standings[[Abbreviation]:[2024 Projected Full Season RDif]], 19, FALSE)/162</f>
        <v>#N/A</v>
      </c>
      <c r="AW126" s="9" t="e">
        <f>VLOOKUP($C126, FanGraphs_Standings[[Abbreviation]:[2024 Projected Full Season RDif]], 5, FALSE)</f>
        <v>#N/A</v>
      </c>
      <c r="AX126" s="9" t="e">
        <f>VLOOKUP($C126, FanGraphs_Standings[[Abbreviation]:[2024 Projected Full Season W%]], 18, FALSE)</f>
        <v>#N/A</v>
      </c>
      <c r="AY126" s="9" t="e">
        <f>VLOOKUP($C126, 'Home Field Adv'!$A$2:$K$31, 11, FALSE)</f>
        <v>#N/A</v>
      </c>
      <c r="BB126" s="5" t="str">
        <f t="shared" si="4"/>
        <v/>
      </c>
      <c r="BC126" s="5" t="str">
        <f t="shared" si="5"/>
        <v/>
      </c>
      <c r="BD126" s="5" t="str">
        <f t="shared" si="6"/>
        <v/>
      </c>
    </row>
    <row r="127" spans="6:56" x14ac:dyDescent="0.45">
      <c r="F127" s="9" t="e">
        <f>VLOOKUP($B127, FanGraphs_Standings[[Abbreviation]:[2024 Year to Date G]], 2, FALSE)</f>
        <v>#N/A</v>
      </c>
      <c r="G127" s="9" t="e">
        <f>IF(ISERR(VLOOKUP($D127, 'SP Per G'!$A$2:$D$1380, 3, FALSE)), L127, VLOOKUP($D127, 'SP Per G'!$A$2:$D$1380, 3, FALSE))</f>
        <v>#N/A</v>
      </c>
      <c r="H127" s="9" t="e">
        <f>VLOOKUP($D127, 'SP Per G'!$A$2:$D$1380, 4, FALSE)</f>
        <v>#N/A</v>
      </c>
      <c r="I127" s="9" t="e">
        <f>VLOOKUP($D127, Individual_Pitching___Dashboard[], 18, FALSE)</f>
        <v>#N/A</v>
      </c>
      <c r="J127" s="9" t="e">
        <f>VLOOKUP($D127, Individual_Pitching___Dashboard[], 20, FALSE)</f>
        <v>#N/A</v>
      </c>
      <c r="K127" s="9" t="e">
        <f>VLOOKUP($D127, Individual_Pitching___Advanced[], 21,FALSE)</f>
        <v>#N/A</v>
      </c>
      <c r="L127" s="9" t="e">
        <f>VLOOKUP($B127, 'Team Per G'!$A$2:$G$31, 7, FALSE)</f>
        <v>#N/A</v>
      </c>
      <c r="M127" s="9" t="e">
        <f>VLOOKUP($B127, 'FanGraphs - Team WAR Projected'!$B$2:$E$31, 3, FALSE)/162</f>
        <v>#N/A</v>
      </c>
      <c r="N127" s="9" t="e">
        <f>VLOOKUP($B127, Team_Pitching___Advanced[[Team]:[xFIP]], 19,FALSE)</f>
        <v>#N/A</v>
      </c>
      <c r="O127" s="9" t="e">
        <f>VLOOKUP($B127, Team_Pitching___Advanced[], 20, FALSE)</f>
        <v>#N/A</v>
      </c>
      <c r="P127" s="9" t="e">
        <f>VLOOKUP($B127, Team_Batting___Dashboard[[Team]:[wOBA]], 16, FALSE)</f>
        <v>#N/A</v>
      </c>
      <c r="Q127" s="9" t="e">
        <f>VLOOKUP($B127, Team_Batting___Advanced[[Team]:[OPS]], 9, FALSE)</f>
        <v>#N/A</v>
      </c>
      <c r="R127" s="9" t="e">
        <f>VLOOKUP($B127, Team_Batting___Advanced[], 19, FALSE)</f>
        <v>#N/A</v>
      </c>
      <c r="S127" s="9" t="e">
        <f>VLOOKUP($B127, 'Team Per G'!$A$2:$G$31, 3, FALSE)</f>
        <v>#N/A</v>
      </c>
      <c r="T127" s="9" t="e">
        <f>VLOOKUP($B127, 'Team Per G'!$A$2:$G$31, 5, FALSE)</f>
        <v>#N/A</v>
      </c>
      <c r="U127" s="9" t="e">
        <f>VLOOKUP($B127, 'Team Per G'!$A$2:$G$31, 4, FALSE)</f>
        <v>#N/A</v>
      </c>
      <c r="V127" s="9" t="e">
        <f>VLOOKUP($B127, Team_Batting___Dashboard[], 22, FALSE)/$F127</f>
        <v>#N/A</v>
      </c>
      <c r="W127" s="9" t="e">
        <f>VLOOKUP($B127, 'FanGraphs - Team WAR Projected'!$B$2:$E$31, 4, FALSE)/162</f>
        <v>#N/A</v>
      </c>
      <c r="X127" s="9" t="e">
        <f>VLOOKUP($B127, FanGraphs_Standings[[Abbreviation]:[2024 Year to Date RS/G]], 6, FALSE)/$F127</f>
        <v>#N/A</v>
      </c>
      <c r="Y127" s="9" t="e">
        <f>VLOOKUP($B127, FanGraphs_Standings[[Abbreviation]:[2024 Projected Full Season RDif]], 19, FALSE)/162</f>
        <v>#N/A</v>
      </c>
      <c r="Z127" s="9" t="e">
        <f>VLOOKUP($B127, FanGraphs_Standings[[Abbreviation]:[2024 Projected Full Season RDif]], 5, FALSE)</f>
        <v>#N/A</v>
      </c>
      <c r="AA127" s="9" t="e">
        <f>VLOOKUP($B127, FanGraphs_Standings[[Abbreviation]:[2024 Projected Full Season W%]], 18, FALSE)</f>
        <v>#N/A</v>
      </c>
      <c r="AB127" s="9" t="e">
        <f>VLOOKUP($B127, 'Home Field Adv'!$A$2:$I$31, 9, FALSE)</f>
        <v>#N/A</v>
      </c>
      <c r="AC127" s="9" t="e">
        <f>VLOOKUP($C127, FanGraphs_Standings[[Abbreviation]:[2024 Year to Date G]], 2, FALSE)</f>
        <v>#N/A</v>
      </c>
      <c r="AD127" s="9" t="e">
        <f>VLOOKUP($E127, 'SP Per G'!$A$2:$D$1380, 3, FALSE)</f>
        <v>#N/A</v>
      </c>
      <c r="AE127" s="9" t="e">
        <f>VLOOKUP($E127, 'SP Per G'!$A$2:$D$1380, 4, FALSE)</f>
        <v>#N/A</v>
      </c>
      <c r="AF127" s="9" t="e">
        <f>VLOOKUP($E127, Individual_Pitching___Dashboard[], 18, FALSE)</f>
        <v>#N/A</v>
      </c>
      <c r="AG127" s="9" t="e">
        <f>VLOOKUP($E127, Individual_Pitching___Dashboard[], 20, FALSE)</f>
        <v>#N/A</v>
      </c>
      <c r="AH127" s="9" t="e">
        <f>VLOOKUP($E127, Individual_Pitching___Advanced[], 21,FALSE)</f>
        <v>#N/A</v>
      </c>
      <c r="AI127" s="9" t="e">
        <f>VLOOKUP($C127, 'Team Per G'!$A$2:$G$31, 7, FALSE)</f>
        <v>#N/A</v>
      </c>
      <c r="AJ127" s="9" t="e">
        <f>VLOOKUP($C127, 'FanGraphs - Team WAR Projected'!$B$2:$E$31, 3, FALSE)/162</f>
        <v>#N/A</v>
      </c>
      <c r="AK127" s="9" t="e">
        <f>VLOOKUP($C127, Team_Pitching___Advanced[[Team]:[xFIP]], 19,FALSE)</f>
        <v>#N/A</v>
      </c>
      <c r="AL127" s="9" t="e">
        <f>VLOOKUP($C127, Team_Pitching___Advanced[], 20, FALSE)</f>
        <v>#N/A</v>
      </c>
      <c r="AM127" s="9" t="e">
        <f>VLOOKUP($C127, Team_Batting___Dashboard[[Team]:[wOBA]], 16, FALSE)</f>
        <v>#N/A</v>
      </c>
      <c r="AN127" s="9" t="e">
        <f>VLOOKUP($C127, Team_Batting___Advanced[[Team]:[OPS]], 9, FALSE)</f>
        <v>#N/A</v>
      </c>
      <c r="AO127" s="9" t="e">
        <f>VLOOKUP($C127, Team_Batting___Advanced[], 19, FALSE)</f>
        <v>#N/A</v>
      </c>
      <c r="AP127" s="9" t="e">
        <f>VLOOKUP($C127, 'Team Per G'!$A$2:$G$31, 3, FALSE)</f>
        <v>#N/A</v>
      </c>
      <c r="AQ127" s="9" t="e">
        <f>VLOOKUP($C127, 'Team Per G'!$A$2:$G$31, 5, FALSE)</f>
        <v>#N/A</v>
      </c>
      <c r="AR127" s="9" t="e">
        <f>VLOOKUP($C127, 'Team Per G'!$A$2:$G$31, 4, FALSE)</f>
        <v>#N/A</v>
      </c>
      <c r="AS127" s="9" t="e">
        <f>VLOOKUP($C127, Team_Batting___Dashboard[], 22, FALSE)/$AC127</f>
        <v>#N/A</v>
      </c>
      <c r="AT127" s="9" t="e">
        <f>VLOOKUP($C127, 'FanGraphs - Team WAR Projected'!$B$2:$E$31, 4, FALSE)/162</f>
        <v>#N/A</v>
      </c>
      <c r="AU127" s="9" t="e">
        <f>VLOOKUP($C127, FanGraphs_Standings[[Abbreviation]:[2024 Year to Date RS/G]], 6, FALSE)/$AC127</f>
        <v>#N/A</v>
      </c>
      <c r="AV127" s="9" t="e">
        <f>VLOOKUP($C127, FanGraphs_Standings[[Abbreviation]:[2024 Projected Full Season RDif]], 19, FALSE)/162</f>
        <v>#N/A</v>
      </c>
      <c r="AW127" s="9" t="e">
        <f>VLOOKUP($C127, FanGraphs_Standings[[Abbreviation]:[2024 Projected Full Season RDif]], 5, FALSE)</f>
        <v>#N/A</v>
      </c>
      <c r="AX127" s="9" t="e">
        <f>VLOOKUP($C127, FanGraphs_Standings[[Abbreviation]:[2024 Projected Full Season W%]], 18, FALSE)</f>
        <v>#N/A</v>
      </c>
      <c r="AY127" s="9" t="e">
        <f>VLOOKUP($C127, 'Home Field Adv'!$A$2:$K$31, 11, FALSE)</f>
        <v>#N/A</v>
      </c>
      <c r="BB127" s="5" t="str">
        <f t="shared" si="4"/>
        <v/>
      </c>
      <c r="BC127" s="5" t="str">
        <f t="shared" si="5"/>
        <v/>
      </c>
      <c r="BD127" s="5" t="str">
        <f t="shared" si="6"/>
        <v/>
      </c>
    </row>
    <row r="128" spans="6:56" x14ac:dyDescent="0.45">
      <c r="F128" s="9" t="e">
        <f>VLOOKUP($B128, FanGraphs_Standings[[Abbreviation]:[2024 Year to Date G]], 2, FALSE)</f>
        <v>#N/A</v>
      </c>
      <c r="G128" s="9" t="e">
        <f>IF(ISERR(VLOOKUP($D128, 'SP Per G'!$A$2:$D$1380, 3, FALSE)), L128, VLOOKUP($D128, 'SP Per G'!$A$2:$D$1380, 3, FALSE))</f>
        <v>#N/A</v>
      </c>
      <c r="H128" s="9" t="e">
        <f>VLOOKUP($D128, 'SP Per G'!$A$2:$D$1380, 4, FALSE)</f>
        <v>#N/A</v>
      </c>
      <c r="I128" s="9" t="e">
        <f>VLOOKUP($D128, Individual_Pitching___Dashboard[], 18, FALSE)</f>
        <v>#N/A</v>
      </c>
      <c r="J128" s="9" t="e">
        <f>VLOOKUP($D128, Individual_Pitching___Dashboard[], 20, FALSE)</f>
        <v>#N/A</v>
      </c>
      <c r="K128" s="9" t="e">
        <f>VLOOKUP($D128, Individual_Pitching___Advanced[], 21,FALSE)</f>
        <v>#N/A</v>
      </c>
      <c r="L128" s="9" t="e">
        <f>VLOOKUP($B128, 'Team Per G'!$A$2:$G$31, 7, FALSE)</f>
        <v>#N/A</v>
      </c>
      <c r="M128" s="9" t="e">
        <f>VLOOKUP($B128, 'FanGraphs - Team WAR Projected'!$B$2:$E$31, 3, FALSE)/162</f>
        <v>#N/A</v>
      </c>
      <c r="N128" s="9" t="e">
        <f>VLOOKUP($B128, Team_Pitching___Advanced[[Team]:[xFIP]], 19,FALSE)</f>
        <v>#N/A</v>
      </c>
      <c r="O128" s="9" t="e">
        <f>VLOOKUP($B128, Team_Pitching___Advanced[], 20, FALSE)</f>
        <v>#N/A</v>
      </c>
      <c r="P128" s="9" t="e">
        <f>VLOOKUP($B128, Team_Batting___Dashboard[[Team]:[wOBA]], 16, FALSE)</f>
        <v>#N/A</v>
      </c>
      <c r="Q128" s="9" t="e">
        <f>VLOOKUP($B128, Team_Batting___Advanced[[Team]:[OPS]], 9, FALSE)</f>
        <v>#N/A</v>
      </c>
      <c r="R128" s="9" t="e">
        <f>VLOOKUP($B128, Team_Batting___Advanced[], 19, FALSE)</f>
        <v>#N/A</v>
      </c>
      <c r="S128" s="9" t="e">
        <f>VLOOKUP($B128, 'Team Per G'!$A$2:$G$31, 3, FALSE)</f>
        <v>#N/A</v>
      </c>
      <c r="T128" s="9" t="e">
        <f>VLOOKUP($B128, 'Team Per G'!$A$2:$G$31, 5, FALSE)</f>
        <v>#N/A</v>
      </c>
      <c r="U128" s="9" t="e">
        <f>VLOOKUP($B128, 'Team Per G'!$A$2:$G$31, 4, FALSE)</f>
        <v>#N/A</v>
      </c>
      <c r="V128" s="9" t="e">
        <f>VLOOKUP($B128, Team_Batting___Dashboard[], 22, FALSE)/$F128</f>
        <v>#N/A</v>
      </c>
      <c r="W128" s="9" t="e">
        <f>VLOOKUP($B128, 'FanGraphs - Team WAR Projected'!$B$2:$E$31, 4, FALSE)/162</f>
        <v>#N/A</v>
      </c>
      <c r="X128" s="9" t="e">
        <f>VLOOKUP($B128, FanGraphs_Standings[[Abbreviation]:[2024 Year to Date RS/G]], 6, FALSE)/$F128</f>
        <v>#N/A</v>
      </c>
      <c r="Y128" s="9" t="e">
        <f>VLOOKUP($B128, FanGraphs_Standings[[Abbreviation]:[2024 Projected Full Season RDif]], 19, FALSE)/162</f>
        <v>#N/A</v>
      </c>
      <c r="Z128" s="9" t="e">
        <f>VLOOKUP($B128, FanGraphs_Standings[[Abbreviation]:[2024 Projected Full Season RDif]], 5, FALSE)</f>
        <v>#N/A</v>
      </c>
      <c r="AA128" s="9" t="e">
        <f>VLOOKUP($B128, FanGraphs_Standings[[Abbreviation]:[2024 Projected Full Season W%]], 18, FALSE)</f>
        <v>#N/A</v>
      </c>
      <c r="AB128" s="9" t="e">
        <f>VLOOKUP($B128, 'Home Field Adv'!$A$2:$I$31, 9, FALSE)</f>
        <v>#N/A</v>
      </c>
      <c r="AC128" s="9" t="e">
        <f>VLOOKUP($C128, FanGraphs_Standings[[Abbreviation]:[2024 Year to Date G]], 2, FALSE)</f>
        <v>#N/A</v>
      </c>
      <c r="AD128" s="9" t="e">
        <f>VLOOKUP($E128, 'SP Per G'!$A$2:$D$1380, 3, FALSE)</f>
        <v>#N/A</v>
      </c>
      <c r="AE128" s="9" t="e">
        <f>VLOOKUP($E128, 'SP Per G'!$A$2:$D$1380, 4, FALSE)</f>
        <v>#N/A</v>
      </c>
      <c r="AF128" s="9" t="e">
        <f>VLOOKUP($E128, Individual_Pitching___Dashboard[], 18, FALSE)</f>
        <v>#N/A</v>
      </c>
      <c r="AG128" s="9" t="e">
        <f>VLOOKUP($E128, Individual_Pitching___Dashboard[], 20, FALSE)</f>
        <v>#N/A</v>
      </c>
      <c r="AH128" s="9" t="e">
        <f>VLOOKUP($E128, Individual_Pitching___Advanced[], 21,FALSE)</f>
        <v>#N/A</v>
      </c>
      <c r="AI128" s="9" t="e">
        <f>VLOOKUP($C128, 'Team Per G'!$A$2:$G$31, 7, FALSE)</f>
        <v>#N/A</v>
      </c>
      <c r="AJ128" s="9" t="e">
        <f>VLOOKUP($C128, 'FanGraphs - Team WAR Projected'!$B$2:$E$31, 3, FALSE)/162</f>
        <v>#N/A</v>
      </c>
      <c r="AK128" s="9" t="e">
        <f>VLOOKUP($C128, Team_Pitching___Advanced[[Team]:[xFIP]], 19,FALSE)</f>
        <v>#N/A</v>
      </c>
      <c r="AL128" s="9" t="e">
        <f>VLOOKUP($C128, Team_Pitching___Advanced[], 20, FALSE)</f>
        <v>#N/A</v>
      </c>
      <c r="AM128" s="9" t="e">
        <f>VLOOKUP($C128, Team_Batting___Dashboard[[Team]:[wOBA]], 16, FALSE)</f>
        <v>#N/A</v>
      </c>
      <c r="AN128" s="9" t="e">
        <f>VLOOKUP($C128, Team_Batting___Advanced[[Team]:[OPS]], 9, FALSE)</f>
        <v>#N/A</v>
      </c>
      <c r="AO128" s="9" t="e">
        <f>VLOOKUP($C128, Team_Batting___Advanced[], 19, FALSE)</f>
        <v>#N/A</v>
      </c>
      <c r="AP128" s="9" t="e">
        <f>VLOOKUP($C128, 'Team Per G'!$A$2:$G$31, 3, FALSE)</f>
        <v>#N/A</v>
      </c>
      <c r="AQ128" s="9" t="e">
        <f>VLOOKUP($C128, 'Team Per G'!$A$2:$G$31, 5, FALSE)</f>
        <v>#N/A</v>
      </c>
      <c r="AR128" s="9" t="e">
        <f>VLOOKUP($C128, 'Team Per G'!$A$2:$G$31, 4, FALSE)</f>
        <v>#N/A</v>
      </c>
      <c r="AS128" s="9" t="e">
        <f>VLOOKUP($C128, Team_Batting___Dashboard[], 22, FALSE)/$AC128</f>
        <v>#N/A</v>
      </c>
      <c r="AT128" s="9" t="e">
        <f>VLOOKUP($C128, 'FanGraphs - Team WAR Projected'!$B$2:$E$31, 4, FALSE)/162</f>
        <v>#N/A</v>
      </c>
      <c r="AU128" s="9" t="e">
        <f>VLOOKUP($C128, FanGraphs_Standings[[Abbreviation]:[2024 Year to Date RS/G]], 6, FALSE)/$AC128</f>
        <v>#N/A</v>
      </c>
      <c r="AV128" s="9" t="e">
        <f>VLOOKUP($C128, FanGraphs_Standings[[Abbreviation]:[2024 Projected Full Season RDif]], 19, FALSE)/162</f>
        <v>#N/A</v>
      </c>
      <c r="AW128" s="9" t="e">
        <f>VLOOKUP($C128, FanGraphs_Standings[[Abbreviation]:[2024 Projected Full Season RDif]], 5, FALSE)</f>
        <v>#N/A</v>
      </c>
      <c r="AX128" s="9" t="e">
        <f>VLOOKUP($C128, FanGraphs_Standings[[Abbreviation]:[2024 Projected Full Season W%]], 18, FALSE)</f>
        <v>#N/A</v>
      </c>
      <c r="AY128" s="9" t="e">
        <f>VLOOKUP($C128, 'Home Field Adv'!$A$2:$K$31, 11, FALSE)</f>
        <v>#N/A</v>
      </c>
      <c r="BB128" s="5" t="str">
        <f t="shared" si="4"/>
        <v/>
      </c>
      <c r="BC128" s="5" t="str">
        <f t="shared" si="5"/>
        <v/>
      </c>
      <c r="BD128" s="5" t="str">
        <f t="shared" si="6"/>
        <v/>
      </c>
    </row>
    <row r="129" spans="6:56" x14ac:dyDescent="0.45">
      <c r="F129" s="9" t="e">
        <f>VLOOKUP($B129, FanGraphs_Standings[[Abbreviation]:[2024 Year to Date G]], 2, FALSE)</f>
        <v>#N/A</v>
      </c>
      <c r="G129" s="9" t="e">
        <f>IF(ISERR(VLOOKUP($D129, 'SP Per G'!$A$2:$D$1380, 3, FALSE)), L129, VLOOKUP($D129, 'SP Per G'!$A$2:$D$1380, 3, FALSE))</f>
        <v>#N/A</v>
      </c>
      <c r="H129" s="9" t="e">
        <f>VLOOKUP($D129, 'SP Per G'!$A$2:$D$1380, 4, FALSE)</f>
        <v>#N/A</v>
      </c>
      <c r="I129" s="9" t="e">
        <f>VLOOKUP($D129, Individual_Pitching___Dashboard[], 18, FALSE)</f>
        <v>#N/A</v>
      </c>
      <c r="J129" s="9" t="e">
        <f>VLOOKUP($D129, Individual_Pitching___Dashboard[], 20, FALSE)</f>
        <v>#N/A</v>
      </c>
      <c r="K129" s="9" t="e">
        <f>VLOOKUP($D129, Individual_Pitching___Advanced[], 21,FALSE)</f>
        <v>#N/A</v>
      </c>
      <c r="L129" s="9" t="e">
        <f>VLOOKUP($B129, 'Team Per G'!$A$2:$G$31, 7, FALSE)</f>
        <v>#N/A</v>
      </c>
      <c r="M129" s="9" t="e">
        <f>VLOOKUP($B129, 'FanGraphs - Team WAR Projected'!$B$2:$E$31, 3, FALSE)/162</f>
        <v>#N/A</v>
      </c>
      <c r="N129" s="9" t="e">
        <f>VLOOKUP($B129, Team_Pitching___Advanced[[Team]:[xFIP]], 19,FALSE)</f>
        <v>#N/A</v>
      </c>
      <c r="O129" s="9" t="e">
        <f>VLOOKUP($B129, Team_Pitching___Advanced[], 20, FALSE)</f>
        <v>#N/A</v>
      </c>
      <c r="P129" s="9" t="e">
        <f>VLOOKUP($B129, Team_Batting___Dashboard[[Team]:[wOBA]], 16, FALSE)</f>
        <v>#N/A</v>
      </c>
      <c r="Q129" s="9" t="e">
        <f>VLOOKUP($B129, Team_Batting___Advanced[[Team]:[OPS]], 9, FALSE)</f>
        <v>#N/A</v>
      </c>
      <c r="R129" s="9" t="e">
        <f>VLOOKUP($B129, Team_Batting___Advanced[], 19, FALSE)</f>
        <v>#N/A</v>
      </c>
      <c r="S129" s="9" t="e">
        <f>VLOOKUP($B129, 'Team Per G'!$A$2:$G$31, 3, FALSE)</f>
        <v>#N/A</v>
      </c>
      <c r="T129" s="9" t="e">
        <f>VLOOKUP($B129, 'Team Per G'!$A$2:$G$31, 5, FALSE)</f>
        <v>#N/A</v>
      </c>
      <c r="U129" s="9" t="e">
        <f>VLOOKUP($B129, 'Team Per G'!$A$2:$G$31, 4, FALSE)</f>
        <v>#N/A</v>
      </c>
      <c r="V129" s="9" t="e">
        <f>VLOOKUP($B129, Team_Batting___Dashboard[], 22, FALSE)/$F129</f>
        <v>#N/A</v>
      </c>
      <c r="W129" s="9" t="e">
        <f>VLOOKUP($B129, 'FanGraphs - Team WAR Projected'!$B$2:$E$31, 4, FALSE)/162</f>
        <v>#N/A</v>
      </c>
      <c r="X129" s="9" t="e">
        <f>VLOOKUP($B129, FanGraphs_Standings[[Abbreviation]:[2024 Year to Date RS/G]], 6, FALSE)/$F129</f>
        <v>#N/A</v>
      </c>
      <c r="Y129" s="9" t="e">
        <f>VLOOKUP($B129, FanGraphs_Standings[[Abbreviation]:[2024 Projected Full Season RDif]], 19, FALSE)/162</f>
        <v>#N/A</v>
      </c>
      <c r="Z129" s="9" t="e">
        <f>VLOOKUP($B129, FanGraphs_Standings[[Abbreviation]:[2024 Projected Full Season RDif]], 5, FALSE)</f>
        <v>#N/A</v>
      </c>
      <c r="AA129" s="9" t="e">
        <f>VLOOKUP($B129, FanGraphs_Standings[[Abbreviation]:[2024 Projected Full Season W%]], 18, FALSE)</f>
        <v>#N/A</v>
      </c>
      <c r="AB129" s="9" t="e">
        <f>VLOOKUP($B129, 'Home Field Adv'!$A$2:$I$31, 9, FALSE)</f>
        <v>#N/A</v>
      </c>
      <c r="AC129" s="9" t="e">
        <f>VLOOKUP($C129, FanGraphs_Standings[[Abbreviation]:[2024 Year to Date G]], 2, FALSE)</f>
        <v>#N/A</v>
      </c>
      <c r="AD129" s="9" t="e">
        <f>VLOOKUP($E129, 'SP Per G'!$A$2:$D$1380, 3, FALSE)</f>
        <v>#N/A</v>
      </c>
      <c r="AE129" s="9" t="e">
        <f>VLOOKUP($E129, 'SP Per G'!$A$2:$D$1380, 4, FALSE)</f>
        <v>#N/A</v>
      </c>
      <c r="AF129" s="9" t="e">
        <f>VLOOKUP($E129, Individual_Pitching___Dashboard[], 18, FALSE)</f>
        <v>#N/A</v>
      </c>
      <c r="AG129" s="9" t="e">
        <f>VLOOKUP($E129, Individual_Pitching___Dashboard[], 20, FALSE)</f>
        <v>#N/A</v>
      </c>
      <c r="AH129" s="9" t="e">
        <f>VLOOKUP($E129, Individual_Pitching___Advanced[], 21,FALSE)</f>
        <v>#N/A</v>
      </c>
      <c r="AI129" s="9" t="e">
        <f>VLOOKUP($C129, 'Team Per G'!$A$2:$G$31, 7, FALSE)</f>
        <v>#N/A</v>
      </c>
      <c r="AJ129" s="9" t="e">
        <f>VLOOKUP($C129, 'FanGraphs - Team WAR Projected'!$B$2:$E$31, 3, FALSE)/162</f>
        <v>#N/A</v>
      </c>
      <c r="AK129" s="9" t="e">
        <f>VLOOKUP($C129, Team_Pitching___Advanced[[Team]:[xFIP]], 19,FALSE)</f>
        <v>#N/A</v>
      </c>
      <c r="AL129" s="9" t="e">
        <f>VLOOKUP($C129, Team_Pitching___Advanced[], 20, FALSE)</f>
        <v>#N/A</v>
      </c>
      <c r="AM129" s="9" t="e">
        <f>VLOOKUP($C129, Team_Batting___Dashboard[[Team]:[wOBA]], 16, FALSE)</f>
        <v>#N/A</v>
      </c>
      <c r="AN129" s="9" t="e">
        <f>VLOOKUP($C129, Team_Batting___Advanced[[Team]:[OPS]], 9, FALSE)</f>
        <v>#N/A</v>
      </c>
      <c r="AO129" s="9" t="e">
        <f>VLOOKUP($C129, Team_Batting___Advanced[], 19, FALSE)</f>
        <v>#N/A</v>
      </c>
      <c r="AP129" s="9" t="e">
        <f>VLOOKUP($C129, 'Team Per G'!$A$2:$G$31, 3, FALSE)</f>
        <v>#N/A</v>
      </c>
      <c r="AQ129" s="9" t="e">
        <f>VLOOKUP($C129, 'Team Per G'!$A$2:$G$31, 5, FALSE)</f>
        <v>#N/A</v>
      </c>
      <c r="AR129" s="9" t="e">
        <f>VLOOKUP($C129, 'Team Per G'!$A$2:$G$31, 4, FALSE)</f>
        <v>#N/A</v>
      </c>
      <c r="AS129" s="9" t="e">
        <f>VLOOKUP($C129, Team_Batting___Dashboard[], 22, FALSE)/$AC129</f>
        <v>#N/A</v>
      </c>
      <c r="AT129" s="9" t="e">
        <f>VLOOKUP($C129, 'FanGraphs - Team WAR Projected'!$B$2:$E$31, 4, FALSE)/162</f>
        <v>#N/A</v>
      </c>
      <c r="AU129" s="9" t="e">
        <f>VLOOKUP($C129, FanGraphs_Standings[[Abbreviation]:[2024 Year to Date RS/G]], 6, FALSE)/$AC129</f>
        <v>#N/A</v>
      </c>
      <c r="AV129" s="9" t="e">
        <f>VLOOKUP($C129, FanGraphs_Standings[[Abbreviation]:[2024 Projected Full Season RDif]], 19, FALSE)/162</f>
        <v>#N/A</v>
      </c>
      <c r="AW129" s="9" t="e">
        <f>VLOOKUP($C129, FanGraphs_Standings[[Abbreviation]:[2024 Projected Full Season RDif]], 5, FALSE)</f>
        <v>#N/A</v>
      </c>
      <c r="AX129" s="9" t="e">
        <f>VLOOKUP($C129, FanGraphs_Standings[[Abbreviation]:[2024 Projected Full Season W%]], 18, FALSE)</f>
        <v>#N/A</v>
      </c>
      <c r="AY129" s="9" t="e">
        <f>VLOOKUP($C129, 'Home Field Adv'!$A$2:$K$31, 11, FALSE)</f>
        <v>#N/A</v>
      </c>
      <c r="BB129" s="5" t="str">
        <f t="shared" si="4"/>
        <v/>
      </c>
      <c r="BC129" s="5" t="str">
        <f t="shared" si="5"/>
        <v/>
      </c>
      <c r="BD129" s="5" t="str">
        <f t="shared" si="6"/>
        <v/>
      </c>
    </row>
    <row r="130" spans="6:56" x14ac:dyDescent="0.45">
      <c r="F130" s="9" t="e">
        <f>VLOOKUP($B130, FanGraphs_Standings[[Abbreviation]:[2024 Year to Date G]], 2, FALSE)</f>
        <v>#N/A</v>
      </c>
      <c r="G130" s="9" t="e">
        <f>IF(ISERR(VLOOKUP($D130, 'SP Per G'!$A$2:$D$1380, 3, FALSE)), L130, VLOOKUP($D130, 'SP Per G'!$A$2:$D$1380, 3, FALSE))</f>
        <v>#N/A</v>
      </c>
      <c r="H130" s="9" t="e">
        <f>VLOOKUP($D130, 'SP Per G'!$A$2:$D$1380, 4, FALSE)</f>
        <v>#N/A</v>
      </c>
      <c r="I130" s="9" t="e">
        <f>VLOOKUP($D130, Individual_Pitching___Dashboard[], 18, FALSE)</f>
        <v>#N/A</v>
      </c>
      <c r="J130" s="9" t="e">
        <f>VLOOKUP($D130, Individual_Pitching___Dashboard[], 20, FALSE)</f>
        <v>#N/A</v>
      </c>
      <c r="K130" s="9" t="e">
        <f>VLOOKUP($D130, Individual_Pitching___Advanced[], 21,FALSE)</f>
        <v>#N/A</v>
      </c>
      <c r="L130" s="9" t="e">
        <f>VLOOKUP($B130, 'Team Per G'!$A$2:$G$31, 7, FALSE)</f>
        <v>#N/A</v>
      </c>
      <c r="M130" s="9" t="e">
        <f>VLOOKUP($B130, 'FanGraphs - Team WAR Projected'!$B$2:$E$31, 3, FALSE)/162</f>
        <v>#N/A</v>
      </c>
      <c r="N130" s="9" t="e">
        <f>VLOOKUP($B130, Team_Pitching___Advanced[[Team]:[xFIP]], 19,FALSE)</f>
        <v>#N/A</v>
      </c>
      <c r="O130" s="9" t="e">
        <f>VLOOKUP($B130, Team_Pitching___Advanced[], 20, FALSE)</f>
        <v>#N/A</v>
      </c>
      <c r="P130" s="9" t="e">
        <f>VLOOKUP($B130, Team_Batting___Dashboard[[Team]:[wOBA]], 16, FALSE)</f>
        <v>#N/A</v>
      </c>
      <c r="Q130" s="9" t="e">
        <f>VLOOKUP($B130, Team_Batting___Advanced[[Team]:[OPS]], 9, FALSE)</f>
        <v>#N/A</v>
      </c>
      <c r="R130" s="9" t="e">
        <f>VLOOKUP($B130, Team_Batting___Advanced[], 19, FALSE)</f>
        <v>#N/A</v>
      </c>
      <c r="S130" s="9" t="e">
        <f>VLOOKUP($B130, 'Team Per G'!$A$2:$G$31, 3, FALSE)</f>
        <v>#N/A</v>
      </c>
      <c r="T130" s="9" t="e">
        <f>VLOOKUP($B130, 'Team Per G'!$A$2:$G$31, 5, FALSE)</f>
        <v>#N/A</v>
      </c>
      <c r="U130" s="9" t="e">
        <f>VLOOKUP($B130, 'Team Per G'!$A$2:$G$31, 4, FALSE)</f>
        <v>#N/A</v>
      </c>
      <c r="V130" s="9" t="e">
        <f>VLOOKUP($B130, Team_Batting___Dashboard[], 22, FALSE)/$F130</f>
        <v>#N/A</v>
      </c>
      <c r="W130" s="9" t="e">
        <f>VLOOKUP($B130, 'FanGraphs - Team WAR Projected'!$B$2:$E$31, 4, FALSE)/162</f>
        <v>#N/A</v>
      </c>
      <c r="X130" s="9" t="e">
        <f>VLOOKUP($B130, FanGraphs_Standings[[Abbreviation]:[2024 Year to Date RS/G]], 6, FALSE)/$F130</f>
        <v>#N/A</v>
      </c>
      <c r="Y130" s="9" t="e">
        <f>VLOOKUP($B130, FanGraphs_Standings[[Abbreviation]:[2024 Projected Full Season RDif]], 19, FALSE)/162</f>
        <v>#N/A</v>
      </c>
      <c r="Z130" s="9" t="e">
        <f>VLOOKUP($B130, FanGraphs_Standings[[Abbreviation]:[2024 Projected Full Season RDif]], 5, FALSE)</f>
        <v>#N/A</v>
      </c>
      <c r="AA130" s="9" t="e">
        <f>VLOOKUP($B130, FanGraphs_Standings[[Abbreviation]:[2024 Projected Full Season W%]], 18, FALSE)</f>
        <v>#N/A</v>
      </c>
      <c r="AB130" s="9" t="e">
        <f>VLOOKUP($B130, 'Home Field Adv'!$A$2:$I$31, 9, FALSE)</f>
        <v>#N/A</v>
      </c>
      <c r="AC130" s="9" t="e">
        <f>VLOOKUP($C130, FanGraphs_Standings[[Abbreviation]:[2024 Year to Date G]], 2, FALSE)</f>
        <v>#N/A</v>
      </c>
      <c r="AD130" s="9" t="e">
        <f>VLOOKUP($E130, 'SP Per G'!$A$2:$D$1380, 3, FALSE)</f>
        <v>#N/A</v>
      </c>
      <c r="AE130" s="9" t="e">
        <f>VLOOKUP($E130, 'SP Per G'!$A$2:$D$1380, 4, FALSE)</f>
        <v>#N/A</v>
      </c>
      <c r="AF130" s="9" t="e">
        <f>VLOOKUP($E130, Individual_Pitching___Dashboard[], 18, FALSE)</f>
        <v>#N/A</v>
      </c>
      <c r="AG130" s="9" t="e">
        <f>VLOOKUP($E130, Individual_Pitching___Dashboard[], 20, FALSE)</f>
        <v>#N/A</v>
      </c>
      <c r="AH130" s="9" t="e">
        <f>VLOOKUP($E130, Individual_Pitching___Advanced[], 21,FALSE)</f>
        <v>#N/A</v>
      </c>
      <c r="AI130" s="9" t="e">
        <f>VLOOKUP($C130, 'Team Per G'!$A$2:$G$31, 7, FALSE)</f>
        <v>#N/A</v>
      </c>
      <c r="AJ130" s="9" t="e">
        <f>VLOOKUP($C130, 'FanGraphs - Team WAR Projected'!$B$2:$E$31, 3, FALSE)/162</f>
        <v>#N/A</v>
      </c>
      <c r="AK130" s="9" t="e">
        <f>VLOOKUP($C130, Team_Pitching___Advanced[[Team]:[xFIP]], 19,FALSE)</f>
        <v>#N/A</v>
      </c>
      <c r="AL130" s="9" t="e">
        <f>VLOOKUP($C130, Team_Pitching___Advanced[], 20, FALSE)</f>
        <v>#N/A</v>
      </c>
      <c r="AM130" s="9" t="e">
        <f>VLOOKUP($C130, Team_Batting___Dashboard[[Team]:[wOBA]], 16, FALSE)</f>
        <v>#N/A</v>
      </c>
      <c r="AN130" s="9" t="e">
        <f>VLOOKUP($C130, Team_Batting___Advanced[[Team]:[OPS]], 9, FALSE)</f>
        <v>#N/A</v>
      </c>
      <c r="AO130" s="9" t="e">
        <f>VLOOKUP($C130, Team_Batting___Advanced[], 19, FALSE)</f>
        <v>#N/A</v>
      </c>
      <c r="AP130" s="9" t="e">
        <f>VLOOKUP($C130, 'Team Per G'!$A$2:$G$31, 3, FALSE)</f>
        <v>#N/A</v>
      </c>
      <c r="AQ130" s="9" t="e">
        <f>VLOOKUP($C130, 'Team Per G'!$A$2:$G$31, 5, FALSE)</f>
        <v>#N/A</v>
      </c>
      <c r="AR130" s="9" t="e">
        <f>VLOOKUP($C130, 'Team Per G'!$A$2:$G$31, 4, FALSE)</f>
        <v>#N/A</v>
      </c>
      <c r="AS130" s="9" t="e">
        <f>VLOOKUP($C130, Team_Batting___Dashboard[], 22, FALSE)/$AC130</f>
        <v>#N/A</v>
      </c>
      <c r="AT130" s="9" t="e">
        <f>VLOOKUP($C130, 'FanGraphs - Team WAR Projected'!$B$2:$E$31, 4, FALSE)/162</f>
        <v>#N/A</v>
      </c>
      <c r="AU130" s="9" t="e">
        <f>VLOOKUP($C130, FanGraphs_Standings[[Abbreviation]:[2024 Year to Date RS/G]], 6, FALSE)/$AC130</f>
        <v>#N/A</v>
      </c>
      <c r="AV130" s="9" t="e">
        <f>VLOOKUP($C130, FanGraphs_Standings[[Abbreviation]:[2024 Projected Full Season RDif]], 19, FALSE)/162</f>
        <v>#N/A</v>
      </c>
      <c r="AW130" s="9" t="e">
        <f>VLOOKUP($C130, FanGraphs_Standings[[Abbreviation]:[2024 Projected Full Season RDif]], 5, FALSE)</f>
        <v>#N/A</v>
      </c>
      <c r="AX130" s="9" t="e">
        <f>VLOOKUP($C130, FanGraphs_Standings[[Abbreviation]:[2024 Projected Full Season W%]], 18, FALSE)</f>
        <v>#N/A</v>
      </c>
      <c r="AY130" s="9" t="e">
        <f>VLOOKUP($C130, 'Home Field Adv'!$A$2:$K$31, 11, FALSE)</f>
        <v>#N/A</v>
      </c>
      <c r="BB130" s="5" t="str">
        <f t="shared" si="4"/>
        <v/>
      </c>
      <c r="BC130" s="5" t="str">
        <f t="shared" si="5"/>
        <v/>
      </c>
      <c r="BD130" s="5" t="str">
        <f t="shared" si="6"/>
        <v/>
      </c>
    </row>
    <row r="131" spans="6:56" x14ac:dyDescent="0.45">
      <c r="F131" s="9" t="e">
        <f>VLOOKUP($B131, FanGraphs_Standings[[Abbreviation]:[2024 Year to Date G]], 2, FALSE)</f>
        <v>#N/A</v>
      </c>
      <c r="G131" s="9" t="e">
        <f>IF(ISERR(VLOOKUP($D131, 'SP Per G'!$A$2:$D$1380, 3, FALSE)), L131, VLOOKUP($D131, 'SP Per G'!$A$2:$D$1380, 3, FALSE))</f>
        <v>#N/A</v>
      </c>
      <c r="H131" s="9" t="e">
        <f>VLOOKUP($D131, 'SP Per G'!$A$2:$D$1380, 4, FALSE)</f>
        <v>#N/A</v>
      </c>
      <c r="I131" s="9" t="e">
        <f>VLOOKUP($D131, Individual_Pitching___Dashboard[], 18, FALSE)</f>
        <v>#N/A</v>
      </c>
      <c r="J131" s="9" t="e">
        <f>VLOOKUP($D131, Individual_Pitching___Dashboard[], 20, FALSE)</f>
        <v>#N/A</v>
      </c>
      <c r="K131" s="9" t="e">
        <f>VLOOKUP($D131, Individual_Pitching___Advanced[], 21,FALSE)</f>
        <v>#N/A</v>
      </c>
      <c r="L131" s="9" t="e">
        <f>VLOOKUP($B131, 'Team Per G'!$A$2:$G$31, 7, FALSE)</f>
        <v>#N/A</v>
      </c>
      <c r="M131" s="9" t="e">
        <f>VLOOKUP($B131, 'FanGraphs - Team WAR Projected'!$B$2:$E$31, 3, FALSE)/162</f>
        <v>#N/A</v>
      </c>
      <c r="N131" s="9" t="e">
        <f>VLOOKUP($B131, Team_Pitching___Advanced[[Team]:[xFIP]], 19,FALSE)</f>
        <v>#N/A</v>
      </c>
      <c r="O131" s="9" t="e">
        <f>VLOOKUP($B131, Team_Pitching___Advanced[], 20, FALSE)</f>
        <v>#N/A</v>
      </c>
      <c r="P131" s="9" t="e">
        <f>VLOOKUP($B131, Team_Batting___Dashboard[[Team]:[wOBA]], 16, FALSE)</f>
        <v>#N/A</v>
      </c>
      <c r="Q131" s="9" t="e">
        <f>VLOOKUP($B131, Team_Batting___Advanced[[Team]:[OPS]], 9, FALSE)</f>
        <v>#N/A</v>
      </c>
      <c r="R131" s="9" t="e">
        <f>VLOOKUP($B131, Team_Batting___Advanced[], 19, FALSE)</f>
        <v>#N/A</v>
      </c>
      <c r="S131" s="9" t="e">
        <f>VLOOKUP($B131, 'Team Per G'!$A$2:$G$31, 3, FALSE)</f>
        <v>#N/A</v>
      </c>
      <c r="T131" s="9" t="e">
        <f>VLOOKUP($B131, 'Team Per G'!$A$2:$G$31, 5, FALSE)</f>
        <v>#N/A</v>
      </c>
      <c r="U131" s="9" t="e">
        <f>VLOOKUP($B131, 'Team Per G'!$A$2:$G$31, 4, FALSE)</f>
        <v>#N/A</v>
      </c>
      <c r="V131" s="9" t="e">
        <f>VLOOKUP($B131, Team_Batting___Dashboard[], 22, FALSE)/$F131</f>
        <v>#N/A</v>
      </c>
      <c r="W131" s="9" t="e">
        <f>VLOOKUP($B131, 'FanGraphs - Team WAR Projected'!$B$2:$E$31, 4, FALSE)/162</f>
        <v>#N/A</v>
      </c>
      <c r="X131" s="9" t="e">
        <f>VLOOKUP($B131, FanGraphs_Standings[[Abbreviation]:[2024 Year to Date RS/G]], 6, FALSE)/$F131</f>
        <v>#N/A</v>
      </c>
      <c r="Y131" s="9" t="e">
        <f>VLOOKUP($B131, FanGraphs_Standings[[Abbreviation]:[2024 Projected Full Season RDif]], 19, FALSE)/162</f>
        <v>#N/A</v>
      </c>
      <c r="Z131" s="9" t="e">
        <f>VLOOKUP($B131, FanGraphs_Standings[[Abbreviation]:[2024 Projected Full Season RDif]], 5, FALSE)</f>
        <v>#N/A</v>
      </c>
      <c r="AA131" s="9" t="e">
        <f>VLOOKUP($B131, FanGraphs_Standings[[Abbreviation]:[2024 Projected Full Season W%]], 18, FALSE)</f>
        <v>#N/A</v>
      </c>
      <c r="AB131" s="9" t="e">
        <f>VLOOKUP($B131, 'Home Field Adv'!$A$2:$I$31, 9, FALSE)</f>
        <v>#N/A</v>
      </c>
      <c r="AC131" s="9" t="e">
        <f>VLOOKUP($C131, FanGraphs_Standings[[Abbreviation]:[2024 Year to Date G]], 2, FALSE)</f>
        <v>#N/A</v>
      </c>
      <c r="AD131" s="9" t="e">
        <f>VLOOKUP($E131, 'SP Per G'!$A$2:$D$1380, 3, FALSE)</f>
        <v>#N/A</v>
      </c>
      <c r="AE131" s="9" t="e">
        <f>VLOOKUP($E131, 'SP Per G'!$A$2:$D$1380, 4, FALSE)</f>
        <v>#N/A</v>
      </c>
      <c r="AF131" s="9" t="e">
        <f>VLOOKUP($E131, Individual_Pitching___Dashboard[], 18, FALSE)</f>
        <v>#N/A</v>
      </c>
      <c r="AG131" s="9" t="e">
        <f>VLOOKUP($E131, Individual_Pitching___Dashboard[], 20, FALSE)</f>
        <v>#N/A</v>
      </c>
      <c r="AH131" s="9" t="e">
        <f>VLOOKUP($E131, Individual_Pitching___Advanced[], 21,FALSE)</f>
        <v>#N/A</v>
      </c>
      <c r="AI131" s="9" t="e">
        <f>VLOOKUP($C131, 'Team Per G'!$A$2:$G$31, 7, FALSE)</f>
        <v>#N/A</v>
      </c>
      <c r="AJ131" s="9" t="e">
        <f>VLOOKUP($C131, 'FanGraphs - Team WAR Projected'!$B$2:$E$31, 3, FALSE)/162</f>
        <v>#N/A</v>
      </c>
      <c r="AK131" s="9" t="e">
        <f>VLOOKUP($C131, Team_Pitching___Advanced[[Team]:[xFIP]], 19,FALSE)</f>
        <v>#N/A</v>
      </c>
      <c r="AL131" s="9" t="e">
        <f>VLOOKUP($C131, Team_Pitching___Advanced[], 20, FALSE)</f>
        <v>#N/A</v>
      </c>
      <c r="AM131" s="9" t="e">
        <f>VLOOKUP($C131, Team_Batting___Dashboard[[Team]:[wOBA]], 16, FALSE)</f>
        <v>#N/A</v>
      </c>
      <c r="AN131" s="9" t="e">
        <f>VLOOKUP($C131, Team_Batting___Advanced[[Team]:[OPS]], 9, FALSE)</f>
        <v>#N/A</v>
      </c>
      <c r="AO131" s="9" t="e">
        <f>VLOOKUP($C131, Team_Batting___Advanced[], 19, FALSE)</f>
        <v>#N/A</v>
      </c>
      <c r="AP131" s="9" t="e">
        <f>VLOOKUP($C131, 'Team Per G'!$A$2:$G$31, 3, FALSE)</f>
        <v>#N/A</v>
      </c>
      <c r="AQ131" s="9" t="e">
        <f>VLOOKUP($C131, 'Team Per G'!$A$2:$G$31, 5, FALSE)</f>
        <v>#N/A</v>
      </c>
      <c r="AR131" s="9" t="e">
        <f>VLOOKUP($C131, 'Team Per G'!$A$2:$G$31, 4, FALSE)</f>
        <v>#N/A</v>
      </c>
      <c r="AS131" s="9" t="e">
        <f>VLOOKUP($C131, Team_Batting___Dashboard[], 22, FALSE)/$AC131</f>
        <v>#N/A</v>
      </c>
      <c r="AT131" s="9" t="e">
        <f>VLOOKUP($C131, 'FanGraphs - Team WAR Projected'!$B$2:$E$31, 4, FALSE)/162</f>
        <v>#N/A</v>
      </c>
      <c r="AU131" s="9" t="e">
        <f>VLOOKUP($C131, FanGraphs_Standings[[Abbreviation]:[2024 Year to Date RS/G]], 6, FALSE)/$AC131</f>
        <v>#N/A</v>
      </c>
      <c r="AV131" s="9" t="e">
        <f>VLOOKUP($C131, FanGraphs_Standings[[Abbreviation]:[2024 Projected Full Season RDif]], 19, FALSE)/162</f>
        <v>#N/A</v>
      </c>
      <c r="AW131" s="9" t="e">
        <f>VLOOKUP($C131, FanGraphs_Standings[[Abbreviation]:[2024 Projected Full Season RDif]], 5, FALSE)</f>
        <v>#N/A</v>
      </c>
      <c r="AX131" s="9" t="e">
        <f>VLOOKUP($C131, FanGraphs_Standings[[Abbreviation]:[2024 Projected Full Season W%]], 18, FALSE)</f>
        <v>#N/A</v>
      </c>
      <c r="AY131" s="9" t="e">
        <f>VLOOKUP($C131, 'Home Field Adv'!$A$2:$K$31, 11, FALSE)</f>
        <v>#N/A</v>
      </c>
      <c r="BB131" s="5" t="str">
        <f t="shared" ref="BB131:BB194" si="7">IF(ISBLANK(AZ131), "", AZ131-BA131)</f>
        <v/>
      </c>
      <c r="BC131" s="5" t="str">
        <f t="shared" ref="BC131:BC194" si="8">IF( ISBLANK(AZ131), "",IF(AZ131&gt;BA131, B131, C131))</f>
        <v/>
      </c>
      <c r="BD131" s="5" t="str">
        <f t="shared" ref="BD131:BD194" si="9">IF(ISBLANK(AZ131), "", AZ131+BA131)</f>
        <v/>
      </c>
    </row>
    <row r="132" spans="6:56" x14ac:dyDescent="0.45">
      <c r="F132" s="9" t="e">
        <f>VLOOKUP($B132, FanGraphs_Standings[[Abbreviation]:[2024 Year to Date G]], 2, FALSE)</f>
        <v>#N/A</v>
      </c>
      <c r="G132" s="9" t="e">
        <f>IF(ISERR(VLOOKUP($D132, 'SP Per G'!$A$2:$D$1380, 3, FALSE)), L132, VLOOKUP($D132, 'SP Per G'!$A$2:$D$1380, 3, FALSE))</f>
        <v>#N/A</v>
      </c>
      <c r="H132" s="9" t="e">
        <f>VLOOKUP($D132, 'SP Per G'!$A$2:$D$1380, 4, FALSE)</f>
        <v>#N/A</v>
      </c>
      <c r="I132" s="9" t="e">
        <f>VLOOKUP($D132, Individual_Pitching___Dashboard[], 18, FALSE)</f>
        <v>#N/A</v>
      </c>
      <c r="J132" s="9" t="e">
        <f>VLOOKUP($D132, Individual_Pitching___Dashboard[], 20, FALSE)</f>
        <v>#N/A</v>
      </c>
      <c r="K132" s="9" t="e">
        <f>VLOOKUP($D132, Individual_Pitching___Advanced[], 21,FALSE)</f>
        <v>#N/A</v>
      </c>
      <c r="L132" s="9" t="e">
        <f>VLOOKUP($B132, 'Team Per G'!$A$2:$G$31, 7, FALSE)</f>
        <v>#N/A</v>
      </c>
      <c r="M132" s="9" t="e">
        <f>VLOOKUP($B132, 'FanGraphs - Team WAR Projected'!$B$2:$E$31, 3, FALSE)/162</f>
        <v>#N/A</v>
      </c>
      <c r="N132" s="9" t="e">
        <f>VLOOKUP($B132, Team_Pitching___Advanced[[Team]:[xFIP]], 19,FALSE)</f>
        <v>#N/A</v>
      </c>
      <c r="O132" s="9" t="e">
        <f>VLOOKUP($B132, Team_Pitching___Advanced[], 20, FALSE)</f>
        <v>#N/A</v>
      </c>
      <c r="P132" s="9" t="e">
        <f>VLOOKUP($B132, Team_Batting___Dashboard[[Team]:[wOBA]], 16, FALSE)</f>
        <v>#N/A</v>
      </c>
      <c r="Q132" s="9" t="e">
        <f>VLOOKUP($B132, Team_Batting___Advanced[[Team]:[OPS]], 9, FALSE)</f>
        <v>#N/A</v>
      </c>
      <c r="R132" s="9" t="e">
        <f>VLOOKUP($B132, Team_Batting___Advanced[], 19, FALSE)</f>
        <v>#N/A</v>
      </c>
      <c r="S132" s="9" t="e">
        <f>VLOOKUP($B132, 'Team Per G'!$A$2:$G$31, 3, FALSE)</f>
        <v>#N/A</v>
      </c>
      <c r="T132" s="9" t="e">
        <f>VLOOKUP($B132, 'Team Per G'!$A$2:$G$31, 5, FALSE)</f>
        <v>#N/A</v>
      </c>
      <c r="U132" s="9" t="e">
        <f>VLOOKUP($B132, 'Team Per G'!$A$2:$G$31, 4, FALSE)</f>
        <v>#N/A</v>
      </c>
      <c r="V132" s="9" t="e">
        <f>VLOOKUP($B132, Team_Batting___Dashboard[], 22, FALSE)/$F132</f>
        <v>#N/A</v>
      </c>
      <c r="W132" s="9" t="e">
        <f>VLOOKUP($B132, 'FanGraphs - Team WAR Projected'!$B$2:$E$31, 4, FALSE)/162</f>
        <v>#N/A</v>
      </c>
      <c r="X132" s="9" t="e">
        <f>VLOOKUP($B132, FanGraphs_Standings[[Abbreviation]:[2024 Year to Date RS/G]], 6, FALSE)/$F132</f>
        <v>#N/A</v>
      </c>
      <c r="Y132" s="9" t="e">
        <f>VLOOKUP($B132, FanGraphs_Standings[[Abbreviation]:[2024 Projected Full Season RDif]], 19, FALSE)/162</f>
        <v>#N/A</v>
      </c>
      <c r="Z132" s="9" t="e">
        <f>VLOOKUP($B132, FanGraphs_Standings[[Abbreviation]:[2024 Projected Full Season RDif]], 5, FALSE)</f>
        <v>#N/A</v>
      </c>
      <c r="AA132" s="9" t="e">
        <f>VLOOKUP($B132, FanGraphs_Standings[[Abbreviation]:[2024 Projected Full Season W%]], 18, FALSE)</f>
        <v>#N/A</v>
      </c>
      <c r="AB132" s="9" t="e">
        <f>VLOOKUP($B132, 'Home Field Adv'!$A$2:$I$31, 9, FALSE)</f>
        <v>#N/A</v>
      </c>
      <c r="AC132" s="9" t="e">
        <f>VLOOKUP($C132, FanGraphs_Standings[[Abbreviation]:[2024 Year to Date G]], 2, FALSE)</f>
        <v>#N/A</v>
      </c>
      <c r="AD132" s="9" t="e">
        <f>VLOOKUP($E132, 'SP Per G'!$A$2:$D$1380, 3, FALSE)</f>
        <v>#N/A</v>
      </c>
      <c r="AE132" s="9" t="e">
        <f>VLOOKUP($E132, 'SP Per G'!$A$2:$D$1380, 4, FALSE)</f>
        <v>#N/A</v>
      </c>
      <c r="AF132" s="9" t="e">
        <f>VLOOKUP($E132, Individual_Pitching___Dashboard[], 18, FALSE)</f>
        <v>#N/A</v>
      </c>
      <c r="AG132" s="9" t="e">
        <f>VLOOKUP($E132, Individual_Pitching___Dashboard[], 20, FALSE)</f>
        <v>#N/A</v>
      </c>
      <c r="AH132" s="9" t="e">
        <f>VLOOKUP($E132, Individual_Pitching___Advanced[], 21,FALSE)</f>
        <v>#N/A</v>
      </c>
      <c r="AI132" s="9" t="e">
        <f>VLOOKUP($C132, 'Team Per G'!$A$2:$G$31, 7, FALSE)</f>
        <v>#N/A</v>
      </c>
      <c r="AJ132" s="9" t="e">
        <f>VLOOKUP($C132, 'FanGraphs - Team WAR Projected'!$B$2:$E$31, 3, FALSE)/162</f>
        <v>#N/A</v>
      </c>
      <c r="AK132" s="9" t="e">
        <f>VLOOKUP($C132, Team_Pitching___Advanced[[Team]:[xFIP]], 19,FALSE)</f>
        <v>#N/A</v>
      </c>
      <c r="AL132" s="9" t="e">
        <f>VLOOKUP($C132, Team_Pitching___Advanced[], 20, FALSE)</f>
        <v>#N/A</v>
      </c>
      <c r="AM132" s="9" t="e">
        <f>VLOOKUP($C132, Team_Batting___Dashboard[[Team]:[wOBA]], 16, FALSE)</f>
        <v>#N/A</v>
      </c>
      <c r="AN132" s="9" t="e">
        <f>VLOOKUP($C132, Team_Batting___Advanced[[Team]:[OPS]], 9, FALSE)</f>
        <v>#N/A</v>
      </c>
      <c r="AO132" s="9" t="e">
        <f>VLOOKUP($C132, Team_Batting___Advanced[], 19, FALSE)</f>
        <v>#N/A</v>
      </c>
      <c r="AP132" s="9" t="e">
        <f>VLOOKUP($C132, 'Team Per G'!$A$2:$G$31, 3, FALSE)</f>
        <v>#N/A</v>
      </c>
      <c r="AQ132" s="9" t="e">
        <f>VLOOKUP($C132, 'Team Per G'!$A$2:$G$31, 5, FALSE)</f>
        <v>#N/A</v>
      </c>
      <c r="AR132" s="9" t="e">
        <f>VLOOKUP($C132, 'Team Per G'!$A$2:$G$31, 4, FALSE)</f>
        <v>#N/A</v>
      </c>
      <c r="AS132" s="9" t="e">
        <f>VLOOKUP($C132, Team_Batting___Dashboard[], 22, FALSE)/$AC132</f>
        <v>#N/A</v>
      </c>
      <c r="AT132" s="9" t="e">
        <f>VLOOKUP($C132, 'FanGraphs - Team WAR Projected'!$B$2:$E$31, 4, FALSE)/162</f>
        <v>#N/A</v>
      </c>
      <c r="AU132" s="9" t="e">
        <f>VLOOKUP($C132, FanGraphs_Standings[[Abbreviation]:[2024 Year to Date RS/G]], 6, FALSE)/$AC132</f>
        <v>#N/A</v>
      </c>
      <c r="AV132" s="9" t="e">
        <f>VLOOKUP($C132, FanGraphs_Standings[[Abbreviation]:[2024 Projected Full Season RDif]], 19, FALSE)/162</f>
        <v>#N/A</v>
      </c>
      <c r="AW132" s="9" t="e">
        <f>VLOOKUP($C132, FanGraphs_Standings[[Abbreviation]:[2024 Projected Full Season RDif]], 5, FALSE)</f>
        <v>#N/A</v>
      </c>
      <c r="AX132" s="9" t="e">
        <f>VLOOKUP($C132, FanGraphs_Standings[[Abbreviation]:[2024 Projected Full Season W%]], 18, FALSE)</f>
        <v>#N/A</v>
      </c>
      <c r="AY132" s="9" t="e">
        <f>VLOOKUP($C132, 'Home Field Adv'!$A$2:$K$31, 11, FALSE)</f>
        <v>#N/A</v>
      </c>
      <c r="BB132" s="5" t="str">
        <f t="shared" si="7"/>
        <v/>
      </c>
      <c r="BC132" s="5" t="str">
        <f t="shared" si="8"/>
        <v/>
      </c>
      <c r="BD132" s="5" t="str">
        <f t="shared" si="9"/>
        <v/>
      </c>
    </row>
    <row r="133" spans="6:56" x14ac:dyDescent="0.45">
      <c r="F133" s="9" t="e">
        <f>VLOOKUP($B133, FanGraphs_Standings[[Abbreviation]:[2024 Year to Date G]], 2, FALSE)</f>
        <v>#N/A</v>
      </c>
      <c r="G133" s="9" t="e">
        <f>IF(ISERR(VLOOKUP($D133, 'SP Per G'!$A$2:$D$1380, 3, FALSE)), L133, VLOOKUP($D133, 'SP Per G'!$A$2:$D$1380, 3, FALSE))</f>
        <v>#N/A</v>
      </c>
      <c r="H133" s="9" t="e">
        <f>VLOOKUP($D133, 'SP Per G'!$A$2:$D$1380, 4, FALSE)</f>
        <v>#N/A</v>
      </c>
      <c r="I133" s="9" t="e">
        <f>VLOOKUP($D133, Individual_Pitching___Dashboard[], 18, FALSE)</f>
        <v>#N/A</v>
      </c>
      <c r="J133" s="9" t="e">
        <f>VLOOKUP($D133, Individual_Pitching___Dashboard[], 20, FALSE)</f>
        <v>#N/A</v>
      </c>
      <c r="K133" s="9" t="e">
        <f>VLOOKUP($D133, Individual_Pitching___Advanced[], 21,FALSE)</f>
        <v>#N/A</v>
      </c>
      <c r="L133" s="9" t="e">
        <f>VLOOKUP($B133, 'Team Per G'!$A$2:$G$31, 7, FALSE)</f>
        <v>#N/A</v>
      </c>
      <c r="M133" s="9" t="e">
        <f>VLOOKUP($B133, 'FanGraphs - Team WAR Projected'!$B$2:$E$31, 3, FALSE)/162</f>
        <v>#N/A</v>
      </c>
      <c r="N133" s="9" t="e">
        <f>VLOOKUP($B133, Team_Pitching___Advanced[[Team]:[xFIP]], 19,FALSE)</f>
        <v>#N/A</v>
      </c>
      <c r="O133" s="9" t="e">
        <f>VLOOKUP($B133, Team_Pitching___Advanced[], 20, FALSE)</f>
        <v>#N/A</v>
      </c>
      <c r="P133" s="9" t="e">
        <f>VLOOKUP($B133, Team_Batting___Dashboard[[Team]:[wOBA]], 16, FALSE)</f>
        <v>#N/A</v>
      </c>
      <c r="Q133" s="9" t="e">
        <f>VLOOKUP($B133, Team_Batting___Advanced[[Team]:[OPS]], 9, FALSE)</f>
        <v>#N/A</v>
      </c>
      <c r="R133" s="9" t="e">
        <f>VLOOKUP($B133, Team_Batting___Advanced[], 19, FALSE)</f>
        <v>#N/A</v>
      </c>
      <c r="S133" s="9" t="e">
        <f>VLOOKUP($B133, 'Team Per G'!$A$2:$G$31, 3, FALSE)</f>
        <v>#N/A</v>
      </c>
      <c r="T133" s="9" t="e">
        <f>VLOOKUP($B133, 'Team Per G'!$A$2:$G$31, 5, FALSE)</f>
        <v>#N/A</v>
      </c>
      <c r="U133" s="9" t="e">
        <f>VLOOKUP($B133, 'Team Per G'!$A$2:$G$31, 4, FALSE)</f>
        <v>#N/A</v>
      </c>
      <c r="V133" s="9" t="e">
        <f>VLOOKUP($B133, Team_Batting___Dashboard[], 22, FALSE)/$F133</f>
        <v>#N/A</v>
      </c>
      <c r="W133" s="9" t="e">
        <f>VLOOKUP($B133, 'FanGraphs - Team WAR Projected'!$B$2:$E$31, 4, FALSE)/162</f>
        <v>#N/A</v>
      </c>
      <c r="X133" s="9" t="e">
        <f>VLOOKUP($B133, FanGraphs_Standings[[Abbreviation]:[2024 Year to Date RS/G]], 6, FALSE)/$F133</f>
        <v>#N/A</v>
      </c>
      <c r="Y133" s="9" t="e">
        <f>VLOOKUP($B133, FanGraphs_Standings[[Abbreviation]:[2024 Projected Full Season RDif]], 19, FALSE)/162</f>
        <v>#N/A</v>
      </c>
      <c r="Z133" s="9" t="e">
        <f>VLOOKUP($B133, FanGraphs_Standings[[Abbreviation]:[2024 Projected Full Season RDif]], 5, FALSE)</f>
        <v>#N/A</v>
      </c>
      <c r="AA133" s="9" t="e">
        <f>VLOOKUP($B133, FanGraphs_Standings[[Abbreviation]:[2024 Projected Full Season W%]], 18, FALSE)</f>
        <v>#N/A</v>
      </c>
      <c r="AB133" s="9" t="e">
        <f>VLOOKUP($B133, 'Home Field Adv'!$A$2:$I$31, 9, FALSE)</f>
        <v>#N/A</v>
      </c>
      <c r="AC133" s="9" t="e">
        <f>VLOOKUP($C133, FanGraphs_Standings[[Abbreviation]:[2024 Year to Date G]], 2, FALSE)</f>
        <v>#N/A</v>
      </c>
      <c r="AD133" s="9" t="e">
        <f>VLOOKUP($E133, 'SP Per G'!$A$2:$D$1380, 3, FALSE)</f>
        <v>#N/A</v>
      </c>
      <c r="AE133" s="9" t="e">
        <f>VLOOKUP($E133, 'SP Per G'!$A$2:$D$1380, 4, FALSE)</f>
        <v>#N/A</v>
      </c>
      <c r="AF133" s="9" t="e">
        <f>VLOOKUP($E133, Individual_Pitching___Dashboard[], 18, FALSE)</f>
        <v>#N/A</v>
      </c>
      <c r="AG133" s="9" t="e">
        <f>VLOOKUP($E133, Individual_Pitching___Dashboard[], 20, FALSE)</f>
        <v>#N/A</v>
      </c>
      <c r="AH133" s="9" t="e">
        <f>VLOOKUP($E133, Individual_Pitching___Advanced[], 21,FALSE)</f>
        <v>#N/A</v>
      </c>
      <c r="AI133" s="9" t="e">
        <f>VLOOKUP($C133, 'Team Per G'!$A$2:$G$31, 7, FALSE)</f>
        <v>#N/A</v>
      </c>
      <c r="AJ133" s="9" t="e">
        <f>VLOOKUP($C133, 'FanGraphs - Team WAR Projected'!$B$2:$E$31, 3, FALSE)/162</f>
        <v>#N/A</v>
      </c>
      <c r="AK133" s="9" t="e">
        <f>VLOOKUP($C133, Team_Pitching___Advanced[[Team]:[xFIP]], 19,FALSE)</f>
        <v>#N/A</v>
      </c>
      <c r="AL133" s="9" t="e">
        <f>VLOOKUP($C133, Team_Pitching___Advanced[], 20, FALSE)</f>
        <v>#N/A</v>
      </c>
      <c r="AM133" s="9" t="e">
        <f>VLOOKUP($C133, Team_Batting___Dashboard[[Team]:[wOBA]], 16, FALSE)</f>
        <v>#N/A</v>
      </c>
      <c r="AN133" s="9" t="e">
        <f>VLOOKUP($C133, Team_Batting___Advanced[[Team]:[OPS]], 9, FALSE)</f>
        <v>#N/A</v>
      </c>
      <c r="AO133" s="9" t="e">
        <f>VLOOKUP($C133, Team_Batting___Advanced[], 19, FALSE)</f>
        <v>#N/A</v>
      </c>
      <c r="AP133" s="9" t="e">
        <f>VLOOKUP($C133, 'Team Per G'!$A$2:$G$31, 3, FALSE)</f>
        <v>#N/A</v>
      </c>
      <c r="AQ133" s="9" t="e">
        <f>VLOOKUP($C133, 'Team Per G'!$A$2:$G$31, 5, FALSE)</f>
        <v>#N/A</v>
      </c>
      <c r="AR133" s="9" t="e">
        <f>VLOOKUP($C133, 'Team Per G'!$A$2:$G$31, 4, FALSE)</f>
        <v>#N/A</v>
      </c>
      <c r="AS133" s="9" t="e">
        <f>VLOOKUP($C133, Team_Batting___Dashboard[], 22, FALSE)/$AC133</f>
        <v>#N/A</v>
      </c>
      <c r="AT133" s="9" t="e">
        <f>VLOOKUP($C133, 'FanGraphs - Team WAR Projected'!$B$2:$E$31, 4, FALSE)/162</f>
        <v>#N/A</v>
      </c>
      <c r="AU133" s="9" t="e">
        <f>VLOOKUP($C133, FanGraphs_Standings[[Abbreviation]:[2024 Year to Date RS/G]], 6, FALSE)/$AC133</f>
        <v>#N/A</v>
      </c>
      <c r="AV133" s="9" t="e">
        <f>VLOOKUP($C133, FanGraphs_Standings[[Abbreviation]:[2024 Projected Full Season RDif]], 19, FALSE)/162</f>
        <v>#N/A</v>
      </c>
      <c r="AW133" s="9" t="e">
        <f>VLOOKUP($C133, FanGraphs_Standings[[Abbreviation]:[2024 Projected Full Season RDif]], 5, FALSE)</f>
        <v>#N/A</v>
      </c>
      <c r="AX133" s="9" t="e">
        <f>VLOOKUP($C133, FanGraphs_Standings[[Abbreviation]:[2024 Projected Full Season W%]], 18, FALSE)</f>
        <v>#N/A</v>
      </c>
      <c r="AY133" s="9" t="e">
        <f>VLOOKUP($C133, 'Home Field Adv'!$A$2:$K$31, 11, FALSE)</f>
        <v>#N/A</v>
      </c>
      <c r="BB133" s="5" t="str">
        <f t="shared" si="7"/>
        <v/>
      </c>
      <c r="BC133" s="5" t="str">
        <f t="shared" si="8"/>
        <v/>
      </c>
      <c r="BD133" s="5" t="str">
        <f t="shared" si="9"/>
        <v/>
      </c>
    </row>
    <row r="134" spans="6:56" x14ac:dyDescent="0.45">
      <c r="F134" s="9" t="e">
        <f>VLOOKUP($B134, FanGraphs_Standings[[Abbreviation]:[2024 Year to Date G]], 2, FALSE)</f>
        <v>#N/A</v>
      </c>
      <c r="G134" s="9" t="e">
        <f>IF(ISERR(VLOOKUP($D134, 'SP Per G'!$A$2:$D$1380, 3, FALSE)), L134, VLOOKUP($D134, 'SP Per G'!$A$2:$D$1380, 3, FALSE))</f>
        <v>#N/A</v>
      </c>
      <c r="H134" s="9" t="e">
        <f>VLOOKUP($D134, 'SP Per G'!$A$2:$D$1380, 4, FALSE)</f>
        <v>#N/A</v>
      </c>
      <c r="I134" s="9" t="e">
        <f>VLOOKUP($D134, Individual_Pitching___Dashboard[], 18, FALSE)</f>
        <v>#N/A</v>
      </c>
      <c r="J134" s="9" t="e">
        <f>VLOOKUP($D134, Individual_Pitching___Dashboard[], 20, FALSE)</f>
        <v>#N/A</v>
      </c>
      <c r="K134" s="9" t="e">
        <f>VLOOKUP($D134, Individual_Pitching___Advanced[], 21,FALSE)</f>
        <v>#N/A</v>
      </c>
      <c r="L134" s="9" t="e">
        <f>VLOOKUP($B134, 'Team Per G'!$A$2:$G$31, 7, FALSE)</f>
        <v>#N/A</v>
      </c>
      <c r="M134" s="9" t="e">
        <f>VLOOKUP($B134, 'FanGraphs - Team WAR Projected'!$B$2:$E$31, 3, FALSE)/162</f>
        <v>#N/A</v>
      </c>
      <c r="N134" s="9" t="e">
        <f>VLOOKUP($B134, Team_Pitching___Advanced[[Team]:[xFIP]], 19,FALSE)</f>
        <v>#N/A</v>
      </c>
      <c r="O134" s="9" t="e">
        <f>VLOOKUP($B134, Team_Pitching___Advanced[], 20, FALSE)</f>
        <v>#N/A</v>
      </c>
      <c r="P134" s="9" t="e">
        <f>VLOOKUP($B134, Team_Batting___Dashboard[[Team]:[wOBA]], 16, FALSE)</f>
        <v>#N/A</v>
      </c>
      <c r="Q134" s="9" t="e">
        <f>VLOOKUP($B134, Team_Batting___Advanced[[Team]:[OPS]], 9, FALSE)</f>
        <v>#N/A</v>
      </c>
      <c r="R134" s="9" t="e">
        <f>VLOOKUP($B134, Team_Batting___Advanced[], 19, FALSE)</f>
        <v>#N/A</v>
      </c>
      <c r="S134" s="9" t="e">
        <f>VLOOKUP($B134, 'Team Per G'!$A$2:$G$31, 3, FALSE)</f>
        <v>#N/A</v>
      </c>
      <c r="T134" s="9" t="e">
        <f>VLOOKUP($B134, 'Team Per G'!$A$2:$G$31, 5, FALSE)</f>
        <v>#N/A</v>
      </c>
      <c r="U134" s="9" t="e">
        <f>VLOOKUP($B134, 'Team Per G'!$A$2:$G$31, 4, FALSE)</f>
        <v>#N/A</v>
      </c>
      <c r="V134" s="9" t="e">
        <f>VLOOKUP($B134, Team_Batting___Dashboard[], 22, FALSE)/$F134</f>
        <v>#N/A</v>
      </c>
      <c r="W134" s="9" t="e">
        <f>VLOOKUP($B134, 'FanGraphs - Team WAR Projected'!$B$2:$E$31, 4, FALSE)/162</f>
        <v>#N/A</v>
      </c>
      <c r="X134" s="9" t="e">
        <f>VLOOKUP($B134, FanGraphs_Standings[[Abbreviation]:[2024 Year to Date RS/G]], 6, FALSE)/$F134</f>
        <v>#N/A</v>
      </c>
      <c r="Y134" s="9" t="e">
        <f>VLOOKUP($B134, FanGraphs_Standings[[Abbreviation]:[2024 Projected Full Season RDif]], 19, FALSE)/162</f>
        <v>#N/A</v>
      </c>
      <c r="Z134" s="9" t="e">
        <f>VLOOKUP($B134, FanGraphs_Standings[[Abbreviation]:[2024 Projected Full Season RDif]], 5, FALSE)</f>
        <v>#N/A</v>
      </c>
      <c r="AA134" s="9" t="e">
        <f>VLOOKUP($B134, FanGraphs_Standings[[Abbreviation]:[2024 Projected Full Season W%]], 18, FALSE)</f>
        <v>#N/A</v>
      </c>
      <c r="AB134" s="9" t="e">
        <f>VLOOKUP($B134, 'Home Field Adv'!$A$2:$I$31, 9, FALSE)</f>
        <v>#N/A</v>
      </c>
      <c r="AC134" s="9" t="e">
        <f>VLOOKUP($C134, FanGraphs_Standings[[Abbreviation]:[2024 Year to Date G]], 2, FALSE)</f>
        <v>#N/A</v>
      </c>
      <c r="AD134" s="9" t="e">
        <f>VLOOKUP($E134, 'SP Per G'!$A$2:$D$1380, 3, FALSE)</f>
        <v>#N/A</v>
      </c>
      <c r="AE134" s="9" t="e">
        <f>VLOOKUP($E134, 'SP Per G'!$A$2:$D$1380, 4, FALSE)</f>
        <v>#N/A</v>
      </c>
      <c r="AF134" s="9" t="e">
        <f>VLOOKUP($E134, Individual_Pitching___Dashboard[], 18, FALSE)</f>
        <v>#N/A</v>
      </c>
      <c r="AG134" s="9" t="e">
        <f>VLOOKUP($E134, Individual_Pitching___Dashboard[], 20, FALSE)</f>
        <v>#N/A</v>
      </c>
      <c r="AH134" s="9" t="e">
        <f>VLOOKUP($E134, Individual_Pitching___Advanced[], 21,FALSE)</f>
        <v>#N/A</v>
      </c>
      <c r="AI134" s="9" t="e">
        <f>VLOOKUP($C134, 'Team Per G'!$A$2:$G$31, 7, FALSE)</f>
        <v>#N/A</v>
      </c>
      <c r="AJ134" s="9" t="e">
        <f>VLOOKUP($C134, 'FanGraphs - Team WAR Projected'!$B$2:$E$31, 3, FALSE)/162</f>
        <v>#N/A</v>
      </c>
      <c r="AK134" s="9" t="e">
        <f>VLOOKUP($C134, Team_Pitching___Advanced[[Team]:[xFIP]], 19,FALSE)</f>
        <v>#N/A</v>
      </c>
      <c r="AL134" s="9" t="e">
        <f>VLOOKUP($C134, Team_Pitching___Advanced[], 20, FALSE)</f>
        <v>#N/A</v>
      </c>
      <c r="AM134" s="9" t="e">
        <f>VLOOKUP($C134, Team_Batting___Dashboard[[Team]:[wOBA]], 16, FALSE)</f>
        <v>#N/A</v>
      </c>
      <c r="AN134" s="9" t="e">
        <f>VLOOKUP($C134, Team_Batting___Advanced[[Team]:[OPS]], 9, FALSE)</f>
        <v>#N/A</v>
      </c>
      <c r="AO134" s="9" t="e">
        <f>VLOOKUP($C134, Team_Batting___Advanced[], 19, FALSE)</f>
        <v>#N/A</v>
      </c>
      <c r="AP134" s="9" t="e">
        <f>VLOOKUP($C134, 'Team Per G'!$A$2:$G$31, 3, FALSE)</f>
        <v>#N/A</v>
      </c>
      <c r="AQ134" s="9" t="e">
        <f>VLOOKUP($C134, 'Team Per G'!$A$2:$G$31, 5, FALSE)</f>
        <v>#N/A</v>
      </c>
      <c r="AR134" s="9" t="e">
        <f>VLOOKUP($C134, 'Team Per G'!$A$2:$G$31, 4, FALSE)</f>
        <v>#N/A</v>
      </c>
      <c r="AS134" s="9" t="e">
        <f>VLOOKUP($C134, Team_Batting___Dashboard[], 22, FALSE)/$AC134</f>
        <v>#N/A</v>
      </c>
      <c r="AT134" s="9" t="e">
        <f>VLOOKUP($C134, 'FanGraphs - Team WAR Projected'!$B$2:$E$31, 4, FALSE)/162</f>
        <v>#N/A</v>
      </c>
      <c r="AU134" s="9" t="e">
        <f>VLOOKUP($C134, FanGraphs_Standings[[Abbreviation]:[2024 Year to Date RS/G]], 6, FALSE)/$AC134</f>
        <v>#N/A</v>
      </c>
      <c r="AV134" s="9" t="e">
        <f>VLOOKUP($C134, FanGraphs_Standings[[Abbreviation]:[2024 Projected Full Season RDif]], 19, FALSE)/162</f>
        <v>#N/A</v>
      </c>
      <c r="AW134" s="9" t="e">
        <f>VLOOKUP($C134, FanGraphs_Standings[[Abbreviation]:[2024 Projected Full Season RDif]], 5, FALSE)</f>
        <v>#N/A</v>
      </c>
      <c r="AX134" s="9" t="e">
        <f>VLOOKUP($C134, FanGraphs_Standings[[Abbreviation]:[2024 Projected Full Season W%]], 18, FALSE)</f>
        <v>#N/A</v>
      </c>
      <c r="AY134" s="9" t="e">
        <f>VLOOKUP($C134, 'Home Field Adv'!$A$2:$K$31, 11, FALSE)</f>
        <v>#N/A</v>
      </c>
      <c r="BB134" s="5" t="str">
        <f t="shared" si="7"/>
        <v/>
      </c>
      <c r="BC134" s="5" t="str">
        <f t="shared" si="8"/>
        <v/>
      </c>
      <c r="BD134" s="5" t="str">
        <f t="shared" si="9"/>
        <v/>
      </c>
    </row>
    <row r="135" spans="6:56" x14ac:dyDescent="0.45">
      <c r="F135" s="9" t="e">
        <f>VLOOKUP($B135, FanGraphs_Standings[[Abbreviation]:[2024 Year to Date G]], 2, FALSE)</f>
        <v>#N/A</v>
      </c>
      <c r="G135" s="9" t="e">
        <f>IF(ISERR(VLOOKUP($D135, 'SP Per G'!$A$2:$D$1380, 3, FALSE)), L135, VLOOKUP($D135, 'SP Per G'!$A$2:$D$1380, 3, FALSE))</f>
        <v>#N/A</v>
      </c>
      <c r="H135" s="9" t="e">
        <f>VLOOKUP($D135, 'SP Per G'!$A$2:$D$1380, 4, FALSE)</f>
        <v>#N/A</v>
      </c>
      <c r="I135" s="9" t="e">
        <f>VLOOKUP($D135, Individual_Pitching___Dashboard[], 18, FALSE)</f>
        <v>#N/A</v>
      </c>
      <c r="J135" s="9" t="e">
        <f>VLOOKUP($D135, Individual_Pitching___Dashboard[], 20, FALSE)</f>
        <v>#N/A</v>
      </c>
      <c r="K135" s="9" t="e">
        <f>VLOOKUP($D135, Individual_Pitching___Advanced[], 21,FALSE)</f>
        <v>#N/A</v>
      </c>
      <c r="L135" s="9" t="e">
        <f>VLOOKUP($B135, 'Team Per G'!$A$2:$G$31, 7, FALSE)</f>
        <v>#N/A</v>
      </c>
      <c r="M135" s="9" t="e">
        <f>VLOOKUP($B135, 'FanGraphs - Team WAR Projected'!$B$2:$E$31, 3, FALSE)/162</f>
        <v>#N/A</v>
      </c>
      <c r="N135" s="9" t="e">
        <f>VLOOKUP($B135, Team_Pitching___Advanced[[Team]:[xFIP]], 19,FALSE)</f>
        <v>#N/A</v>
      </c>
      <c r="O135" s="9" t="e">
        <f>VLOOKUP($B135, Team_Pitching___Advanced[], 20, FALSE)</f>
        <v>#N/A</v>
      </c>
      <c r="P135" s="9" t="e">
        <f>VLOOKUP($B135, Team_Batting___Dashboard[[Team]:[wOBA]], 16, FALSE)</f>
        <v>#N/A</v>
      </c>
      <c r="Q135" s="9" t="e">
        <f>VLOOKUP($B135, Team_Batting___Advanced[[Team]:[OPS]], 9, FALSE)</f>
        <v>#N/A</v>
      </c>
      <c r="R135" s="9" t="e">
        <f>VLOOKUP($B135, Team_Batting___Advanced[], 19, FALSE)</f>
        <v>#N/A</v>
      </c>
      <c r="S135" s="9" t="e">
        <f>VLOOKUP($B135, 'Team Per G'!$A$2:$G$31, 3, FALSE)</f>
        <v>#N/A</v>
      </c>
      <c r="T135" s="9" t="e">
        <f>VLOOKUP($B135, 'Team Per G'!$A$2:$G$31, 5, FALSE)</f>
        <v>#N/A</v>
      </c>
      <c r="U135" s="9" t="e">
        <f>VLOOKUP($B135, 'Team Per G'!$A$2:$G$31, 4, FALSE)</f>
        <v>#N/A</v>
      </c>
      <c r="V135" s="9" t="e">
        <f>VLOOKUP($B135, Team_Batting___Dashboard[], 22, FALSE)/$F135</f>
        <v>#N/A</v>
      </c>
      <c r="W135" s="9" t="e">
        <f>VLOOKUP($B135, 'FanGraphs - Team WAR Projected'!$B$2:$E$31, 4, FALSE)/162</f>
        <v>#N/A</v>
      </c>
      <c r="X135" s="9" t="e">
        <f>VLOOKUP($B135, FanGraphs_Standings[[Abbreviation]:[2024 Year to Date RS/G]], 6, FALSE)/$F135</f>
        <v>#N/A</v>
      </c>
      <c r="Y135" s="9" t="e">
        <f>VLOOKUP($B135, FanGraphs_Standings[[Abbreviation]:[2024 Projected Full Season RDif]], 19, FALSE)/162</f>
        <v>#N/A</v>
      </c>
      <c r="Z135" s="9" t="e">
        <f>VLOOKUP($B135, FanGraphs_Standings[[Abbreviation]:[2024 Projected Full Season RDif]], 5, FALSE)</f>
        <v>#N/A</v>
      </c>
      <c r="AA135" s="9" t="e">
        <f>VLOOKUP($B135, FanGraphs_Standings[[Abbreviation]:[2024 Projected Full Season W%]], 18, FALSE)</f>
        <v>#N/A</v>
      </c>
      <c r="AB135" s="9" t="e">
        <f>VLOOKUP($B135, 'Home Field Adv'!$A$2:$I$31, 9, FALSE)</f>
        <v>#N/A</v>
      </c>
      <c r="AC135" s="9" t="e">
        <f>VLOOKUP($C135, FanGraphs_Standings[[Abbreviation]:[2024 Year to Date G]], 2, FALSE)</f>
        <v>#N/A</v>
      </c>
      <c r="AD135" s="9" t="e">
        <f>VLOOKUP($E135, 'SP Per G'!$A$2:$D$1380, 3, FALSE)</f>
        <v>#N/A</v>
      </c>
      <c r="AE135" s="9" t="e">
        <f>VLOOKUP($E135, 'SP Per G'!$A$2:$D$1380, 4, FALSE)</f>
        <v>#N/A</v>
      </c>
      <c r="AF135" s="9" t="e">
        <f>VLOOKUP($E135, Individual_Pitching___Dashboard[], 18, FALSE)</f>
        <v>#N/A</v>
      </c>
      <c r="AG135" s="9" t="e">
        <f>VLOOKUP($E135, Individual_Pitching___Dashboard[], 20, FALSE)</f>
        <v>#N/A</v>
      </c>
      <c r="AH135" s="9" t="e">
        <f>VLOOKUP($E135, Individual_Pitching___Advanced[], 21,FALSE)</f>
        <v>#N/A</v>
      </c>
      <c r="AI135" s="9" t="e">
        <f>VLOOKUP($C135, 'Team Per G'!$A$2:$G$31, 7, FALSE)</f>
        <v>#N/A</v>
      </c>
      <c r="AJ135" s="9" t="e">
        <f>VLOOKUP($C135, 'FanGraphs - Team WAR Projected'!$B$2:$E$31, 3, FALSE)/162</f>
        <v>#N/A</v>
      </c>
      <c r="AK135" s="9" t="e">
        <f>VLOOKUP($C135, Team_Pitching___Advanced[[Team]:[xFIP]], 19,FALSE)</f>
        <v>#N/A</v>
      </c>
      <c r="AL135" s="9" t="e">
        <f>VLOOKUP($C135, Team_Pitching___Advanced[], 20, FALSE)</f>
        <v>#N/A</v>
      </c>
      <c r="AM135" s="9" t="e">
        <f>VLOOKUP($C135, Team_Batting___Dashboard[[Team]:[wOBA]], 16, FALSE)</f>
        <v>#N/A</v>
      </c>
      <c r="AN135" s="9" t="e">
        <f>VLOOKUP($C135, Team_Batting___Advanced[[Team]:[OPS]], 9, FALSE)</f>
        <v>#N/A</v>
      </c>
      <c r="AO135" s="9" t="e">
        <f>VLOOKUP($C135, Team_Batting___Advanced[], 19, FALSE)</f>
        <v>#N/A</v>
      </c>
      <c r="AP135" s="9" t="e">
        <f>VLOOKUP($C135, 'Team Per G'!$A$2:$G$31, 3, FALSE)</f>
        <v>#N/A</v>
      </c>
      <c r="AQ135" s="9" t="e">
        <f>VLOOKUP($C135, 'Team Per G'!$A$2:$G$31, 5, FALSE)</f>
        <v>#N/A</v>
      </c>
      <c r="AR135" s="9" t="e">
        <f>VLOOKUP($C135, 'Team Per G'!$A$2:$G$31, 4, FALSE)</f>
        <v>#N/A</v>
      </c>
      <c r="AS135" s="9" t="e">
        <f>VLOOKUP($C135, Team_Batting___Dashboard[], 22, FALSE)/$AC135</f>
        <v>#N/A</v>
      </c>
      <c r="AT135" s="9" t="e">
        <f>VLOOKUP($C135, 'FanGraphs - Team WAR Projected'!$B$2:$E$31, 4, FALSE)/162</f>
        <v>#N/A</v>
      </c>
      <c r="AU135" s="9" t="e">
        <f>VLOOKUP($C135, FanGraphs_Standings[[Abbreviation]:[2024 Year to Date RS/G]], 6, FALSE)/$AC135</f>
        <v>#N/A</v>
      </c>
      <c r="AV135" s="9" t="e">
        <f>VLOOKUP($C135, FanGraphs_Standings[[Abbreviation]:[2024 Projected Full Season RDif]], 19, FALSE)/162</f>
        <v>#N/A</v>
      </c>
      <c r="AW135" s="9" t="e">
        <f>VLOOKUP($C135, FanGraphs_Standings[[Abbreviation]:[2024 Projected Full Season RDif]], 5, FALSE)</f>
        <v>#N/A</v>
      </c>
      <c r="AX135" s="9" t="e">
        <f>VLOOKUP($C135, FanGraphs_Standings[[Abbreviation]:[2024 Projected Full Season W%]], 18, FALSE)</f>
        <v>#N/A</v>
      </c>
      <c r="AY135" s="9" t="e">
        <f>VLOOKUP($C135, 'Home Field Adv'!$A$2:$K$31, 11, FALSE)</f>
        <v>#N/A</v>
      </c>
      <c r="BB135" s="5" t="str">
        <f t="shared" si="7"/>
        <v/>
      </c>
      <c r="BC135" s="5" t="str">
        <f t="shared" si="8"/>
        <v/>
      </c>
      <c r="BD135" s="5" t="str">
        <f t="shared" si="9"/>
        <v/>
      </c>
    </row>
    <row r="136" spans="6:56" x14ac:dyDescent="0.45">
      <c r="F136" s="9" t="e">
        <f>VLOOKUP($B136, FanGraphs_Standings[[Abbreviation]:[2024 Year to Date G]], 2, FALSE)</f>
        <v>#N/A</v>
      </c>
      <c r="G136" s="9" t="e">
        <f>IF(ISERR(VLOOKUP($D136, 'SP Per G'!$A$2:$D$1380, 3, FALSE)), L136, VLOOKUP($D136, 'SP Per G'!$A$2:$D$1380, 3, FALSE))</f>
        <v>#N/A</v>
      </c>
      <c r="H136" s="9" t="e">
        <f>VLOOKUP($D136, 'SP Per G'!$A$2:$D$1380, 4, FALSE)</f>
        <v>#N/A</v>
      </c>
      <c r="I136" s="9" t="e">
        <f>VLOOKUP($D136, Individual_Pitching___Dashboard[], 18, FALSE)</f>
        <v>#N/A</v>
      </c>
      <c r="J136" s="9" t="e">
        <f>VLOOKUP($D136, Individual_Pitching___Dashboard[], 20, FALSE)</f>
        <v>#N/A</v>
      </c>
      <c r="K136" s="9" t="e">
        <f>VLOOKUP($D136, Individual_Pitching___Advanced[], 21,FALSE)</f>
        <v>#N/A</v>
      </c>
      <c r="L136" s="9" t="e">
        <f>VLOOKUP($B136, 'Team Per G'!$A$2:$G$31, 7, FALSE)</f>
        <v>#N/A</v>
      </c>
      <c r="M136" s="9" t="e">
        <f>VLOOKUP($B136, 'FanGraphs - Team WAR Projected'!$B$2:$E$31, 3, FALSE)/162</f>
        <v>#N/A</v>
      </c>
      <c r="N136" s="9" t="e">
        <f>VLOOKUP($B136, Team_Pitching___Advanced[[Team]:[xFIP]], 19,FALSE)</f>
        <v>#N/A</v>
      </c>
      <c r="O136" s="9" t="e">
        <f>VLOOKUP($B136, Team_Pitching___Advanced[], 20, FALSE)</f>
        <v>#N/A</v>
      </c>
      <c r="P136" s="9" t="e">
        <f>VLOOKUP($B136, Team_Batting___Dashboard[[Team]:[wOBA]], 16, FALSE)</f>
        <v>#N/A</v>
      </c>
      <c r="Q136" s="9" t="e">
        <f>VLOOKUP($B136, Team_Batting___Advanced[[Team]:[OPS]], 9, FALSE)</f>
        <v>#N/A</v>
      </c>
      <c r="R136" s="9" t="e">
        <f>VLOOKUP($B136, Team_Batting___Advanced[], 19, FALSE)</f>
        <v>#N/A</v>
      </c>
      <c r="S136" s="9" t="e">
        <f>VLOOKUP($B136, 'Team Per G'!$A$2:$G$31, 3, FALSE)</f>
        <v>#N/A</v>
      </c>
      <c r="T136" s="9" t="e">
        <f>VLOOKUP($B136, 'Team Per G'!$A$2:$G$31, 5, FALSE)</f>
        <v>#N/A</v>
      </c>
      <c r="U136" s="9" t="e">
        <f>VLOOKUP($B136, 'Team Per G'!$A$2:$G$31, 4, FALSE)</f>
        <v>#N/A</v>
      </c>
      <c r="V136" s="9" t="e">
        <f>VLOOKUP($B136, Team_Batting___Dashboard[], 22, FALSE)/$F136</f>
        <v>#N/A</v>
      </c>
      <c r="W136" s="9" t="e">
        <f>VLOOKUP($B136, 'FanGraphs - Team WAR Projected'!$B$2:$E$31, 4, FALSE)/162</f>
        <v>#N/A</v>
      </c>
      <c r="X136" s="9" t="e">
        <f>VLOOKUP($B136, FanGraphs_Standings[[Abbreviation]:[2024 Year to Date RS/G]], 6, FALSE)/$F136</f>
        <v>#N/A</v>
      </c>
      <c r="Y136" s="9" t="e">
        <f>VLOOKUP($B136, FanGraphs_Standings[[Abbreviation]:[2024 Projected Full Season RDif]], 19, FALSE)/162</f>
        <v>#N/A</v>
      </c>
      <c r="Z136" s="9" t="e">
        <f>VLOOKUP($B136, FanGraphs_Standings[[Abbreviation]:[2024 Projected Full Season RDif]], 5, FALSE)</f>
        <v>#N/A</v>
      </c>
      <c r="AA136" s="9" t="e">
        <f>VLOOKUP($B136, FanGraphs_Standings[[Abbreviation]:[2024 Projected Full Season W%]], 18, FALSE)</f>
        <v>#N/A</v>
      </c>
      <c r="AB136" s="9" t="e">
        <f>VLOOKUP($B136, 'Home Field Adv'!$A$2:$I$31, 9, FALSE)</f>
        <v>#N/A</v>
      </c>
      <c r="AC136" s="9" t="e">
        <f>VLOOKUP($C136, FanGraphs_Standings[[Abbreviation]:[2024 Year to Date G]], 2, FALSE)</f>
        <v>#N/A</v>
      </c>
      <c r="AD136" s="9" t="e">
        <f>VLOOKUP($E136, 'SP Per G'!$A$2:$D$1380, 3, FALSE)</f>
        <v>#N/A</v>
      </c>
      <c r="AE136" s="9" t="e">
        <f>VLOOKUP($E136, 'SP Per G'!$A$2:$D$1380, 4, FALSE)</f>
        <v>#N/A</v>
      </c>
      <c r="AF136" s="9" t="e">
        <f>VLOOKUP($E136, Individual_Pitching___Dashboard[], 18, FALSE)</f>
        <v>#N/A</v>
      </c>
      <c r="AG136" s="9" t="e">
        <f>VLOOKUP($E136, Individual_Pitching___Dashboard[], 20, FALSE)</f>
        <v>#N/A</v>
      </c>
      <c r="AH136" s="9" t="e">
        <f>VLOOKUP($E136, Individual_Pitching___Advanced[], 21,FALSE)</f>
        <v>#N/A</v>
      </c>
      <c r="AI136" s="9" t="e">
        <f>VLOOKUP($C136, 'Team Per G'!$A$2:$G$31, 7, FALSE)</f>
        <v>#N/A</v>
      </c>
      <c r="AJ136" s="9" t="e">
        <f>VLOOKUP($C136, 'FanGraphs - Team WAR Projected'!$B$2:$E$31, 3, FALSE)/162</f>
        <v>#N/A</v>
      </c>
      <c r="AK136" s="9" t="e">
        <f>VLOOKUP($C136, Team_Pitching___Advanced[[Team]:[xFIP]], 19,FALSE)</f>
        <v>#N/A</v>
      </c>
      <c r="AL136" s="9" t="e">
        <f>VLOOKUP($C136, Team_Pitching___Advanced[], 20, FALSE)</f>
        <v>#N/A</v>
      </c>
      <c r="AM136" s="9" t="e">
        <f>VLOOKUP($C136, Team_Batting___Dashboard[[Team]:[wOBA]], 16, FALSE)</f>
        <v>#N/A</v>
      </c>
      <c r="AN136" s="9" t="e">
        <f>VLOOKUP($C136, Team_Batting___Advanced[[Team]:[OPS]], 9, FALSE)</f>
        <v>#N/A</v>
      </c>
      <c r="AO136" s="9" t="e">
        <f>VLOOKUP($C136, Team_Batting___Advanced[], 19, FALSE)</f>
        <v>#N/A</v>
      </c>
      <c r="AP136" s="9" t="e">
        <f>VLOOKUP($C136, 'Team Per G'!$A$2:$G$31, 3, FALSE)</f>
        <v>#N/A</v>
      </c>
      <c r="AQ136" s="9" t="e">
        <f>VLOOKUP($C136, 'Team Per G'!$A$2:$G$31, 5, FALSE)</f>
        <v>#N/A</v>
      </c>
      <c r="AR136" s="9" t="e">
        <f>VLOOKUP($C136, 'Team Per G'!$A$2:$G$31, 4, FALSE)</f>
        <v>#N/A</v>
      </c>
      <c r="AS136" s="9" t="e">
        <f>VLOOKUP($C136, Team_Batting___Dashboard[], 22, FALSE)/$AC136</f>
        <v>#N/A</v>
      </c>
      <c r="AT136" s="9" t="e">
        <f>VLOOKUP($C136, 'FanGraphs - Team WAR Projected'!$B$2:$E$31, 4, FALSE)/162</f>
        <v>#N/A</v>
      </c>
      <c r="AU136" s="9" t="e">
        <f>VLOOKUP($C136, FanGraphs_Standings[[Abbreviation]:[2024 Year to Date RS/G]], 6, FALSE)/$AC136</f>
        <v>#N/A</v>
      </c>
      <c r="AV136" s="9" t="e">
        <f>VLOOKUP($C136, FanGraphs_Standings[[Abbreviation]:[2024 Projected Full Season RDif]], 19, FALSE)/162</f>
        <v>#N/A</v>
      </c>
      <c r="AW136" s="9" t="e">
        <f>VLOOKUP($C136, FanGraphs_Standings[[Abbreviation]:[2024 Projected Full Season RDif]], 5, FALSE)</f>
        <v>#N/A</v>
      </c>
      <c r="AX136" s="9" t="e">
        <f>VLOOKUP($C136, FanGraphs_Standings[[Abbreviation]:[2024 Projected Full Season W%]], 18, FALSE)</f>
        <v>#N/A</v>
      </c>
      <c r="AY136" s="9" t="e">
        <f>VLOOKUP($C136, 'Home Field Adv'!$A$2:$K$31, 11, FALSE)</f>
        <v>#N/A</v>
      </c>
      <c r="BB136" s="5" t="str">
        <f t="shared" si="7"/>
        <v/>
      </c>
      <c r="BC136" s="5" t="str">
        <f t="shared" si="8"/>
        <v/>
      </c>
      <c r="BD136" s="5" t="str">
        <f t="shared" si="9"/>
        <v/>
      </c>
    </row>
    <row r="137" spans="6:56" x14ac:dyDescent="0.45">
      <c r="F137" s="9" t="e">
        <f>VLOOKUP($B137, FanGraphs_Standings[[Abbreviation]:[2024 Year to Date G]], 2, FALSE)</f>
        <v>#N/A</v>
      </c>
      <c r="G137" s="9" t="e">
        <f>IF(ISERR(VLOOKUP($D137, 'SP Per G'!$A$2:$D$1380, 3, FALSE)), L137, VLOOKUP($D137, 'SP Per G'!$A$2:$D$1380, 3, FALSE))</f>
        <v>#N/A</v>
      </c>
      <c r="H137" s="9" t="e">
        <f>VLOOKUP($D137, 'SP Per G'!$A$2:$D$1380, 4, FALSE)</f>
        <v>#N/A</v>
      </c>
      <c r="I137" s="9" t="e">
        <f>VLOOKUP($D137, Individual_Pitching___Dashboard[], 18, FALSE)</f>
        <v>#N/A</v>
      </c>
      <c r="J137" s="9" t="e">
        <f>VLOOKUP($D137, Individual_Pitching___Dashboard[], 20, FALSE)</f>
        <v>#N/A</v>
      </c>
      <c r="K137" s="9" t="e">
        <f>VLOOKUP($D137, Individual_Pitching___Advanced[], 21,FALSE)</f>
        <v>#N/A</v>
      </c>
      <c r="L137" s="9" t="e">
        <f>VLOOKUP($B137, 'Team Per G'!$A$2:$G$31, 7, FALSE)</f>
        <v>#N/A</v>
      </c>
      <c r="M137" s="9" t="e">
        <f>VLOOKUP($B137, 'FanGraphs - Team WAR Projected'!$B$2:$E$31, 3, FALSE)/162</f>
        <v>#N/A</v>
      </c>
      <c r="N137" s="9" t="e">
        <f>VLOOKUP($B137, Team_Pitching___Advanced[[Team]:[xFIP]], 19,FALSE)</f>
        <v>#N/A</v>
      </c>
      <c r="O137" s="9" t="e">
        <f>VLOOKUP($B137, Team_Pitching___Advanced[], 20, FALSE)</f>
        <v>#N/A</v>
      </c>
      <c r="P137" s="9" t="e">
        <f>VLOOKUP($B137, Team_Batting___Dashboard[[Team]:[wOBA]], 16, FALSE)</f>
        <v>#N/A</v>
      </c>
      <c r="Q137" s="9" t="e">
        <f>VLOOKUP($B137, Team_Batting___Advanced[[Team]:[OPS]], 9, FALSE)</f>
        <v>#N/A</v>
      </c>
      <c r="R137" s="9" t="e">
        <f>VLOOKUP($B137, Team_Batting___Advanced[], 19, FALSE)</f>
        <v>#N/A</v>
      </c>
      <c r="S137" s="9" t="e">
        <f>VLOOKUP($B137, 'Team Per G'!$A$2:$G$31, 3, FALSE)</f>
        <v>#N/A</v>
      </c>
      <c r="T137" s="9" t="e">
        <f>VLOOKUP($B137, 'Team Per G'!$A$2:$G$31, 5, FALSE)</f>
        <v>#N/A</v>
      </c>
      <c r="U137" s="9" t="e">
        <f>VLOOKUP($B137, 'Team Per G'!$A$2:$G$31, 4, FALSE)</f>
        <v>#N/A</v>
      </c>
      <c r="V137" s="9" t="e">
        <f>VLOOKUP($B137, Team_Batting___Dashboard[], 22, FALSE)/$F137</f>
        <v>#N/A</v>
      </c>
      <c r="W137" s="9" t="e">
        <f>VLOOKUP($B137, 'FanGraphs - Team WAR Projected'!$B$2:$E$31, 4, FALSE)/162</f>
        <v>#N/A</v>
      </c>
      <c r="X137" s="9" t="e">
        <f>VLOOKUP($B137, FanGraphs_Standings[[Abbreviation]:[2024 Year to Date RS/G]], 6, FALSE)/$F137</f>
        <v>#N/A</v>
      </c>
      <c r="Y137" s="9" t="e">
        <f>VLOOKUP($B137, FanGraphs_Standings[[Abbreviation]:[2024 Projected Full Season RDif]], 19, FALSE)/162</f>
        <v>#N/A</v>
      </c>
      <c r="Z137" s="9" t="e">
        <f>VLOOKUP($B137, FanGraphs_Standings[[Abbreviation]:[2024 Projected Full Season RDif]], 5, FALSE)</f>
        <v>#N/A</v>
      </c>
      <c r="AA137" s="9" t="e">
        <f>VLOOKUP($B137, FanGraphs_Standings[[Abbreviation]:[2024 Projected Full Season W%]], 18, FALSE)</f>
        <v>#N/A</v>
      </c>
      <c r="AB137" s="9" t="e">
        <f>VLOOKUP($B137, 'Home Field Adv'!$A$2:$I$31, 9, FALSE)</f>
        <v>#N/A</v>
      </c>
      <c r="AC137" s="9" t="e">
        <f>VLOOKUP($C137, FanGraphs_Standings[[Abbreviation]:[2024 Year to Date G]], 2, FALSE)</f>
        <v>#N/A</v>
      </c>
      <c r="AD137" s="9" t="e">
        <f>VLOOKUP($E137, 'SP Per G'!$A$2:$D$1380, 3, FALSE)</f>
        <v>#N/A</v>
      </c>
      <c r="AE137" s="9" t="e">
        <f>VLOOKUP($E137, 'SP Per G'!$A$2:$D$1380, 4, FALSE)</f>
        <v>#N/A</v>
      </c>
      <c r="AF137" s="9" t="e">
        <f>VLOOKUP($E137, Individual_Pitching___Dashboard[], 18, FALSE)</f>
        <v>#N/A</v>
      </c>
      <c r="AG137" s="9" t="e">
        <f>VLOOKUP($E137, Individual_Pitching___Dashboard[], 20, FALSE)</f>
        <v>#N/A</v>
      </c>
      <c r="AH137" s="9" t="e">
        <f>VLOOKUP($E137, Individual_Pitching___Advanced[], 21,FALSE)</f>
        <v>#N/A</v>
      </c>
      <c r="AI137" s="9" t="e">
        <f>VLOOKUP($C137, 'Team Per G'!$A$2:$G$31, 7, FALSE)</f>
        <v>#N/A</v>
      </c>
      <c r="AJ137" s="9" t="e">
        <f>VLOOKUP($C137, 'FanGraphs - Team WAR Projected'!$B$2:$E$31, 3, FALSE)/162</f>
        <v>#N/A</v>
      </c>
      <c r="AK137" s="9" t="e">
        <f>VLOOKUP($C137, Team_Pitching___Advanced[[Team]:[xFIP]], 19,FALSE)</f>
        <v>#N/A</v>
      </c>
      <c r="AL137" s="9" t="e">
        <f>VLOOKUP($C137, Team_Pitching___Advanced[], 20, FALSE)</f>
        <v>#N/A</v>
      </c>
      <c r="AM137" s="9" t="e">
        <f>VLOOKUP($C137, Team_Batting___Dashboard[[Team]:[wOBA]], 16, FALSE)</f>
        <v>#N/A</v>
      </c>
      <c r="AN137" s="9" t="e">
        <f>VLOOKUP($C137, Team_Batting___Advanced[[Team]:[OPS]], 9, FALSE)</f>
        <v>#N/A</v>
      </c>
      <c r="AO137" s="9" t="e">
        <f>VLOOKUP($C137, Team_Batting___Advanced[], 19, FALSE)</f>
        <v>#N/A</v>
      </c>
      <c r="AP137" s="9" t="e">
        <f>VLOOKUP($C137, 'Team Per G'!$A$2:$G$31, 3, FALSE)</f>
        <v>#N/A</v>
      </c>
      <c r="AQ137" s="9" t="e">
        <f>VLOOKUP($C137, 'Team Per G'!$A$2:$G$31, 5, FALSE)</f>
        <v>#N/A</v>
      </c>
      <c r="AR137" s="9" t="e">
        <f>VLOOKUP($C137, 'Team Per G'!$A$2:$G$31, 4, FALSE)</f>
        <v>#N/A</v>
      </c>
      <c r="AS137" s="9" t="e">
        <f>VLOOKUP($C137, Team_Batting___Dashboard[], 22, FALSE)/$AC137</f>
        <v>#N/A</v>
      </c>
      <c r="AT137" s="9" t="e">
        <f>VLOOKUP($C137, 'FanGraphs - Team WAR Projected'!$B$2:$E$31, 4, FALSE)/162</f>
        <v>#N/A</v>
      </c>
      <c r="AU137" s="9" t="e">
        <f>VLOOKUP($C137, FanGraphs_Standings[[Abbreviation]:[2024 Year to Date RS/G]], 6, FALSE)/$AC137</f>
        <v>#N/A</v>
      </c>
      <c r="AV137" s="9" t="e">
        <f>VLOOKUP($C137, FanGraphs_Standings[[Abbreviation]:[2024 Projected Full Season RDif]], 19, FALSE)/162</f>
        <v>#N/A</v>
      </c>
      <c r="AW137" s="9" t="e">
        <f>VLOOKUP($C137, FanGraphs_Standings[[Abbreviation]:[2024 Projected Full Season RDif]], 5, FALSE)</f>
        <v>#N/A</v>
      </c>
      <c r="AX137" s="9" t="e">
        <f>VLOOKUP($C137, FanGraphs_Standings[[Abbreviation]:[2024 Projected Full Season W%]], 18, FALSE)</f>
        <v>#N/A</v>
      </c>
      <c r="AY137" s="9" t="e">
        <f>VLOOKUP($C137, 'Home Field Adv'!$A$2:$K$31, 11, FALSE)</f>
        <v>#N/A</v>
      </c>
      <c r="BB137" s="5" t="str">
        <f t="shared" si="7"/>
        <v/>
      </c>
      <c r="BC137" s="5" t="str">
        <f t="shared" si="8"/>
        <v/>
      </c>
      <c r="BD137" s="5" t="str">
        <f t="shared" si="9"/>
        <v/>
      </c>
    </row>
    <row r="138" spans="6:56" x14ac:dyDescent="0.45">
      <c r="F138" s="9" t="e">
        <f>VLOOKUP($B138, FanGraphs_Standings[[Abbreviation]:[2024 Year to Date G]], 2, FALSE)</f>
        <v>#N/A</v>
      </c>
      <c r="G138" s="9" t="e">
        <f>IF(ISERR(VLOOKUP($D138, 'SP Per G'!$A$2:$D$1380, 3, FALSE)), L138, VLOOKUP($D138, 'SP Per G'!$A$2:$D$1380, 3, FALSE))</f>
        <v>#N/A</v>
      </c>
      <c r="H138" s="9" t="e">
        <f>VLOOKUP($D138, 'SP Per G'!$A$2:$D$1380, 4, FALSE)</f>
        <v>#N/A</v>
      </c>
      <c r="I138" s="9" t="e">
        <f>VLOOKUP($D138, Individual_Pitching___Dashboard[], 18, FALSE)</f>
        <v>#N/A</v>
      </c>
      <c r="J138" s="9" t="e">
        <f>VLOOKUP($D138, Individual_Pitching___Dashboard[], 20, FALSE)</f>
        <v>#N/A</v>
      </c>
      <c r="K138" s="9" t="e">
        <f>VLOOKUP($D138, Individual_Pitching___Advanced[], 21,FALSE)</f>
        <v>#N/A</v>
      </c>
      <c r="L138" s="9" t="e">
        <f>VLOOKUP($B138, 'Team Per G'!$A$2:$G$31, 7, FALSE)</f>
        <v>#N/A</v>
      </c>
      <c r="M138" s="9" t="e">
        <f>VLOOKUP($B138, 'FanGraphs - Team WAR Projected'!$B$2:$E$31, 3, FALSE)/162</f>
        <v>#N/A</v>
      </c>
      <c r="N138" s="9" t="e">
        <f>VLOOKUP($B138, Team_Pitching___Advanced[[Team]:[xFIP]], 19,FALSE)</f>
        <v>#N/A</v>
      </c>
      <c r="O138" s="9" t="e">
        <f>VLOOKUP($B138, Team_Pitching___Advanced[], 20, FALSE)</f>
        <v>#N/A</v>
      </c>
      <c r="P138" s="9" t="e">
        <f>VLOOKUP($B138, Team_Batting___Dashboard[[Team]:[wOBA]], 16, FALSE)</f>
        <v>#N/A</v>
      </c>
      <c r="Q138" s="9" t="e">
        <f>VLOOKUP($B138, Team_Batting___Advanced[[Team]:[OPS]], 9, FALSE)</f>
        <v>#N/A</v>
      </c>
      <c r="R138" s="9" t="e">
        <f>VLOOKUP($B138, Team_Batting___Advanced[], 19, FALSE)</f>
        <v>#N/A</v>
      </c>
      <c r="S138" s="9" t="e">
        <f>VLOOKUP($B138, 'Team Per G'!$A$2:$G$31, 3, FALSE)</f>
        <v>#N/A</v>
      </c>
      <c r="T138" s="9" t="e">
        <f>VLOOKUP($B138, 'Team Per G'!$A$2:$G$31, 5, FALSE)</f>
        <v>#N/A</v>
      </c>
      <c r="U138" s="9" t="e">
        <f>VLOOKUP($B138, 'Team Per G'!$A$2:$G$31, 4, FALSE)</f>
        <v>#N/A</v>
      </c>
      <c r="V138" s="9" t="e">
        <f>VLOOKUP($B138, Team_Batting___Dashboard[], 22, FALSE)/$F138</f>
        <v>#N/A</v>
      </c>
      <c r="W138" s="9" t="e">
        <f>VLOOKUP($B138, 'FanGraphs - Team WAR Projected'!$B$2:$E$31, 4, FALSE)/162</f>
        <v>#N/A</v>
      </c>
      <c r="X138" s="9" t="e">
        <f>VLOOKUP($B138, FanGraphs_Standings[[Abbreviation]:[2024 Year to Date RS/G]], 6, FALSE)/$F138</f>
        <v>#N/A</v>
      </c>
      <c r="Y138" s="9" t="e">
        <f>VLOOKUP($B138, FanGraphs_Standings[[Abbreviation]:[2024 Projected Full Season RDif]], 19, FALSE)/162</f>
        <v>#N/A</v>
      </c>
      <c r="Z138" s="9" t="e">
        <f>VLOOKUP($B138, FanGraphs_Standings[[Abbreviation]:[2024 Projected Full Season RDif]], 5, FALSE)</f>
        <v>#N/A</v>
      </c>
      <c r="AA138" s="9" t="e">
        <f>VLOOKUP($B138, FanGraphs_Standings[[Abbreviation]:[2024 Projected Full Season W%]], 18, FALSE)</f>
        <v>#N/A</v>
      </c>
      <c r="AB138" s="9" t="e">
        <f>VLOOKUP($B138, 'Home Field Adv'!$A$2:$I$31, 9, FALSE)</f>
        <v>#N/A</v>
      </c>
      <c r="AC138" s="9" t="e">
        <f>VLOOKUP($C138, FanGraphs_Standings[[Abbreviation]:[2024 Year to Date G]], 2, FALSE)</f>
        <v>#N/A</v>
      </c>
      <c r="AD138" s="9" t="e">
        <f>VLOOKUP($E138, 'SP Per G'!$A$2:$D$1380, 3, FALSE)</f>
        <v>#N/A</v>
      </c>
      <c r="AE138" s="9" t="e">
        <f>VLOOKUP($E138, 'SP Per G'!$A$2:$D$1380, 4, FALSE)</f>
        <v>#N/A</v>
      </c>
      <c r="AF138" s="9" t="e">
        <f>VLOOKUP($E138, Individual_Pitching___Dashboard[], 18, FALSE)</f>
        <v>#N/A</v>
      </c>
      <c r="AG138" s="9" t="e">
        <f>VLOOKUP($E138, Individual_Pitching___Dashboard[], 20, FALSE)</f>
        <v>#N/A</v>
      </c>
      <c r="AH138" s="9" t="e">
        <f>VLOOKUP($E138, Individual_Pitching___Advanced[], 21,FALSE)</f>
        <v>#N/A</v>
      </c>
      <c r="AI138" s="9" t="e">
        <f>VLOOKUP($C138, 'Team Per G'!$A$2:$G$31, 7, FALSE)</f>
        <v>#N/A</v>
      </c>
      <c r="AJ138" s="9" t="e">
        <f>VLOOKUP($C138, 'FanGraphs - Team WAR Projected'!$B$2:$E$31, 3, FALSE)/162</f>
        <v>#N/A</v>
      </c>
      <c r="AK138" s="9" t="e">
        <f>VLOOKUP($C138, Team_Pitching___Advanced[[Team]:[xFIP]], 19,FALSE)</f>
        <v>#N/A</v>
      </c>
      <c r="AL138" s="9" t="e">
        <f>VLOOKUP($C138, Team_Pitching___Advanced[], 20, FALSE)</f>
        <v>#N/A</v>
      </c>
      <c r="AM138" s="9" t="e">
        <f>VLOOKUP($C138, Team_Batting___Dashboard[[Team]:[wOBA]], 16, FALSE)</f>
        <v>#N/A</v>
      </c>
      <c r="AN138" s="9" t="e">
        <f>VLOOKUP($C138, Team_Batting___Advanced[[Team]:[OPS]], 9, FALSE)</f>
        <v>#N/A</v>
      </c>
      <c r="AO138" s="9" t="e">
        <f>VLOOKUP($C138, Team_Batting___Advanced[], 19, FALSE)</f>
        <v>#N/A</v>
      </c>
      <c r="AP138" s="9" t="e">
        <f>VLOOKUP($C138, 'Team Per G'!$A$2:$G$31, 3, FALSE)</f>
        <v>#N/A</v>
      </c>
      <c r="AQ138" s="9" t="e">
        <f>VLOOKUP($C138, 'Team Per G'!$A$2:$G$31, 5, FALSE)</f>
        <v>#N/A</v>
      </c>
      <c r="AR138" s="9" t="e">
        <f>VLOOKUP($C138, 'Team Per G'!$A$2:$G$31, 4, FALSE)</f>
        <v>#N/A</v>
      </c>
      <c r="AS138" s="9" t="e">
        <f>VLOOKUP($C138, Team_Batting___Dashboard[], 22, FALSE)/$AC138</f>
        <v>#N/A</v>
      </c>
      <c r="AT138" s="9" t="e">
        <f>VLOOKUP($C138, 'FanGraphs - Team WAR Projected'!$B$2:$E$31, 4, FALSE)/162</f>
        <v>#N/A</v>
      </c>
      <c r="AU138" s="9" t="e">
        <f>VLOOKUP($C138, FanGraphs_Standings[[Abbreviation]:[2024 Year to Date RS/G]], 6, FALSE)/$AC138</f>
        <v>#N/A</v>
      </c>
      <c r="AV138" s="9" t="e">
        <f>VLOOKUP($C138, FanGraphs_Standings[[Abbreviation]:[2024 Projected Full Season RDif]], 19, FALSE)/162</f>
        <v>#N/A</v>
      </c>
      <c r="AW138" s="9" t="e">
        <f>VLOOKUP($C138, FanGraphs_Standings[[Abbreviation]:[2024 Projected Full Season RDif]], 5, FALSE)</f>
        <v>#N/A</v>
      </c>
      <c r="AX138" s="9" t="e">
        <f>VLOOKUP($C138, FanGraphs_Standings[[Abbreviation]:[2024 Projected Full Season W%]], 18, FALSE)</f>
        <v>#N/A</v>
      </c>
      <c r="AY138" s="9" t="e">
        <f>VLOOKUP($C138, 'Home Field Adv'!$A$2:$K$31, 11, FALSE)</f>
        <v>#N/A</v>
      </c>
      <c r="BB138" s="5" t="str">
        <f t="shared" si="7"/>
        <v/>
      </c>
      <c r="BC138" s="5" t="str">
        <f t="shared" si="8"/>
        <v/>
      </c>
      <c r="BD138" s="5" t="str">
        <f t="shared" si="9"/>
        <v/>
      </c>
    </row>
    <row r="139" spans="6:56" x14ac:dyDescent="0.45">
      <c r="F139" s="9" t="e">
        <f>VLOOKUP($B139, FanGraphs_Standings[[Abbreviation]:[2024 Year to Date G]], 2, FALSE)</f>
        <v>#N/A</v>
      </c>
      <c r="G139" s="9" t="e">
        <f>IF(ISERR(VLOOKUP($D139, 'SP Per G'!$A$2:$D$1380, 3, FALSE)), L139, VLOOKUP($D139, 'SP Per G'!$A$2:$D$1380, 3, FALSE))</f>
        <v>#N/A</v>
      </c>
      <c r="H139" s="9" t="e">
        <f>VLOOKUP($D139, 'SP Per G'!$A$2:$D$1380, 4, FALSE)</f>
        <v>#N/A</v>
      </c>
      <c r="I139" s="9" t="e">
        <f>VLOOKUP($D139, Individual_Pitching___Dashboard[], 18, FALSE)</f>
        <v>#N/A</v>
      </c>
      <c r="J139" s="9" t="e">
        <f>VLOOKUP($D139, Individual_Pitching___Dashboard[], 20, FALSE)</f>
        <v>#N/A</v>
      </c>
      <c r="K139" s="9" t="e">
        <f>VLOOKUP($D139, Individual_Pitching___Advanced[], 21,FALSE)</f>
        <v>#N/A</v>
      </c>
      <c r="L139" s="9" t="e">
        <f>VLOOKUP($B139, 'Team Per G'!$A$2:$G$31, 7, FALSE)</f>
        <v>#N/A</v>
      </c>
      <c r="M139" s="9" t="e">
        <f>VLOOKUP($B139, 'FanGraphs - Team WAR Projected'!$B$2:$E$31, 3, FALSE)/162</f>
        <v>#N/A</v>
      </c>
      <c r="N139" s="9" t="e">
        <f>VLOOKUP($B139, Team_Pitching___Advanced[[Team]:[xFIP]], 19,FALSE)</f>
        <v>#N/A</v>
      </c>
      <c r="O139" s="9" t="e">
        <f>VLOOKUP($B139, Team_Pitching___Advanced[], 20, FALSE)</f>
        <v>#N/A</v>
      </c>
      <c r="P139" s="9" t="e">
        <f>VLOOKUP($B139, Team_Batting___Dashboard[[Team]:[wOBA]], 16, FALSE)</f>
        <v>#N/A</v>
      </c>
      <c r="Q139" s="9" t="e">
        <f>VLOOKUP($B139, Team_Batting___Advanced[[Team]:[OPS]], 9, FALSE)</f>
        <v>#N/A</v>
      </c>
      <c r="R139" s="9" t="e">
        <f>VLOOKUP($B139, Team_Batting___Advanced[], 19, FALSE)</f>
        <v>#N/A</v>
      </c>
      <c r="S139" s="9" t="e">
        <f>VLOOKUP($B139, 'Team Per G'!$A$2:$G$31, 3, FALSE)</f>
        <v>#N/A</v>
      </c>
      <c r="T139" s="9" t="e">
        <f>VLOOKUP($B139, 'Team Per G'!$A$2:$G$31, 5, FALSE)</f>
        <v>#N/A</v>
      </c>
      <c r="U139" s="9" t="e">
        <f>VLOOKUP($B139, 'Team Per G'!$A$2:$G$31, 4, FALSE)</f>
        <v>#N/A</v>
      </c>
      <c r="V139" s="9" t="e">
        <f>VLOOKUP($B139, Team_Batting___Dashboard[], 22, FALSE)/$F139</f>
        <v>#N/A</v>
      </c>
      <c r="W139" s="9" t="e">
        <f>VLOOKUP($B139, 'FanGraphs - Team WAR Projected'!$B$2:$E$31, 4, FALSE)/162</f>
        <v>#N/A</v>
      </c>
      <c r="X139" s="9" t="e">
        <f>VLOOKUP($B139, FanGraphs_Standings[[Abbreviation]:[2024 Year to Date RS/G]], 6, FALSE)/$F139</f>
        <v>#N/A</v>
      </c>
      <c r="Y139" s="9" t="e">
        <f>VLOOKUP($B139, FanGraphs_Standings[[Abbreviation]:[2024 Projected Full Season RDif]], 19, FALSE)/162</f>
        <v>#N/A</v>
      </c>
      <c r="Z139" s="9" t="e">
        <f>VLOOKUP($B139, FanGraphs_Standings[[Abbreviation]:[2024 Projected Full Season RDif]], 5, FALSE)</f>
        <v>#N/A</v>
      </c>
      <c r="AA139" s="9" t="e">
        <f>VLOOKUP($B139, FanGraphs_Standings[[Abbreviation]:[2024 Projected Full Season W%]], 18, FALSE)</f>
        <v>#N/A</v>
      </c>
      <c r="AB139" s="9" t="e">
        <f>VLOOKUP($B139, 'Home Field Adv'!$A$2:$I$31, 9, FALSE)</f>
        <v>#N/A</v>
      </c>
      <c r="AC139" s="9" t="e">
        <f>VLOOKUP($C139, FanGraphs_Standings[[Abbreviation]:[2024 Year to Date G]], 2, FALSE)</f>
        <v>#N/A</v>
      </c>
      <c r="AD139" s="9" t="e">
        <f>VLOOKUP($E139, 'SP Per G'!$A$2:$D$1380, 3, FALSE)</f>
        <v>#N/A</v>
      </c>
      <c r="AE139" s="9" t="e">
        <f>VLOOKUP($E139, 'SP Per G'!$A$2:$D$1380, 4, FALSE)</f>
        <v>#N/A</v>
      </c>
      <c r="AF139" s="9" t="e">
        <f>VLOOKUP($E139, Individual_Pitching___Dashboard[], 18, FALSE)</f>
        <v>#N/A</v>
      </c>
      <c r="AG139" s="9" t="e">
        <f>VLOOKUP($E139, Individual_Pitching___Dashboard[], 20, FALSE)</f>
        <v>#N/A</v>
      </c>
      <c r="AH139" s="9" t="e">
        <f>VLOOKUP($E139, Individual_Pitching___Advanced[], 21,FALSE)</f>
        <v>#N/A</v>
      </c>
      <c r="AI139" s="9" t="e">
        <f>VLOOKUP($C139, 'Team Per G'!$A$2:$G$31, 7, FALSE)</f>
        <v>#N/A</v>
      </c>
      <c r="AJ139" s="9" t="e">
        <f>VLOOKUP($C139, 'FanGraphs - Team WAR Projected'!$B$2:$E$31, 3, FALSE)/162</f>
        <v>#N/A</v>
      </c>
      <c r="AK139" s="9" t="e">
        <f>VLOOKUP($C139, Team_Pitching___Advanced[[Team]:[xFIP]], 19,FALSE)</f>
        <v>#N/A</v>
      </c>
      <c r="AL139" s="9" t="e">
        <f>VLOOKUP($C139, Team_Pitching___Advanced[], 20, FALSE)</f>
        <v>#N/A</v>
      </c>
      <c r="AM139" s="9" t="e">
        <f>VLOOKUP($C139, Team_Batting___Dashboard[[Team]:[wOBA]], 16, FALSE)</f>
        <v>#N/A</v>
      </c>
      <c r="AN139" s="9" t="e">
        <f>VLOOKUP($C139, Team_Batting___Advanced[[Team]:[OPS]], 9, FALSE)</f>
        <v>#N/A</v>
      </c>
      <c r="AO139" s="9" t="e">
        <f>VLOOKUP($C139, Team_Batting___Advanced[], 19, FALSE)</f>
        <v>#N/A</v>
      </c>
      <c r="AP139" s="9" t="e">
        <f>VLOOKUP($C139, 'Team Per G'!$A$2:$G$31, 3, FALSE)</f>
        <v>#N/A</v>
      </c>
      <c r="AQ139" s="9" t="e">
        <f>VLOOKUP($C139, 'Team Per G'!$A$2:$G$31, 5, FALSE)</f>
        <v>#N/A</v>
      </c>
      <c r="AR139" s="9" t="e">
        <f>VLOOKUP($C139, 'Team Per G'!$A$2:$G$31, 4, FALSE)</f>
        <v>#N/A</v>
      </c>
      <c r="AS139" s="9" t="e">
        <f>VLOOKUP($C139, Team_Batting___Dashboard[], 22, FALSE)/$AC139</f>
        <v>#N/A</v>
      </c>
      <c r="AT139" s="9" t="e">
        <f>VLOOKUP($C139, 'FanGraphs - Team WAR Projected'!$B$2:$E$31, 4, FALSE)/162</f>
        <v>#N/A</v>
      </c>
      <c r="AU139" s="9" t="e">
        <f>VLOOKUP($C139, FanGraphs_Standings[[Abbreviation]:[2024 Year to Date RS/G]], 6, FALSE)/$AC139</f>
        <v>#N/A</v>
      </c>
      <c r="AV139" s="9" t="e">
        <f>VLOOKUP($C139, FanGraphs_Standings[[Abbreviation]:[2024 Projected Full Season RDif]], 19, FALSE)/162</f>
        <v>#N/A</v>
      </c>
      <c r="AW139" s="9" t="e">
        <f>VLOOKUP($C139, FanGraphs_Standings[[Abbreviation]:[2024 Projected Full Season RDif]], 5, FALSE)</f>
        <v>#N/A</v>
      </c>
      <c r="AX139" s="9" t="e">
        <f>VLOOKUP($C139, FanGraphs_Standings[[Abbreviation]:[2024 Projected Full Season W%]], 18, FALSE)</f>
        <v>#N/A</v>
      </c>
      <c r="AY139" s="9" t="e">
        <f>VLOOKUP($C139, 'Home Field Adv'!$A$2:$K$31, 11, FALSE)</f>
        <v>#N/A</v>
      </c>
      <c r="BB139" s="5" t="str">
        <f t="shared" si="7"/>
        <v/>
      </c>
      <c r="BC139" s="5" t="str">
        <f t="shared" si="8"/>
        <v/>
      </c>
      <c r="BD139" s="5" t="str">
        <f t="shared" si="9"/>
        <v/>
      </c>
    </row>
    <row r="140" spans="6:56" x14ac:dyDescent="0.45">
      <c r="F140" s="9" t="e">
        <f>VLOOKUP($B140, FanGraphs_Standings[[Abbreviation]:[2024 Year to Date G]], 2, FALSE)</f>
        <v>#N/A</v>
      </c>
      <c r="G140" s="9" t="e">
        <f>IF(ISERR(VLOOKUP($D140, 'SP Per G'!$A$2:$D$1380, 3, FALSE)), L140, VLOOKUP($D140, 'SP Per G'!$A$2:$D$1380, 3, FALSE))</f>
        <v>#N/A</v>
      </c>
      <c r="H140" s="9" t="e">
        <f>VLOOKUP($D140, 'SP Per G'!$A$2:$D$1380, 4, FALSE)</f>
        <v>#N/A</v>
      </c>
      <c r="I140" s="9" t="e">
        <f>VLOOKUP($D140, Individual_Pitching___Dashboard[], 18, FALSE)</f>
        <v>#N/A</v>
      </c>
      <c r="J140" s="9" t="e">
        <f>VLOOKUP($D140, Individual_Pitching___Dashboard[], 20, FALSE)</f>
        <v>#N/A</v>
      </c>
      <c r="K140" s="9" t="e">
        <f>VLOOKUP($D140, Individual_Pitching___Advanced[], 21,FALSE)</f>
        <v>#N/A</v>
      </c>
      <c r="L140" s="9" t="e">
        <f>VLOOKUP($B140, 'Team Per G'!$A$2:$G$31, 7, FALSE)</f>
        <v>#N/A</v>
      </c>
      <c r="M140" s="9" t="e">
        <f>VLOOKUP($B140, 'FanGraphs - Team WAR Projected'!$B$2:$E$31, 3, FALSE)/162</f>
        <v>#N/A</v>
      </c>
      <c r="N140" s="9" t="e">
        <f>VLOOKUP($B140, Team_Pitching___Advanced[[Team]:[xFIP]], 19,FALSE)</f>
        <v>#N/A</v>
      </c>
      <c r="O140" s="9" t="e">
        <f>VLOOKUP($B140, Team_Pitching___Advanced[], 20, FALSE)</f>
        <v>#N/A</v>
      </c>
      <c r="P140" s="9" t="e">
        <f>VLOOKUP($B140, Team_Batting___Dashboard[[Team]:[wOBA]], 16, FALSE)</f>
        <v>#N/A</v>
      </c>
      <c r="Q140" s="9" t="e">
        <f>VLOOKUP($B140, Team_Batting___Advanced[[Team]:[OPS]], 9, FALSE)</f>
        <v>#N/A</v>
      </c>
      <c r="R140" s="9" t="e">
        <f>VLOOKUP($B140, Team_Batting___Advanced[], 19, FALSE)</f>
        <v>#N/A</v>
      </c>
      <c r="S140" s="9" t="e">
        <f>VLOOKUP($B140, 'Team Per G'!$A$2:$G$31, 3, FALSE)</f>
        <v>#N/A</v>
      </c>
      <c r="T140" s="9" t="e">
        <f>VLOOKUP($B140, 'Team Per G'!$A$2:$G$31, 5, FALSE)</f>
        <v>#N/A</v>
      </c>
      <c r="U140" s="9" t="e">
        <f>VLOOKUP($B140, 'Team Per G'!$A$2:$G$31, 4, FALSE)</f>
        <v>#N/A</v>
      </c>
      <c r="V140" s="9" t="e">
        <f>VLOOKUP($B140, Team_Batting___Dashboard[], 22, FALSE)/$F140</f>
        <v>#N/A</v>
      </c>
      <c r="W140" s="9" t="e">
        <f>VLOOKUP($B140, 'FanGraphs - Team WAR Projected'!$B$2:$E$31, 4, FALSE)/162</f>
        <v>#N/A</v>
      </c>
      <c r="X140" s="9" t="e">
        <f>VLOOKUP($B140, FanGraphs_Standings[[Abbreviation]:[2024 Year to Date RS/G]], 6, FALSE)/$F140</f>
        <v>#N/A</v>
      </c>
      <c r="Y140" s="9" t="e">
        <f>VLOOKUP($B140, FanGraphs_Standings[[Abbreviation]:[2024 Projected Full Season RDif]], 19, FALSE)/162</f>
        <v>#N/A</v>
      </c>
      <c r="Z140" s="9" t="e">
        <f>VLOOKUP($B140, FanGraphs_Standings[[Abbreviation]:[2024 Projected Full Season RDif]], 5, FALSE)</f>
        <v>#N/A</v>
      </c>
      <c r="AA140" s="9" t="e">
        <f>VLOOKUP($B140, FanGraphs_Standings[[Abbreviation]:[2024 Projected Full Season W%]], 18, FALSE)</f>
        <v>#N/A</v>
      </c>
      <c r="AB140" s="9" t="e">
        <f>VLOOKUP($B140, 'Home Field Adv'!$A$2:$I$31, 9, FALSE)</f>
        <v>#N/A</v>
      </c>
      <c r="AC140" s="9" t="e">
        <f>VLOOKUP($C140, FanGraphs_Standings[[Abbreviation]:[2024 Year to Date G]], 2, FALSE)</f>
        <v>#N/A</v>
      </c>
      <c r="AD140" s="9" t="e">
        <f>VLOOKUP($E140, 'SP Per G'!$A$2:$D$1380, 3, FALSE)</f>
        <v>#N/A</v>
      </c>
      <c r="AE140" s="9" t="e">
        <f>VLOOKUP($E140, 'SP Per G'!$A$2:$D$1380, 4, FALSE)</f>
        <v>#N/A</v>
      </c>
      <c r="AF140" s="9" t="e">
        <f>VLOOKUP($E140, Individual_Pitching___Dashboard[], 18, FALSE)</f>
        <v>#N/A</v>
      </c>
      <c r="AG140" s="9" t="e">
        <f>VLOOKUP($E140, Individual_Pitching___Dashboard[], 20, FALSE)</f>
        <v>#N/A</v>
      </c>
      <c r="AH140" s="9" t="e">
        <f>VLOOKUP($E140, Individual_Pitching___Advanced[], 21,FALSE)</f>
        <v>#N/A</v>
      </c>
      <c r="AI140" s="9" t="e">
        <f>VLOOKUP($C140, 'Team Per G'!$A$2:$G$31, 7, FALSE)</f>
        <v>#N/A</v>
      </c>
      <c r="AJ140" s="9" t="e">
        <f>VLOOKUP($C140, 'FanGraphs - Team WAR Projected'!$B$2:$E$31, 3, FALSE)/162</f>
        <v>#N/A</v>
      </c>
      <c r="AK140" s="9" t="e">
        <f>VLOOKUP($C140, Team_Pitching___Advanced[[Team]:[xFIP]], 19,FALSE)</f>
        <v>#N/A</v>
      </c>
      <c r="AL140" s="9" t="e">
        <f>VLOOKUP($C140, Team_Pitching___Advanced[], 20, FALSE)</f>
        <v>#N/A</v>
      </c>
      <c r="AM140" s="9" t="e">
        <f>VLOOKUP($C140, Team_Batting___Dashboard[[Team]:[wOBA]], 16, FALSE)</f>
        <v>#N/A</v>
      </c>
      <c r="AN140" s="9" t="e">
        <f>VLOOKUP($C140, Team_Batting___Advanced[[Team]:[OPS]], 9, FALSE)</f>
        <v>#N/A</v>
      </c>
      <c r="AO140" s="9" t="e">
        <f>VLOOKUP($C140, Team_Batting___Advanced[], 19, FALSE)</f>
        <v>#N/A</v>
      </c>
      <c r="AP140" s="9" t="e">
        <f>VLOOKUP($C140, 'Team Per G'!$A$2:$G$31, 3, FALSE)</f>
        <v>#N/A</v>
      </c>
      <c r="AQ140" s="9" t="e">
        <f>VLOOKUP($C140, 'Team Per G'!$A$2:$G$31, 5, FALSE)</f>
        <v>#N/A</v>
      </c>
      <c r="AR140" s="9" t="e">
        <f>VLOOKUP($C140, 'Team Per G'!$A$2:$G$31, 4, FALSE)</f>
        <v>#N/A</v>
      </c>
      <c r="AS140" s="9" t="e">
        <f>VLOOKUP($C140, Team_Batting___Dashboard[], 22, FALSE)/$AC140</f>
        <v>#N/A</v>
      </c>
      <c r="AT140" s="9" t="e">
        <f>VLOOKUP($C140, 'FanGraphs - Team WAR Projected'!$B$2:$E$31, 4, FALSE)/162</f>
        <v>#N/A</v>
      </c>
      <c r="AU140" s="9" t="e">
        <f>VLOOKUP($C140, FanGraphs_Standings[[Abbreviation]:[2024 Year to Date RS/G]], 6, FALSE)/$AC140</f>
        <v>#N/A</v>
      </c>
      <c r="AV140" s="9" t="e">
        <f>VLOOKUP($C140, FanGraphs_Standings[[Abbreviation]:[2024 Projected Full Season RDif]], 19, FALSE)/162</f>
        <v>#N/A</v>
      </c>
      <c r="AW140" s="9" t="e">
        <f>VLOOKUP($C140, FanGraphs_Standings[[Abbreviation]:[2024 Projected Full Season RDif]], 5, FALSE)</f>
        <v>#N/A</v>
      </c>
      <c r="AX140" s="9" t="e">
        <f>VLOOKUP($C140, FanGraphs_Standings[[Abbreviation]:[2024 Projected Full Season W%]], 18, FALSE)</f>
        <v>#N/A</v>
      </c>
      <c r="AY140" s="9" t="e">
        <f>VLOOKUP($C140, 'Home Field Adv'!$A$2:$K$31, 11, FALSE)</f>
        <v>#N/A</v>
      </c>
      <c r="BB140" s="5" t="str">
        <f t="shared" si="7"/>
        <v/>
      </c>
      <c r="BC140" s="5" t="str">
        <f t="shared" si="8"/>
        <v/>
      </c>
      <c r="BD140" s="5" t="str">
        <f t="shared" si="9"/>
        <v/>
      </c>
    </row>
    <row r="141" spans="6:56" x14ac:dyDescent="0.45">
      <c r="F141" s="9" t="e">
        <f>VLOOKUP($B141, FanGraphs_Standings[[Abbreviation]:[2024 Year to Date G]], 2, FALSE)</f>
        <v>#N/A</v>
      </c>
      <c r="G141" s="9" t="e">
        <f>IF(ISERR(VLOOKUP($D141, 'SP Per G'!$A$2:$D$1380, 3, FALSE)), L141, VLOOKUP($D141, 'SP Per G'!$A$2:$D$1380, 3, FALSE))</f>
        <v>#N/A</v>
      </c>
      <c r="H141" s="9" t="e">
        <f>VLOOKUP($D141, 'SP Per G'!$A$2:$D$1380, 4, FALSE)</f>
        <v>#N/A</v>
      </c>
      <c r="I141" s="9" t="e">
        <f>VLOOKUP($D141, Individual_Pitching___Dashboard[], 18, FALSE)</f>
        <v>#N/A</v>
      </c>
      <c r="J141" s="9" t="e">
        <f>VLOOKUP($D141, Individual_Pitching___Dashboard[], 20, FALSE)</f>
        <v>#N/A</v>
      </c>
      <c r="K141" s="9" t="e">
        <f>VLOOKUP($D141, Individual_Pitching___Advanced[], 21,FALSE)</f>
        <v>#N/A</v>
      </c>
      <c r="L141" s="9" t="e">
        <f>VLOOKUP($B141, 'Team Per G'!$A$2:$G$31, 7, FALSE)</f>
        <v>#N/A</v>
      </c>
      <c r="M141" s="9" t="e">
        <f>VLOOKUP($B141, 'FanGraphs - Team WAR Projected'!$B$2:$E$31, 3, FALSE)/162</f>
        <v>#N/A</v>
      </c>
      <c r="N141" s="9" t="e">
        <f>VLOOKUP($B141, Team_Pitching___Advanced[[Team]:[xFIP]], 19,FALSE)</f>
        <v>#N/A</v>
      </c>
      <c r="O141" s="9" t="e">
        <f>VLOOKUP($B141, Team_Pitching___Advanced[], 20, FALSE)</f>
        <v>#N/A</v>
      </c>
      <c r="P141" s="9" t="e">
        <f>VLOOKUP($B141, Team_Batting___Dashboard[[Team]:[wOBA]], 16, FALSE)</f>
        <v>#N/A</v>
      </c>
      <c r="Q141" s="9" t="e">
        <f>VLOOKUP($B141, Team_Batting___Advanced[[Team]:[OPS]], 9, FALSE)</f>
        <v>#N/A</v>
      </c>
      <c r="R141" s="9" t="e">
        <f>VLOOKUP($B141, Team_Batting___Advanced[], 19, FALSE)</f>
        <v>#N/A</v>
      </c>
      <c r="S141" s="9" t="e">
        <f>VLOOKUP($B141, 'Team Per G'!$A$2:$G$31, 3, FALSE)</f>
        <v>#N/A</v>
      </c>
      <c r="T141" s="9" t="e">
        <f>VLOOKUP($B141, 'Team Per G'!$A$2:$G$31, 5, FALSE)</f>
        <v>#N/A</v>
      </c>
      <c r="U141" s="9" t="e">
        <f>VLOOKUP($B141, 'Team Per G'!$A$2:$G$31, 4, FALSE)</f>
        <v>#N/A</v>
      </c>
      <c r="V141" s="9" t="e">
        <f>VLOOKUP($B141, Team_Batting___Dashboard[], 22, FALSE)/$F141</f>
        <v>#N/A</v>
      </c>
      <c r="W141" s="9" t="e">
        <f>VLOOKUP($B141, 'FanGraphs - Team WAR Projected'!$B$2:$E$31, 4, FALSE)/162</f>
        <v>#N/A</v>
      </c>
      <c r="X141" s="9" t="e">
        <f>VLOOKUP($B141, FanGraphs_Standings[[Abbreviation]:[2024 Year to Date RS/G]], 6, FALSE)/$F141</f>
        <v>#N/A</v>
      </c>
      <c r="Y141" s="9" t="e">
        <f>VLOOKUP($B141, FanGraphs_Standings[[Abbreviation]:[2024 Projected Full Season RDif]], 19, FALSE)/162</f>
        <v>#N/A</v>
      </c>
      <c r="Z141" s="9" t="e">
        <f>VLOOKUP($B141, FanGraphs_Standings[[Abbreviation]:[2024 Projected Full Season RDif]], 5, FALSE)</f>
        <v>#N/A</v>
      </c>
      <c r="AA141" s="9" t="e">
        <f>VLOOKUP($B141, FanGraphs_Standings[[Abbreviation]:[2024 Projected Full Season W%]], 18, FALSE)</f>
        <v>#N/A</v>
      </c>
      <c r="AB141" s="9" t="e">
        <f>VLOOKUP($B141, 'Home Field Adv'!$A$2:$I$31, 9, FALSE)</f>
        <v>#N/A</v>
      </c>
      <c r="AC141" s="9" t="e">
        <f>VLOOKUP($C141, FanGraphs_Standings[[Abbreviation]:[2024 Year to Date G]], 2, FALSE)</f>
        <v>#N/A</v>
      </c>
      <c r="AD141" s="9" t="e">
        <f>VLOOKUP($E141, 'SP Per G'!$A$2:$D$1380, 3, FALSE)</f>
        <v>#N/A</v>
      </c>
      <c r="AE141" s="9" t="e">
        <f>VLOOKUP($E141, 'SP Per G'!$A$2:$D$1380, 4, FALSE)</f>
        <v>#N/A</v>
      </c>
      <c r="AF141" s="9" t="e">
        <f>VLOOKUP($E141, Individual_Pitching___Dashboard[], 18, FALSE)</f>
        <v>#N/A</v>
      </c>
      <c r="AG141" s="9" t="e">
        <f>VLOOKUP($E141, Individual_Pitching___Dashboard[], 20, FALSE)</f>
        <v>#N/A</v>
      </c>
      <c r="AH141" s="9" t="e">
        <f>VLOOKUP($E141, Individual_Pitching___Advanced[], 21,FALSE)</f>
        <v>#N/A</v>
      </c>
      <c r="AI141" s="9" t="e">
        <f>VLOOKUP($C141, 'Team Per G'!$A$2:$G$31, 7, FALSE)</f>
        <v>#N/A</v>
      </c>
      <c r="AJ141" s="9" t="e">
        <f>VLOOKUP($C141, 'FanGraphs - Team WAR Projected'!$B$2:$E$31, 3, FALSE)/162</f>
        <v>#N/A</v>
      </c>
      <c r="AK141" s="9" t="e">
        <f>VLOOKUP($C141, Team_Pitching___Advanced[[Team]:[xFIP]], 19,FALSE)</f>
        <v>#N/A</v>
      </c>
      <c r="AL141" s="9" t="e">
        <f>VLOOKUP($C141, Team_Pitching___Advanced[], 20, FALSE)</f>
        <v>#N/A</v>
      </c>
      <c r="AM141" s="9" t="e">
        <f>VLOOKUP($C141, Team_Batting___Dashboard[[Team]:[wOBA]], 16, FALSE)</f>
        <v>#N/A</v>
      </c>
      <c r="AN141" s="9" t="e">
        <f>VLOOKUP($C141, Team_Batting___Advanced[[Team]:[OPS]], 9, FALSE)</f>
        <v>#N/A</v>
      </c>
      <c r="AO141" s="9" t="e">
        <f>VLOOKUP($C141, Team_Batting___Advanced[], 19, FALSE)</f>
        <v>#N/A</v>
      </c>
      <c r="AP141" s="9" t="e">
        <f>VLOOKUP($C141, 'Team Per G'!$A$2:$G$31, 3, FALSE)</f>
        <v>#N/A</v>
      </c>
      <c r="AQ141" s="9" t="e">
        <f>VLOOKUP($C141, 'Team Per G'!$A$2:$G$31, 5, FALSE)</f>
        <v>#N/A</v>
      </c>
      <c r="AR141" s="9" t="e">
        <f>VLOOKUP($C141, 'Team Per G'!$A$2:$G$31, 4, FALSE)</f>
        <v>#N/A</v>
      </c>
      <c r="AS141" s="9" t="e">
        <f>VLOOKUP($C141, Team_Batting___Dashboard[], 22, FALSE)/$AC141</f>
        <v>#N/A</v>
      </c>
      <c r="AT141" s="9" t="e">
        <f>VLOOKUP($C141, 'FanGraphs - Team WAR Projected'!$B$2:$E$31, 4, FALSE)/162</f>
        <v>#N/A</v>
      </c>
      <c r="AU141" s="9" t="e">
        <f>VLOOKUP($C141, FanGraphs_Standings[[Abbreviation]:[2024 Year to Date RS/G]], 6, FALSE)/$AC141</f>
        <v>#N/A</v>
      </c>
      <c r="AV141" s="9" t="e">
        <f>VLOOKUP($C141, FanGraphs_Standings[[Abbreviation]:[2024 Projected Full Season RDif]], 19, FALSE)/162</f>
        <v>#N/A</v>
      </c>
      <c r="AW141" s="9" t="e">
        <f>VLOOKUP($C141, FanGraphs_Standings[[Abbreviation]:[2024 Projected Full Season RDif]], 5, FALSE)</f>
        <v>#N/A</v>
      </c>
      <c r="AX141" s="9" t="e">
        <f>VLOOKUP($C141, FanGraphs_Standings[[Abbreviation]:[2024 Projected Full Season W%]], 18, FALSE)</f>
        <v>#N/A</v>
      </c>
      <c r="AY141" s="9" t="e">
        <f>VLOOKUP($C141, 'Home Field Adv'!$A$2:$K$31, 11, FALSE)</f>
        <v>#N/A</v>
      </c>
      <c r="BB141" s="5" t="str">
        <f t="shared" si="7"/>
        <v/>
      </c>
      <c r="BC141" s="5" t="str">
        <f t="shared" si="8"/>
        <v/>
      </c>
      <c r="BD141" s="5" t="str">
        <f t="shared" si="9"/>
        <v/>
      </c>
    </row>
    <row r="142" spans="6:56" x14ac:dyDescent="0.45">
      <c r="F142" s="9" t="e">
        <f>VLOOKUP($B142, FanGraphs_Standings[[Abbreviation]:[2024 Year to Date G]], 2, FALSE)</f>
        <v>#N/A</v>
      </c>
      <c r="G142" s="9" t="e">
        <f>IF(ISERR(VLOOKUP($D142, 'SP Per G'!$A$2:$D$1380, 3, FALSE)), L142, VLOOKUP($D142, 'SP Per G'!$A$2:$D$1380, 3, FALSE))</f>
        <v>#N/A</v>
      </c>
      <c r="H142" s="9" t="e">
        <f>VLOOKUP($D142, 'SP Per G'!$A$2:$D$1380, 4, FALSE)</f>
        <v>#N/A</v>
      </c>
      <c r="I142" s="9" t="e">
        <f>VLOOKUP($D142, Individual_Pitching___Dashboard[], 18, FALSE)</f>
        <v>#N/A</v>
      </c>
      <c r="J142" s="9" t="e">
        <f>VLOOKUP($D142, Individual_Pitching___Dashboard[], 20, FALSE)</f>
        <v>#N/A</v>
      </c>
      <c r="K142" s="9" t="e">
        <f>VLOOKUP($D142, Individual_Pitching___Advanced[], 21,FALSE)</f>
        <v>#N/A</v>
      </c>
      <c r="L142" s="9" t="e">
        <f>VLOOKUP($B142, 'Team Per G'!$A$2:$G$31, 7, FALSE)</f>
        <v>#N/A</v>
      </c>
      <c r="M142" s="9" t="e">
        <f>VLOOKUP($B142, 'FanGraphs - Team WAR Projected'!$B$2:$E$31, 3, FALSE)/162</f>
        <v>#N/A</v>
      </c>
      <c r="N142" s="9" t="e">
        <f>VLOOKUP($B142, Team_Pitching___Advanced[[Team]:[xFIP]], 19,FALSE)</f>
        <v>#N/A</v>
      </c>
      <c r="O142" s="9" t="e">
        <f>VLOOKUP($B142, Team_Pitching___Advanced[], 20, FALSE)</f>
        <v>#N/A</v>
      </c>
      <c r="P142" s="9" t="e">
        <f>VLOOKUP($B142, Team_Batting___Dashboard[[Team]:[wOBA]], 16, FALSE)</f>
        <v>#N/A</v>
      </c>
      <c r="Q142" s="9" t="e">
        <f>VLOOKUP($B142, Team_Batting___Advanced[[Team]:[OPS]], 9, FALSE)</f>
        <v>#N/A</v>
      </c>
      <c r="R142" s="9" t="e">
        <f>VLOOKUP($B142, Team_Batting___Advanced[], 19, FALSE)</f>
        <v>#N/A</v>
      </c>
      <c r="S142" s="9" t="e">
        <f>VLOOKUP($B142, 'Team Per G'!$A$2:$G$31, 3, FALSE)</f>
        <v>#N/A</v>
      </c>
      <c r="T142" s="9" t="e">
        <f>VLOOKUP($B142, 'Team Per G'!$A$2:$G$31, 5, FALSE)</f>
        <v>#N/A</v>
      </c>
      <c r="U142" s="9" t="e">
        <f>VLOOKUP($B142, 'Team Per G'!$A$2:$G$31, 4, FALSE)</f>
        <v>#N/A</v>
      </c>
      <c r="V142" s="9" t="e">
        <f>VLOOKUP($B142, Team_Batting___Dashboard[], 22, FALSE)/$F142</f>
        <v>#N/A</v>
      </c>
      <c r="W142" s="9" t="e">
        <f>VLOOKUP($B142, 'FanGraphs - Team WAR Projected'!$B$2:$E$31, 4, FALSE)/162</f>
        <v>#N/A</v>
      </c>
      <c r="X142" s="9" t="e">
        <f>VLOOKUP($B142, FanGraphs_Standings[[Abbreviation]:[2024 Year to Date RS/G]], 6, FALSE)/$F142</f>
        <v>#N/A</v>
      </c>
      <c r="Y142" s="9" t="e">
        <f>VLOOKUP($B142, FanGraphs_Standings[[Abbreviation]:[2024 Projected Full Season RDif]], 19, FALSE)/162</f>
        <v>#N/A</v>
      </c>
      <c r="Z142" s="9" t="e">
        <f>VLOOKUP($B142, FanGraphs_Standings[[Abbreviation]:[2024 Projected Full Season RDif]], 5, FALSE)</f>
        <v>#N/A</v>
      </c>
      <c r="AA142" s="9" t="e">
        <f>VLOOKUP($B142, FanGraphs_Standings[[Abbreviation]:[2024 Projected Full Season W%]], 18, FALSE)</f>
        <v>#N/A</v>
      </c>
      <c r="AB142" s="9" t="e">
        <f>VLOOKUP($B142, 'Home Field Adv'!$A$2:$I$31, 9, FALSE)</f>
        <v>#N/A</v>
      </c>
      <c r="AC142" s="9" t="e">
        <f>VLOOKUP($C142, FanGraphs_Standings[[Abbreviation]:[2024 Year to Date G]], 2, FALSE)</f>
        <v>#N/A</v>
      </c>
      <c r="AD142" s="9" t="e">
        <f>VLOOKUP($E142, 'SP Per G'!$A$2:$D$1380, 3, FALSE)</f>
        <v>#N/A</v>
      </c>
      <c r="AE142" s="9" t="e">
        <f>VLOOKUP($E142, 'SP Per G'!$A$2:$D$1380, 4, FALSE)</f>
        <v>#N/A</v>
      </c>
      <c r="AF142" s="9" t="e">
        <f>VLOOKUP($E142, Individual_Pitching___Dashboard[], 18, FALSE)</f>
        <v>#N/A</v>
      </c>
      <c r="AG142" s="9" t="e">
        <f>VLOOKUP($E142, Individual_Pitching___Dashboard[], 20, FALSE)</f>
        <v>#N/A</v>
      </c>
      <c r="AH142" s="9" t="e">
        <f>VLOOKUP($E142, Individual_Pitching___Advanced[], 21,FALSE)</f>
        <v>#N/A</v>
      </c>
      <c r="AI142" s="9" t="e">
        <f>VLOOKUP($C142, 'Team Per G'!$A$2:$G$31, 7, FALSE)</f>
        <v>#N/A</v>
      </c>
      <c r="AJ142" s="9" t="e">
        <f>VLOOKUP($C142, 'FanGraphs - Team WAR Projected'!$B$2:$E$31, 3, FALSE)/162</f>
        <v>#N/A</v>
      </c>
      <c r="AK142" s="9" t="e">
        <f>VLOOKUP($C142, Team_Pitching___Advanced[[Team]:[xFIP]], 19,FALSE)</f>
        <v>#N/A</v>
      </c>
      <c r="AL142" s="9" t="e">
        <f>VLOOKUP($C142, Team_Pitching___Advanced[], 20, FALSE)</f>
        <v>#N/A</v>
      </c>
      <c r="AM142" s="9" t="e">
        <f>VLOOKUP($C142, Team_Batting___Dashboard[[Team]:[wOBA]], 16, FALSE)</f>
        <v>#N/A</v>
      </c>
      <c r="AN142" s="9" t="e">
        <f>VLOOKUP($C142, Team_Batting___Advanced[[Team]:[OPS]], 9, FALSE)</f>
        <v>#N/A</v>
      </c>
      <c r="AO142" s="9" t="e">
        <f>VLOOKUP($C142, Team_Batting___Advanced[], 19, FALSE)</f>
        <v>#N/A</v>
      </c>
      <c r="AP142" s="9" t="e">
        <f>VLOOKUP($C142, 'Team Per G'!$A$2:$G$31, 3, FALSE)</f>
        <v>#N/A</v>
      </c>
      <c r="AQ142" s="9" t="e">
        <f>VLOOKUP($C142, 'Team Per G'!$A$2:$G$31, 5, FALSE)</f>
        <v>#N/A</v>
      </c>
      <c r="AR142" s="9" t="e">
        <f>VLOOKUP($C142, 'Team Per G'!$A$2:$G$31, 4, FALSE)</f>
        <v>#N/A</v>
      </c>
      <c r="AS142" s="9" t="e">
        <f>VLOOKUP($C142, Team_Batting___Dashboard[], 22, FALSE)/$AC142</f>
        <v>#N/A</v>
      </c>
      <c r="AT142" s="9" t="e">
        <f>VLOOKUP($C142, 'FanGraphs - Team WAR Projected'!$B$2:$E$31, 4, FALSE)/162</f>
        <v>#N/A</v>
      </c>
      <c r="AU142" s="9" t="e">
        <f>VLOOKUP($C142, FanGraphs_Standings[[Abbreviation]:[2024 Year to Date RS/G]], 6, FALSE)/$AC142</f>
        <v>#N/A</v>
      </c>
      <c r="AV142" s="9" t="e">
        <f>VLOOKUP($C142, FanGraphs_Standings[[Abbreviation]:[2024 Projected Full Season RDif]], 19, FALSE)/162</f>
        <v>#N/A</v>
      </c>
      <c r="AW142" s="9" t="e">
        <f>VLOOKUP($C142, FanGraphs_Standings[[Abbreviation]:[2024 Projected Full Season RDif]], 5, FALSE)</f>
        <v>#N/A</v>
      </c>
      <c r="AX142" s="9" t="e">
        <f>VLOOKUP($C142, FanGraphs_Standings[[Abbreviation]:[2024 Projected Full Season W%]], 18, FALSE)</f>
        <v>#N/A</v>
      </c>
      <c r="AY142" s="9" t="e">
        <f>VLOOKUP($C142, 'Home Field Adv'!$A$2:$K$31, 11, FALSE)</f>
        <v>#N/A</v>
      </c>
      <c r="BB142" s="5" t="str">
        <f t="shared" si="7"/>
        <v/>
      </c>
      <c r="BC142" s="5" t="str">
        <f t="shared" si="8"/>
        <v/>
      </c>
      <c r="BD142" s="5" t="str">
        <f t="shared" si="9"/>
        <v/>
      </c>
    </row>
    <row r="143" spans="6:56" x14ac:dyDescent="0.45">
      <c r="F143" s="9" t="e">
        <f>VLOOKUP($B143, FanGraphs_Standings[[Abbreviation]:[2024 Year to Date G]], 2, FALSE)</f>
        <v>#N/A</v>
      </c>
      <c r="G143" s="9" t="e">
        <f>IF(ISERR(VLOOKUP($D143, 'SP Per G'!$A$2:$D$1380, 3, FALSE)), L143, VLOOKUP($D143, 'SP Per G'!$A$2:$D$1380, 3, FALSE))</f>
        <v>#N/A</v>
      </c>
      <c r="H143" s="9" t="e">
        <f>VLOOKUP($D143, 'SP Per G'!$A$2:$D$1380, 4, FALSE)</f>
        <v>#N/A</v>
      </c>
      <c r="I143" s="9" t="e">
        <f>VLOOKUP($D143, Individual_Pitching___Dashboard[], 18, FALSE)</f>
        <v>#N/A</v>
      </c>
      <c r="J143" s="9" t="e">
        <f>VLOOKUP($D143, Individual_Pitching___Dashboard[], 20, FALSE)</f>
        <v>#N/A</v>
      </c>
      <c r="K143" s="9" t="e">
        <f>VLOOKUP($D143, Individual_Pitching___Advanced[], 21,FALSE)</f>
        <v>#N/A</v>
      </c>
      <c r="L143" s="9" t="e">
        <f>VLOOKUP($B143, 'Team Per G'!$A$2:$G$31, 7, FALSE)</f>
        <v>#N/A</v>
      </c>
      <c r="M143" s="9" t="e">
        <f>VLOOKUP($B143, 'FanGraphs - Team WAR Projected'!$B$2:$E$31, 3, FALSE)/162</f>
        <v>#N/A</v>
      </c>
      <c r="N143" s="9" t="e">
        <f>VLOOKUP($B143, Team_Pitching___Advanced[[Team]:[xFIP]], 19,FALSE)</f>
        <v>#N/A</v>
      </c>
      <c r="O143" s="9" t="e">
        <f>VLOOKUP($B143, Team_Pitching___Advanced[], 20, FALSE)</f>
        <v>#N/A</v>
      </c>
      <c r="P143" s="9" t="e">
        <f>VLOOKUP($B143, Team_Batting___Dashboard[[Team]:[wOBA]], 16, FALSE)</f>
        <v>#N/A</v>
      </c>
      <c r="Q143" s="9" t="e">
        <f>VLOOKUP($B143, Team_Batting___Advanced[[Team]:[OPS]], 9, FALSE)</f>
        <v>#N/A</v>
      </c>
      <c r="R143" s="9" t="e">
        <f>VLOOKUP($B143, Team_Batting___Advanced[], 19, FALSE)</f>
        <v>#N/A</v>
      </c>
      <c r="S143" s="9" t="e">
        <f>VLOOKUP($B143, 'Team Per G'!$A$2:$G$31, 3, FALSE)</f>
        <v>#N/A</v>
      </c>
      <c r="T143" s="9" t="e">
        <f>VLOOKUP($B143, 'Team Per G'!$A$2:$G$31, 5, FALSE)</f>
        <v>#N/A</v>
      </c>
      <c r="U143" s="9" t="e">
        <f>VLOOKUP($B143, 'Team Per G'!$A$2:$G$31, 4, FALSE)</f>
        <v>#N/A</v>
      </c>
      <c r="V143" s="9" t="e">
        <f>VLOOKUP($B143, Team_Batting___Dashboard[], 22, FALSE)/$F143</f>
        <v>#N/A</v>
      </c>
      <c r="W143" s="9" t="e">
        <f>VLOOKUP($B143, 'FanGraphs - Team WAR Projected'!$B$2:$E$31, 4, FALSE)/162</f>
        <v>#N/A</v>
      </c>
      <c r="X143" s="9" t="e">
        <f>VLOOKUP($B143, FanGraphs_Standings[[Abbreviation]:[2024 Year to Date RS/G]], 6, FALSE)/$F143</f>
        <v>#N/A</v>
      </c>
      <c r="Y143" s="9" t="e">
        <f>VLOOKUP($B143, FanGraphs_Standings[[Abbreviation]:[2024 Projected Full Season RDif]], 19, FALSE)/162</f>
        <v>#N/A</v>
      </c>
      <c r="Z143" s="9" t="e">
        <f>VLOOKUP($B143, FanGraphs_Standings[[Abbreviation]:[2024 Projected Full Season RDif]], 5, FALSE)</f>
        <v>#N/A</v>
      </c>
      <c r="AA143" s="9" t="e">
        <f>VLOOKUP($B143, FanGraphs_Standings[[Abbreviation]:[2024 Projected Full Season W%]], 18, FALSE)</f>
        <v>#N/A</v>
      </c>
      <c r="AB143" s="9" t="e">
        <f>VLOOKUP($B143, 'Home Field Adv'!$A$2:$I$31, 9, FALSE)</f>
        <v>#N/A</v>
      </c>
      <c r="AC143" s="9" t="e">
        <f>VLOOKUP($C143, FanGraphs_Standings[[Abbreviation]:[2024 Year to Date G]], 2, FALSE)</f>
        <v>#N/A</v>
      </c>
      <c r="AD143" s="9" t="e">
        <f>VLOOKUP($E143, 'SP Per G'!$A$2:$D$1380, 3, FALSE)</f>
        <v>#N/A</v>
      </c>
      <c r="AE143" s="9" t="e">
        <f>VLOOKUP($E143, 'SP Per G'!$A$2:$D$1380, 4, FALSE)</f>
        <v>#N/A</v>
      </c>
      <c r="AF143" s="9" t="e">
        <f>VLOOKUP($E143, Individual_Pitching___Dashboard[], 18, FALSE)</f>
        <v>#N/A</v>
      </c>
      <c r="AG143" s="9" t="e">
        <f>VLOOKUP($E143, Individual_Pitching___Dashboard[], 20, FALSE)</f>
        <v>#N/A</v>
      </c>
      <c r="AH143" s="9" t="e">
        <f>VLOOKUP($E143, Individual_Pitching___Advanced[], 21,FALSE)</f>
        <v>#N/A</v>
      </c>
      <c r="AI143" s="9" t="e">
        <f>VLOOKUP($C143, 'Team Per G'!$A$2:$G$31, 7, FALSE)</f>
        <v>#N/A</v>
      </c>
      <c r="AJ143" s="9" t="e">
        <f>VLOOKUP($C143, 'FanGraphs - Team WAR Projected'!$B$2:$E$31, 3, FALSE)/162</f>
        <v>#N/A</v>
      </c>
      <c r="AK143" s="9" t="e">
        <f>VLOOKUP($C143, Team_Pitching___Advanced[[Team]:[xFIP]], 19,FALSE)</f>
        <v>#N/A</v>
      </c>
      <c r="AL143" s="9" t="e">
        <f>VLOOKUP($C143, Team_Pitching___Advanced[], 20, FALSE)</f>
        <v>#N/A</v>
      </c>
      <c r="AM143" s="9" t="e">
        <f>VLOOKUP($C143, Team_Batting___Dashboard[[Team]:[wOBA]], 16, FALSE)</f>
        <v>#N/A</v>
      </c>
      <c r="AN143" s="9" t="e">
        <f>VLOOKUP($C143, Team_Batting___Advanced[[Team]:[OPS]], 9, FALSE)</f>
        <v>#N/A</v>
      </c>
      <c r="AO143" s="9" t="e">
        <f>VLOOKUP($C143, Team_Batting___Advanced[], 19, FALSE)</f>
        <v>#N/A</v>
      </c>
      <c r="AP143" s="9" t="e">
        <f>VLOOKUP($C143, 'Team Per G'!$A$2:$G$31, 3, FALSE)</f>
        <v>#N/A</v>
      </c>
      <c r="AQ143" s="9" t="e">
        <f>VLOOKUP($C143, 'Team Per G'!$A$2:$G$31, 5, FALSE)</f>
        <v>#N/A</v>
      </c>
      <c r="AR143" s="9" t="e">
        <f>VLOOKUP($C143, 'Team Per G'!$A$2:$G$31, 4, FALSE)</f>
        <v>#N/A</v>
      </c>
      <c r="AS143" s="9" t="e">
        <f>VLOOKUP($C143, Team_Batting___Dashboard[], 22, FALSE)/$AC143</f>
        <v>#N/A</v>
      </c>
      <c r="AT143" s="9" t="e">
        <f>VLOOKUP($C143, 'FanGraphs - Team WAR Projected'!$B$2:$E$31, 4, FALSE)/162</f>
        <v>#N/A</v>
      </c>
      <c r="AU143" s="9" t="e">
        <f>VLOOKUP($C143, FanGraphs_Standings[[Abbreviation]:[2024 Year to Date RS/G]], 6, FALSE)/$AC143</f>
        <v>#N/A</v>
      </c>
      <c r="AV143" s="9" t="e">
        <f>VLOOKUP($C143, FanGraphs_Standings[[Abbreviation]:[2024 Projected Full Season RDif]], 19, FALSE)/162</f>
        <v>#N/A</v>
      </c>
      <c r="AW143" s="9" t="e">
        <f>VLOOKUP($C143, FanGraphs_Standings[[Abbreviation]:[2024 Projected Full Season RDif]], 5, FALSE)</f>
        <v>#N/A</v>
      </c>
      <c r="AX143" s="9" t="e">
        <f>VLOOKUP($C143, FanGraphs_Standings[[Abbreviation]:[2024 Projected Full Season W%]], 18, FALSE)</f>
        <v>#N/A</v>
      </c>
      <c r="AY143" s="9" t="e">
        <f>VLOOKUP($C143, 'Home Field Adv'!$A$2:$K$31, 11, FALSE)</f>
        <v>#N/A</v>
      </c>
      <c r="BB143" s="5" t="str">
        <f t="shared" si="7"/>
        <v/>
      </c>
      <c r="BC143" s="5" t="str">
        <f t="shared" si="8"/>
        <v/>
      </c>
      <c r="BD143" s="5" t="str">
        <f t="shared" si="9"/>
        <v/>
      </c>
    </row>
    <row r="144" spans="6:56" x14ac:dyDescent="0.45">
      <c r="F144" s="9" t="e">
        <f>VLOOKUP($B144, FanGraphs_Standings[[Abbreviation]:[2024 Year to Date G]], 2, FALSE)</f>
        <v>#N/A</v>
      </c>
      <c r="G144" s="9" t="e">
        <f>IF(ISERR(VLOOKUP($D144, 'SP Per G'!$A$2:$D$1380, 3, FALSE)), L144, VLOOKUP($D144, 'SP Per G'!$A$2:$D$1380, 3, FALSE))</f>
        <v>#N/A</v>
      </c>
      <c r="H144" s="9" t="e">
        <f>VLOOKUP($D144, 'SP Per G'!$A$2:$D$1380, 4, FALSE)</f>
        <v>#N/A</v>
      </c>
      <c r="I144" s="9" t="e">
        <f>VLOOKUP($D144, Individual_Pitching___Dashboard[], 18, FALSE)</f>
        <v>#N/A</v>
      </c>
      <c r="J144" s="9" t="e">
        <f>VLOOKUP($D144, Individual_Pitching___Dashboard[], 20, FALSE)</f>
        <v>#N/A</v>
      </c>
      <c r="K144" s="9" t="e">
        <f>VLOOKUP($D144, Individual_Pitching___Advanced[], 21,FALSE)</f>
        <v>#N/A</v>
      </c>
      <c r="L144" s="9" t="e">
        <f>VLOOKUP($B144, 'Team Per G'!$A$2:$G$31, 7, FALSE)</f>
        <v>#N/A</v>
      </c>
      <c r="M144" s="9" t="e">
        <f>VLOOKUP($B144, 'FanGraphs - Team WAR Projected'!$B$2:$E$31, 3, FALSE)/162</f>
        <v>#N/A</v>
      </c>
      <c r="N144" s="9" t="e">
        <f>VLOOKUP($B144, Team_Pitching___Advanced[[Team]:[xFIP]], 19,FALSE)</f>
        <v>#N/A</v>
      </c>
      <c r="O144" s="9" t="e">
        <f>VLOOKUP($B144, Team_Pitching___Advanced[], 20, FALSE)</f>
        <v>#N/A</v>
      </c>
      <c r="P144" s="9" t="e">
        <f>VLOOKUP($B144, Team_Batting___Dashboard[[Team]:[wOBA]], 16, FALSE)</f>
        <v>#N/A</v>
      </c>
      <c r="Q144" s="9" t="e">
        <f>VLOOKUP($B144, Team_Batting___Advanced[[Team]:[OPS]], 9, FALSE)</f>
        <v>#N/A</v>
      </c>
      <c r="R144" s="9" t="e">
        <f>VLOOKUP($B144, Team_Batting___Advanced[], 19, FALSE)</f>
        <v>#N/A</v>
      </c>
      <c r="S144" s="9" t="e">
        <f>VLOOKUP($B144, 'Team Per G'!$A$2:$G$31, 3, FALSE)</f>
        <v>#N/A</v>
      </c>
      <c r="T144" s="9" t="e">
        <f>VLOOKUP($B144, 'Team Per G'!$A$2:$G$31, 5, FALSE)</f>
        <v>#N/A</v>
      </c>
      <c r="U144" s="9" t="e">
        <f>VLOOKUP($B144, 'Team Per G'!$A$2:$G$31, 4, FALSE)</f>
        <v>#N/A</v>
      </c>
      <c r="V144" s="9" t="e">
        <f>VLOOKUP($B144, Team_Batting___Dashboard[], 22, FALSE)/$F144</f>
        <v>#N/A</v>
      </c>
      <c r="W144" s="9" t="e">
        <f>VLOOKUP($B144, 'FanGraphs - Team WAR Projected'!$B$2:$E$31, 4, FALSE)/162</f>
        <v>#N/A</v>
      </c>
      <c r="X144" s="9" t="e">
        <f>VLOOKUP($B144, FanGraphs_Standings[[Abbreviation]:[2024 Year to Date RS/G]], 6, FALSE)/$F144</f>
        <v>#N/A</v>
      </c>
      <c r="Y144" s="9" t="e">
        <f>VLOOKUP($B144, FanGraphs_Standings[[Abbreviation]:[2024 Projected Full Season RDif]], 19, FALSE)/162</f>
        <v>#N/A</v>
      </c>
      <c r="Z144" s="9" t="e">
        <f>VLOOKUP($B144, FanGraphs_Standings[[Abbreviation]:[2024 Projected Full Season RDif]], 5, FALSE)</f>
        <v>#N/A</v>
      </c>
      <c r="AA144" s="9" t="e">
        <f>VLOOKUP($B144, FanGraphs_Standings[[Abbreviation]:[2024 Projected Full Season W%]], 18, FALSE)</f>
        <v>#N/A</v>
      </c>
      <c r="AB144" s="9" t="e">
        <f>VLOOKUP($B144, 'Home Field Adv'!$A$2:$I$31, 9, FALSE)</f>
        <v>#N/A</v>
      </c>
      <c r="AC144" s="9" t="e">
        <f>VLOOKUP($C144, FanGraphs_Standings[[Abbreviation]:[2024 Year to Date G]], 2, FALSE)</f>
        <v>#N/A</v>
      </c>
      <c r="AD144" s="9" t="e">
        <f>VLOOKUP($E144, 'SP Per G'!$A$2:$D$1380, 3, FALSE)</f>
        <v>#N/A</v>
      </c>
      <c r="AE144" s="9" t="e">
        <f>VLOOKUP($E144, 'SP Per G'!$A$2:$D$1380, 4, FALSE)</f>
        <v>#N/A</v>
      </c>
      <c r="AF144" s="9" t="e">
        <f>VLOOKUP($E144, Individual_Pitching___Dashboard[], 18, FALSE)</f>
        <v>#N/A</v>
      </c>
      <c r="AG144" s="9" t="e">
        <f>VLOOKUP($E144, Individual_Pitching___Dashboard[], 20, FALSE)</f>
        <v>#N/A</v>
      </c>
      <c r="AH144" s="9" t="e">
        <f>VLOOKUP($E144, Individual_Pitching___Advanced[], 21,FALSE)</f>
        <v>#N/A</v>
      </c>
      <c r="AI144" s="9" t="e">
        <f>VLOOKUP($C144, 'Team Per G'!$A$2:$G$31, 7, FALSE)</f>
        <v>#N/A</v>
      </c>
      <c r="AJ144" s="9" t="e">
        <f>VLOOKUP($C144, 'FanGraphs - Team WAR Projected'!$B$2:$E$31, 3, FALSE)/162</f>
        <v>#N/A</v>
      </c>
      <c r="AK144" s="9" t="e">
        <f>VLOOKUP($C144, Team_Pitching___Advanced[[Team]:[xFIP]], 19,FALSE)</f>
        <v>#N/A</v>
      </c>
      <c r="AL144" s="9" t="e">
        <f>VLOOKUP($C144, Team_Pitching___Advanced[], 20, FALSE)</f>
        <v>#N/A</v>
      </c>
      <c r="AM144" s="9" t="e">
        <f>VLOOKUP($C144, Team_Batting___Dashboard[[Team]:[wOBA]], 16, FALSE)</f>
        <v>#N/A</v>
      </c>
      <c r="AN144" s="9" t="e">
        <f>VLOOKUP($C144, Team_Batting___Advanced[[Team]:[OPS]], 9, FALSE)</f>
        <v>#N/A</v>
      </c>
      <c r="AO144" s="9" t="e">
        <f>VLOOKUP($C144, Team_Batting___Advanced[], 19, FALSE)</f>
        <v>#N/A</v>
      </c>
      <c r="AP144" s="9" t="e">
        <f>VLOOKUP($C144, 'Team Per G'!$A$2:$G$31, 3, FALSE)</f>
        <v>#N/A</v>
      </c>
      <c r="AQ144" s="9" t="e">
        <f>VLOOKUP($C144, 'Team Per G'!$A$2:$G$31, 5, FALSE)</f>
        <v>#N/A</v>
      </c>
      <c r="AR144" s="9" t="e">
        <f>VLOOKUP($C144, 'Team Per G'!$A$2:$G$31, 4, FALSE)</f>
        <v>#N/A</v>
      </c>
      <c r="AS144" s="9" t="e">
        <f>VLOOKUP($C144, Team_Batting___Dashboard[], 22, FALSE)/$AC144</f>
        <v>#N/A</v>
      </c>
      <c r="AT144" s="9" t="e">
        <f>VLOOKUP($C144, 'FanGraphs - Team WAR Projected'!$B$2:$E$31, 4, FALSE)/162</f>
        <v>#N/A</v>
      </c>
      <c r="AU144" s="9" t="e">
        <f>VLOOKUP($C144, FanGraphs_Standings[[Abbreviation]:[2024 Year to Date RS/G]], 6, FALSE)/$AC144</f>
        <v>#N/A</v>
      </c>
      <c r="AV144" s="9" t="e">
        <f>VLOOKUP($C144, FanGraphs_Standings[[Abbreviation]:[2024 Projected Full Season RDif]], 19, FALSE)/162</f>
        <v>#N/A</v>
      </c>
      <c r="AW144" s="9" t="e">
        <f>VLOOKUP($C144, FanGraphs_Standings[[Abbreviation]:[2024 Projected Full Season RDif]], 5, FALSE)</f>
        <v>#N/A</v>
      </c>
      <c r="AX144" s="9" t="e">
        <f>VLOOKUP($C144, FanGraphs_Standings[[Abbreviation]:[2024 Projected Full Season W%]], 18, FALSE)</f>
        <v>#N/A</v>
      </c>
      <c r="AY144" s="9" t="e">
        <f>VLOOKUP($C144, 'Home Field Adv'!$A$2:$K$31, 11, FALSE)</f>
        <v>#N/A</v>
      </c>
      <c r="BB144" s="5" t="str">
        <f t="shared" si="7"/>
        <v/>
      </c>
      <c r="BC144" s="5" t="str">
        <f t="shared" si="8"/>
        <v/>
      </c>
      <c r="BD144" s="5" t="str">
        <f t="shared" si="9"/>
        <v/>
      </c>
    </row>
    <row r="145" spans="6:56" x14ac:dyDescent="0.45">
      <c r="F145" s="9" t="e">
        <f>VLOOKUP($B145, FanGraphs_Standings[[Abbreviation]:[2024 Year to Date G]], 2, FALSE)</f>
        <v>#N/A</v>
      </c>
      <c r="G145" s="9" t="e">
        <f>IF(ISERR(VLOOKUP($D145, 'SP Per G'!$A$2:$D$1380, 3, FALSE)), L145, VLOOKUP($D145, 'SP Per G'!$A$2:$D$1380, 3, FALSE))</f>
        <v>#N/A</v>
      </c>
      <c r="H145" s="9" t="e">
        <f>VLOOKUP($D145, 'SP Per G'!$A$2:$D$1380, 4, FALSE)</f>
        <v>#N/A</v>
      </c>
      <c r="I145" s="9" t="e">
        <f>VLOOKUP($D145, Individual_Pitching___Dashboard[], 18, FALSE)</f>
        <v>#N/A</v>
      </c>
      <c r="J145" s="9" t="e">
        <f>VLOOKUP($D145, Individual_Pitching___Dashboard[], 20, FALSE)</f>
        <v>#N/A</v>
      </c>
      <c r="K145" s="9" t="e">
        <f>VLOOKUP($D145, Individual_Pitching___Advanced[], 21,FALSE)</f>
        <v>#N/A</v>
      </c>
      <c r="L145" s="9" t="e">
        <f>VLOOKUP($B145, 'Team Per G'!$A$2:$G$31, 7, FALSE)</f>
        <v>#N/A</v>
      </c>
      <c r="M145" s="9" t="e">
        <f>VLOOKUP($B145, 'FanGraphs - Team WAR Projected'!$B$2:$E$31, 3, FALSE)/162</f>
        <v>#N/A</v>
      </c>
      <c r="N145" s="9" t="e">
        <f>VLOOKUP($B145, Team_Pitching___Advanced[[Team]:[xFIP]], 19,FALSE)</f>
        <v>#N/A</v>
      </c>
      <c r="O145" s="9" t="e">
        <f>VLOOKUP($B145, Team_Pitching___Advanced[], 20, FALSE)</f>
        <v>#N/A</v>
      </c>
      <c r="P145" s="9" t="e">
        <f>VLOOKUP($B145, Team_Batting___Dashboard[[Team]:[wOBA]], 16, FALSE)</f>
        <v>#N/A</v>
      </c>
      <c r="Q145" s="9" t="e">
        <f>VLOOKUP($B145, Team_Batting___Advanced[[Team]:[OPS]], 9, FALSE)</f>
        <v>#N/A</v>
      </c>
      <c r="R145" s="9" t="e">
        <f>VLOOKUP($B145, Team_Batting___Advanced[], 19, FALSE)</f>
        <v>#N/A</v>
      </c>
      <c r="S145" s="9" t="e">
        <f>VLOOKUP($B145, 'Team Per G'!$A$2:$G$31, 3, FALSE)</f>
        <v>#N/A</v>
      </c>
      <c r="T145" s="9" t="e">
        <f>VLOOKUP($B145, 'Team Per G'!$A$2:$G$31, 5, FALSE)</f>
        <v>#N/A</v>
      </c>
      <c r="U145" s="9" t="e">
        <f>VLOOKUP($B145, 'Team Per G'!$A$2:$G$31, 4, FALSE)</f>
        <v>#N/A</v>
      </c>
      <c r="V145" s="9" t="e">
        <f>VLOOKUP($B145, Team_Batting___Dashboard[], 22, FALSE)/$F145</f>
        <v>#N/A</v>
      </c>
      <c r="W145" s="9" t="e">
        <f>VLOOKUP($B145, 'FanGraphs - Team WAR Projected'!$B$2:$E$31, 4, FALSE)/162</f>
        <v>#N/A</v>
      </c>
      <c r="X145" s="9" t="e">
        <f>VLOOKUP($B145, FanGraphs_Standings[[Abbreviation]:[2024 Year to Date RS/G]], 6, FALSE)/$F145</f>
        <v>#N/A</v>
      </c>
      <c r="Y145" s="9" t="e">
        <f>VLOOKUP($B145, FanGraphs_Standings[[Abbreviation]:[2024 Projected Full Season RDif]], 19, FALSE)/162</f>
        <v>#N/A</v>
      </c>
      <c r="Z145" s="9" t="e">
        <f>VLOOKUP($B145, FanGraphs_Standings[[Abbreviation]:[2024 Projected Full Season RDif]], 5, FALSE)</f>
        <v>#N/A</v>
      </c>
      <c r="AA145" s="9" t="e">
        <f>VLOOKUP($B145, FanGraphs_Standings[[Abbreviation]:[2024 Projected Full Season W%]], 18, FALSE)</f>
        <v>#N/A</v>
      </c>
      <c r="AB145" s="9" t="e">
        <f>VLOOKUP($B145, 'Home Field Adv'!$A$2:$I$31, 9, FALSE)</f>
        <v>#N/A</v>
      </c>
      <c r="AC145" s="9" t="e">
        <f>VLOOKUP($C145, FanGraphs_Standings[[Abbreviation]:[2024 Year to Date G]], 2, FALSE)</f>
        <v>#N/A</v>
      </c>
      <c r="AD145" s="9" t="e">
        <f>VLOOKUP($E145, 'SP Per G'!$A$2:$D$1380, 3, FALSE)</f>
        <v>#N/A</v>
      </c>
      <c r="AE145" s="9" t="e">
        <f>VLOOKUP($E145, 'SP Per G'!$A$2:$D$1380, 4, FALSE)</f>
        <v>#N/A</v>
      </c>
      <c r="AF145" s="9" t="e">
        <f>VLOOKUP($E145, Individual_Pitching___Dashboard[], 18, FALSE)</f>
        <v>#N/A</v>
      </c>
      <c r="AG145" s="9" t="e">
        <f>VLOOKUP($E145, Individual_Pitching___Dashboard[], 20, FALSE)</f>
        <v>#N/A</v>
      </c>
      <c r="AH145" s="9" t="e">
        <f>VLOOKUP($E145, Individual_Pitching___Advanced[], 21,FALSE)</f>
        <v>#N/A</v>
      </c>
      <c r="AI145" s="9" t="e">
        <f>VLOOKUP($C145, 'Team Per G'!$A$2:$G$31, 7, FALSE)</f>
        <v>#N/A</v>
      </c>
      <c r="AJ145" s="9" t="e">
        <f>VLOOKUP($C145, 'FanGraphs - Team WAR Projected'!$B$2:$E$31, 3, FALSE)/162</f>
        <v>#N/A</v>
      </c>
      <c r="AK145" s="9" t="e">
        <f>VLOOKUP($C145, Team_Pitching___Advanced[[Team]:[xFIP]], 19,FALSE)</f>
        <v>#N/A</v>
      </c>
      <c r="AL145" s="9" t="e">
        <f>VLOOKUP($C145, Team_Pitching___Advanced[], 20, FALSE)</f>
        <v>#N/A</v>
      </c>
      <c r="AM145" s="9" t="e">
        <f>VLOOKUP($C145, Team_Batting___Dashboard[[Team]:[wOBA]], 16, FALSE)</f>
        <v>#N/A</v>
      </c>
      <c r="AN145" s="9" t="e">
        <f>VLOOKUP($C145, Team_Batting___Advanced[[Team]:[OPS]], 9, FALSE)</f>
        <v>#N/A</v>
      </c>
      <c r="AO145" s="9" t="e">
        <f>VLOOKUP($C145, Team_Batting___Advanced[], 19, FALSE)</f>
        <v>#N/A</v>
      </c>
      <c r="AP145" s="9" t="e">
        <f>VLOOKUP($C145, 'Team Per G'!$A$2:$G$31, 3, FALSE)</f>
        <v>#N/A</v>
      </c>
      <c r="AQ145" s="9" t="e">
        <f>VLOOKUP($C145, 'Team Per G'!$A$2:$G$31, 5, FALSE)</f>
        <v>#N/A</v>
      </c>
      <c r="AR145" s="9" t="e">
        <f>VLOOKUP($C145, 'Team Per G'!$A$2:$G$31, 4, FALSE)</f>
        <v>#N/A</v>
      </c>
      <c r="AS145" s="9" t="e">
        <f>VLOOKUP($C145, Team_Batting___Dashboard[], 22, FALSE)/$AC145</f>
        <v>#N/A</v>
      </c>
      <c r="AT145" s="9" t="e">
        <f>VLOOKUP($C145, 'FanGraphs - Team WAR Projected'!$B$2:$E$31, 4, FALSE)/162</f>
        <v>#N/A</v>
      </c>
      <c r="AU145" s="9" t="e">
        <f>VLOOKUP($C145, FanGraphs_Standings[[Abbreviation]:[2024 Year to Date RS/G]], 6, FALSE)/$AC145</f>
        <v>#N/A</v>
      </c>
      <c r="AV145" s="9" t="e">
        <f>VLOOKUP($C145, FanGraphs_Standings[[Abbreviation]:[2024 Projected Full Season RDif]], 19, FALSE)/162</f>
        <v>#N/A</v>
      </c>
      <c r="AW145" s="9" t="e">
        <f>VLOOKUP($C145, FanGraphs_Standings[[Abbreviation]:[2024 Projected Full Season RDif]], 5, FALSE)</f>
        <v>#N/A</v>
      </c>
      <c r="AX145" s="9" t="e">
        <f>VLOOKUP($C145, FanGraphs_Standings[[Abbreviation]:[2024 Projected Full Season W%]], 18, FALSE)</f>
        <v>#N/A</v>
      </c>
      <c r="AY145" s="9" t="e">
        <f>VLOOKUP($C145, 'Home Field Adv'!$A$2:$K$31, 11, FALSE)</f>
        <v>#N/A</v>
      </c>
      <c r="BB145" s="5" t="str">
        <f t="shared" si="7"/>
        <v/>
      </c>
      <c r="BC145" s="5" t="str">
        <f t="shared" si="8"/>
        <v/>
      </c>
      <c r="BD145" s="5" t="str">
        <f t="shared" si="9"/>
        <v/>
      </c>
    </row>
    <row r="146" spans="6:56" x14ac:dyDescent="0.45">
      <c r="F146" s="9" t="e">
        <f>VLOOKUP($B146, FanGraphs_Standings[[Abbreviation]:[2024 Year to Date G]], 2, FALSE)</f>
        <v>#N/A</v>
      </c>
      <c r="G146" s="9" t="e">
        <f>IF(ISERR(VLOOKUP($D146, 'SP Per G'!$A$2:$D$1380, 3, FALSE)), L146, VLOOKUP($D146, 'SP Per G'!$A$2:$D$1380, 3, FALSE))</f>
        <v>#N/A</v>
      </c>
      <c r="H146" s="9" t="e">
        <f>VLOOKUP($D146, 'SP Per G'!$A$2:$D$1380, 4, FALSE)</f>
        <v>#N/A</v>
      </c>
      <c r="I146" s="9" t="e">
        <f>VLOOKUP($D146, Individual_Pitching___Dashboard[], 18, FALSE)</f>
        <v>#N/A</v>
      </c>
      <c r="J146" s="9" t="e">
        <f>VLOOKUP($D146, Individual_Pitching___Dashboard[], 20, FALSE)</f>
        <v>#N/A</v>
      </c>
      <c r="K146" s="9" t="e">
        <f>VLOOKUP($D146, Individual_Pitching___Advanced[], 21,FALSE)</f>
        <v>#N/A</v>
      </c>
      <c r="L146" s="9" t="e">
        <f>VLOOKUP($B146, 'Team Per G'!$A$2:$G$31, 7, FALSE)</f>
        <v>#N/A</v>
      </c>
      <c r="M146" s="9" t="e">
        <f>VLOOKUP($B146, 'FanGraphs - Team WAR Projected'!$B$2:$E$31, 3, FALSE)/162</f>
        <v>#N/A</v>
      </c>
      <c r="N146" s="9" t="e">
        <f>VLOOKUP($B146, Team_Pitching___Advanced[[Team]:[xFIP]], 19,FALSE)</f>
        <v>#N/A</v>
      </c>
      <c r="O146" s="9" t="e">
        <f>VLOOKUP($B146, Team_Pitching___Advanced[], 20, FALSE)</f>
        <v>#N/A</v>
      </c>
      <c r="P146" s="9" t="e">
        <f>VLOOKUP($B146, Team_Batting___Dashboard[[Team]:[wOBA]], 16, FALSE)</f>
        <v>#N/A</v>
      </c>
      <c r="Q146" s="9" t="e">
        <f>VLOOKUP($B146, Team_Batting___Advanced[[Team]:[OPS]], 9, FALSE)</f>
        <v>#N/A</v>
      </c>
      <c r="R146" s="9" t="e">
        <f>VLOOKUP($B146, Team_Batting___Advanced[], 19, FALSE)</f>
        <v>#N/A</v>
      </c>
      <c r="S146" s="9" t="e">
        <f>VLOOKUP($B146, 'Team Per G'!$A$2:$G$31, 3, FALSE)</f>
        <v>#N/A</v>
      </c>
      <c r="T146" s="9" t="e">
        <f>VLOOKUP($B146, 'Team Per G'!$A$2:$G$31, 5, FALSE)</f>
        <v>#N/A</v>
      </c>
      <c r="U146" s="9" t="e">
        <f>VLOOKUP($B146, 'Team Per G'!$A$2:$G$31, 4, FALSE)</f>
        <v>#N/A</v>
      </c>
      <c r="V146" s="9" t="e">
        <f>VLOOKUP($B146, Team_Batting___Dashboard[], 22, FALSE)/$F146</f>
        <v>#N/A</v>
      </c>
      <c r="W146" s="9" t="e">
        <f>VLOOKUP($B146, 'FanGraphs - Team WAR Projected'!$B$2:$E$31, 4, FALSE)/162</f>
        <v>#N/A</v>
      </c>
      <c r="X146" s="9" t="e">
        <f>VLOOKUP($B146, FanGraphs_Standings[[Abbreviation]:[2024 Year to Date RS/G]], 6, FALSE)/$F146</f>
        <v>#N/A</v>
      </c>
      <c r="Y146" s="9" t="e">
        <f>VLOOKUP($B146, FanGraphs_Standings[[Abbreviation]:[2024 Projected Full Season RDif]], 19, FALSE)/162</f>
        <v>#N/A</v>
      </c>
      <c r="Z146" s="9" t="e">
        <f>VLOOKUP($B146, FanGraphs_Standings[[Abbreviation]:[2024 Projected Full Season RDif]], 5, FALSE)</f>
        <v>#N/A</v>
      </c>
      <c r="AA146" s="9" t="e">
        <f>VLOOKUP($B146, FanGraphs_Standings[[Abbreviation]:[2024 Projected Full Season W%]], 18, FALSE)</f>
        <v>#N/A</v>
      </c>
      <c r="AB146" s="9" t="e">
        <f>VLOOKUP($B146, 'Home Field Adv'!$A$2:$I$31, 9, FALSE)</f>
        <v>#N/A</v>
      </c>
      <c r="AC146" s="9" t="e">
        <f>VLOOKUP($C146, FanGraphs_Standings[[Abbreviation]:[2024 Year to Date G]], 2, FALSE)</f>
        <v>#N/A</v>
      </c>
      <c r="AD146" s="9" t="e">
        <f>VLOOKUP($E146, 'SP Per G'!$A$2:$D$1380, 3, FALSE)</f>
        <v>#N/A</v>
      </c>
      <c r="AE146" s="9" t="e">
        <f>VLOOKUP($E146, 'SP Per G'!$A$2:$D$1380, 4, FALSE)</f>
        <v>#N/A</v>
      </c>
      <c r="AF146" s="9" t="e">
        <f>VLOOKUP($E146, Individual_Pitching___Dashboard[], 18, FALSE)</f>
        <v>#N/A</v>
      </c>
      <c r="AG146" s="9" t="e">
        <f>VLOOKUP($E146, Individual_Pitching___Dashboard[], 20, FALSE)</f>
        <v>#N/A</v>
      </c>
      <c r="AH146" s="9" t="e">
        <f>VLOOKUP($E146, Individual_Pitching___Advanced[], 21,FALSE)</f>
        <v>#N/A</v>
      </c>
      <c r="AI146" s="9" t="e">
        <f>VLOOKUP($C146, 'Team Per G'!$A$2:$G$31, 7, FALSE)</f>
        <v>#N/A</v>
      </c>
      <c r="AJ146" s="9" t="e">
        <f>VLOOKUP($C146, 'FanGraphs - Team WAR Projected'!$B$2:$E$31, 3, FALSE)/162</f>
        <v>#N/A</v>
      </c>
      <c r="AK146" s="9" t="e">
        <f>VLOOKUP($C146, Team_Pitching___Advanced[[Team]:[xFIP]], 19,FALSE)</f>
        <v>#N/A</v>
      </c>
      <c r="AL146" s="9" t="e">
        <f>VLOOKUP($C146, Team_Pitching___Advanced[], 20, FALSE)</f>
        <v>#N/A</v>
      </c>
      <c r="AM146" s="9" t="e">
        <f>VLOOKUP($C146, Team_Batting___Dashboard[[Team]:[wOBA]], 16, FALSE)</f>
        <v>#N/A</v>
      </c>
      <c r="AN146" s="9" t="e">
        <f>VLOOKUP($C146, Team_Batting___Advanced[[Team]:[OPS]], 9, FALSE)</f>
        <v>#N/A</v>
      </c>
      <c r="AO146" s="9" t="e">
        <f>VLOOKUP($C146, Team_Batting___Advanced[], 19, FALSE)</f>
        <v>#N/A</v>
      </c>
      <c r="AP146" s="9" t="e">
        <f>VLOOKUP($C146, 'Team Per G'!$A$2:$G$31, 3, FALSE)</f>
        <v>#N/A</v>
      </c>
      <c r="AQ146" s="9" t="e">
        <f>VLOOKUP($C146, 'Team Per G'!$A$2:$G$31, 5, FALSE)</f>
        <v>#N/A</v>
      </c>
      <c r="AR146" s="9" t="e">
        <f>VLOOKUP($C146, 'Team Per G'!$A$2:$G$31, 4, FALSE)</f>
        <v>#N/A</v>
      </c>
      <c r="AS146" s="9" t="e">
        <f>VLOOKUP($C146, Team_Batting___Dashboard[], 22, FALSE)/$AC146</f>
        <v>#N/A</v>
      </c>
      <c r="AT146" s="9" t="e">
        <f>VLOOKUP($C146, 'FanGraphs - Team WAR Projected'!$B$2:$E$31, 4, FALSE)/162</f>
        <v>#N/A</v>
      </c>
      <c r="AU146" s="9" t="e">
        <f>VLOOKUP($C146, FanGraphs_Standings[[Abbreviation]:[2024 Year to Date RS/G]], 6, FALSE)/$AC146</f>
        <v>#N/A</v>
      </c>
      <c r="AV146" s="9" t="e">
        <f>VLOOKUP($C146, FanGraphs_Standings[[Abbreviation]:[2024 Projected Full Season RDif]], 19, FALSE)/162</f>
        <v>#N/A</v>
      </c>
      <c r="AW146" s="9" t="e">
        <f>VLOOKUP($C146, FanGraphs_Standings[[Abbreviation]:[2024 Projected Full Season RDif]], 5, FALSE)</f>
        <v>#N/A</v>
      </c>
      <c r="AX146" s="9" t="e">
        <f>VLOOKUP($C146, FanGraphs_Standings[[Abbreviation]:[2024 Projected Full Season W%]], 18, FALSE)</f>
        <v>#N/A</v>
      </c>
      <c r="AY146" s="9" t="e">
        <f>VLOOKUP($C146, 'Home Field Adv'!$A$2:$K$31, 11, FALSE)</f>
        <v>#N/A</v>
      </c>
      <c r="BB146" s="5" t="str">
        <f t="shared" si="7"/>
        <v/>
      </c>
      <c r="BC146" s="5" t="str">
        <f t="shared" si="8"/>
        <v/>
      </c>
      <c r="BD146" s="5" t="str">
        <f t="shared" si="9"/>
        <v/>
      </c>
    </row>
    <row r="147" spans="6:56" x14ac:dyDescent="0.45">
      <c r="F147" s="9" t="e">
        <f>VLOOKUP($B147, FanGraphs_Standings[[Abbreviation]:[2024 Year to Date G]], 2, FALSE)</f>
        <v>#N/A</v>
      </c>
      <c r="G147" s="9" t="e">
        <f>IF(ISERR(VLOOKUP($D147, 'SP Per G'!$A$2:$D$1380, 3, FALSE)), L147, VLOOKUP($D147, 'SP Per G'!$A$2:$D$1380, 3, FALSE))</f>
        <v>#N/A</v>
      </c>
      <c r="H147" s="9" t="e">
        <f>VLOOKUP($D147, 'SP Per G'!$A$2:$D$1380, 4, FALSE)</f>
        <v>#N/A</v>
      </c>
      <c r="I147" s="9" t="e">
        <f>VLOOKUP($D147, Individual_Pitching___Dashboard[], 18, FALSE)</f>
        <v>#N/A</v>
      </c>
      <c r="J147" s="9" t="e">
        <f>VLOOKUP($D147, Individual_Pitching___Dashboard[], 20, FALSE)</f>
        <v>#N/A</v>
      </c>
      <c r="K147" s="9" t="e">
        <f>VLOOKUP($D147, Individual_Pitching___Advanced[], 21,FALSE)</f>
        <v>#N/A</v>
      </c>
      <c r="L147" s="9" t="e">
        <f>VLOOKUP($B147, 'Team Per G'!$A$2:$G$31, 7, FALSE)</f>
        <v>#N/A</v>
      </c>
      <c r="M147" s="9" t="e">
        <f>VLOOKUP($B147, 'FanGraphs - Team WAR Projected'!$B$2:$E$31, 3, FALSE)/162</f>
        <v>#N/A</v>
      </c>
      <c r="N147" s="9" t="e">
        <f>VLOOKUP($B147, Team_Pitching___Advanced[[Team]:[xFIP]], 19,FALSE)</f>
        <v>#N/A</v>
      </c>
      <c r="O147" s="9" t="e">
        <f>VLOOKUP($B147, Team_Pitching___Advanced[], 20, FALSE)</f>
        <v>#N/A</v>
      </c>
      <c r="P147" s="9" t="e">
        <f>VLOOKUP($B147, Team_Batting___Dashboard[[Team]:[wOBA]], 16, FALSE)</f>
        <v>#N/A</v>
      </c>
      <c r="Q147" s="9" t="e">
        <f>VLOOKUP($B147, Team_Batting___Advanced[[Team]:[OPS]], 9, FALSE)</f>
        <v>#N/A</v>
      </c>
      <c r="R147" s="9" t="e">
        <f>VLOOKUP($B147, Team_Batting___Advanced[], 19, FALSE)</f>
        <v>#N/A</v>
      </c>
      <c r="S147" s="9" t="e">
        <f>VLOOKUP($B147, 'Team Per G'!$A$2:$G$31, 3, FALSE)</f>
        <v>#N/A</v>
      </c>
      <c r="T147" s="9" t="e">
        <f>VLOOKUP($B147, 'Team Per G'!$A$2:$G$31, 5, FALSE)</f>
        <v>#N/A</v>
      </c>
      <c r="U147" s="9" t="e">
        <f>VLOOKUP($B147, 'Team Per G'!$A$2:$G$31, 4, FALSE)</f>
        <v>#N/A</v>
      </c>
      <c r="V147" s="9" t="e">
        <f>VLOOKUP($B147, Team_Batting___Dashboard[], 22, FALSE)/$F147</f>
        <v>#N/A</v>
      </c>
      <c r="W147" s="9" t="e">
        <f>VLOOKUP($B147, 'FanGraphs - Team WAR Projected'!$B$2:$E$31, 4, FALSE)/162</f>
        <v>#N/A</v>
      </c>
      <c r="X147" s="9" t="e">
        <f>VLOOKUP($B147, FanGraphs_Standings[[Abbreviation]:[2024 Year to Date RS/G]], 6, FALSE)/$F147</f>
        <v>#N/A</v>
      </c>
      <c r="Y147" s="9" t="e">
        <f>VLOOKUP($B147, FanGraphs_Standings[[Abbreviation]:[2024 Projected Full Season RDif]], 19, FALSE)/162</f>
        <v>#N/A</v>
      </c>
      <c r="Z147" s="9" t="e">
        <f>VLOOKUP($B147, FanGraphs_Standings[[Abbreviation]:[2024 Projected Full Season RDif]], 5, FALSE)</f>
        <v>#N/A</v>
      </c>
      <c r="AA147" s="9" t="e">
        <f>VLOOKUP($B147, FanGraphs_Standings[[Abbreviation]:[2024 Projected Full Season W%]], 18, FALSE)</f>
        <v>#N/A</v>
      </c>
      <c r="AB147" s="9" t="e">
        <f>VLOOKUP($B147, 'Home Field Adv'!$A$2:$I$31, 9, FALSE)</f>
        <v>#N/A</v>
      </c>
      <c r="AC147" s="9" t="e">
        <f>VLOOKUP($C147, FanGraphs_Standings[[Abbreviation]:[2024 Year to Date G]], 2, FALSE)</f>
        <v>#N/A</v>
      </c>
      <c r="AD147" s="9" t="e">
        <f>VLOOKUP($E147, 'SP Per G'!$A$2:$D$1380, 3, FALSE)</f>
        <v>#N/A</v>
      </c>
      <c r="AE147" s="9" t="e">
        <f>VLOOKUP($E147, 'SP Per G'!$A$2:$D$1380, 4, FALSE)</f>
        <v>#N/A</v>
      </c>
      <c r="AF147" s="9" t="e">
        <f>VLOOKUP($E147, Individual_Pitching___Dashboard[], 18, FALSE)</f>
        <v>#N/A</v>
      </c>
      <c r="AG147" s="9" t="e">
        <f>VLOOKUP($E147, Individual_Pitching___Dashboard[], 20, FALSE)</f>
        <v>#N/A</v>
      </c>
      <c r="AH147" s="9" t="e">
        <f>VLOOKUP($E147, Individual_Pitching___Advanced[], 21,FALSE)</f>
        <v>#N/A</v>
      </c>
      <c r="AI147" s="9" t="e">
        <f>VLOOKUP($C147, 'Team Per G'!$A$2:$G$31, 7, FALSE)</f>
        <v>#N/A</v>
      </c>
      <c r="AJ147" s="9" t="e">
        <f>VLOOKUP($C147, 'FanGraphs - Team WAR Projected'!$B$2:$E$31, 3, FALSE)/162</f>
        <v>#N/A</v>
      </c>
      <c r="AK147" s="9" t="e">
        <f>VLOOKUP($C147, Team_Pitching___Advanced[[Team]:[xFIP]], 19,FALSE)</f>
        <v>#N/A</v>
      </c>
      <c r="AL147" s="9" t="e">
        <f>VLOOKUP($C147, Team_Pitching___Advanced[], 20, FALSE)</f>
        <v>#N/A</v>
      </c>
      <c r="AM147" s="9" t="e">
        <f>VLOOKUP($C147, Team_Batting___Dashboard[[Team]:[wOBA]], 16, FALSE)</f>
        <v>#N/A</v>
      </c>
      <c r="AN147" s="9" t="e">
        <f>VLOOKUP($C147, Team_Batting___Advanced[[Team]:[OPS]], 9, FALSE)</f>
        <v>#N/A</v>
      </c>
      <c r="AO147" s="9" t="e">
        <f>VLOOKUP($C147, Team_Batting___Advanced[], 19, FALSE)</f>
        <v>#N/A</v>
      </c>
      <c r="AP147" s="9" t="e">
        <f>VLOOKUP($C147, 'Team Per G'!$A$2:$G$31, 3, FALSE)</f>
        <v>#N/A</v>
      </c>
      <c r="AQ147" s="9" t="e">
        <f>VLOOKUP($C147, 'Team Per G'!$A$2:$G$31, 5, FALSE)</f>
        <v>#N/A</v>
      </c>
      <c r="AR147" s="9" t="e">
        <f>VLOOKUP($C147, 'Team Per G'!$A$2:$G$31, 4, FALSE)</f>
        <v>#N/A</v>
      </c>
      <c r="AS147" s="9" t="e">
        <f>VLOOKUP($C147, Team_Batting___Dashboard[], 22, FALSE)/$AC147</f>
        <v>#N/A</v>
      </c>
      <c r="AT147" s="9" t="e">
        <f>VLOOKUP($C147, 'FanGraphs - Team WAR Projected'!$B$2:$E$31, 4, FALSE)/162</f>
        <v>#N/A</v>
      </c>
      <c r="AU147" s="9" t="e">
        <f>VLOOKUP($C147, FanGraphs_Standings[[Abbreviation]:[2024 Year to Date RS/G]], 6, FALSE)/$AC147</f>
        <v>#N/A</v>
      </c>
      <c r="AV147" s="9" t="e">
        <f>VLOOKUP($C147, FanGraphs_Standings[[Abbreviation]:[2024 Projected Full Season RDif]], 19, FALSE)/162</f>
        <v>#N/A</v>
      </c>
      <c r="AW147" s="9" t="e">
        <f>VLOOKUP($C147, FanGraphs_Standings[[Abbreviation]:[2024 Projected Full Season RDif]], 5, FALSE)</f>
        <v>#N/A</v>
      </c>
      <c r="AX147" s="9" t="e">
        <f>VLOOKUP($C147, FanGraphs_Standings[[Abbreviation]:[2024 Projected Full Season W%]], 18, FALSE)</f>
        <v>#N/A</v>
      </c>
      <c r="AY147" s="9" t="e">
        <f>VLOOKUP($C147, 'Home Field Adv'!$A$2:$K$31, 11, FALSE)</f>
        <v>#N/A</v>
      </c>
      <c r="BB147" s="5" t="str">
        <f t="shared" si="7"/>
        <v/>
      </c>
      <c r="BC147" s="5" t="str">
        <f t="shared" si="8"/>
        <v/>
      </c>
      <c r="BD147" s="5" t="str">
        <f t="shared" si="9"/>
        <v/>
      </c>
    </row>
    <row r="148" spans="6:56" x14ac:dyDescent="0.45">
      <c r="F148" s="9" t="e">
        <f>VLOOKUP($B148, FanGraphs_Standings[[Abbreviation]:[2024 Year to Date G]], 2, FALSE)</f>
        <v>#N/A</v>
      </c>
      <c r="G148" s="9" t="e">
        <f>IF(ISERR(VLOOKUP($D148, 'SP Per G'!$A$2:$D$1380, 3, FALSE)), L148, VLOOKUP($D148, 'SP Per G'!$A$2:$D$1380, 3, FALSE))</f>
        <v>#N/A</v>
      </c>
      <c r="H148" s="9" t="e">
        <f>VLOOKUP($D148, 'SP Per G'!$A$2:$D$1380, 4, FALSE)</f>
        <v>#N/A</v>
      </c>
      <c r="I148" s="9" t="e">
        <f>VLOOKUP($D148, Individual_Pitching___Dashboard[], 18, FALSE)</f>
        <v>#N/A</v>
      </c>
      <c r="J148" s="9" t="e">
        <f>VLOOKUP($D148, Individual_Pitching___Dashboard[], 20, FALSE)</f>
        <v>#N/A</v>
      </c>
      <c r="K148" s="9" t="e">
        <f>VLOOKUP($D148, Individual_Pitching___Advanced[], 21,FALSE)</f>
        <v>#N/A</v>
      </c>
      <c r="L148" s="9" t="e">
        <f>VLOOKUP($B148, 'Team Per G'!$A$2:$G$31, 7, FALSE)</f>
        <v>#N/A</v>
      </c>
      <c r="M148" s="9" t="e">
        <f>VLOOKUP($B148, 'FanGraphs - Team WAR Projected'!$B$2:$E$31, 3, FALSE)/162</f>
        <v>#N/A</v>
      </c>
      <c r="N148" s="9" t="e">
        <f>VLOOKUP($B148, Team_Pitching___Advanced[[Team]:[xFIP]], 19,FALSE)</f>
        <v>#N/A</v>
      </c>
      <c r="O148" s="9" t="e">
        <f>VLOOKUP($B148, Team_Pitching___Advanced[], 20, FALSE)</f>
        <v>#N/A</v>
      </c>
      <c r="P148" s="9" t="e">
        <f>VLOOKUP($B148, Team_Batting___Dashboard[[Team]:[wOBA]], 16, FALSE)</f>
        <v>#N/A</v>
      </c>
      <c r="Q148" s="9" t="e">
        <f>VLOOKUP($B148, Team_Batting___Advanced[[Team]:[OPS]], 9, FALSE)</f>
        <v>#N/A</v>
      </c>
      <c r="R148" s="9" t="e">
        <f>VLOOKUP($B148, Team_Batting___Advanced[], 19, FALSE)</f>
        <v>#N/A</v>
      </c>
      <c r="S148" s="9" t="e">
        <f>VLOOKUP($B148, 'Team Per G'!$A$2:$G$31, 3, FALSE)</f>
        <v>#N/A</v>
      </c>
      <c r="T148" s="9" t="e">
        <f>VLOOKUP($B148, 'Team Per G'!$A$2:$G$31, 5, FALSE)</f>
        <v>#N/A</v>
      </c>
      <c r="U148" s="9" t="e">
        <f>VLOOKUP($B148, 'Team Per G'!$A$2:$G$31, 4, FALSE)</f>
        <v>#N/A</v>
      </c>
      <c r="V148" s="9" t="e">
        <f>VLOOKUP($B148, Team_Batting___Dashboard[], 22, FALSE)/$F148</f>
        <v>#N/A</v>
      </c>
      <c r="W148" s="9" t="e">
        <f>VLOOKUP($B148, 'FanGraphs - Team WAR Projected'!$B$2:$E$31, 4, FALSE)/162</f>
        <v>#N/A</v>
      </c>
      <c r="X148" s="9" t="e">
        <f>VLOOKUP($B148, FanGraphs_Standings[[Abbreviation]:[2024 Year to Date RS/G]], 6, FALSE)/$F148</f>
        <v>#N/A</v>
      </c>
      <c r="Y148" s="9" t="e">
        <f>VLOOKUP($B148, FanGraphs_Standings[[Abbreviation]:[2024 Projected Full Season RDif]], 19, FALSE)/162</f>
        <v>#N/A</v>
      </c>
      <c r="Z148" s="9" t="e">
        <f>VLOOKUP($B148, FanGraphs_Standings[[Abbreviation]:[2024 Projected Full Season RDif]], 5, FALSE)</f>
        <v>#N/A</v>
      </c>
      <c r="AA148" s="9" t="e">
        <f>VLOOKUP($B148, FanGraphs_Standings[[Abbreviation]:[2024 Projected Full Season W%]], 18, FALSE)</f>
        <v>#N/A</v>
      </c>
      <c r="AB148" s="9" t="e">
        <f>VLOOKUP($B148, 'Home Field Adv'!$A$2:$I$31, 9, FALSE)</f>
        <v>#N/A</v>
      </c>
      <c r="AC148" s="9" t="e">
        <f>VLOOKUP($C148, FanGraphs_Standings[[Abbreviation]:[2024 Year to Date G]], 2, FALSE)</f>
        <v>#N/A</v>
      </c>
      <c r="AD148" s="9" t="e">
        <f>VLOOKUP($E148, 'SP Per G'!$A$2:$D$1380, 3, FALSE)</f>
        <v>#N/A</v>
      </c>
      <c r="AE148" s="9" t="e">
        <f>VLOOKUP($E148, 'SP Per G'!$A$2:$D$1380, 4, FALSE)</f>
        <v>#N/A</v>
      </c>
      <c r="AF148" s="9" t="e">
        <f>VLOOKUP($E148, Individual_Pitching___Dashboard[], 18, FALSE)</f>
        <v>#N/A</v>
      </c>
      <c r="AG148" s="9" t="e">
        <f>VLOOKUP($E148, Individual_Pitching___Dashboard[], 20, FALSE)</f>
        <v>#N/A</v>
      </c>
      <c r="AH148" s="9" t="e">
        <f>VLOOKUP($E148, Individual_Pitching___Advanced[], 21,FALSE)</f>
        <v>#N/A</v>
      </c>
      <c r="AI148" s="9" t="e">
        <f>VLOOKUP($C148, 'Team Per G'!$A$2:$G$31, 7, FALSE)</f>
        <v>#N/A</v>
      </c>
      <c r="AJ148" s="9" t="e">
        <f>VLOOKUP($C148, 'FanGraphs - Team WAR Projected'!$B$2:$E$31, 3, FALSE)/162</f>
        <v>#N/A</v>
      </c>
      <c r="AK148" s="9" t="e">
        <f>VLOOKUP($C148, Team_Pitching___Advanced[[Team]:[xFIP]], 19,FALSE)</f>
        <v>#N/A</v>
      </c>
      <c r="AL148" s="9" t="e">
        <f>VLOOKUP($C148, Team_Pitching___Advanced[], 20, FALSE)</f>
        <v>#N/A</v>
      </c>
      <c r="AM148" s="9" t="e">
        <f>VLOOKUP($C148, Team_Batting___Dashboard[[Team]:[wOBA]], 16, FALSE)</f>
        <v>#N/A</v>
      </c>
      <c r="AN148" s="9" t="e">
        <f>VLOOKUP($C148, Team_Batting___Advanced[[Team]:[OPS]], 9, FALSE)</f>
        <v>#N/A</v>
      </c>
      <c r="AO148" s="9" t="e">
        <f>VLOOKUP($C148, Team_Batting___Advanced[], 19, FALSE)</f>
        <v>#N/A</v>
      </c>
      <c r="AP148" s="9" t="e">
        <f>VLOOKUP($C148, 'Team Per G'!$A$2:$G$31, 3, FALSE)</f>
        <v>#N/A</v>
      </c>
      <c r="AQ148" s="9" t="e">
        <f>VLOOKUP($C148, 'Team Per G'!$A$2:$G$31, 5, FALSE)</f>
        <v>#N/A</v>
      </c>
      <c r="AR148" s="9" t="e">
        <f>VLOOKUP($C148, 'Team Per G'!$A$2:$G$31, 4, FALSE)</f>
        <v>#N/A</v>
      </c>
      <c r="AS148" s="9" t="e">
        <f>VLOOKUP($C148, Team_Batting___Dashboard[], 22, FALSE)/$AC148</f>
        <v>#N/A</v>
      </c>
      <c r="AT148" s="9" t="e">
        <f>VLOOKUP($C148, 'FanGraphs - Team WAR Projected'!$B$2:$E$31, 4, FALSE)/162</f>
        <v>#N/A</v>
      </c>
      <c r="AU148" s="9" t="e">
        <f>VLOOKUP($C148, FanGraphs_Standings[[Abbreviation]:[2024 Year to Date RS/G]], 6, FALSE)/$AC148</f>
        <v>#N/A</v>
      </c>
      <c r="AV148" s="9" t="e">
        <f>VLOOKUP($C148, FanGraphs_Standings[[Abbreviation]:[2024 Projected Full Season RDif]], 19, FALSE)/162</f>
        <v>#N/A</v>
      </c>
      <c r="AW148" s="9" t="e">
        <f>VLOOKUP($C148, FanGraphs_Standings[[Abbreviation]:[2024 Projected Full Season RDif]], 5, FALSE)</f>
        <v>#N/A</v>
      </c>
      <c r="AX148" s="9" t="e">
        <f>VLOOKUP($C148, FanGraphs_Standings[[Abbreviation]:[2024 Projected Full Season W%]], 18, FALSE)</f>
        <v>#N/A</v>
      </c>
      <c r="AY148" s="9" t="e">
        <f>VLOOKUP($C148, 'Home Field Adv'!$A$2:$K$31, 11, FALSE)</f>
        <v>#N/A</v>
      </c>
      <c r="BB148" s="5" t="str">
        <f t="shared" si="7"/>
        <v/>
      </c>
      <c r="BC148" s="5" t="str">
        <f t="shared" si="8"/>
        <v/>
      </c>
      <c r="BD148" s="5" t="str">
        <f t="shared" si="9"/>
        <v/>
      </c>
    </row>
    <row r="149" spans="6:56" x14ac:dyDescent="0.45">
      <c r="F149" s="9" t="e">
        <f>VLOOKUP($B149, FanGraphs_Standings[[Abbreviation]:[2024 Year to Date G]], 2, FALSE)</f>
        <v>#N/A</v>
      </c>
      <c r="G149" s="9" t="e">
        <f>IF(ISERR(VLOOKUP($D149, 'SP Per G'!$A$2:$D$1380, 3, FALSE)), L149, VLOOKUP($D149, 'SP Per G'!$A$2:$D$1380, 3, FALSE))</f>
        <v>#N/A</v>
      </c>
      <c r="H149" s="9" t="e">
        <f>VLOOKUP($D149, 'SP Per G'!$A$2:$D$1380, 4, FALSE)</f>
        <v>#N/A</v>
      </c>
      <c r="I149" s="9" t="e">
        <f>VLOOKUP($D149, Individual_Pitching___Dashboard[], 18, FALSE)</f>
        <v>#N/A</v>
      </c>
      <c r="J149" s="9" t="e">
        <f>VLOOKUP($D149, Individual_Pitching___Dashboard[], 20, FALSE)</f>
        <v>#N/A</v>
      </c>
      <c r="K149" s="9" t="e">
        <f>VLOOKUP($D149, Individual_Pitching___Advanced[], 21,FALSE)</f>
        <v>#N/A</v>
      </c>
      <c r="L149" s="9" t="e">
        <f>VLOOKUP($B149, 'Team Per G'!$A$2:$G$31, 7, FALSE)</f>
        <v>#N/A</v>
      </c>
      <c r="M149" s="9" t="e">
        <f>VLOOKUP($B149, 'FanGraphs - Team WAR Projected'!$B$2:$E$31, 3, FALSE)/162</f>
        <v>#N/A</v>
      </c>
      <c r="N149" s="9" t="e">
        <f>VLOOKUP($B149, Team_Pitching___Advanced[[Team]:[xFIP]], 19,FALSE)</f>
        <v>#N/A</v>
      </c>
      <c r="O149" s="9" t="e">
        <f>VLOOKUP($B149, Team_Pitching___Advanced[], 20, FALSE)</f>
        <v>#N/A</v>
      </c>
      <c r="P149" s="9" t="e">
        <f>VLOOKUP($B149, Team_Batting___Dashboard[[Team]:[wOBA]], 16, FALSE)</f>
        <v>#N/A</v>
      </c>
      <c r="Q149" s="9" t="e">
        <f>VLOOKUP($B149, Team_Batting___Advanced[[Team]:[OPS]], 9, FALSE)</f>
        <v>#N/A</v>
      </c>
      <c r="R149" s="9" t="e">
        <f>VLOOKUP($B149, Team_Batting___Advanced[], 19, FALSE)</f>
        <v>#N/A</v>
      </c>
      <c r="S149" s="9" t="e">
        <f>VLOOKUP($B149, 'Team Per G'!$A$2:$G$31, 3, FALSE)</f>
        <v>#N/A</v>
      </c>
      <c r="T149" s="9" t="e">
        <f>VLOOKUP($B149, 'Team Per G'!$A$2:$G$31, 5, FALSE)</f>
        <v>#N/A</v>
      </c>
      <c r="U149" s="9" t="e">
        <f>VLOOKUP($B149, 'Team Per G'!$A$2:$G$31, 4, FALSE)</f>
        <v>#N/A</v>
      </c>
      <c r="V149" s="9" t="e">
        <f>VLOOKUP($B149, Team_Batting___Dashboard[], 22, FALSE)/$F149</f>
        <v>#N/A</v>
      </c>
      <c r="W149" s="9" t="e">
        <f>VLOOKUP($B149, 'FanGraphs - Team WAR Projected'!$B$2:$E$31, 4, FALSE)/162</f>
        <v>#N/A</v>
      </c>
      <c r="X149" s="9" t="e">
        <f>VLOOKUP($B149, FanGraphs_Standings[[Abbreviation]:[2024 Year to Date RS/G]], 6, FALSE)/$F149</f>
        <v>#N/A</v>
      </c>
      <c r="Y149" s="9" t="e">
        <f>VLOOKUP($B149, FanGraphs_Standings[[Abbreviation]:[2024 Projected Full Season RDif]], 19, FALSE)/162</f>
        <v>#N/A</v>
      </c>
      <c r="Z149" s="9" t="e">
        <f>VLOOKUP($B149, FanGraphs_Standings[[Abbreviation]:[2024 Projected Full Season RDif]], 5, FALSE)</f>
        <v>#N/A</v>
      </c>
      <c r="AA149" s="9" t="e">
        <f>VLOOKUP($B149, FanGraphs_Standings[[Abbreviation]:[2024 Projected Full Season W%]], 18, FALSE)</f>
        <v>#N/A</v>
      </c>
      <c r="AB149" s="9" t="e">
        <f>VLOOKUP($B149, 'Home Field Adv'!$A$2:$I$31, 9, FALSE)</f>
        <v>#N/A</v>
      </c>
      <c r="AC149" s="9" t="e">
        <f>VLOOKUP($C149, FanGraphs_Standings[[Abbreviation]:[2024 Year to Date G]], 2, FALSE)</f>
        <v>#N/A</v>
      </c>
      <c r="AD149" s="9" t="e">
        <f>VLOOKUP($E149, 'SP Per G'!$A$2:$D$1380, 3, FALSE)</f>
        <v>#N/A</v>
      </c>
      <c r="AE149" s="9" t="e">
        <f>VLOOKUP($E149, 'SP Per G'!$A$2:$D$1380, 4, FALSE)</f>
        <v>#N/A</v>
      </c>
      <c r="AF149" s="9" t="e">
        <f>VLOOKUP($E149, Individual_Pitching___Dashboard[], 18, FALSE)</f>
        <v>#N/A</v>
      </c>
      <c r="AG149" s="9" t="e">
        <f>VLOOKUP($E149, Individual_Pitching___Dashboard[], 20, FALSE)</f>
        <v>#N/A</v>
      </c>
      <c r="AH149" s="9" t="e">
        <f>VLOOKUP($E149, Individual_Pitching___Advanced[], 21,FALSE)</f>
        <v>#N/A</v>
      </c>
      <c r="AI149" s="9" t="e">
        <f>VLOOKUP($C149, 'Team Per G'!$A$2:$G$31, 7, FALSE)</f>
        <v>#N/A</v>
      </c>
      <c r="AJ149" s="9" t="e">
        <f>VLOOKUP($C149, 'FanGraphs - Team WAR Projected'!$B$2:$E$31, 3, FALSE)/162</f>
        <v>#N/A</v>
      </c>
      <c r="AK149" s="9" t="e">
        <f>VLOOKUP($C149, Team_Pitching___Advanced[[Team]:[xFIP]], 19,FALSE)</f>
        <v>#N/A</v>
      </c>
      <c r="AL149" s="9" t="e">
        <f>VLOOKUP($C149, Team_Pitching___Advanced[], 20, FALSE)</f>
        <v>#N/A</v>
      </c>
      <c r="AM149" s="9" t="e">
        <f>VLOOKUP($C149, Team_Batting___Dashboard[[Team]:[wOBA]], 16, FALSE)</f>
        <v>#N/A</v>
      </c>
      <c r="AN149" s="9" t="e">
        <f>VLOOKUP($C149, Team_Batting___Advanced[[Team]:[OPS]], 9, FALSE)</f>
        <v>#N/A</v>
      </c>
      <c r="AO149" s="9" t="e">
        <f>VLOOKUP($C149, Team_Batting___Advanced[], 19, FALSE)</f>
        <v>#N/A</v>
      </c>
      <c r="AP149" s="9" t="e">
        <f>VLOOKUP($C149, 'Team Per G'!$A$2:$G$31, 3, FALSE)</f>
        <v>#N/A</v>
      </c>
      <c r="AQ149" s="9" t="e">
        <f>VLOOKUP($C149, 'Team Per G'!$A$2:$G$31, 5, FALSE)</f>
        <v>#N/A</v>
      </c>
      <c r="AR149" s="9" t="e">
        <f>VLOOKUP($C149, 'Team Per G'!$A$2:$G$31, 4, FALSE)</f>
        <v>#N/A</v>
      </c>
      <c r="AS149" s="9" t="e">
        <f>VLOOKUP($C149, Team_Batting___Dashboard[], 22, FALSE)/$AC149</f>
        <v>#N/A</v>
      </c>
      <c r="AT149" s="9" t="e">
        <f>VLOOKUP($C149, 'FanGraphs - Team WAR Projected'!$B$2:$E$31, 4, FALSE)/162</f>
        <v>#N/A</v>
      </c>
      <c r="AU149" s="9" t="e">
        <f>VLOOKUP($C149, FanGraphs_Standings[[Abbreviation]:[2024 Year to Date RS/G]], 6, FALSE)/$AC149</f>
        <v>#N/A</v>
      </c>
      <c r="AV149" s="9" t="e">
        <f>VLOOKUP($C149, FanGraphs_Standings[[Abbreviation]:[2024 Projected Full Season RDif]], 19, FALSE)/162</f>
        <v>#N/A</v>
      </c>
      <c r="AW149" s="9" t="e">
        <f>VLOOKUP($C149, FanGraphs_Standings[[Abbreviation]:[2024 Projected Full Season RDif]], 5, FALSE)</f>
        <v>#N/A</v>
      </c>
      <c r="AX149" s="9" t="e">
        <f>VLOOKUP($C149, FanGraphs_Standings[[Abbreviation]:[2024 Projected Full Season W%]], 18, FALSE)</f>
        <v>#N/A</v>
      </c>
      <c r="AY149" s="9" t="e">
        <f>VLOOKUP($C149, 'Home Field Adv'!$A$2:$K$31, 11, FALSE)</f>
        <v>#N/A</v>
      </c>
      <c r="BB149" s="5" t="str">
        <f t="shared" si="7"/>
        <v/>
      </c>
      <c r="BC149" s="5" t="str">
        <f t="shared" si="8"/>
        <v/>
      </c>
      <c r="BD149" s="5" t="str">
        <f t="shared" si="9"/>
        <v/>
      </c>
    </row>
    <row r="150" spans="6:56" x14ac:dyDescent="0.45">
      <c r="F150" s="9" t="e">
        <f>VLOOKUP($B150, FanGraphs_Standings[[Abbreviation]:[2024 Year to Date G]], 2, FALSE)</f>
        <v>#N/A</v>
      </c>
      <c r="G150" s="9" t="e">
        <f>IF(ISERR(VLOOKUP($D150, 'SP Per G'!$A$2:$D$1380, 3, FALSE)), L150, VLOOKUP($D150, 'SP Per G'!$A$2:$D$1380, 3, FALSE))</f>
        <v>#N/A</v>
      </c>
      <c r="H150" s="9" t="e">
        <f>VLOOKUP($D150, 'SP Per G'!$A$2:$D$1380, 4, FALSE)</f>
        <v>#N/A</v>
      </c>
      <c r="I150" s="9" t="e">
        <f>VLOOKUP($D150, Individual_Pitching___Dashboard[], 18, FALSE)</f>
        <v>#N/A</v>
      </c>
      <c r="J150" s="9" t="e">
        <f>VLOOKUP($D150, Individual_Pitching___Dashboard[], 20, FALSE)</f>
        <v>#N/A</v>
      </c>
      <c r="K150" s="9" t="e">
        <f>VLOOKUP($D150, Individual_Pitching___Advanced[], 21,FALSE)</f>
        <v>#N/A</v>
      </c>
      <c r="L150" s="9" t="e">
        <f>VLOOKUP($B150, 'Team Per G'!$A$2:$G$31, 7, FALSE)</f>
        <v>#N/A</v>
      </c>
      <c r="M150" s="9" t="e">
        <f>VLOOKUP($B150, 'FanGraphs - Team WAR Projected'!$B$2:$E$31, 3, FALSE)/162</f>
        <v>#N/A</v>
      </c>
      <c r="N150" s="9" t="e">
        <f>VLOOKUP($B150, Team_Pitching___Advanced[[Team]:[xFIP]], 19,FALSE)</f>
        <v>#N/A</v>
      </c>
      <c r="O150" s="9" t="e">
        <f>VLOOKUP($B150, Team_Pitching___Advanced[], 20, FALSE)</f>
        <v>#N/A</v>
      </c>
      <c r="P150" s="9" t="e">
        <f>VLOOKUP($B150, Team_Batting___Dashboard[[Team]:[wOBA]], 16, FALSE)</f>
        <v>#N/A</v>
      </c>
      <c r="Q150" s="9" t="e">
        <f>VLOOKUP($B150, Team_Batting___Advanced[[Team]:[OPS]], 9, FALSE)</f>
        <v>#N/A</v>
      </c>
      <c r="R150" s="9" t="e">
        <f>VLOOKUP($B150, Team_Batting___Advanced[], 19, FALSE)</f>
        <v>#N/A</v>
      </c>
      <c r="S150" s="9" t="e">
        <f>VLOOKUP($B150, 'Team Per G'!$A$2:$G$31, 3, FALSE)</f>
        <v>#N/A</v>
      </c>
      <c r="T150" s="9" t="e">
        <f>VLOOKUP($B150, 'Team Per G'!$A$2:$G$31, 5, FALSE)</f>
        <v>#N/A</v>
      </c>
      <c r="U150" s="9" t="e">
        <f>VLOOKUP($B150, 'Team Per G'!$A$2:$G$31, 4, FALSE)</f>
        <v>#N/A</v>
      </c>
      <c r="V150" s="9" t="e">
        <f>VLOOKUP($B150, Team_Batting___Dashboard[], 22, FALSE)/$F150</f>
        <v>#N/A</v>
      </c>
      <c r="W150" s="9" t="e">
        <f>VLOOKUP($B150, 'FanGraphs - Team WAR Projected'!$B$2:$E$31, 4, FALSE)/162</f>
        <v>#N/A</v>
      </c>
      <c r="X150" s="9" t="e">
        <f>VLOOKUP($B150, FanGraphs_Standings[[Abbreviation]:[2024 Year to Date RS/G]], 6, FALSE)/$F150</f>
        <v>#N/A</v>
      </c>
      <c r="Y150" s="9" t="e">
        <f>VLOOKUP($B150, FanGraphs_Standings[[Abbreviation]:[2024 Projected Full Season RDif]], 19, FALSE)/162</f>
        <v>#N/A</v>
      </c>
      <c r="Z150" s="9" t="e">
        <f>VLOOKUP($B150, FanGraphs_Standings[[Abbreviation]:[2024 Projected Full Season RDif]], 5, FALSE)</f>
        <v>#N/A</v>
      </c>
      <c r="AA150" s="9" t="e">
        <f>VLOOKUP($B150, FanGraphs_Standings[[Abbreviation]:[2024 Projected Full Season W%]], 18, FALSE)</f>
        <v>#N/A</v>
      </c>
      <c r="AB150" s="9" t="e">
        <f>VLOOKUP($B150, 'Home Field Adv'!$A$2:$I$31, 9, FALSE)</f>
        <v>#N/A</v>
      </c>
      <c r="AC150" s="9" t="e">
        <f>VLOOKUP($C150, FanGraphs_Standings[[Abbreviation]:[2024 Year to Date G]], 2, FALSE)</f>
        <v>#N/A</v>
      </c>
      <c r="AD150" s="9" t="e">
        <f>VLOOKUP($E150, 'SP Per G'!$A$2:$D$1380, 3, FALSE)</f>
        <v>#N/A</v>
      </c>
      <c r="AE150" s="9" t="e">
        <f>VLOOKUP($E150, 'SP Per G'!$A$2:$D$1380, 4, FALSE)</f>
        <v>#N/A</v>
      </c>
      <c r="AF150" s="9" t="e">
        <f>VLOOKUP($E150, Individual_Pitching___Dashboard[], 18, FALSE)</f>
        <v>#N/A</v>
      </c>
      <c r="AG150" s="9" t="e">
        <f>VLOOKUP($E150, Individual_Pitching___Dashboard[], 20, FALSE)</f>
        <v>#N/A</v>
      </c>
      <c r="AH150" s="9" t="e">
        <f>VLOOKUP($E150, Individual_Pitching___Advanced[], 21,FALSE)</f>
        <v>#N/A</v>
      </c>
      <c r="AI150" s="9" t="e">
        <f>VLOOKUP($C150, 'Team Per G'!$A$2:$G$31, 7, FALSE)</f>
        <v>#N/A</v>
      </c>
      <c r="AJ150" s="9" t="e">
        <f>VLOOKUP($C150, 'FanGraphs - Team WAR Projected'!$B$2:$E$31, 3, FALSE)/162</f>
        <v>#N/A</v>
      </c>
      <c r="AK150" s="9" t="e">
        <f>VLOOKUP($C150, Team_Pitching___Advanced[[Team]:[xFIP]], 19,FALSE)</f>
        <v>#N/A</v>
      </c>
      <c r="AL150" s="9" t="e">
        <f>VLOOKUP($C150, Team_Pitching___Advanced[], 20, FALSE)</f>
        <v>#N/A</v>
      </c>
      <c r="AM150" s="9" t="e">
        <f>VLOOKUP($C150, Team_Batting___Dashboard[[Team]:[wOBA]], 16, FALSE)</f>
        <v>#N/A</v>
      </c>
      <c r="AN150" s="9" t="e">
        <f>VLOOKUP($C150, Team_Batting___Advanced[[Team]:[OPS]], 9, FALSE)</f>
        <v>#N/A</v>
      </c>
      <c r="AO150" s="9" t="e">
        <f>VLOOKUP($C150, Team_Batting___Advanced[], 19, FALSE)</f>
        <v>#N/A</v>
      </c>
      <c r="AP150" s="9" t="e">
        <f>VLOOKUP($C150, 'Team Per G'!$A$2:$G$31, 3, FALSE)</f>
        <v>#N/A</v>
      </c>
      <c r="AQ150" s="9" t="e">
        <f>VLOOKUP($C150, 'Team Per G'!$A$2:$G$31, 5, FALSE)</f>
        <v>#N/A</v>
      </c>
      <c r="AR150" s="9" t="e">
        <f>VLOOKUP($C150, 'Team Per G'!$A$2:$G$31, 4, FALSE)</f>
        <v>#N/A</v>
      </c>
      <c r="AS150" s="9" t="e">
        <f>VLOOKUP($C150, Team_Batting___Dashboard[], 22, FALSE)/$AC150</f>
        <v>#N/A</v>
      </c>
      <c r="AT150" s="9" t="e">
        <f>VLOOKUP($C150, 'FanGraphs - Team WAR Projected'!$B$2:$E$31, 4, FALSE)/162</f>
        <v>#N/A</v>
      </c>
      <c r="AU150" s="9" t="e">
        <f>VLOOKUP($C150, FanGraphs_Standings[[Abbreviation]:[2024 Year to Date RS/G]], 6, FALSE)/$AC150</f>
        <v>#N/A</v>
      </c>
      <c r="AV150" s="9" t="e">
        <f>VLOOKUP($C150, FanGraphs_Standings[[Abbreviation]:[2024 Projected Full Season RDif]], 19, FALSE)/162</f>
        <v>#N/A</v>
      </c>
      <c r="AW150" s="9" t="e">
        <f>VLOOKUP($C150, FanGraphs_Standings[[Abbreviation]:[2024 Projected Full Season RDif]], 5, FALSE)</f>
        <v>#N/A</v>
      </c>
      <c r="AX150" s="9" t="e">
        <f>VLOOKUP($C150, FanGraphs_Standings[[Abbreviation]:[2024 Projected Full Season W%]], 18, FALSE)</f>
        <v>#N/A</v>
      </c>
      <c r="AY150" s="9" t="e">
        <f>VLOOKUP($C150, 'Home Field Adv'!$A$2:$K$31, 11, FALSE)</f>
        <v>#N/A</v>
      </c>
      <c r="BB150" s="5" t="str">
        <f t="shared" si="7"/>
        <v/>
      </c>
      <c r="BC150" s="5" t="str">
        <f t="shared" si="8"/>
        <v/>
      </c>
      <c r="BD150" s="5" t="str">
        <f t="shared" si="9"/>
        <v/>
      </c>
    </row>
    <row r="151" spans="6:56" x14ac:dyDescent="0.45">
      <c r="F151" s="9" t="e">
        <f>VLOOKUP($B151, FanGraphs_Standings[[Abbreviation]:[2024 Year to Date G]], 2, FALSE)</f>
        <v>#N/A</v>
      </c>
      <c r="G151" s="9" t="e">
        <f>IF(ISERR(VLOOKUP($D151, 'SP Per G'!$A$2:$D$1380, 3, FALSE)), L151, VLOOKUP($D151, 'SP Per G'!$A$2:$D$1380, 3, FALSE))</f>
        <v>#N/A</v>
      </c>
      <c r="H151" s="9" t="e">
        <f>VLOOKUP($D151, 'SP Per G'!$A$2:$D$1380, 4, FALSE)</f>
        <v>#N/A</v>
      </c>
      <c r="I151" s="9" t="e">
        <f>VLOOKUP($D151, Individual_Pitching___Dashboard[], 18, FALSE)</f>
        <v>#N/A</v>
      </c>
      <c r="J151" s="9" t="e">
        <f>VLOOKUP($D151, Individual_Pitching___Dashboard[], 20, FALSE)</f>
        <v>#N/A</v>
      </c>
      <c r="K151" s="9" t="e">
        <f>VLOOKUP($D151, Individual_Pitching___Advanced[], 21,FALSE)</f>
        <v>#N/A</v>
      </c>
      <c r="L151" s="9" t="e">
        <f>VLOOKUP($B151, 'Team Per G'!$A$2:$G$31, 7, FALSE)</f>
        <v>#N/A</v>
      </c>
      <c r="M151" s="9" t="e">
        <f>VLOOKUP($B151, 'FanGraphs - Team WAR Projected'!$B$2:$E$31, 3, FALSE)/162</f>
        <v>#N/A</v>
      </c>
      <c r="N151" s="9" t="e">
        <f>VLOOKUP($B151, Team_Pitching___Advanced[[Team]:[xFIP]], 19,FALSE)</f>
        <v>#N/A</v>
      </c>
      <c r="O151" s="9" t="e">
        <f>VLOOKUP($B151, Team_Pitching___Advanced[], 20, FALSE)</f>
        <v>#N/A</v>
      </c>
      <c r="P151" s="9" t="e">
        <f>VLOOKUP($B151, Team_Batting___Dashboard[[Team]:[wOBA]], 16, FALSE)</f>
        <v>#N/A</v>
      </c>
      <c r="Q151" s="9" t="e">
        <f>VLOOKUP($B151, Team_Batting___Advanced[[Team]:[OPS]], 9, FALSE)</f>
        <v>#N/A</v>
      </c>
      <c r="R151" s="9" t="e">
        <f>VLOOKUP($B151, Team_Batting___Advanced[], 19, FALSE)</f>
        <v>#N/A</v>
      </c>
      <c r="S151" s="9" t="e">
        <f>VLOOKUP($B151, 'Team Per G'!$A$2:$G$31, 3, FALSE)</f>
        <v>#N/A</v>
      </c>
      <c r="T151" s="9" t="e">
        <f>VLOOKUP($B151, 'Team Per G'!$A$2:$G$31, 5, FALSE)</f>
        <v>#N/A</v>
      </c>
      <c r="U151" s="9" t="e">
        <f>VLOOKUP($B151, 'Team Per G'!$A$2:$G$31, 4, FALSE)</f>
        <v>#N/A</v>
      </c>
      <c r="V151" s="9" t="e">
        <f>VLOOKUP($B151, Team_Batting___Dashboard[], 22, FALSE)/$F151</f>
        <v>#N/A</v>
      </c>
      <c r="W151" s="9" t="e">
        <f>VLOOKUP($B151, 'FanGraphs - Team WAR Projected'!$B$2:$E$31, 4, FALSE)/162</f>
        <v>#N/A</v>
      </c>
      <c r="X151" s="9" t="e">
        <f>VLOOKUP($B151, FanGraphs_Standings[[Abbreviation]:[2024 Year to Date RS/G]], 6, FALSE)/$F151</f>
        <v>#N/A</v>
      </c>
      <c r="Y151" s="9" t="e">
        <f>VLOOKUP($B151, FanGraphs_Standings[[Abbreviation]:[2024 Projected Full Season RDif]], 19, FALSE)/162</f>
        <v>#N/A</v>
      </c>
      <c r="Z151" s="9" t="e">
        <f>VLOOKUP($B151, FanGraphs_Standings[[Abbreviation]:[2024 Projected Full Season RDif]], 5, FALSE)</f>
        <v>#N/A</v>
      </c>
      <c r="AA151" s="9" t="e">
        <f>VLOOKUP($B151, FanGraphs_Standings[[Abbreviation]:[2024 Projected Full Season W%]], 18, FALSE)</f>
        <v>#N/A</v>
      </c>
      <c r="AB151" s="9" t="e">
        <f>VLOOKUP($B151, 'Home Field Adv'!$A$2:$I$31, 9, FALSE)</f>
        <v>#N/A</v>
      </c>
      <c r="AC151" s="9" t="e">
        <f>VLOOKUP($C151, FanGraphs_Standings[[Abbreviation]:[2024 Year to Date G]], 2, FALSE)</f>
        <v>#N/A</v>
      </c>
      <c r="AD151" s="9" t="e">
        <f>VLOOKUP($E151, 'SP Per G'!$A$2:$D$1380, 3, FALSE)</f>
        <v>#N/A</v>
      </c>
      <c r="AE151" s="9" t="e">
        <f>VLOOKUP($E151, 'SP Per G'!$A$2:$D$1380, 4, FALSE)</f>
        <v>#N/A</v>
      </c>
      <c r="AF151" s="9" t="e">
        <f>VLOOKUP($E151, Individual_Pitching___Dashboard[], 18, FALSE)</f>
        <v>#N/A</v>
      </c>
      <c r="AG151" s="9" t="e">
        <f>VLOOKUP($E151, Individual_Pitching___Dashboard[], 20, FALSE)</f>
        <v>#N/A</v>
      </c>
      <c r="AH151" s="9" t="e">
        <f>VLOOKUP($E151, Individual_Pitching___Advanced[], 21,FALSE)</f>
        <v>#N/A</v>
      </c>
      <c r="AI151" s="9" t="e">
        <f>VLOOKUP($C151, 'Team Per G'!$A$2:$G$31, 7, FALSE)</f>
        <v>#N/A</v>
      </c>
      <c r="AJ151" s="9" t="e">
        <f>VLOOKUP($C151, 'FanGraphs - Team WAR Projected'!$B$2:$E$31, 3, FALSE)/162</f>
        <v>#N/A</v>
      </c>
      <c r="AK151" s="9" t="e">
        <f>VLOOKUP($C151, Team_Pitching___Advanced[[Team]:[xFIP]], 19,FALSE)</f>
        <v>#N/A</v>
      </c>
      <c r="AL151" s="9" t="e">
        <f>VLOOKUP($C151, Team_Pitching___Advanced[], 20, FALSE)</f>
        <v>#N/A</v>
      </c>
      <c r="AM151" s="9" t="e">
        <f>VLOOKUP($C151, Team_Batting___Dashboard[[Team]:[wOBA]], 16, FALSE)</f>
        <v>#N/A</v>
      </c>
      <c r="AN151" s="9" t="e">
        <f>VLOOKUP($C151, Team_Batting___Advanced[[Team]:[OPS]], 9, FALSE)</f>
        <v>#N/A</v>
      </c>
      <c r="AO151" s="9" t="e">
        <f>VLOOKUP($C151, Team_Batting___Advanced[], 19, FALSE)</f>
        <v>#N/A</v>
      </c>
      <c r="AP151" s="9" t="e">
        <f>VLOOKUP($C151, 'Team Per G'!$A$2:$G$31, 3, FALSE)</f>
        <v>#N/A</v>
      </c>
      <c r="AQ151" s="9" t="e">
        <f>VLOOKUP($C151, 'Team Per G'!$A$2:$G$31, 5, FALSE)</f>
        <v>#N/A</v>
      </c>
      <c r="AR151" s="9" t="e">
        <f>VLOOKUP($C151, 'Team Per G'!$A$2:$G$31, 4, FALSE)</f>
        <v>#N/A</v>
      </c>
      <c r="AS151" s="9" t="e">
        <f>VLOOKUP($C151, Team_Batting___Dashboard[], 22, FALSE)/$AC151</f>
        <v>#N/A</v>
      </c>
      <c r="AT151" s="9" t="e">
        <f>VLOOKUP($C151, 'FanGraphs - Team WAR Projected'!$B$2:$E$31, 4, FALSE)/162</f>
        <v>#N/A</v>
      </c>
      <c r="AU151" s="9" t="e">
        <f>VLOOKUP($C151, FanGraphs_Standings[[Abbreviation]:[2024 Year to Date RS/G]], 6, FALSE)/$AC151</f>
        <v>#N/A</v>
      </c>
      <c r="AV151" s="9" t="e">
        <f>VLOOKUP($C151, FanGraphs_Standings[[Abbreviation]:[2024 Projected Full Season RDif]], 19, FALSE)/162</f>
        <v>#N/A</v>
      </c>
      <c r="AW151" s="9" t="e">
        <f>VLOOKUP($C151, FanGraphs_Standings[[Abbreviation]:[2024 Projected Full Season RDif]], 5, FALSE)</f>
        <v>#N/A</v>
      </c>
      <c r="AX151" s="9" t="e">
        <f>VLOOKUP($C151, FanGraphs_Standings[[Abbreviation]:[2024 Projected Full Season W%]], 18, FALSE)</f>
        <v>#N/A</v>
      </c>
      <c r="AY151" s="9" t="e">
        <f>VLOOKUP($C151, 'Home Field Adv'!$A$2:$K$31, 11, FALSE)</f>
        <v>#N/A</v>
      </c>
      <c r="BB151" s="5" t="str">
        <f t="shared" si="7"/>
        <v/>
      </c>
      <c r="BC151" s="5" t="str">
        <f t="shared" si="8"/>
        <v/>
      </c>
      <c r="BD151" s="5" t="str">
        <f t="shared" si="9"/>
        <v/>
      </c>
    </row>
    <row r="152" spans="6:56" x14ac:dyDescent="0.45">
      <c r="F152" s="9" t="e">
        <f>VLOOKUP($B152, FanGraphs_Standings[[Abbreviation]:[2024 Year to Date G]], 2, FALSE)</f>
        <v>#N/A</v>
      </c>
      <c r="G152" s="9" t="e">
        <f>IF(ISERR(VLOOKUP($D152, 'SP Per G'!$A$2:$D$1380, 3, FALSE)), L152, VLOOKUP($D152, 'SP Per G'!$A$2:$D$1380, 3, FALSE))</f>
        <v>#N/A</v>
      </c>
      <c r="H152" s="9" t="e">
        <f>VLOOKUP($D152, 'SP Per G'!$A$2:$D$1380, 4, FALSE)</f>
        <v>#N/A</v>
      </c>
      <c r="I152" s="9" t="e">
        <f>VLOOKUP($D152, Individual_Pitching___Dashboard[], 18, FALSE)</f>
        <v>#N/A</v>
      </c>
      <c r="J152" s="9" t="e">
        <f>VLOOKUP($D152, Individual_Pitching___Dashboard[], 20, FALSE)</f>
        <v>#N/A</v>
      </c>
      <c r="K152" s="9" t="e">
        <f>VLOOKUP($D152, Individual_Pitching___Advanced[], 21,FALSE)</f>
        <v>#N/A</v>
      </c>
      <c r="L152" s="9" t="e">
        <f>VLOOKUP($B152, 'Team Per G'!$A$2:$G$31, 7, FALSE)</f>
        <v>#N/A</v>
      </c>
      <c r="M152" s="9" t="e">
        <f>VLOOKUP($B152, 'FanGraphs - Team WAR Projected'!$B$2:$E$31, 3, FALSE)/162</f>
        <v>#N/A</v>
      </c>
      <c r="N152" s="9" t="e">
        <f>VLOOKUP($B152, Team_Pitching___Advanced[[Team]:[xFIP]], 19,FALSE)</f>
        <v>#N/A</v>
      </c>
      <c r="O152" s="9" t="e">
        <f>VLOOKUP($B152, Team_Pitching___Advanced[], 20, FALSE)</f>
        <v>#N/A</v>
      </c>
      <c r="P152" s="9" t="e">
        <f>VLOOKUP($B152, Team_Batting___Dashboard[[Team]:[wOBA]], 16, FALSE)</f>
        <v>#N/A</v>
      </c>
      <c r="Q152" s="9" t="e">
        <f>VLOOKUP($B152, Team_Batting___Advanced[[Team]:[OPS]], 9, FALSE)</f>
        <v>#N/A</v>
      </c>
      <c r="R152" s="9" t="e">
        <f>VLOOKUP($B152, Team_Batting___Advanced[], 19, FALSE)</f>
        <v>#N/A</v>
      </c>
      <c r="S152" s="9" t="e">
        <f>VLOOKUP($B152, 'Team Per G'!$A$2:$G$31, 3, FALSE)</f>
        <v>#N/A</v>
      </c>
      <c r="T152" s="9" t="e">
        <f>VLOOKUP($B152, 'Team Per G'!$A$2:$G$31, 5, FALSE)</f>
        <v>#N/A</v>
      </c>
      <c r="U152" s="9" t="e">
        <f>VLOOKUP($B152, 'Team Per G'!$A$2:$G$31, 4, FALSE)</f>
        <v>#N/A</v>
      </c>
      <c r="V152" s="9" t="e">
        <f>VLOOKUP($B152, Team_Batting___Dashboard[], 22, FALSE)/$F152</f>
        <v>#N/A</v>
      </c>
      <c r="W152" s="9" t="e">
        <f>VLOOKUP($B152, 'FanGraphs - Team WAR Projected'!$B$2:$E$31, 4, FALSE)/162</f>
        <v>#N/A</v>
      </c>
      <c r="X152" s="9" t="e">
        <f>VLOOKUP($B152, FanGraphs_Standings[[Abbreviation]:[2024 Year to Date RS/G]], 6, FALSE)/$F152</f>
        <v>#N/A</v>
      </c>
      <c r="Y152" s="9" t="e">
        <f>VLOOKUP($B152, FanGraphs_Standings[[Abbreviation]:[2024 Projected Full Season RDif]], 19, FALSE)/162</f>
        <v>#N/A</v>
      </c>
      <c r="Z152" s="9" t="e">
        <f>VLOOKUP($B152, FanGraphs_Standings[[Abbreviation]:[2024 Projected Full Season RDif]], 5, FALSE)</f>
        <v>#N/A</v>
      </c>
      <c r="AA152" s="9" t="e">
        <f>VLOOKUP($B152, FanGraphs_Standings[[Abbreviation]:[2024 Projected Full Season W%]], 18, FALSE)</f>
        <v>#N/A</v>
      </c>
      <c r="AB152" s="9" t="e">
        <f>VLOOKUP($B152, 'Home Field Adv'!$A$2:$I$31, 9, FALSE)</f>
        <v>#N/A</v>
      </c>
      <c r="AC152" s="9" t="e">
        <f>VLOOKUP($C152, FanGraphs_Standings[[Abbreviation]:[2024 Year to Date G]], 2, FALSE)</f>
        <v>#N/A</v>
      </c>
      <c r="AD152" s="9" t="e">
        <f>VLOOKUP($E152, 'SP Per G'!$A$2:$D$1380, 3, FALSE)</f>
        <v>#N/A</v>
      </c>
      <c r="AE152" s="9" t="e">
        <f>VLOOKUP($E152, 'SP Per G'!$A$2:$D$1380, 4, FALSE)</f>
        <v>#N/A</v>
      </c>
      <c r="AF152" s="9" t="e">
        <f>VLOOKUP($E152, Individual_Pitching___Dashboard[], 18, FALSE)</f>
        <v>#N/A</v>
      </c>
      <c r="AG152" s="9" t="e">
        <f>VLOOKUP($E152, Individual_Pitching___Dashboard[], 20, FALSE)</f>
        <v>#N/A</v>
      </c>
      <c r="AH152" s="9" t="e">
        <f>VLOOKUP($E152, Individual_Pitching___Advanced[], 21,FALSE)</f>
        <v>#N/A</v>
      </c>
      <c r="AI152" s="9" t="e">
        <f>VLOOKUP($C152, 'Team Per G'!$A$2:$G$31, 7, FALSE)</f>
        <v>#N/A</v>
      </c>
      <c r="AJ152" s="9" t="e">
        <f>VLOOKUP($C152, 'FanGraphs - Team WAR Projected'!$B$2:$E$31, 3, FALSE)/162</f>
        <v>#N/A</v>
      </c>
      <c r="AK152" s="9" t="e">
        <f>VLOOKUP($C152, Team_Pitching___Advanced[[Team]:[xFIP]], 19,FALSE)</f>
        <v>#N/A</v>
      </c>
      <c r="AL152" s="9" t="e">
        <f>VLOOKUP($C152, Team_Pitching___Advanced[], 20, FALSE)</f>
        <v>#N/A</v>
      </c>
      <c r="AM152" s="9" t="e">
        <f>VLOOKUP($C152, Team_Batting___Dashboard[[Team]:[wOBA]], 16, FALSE)</f>
        <v>#N/A</v>
      </c>
      <c r="AN152" s="9" t="e">
        <f>VLOOKUP($C152, Team_Batting___Advanced[[Team]:[OPS]], 9, FALSE)</f>
        <v>#N/A</v>
      </c>
      <c r="AO152" s="9" t="e">
        <f>VLOOKUP($C152, Team_Batting___Advanced[], 19, FALSE)</f>
        <v>#N/A</v>
      </c>
      <c r="AP152" s="9" t="e">
        <f>VLOOKUP($C152, 'Team Per G'!$A$2:$G$31, 3, FALSE)</f>
        <v>#N/A</v>
      </c>
      <c r="AQ152" s="9" t="e">
        <f>VLOOKUP($C152, 'Team Per G'!$A$2:$G$31, 5, FALSE)</f>
        <v>#N/A</v>
      </c>
      <c r="AR152" s="9" t="e">
        <f>VLOOKUP($C152, 'Team Per G'!$A$2:$G$31, 4, FALSE)</f>
        <v>#N/A</v>
      </c>
      <c r="AS152" s="9" t="e">
        <f>VLOOKUP($C152, Team_Batting___Dashboard[], 22, FALSE)/$AC152</f>
        <v>#N/A</v>
      </c>
      <c r="AT152" s="9" t="e">
        <f>VLOOKUP($C152, 'FanGraphs - Team WAR Projected'!$B$2:$E$31, 4, FALSE)/162</f>
        <v>#N/A</v>
      </c>
      <c r="AU152" s="9" t="e">
        <f>VLOOKUP($C152, FanGraphs_Standings[[Abbreviation]:[2024 Year to Date RS/G]], 6, FALSE)/$AC152</f>
        <v>#N/A</v>
      </c>
      <c r="AV152" s="9" t="e">
        <f>VLOOKUP($C152, FanGraphs_Standings[[Abbreviation]:[2024 Projected Full Season RDif]], 19, FALSE)/162</f>
        <v>#N/A</v>
      </c>
      <c r="AW152" s="9" t="e">
        <f>VLOOKUP($C152, FanGraphs_Standings[[Abbreviation]:[2024 Projected Full Season RDif]], 5, FALSE)</f>
        <v>#N/A</v>
      </c>
      <c r="AX152" s="9" t="e">
        <f>VLOOKUP($C152, FanGraphs_Standings[[Abbreviation]:[2024 Projected Full Season W%]], 18, FALSE)</f>
        <v>#N/A</v>
      </c>
      <c r="AY152" s="9" t="e">
        <f>VLOOKUP($C152, 'Home Field Adv'!$A$2:$K$31, 11, FALSE)</f>
        <v>#N/A</v>
      </c>
      <c r="BB152" s="5" t="str">
        <f t="shared" si="7"/>
        <v/>
      </c>
      <c r="BC152" s="5" t="str">
        <f t="shared" si="8"/>
        <v/>
      </c>
      <c r="BD152" s="5" t="str">
        <f t="shared" si="9"/>
        <v/>
      </c>
    </row>
    <row r="153" spans="6:56" x14ac:dyDescent="0.45">
      <c r="F153" s="9" t="e">
        <f>VLOOKUP($B153, FanGraphs_Standings[[Abbreviation]:[2024 Year to Date G]], 2, FALSE)</f>
        <v>#N/A</v>
      </c>
      <c r="G153" s="9" t="e">
        <f>IF(ISERR(VLOOKUP($D153, 'SP Per G'!$A$2:$D$1380, 3, FALSE)), L153, VLOOKUP($D153, 'SP Per G'!$A$2:$D$1380, 3, FALSE))</f>
        <v>#N/A</v>
      </c>
      <c r="H153" s="9" t="e">
        <f>VLOOKUP($D153, 'SP Per G'!$A$2:$D$1380, 4, FALSE)</f>
        <v>#N/A</v>
      </c>
      <c r="I153" s="9" t="e">
        <f>VLOOKUP($D153, Individual_Pitching___Dashboard[], 18, FALSE)</f>
        <v>#N/A</v>
      </c>
      <c r="J153" s="9" t="e">
        <f>VLOOKUP($D153, Individual_Pitching___Dashboard[], 20, FALSE)</f>
        <v>#N/A</v>
      </c>
      <c r="K153" s="9" t="e">
        <f>VLOOKUP($D153, Individual_Pitching___Advanced[], 21,FALSE)</f>
        <v>#N/A</v>
      </c>
      <c r="L153" s="9" t="e">
        <f>VLOOKUP($B153, 'Team Per G'!$A$2:$G$31, 7, FALSE)</f>
        <v>#N/A</v>
      </c>
      <c r="M153" s="9" t="e">
        <f>VLOOKUP($B153, 'FanGraphs - Team WAR Projected'!$B$2:$E$31, 3, FALSE)/162</f>
        <v>#N/A</v>
      </c>
      <c r="N153" s="9" t="e">
        <f>VLOOKUP($B153, Team_Pitching___Advanced[[Team]:[xFIP]], 19,FALSE)</f>
        <v>#N/A</v>
      </c>
      <c r="O153" s="9" t="e">
        <f>VLOOKUP($B153, Team_Pitching___Advanced[], 20, FALSE)</f>
        <v>#N/A</v>
      </c>
      <c r="P153" s="9" t="e">
        <f>VLOOKUP($B153, Team_Batting___Dashboard[[Team]:[wOBA]], 16, FALSE)</f>
        <v>#N/A</v>
      </c>
      <c r="Q153" s="9" t="e">
        <f>VLOOKUP($B153, Team_Batting___Advanced[[Team]:[OPS]], 9, FALSE)</f>
        <v>#N/A</v>
      </c>
      <c r="R153" s="9" t="e">
        <f>VLOOKUP($B153, Team_Batting___Advanced[], 19, FALSE)</f>
        <v>#N/A</v>
      </c>
      <c r="S153" s="9" t="e">
        <f>VLOOKUP($B153, 'Team Per G'!$A$2:$G$31, 3, FALSE)</f>
        <v>#N/A</v>
      </c>
      <c r="T153" s="9" t="e">
        <f>VLOOKUP($B153, 'Team Per G'!$A$2:$G$31, 5, FALSE)</f>
        <v>#N/A</v>
      </c>
      <c r="U153" s="9" t="e">
        <f>VLOOKUP($B153, 'Team Per G'!$A$2:$G$31, 4, FALSE)</f>
        <v>#N/A</v>
      </c>
      <c r="V153" s="9" t="e">
        <f>VLOOKUP($B153, Team_Batting___Dashboard[], 22, FALSE)/$F153</f>
        <v>#N/A</v>
      </c>
      <c r="W153" s="9" t="e">
        <f>VLOOKUP($B153, 'FanGraphs - Team WAR Projected'!$B$2:$E$31, 4, FALSE)/162</f>
        <v>#N/A</v>
      </c>
      <c r="X153" s="9" t="e">
        <f>VLOOKUP($B153, FanGraphs_Standings[[Abbreviation]:[2024 Year to Date RS/G]], 6, FALSE)/$F153</f>
        <v>#N/A</v>
      </c>
      <c r="Y153" s="9" t="e">
        <f>VLOOKUP($B153, FanGraphs_Standings[[Abbreviation]:[2024 Projected Full Season RDif]], 19, FALSE)/162</f>
        <v>#N/A</v>
      </c>
      <c r="Z153" s="9" t="e">
        <f>VLOOKUP($B153, FanGraphs_Standings[[Abbreviation]:[2024 Projected Full Season RDif]], 5, FALSE)</f>
        <v>#N/A</v>
      </c>
      <c r="AA153" s="9" t="e">
        <f>VLOOKUP($B153, FanGraphs_Standings[[Abbreviation]:[2024 Projected Full Season W%]], 18, FALSE)</f>
        <v>#N/A</v>
      </c>
      <c r="AB153" s="9" t="e">
        <f>VLOOKUP($B153, 'Home Field Adv'!$A$2:$I$31, 9, FALSE)</f>
        <v>#N/A</v>
      </c>
      <c r="AC153" s="9" t="e">
        <f>VLOOKUP($C153, FanGraphs_Standings[[Abbreviation]:[2024 Year to Date G]], 2, FALSE)</f>
        <v>#N/A</v>
      </c>
      <c r="AD153" s="9" t="e">
        <f>VLOOKUP($E153, 'SP Per G'!$A$2:$D$1380, 3, FALSE)</f>
        <v>#N/A</v>
      </c>
      <c r="AE153" s="9" t="e">
        <f>VLOOKUP($E153, 'SP Per G'!$A$2:$D$1380, 4, FALSE)</f>
        <v>#N/A</v>
      </c>
      <c r="AF153" s="9" t="e">
        <f>VLOOKUP($E153, Individual_Pitching___Dashboard[], 18, FALSE)</f>
        <v>#N/A</v>
      </c>
      <c r="AG153" s="9" t="e">
        <f>VLOOKUP($E153, Individual_Pitching___Dashboard[], 20, FALSE)</f>
        <v>#N/A</v>
      </c>
      <c r="AH153" s="9" t="e">
        <f>VLOOKUP($E153, Individual_Pitching___Advanced[], 21,FALSE)</f>
        <v>#N/A</v>
      </c>
      <c r="AI153" s="9" t="e">
        <f>VLOOKUP($C153, 'Team Per G'!$A$2:$G$31, 7, FALSE)</f>
        <v>#N/A</v>
      </c>
      <c r="AJ153" s="9" t="e">
        <f>VLOOKUP($C153, 'FanGraphs - Team WAR Projected'!$B$2:$E$31, 3, FALSE)/162</f>
        <v>#N/A</v>
      </c>
      <c r="AK153" s="9" t="e">
        <f>VLOOKUP($C153, Team_Pitching___Advanced[[Team]:[xFIP]], 19,FALSE)</f>
        <v>#N/A</v>
      </c>
      <c r="AL153" s="9" t="e">
        <f>VLOOKUP($C153, Team_Pitching___Advanced[], 20, FALSE)</f>
        <v>#N/A</v>
      </c>
      <c r="AM153" s="9" t="e">
        <f>VLOOKUP($C153, Team_Batting___Dashboard[[Team]:[wOBA]], 16, FALSE)</f>
        <v>#N/A</v>
      </c>
      <c r="AN153" s="9" t="e">
        <f>VLOOKUP($C153, Team_Batting___Advanced[[Team]:[OPS]], 9, FALSE)</f>
        <v>#N/A</v>
      </c>
      <c r="AO153" s="9" t="e">
        <f>VLOOKUP($C153, Team_Batting___Advanced[], 19, FALSE)</f>
        <v>#N/A</v>
      </c>
      <c r="AP153" s="9" t="e">
        <f>VLOOKUP($C153, 'Team Per G'!$A$2:$G$31, 3, FALSE)</f>
        <v>#N/A</v>
      </c>
      <c r="AQ153" s="9" t="e">
        <f>VLOOKUP($C153, 'Team Per G'!$A$2:$G$31, 5, FALSE)</f>
        <v>#N/A</v>
      </c>
      <c r="AR153" s="9" t="e">
        <f>VLOOKUP($C153, 'Team Per G'!$A$2:$G$31, 4, FALSE)</f>
        <v>#N/A</v>
      </c>
      <c r="AS153" s="9" t="e">
        <f>VLOOKUP($C153, Team_Batting___Dashboard[], 22, FALSE)/$AC153</f>
        <v>#N/A</v>
      </c>
      <c r="AT153" s="9" t="e">
        <f>VLOOKUP($C153, 'FanGraphs - Team WAR Projected'!$B$2:$E$31, 4, FALSE)/162</f>
        <v>#N/A</v>
      </c>
      <c r="AU153" s="9" t="e">
        <f>VLOOKUP($C153, FanGraphs_Standings[[Abbreviation]:[2024 Year to Date RS/G]], 6, FALSE)/$AC153</f>
        <v>#N/A</v>
      </c>
      <c r="AV153" s="9" t="e">
        <f>VLOOKUP($C153, FanGraphs_Standings[[Abbreviation]:[2024 Projected Full Season RDif]], 19, FALSE)/162</f>
        <v>#N/A</v>
      </c>
      <c r="AW153" s="9" t="e">
        <f>VLOOKUP($C153, FanGraphs_Standings[[Abbreviation]:[2024 Projected Full Season RDif]], 5, FALSE)</f>
        <v>#N/A</v>
      </c>
      <c r="AX153" s="9" t="e">
        <f>VLOOKUP($C153, FanGraphs_Standings[[Abbreviation]:[2024 Projected Full Season W%]], 18, FALSE)</f>
        <v>#N/A</v>
      </c>
      <c r="AY153" s="9" t="e">
        <f>VLOOKUP($C153, 'Home Field Adv'!$A$2:$K$31, 11, FALSE)</f>
        <v>#N/A</v>
      </c>
      <c r="BB153" s="5" t="str">
        <f t="shared" si="7"/>
        <v/>
      </c>
      <c r="BC153" s="5" t="str">
        <f t="shared" si="8"/>
        <v/>
      </c>
      <c r="BD153" s="5" t="str">
        <f t="shared" si="9"/>
        <v/>
      </c>
    </row>
    <row r="154" spans="6:56" x14ac:dyDescent="0.45">
      <c r="F154" s="9" t="e">
        <f>VLOOKUP($B154, FanGraphs_Standings[[Abbreviation]:[2024 Year to Date G]], 2, FALSE)</f>
        <v>#N/A</v>
      </c>
      <c r="G154" s="9" t="e">
        <f>IF(ISERR(VLOOKUP($D154, 'SP Per G'!$A$2:$D$1380, 3, FALSE)), L154, VLOOKUP($D154, 'SP Per G'!$A$2:$D$1380, 3, FALSE))</f>
        <v>#N/A</v>
      </c>
      <c r="H154" s="9" t="e">
        <f>VLOOKUP($D154, 'SP Per G'!$A$2:$D$1380, 4, FALSE)</f>
        <v>#N/A</v>
      </c>
      <c r="I154" s="9" t="e">
        <f>VLOOKUP($D154, Individual_Pitching___Dashboard[], 18, FALSE)</f>
        <v>#N/A</v>
      </c>
      <c r="J154" s="9" t="e">
        <f>VLOOKUP($D154, Individual_Pitching___Dashboard[], 20, FALSE)</f>
        <v>#N/A</v>
      </c>
      <c r="K154" s="9" t="e">
        <f>VLOOKUP($D154, Individual_Pitching___Advanced[], 21,FALSE)</f>
        <v>#N/A</v>
      </c>
      <c r="L154" s="9" t="e">
        <f>VLOOKUP($B154, 'Team Per G'!$A$2:$G$31, 7, FALSE)</f>
        <v>#N/A</v>
      </c>
      <c r="M154" s="9" t="e">
        <f>VLOOKUP($B154, 'FanGraphs - Team WAR Projected'!$B$2:$E$31, 3, FALSE)/162</f>
        <v>#N/A</v>
      </c>
      <c r="N154" s="9" t="e">
        <f>VLOOKUP($B154, Team_Pitching___Advanced[[Team]:[xFIP]], 19,FALSE)</f>
        <v>#N/A</v>
      </c>
      <c r="O154" s="9" t="e">
        <f>VLOOKUP($B154, Team_Pitching___Advanced[], 20, FALSE)</f>
        <v>#N/A</v>
      </c>
      <c r="P154" s="9" t="e">
        <f>VLOOKUP($B154, Team_Batting___Dashboard[[Team]:[wOBA]], 16, FALSE)</f>
        <v>#N/A</v>
      </c>
      <c r="Q154" s="9" t="e">
        <f>VLOOKUP($B154, Team_Batting___Advanced[[Team]:[OPS]], 9, FALSE)</f>
        <v>#N/A</v>
      </c>
      <c r="R154" s="9" t="e">
        <f>VLOOKUP($B154, Team_Batting___Advanced[], 19, FALSE)</f>
        <v>#N/A</v>
      </c>
      <c r="S154" s="9" t="e">
        <f>VLOOKUP($B154, 'Team Per G'!$A$2:$G$31, 3, FALSE)</f>
        <v>#N/A</v>
      </c>
      <c r="T154" s="9" t="e">
        <f>VLOOKUP($B154, 'Team Per G'!$A$2:$G$31, 5, FALSE)</f>
        <v>#N/A</v>
      </c>
      <c r="U154" s="9" t="e">
        <f>VLOOKUP($B154, 'Team Per G'!$A$2:$G$31, 4, FALSE)</f>
        <v>#N/A</v>
      </c>
      <c r="V154" s="9" t="e">
        <f>VLOOKUP($B154, Team_Batting___Dashboard[], 22, FALSE)/$F154</f>
        <v>#N/A</v>
      </c>
      <c r="W154" s="9" t="e">
        <f>VLOOKUP($B154, 'FanGraphs - Team WAR Projected'!$B$2:$E$31, 4, FALSE)/162</f>
        <v>#N/A</v>
      </c>
      <c r="X154" s="9" t="e">
        <f>VLOOKUP($B154, FanGraphs_Standings[[Abbreviation]:[2024 Year to Date RS/G]], 6, FALSE)/$F154</f>
        <v>#N/A</v>
      </c>
      <c r="Y154" s="9" t="e">
        <f>VLOOKUP($B154, FanGraphs_Standings[[Abbreviation]:[2024 Projected Full Season RDif]], 19, FALSE)/162</f>
        <v>#N/A</v>
      </c>
      <c r="Z154" s="9" t="e">
        <f>VLOOKUP($B154, FanGraphs_Standings[[Abbreviation]:[2024 Projected Full Season RDif]], 5, FALSE)</f>
        <v>#N/A</v>
      </c>
      <c r="AA154" s="9" t="e">
        <f>VLOOKUP($B154, FanGraphs_Standings[[Abbreviation]:[2024 Projected Full Season W%]], 18, FALSE)</f>
        <v>#N/A</v>
      </c>
      <c r="AB154" s="9" t="e">
        <f>VLOOKUP($B154, 'Home Field Adv'!$A$2:$I$31, 9, FALSE)</f>
        <v>#N/A</v>
      </c>
      <c r="AC154" s="9" t="e">
        <f>VLOOKUP($C154, FanGraphs_Standings[[Abbreviation]:[2024 Year to Date G]], 2, FALSE)</f>
        <v>#N/A</v>
      </c>
      <c r="AD154" s="9" t="e">
        <f>VLOOKUP($E154, 'SP Per G'!$A$2:$D$1380, 3, FALSE)</f>
        <v>#N/A</v>
      </c>
      <c r="AE154" s="9" t="e">
        <f>VLOOKUP($E154, 'SP Per G'!$A$2:$D$1380, 4, FALSE)</f>
        <v>#N/A</v>
      </c>
      <c r="AF154" s="9" t="e">
        <f>VLOOKUP($E154, Individual_Pitching___Dashboard[], 18, FALSE)</f>
        <v>#N/A</v>
      </c>
      <c r="AG154" s="9" t="e">
        <f>VLOOKUP($E154, Individual_Pitching___Dashboard[], 20, FALSE)</f>
        <v>#N/A</v>
      </c>
      <c r="AH154" s="9" t="e">
        <f>VLOOKUP($E154, Individual_Pitching___Advanced[], 21,FALSE)</f>
        <v>#N/A</v>
      </c>
      <c r="AI154" s="9" t="e">
        <f>VLOOKUP($C154, 'Team Per G'!$A$2:$G$31, 7, FALSE)</f>
        <v>#N/A</v>
      </c>
      <c r="AJ154" s="9" t="e">
        <f>VLOOKUP($C154, 'FanGraphs - Team WAR Projected'!$B$2:$E$31, 3, FALSE)/162</f>
        <v>#N/A</v>
      </c>
      <c r="AK154" s="9" t="e">
        <f>VLOOKUP($C154, Team_Pitching___Advanced[[Team]:[xFIP]], 19,FALSE)</f>
        <v>#N/A</v>
      </c>
      <c r="AL154" s="9" t="e">
        <f>VLOOKUP($C154, Team_Pitching___Advanced[], 20, FALSE)</f>
        <v>#N/A</v>
      </c>
      <c r="AM154" s="9" t="e">
        <f>VLOOKUP($C154, Team_Batting___Dashboard[[Team]:[wOBA]], 16, FALSE)</f>
        <v>#N/A</v>
      </c>
      <c r="AN154" s="9" t="e">
        <f>VLOOKUP($C154, Team_Batting___Advanced[[Team]:[OPS]], 9, FALSE)</f>
        <v>#N/A</v>
      </c>
      <c r="AO154" s="9" t="e">
        <f>VLOOKUP($C154, Team_Batting___Advanced[], 19, FALSE)</f>
        <v>#N/A</v>
      </c>
      <c r="AP154" s="9" t="e">
        <f>VLOOKUP($C154, 'Team Per G'!$A$2:$G$31, 3, FALSE)</f>
        <v>#N/A</v>
      </c>
      <c r="AQ154" s="9" t="e">
        <f>VLOOKUP($C154, 'Team Per G'!$A$2:$G$31, 5, FALSE)</f>
        <v>#N/A</v>
      </c>
      <c r="AR154" s="9" t="e">
        <f>VLOOKUP($C154, 'Team Per G'!$A$2:$G$31, 4, FALSE)</f>
        <v>#N/A</v>
      </c>
      <c r="AS154" s="9" t="e">
        <f>VLOOKUP($C154, Team_Batting___Dashboard[], 22, FALSE)/$AC154</f>
        <v>#N/A</v>
      </c>
      <c r="AT154" s="9" t="e">
        <f>VLOOKUP($C154, 'FanGraphs - Team WAR Projected'!$B$2:$E$31, 4, FALSE)/162</f>
        <v>#N/A</v>
      </c>
      <c r="AU154" s="9" t="e">
        <f>VLOOKUP($C154, FanGraphs_Standings[[Abbreviation]:[2024 Year to Date RS/G]], 6, FALSE)/$AC154</f>
        <v>#N/A</v>
      </c>
      <c r="AV154" s="9" t="e">
        <f>VLOOKUP($C154, FanGraphs_Standings[[Abbreviation]:[2024 Projected Full Season RDif]], 19, FALSE)/162</f>
        <v>#N/A</v>
      </c>
      <c r="AW154" s="9" t="e">
        <f>VLOOKUP($C154, FanGraphs_Standings[[Abbreviation]:[2024 Projected Full Season RDif]], 5, FALSE)</f>
        <v>#N/A</v>
      </c>
      <c r="AX154" s="9" t="e">
        <f>VLOOKUP($C154, FanGraphs_Standings[[Abbreviation]:[2024 Projected Full Season W%]], 18, FALSE)</f>
        <v>#N/A</v>
      </c>
      <c r="AY154" s="9" t="e">
        <f>VLOOKUP($C154, 'Home Field Adv'!$A$2:$K$31, 11, FALSE)</f>
        <v>#N/A</v>
      </c>
      <c r="BB154" s="5" t="str">
        <f t="shared" si="7"/>
        <v/>
      </c>
      <c r="BC154" s="5" t="str">
        <f t="shared" si="8"/>
        <v/>
      </c>
      <c r="BD154" s="5" t="str">
        <f t="shared" si="9"/>
        <v/>
      </c>
    </row>
    <row r="155" spans="6:56" x14ac:dyDescent="0.45">
      <c r="F155" s="9" t="e">
        <f>VLOOKUP($B155, FanGraphs_Standings[[Abbreviation]:[2024 Year to Date G]], 2, FALSE)</f>
        <v>#N/A</v>
      </c>
      <c r="G155" s="9" t="e">
        <f>IF(ISERR(VLOOKUP($D155, 'SP Per G'!$A$2:$D$1380, 3, FALSE)), L155, VLOOKUP($D155, 'SP Per G'!$A$2:$D$1380, 3, FALSE))</f>
        <v>#N/A</v>
      </c>
      <c r="H155" s="9" t="e">
        <f>VLOOKUP($D155, 'SP Per G'!$A$2:$D$1380, 4, FALSE)</f>
        <v>#N/A</v>
      </c>
      <c r="I155" s="9" t="e">
        <f>VLOOKUP($D155, Individual_Pitching___Dashboard[], 18, FALSE)</f>
        <v>#N/A</v>
      </c>
      <c r="J155" s="9" t="e">
        <f>VLOOKUP($D155, Individual_Pitching___Dashboard[], 20, FALSE)</f>
        <v>#N/A</v>
      </c>
      <c r="K155" s="9" t="e">
        <f>VLOOKUP($D155, Individual_Pitching___Advanced[], 21,FALSE)</f>
        <v>#N/A</v>
      </c>
      <c r="L155" s="9" t="e">
        <f>VLOOKUP($B155, 'Team Per G'!$A$2:$G$31, 7, FALSE)</f>
        <v>#N/A</v>
      </c>
      <c r="M155" s="9" t="e">
        <f>VLOOKUP($B155, 'FanGraphs - Team WAR Projected'!$B$2:$E$31, 3, FALSE)/162</f>
        <v>#N/A</v>
      </c>
      <c r="N155" s="9" t="e">
        <f>VLOOKUP($B155, Team_Pitching___Advanced[[Team]:[xFIP]], 19,FALSE)</f>
        <v>#N/A</v>
      </c>
      <c r="O155" s="9" t="e">
        <f>VLOOKUP($B155, Team_Pitching___Advanced[], 20, FALSE)</f>
        <v>#N/A</v>
      </c>
      <c r="P155" s="9" t="e">
        <f>VLOOKUP($B155, Team_Batting___Dashboard[[Team]:[wOBA]], 16, FALSE)</f>
        <v>#N/A</v>
      </c>
      <c r="Q155" s="9" t="e">
        <f>VLOOKUP($B155, Team_Batting___Advanced[[Team]:[OPS]], 9, FALSE)</f>
        <v>#N/A</v>
      </c>
      <c r="R155" s="9" t="e">
        <f>VLOOKUP($B155, Team_Batting___Advanced[], 19, FALSE)</f>
        <v>#N/A</v>
      </c>
      <c r="S155" s="9" t="e">
        <f>VLOOKUP($B155, 'Team Per G'!$A$2:$G$31, 3, FALSE)</f>
        <v>#N/A</v>
      </c>
      <c r="T155" s="9" t="e">
        <f>VLOOKUP($B155, 'Team Per G'!$A$2:$G$31, 5, FALSE)</f>
        <v>#N/A</v>
      </c>
      <c r="U155" s="9" t="e">
        <f>VLOOKUP($B155, 'Team Per G'!$A$2:$G$31, 4, FALSE)</f>
        <v>#N/A</v>
      </c>
      <c r="V155" s="9" t="e">
        <f>VLOOKUP($B155, Team_Batting___Dashboard[], 22, FALSE)/$F155</f>
        <v>#N/A</v>
      </c>
      <c r="W155" s="9" t="e">
        <f>VLOOKUP($B155, 'FanGraphs - Team WAR Projected'!$B$2:$E$31, 4, FALSE)/162</f>
        <v>#N/A</v>
      </c>
      <c r="X155" s="9" t="e">
        <f>VLOOKUP($B155, FanGraphs_Standings[[Abbreviation]:[2024 Year to Date RS/G]], 6, FALSE)/$F155</f>
        <v>#N/A</v>
      </c>
      <c r="Y155" s="9" t="e">
        <f>VLOOKUP($B155, FanGraphs_Standings[[Abbreviation]:[2024 Projected Full Season RDif]], 19, FALSE)/162</f>
        <v>#N/A</v>
      </c>
      <c r="Z155" s="9" t="e">
        <f>VLOOKUP($B155, FanGraphs_Standings[[Abbreviation]:[2024 Projected Full Season RDif]], 5, FALSE)</f>
        <v>#N/A</v>
      </c>
      <c r="AA155" s="9" t="e">
        <f>VLOOKUP($B155, FanGraphs_Standings[[Abbreviation]:[2024 Projected Full Season W%]], 18, FALSE)</f>
        <v>#N/A</v>
      </c>
      <c r="AB155" s="9" t="e">
        <f>VLOOKUP($B155, 'Home Field Adv'!$A$2:$I$31, 9, FALSE)</f>
        <v>#N/A</v>
      </c>
      <c r="AC155" s="9" t="e">
        <f>VLOOKUP($C155, FanGraphs_Standings[[Abbreviation]:[2024 Year to Date G]], 2, FALSE)</f>
        <v>#N/A</v>
      </c>
      <c r="AD155" s="9" t="e">
        <f>VLOOKUP($E155, 'SP Per G'!$A$2:$D$1380, 3, FALSE)</f>
        <v>#N/A</v>
      </c>
      <c r="AE155" s="9" t="e">
        <f>VLOOKUP($E155, 'SP Per G'!$A$2:$D$1380, 4, FALSE)</f>
        <v>#N/A</v>
      </c>
      <c r="AF155" s="9" t="e">
        <f>VLOOKUP($E155, Individual_Pitching___Dashboard[], 18, FALSE)</f>
        <v>#N/A</v>
      </c>
      <c r="AG155" s="9" t="e">
        <f>VLOOKUP($E155, Individual_Pitching___Dashboard[], 20, FALSE)</f>
        <v>#N/A</v>
      </c>
      <c r="AH155" s="9" t="e">
        <f>VLOOKUP($E155, Individual_Pitching___Advanced[], 21,FALSE)</f>
        <v>#N/A</v>
      </c>
      <c r="AI155" s="9" t="e">
        <f>VLOOKUP($C155, 'Team Per G'!$A$2:$G$31, 7, FALSE)</f>
        <v>#N/A</v>
      </c>
      <c r="AJ155" s="9" t="e">
        <f>VLOOKUP($C155, 'FanGraphs - Team WAR Projected'!$B$2:$E$31, 3, FALSE)/162</f>
        <v>#N/A</v>
      </c>
      <c r="AK155" s="9" t="e">
        <f>VLOOKUP($C155, Team_Pitching___Advanced[[Team]:[xFIP]], 19,FALSE)</f>
        <v>#N/A</v>
      </c>
      <c r="AL155" s="9" t="e">
        <f>VLOOKUP($C155, Team_Pitching___Advanced[], 20, FALSE)</f>
        <v>#N/A</v>
      </c>
      <c r="AM155" s="9" t="e">
        <f>VLOOKUP($C155, Team_Batting___Dashboard[[Team]:[wOBA]], 16, FALSE)</f>
        <v>#N/A</v>
      </c>
      <c r="AN155" s="9" t="e">
        <f>VLOOKUP($C155, Team_Batting___Advanced[[Team]:[OPS]], 9, FALSE)</f>
        <v>#N/A</v>
      </c>
      <c r="AO155" s="9" t="e">
        <f>VLOOKUP($C155, Team_Batting___Advanced[], 19, FALSE)</f>
        <v>#N/A</v>
      </c>
      <c r="AP155" s="9" t="e">
        <f>VLOOKUP($C155, 'Team Per G'!$A$2:$G$31, 3, FALSE)</f>
        <v>#N/A</v>
      </c>
      <c r="AQ155" s="9" t="e">
        <f>VLOOKUP($C155, 'Team Per G'!$A$2:$G$31, 5, FALSE)</f>
        <v>#N/A</v>
      </c>
      <c r="AR155" s="9" t="e">
        <f>VLOOKUP($C155, 'Team Per G'!$A$2:$G$31, 4, FALSE)</f>
        <v>#N/A</v>
      </c>
      <c r="AS155" s="9" t="e">
        <f>VLOOKUP($C155, Team_Batting___Dashboard[], 22, FALSE)/$AC155</f>
        <v>#N/A</v>
      </c>
      <c r="AT155" s="9" t="e">
        <f>VLOOKUP($C155, 'FanGraphs - Team WAR Projected'!$B$2:$E$31, 4, FALSE)/162</f>
        <v>#N/A</v>
      </c>
      <c r="AU155" s="9" t="e">
        <f>VLOOKUP($C155, FanGraphs_Standings[[Abbreviation]:[2024 Year to Date RS/G]], 6, FALSE)/$AC155</f>
        <v>#N/A</v>
      </c>
      <c r="AV155" s="9" t="e">
        <f>VLOOKUP($C155, FanGraphs_Standings[[Abbreviation]:[2024 Projected Full Season RDif]], 19, FALSE)/162</f>
        <v>#N/A</v>
      </c>
      <c r="AW155" s="9" t="e">
        <f>VLOOKUP($C155, FanGraphs_Standings[[Abbreviation]:[2024 Projected Full Season RDif]], 5, FALSE)</f>
        <v>#N/A</v>
      </c>
      <c r="AX155" s="9" t="e">
        <f>VLOOKUP($C155, FanGraphs_Standings[[Abbreviation]:[2024 Projected Full Season W%]], 18, FALSE)</f>
        <v>#N/A</v>
      </c>
      <c r="AY155" s="9" t="e">
        <f>VLOOKUP($C155, 'Home Field Adv'!$A$2:$K$31, 11, FALSE)</f>
        <v>#N/A</v>
      </c>
      <c r="BB155" s="5" t="str">
        <f t="shared" si="7"/>
        <v/>
      </c>
      <c r="BC155" s="5" t="str">
        <f t="shared" si="8"/>
        <v/>
      </c>
      <c r="BD155" s="5" t="str">
        <f t="shared" si="9"/>
        <v/>
      </c>
    </row>
    <row r="156" spans="6:56" x14ac:dyDescent="0.45">
      <c r="F156" s="9" t="e">
        <f>VLOOKUP($B156, FanGraphs_Standings[[Abbreviation]:[2024 Year to Date G]], 2, FALSE)</f>
        <v>#N/A</v>
      </c>
      <c r="G156" s="9" t="e">
        <f>IF(ISERR(VLOOKUP($D156, 'SP Per G'!$A$2:$D$1380, 3, FALSE)), L156, VLOOKUP($D156, 'SP Per G'!$A$2:$D$1380, 3, FALSE))</f>
        <v>#N/A</v>
      </c>
      <c r="H156" s="9" t="e">
        <f>VLOOKUP($D156, 'SP Per G'!$A$2:$D$1380, 4, FALSE)</f>
        <v>#N/A</v>
      </c>
      <c r="I156" s="9" t="e">
        <f>VLOOKUP($D156, Individual_Pitching___Dashboard[], 18, FALSE)</f>
        <v>#N/A</v>
      </c>
      <c r="J156" s="9" t="e">
        <f>VLOOKUP($D156, Individual_Pitching___Dashboard[], 20, FALSE)</f>
        <v>#N/A</v>
      </c>
      <c r="K156" s="9" t="e">
        <f>VLOOKUP($D156, Individual_Pitching___Advanced[], 21,FALSE)</f>
        <v>#N/A</v>
      </c>
      <c r="L156" s="9" t="e">
        <f>VLOOKUP($B156, 'Team Per G'!$A$2:$G$31, 7, FALSE)</f>
        <v>#N/A</v>
      </c>
      <c r="M156" s="9" t="e">
        <f>VLOOKUP($B156, 'FanGraphs - Team WAR Projected'!$B$2:$E$31, 3, FALSE)/162</f>
        <v>#N/A</v>
      </c>
      <c r="N156" s="9" t="e">
        <f>VLOOKUP($B156, Team_Pitching___Advanced[[Team]:[xFIP]], 19,FALSE)</f>
        <v>#N/A</v>
      </c>
      <c r="O156" s="9" t="e">
        <f>VLOOKUP($B156, Team_Pitching___Advanced[], 20, FALSE)</f>
        <v>#N/A</v>
      </c>
      <c r="P156" s="9" t="e">
        <f>VLOOKUP($B156, Team_Batting___Dashboard[[Team]:[wOBA]], 16, FALSE)</f>
        <v>#N/A</v>
      </c>
      <c r="Q156" s="9" t="e">
        <f>VLOOKUP($B156, Team_Batting___Advanced[[Team]:[OPS]], 9, FALSE)</f>
        <v>#N/A</v>
      </c>
      <c r="R156" s="9" t="e">
        <f>VLOOKUP($B156, Team_Batting___Advanced[], 19, FALSE)</f>
        <v>#N/A</v>
      </c>
      <c r="S156" s="9" t="e">
        <f>VLOOKUP($B156, 'Team Per G'!$A$2:$G$31, 3, FALSE)</f>
        <v>#N/A</v>
      </c>
      <c r="T156" s="9" t="e">
        <f>VLOOKUP($B156, 'Team Per G'!$A$2:$G$31, 5, FALSE)</f>
        <v>#N/A</v>
      </c>
      <c r="U156" s="9" t="e">
        <f>VLOOKUP($B156, 'Team Per G'!$A$2:$G$31, 4, FALSE)</f>
        <v>#N/A</v>
      </c>
      <c r="V156" s="9" t="e">
        <f>VLOOKUP($B156, Team_Batting___Dashboard[], 22, FALSE)/$F156</f>
        <v>#N/A</v>
      </c>
      <c r="W156" s="9" t="e">
        <f>VLOOKUP($B156, 'FanGraphs - Team WAR Projected'!$B$2:$E$31, 4, FALSE)/162</f>
        <v>#N/A</v>
      </c>
      <c r="X156" s="9" t="e">
        <f>VLOOKUP($B156, FanGraphs_Standings[[Abbreviation]:[2024 Year to Date RS/G]], 6, FALSE)/$F156</f>
        <v>#N/A</v>
      </c>
      <c r="Y156" s="9" t="e">
        <f>VLOOKUP($B156, FanGraphs_Standings[[Abbreviation]:[2024 Projected Full Season RDif]], 19, FALSE)/162</f>
        <v>#N/A</v>
      </c>
      <c r="Z156" s="9" t="e">
        <f>VLOOKUP($B156, FanGraphs_Standings[[Abbreviation]:[2024 Projected Full Season RDif]], 5, FALSE)</f>
        <v>#N/A</v>
      </c>
      <c r="AA156" s="9" t="e">
        <f>VLOOKUP($B156, FanGraphs_Standings[[Abbreviation]:[2024 Projected Full Season W%]], 18, FALSE)</f>
        <v>#N/A</v>
      </c>
      <c r="AB156" s="9" t="e">
        <f>VLOOKUP($B156, 'Home Field Adv'!$A$2:$I$31, 9, FALSE)</f>
        <v>#N/A</v>
      </c>
      <c r="AC156" s="9" t="e">
        <f>VLOOKUP($C156, FanGraphs_Standings[[Abbreviation]:[2024 Year to Date G]], 2, FALSE)</f>
        <v>#N/A</v>
      </c>
      <c r="AD156" s="9" t="e">
        <f>VLOOKUP($E156, 'SP Per G'!$A$2:$D$1380, 3, FALSE)</f>
        <v>#N/A</v>
      </c>
      <c r="AE156" s="9" t="e">
        <f>VLOOKUP($E156, 'SP Per G'!$A$2:$D$1380, 4, FALSE)</f>
        <v>#N/A</v>
      </c>
      <c r="AF156" s="9" t="e">
        <f>VLOOKUP($E156, Individual_Pitching___Dashboard[], 18, FALSE)</f>
        <v>#N/A</v>
      </c>
      <c r="AG156" s="9" t="e">
        <f>VLOOKUP($E156, Individual_Pitching___Dashboard[], 20, FALSE)</f>
        <v>#N/A</v>
      </c>
      <c r="AH156" s="9" t="e">
        <f>VLOOKUP($E156, Individual_Pitching___Advanced[], 21,FALSE)</f>
        <v>#N/A</v>
      </c>
      <c r="AI156" s="9" t="e">
        <f>VLOOKUP($C156, 'Team Per G'!$A$2:$G$31, 7, FALSE)</f>
        <v>#N/A</v>
      </c>
      <c r="AJ156" s="9" t="e">
        <f>VLOOKUP($C156, 'FanGraphs - Team WAR Projected'!$B$2:$E$31, 3, FALSE)/162</f>
        <v>#N/A</v>
      </c>
      <c r="AK156" s="9" t="e">
        <f>VLOOKUP($C156, Team_Pitching___Advanced[[Team]:[xFIP]], 19,FALSE)</f>
        <v>#N/A</v>
      </c>
      <c r="AL156" s="9" t="e">
        <f>VLOOKUP($C156, Team_Pitching___Advanced[], 20, FALSE)</f>
        <v>#N/A</v>
      </c>
      <c r="AM156" s="9" t="e">
        <f>VLOOKUP($C156, Team_Batting___Dashboard[[Team]:[wOBA]], 16, FALSE)</f>
        <v>#N/A</v>
      </c>
      <c r="AN156" s="9" t="e">
        <f>VLOOKUP($C156, Team_Batting___Advanced[[Team]:[OPS]], 9, FALSE)</f>
        <v>#N/A</v>
      </c>
      <c r="AO156" s="9" t="e">
        <f>VLOOKUP($C156, Team_Batting___Advanced[], 19, FALSE)</f>
        <v>#N/A</v>
      </c>
      <c r="AP156" s="9" t="e">
        <f>VLOOKUP($C156, 'Team Per G'!$A$2:$G$31, 3, FALSE)</f>
        <v>#N/A</v>
      </c>
      <c r="AQ156" s="9" t="e">
        <f>VLOOKUP($C156, 'Team Per G'!$A$2:$G$31, 5, FALSE)</f>
        <v>#N/A</v>
      </c>
      <c r="AR156" s="9" t="e">
        <f>VLOOKUP($C156, 'Team Per G'!$A$2:$G$31, 4, FALSE)</f>
        <v>#N/A</v>
      </c>
      <c r="AS156" s="9" t="e">
        <f>VLOOKUP($C156, Team_Batting___Dashboard[], 22, FALSE)/$AC156</f>
        <v>#N/A</v>
      </c>
      <c r="AT156" s="9" t="e">
        <f>VLOOKUP($C156, 'FanGraphs - Team WAR Projected'!$B$2:$E$31, 4, FALSE)/162</f>
        <v>#N/A</v>
      </c>
      <c r="AU156" s="9" t="e">
        <f>VLOOKUP($C156, FanGraphs_Standings[[Abbreviation]:[2024 Year to Date RS/G]], 6, FALSE)/$AC156</f>
        <v>#N/A</v>
      </c>
      <c r="AV156" s="9" t="e">
        <f>VLOOKUP($C156, FanGraphs_Standings[[Abbreviation]:[2024 Projected Full Season RDif]], 19, FALSE)/162</f>
        <v>#N/A</v>
      </c>
      <c r="AW156" s="9" t="e">
        <f>VLOOKUP($C156, FanGraphs_Standings[[Abbreviation]:[2024 Projected Full Season RDif]], 5, FALSE)</f>
        <v>#N/A</v>
      </c>
      <c r="AX156" s="9" t="e">
        <f>VLOOKUP($C156, FanGraphs_Standings[[Abbreviation]:[2024 Projected Full Season W%]], 18, FALSE)</f>
        <v>#N/A</v>
      </c>
      <c r="AY156" s="9" t="e">
        <f>VLOOKUP($C156, 'Home Field Adv'!$A$2:$K$31, 11, FALSE)</f>
        <v>#N/A</v>
      </c>
      <c r="BB156" s="5" t="str">
        <f t="shared" si="7"/>
        <v/>
      </c>
      <c r="BC156" s="5" t="str">
        <f t="shared" si="8"/>
        <v/>
      </c>
      <c r="BD156" s="5" t="str">
        <f t="shared" si="9"/>
        <v/>
      </c>
    </row>
    <row r="157" spans="6:56" x14ac:dyDescent="0.45">
      <c r="F157" s="9" t="e">
        <f>VLOOKUP($B157, FanGraphs_Standings[[Abbreviation]:[2024 Year to Date G]], 2, FALSE)</f>
        <v>#N/A</v>
      </c>
      <c r="G157" s="9" t="e">
        <f>IF(ISERR(VLOOKUP($D157, 'SP Per G'!$A$2:$D$1380, 3, FALSE)), L157, VLOOKUP($D157, 'SP Per G'!$A$2:$D$1380, 3, FALSE))</f>
        <v>#N/A</v>
      </c>
      <c r="H157" s="9" t="e">
        <f>VLOOKUP($D157, 'SP Per G'!$A$2:$D$1380, 4, FALSE)</f>
        <v>#N/A</v>
      </c>
      <c r="I157" s="9" t="e">
        <f>VLOOKUP($D157, Individual_Pitching___Dashboard[], 18, FALSE)</f>
        <v>#N/A</v>
      </c>
      <c r="J157" s="9" t="e">
        <f>VLOOKUP($D157, Individual_Pitching___Dashboard[], 20, FALSE)</f>
        <v>#N/A</v>
      </c>
      <c r="K157" s="9" t="e">
        <f>VLOOKUP($D157, Individual_Pitching___Advanced[], 21,FALSE)</f>
        <v>#N/A</v>
      </c>
      <c r="L157" s="9" t="e">
        <f>VLOOKUP($B157, 'Team Per G'!$A$2:$G$31, 7, FALSE)</f>
        <v>#N/A</v>
      </c>
      <c r="M157" s="9" t="e">
        <f>VLOOKUP($B157, 'FanGraphs - Team WAR Projected'!$B$2:$E$31, 3, FALSE)/162</f>
        <v>#N/A</v>
      </c>
      <c r="N157" s="9" t="e">
        <f>VLOOKUP($B157, Team_Pitching___Advanced[[Team]:[xFIP]], 19,FALSE)</f>
        <v>#N/A</v>
      </c>
      <c r="O157" s="9" t="e">
        <f>VLOOKUP($B157, Team_Pitching___Advanced[], 20, FALSE)</f>
        <v>#N/A</v>
      </c>
      <c r="P157" s="9" t="e">
        <f>VLOOKUP($B157, Team_Batting___Dashboard[[Team]:[wOBA]], 16, FALSE)</f>
        <v>#N/A</v>
      </c>
      <c r="Q157" s="9" t="e">
        <f>VLOOKUP($B157, Team_Batting___Advanced[[Team]:[OPS]], 9, FALSE)</f>
        <v>#N/A</v>
      </c>
      <c r="R157" s="9" t="e">
        <f>VLOOKUP($B157, Team_Batting___Advanced[], 19, FALSE)</f>
        <v>#N/A</v>
      </c>
      <c r="S157" s="9" t="e">
        <f>VLOOKUP($B157, 'Team Per G'!$A$2:$G$31, 3, FALSE)</f>
        <v>#N/A</v>
      </c>
      <c r="T157" s="9" t="e">
        <f>VLOOKUP($B157, 'Team Per G'!$A$2:$G$31, 5, FALSE)</f>
        <v>#N/A</v>
      </c>
      <c r="U157" s="9" t="e">
        <f>VLOOKUP($B157, 'Team Per G'!$A$2:$G$31, 4, FALSE)</f>
        <v>#N/A</v>
      </c>
      <c r="V157" s="9" t="e">
        <f>VLOOKUP($B157, Team_Batting___Dashboard[], 22, FALSE)/$F157</f>
        <v>#N/A</v>
      </c>
      <c r="W157" s="9" t="e">
        <f>VLOOKUP($B157, 'FanGraphs - Team WAR Projected'!$B$2:$E$31, 4, FALSE)/162</f>
        <v>#N/A</v>
      </c>
      <c r="X157" s="9" t="e">
        <f>VLOOKUP($B157, FanGraphs_Standings[[Abbreviation]:[2024 Year to Date RS/G]], 6, FALSE)/$F157</f>
        <v>#N/A</v>
      </c>
      <c r="Y157" s="9" t="e">
        <f>VLOOKUP($B157, FanGraphs_Standings[[Abbreviation]:[2024 Projected Full Season RDif]], 19, FALSE)/162</f>
        <v>#N/A</v>
      </c>
      <c r="Z157" s="9" t="e">
        <f>VLOOKUP($B157, FanGraphs_Standings[[Abbreviation]:[2024 Projected Full Season RDif]], 5, FALSE)</f>
        <v>#N/A</v>
      </c>
      <c r="AA157" s="9" t="e">
        <f>VLOOKUP($B157, FanGraphs_Standings[[Abbreviation]:[2024 Projected Full Season W%]], 18, FALSE)</f>
        <v>#N/A</v>
      </c>
      <c r="AB157" s="9" t="e">
        <f>VLOOKUP($B157, 'Home Field Adv'!$A$2:$I$31, 9, FALSE)</f>
        <v>#N/A</v>
      </c>
      <c r="AC157" s="9" t="e">
        <f>VLOOKUP($C157, FanGraphs_Standings[[Abbreviation]:[2024 Year to Date G]], 2, FALSE)</f>
        <v>#N/A</v>
      </c>
      <c r="AD157" s="9" t="e">
        <f>VLOOKUP($E157, 'SP Per G'!$A$2:$D$1380, 3, FALSE)</f>
        <v>#N/A</v>
      </c>
      <c r="AE157" s="9" t="e">
        <f>VLOOKUP($E157, 'SP Per G'!$A$2:$D$1380, 4, FALSE)</f>
        <v>#N/A</v>
      </c>
      <c r="AF157" s="9" t="e">
        <f>VLOOKUP($E157, Individual_Pitching___Dashboard[], 18, FALSE)</f>
        <v>#N/A</v>
      </c>
      <c r="AG157" s="9" t="e">
        <f>VLOOKUP($E157, Individual_Pitching___Dashboard[], 20, FALSE)</f>
        <v>#N/A</v>
      </c>
      <c r="AH157" s="9" t="e">
        <f>VLOOKUP($E157, Individual_Pitching___Advanced[], 21,FALSE)</f>
        <v>#N/A</v>
      </c>
      <c r="AI157" s="9" t="e">
        <f>VLOOKUP($C157, 'Team Per G'!$A$2:$G$31, 7, FALSE)</f>
        <v>#N/A</v>
      </c>
      <c r="AJ157" s="9" t="e">
        <f>VLOOKUP($C157, 'FanGraphs - Team WAR Projected'!$B$2:$E$31, 3, FALSE)/162</f>
        <v>#N/A</v>
      </c>
      <c r="AK157" s="9" t="e">
        <f>VLOOKUP($C157, Team_Pitching___Advanced[[Team]:[xFIP]], 19,FALSE)</f>
        <v>#N/A</v>
      </c>
      <c r="AL157" s="9" t="e">
        <f>VLOOKUP($C157, Team_Pitching___Advanced[], 20, FALSE)</f>
        <v>#N/A</v>
      </c>
      <c r="AM157" s="9" t="e">
        <f>VLOOKUP($C157, Team_Batting___Dashboard[[Team]:[wOBA]], 16, FALSE)</f>
        <v>#N/A</v>
      </c>
      <c r="AN157" s="9" t="e">
        <f>VLOOKUP($C157, Team_Batting___Advanced[[Team]:[OPS]], 9, FALSE)</f>
        <v>#N/A</v>
      </c>
      <c r="AO157" s="9" t="e">
        <f>VLOOKUP($C157, Team_Batting___Advanced[], 19, FALSE)</f>
        <v>#N/A</v>
      </c>
      <c r="AP157" s="9" t="e">
        <f>VLOOKUP($C157, 'Team Per G'!$A$2:$G$31, 3, FALSE)</f>
        <v>#N/A</v>
      </c>
      <c r="AQ157" s="9" t="e">
        <f>VLOOKUP($C157, 'Team Per G'!$A$2:$G$31, 5, FALSE)</f>
        <v>#N/A</v>
      </c>
      <c r="AR157" s="9" t="e">
        <f>VLOOKUP($C157, 'Team Per G'!$A$2:$G$31, 4, FALSE)</f>
        <v>#N/A</v>
      </c>
      <c r="AS157" s="9" t="e">
        <f>VLOOKUP($C157, Team_Batting___Dashboard[], 22, FALSE)/$AC157</f>
        <v>#N/A</v>
      </c>
      <c r="AT157" s="9" t="e">
        <f>VLOOKUP($C157, 'FanGraphs - Team WAR Projected'!$B$2:$E$31, 4, FALSE)/162</f>
        <v>#N/A</v>
      </c>
      <c r="AU157" s="9" t="e">
        <f>VLOOKUP($C157, FanGraphs_Standings[[Abbreviation]:[2024 Year to Date RS/G]], 6, FALSE)/$AC157</f>
        <v>#N/A</v>
      </c>
      <c r="AV157" s="9" t="e">
        <f>VLOOKUP($C157, FanGraphs_Standings[[Abbreviation]:[2024 Projected Full Season RDif]], 19, FALSE)/162</f>
        <v>#N/A</v>
      </c>
      <c r="AW157" s="9" t="e">
        <f>VLOOKUP($C157, FanGraphs_Standings[[Abbreviation]:[2024 Projected Full Season RDif]], 5, FALSE)</f>
        <v>#N/A</v>
      </c>
      <c r="AX157" s="9" t="e">
        <f>VLOOKUP($C157, FanGraphs_Standings[[Abbreviation]:[2024 Projected Full Season W%]], 18, FALSE)</f>
        <v>#N/A</v>
      </c>
      <c r="AY157" s="9" t="e">
        <f>VLOOKUP($C157, 'Home Field Adv'!$A$2:$K$31, 11, FALSE)</f>
        <v>#N/A</v>
      </c>
      <c r="BB157" s="5" t="str">
        <f t="shared" si="7"/>
        <v/>
      </c>
      <c r="BC157" s="5" t="str">
        <f t="shared" si="8"/>
        <v/>
      </c>
      <c r="BD157" s="5" t="str">
        <f t="shared" si="9"/>
        <v/>
      </c>
    </row>
    <row r="158" spans="6:56" x14ac:dyDescent="0.45">
      <c r="F158" s="9" t="e">
        <f>VLOOKUP($B158, FanGraphs_Standings[[Abbreviation]:[2024 Year to Date G]], 2, FALSE)</f>
        <v>#N/A</v>
      </c>
      <c r="G158" s="9" t="e">
        <f>IF(ISERR(VLOOKUP($D158, 'SP Per G'!$A$2:$D$1380, 3, FALSE)), L158, VLOOKUP($D158, 'SP Per G'!$A$2:$D$1380, 3, FALSE))</f>
        <v>#N/A</v>
      </c>
      <c r="H158" s="9" t="e">
        <f>VLOOKUP($D158, 'SP Per G'!$A$2:$D$1380, 4, FALSE)</f>
        <v>#N/A</v>
      </c>
      <c r="I158" s="9" t="e">
        <f>VLOOKUP($D158, Individual_Pitching___Dashboard[], 18, FALSE)</f>
        <v>#N/A</v>
      </c>
      <c r="J158" s="9" t="e">
        <f>VLOOKUP($D158, Individual_Pitching___Dashboard[], 20, FALSE)</f>
        <v>#N/A</v>
      </c>
      <c r="K158" s="9" t="e">
        <f>VLOOKUP($D158, Individual_Pitching___Advanced[], 21,FALSE)</f>
        <v>#N/A</v>
      </c>
      <c r="L158" s="9" t="e">
        <f>VLOOKUP($B158, 'Team Per G'!$A$2:$G$31, 7, FALSE)</f>
        <v>#N/A</v>
      </c>
      <c r="M158" s="9" t="e">
        <f>VLOOKUP($B158, 'FanGraphs - Team WAR Projected'!$B$2:$E$31, 3, FALSE)/162</f>
        <v>#N/A</v>
      </c>
      <c r="N158" s="9" t="e">
        <f>VLOOKUP($B158, Team_Pitching___Advanced[[Team]:[xFIP]], 19,FALSE)</f>
        <v>#N/A</v>
      </c>
      <c r="O158" s="9" t="e">
        <f>VLOOKUP($B158, Team_Pitching___Advanced[], 20, FALSE)</f>
        <v>#N/A</v>
      </c>
      <c r="P158" s="9" t="e">
        <f>VLOOKUP($B158, Team_Batting___Dashboard[[Team]:[wOBA]], 16, FALSE)</f>
        <v>#N/A</v>
      </c>
      <c r="Q158" s="9" t="e">
        <f>VLOOKUP($B158, Team_Batting___Advanced[[Team]:[OPS]], 9, FALSE)</f>
        <v>#N/A</v>
      </c>
      <c r="R158" s="9" t="e">
        <f>VLOOKUP($B158, Team_Batting___Advanced[], 19, FALSE)</f>
        <v>#N/A</v>
      </c>
      <c r="S158" s="9" t="e">
        <f>VLOOKUP($B158, 'Team Per G'!$A$2:$G$31, 3, FALSE)</f>
        <v>#N/A</v>
      </c>
      <c r="T158" s="9" t="e">
        <f>VLOOKUP($B158, 'Team Per G'!$A$2:$G$31, 5, FALSE)</f>
        <v>#N/A</v>
      </c>
      <c r="U158" s="9" t="e">
        <f>VLOOKUP($B158, 'Team Per G'!$A$2:$G$31, 4, FALSE)</f>
        <v>#N/A</v>
      </c>
      <c r="V158" s="9" t="e">
        <f>VLOOKUP($B158, Team_Batting___Dashboard[], 22, FALSE)/$F158</f>
        <v>#N/A</v>
      </c>
      <c r="W158" s="9" t="e">
        <f>VLOOKUP($B158, 'FanGraphs - Team WAR Projected'!$B$2:$E$31, 4, FALSE)/162</f>
        <v>#N/A</v>
      </c>
      <c r="X158" s="9" t="e">
        <f>VLOOKUP($B158, FanGraphs_Standings[[Abbreviation]:[2024 Year to Date RS/G]], 6, FALSE)/$F158</f>
        <v>#N/A</v>
      </c>
      <c r="Y158" s="9" t="e">
        <f>VLOOKUP($B158, FanGraphs_Standings[[Abbreviation]:[2024 Projected Full Season RDif]], 19, FALSE)/162</f>
        <v>#N/A</v>
      </c>
      <c r="Z158" s="9" t="e">
        <f>VLOOKUP($B158, FanGraphs_Standings[[Abbreviation]:[2024 Projected Full Season RDif]], 5, FALSE)</f>
        <v>#N/A</v>
      </c>
      <c r="AA158" s="9" t="e">
        <f>VLOOKUP($B158, FanGraphs_Standings[[Abbreviation]:[2024 Projected Full Season W%]], 18, FALSE)</f>
        <v>#N/A</v>
      </c>
      <c r="AB158" s="9" t="e">
        <f>VLOOKUP($B158, 'Home Field Adv'!$A$2:$I$31, 9, FALSE)</f>
        <v>#N/A</v>
      </c>
      <c r="AC158" s="9" t="e">
        <f>VLOOKUP($C158, FanGraphs_Standings[[Abbreviation]:[2024 Year to Date G]], 2, FALSE)</f>
        <v>#N/A</v>
      </c>
      <c r="AD158" s="9" t="e">
        <f>VLOOKUP($E158, 'SP Per G'!$A$2:$D$1380, 3, FALSE)</f>
        <v>#N/A</v>
      </c>
      <c r="AE158" s="9" t="e">
        <f>VLOOKUP($E158, 'SP Per G'!$A$2:$D$1380, 4, FALSE)</f>
        <v>#N/A</v>
      </c>
      <c r="AF158" s="9" t="e">
        <f>VLOOKUP($E158, Individual_Pitching___Dashboard[], 18, FALSE)</f>
        <v>#N/A</v>
      </c>
      <c r="AG158" s="9" t="e">
        <f>VLOOKUP($E158, Individual_Pitching___Dashboard[], 20, FALSE)</f>
        <v>#N/A</v>
      </c>
      <c r="AH158" s="9" t="e">
        <f>VLOOKUP($E158, Individual_Pitching___Advanced[], 21,FALSE)</f>
        <v>#N/A</v>
      </c>
      <c r="AI158" s="9" t="e">
        <f>VLOOKUP($C158, 'Team Per G'!$A$2:$G$31, 7, FALSE)</f>
        <v>#N/A</v>
      </c>
      <c r="AJ158" s="9" t="e">
        <f>VLOOKUP($C158, 'FanGraphs - Team WAR Projected'!$B$2:$E$31, 3, FALSE)/162</f>
        <v>#N/A</v>
      </c>
      <c r="AK158" s="9" t="e">
        <f>VLOOKUP($C158, Team_Pitching___Advanced[[Team]:[xFIP]], 19,FALSE)</f>
        <v>#N/A</v>
      </c>
      <c r="AL158" s="9" t="e">
        <f>VLOOKUP($C158, Team_Pitching___Advanced[], 20, FALSE)</f>
        <v>#N/A</v>
      </c>
      <c r="AM158" s="9" t="e">
        <f>VLOOKUP($C158, Team_Batting___Dashboard[[Team]:[wOBA]], 16, FALSE)</f>
        <v>#N/A</v>
      </c>
      <c r="AN158" s="9" t="e">
        <f>VLOOKUP($C158, Team_Batting___Advanced[[Team]:[OPS]], 9, FALSE)</f>
        <v>#N/A</v>
      </c>
      <c r="AO158" s="9" t="e">
        <f>VLOOKUP($C158, Team_Batting___Advanced[], 19, FALSE)</f>
        <v>#N/A</v>
      </c>
      <c r="AP158" s="9" t="e">
        <f>VLOOKUP($C158, 'Team Per G'!$A$2:$G$31, 3, FALSE)</f>
        <v>#N/A</v>
      </c>
      <c r="AQ158" s="9" t="e">
        <f>VLOOKUP($C158, 'Team Per G'!$A$2:$G$31, 5, FALSE)</f>
        <v>#N/A</v>
      </c>
      <c r="AR158" s="9" t="e">
        <f>VLOOKUP($C158, 'Team Per G'!$A$2:$G$31, 4, FALSE)</f>
        <v>#N/A</v>
      </c>
      <c r="AS158" s="9" t="e">
        <f>VLOOKUP($C158, Team_Batting___Dashboard[], 22, FALSE)/$AC158</f>
        <v>#N/A</v>
      </c>
      <c r="AT158" s="9" t="e">
        <f>VLOOKUP($C158, 'FanGraphs - Team WAR Projected'!$B$2:$E$31, 4, FALSE)/162</f>
        <v>#N/A</v>
      </c>
      <c r="AU158" s="9" t="e">
        <f>VLOOKUP($C158, FanGraphs_Standings[[Abbreviation]:[2024 Year to Date RS/G]], 6, FALSE)/$AC158</f>
        <v>#N/A</v>
      </c>
      <c r="AV158" s="9" t="e">
        <f>VLOOKUP($C158, FanGraphs_Standings[[Abbreviation]:[2024 Projected Full Season RDif]], 19, FALSE)/162</f>
        <v>#N/A</v>
      </c>
      <c r="AW158" s="9" t="e">
        <f>VLOOKUP($C158, FanGraphs_Standings[[Abbreviation]:[2024 Projected Full Season RDif]], 5, FALSE)</f>
        <v>#N/A</v>
      </c>
      <c r="AX158" s="9" t="e">
        <f>VLOOKUP($C158, FanGraphs_Standings[[Abbreviation]:[2024 Projected Full Season W%]], 18, FALSE)</f>
        <v>#N/A</v>
      </c>
      <c r="AY158" s="9" t="e">
        <f>VLOOKUP($C158, 'Home Field Adv'!$A$2:$K$31, 11, FALSE)</f>
        <v>#N/A</v>
      </c>
      <c r="BB158" s="5" t="str">
        <f t="shared" si="7"/>
        <v/>
      </c>
      <c r="BC158" s="5" t="str">
        <f t="shared" si="8"/>
        <v/>
      </c>
      <c r="BD158" s="5" t="str">
        <f t="shared" si="9"/>
        <v/>
      </c>
    </row>
    <row r="159" spans="6:56" x14ac:dyDescent="0.45">
      <c r="F159" s="9" t="e">
        <f>VLOOKUP($B159, FanGraphs_Standings[[Abbreviation]:[2024 Year to Date G]], 2, FALSE)</f>
        <v>#N/A</v>
      </c>
      <c r="G159" s="9" t="e">
        <f>IF(ISERR(VLOOKUP($D159, 'SP Per G'!$A$2:$D$1380, 3, FALSE)), L159, VLOOKUP($D159, 'SP Per G'!$A$2:$D$1380, 3, FALSE))</f>
        <v>#N/A</v>
      </c>
      <c r="H159" s="9" t="e">
        <f>VLOOKUP($D159, 'SP Per G'!$A$2:$D$1380, 4, FALSE)</f>
        <v>#N/A</v>
      </c>
      <c r="I159" s="9" t="e">
        <f>VLOOKUP($D159, Individual_Pitching___Dashboard[], 18, FALSE)</f>
        <v>#N/A</v>
      </c>
      <c r="J159" s="9" t="e">
        <f>VLOOKUP($D159, Individual_Pitching___Dashboard[], 20, FALSE)</f>
        <v>#N/A</v>
      </c>
      <c r="K159" s="9" t="e">
        <f>VLOOKUP($D159, Individual_Pitching___Advanced[], 21,FALSE)</f>
        <v>#N/A</v>
      </c>
      <c r="L159" s="9" t="e">
        <f>VLOOKUP($B159, 'Team Per G'!$A$2:$G$31, 7, FALSE)</f>
        <v>#N/A</v>
      </c>
      <c r="M159" s="9" t="e">
        <f>VLOOKUP($B159, 'FanGraphs - Team WAR Projected'!$B$2:$E$31, 3, FALSE)/162</f>
        <v>#N/A</v>
      </c>
      <c r="N159" s="9" t="e">
        <f>VLOOKUP($B159, Team_Pitching___Advanced[[Team]:[xFIP]], 19,FALSE)</f>
        <v>#N/A</v>
      </c>
      <c r="O159" s="9" t="e">
        <f>VLOOKUP($B159, Team_Pitching___Advanced[], 20, FALSE)</f>
        <v>#N/A</v>
      </c>
      <c r="P159" s="9" t="e">
        <f>VLOOKUP($B159, Team_Batting___Dashboard[[Team]:[wOBA]], 16, FALSE)</f>
        <v>#N/A</v>
      </c>
      <c r="Q159" s="9" t="e">
        <f>VLOOKUP($B159, Team_Batting___Advanced[[Team]:[OPS]], 9, FALSE)</f>
        <v>#N/A</v>
      </c>
      <c r="R159" s="9" t="e">
        <f>VLOOKUP($B159, Team_Batting___Advanced[], 19, FALSE)</f>
        <v>#N/A</v>
      </c>
      <c r="S159" s="9" t="e">
        <f>VLOOKUP($B159, 'Team Per G'!$A$2:$G$31, 3, FALSE)</f>
        <v>#N/A</v>
      </c>
      <c r="T159" s="9" t="e">
        <f>VLOOKUP($B159, 'Team Per G'!$A$2:$G$31, 5, FALSE)</f>
        <v>#N/A</v>
      </c>
      <c r="U159" s="9" t="e">
        <f>VLOOKUP($B159, 'Team Per G'!$A$2:$G$31, 4, FALSE)</f>
        <v>#N/A</v>
      </c>
      <c r="V159" s="9" t="e">
        <f>VLOOKUP($B159, Team_Batting___Dashboard[], 22, FALSE)/$F159</f>
        <v>#N/A</v>
      </c>
      <c r="W159" s="9" t="e">
        <f>VLOOKUP($B159, 'FanGraphs - Team WAR Projected'!$B$2:$E$31, 4, FALSE)/162</f>
        <v>#N/A</v>
      </c>
      <c r="X159" s="9" t="e">
        <f>VLOOKUP($B159, FanGraphs_Standings[[Abbreviation]:[2024 Year to Date RS/G]], 6, FALSE)/$F159</f>
        <v>#N/A</v>
      </c>
      <c r="Y159" s="9" t="e">
        <f>VLOOKUP($B159, FanGraphs_Standings[[Abbreviation]:[2024 Projected Full Season RDif]], 19, FALSE)/162</f>
        <v>#N/A</v>
      </c>
      <c r="Z159" s="9" t="e">
        <f>VLOOKUP($B159, FanGraphs_Standings[[Abbreviation]:[2024 Projected Full Season RDif]], 5, FALSE)</f>
        <v>#N/A</v>
      </c>
      <c r="AA159" s="9" t="e">
        <f>VLOOKUP($B159, FanGraphs_Standings[[Abbreviation]:[2024 Projected Full Season W%]], 18, FALSE)</f>
        <v>#N/A</v>
      </c>
      <c r="AB159" s="9" t="e">
        <f>VLOOKUP($B159, 'Home Field Adv'!$A$2:$I$31, 9, FALSE)</f>
        <v>#N/A</v>
      </c>
      <c r="AC159" s="9" t="e">
        <f>VLOOKUP($C159, FanGraphs_Standings[[Abbreviation]:[2024 Year to Date G]], 2, FALSE)</f>
        <v>#N/A</v>
      </c>
      <c r="AD159" s="9" t="e">
        <f>VLOOKUP($E159, 'SP Per G'!$A$2:$D$1380, 3, FALSE)</f>
        <v>#N/A</v>
      </c>
      <c r="AE159" s="9" t="e">
        <f>VLOOKUP($E159, 'SP Per G'!$A$2:$D$1380, 4, FALSE)</f>
        <v>#N/A</v>
      </c>
      <c r="AF159" s="9" t="e">
        <f>VLOOKUP($E159, Individual_Pitching___Dashboard[], 18, FALSE)</f>
        <v>#N/A</v>
      </c>
      <c r="AG159" s="9" t="e">
        <f>VLOOKUP($E159, Individual_Pitching___Dashboard[], 20, FALSE)</f>
        <v>#N/A</v>
      </c>
      <c r="AH159" s="9" t="e">
        <f>VLOOKUP($E159, Individual_Pitching___Advanced[], 21,FALSE)</f>
        <v>#N/A</v>
      </c>
      <c r="AI159" s="9" t="e">
        <f>VLOOKUP($C159, 'Team Per G'!$A$2:$G$31, 7, FALSE)</f>
        <v>#N/A</v>
      </c>
      <c r="AJ159" s="9" t="e">
        <f>VLOOKUP($C159, 'FanGraphs - Team WAR Projected'!$B$2:$E$31, 3, FALSE)/162</f>
        <v>#N/A</v>
      </c>
      <c r="AK159" s="9" t="e">
        <f>VLOOKUP($C159, Team_Pitching___Advanced[[Team]:[xFIP]], 19,FALSE)</f>
        <v>#N/A</v>
      </c>
      <c r="AL159" s="9" t="e">
        <f>VLOOKUP($C159, Team_Pitching___Advanced[], 20, FALSE)</f>
        <v>#N/A</v>
      </c>
      <c r="AM159" s="9" t="e">
        <f>VLOOKUP($C159, Team_Batting___Dashboard[[Team]:[wOBA]], 16, FALSE)</f>
        <v>#N/A</v>
      </c>
      <c r="AN159" s="9" t="e">
        <f>VLOOKUP($C159, Team_Batting___Advanced[[Team]:[OPS]], 9, FALSE)</f>
        <v>#N/A</v>
      </c>
      <c r="AO159" s="9" t="e">
        <f>VLOOKUP($C159, Team_Batting___Advanced[], 19, FALSE)</f>
        <v>#N/A</v>
      </c>
      <c r="AP159" s="9" t="e">
        <f>VLOOKUP($C159, 'Team Per G'!$A$2:$G$31, 3, FALSE)</f>
        <v>#N/A</v>
      </c>
      <c r="AQ159" s="9" t="e">
        <f>VLOOKUP($C159, 'Team Per G'!$A$2:$G$31, 5, FALSE)</f>
        <v>#N/A</v>
      </c>
      <c r="AR159" s="9" t="e">
        <f>VLOOKUP($C159, 'Team Per G'!$A$2:$G$31, 4, FALSE)</f>
        <v>#N/A</v>
      </c>
      <c r="AS159" s="9" t="e">
        <f>VLOOKUP($C159, Team_Batting___Dashboard[], 22, FALSE)/$AC159</f>
        <v>#N/A</v>
      </c>
      <c r="AT159" s="9" t="e">
        <f>VLOOKUP($C159, 'FanGraphs - Team WAR Projected'!$B$2:$E$31, 4, FALSE)/162</f>
        <v>#N/A</v>
      </c>
      <c r="AU159" s="9" t="e">
        <f>VLOOKUP($C159, FanGraphs_Standings[[Abbreviation]:[2024 Year to Date RS/G]], 6, FALSE)/$AC159</f>
        <v>#N/A</v>
      </c>
      <c r="AV159" s="9" t="e">
        <f>VLOOKUP($C159, FanGraphs_Standings[[Abbreviation]:[2024 Projected Full Season RDif]], 19, FALSE)/162</f>
        <v>#N/A</v>
      </c>
      <c r="AW159" s="9" t="e">
        <f>VLOOKUP($C159, FanGraphs_Standings[[Abbreviation]:[2024 Projected Full Season RDif]], 5, FALSE)</f>
        <v>#N/A</v>
      </c>
      <c r="AX159" s="9" t="e">
        <f>VLOOKUP($C159, FanGraphs_Standings[[Abbreviation]:[2024 Projected Full Season W%]], 18, FALSE)</f>
        <v>#N/A</v>
      </c>
      <c r="AY159" s="9" t="e">
        <f>VLOOKUP($C159, 'Home Field Adv'!$A$2:$K$31, 11, FALSE)</f>
        <v>#N/A</v>
      </c>
      <c r="BB159" s="5" t="str">
        <f t="shared" si="7"/>
        <v/>
      </c>
      <c r="BC159" s="5" t="str">
        <f t="shared" si="8"/>
        <v/>
      </c>
      <c r="BD159" s="5" t="str">
        <f t="shared" si="9"/>
        <v/>
      </c>
    </row>
    <row r="160" spans="6:56" x14ac:dyDescent="0.45">
      <c r="F160" s="9" t="e">
        <f>VLOOKUP($B160, FanGraphs_Standings[[Abbreviation]:[2024 Year to Date G]], 2, FALSE)</f>
        <v>#N/A</v>
      </c>
      <c r="G160" s="9" t="e">
        <f>IF(ISERR(VLOOKUP($D160, 'SP Per G'!$A$2:$D$1380, 3, FALSE)), L160, VLOOKUP($D160, 'SP Per G'!$A$2:$D$1380, 3, FALSE))</f>
        <v>#N/A</v>
      </c>
      <c r="H160" s="9" t="e">
        <f>VLOOKUP($D160, 'SP Per G'!$A$2:$D$1380, 4, FALSE)</f>
        <v>#N/A</v>
      </c>
      <c r="I160" s="9" t="e">
        <f>VLOOKUP($D160, Individual_Pitching___Dashboard[], 18, FALSE)</f>
        <v>#N/A</v>
      </c>
      <c r="J160" s="9" t="e">
        <f>VLOOKUP($D160, Individual_Pitching___Dashboard[], 20, FALSE)</f>
        <v>#N/A</v>
      </c>
      <c r="K160" s="9" t="e">
        <f>VLOOKUP($D160, Individual_Pitching___Advanced[], 21,FALSE)</f>
        <v>#N/A</v>
      </c>
      <c r="L160" s="9" t="e">
        <f>VLOOKUP($B160, 'Team Per G'!$A$2:$G$31, 7, FALSE)</f>
        <v>#N/A</v>
      </c>
      <c r="M160" s="9" t="e">
        <f>VLOOKUP($B160, 'FanGraphs - Team WAR Projected'!$B$2:$E$31, 3, FALSE)/162</f>
        <v>#N/A</v>
      </c>
      <c r="N160" s="9" t="e">
        <f>VLOOKUP($B160, Team_Pitching___Advanced[[Team]:[xFIP]], 19,FALSE)</f>
        <v>#N/A</v>
      </c>
      <c r="O160" s="9" t="e">
        <f>VLOOKUP($B160, Team_Pitching___Advanced[], 20, FALSE)</f>
        <v>#N/A</v>
      </c>
      <c r="P160" s="9" t="e">
        <f>VLOOKUP($B160, Team_Batting___Dashboard[[Team]:[wOBA]], 16, FALSE)</f>
        <v>#N/A</v>
      </c>
      <c r="Q160" s="9" t="e">
        <f>VLOOKUP($B160, Team_Batting___Advanced[[Team]:[OPS]], 9, FALSE)</f>
        <v>#N/A</v>
      </c>
      <c r="R160" s="9" t="e">
        <f>VLOOKUP($B160, Team_Batting___Advanced[], 19, FALSE)</f>
        <v>#N/A</v>
      </c>
      <c r="S160" s="9" t="e">
        <f>VLOOKUP($B160, 'Team Per G'!$A$2:$G$31, 3, FALSE)</f>
        <v>#N/A</v>
      </c>
      <c r="T160" s="9" t="e">
        <f>VLOOKUP($B160, 'Team Per G'!$A$2:$G$31, 5, FALSE)</f>
        <v>#N/A</v>
      </c>
      <c r="U160" s="9" t="e">
        <f>VLOOKUP($B160, 'Team Per G'!$A$2:$G$31, 4, FALSE)</f>
        <v>#N/A</v>
      </c>
      <c r="V160" s="9" t="e">
        <f>VLOOKUP($B160, Team_Batting___Dashboard[], 22, FALSE)/$F160</f>
        <v>#N/A</v>
      </c>
      <c r="W160" s="9" t="e">
        <f>VLOOKUP($B160, 'FanGraphs - Team WAR Projected'!$B$2:$E$31, 4, FALSE)/162</f>
        <v>#N/A</v>
      </c>
      <c r="X160" s="9" t="e">
        <f>VLOOKUP($B160, FanGraphs_Standings[[Abbreviation]:[2024 Year to Date RS/G]], 6, FALSE)/$F160</f>
        <v>#N/A</v>
      </c>
      <c r="Y160" s="9" t="e">
        <f>VLOOKUP($B160, FanGraphs_Standings[[Abbreviation]:[2024 Projected Full Season RDif]], 19, FALSE)/162</f>
        <v>#N/A</v>
      </c>
      <c r="Z160" s="9" t="e">
        <f>VLOOKUP($B160, FanGraphs_Standings[[Abbreviation]:[2024 Projected Full Season RDif]], 5, FALSE)</f>
        <v>#N/A</v>
      </c>
      <c r="AA160" s="9" t="e">
        <f>VLOOKUP($B160, FanGraphs_Standings[[Abbreviation]:[2024 Projected Full Season W%]], 18, FALSE)</f>
        <v>#N/A</v>
      </c>
      <c r="AB160" s="9" t="e">
        <f>VLOOKUP($B160, 'Home Field Adv'!$A$2:$I$31, 9, FALSE)</f>
        <v>#N/A</v>
      </c>
      <c r="AC160" s="9" t="e">
        <f>VLOOKUP($C160, FanGraphs_Standings[[Abbreviation]:[2024 Year to Date G]], 2, FALSE)</f>
        <v>#N/A</v>
      </c>
      <c r="AD160" s="9" t="e">
        <f>VLOOKUP($E160, 'SP Per G'!$A$2:$D$1380, 3, FALSE)</f>
        <v>#N/A</v>
      </c>
      <c r="AE160" s="9" t="e">
        <f>VLOOKUP($E160, 'SP Per G'!$A$2:$D$1380, 4, FALSE)</f>
        <v>#N/A</v>
      </c>
      <c r="AF160" s="9" t="e">
        <f>VLOOKUP($E160, Individual_Pitching___Dashboard[], 18, FALSE)</f>
        <v>#N/A</v>
      </c>
      <c r="AG160" s="9" t="e">
        <f>VLOOKUP($E160, Individual_Pitching___Dashboard[], 20, FALSE)</f>
        <v>#N/A</v>
      </c>
      <c r="AH160" s="9" t="e">
        <f>VLOOKUP($E160, Individual_Pitching___Advanced[], 21,FALSE)</f>
        <v>#N/A</v>
      </c>
      <c r="AI160" s="9" t="e">
        <f>VLOOKUP($C160, 'Team Per G'!$A$2:$G$31, 7, FALSE)</f>
        <v>#N/A</v>
      </c>
      <c r="AJ160" s="9" t="e">
        <f>VLOOKUP($C160, 'FanGraphs - Team WAR Projected'!$B$2:$E$31, 3, FALSE)/162</f>
        <v>#N/A</v>
      </c>
      <c r="AK160" s="9" t="e">
        <f>VLOOKUP($C160, Team_Pitching___Advanced[[Team]:[xFIP]], 19,FALSE)</f>
        <v>#N/A</v>
      </c>
      <c r="AL160" s="9" t="e">
        <f>VLOOKUP($C160, Team_Pitching___Advanced[], 20, FALSE)</f>
        <v>#N/A</v>
      </c>
      <c r="AM160" s="9" t="e">
        <f>VLOOKUP($C160, Team_Batting___Dashboard[[Team]:[wOBA]], 16, FALSE)</f>
        <v>#N/A</v>
      </c>
      <c r="AN160" s="9" t="e">
        <f>VLOOKUP($C160, Team_Batting___Advanced[[Team]:[OPS]], 9, FALSE)</f>
        <v>#N/A</v>
      </c>
      <c r="AO160" s="9" t="e">
        <f>VLOOKUP($C160, Team_Batting___Advanced[], 19, FALSE)</f>
        <v>#N/A</v>
      </c>
      <c r="AP160" s="9" t="e">
        <f>VLOOKUP($C160, 'Team Per G'!$A$2:$G$31, 3, FALSE)</f>
        <v>#N/A</v>
      </c>
      <c r="AQ160" s="9" t="e">
        <f>VLOOKUP($C160, 'Team Per G'!$A$2:$G$31, 5, FALSE)</f>
        <v>#N/A</v>
      </c>
      <c r="AR160" s="9" t="e">
        <f>VLOOKUP($C160, 'Team Per G'!$A$2:$G$31, 4, FALSE)</f>
        <v>#N/A</v>
      </c>
      <c r="AS160" s="9" t="e">
        <f>VLOOKUP($C160, Team_Batting___Dashboard[], 22, FALSE)/$AC160</f>
        <v>#N/A</v>
      </c>
      <c r="AT160" s="9" t="e">
        <f>VLOOKUP($C160, 'FanGraphs - Team WAR Projected'!$B$2:$E$31, 4, FALSE)/162</f>
        <v>#N/A</v>
      </c>
      <c r="AU160" s="9" t="e">
        <f>VLOOKUP($C160, FanGraphs_Standings[[Abbreviation]:[2024 Year to Date RS/G]], 6, FALSE)/$AC160</f>
        <v>#N/A</v>
      </c>
      <c r="AV160" s="9" t="e">
        <f>VLOOKUP($C160, FanGraphs_Standings[[Abbreviation]:[2024 Projected Full Season RDif]], 19, FALSE)/162</f>
        <v>#N/A</v>
      </c>
      <c r="AW160" s="9" t="e">
        <f>VLOOKUP($C160, FanGraphs_Standings[[Abbreviation]:[2024 Projected Full Season RDif]], 5, FALSE)</f>
        <v>#N/A</v>
      </c>
      <c r="AX160" s="9" t="e">
        <f>VLOOKUP($C160, FanGraphs_Standings[[Abbreviation]:[2024 Projected Full Season W%]], 18, FALSE)</f>
        <v>#N/A</v>
      </c>
      <c r="AY160" s="9" t="e">
        <f>VLOOKUP($C160, 'Home Field Adv'!$A$2:$K$31, 11, FALSE)</f>
        <v>#N/A</v>
      </c>
      <c r="BB160" s="5" t="str">
        <f t="shared" si="7"/>
        <v/>
      </c>
      <c r="BC160" s="5" t="str">
        <f t="shared" si="8"/>
        <v/>
      </c>
      <c r="BD160" s="5" t="str">
        <f t="shared" si="9"/>
        <v/>
      </c>
    </row>
    <row r="161" spans="6:56" x14ac:dyDescent="0.45">
      <c r="F161" s="9" t="e">
        <f>VLOOKUP($B161, FanGraphs_Standings[[Abbreviation]:[2024 Year to Date G]], 2, FALSE)</f>
        <v>#N/A</v>
      </c>
      <c r="G161" s="9" t="e">
        <f>IF(ISERR(VLOOKUP($D161, 'SP Per G'!$A$2:$D$1380, 3, FALSE)), L161, VLOOKUP($D161, 'SP Per G'!$A$2:$D$1380, 3, FALSE))</f>
        <v>#N/A</v>
      </c>
      <c r="H161" s="9" t="e">
        <f>VLOOKUP($D161, 'SP Per G'!$A$2:$D$1380, 4, FALSE)</f>
        <v>#N/A</v>
      </c>
      <c r="I161" s="9" t="e">
        <f>VLOOKUP($D161, Individual_Pitching___Dashboard[], 18, FALSE)</f>
        <v>#N/A</v>
      </c>
      <c r="J161" s="9" t="e">
        <f>VLOOKUP($D161, Individual_Pitching___Dashboard[], 20, FALSE)</f>
        <v>#N/A</v>
      </c>
      <c r="K161" s="9" t="e">
        <f>VLOOKUP($D161, Individual_Pitching___Advanced[], 21,FALSE)</f>
        <v>#N/A</v>
      </c>
      <c r="L161" s="9" t="e">
        <f>VLOOKUP($B161, 'Team Per G'!$A$2:$G$31, 7, FALSE)</f>
        <v>#N/A</v>
      </c>
      <c r="M161" s="9" t="e">
        <f>VLOOKUP($B161, 'FanGraphs - Team WAR Projected'!$B$2:$E$31, 3, FALSE)/162</f>
        <v>#N/A</v>
      </c>
      <c r="N161" s="9" t="e">
        <f>VLOOKUP($B161, Team_Pitching___Advanced[[Team]:[xFIP]], 19,FALSE)</f>
        <v>#N/A</v>
      </c>
      <c r="O161" s="9" t="e">
        <f>VLOOKUP($B161, Team_Pitching___Advanced[], 20, FALSE)</f>
        <v>#N/A</v>
      </c>
      <c r="P161" s="9" t="e">
        <f>VLOOKUP($B161, Team_Batting___Dashboard[[Team]:[wOBA]], 16, FALSE)</f>
        <v>#N/A</v>
      </c>
      <c r="Q161" s="9" t="e">
        <f>VLOOKUP($B161, Team_Batting___Advanced[[Team]:[OPS]], 9, FALSE)</f>
        <v>#N/A</v>
      </c>
      <c r="R161" s="9" t="e">
        <f>VLOOKUP($B161, Team_Batting___Advanced[], 19, FALSE)</f>
        <v>#N/A</v>
      </c>
      <c r="S161" s="9" t="e">
        <f>VLOOKUP($B161, 'Team Per G'!$A$2:$G$31, 3, FALSE)</f>
        <v>#N/A</v>
      </c>
      <c r="T161" s="9" t="e">
        <f>VLOOKUP($B161, 'Team Per G'!$A$2:$G$31, 5, FALSE)</f>
        <v>#N/A</v>
      </c>
      <c r="U161" s="9" t="e">
        <f>VLOOKUP($B161, 'Team Per G'!$A$2:$G$31, 4, FALSE)</f>
        <v>#N/A</v>
      </c>
      <c r="V161" s="9" t="e">
        <f>VLOOKUP($B161, Team_Batting___Dashboard[], 22, FALSE)/$F161</f>
        <v>#N/A</v>
      </c>
      <c r="W161" s="9" t="e">
        <f>VLOOKUP($B161, 'FanGraphs - Team WAR Projected'!$B$2:$E$31, 4, FALSE)/162</f>
        <v>#N/A</v>
      </c>
      <c r="X161" s="9" t="e">
        <f>VLOOKUP($B161, FanGraphs_Standings[[Abbreviation]:[2024 Year to Date RS/G]], 6, FALSE)/$F161</f>
        <v>#N/A</v>
      </c>
      <c r="Y161" s="9" t="e">
        <f>VLOOKUP($B161, FanGraphs_Standings[[Abbreviation]:[2024 Projected Full Season RDif]], 19, FALSE)/162</f>
        <v>#N/A</v>
      </c>
      <c r="Z161" s="9" t="e">
        <f>VLOOKUP($B161, FanGraphs_Standings[[Abbreviation]:[2024 Projected Full Season RDif]], 5, FALSE)</f>
        <v>#N/A</v>
      </c>
      <c r="AA161" s="9" t="e">
        <f>VLOOKUP($B161, FanGraphs_Standings[[Abbreviation]:[2024 Projected Full Season W%]], 18, FALSE)</f>
        <v>#N/A</v>
      </c>
      <c r="AB161" s="9" t="e">
        <f>VLOOKUP($B161, 'Home Field Adv'!$A$2:$I$31, 9, FALSE)</f>
        <v>#N/A</v>
      </c>
      <c r="AC161" s="9" t="e">
        <f>VLOOKUP($C161, FanGraphs_Standings[[Abbreviation]:[2024 Year to Date G]], 2, FALSE)</f>
        <v>#N/A</v>
      </c>
      <c r="AD161" s="9" t="e">
        <f>VLOOKUP($E161, 'SP Per G'!$A$2:$D$1380, 3, FALSE)</f>
        <v>#N/A</v>
      </c>
      <c r="AE161" s="9" t="e">
        <f>VLOOKUP($E161, 'SP Per G'!$A$2:$D$1380, 4, FALSE)</f>
        <v>#N/A</v>
      </c>
      <c r="AF161" s="9" t="e">
        <f>VLOOKUP($E161, Individual_Pitching___Dashboard[], 18, FALSE)</f>
        <v>#N/A</v>
      </c>
      <c r="AG161" s="9" t="e">
        <f>VLOOKUP($E161, Individual_Pitching___Dashboard[], 20, FALSE)</f>
        <v>#N/A</v>
      </c>
      <c r="AH161" s="9" t="e">
        <f>VLOOKUP($E161, Individual_Pitching___Advanced[], 21,FALSE)</f>
        <v>#N/A</v>
      </c>
      <c r="AI161" s="9" t="e">
        <f>VLOOKUP($C161, 'Team Per G'!$A$2:$G$31, 7, FALSE)</f>
        <v>#N/A</v>
      </c>
      <c r="AJ161" s="9" t="e">
        <f>VLOOKUP($C161, 'FanGraphs - Team WAR Projected'!$B$2:$E$31, 3, FALSE)/162</f>
        <v>#N/A</v>
      </c>
      <c r="AK161" s="9" t="e">
        <f>VLOOKUP($C161, Team_Pitching___Advanced[[Team]:[xFIP]], 19,FALSE)</f>
        <v>#N/A</v>
      </c>
      <c r="AL161" s="9" t="e">
        <f>VLOOKUP($C161, Team_Pitching___Advanced[], 20, FALSE)</f>
        <v>#N/A</v>
      </c>
      <c r="AM161" s="9" t="e">
        <f>VLOOKUP($C161, Team_Batting___Dashboard[[Team]:[wOBA]], 16, FALSE)</f>
        <v>#N/A</v>
      </c>
      <c r="AN161" s="9" t="e">
        <f>VLOOKUP($C161, Team_Batting___Advanced[[Team]:[OPS]], 9, FALSE)</f>
        <v>#N/A</v>
      </c>
      <c r="AO161" s="9" t="e">
        <f>VLOOKUP($C161, Team_Batting___Advanced[], 19, FALSE)</f>
        <v>#N/A</v>
      </c>
      <c r="AP161" s="9" t="e">
        <f>VLOOKUP($C161, 'Team Per G'!$A$2:$G$31, 3, FALSE)</f>
        <v>#N/A</v>
      </c>
      <c r="AQ161" s="9" t="e">
        <f>VLOOKUP($C161, 'Team Per G'!$A$2:$G$31, 5, FALSE)</f>
        <v>#N/A</v>
      </c>
      <c r="AR161" s="9" t="e">
        <f>VLOOKUP($C161, 'Team Per G'!$A$2:$G$31, 4, FALSE)</f>
        <v>#N/A</v>
      </c>
      <c r="AS161" s="9" t="e">
        <f>VLOOKUP($C161, Team_Batting___Dashboard[], 22, FALSE)/$AC161</f>
        <v>#N/A</v>
      </c>
      <c r="AT161" s="9" t="e">
        <f>VLOOKUP($C161, 'FanGraphs - Team WAR Projected'!$B$2:$E$31, 4, FALSE)/162</f>
        <v>#N/A</v>
      </c>
      <c r="AU161" s="9" t="e">
        <f>VLOOKUP($C161, FanGraphs_Standings[[Abbreviation]:[2024 Year to Date RS/G]], 6, FALSE)/$AC161</f>
        <v>#N/A</v>
      </c>
      <c r="AV161" s="9" t="e">
        <f>VLOOKUP($C161, FanGraphs_Standings[[Abbreviation]:[2024 Projected Full Season RDif]], 19, FALSE)/162</f>
        <v>#N/A</v>
      </c>
      <c r="AW161" s="9" t="e">
        <f>VLOOKUP($C161, FanGraphs_Standings[[Abbreviation]:[2024 Projected Full Season RDif]], 5, FALSE)</f>
        <v>#N/A</v>
      </c>
      <c r="AX161" s="9" t="e">
        <f>VLOOKUP($C161, FanGraphs_Standings[[Abbreviation]:[2024 Projected Full Season W%]], 18, FALSE)</f>
        <v>#N/A</v>
      </c>
      <c r="AY161" s="9" t="e">
        <f>VLOOKUP($C161, 'Home Field Adv'!$A$2:$K$31, 11, FALSE)</f>
        <v>#N/A</v>
      </c>
      <c r="BB161" s="5" t="str">
        <f t="shared" si="7"/>
        <v/>
      </c>
      <c r="BC161" s="5" t="str">
        <f t="shared" si="8"/>
        <v/>
      </c>
      <c r="BD161" s="5" t="str">
        <f t="shared" si="9"/>
        <v/>
      </c>
    </row>
    <row r="162" spans="6:56" x14ac:dyDescent="0.45">
      <c r="F162" s="9" t="e">
        <f>VLOOKUP($B162, FanGraphs_Standings[[Abbreviation]:[2024 Year to Date G]], 2, FALSE)</f>
        <v>#N/A</v>
      </c>
      <c r="G162" s="9" t="e">
        <f>IF(ISERR(VLOOKUP($D162, 'SP Per G'!$A$2:$D$1380, 3, FALSE)), L162, VLOOKUP($D162, 'SP Per G'!$A$2:$D$1380, 3, FALSE))</f>
        <v>#N/A</v>
      </c>
      <c r="H162" s="9" t="e">
        <f>VLOOKUP($D162, 'SP Per G'!$A$2:$D$1380, 4, FALSE)</f>
        <v>#N/A</v>
      </c>
      <c r="I162" s="9" t="e">
        <f>VLOOKUP($D162, Individual_Pitching___Dashboard[], 18, FALSE)</f>
        <v>#N/A</v>
      </c>
      <c r="J162" s="9" t="e">
        <f>VLOOKUP($D162, Individual_Pitching___Dashboard[], 20, FALSE)</f>
        <v>#N/A</v>
      </c>
      <c r="K162" s="9" t="e">
        <f>VLOOKUP($D162, Individual_Pitching___Advanced[], 21,FALSE)</f>
        <v>#N/A</v>
      </c>
      <c r="L162" s="9" t="e">
        <f>VLOOKUP($B162, 'Team Per G'!$A$2:$G$31, 7, FALSE)</f>
        <v>#N/A</v>
      </c>
      <c r="M162" s="9" t="e">
        <f>VLOOKUP($B162, 'FanGraphs - Team WAR Projected'!$B$2:$E$31, 3, FALSE)/162</f>
        <v>#N/A</v>
      </c>
      <c r="N162" s="9" t="e">
        <f>VLOOKUP($B162, Team_Pitching___Advanced[[Team]:[xFIP]], 19,FALSE)</f>
        <v>#N/A</v>
      </c>
      <c r="O162" s="9" t="e">
        <f>VLOOKUP($B162, Team_Pitching___Advanced[], 20, FALSE)</f>
        <v>#N/A</v>
      </c>
      <c r="P162" s="9" t="e">
        <f>VLOOKUP($B162, Team_Batting___Dashboard[[Team]:[wOBA]], 16, FALSE)</f>
        <v>#N/A</v>
      </c>
      <c r="Q162" s="9" t="e">
        <f>VLOOKUP($B162, Team_Batting___Advanced[[Team]:[OPS]], 9, FALSE)</f>
        <v>#N/A</v>
      </c>
      <c r="R162" s="9" t="e">
        <f>VLOOKUP($B162, Team_Batting___Advanced[], 19, FALSE)</f>
        <v>#N/A</v>
      </c>
      <c r="S162" s="9" t="e">
        <f>VLOOKUP($B162, 'Team Per G'!$A$2:$G$31, 3, FALSE)</f>
        <v>#N/A</v>
      </c>
      <c r="T162" s="9" t="e">
        <f>VLOOKUP($B162, 'Team Per G'!$A$2:$G$31, 5, FALSE)</f>
        <v>#N/A</v>
      </c>
      <c r="U162" s="9" t="e">
        <f>VLOOKUP($B162, 'Team Per G'!$A$2:$G$31, 4, FALSE)</f>
        <v>#N/A</v>
      </c>
      <c r="V162" s="9" t="e">
        <f>VLOOKUP($B162, Team_Batting___Dashboard[], 22, FALSE)/$F162</f>
        <v>#N/A</v>
      </c>
      <c r="W162" s="9" t="e">
        <f>VLOOKUP($B162, 'FanGraphs - Team WAR Projected'!$B$2:$E$31, 4, FALSE)/162</f>
        <v>#N/A</v>
      </c>
      <c r="X162" s="9" t="e">
        <f>VLOOKUP($B162, FanGraphs_Standings[[Abbreviation]:[2024 Year to Date RS/G]], 6, FALSE)/$F162</f>
        <v>#N/A</v>
      </c>
      <c r="Y162" s="9" t="e">
        <f>VLOOKUP($B162, FanGraphs_Standings[[Abbreviation]:[2024 Projected Full Season RDif]], 19, FALSE)/162</f>
        <v>#N/A</v>
      </c>
      <c r="Z162" s="9" t="e">
        <f>VLOOKUP($B162, FanGraphs_Standings[[Abbreviation]:[2024 Projected Full Season RDif]], 5, FALSE)</f>
        <v>#N/A</v>
      </c>
      <c r="AA162" s="9" t="e">
        <f>VLOOKUP($B162, FanGraphs_Standings[[Abbreviation]:[2024 Projected Full Season W%]], 18, FALSE)</f>
        <v>#N/A</v>
      </c>
      <c r="AB162" s="9" t="e">
        <f>VLOOKUP($B162, 'Home Field Adv'!$A$2:$I$31, 9, FALSE)</f>
        <v>#N/A</v>
      </c>
      <c r="AC162" s="9" t="e">
        <f>VLOOKUP($C162, FanGraphs_Standings[[Abbreviation]:[2024 Year to Date G]], 2, FALSE)</f>
        <v>#N/A</v>
      </c>
      <c r="AD162" s="9" t="e">
        <f>VLOOKUP($E162, 'SP Per G'!$A$2:$D$1380, 3, FALSE)</f>
        <v>#N/A</v>
      </c>
      <c r="AE162" s="9" t="e">
        <f>VLOOKUP($E162, 'SP Per G'!$A$2:$D$1380, 4, FALSE)</f>
        <v>#N/A</v>
      </c>
      <c r="AF162" s="9" t="e">
        <f>VLOOKUP($E162, Individual_Pitching___Dashboard[], 18, FALSE)</f>
        <v>#N/A</v>
      </c>
      <c r="AG162" s="9" t="e">
        <f>VLOOKUP($E162, Individual_Pitching___Dashboard[], 20, FALSE)</f>
        <v>#N/A</v>
      </c>
      <c r="AH162" s="9" t="e">
        <f>VLOOKUP($E162, Individual_Pitching___Advanced[], 21,FALSE)</f>
        <v>#N/A</v>
      </c>
      <c r="AI162" s="9" t="e">
        <f>VLOOKUP($C162, 'Team Per G'!$A$2:$G$31, 7, FALSE)</f>
        <v>#N/A</v>
      </c>
      <c r="AJ162" s="9" t="e">
        <f>VLOOKUP($C162, 'FanGraphs - Team WAR Projected'!$B$2:$E$31, 3, FALSE)/162</f>
        <v>#N/A</v>
      </c>
      <c r="AK162" s="9" t="e">
        <f>VLOOKUP($C162, Team_Pitching___Advanced[[Team]:[xFIP]], 19,FALSE)</f>
        <v>#N/A</v>
      </c>
      <c r="AL162" s="9" t="e">
        <f>VLOOKUP($C162, Team_Pitching___Advanced[], 20, FALSE)</f>
        <v>#N/A</v>
      </c>
      <c r="AM162" s="9" t="e">
        <f>VLOOKUP($C162, Team_Batting___Dashboard[[Team]:[wOBA]], 16, FALSE)</f>
        <v>#N/A</v>
      </c>
      <c r="AN162" s="9" t="e">
        <f>VLOOKUP($C162, Team_Batting___Advanced[[Team]:[OPS]], 9, FALSE)</f>
        <v>#N/A</v>
      </c>
      <c r="AO162" s="9" t="e">
        <f>VLOOKUP($C162, Team_Batting___Advanced[], 19, FALSE)</f>
        <v>#N/A</v>
      </c>
      <c r="AP162" s="9" t="e">
        <f>VLOOKUP($C162, 'Team Per G'!$A$2:$G$31, 3, FALSE)</f>
        <v>#N/A</v>
      </c>
      <c r="AQ162" s="9" t="e">
        <f>VLOOKUP($C162, 'Team Per G'!$A$2:$G$31, 5, FALSE)</f>
        <v>#N/A</v>
      </c>
      <c r="AR162" s="9" t="e">
        <f>VLOOKUP($C162, 'Team Per G'!$A$2:$G$31, 4, FALSE)</f>
        <v>#N/A</v>
      </c>
      <c r="AS162" s="9" t="e">
        <f>VLOOKUP($C162, Team_Batting___Dashboard[], 22, FALSE)/$AC162</f>
        <v>#N/A</v>
      </c>
      <c r="AT162" s="9" t="e">
        <f>VLOOKUP($C162, 'FanGraphs - Team WAR Projected'!$B$2:$E$31, 4, FALSE)/162</f>
        <v>#N/A</v>
      </c>
      <c r="AU162" s="9" t="e">
        <f>VLOOKUP($C162, FanGraphs_Standings[[Abbreviation]:[2024 Year to Date RS/G]], 6, FALSE)/$AC162</f>
        <v>#N/A</v>
      </c>
      <c r="AV162" s="9" t="e">
        <f>VLOOKUP($C162, FanGraphs_Standings[[Abbreviation]:[2024 Projected Full Season RDif]], 19, FALSE)/162</f>
        <v>#N/A</v>
      </c>
      <c r="AW162" s="9" t="e">
        <f>VLOOKUP($C162, FanGraphs_Standings[[Abbreviation]:[2024 Projected Full Season RDif]], 5, FALSE)</f>
        <v>#N/A</v>
      </c>
      <c r="AX162" s="9" t="e">
        <f>VLOOKUP($C162, FanGraphs_Standings[[Abbreviation]:[2024 Projected Full Season W%]], 18, FALSE)</f>
        <v>#N/A</v>
      </c>
      <c r="AY162" s="9" t="e">
        <f>VLOOKUP($C162, 'Home Field Adv'!$A$2:$K$31, 11, FALSE)</f>
        <v>#N/A</v>
      </c>
      <c r="BB162" s="5" t="str">
        <f t="shared" si="7"/>
        <v/>
      </c>
      <c r="BC162" s="5" t="str">
        <f t="shared" si="8"/>
        <v/>
      </c>
      <c r="BD162" s="5" t="str">
        <f t="shared" si="9"/>
        <v/>
      </c>
    </row>
    <row r="163" spans="6:56" x14ac:dyDescent="0.45">
      <c r="F163" s="9" t="e">
        <f>VLOOKUP($B163, FanGraphs_Standings[[Abbreviation]:[2024 Year to Date G]], 2, FALSE)</f>
        <v>#N/A</v>
      </c>
      <c r="G163" s="9" t="e">
        <f>IF(ISERR(VLOOKUP($D163, 'SP Per G'!$A$2:$D$1380, 3, FALSE)), L163, VLOOKUP($D163, 'SP Per G'!$A$2:$D$1380, 3, FALSE))</f>
        <v>#N/A</v>
      </c>
      <c r="H163" s="9" t="e">
        <f>VLOOKUP($D163, 'SP Per G'!$A$2:$D$1380, 4, FALSE)</f>
        <v>#N/A</v>
      </c>
      <c r="I163" s="9" t="e">
        <f>VLOOKUP($D163, Individual_Pitching___Dashboard[], 18, FALSE)</f>
        <v>#N/A</v>
      </c>
      <c r="J163" s="9" t="e">
        <f>VLOOKUP($D163, Individual_Pitching___Dashboard[], 20, FALSE)</f>
        <v>#N/A</v>
      </c>
      <c r="K163" s="9" t="e">
        <f>VLOOKUP($D163, Individual_Pitching___Advanced[], 21,FALSE)</f>
        <v>#N/A</v>
      </c>
      <c r="L163" s="9" t="e">
        <f>VLOOKUP($B163, 'Team Per G'!$A$2:$G$31, 7, FALSE)</f>
        <v>#N/A</v>
      </c>
      <c r="M163" s="9" t="e">
        <f>VLOOKUP($B163, 'FanGraphs - Team WAR Projected'!$B$2:$E$31, 3, FALSE)/162</f>
        <v>#N/A</v>
      </c>
      <c r="N163" s="9" t="e">
        <f>VLOOKUP($B163, Team_Pitching___Advanced[[Team]:[xFIP]], 19,FALSE)</f>
        <v>#N/A</v>
      </c>
      <c r="O163" s="9" t="e">
        <f>VLOOKUP($B163, Team_Pitching___Advanced[], 20, FALSE)</f>
        <v>#N/A</v>
      </c>
      <c r="P163" s="9" t="e">
        <f>VLOOKUP($B163, Team_Batting___Dashboard[[Team]:[wOBA]], 16, FALSE)</f>
        <v>#N/A</v>
      </c>
      <c r="Q163" s="9" t="e">
        <f>VLOOKUP($B163, Team_Batting___Advanced[[Team]:[OPS]], 9, FALSE)</f>
        <v>#N/A</v>
      </c>
      <c r="R163" s="9" t="e">
        <f>VLOOKUP($B163, Team_Batting___Advanced[], 19, FALSE)</f>
        <v>#N/A</v>
      </c>
      <c r="S163" s="9" t="e">
        <f>VLOOKUP($B163, 'Team Per G'!$A$2:$G$31, 3, FALSE)</f>
        <v>#N/A</v>
      </c>
      <c r="T163" s="9" t="e">
        <f>VLOOKUP($B163, 'Team Per G'!$A$2:$G$31, 5, FALSE)</f>
        <v>#N/A</v>
      </c>
      <c r="U163" s="9" t="e">
        <f>VLOOKUP($B163, 'Team Per G'!$A$2:$G$31, 4, FALSE)</f>
        <v>#N/A</v>
      </c>
      <c r="V163" s="9" t="e">
        <f>VLOOKUP($B163, Team_Batting___Dashboard[], 22, FALSE)/$F163</f>
        <v>#N/A</v>
      </c>
      <c r="W163" s="9" t="e">
        <f>VLOOKUP($B163, 'FanGraphs - Team WAR Projected'!$B$2:$E$31, 4, FALSE)/162</f>
        <v>#N/A</v>
      </c>
      <c r="X163" s="9" t="e">
        <f>VLOOKUP($B163, FanGraphs_Standings[[Abbreviation]:[2024 Year to Date RS/G]], 6, FALSE)/$F163</f>
        <v>#N/A</v>
      </c>
      <c r="Y163" s="9" t="e">
        <f>VLOOKUP($B163, FanGraphs_Standings[[Abbreviation]:[2024 Projected Full Season RDif]], 19, FALSE)/162</f>
        <v>#N/A</v>
      </c>
      <c r="Z163" s="9" t="e">
        <f>VLOOKUP($B163, FanGraphs_Standings[[Abbreviation]:[2024 Projected Full Season RDif]], 5, FALSE)</f>
        <v>#N/A</v>
      </c>
      <c r="AA163" s="9" t="e">
        <f>VLOOKUP($B163, FanGraphs_Standings[[Abbreviation]:[2024 Projected Full Season W%]], 18, FALSE)</f>
        <v>#N/A</v>
      </c>
      <c r="AB163" s="9" t="e">
        <f>VLOOKUP($B163, 'Home Field Adv'!$A$2:$I$31, 9, FALSE)</f>
        <v>#N/A</v>
      </c>
      <c r="AC163" s="9" t="e">
        <f>VLOOKUP($C163, FanGraphs_Standings[[Abbreviation]:[2024 Year to Date G]], 2, FALSE)</f>
        <v>#N/A</v>
      </c>
      <c r="AD163" s="9" t="e">
        <f>VLOOKUP($E163, 'SP Per G'!$A$2:$D$1380, 3, FALSE)</f>
        <v>#N/A</v>
      </c>
      <c r="AE163" s="9" t="e">
        <f>VLOOKUP($E163, 'SP Per G'!$A$2:$D$1380, 4, FALSE)</f>
        <v>#N/A</v>
      </c>
      <c r="AF163" s="9" t="e">
        <f>VLOOKUP($E163, Individual_Pitching___Dashboard[], 18, FALSE)</f>
        <v>#N/A</v>
      </c>
      <c r="AG163" s="9" t="e">
        <f>VLOOKUP($E163, Individual_Pitching___Dashboard[], 20, FALSE)</f>
        <v>#N/A</v>
      </c>
      <c r="AH163" s="9" t="e">
        <f>VLOOKUP($E163, Individual_Pitching___Advanced[], 21,FALSE)</f>
        <v>#N/A</v>
      </c>
      <c r="AI163" s="9" t="e">
        <f>VLOOKUP($C163, 'Team Per G'!$A$2:$G$31, 7, FALSE)</f>
        <v>#N/A</v>
      </c>
      <c r="AJ163" s="9" t="e">
        <f>VLOOKUP($C163, 'FanGraphs - Team WAR Projected'!$B$2:$E$31, 3, FALSE)/162</f>
        <v>#N/A</v>
      </c>
      <c r="AK163" s="9" t="e">
        <f>VLOOKUP($C163, Team_Pitching___Advanced[[Team]:[xFIP]], 19,FALSE)</f>
        <v>#N/A</v>
      </c>
      <c r="AL163" s="9" t="e">
        <f>VLOOKUP($C163, Team_Pitching___Advanced[], 20, FALSE)</f>
        <v>#N/A</v>
      </c>
      <c r="AM163" s="9" t="e">
        <f>VLOOKUP($C163, Team_Batting___Dashboard[[Team]:[wOBA]], 16, FALSE)</f>
        <v>#N/A</v>
      </c>
      <c r="AN163" s="9" t="e">
        <f>VLOOKUP($C163, Team_Batting___Advanced[[Team]:[OPS]], 9, FALSE)</f>
        <v>#N/A</v>
      </c>
      <c r="AO163" s="9" t="e">
        <f>VLOOKUP($C163, Team_Batting___Advanced[], 19, FALSE)</f>
        <v>#N/A</v>
      </c>
      <c r="AP163" s="9" t="e">
        <f>VLOOKUP($C163, 'Team Per G'!$A$2:$G$31, 3, FALSE)</f>
        <v>#N/A</v>
      </c>
      <c r="AQ163" s="9" t="e">
        <f>VLOOKUP($C163, 'Team Per G'!$A$2:$G$31, 5, FALSE)</f>
        <v>#N/A</v>
      </c>
      <c r="AR163" s="9" t="e">
        <f>VLOOKUP($C163, 'Team Per G'!$A$2:$G$31, 4, FALSE)</f>
        <v>#N/A</v>
      </c>
      <c r="AS163" s="9" t="e">
        <f>VLOOKUP($C163, Team_Batting___Dashboard[], 22, FALSE)/$AC163</f>
        <v>#N/A</v>
      </c>
      <c r="AT163" s="9" t="e">
        <f>VLOOKUP($C163, 'FanGraphs - Team WAR Projected'!$B$2:$E$31, 4, FALSE)/162</f>
        <v>#N/A</v>
      </c>
      <c r="AU163" s="9" t="e">
        <f>VLOOKUP($C163, FanGraphs_Standings[[Abbreviation]:[2024 Year to Date RS/G]], 6, FALSE)/$AC163</f>
        <v>#N/A</v>
      </c>
      <c r="AV163" s="9" t="e">
        <f>VLOOKUP($C163, FanGraphs_Standings[[Abbreviation]:[2024 Projected Full Season RDif]], 19, FALSE)/162</f>
        <v>#N/A</v>
      </c>
      <c r="AW163" s="9" t="e">
        <f>VLOOKUP($C163, FanGraphs_Standings[[Abbreviation]:[2024 Projected Full Season RDif]], 5, FALSE)</f>
        <v>#N/A</v>
      </c>
      <c r="AX163" s="9" t="e">
        <f>VLOOKUP($C163, FanGraphs_Standings[[Abbreviation]:[2024 Projected Full Season W%]], 18, FALSE)</f>
        <v>#N/A</v>
      </c>
      <c r="AY163" s="9" t="e">
        <f>VLOOKUP($C163, 'Home Field Adv'!$A$2:$K$31, 11, FALSE)</f>
        <v>#N/A</v>
      </c>
      <c r="BB163" s="5" t="str">
        <f t="shared" si="7"/>
        <v/>
      </c>
      <c r="BC163" s="5" t="str">
        <f t="shared" si="8"/>
        <v/>
      </c>
      <c r="BD163" s="5" t="str">
        <f t="shared" si="9"/>
        <v/>
      </c>
    </row>
    <row r="164" spans="6:56" x14ac:dyDescent="0.45">
      <c r="F164" s="9" t="e">
        <f>VLOOKUP($B164, FanGraphs_Standings[[Abbreviation]:[2024 Year to Date G]], 2, FALSE)</f>
        <v>#N/A</v>
      </c>
      <c r="G164" s="9" t="e">
        <f>IF(ISERR(VLOOKUP($D164, 'SP Per G'!$A$2:$D$1380, 3, FALSE)), L164, VLOOKUP($D164, 'SP Per G'!$A$2:$D$1380, 3, FALSE))</f>
        <v>#N/A</v>
      </c>
      <c r="H164" s="9" t="e">
        <f>VLOOKUP($D164, 'SP Per G'!$A$2:$D$1380, 4, FALSE)</f>
        <v>#N/A</v>
      </c>
      <c r="I164" s="9" t="e">
        <f>VLOOKUP($D164, Individual_Pitching___Dashboard[], 18, FALSE)</f>
        <v>#N/A</v>
      </c>
      <c r="J164" s="9" t="e">
        <f>VLOOKUP($D164, Individual_Pitching___Dashboard[], 20, FALSE)</f>
        <v>#N/A</v>
      </c>
      <c r="K164" s="9" t="e">
        <f>VLOOKUP($D164, Individual_Pitching___Advanced[], 21,FALSE)</f>
        <v>#N/A</v>
      </c>
      <c r="L164" s="9" t="e">
        <f>VLOOKUP($B164, 'Team Per G'!$A$2:$G$31, 7, FALSE)</f>
        <v>#N/A</v>
      </c>
      <c r="M164" s="9" t="e">
        <f>VLOOKUP($B164, 'FanGraphs - Team WAR Projected'!$B$2:$E$31, 3, FALSE)/162</f>
        <v>#N/A</v>
      </c>
      <c r="N164" s="9" t="e">
        <f>VLOOKUP($B164, Team_Pitching___Advanced[[Team]:[xFIP]], 19,FALSE)</f>
        <v>#N/A</v>
      </c>
      <c r="O164" s="9" t="e">
        <f>VLOOKUP($B164, Team_Pitching___Advanced[], 20, FALSE)</f>
        <v>#N/A</v>
      </c>
      <c r="P164" s="9" t="e">
        <f>VLOOKUP($B164, Team_Batting___Dashboard[[Team]:[wOBA]], 16, FALSE)</f>
        <v>#N/A</v>
      </c>
      <c r="Q164" s="9" t="e">
        <f>VLOOKUP($B164, Team_Batting___Advanced[[Team]:[OPS]], 9, FALSE)</f>
        <v>#N/A</v>
      </c>
      <c r="R164" s="9" t="e">
        <f>VLOOKUP($B164, Team_Batting___Advanced[], 19, FALSE)</f>
        <v>#N/A</v>
      </c>
      <c r="S164" s="9" t="e">
        <f>VLOOKUP($B164, 'Team Per G'!$A$2:$G$31, 3, FALSE)</f>
        <v>#N/A</v>
      </c>
      <c r="T164" s="9" t="e">
        <f>VLOOKUP($B164, 'Team Per G'!$A$2:$G$31, 5, FALSE)</f>
        <v>#N/A</v>
      </c>
      <c r="U164" s="9" t="e">
        <f>VLOOKUP($B164, 'Team Per G'!$A$2:$G$31, 4, FALSE)</f>
        <v>#N/A</v>
      </c>
      <c r="V164" s="9" t="e">
        <f>VLOOKUP($B164, Team_Batting___Dashboard[], 22, FALSE)/$F164</f>
        <v>#N/A</v>
      </c>
      <c r="W164" s="9" t="e">
        <f>VLOOKUP($B164, 'FanGraphs - Team WAR Projected'!$B$2:$E$31, 4, FALSE)/162</f>
        <v>#N/A</v>
      </c>
      <c r="X164" s="9" t="e">
        <f>VLOOKUP($B164, FanGraphs_Standings[[Abbreviation]:[2024 Year to Date RS/G]], 6, FALSE)/$F164</f>
        <v>#N/A</v>
      </c>
      <c r="Y164" s="9" t="e">
        <f>VLOOKUP($B164, FanGraphs_Standings[[Abbreviation]:[2024 Projected Full Season RDif]], 19, FALSE)/162</f>
        <v>#N/A</v>
      </c>
      <c r="Z164" s="9" t="e">
        <f>VLOOKUP($B164, FanGraphs_Standings[[Abbreviation]:[2024 Projected Full Season RDif]], 5, FALSE)</f>
        <v>#N/A</v>
      </c>
      <c r="AA164" s="9" t="e">
        <f>VLOOKUP($B164, FanGraphs_Standings[[Abbreviation]:[2024 Projected Full Season W%]], 18, FALSE)</f>
        <v>#N/A</v>
      </c>
      <c r="AB164" s="9" t="e">
        <f>VLOOKUP($B164, 'Home Field Adv'!$A$2:$I$31, 9, FALSE)</f>
        <v>#N/A</v>
      </c>
      <c r="AC164" s="9" t="e">
        <f>VLOOKUP($C164, FanGraphs_Standings[[Abbreviation]:[2024 Year to Date G]], 2, FALSE)</f>
        <v>#N/A</v>
      </c>
      <c r="AD164" s="9" t="e">
        <f>VLOOKUP($E164, 'SP Per G'!$A$2:$D$1380, 3, FALSE)</f>
        <v>#N/A</v>
      </c>
      <c r="AE164" s="9" t="e">
        <f>VLOOKUP($E164, 'SP Per G'!$A$2:$D$1380, 4, FALSE)</f>
        <v>#N/A</v>
      </c>
      <c r="AF164" s="9" t="e">
        <f>VLOOKUP($E164, Individual_Pitching___Dashboard[], 18, FALSE)</f>
        <v>#N/A</v>
      </c>
      <c r="AG164" s="9" t="e">
        <f>VLOOKUP($E164, Individual_Pitching___Dashboard[], 20, FALSE)</f>
        <v>#N/A</v>
      </c>
      <c r="AH164" s="9" t="e">
        <f>VLOOKUP($E164, Individual_Pitching___Advanced[], 21,FALSE)</f>
        <v>#N/A</v>
      </c>
      <c r="AI164" s="9" t="e">
        <f>VLOOKUP($C164, 'Team Per G'!$A$2:$G$31, 7, FALSE)</f>
        <v>#N/A</v>
      </c>
      <c r="AJ164" s="9" t="e">
        <f>VLOOKUP($C164, 'FanGraphs - Team WAR Projected'!$B$2:$E$31, 3, FALSE)/162</f>
        <v>#N/A</v>
      </c>
      <c r="AK164" s="9" t="e">
        <f>VLOOKUP($C164, Team_Pitching___Advanced[[Team]:[xFIP]], 19,FALSE)</f>
        <v>#N/A</v>
      </c>
      <c r="AL164" s="9" t="e">
        <f>VLOOKUP($C164, Team_Pitching___Advanced[], 20, FALSE)</f>
        <v>#N/A</v>
      </c>
      <c r="AM164" s="9" t="e">
        <f>VLOOKUP($C164, Team_Batting___Dashboard[[Team]:[wOBA]], 16, FALSE)</f>
        <v>#N/A</v>
      </c>
      <c r="AN164" s="9" t="e">
        <f>VLOOKUP($C164, Team_Batting___Advanced[[Team]:[OPS]], 9, FALSE)</f>
        <v>#N/A</v>
      </c>
      <c r="AO164" s="9" t="e">
        <f>VLOOKUP($C164, Team_Batting___Advanced[], 19, FALSE)</f>
        <v>#N/A</v>
      </c>
      <c r="AP164" s="9" t="e">
        <f>VLOOKUP($C164, 'Team Per G'!$A$2:$G$31, 3, FALSE)</f>
        <v>#N/A</v>
      </c>
      <c r="AQ164" s="9" t="e">
        <f>VLOOKUP($C164, 'Team Per G'!$A$2:$G$31, 5, FALSE)</f>
        <v>#N/A</v>
      </c>
      <c r="AR164" s="9" t="e">
        <f>VLOOKUP($C164, 'Team Per G'!$A$2:$G$31, 4, FALSE)</f>
        <v>#N/A</v>
      </c>
      <c r="AS164" s="9" t="e">
        <f>VLOOKUP($C164, Team_Batting___Dashboard[], 22, FALSE)/$AC164</f>
        <v>#N/A</v>
      </c>
      <c r="AT164" s="9" t="e">
        <f>VLOOKUP($C164, 'FanGraphs - Team WAR Projected'!$B$2:$E$31, 4, FALSE)/162</f>
        <v>#N/A</v>
      </c>
      <c r="AU164" s="9" t="e">
        <f>VLOOKUP($C164, FanGraphs_Standings[[Abbreviation]:[2024 Year to Date RS/G]], 6, FALSE)/$AC164</f>
        <v>#N/A</v>
      </c>
      <c r="AV164" s="9" t="e">
        <f>VLOOKUP($C164, FanGraphs_Standings[[Abbreviation]:[2024 Projected Full Season RDif]], 19, FALSE)/162</f>
        <v>#N/A</v>
      </c>
      <c r="AW164" s="9" t="e">
        <f>VLOOKUP($C164, FanGraphs_Standings[[Abbreviation]:[2024 Projected Full Season RDif]], 5, FALSE)</f>
        <v>#N/A</v>
      </c>
      <c r="AX164" s="9" t="e">
        <f>VLOOKUP($C164, FanGraphs_Standings[[Abbreviation]:[2024 Projected Full Season W%]], 18, FALSE)</f>
        <v>#N/A</v>
      </c>
      <c r="AY164" s="9" t="e">
        <f>VLOOKUP($C164, 'Home Field Adv'!$A$2:$K$31, 11, FALSE)</f>
        <v>#N/A</v>
      </c>
      <c r="BB164" s="5" t="str">
        <f t="shared" si="7"/>
        <v/>
      </c>
      <c r="BC164" s="5" t="str">
        <f t="shared" si="8"/>
        <v/>
      </c>
      <c r="BD164" s="5" t="str">
        <f t="shared" si="9"/>
        <v/>
      </c>
    </row>
    <row r="165" spans="6:56" x14ac:dyDescent="0.45">
      <c r="F165" s="9" t="e">
        <f>VLOOKUP($B165, FanGraphs_Standings[[Abbreviation]:[2024 Year to Date G]], 2, FALSE)</f>
        <v>#N/A</v>
      </c>
      <c r="G165" s="9" t="e">
        <f>IF(ISERR(VLOOKUP($D165, 'SP Per G'!$A$2:$D$1380, 3, FALSE)), L165, VLOOKUP($D165, 'SP Per G'!$A$2:$D$1380, 3, FALSE))</f>
        <v>#N/A</v>
      </c>
      <c r="H165" s="9" t="e">
        <f>VLOOKUP($D165, 'SP Per G'!$A$2:$D$1380, 4, FALSE)</f>
        <v>#N/A</v>
      </c>
      <c r="I165" s="9" t="e">
        <f>VLOOKUP($D165, Individual_Pitching___Dashboard[], 18, FALSE)</f>
        <v>#N/A</v>
      </c>
      <c r="J165" s="9" t="e">
        <f>VLOOKUP($D165, Individual_Pitching___Dashboard[], 20, FALSE)</f>
        <v>#N/A</v>
      </c>
      <c r="K165" s="9" t="e">
        <f>VLOOKUP($D165, Individual_Pitching___Advanced[], 21,FALSE)</f>
        <v>#N/A</v>
      </c>
      <c r="L165" s="9" t="e">
        <f>VLOOKUP($B165, 'Team Per G'!$A$2:$G$31, 7, FALSE)</f>
        <v>#N/A</v>
      </c>
      <c r="M165" s="9" t="e">
        <f>VLOOKUP($B165, 'FanGraphs - Team WAR Projected'!$B$2:$E$31, 3, FALSE)/162</f>
        <v>#N/A</v>
      </c>
      <c r="N165" s="9" t="e">
        <f>VLOOKUP($B165, Team_Pitching___Advanced[[Team]:[xFIP]], 19,FALSE)</f>
        <v>#N/A</v>
      </c>
      <c r="O165" s="9" t="e">
        <f>VLOOKUP($B165, Team_Pitching___Advanced[], 20, FALSE)</f>
        <v>#N/A</v>
      </c>
      <c r="P165" s="9" t="e">
        <f>VLOOKUP($B165, Team_Batting___Dashboard[[Team]:[wOBA]], 16, FALSE)</f>
        <v>#N/A</v>
      </c>
      <c r="Q165" s="9" t="e">
        <f>VLOOKUP($B165, Team_Batting___Advanced[[Team]:[OPS]], 9, FALSE)</f>
        <v>#N/A</v>
      </c>
      <c r="R165" s="9" t="e">
        <f>VLOOKUP($B165, Team_Batting___Advanced[], 19, FALSE)</f>
        <v>#N/A</v>
      </c>
      <c r="S165" s="9" t="e">
        <f>VLOOKUP($B165, 'Team Per G'!$A$2:$G$31, 3, FALSE)</f>
        <v>#N/A</v>
      </c>
      <c r="T165" s="9" t="e">
        <f>VLOOKUP($B165, 'Team Per G'!$A$2:$G$31, 5, FALSE)</f>
        <v>#N/A</v>
      </c>
      <c r="U165" s="9" t="e">
        <f>VLOOKUP($B165, 'Team Per G'!$A$2:$G$31, 4, FALSE)</f>
        <v>#N/A</v>
      </c>
      <c r="V165" s="9" t="e">
        <f>VLOOKUP($B165, Team_Batting___Dashboard[], 22, FALSE)/$F165</f>
        <v>#N/A</v>
      </c>
      <c r="W165" s="9" t="e">
        <f>VLOOKUP($B165, 'FanGraphs - Team WAR Projected'!$B$2:$E$31, 4, FALSE)/162</f>
        <v>#N/A</v>
      </c>
      <c r="X165" s="9" t="e">
        <f>VLOOKUP($B165, FanGraphs_Standings[[Abbreviation]:[2024 Year to Date RS/G]], 6, FALSE)/$F165</f>
        <v>#N/A</v>
      </c>
      <c r="Y165" s="9" t="e">
        <f>VLOOKUP($B165, FanGraphs_Standings[[Abbreviation]:[2024 Projected Full Season RDif]], 19, FALSE)/162</f>
        <v>#N/A</v>
      </c>
      <c r="Z165" s="9" t="e">
        <f>VLOOKUP($B165, FanGraphs_Standings[[Abbreviation]:[2024 Projected Full Season RDif]], 5, FALSE)</f>
        <v>#N/A</v>
      </c>
      <c r="AA165" s="9" t="e">
        <f>VLOOKUP($B165, FanGraphs_Standings[[Abbreviation]:[2024 Projected Full Season W%]], 18, FALSE)</f>
        <v>#N/A</v>
      </c>
      <c r="AB165" s="9" t="e">
        <f>VLOOKUP($B165, 'Home Field Adv'!$A$2:$I$31, 9, FALSE)</f>
        <v>#N/A</v>
      </c>
      <c r="AC165" s="9" t="e">
        <f>VLOOKUP($C165, FanGraphs_Standings[[Abbreviation]:[2024 Year to Date G]], 2, FALSE)</f>
        <v>#N/A</v>
      </c>
      <c r="AD165" s="9" t="e">
        <f>VLOOKUP($E165, 'SP Per G'!$A$2:$D$1380, 3, FALSE)</f>
        <v>#N/A</v>
      </c>
      <c r="AE165" s="9" t="e">
        <f>VLOOKUP($E165, 'SP Per G'!$A$2:$D$1380, 4, FALSE)</f>
        <v>#N/A</v>
      </c>
      <c r="AF165" s="9" t="e">
        <f>VLOOKUP($E165, Individual_Pitching___Dashboard[], 18, FALSE)</f>
        <v>#N/A</v>
      </c>
      <c r="AG165" s="9" t="e">
        <f>VLOOKUP($E165, Individual_Pitching___Dashboard[], 20, FALSE)</f>
        <v>#N/A</v>
      </c>
      <c r="AH165" s="9" t="e">
        <f>VLOOKUP($E165, Individual_Pitching___Advanced[], 21,FALSE)</f>
        <v>#N/A</v>
      </c>
      <c r="AI165" s="9" t="e">
        <f>VLOOKUP($C165, 'Team Per G'!$A$2:$G$31, 7, FALSE)</f>
        <v>#N/A</v>
      </c>
      <c r="AJ165" s="9" t="e">
        <f>VLOOKUP($C165, 'FanGraphs - Team WAR Projected'!$B$2:$E$31, 3, FALSE)/162</f>
        <v>#N/A</v>
      </c>
      <c r="AK165" s="9" t="e">
        <f>VLOOKUP($C165, Team_Pitching___Advanced[[Team]:[xFIP]], 19,FALSE)</f>
        <v>#N/A</v>
      </c>
      <c r="AL165" s="9" t="e">
        <f>VLOOKUP($C165, Team_Pitching___Advanced[], 20, FALSE)</f>
        <v>#N/A</v>
      </c>
      <c r="AM165" s="9" t="e">
        <f>VLOOKUP($C165, Team_Batting___Dashboard[[Team]:[wOBA]], 16, FALSE)</f>
        <v>#N/A</v>
      </c>
      <c r="AN165" s="9" t="e">
        <f>VLOOKUP($C165, Team_Batting___Advanced[[Team]:[OPS]], 9, FALSE)</f>
        <v>#N/A</v>
      </c>
      <c r="AO165" s="9" t="e">
        <f>VLOOKUP($C165, Team_Batting___Advanced[], 19, FALSE)</f>
        <v>#N/A</v>
      </c>
      <c r="AP165" s="9" t="e">
        <f>VLOOKUP($C165, 'Team Per G'!$A$2:$G$31, 3, FALSE)</f>
        <v>#N/A</v>
      </c>
      <c r="AQ165" s="9" t="e">
        <f>VLOOKUP($C165, 'Team Per G'!$A$2:$G$31, 5, FALSE)</f>
        <v>#N/A</v>
      </c>
      <c r="AR165" s="9" t="e">
        <f>VLOOKUP($C165, 'Team Per G'!$A$2:$G$31, 4, FALSE)</f>
        <v>#N/A</v>
      </c>
      <c r="AS165" s="9" t="e">
        <f>VLOOKUP($C165, Team_Batting___Dashboard[], 22, FALSE)/$AC165</f>
        <v>#N/A</v>
      </c>
      <c r="AT165" s="9" t="e">
        <f>VLOOKUP($C165, 'FanGraphs - Team WAR Projected'!$B$2:$E$31, 4, FALSE)/162</f>
        <v>#N/A</v>
      </c>
      <c r="AU165" s="9" t="e">
        <f>VLOOKUP($C165, FanGraphs_Standings[[Abbreviation]:[2024 Year to Date RS/G]], 6, FALSE)/$AC165</f>
        <v>#N/A</v>
      </c>
      <c r="AV165" s="9" t="e">
        <f>VLOOKUP($C165, FanGraphs_Standings[[Abbreviation]:[2024 Projected Full Season RDif]], 19, FALSE)/162</f>
        <v>#N/A</v>
      </c>
      <c r="AW165" s="9" t="e">
        <f>VLOOKUP($C165, FanGraphs_Standings[[Abbreviation]:[2024 Projected Full Season RDif]], 5, FALSE)</f>
        <v>#N/A</v>
      </c>
      <c r="AX165" s="9" t="e">
        <f>VLOOKUP($C165, FanGraphs_Standings[[Abbreviation]:[2024 Projected Full Season W%]], 18, FALSE)</f>
        <v>#N/A</v>
      </c>
      <c r="AY165" s="9" t="e">
        <f>VLOOKUP($C165, 'Home Field Adv'!$A$2:$K$31, 11, FALSE)</f>
        <v>#N/A</v>
      </c>
      <c r="BB165" s="5" t="str">
        <f t="shared" si="7"/>
        <v/>
      </c>
      <c r="BC165" s="5" t="str">
        <f t="shared" si="8"/>
        <v/>
      </c>
      <c r="BD165" s="5" t="str">
        <f t="shared" si="9"/>
        <v/>
      </c>
    </row>
    <row r="166" spans="6:56" x14ac:dyDescent="0.45">
      <c r="F166" s="9" t="e">
        <f>VLOOKUP($B166, FanGraphs_Standings[[Abbreviation]:[2024 Year to Date G]], 2, FALSE)</f>
        <v>#N/A</v>
      </c>
      <c r="G166" s="9" t="e">
        <f>IF(ISERR(VLOOKUP($D166, 'SP Per G'!$A$2:$D$1380, 3, FALSE)), L166, VLOOKUP($D166, 'SP Per G'!$A$2:$D$1380, 3, FALSE))</f>
        <v>#N/A</v>
      </c>
      <c r="H166" s="9" t="e">
        <f>VLOOKUP($D166, 'SP Per G'!$A$2:$D$1380, 4, FALSE)</f>
        <v>#N/A</v>
      </c>
      <c r="I166" s="9" t="e">
        <f>VLOOKUP($D166, Individual_Pitching___Dashboard[], 18, FALSE)</f>
        <v>#N/A</v>
      </c>
      <c r="J166" s="9" t="e">
        <f>VLOOKUP($D166, Individual_Pitching___Dashboard[], 20, FALSE)</f>
        <v>#N/A</v>
      </c>
      <c r="K166" s="9" t="e">
        <f>VLOOKUP($D166, Individual_Pitching___Advanced[], 21,FALSE)</f>
        <v>#N/A</v>
      </c>
      <c r="L166" s="9" t="e">
        <f>VLOOKUP($B166, 'Team Per G'!$A$2:$G$31, 7, FALSE)</f>
        <v>#N/A</v>
      </c>
      <c r="M166" s="9" t="e">
        <f>VLOOKUP($B166, 'FanGraphs - Team WAR Projected'!$B$2:$E$31, 3, FALSE)/162</f>
        <v>#N/A</v>
      </c>
      <c r="N166" s="9" t="e">
        <f>VLOOKUP($B166, Team_Pitching___Advanced[[Team]:[xFIP]], 19,FALSE)</f>
        <v>#N/A</v>
      </c>
      <c r="O166" s="9" t="e">
        <f>VLOOKUP($B166, Team_Pitching___Advanced[], 20, FALSE)</f>
        <v>#N/A</v>
      </c>
      <c r="P166" s="9" t="e">
        <f>VLOOKUP($B166, Team_Batting___Dashboard[[Team]:[wOBA]], 16, FALSE)</f>
        <v>#N/A</v>
      </c>
      <c r="Q166" s="9" t="e">
        <f>VLOOKUP($B166, Team_Batting___Advanced[[Team]:[OPS]], 9, FALSE)</f>
        <v>#N/A</v>
      </c>
      <c r="R166" s="9" t="e">
        <f>VLOOKUP($B166, Team_Batting___Advanced[], 19, FALSE)</f>
        <v>#N/A</v>
      </c>
      <c r="S166" s="9" t="e">
        <f>VLOOKUP($B166, 'Team Per G'!$A$2:$G$31, 3, FALSE)</f>
        <v>#N/A</v>
      </c>
      <c r="T166" s="9" t="e">
        <f>VLOOKUP($B166, 'Team Per G'!$A$2:$G$31, 5, FALSE)</f>
        <v>#N/A</v>
      </c>
      <c r="U166" s="9" t="e">
        <f>VLOOKUP($B166, 'Team Per G'!$A$2:$G$31, 4, FALSE)</f>
        <v>#N/A</v>
      </c>
      <c r="V166" s="9" t="e">
        <f>VLOOKUP($B166, Team_Batting___Dashboard[], 22, FALSE)/$F166</f>
        <v>#N/A</v>
      </c>
      <c r="W166" s="9" t="e">
        <f>VLOOKUP($B166, 'FanGraphs - Team WAR Projected'!$B$2:$E$31, 4, FALSE)/162</f>
        <v>#N/A</v>
      </c>
      <c r="X166" s="9" t="e">
        <f>VLOOKUP($B166, FanGraphs_Standings[[Abbreviation]:[2024 Year to Date RS/G]], 6, FALSE)/$F166</f>
        <v>#N/A</v>
      </c>
      <c r="Y166" s="9" t="e">
        <f>VLOOKUP($B166, FanGraphs_Standings[[Abbreviation]:[2024 Projected Full Season RDif]], 19, FALSE)/162</f>
        <v>#N/A</v>
      </c>
      <c r="Z166" s="9" t="e">
        <f>VLOOKUP($B166, FanGraphs_Standings[[Abbreviation]:[2024 Projected Full Season RDif]], 5, FALSE)</f>
        <v>#N/A</v>
      </c>
      <c r="AA166" s="9" t="e">
        <f>VLOOKUP($B166, FanGraphs_Standings[[Abbreviation]:[2024 Projected Full Season W%]], 18, FALSE)</f>
        <v>#N/A</v>
      </c>
      <c r="AB166" s="9" t="e">
        <f>VLOOKUP($B166, 'Home Field Adv'!$A$2:$I$31, 9, FALSE)</f>
        <v>#N/A</v>
      </c>
      <c r="AC166" s="9" t="e">
        <f>VLOOKUP($C166, FanGraphs_Standings[[Abbreviation]:[2024 Year to Date G]], 2, FALSE)</f>
        <v>#N/A</v>
      </c>
      <c r="AD166" s="9" t="e">
        <f>VLOOKUP($E166, 'SP Per G'!$A$2:$D$1380, 3, FALSE)</f>
        <v>#N/A</v>
      </c>
      <c r="AE166" s="9" t="e">
        <f>VLOOKUP($E166, 'SP Per G'!$A$2:$D$1380, 4, FALSE)</f>
        <v>#N/A</v>
      </c>
      <c r="AF166" s="9" t="e">
        <f>VLOOKUP($E166, Individual_Pitching___Dashboard[], 18, FALSE)</f>
        <v>#N/A</v>
      </c>
      <c r="AG166" s="9" t="e">
        <f>VLOOKUP($E166, Individual_Pitching___Dashboard[], 20, FALSE)</f>
        <v>#N/A</v>
      </c>
      <c r="AH166" s="9" t="e">
        <f>VLOOKUP($E166, Individual_Pitching___Advanced[], 21,FALSE)</f>
        <v>#N/A</v>
      </c>
      <c r="AI166" s="9" t="e">
        <f>VLOOKUP($C166, 'Team Per G'!$A$2:$G$31, 7, FALSE)</f>
        <v>#N/A</v>
      </c>
      <c r="AJ166" s="9" t="e">
        <f>VLOOKUP($C166, 'FanGraphs - Team WAR Projected'!$B$2:$E$31, 3, FALSE)/162</f>
        <v>#N/A</v>
      </c>
      <c r="AK166" s="9" t="e">
        <f>VLOOKUP($C166, Team_Pitching___Advanced[[Team]:[xFIP]], 19,FALSE)</f>
        <v>#N/A</v>
      </c>
      <c r="AL166" s="9" t="e">
        <f>VLOOKUP($C166, Team_Pitching___Advanced[], 20, FALSE)</f>
        <v>#N/A</v>
      </c>
      <c r="AM166" s="9" t="e">
        <f>VLOOKUP($C166, Team_Batting___Dashboard[[Team]:[wOBA]], 16, FALSE)</f>
        <v>#N/A</v>
      </c>
      <c r="AN166" s="9" t="e">
        <f>VLOOKUP($C166, Team_Batting___Advanced[[Team]:[OPS]], 9, FALSE)</f>
        <v>#N/A</v>
      </c>
      <c r="AO166" s="9" t="e">
        <f>VLOOKUP($C166, Team_Batting___Advanced[], 19, FALSE)</f>
        <v>#N/A</v>
      </c>
      <c r="AP166" s="9" t="e">
        <f>VLOOKUP($C166, 'Team Per G'!$A$2:$G$31, 3, FALSE)</f>
        <v>#N/A</v>
      </c>
      <c r="AQ166" s="9" t="e">
        <f>VLOOKUP($C166, 'Team Per G'!$A$2:$G$31, 5, FALSE)</f>
        <v>#N/A</v>
      </c>
      <c r="AR166" s="9" t="e">
        <f>VLOOKUP($C166, 'Team Per G'!$A$2:$G$31, 4, FALSE)</f>
        <v>#N/A</v>
      </c>
      <c r="AS166" s="9" t="e">
        <f>VLOOKUP($C166, Team_Batting___Dashboard[], 22, FALSE)/$AC166</f>
        <v>#N/A</v>
      </c>
      <c r="AT166" s="9" t="e">
        <f>VLOOKUP($C166, 'FanGraphs - Team WAR Projected'!$B$2:$E$31, 4, FALSE)/162</f>
        <v>#N/A</v>
      </c>
      <c r="AU166" s="9" t="e">
        <f>VLOOKUP($C166, FanGraphs_Standings[[Abbreviation]:[2024 Year to Date RS/G]], 6, FALSE)/$AC166</f>
        <v>#N/A</v>
      </c>
      <c r="AV166" s="9" t="e">
        <f>VLOOKUP($C166, FanGraphs_Standings[[Abbreviation]:[2024 Projected Full Season RDif]], 19, FALSE)/162</f>
        <v>#N/A</v>
      </c>
      <c r="AW166" s="9" t="e">
        <f>VLOOKUP($C166, FanGraphs_Standings[[Abbreviation]:[2024 Projected Full Season RDif]], 5, FALSE)</f>
        <v>#N/A</v>
      </c>
      <c r="AX166" s="9" t="e">
        <f>VLOOKUP($C166, FanGraphs_Standings[[Abbreviation]:[2024 Projected Full Season W%]], 18, FALSE)</f>
        <v>#N/A</v>
      </c>
      <c r="AY166" s="9" t="e">
        <f>VLOOKUP($C166, 'Home Field Adv'!$A$2:$K$31, 11, FALSE)</f>
        <v>#N/A</v>
      </c>
      <c r="BB166" s="5" t="str">
        <f t="shared" si="7"/>
        <v/>
      </c>
      <c r="BC166" s="5" t="str">
        <f t="shared" si="8"/>
        <v/>
      </c>
      <c r="BD166" s="5" t="str">
        <f t="shared" si="9"/>
        <v/>
      </c>
    </row>
    <row r="167" spans="6:56" x14ac:dyDescent="0.45">
      <c r="F167" s="9" t="e">
        <f>VLOOKUP($B167, FanGraphs_Standings[[Abbreviation]:[2024 Year to Date G]], 2, FALSE)</f>
        <v>#N/A</v>
      </c>
      <c r="G167" s="9" t="e">
        <f>IF(ISERR(VLOOKUP($D167, 'SP Per G'!$A$2:$D$1380, 3, FALSE)), L167, VLOOKUP($D167, 'SP Per G'!$A$2:$D$1380, 3, FALSE))</f>
        <v>#N/A</v>
      </c>
      <c r="H167" s="9" t="e">
        <f>VLOOKUP($D167, 'SP Per G'!$A$2:$D$1380, 4, FALSE)</f>
        <v>#N/A</v>
      </c>
      <c r="I167" s="9" t="e">
        <f>VLOOKUP($D167, Individual_Pitching___Dashboard[], 18, FALSE)</f>
        <v>#N/A</v>
      </c>
      <c r="J167" s="9" t="e">
        <f>VLOOKUP($D167, Individual_Pitching___Dashboard[], 20, FALSE)</f>
        <v>#N/A</v>
      </c>
      <c r="K167" s="9" t="e">
        <f>VLOOKUP($D167, Individual_Pitching___Advanced[], 21,FALSE)</f>
        <v>#N/A</v>
      </c>
      <c r="L167" s="9" t="e">
        <f>VLOOKUP($B167, 'Team Per G'!$A$2:$G$31, 7, FALSE)</f>
        <v>#N/A</v>
      </c>
      <c r="M167" s="9" t="e">
        <f>VLOOKUP($B167, 'FanGraphs - Team WAR Projected'!$B$2:$E$31, 3, FALSE)/162</f>
        <v>#N/A</v>
      </c>
      <c r="N167" s="9" t="e">
        <f>VLOOKUP($B167, Team_Pitching___Advanced[[Team]:[xFIP]], 19,FALSE)</f>
        <v>#N/A</v>
      </c>
      <c r="O167" s="9" t="e">
        <f>VLOOKUP($B167, Team_Pitching___Advanced[], 20, FALSE)</f>
        <v>#N/A</v>
      </c>
      <c r="P167" s="9" t="e">
        <f>VLOOKUP($B167, Team_Batting___Dashboard[[Team]:[wOBA]], 16, FALSE)</f>
        <v>#N/A</v>
      </c>
      <c r="Q167" s="9" t="e">
        <f>VLOOKUP($B167, Team_Batting___Advanced[[Team]:[OPS]], 9, FALSE)</f>
        <v>#N/A</v>
      </c>
      <c r="R167" s="9" t="e">
        <f>VLOOKUP($B167, Team_Batting___Advanced[], 19, FALSE)</f>
        <v>#N/A</v>
      </c>
      <c r="S167" s="9" t="e">
        <f>VLOOKUP($B167, 'Team Per G'!$A$2:$G$31, 3, FALSE)</f>
        <v>#N/A</v>
      </c>
      <c r="T167" s="9" t="e">
        <f>VLOOKUP($B167, 'Team Per G'!$A$2:$G$31, 5, FALSE)</f>
        <v>#N/A</v>
      </c>
      <c r="U167" s="9" t="e">
        <f>VLOOKUP($B167, 'Team Per G'!$A$2:$G$31, 4, FALSE)</f>
        <v>#N/A</v>
      </c>
      <c r="V167" s="9" t="e">
        <f>VLOOKUP($B167, Team_Batting___Dashboard[], 22, FALSE)/$F167</f>
        <v>#N/A</v>
      </c>
      <c r="W167" s="9" t="e">
        <f>VLOOKUP($B167, 'FanGraphs - Team WAR Projected'!$B$2:$E$31, 4, FALSE)/162</f>
        <v>#N/A</v>
      </c>
      <c r="X167" s="9" t="e">
        <f>VLOOKUP($B167, FanGraphs_Standings[[Abbreviation]:[2024 Year to Date RS/G]], 6, FALSE)/$F167</f>
        <v>#N/A</v>
      </c>
      <c r="Y167" s="9" t="e">
        <f>VLOOKUP($B167, FanGraphs_Standings[[Abbreviation]:[2024 Projected Full Season RDif]], 19, FALSE)/162</f>
        <v>#N/A</v>
      </c>
      <c r="Z167" s="9" t="e">
        <f>VLOOKUP($B167, FanGraphs_Standings[[Abbreviation]:[2024 Projected Full Season RDif]], 5, FALSE)</f>
        <v>#N/A</v>
      </c>
      <c r="AA167" s="9" t="e">
        <f>VLOOKUP($B167, FanGraphs_Standings[[Abbreviation]:[2024 Projected Full Season W%]], 18, FALSE)</f>
        <v>#N/A</v>
      </c>
      <c r="AB167" s="9" t="e">
        <f>VLOOKUP($B167, 'Home Field Adv'!$A$2:$I$31, 9, FALSE)</f>
        <v>#N/A</v>
      </c>
      <c r="AC167" s="9" t="e">
        <f>VLOOKUP($C167, FanGraphs_Standings[[Abbreviation]:[2024 Year to Date G]], 2, FALSE)</f>
        <v>#N/A</v>
      </c>
      <c r="AD167" s="9" t="e">
        <f>VLOOKUP($E167, 'SP Per G'!$A$2:$D$1380, 3, FALSE)</f>
        <v>#N/A</v>
      </c>
      <c r="AE167" s="9" t="e">
        <f>VLOOKUP($E167, 'SP Per G'!$A$2:$D$1380, 4, FALSE)</f>
        <v>#N/A</v>
      </c>
      <c r="AF167" s="9" t="e">
        <f>VLOOKUP($E167, Individual_Pitching___Dashboard[], 18, FALSE)</f>
        <v>#N/A</v>
      </c>
      <c r="AG167" s="9" t="e">
        <f>VLOOKUP($E167, Individual_Pitching___Dashboard[], 20, FALSE)</f>
        <v>#N/A</v>
      </c>
      <c r="AH167" s="9" t="e">
        <f>VLOOKUP($E167, Individual_Pitching___Advanced[], 21,FALSE)</f>
        <v>#N/A</v>
      </c>
      <c r="AI167" s="9" t="e">
        <f>VLOOKUP($C167, 'Team Per G'!$A$2:$G$31, 7, FALSE)</f>
        <v>#N/A</v>
      </c>
      <c r="AJ167" s="9" t="e">
        <f>VLOOKUP($C167, 'FanGraphs - Team WAR Projected'!$B$2:$E$31, 3, FALSE)/162</f>
        <v>#N/A</v>
      </c>
      <c r="AK167" s="9" t="e">
        <f>VLOOKUP($C167, Team_Pitching___Advanced[[Team]:[xFIP]], 19,FALSE)</f>
        <v>#N/A</v>
      </c>
      <c r="AL167" s="9" t="e">
        <f>VLOOKUP($C167, Team_Pitching___Advanced[], 20, FALSE)</f>
        <v>#N/A</v>
      </c>
      <c r="AM167" s="9" t="e">
        <f>VLOOKUP($C167, Team_Batting___Dashboard[[Team]:[wOBA]], 16, FALSE)</f>
        <v>#N/A</v>
      </c>
      <c r="AN167" s="9" t="e">
        <f>VLOOKUP($C167, Team_Batting___Advanced[[Team]:[OPS]], 9, FALSE)</f>
        <v>#N/A</v>
      </c>
      <c r="AO167" s="9" t="e">
        <f>VLOOKUP($C167, Team_Batting___Advanced[], 19, FALSE)</f>
        <v>#N/A</v>
      </c>
      <c r="AP167" s="9" t="e">
        <f>VLOOKUP($C167, 'Team Per G'!$A$2:$G$31, 3, FALSE)</f>
        <v>#N/A</v>
      </c>
      <c r="AQ167" s="9" t="e">
        <f>VLOOKUP($C167, 'Team Per G'!$A$2:$G$31, 5, FALSE)</f>
        <v>#N/A</v>
      </c>
      <c r="AR167" s="9" t="e">
        <f>VLOOKUP($C167, 'Team Per G'!$A$2:$G$31, 4, FALSE)</f>
        <v>#N/A</v>
      </c>
      <c r="AS167" s="9" t="e">
        <f>VLOOKUP($C167, Team_Batting___Dashboard[], 22, FALSE)/$AC167</f>
        <v>#N/A</v>
      </c>
      <c r="AT167" s="9" t="e">
        <f>VLOOKUP($C167, 'FanGraphs - Team WAR Projected'!$B$2:$E$31, 4, FALSE)/162</f>
        <v>#N/A</v>
      </c>
      <c r="AU167" s="9" t="e">
        <f>VLOOKUP($C167, FanGraphs_Standings[[Abbreviation]:[2024 Year to Date RS/G]], 6, FALSE)/$AC167</f>
        <v>#N/A</v>
      </c>
      <c r="AV167" s="9" t="e">
        <f>VLOOKUP($C167, FanGraphs_Standings[[Abbreviation]:[2024 Projected Full Season RDif]], 19, FALSE)/162</f>
        <v>#N/A</v>
      </c>
      <c r="AW167" s="9" t="e">
        <f>VLOOKUP($C167, FanGraphs_Standings[[Abbreviation]:[2024 Projected Full Season RDif]], 5, FALSE)</f>
        <v>#N/A</v>
      </c>
      <c r="AX167" s="9" t="e">
        <f>VLOOKUP($C167, FanGraphs_Standings[[Abbreviation]:[2024 Projected Full Season W%]], 18, FALSE)</f>
        <v>#N/A</v>
      </c>
      <c r="AY167" s="9" t="e">
        <f>VLOOKUP($C167, 'Home Field Adv'!$A$2:$K$31, 11, FALSE)</f>
        <v>#N/A</v>
      </c>
      <c r="BB167" s="5" t="str">
        <f t="shared" si="7"/>
        <v/>
      </c>
      <c r="BC167" s="5" t="str">
        <f t="shared" si="8"/>
        <v/>
      </c>
      <c r="BD167" s="5" t="str">
        <f t="shared" si="9"/>
        <v/>
      </c>
    </row>
    <row r="168" spans="6:56" x14ac:dyDescent="0.45">
      <c r="F168" s="9" t="e">
        <f>VLOOKUP($B168, FanGraphs_Standings[[Abbreviation]:[2024 Year to Date G]], 2, FALSE)</f>
        <v>#N/A</v>
      </c>
      <c r="G168" s="9" t="e">
        <f>IF(ISERR(VLOOKUP($D168, 'SP Per G'!$A$2:$D$1380, 3, FALSE)), L168, VLOOKUP($D168, 'SP Per G'!$A$2:$D$1380, 3, FALSE))</f>
        <v>#N/A</v>
      </c>
      <c r="H168" s="9" t="e">
        <f>VLOOKUP($D168, 'SP Per G'!$A$2:$D$1380, 4, FALSE)</f>
        <v>#N/A</v>
      </c>
      <c r="I168" s="9" t="e">
        <f>VLOOKUP($D168, Individual_Pitching___Dashboard[], 18, FALSE)</f>
        <v>#N/A</v>
      </c>
      <c r="J168" s="9" t="e">
        <f>VLOOKUP($D168, Individual_Pitching___Dashboard[], 20, FALSE)</f>
        <v>#N/A</v>
      </c>
      <c r="K168" s="9" t="e">
        <f>VLOOKUP($D168, Individual_Pitching___Advanced[], 21,FALSE)</f>
        <v>#N/A</v>
      </c>
      <c r="L168" s="9" t="e">
        <f>VLOOKUP($B168, 'Team Per G'!$A$2:$G$31, 7, FALSE)</f>
        <v>#N/A</v>
      </c>
      <c r="M168" s="9" t="e">
        <f>VLOOKUP($B168, 'FanGraphs - Team WAR Projected'!$B$2:$E$31, 3, FALSE)/162</f>
        <v>#N/A</v>
      </c>
      <c r="N168" s="9" t="e">
        <f>VLOOKUP($B168, Team_Pitching___Advanced[[Team]:[xFIP]], 19,FALSE)</f>
        <v>#N/A</v>
      </c>
      <c r="O168" s="9" t="e">
        <f>VLOOKUP($B168, Team_Pitching___Advanced[], 20, FALSE)</f>
        <v>#N/A</v>
      </c>
      <c r="P168" s="9" t="e">
        <f>VLOOKUP($B168, Team_Batting___Dashboard[[Team]:[wOBA]], 16, FALSE)</f>
        <v>#N/A</v>
      </c>
      <c r="Q168" s="9" t="e">
        <f>VLOOKUP($B168, Team_Batting___Advanced[[Team]:[OPS]], 9, FALSE)</f>
        <v>#N/A</v>
      </c>
      <c r="R168" s="9" t="e">
        <f>VLOOKUP($B168, Team_Batting___Advanced[], 19, FALSE)</f>
        <v>#N/A</v>
      </c>
      <c r="S168" s="9" t="e">
        <f>VLOOKUP($B168, 'Team Per G'!$A$2:$G$31, 3, FALSE)</f>
        <v>#N/A</v>
      </c>
      <c r="T168" s="9" t="e">
        <f>VLOOKUP($B168, 'Team Per G'!$A$2:$G$31, 5, FALSE)</f>
        <v>#N/A</v>
      </c>
      <c r="U168" s="9" t="e">
        <f>VLOOKUP($B168, 'Team Per G'!$A$2:$G$31, 4, FALSE)</f>
        <v>#N/A</v>
      </c>
      <c r="V168" s="9" t="e">
        <f>VLOOKUP($B168, Team_Batting___Dashboard[], 22, FALSE)/$F168</f>
        <v>#N/A</v>
      </c>
      <c r="W168" s="9" t="e">
        <f>VLOOKUP($B168, 'FanGraphs - Team WAR Projected'!$B$2:$E$31, 4, FALSE)/162</f>
        <v>#N/A</v>
      </c>
      <c r="X168" s="9" t="e">
        <f>VLOOKUP($B168, FanGraphs_Standings[[Abbreviation]:[2024 Year to Date RS/G]], 6, FALSE)/$F168</f>
        <v>#N/A</v>
      </c>
      <c r="Y168" s="9" t="e">
        <f>VLOOKUP($B168, FanGraphs_Standings[[Abbreviation]:[2024 Projected Full Season RDif]], 19, FALSE)/162</f>
        <v>#N/A</v>
      </c>
      <c r="Z168" s="9" t="e">
        <f>VLOOKUP($B168, FanGraphs_Standings[[Abbreviation]:[2024 Projected Full Season RDif]], 5, FALSE)</f>
        <v>#N/A</v>
      </c>
      <c r="AA168" s="9" t="e">
        <f>VLOOKUP($B168, FanGraphs_Standings[[Abbreviation]:[2024 Projected Full Season W%]], 18, FALSE)</f>
        <v>#N/A</v>
      </c>
      <c r="AB168" s="9" t="e">
        <f>VLOOKUP($B168, 'Home Field Adv'!$A$2:$I$31, 9, FALSE)</f>
        <v>#N/A</v>
      </c>
      <c r="AC168" s="9" t="e">
        <f>VLOOKUP($C168, FanGraphs_Standings[[Abbreviation]:[2024 Year to Date G]], 2, FALSE)</f>
        <v>#N/A</v>
      </c>
      <c r="AD168" s="9" t="e">
        <f>VLOOKUP($E168, 'SP Per G'!$A$2:$D$1380, 3, FALSE)</f>
        <v>#N/A</v>
      </c>
      <c r="AE168" s="9" t="e">
        <f>VLOOKUP($E168, 'SP Per G'!$A$2:$D$1380, 4, FALSE)</f>
        <v>#N/A</v>
      </c>
      <c r="AF168" s="9" t="e">
        <f>VLOOKUP($E168, Individual_Pitching___Dashboard[], 18, FALSE)</f>
        <v>#N/A</v>
      </c>
      <c r="AG168" s="9" t="e">
        <f>VLOOKUP($E168, Individual_Pitching___Dashboard[], 20, FALSE)</f>
        <v>#N/A</v>
      </c>
      <c r="AH168" s="9" t="e">
        <f>VLOOKUP($E168, Individual_Pitching___Advanced[], 21,FALSE)</f>
        <v>#N/A</v>
      </c>
      <c r="AI168" s="9" t="e">
        <f>VLOOKUP($C168, 'Team Per G'!$A$2:$G$31, 7, FALSE)</f>
        <v>#N/A</v>
      </c>
      <c r="AJ168" s="9" t="e">
        <f>VLOOKUP($C168, 'FanGraphs - Team WAR Projected'!$B$2:$E$31, 3, FALSE)/162</f>
        <v>#N/A</v>
      </c>
      <c r="AK168" s="9" t="e">
        <f>VLOOKUP($C168, Team_Pitching___Advanced[[Team]:[xFIP]], 19,FALSE)</f>
        <v>#N/A</v>
      </c>
      <c r="AL168" s="9" t="e">
        <f>VLOOKUP($C168, Team_Pitching___Advanced[], 20, FALSE)</f>
        <v>#N/A</v>
      </c>
      <c r="AM168" s="9" t="e">
        <f>VLOOKUP($C168, Team_Batting___Dashboard[[Team]:[wOBA]], 16, FALSE)</f>
        <v>#N/A</v>
      </c>
      <c r="AN168" s="9" t="e">
        <f>VLOOKUP($C168, Team_Batting___Advanced[[Team]:[OPS]], 9, FALSE)</f>
        <v>#N/A</v>
      </c>
      <c r="AO168" s="9" t="e">
        <f>VLOOKUP($C168, Team_Batting___Advanced[], 19, FALSE)</f>
        <v>#N/A</v>
      </c>
      <c r="AP168" s="9" t="e">
        <f>VLOOKUP($C168, 'Team Per G'!$A$2:$G$31, 3, FALSE)</f>
        <v>#N/A</v>
      </c>
      <c r="AQ168" s="9" t="e">
        <f>VLOOKUP($C168, 'Team Per G'!$A$2:$G$31, 5, FALSE)</f>
        <v>#N/A</v>
      </c>
      <c r="AR168" s="9" t="e">
        <f>VLOOKUP($C168, 'Team Per G'!$A$2:$G$31, 4, FALSE)</f>
        <v>#N/A</v>
      </c>
      <c r="AS168" s="9" t="e">
        <f>VLOOKUP($C168, Team_Batting___Dashboard[], 22, FALSE)/$AC168</f>
        <v>#N/A</v>
      </c>
      <c r="AT168" s="9" t="e">
        <f>VLOOKUP($C168, 'FanGraphs - Team WAR Projected'!$B$2:$E$31, 4, FALSE)/162</f>
        <v>#N/A</v>
      </c>
      <c r="AU168" s="9" t="e">
        <f>VLOOKUP($C168, FanGraphs_Standings[[Abbreviation]:[2024 Year to Date RS/G]], 6, FALSE)/$AC168</f>
        <v>#N/A</v>
      </c>
      <c r="AV168" s="9" t="e">
        <f>VLOOKUP($C168, FanGraphs_Standings[[Abbreviation]:[2024 Projected Full Season RDif]], 19, FALSE)/162</f>
        <v>#N/A</v>
      </c>
      <c r="AW168" s="9" t="e">
        <f>VLOOKUP($C168, FanGraphs_Standings[[Abbreviation]:[2024 Projected Full Season RDif]], 5, FALSE)</f>
        <v>#N/A</v>
      </c>
      <c r="AX168" s="9" t="e">
        <f>VLOOKUP($C168, FanGraphs_Standings[[Abbreviation]:[2024 Projected Full Season W%]], 18, FALSE)</f>
        <v>#N/A</v>
      </c>
      <c r="AY168" s="9" t="e">
        <f>VLOOKUP($C168, 'Home Field Adv'!$A$2:$K$31, 11, FALSE)</f>
        <v>#N/A</v>
      </c>
      <c r="BB168" s="5" t="str">
        <f t="shared" si="7"/>
        <v/>
      </c>
      <c r="BC168" s="5" t="str">
        <f t="shared" si="8"/>
        <v/>
      </c>
      <c r="BD168" s="5" t="str">
        <f t="shared" si="9"/>
        <v/>
      </c>
    </row>
    <row r="169" spans="6:56" x14ac:dyDescent="0.45">
      <c r="F169" s="9" t="e">
        <f>VLOOKUP($B169, FanGraphs_Standings[[Abbreviation]:[2024 Year to Date G]], 2, FALSE)</f>
        <v>#N/A</v>
      </c>
      <c r="G169" s="9" t="e">
        <f>IF(ISERR(VLOOKUP($D169, 'SP Per G'!$A$2:$D$1380, 3, FALSE)), L169, VLOOKUP($D169, 'SP Per G'!$A$2:$D$1380, 3, FALSE))</f>
        <v>#N/A</v>
      </c>
      <c r="H169" s="9" t="e">
        <f>VLOOKUP($D169, 'SP Per G'!$A$2:$D$1380, 4, FALSE)</f>
        <v>#N/A</v>
      </c>
      <c r="I169" s="9" t="e">
        <f>VLOOKUP($D169, Individual_Pitching___Dashboard[], 18, FALSE)</f>
        <v>#N/A</v>
      </c>
      <c r="J169" s="9" t="e">
        <f>VLOOKUP($D169, Individual_Pitching___Dashboard[], 20, FALSE)</f>
        <v>#N/A</v>
      </c>
      <c r="K169" s="9" t="e">
        <f>VLOOKUP($D169, Individual_Pitching___Advanced[], 21,FALSE)</f>
        <v>#N/A</v>
      </c>
      <c r="L169" s="9" t="e">
        <f>VLOOKUP($B169, 'Team Per G'!$A$2:$G$31, 7, FALSE)</f>
        <v>#N/A</v>
      </c>
      <c r="M169" s="9" t="e">
        <f>VLOOKUP($B169, 'FanGraphs - Team WAR Projected'!$B$2:$E$31, 3, FALSE)/162</f>
        <v>#N/A</v>
      </c>
      <c r="N169" s="9" t="e">
        <f>VLOOKUP($B169, Team_Pitching___Advanced[[Team]:[xFIP]], 19,FALSE)</f>
        <v>#N/A</v>
      </c>
      <c r="O169" s="9" t="e">
        <f>VLOOKUP($B169, Team_Pitching___Advanced[], 20, FALSE)</f>
        <v>#N/A</v>
      </c>
      <c r="P169" s="9" t="e">
        <f>VLOOKUP($B169, Team_Batting___Dashboard[[Team]:[wOBA]], 16, FALSE)</f>
        <v>#N/A</v>
      </c>
      <c r="Q169" s="9" t="e">
        <f>VLOOKUP($B169, Team_Batting___Advanced[[Team]:[OPS]], 9, FALSE)</f>
        <v>#N/A</v>
      </c>
      <c r="R169" s="9" t="e">
        <f>VLOOKUP($B169, Team_Batting___Advanced[], 19, FALSE)</f>
        <v>#N/A</v>
      </c>
      <c r="S169" s="9" t="e">
        <f>VLOOKUP($B169, 'Team Per G'!$A$2:$G$31, 3, FALSE)</f>
        <v>#N/A</v>
      </c>
      <c r="T169" s="9" t="e">
        <f>VLOOKUP($B169, 'Team Per G'!$A$2:$G$31, 5, FALSE)</f>
        <v>#N/A</v>
      </c>
      <c r="U169" s="9" t="e">
        <f>VLOOKUP($B169, 'Team Per G'!$A$2:$G$31, 4, FALSE)</f>
        <v>#N/A</v>
      </c>
      <c r="V169" s="9" t="e">
        <f>VLOOKUP($B169, Team_Batting___Dashboard[], 22, FALSE)/$F169</f>
        <v>#N/A</v>
      </c>
      <c r="W169" s="9" t="e">
        <f>VLOOKUP($B169, 'FanGraphs - Team WAR Projected'!$B$2:$E$31, 4, FALSE)/162</f>
        <v>#N/A</v>
      </c>
      <c r="X169" s="9" t="e">
        <f>VLOOKUP($B169, FanGraphs_Standings[[Abbreviation]:[2024 Year to Date RS/G]], 6, FALSE)/$F169</f>
        <v>#N/A</v>
      </c>
      <c r="Y169" s="9" t="e">
        <f>VLOOKUP($B169, FanGraphs_Standings[[Abbreviation]:[2024 Projected Full Season RDif]], 19, FALSE)/162</f>
        <v>#N/A</v>
      </c>
      <c r="Z169" s="9" t="e">
        <f>VLOOKUP($B169, FanGraphs_Standings[[Abbreviation]:[2024 Projected Full Season RDif]], 5, FALSE)</f>
        <v>#N/A</v>
      </c>
      <c r="AA169" s="9" t="e">
        <f>VLOOKUP($B169, FanGraphs_Standings[[Abbreviation]:[2024 Projected Full Season W%]], 18, FALSE)</f>
        <v>#N/A</v>
      </c>
      <c r="AB169" s="9" t="e">
        <f>VLOOKUP($B169, 'Home Field Adv'!$A$2:$I$31, 9, FALSE)</f>
        <v>#N/A</v>
      </c>
      <c r="AC169" s="9" t="e">
        <f>VLOOKUP($C169, FanGraphs_Standings[[Abbreviation]:[2024 Year to Date G]], 2, FALSE)</f>
        <v>#N/A</v>
      </c>
      <c r="AD169" s="9" t="e">
        <f>VLOOKUP($E169, 'SP Per G'!$A$2:$D$1380, 3, FALSE)</f>
        <v>#N/A</v>
      </c>
      <c r="AE169" s="9" t="e">
        <f>VLOOKUP($E169, 'SP Per G'!$A$2:$D$1380, 4, FALSE)</f>
        <v>#N/A</v>
      </c>
      <c r="AF169" s="9" t="e">
        <f>VLOOKUP($E169, Individual_Pitching___Dashboard[], 18, FALSE)</f>
        <v>#N/A</v>
      </c>
      <c r="AG169" s="9" t="e">
        <f>VLOOKUP($E169, Individual_Pitching___Dashboard[], 20, FALSE)</f>
        <v>#N/A</v>
      </c>
      <c r="AH169" s="9" t="e">
        <f>VLOOKUP($E169, Individual_Pitching___Advanced[], 21,FALSE)</f>
        <v>#N/A</v>
      </c>
      <c r="AI169" s="9" t="e">
        <f>VLOOKUP($C169, 'Team Per G'!$A$2:$G$31, 7, FALSE)</f>
        <v>#N/A</v>
      </c>
      <c r="AJ169" s="9" t="e">
        <f>VLOOKUP($C169, 'FanGraphs - Team WAR Projected'!$B$2:$E$31, 3, FALSE)/162</f>
        <v>#N/A</v>
      </c>
      <c r="AK169" s="9" t="e">
        <f>VLOOKUP($C169, Team_Pitching___Advanced[[Team]:[xFIP]], 19,FALSE)</f>
        <v>#N/A</v>
      </c>
      <c r="AL169" s="9" t="e">
        <f>VLOOKUP($C169, Team_Pitching___Advanced[], 20, FALSE)</f>
        <v>#N/A</v>
      </c>
      <c r="AM169" s="9" t="e">
        <f>VLOOKUP($C169, Team_Batting___Dashboard[[Team]:[wOBA]], 16, FALSE)</f>
        <v>#N/A</v>
      </c>
      <c r="AN169" s="9" t="e">
        <f>VLOOKUP($C169, Team_Batting___Advanced[[Team]:[OPS]], 9, FALSE)</f>
        <v>#N/A</v>
      </c>
      <c r="AO169" s="9" t="e">
        <f>VLOOKUP($C169, Team_Batting___Advanced[], 19, FALSE)</f>
        <v>#N/A</v>
      </c>
      <c r="AP169" s="9" t="e">
        <f>VLOOKUP($C169, 'Team Per G'!$A$2:$G$31, 3, FALSE)</f>
        <v>#N/A</v>
      </c>
      <c r="AQ169" s="9" t="e">
        <f>VLOOKUP($C169, 'Team Per G'!$A$2:$G$31, 5, FALSE)</f>
        <v>#N/A</v>
      </c>
      <c r="AR169" s="9" t="e">
        <f>VLOOKUP($C169, 'Team Per G'!$A$2:$G$31, 4, FALSE)</f>
        <v>#N/A</v>
      </c>
      <c r="AS169" s="9" t="e">
        <f>VLOOKUP($C169, Team_Batting___Dashboard[], 22, FALSE)/$AC169</f>
        <v>#N/A</v>
      </c>
      <c r="AT169" s="9" t="e">
        <f>VLOOKUP($C169, 'FanGraphs - Team WAR Projected'!$B$2:$E$31, 4, FALSE)/162</f>
        <v>#N/A</v>
      </c>
      <c r="AU169" s="9" t="e">
        <f>VLOOKUP($C169, FanGraphs_Standings[[Abbreviation]:[2024 Year to Date RS/G]], 6, FALSE)/$AC169</f>
        <v>#N/A</v>
      </c>
      <c r="AV169" s="9" t="e">
        <f>VLOOKUP($C169, FanGraphs_Standings[[Abbreviation]:[2024 Projected Full Season RDif]], 19, FALSE)/162</f>
        <v>#N/A</v>
      </c>
      <c r="AW169" s="9" t="e">
        <f>VLOOKUP($C169, FanGraphs_Standings[[Abbreviation]:[2024 Projected Full Season RDif]], 5, FALSE)</f>
        <v>#N/A</v>
      </c>
      <c r="AX169" s="9" t="e">
        <f>VLOOKUP($C169, FanGraphs_Standings[[Abbreviation]:[2024 Projected Full Season W%]], 18, FALSE)</f>
        <v>#N/A</v>
      </c>
      <c r="AY169" s="9" t="e">
        <f>VLOOKUP($C169, 'Home Field Adv'!$A$2:$K$31, 11, FALSE)</f>
        <v>#N/A</v>
      </c>
      <c r="BB169" s="5" t="str">
        <f t="shared" si="7"/>
        <v/>
      </c>
      <c r="BC169" s="5" t="str">
        <f t="shared" si="8"/>
        <v/>
      </c>
      <c r="BD169" s="5" t="str">
        <f t="shared" si="9"/>
        <v/>
      </c>
    </row>
    <row r="170" spans="6:56" x14ac:dyDescent="0.45">
      <c r="F170" s="9" t="e">
        <f>VLOOKUP($B170, FanGraphs_Standings[[Abbreviation]:[2024 Year to Date G]], 2, FALSE)</f>
        <v>#N/A</v>
      </c>
      <c r="G170" s="9" t="e">
        <f>IF(ISERR(VLOOKUP($D170, 'SP Per G'!$A$2:$D$1380, 3, FALSE)), L170, VLOOKUP($D170, 'SP Per G'!$A$2:$D$1380, 3, FALSE))</f>
        <v>#N/A</v>
      </c>
      <c r="H170" s="9" t="e">
        <f>VLOOKUP($D170, 'SP Per G'!$A$2:$D$1380, 4, FALSE)</f>
        <v>#N/A</v>
      </c>
      <c r="I170" s="9" t="e">
        <f>VLOOKUP($D170, Individual_Pitching___Dashboard[], 18, FALSE)</f>
        <v>#N/A</v>
      </c>
      <c r="J170" s="9" t="e">
        <f>VLOOKUP($D170, Individual_Pitching___Dashboard[], 20, FALSE)</f>
        <v>#N/A</v>
      </c>
      <c r="K170" s="9" t="e">
        <f>VLOOKUP($D170, Individual_Pitching___Advanced[], 21,FALSE)</f>
        <v>#N/A</v>
      </c>
      <c r="L170" s="9" t="e">
        <f>VLOOKUP($B170, 'Team Per G'!$A$2:$G$31, 7, FALSE)</f>
        <v>#N/A</v>
      </c>
      <c r="M170" s="9" t="e">
        <f>VLOOKUP($B170, 'FanGraphs - Team WAR Projected'!$B$2:$E$31, 3, FALSE)/162</f>
        <v>#N/A</v>
      </c>
      <c r="N170" s="9" t="e">
        <f>VLOOKUP($B170, Team_Pitching___Advanced[[Team]:[xFIP]], 19,FALSE)</f>
        <v>#N/A</v>
      </c>
      <c r="O170" s="9" t="e">
        <f>VLOOKUP($B170, Team_Pitching___Advanced[], 20, FALSE)</f>
        <v>#N/A</v>
      </c>
      <c r="P170" s="9" t="e">
        <f>VLOOKUP($B170, Team_Batting___Dashboard[[Team]:[wOBA]], 16, FALSE)</f>
        <v>#N/A</v>
      </c>
      <c r="Q170" s="9" t="e">
        <f>VLOOKUP($B170, Team_Batting___Advanced[[Team]:[OPS]], 9, FALSE)</f>
        <v>#N/A</v>
      </c>
      <c r="R170" s="9" t="e">
        <f>VLOOKUP($B170, Team_Batting___Advanced[], 19, FALSE)</f>
        <v>#N/A</v>
      </c>
      <c r="S170" s="9" t="e">
        <f>VLOOKUP($B170, 'Team Per G'!$A$2:$G$31, 3, FALSE)</f>
        <v>#N/A</v>
      </c>
      <c r="T170" s="9" t="e">
        <f>VLOOKUP($B170, 'Team Per G'!$A$2:$G$31, 5, FALSE)</f>
        <v>#N/A</v>
      </c>
      <c r="U170" s="9" t="e">
        <f>VLOOKUP($B170, 'Team Per G'!$A$2:$G$31, 4, FALSE)</f>
        <v>#N/A</v>
      </c>
      <c r="V170" s="9" t="e">
        <f>VLOOKUP($B170, Team_Batting___Dashboard[], 22, FALSE)/$F170</f>
        <v>#N/A</v>
      </c>
      <c r="W170" s="9" t="e">
        <f>VLOOKUP($B170, 'FanGraphs - Team WAR Projected'!$B$2:$E$31, 4, FALSE)/162</f>
        <v>#N/A</v>
      </c>
      <c r="X170" s="9" t="e">
        <f>VLOOKUP($B170, FanGraphs_Standings[[Abbreviation]:[2024 Year to Date RS/G]], 6, FALSE)/$F170</f>
        <v>#N/A</v>
      </c>
      <c r="Y170" s="9" t="e">
        <f>VLOOKUP($B170, FanGraphs_Standings[[Abbreviation]:[2024 Projected Full Season RDif]], 19, FALSE)/162</f>
        <v>#N/A</v>
      </c>
      <c r="Z170" s="9" t="e">
        <f>VLOOKUP($B170, FanGraphs_Standings[[Abbreviation]:[2024 Projected Full Season RDif]], 5, FALSE)</f>
        <v>#N/A</v>
      </c>
      <c r="AA170" s="9" t="e">
        <f>VLOOKUP($B170, FanGraphs_Standings[[Abbreviation]:[2024 Projected Full Season W%]], 18, FALSE)</f>
        <v>#N/A</v>
      </c>
      <c r="AB170" s="9" t="e">
        <f>VLOOKUP($B170, 'Home Field Adv'!$A$2:$I$31, 9, FALSE)</f>
        <v>#N/A</v>
      </c>
      <c r="AC170" s="9" t="e">
        <f>VLOOKUP($C170, FanGraphs_Standings[[Abbreviation]:[2024 Year to Date G]], 2, FALSE)</f>
        <v>#N/A</v>
      </c>
      <c r="AD170" s="9" t="e">
        <f>VLOOKUP($E170, 'SP Per G'!$A$2:$D$1380, 3, FALSE)</f>
        <v>#N/A</v>
      </c>
      <c r="AE170" s="9" t="e">
        <f>VLOOKUP($E170, 'SP Per G'!$A$2:$D$1380, 4, FALSE)</f>
        <v>#N/A</v>
      </c>
      <c r="AF170" s="9" t="e">
        <f>VLOOKUP($E170, Individual_Pitching___Dashboard[], 18, FALSE)</f>
        <v>#N/A</v>
      </c>
      <c r="AG170" s="9" t="e">
        <f>VLOOKUP($E170, Individual_Pitching___Dashboard[], 20, FALSE)</f>
        <v>#N/A</v>
      </c>
      <c r="AH170" s="9" t="e">
        <f>VLOOKUP($E170, Individual_Pitching___Advanced[], 21,FALSE)</f>
        <v>#N/A</v>
      </c>
      <c r="AI170" s="9" t="e">
        <f>VLOOKUP($C170, 'Team Per G'!$A$2:$G$31, 7, FALSE)</f>
        <v>#N/A</v>
      </c>
      <c r="AJ170" s="9" t="e">
        <f>VLOOKUP($C170, 'FanGraphs - Team WAR Projected'!$B$2:$E$31, 3, FALSE)/162</f>
        <v>#N/A</v>
      </c>
      <c r="AK170" s="9" t="e">
        <f>VLOOKUP($C170, Team_Pitching___Advanced[[Team]:[xFIP]], 19,FALSE)</f>
        <v>#N/A</v>
      </c>
      <c r="AL170" s="9" t="e">
        <f>VLOOKUP($C170, Team_Pitching___Advanced[], 20, FALSE)</f>
        <v>#N/A</v>
      </c>
      <c r="AM170" s="9" t="e">
        <f>VLOOKUP($C170, Team_Batting___Dashboard[[Team]:[wOBA]], 16, FALSE)</f>
        <v>#N/A</v>
      </c>
      <c r="AN170" s="9" t="e">
        <f>VLOOKUP($C170, Team_Batting___Advanced[[Team]:[OPS]], 9, FALSE)</f>
        <v>#N/A</v>
      </c>
      <c r="AO170" s="9" t="e">
        <f>VLOOKUP($C170, Team_Batting___Advanced[], 19, FALSE)</f>
        <v>#N/A</v>
      </c>
      <c r="AP170" s="9" t="e">
        <f>VLOOKUP($C170, 'Team Per G'!$A$2:$G$31, 3, FALSE)</f>
        <v>#N/A</v>
      </c>
      <c r="AQ170" s="9" t="e">
        <f>VLOOKUP($C170, 'Team Per G'!$A$2:$G$31, 5, FALSE)</f>
        <v>#N/A</v>
      </c>
      <c r="AR170" s="9" t="e">
        <f>VLOOKUP($C170, 'Team Per G'!$A$2:$G$31, 4, FALSE)</f>
        <v>#N/A</v>
      </c>
      <c r="AS170" s="9" t="e">
        <f>VLOOKUP($C170, Team_Batting___Dashboard[], 22, FALSE)/$AC170</f>
        <v>#N/A</v>
      </c>
      <c r="AT170" s="9" t="e">
        <f>VLOOKUP($C170, 'FanGraphs - Team WAR Projected'!$B$2:$E$31, 4, FALSE)/162</f>
        <v>#N/A</v>
      </c>
      <c r="AU170" s="9" t="e">
        <f>VLOOKUP($C170, FanGraphs_Standings[[Abbreviation]:[2024 Year to Date RS/G]], 6, FALSE)/$AC170</f>
        <v>#N/A</v>
      </c>
      <c r="AV170" s="9" t="e">
        <f>VLOOKUP($C170, FanGraphs_Standings[[Abbreviation]:[2024 Projected Full Season RDif]], 19, FALSE)/162</f>
        <v>#N/A</v>
      </c>
      <c r="AW170" s="9" t="e">
        <f>VLOOKUP($C170, FanGraphs_Standings[[Abbreviation]:[2024 Projected Full Season RDif]], 5, FALSE)</f>
        <v>#N/A</v>
      </c>
      <c r="AX170" s="9" t="e">
        <f>VLOOKUP($C170, FanGraphs_Standings[[Abbreviation]:[2024 Projected Full Season W%]], 18, FALSE)</f>
        <v>#N/A</v>
      </c>
      <c r="AY170" s="9" t="e">
        <f>VLOOKUP($C170, 'Home Field Adv'!$A$2:$K$31, 11, FALSE)</f>
        <v>#N/A</v>
      </c>
      <c r="BB170" s="5" t="str">
        <f t="shared" si="7"/>
        <v/>
      </c>
      <c r="BC170" s="5" t="str">
        <f t="shared" si="8"/>
        <v/>
      </c>
      <c r="BD170" s="5" t="str">
        <f t="shared" si="9"/>
        <v/>
      </c>
    </row>
    <row r="171" spans="6:56" x14ac:dyDescent="0.45">
      <c r="F171" s="9" t="e">
        <f>VLOOKUP($B171, FanGraphs_Standings[[Abbreviation]:[2024 Year to Date G]], 2, FALSE)</f>
        <v>#N/A</v>
      </c>
      <c r="G171" s="9" t="e">
        <f>IF(ISERR(VLOOKUP($D171, 'SP Per G'!$A$2:$D$1380, 3, FALSE)), L171, VLOOKUP($D171, 'SP Per G'!$A$2:$D$1380, 3, FALSE))</f>
        <v>#N/A</v>
      </c>
      <c r="H171" s="9" t="e">
        <f>VLOOKUP($D171, 'SP Per G'!$A$2:$D$1380, 4, FALSE)</f>
        <v>#N/A</v>
      </c>
      <c r="I171" s="9" t="e">
        <f>VLOOKUP($D171, Individual_Pitching___Dashboard[], 18, FALSE)</f>
        <v>#N/A</v>
      </c>
      <c r="J171" s="9" t="e">
        <f>VLOOKUP($D171, Individual_Pitching___Dashboard[], 20, FALSE)</f>
        <v>#N/A</v>
      </c>
      <c r="K171" s="9" t="e">
        <f>VLOOKUP($D171, Individual_Pitching___Advanced[], 21,FALSE)</f>
        <v>#N/A</v>
      </c>
      <c r="L171" s="9" t="e">
        <f>VLOOKUP($B171, 'Team Per G'!$A$2:$G$31, 7, FALSE)</f>
        <v>#N/A</v>
      </c>
      <c r="M171" s="9" t="e">
        <f>VLOOKUP($B171, 'FanGraphs - Team WAR Projected'!$B$2:$E$31, 3, FALSE)/162</f>
        <v>#N/A</v>
      </c>
      <c r="N171" s="9" t="e">
        <f>VLOOKUP($B171, Team_Pitching___Advanced[[Team]:[xFIP]], 19,FALSE)</f>
        <v>#N/A</v>
      </c>
      <c r="O171" s="9" t="e">
        <f>VLOOKUP($B171, Team_Pitching___Advanced[], 20, FALSE)</f>
        <v>#N/A</v>
      </c>
      <c r="P171" s="9" t="e">
        <f>VLOOKUP($B171, Team_Batting___Dashboard[[Team]:[wOBA]], 16, FALSE)</f>
        <v>#N/A</v>
      </c>
      <c r="Q171" s="9" t="e">
        <f>VLOOKUP($B171, Team_Batting___Advanced[[Team]:[OPS]], 9, FALSE)</f>
        <v>#N/A</v>
      </c>
      <c r="R171" s="9" t="e">
        <f>VLOOKUP($B171, Team_Batting___Advanced[], 19, FALSE)</f>
        <v>#N/A</v>
      </c>
      <c r="S171" s="9" t="e">
        <f>VLOOKUP($B171, 'Team Per G'!$A$2:$G$31, 3, FALSE)</f>
        <v>#N/A</v>
      </c>
      <c r="T171" s="9" t="e">
        <f>VLOOKUP($B171, 'Team Per G'!$A$2:$G$31, 5, FALSE)</f>
        <v>#N/A</v>
      </c>
      <c r="U171" s="9" t="e">
        <f>VLOOKUP($B171, 'Team Per G'!$A$2:$G$31, 4, FALSE)</f>
        <v>#N/A</v>
      </c>
      <c r="V171" s="9" t="e">
        <f>VLOOKUP($B171, Team_Batting___Dashboard[], 22, FALSE)/$F171</f>
        <v>#N/A</v>
      </c>
      <c r="W171" s="9" t="e">
        <f>VLOOKUP($B171, 'FanGraphs - Team WAR Projected'!$B$2:$E$31, 4, FALSE)/162</f>
        <v>#N/A</v>
      </c>
      <c r="X171" s="9" t="e">
        <f>VLOOKUP($B171, FanGraphs_Standings[[Abbreviation]:[2024 Year to Date RS/G]], 6, FALSE)/$F171</f>
        <v>#N/A</v>
      </c>
      <c r="Y171" s="9" t="e">
        <f>VLOOKUP($B171, FanGraphs_Standings[[Abbreviation]:[2024 Projected Full Season RDif]], 19, FALSE)/162</f>
        <v>#N/A</v>
      </c>
      <c r="Z171" s="9" t="e">
        <f>VLOOKUP($B171, FanGraphs_Standings[[Abbreviation]:[2024 Projected Full Season RDif]], 5, FALSE)</f>
        <v>#N/A</v>
      </c>
      <c r="AA171" s="9" t="e">
        <f>VLOOKUP($B171, FanGraphs_Standings[[Abbreviation]:[2024 Projected Full Season W%]], 18, FALSE)</f>
        <v>#N/A</v>
      </c>
      <c r="AB171" s="9" t="e">
        <f>VLOOKUP($B171, 'Home Field Adv'!$A$2:$I$31, 9, FALSE)</f>
        <v>#N/A</v>
      </c>
      <c r="AC171" s="9" t="e">
        <f>VLOOKUP($C171, FanGraphs_Standings[[Abbreviation]:[2024 Year to Date G]], 2, FALSE)</f>
        <v>#N/A</v>
      </c>
      <c r="AD171" s="9" t="e">
        <f>VLOOKUP($E171, 'SP Per G'!$A$2:$D$1380, 3, FALSE)</f>
        <v>#N/A</v>
      </c>
      <c r="AE171" s="9" t="e">
        <f>VLOOKUP($E171, 'SP Per G'!$A$2:$D$1380, 4, FALSE)</f>
        <v>#N/A</v>
      </c>
      <c r="AF171" s="9" t="e">
        <f>VLOOKUP($E171, Individual_Pitching___Dashboard[], 18, FALSE)</f>
        <v>#N/A</v>
      </c>
      <c r="AG171" s="9" t="e">
        <f>VLOOKUP($E171, Individual_Pitching___Dashboard[], 20, FALSE)</f>
        <v>#N/A</v>
      </c>
      <c r="AH171" s="9" t="e">
        <f>VLOOKUP($E171, Individual_Pitching___Advanced[], 21,FALSE)</f>
        <v>#N/A</v>
      </c>
      <c r="AI171" s="9" t="e">
        <f>VLOOKUP($C171, 'Team Per G'!$A$2:$G$31, 7, FALSE)</f>
        <v>#N/A</v>
      </c>
      <c r="AJ171" s="9" t="e">
        <f>VLOOKUP($C171, 'FanGraphs - Team WAR Projected'!$B$2:$E$31, 3, FALSE)/162</f>
        <v>#N/A</v>
      </c>
      <c r="AK171" s="9" t="e">
        <f>VLOOKUP($C171, Team_Pitching___Advanced[[Team]:[xFIP]], 19,FALSE)</f>
        <v>#N/A</v>
      </c>
      <c r="AL171" s="9" t="e">
        <f>VLOOKUP($C171, Team_Pitching___Advanced[], 20, FALSE)</f>
        <v>#N/A</v>
      </c>
      <c r="AM171" s="9" t="e">
        <f>VLOOKUP($C171, Team_Batting___Dashboard[[Team]:[wOBA]], 16, FALSE)</f>
        <v>#N/A</v>
      </c>
      <c r="AN171" s="9" t="e">
        <f>VLOOKUP($C171, Team_Batting___Advanced[[Team]:[OPS]], 9, FALSE)</f>
        <v>#N/A</v>
      </c>
      <c r="AO171" s="9" t="e">
        <f>VLOOKUP($C171, Team_Batting___Advanced[], 19, FALSE)</f>
        <v>#N/A</v>
      </c>
      <c r="AP171" s="9" t="e">
        <f>VLOOKUP($C171, 'Team Per G'!$A$2:$G$31, 3, FALSE)</f>
        <v>#N/A</v>
      </c>
      <c r="AQ171" s="9" t="e">
        <f>VLOOKUP($C171, 'Team Per G'!$A$2:$G$31, 5, FALSE)</f>
        <v>#N/A</v>
      </c>
      <c r="AR171" s="9" t="e">
        <f>VLOOKUP($C171, 'Team Per G'!$A$2:$G$31, 4, FALSE)</f>
        <v>#N/A</v>
      </c>
      <c r="AS171" s="9" t="e">
        <f>VLOOKUP($C171, Team_Batting___Dashboard[], 22, FALSE)/$AC171</f>
        <v>#N/A</v>
      </c>
      <c r="AT171" s="9" t="e">
        <f>VLOOKUP($C171, 'FanGraphs - Team WAR Projected'!$B$2:$E$31, 4, FALSE)/162</f>
        <v>#N/A</v>
      </c>
      <c r="AU171" s="9" t="e">
        <f>VLOOKUP($C171, FanGraphs_Standings[[Abbreviation]:[2024 Year to Date RS/G]], 6, FALSE)/$AC171</f>
        <v>#N/A</v>
      </c>
      <c r="AV171" s="9" t="e">
        <f>VLOOKUP($C171, FanGraphs_Standings[[Abbreviation]:[2024 Projected Full Season RDif]], 19, FALSE)/162</f>
        <v>#N/A</v>
      </c>
      <c r="AW171" s="9" t="e">
        <f>VLOOKUP($C171, FanGraphs_Standings[[Abbreviation]:[2024 Projected Full Season RDif]], 5, FALSE)</f>
        <v>#N/A</v>
      </c>
      <c r="AX171" s="9" t="e">
        <f>VLOOKUP($C171, FanGraphs_Standings[[Abbreviation]:[2024 Projected Full Season W%]], 18, FALSE)</f>
        <v>#N/A</v>
      </c>
      <c r="AY171" s="9" t="e">
        <f>VLOOKUP($C171, 'Home Field Adv'!$A$2:$K$31, 11, FALSE)</f>
        <v>#N/A</v>
      </c>
      <c r="BB171" s="5" t="str">
        <f t="shared" si="7"/>
        <v/>
      </c>
      <c r="BC171" s="5" t="str">
        <f t="shared" si="8"/>
        <v/>
      </c>
      <c r="BD171" s="5" t="str">
        <f t="shared" si="9"/>
        <v/>
      </c>
    </row>
    <row r="172" spans="6:56" x14ac:dyDescent="0.45">
      <c r="F172" s="9" t="e">
        <f>VLOOKUP($B172, FanGraphs_Standings[[Abbreviation]:[2024 Year to Date G]], 2, FALSE)</f>
        <v>#N/A</v>
      </c>
      <c r="G172" s="9" t="e">
        <f>IF(ISERR(VLOOKUP($D172, 'SP Per G'!$A$2:$D$1380, 3, FALSE)), L172, VLOOKUP($D172, 'SP Per G'!$A$2:$D$1380, 3, FALSE))</f>
        <v>#N/A</v>
      </c>
      <c r="H172" s="9" t="e">
        <f>VLOOKUP($D172, 'SP Per G'!$A$2:$D$1380, 4, FALSE)</f>
        <v>#N/A</v>
      </c>
      <c r="I172" s="9" t="e">
        <f>VLOOKUP($D172, Individual_Pitching___Dashboard[], 18, FALSE)</f>
        <v>#N/A</v>
      </c>
      <c r="J172" s="9" t="e">
        <f>VLOOKUP($D172, Individual_Pitching___Dashboard[], 20, FALSE)</f>
        <v>#N/A</v>
      </c>
      <c r="K172" s="9" t="e">
        <f>VLOOKUP($D172, Individual_Pitching___Advanced[], 21,FALSE)</f>
        <v>#N/A</v>
      </c>
      <c r="L172" s="9" t="e">
        <f>VLOOKUP($B172, 'Team Per G'!$A$2:$G$31, 7, FALSE)</f>
        <v>#N/A</v>
      </c>
      <c r="M172" s="9" t="e">
        <f>VLOOKUP($B172, 'FanGraphs - Team WAR Projected'!$B$2:$E$31, 3, FALSE)/162</f>
        <v>#N/A</v>
      </c>
      <c r="N172" s="9" t="e">
        <f>VLOOKUP($B172, Team_Pitching___Advanced[[Team]:[xFIP]], 19,FALSE)</f>
        <v>#N/A</v>
      </c>
      <c r="O172" s="9" t="e">
        <f>VLOOKUP($B172, Team_Pitching___Advanced[], 20, FALSE)</f>
        <v>#N/A</v>
      </c>
      <c r="P172" s="9" t="e">
        <f>VLOOKUP($B172, Team_Batting___Dashboard[[Team]:[wOBA]], 16, FALSE)</f>
        <v>#N/A</v>
      </c>
      <c r="Q172" s="9" t="e">
        <f>VLOOKUP($B172, Team_Batting___Advanced[[Team]:[OPS]], 9, FALSE)</f>
        <v>#N/A</v>
      </c>
      <c r="R172" s="9" t="e">
        <f>VLOOKUP($B172, Team_Batting___Advanced[], 19, FALSE)</f>
        <v>#N/A</v>
      </c>
      <c r="S172" s="9" t="e">
        <f>VLOOKUP($B172, 'Team Per G'!$A$2:$G$31, 3, FALSE)</f>
        <v>#N/A</v>
      </c>
      <c r="T172" s="9" t="e">
        <f>VLOOKUP($B172, 'Team Per G'!$A$2:$G$31, 5, FALSE)</f>
        <v>#N/A</v>
      </c>
      <c r="U172" s="9" t="e">
        <f>VLOOKUP($B172, 'Team Per G'!$A$2:$G$31, 4, FALSE)</f>
        <v>#N/A</v>
      </c>
      <c r="V172" s="9" t="e">
        <f>VLOOKUP($B172, Team_Batting___Dashboard[], 22, FALSE)/$F172</f>
        <v>#N/A</v>
      </c>
      <c r="W172" s="9" t="e">
        <f>VLOOKUP($B172, 'FanGraphs - Team WAR Projected'!$B$2:$E$31, 4, FALSE)/162</f>
        <v>#N/A</v>
      </c>
      <c r="X172" s="9" t="e">
        <f>VLOOKUP($B172, FanGraphs_Standings[[Abbreviation]:[2024 Year to Date RS/G]], 6, FALSE)/$F172</f>
        <v>#N/A</v>
      </c>
      <c r="Y172" s="9" t="e">
        <f>VLOOKUP($B172, FanGraphs_Standings[[Abbreviation]:[2024 Projected Full Season RDif]], 19, FALSE)/162</f>
        <v>#N/A</v>
      </c>
      <c r="Z172" s="9" t="e">
        <f>VLOOKUP($B172, FanGraphs_Standings[[Abbreviation]:[2024 Projected Full Season RDif]], 5, FALSE)</f>
        <v>#N/A</v>
      </c>
      <c r="AA172" s="9" t="e">
        <f>VLOOKUP($B172, FanGraphs_Standings[[Abbreviation]:[2024 Projected Full Season W%]], 18, FALSE)</f>
        <v>#N/A</v>
      </c>
      <c r="AB172" s="9" t="e">
        <f>VLOOKUP($B172, 'Home Field Adv'!$A$2:$I$31, 9, FALSE)</f>
        <v>#N/A</v>
      </c>
      <c r="AC172" s="9" t="e">
        <f>VLOOKUP($C172, FanGraphs_Standings[[Abbreviation]:[2024 Year to Date G]], 2, FALSE)</f>
        <v>#N/A</v>
      </c>
      <c r="AD172" s="9" t="e">
        <f>VLOOKUP($E172, 'SP Per G'!$A$2:$D$1380, 3, FALSE)</f>
        <v>#N/A</v>
      </c>
      <c r="AE172" s="9" t="e">
        <f>VLOOKUP($E172, 'SP Per G'!$A$2:$D$1380, 4, FALSE)</f>
        <v>#N/A</v>
      </c>
      <c r="AF172" s="9" t="e">
        <f>VLOOKUP($E172, Individual_Pitching___Dashboard[], 18, FALSE)</f>
        <v>#N/A</v>
      </c>
      <c r="AG172" s="9" t="e">
        <f>VLOOKUP($E172, Individual_Pitching___Dashboard[], 20, FALSE)</f>
        <v>#N/A</v>
      </c>
      <c r="AH172" s="9" t="e">
        <f>VLOOKUP($E172, Individual_Pitching___Advanced[], 21,FALSE)</f>
        <v>#N/A</v>
      </c>
      <c r="AI172" s="9" t="e">
        <f>VLOOKUP($C172, 'Team Per G'!$A$2:$G$31, 7, FALSE)</f>
        <v>#N/A</v>
      </c>
      <c r="AJ172" s="9" t="e">
        <f>VLOOKUP($C172, 'FanGraphs - Team WAR Projected'!$B$2:$E$31, 3, FALSE)/162</f>
        <v>#N/A</v>
      </c>
      <c r="AK172" s="9" t="e">
        <f>VLOOKUP($C172, Team_Pitching___Advanced[[Team]:[xFIP]], 19,FALSE)</f>
        <v>#N/A</v>
      </c>
      <c r="AL172" s="9" t="e">
        <f>VLOOKUP($C172, Team_Pitching___Advanced[], 20, FALSE)</f>
        <v>#N/A</v>
      </c>
      <c r="AM172" s="9" t="e">
        <f>VLOOKUP($C172, Team_Batting___Dashboard[[Team]:[wOBA]], 16, FALSE)</f>
        <v>#N/A</v>
      </c>
      <c r="AN172" s="9" t="e">
        <f>VLOOKUP($C172, Team_Batting___Advanced[[Team]:[OPS]], 9, FALSE)</f>
        <v>#N/A</v>
      </c>
      <c r="AO172" s="9" t="e">
        <f>VLOOKUP($C172, Team_Batting___Advanced[], 19, FALSE)</f>
        <v>#N/A</v>
      </c>
      <c r="AP172" s="9" t="e">
        <f>VLOOKUP($C172, 'Team Per G'!$A$2:$G$31, 3, FALSE)</f>
        <v>#N/A</v>
      </c>
      <c r="AQ172" s="9" t="e">
        <f>VLOOKUP($C172, 'Team Per G'!$A$2:$G$31, 5, FALSE)</f>
        <v>#N/A</v>
      </c>
      <c r="AR172" s="9" t="e">
        <f>VLOOKUP($C172, 'Team Per G'!$A$2:$G$31, 4, FALSE)</f>
        <v>#N/A</v>
      </c>
      <c r="AS172" s="9" t="e">
        <f>VLOOKUP($C172, Team_Batting___Dashboard[], 22, FALSE)/$AC172</f>
        <v>#N/A</v>
      </c>
      <c r="AT172" s="9" t="e">
        <f>VLOOKUP($C172, 'FanGraphs - Team WAR Projected'!$B$2:$E$31, 4, FALSE)/162</f>
        <v>#N/A</v>
      </c>
      <c r="AU172" s="9" t="e">
        <f>VLOOKUP($C172, FanGraphs_Standings[[Abbreviation]:[2024 Year to Date RS/G]], 6, FALSE)/$AC172</f>
        <v>#N/A</v>
      </c>
      <c r="AV172" s="9" t="e">
        <f>VLOOKUP($C172, FanGraphs_Standings[[Abbreviation]:[2024 Projected Full Season RDif]], 19, FALSE)/162</f>
        <v>#N/A</v>
      </c>
      <c r="AW172" s="9" t="e">
        <f>VLOOKUP($C172, FanGraphs_Standings[[Abbreviation]:[2024 Projected Full Season RDif]], 5, FALSE)</f>
        <v>#N/A</v>
      </c>
      <c r="AX172" s="9" t="e">
        <f>VLOOKUP($C172, FanGraphs_Standings[[Abbreviation]:[2024 Projected Full Season W%]], 18, FALSE)</f>
        <v>#N/A</v>
      </c>
      <c r="AY172" s="9" t="e">
        <f>VLOOKUP($C172, 'Home Field Adv'!$A$2:$K$31, 11, FALSE)</f>
        <v>#N/A</v>
      </c>
      <c r="BB172" s="5" t="str">
        <f t="shared" si="7"/>
        <v/>
      </c>
      <c r="BC172" s="5" t="str">
        <f t="shared" si="8"/>
        <v/>
      </c>
      <c r="BD172" s="5" t="str">
        <f t="shared" si="9"/>
        <v/>
      </c>
    </row>
    <row r="173" spans="6:56" x14ac:dyDescent="0.45">
      <c r="F173" s="9" t="e">
        <f>VLOOKUP($B173, FanGraphs_Standings[[Abbreviation]:[2024 Year to Date G]], 2, FALSE)</f>
        <v>#N/A</v>
      </c>
      <c r="G173" s="9" t="e">
        <f>IF(ISERR(VLOOKUP($D173, 'SP Per G'!$A$2:$D$1380, 3, FALSE)), L173, VLOOKUP($D173, 'SP Per G'!$A$2:$D$1380, 3, FALSE))</f>
        <v>#N/A</v>
      </c>
      <c r="H173" s="9" t="e">
        <f>VLOOKUP($D173, 'SP Per G'!$A$2:$D$1380, 4, FALSE)</f>
        <v>#N/A</v>
      </c>
      <c r="I173" s="9" t="e">
        <f>VLOOKUP($D173, Individual_Pitching___Dashboard[], 18, FALSE)</f>
        <v>#N/A</v>
      </c>
      <c r="J173" s="9" t="e">
        <f>VLOOKUP($D173, Individual_Pitching___Dashboard[], 20, FALSE)</f>
        <v>#N/A</v>
      </c>
      <c r="K173" s="9" t="e">
        <f>VLOOKUP($D173, Individual_Pitching___Advanced[], 21,FALSE)</f>
        <v>#N/A</v>
      </c>
      <c r="L173" s="9" t="e">
        <f>VLOOKUP($B173, 'Team Per G'!$A$2:$G$31, 7, FALSE)</f>
        <v>#N/A</v>
      </c>
      <c r="M173" s="9" t="e">
        <f>VLOOKUP($B173, 'FanGraphs - Team WAR Projected'!$B$2:$E$31, 3, FALSE)/162</f>
        <v>#N/A</v>
      </c>
      <c r="N173" s="9" t="e">
        <f>VLOOKUP($B173, Team_Pitching___Advanced[[Team]:[xFIP]], 19,FALSE)</f>
        <v>#N/A</v>
      </c>
      <c r="O173" s="9" t="e">
        <f>VLOOKUP($B173, Team_Pitching___Advanced[], 20, FALSE)</f>
        <v>#N/A</v>
      </c>
      <c r="P173" s="9" t="e">
        <f>VLOOKUP($B173, Team_Batting___Dashboard[[Team]:[wOBA]], 16, FALSE)</f>
        <v>#N/A</v>
      </c>
      <c r="Q173" s="9" t="e">
        <f>VLOOKUP($B173, Team_Batting___Advanced[[Team]:[OPS]], 9, FALSE)</f>
        <v>#N/A</v>
      </c>
      <c r="R173" s="9" t="e">
        <f>VLOOKUP($B173, Team_Batting___Advanced[], 19, FALSE)</f>
        <v>#N/A</v>
      </c>
      <c r="S173" s="9" t="e">
        <f>VLOOKUP($B173, 'Team Per G'!$A$2:$G$31, 3, FALSE)</f>
        <v>#N/A</v>
      </c>
      <c r="T173" s="9" t="e">
        <f>VLOOKUP($B173, 'Team Per G'!$A$2:$G$31, 5, FALSE)</f>
        <v>#N/A</v>
      </c>
      <c r="U173" s="9" t="e">
        <f>VLOOKUP($B173, 'Team Per G'!$A$2:$G$31, 4, FALSE)</f>
        <v>#N/A</v>
      </c>
      <c r="V173" s="9" t="e">
        <f>VLOOKUP($B173, Team_Batting___Dashboard[], 22, FALSE)/$F173</f>
        <v>#N/A</v>
      </c>
      <c r="W173" s="9" t="e">
        <f>VLOOKUP($B173, 'FanGraphs - Team WAR Projected'!$B$2:$E$31, 4, FALSE)/162</f>
        <v>#N/A</v>
      </c>
      <c r="X173" s="9" t="e">
        <f>VLOOKUP($B173, FanGraphs_Standings[[Abbreviation]:[2024 Year to Date RS/G]], 6, FALSE)/$F173</f>
        <v>#N/A</v>
      </c>
      <c r="Y173" s="9" t="e">
        <f>VLOOKUP($B173, FanGraphs_Standings[[Abbreviation]:[2024 Projected Full Season RDif]], 19, FALSE)/162</f>
        <v>#N/A</v>
      </c>
      <c r="Z173" s="9" t="e">
        <f>VLOOKUP($B173, FanGraphs_Standings[[Abbreviation]:[2024 Projected Full Season RDif]], 5, FALSE)</f>
        <v>#N/A</v>
      </c>
      <c r="AA173" s="9" t="e">
        <f>VLOOKUP($B173, FanGraphs_Standings[[Abbreviation]:[2024 Projected Full Season W%]], 18, FALSE)</f>
        <v>#N/A</v>
      </c>
      <c r="AB173" s="9" t="e">
        <f>VLOOKUP($B173, 'Home Field Adv'!$A$2:$I$31, 9, FALSE)</f>
        <v>#N/A</v>
      </c>
      <c r="AC173" s="9" t="e">
        <f>VLOOKUP($C173, FanGraphs_Standings[[Abbreviation]:[2024 Year to Date G]], 2, FALSE)</f>
        <v>#N/A</v>
      </c>
      <c r="AD173" s="9" t="e">
        <f>VLOOKUP($E173, 'SP Per G'!$A$2:$D$1380, 3, FALSE)</f>
        <v>#N/A</v>
      </c>
      <c r="AE173" s="9" t="e">
        <f>VLOOKUP($E173, 'SP Per G'!$A$2:$D$1380, 4, FALSE)</f>
        <v>#N/A</v>
      </c>
      <c r="AF173" s="9" t="e">
        <f>VLOOKUP($E173, Individual_Pitching___Dashboard[], 18, FALSE)</f>
        <v>#N/A</v>
      </c>
      <c r="AG173" s="9" t="e">
        <f>VLOOKUP($E173, Individual_Pitching___Dashboard[], 20, FALSE)</f>
        <v>#N/A</v>
      </c>
      <c r="AH173" s="9" t="e">
        <f>VLOOKUP($E173, Individual_Pitching___Advanced[], 21,FALSE)</f>
        <v>#N/A</v>
      </c>
      <c r="AI173" s="9" t="e">
        <f>VLOOKUP($C173, 'Team Per G'!$A$2:$G$31, 7, FALSE)</f>
        <v>#N/A</v>
      </c>
      <c r="AJ173" s="9" t="e">
        <f>VLOOKUP($C173, 'FanGraphs - Team WAR Projected'!$B$2:$E$31, 3, FALSE)/162</f>
        <v>#N/A</v>
      </c>
      <c r="AK173" s="9" t="e">
        <f>VLOOKUP($C173, Team_Pitching___Advanced[[Team]:[xFIP]], 19,FALSE)</f>
        <v>#N/A</v>
      </c>
      <c r="AL173" s="9" t="e">
        <f>VLOOKUP($C173, Team_Pitching___Advanced[], 20, FALSE)</f>
        <v>#N/A</v>
      </c>
      <c r="AM173" s="9" t="e">
        <f>VLOOKUP($C173, Team_Batting___Dashboard[[Team]:[wOBA]], 16, FALSE)</f>
        <v>#N/A</v>
      </c>
      <c r="AN173" s="9" t="e">
        <f>VLOOKUP($C173, Team_Batting___Advanced[[Team]:[OPS]], 9, FALSE)</f>
        <v>#N/A</v>
      </c>
      <c r="AO173" s="9" t="e">
        <f>VLOOKUP($C173, Team_Batting___Advanced[], 19, FALSE)</f>
        <v>#N/A</v>
      </c>
      <c r="AP173" s="9" t="e">
        <f>VLOOKUP($C173, 'Team Per G'!$A$2:$G$31, 3, FALSE)</f>
        <v>#N/A</v>
      </c>
      <c r="AQ173" s="9" t="e">
        <f>VLOOKUP($C173, 'Team Per G'!$A$2:$G$31, 5, FALSE)</f>
        <v>#N/A</v>
      </c>
      <c r="AR173" s="9" t="e">
        <f>VLOOKUP($C173, 'Team Per G'!$A$2:$G$31, 4, FALSE)</f>
        <v>#N/A</v>
      </c>
      <c r="AS173" s="9" t="e">
        <f>VLOOKUP($C173, Team_Batting___Dashboard[], 22, FALSE)/$AC173</f>
        <v>#N/A</v>
      </c>
      <c r="AT173" s="9" t="e">
        <f>VLOOKUP($C173, 'FanGraphs - Team WAR Projected'!$B$2:$E$31, 4, FALSE)/162</f>
        <v>#N/A</v>
      </c>
      <c r="AU173" s="9" t="e">
        <f>VLOOKUP($C173, FanGraphs_Standings[[Abbreviation]:[2024 Year to Date RS/G]], 6, FALSE)/$AC173</f>
        <v>#N/A</v>
      </c>
      <c r="AV173" s="9" t="e">
        <f>VLOOKUP($C173, FanGraphs_Standings[[Abbreviation]:[2024 Projected Full Season RDif]], 19, FALSE)/162</f>
        <v>#N/A</v>
      </c>
      <c r="AW173" s="9" t="e">
        <f>VLOOKUP($C173, FanGraphs_Standings[[Abbreviation]:[2024 Projected Full Season RDif]], 5, FALSE)</f>
        <v>#N/A</v>
      </c>
      <c r="AX173" s="9" t="e">
        <f>VLOOKUP($C173, FanGraphs_Standings[[Abbreviation]:[2024 Projected Full Season W%]], 18, FALSE)</f>
        <v>#N/A</v>
      </c>
      <c r="AY173" s="9" t="e">
        <f>VLOOKUP($C173, 'Home Field Adv'!$A$2:$K$31, 11, FALSE)</f>
        <v>#N/A</v>
      </c>
      <c r="BB173" s="5" t="str">
        <f t="shared" si="7"/>
        <v/>
      </c>
      <c r="BC173" s="5" t="str">
        <f t="shared" si="8"/>
        <v/>
      </c>
      <c r="BD173" s="5" t="str">
        <f t="shared" si="9"/>
        <v/>
      </c>
    </row>
    <row r="174" spans="6:56" x14ac:dyDescent="0.45">
      <c r="F174" s="9" t="e">
        <f>VLOOKUP($B174, FanGraphs_Standings[[Abbreviation]:[2024 Year to Date G]], 2, FALSE)</f>
        <v>#N/A</v>
      </c>
      <c r="G174" s="9" t="e">
        <f>IF(ISERR(VLOOKUP($D174, 'SP Per G'!$A$2:$D$1380, 3, FALSE)), L174, VLOOKUP($D174, 'SP Per G'!$A$2:$D$1380, 3, FALSE))</f>
        <v>#N/A</v>
      </c>
      <c r="H174" s="9" t="e">
        <f>VLOOKUP($D174, 'SP Per G'!$A$2:$D$1380, 4, FALSE)</f>
        <v>#N/A</v>
      </c>
      <c r="I174" s="9" t="e">
        <f>VLOOKUP($D174, Individual_Pitching___Dashboard[], 18, FALSE)</f>
        <v>#N/A</v>
      </c>
      <c r="J174" s="9" t="e">
        <f>VLOOKUP($D174, Individual_Pitching___Dashboard[], 20, FALSE)</f>
        <v>#N/A</v>
      </c>
      <c r="K174" s="9" t="e">
        <f>VLOOKUP($D174, Individual_Pitching___Advanced[], 21,FALSE)</f>
        <v>#N/A</v>
      </c>
      <c r="L174" s="9" t="e">
        <f>VLOOKUP($B174, 'Team Per G'!$A$2:$G$31, 7, FALSE)</f>
        <v>#N/A</v>
      </c>
      <c r="M174" s="9" t="e">
        <f>VLOOKUP($B174, 'FanGraphs - Team WAR Projected'!$B$2:$E$31, 3, FALSE)/162</f>
        <v>#N/A</v>
      </c>
      <c r="N174" s="9" t="e">
        <f>VLOOKUP($B174, Team_Pitching___Advanced[[Team]:[xFIP]], 19,FALSE)</f>
        <v>#N/A</v>
      </c>
      <c r="O174" s="9" t="e">
        <f>VLOOKUP($B174, Team_Pitching___Advanced[], 20, FALSE)</f>
        <v>#N/A</v>
      </c>
      <c r="P174" s="9" t="e">
        <f>VLOOKUP($B174, Team_Batting___Dashboard[[Team]:[wOBA]], 16, FALSE)</f>
        <v>#N/A</v>
      </c>
      <c r="Q174" s="9" t="e">
        <f>VLOOKUP($B174, Team_Batting___Advanced[[Team]:[OPS]], 9, FALSE)</f>
        <v>#N/A</v>
      </c>
      <c r="R174" s="9" t="e">
        <f>VLOOKUP($B174, Team_Batting___Advanced[], 19, FALSE)</f>
        <v>#N/A</v>
      </c>
      <c r="S174" s="9" t="e">
        <f>VLOOKUP($B174, 'Team Per G'!$A$2:$G$31, 3, FALSE)</f>
        <v>#N/A</v>
      </c>
      <c r="T174" s="9" t="e">
        <f>VLOOKUP($B174, 'Team Per G'!$A$2:$G$31, 5, FALSE)</f>
        <v>#N/A</v>
      </c>
      <c r="U174" s="9" t="e">
        <f>VLOOKUP($B174, 'Team Per G'!$A$2:$G$31, 4, FALSE)</f>
        <v>#N/A</v>
      </c>
      <c r="V174" s="9" t="e">
        <f>VLOOKUP($B174, Team_Batting___Dashboard[], 22, FALSE)/$F174</f>
        <v>#N/A</v>
      </c>
      <c r="W174" s="9" t="e">
        <f>VLOOKUP($B174, 'FanGraphs - Team WAR Projected'!$B$2:$E$31, 4, FALSE)/162</f>
        <v>#N/A</v>
      </c>
      <c r="X174" s="9" t="e">
        <f>VLOOKUP($B174, FanGraphs_Standings[[Abbreviation]:[2024 Year to Date RS/G]], 6, FALSE)/$F174</f>
        <v>#N/A</v>
      </c>
      <c r="Y174" s="9" t="e">
        <f>VLOOKUP($B174, FanGraphs_Standings[[Abbreviation]:[2024 Projected Full Season RDif]], 19, FALSE)/162</f>
        <v>#N/A</v>
      </c>
      <c r="Z174" s="9" t="e">
        <f>VLOOKUP($B174, FanGraphs_Standings[[Abbreviation]:[2024 Projected Full Season RDif]], 5, FALSE)</f>
        <v>#N/A</v>
      </c>
      <c r="AA174" s="9" t="e">
        <f>VLOOKUP($B174, FanGraphs_Standings[[Abbreviation]:[2024 Projected Full Season W%]], 18, FALSE)</f>
        <v>#N/A</v>
      </c>
      <c r="AB174" s="9" t="e">
        <f>VLOOKUP($B174, 'Home Field Adv'!$A$2:$I$31, 9, FALSE)</f>
        <v>#N/A</v>
      </c>
      <c r="AC174" s="9" t="e">
        <f>VLOOKUP($C174, FanGraphs_Standings[[Abbreviation]:[2024 Year to Date G]], 2, FALSE)</f>
        <v>#N/A</v>
      </c>
      <c r="AD174" s="9" t="e">
        <f>VLOOKUP($E174, 'SP Per G'!$A$2:$D$1380, 3, FALSE)</f>
        <v>#N/A</v>
      </c>
      <c r="AE174" s="9" t="e">
        <f>VLOOKUP($E174, 'SP Per G'!$A$2:$D$1380, 4, FALSE)</f>
        <v>#N/A</v>
      </c>
      <c r="AF174" s="9" t="e">
        <f>VLOOKUP($E174, Individual_Pitching___Dashboard[], 18, FALSE)</f>
        <v>#N/A</v>
      </c>
      <c r="AG174" s="9" t="e">
        <f>VLOOKUP($E174, Individual_Pitching___Dashboard[], 20, FALSE)</f>
        <v>#N/A</v>
      </c>
      <c r="AH174" s="9" t="e">
        <f>VLOOKUP($E174, Individual_Pitching___Advanced[], 21,FALSE)</f>
        <v>#N/A</v>
      </c>
      <c r="AI174" s="9" t="e">
        <f>VLOOKUP($C174, 'Team Per G'!$A$2:$G$31, 7, FALSE)</f>
        <v>#N/A</v>
      </c>
      <c r="AJ174" s="9" t="e">
        <f>VLOOKUP($C174, 'FanGraphs - Team WAR Projected'!$B$2:$E$31, 3, FALSE)/162</f>
        <v>#N/A</v>
      </c>
      <c r="AK174" s="9" t="e">
        <f>VLOOKUP($C174, Team_Pitching___Advanced[[Team]:[xFIP]], 19,FALSE)</f>
        <v>#N/A</v>
      </c>
      <c r="AL174" s="9" t="e">
        <f>VLOOKUP($C174, Team_Pitching___Advanced[], 20, FALSE)</f>
        <v>#N/A</v>
      </c>
      <c r="AM174" s="9" t="e">
        <f>VLOOKUP($C174, Team_Batting___Dashboard[[Team]:[wOBA]], 16, FALSE)</f>
        <v>#N/A</v>
      </c>
      <c r="AN174" s="9" t="e">
        <f>VLOOKUP($C174, Team_Batting___Advanced[[Team]:[OPS]], 9, FALSE)</f>
        <v>#N/A</v>
      </c>
      <c r="AO174" s="9" t="e">
        <f>VLOOKUP($C174, Team_Batting___Advanced[], 19, FALSE)</f>
        <v>#N/A</v>
      </c>
      <c r="AP174" s="9" t="e">
        <f>VLOOKUP($C174, 'Team Per G'!$A$2:$G$31, 3, FALSE)</f>
        <v>#N/A</v>
      </c>
      <c r="AQ174" s="9" t="e">
        <f>VLOOKUP($C174, 'Team Per G'!$A$2:$G$31, 5, FALSE)</f>
        <v>#N/A</v>
      </c>
      <c r="AR174" s="9" t="e">
        <f>VLOOKUP($C174, 'Team Per G'!$A$2:$G$31, 4, FALSE)</f>
        <v>#N/A</v>
      </c>
      <c r="AS174" s="9" t="e">
        <f>VLOOKUP($C174, Team_Batting___Dashboard[], 22, FALSE)/$AC174</f>
        <v>#N/A</v>
      </c>
      <c r="AT174" s="9" t="e">
        <f>VLOOKUP($C174, 'FanGraphs - Team WAR Projected'!$B$2:$E$31, 4, FALSE)/162</f>
        <v>#N/A</v>
      </c>
      <c r="AU174" s="9" t="e">
        <f>VLOOKUP($C174, FanGraphs_Standings[[Abbreviation]:[2024 Year to Date RS/G]], 6, FALSE)/$AC174</f>
        <v>#N/A</v>
      </c>
      <c r="AV174" s="9" t="e">
        <f>VLOOKUP($C174, FanGraphs_Standings[[Abbreviation]:[2024 Projected Full Season RDif]], 19, FALSE)/162</f>
        <v>#N/A</v>
      </c>
      <c r="AW174" s="9" t="e">
        <f>VLOOKUP($C174, FanGraphs_Standings[[Abbreviation]:[2024 Projected Full Season RDif]], 5, FALSE)</f>
        <v>#N/A</v>
      </c>
      <c r="AX174" s="9" t="e">
        <f>VLOOKUP($C174, FanGraphs_Standings[[Abbreviation]:[2024 Projected Full Season W%]], 18, FALSE)</f>
        <v>#N/A</v>
      </c>
      <c r="AY174" s="9" t="e">
        <f>VLOOKUP($C174, 'Home Field Adv'!$A$2:$K$31, 11, FALSE)</f>
        <v>#N/A</v>
      </c>
      <c r="BB174" s="5" t="str">
        <f t="shared" si="7"/>
        <v/>
      </c>
      <c r="BC174" s="5" t="str">
        <f t="shared" si="8"/>
        <v/>
      </c>
      <c r="BD174" s="5" t="str">
        <f t="shared" si="9"/>
        <v/>
      </c>
    </row>
    <row r="175" spans="6:56" x14ac:dyDescent="0.45">
      <c r="F175" s="9" t="e">
        <f>VLOOKUP($B175, FanGraphs_Standings[[Abbreviation]:[2024 Year to Date G]], 2, FALSE)</f>
        <v>#N/A</v>
      </c>
      <c r="G175" s="9" t="e">
        <f>IF(ISERR(VLOOKUP($D175, 'SP Per G'!$A$2:$D$1380, 3, FALSE)), L175, VLOOKUP($D175, 'SP Per G'!$A$2:$D$1380, 3, FALSE))</f>
        <v>#N/A</v>
      </c>
      <c r="H175" s="9" t="e">
        <f>VLOOKUP($D175, 'SP Per G'!$A$2:$D$1380, 4, FALSE)</f>
        <v>#N/A</v>
      </c>
      <c r="I175" s="9" t="e">
        <f>VLOOKUP($D175, Individual_Pitching___Dashboard[], 18, FALSE)</f>
        <v>#N/A</v>
      </c>
      <c r="J175" s="9" t="e">
        <f>VLOOKUP($D175, Individual_Pitching___Dashboard[], 20, FALSE)</f>
        <v>#N/A</v>
      </c>
      <c r="K175" s="9" t="e">
        <f>VLOOKUP($D175, Individual_Pitching___Advanced[], 21,FALSE)</f>
        <v>#N/A</v>
      </c>
      <c r="L175" s="9" t="e">
        <f>VLOOKUP($B175, 'Team Per G'!$A$2:$G$31, 7, FALSE)</f>
        <v>#N/A</v>
      </c>
      <c r="M175" s="9" t="e">
        <f>VLOOKUP($B175, 'FanGraphs - Team WAR Projected'!$B$2:$E$31, 3, FALSE)/162</f>
        <v>#N/A</v>
      </c>
      <c r="N175" s="9" t="e">
        <f>VLOOKUP($B175, Team_Pitching___Advanced[[Team]:[xFIP]], 19,FALSE)</f>
        <v>#N/A</v>
      </c>
      <c r="O175" s="9" t="e">
        <f>VLOOKUP($B175, Team_Pitching___Advanced[], 20, FALSE)</f>
        <v>#N/A</v>
      </c>
      <c r="P175" s="9" t="e">
        <f>VLOOKUP($B175, Team_Batting___Dashboard[[Team]:[wOBA]], 16, FALSE)</f>
        <v>#N/A</v>
      </c>
      <c r="Q175" s="9" t="e">
        <f>VLOOKUP($B175, Team_Batting___Advanced[[Team]:[OPS]], 9, FALSE)</f>
        <v>#N/A</v>
      </c>
      <c r="R175" s="9" t="e">
        <f>VLOOKUP($B175, Team_Batting___Advanced[], 19, FALSE)</f>
        <v>#N/A</v>
      </c>
      <c r="S175" s="9" t="e">
        <f>VLOOKUP($B175, 'Team Per G'!$A$2:$G$31, 3, FALSE)</f>
        <v>#N/A</v>
      </c>
      <c r="T175" s="9" t="e">
        <f>VLOOKUP($B175, 'Team Per G'!$A$2:$G$31, 5, FALSE)</f>
        <v>#N/A</v>
      </c>
      <c r="U175" s="9" t="e">
        <f>VLOOKUP($B175, 'Team Per G'!$A$2:$G$31, 4, FALSE)</f>
        <v>#N/A</v>
      </c>
      <c r="V175" s="9" t="e">
        <f>VLOOKUP($B175, Team_Batting___Dashboard[], 22, FALSE)/$F175</f>
        <v>#N/A</v>
      </c>
      <c r="W175" s="9" t="e">
        <f>VLOOKUP($B175, 'FanGraphs - Team WAR Projected'!$B$2:$E$31, 4, FALSE)/162</f>
        <v>#N/A</v>
      </c>
      <c r="X175" s="9" t="e">
        <f>VLOOKUP($B175, FanGraphs_Standings[[Abbreviation]:[2024 Year to Date RS/G]], 6, FALSE)/$F175</f>
        <v>#N/A</v>
      </c>
      <c r="Y175" s="9" t="e">
        <f>VLOOKUP($B175, FanGraphs_Standings[[Abbreviation]:[2024 Projected Full Season RDif]], 19, FALSE)/162</f>
        <v>#N/A</v>
      </c>
      <c r="Z175" s="9" t="e">
        <f>VLOOKUP($B175, FanGraphs_Standings[[Abbreviation]:[2024 Projected Full Season RDif]], 5, FALSE)</f>
        <v>#N/A</v>
      </c>
      <c r="AA175" s="9" t="e">
        <f>VLOOKUP($B175, FanGraphs_Standings[[Abbreviation]:[2024 Projected Full Season W%]], 18, FALSE)</f>
        <v>#N/A</v>
      </c>
      <c r="AB175" s="9" t="e">
        <f>VLOOKUP($B175, 'Home Field Adv'!$A$2:$I$31, 9, FALSE)</f>
        <v>#N/A</v>
      </c>
      <c r="AC175" s="9" t="e">
        <f>VLOOKUP($C175, FanGraphs_Standings[[Abbreviation]:[2024 Year to Date G]], 2, FALSE)</f>
        <v>#N/A</v>
      </c>
      <c r="AD175" s="9" t="e">
        <f>VLOOKUP($E175, 'SP Per G'!$A$2:$D$1380, 3, FALSE)</f>
        <v>#N/A</v>
      </c>
      <c r="AE175" s="9" t="e">
        <f>VLOOKUP($E175, 'SP Per G'!$A$2:$D$1380, 4, FALSE)</f>
        <v>#N/A</v>
      </c>
      <c r="AF175" s="9" t="e">
        <f>VLOOKUP($E175, Individual_Pitching___Dashboard[], 18, FALSE)</f>
        <v>#N/A</v>
      </c>
      <c r="AG175" s="9" t="e">
        <f>VLOOKUP($E175, Individual_Pitching___Dashboard[], 20, FALSE)</f>
        <v>#N/A</v>
      </c>
      <c r="AH175" s="9" t="e">
        <f>VLOOKUP($E175, Individual_Pitching___Advanced[], 21,FALSE)</f>
        <v>#N/A</v>
      </c>
      <c r="AI175" s="9" t="e">
        <f>VLOOKUP($C175, 'Team Per G'!$A$2:$G$31, 7, FALSE)</f>
        <v>#N/A</v>
      </c>
      <c r="AJ175" s="9" t="e">
        <f>VLOOKUP($C175, 'FanGraphs - Team WAR Projected'!$B$2:$E$31, 3, FALSE)/162</f>
        <v>#N/A</v>
      </c>
      <c r="AK175" s="9" t="e">
        <f>VLOOKUP($C175, Team_Pitching___Advanced[[Team]:[xFIP]], 19,FALSE)</f>
        <v>#N/A</v>
      </c>
      <c r="AL175" s="9" t="e">
        <f>VLOOKUP($C175, Team_Pitching___Advanced[], 20, FALSE)</f>
        <v>#N/A</v>
      </c>
      <c r="AM175" s="9" t="e">
        <f>VLOOKUP($C175, Team_Batting___Dashboard[[Team]:[wOBA]], 16, FALSE)</f>
        <v>#N/A</v>
      </c>
      <c r="AN175" s="9" t="e">
        <f>VLOOKUP($C175, Team_Batting___Advanced[[Team]:[OPS]], 9, FALSE)</f>
        <v>#N/A</v>
      </c>
      <c r="AO175" s="9" t="e">
        <f>VLOOKUP($C175, Team_Batting___Advanced[], 19, FALSE)</f>
        <v>#N/A</v>
      </c>
      <c r="AP175" s="9" t="e">
        <f>VLOOKUP($C175, 'Team Per G'!$A$2:$G$31, 3, FALSE)</f>
        <v>#N/A</v>
      </c>
      <c r="AQ175" s="9" t="e">
        <f>VLOOKUP($C175, 'Team Per G'!$A$2:$G$31, 5, FALSE)</f>
        <v>#N/A</v>
      </c>
      <c r="AR175" s="9" t="e">
        <f>VLOOKUP($C175, 'Team Per G'!$A$2:$G$31, 4, FALSE)</f>
        <v>#N/A</v>
      </c>
      <c r="AS175" s="9" t="e">
        <f>VLOOKUP($C175, Team_Batting___Dashboard[], 22, FALSE)/$AC175</f>
        <v>#N/A</v>
      </c>
      <c r="AT175" s="9" t="e">
        <f>VLOOKUP($C175, 'FanGraphs - Team WAR Projected'!$B$2:$E$31, 4, FALSE)/162</f>
        <v>#N/A</v>
      </c>
      <c r="AU175" s="9" t="e">
        <f>VLOOKUP($C175, FanGraphs_Standings[[Abbreviation]:[2024 Year to Date RS/G]], 6, FALSE)/$AC175</f>
        <v>#N/A</v>
      </c>
      <c r="AV175" s="9" t="e">
        <f>VLOOKUP($C175, FanGraphs_Standings[[Abbreviation]:[2024 Projected Full Season RDif]], 19, FALSE)/162</f>
        <v>#N/A</v>
      </c>
      <c r="AW175" s="9" t="e">
        <f>VLOOKUP($C175, FanGraphs_Standings[[Abbreviation]:[2024 Projected Full Season RDif]], 5, FALSE)</f>
        <v>#N/A</v>
      </c>
      <c r="AX175" s="9" t="e">
        <f>VLOOKUP($C175, FanGraphs_Standings[[Abbreviation]:[2024 Projected Full Season W%]], 18, FALSE)</f>
        <v>#N/A</v>
      </c>
      <c r="AY175" s="9" t="e">
        <f>VLOOKUP($C175, 'Home Field Adv'!$A$2:$K$31, 11, FALSE)</f>
        <v>#N/A</v>
      </c>
      <c r="BB175" s="5" t="str">
        <f t="shared" si="7"/>
        <v/>
      </c>
      <c r="BC175" s="5" t="str">
        <f t="shared" si="8"/>
        <v/>
      </c>
      <c r="BD175" s="5" t="str">
        <f t="shared" si="9"/>
        <v/>
      </c>
    </row>
    <row r="176" spans="6:56" x14ac:dyDescent="0.45">
      <c r="F176" s="9" t="e">
        <f>VLOOKUP($B176, FanGraphs_Standings[[Abbreviation]:[2024 Year to Date G]], 2, FALSE)</f>
        <v>#N/A</v>
      </c>
      <c r="G176" s="9" t="e">
        <f>IF(ISERR(VLOOKUP($D176, 'SP Per G'!$A$2:$D$1380, 3, FALSE)), L176, VLOOKUP($D176, 'SP Per G'!$A$2:$D$1380, 3, FALSE))</f>
        <v>#N/A</v>
      </c>
      <c r="H176" s="9" t="e">
        <f>VLOOKUP($D176, 'SP Per G'!$A$2:$D$1380, 4, FALSE)</f>
        <v>#N/A</v>
      </c>
      <c r="I176" s="9" t="e">
        <f>VLOOKUP($D176, Individual_Pitching___Dashboard[], 18, FALSE)</f>
        <v>#N/A</v>
      </c>
      <c r="J176" s="9" t="e">
        <f>VLOOKUP($D176, Individual_Pitching___Dashboard[], 20, FALSE)</f>
        <v>#N/A</v>
      </c>
      <c r="K176" s="9" t="e">
        <f>VLOOKUP($D176, Individual_Pitching___Advanced[], 21,FALSE)</f>
        <v>#N/A</v>
      </c>
      <c r="L176" s="9" t="e">
        <f>VLOOKUP($B176, 'Team Per G'!$A$2:$G$31, 7, FALSE)</f>
        <v>#N/A</v>
      </c>
      <c r="M176" s="9" t="e">
        <f>VLOOKUP($B176, 'FanGraphs - Team WAR Projected'!$B$2:$E$31, 3, FALSE)/162</f>
        <v>#N/A</v>
      </c>
      <c r="N176" s="9" t="e">
        <f>VLOOKUP($B176, Team_Pitching___Advanced[[Team]:[xFIP]], 19,FALSE)</f>
        <v>#N/A</v>
      </c>
      <c r="O176" s="9" t="e">
        <f>VLOOKUP($B176, Team_Pitching___Advanced[], 20, FALSE)</f>
        <v>#N/A</v>
      </c>
      <c r="P176" s="9" t="e">
        <f>VLOOKUP($B176, Team_Batting___Dashboard[[Team]:[wOBA]], 16, FALSE)</f>
        <v>#N/A</v>
      </c>
      <c r="Q176" s="9" t="e">
        <f>VLOOKUP($B176, Team_Batting___Advanced[[Team]:[OPS]], 9, FALSE)</f>
        <v>#N/A</v>
      </c>
      <c r="R176" s="9" t="e">
        <f>VLOOKUP($B176, Team_Batting___Advanced[], 19, FALSE)</f>
        <v>#N/A</v>
      </c>
      <c r="S176" s="9" t="e">
        <f>VLOOKUP($B176, 'Team Per G'!$A$2:$G$31, 3, FALSE)</f>
        <v>#N/A</v>
      </c>
      <c r="T176" s="9" t="e">
        <f>VLOOKUP($B176, 'Team Per G'!$A$2:$G$31, 5, FALSE)</f>
        <v>#N/A</v>
      </c>
      <c r="U176" s="9" t="e">
        <f>VLOOKUP($B176, 'Team Per G'!$A$2:$G$31, 4, FALSE)</f>
        <v>#N/A</v>
      </c>
      <c r="V176" s="9" t="e">
        <f>VLOOKUP($B176, Team_Batting___Dashboard[], 22, FALSE)/$F176</f>
        <v>#N/A</v>
      </c>
      <c r="W176" s="9" t="e">
        <f>VLOOKUP($B176, 'FanGraphs - Team WAR Projected'!$B$2:$E$31, 4, FALSE)/162</f>
        <v>#N/A</v>
      </c>
      <c r="X176" s="9" t="e">
        <f>VLOOKUP($B176, FanGraphs_Standings[[Abbreviation]:[2024 Year to Date RS/G]], 6, FALSE)/$F176</f>
        <v>#N/A</v>
      </c>
      <c r="Y176" s="9" t="e">
        <f>VLOOKUP($B176, FanGraphs_Standings[[Abbreviation]:[2024 Projected Full Season RDif]], 19, FALSE)/162</f>
        <v>#N/A</v>
      </c>
      <c r="Z176" s="9" t="e">
        <f>VLOOKUP($B176, FanGraphs_Standings[[Abbreviation]:[2024 Projected Full Season RDif]], 5, FALSE)</f>
        <v>#N/A</v>
      </c>
      <c r="AA176" s="9" t="e">
        <f>VLOOKUP($B176, FanGraphs_Standings[[Abbreviation]:[2024 Projected Full Season W%]], 18, FALSE)</f>
        <v>#N/A</v>
      </c>
      <c r="AB176" s="9" t="e">
        <f>VLOOKUP($B176, 'Home Field Adv'!$A$2:$I$31, 9, FALSE)</f>
        <v>#N/A</v>
      </c>
      <c r="AC176" s="9" t="e">
        <f>VLOOKUP($C176, FanGraphs_Standings[[Abbreviation]:[2024 Year to Date G]], 2, FALSE)</f>
        <v>#N/A</v>
      </c>
      <c r="AD176" s="9" t="e">
        <f>VLOOKUP($E176, 'SP Per G'!$A$2:$D$1380, 3, FALSE)</f>
        <v>#N/A</v>
      </c>
      <c r="AE176" s="9" t="e">
        <f>VLOOKUP($E176, 'SP Per G'!$A$2:$D$1380, 4, FALSE)</f>
        <v>#N/A</v>
      </c>
      <c r="AF176" s="9" t="e">
        <f>VLOOKUP($E176, Individual_Pitching___Dashboard[], 18, FALSE)</f>
        <v>#N/A</v>
      </c>
      <c r="AG176" s="9" t="e">
        <f>VLOOKUP($E176, Individual_Pitching___Dashboard[], 20, FALSE)</f>
        <v>#N/A</v>
      </c>
      <c r="AH176" s="9" t="e">
        <f>VLOOKUP($E176, Individual_Pitching___Advanced[], 21,FALSE)</f>
        <v>#N/A</v>
      </c>
      <c r="AI176" s="9" t="e">
        <f>VLOOKUP($C176, 'Team Per G'!$A$2:$G$31, 7, FALSE)</f>
        <v>#N/A</v>
      </c>
      <c r="AJ176" s="9" t="e">
        <f>VLOOKUP($C176, 'FanGraphs - Team WAR Projected'!$B$2:$E$31, 3, FALSE)/162</f>
        <v>#N/A</v>
      </c>
      <c r="AK176" s="9" t="e">
        <f>VLOOKUP($C176, Team_Pitching___Advanced[[Team]:[xFIP]], 19,FALSE)</f>
        <v>#N/A</v>
      </c>
      <c r="AL176" s="9" t="e">
        <f>VLOOKUP($C176, Team_Pitching___Advanced[], 20, FALSE)</f>
        <v>#N/A</v>
      </c>
      <c r="AM176" s="9" t="e">
        <f>VLOOKUP($C176, Team_Batting___Dashboard[[Team]:[wOBA]], 16, FALSE)</f>
        <v>#N/A</v>
      </c>
      <c r="AN176" s="9" t="e">
        <f>VLOOKUP($C176, Team_Batting___Advanced[[Team]:[OPS]], 9, FALSE)</f>
        <v>#N/A</v>
      </c>
      <c r="AO176" s="9" t="e">
        <f>VLOOKUP($C176, Team_Batting___Advanced[], 19, FALSE)</f>
        <v>#N/A</v>
      </c>
      <c r="AP176" s="9" t="e">
        <f>VLOOKUP($C176, 'Team Per G'!$A$2:$G$31, 3, FALSE)</f>
        <v>#N/A</v>
      </c>
      <c r="AQ176" s="9" t="e">
        <f>VLOOKUP($C176, 'Team Per G'!$A$2:$G$31, 5, FALSE)</f>
        <v>#N/A</v>
      </c>
      <c r="AR176" s="9" t="e">
        <f>VLOOKUP($C176, 'Team Per G'!$A$2:$G$31, 4, FALSE)</f>
        <v>#N/A</v>
      </c>
      <c r="AS176" s="9" t="e">
        <f>VLOOKUP($C176, Team_Batting___Dashboard[], 22, FALSE)/$AC176</f>
        <v>#N/A</v>
      </c>
      <c r="AT176" s="9" t="e">
        <f>VLOOKUP($C176, 'FanGraphs - Team WAR Projected'!$B$2:$E$31, 4, FALSE)/162</f>
        <v>#N/A</v>
      </c>
      <c r="AU176" s="9" t="e">
        <f>VLOOKUP($C176, FanGraphs_Standings[[Abbreviation]:[2024 Year to Date RS/G]], 6, FALSE)/$AC176</f>
        <v>#N/A</v>
      </c>
      <c r="AV176" s="9" t="e">
        <f>VLOOKUP($C176, FanGraphs_Standings[[Abbreviation]:[2024 Projected Full Season RDif]], 19, FALSE)/162</f>
        <v>#N/A</v>
      </c>
      <c r="AW176" s="9" t="e">
        <f>VLOOKUP($C176, FanGraphs_Standings[[Abbreviation]:[2024 Projected Full Season RDif]], 5, FALSE)</f>
        <v>#N/A</v>
      </c>
      <c r="AX176" s="9" t="e">
        <f>VLOOKUP($C176, FanGraphs_Standings[[Abbreviation]:[2024 Projected Full Season W%]], 18, FALSE)</f>
        <v>#N/A</v>
      </c>
      <c r="AY176" s="9" t="e">
        <f>VLOOKUP($C176, 'Home Field Adv'!$A$2:$K$31, 11, FALSE)</f>
        <v>#N/A</v>
      </c>
      <c r="BB176" s="5" t="str">
        <f t="shared" si="7"/>
        <v/>
      </c>
      <c r="BC176" s="5" t="str">
        <f t="shared" si="8"/>
        <v/>
      </c>
      <c r="BD176" s="5" t="str">
        <f t="shared" si="9"/>
        <v/>
      </c>
    </row>
    <row r="177" spans="6:56" x14ac:dyDescent="0.45">
      <c r="F177" s="9" t="e">
        <f>VLOOKUP($B177, FanGraphs_Standings[[Abbreviation]:[2024 Year to Date G]], 2, FALSE)</f>
        <v>#N/A</v>
      </c>
      <c r="G177" s="9" t="e">
        <f>IF(ISERR(VLOOKUP($D177, 'SP Per G'!$A$2:$D$1380, 3, FALSE)), L177, VLOOKUP($D177, 'SP Per G'!$A$2:$D$1380, 3, FALSE))</f>
        <v>#N/A</v>
      </c>
      <c r="H177" s="9" t="e">
        <f>VLOOKUP($D177, 'SP Per G'!$A$2:$D$1380, 4, FALSE)</f>
        <v>#N/A</v>
      </c>
      <c r="I177" s="9" t="e">
        <f>VLOOKUP($D177, Individual_Pitching___Dashboard[], 18, FALSE)</f>
        <v>#N/A</v>
      </c>
      <c r="J177" s="9" t="e">
        <f>VLOOKUP($D177, Individual_Pitching___Dashboard[], 20, FALSE)</f>
        <v>#N/A</v>
      </c>
      <c r="K177" s="9" t="e">
        <f>VLOOKUP($D177, Individual_Pitching___Advanced[], 21,FALSE)</f>
        <v>#N/A</v>
      </c>
      <c r="L177" s="9" t="e">
        <f>VLOOKUP($B177, 'Team Per G'!$A$2:$G$31, 7, FALSE)</f>
        <v>#N/A</v>
      </c>
      <c r="M177" s="9" t="e">
        <f>VLOOKUP($B177, 'FanGraphs - Team WAR Projected'!$B$2:$E$31, 3, FALSE)/162</f>
        <v>#N/A</v>
      </c>
      <c r="N177" s="9" t="e">
        <f>VLOOKUP($B177, Team_Pitching___Advanced[[Team]:[xFIP]], 19,FALSE)</f>
        <v>#N/A</v>
      </c>
      <c r="O177" s="9" t="e">
        <f>VLOOKUP($B177, Team_Pitching___Advanced[], 20, FALSE)</f>
        <v>#N/A</v>
      </c>
      <c r="P177" s="9" t="e">
        <f>VLOOKUP($B177, Team_Batting___Dashboard[[Team]:[wOBA]], 16, FALSE)</f>
        <v>#N/A</v>
      </c>
      <c r="Q177" s="9" t="e">
        <f>VLOOKUP($B177, Team_Batting___Advanced[[Team]:[OPS]], 9, FALSE)</f>
        <v>#N/A</v>
      </c>
      <c r="R177" s="9" t="e">
        <f>VLOOKUP($B177, Team_Batting___Advanced[], 19, FALSE)</f>
        <v>#N/A</v>
      </c>
      <c r="S177" s="9" t="e">
        <f>VLOOKUP($B177, 'Team Per G'!$A$2:$G$31, 3, FALSE)</f>
        <v>#N/A</v>
      </c>
      <c r="T177" s="9" t="e">
        <f>VLOOKUP($B177, 'Team Per G'!$A$2:$G$31, 5, FALSE)</f>
        <v>#N/A</v>
      </c>
      <c r="U177" s="9" t="e">
        <f>VLOOKUP($B177, 'Team Per G'!$A$2:$G$31, 4, FALSE)</f>
        <v>#N/A</v>
      </c>
      <c r="V177" s="9" t="e">
        <f>VLOOKUP($B177, Team_Batting___Dashboard[], 22, FALSE)/$F177</f>
        <v>#N/A</v>
      </c>
      <c r="W177" s="9" t="e">
        <f>VLOOKUP($B177, 'FanGraphs - Team WAR Projected'!$B$2:$E$31, 4, FALSE)/162</f>
        <v>#N/A</v>
      </c>
      <c r="X177" s="9" t="e">
        <f>VLOOKUP($B177, FanGraphs_Standings[[Abbreviation]:[2024 Year to Date RS/G]], 6, FALSE)/$F177</f>
        <v>#N/A</v>
      </c>
      <c r="Y177" s="9" t="e">
        <f>VLOOKUP($B177, FanGraphs_Standings[[Abbreviation]:[2024 Projected Full Season RDif]], 19, FALSE)/162</f>
        <v>#N/A</v>
      </c>
      <c r="Z177" s="9" t="e">
        <f>VLOOKUP($B177, FanGraphs_Standings[[Abbreviation]:[2024 Projected Full Season RDif]], 5, FALSE)</f>
        <v>#N/A</v>
      </c>
      <c r="AA177" s="9" t="e">
        <f>VLOOKUP($B177, FanGraphs_Standings[[Abbreviation]:[2024 Projected Full Season W%]], 18, FALSE)</f>
        <v>#N/A</v>
      </c>
      <c r="AB177" s="9" t="e">
        <f>VLOOKUP($B177, 'Home Field Adv'!$A$2:$I$31, 9, FALSE)</f>
        <v>#N/A</v>
      </c>
      <c r="AC177" s="9" t="e">
        <f>VLOOKUP($C177, FanGraphs_Standings[[Abbreviation]:[2024 Year to Date G]], 2, FALSE)</f>
        <v>#N/A</v>
      </c>
      <c r="AD177" s="9" t="e">
        <f>VLOOKUP($E177, 'SP Per G'!$A$2:$D$1380, 3, FALSE)</f>
        <v>#N/A</v>
      </c>
      <c r="AE177" s="9" t="e">
        <f>VLOOKUP($E177, 'SP Per G'!$A$2:$D$1380, 4, FALSE)</f>
        <v>#N/A</v>
      </c>
      <c r="AF177" s="9" t="e">
        <f>VLOOKUP($E177, Individual_Pitching___Dashboard[], 18, FALSE)</f>
        <v>#N/A</v>
      </c>
      <c r="AG177" s="9" t="e">
        <f>VLOOKUP($E177, Individual_Pitching___Dashboard[], 20, FALSE)</f>
        <v>#N/A</v>
      </c>
      <c r="AH177" s="9" t="e">
        <f>VLOOKUP($E177, Individual_Pitching___Advanced[], 21,FALSE)</f>
        <v>#N/A</v>
      </c>
      <c r="AI177" s="9" t="e">
        <f>VLOOKUP($C177, 'Team Per G'!$A$2:$G$31, 7, FALSE)</f>
        <v>#N/A</v>
      </c>
      <c r="AJ177" s="9" t="e">
        <f>VLOOKUP($C177, 'FanGraphs - Team WAR Projected'!$B$2:$E$31, 3, FALSE)/162</f>
        <v>#N/A</v>
      </c>
      <c r="AK177" s="9" t="e">
        <f>VLOOKUP($C177, Team_Pitching___Advanced[[Team]:[xFIP]], 19,FALSE)</f>
        <v>#N/A</v>
      </c>
      <c r="AL177" s="9" t="e">
        <f>VLOOKUP($C177, Team_Pitching___Advanced[], 20, FALSE)</f>
        <v>#N/A</v>
      </c>
      <c r="AM177" s="9" t="e">
        <f>VLOOKUP($C177, Team_Batting___Dashboard[[Team]:[wOBA]], 16, FALSE)</f>
        <v>#N/A</v>
      </c>
      <c r="AN177" s="9" t="e">
        <f>VLOOKUP($C177, Team_Batting___Advanced[[Team]:[OPS]], 9, FALSE)</f>
        <v>#N/A</v>
      </c>
      <c r="AO177" s="9" t="e">
        <f>VLOOKUP($C177, Team_Batting___Advanced[], 19, FALSE)</f>
        <v>#N/A</v>
      </c>
      <c r="AP177" s="9" t="e">
        <f>VLOOKUP($C177, 'Team Per G'!$A$2:$G$31, 3, FALSE)</f>
        <v>#N/A</v>
      </c>
      <c r="AQ177" s="9" t="e">
        <f>VLOOKUP($C177, 'Team Per G'!$A$2:$G$31, 5, FALSE)</f>
        <v>#N/A</v>
      </c>
      <c r="AR177" s="9" t="e">
        <f>VLOOKUP($C177, 'Team Per G'!$A$2:$G$31, 4, FALSE)</f>
        <v>#N/A</v>
      </c>
      <c r="AS177" s="9" t="e">
        <f>VLOOKUP($C177, Team_Batting___Dashboard[], 22, FALSE)/$AC177</f>
        <v>#N/A</v>
      </c>
      <c r="AT177" s="9" t="e">
        <f>VLOOKUP($C177, 'FanGraphs - Team WAR Projected'!$B$2:$E$31, 4, FALSE)/162</f>
        <v>#N/A</v>
      </c>
      <c r="AU177" s="9" t="e">
        <f>VLOOKUP($C177, FanGraphs_Standings[[Abbreviation]:[2024 Year to Date RS/G]], 6, FALSE)/$AC177</f>
        <v>#N/A</v>
      </c>
      <c r="AV177" s="9" t="e">
        <f>VLOOKUP($C177, FanGraphs_Standings[[Abbreviation]:[2024 Projected Full Season RDif]], 19, FALSE)/162</f>
        <v>#N/A</v>
      </c>
      <c r="AW177" s="9" t="e">
        <f>VLOOKUP($C177, FanGraphs_Standings[[Abbreviation]:[2024 Projected Full Season RDif]], 5, FALSE)</f>
        <v>#N/A</v>
      </c>
      <c r="AX177" s="9" t="e">
        <f>VLOOKUP($C177, FanGraphs_Standings[[Abbreviation]:[2024 Projected Full Season W%]], 18, FALSE)</f>
        <v>#N/A</v>
      </c>
      <c r="AY177" s="9" t="e">
        <f>VLOOKUP($C177, 'Home Field Adv'!$A$2:$K$31, 11, FALSE)</f>
        <v>#N/A</v>
      </c>
      <c r="BB177" s="5" t="str">
        <f t="shared" si="7"/>
        <v/>
      </c>
      <c r="BC177" s="5" t="str">
        <f t="shared" si="8"/>
        <v/>
      </c>
      <c r="BD177" s="5" t="str">
        <f t="shared" si="9"/>
        <v/>
      </c>
    </row>
    <row r="178" spans="6:56" x14ac:dyDescent="0.45">
      <c r="F178" s="9" t="e">
        <f>VLOOKUP($B178, FanGraphs_Standings[[Abbreviation]:[2024 Year to Date G]], 2, FALSE)</f>
        <v>#N/A</v>
      </c>
      <c r="G178" s="9" t="e">
        <f>IF(ISERR(VLOOKUP($D178, 'SP Per G'!$A$2:$D$1380, 3, FALSE)), L178, VLOOKUP($D178, 'SP Per G'!$A$2:$D$1380, 3, FALSE))</f>
        <v>#N/A</v>
      </c>
      <c r="H178" s="9" t="e">
        <f>VLOOKUP($D178, 'SP Per G'!$A$2:$D$1380, 4, FALSE)</f>
        <v>#N/A</v>
      </c>
      <c r="I178" s="9" t="e">
        <f>VLOOKUP($D178, Individual_Pitching___Dashboard[], 18, FALSE)</f>
        <v>#N/A</v>
      </c>
      <c r="J178" s="9" t="e">
        <f>VLOOKUP($D178, Individual_Pitching___Dashboard[], 20, FALSE)</f>
        <v>#N/A</v>
      </c>
      <c r="K178" s="9" t="e">
        <f>VLOOKUP($D178, Individual_Pitching___Advanced[], 21,FALSE)</f>
        <v>#N/A</v>
      </c>
      <c r="L178" s="9" t="e">
        <f>VLOOKUP($B178, 'Team Per G'!$A$2:$G$31, 7, FALSE)</f>
        <v>#N/A</v>
      </c>
      <c r="M178" s="9" t="e">
        <f>VLOOKUP($B178, 'FanGraphs - Team WAR Projected'!$B$2:$E$31, 3, FALSE)/162</f>
        <v>#N/A</v>
      </c>
      <c r="N178" s="9" t="e">
        <f>VLOOKUP($B178, Team_Pitching___Advanced[[Team]:[xFIP]], 19,FALSE)</f>
        <v>#N/A</v>
      </c>
      <c r="O178" s="9" t="e">
        <f>VLOOKUP($B178, Team_Pitching___Advanced[], 20, FALSE)</f>
        <v>#N/A</v>
      </c>
      <c r="P178" s="9" t="e">
        <f>VLOOKUP($B178, Team_Batting___Dashboard[[Team]:[wOBA]], 16, FALSE)</f>
        <v>#N/A</v>
      </c>
      <c r="Q178" s="9" t="e">
        <f>VLOOKUP($B178, Team_Batting___Advanced[[Team]:[OPS]], 9, FALSE)</f>
        <v>#N/A</v>
      </c>
      <c r="R178" s="9" t="e">
        <f>VLOOKUP($B178, Team_Batting___Advanced[], 19, FALSE)</f>
        <v>#N/A</v>
      </c>
      <c r="S178" s="9" t="e">
        <f>VLOOKUP($B178, 'Team Per G'!$A$2:$G$31, 3, FALSE)</f>
        <v>#N/A</v>
      </c>
      <c r="T178" s="9" t="e">
        <f>VLOOKUP($B178, 'Team Per G'!$A$2:$G$31, 5, FALSE)</f>
        <v>#N/A</v>
      </c>
      <c r="U178" s="9" t="e">
        <f>VLOOKUP($B178, 'Team Per G'!$A$2:$G$31, 4, FALSE)</f>
        <v>#N/A</v>
      </c>
      <c r="V178" s="9" t="e">
        <f>VLOOKUP($B178, Team_Batting___Dashboard[], 22, FALSE)/$F178</f>
        <v>#N/A</v>
      </c>
      <c r="W178" s="9" t="e">
        <f>VLOOKUP($B178, 'FanGraphs - Team WAR Projected'!$B$2:$E$31, 4, FALSE)/162</f>
        <v>#N/A</v>
      </c>
      <c r="X178" s="9" t="e">
        <f>VLOOKUP($B178, FanGraphs_Standings[[Abbreviation]:[2024 Year to Date RS/G]], 6, FALSE)/$F178</f>
        <v>#N/A</v>
      </c>
      <c r="Y178" s="9" t="e">
        <f>VLOOKUP($B178, FanGraphs_Standings[[Abbreviation]:[2024 Projected Full Season RDif]], 19, FALSE)/162</f>
        <v>#N/A</v>
      </c>
      <c r="Z178" s="9" t="e">
        <f>VLOOKUP($B178, FanGraphs_Standings[[Abbreviation]:[2024 Projected Full Season RDif]], 5, FALSE)</f>
        <v>#N/A</v>
      </c>
      <c r="AA178" s="9" t="e">
        <f>VLOOKUP($B178, FanGraphs_Standings[[Abbreviation]:[2024 Projected Full Season W%]], 18, FALSE)</f>
        <v>#N/A</v>
      </c>
      <c r="AB178" s="9" t="e">
        <f>VLOOKUP($B178, 'Home Field Adv'!$A$2:$I$31, 9, FALSE)</f>
        <v>#N/A</v>
      </c>
      <c r="AC178" s="9" t="e">
        <f>VLOOKUP($C178, FanGraphs_Standings[[Abbreviation]:[2024 Year to Date G]], 2, FALSE)</f>
        <v>#N/A</v>
      </c>
      <c r="AD178" s="9" t="e">
        <f>VLOOKUP($E178, 'SP Per G'!$A$2:$D$1380, 3, FALSE)</f>
        <v>#N/A</v>
      </c>
      <c r="AE178" s="9" t="e">
        <f>VLOOKUP($E178, 'SP Per G'!$A$2:$D$1380, 4, FALSE)</f>
        <v>#N/A</v>
      </c>
      <c r="AF178" s="9" t="e">
        <f>VLOOKUP($E178, Individual_Pitching___Dashboard[], 18, FALSE)</f>
        <v>#N/A</v>
      </c>
      <c r="AG178" s="9" t="e">
        <f>VLOOKUP($E178, Individual_Pitching___Dashboard[], 20, FALSE)</f>
        <v>#N/A</v>
      </c>
      <c r="AH178" s="9" t="e">
        <f>VLOOKUP($E178, Individual_Pitching___Advanced[], 21,FALSE)</f>
        <v>#N/A</v>
      </c>
      <c r="AI178" s="9" t="e">
        <f>VLOOKUP($C178, 'Team Per G'!$A$2:$G$31, 7, FALSE)</f>
        <v>#N/A</v>
      </c>
      <c r="AJ178" s="9" t="e">
        <f>VLOOKUP($C178, 'FanGraphs - Team WAR Projected'!$B$2:$E$31, 3, FALSE)/162</f>
        <v>#N/A</v>
      </c>
      <c r="AK178" s="9" t="e">
        <f>VLOOKUP($C178, Team_Pitching___Advanced[[Team]:[xFIP]], 19,FALSE)</f>
        <v>#N/A</v>
      </c>
      <c r="AL178" s="9" t="e">
        <f>VLOOKUP($C178, Team_Pitching___Advanced[], 20, FALSE)</f>
        <v>#N/A</v>
      </c>
      <c r="AM178" s="9" t="e">
        <f>VLOOKUP($C178, Team_Batting___Dashboard[[Team]:[wOBA]], 16, FALSE)</f>
        <v>#N/A</v>
      </c>
      <c r="AN178" s="9" t="e">
        <f>VLOOKUP($C178, Team_Batting___Advanced[[Team]:[OPS]], 9, FALSE)</f>
        <v>#N/A</v>
      </c>
      <c r="AO178" s="9" t="e">
        <f>VLOOKUP($C178, Team_Batting___Advanced[], 19, FALSE)</f>
        <v>#N/A</v>
      </c>
      <c r="AP178" s="9" t="e">
        <f>VLOOKUP($C178, 'Team Per G'!$A$2:$G$31, 3, FALSE)</f>
        <v>#N/A</v>
      </c>
      <c r="AQ178" s="9" t="e">
        <f>VLOOKUP($C178, 'Team Per G'!$A$2:$G$31, 5, FALSE)</f>
        <v>#N/A</v>
      </c>
      <c r="AR178" s="9" t="e">
        <f>VLOOKUP($C178, 'Team Per G'!$A$2:$G$31, 4, FALSE)</f>
        <v>#N/A</v>
      </c>
      <c r="AS178" s="9" t="e">
        <f>VLOOKUP($C178, Team_Batting___Dashboard[], 22, FALSE)/$AC178</f>
        <v>#N/A</v>
      </c>
      <c r="AT178" s="9" t="e">
        <f>VLOOKUP($C178, 'FanGraphs - Team WAR Projected'!$B$2:$E$31, 4, FALSE)/162</f>
        <v>#N/A</v>
      </c>
      <c r="AU178" s="9" t="e">
        <f>VLOOKUP($C178, FanGraphs_Standings[[Abbreviation]:[2024 Year to Date RS/G]], 6, FALSE)/$AC178</f>
        <v>#N/A</v>
      </c>
      <c r="AV178" s="9" t="e">
        <f>VLOOKUP($C178, FanGraphs_Standings[[Abbreviation]:[2024 Projected Full Season RDif]], 19, FALSE)/162</f>
        <v>#N/A</v>
      </c>
      <c r="AW178" s="9" t="e">
        <f>VLOOKUP($C178, FanGraphs_Standings[[Abbreviation]:[2024 Projected Full Season RDif]], 5, FALSE)</f>
        <v>#N/A</v>
      </c>
      <c r="AX178" s="9" t="e">
        <f>VLOOKUP($C178, FanGraphs_Standings[[Abbreviation]:[2024 Projected Full Season W%]], 18, FALSE)</f>
        <v>#N/A</v>
      </c>
      <c r="AY178" s="9" t="e">
        <f>VLOOKUP($C178, 'Home Field Adv'!$A$2:$K$31, 11, FALSE)</f>
        <v>#N/A</v>
      </c>
      <c r="BB178" s="5" t="str">
        <f t="shared" si="7"/>
        <v/>
      </c>
      <c r="BC178" s="5" t="str">
        <f t="shared" si="8"/>
        <v/>
      </c>
      <c r="BD178" s="5" t="str">
        <f t="shared" si="9"/>
        <v/>
      </c>
    </row>
    <row r="179" spans="6:56" x14ac:dyDescent="0.45">
      <c r="F179" s="9" t="e">
        <f>VLOOKUP($B179, FanGraphs_Standings[[Abbreviation]:[2024 Year to Date G]], 2, FALSE)</f>
        <v>#N/A</v>
      </c>
      <c r="G179" s="9" t="e">
        <f>IF(ISERR(VLOOKUP($D179, 'SP Per G'!$A$2:$D$1380, 3, FALSE)), L179, VLOOKUP($D179, 'SP Per G'!$A$2:$D$1380, 3, FALSE))</f>
        <v>#N/A</v>
      </c>
      <c r="H179" s="9" t="e">
        <f>VLOOKUP($D179, 'SP Per G'!$A$2:$D$1380, 4, FALSE)</f>
        <v>#N/A</v>
      </c>
      <c r="I179" s="9" t="e">
        <f>VLOOKUP($D179, Individual_Pitching___Dashboard[], 18, FALSE)</f>
        <v>#N/A</v>
      </c>
      <c r="J179" s="9" t="e">
        <f>VLOOKUP($D179, Individual_Pitching___Dashboard[], 20, FALSE)</f>
        <v>#N/A</v>
      </c>
      <c r="K179" s="9" t="e">
        <f>VLOOKUP($D179, Individual_Pitching___Advanced[], 21,FALSE)</f>
        <v>#N/A</v>
      </c>
      <c r="L179" s="9" t="e">
        <f>VLOOKUP($B179, 'Team Per G'!$A$2:$G$31, 7, FALSE)</f>
        <v>#N/A</v>
      </c>
      <c r="M179" s="9" t="e">
        <f>VLOOKUP($B179, 'FanGraphs - Team WAR Projected'!$B$2:$E$31, 3, FALSE)/162</f>
        <v>#N/A</v>
      </c>
      <c r="N179" s="9" t="e">
        <f>VLOOKUP($B179, Team_Pitching___Advanced[[Team]:[xFIP]], 19,FALSE)</f>
        <v>#N/A</v>
      </c>
      <c r="O179" s="9" t="e">
        <f>VLOOKUP($B179, Team_Pitching___Advanced[], 20, FALSE)</f>
        <v>#N/A</v>
      </c>
      <c r="P179" s="9" t="e">
        <f>VLOOKUP($B179, Team_Batting___Dashboard[[Team]:[wOBA]], 16, FALSE)</f>
        <v>#N/A</v>
      </c>
      <c r="Q179" s="9" t="e">
        <f>VLOOKUP($B179, Team_Batting___Advanced[[Team]:[OPS]], 9, FALSE)</f>
        <v>#N/A</v>
      </c>
      <c r="R179" s="9" t="e">
        <f>VLOOKUP($B179, Team_Batting___Advanced[], 19, FALSE)</f>
        <v>#N/A</v>
      </c>
      <c r="S179" s="9" t="e">
        <f>VLOOKUP($B179, 'Team Per G'!$A$2:$G$31, 3, FALSE)</f>
        <v>#N/A</v>
      </c>
      <c r="T179" s="9" t="e">
        <f>VLOOKUP($B179, 'Team Per G'!$A$2:$G$31, 5, FALSE)</f>
        <v>#N/A</v>
      </c>
      <c r="U179" s="9" t="e">
        <f>VLOOKUP($B179, 'Team Per G'!$A$2:$G$31, 4, FALSE)</f>
        <v>#N/A</v>
      </c>
      <c r="V179" s="9" t="e">
        <f>VLOOKUP($B179, Team_Batting___Dashboard[], 22, FALSE)/$F179</f>
        <v>#N/A</v>
      </c>
      <c r="W179" s="9" t="e">
        <f>VLOOKUP($B179, 'FanGraphs - Team WAR Projected'!$B$2:$E$31, 4, FALSE)/162</f>
        <v>#N/A</v>
      </c>
      <c r="X179" s="9" t="e">
        <f>VLOOKUP($B179, FanGraphs_Standings[[Abbreviation]:[2024 Year to Date RS/G]], 6, FALSE)/$F179</f>
        <v>#N/A</v>
      </c>
      <c r="Y179" s="9" t="e">
        <f>VLOOKUP($B179, FanGraphs_Standings[[Abbreviation]:[2024 Projected Full Season RDif]], 19, FALSE)/162</f>
        <v>#N/A</v>
      </c>
      <c r="Z179" s="9" t="e">
        <f>VLOOKUP($B179, FanGraphs_Standings[[Abbreviation]:[2024 Projected Full Season RDif]], 5, FALSE)</f>
        <v>#N/A</v>
      </c>
      <c r="AA179" s="9" t="e">
        <f>VLOOKUP($B179, FanGraphs_Standings[[Abbreviation]:[2024 Projected Full Season W%]], 18, FALSE)</f>
        <v>#N/A</v>
      </c>
      <c r="AB179" s="9" t="e">
        <f>VLOOKUP($B179, 'Home Field Adv'!$A$2:$I$31, 9, FALSE)</f>
        <v>#N/A</v>
      </c>
      <c r="AC179" s="9" t="e">
        <f>VLOOKUP($C179, FanGraphs_Standings[[Abbreviation]:[2024 Year to Date G]], 2, FALSE)</f>
        <v>#N/A</v>
      </c>
      <c r="AD179" s="9" t="e">
        <f>VLOOKUP($E179, 'SP Per G'!$A$2:$D$1380, 3, FALSE)</f>
        <v>#N/A</v>
      </c>
      <c r="AE179" s="9" t="e">
        <f>VLOOKUP($E179, 'SP Per G'!$A$2:$D$1380, 4, FALSE)</f>
        <v>#N/A</v>
      </c>
      <c r="AF179" s="9" t="e">
        <f>VLOOKUP($E179, Individual_Pitching___Dashboard[], 18, FALSE)</f>
        <v>#N/A</v>
      </c>
      <c r="AG179" s="9" t="e">
        <f>VLOOKUP($E179, Individual_Pitching___Dashboard[], 20, FALSE)</f>
        <v>#N/A</v>
      </c>
      <c r="AH179" s="9" t="e">
        <f>VLOOKUP($E179, Individual_Pitching___Advanced[], 21,FALSE)</f>
        <v>#N/A</v>
      </c>
      <c r="AI179" s="9" t="e">
        <f>VLOOKUP($C179, 'Team Per G'!$A$2:$G$31, 7, FALSE)</f>
        <v>#N/A</v>
      </c>
      <c r="AJ179" s="9" t="e">
        <f>VLOOKUP($C179, 'FanGraphs - Team WAR Projected'!$B$2:$E$31, 3, FALSE)/162</f>
        <v>#N/A</v>
      </c>
      <c r="AK179" s="9" t="e">
        <f>VLOOKUP($C179, Team_Pitching___Advanced[[Team]:[xFIP]], 19,FALSE)</f>
        <v>#N/A</v>
      </c>
      <c r="AL179" s="9" t="e">
        <f>VLOOKUP($C179, Team_Pitching___Advanced[], 20, FALSE)</f>
        <v>#N/A</v>
      </c>
      <c r="AM179" s="9" t="e">
        <f>VLOOKUP($C179, Team_Batting___Dashboard[[Team]:[wOBA]], 16, FALSE)</f>
        <v>#N/A</v>
      </c>
      <c r="AN179" s="9" t="e">
        <f>VLOOKUP($C179, Team_Batting___Advanced[[Team]:[OPS]], 9, FALSE)</f>
        <v>#N/A</v>
      </c>
      <c r="AO179" s="9" t="e">
        <f>VLOOKUP($C179, Team_Batting___Advanced[], 19, FALSE)</f>
        <v>#N/A</v>
      </c>
      <c r="AP179" s="9" t="e">
        <f>VLOOKUP($C179, 'Team Per G'!$A$2:$G$31, 3, FALSE)</f>
        <v>#N/A</v>
      </c>
      <c r="AQ179" s="9" t="e">
        <f>VLOOKUP($C179, 'Team Per G'!$A$2:$G$31, 5, FALSE)</f>
        <v>#N/A</v>
      </c>
      <c r="AR179" s="9" t="e">
        <f>VLOOKUP($C179, 'Team Per G'!$A$2:$G$31, 4, FALSE)</f>
        <v>#N/A</v>
      </c>
      <c r="AS179" s="9" t="e">
        <f>VLOOKUP($C179, Team_Batting___Dashboard[], 22, FALSE)/$AC179</f>
        <v>#N/A</v>
      </c>
      <c r="AT179" s="9" t="e">
        <f>VLOOKUP($C179, 'FanGraphs - Team WAR Projected'!$B$2:$E$31, 4, FALSE)/162</f>
        <v>#N/A</v>
      </c>
      <c r="AU179" s="9" t="e">
        <f>VLOOKUP($C179, FanGraphs_Standings[[Abbreviation]:[2024 Year to Date RS/G]], 6, FALSE)/$AC179</f>
        <v>#N/A</v>
      </c>
      <c r="AV179" s="9" t="e">
        <f>VLOOKUP($C179, FanGraphs_Standings[[Abbreviation]:[2024 Projected Full Season RDif]], 19, FALSE)/162</f>
        <v>#N/A</v>
      </c>
      <c r="AW179" s="9" t="e">
        <f>VLOOKUP($C179, FanGraphs_Standings[[Abbreviation]:[2024 Projected Full Season RDif]], 5, FALSE)</f>
        <v>#N/A</v>
      </c>
      <c r="AX179" s="9" t="e">
        <f>VLOOKUP($C179, FanGraphs_Standings[[Abbreviation]:[2024 Projected Full Season W%]], 18, FALSE)</f>
        <v>#N/A</v>
      </c>
      <c r="AY179" s="9" t="e">
        <f>VLOOKUP($C179, 'Home Field Adv'!$A$2:$K$31, 11, FALSE)</f>
        <v>#N/A</v>
      </c>
      <c r="BB179" s="5" t="str">
        <f t="shared" si="7"/>
        <v/>
      </c>
      <c r="BC179" s="5" t="str">
        <f t="shared" si="8"/>
        <v/>
      </c>
      <c r="BD179" s="5" t="str">
        <f t="shared" si="9"/>
        <v/>
      </c>
    </row>
    <row r="180" spans="6:56" x14ac:dyDescent="0.45">
      <c r="F180" s="9" t="e">
        <f>VLOOKUP($B180, FanGraphs_Standings[[Abbreviation]:[2024 Year to Date G]], 2, FALSE)</f>
        <v>#N/A</v>
      </c>
      <c r="G180" s="9" t="e">
        <f>IF(ISERR(VLOOKUP($D180, 'SP Per G'!$A$2:$D$1380, 3, FALSE)), L180, VLOOKUP($D180, 'SP Per G'!$A$2:$D$1380, 3, FALSE))</f>
        <v>#N/A</v>
      </c>
      <c r="H180" s="9" t="e">
        <f>VLOOKUP($D180, 'SP Per G'!$A$2:$D$1380, 4, FALSE)</f>
        <v>#N/A</v>
      </c>
      <c r="I180" s="9" t="e">
        <f>VLOOKUP($D180, Individual_Pitching___Dashboard[], 18, FALSE)</f>
        <v>#N/A</v>
      </c>
      <c r="J180" s="9" t="e">
        <f>VLOOKUP($D180, Individual_Pitching___Dashboard[], 20, FALSE)</f>
        <v>#N/A</v>
      </c>
      <c r="K180" s="9" t="e">
        <f>VLOOKUP($D180, Individual_Pitching___Advanced[], 21,FALSE)</f>
        <v>#N/A</v>
      </c>
      <c r="L180" s="9" t="e">
        <f>VLOOKUP($B180, 'Team Per G'!$A$2:$G$31, 7, FALSE)</f>
        <v>#N/A</v>
      </c>
      <c r="M180" s="9" t="e">
        <f>VLOOKUP($B180, 'FanGraphs - Team WAR Projected'!$B$2:$E$31, 3, FALSE)/162</f>
        <v>#N/A</v>
      </c>
      <c r="N180" s="9" t="e">
        <f>VLOOKUP($B180, Team_Pitching___Advanced[[Team]:[xFIP]], 19,FALSE)</f>
        <v>#N/A</v>
      </c>
      <c r="O180" s="9" t="e">
        <f>VLOOKUP($B180, Team_Pitching___Advanced[], 20, FALSE)</f>
        <v>#N/A</v>
      </c>
      <c r="P180" s="9" t="e">
        <f>VLOOKUP($B180, Team_Batting___Dashboard[[Team]:[wOBA]], 16, FALSE)</f>
        <v>#N/A</v>
      </c>
      <c r="Q180" s="9" t="e">
        <f>VLOOKUP($B180, Team_Batting___Advanced[[Team]:[OPS]], 9, FALSE)</f>
        <v>#N/A</v>
      </c>
      <c r="R180" s="9" t="e">
        <f>VLOOKUP($B180, Team_Batting___Advanced[], 19, FALSE)</f>
        <v>#N/A</v>
      </c>
      <c r="S180" s="9" t="e">
        <f>VLOOKUP($B180, 'Team Per G'!$A$2:$G$31, 3, FALSE)</f>
        <v>#N/A</v>
      </c>
      <c r="T180" s="9" t="e">
        <f>VLOOKUP($B180, 'Team Per G'!$A$2:$G$31, 5, FALSE)</f>
        <v>#N/A</v>
      </c>
      <c r="U180" s="9" t="e">
        <f>VLOOKUP($B180, 'Team Per G'!$A$2:$G$31, 4, FALSE)</f>
        <v>#N/A</v>
      </c>
      <c r="V180" s="9" t="e">
        <f>VLOOKUP($B180, Team_Batting___Dashboard[], 22, FALSE)/$F180</f>
        <v>#N/A</v>
      </c>
      <c r="W180" s="9" t="e">
        <f>VLOOKUP($B180, 'FanGraphs - Team WAR Projected'!$B$2:$E$31, 4, FALSE)/162</f>
        <v>#N/A</v>
      </c>
      <c r="X180" s="9" t="e">
        <f>VLOOKUP($B180, FanGraphs_Standings[[Abbreviation]:[2024 Year to Date RS/G]], 6, FALSE)/$F180</f>
        <v>#N/A</v>
      </c>
      <c r="Y180" s="9" t="e">
        <f>VLOOKUP($B180, FanGraphs_Standings[[Abbreviation]:[2024 Projected Full Season RDif]], 19, FALSE)/162</f>
        <v>#N/A</v>
      </c>
      <c r="Z180" s="9" t="e">
        <f>VLOOKUP($B180, FanGraphs_Standings[[Abbreviation]:[2024 Projected Full Season RDif]], 5, FALSE)</f>
        <v>#N/A</v>
      </c>
      <c r="AA180" s="9" t="e">
        <f>VLOOKUP($B180, FanGraphs_Standings[[Abbreviation]:[2024 Projected Full Season W%]], 18, FALSE)</f>
        <v>#N/A</v>
      </c>
      <c r="AB180" s="9" t="e">
        <f>VLOOKUP($B180, 'Home Field Adv'!$A$2:$I$31, 9, FALSE)</f>
        <v>#N/A</v>
      </c>
      <c r="AC180" s="9" t="e">
        <f>VLOOKUP($C180, FanGraphs_Standings[[Abbreviation]:[2024 Year to Date G]], 2, FALSE)</f>
        <v>#N/A</v>
      </c>
      <c r="AD180" s="9" t="e">
        <f>VLOOKUP($E180, 'SP Per G'!$A$2:$D$1380, 3, FALSE)</f>
        <v>#N/A</v>
      </c>
      <c r="AE180" s="9" t="e">
        <f>VLOOKUP($E180, 'SP Per G'!$A$2:$D$1380, 4, FALSE)</f>
        <v>#N/A</v>
      </c>
      <c r="AF180" s="9" t="e">
        <f>VLOOKUP($E180, Individual_Pitching___Dashboard[], 18, FALSE)</f>
        <v>#N/A</v>
      </c>
      <c r="AG180" s="9" t="e">
        <f>VLOOKUP($E180, Individual_Pitching___Dashboard[], 20, FALSE)</f>
        <v>#N/A</v>
      </c>
      <c r="AH180" s="9" t="e">
        <f>VLOOKUP($E180, Individual_Pitching___Advanced[], 21,FALSE)</f>
        <v>#N/A</v>
      </c>
      <c r="AI180" s="9" t="e">
        <f>VLOOKUP($C180, 'Team Per G'!$A$2:$G$31, 7, FALSE)</f>
        <v>#N/A</v>
      </c>
      <c r="AJ180" s="9" t="e">
        <f>VLOOKUP($C180, 'FanGraphs - Team WAR Projected'!$B$2:$E$31, 3, FALSE)/162</f>
        <v>#N/A</v>
      </c>
      <c r="AK180" s="9" t="e">
        <f>VLOOKUP($C180, Team_Pitching___Advanced[[Team]:[xFIP]], 19,FALSE)</f>
        <v>#N/A</v>
      </c>
      <c r="AL180" s="9" t="e">
        <f>VLOOKUP($C180, Team_Pitching___Advanced[], 20, FALSE)</f>
        <v>#N/A</v>
      </c>
      <c r="AM180" s="9" t="e">
        <f>VLOOKUP($C180, Team_Batting___Dashboard[[Team]:[wOBA]], 16, FALSE)</f>
        <v>#N/A</v>
      </c>
      <c r="AN180" s="9" t="e">
        <f>VLOOKUP($C180, Team_Batting___Advanced[[Team]:[OPS]], 9, FALSE)</f>
        <v>#N/A</v>
      </c>
      <c r="AO180" s="9" t="e">
        <f>VLOOKUP($C180, Team_Batting___Advanced[], 19, FALSE)</f>
        <v>#N/A</v>
      </c>
      <c r="AP180" s="9" t="e">
        <f>VLOOKUP($C180, 'Team Per G'!$A$2:$G$31, 3, FALSE)</f>
        <v>#N/A</v>
      </c>
      <c r="AQ180" s="9" t="e">
        <f>VLOOKUP($C180, 'Team Per G'!$A$2:$G$31, 5, FALSE)</f>
        <v>#N/A</v>
      </c>
      <c r="AR180" s="9" t="e">
        <f>VLOOKUP($C180, 'Team Per G'!$A$2:$G$31, 4, FALSE)</f>
        <v>#N/A</v>
      </c>
      <c r="AS180" s="9" t="e">
        <f>VLOOKUP($C180, Team_Batting___Dashboard[], 22, FALSE)/$AC180</f>
        <v>#N/A</v>
      </c>
      <c r="AT180" s="9" t="e">
        <f>VLOOKUP($C180, 'FanGraphs - Team WAR Projected'!$B$2:$E$31, 4, FALSE)/162</f>
        <v>#N/A</v>
      </c>
      <c r="AU180" s="9" t="e">
        <f>VLOOKUP($C180, FanGraphs_Standings[[Abbreviation]:[2024 Year to Date RS/G]], 6, FALSE)/$AC180</f>
        <v>#N/A</v>
      </c>
      <c r="AV180" s="9" t="e">
        <f>VLOOKUP($C180, FanGraphs_Standings[[Abbreviation]:[2024 Projected Full Season RDif]], 19, FALSE)/162</f>
        <v>#N/A</v>
      </c>
      <c r="AW180" s="9" t="e">
        <f>VLOOKUP($C180, FanGraphs_Standings[[Abbreviation]:[2024 Projected Full Season RDif]], 5, FALSE)</f>
        <v>#N/A</v>
      </c>
      <c r="AX180" s="9" t="e">
        <f>VLOOKUP($C180, FanGraphs_Standings[[Abbreviation]:[2024 Projected Full Season W%]], 18, FALSE)</f>
        <v>#N/A</v>
      </c>
      <c r="AY180" s="9" t="e">
        <f>VLOOKUP($C180, 'Home Field Adv'!$A$2:$K$31, 11, FALSE)</f>
        <v>#N/A</v>
      </c>
      <c r="BB180" s="5" t="str">
        <f t="shared" si="7"/>
        <v/>
      </c>
      <c r="BC180" s="5" t="str">
        <f t="shared" si="8"/>
        <v/>
      </c>
      <c r="BD180" s="5" t="str">
        <f t="shared" si="9"/>
        <v/>
      </c>
    </row>
    <row r="181" spans="6:56" x14ac:dyDescent="0.45">
      <c r="F181" s="9" t="e">
        <f>VLOOKUP($B181, FanGraphs_Standings[[Abbreviation]:[2024 Year to Date G]], 2, FALSE)</f>
        <v>#N/A</v>
      </c>
      <c r="G181" s="9" t="e">
        <f>IF(ISERR(VLOOKUP($D181, 'SP Per G'!$A$2:$D$1380, 3, FALSE)), L181, VLOOKUP($D181, 'SP Per G'!$A$2:$D$1380, 3, FALSE))</f>
        <v>#N/A</v>
      </c>
      <c r="H181" s="9" t="e">
        <f>VLOOKUP($D181, 'SP Per G'!$A$2:$D$1380, 4, FALSE)</f>
        <v>#N/A</v>
      </c>
      <c r="I181" s="9" t="e">
        <f>VLOOKUP($D181, Individual_Pitching___Dashboard[], 18, FALSE)</f>
        <v>#N/A</v>
      </c>
      <c r="J181" s="9" t="e">
        <f>VLOOKUP($D181, Individual_Pitching___Dashboard[], 20, FALSE)</f>
        <v>#N/A</v>
      </c>
      <c r="K181" s="9" t="e">
        <f>VLOOKUP($D181, Individual_Pitching___Advanced[], 21,FALSE)</f>
        <v>#N/A</v>
      </c>
      <c r="L181" s="9" t="e">
        <f>VLOOKUP($B181, 'Team Per G'!$A$2:$G$31, 7, FALSE)</f>
        <v>#N/A</v>
      </c>
      <c r="M181" s="9" t="e">
        <f>VLOOKUP($B181, 'FanGraphs - Team WAR Projected'!$B$2:$E$31, 3, FALSE)/162</f>
        <v>#N/A</v>
      </c>
      <c r="N181" s="9" t="e">
        <f>VLOOKUP($B181, Team_Pitching___Advanced[[Team]:[xFIP]], 19,FALSE)</f>
        <v>#N/A</v>
      </c>
      <c r="O181" s="9" t="e">
        <f>VLOOKUP($B181, Team_Pitching___Advanced[], 20, FALSE)</f>
        <v>#N/A</v>
      </c>
      <c r="P181" s="9" t="e">
        <f>VLOOKUP($B181, Team_Batting___Dashboard[[Team]:[wOBA]], 16, FALSE)</f>
        <v>#N/A</v>
      </c>
      <c r="Q181" s="9" t="e">
        <f>VLOOKUP($B181, Team_Batting___Advanced[[Team]:[OPS]], 9, FALSE)</f>
        <v>#N/A</v>
      </c>
      <c r="R181" s="9" t="e">
        <f>VLOOKUP($B181, Team_Batting___Advanced[], 19, FALSE)</f>
        <v>#N/A</v>
      </c>
      <c r="S181" s="9" t="e">
        <f>VLOOKUP($B181, 'Team Per G'!$A$2:$G$31, 3, FALSE)</f>
        <v>#N/A</v>
      </c>
      <c r="T181" s="9" t="e">
        <f>VLOOKUP($B181, 'Team Per G'!$A$2:$G$31, 5, FALSE)</f>
        <v>#N/A</v>
      </c>
      <c r="U181" s="9" t="e">
        <f>VLOOKUP($B181, 'Team Per G'!$A$2:$G$31, 4, FALSE)</f>
        <v>#N/A</v>
      </c>
      <c r="V181" s="9" t="e">
        <f>VLOOKUP($B181, Team_Batting___Dashboard[], 22, FALSE)/$F181</f>
        <v>#N/A</v>
      </c>
      <c r="W181" s="9" t="e">
        <f>VLOOKUP($B181, 'FanGraphs - Team WAR Projected'!$B$2:$E$31, 4, FALSE)/162</f>
        <v>#N/A</v>
      </c>
      <c r="X181" s="9" t="e">
        <f>VLOOKUP($B181, FanGraphs_Standings[[Abbreviation]:[2024 Year to Date RS/G]], 6, FALSE)/$F181</f>
        <v>#N/A</v>
      </c>
      <c r="Y181" s="9" t="e">
        <f>VLOOKUP($B181, FanGraphs_Standings[[Abbreviation]:[2024 Projected Full Season RDif]], 19, FALSE)/162</f>
        <v>#N/A</v>
      </c>
      <c r="Z181" s="9" t="e">
        <f>VLOOKUP($B181, FanGraphs_Standings[[Abbreviation]:[2024 Projected Full Season RDif]], 5, FALSE)</f>
        <v>#N/A</v>
      </c>
      <c r="AA181" s="9" t="e">
        <f>VLOOKUP($B181, FanGraphs_Standings[[Abbreviation]:[2024 Projected Full Season W%]], 18, FALSE)</f>
        <v>#N/A</v>
      </c>
      <c r="AB181" s="9" t="e">
        <f>VLOOKUP($B181, 'Home Field Adv'!$A$2:$I$31, 9, FALSE)</f>
        <v>#N/A</v>
      </c>
      <c r="AC181" s="9" t="e">
        <f>VLOOKUP($C181, FanGraphs_Standings[[Abbreviation]:[2024 Year to Date G]], 2, FALSE)</f>
        <v>#N/A</v>
      </c>
      <c r="AD181" s="9" t="e">
        <f>VLOOKUP($E181, 'SP Per G'!$A$2:$D$1380, 3, FALSE)</f>
        <v>#N/A</v>
      </c>
      <c r="AE181" s="9" t="e">
        <f>VLOOKUP($E181, 'SP Per G'!$A$2:$D$1380, 4, FALSE)</f>
        <v>#N/A</v>
      </c>
      <c r="AF181" s="9" t="e">
        <f>VLOOKUP($E181, Individual_Pitching___Dashboard[], 18, FALSE)</f>
        <v>#N/A</v>
      </c>
      <c r="AG181" s="9" t="e">
        <f>VLOOKUP($E181, Individual_Pitching___Dashboard[], 20, FALSE)</f>
        <v>#N/A</v>
      </c>
      <c r="AH181" s="9" t="e">
        <f>VLOOKUP($E181, Individual_Pitching___Advanced[], 21,FALSE)</f>
        <v>#N/A</v>
      </c>
      <c r="AI181" s="9" t="e">
        <f>VLOOKUP($C181, 'Team Per G'!$A$2:$G$31, 7, FALSE)</f>
        <v>#N/A</v>
      </c>
      <c r="AJ181" s="9" t="e">
        <f>VLOOKUP($C181, 'FanGraphs - Team WAR Projected'!$B$2:$E$31, 3, FALSE)/162</f>
        <v>#N/A</v>
      </c>
      <c r="AK181" s="9" t="e">
        <f>VLOOKUP($C181, Team_Pitching___Advanced[[Team]:[xFIP]], 19,FALSE)</f>
        <v>#N/A</v>
      </c>
      <c r="AL181" s="9" t="e">
        <f>VLOOKUP($C181, Team_Pitching___Advanced[], 20, FALSE)</f>
        <v>#N/A</v>
      </c>
      <c r="AM181" s="9" t="e">
        <f>VLOOKUP($C181, Team_Batting___Dashboard[[Team]:[wOBA]], 16, FALSE)</f>
        <v>#N/A</v>
      </c>
      <c r="AN181" s="9" t="e">
        <f>VLOOKUP($C181, Team_Batting___Advanced[[Team]:[OPS]], 9, FALSE)</f>
        <v>#N/A</v>
      </c>
      <c r="AO181" s="9" t="e">
        <f>VLOOKUP($C181, Team_Batting___Advanced[], 19, FALSE)</f>
        <v>#N/A</v>
      </c>
      <c r="AP181" s="9" t="e">
        <f>VLOOKUP($C181, 'Team Per G'!$A$2:$G$31, 3, FALSE)</f>
        <v>#N/A</v>
      </c>
      <c r="AQ181" s="9" t="e">
        <f>VLOOKUP($C181, 'Team Per G'!$A$2:$G$31, 5, FALSE)</f>
        <v>#N/A</v>
      </c>
      <c r="AR181" s="9" t="e">
        <f>VLOOKUP($C181, 'Team Per G'!$A$2:$G$31, 4, FALSE)</f>
        <v>#N/A</v>
      </c>
      <c r="AS181" s="9" t="e">
        <f>VLOOKUP($C181, Team_Batting___Dashboard[], 22, FALSE)/$AC181</f>
        <v>#N/A</v>
      </c>
      <c r="AT181" s="9" t="e">
        <f>VLOOKUP($C181, 'FanGraphs - Team WAR Projected'!$B$2:$E$31, 4, FALSE)/162</f>
        <v>#N/A</v>
      </c>
      <c r="AU181" s="9" t="e">
        <f>VLOOKUP($C181, FanGraphs_Standings[[Abbreviation]:[2024 Year to Date RS/G]], 6, FALSE)/$AC181</f>
        <v>#N/A</v>
      </c>
      <c r="AV181" s="9" t="e">
        <f>VLOOKUP($C181, FanGraphs_Standings[[Abbreviation]:[2024 Projected Full Season RDif]], 19, FALSE)/162</f>
        <v>#N/A</v>
      </c>
      <c r="AW181" s="9" t="e">
        <f>VLOOKUP($C181, FanGraphs_Standings[[Abbreviation]:[2024 Projected Full Season RDif]], 5, FALSE)</f>
        <v>#N/A</v>
      </c>
      <c r="AX181" s="9" t="e">
        <f>VLOOKUP($C181, FanGraphs_Standings[[Abbreviation]:[2024 Projected Full Season W%]], 18, FALSE)</f>
        <v>#N/A</v>
      </c>
      <c r="AY181" s="9" t="e">
        <f>VLOOKUP($C181, 'Home Field Adv'!$A$2:$K$31, 11, FALSE)</f>
        <v>#N/A</v>
      </c>
      <c r="BB181" s="5" t="str">
        <f t="shared" si="7"/>
        <v/>
      </c>
      <c r="BC181" s="5" t="str">
        <f t="shared" si="8"/>
        <v/>
      </c>
      <c r="BD181" s="5" t="str">
        <f t="shared" si="9"/>
        <v/>
      </c>
    </row>
    <row r="182" spans="6:56" x14ac:dyDescent="0.45">
      <c r="F182" s="9" t="e">
        <f>VLOOKUP($B182, FanGraphs_Standings[[Abbreviation]:[2024 Year to Date G]], 2, FALSE)</f>
        <v>#N/A</v>
      </c>
      <c r="G182" s="9" t="e">
        <f>IF(ISERR(VLOOKUP($D182, 'SP Per G'!$A$2:$D$1380, 3, FALSE)), L182, VLOOKUP($D182, 'SP Per G'!$A$2:$D$1380, 3, FALSE))</f>
        <v>#N/A</v>
      </c>
      <c r="H182" s="9" t="e">
        <f>VLOOKUP($D182, 'SP Per G'!$A$2:$D$1380, 4, FALSE)</f>
        <v>#N/A</v>
      </c>
      <c r="I182" s="9" t="e">
        <f>VLOOKUP($D182, Individual_Pitching___Dashboard[], 18, FALSE)</f>
        <v>#N/A</v>
      </c>
      <c r="J182" s="9" t="e">
        <f>VLOOKUP($D182, Individual_Pitching___Dashboard[], 20, FALSE)</f>
        <v>#N/A</v>
      </c>
      <c r="K182" s="9" t="e">
        <f>VLOOKUP($D182, Individual_Pitching___Advanced[], 21,FALSE)</f>
        <v>#N/A</v>
      </c>
      <c r="L182" s="9" t="e">
        <f>VLOOKUP($B182, 'Team Per G'!$A$2:$G$31, 7, FALSE)</f>
        <v>#N/A</v>
      </c>
      <c r="M182" s="9" t="e">
        <f>VLOOKUP($B182, 'FanGraphs - Team WAR Projected'!$B$2:$E$31, 3, FALSE)/162</f>
        <v>#N/A</v>
      </c>
      <c r="N182" s="9" t="e">
        <f>VLOOKUP($B182, Team_Pitching___Advanced[[Team]:[xFIP]], 19,FALSE)</f>
        <v>#N/A</v>
      </c>
      <c r="O182" s="9" t="e">
        <f>VLOOKUP($B182, Team_Pitching___Advanced[], 20, FALSE)</f>
        <v>#N/A</v>
      </c>
      <c r="P182" s="9" t="e">
        <f>VLOOKUP($B182, Team_Batting___Dashboard[[Team]:[wOBA]], 16, FALSE)</f>
        <v>#N/A</v>
      </c>
      <c r="Q182" s="9" t="e">
        <f>VLOOKUP($B182, Team_Batting___Advanced[[Team]:[OPS]], 9, FALSE)</f>
        <v>#N/A</v>
      </c>
      <c r="R182" s="9" t="e">
        <f>VLOOKUP($B182, Team_Batting___Advanced[], 19, FALSE)</f>
        <v>#N/A</v>
      </c>
      <c r="S182" s="9" t="e">
        <f>VLOOKUP($B182, 'Team Per G'!$A$2:$G$31, 3, FALSE)</f>
        <v>#N/A</v>
      </c>
      <c r="T182" s="9" t="e">
        <f>VLOOKUP($B182, 'Team Per G'!$A$2:$G$31, 5, FALSE)</f>
        <v>#N/A</v>
      </c>
      <c r="U182" s="9" t="e">
        <f>VLOOKUP($B182, 'Team Per G'!$A$2:$G$31, 4, FALSE)</f>
        <v>#N/A</v>
      </c>
      <c r="V182" s="9" t="e">
        <f>VLOOKUP($B182, Team_Batting___Dashboard[], 22, FALSE)/$F182</f>
        <v>#N/A</v>
      </c>
      <c r="W182" s="9" t="e">
        <f>VLOOKUP($B182, 'FanGraphs - Team WAR Projected'!$B$2:$E$31, 4, FALSE)/162</f>
        <v>#N/A</v>
      </c>
      <c r="X182" s="9" t="e">
        <f>VLOOKUP($B182, FanGraphs_Standings[[Abbreviation]:[2024 Year to Date RS/G]], 6, FALSE)/$F182</f>
        <v>#N/A</v>
      </c>
      <c r="Y182" s="9" t="e">
        <f>VLOOKUP($B182, FanGraphs_Standings[[Abbreviation]:[2024 Projected Full Season RDif]], 19, FALSE)/162</f>
        <v>#N/A</v>
      </c>
      <c r="Z182" s="9" t="e">
        <f>VLOOKUP($B182, FanGraphs_Standings[[Abbreviation]:[2024 Projected Full Season RDif]], 5, FALSE)</f>
        <v>#N/A</v>
      </c>
      <c r="AA182" s="9" t="e">
        <f>VLOOKUP($B182, FanGraphs_Standings[[Abbreviation]:[2024 Projected Full Season W%]], 18, FALSE)</f>
        <v>#N/A</v>
      </c>
      <c r="AB182" s="9" t="e">
        <f>VLOOKUP($B182, 'Home Field Adv'!$A$2:$I$31, 9, FALSE)</f>
        <v>#N/A</v>
      </c>
      <c r="AC182" s="9" t="e">
        <f>VLOOKUP($C182, FanGraphs_Standings[[Abbreviation]:[2024 Year to Date G]], 2, FALSE)</f>
        <v>#N/A</v>
      </c>
      <c r="AD182" s="9" t="e">
        <f>VLOOKUP($E182, 'SP Per G'!$A$2:$D$1380, 3, FALSE)</f>
        <v>#N/A</v>
      </c>
      <c r="AE182" s="9" t="e">
        <f>VLOOKUP($E182, 'SP Per G'!$A$2:$D$1380, 4, FALSE)</f>
        <v>#N/A</v>
      </c>
      <c r="AF182" s="9" t="e">
        <f>VLOOKUP($E182, Individual_Pitching___Dashboard[], 18, FALSE)</f>
        <v>#N/A</v>
      </c>
      <c r="AG182" s="9" t="e">
        <f>VLOOKUP($E182, Individual_Pitching___Dashboard[], 20, FALSE)</f>
        <v>#N/A</v>
      </c>
      <c r="AH182" s="9" t="e">
        <f>VLOOKUP($E182, Individual_Pitching___Advanced[], 21,FALSE)</f>
        <v>#N/A</v>
      </c>
      <c r="AI182" s="9" t="e">
        <f>VLOOKUP($C182, 'Team Per G'!$A$2:$G$31, 7, FALSE)</f>
        <v>#N/A</v>
      </c>
      <c r="AJ182" s="9" t="e">
        <f>VLOOKUP($C182, 'FanGraphs - Team WAR Projected'!$B$2:$E$31, 3, FALSE)/162</f>
        <v>#N/A</v>
      </c>
      <c r="AK182" s="9" t="e">
        <f>VLOOKUP($C182, Team_Pitching___Advanced[[Team]:[xFIP]], 19,FALSE)</f>
        <v>#N/A</v>
      </c>
      <c r="AL182" s="9" t="e">
        <f>VLOOKUP($C182, Team_Pitching___Advanced[], 20, FALSE)</f>
        <v>#N/A</v>
      </c>
      <c r="AM182" s="9" t="e">
        <f>VLOOKUP($C182, Team_Batting___Dashboard[[Team]:[wOBA]], 16, FALSE)</f>
        <v>#N/A</v>
      </c>
      <c r="AN182" s="9" t="e">
        <f>VLOOKUP($C182, Team_Batting___Advanced[[Team]:[OPS]], 9, FALSE)</f>
        <v>#N/A</v>
      </c>
      <c r="AO182" s="9" t="e">
        <f>VLOOKUP($C182, Team_Batting___Advanced[], 19, FALSE)</f>
        <v>#N/A</v>
      </c>
      <c r="AP182" s="9" t="e">
        <f>VLOOKUP($C182, 'Team Per G'!$A$2:$G$31, 3, FALSE)</f>
        <v>#N/A</v>
      </c>
      <c r="AQ182" s="9" t="e">
        <f>VLOOKUP($C182, 'Team Per G'!$A$2:$G$31, 5, FALSE)</f>
        <v>#N/A</v>
      </c>
      <c r="AR182" s="9" t="e">
        <f>VLOOKUP($C182, 'Team Per G'!$A$2:$G$31, 4, FALSE)</f>
        <v>#N/A</v>
      </c>
      <c r="AS182" s="9" t="e">
        <f>VLOOKUP($C182, Team_Batting___Dashboard[], 22, FALSE)/$AC182</f>
        <v>#N/A</v>
      </c>
      <c r="AT182" s="9" t="e">
        <f>VLOOKUP($C182, 'FanGraphs - Team WAR Projected'!$B$2:$E$31, 4, FALSE)/162</f>
        <v>#N/A</v>
      </c>
      <c r="AU182" s="9" t="e">
        <f>VLOOKUP($C182, FanGraphs_Standings[[Abbreviation]:[2024 Year to Date RS/G]], 6, FALSE)/$AC182</f>
        <v>#N/A</v>
      </c>
      <c r="AV182" s="9" t="e">
        <f>VLOOKUP($C182, FanGraphs_Standings[[Abbreviation]:[2024 Projected Full Season RDif]], 19, FALSE)/162</f>
        <v>#N/A</v>
      </c>
      <c r="AW182" s="9" t="e">
        <f>VLOOKUP($C182, FanGraphs_Standings[[Abbreviation]:[2024 Projected Full Season RDif]], 5, FALSE)</f>
        <v>#N/A</v>
      </c>
      <c r="AX182" s="9" t="e">
        <f>VLOOKUP($C182, FanGraphs_Standings[[Abbreviation]:[2024 Projected Full Season W%]], 18, FALSE)</f>
        <v>#N/A</v>
      </c>
      <c r="AY182" s="9" t="e">
        <f>VLOOKUP($C182, 'Home Field Adv'!$A$2:$K$31, 11, FALSE)</f>
        <v>#N/A</v>
      </c>
      <c r="BB182" s="5" t="str">
        <f t="shared" si="7"/>
        <v/>
      </c>
      <c r="BC182" s="5" t="str">
        <f t="shared" si="8"/>
        <v/>
      </c>
      <c r="BD182" s="5" t="str">
        <f t="shared" si="9"/>
        <v/>
      </c>
    </row>
    <row r="183" spans="6:56" x14ac:dyDescent="0.45">
      <c r="F183" s="9" t="e">
        <f>VLOOKUP($B183, FanGraphs_Standings[[Abbreviation]:[2024 Year to Date G]], 2, FALSE)</f>
        <v>#N/A</v>
      </c>
      <c r="G183" s="9" t="e">
        <f>IF(ISERR(VLOOKUP($D183, 'SP Per G'!$A$2:$D$1380, 3, FALSE)), L183, VLOOKUP($D183, 'SP Per G'!$A$2:$D$1380, 3, FALSE))</f>
        <v>#N/A</v>
      </c>
      <c r="H183" s="9" t="e">
        <f>VLOOKUP($D183, 'SP Per G'!$A$2:$D$1380, 4, FALSE)</f>
        <v>#N/A</v>
      </c>
      <c r="I183" s="9" t="e">
        <f>VLOOKUP($D183, Individual_Pitching___Dashboard[], 18, FALSE)</f>
        <v>#N/A</v>
      </c>
      <c r="J183" s="9" t="e">
        <f>VLOOKUP($D183, Individual_Pitching___Dashboard[], 20, FALSE)</f>
        <v>#N/A</v>
      </c>
      <c r="K183" s="9" t="e">
        <f>VLOOKUP($D183, Individual_Pitching___Advanced[], 21,FALSE)</f>
        <v>#N/A</v>
      </c>
      <c r="L183" s="9" t="e">
        <f>VLOOKUP($B183, 'Team Per G'!$A$2:$G$31, 7, FALSE)</f>
        <v>#N/A</v>
      </c>
      <c r="M183" s="9" t="e">
        <f>VLOOKUP($B183, 'FanGraphs - Team WAR Projected'!$B$2:$E$31, 3, FALSE)/162</f>
        <v>#N/A</v>
      </c>
      <c r="N183" s="9" t="e">
        <f>VLOOKUP($B183, Team_Pitching___Advanced[[Team]:[xFIP]], 19,FALSE)</f>
        <v>#N/A</v>
      </c>
      <c r="O183" s="9" t="e">
        <f>VLOOKUP($B183, Team_Pitching___Advanced[], 20, FALSE)</f>
        <v>#N/A</v>
      </c>
      <c r="P183" s="9" t="e">
        <f>VLOOKUP($B183, Team_Batting___Dashboard[[Team]:[wOBA]], 16, FALSE)</f>
        <v>#N/A</v>
      </c>
      <c r="Q183" s="9" t="e">
        <f>VLOOKUP($B183, Team_Batting___Advanced[[Team]:[OPS]], 9, FALSE)</f>
        <v>#N/A</v>
      </c>
      <c r="R183" s="9" t="e">
        <f>VLOOKUP($B183, Team_Batting___Advanced[], 19, FALSE)</f>
        <v>#N/A</v>
      </c>
      <c r="S183" s="9" t="e">
        <f>VLOOKUP($B183, 'Team Per G'!$A$2:$G$31, 3, FALSE)</f>
        <v>#N/A</v>
      </c>
      <c r="T183" s="9" t="e">
        <f>VLOOKUP($B183, 'Team Per G'!$A$2:$G$31, 5, FALSE)</f>
        <v>#N/A</v>
      </c>
      <c r="U183" s="9" t="e">
        <f>VLOOKUP($B183, 'Team Per G'!$A$2:$G$31, 4, FALSE)</f>
        <v>#N/A</v>
      </c>
      <c r="V183" s="9" t="e">
        <f>VLOOKUP($B183, Team_Batting___Dashboard[], 22, FALSE)/$F183</f>
        <v>#N/A</v>
      </c>
      <c r="W183" s="9" t="e">
        <f>VLOOKUP($B183, 'FanGraphs - Team WAR Projected'!$B$2:$E$31, 4, FALSE)/162</f>
        <v>#N/A</v>
      </c>
      <c r="X183" s="9" t="e">
        <f>VLOOKUP($B183, FanGraphs_Standings[[Abbreviation]:[2024 Year to Date RS/G]], 6, FALSE)/$F183</f>
        <v>#N/A</v>
      </c>
      <c r="Y183" s="9" t="e">
        <f>VLOOKUP($B183, FanGraphs_Standings[[Abbreviation]:[2024 Projected Full Season RDif]], 19, FALSE)/162</f>
        <v>#N/A</v>
      </c>
      <c r="Z183" s="9" t="e">
        <f>VLOOKUP($B183, FanGraphs_Standings[[Abbreviation]:[2024 Projected Full Season RDif]], 5, FALSE)</f>
        <v>#N/A</v>
      </c>
      <c r="AA183" s="9" t="e">
        <f>VLOOKUP($B183, FanGraphs_Standings[[Abbreviation]:[2024 Projected Full Season W%]], 18, FALSE)</f>
        <v>#N/A</v>
      </c>
      <c r="AB183" s="9" t="e">
        <f>VLOOKUP($B183, 'Home Field Adv'!$A$2:$I$31, 9, FALSE)</f>
        <v>#N/A</v>
      </c>
      <c r="AC183" s="9" t="e">
        <f>VLOOKUP($C183, FanGraphs_Standings[[Abbreviation]:[2024 Year to Date G]], 2, FALSE)</f>
        <v>#N/A</v>
      </c>
      <c r="AD183" s="9" t="e">
        <f>VLOOKUP($E183, 'SP Per G'!$A$2:$D$1380, 3, FALSE)</f>
        <v>#N/A</v>
      </c>
      <c r="AE183" s="9" t="e">
        <f>VLOOKUP($E183, 'SP Per G'!$A$2:$D$1380, 4, FALSE)</f>
        <v>#N/A</v>
      </c>
      <c r="AF183" s="9" t="e">
        <f>VLOOKUP($E183, Individual_Pitching___Dashboard[], 18, FALSE)</f>
        <v>#N/A</v>
      </c>
      <c r="AG183" s="9" t="e">
        <f>VLOOKUP($E183, Individual_Pitching___Dashboard[], 20, FALSE)</f>
        <v>#N/A</v>
      </c>
      <c r="AH183" s="9" t="e">
        <f>VLOOKUP($E183, Individual_Pitching___Advanced[], 21,FALSE)</f>
        <v>#N/A</v>
      </c>
      <c r="AI183" s="9" t="e">
        <f>VLOOKUP($C183, 'Team Per G'!$A$2:$G$31, 7, FALSE)</f>
        <v>#N/A</v>
      </c>
      <c r="AJ183" s="9" t="e">
        <f>VLOOKUP($C183, 'FanGraphs - Team WAR Projected'!$B$2:$E$31, 3, FALSE)/162</f>
        <v>#N/A</v>
      </c>
      <c r="AK183" s="9" t="e">
        <f>VLOOKUP($C183, Team_Pitching___Advanced[[Team]:[xFIP]], 19,FALSE)</f>
        <v>#N/A</v>
      </c>
      <c r="AL183" s="9" t="e">
        <f>VLOOKUP($C183, Team_Pitching___Advanced[], 20, FALSE)</f>
        <v>#N/A</v>
      </c>
      <c r="AM183" s="9" t="e">
        <f>VLOOKUP($C183, Team_Batting___Dashboard[[Team]:[wOBA]], 16, FALSE)</f>
        <v>#N/A</v>
      </c>
      <c r="AN183" s="9" t="e">
        <f>VLOOKUP($C183, Team_Batting___Advanced[[Team]:[OPS]], 9, FALSE)</f>
        <v>#N/A</v>
      </c>
      <c r="AO183" s="9" t="e">
        <f>VLOOKUP($C183, Team_Batting___Advanced[], 19, FALSE)</f>
        <v>#N/A</v>
      </c>
      <c r="AP183" s="9" t="e">
        <f>VLOOKUP($C183, 'Team Per G'!$A$2:$G$31, 3, FALSE)</f>
        <v>#N/A</v>
      </c>
      <c r="AQ183" s="9" t="e">
        <f>VLOOKUP($C183, 'Team Per G'!$A$2:$G$31, 5, FALSE)</f>
        <v>#N/A</v>
      </c>
      <c r="AR183" s="9" t="e">
        <f>VLOOKUP($C183, 'Team Per G'!$A$2:$G$31, 4, FALSE)</f>
        <v>#N/A</v>
      </c>
      <c r="AS183" s="9" t="e">
        <f>VLOOKUP($C183, Team_Batting___Dashboard[], 22, FALSE)/$AC183</f>
        <v>#N/A</v>
      </c>
      <c r="AT183" s="9" t="e">
        <f>VLOOKUP($C183, 'FanGraphs - Team WAR Projected'!$B$2:$E$31, 4, FALSE)/162</f>
        <v>#N/A</v>
      </c>
      <c r="AU183" s="9" t="e">
        <f>VLOOKUP($C183, FanGraphs_Standings[[Abbreviation]:[2024 Year to Date RS/G]], 6, FALSE)/$AC183</f>
        <v>#N/A</v>
      </c>
      <c r="AV183" s="9" t="e">
        <f>VLOOKUP($C183, FanGraphs_Standings[[Abbreviation]:[2024 Projected Full Season RDif]], 19, FALSE)/162</f>
        <v>#N/A</v>
      </c>
      <c r="AW183" s="9" t="e">
        <f>VLOOKUP($C183, FanGraphs_Standings[[Abbreviation]:[2024 Projected Full Season RDif]], 5, FALSE)</f>
        <v>#N/A</v>
      </c>
      <c r="AX183" s="9" t="e">
        <f>VLOOKUP($C183, FanGraphs_Standings[[Abbreviation]:[2024 Projected Full Season W%]], 18, FALSE)</f>
        <v>#N/A</v>
      </c>
      <c r="AY183" s="9" t="e">
        <f>VLOOKUP($C183, 'Home Field Adv'!$A$2:$K$31, 11, FALSE)</f>
        <v>#N/A</v>
      </c>
      <c r="BB183" s="5" t="str">
        <f t="shared" si="7"/>
        <v/>
      </c>
      <c r="BC183" s="5" t="str">
        <f t="shared" si="8"/>
        <v/>
      </c>
      <c r="BD183" s="5" t="str">
        <f t="shared" si="9"/>
        <v/>
      </c>
    </row>
    <row r="184" spans="6:56" x14ac:dyDescent="0.45">
      <c r="F184" s="9" t="e">
        <f>VLOOKUP($B184, FanGraphs_Standings[[Abbreviation]:[2024 Year to Date G]], 2, FALSE)</f>
        <v>#N/A</v>
      </c>
      <c r="G184" s="9" t="e">
        <f>IF(ISERR(VLOOKUP($D184, 'SP Per G'!$A$2:$D$1380, 3, FALSE)), L184, VLOOKUP($D184, 'SP Per G'!$A$2:$D$1380, 3, FALSE))</f>
        <v>#N/A</v>
      </c>
      <c r="H184" s="9" t="e">
        <f>VLOOKUP($D184, 'SP Per G'!$A$2:$D$1380, 4, FALSE)</f>
        <v>#N/A</v>
      </c>
      <c r="I184" s="9" t="e">
        <f>VLOOKUP($D184, Individual_Pitching___Dashboard[], 18, FALSE)</f>
        <v>#N/A</v>
      </c>
      <c r="J184" s="9" t="e">
        <f>VLOOKUP($D184, Individual_Pitching___Dashboard[], 20, FALSE)</f>
        <v>#N/A</v>
      </c>
      <c r="K184" s="9" t="e">
        <f>VLOOKUP($D184, Individual_Pitching___Advanced[], 21,FALSE)</f>
        <v>#N/A</v>
      </c>
      <c r="L184" s="9" t="e">
        <f>VLOOKUP($B184, 'Team Per G'!$A$2:$G$31, 7, FALSE)</f>
        <v>#N/A</v>
      </c>
      <c r="M184" s="9" t="e">
        <f>VLOOKUP($B184, 'FanGraphs - Team WAR Projected'!$B$2:$E$31, 3, FALSE)/162</f>
        <v>#N/A</v>
      </c>
      <c r="N184" s="9" t="e">
        <f>VLOOKUP($B184, Team_Pitching___Advanced[[Team]:[xFIP]], 19,FALSE)</f>
        <v>#N/A</v>
      </c>
      <c r="O184" s="9" t="e">
        <f>VLOOKUP($B184, Team_Pitching___Advanced[], 20, FALSE)</f>
        <v>#N/A</v>
      </c>
      <c r="P184" s="9" t="e">
        <f>VLOOKUP($B184, Team_Batting___Dashboard[[Team]:[wOBA]], 16, FALSE)</f>
        <v>#N/A</v>
      </c>
      <c r="Q184" s="9" t="e">
        <f>VLOOKUP($B184, Team_Batting___Advanced[[Team]:[OPS]], 9, FALSE)</f>
        <v>#N/A</v>
      </c>
      <c r="R184" s="9" t="e">
        <f>VLOOKUP($B184, Team_Batting___Advanced[], 19, FALSE)</f>
        <v>#N/A</v>
      </c>
      <c r="S184" s="9" t="e">
        <f>VLOOKUP($B184, 'Team Per G'!$A$2:$G$31, 3, FALSE)</f>
        <v>#N/A</v>
      </c>
      <c r="T184" s="9" t="e">
        <f>VLOOKUP($B184, 'Team Per G'!$A$2:$G$31, 5, FALSE)</f>
        <v>#N/A</v>
      </c>
      <c r="U184" s="9" t="e">
        <f>VLOOKUP($B184, 'Team Per G'!$A$2:$G$31, 4, FALSE)</f>
        <v>#N/A</v>
      </c>
      <c r="V184" s="9" t="e">
        <f>VLOOKUP($B184, Team_Batting___Dashboard[], 22, FALSE)/$F184</f>
        <v>#N/A</v>
      </c>
      <c r="W184" s="9" t="e">
        <f>VLOOKUP($B184, 'FanGraphs - Team WAR Projected'!$B$2:$E$31, 4, FALSE)/162</f>
        <v>#N/A</v>
      </c>
      <c r="X184" s="9" t="e">
        <f>VLOOKUP($B184, FanGraphs_Standings[[Abbreviation]:[2024 Year to Date RS/G]], 6, FALSE)/$F184</f>
        <v>#N/A</v>
      </c>
      <c r="Y184" s="9" t="e">
        <f>VLOOKUP($B184, FanGraphs_Standings[[Abbreviation]:[2024 Projected Full Season RDif]], 19, FALSE)/162</f>
        <v>#N/A</v>
      </c>
      <c r="Z184" s="9" t="e">
        <f>VLOOKUP($B184, FanGraphs_Standings[[Abbreviation]:[2024 Projected Full Season RDif]], 5, FALSE)</f>
        <v>#N/A</v>
      </c>
      <c r="AA184" s="9" t="e">
        <f>VLOOKUP($B184, FanGraphs_Standings[[Abbreviation]:[2024 Projected Full Season W%]], 18, FALSE)</f>
        <v>#N/A</v>
      </c>
      <c r="AB184" s="9" t="e">
        <f>VLOOKUP($B184, 'Home Field Adv'!$A$2:$I$31, 9, FALSE)</f>
        <v>#N/A</v>
      </c>
      <c r="AC184" s="9" t="e">
        <f>VLOOKUP($C184, FanGraphs_Standings[[Abbreviation]:[2024 Year to Date G]], 2, FALSE)</f>
        <v>#N/A</v>
      </c>
      <c r="AD184" s="9" t="e">
        <f>VLOOKUP($E184, 'SP Per G'!$A$2:$D$1380, 3, FALSE)</f>
        <v>#N/A</v>
      </c>
      <c r="AE184" s="9" t="e">
        <f>VLOOKUP($E184, 'SP Per G'!$A$2:$D$1380, 4, FALSE)</f>
        <v>#N/A</v>
      </c>
      <c r="AF184" s="9" t="e">
        <f>VLOOKUP($E184, Individual_Pitching___Dashboard[], 18, FALSE)</f>
        <v>#N/A</v>
      </c>
      <c r="AG184" s="9" t="e">
        <f>VLOOKUP($E184, Individual_Pitching___Dashboard[], 20, FALSE)</f>
        <v>#N/A</v>
      </c>
      <c r="AH184" s="9" t="e">
        <f>VLOOKUP($E184, Individual_Pitching___Advanced[], 21,FALSE)</f>
        <v>#N/A</v>
      </c>
      <c r="AI184" s="9" t="e">
        <f>VLOOKUP($C184, 'Team Per G'!$A$2:$G$31, 7, FALSE)</f>
        <v>#N/A</v>
      </c>
      <c r="AJ184" s="9" t="e">
        <f>VLOOKUP($C184, 'FanGraphs - Team WAR Projected'!$B$2:$E$31, 3, FALSE)/162</f>
        <v>#N/A</v>
      </c>
      <c r="AK184" s="9" t="e">
        <f>VLOOKUP($C184, Team_Pitching___Advanced[[Team]:[xFIP]], 19,FALSE)</f>
        <v>#N/A</v>
      </c>
      <c r="AL184" s="9" t="e">
        <f>VLOOKUP($C184, Team_Pitching___Advanced[], 20, FALSE)</f>
        <v>#N/A</v>
      </c>
      <c r="AM184" s="9" t="e">
        <f>VLOOKUP($C184, Team_Batting___Dashboard[[Team]:[wOBA]], 16, FALSE)</f>
        <v>#N/A</v>
      </c>
      <c r="AN184" s="9" t="e">
        <f>VLOOKUP($C184, Team_Batting___Advanced[[Team]:[OPS]], 9, FALSE)</f>
        <v>#N/A</v>
      </c>
      <c r="AO184" s="9" t="e">
        <f>VLOOKUP($C184, Team_Batting___Advanced[], 19, FALSE)</f>
        <v>#N/A</v>
      </c>
      <c r="AP184" s="9" t="e">
        <f>VLOOKUP($C184, 'Team Per G'!$A$2:$G$31, 3, FALSE)</f>
        <v>#N/A</v>
      </c>
      <c r="AQ184" s="9" t="e">
        <f>VLOOKUP($C184, 'Team Per G'!$A$2:$G$31, 5, FALSE)</f>
        <v>#N/A</v>
      </c>
      <c r="AR184" s="9" t="e">
        <f>VLOOKUP($C184, 'Team Per G'!$A$2:$G$31, 4, FALSE)</f>
        <v>#N/A</v>
      </c>
      <c r="AS184" s="9" t="e">
        <f>VLOOKUP($C184, Team_Batting___Dashboard[], 22, FALSE)/$AC184</f>
        <v>#N/A</v>
      </c>
      <c r="AT184" s="9" t="e">
        <f>VLOOKUP($C184, 'FanGraphs - Team WAR Projected'!$B$2:$E$31, 4, FALSE)/162</f>
        <v>#N/A</v>
      </c>
      <c r="AU184" s="9" t="e">
        <f>VLOOKUP($C184, FanGraphs_Standings[[Abbreviation]:[2024 Year to Date RS/G]], 6, FALSE)/$AC184</f>
        <v>#N/A</v>
      </c>
      <c r="AV184" s="9" t="e">
        <f>VLOOKUP($C184, FanGraphs_Standings[[Abbreviation]:[2024 Projected Full Season RDif]], 19, FALSE)/162</f>
        <v>#N/A</v>
      </c>
      <c r="AW184" s="9" t="e">
        <f>VLOOKUP($C184, FanGraphs_Standings[[Abbreviation]:[2024 Projected Full Season RDif]], 5, FALSE)</f>
        <v>#N/A</v>
      </c>
      <c r="AX184" s="9" t="e">
        <f>VLOOKUP($C184, FanGraphs_Standings[[Abbreviation]:[2024 Projected Full Season W%]], 18, FALSE)</f>
        <v>#N/A</v>
      </c>
      <c r="AY184" s="9" t="e">
        <f>VLOOKUP($C184, 'Home Field Adv'!$A$2:$K$31, 11, FALSE)</f>
        <v>#N/A</v>
      </c>
      <c r="BB184" s="5" t="str">
        <f t="shared" si="7"/>
        <v/>
      </c>
      <c r="BC184" s="5" t="str">
        <f t="shared" si="8"/>
        <v/>
      </c>
      <c r="BD184" s="5" t="str">
        <f t="shared" si="9"/>
        <v/>
      </c>
    </row>
    <row r="185" spans="6:56" x14ac:dyDescent="0.45">
      <c r="F185" s="9" t="e">
        <f>VLOOKUP($B185, FanGraphs_Standings[[Abbreviation]:[2024 Year to Date G]], 2, FALSE)</f>
        <v>#N/A</v>
      </c>
      <c r="G185" s="9" t="e">
        <f>IF(ISERR(VLOOKUP($D185, 'SP Per G'!$A$2:$D$1380, 3, FALSE)), L185, VLOOKUP($D185, 'SP Per G'!$A$2:$D$1380, 3, FALSE))</f>
        <v>#N/A</v>
      </c>
      <c r="H185" s="9" t="e">
        <f>VLOOKUP($D185, 'SP Per G'!$A$2:$D$1380, 4, FALSE)</f>
        <v>#N/A</v>
      </c>
      <c r="I185" s="9" t="e">
        <f>VLOOKUP($D185, Individual_Pitching___Dashboard[], 18, FALSE)</f>
        <v>#N/A</v>
      </c>
      <c r="J185" s="9" t="e">
        <f>VLOOKUP($D185, Individual_Pitching___Dashboard[], 20, FALSE)</f>
        <v>#N/A</v>
      </c>
      <c r="K185" s="9" t="e">
        <f>VLOOKUP($D185, Individual_Pitching___Advanced[], 21,FALSE)</f>
        <v>#N/A</v>
      </c>
      <c r="L185" s="9" t="e">
        <f>VLOOKUP($B185, 'Team Per G'!$A$2:$G$31, 7, FALSE)</f>
        <v>#N/A</v>
      </c>
      <c r="M185" s="9" t="e">
        <f>VLOOKUP($B185, 'FanGraphs - Team WAR Projected'!$B$2:$E$31, 3, FALSE)/162</f>
        <v>#N/A</v>
      </c>
      <c r="N185" s="9" t="e">
        <f>VLOOKUP($B185, Team_Pitching___Advanced[[Team]:[xFIP]], 19,FALSE)</f>
        <v>#N/A</v>
      </c>
      <c r="O185" s="9" t="e">
        <f>VLOOKUP($B185, Team_Pitching___Advanced[], 20, FALSE)</f>
        <v>#N/A</v>
      </c>
      <c r="P185" s="9" t="e">
        <f>VLOOKUP($B185, Team_Batting___Dashboard[[Team]:[wOBA]], 16, FALSE)</f>
        <v>#N/A</v>
      </c>
      <c r="Q185" s="9" t="e">
        <f>VLOOKUP($B185, Team_Batting___Advanced[[Team]:[OPS]], 9, FALSE)</f>
        <v>#N/A</v>
      </c>
      <c r="R185" s="9" t="e">
        <f>VLOOKUP($B185, Team_Batting___Advanced[], 19, FALSE)</f>
        <v>#N/A</v>
      </c>
      <c r="S185" s="9" t="e">
        <f>VLOOKUP($B185, 'Team Per G'!$A$2:$G$31, 3, FALSE)</f>
        <v>#N/A</v>
      </c>
      <c r="T185" s="9" t="e">
        <f>VLOOKUP($B185, 'Team Per G'!$A$2:$G$31, 5, FALSE)</f>
        <v>#N/A</v>
      </c>
      <c r="U185" s="9" t="e">
        <f>VLOOKUP($B185, 'Team Per G'!$A$2:$G$31, 4, FALSE)</f>
        <v>#N/A</v>
      </c>
      <c r="V185" s="9" t="e">
        <f>VLOOKUP($B185, Team_Batting___Dashboard[], 22, FALSE)/$F185</f>
        <v>#N/A</v>
      </c>
      <c r="W185" s="9" t="e">
        <f>VLOOKUP($B185, 'FanGraphs - Team WAR Projected'!$B$2:$E$31, 4, FALSE)/162</f>
        <v>#N/A</v>
      </c>
      <c r="X185" s="9" t="e">
        <f>VLOOKUP($B185, FanGraphs_Standings[[Abbreviation]:[2024 Year to Date RS/G]], 6, FALSE)/$F185</f>
        <v>#N/A</v>
      </c>
      <c r="Y185" s="9" t="e">
        <f>VLOOKUP($B185, FanGraphs_Standings[[Abbreviation]:[2024 Projected Full Season RDif]], 19, FALSE)/162</f>
        <v>#N/A</v>
      </c>
      <c r="Z185" s="9" t="e">
        <f>VLOOKUP($B185, FanGraphs_Standings[[Abbreviation]:[2024 Projected Full Season RDif]], 5, FALSE)</f>
        <v>#N/A</v>
      </c>
      <c r="AA185" s="9" t="e">
        <f>VLOOKUP($B185, FanGraphs_Standings[[Abbreviation]:[2024 Projected Full Season W%]], 18, FALSE)</f>
        <v>#N/A</v>
      </c>
      <c r="AB185" s="9" t="e">
        <f>VLOOKUP($B185, 'Home Field Adv'!$A$2:$I$31, 9, FALSE)</f>
        <v>#N/A</v>
      </c>
      <c r="AC185" s="9" t="e">
        <f>VLOOKUP($C185, FanGraphs_Standings[[Abbreviation]:[2024 Year to Date G]], 2, FALSE)</f>
        <v>#N/A</v>
      </c>
      <c r="AD185" s="9" t="e">
        <f>VLOOKUP($E185, 'SP Per G'!$A$2:$D$1380, 3, FALSE)</f>
        <v>#N/A</v>
      </c>
      <c r="AE185" s="9" t="e">
        <f>VLOOKUP($E185, 'SP Per G'!$A$2:$D$1380, 4, FALSE)</f>
        <v>#N/A</v>
      </c>
      <c r="AF185" s="9" t="e">
        <f>VLOOKUP($E185, Individual_Pitching___Dashboard[], 18, FALSE)</f>
        <v>#N/A</v>
      </c>
      <c r="AG185" s="9" t="e">
        <f>VLOOKUP($E185, Individual_Pitching___Dashboard[], 20, FALSE)</f>
        <v>#N/A</v>
      </c>
      <c r="AH185" s="9" t="e">
        <f>VLOOKUP($E185, Individual_Pitching___Advanced[], 21,FALSE)</f>
        <v>#N/A</v>
      </c>
      <c r="AI185" s="9" t="e">
        <f>VLOOKUP($C185, 'Team Per G'!$A$2:$G$31, 7, FALSE)</f>
        <v>#N/A</v>
      </c>
      <c r="AJ185" s="9" t="e">
        <f>VLOOKUP($C185, 'FanGraphs - Team WAR Projected'!$B$2:$E$31, 3, FALSE)/162</f>
        <v>#N/A</v>
      </c>
      <c r="AK185" s="9" t="e">
        <f>VLOOKUP($C185, Team_Pitching___Advanced[[Team]:[xFIP]], 19,FALSE)</f>
        <v>#N/A</v>
      </c>
      <c r="AL185" s="9" t="e">
        <f>VLOOKUP($C185, Team_Pitching___Advanced[], 20, FALSE)</f>
        <v>#N/A</v>
      </c>
      <c r="AM185" s="9" t="e">
        <f>VLOOKUP($C185, Team_Batting___Dashboard[[Team]:[wOBA]], 16, FALSE)</f>
        <v>#N/A</v>
      </c>
      <c r="AN185" s="9" t="e">
        <f>VLOOKUP($C185, Team_Batting___Advanced[[Team]:[OPS]], 9, FALSE)</f>
        <v>#N/A</v>
      </c>
      <c r="AO185" s="9" t="e">
        <f>VLOOKUP($C185, Team_Batting___Advanced[], 19, FALSE)</f>
        <v>#N/A</v>
      </c>
      <c r="AP185" s="9" t="e">
        <f>VLOOKUP($C185, 'Team Per G'!$A$2:$G$31, 3, FALSE)</f>
        <v>#N/A</v>
      </c>
      <c r="AQ185" s="9" t="e">
        <f>VLOOKUP($C185, 'Team Per G'!$A$2:$G$31, 5, FALSE)</f>
        <v>#N/A</v>
      </c>
      <c r="AR185" s="9" t="e">
        <f>VLOOKUP($C185, 'Team Per G'!$A$2:$G$31, 4, FALSE)</f>
        <v>#N/A</v>
      </c>
      <c r="AS185" s="9" t="e">
        <f>VLOOKUP($C185, Team_Batting___Dashboard[], 22, FALSE)/$AC185</f>
        <v>#N/A</v>
      </c>
      <c r="AT185" s="9" t="e">
        <f>VLOOKUP($C185, 'FanGraphs - Team WAR Projected'!$B$2:$E$31, 4, FALSE)/162</f>
        <v>#N/A</v>
      </c>
      <c r="AU185" s="9" t="e">
        <f>VLOOKUP($C185, FanGraphs_Standings[[Abbreviation]:[2024 Year to Date RS/G]], 6, FALSE)/$AC185</f>
        <v>#N/A</v>
      </c>
      <c r="AV185" s="9" t="e">
        <f>VLOOKUP($C185, FanGraphs_Standings[[Abbreviation]:[2024 Projected Full Season RDif]], 19, FALSE)/162</f>
        <v>#N/A</v>
      </c>
      <c r="AW185" s="9" t="e">
        <f>VLOOKUP($C185, FanGraphs_Standings[[Abbreviation]:[2024 Projected Full Season RDif]], 5, FALSE)</f>
        <v>#N/A</v>
      </c>
      <c r="AX185" s="9" t="e">
        <f>VLOOKUP($C185, FanGraphs_Standings[[Abbreviation]:[2024 Projected Full Season W%]], 18, FALSE)</f>
        <v>#N/A</v>
      </c>
      <c r="AY185" s="9" t="e">
        <f>VLOOKUP($C185, 'Home Field Adv'!$A$2:$K$31, 11, FALSE)</f>
        <v>#N/A</v>
      </c>
      <c r="BB185" s="5" t="str">
        <f t="shared" si="7"/>
        <v/>
      </c>
      <c r="BC185" s="5" t="str">
        <f t="shared" si="8"/>
        <v/>
      </c>
      <c r="BD185" s="5" t="str">
        <f t="shared" si="9"/>
        <v/>
      </c>
    </row>
    <row r="186" spans="6:56" x14ac:dyDescent="0.45">
      <c r="F186" s="9" t="e">
        <f>VLOOKUP($B186, FanGraphs_Standings[[Abbreviation]:[2024 Year to Date G]], 2, FALSE)</f>
        <v>#N/A</v>
      </c>
      <c r="G186" s="9" t="e">
        <f>IF(ISERR(VLOOKUP($D186, 'SP Per G'!$A$2:$D$1380, 3, FALSE)), L186, VLOOKUP($D186, 'SP Per G'!$A$2:$D$1380, 3, FALSE))</f>
        <v>#N/A</v>
      </c>
      <c r="H186" s="9" t="e">
        <f>VLOOKUP($D186, 'SP Per G'!$A$2:$D$1380, 4, FALSE)</f>
        <v>#N/A</v>
      </c>
      <c r="I186" s="9" t="e">
        <f>VLOOKUP($D186, Individual_Pitching___Dashboard[], 18, FALSE)</f>
        <v>#N/A</v>
      </c>
      <c r="J186" s="9" t="e">
        <f>VLOOKUP($D186, Individual_Pitching___Dashboard[], 20, FALSE)</f>
        <v>#N/A</v>
      </c>
      <c r="K186" s="9" t="e">
        <f>VLOOKUP($D186, Individual_Pitching___Advanced[], 21,FALSE)</f>
        <v>#N/A</v>
      </c>
      <c r="L186" s="9" t="e">
        <f>VLOOKUP($B186, 'Team Per G'!$A$2:$G$31, 7, FALSE)</f>
        <v>#N/A</v>
      </c>
      <c r="M186" s="9" t="e">
        <f>VLOOKUP($B186, 'FanGraphs - Team WAR Projected'!$B$2:$E$31, 3, FALSE)/162</f>
        <v>#N/A</v>
      </c>
      <c r="N186" s="9" t="e">
        <f>VLOOKUP($B186, Team_Pitching___Advanced[[Team]:[xFIP]], 19,FALSE)</f>
        <v>#N/A</v>
      </c>
      <c r="O186" s="9" t="e">
        <f>VLOOKUP($B186, Team_Pitching___Advanced[], 20, FALSE)</f>
        <v>#N/A</v>
      </c>
      <c r="P186" s="9" t="e">
        <f>VLOOKUP($B186, Team_Batting___Dashboard[[Team]:[wOBA]], 16, FALSE)</f>
        <v>#N/A</v>
      </c>
      <c r="Q186" s="9" t="e">
        <f>VLOOKUP($B186, Team_Batting___Advanced[[Team]:[OPS]], 9, FALSE)</f>
        <v>#N/A</v>
      </c>
      <c r="R186" s="9" t="e">
        <f>VLOOKUP($B186, Team_Batting___Advanced[], 19, FALSE)</f>
        <v>#N/A</v>
      </c>
      <c r="S186" s="9" t="e">
        <f>VLOOKUP($B186, 'Team Per G'!$A$2:$G$31, 3, FALSE)</f>
        <v>#N/A</v>
      </c>
      <c r="T186" s="9" t="e">
        <f>VLOOKUP($B186, 'Team Per G'!$A$2:$G$31, 5, FALSE)</f>
        <v>#N/A</v>
      </c>
      <c r="U186" s="9" t="e">
        <f>VLOOKUP($B186, 'Team Per G'!$A$2:$G$31, 4, FALSE)</f>
        <v>#N/A</v>
      </c>
      <c r="V186" s="9" t="e">
        <f>VLOOKUP($B186, Team_Batting___Dashboard[], 22, FALSE)/$F186</f>
        <v>#N/A</v>
      </c>
      <c r="W186" s="9" t="e">
        <f>VLOOKUP($B186, 'FanGraphs - Team WAR Projected'!$B$2:$E$31, 4, FALSE)/162</f>
        <v>#N/A</v>
      </c>
      <c r="X186" s="9" t="e">
        <f>VLOOKUP($B186, FanGraphs_Standings[[Abbreviation]:[2024 Year to Date RS/G]], 6, FALSE)/$F186</f>
        <v>#N/A</v>
      </c>
      <c r="Y186" s="9" t="e">
        <f>VLOOKUP($B186, FanGraphs_Standings[[Abbreviation]:[2024 Projected Full Season RDif]], 19, FALSE)/162</f>
        <v>#N/A</v>
      </c>
      <c r="Z186" s="9" t="e">
        <f>VLOOKUP($B186, FanGraphs_Standings[[Abbreviation]:[2024 Projected Full Season RDif]], 5, FALSE)</f>
        <v>#N/A</v>
      </c>
      <c r="AA186" s="9" t="e">
        <f>VLOOKUP($B186, FanGraphs_Standings[[Abbreviation]:[2024 Projected Full Season W%]], 18, FALSE)</f>
        <v>#N/A</v>
      </c>
      <c r="AB186" s="9" t="e">
        <f>VLOOKUP($B186, 'Home Field Adv'!$A$2:$I$31, 9, FALSE)</f>
        <v>#N/A</v>
      </c>
      <c r="AC186" s="9" t="e">
        <f>VLOOKUP($C186, FanGraphs_Standings[[Abbreviation]:[2024 Year to Date G]], 2, FALSE)</f>
        <v>#N/A</v>
      </c>
      <c r="AD186" s="9" t="e">
        <f>VLOOKUP($E186, 'SP Per G'!$A$2:$D$1380, 3, FALSE)</f>
        <v>#N/A</v>
      </c>
      <c r="AE186" s="9" t="e">
        <f>VLOOKUP($E186, 'SP Per G'!$A$2:$D$1380, 4, FALSE)</f>
        <v>#N/A</v>
      </c>
      <c r="AF186" s="9" t="e">
        <f>VLOOKUP($E186, Individual_Pitching___Dashboard[], 18, FALSE)</f>
        <v>#N/A</v>
      </c>
      <c r="AG186" s="9" t="e">
        <f>VLOOKUP($E186, Individual_Pitching___Dashboard[], 20, FALSE)</f>
        <v>#N/A</v>
      </c>
      <c r="AH186" s="9" t="e">
        <f>VLOOKUP($E186, Individual_Pitching___Advanced[], 21,FALSE)</f>
        <v>#N/A</v>
      </c>
      <c r="AI186" s="9" t="e">
        <f>VLOOKUP($C186, 'Team Per G'!$A$2:$G$31, 7, FALSE)</f>
        <v>#N/A</v>
      </c>
      <c r="AJ186" s="9" t="e">
        <f>VLOOKUP($C186, 'FanGraphs - Team WAR Projected'!$B$2:$E$31, 3, FALSE)/162</f>
        <v>#N/A</v>
      </c>
      <c r="AK186" s="9" t="e">
        <f>VLOOKUP($C186, Team_Pitching___Advanced[[Team]:[xFIP]], 19,FALSE)</f>
        <v>#N/A</v>
      </c>
      <c r="AL186" s="9" t="e">
        <f>VLOOKUP($C186, Team_Pitching___Advanced[], 20, FALSE)</f>
        <v>#N/A</v>
      </c>
      <c r="AM186" s="9" t="e">
        <f>VLOOKUP($C186, Team_Batting___Dashboard[[Team]:[wOBA]], 16, FALSE)</f>
        <v>#N/A</v>
      </c>
      <c r="AN186" s="9" t="e">
        <f>VLOOKUP($C186, Team_Batting___Advanced[[Team]:[OPS]], 9, FALSE)</f>
        <v>#N/A</v>
      </c>
      <c r="AO186" s="9" t="e">
        <f>VLOOKUP($C186, Team_Batting___Advanced[], 19, FALSE)</f>
        <v>#N/A</v>
      </c>
      <c r="AP186" s="9" t="e">
        <f>VLOOKUP($C186, 'Team Per G'!$A$2:$G$31, 3, FALSE)</f>
        <v>#N/A</v>
      </c>
      <c r="AQ186" s="9" t="e">
        <f>VLOOKUP($C186, 'Team Per G'!$A$2:$G$31, 5, FALSE)</f>
        <v>#N/A</v>
      </c>
      <c r="AR186" s="9" t="e">
        <f>VLOOKUP($C186, 'Team Per G'!$A$2:$G$31, 4, FALSE)</f>
        <v>#N/A</v>
      </c>
      <c r="AS186" s="9" t="e">
        <f>VLOOKUP($C186, Team_Batting___Dashboard[], 22, FALSE)/$AC186</f>
        <v>#N/A</v>
      </c>
      <c r="AT186" s="9" t="e">
        <f>VLOOKUP($C186, 'FanGraphs - Team WAR Projected'!$B$2:$E$31, 4, FALSE)/162</f>
        <v>#N/A</v>
      </c>
      <c r="AU186" s="9" t="e">
        <f>VLOOKUP($C186, FanGraphs_Standings[[Abbreviation]:[2024 Year to Date RS/G]], 6, FALSE)/$AC186</f>
        <v>#N/A</v>
      </c>
      <c r="AV186" s="9" t="e">
        <f>VLOOKUP($C186, FanGraphs_Standings[[Abbreviation]:[2024 Projected Full Season RDif]], 19, FALSE)/162</f>
        <v>#N/A</v>
      </c>
      <c r="AW186" s="9" t="e">
        <f>VLOOKUP($C186, FanGraphs_Standings[[Abbreviation]:[2024 Projected Full Season RDif]], 5, FALSE)</f>
        <v>#N/A</v>
      </c>
      <c r="AX186" s="9" t="e">
        <f>VLOOKUP($C186, FanGraphs_Standings[[Abbreviation]:[2024 Projected Full Season W%]], 18, FALSE)</f>
        <v>#N/A</v>
      </c>
      <c r="AY186" s="9" t="e">
        <f>VLOOKUP($C186, 'Home Field Adv'!$A$2:$K$31, 11, FALSE)</f>
        <v>#N/A</v>
      </c>
      <c r="BB186" s="5" t="str">
        <f t="shared" si="7"/>
        <v/>
      </c>
      <c r="BC186" s="5" t="str">
        <f t="shared" si="8"/>
        <v/>
      </c>
      <c r="BD186" s="5" t="str">
        <f t="shared" si="9"/>
        <v/>
      </c>
    </row>
    <row r="187" spans="6:56" x14ac:dyDescent="0.45">
      <c r="F187" s="9" t="e">
        <f>VLOOKUP($B187, FanGraphs_Standings[[Abbreviation]:[2024 Year to Date G]], 2, FALSE)</f>
        <v>#N/A</v>
      </c>
      <c r="G187" s="9" t="e">
        <f>IF(ISERR(VLOOKUP($D187, 'SP Per G'!$A$2:$D$1380, 3, FALSE)), L187, VLOOKUP($D187, 'SP Per G'!$A$2:$D$1380, 3, FALSE))</f>
        <v>#N/A</v>
      </c>
      <c r="H187" s="9" t="e">
        <f>VLOOKUP($D187, 'SP Per G'!$A$2:$D$1380, 4, FALSE)</f>
        <v>#N/A</v>
      </c>
      <c r="I187" s="9" t="e">
        <f>VLOOKUP($D187, Individual_Pitching___Dashboard[], 18, FALSE)</f>
        <v>#N/A</v>
      </c>
      <c r="J187" s="9" t="e">
        <f>VLOOKUP($D187, Individual_Pitching___Dashboard[], 20, FALSE)</f>
        <v>#N/A</v>
      </c>
      <c r="K187" s="9" t="e">
        <f>VLOOKUP($D187, Individual_Pitching___Advanced[], 21,FALSE)</f>
        <v>#N/A</v>
      </c>
      <c r="L187" s="9" t="e">
        <f>VLOOKUP($B187, 'Team Per G'!$A$2:$G$31, 7, FALSE)</f>
        <v>#N/A</v>
      </c>
      <c r="M187" s="9" t="e">
        <f>VLOOKUP($B187, 'FanGraphs - Team WAR Projected'!$B$2:$E$31, 3, FALSE)/162</f>
        <v>#N/A</v>
      </c>
      <c r="N187" s="9" t="e">
        <f>VLOOKUP($B187, Team_Pitching___Advanced[[Team]:[xFIP]], 19,FALSE)</f>
        <v>#N/A</v>
      </c>
      <c r="O187" s="9" t="e">
        <f>VLOOKUP($B187, Team_Pitching___Advanced[], 20, FALSE)</f>
        <v>#N/A</v>
      </c>
      <c r="P187" s="9" t="e">
        <f>VLOOKUP($B187, Team_Batting___Dashboard[[Team]:[wOBA]], 16, FALSE)</f>
        <v>#N/A</v>
      </c>
      <c r="Q187" s="9" t="e">
        <f>VLOOKUP($B187, Team_Batting___Advanced[[Team]:[OPS]], 9, FALSE)</f>
        <v>#N/A</v>
      </c>
      <c r="R187" s="9" t="e">
        <f>VLOOKUP($B187, Team_Batting___Advanced[], 19, FALSE)</f>
        <v>#N/A</v>
      </c>
      <c r="S187" s="9" t="e">
        <f>VLOOKUP($B187, 'Team Per G'!$A$2:$G$31, 3, FALSE)</f>
        <v>#N/A</v>
      </c>
      <c r="T187" s="9" t="e">
        <f>VLOOKUP($B187, 'Team Per G'!$A$2:$G$31, 5, FALSE)</f>
        <v>#N/A</v>
      </c>
      <c r="U187" s="9" t="e">
        <f>VLOOKUP($B187, 'Team Per G'!$A$2:$G$31, 4, FALSE)</f>
        <v>#N/A</v>
      </c>
      <c r="V187" s="9" t="e">
        <f>VLOOKUP($B187, Team_Batting___Dashboard[], 22, FALSE)/$F187</f>
        <v>#N/A</v>
      </c>
      <c r="W187" s="9" t="e">
        <f>VLOOKUP($B187, 'FanGraphs - Team WAR Projected'!$B$2:$E$31, 4, FALSE)/162</f>
        <v>#N/A</v>
      </c>
      <c r="X187" s="9" t="e">
        <f>VLOOKUP($B187, FanGraphs_Standings[[Abbreviation]:[2024 Year to Date RS/G]], 6, FALSE)/$F187</f>
        <v>#N/A</v>
      </c>
      <c r="Y187" s="9" t="e">
        <f>VLOOKUP($B187, FanGraphs_Standings[[Abbreviation]:[2024 Projected Full Season RDif]], 19, FALSE)/162</f>
        <v>#N/A</v>
      </c>
      <c r="Z187" s="9" t="e">
        <f>VLOOKUP($B187, FanGraphs_Standings[[Abbreviation]:[2024 Projected Full Season RDif]], 5, FALSE)</f>
        <v>#N/A</v>
      </c>
      <c r="AA187" s="9" t="e">
        <f>VLOOKUP($B187, FanGraphs_Standings[[Abbreviation]:[2024 Projected Full Season W%]], 18, FALSE)</f>
        <v>#N/A</v>
      </c>
      <c r="AB187" s="9" t="e">
        <f>VLOOKUP($B187, 'Home Field Adv'!$A$2:$I$31, 9, FALSE)</f>
        <v>#N/A</v>
      </c>
      <c r="AC187" s="9" t="e">
        <f>VLOOKUP($C187, FanGraphs_Standings[[Abbreviation]:[2024 Year to Date G]], 2, FALSE)</f>
        <v>#N/A</v>
      </c>
      <c r="AD187" s="9" t="e">
        <f>VLOOKUP($E187, 'SP Per G'!$A$2:$D$1380, 3, FALSE)</f>
        <v>#N/A</v>
      </c>
      <c r="AE187" s="9" t="e">
        <f>VLOOKUP($E187, 'SP Per G'!$A$2:$D$1380, 4, FALSE)</f>
        <v>#N/A</v>
      </c>
      <c r="AF187" s="9" t="e">
        <f>VLOOKUP($E187, Individual_Pitching___Dashboard[], 18, FALSE)</f>
        <v>#N/A</v>
      </c>
      <c r="AG187" s="9" t="e">
        <f>VLOOKUP($E187, Individual_Pitching___Dashboard[], 20, FALSE)</f>
        <v>#N/A</v>
      </c>
      <c r="AH187" s="9" t="e">
        <f>VLOOKUP($E187, Individual_Pitching___Advanced[], 21,FALSE)</f>
        <v>#N/A</v>
      </c>
      <c r="AI187" s="9" t="e">
        <f>VLOOKUP($C187, 'Team Per G'!$A$2:$G$31, 7, FALSE)</f>
        <v>#N/A</v>
      </c>
      <c r="AJ187" s="9" t="e">
        <f>VLOOKUP($C187, 'FanGraphs - Team WAR Projected'!$B$2:$E$31, 3, FALSE)/162</f>
        <v>#N/A</v>
      </c>
      <c r="AK187" s="9" t="e">
        <f>VLOOKUP($C187, Team_Pitching___Advanced[[Team]:[xFIP]], 19,FALSE)</f>
        <v>#N/A</v>
      </c>
      <c r="AL187" s="9" t="e">
        <f>VLOOKUP($C187, Team_Pitching___Advanced[], 20, FALSE)</f>
        <v>#N/A</v>
      </c>
      <c r="AM187" s="9" t="e">
        <f>VLOOKUP($C187, Team_Batting___Dashboard[[Team]:[wOBA]], 16, FALSE)</f>
        <v>#N/A</v>
      </c>
      <c r="AN187" s="9" t="e">
        <f>VLOOKUP($C187, Team_Batting___Advanced[[Team]:[OPS]], 9, FALSE)</f>
        <v>#N/A</v>
      </c>
      <c r="AO187" s="9" t="e">
        <f>VLOOKUP($C187, Team_Batting___Advanced[], 19, FALSE)</f>
        <v>#N/A</v>
      </c>
      <c r="AP187" s="9" t="e">
        <f>VLOOKUP($C187, 'Team Per G'!$A$2:$G$31, 3, FALSE)</f>
        <v>#N/A</v>
      </c>
      <c r="AQ187" s="9" t="e">
        <f>VLOOKUP($C187, 'Team Per G'!$A$2:$G$31, 5, FALSE)</f>
        <v>#N/A</v>
      </c>
      <c r="AR187" s="9" t="e">
        <f>VLOOKUP($C187, 'Team Per G'!$A$2:$G$31, 4, FALSE)</f>
        <v>#N/A</v>
      </c>
      <c r="AS187" s="9" t="e">
        <f>VLOOKUP($C187, Team_Batting___Dashboard[], 22, FALSE)/$AC187</f>
        <v>#N/A</v>
      </c>
      <c r="AT187" s="9" t="e">
        <f>VLOOKUP($C187, 'FanGraphs - Team WAR Projected'!$B$2:$E$31, 4, FALSE)/162</f>
        <v>#N/A</v>
      </c>
      <c r="AU187" s="9" t="e">
        <f>VLOOKUP($C187, FanGraphs_Standings[[Abbreviation]:[2024 Year to Date RS/G]], 6, FALSE)/$AC187</f>
        <v>#N/A</v>
      </c>
      <c r="AV187" s="9" t="e">
        <f>VLOOKUP($C187, FanGraphs_Standings[[Abbreviation]:[2024 Projected Full Season RDif]], 19, FALSE)/162</f>
        <v>#N/A</v>
      </c>
      <c r="AW187" s="9" t="e">
        <f>VLOOKUP($C187, FanGraphs_Standings[[Abbreviation]:[2024 Projected Full Season RDif]], 5, FALSE)</f>
        <v>#N/A</v>
      </c>
      <c r="AX187" s="9" t="e">
        <f>VLOOKUP($C187, FanGraphs_Standings[[Abbreviation]:[2024 Projected Full Season W%]], 18, FALSE)</f>
        <v>#N/A</v>
      </c>
      <c r="AY187" s="9" t="e">
        <f>VLOOKUP($C187, 'Home Field Adv'!$A$2:$K$31, 11, FALSE)</f>
        <v>#N/A</v>
      </c>
      <c r="BB187" s="5" t="str">
        <f t="shared" si="7"/>
        <v/>
      </c>
      <c r="BC187" s="5" t="str">
        <f t="shared" si="8"/>
        <v/>
      </c>
      <c r="BD187" s="5" t="str">
        <f t="shared" si="9"/>
        <v/>
      </c>
    </row>
    <row r="188" spans="6:56" x14ac:dyDescent="0.45">
      <c r="F188" s="9" t="e">
        <f>VLOOKUP($B188, FanGraphs_Standings[[Abbreviation]:[2024 Year to Date G]], 2, FALSE)</f>
        <v>#N/A</v>
      </c>
      <c r="G188" s="9" t="e">
        <f>IF(ISERR(VLOOKUP($D188, 'SP Per G'!$A$2:$D$1380, 3, FALSE)), L188, VLOOKUP($D188, 'SP Per G'!$A$2:$D$1380, 3, FALSE))</f>
        <v>#N/A</v>
      </c>
      <c r="H188" s="9" t="e">
        <f>VLOOKUP($D188, 'SP Per G'!$A$2:$D$1380, 4, FALSE)</f>
        <v>#N/A</v>
      </c>
      <c r="I188" s="9" t="e">
        <f>VLOOKUP($D188, Individual_Pitching___Dashboard[], 18, FALSE)</f>
        <v>#N/A</v>
      </c>
      <c r="J188" s="9" t="e">
        <f>VLOOKUP($D188, Individual_Pitching___Dashboard[], 20, FALSE)</f>
        <v>#N/A</v>
      </c>
      <c r="K188" s="9" t="e">
        <f>VLOOKUP($D188, Individual_Pitching___Advanced[], 21,FALSE)</f>
        <v>#N/A</v>
      </c>
      <c r="L188" s="9" t="e">
        <f>VLOOKUP($B188, 'Team Per G'!$A$2:$G$31, 7, FALSE)</f>
        <v>#N/A</v>
      </c>
      <c r="M188" s="9" t="e">
        <f>VLOOKUP($B188, 'FanGraphs - Team WAR Projected'!$B$2:$E$31, 3, FALSE)/162</f>
        <v>#N/A</v>
      </c>
      <c r="N188" s="9" t="e">
        <f>VLOOKUP($B188, Team_Pitching___Advanced[[Team]:[xFIP]], 19,FALSE)</f>
        <v>#N/A</v>
      </c>
      <c r="O188" s="9" t="e">
        <f>VLOOKUP($B188, Team_Pitching___Advanced[], 20, FALSE)</f>
        <v>#N/A</v>
      </c>
      <c r="P188" s="9" t="e">
        <f>VLOOKUP($B188, Team_Batting___Dashboard[[Team]:[wOBA]], 16, FALSE)</f>
        <v>#N/A</v>
      </c>
      <c r="Q188" s="9" t="e">
        <f>VLOOKUP($B188, Team_Batting___Advanced[[Team]:[OPS]], 9, FALSE)</f>
        <v>#N/A</v>
      </c>
      <c r="R188" s="9" t="e">
        <f>VLOOKUP($B188, Team_Batting___Advanced[], 19, FALSE)</f>
        <v>#N/A</v>
      </c>
      <c r="S188" s="9" t="e">
        <f>VLOOKUP($B188, 'Team Per G'!$A$2:$G$31, 3, FALSE)</f>
        <v>#N/A</v>
      </c>
      <c r="T188" s="9" t="e">
        <f>VLOOKUP($B188, 'Team Per G'!$A$2:$G$31, 5, FALSE)</f>
        <v>#N/A</v>
      </c>
      <c r="U188" s="9" t="e">
        <f>VLOOKUP($B188, 'Team Per G'!$A$2:$G$31, 4, FALSE)</f>
        <v>#N/A</v>
      </c>
      <c r="V188" s="9" t="e">
        <f>VLOOKUP($B188, Team_Batting___Dashboard[], 22, FALSE)/$F188</f>
        <v>#N/A</v>
      </c>
      <c r="W188" s="9" t="e">
        <f>VLOOKUP($B188, 'FanGraphs - Team WAR Projected'!$B$2:$E$31, 4, FALSE)/162</f>
        <v>#N/A</v>
      </c>
      <c r="X188" s="9" t="e">
        <f>VLOOKUP($B188, FanGraphs_Standings[[Abbreviation]:[2024 Year to Date RS/G]], 6, FALSE)/$F188</f>
        <v>#N/A</v>
      </c>
      <c r="Y188" s="9" t="e">
        <f>VLOOKUP($B188, FanGraphs_Standings[[Abbreviation]:[2024 Projected Full Season RDif]], 19, FALSE)/162</f>
        <v>#N/A</v>
      </c>
      <c r="Z188" s="9" t="e">
        <f>VLOOKUP($B188, FanGraphs_Standings[[Abbreviation]:[2024 Projected Full Season RDif]], 5, FALSE)</f>
        <v>#N/A</v>
      </c>
      <c r="AA188" s="9" t="e">
        <f>VLOOKUP($B188, FanGraphs_Standings[[Abbreviation]:[2024 Projected Full Season W%]], 18, FALSE)</f>
        <v>#N/A</v>
      </c>
      <c r="AB188" s="9" t="e">
        <f>VLOOKUP($B188, 'Home Field Adv'!$A$2:$I$31, 9, FALSE)</f>
        <v>#N/A</v>
      </c>
      <c r="AC188" s="9" t="e">
        <f>VLOOKUP($C188, FanGraphs_Standings[[Abbreviation]:[2024 Year to Date G]], 2, FALSE)</f>
        <v>#N/A</v>
      </c>
      <c r="AD188" s="9" t="e">
        <f>VLOOKUP($E188, 'SP Per G'!$A$2:$D$1380, 3, FALSE)</f>
        <v>#N/A</v>
      </c>
      <c r="AE188" s="9" t="e">
        <f>VLOOKUP($E188, 'SP Per G'!$A$2:$D$1380, 4, FALSE)</f>
        <v>#N/A</v>
      </c>
      <c r="AF188" s="9" t="e">
        <f>VLOOKUP($E188, Individual_Pitching___Dashboard[], 18, FALSE)</f>
        <v>#N/A</v>
      </c>
      <c r="AG188" s="9" t="e">
        <f>VLOOKUP($E188, Individual_Pitching___Dashboard[], 20, FALSE)</f>
        <v>#N/A</v>
      </c>
      <c r="AH188" s="9" t="e">
        <f>VLOOKUP($E188, Individual_Pitching___Advanced[], 21,FALSE)</f>
        <v>#N/A</v>
      </c>
      <c r="AI188" s="9" t="e">
        <f>VLOOKUP($C188, 'Team Per G'!$A$2:$G$31, 7, FALSE)</f>
        <v>#N/A</v>
      </c>
      <c r="AJ188" s="9" t="e">
        <f>VLOOKUP($C188, 'FanGraphs - Team WAR Projected'!$B$2:$E$31, 3, FALSE)/162</f>
        <v>#N/A</v>
      </c>
      <c r="AK188" s="9" t="e">
        <f>VLOOKUP($C188, Team_Pitching___Advanced[[Team]:[xFIP]], 19,FALSE)</f>
        <v>#N/A</v>
      </c>
      <c r="AL188" s="9" t="e">
        <f>VLOOKUP($C188, Team_Pitching___Advanced[], 20, FALSE)</f>
        <v>#N/A</v>
      </c>
      <c r="AM188" s="9" t="e">
        <f>VLOOKUP($C188, Team_Batting___Dashboard[[Team]:[wOBA]], 16, FALSE)</f>
        <v>#N/A</v>
      </c>
      <c r="AN188" s="9" t="e">
        <f>VLOOKUP($C188, Team_Batting___Advanced[[Team]:[OPS]], 9, FALSE)</f>
        <v>#N/A</v>
      </c>
      <c r="AO188" s="9" t="e">
        <f>VLOOKUP($C188, Team_Batting___Advanced[], 19, FALSE)</f>
        <v>#N/A</v>
      </c>
      <c r="AP188" s="9" t="e">
        <f>VLOOKUP($C188, 'Team Per G'!$A$2:$G$31, 3, FALSE)</f>
        <v>#N/A</v>
      </c>
      <c r="AQ188" s="9" t="e">
        <f>VLOOKUP($C188, 'Team Per G'!$A$2:$G$31, 5, FALSE)</f>
        <v>#N/A</v>
      </c>
      <c r="AR188" s="9" t="e">
        <f>VLOOKUP($C188, 'Team Per G'!$A$2:$G$31, 4, FALSE)</f>
        <v>#N/A</v>
      </c>
      <c r="AS188" s="9" t="e">
        <f>VLOOKUP($C188, Team_Batting___Dashboard[], 22, FALSE)/$AC188</f>
        <v>#N/A</v>
      </c>
      <c r="AT188" s="9" t="e">
        <f>VLOOKUP($C188, 'FanGraphs - Team WAR Projected'!$B$2:$E$31, 4, FALSE)/162</f>
        <v>#N/A</v>
      </c>
      <c r="AU188" s="9" t="e">
        <f>VLOOKUP($C188, FanGraphs_Standings[[Abbreviation]:[2024 Year to Date RS/G]], 6, FALSE)/$AC188</f>
        <v>#N/A</v>
      </c>
      <c r="AV188" s="9" t="e">
        <f>VLOOKUP($C188, FanGraphs_Standings[[Abbreviation]:[2024 Projected Full Season RDif]], 19, FALSE)/162</f>
        <v>#N/A</v>
      </c>
      <c r="AW188" s="9" t="e">
        <f>VLOOKUP($C188, FanGraphs_Standings[[Abbreviation]:[2024 Projected Full Season RDif]], 5, FALSE)</f>
        <v>#N/A</v>
      </c>
      <c r="AX188" s="9" t="e">
        <f>VLOOKUP($C188, FanGraphs_Standings[[Abbreviation]:[2024 Projected Full Season W%]], 18, FALSE)</f>
        <v>#N/A</v>
      </c>
      <c r="AY188" s="9" t="e">
        <f>VLOOKUP($C188, 'Home Field Adv'!$A$2:$K$31, 11, FALSE)</f>
        <v>#N/A</v>
      </c>
      <c r="BB188" s="5" t="str">
        <f t="shared" si="7"/>
        <v/>
      </c>
      <c r="BC188" s="5" t="str">
        <f t="shared" si="8"/>
        <v/>
      </c>
      <c r="BD188" s="5" t="str">
        <f t="shared" si="9"/>
        <v/>
      </c>
    </row>
    <row r="189" spans="6:56" x14ac:dyDescent="0.45">
      <c r="F189" s="9" t="e">
        <f>VLOOKUP($B189, FanGraphs_Standings[[Abbreviation]:[2024 Year to Date G]], 2, FALSE)</f>
        <v>#N/A</v>
      </c>
      <c r="G189" s="9" t="e">
        <f>IF(ISERR(VLOOKUP($D189, 'SP Per G'!$A$2:$D$1380, 3, FALSE)), L189, VLOOKUP($D189, 'SP Per G'!$A$2:$D$1380, 3, FALSE))</f>
        <v>#N/A</v>
      </c>
      <c r="H189" s="9" t="e">
        <f>VLOOKUP($D189, 'SP Per G'!$A$2:$D$1380, 4, FALSE)</f>
        <v>#N/A</v>
      </c>
      <c r="I189" s="9" t="e">
        <f>VLOOKUP($D189, Individual_Pitching___Dashboard[], 18, FALSE)</f>
        <v>#N/A</v>
      </c>
      <c r="J189" s="9" t="e">
        <f>VLOOKUP($D189, Individual_Pitching___Dashboard[], 20, FALSE)</f>
        <v>#N/A</v>
      </c>
      <c r="K189" s="9" t="e">
        <f>VLOOKUP($D189, Individual_Pitching___Advanced[], 21,FALSE)</f>
        <v>#N/A</v>
      </c>
      <c r="L189" s="9" t="e">
        <f>VLOOKUP($B189, 'Team Per G'!$A$2:$G$31, 7, FALSE)</f>
        <v>#N/A</v>
      </c>
      <c r="M189" s="9" t="e">
        <f>VLOOKUP($B189, 'FanGraphs - Team WAR Projected'!$B$2:$E$31, 3, FALSE)/162</f>
        <v>#N/A</v>
      </c>
      <c r="N189" s="9" t="e">
        <f>VLOOKUP($B189, Team_Pitching___Advanced[[Team]:[xFIP]], 19,FALSE)</f>
        <v>#N/A</v>
      </c>
      <c r="O189" s="9" t="e">
        <f>VLOOKUP($B189, Team_Pitching___Advanced[], 20, FALSE)</f>
        <v>#N/A</v>
      </c>
      <c r="P189" s="9" t="e">
        <f>VLOOKUP($B189, Team_Batting___Dashboard[[Team]:[wOBA]], 16, FALSE)</f>
        <v>#N/A</v>
      </c>
      <c r="Q189" s="9" t="e">
        <f>VLOOKUP($B189, Team_Batting___Advanced[[Team]:[OPS]], 9, FALSE)</f>
        <v>#N/A</v>
      </c>
      <c r="R189" s="9" t="e">
        <f>VLOOKUP($B189, Team_Batting___Advanced[], 19, FALSE)</f>
        <v>#N/A</v>
      </c>
      <c r="S189" s="9" t="e">
        <f>VLOOKUP($B189, 'Team Per G'!$A$2:$G$31, 3, FALSE)</f>
        <v>#N/A</v>
      </c>
      <c r="T189" s="9" t="e">
        <f>VLOOKUP($B189, 'Team Per G'!$A$2:$G$31, 5, FALSE)</f>
        <v>#N/A</v>
      </c>
      <c r="U189" s="9" t="e">
        <f>VLOOKUP($B189, 'Team Per G'!$A$2:$G$31, 4, FALSE)</f>
        <v>#N/A</v>
      </c>
      <c r="V189" s="9" t="e">
        <f>VLOOKUP($B189, Team_Batting___Dashboard[], 22, FALSE)/$F189</f>
        <v>#N/A</v>
      </c>
      <c r="W189" s="9" t="e">
        <f>VLOOKUP($B189, 'FanGraphs - Team WAR Projected'!$B$2:$E$31, 4, FALSE)/162</f>
        <v>#N/A</v>
      </c>
      <c r="X189" s="9" t="e">
        <f>VLOOKUP($B189, FanGraphs_Standings[[Abbreviation]:[2024 Year to Date RS/G]], 6, FALSE)/$F189</f>
        <v>#N/A</v>
      </c>
      <c r="Y189" s="9" t="e">
        <f>VLOOKUP($B189, FanGraphs_Standings[[Abbreviation]:[2024 Projected Full Season RDif]], 19, FALSE)/162</f>
        <v>#N/A</v>
      </c>
      <c r="Z189" s="9" t="e">
        <f>VLOOKUP($B189, FanGraphs_Standings[[Abbreviation]:[2024 Projected Full Season RDif]], 5, FALSE)</f>
        <v>#N/A</v>
      </c>
      <c r="AA189" s="9" t="e">
        <f>VLOOKUP($B189, FanGraphs_Standings[[Abbreviation]:[2024 Projected Full Season W%]], 18, FALSE)</f>
        <v>#N/A</v>
      </c>
      <c r="AB189" s="9" t="e">
        <f>VLOOKUP($B189, 'Home Field Adv'!$A$2:$I$31, 9, FALSE)</f>
        <v>#N/A</v>
      </c>
      <c r="AC189" s="9" t="e">
        <f>VLOOKUP($C189, FanGraphs_Standings[[Abbreviation]:[2024 Year to Date G]], 2, FALSE)</f>
        <v>#N/A</v>
      </c>
      <c r="AD189" s="9" t="e">
        <f>VLOOKUP($E189, 'SP Per G'!$A$2:$D$1380, 3, FALSE)</f>
        <v>#N/A</v>
      </c>
      <c r="AE189" s="9" t="e">
        <f>VLOOKUP($E189, 'SP Per G'!$A$2:$D$1380, 4, FALSE)</f>
        <v>#N/A</v>
      </c>
      <c r="AF189" s="9" t="e">
        <f>VLOOKUP($E189, Individual_Pitching___Dashboard[], 18, FALSE)</f>
        <v>#N/A</v>
      </c>
      <c r="AG189" s="9" t="e">
        <f>VLOOKUP($E189, Individual_Pitching___Dashboard[], 20, FALSE)</f>
        <v>#N/A</v>
      </c>
      <c r="AH189" s="9" t="e">
        <f>VLOOKUP($E189, Individual_Pitching___Advanced[], 21,FALSE)</f>
        <v>#N/A</v>
      </c>
      <c r="AI189" s="9" t="e">
        <f>VLOOKUP($C189, 'Team Per G'!$A$2:$G$31, 7, FALSE)</f>
        <v>#N/A</v>
      </c>
      <c r="AJ189" s="9" t="e">
        <f>VLOOKUP($C189, 'FanGraphs - Team WAR Projected'!$B$2:$E$31, 3, FALSE)/162</f>
        <v>#N/A</v>
      </c>
      <c r="AK189" s="9" t="e">
        <f>VLOOKUP($C189, Team_Pitching___Advanced[[Team]:[xFIP]], 19,FALSE)</f>
        <v>#N/A</v>
      </c>
      <c r="AL189" s="9" t="e">
        <f>VLOOKUP($C189, Team_Pitching___Advanced[], 20, FALSE)</f>
        <v>#N/A</v>
      </c>
      <c r="AM189" s="9" t="e">
        <f>VLOOKUP($C189, Team_Batting___Dashboard[[Team]:[wOBA]], 16, FALSE)</f>
        <v>#N/A</v>
      </c>
      <c r="AN189" s="9" t="e">
        <f>VLOOKUP($C189, Team_Batting___Advanced[[Team]:[OPS]], 9, FALSE)</f>
        <v>#N/A</v>
      </c>
      <c r="AO189" s="9" t="e">
        <f>VLOOKUP($C189, Team_Batting___Advanced[], 19, FALSE)</f>
        <v>#N/A</v>
      </c>
      <c r="AP189" s="9" t="e">
        <f>VLOOKUP($C189, 'Team Per G'!$A$2:$G$31, 3, FALSE)</f>
        <v>#N/A</v>
      </c>
      <c r="AQ189" s="9" t="e">
        <f>VLOOKUP($C189, 'Team Per G'!$A$2:$G$31, 5, FALSE)</f>
        <v>#N/A</v>
      </c>
      <c r="AR189" s="9" t="e">
        <f>VLOOKUP($C189, 'Team Per G'!$A$2:$G$31, 4, FALSE)</f>
        <v>#N/A</v>
      </c>
      <c r="AS189" s="9" t="e">
        <f>VLOOKUP($C189, Team_Batting___Dashboard[], 22, FALSE)/$AC189</f>
        <v>#N/A</v>
      </c>
      <c r="AT189" s="9" t="e">
        <f>VLOOKUP($C189, 'FanGraphs - Team WAR Projected'!$B$2:$E$31, 4, FALSE)/162</f>
        <v>#N/A</v>
      </c>
      <c r="AU189" s="9" t="e">
        <f>VLOOKUP($C189, FanGraphs_Standings[[Abbreviation]:[2024 Year to Date RS/G]], 6, FALSE)/$AC189</f>
        <v>#N/A</v>
      </c>
      <c r="AV189" s="9" t="e">
        <f>VLOOKUP($C189, FanGraphs_Standings[[Abbreviation]:[2024 Projected Full Season RDif]], 19, FALSE)/162</f>
        <v>#N/A</v>
      </c>
      <c r="AW189" s="9" t="e">
        <f>VLOOKUP($C189, FanGraphs_Standings[[Abbreviation]:[2024 Projected Full Season RDif]], 5, FALSE)</f>
        <v>#N/A</v>
      </c>
      <c r="AX189" s="9" t="e">
        <f>VLOOKUP($C189, FanGraphs_Standings[[Abbreviation]:[2024 Projected Full Season W%]], 18, FALSE)</f>
        <v>#N/A</v>
      </c>
      <c r="AY189" s="9" t="e">
        <f>VLOOKUP($C189, 'Home Field Adv'!$A$2:$K$31, 11, FALSE)</f>
        <v>#N/A</v>
      </c>
      <c r="BB189" s="5" t="str">
        <f t="shared" si="7"/>
        <v/>
      </c>
      <c r="BC189" s="5" t="str">
        <f t="shared" si="8"/>
        <v/>
      </c>
      <c r="BD189" s="5" t="str">
        <f t="shared" si="9"/>
        <v/>
      </c>
    </row>
    <row r="190" spans="6:56" x14ac:dyDescent="0.45">
      <c r="F190" s="9" t="e">
        <f>VLOOKUP($B190, FanGraphs_Standings[[Abbreviation]:[2024 Year to Date G]], 2, FALSE)</f>
        <v>#N/A</v>
      </c>
      <c r="G190" s="9" t="e">
        <f>IF(ISERR(VLOOKUP($D190, 'SP Per G'!$A$2:$D$1380, 3, FALSE)), L190, VLOOKUP($D190, 'SP Per G'!$A$2:$D$1380, 3, FALSE))</f>
        <v>#N/A</v>
      </c>
      <c r="H190" s="9" t="e">
        <f>VLOOKUP($D190, 'SP Per G'!$A$2:$D$1380, 4, FALSE)</f>
        <v>#N/A</v>
      </c>
      <c r="I190" s="9" t="e">
        <f>VLOOKUP($D190, Individual_Pitching___Dashboard[], 18, FALSE)</f>
        <v>#N/A</v>
      </c>
      <c r="J190" s="9" t="e">
        <f>VLOOKUP($D190, Individual_Pitching___Dashboard[], 20, FALSE)</f>
        <v>#N/A</v>
      </c>
      <c r="K190" s="9" t="e">
        <f>VLOOKUP($D190, Individual_Pitching___Advanced[], 21,FALSE)</f>
        <v>#N/A</v>
      </c>
      <c r="L190" s="9" t="e">
        <f>VLOOKUP($B190, 'Team Per G'!$A$2:$G$31, 7, FALSE)</f>
        <v>#N/A</v>
      </c>
      <c r="M190" s="9" t="e">
        <f>VLOOKUP($B190, 'FanGraphs - Team WAR Projected'!$B$2:$E$31, 3, FALSE)/162</f>
        <v>#N/A</v>
      </c>
      <c r="N190" s="9" t="e">
        <f>VLOOKUP($B190, Team_Pitching___Advanced[[Team]:[xFIP]], 19,FALSE)</f>
        <v>#N/A</v>
      </c>
      <c r="O190" s="9" t="e">
        <f>VLOOKUP($B190, Team_Pitching___Advanced[], 20, FALSE)</f>
        <v>#N/A</v>
      </c>
      <c r="P190" s="9" t="e">
        <f>VLOOKUP($B190, Team_Batting___Dashboard[[Team]:[wOBA]], 16, FALSE)</f>
        <v>#N/A</v>
      </c>
      <c r="Q190" s="9" t="e">
        <f>VLOOKUP($B190, Team_Batting___Advanced[[Team]:[OPS]], 9, FALSE)</f>
        <v>#N/A</v>
      </c>
      <c r="R190" s="9" t="e">
        <f>VLOOKUP($B190, Team_Batting___Advanced[], 19, FALSE)</f>
        <v>#N/A</v>
      </c>
      <c r="S190" s="9" t="e">
        <f>VLOOKUP($B190, 'Team Per G'!$A$2:$G$31, 3, FALSE)</f>
        <v>#N/A</v>
      </c>
      <c r="T190" s="9" t="e">
        <f>VLOOKUP($B190, 'Team Per G'!$A$2:$G$31, 5, FALSE)</f>
        <v>#N/A</v>
      </c>
      <c r="U190" s="9" t="e">
        <f>VLOOKUP($B190, 'Team Per G'!$A$2:$G$31, 4, FALSE)</f>
        <v>#N/A</v>
      </c>
      <c r="V190" s="9" t="e">
        <f>VLOOKUP($B190, Team_Batting___Dashboard[], 22, FALSE)/$F190</f>
        <v>#N/A</v>
      </c>
      <c r="W190" s="9" t="e">
        <f>VLOOKUP($B190, 'FanGraphs - Team WAR Projected'!$B$2:$E$31, 4, FALSE)/162</f>
        <v>#N/A</v>
      </c>
      <c r="X190" s="9" t="e">
        <f>VLOOKUP($B190, FanGraphs_Standings[[Abbreviation]:[2024 Year to Date RS/G]], 6, FALSE)/$F190</f>
        <v>#N/A</v>
      </c>
      <c r="Y190" s="9" t="e">
        <f>VLOOKUP($B190, FanGraphs_Standings[[Abbreviation]:[2024 Projected Full Season RDif]], 19, FALSE)/162</f>
        <v>#N/A</v>
      </c>
      <c r="Z190" s="9" t="e">
        <f>VLOOKUP($B190, FanGraphs_Standings[[Abbreviation]:[2024 Projected Full Season RDif]], 5, FALSE)</f>
        <v>#N/A</v>
      </c>
      <c r="AA190" s="9" t="e">
        <f>VLOOKUP($B190, FanGraphs_Standings[[Abbreviation]:[2024 Projected Full Season W%]], 18, FALSE)</f>
        <v>#N/A</v>
      </c>
      <c r="AB190" s="9" t="e">
        <f>VLOOKUP($B190, 'Home Field Adv'!$A$2:$I$31, 9, FALSE)</f>
        <v>#N/A</v>
      </c>
      <c r="AC190" s="9" t="e">
        <f>VLOOKUP($C190, FanGraphs_Standings[[Abbreviation]:[2024 Year to Date G]], 2, FALSE)</f>
        <v>#N/A</v>
      </c>
      <c r="AD190" s="9" t="e">
        <f>VLOOKUP($E190, 'SP Per G'!$A$2:$D$1380, 3, FALSE)</f>
        <v>#N/A</v>
      </c>
      <c r="AE190" s="9" t="e">
        <f>VLOOKUP($E190, 'SP Per G'!$A$2:$D$1380, 4, FALSE)</f>
        <v>#N/A</v>
      </c>
      <c r="AF190" s="9" t="e">
        <f>VLOOKUP($E190, Individual_Pitching___Dashboard[], 18, FALSE)</f>
        <v>#N/A</v>
      </c>
      <c r="AG190" s="9" t="e">
        <f>VLOOKUP($E190, Individual_Pitching___Dashboard[], 20, FALSE)</f>
        <v>#N/A</v>
      </c>
      <c r="AH190" s="9" t="e">
        <f>VLOOKUP($E190, Individual_Pitching___Advanced[], 21,FALSE)</f>
        <v>#N/A</v>
      </c>
      <c r="AI190" s="9" t="e">
        <f>VLOOKUP($C190, 'Team Per G'!$A$2:$G$31, 7, FALSE)</f>
        <v>#N/A</v>
      </c>
      <c r="AJ190" s="9" t="e">
        <f>VLOOKUP($C190, 'FanGraphs - Team WAR Projected'!$B$2:$E$31, 3, FALSE)/162</f>
        <v>#N/A</v>
      </c>
      <c r="AK190" s="9" t="e">
        <f>VLOOKUP($C190, Team_Pitching___Advanced[[Team]:[xFIP]], 19,FALSE)</f>
        <v>#N/A</v>
      </c>
      <c r="AL190" s="9" t="e">
        <f>VLOOKUP($C190, Team_Pitching___Advanced[], 20, FALSE)</f>
        <v>#N/A</v>
      </c>
      <c r="AM190" s="9" t="e">
        <f>VLOOKUP($C190, Team_Batting___Dashboard[[Team]:[wOBA]], 16, FALSE)</f>
        <v>#N/A</v>
      </c>
      <c r="AN190" s="9" t="e">
        <f>VLOOKUP($C190, Team_Batting___Advanced[[Team]:[OPS]], 9, FALSE)</f>
        <v>#N/A</v>
      </c>
      <c r="AO190" s="9" t="e">
        <f>VLOOKUP($C190, Team_Batting___Advanced[], 19, FALSE)</f>
        <v>#N/A</v>
      </c>
      <c r="AP190" s="9" t="e">
        <f>VLOOKUP($C190, 'Team Per G'!$A$2:$G$31, 3, FALSE)</f>
        <v>#N/A</v>
      </c>
      <c r="AQ190" s="9" t="e">
        <f>VLOOKUP($C190, 'Team Per G'!$A$2:$G$31, 5, FALSE)</f>
        <v>#N/A</v>
      </c>
      <c r="AR190" s="9" t="e">
        <f>VLOOKUP($C190, 'Team Per G'!$A$2:$G$31, 4, FALSE)</f>
        <v>#N/A</v>
      </c>
      <c r="AS190" s="9" t="e">
        <f>VLOOKUP($C190, Team_Batting___Dashboard[], 22, FALSE)/$AC190</f>
        <v>#N/A</v>
      </c>
      <c r="AT190" s="9" t="e">
        <f>VLOOKUP($C190, 'FanGraphs - Team WAR Projected'!$B$2:$E$31, 4, FALSE)/162</f>
        <v>#N/A</v>
      </c>
      <c r="AU190" s="9" t="e">
        <f>VLOOKUP($C190, FanGraphs_Standings[[Abbreviation]:[2024 Year to Date RS/G]], 6, FALSE)/$AC190</f>
        <v>#N/A</v>
      </c>
      <c r="AV190" s="9" t="e">
        <f>VLOOKUP($C190, FanGraphs_Standings[[Abbreviation]:[2024 Projected Full Season RDif]], 19, FALSE)/162</f>
        <v>#N/A</v>
      </c>
      <c r="AW190" s="9" t="e">
        <f>VLOOKUP($C190, FanGraphs_Standings[[Abbreviation]:[2024 Projected Full Season RDif]], 5, FALSE)</f>
        <v>#N/A</v>
      </c>
      <c r="AX190" s="9" t="e">
        <f>VLOOKUP($C190, FanGraphs_Standings[[Abbreviation]:[2024 Projected Full Season W%]], 18, FALSE)</f>
        <v>#N/A</v>
      </c>
      <c r="AY190" s="9" t="e">
        <f>VLOOKUP($C190, 'Home Field Adv'!$A$2:$K$31, 11, FALSE)</f>
        <v>#N/A</v>
      </c>
      <c r="BB190" s="5" t="str">
        <f t="shared" si="7"/>
        <v/>
      </c>
      <c r="BC190" s="5" t="str">
        <f t="shared" si="8"/>
        <v/>
      </c>
      <c r="BD190" s="5" t="str">
        <f t="shared" si="9"/>
        <v/>
      </c>
    </row>
    <row r="191" spans="6:56" x14ac:dyDescent="0.45">
      <c r="F191" s="9" t="e">
        <f>VLOOKUP($B191, FanGraphs_Standings[[Abbreviation]:[2024 Year to Date G]], 2, FALSE)</f>
        <v>#N/A</v>
      </c>
      <c r="G191" s="9" t="e">
        <f>IF(ISERR(VLOOKUP($D191, 'SP Per G'!$A$2:$D$1380, 3, FALSE)), L191, VLOOKUP($D191, 'SP Per G'!$A$2:$D$1380, 3, FALSE))</f>
        <v>#N/A</v>
      </c>
      <c r="H191" s="9" t="e">
        <f>VLOOKUP($D191, 'SP Per G'!$A$2:$D$1380, 4, FALSE)</f>
        <v>#N/A</v>
      </c>
      <c r="I191" s="9" t="e">
        <f>VLOOKUP($D191, Individual_Pitching___Dashboard[], 18, FALSE)</f>
        <v>#N/A</v>
      </c>
      <c r="J191" s="9" t="e">
        <f>VLOOKUP($D191, Individual_Pitching___Dashboard[], 20, FALSE)</f>
        <v>#N/A</v>
      </c>
      <c r="K191" s="9" t="e">
        <f>VLOOKUP($D191, Individual_Pitching___Advanced[], 21,FALSE)</f>
        <v>#N/A</v>
      </c>
      <c r="L191" s="9" t="e">
        <f>VLOOKUP($B191, 'Team Per G'!$A$2:$G$31, 7, FALSE)</f>
        <v>#N/A</v>
      </c>
      <c r="M191" s="9" t="e">
        <f>VLOOKUP($B191, 'FanGraphs - Team WAR Projected'!$B$2:$E$31, 3, FALSE)/162</f>
        <v>#N/A</v>
      </c>
      <c r="N191" s="9" t="e">
        <f>VLOOKUP($B191, Team_Pitching___Advanced[[Team]:[xFIP]], 19,FALSE)</f>
        <v>#N/A</v>
      </c>
      <c r="O191" s="9" t="e">
        <f>VLOOKUP($B191, Team_Pitching___Advanced[], 20, FALSE)</f>
        <v>#N/A</v>
      </c>
      <c r="P191" s="9" t="e">
        <f>VLOOKUP($B191, Team_Batting___Dashboard[[Team]:[wOBA]], 16, FALSE)</f>
        <v>#N/A</v>
      </c>
      <c r="Q191" s="9" t="e">
        <f>VLOOKUP($B191, Team_Batting___Advanced[[Team]:[OPS]], 9, FALSE)</f>
        <v>#N/A</v>
      </c>
      <c r="R191" s="9" t="e">
        <f>VLOOKUP($B191, Team_Batting___Advanced[], 19, FALSE)</f>
        <v>#N/A</v>
      </c>
      <c r="S191" s="9" t="e">
        <f>VLOOKUP($B191, 'Team Per G'!$A$2:$G$31, 3, FALSE)</f>
        <v>#N/A</v>
      </c>
      <c r="T191" s="9" t="e">
        <f>VLOOKUP($B191, 'Team Per G'!$A$2:$G$31, 5, FALSE)</f>
        <v>#N/A</v>
      </c>
      <c r="U191" s="9" t="e">
        <f>VLOOKUP($B191, 'Team Per G'!$A$2:$G$31, 4, FALSE)</f>
        <v>#N/A</v>
      </c>
      <c r="V191" s="9" t="e">
        <f>VLOOKUP($B191, Team_Batting___Dashboard[], 22, FALSE)/$F191</f>
        <v>#N/A</v>
      </c>
      <c r="W191" s="9" t="e">
        <f>VLOOKUP($B191, 'FanGraphs - Team WAR Projected'!$B$2:$E$31, 4, FALSE)/162</f>
        <v>#N/A</v>
      </c>
      <c r="X191" s="9" t="e">
        <f>VLOOKUP($B191, FanGraphs_Standings[[Abbreviation]:[2024 Year to Date RS/G]], 6, FALSE)/$F191</f>
        <v>#N/A</v>
      </c>
      <c r="Y191" s="9" t="e">
        <f>VLOOKUP($B191, FanGraphs_Standings[[Abbreviation]:[2024 Projected Full Season RDif]], 19, FALSE)/162</f>
        <v>#N/A</v>
      </c>
      <c r="Z191" s="9" t="e">
        <f>VLOOKUP($B191, FanGraphs_Standings[[Abbreviation]:[2024 Projected Full Season RDif]], 5, FALSE)</f>
        <v>#N/A</v>
      </c>
      <c r="AA191" s="9" t="e">
        <f>VLOOKUP($B191, FanGraphs_Standings[[Abbreviation]:[2024 Projected Full Season W%]], 18, FALSE)</f>
        <v>#N/A</v>
      </c>
      <c r="AB191" s="9" t="e">
        <f>VLOOKUP($B191, 'Home Field Adv'!$A$2:$I$31, 9, FALSE)</f>
        <v>#N/A</v>
      </c>
      <c r="AC191" s="9" t="e">
        <f>VLOOKUP($C191, FanGraphs_Standings[[Abbreviation]:[2024 Year to Date G]], 2, FALSE)</f>
        <v>#N/A</v>
      </c>
      <c r="AD191" s="9" t="e">
        <f>VLOOKUP($E191, 'SP Per G'!$A$2:$D$1380, 3, FALSE)</f>
        <v>#N/A</v>
      </c>
      <c r="AE191" s="9" t="e">
        <f>VLOOKUP($E191, 'SP Per G'!$A$2:$D$1380, 4, FALSE)</f>
        <v>#N/A</v>
      </c>
      <c r="AF191" s="9" t="e">
        <f>VLOOKUP($E191, Individual_Pitching___Dashboard[], 18, FALSE)</f>
        <v>#N/A</v>
      </c>
      <c r="AG191" s="9" t="e">
        <f>VLOOKUP($E191, Individual_Pitching___Dashboard[], 20, FALSE)</f>
        <v>#N/A</v>
      </c>
      <c r="AH191" s="9" t="e">
        <f>VLOOKUP($E191, Individual_Pitching___Advanced[], 21,FALSE)</f>
        <v>#N/A</v>
      </c>
      <c r="AI191" s="9" t="e">
        <f>VLOOKUP($C191, 'Team Per G'!$A$2:$G$31, 7, FALSE)</f>
        <v>#N/A</v>
      </c>
      <c r="AJ191" s="9" t="e">
        <f>VLOOKUP($C191, 'FanGraphs - Team WAR Projected'!$B$2:$E$31, 3, FALSE)/162</f>
        <v>#N/A</v>
      </c>
      <c r="AK191" s="9" t="e">
        <f>VLOOKUP($C191, Team_Pitching___Advanced[[Team]:[xFIP]], 19,FALSE)</f>
        <v>#N/A</v>
      </c>
      <c r="AL191" s="9" t="e">
        <f>VLOOKUP($C191, Team_Pitching___Advanced[], 20, FALSE)</f>
        <v>#N/A</v>
      </c>
      <c r="AM191" s="9" t="e">
        <f>VLOOKUP($C191, Team_Batting___Dashboard[[Team]:[wOBA]], 16, FALSE)</f>
        <v>#N/A</v>
      </c>
      <c r="AN191" s="9" t="e">
        <f>VLOOKUP($C191, Team_Batting___Advanced[[Team]:[OPS]], 9, FALSE)</f>
        <v>#N/A</v>
      </c>
      <c r="AO191" s="9" t="e">
        <f>VLOOKUP($C191, Team_Batting___Advanced[], 19, FALSE)</f>
        <v>#N/A</v>
      </c>
      <c r="AP191" s="9" t="e">
        <f>VLOOKUP($C191, 'Team Per G'!$A$2:$G$31, 3, FALSE)</f>
        <v>#N/A</v>
      </c>
      <c r="AQ191" s="9" t="e">
        <f>VLOOKUP($C191, 'Team Per G'!$A$2:$G$31, 5, FALSE)</f>
        <v>#N/A</v>
      </c>
      <c r="AR191" s="9" t="e">
        <f>VLOOKUP($C191, 'Team Per G'!$A$2:$G$31, 4, FALSE)</f>
        <v>#N/A</v>
      </c>
      <c r="AS191" s="9" t="e">
        <f>VLOOKUP($C191, Team_Batting___Dashboard[], 22, FALSE)/$AC191</f>
        <v>#N/A</v>
      </c>
      <c r="AT191" s="9" t="e">
        <f>VLOOKUP($C191, 'FanGraphs - Team WAR Projected'!$B$2:$E$31, 4, FALSE)/162</f>
        <v>#N/A</v>
      </c>
      <c r="AU191" s="9" t="e">
        <f>VLOOKUP($C191, FanGraphs_Standings[[Abbreviation]:[2024 Year to Date RS/G]], 6, FALSE)/$AC191</f>
        <v>#N/A</v>
      </c>
      <c r="AV191" s="9" t="e">
        <f>VLOOKUP($C191, FanGraphs_Standings[[Abbreviation]:[2024 Projected Full Season RDif]], 19, FALSE)/162</f>
        <v>#N/A</v>
      </c>
      <c r="AW191" s="9" t="e">
        <f>VLOOKUP($C191, FanGraphs_Standings[[Abbreviation]:[2024 Projected Full Season RDif]], 5, FALSE)</f>
        <v>#N/A</v>
      </c>
      <c r="AX191" s="9" t="e">
        <f>VLOOKUP($C191, FanGraphs_Standings[[Abbreviation]:[2024 Projected Full Season W%]], 18, FALSE)</f>
        <v>#N/A</v>
      </c>
      <c r="AY191" s="9" t="e">
        <f>VLOOKUP($C191, 'Home Field Adv'!$A$2:$K$31, 11, FALSE)</f>
        <v>#N/A</v>
      </c>
      <c r="BB191" s="5" t="str">
        <f t="shared" si="7"/>
        <v/>
      </c>
      <c r="BC191" s="5" t="str">
        <f t="shared" si="8"/>
        <v/>
      </c>
      <c r="BD191" s="5" t="str">
        <f t="shared" si="9"/>
        <v/>
      </c>
    </row>
    <row r="192" spans="6:56" x14ac:dyDescent="0.45">
      <c r="F192" s="9" t="e">
        <f>VLOOKUP($B192, FanGraphs_Standings[[Abbreviation]:[2024 Year to Date G]], 2, FALSE)</f>
        <v>#N/A</v>
      </c>
      <c r="G192" s="9" t="e">
        <f>IF(ISERR(VLOOKUP($D192, 'SP Per G'!$A$2:$D$1380, 3, FALSE)), L192, VLOOKUP($D192, 'SP Per G'!$A$2:$D$1380, 3, FALSE))</f>
        <v>#N/A</v>
      </c>
      <c r="H192" s="9" t="e">
        <f>VLOOKUP($D192, 'SP Per G'!$A$2:$D$1380, 4, FALSE)</f>
        <v>#N/A</v>
      </c>
      <c r="I192" s="9" t="e">
        <f>VLOOKUP($D192, Individual_Pitching___Dashboard[], 18, FALSE)</f>
        <v>#N/A</v>
      </c>
      <c r="J192" s="9" t="e">
        <f>VLOOKUP($D192, Individual_Pitching___Dashboard[], 20, FALSE)</f>
        <v>#N/A</v>
      </c>
      <c r="K192" s="9" t="e">
        <f>VLOOKUP($D192, Individual_Pitching___Advanced[], 21,FALSE)</f>
        <v>#N/A</v>
      </c>
      <c r="L192" s="9" t="e">
        <f>VLOOKUP($B192, 'Team Per G'!$A$2:$G$31, 7, FALSE)</f>
        <v>#N/A</v>
      </c>
      <c r="M192" s="9" t="e">
        <f>VLOOKUP($B192, 'FanGraphs - Team WAR Projected'!$B$2:$E$31, 3, FALSE)/162</f>
        <v>#N/A</v>
      </c>
      <c r="N192" s="9" t="e">
        <f>VLOOKUP($B192, Team_Pitching___Advanced[[Team]:[xFIP]], 19,FALSE)</f>
        <v>#N/A</v>
      </c>
      <c r="O192" s="9" t="e">
        <f>VLOOKUP($B192, Team_Pitching___Advanced[], 20, FALSE)</f>
        <v>#N/A</v>
      </c>
      <c r="P192" s="9" t="e">
        <f>VLOOKUP($B192, Team_Batting___Dashboard[[Team]:[wOBA]], 16, FALSE)</f>
        <v>#N/A</v>
      </c>
      <c r="Q192" s="9" t="e">
        <f>VLOOKUP($B192, Team_Batting___Advanced[[Team]:[OPS]], 9, FALSE)</f>
        <v>#N/A</v>
      </c>
      <c r="R192" s="9" t="e">
        <f>VLOOKUP($B192, Team_Batting___Advanced[], 19, FALSE)</f>
        <v>#N/A</v>
      </c>
      <c r="S192" s="9" t="e">
        <f>VLOOKUP($B192, 'Team Per G'!$A$2:$G$31, 3, FALSE)</f>
        <v>#N/A</v>
      </c>
      <c r="T192" s="9" t="e">
        <f>VLOOKUP($B192, 'Team Per G'!$A$2:$G$31, 5, FALSE)</f>
        <v>#N/A</v>
      </c>
      <c r="U192" s="9" t="e">
        <f>VLOOKUP($B192, 'Team Per G'!$A$2:$G$31, 4, FALSE)</f>
        <v>#N/A</v>
      </c>
      <c r="V192" s="9" t="e">
        <f>VLOOKUP($B192, Team_Batting___Dashboard[], 22, FALSE)/$F192</f>
        <v>#N/A</v>
      </c>
      <c r="W192" s="9" t="e">
        <f>VLOOKUP($B192, 'FanGraphs - Team WAR Projected'!$B$2:$E$31, 4, FALSE)/162</f>
        <v>#N/A</v>
      </c>
      <c r="X192" s="9" t="e">
        <f>VLOOKUP($B192, FanGraphs_Standings[[Abbreviation]:[2024 Year to Date RS/G]], 6, FALSE)/$F192</f>
        <v>#N/A</v>
      </c>
      <c r="Y192" s="9" t="e">
        <f>VLOOKUP($B192, FanGraphs_Standings[[Abbreviation]:[2024 Projected Full Season RDif]], 19, FALSE)/162</f>
        <v>#N/A</v>
      </c>
      <c r="Z192" s="9" t="e">
        <f>VLOOKUP($B192, FanGraphs_Standings[[Abbreviation]:[2024 Projected Full Season RDif]], 5, FALSE)</f>
        <v>#N/A</v>
      </c>
      <c r="AA192" s="9" t="e">
        <f>VLOOKUP($B192, FanGraphs_Standings[[Abbreviation]:[2024 Projected Full Season W%]], 18, FALSE)</f>
        <v>#N/A</v>
      </c>
      <c r="AB192" s="9" t="e">
        <f>VLOOKUP($B192, 'Home Field Adv'!$A$2:$I$31, 9, FALSE)</f>
        <v>#N/A</v>
      </c>
      <c r="AC192" s="9" t="e">
        <f>VLOOKUP($C192, FanGraphs_Standings[[Abbreviation]:[2024 Year to Date G]], 2, FALSE)</f>
        <v>#N/A</v>
      </c>
      <c r="AD192" s="9" t="e">
        <f>VLOOKUP($E192, 'SP Per G'!$A$2:$D$1380, 3, FALSE)</f>
        <v>#N/A</v>
      </c>
      <c r="AE192" s="9" t="e">
        <f>VLOOKUP($E192, 'SP Per G'!$A$2:$D$1380, 4, FALSE)</f>
        <v>#N/A</v>
      </c>
      <c r="AF192" s="9" t="e">
        <f>VLOOKUP($E192, Individual_Pitching___Dashboard[], 18, FALSE)</f>
        <v>#N/A</v>
      </c>
      <c r="AG192" s="9" t="e">
        <f>VLOOKUP($E192, Individual_Pitching___Dashboard[], 20, FALSE)</f>
        <v>#N/A</v>
      </c>
      <c r="AH192" s="9" t="e">
        <f>VLOOKUP($E192, Individual_Pitching___Advanced[], 21,FALSE)</f>
        <v>#N/A</v>
      </c>
      <c r="AI192" s="9" t="e">
        <f>VLOOKUP($C192, 'Team Per G'!$A$2:$G$31, 7, FALSE)</f>
        <v>#N/A</v>
      </c>
      <c r="AJ192" s="9" t="e">
        <f>VLOOKUP($C192, 'FanGraphs - Team WAR Projected'!$B$2:$E$31, 3, FALSE)/162</f>
        <v>#N/A</v>
      </c>
      <c r="AK192" s="9" t="e">
        <f>VLOOKUP($C192, Team_Pitching___Advanced[[Team]:[xFIP]], 19,FALSE)</f>
        <v>#N/A</v>
      </c>
      <c r="AL192" s="9" t="e">
        <f>VLOOKUP($C192, Team_Pitching___Advanced[], 20, FALSE)</f>
        <v>#N/A</v>
      </c>
      <c r="AM192" s="9" t="e">
        <f>VLOOKUP($C192, Team_Batting___Dashboard[[Team]:[wOBA]], 16, FALSE)</f>
        <v>#N/A</v>
      </c>
      <c r="AN192" s="9" t="e">
        <f>VLOOKUP($C192, Team_Batting___Advanced[[Team]:[OPS]], 9, FALSE)</f>
        <v>#N/A</v>
      </c>
      <c r="AO192" s="9" t="e">
        <f>VLOOKUP($C192, Team_Batting___Advanced[], 19, FALSE)</f>
        <v>#N/A</v>
      </c>
      <c r="AP192" s="9" t="e">
        <f>VLOOKUP($C192, 'Team Per G'!$A$2:$G$31, 3, FALSE)</f>
        <v>#N/A</v>
      </c>
      <c r="AQ192" s="9" t="e">
        <f>VLOOKUP($C192, 'Team Per G'!$A$2:$G$31, 5, FALSE)</f>
        <v>#N/A</v>
      </c>
      <c r="AR192" s="9" t="e">
        <f>VLOOKUP($C192, 'Team Per G'!$A$2:$G$31, 4, FALSE)</f>
        <v>#N/A</v>
      </c>
      <c r="AS192" s="9" t="e">
        <f>VLOOKUP($C192, Team_Batting___Dashboard[], 22, FALSE)/$AC192</f>
        <v>#N/A</v>
      </c>
      <c r="AT192" s="9" t="e">
        <f>VLOOKUP($C192, 'FanGraphs - Team WAR Projected'!$B$2:$E$31, 4, FALSE)/162</f>
        <v>#N/A</v>
      </c>
      <c r="AU192" s="9" t="e">
        <f>VLOOKUP($C192, FanGraphs_Standings[[Abbreviation]:[2024 Year to Date RS/G]], 6, FALSE)/$AC192</f>
        <v>#N/A</v>
      </c>
      <c r="AV192" s="9" t="e">
        <f>VLOOKUP($C192, FanGraphs_Standings[[Abbreviation]:[2024 Projected Full Season RDif]], 19, FALSE)/162</f>
        <v>#N/A</v>
      </c>
      <c r="AW192" s="9" t="e">
        <f>VLOOKUP($C192, FanGraphs_Standings[[Abbreviation]:[2024 Projected Full Season RDif]], 5, FALSE)</f>
        <v>#N/A</v>
      </c>
      <c r="AX192" s="9" t="e">
        <f>VLOOKUP($C192, FanGraphs_Standings[[Abbreviation]:[2024 Projected Full Season W%]], 18, FALSE)</f>
        <v>#N/A</v>
      </c>
      <c r="AY192" s="9" t="e">
        <f>VLOOKUP($C192, 'Home Field Adv'!$A$2:$K$31, 11, FALSE)</f>
        <v>#N/A</v>
      </c>
      <c r="BB192" s="5" t="str">
        <f t="shared" si="7"/>
        <v/>
      </c>
      <c r="BC192" s="5" t="str">
        <f t="shared" si="8"/>
        <v/>
      </c>
      <c r="BD192" s="5" t="str">
        <f t="shared" si="9"/>
        <v/>
      </c>
    </row>
    <row r="193" spans="6:56" x14ac:dyDescent="0.45">
      <c r="F193" s="9" t="e">
        <f>VLOOKUP($B193, FanGraphs_Standings[[Abbreviation]:[2024 Year to Date G]], 2, FALSE)</f>
        <v>#N/A</v>
      </c>
      <c r="G193" s="9" t="e">
        <f>IF(ISERR(VLOOKUP($D193, 'SP Per G'!$A$2:$D$1380, 3, FALSE)), L193, VLOOKUP($D193, 'SP Per G'!$A$2:$D$1380, 3, FALSE))</f>
        <v>#N/A</v>
      </c>
      <c r="H193" s="9" t="e">
        <f>VLOOKUP($D193, 'SP Per G'!$A$2:$D$1380, 4, FALSE)</f>
        <v>#N/A</v>
      </c>
      <c r="I193" s="9" t="e">
        <f>VLOOKUP($D193, Individual_Pitching___Dashboard[], 18, FALSE)</f>
        <v>#N/A</v>
      </c>
      <c r="J193" s="9" t="e">
        <f>VLOOKUP($D193, Individual_Pitching___Dashboard[], 20, FALSE)</f>
        <v>#N/A</v>
      </c>
      <c r="K193" s="9" t="e">
        <f>VLOOKUP($D193, Individual_Pitching___Advanced[], 21,FALSE)</f>
        <v>#N/A</v>
      </c>
      <c r="L193" s="9" t="e">
        <f>VLOOKUP($B193, 'Team Per G'!$A$2:$G$31, 7, FALSE)</f>
        <v>#N/A</v>
      </c>
      <c r="M193" s="9" t="e">
        <f>VLOOKUP($B193, 'FanGraphs - Team WAR Projected'!$B$2:$E$31, 3, FALSE)/162</f>
        <v>#N/A</v>
      </c>
      <c r="N193" s="9" t="e">
        <f>VLOOKUP($B193, Team_Pitching___Advanced[[Team]:[xFIP]], 19,FALSE)</f>
        <v>#N/A</v>
      </c>
      <c r="O193" s="9" t="e">
        <f>VLOOKUP($B193, Team_Pitching___Advanced[], 20, FALSE)</f>
        <v>#N/A</v>
      </c>
      <c r="P193" s="9" t="e">
        <f>VLOOKUP($B193, Team_Batting___Dashboard[[Team]:[wOBA]], 16, FALSE)</f>
        <v>#N/A</v>
      </c>
      <c r="Q193" s="9" t="e">
        <f>VLOOKUP($B193, Team_Batting___Advanced[[Team]:[OPS]], 9, FALSE)</f>
        <v>#N/A</v>
      </c>
      <c r="R193" s="9" t="e">
        <f>VLOOKUP($B193, Team_Batting___Advanced[], 19, FALSE)</f>
        <v>#N/A</v>
      </c>
      <c r="S193" s="9" t="e">
        <f>VLOOKUP($B193, 'Team Per G'!$A$2:$G$31, 3, FALSE)</f>
        <v>#N/A</v>
      </c>
      <c r="T193" s="9" t="e">
        <f>VLOOKUP($B193, 'Team Per G'!$A$2:$G$31, 5, FALSE)</f>
        <v>#N/A</v>
      </c>
      <c r="U193" s="9" t="e">
        <f>VLOOKUP($B193, 'Team Per G'!$A$2:$G$31, 4, FALSE)</f>
        <v>#N/A</v>
      </c>
      <c r="V193" s="9" t="e">
        <f>VLOOKUP($B193, Team_Batting___Dashboard[], 22, FALSE)/$F193</f>
        <v>#N/A</v>
      </c>
      <c r="W193" s="9" t="e">
        <f>VLOOKUP($B193, 'FanGraphs - Team WAR Projected'!$B$2:$E$31, 4, FALSE)/162</f>
        <v>#N/A</v>
      </c>
      <c r="X193" s="9" t="e">
        <f>VLOOKUP($B193, FanGraphs_Standings[[Abbreviation]:[2024 Year to Date RS/G]], 6, FALSE)/$F193</f>
        <v>#N/A</v>
      </c>
      <c r="Y193" s="9" t="e">
        <f>VLOOKUP($B193, FanGraphs_Standings[[Abbreviation]:[2024 Projected Full Season RDif]], 19, FALSE)/162</f>
        <v>#N/A</v>
      </c>
      <c r="Z193" s="9" t="e">
        <f>VLOOKUP($B193, FanGraphs_Standings[[Abbreviation]:[2024 Projected Full Season RDif]], 5, FALSE)</f>
        <v>#N/A</v>
      </c>
      <c r="AA193" s="9" t="e">
        <f>VLOOKUP($B193, FanGraphs_Standings[[Abbreviation]:[2024 Projected Full Season W%]], 18, FALSE)</f>
        <v>#N/A</v>
      </c>
      <c r="AB193" s="9" t="e">
        <f>VLOOKUP($B193, 'Home Field Adv'!$A$2:$I$31, 9, FALSE)</f>
        <v>#N/A</v>
      </c>
      <c r="AC193" s="9" t="e">
        <f>VLOOKUP($C193, FanGraphs_Standings[[Abbreviation]:[2024 Year to Date G]], 2, FALSE)</f>
        <v>#N/A</v>
      </c>
      <c r="AD193" s="9" t="e">
        <f>VLOOKUP($E193, 'SP Per G'!$A$2:$D$1380, 3, FALSE)</f>
        <v>#N/A</v>
      </c>
      <c r="AE193" s="9" t="e">
        <f>VLOOKUP($E193, 'SP Per G'!$A$2:$D$1380, 4, FALSE)</f>
        <v>#N/A</v>
      </c>
      <c r="AF193" s="9" t="e">
        <f>VLOOKUP($E193, Individual_Pitching___Dashboard[], 18, FALSE)</f>
        <v>#N/A</v>
      </c>
      <c r="AG193" s="9" t="e">
        <f>VLOOKUP($E193, Individual_Pitching___Dashboard[], 20, FALSE)</f>
        <v>#N/A</v>
      </c>
      <c r="AH193" s="9" t="e">
        <f>VLOOKUP($E193, Individual_Pitching___Advanced[], 21,FALSE)</f>
        <v>#N/A</v>
      </c>
      <c r="AI193" s="9" t="e">
        <f>VLOOKUP($C193, 'Team Per G'!$A$2:$G$31, 7, FALSE)</f>
        <v>#N/A</v>
      </c>
      <c r="AJ193" s="9" t="e">
        <f>VLOOKUP($C193, 'FanGraphs - Team WAR Projected'!$B$2:$E$31, 3, FALSE)/162</f>
        <v>#N/A</v>
      </c>
      <c r="AK193" s="9" t="e">
        <f>VLOOKUP($C193, Team_Pitching___Advanced[[Team]:[xFIP]], 19,FALSE)</f>
        <v>#N/A</v>
      </c>
      <c r="AL193" s="9" t="e">
        <f>VLOOKUP($C193, Team_Pitching___Advanced[], 20, FALSE)</f>
        <v>#N/A</v>
      </c>
      <c r="AM193" s="9" t="e">
        <f>VLOOKUP($C193, Team_Batting___Dashboard[[Team]:[wOBA]], 16, FALSE)</f>
        <v>#N/A</v>
      </c>
      <c r="AN193" s="9" t="e">
        <f>VLOOKUP($C193, Team_Batting___Advanced[[Team]:[OPS]], 9, FALSE)</f>
        <v>#N/A</v>
      </c>
      <c r="AO193" s="9" t="e">
        <f>VLOOKUP($C193, Team_Batting___Advanced[], 19, FALSE)</f>
        <v>#N/A</v>
      </c>
      <c r="AP193" s="9" t="e">
        <f>VLOOKUP($C193, 'Team Per G'!$A$2:$G$31, 3, FALSE)</f>
        <v>#N/A</v>
      </c>
      <c r="AQ193" s="9" t="e">
        <f>VLOOKUP($C193, 'Team Per G'!$A$2:$G$31, 5, FALSE)</f>
        <v>#N/A</v>
      </c>
      <c r="AR193" s="9" t="e">
        <f>VLOOKUP($C193, 'Team Per G'!$A$2:$G$31, 4, FALSE)</f>
        <v>#N/A</v>
      </c>
      <c r="AS193" s="9" t="e">
        <f>VLOOKUP($C193, Team_Batting___Dashboard[], 22, FALSE)/$AC193</f>
        <v>#N/A</v>
      </c>
      <c r="AT193" s="9" t="e">
        <f>VLOOKUP($C193, 'FanGraphs - Team WAR Projected'!$B$2:$E$31, 4, FALSE)/162</f>
        <v>#N/A</v>
      </c>
      <c r="AU193" s="9" t="e">
        <f>VLOOKUP($C193, FanGraphs_Standings[[Abbreviation]:[2024 Year to Date RS/G]], 6, FALSE)/$AC193</f>
        <v>#N/A</v>
      </c>
      <c r="AV193" s="9" t="e">
        <f>VLOOKUP($C193, FanGraphs_Standings[[Abbreviation]:[2024 Projected Full Season RDif]], 19, FALSE)/162</f>
        <v>#N/A</v>
      </c>
      <c r="AW193" s="9" t="e">
        <f>VLOOKUP($C193, FanGraphs_Standings[[Abbreviation]:[2024 Projected Full Season RDif]], 5, FALSE)</f>
        <v>#N/A</v>
      </c>
      <c r="AX193" s="9" t="e">
        <f>VLOOKUP($C193, FanGraphs_Standings[[Abbreviation]:[2024 Projected Full Season W%]], 18, FALSE)</f>
        <v>#N/A</v>
      </c>
      <c r="AY193" s="9" t="e">
        <f>VLOOKUP($C193, 'Home Field Adv'!$A$2:$K$31, 11, FALSE)</f>
        <v>#N/A</v>
      </c>
      <c r="BB193" s="5" t="str">
        <f t="shared" si="7"/>
        <v/>
      </c>
      <c r="BC193" s="5" t="str">
        <f t="shared" si="8"/>
        <v/>
      </c>
      <c r="BD193" s="5" t="str">
        <f t="shared" si="9"/>
        <v/>
      </c>
    </row>
    <row r="194" spans="6:56" x14ac:dyDescent="0.45">
      <c r="F194" s="9" t="e">
        <f>VLOOKUP($B194, FanGraphs_Standings[[Abbreviation]:[2024 Year to Date G]], 2, FALSE)</f>
        <v>#N/A</v>
      </c>
      <c r="G194" s="9" t="e">
        <f>IF(ISERR(VLOOKUP($D194, 'SP Per G'!$A$2:$D$1380, 3, FALSE)), L194, VLOOKUP($D194, 'SP Per G'!$A$2:$D$1380, 3, FALSE))</f>
        <v>#N/A</v>
      </c>
      <c r="H194" s="9" t="e">
        <f>VLOOKUP($D194, 'SP Per G'!$A$2:$D$1380, 4, FALSE)</f>
        <v>#N/A</v>
      </c>
      <c r="I194" s="9" t="e">
        <f>VLOOKUP($D194, Individual_Pitching___Dashboard[], 18, FALSE)</f>
        <v>#N/A</v>
      </c>
      <c r="J194" s="9" t="e">
        <f>VLOOKUP($D194, Individual_Pitching___Dashboard[], 20, FALSE)</f>
        <v>#N/A</v>
      </c>
      <c r="K194" s="9" t="e">
        <f>VLOOKUP($D194, Individual_Pitching___Advanced[], 21,FALSE)</f>
        <v>#N/A</v>
      </c>
      <c r="L194" s="9" t="e">
        <f>VLOOKUP($B194, 'Team Per G'!$A$2:$G$31, 7, FALSE)</f>
        <v>#N/A</v>
      </c>
      <c r="M194" s="9" t="e">
        <f>VLOOKUP($B194, 'FanGraphs - Team WAR Projected'!$B$2:$E$31, 3, FALSE)/162</f>
        <v>#N/A</v>
      </c>
      <c r="N194" s="9" t="e">
        <f>VLOOKUP($B194, Team_Pitching___Advanced[[Team]:[xFIP]], 19,FALSE)</f>
        <v>#N/A</v>
      </c>
      <c r="O194" s="9" t="e">
        <f>VLOOKUP($B194, Team_Pitching___Advanced[], 20, FALSE)</f>
        <v>#N/A</v>
      </c>
      <c r="P194" s="9" t="e">
        <f>VLOOKUP($B194, Team_Batting___Dashboard[[Team]:[wOBA]], 16, FALSE)</f>
        <v>#N/A</v>
      </c>
      <c r="Q194" s="9" t="e">
        <f>VLOOKUP($B194, Team_Batting___Advanced[[Team]:[OPS]], 9, FALSE)</f>
        <v>#N/A</v>
      </c>
      <c r="R194" s="9" t="e">
        <f>VLOOKUP($B194, Team_Batting___Advanced[], 19, FALSE)</f>
        <v>#N/A</v>
      </c>
      <c r="S194" s="9" t="e">
        <f>VLOOKUP($B194, 'Team Per G'!$A$2:$G$31, 3, FALSE)</f>
        <v>#N/A</v>
      </c>
      <c r="T194" s="9" t="e">
        <f>VLOOKUP($B194, 'Team Per G'!$A$2:$G$31, 5, FALSE)</f>
        <v>#N/A</v>
      </c>
      <c r="U194" s="9" t="e">
        <f>VLOOKUP($B194, 'Team Per G'!$A$2:$G$31, 4, FALSE)</f>
        <v>#N/A</v>
      </c>
      <c r="V194" s="9" t="e">
        <f>VLOOKUP($B194, Team_Batting___Dashboard[], 22, FALSE)/$F194</f>
        <v>#N/A</v>
      </c>
      <c r="W194" s="9" t="e">
        <f>VLOOKUP($B194, 'FanGraphs - Team WAR Projected'!$B$2:$E$31, 4, FALSE)/162</f>
        <v>#N/A</v>
      </c>
      <c r="X194" s="9" t="e">
        <f>VLOOKUP($B194, FanGraphs_Standings[[Abbreviation]:[2024 Year to Date RS/G]], 6, FALSE)/$F194</f>
        <v>#N/A</v>
      </c>
      <c r="Y194" s="9" t="e">
        <f>VLOOKUP($B194, FanGraphs_Standings[[Abbreviation]:[2024 Projected Full Season RDif]], 19, FALSE)/162</f>
        <v>#N/A</v>
      </c>
      <c r="Z194" s="9" t="e">
        <f>VLOOKUP($B194, FanGraphs_Standings[[Abbreviation]:[2024 Projected Full Season RDif]], 5, FALSE)</f>
        <v>#N/A</v>
      </c>
      <c r="AA194" s="9" t="e">
        <f>VLOOKUP($B194, FanGraphs_Standings[[Abbreviation]:[2024 Projected Full Season W%]], 18, FALSE)</f>
        <v>#N/A</v>
      </c>
      <c r="AB194" s="9" t="e">
        <f>VLOOKUP($B194, 'Home Field Adv'!$A$2:$I$31, 9, FALSE)</f>
        <v>#N/A</v>
      </c>
      <c r="AC194" s="9" t="e">
        <f>VLOOKUP($C194, FanGraphs_Standings[[Abbreviation]:[2024 Year to Date G]], 2, FALSE)</f>
        <v>#N/A</v>
      </c>
      <c r="AD194" s="9" t="e">
        <f>VLOOKUP($E194, 'SP Per G'!$A$2:$D$1380, 3, FALSE)</f>
        <v>#N/A</v>
      </c>
      <c r="AE194" s="9" t="e">
        <f>VLOOKUP($E194, 'SP Per G'!$A$2:$D$1380, 4, FALSE)</f>
        <v>#N/A</v>
      </c>
      <c r="AF194" s="9" t="e">
        <f>VLOOKUP($E194, Individual_Pitching___Dashboard[], 18, FALSE)</f>
        <v>#N/A</v>
      </c>
      <c r="AG194" s="9" t="e">
        <f>VLOOKUP($E194, Individual_Pitching___Dashboard[], 20, FALSE)</f>
        <v>#N/A</v>
      </c>
      <c r="AH194" s="9" t="e">
        <f>VLOOKUP($E194, Individual_Pitching___Advanced[], 21,FALSE)</f>
        <v>#N/A</v>
      </c>
      <c r="AI194" s="9" t="e">
        <f>VLOOKUP($C194, 'Team Per G'!$A$2:$G$31, 7, FALSE)</f>
        <v>#N/A</v>
      </c>
      <c r="AJ194" s="9" t="e">
        <f>VLOOKUP($C194, 'FanGraphs - Team WAR Projected'!$B$2:$E$31, 3, FALSE)/162</f>
        <v>#N/A</v>
      </c>
      <c r="AK194" s="9" t="e">
        <f>VLOOKUP($C194, Team_Pitching___Advanced[[Team]:[xFIP]], 19,FALSE)</f>
        <v>#N/A</v>
      </c>
      <c r="AL194" s="9" t="e">
        <f>VLOOKUP($C194, Team_Pitching___Advanced[], 20, FALSE)</f>
        <v>#N/A</v>
      </c>
      <c r="AM194" s="9" t="e">
        <f>VLOOKUP($C194, Team_Batting___Dashboard[[Team]:[wOBA]], 16, FALSE)</f>
        <v>#N/A</v>
      </c>
      <c r="AN194" s="9" t="e">
        <f>VLOOKUP($C194, Team_Batting___Advanced[[Team]:[OPS]], 9, FALSE)</f>
        <v>#N/A</v>
      </c>
      <c r="AO194" s="9" t="e">
        <f>VLOOKUP($C194, Team_Batting___Advanced[], 19, FALSE)</f>
        <v>#N/A</v>
      </c>
      <c r="AP194" s="9" t="e">
        <f>VLOOKUP($C194, 'Team Per G'!$A$2:$G$31, 3, FALSE)</f>
        <v>#N/A</v>
      </c>
      <c r="AQ194" s="9" t="e">
        <f>VLOOKUP($C194, 'Team Per G'!$A$2:$G$31, 5, FALSE)</f>
        <v>#N/A</v>
      </c>
      <c r="AR194" s="9" t="e">
        <f>VLOOKUP($C194, 'Team Per G'!$A$2:$G$31, 4, FALSE)</f>
        <v>#N/A</v>
      </c>
      <c r="AS194" s="9" t="e">
        <f>VLOOKUP($C194, Team_Batting___Dashboard[], 22, FALSE)/$AC194</f>
        <v>#N/A</v>
      </c>
      <c r="AT194" s="9" t="e">
        <f>VLOOKUP($C194, 'FanGraphs - Team WAR Projected'!$B$2:$E$31, 4, FALSE)/162</f>
        <v>#N/A</v>
      </c>
      <c r="AU194" s="9" t="e">
        <f>VLOOKUP($C194, FanGraphs_Standings[[Abbreviation]:[2024 Year to Date RS/G]], 6, FALSE)/$AC194</f>
        <v>#N/A</v>
      </c>
      <c r="AV194" s="9" t="e">
        <f>VLOOKUP($C194, FanGraphs_Standings[[Abbreviation]:[2024 Projected Full Season RDif]], 19, FALSE)/162</f>
        <v>#N/A</v>
      </c>
      <c r="AW194" s="9" t="e">
        <f>VLOOKUP($C194, FanGraphs_Standings[[Abbreviation]:[2024 Projected Full Season RDif]], 5, FALSE)</f>
        <v>#N/A</v>
      </c>
      <c r="AX194" s="9" t="e">
        <f>VLOOKUP($C194, FanGraphs_Standings[[Abbreviation]:[2024 Projected Full Season W%]], 18, FALSE)</f>
        <v>#N/A</v>
      </c>
      <c r="AY194" s="9" t="e">
        <f>VLOOKUP($C194, 'Home Field Adv'!$A$2:$K$31, 11, FALSE)</f>
        <v>#N/A</v>
      </c>
      <c r="BB194" s="5" t="str">
        <f t="shared" si="7"/>
        <v/>
      </c>
      <c r="BC194" s="5" t="str">
        <f t="shared" si="8"/>
        <v/>
      </c>
      <c r="BD194" s="5" t="str">
        <f t="shared" si="9"/>
        <v/>
      </c>
    </row>
    <row r="195" spans="6:56" x14ac:dyDescent="0.45">
      <c r="F195" s="9" t="e">
        <f>VLOOKUP($B195, FanGraphs_Standings[[Abbreviation]:[2024 Year to Date G]], 2, FALSE)</f>
        <v>#N/A</v>
      </c>
      <c r="G195" s="9" t="e">
        <f>IF(ISERR(VLOOKUP($D195, 'SP Per G'!$A$2:$D$1380, 3, FALSE)), L195, VLOOKUP($D195, 'SP Per G'!$A$2:$D$1380, 3, FALSE))</f>
        <v>#N/A</v>
      </c>
      <c r="H195" s="9" t="e">
        <f>VLOOKUP($D195, 'SP Per G'!$A$2:$D$1380, 4, FALSE)</f>
        <v>#N/A</v>
      </c>
      <c r="I195" s="9" t="e">
        <f>VLOOKUP($D195, Individual_Pitching___Dashboard[], 18, FALSE)</f>
        <v>#N/A</v>
      </c>
      <c r="J195" s="9" t="e">
        <f>VLOOKUP($D195, Individual_Pitching___Dashboard[], 20, FALSE)</f>
        <v>#N/A</v>
      </c>
      <c r="K195" s="9" t="e">
        <f>VLOOKUP($D195, Individual_Pitching___Advanced[], 21,FALSE)</f>
        <v>#N/A</v>
      </c>
      <c r="L195" s="9" t="e">
        <f>VLOOKUP($B195, 'Team Per G'!$A$2:$G$31, 7, FALSE)</f>
        <v>#N/A</v>
      </c>
      <c r="M195" s="9" t="e">
        <f>VLOOKUP($B195, 'FanGraphs - Team WAR Projected'!$B$2:$E$31, 3, FALSE)/162</f>
        <v>#N/A</v>
      </c>
      <c r="N195" s="9" t="e">
        <f>VLOOKUP($B195, Team_Pitching___Advanced[[Team]:[xFIP]], 19,FALSE)</f>
        <v>#N/A</v>
      </c>
      <c r="O195" s="9" t="e">
        <f>VLOOKUP($B195, Team_Pitching___Advanced[], 20, FALSE)</f>
        <v>#N/A</v>
      </c>
      <c r="P195" s="9" t="e">
        <f>VLOOKUP($B195, Team_Batting___Dashboard[[Team]:[wOBA]], 16, FALSE)</f>
        <v>#N/A</v>
      </c>
      <c r="Q195" s="9" t="e">
        <f>VLOOKUP($B195, Team_Batting___Advanced[[Team]:[OPS]], 9, FALSE)</f>
        <v>#N/A</v>
      </c>
      <c r="R195" s="9" t="e">
        <f>VLOOKUP($B195, Team_Batting___Advanced[], 19, FALSE)</f>
        <v>#N/A</v>
      </c>
      <c r="S195" s="9" t="e">
        <f>VLOOKUP($B195, 'Team Per G'!$A$2:$G$31, 3, FALSE)</f>
        <v>#N/A</v>
      </c>
      <c r="T195" s="9" t="e">
        <f>VLOOKUP($B195, 'Team Per G'!$A$2:$G$31, 5, FALSE)</f>
        <v>#N/A</v>
      </c>
      <c r="U195" s="9" t="e">
        <f>VLOOKUP($B195, 'Team Per G'!$A$2:$G$31, 4, FALSE)</f>
        <v>#N/A</v>
      </c>
      <c r="V195" s="9" t="e">
        <f>VLOOKUP($B195, Team_Batting___Dashboard[], 22, FALSE)/$F195</f>
        <v>#N/A</v>
      </c>
      <c r="W195" s="9" t="e">
        <f>VLOOKUP($B195, 'FanGraphs - Team WAR Projected'!$B$2:$E$31, 4, FALSE)/162</f>
        <v>#N/A</v>
      </c>
      <c r="X195" s="9" t="e">
        <f>VLOOKUP($B195, FanGraphs_Standings[[Abbreviation]:[2024 Year to Date RS/G]], 6, FALSE)/$F195</f>
        <v>#N/A</v>
      </c>
      <c r="Y195" s="9" t="e">
        <f>VLOOKUP($B195, FanGraphs_Standings[[Abbreviation]:[2024 Projected Full Season RDif]], 19, FALSE)/162</f>
        <v>#N/A</v>
      </c>
      <c r="Z195" s="9" t="e">
        <f>VLOOKUP($B195, FanGraphs_Standings[[Abbreviation]:[2024 Projected Full Season RDif]], 5, FALSE)</f>
        <v>#N/A</v>
      </c>
      <c r="AA195" s="9" t="e">
        <f>VLOOKUP($B195, FanGraphs_Standings[[Abbreviation]:[2024 Projected Full Season W%]], 18, FALSE)</f>
        <v>#N/A</v>
      </c>
      <c r="AB195" s="9" t="e">
        <f>VLOOKUP($B195, 'Home Field Adv'!$A$2:$I$31, 9, FALSE)</f>
        <v>#N/A</v>
      </c>
      <c r="AC195" s="9" t="e">
        <f>VLOOKUP($C195, FanGraphs_Standings[[Abbreviation]:[2024 Year to Date G]], 2, FALSE)</f>
        <v>#N/A</v>
      </c>
      <c r="AD195" s="9" t="e">
        <f>VLOOKUP($E195, 'SP Per G'!$A$2:$D$1380, 3, FALSE)</f>
        <v>#N/A</v>
      </c>
      <c r="AE195" s="9" t="e">
        <f>VLOOKUP($E195, 'SP Per G'!$A$2:$D$1380, 4, FALSE)</f>
        <v>#N/A</v>
      </c>
      <c r="AF195" s="9" t="e">
        <f>VLOOKUP($E195, Individual_Pitching___Dashboard[], 18, FALSE)</f>
        <v>#N/A</v>
      </c>
      <c r="AG195" s="9" t="e">
        <f>VLOOKUP($E195, Individual_Pitching___Dashboard[], 20, FALSE)</f>
        <v>#N/A</v>
      </c>
      <c r="AH195" s="9" t="e">
        <f>VLOOKUP($E195, Individual_Pitching___Advanced[], 21,FALSE)</f>
        <v>#N/A</v>
      </c>
      <c r="AI195" s="9" t="e">
        <f>VLOOKUP($C195, 'Team Per G'!$A$2:$G$31, 7, FALSE)</f>
        <v>#N/A</v>
      </c>
      <c r="AJ195" s="9" t="e">
        <f>VLOOKUP($C195, 'FanGraphs - Team WAR Projected'!$B$2:$E$31, 3, FALSE)/162</f>
        <v>#N/A</v>
      </c>
      <c r="AK195" s="9" t="e">
        <f>VLOOKUP($C195, Team_Pitching___Advanced[[Team]:[xFIP]], 19,FALSE)</f>
        <v>#N/A</v>
      </c>
      <c r="AL195" s="9" t="e">
        <f>VLOOKUP($C195, Team_Pitching___Advanced[], 20, FALSE)</f>
        <v>#N/A</v>
      </c>
      <c r="AM195" s="9" t="e">
        <f>VLOOKUP($C195, Team_Batting___Dashboard[[Team]:[wOBA]], 16, FALSE)</f>
        <v>#N/A</v>
      </c>
      <c r="AN195" s="9" t="e">
        <f>VLOOKUP($C195, Team_Batting___Advanced[[Team]:[OPS]], 9, FALSE)</f>
        <v>#N/A</v>
      </c>
      <c r="AO195" s="9" t="e">
        <f>VLOOKUP($C195, Team_Batting___Advanced[], 19, FALSE)</f>
        <v>#N/A</v>
      </c>
      <c r="AP195" s="9" t="e">
        <f>VLOOKUP($C195, 'Team Per G'!$A$2:$G$31, 3, FALSE)</f>
        <v>#N/A</v>
      </c>
      <c r="AQ195" s="9" t="e">
        <f>VLOOKUP($C195, 'Team Per G'!$A$2:$G$31, 5, FALSE)</f>
        <v>#N/A</v>
      </c>
      <c r="AR195" s="9" t="e">
        <f>VLOOKUP($C195, 'Team Per G'!$A$2:$G$31, 4, FALSE)</f>
        <v>#N/A</v>
      </c>
      <c r="AS195" s="9" t="e">
        <f>VLOOKUP($C195, Team_Batting___Dashboard[], 22, FALSE)/$AC195</f>
        <v>#N/A</v>
      </c>
      <c r="AT195" s="9" t="e">
        <f>VLOOKUP($C195, 'FanGraphs - Team WAR Projected'!$B$2:$E$31, 4, FALSE)/162</f>
        <v>#N/A</v>
      </c>
      <c r="AU195" s="9" t="e">
        <f>VLOOKUP($C195, FanGraphs_Standings[[Abbreviation]:[2024 Year to Date RS/G]], 6, FALSE)/$AC195</f>
        <v>#N/A</v>
      </c>
      <c r="AV195" s="9" t="e">
        <f>VLOOKUP($C195, FanGraphs_Standings[[Abbreviation]:[2024 Projected Full Season RDif]], 19, FALSE)/162</f>
        <v>#N/A</v>
      </c>
      <c r="AW195" s="9" t="e">
        <f>VLOOKUP($C195, FanGraphs_Standings[[Abbreviation]:[2024 Projected Full Season RDif]], 5, FALSE)</f>
        <v>#N/A</v>
      </c>
      <c r="AX195" s="9" t="e">
        <f>VLOOKUP($C195, FanGraphs_Standings[[Abbreviation]:[2024 Projected Full Season W%]], 18, FALSE)</f>
        <v>#N/A</v>
      </c>
      <c r="AY195" s="9" t="e">
        <f>VLOOKUP($C195, 'Home Field Adv'!$A$2:$K$31, 11, FALSE)</f>
        <v>#N/A</v>
      </c>
      <c r="BB195" s="5" t="str">
        <f t="shared" ref="BB195:BB258" si="10">IF(ISBLANK(AZ195), "", AZ195-BA195)</f>
        <v/>
      </c>
      <c r="BC195" s="5" t="str">
        <f t="shared" ref="BC195:BC258" si="11">IF( ISBLANK(AZ195), "",IF(AZ195&gt;BA195, B195, C195))</f>
        <v/>
      </c>
      <c r="BD195" s="5" t="str">
        <f t="shared" ref="BD195:BD258" si="12">IF(ISBLANK(AZ195), "", AZ195+BA195)</f>
        <v/>
      </c>
    </row>
    <row r="196" spans="6:56" x14ac:dyDescent="0.45">
      <c r="F196" s="9" t="e">
        <f>VLOOKUP($B196, FanGraphs_Standings[[Abbreviation]:[2024 Year to Date G]], 2, FALSE)</f>
        <v>#N/A</v>
      </c>
      <c r="G196" s="9" t="e">
        <f>IF(ISERR(VLOOKUP($D196, 'SP Per G'!$A$2:$D$1380, 3, FALSE)), L196, VLOOKUP($D196, 'SP Per G'!$A$2:$D$1380, 3, FALSE))</f>
        <v>#N/A</v>
      </c>
      <c r="H196" s="9" t="e">
        <f>VLOOKUP($D196, 'SP Per G'!$A$2:$D$1380, 4, FALSE)</f>
        <v>#N/A</v>
      </c>
      <c r="I196" s="9" t="e">
        <f>VLOOKUP($D196, Individual_Pitching___Dashboard[], 18, FALSE)</f>
        <v>#N/A</v>
      </c>
      <c r="J196" s="9" t="e">
        <f>VLOOKUP($D196, Individual_Pitching___Dashboard[], 20, FALSE)</f>
        <v>#N/A</v>
      </c>
      <c r="K196" s="9" t="e">
        <f>VLOOKUP($D196, Individual_Pitching___Advanced[], 21,FALSE)</f>
        <v>#N/A</v>
      </c>
      <c r="L196" s="9" t="e">
        <f>VLOOKUP($B196, 'Team Per G'!$A$2:$G$31, 7, FALSE)</f>
        <v>#N/A</v>
      </c>
      <c r="M196" s="9" t="e">
        <f>VLOOKUP($B196, 'FanGraphs - Team WAR Projected'!$B$2:$E$31, 3, FALSE)/162</f>
        <v>#N/A</v>
      </c>
      <c r="N196" s="9" t="e">
        <f>VLOOKUP($B196, Team_Pitching___Advanced[[Team]:[xFIP]], 19,FALSE)</f>
        <v>#N/A</v>
      </c>
      <c r="O196" s="9" t="e">
        <f>VLOOKUP($B196, Team_Pitching___Advanced[], 20, FALSE)</f>
        <v>#N/A</v>
      </c>
      <c r="P196" s="9" t="e">
        <f>VLOOKUP($B196, Team_Batting___Dashboard[[Team]:[wOBA]], 16, FALSE)</f>
        <v>#N/A</v>
      </c>
      <c r="Q196" s="9" t="e">
        <f>VLOOKUP($B196, Team_Batting___Advanced[[Team]:[OPS]], 9, FALSE)</f>
        <v>#N/A</v>
      </c>
      <c r="R196" s="9" t="e">
        <f>VLOOKUP($B196, Team_Batting___Advanced[], 19, FALSE)</f>
        <v>#N/A</v>
      </c>
      <c r="S196" s="9" t="e">
        <f>VLOOKUP($B196, 'Team Per G'!$A$2:$G$31, 3, FALSE)</f>
        <v>#N/A</v>
      </c>
      <c r="T196" s="9" t="e">
        <f>VLOOKUP($B196, 'Team Per G'!$A$2:$G$31, 5, FALSE)</f>
        <v>#N/A</v>
      </c>
      <c r="U196" s="9" t="e">
        <f>VLOOKUP($B196, 'Team Per G'!$A$2:$G$31, 4, FALSE)</f>
        <v>#N/A</v>
      </c>
      <c r="V196" s="9" t="e">
        <f>VLOOKUP($B196, Team_Batting___Dashboard[], 22, FALSE)/$F196</f>
        <v>#N/A</v>
      </c>
      <c r="W196" s="9" t="e">
        <f>VLOOKUP($B196, 'FanGraphs - Team WAR Projected'!$B$2:$E$31, 4, FALSE)/162</f>
        <v>#N/A</v>
      </c>
      <c r="X196" s="9" t="e">
        <f>VLOOKUP($B196, FanGraphs_Standings[[Abbreviation]:[2024 Year to Date RS/G]], 6, FALSE)/$F196</f>
        <v>#N/A</v>
      </c>
      <c r="Y196" s="9" t="e">
        <f>VLOOKUP($B196, FanGraphs_Standings[[Abbreviation]:[2024 Projected Full Season RDif]], 19, FALSE)/162</f>
        <v>#N/A</v>
      </c>
      <c r="Z196" s="9" t="e">
        <f>VLOOKUP($B196, FanGraphs_Standings[[Abbreviation]:[2024 Projected Full Season RDif]], 5, FALSE)</f>
        <v>#N/A</v>
      </c>
      <c r="AA196" s="9" t="e">
        <f>VLOOKUP($B196, FanGraphs_Standings[[Abbreviation]:[2024 Projected Full Season W%]], 18, FALSE)</f>
        <v>#N/A</v>
      </c>
      <c r="AB196" s="9" t="e">
        <f>VLOOKUP($B196, 'Home Field Adv'!$A$2:$I$31, 9, FALSE)</f>
        <v>#N/A</v>
      </c>
      <c r="AC196" s="9" t="e">
        <f>VLOOKUP($C196, FanGraphs_Standings[[Abbreviation]:[2024 Year to Date G]], 2, FALSE)</f>
        <v>#N/A</v>
      </c>
      <c r="AD196" s="9" t="e">
        <f>VLOOKUP($E196, 'SP Per G'!$A$2:$D$1380, 3, FALSE)</f>
        <v>#N/A</v>
      </c>
      <c r="AE196" s="9" t="e">
        <f>VLOOKUP($E196, 'SP Per G'!$A$2:$D$1380, 4, FALSE)</f>
        <v>#N/A</v>
      </c>
      <c r="AF196" s="9" t="e">
        <f>VLOOKUP($E196, Individual_Pitching___Dashboard[], 18, FALSE)</f>
        <v>#N/A</v>
      </c>
      <c r="AG196" s="9" t="e">
        <f>VLOOKUP($E196, Individual_Pitching___Dashboard[], 20, FALSE)</f>
        <v>#N/A</v>
      </c>
      <c r="AH196" s="9" t="e">
        <f>VLOOKUP($E196, Individual_Pitching___Advanced[], 21,FALSE)</f>
        <v>#N/A</v>
      </c>
      <c r="AI196" s="9" t="e">
        <f>VLOOKUP($C196, 'Team Per G'!$A$2:$G$31, 7, FALSE)</f>
        <v>#N/A</v>
      </c>
      <c r="AJ196" s="9" t="e">
        <f>VLOOKUP($C196, 'FanGraphs - Team WAR Projected'!$B$2:$E$31, 3, FALSE)/162</f>
        <v>#N/A</v>
      </c>
      <c r="AK196" s="9" t="e">
        <f>VLOOKUP($C196, Team_Pitching___Advanced[[Team]:[xFIP]], 19,FALSE)</f>
        <v>#N/A</v>
      </c>
      <c r="AL196" s="9" t="e">
        <f>VLOOKUP($C196, Team_Pitching___Advanced[], 20, FALSE)</f>
        <v>#N/A</v>
      </c>
      <c r="AM196" s="9" t="e">
        <f>VLOOKUP($C196, Team_Batting___Dashboard[[Team]:[wOBA]], 16, FALSE)</f>
        <v>#N/A</v>
      </c>
      <c r="AN196" s="9" t="e">
        <f>VLOOKUP($C196, Team_Batting___Advanced[[Team]:[OPS]], 9, FALSE)</f>
        <v>#N/A</v>
      </c>
      <c r="AO196" s="9" t="e">
        <f>VLOOKUP($C196, Team_Batting___Advanced[], 19, FALSE)</f>
        <v>#N/A</v>
      </c>
      <c r="AP196" s="9" t="e">
        <f>VLOOKUP($C196, 'Team Per G'!$A$2:$G$31, 3, FALSE)</f>
        <v>#N/A</v>
      </c>
      <c r="AQ196" s="9" t="e">
        <f>VLOOKUP($C196, 'Team Per G'!$A$2:$G$31, 5, FALSE)</f>
        <v>#N/A</v>
      </c>
      <c r="AR196" s="9" t="e">
        <f>VLOOKUP($C196, 'Team Per G'!$A$2:$G$31, 4, FALSE)</f>
        <v>#N/A</v>
      </c>
      <c r="AS196" s="9" t="e">
        <f>VLOOKUP($C196, Team_Batting___Dashboard[], 22, FALSE)/$AC196</f>
        <v>#N/A</v>
      </c>
      <c r="AT196" s="9" t="e">
        <f>VLOOKUP($C196, 'FanGraphs - Team WAR Projected'!$B$2:$E$31, 4, FALSE)/162</f>
        <v>#N/A</v>
      </c>
      <c r="AU196" s="9" t="e">
        <f>VLOOKUP($C196, FanGraphs_Standings[[Abbreviation]:[2024 Year to Date RS/G]], 6, FALSE)/$AC196</f>
        <v>#N/A</v>
      </c>
      <c r="AV196" s="9" t="e">
        <f>VLOOKUP($C196, FanGraphs_Standings[[Abbreviation]:[2024 Projected Full Season RDif]], 19, FALSE)/162</f>
        <v>#N/A</v>
      </c>
      <c r="AW196" s="9" t="e">
        <f>VLOOKUP($C196, FanGraphs_Standings[[Abbreviation]:[2024 Projected Full Season RDif]], 5, FALSE)</f>
        <v>#N/A</v>
      </c>
      <c r="AX196" s="9" t="e">
        <f>VLOOKUP($C196, FanGraphs_Standings[[Abbreviation]:[2024 Projected Full Season W%]], 18, FALSE)</f>
        <v>#N/A</v>
      </c>
      <c r="AY196" s="9" t="e">
        <f>VLOOKUP($C196, 'Home Field Adv'!$A$2:$K$31, 11, FALSE)</f>
        <v>#N/A</v>
      </c>
      <c r="BB196" s="5" t="str">
        <f t="shared" si="10"/>
        <v/>
      </c>
      <c r="BC196" s="5" t="str">
        <f t="shared" si="11"/>
        <v/>
      </c>
      <c r="BD196" s="5" t="str">
        <f t="shared" si="12"/>
        <v/>
      </c>
    </row>
    <row r="197" spans="6:56" x14ac:dyDescent="0.45">
      <c r="F197" s="9" t="e">
        <f>VLOOKUP($B197, FanGraphs_Standings[[Abbreviation]:[2024 Year to Date G]], 2, FALSE)</f>
        <v>#N/A</v>
      </c>
      <c r="G197" s="9" t="e">
        <f>IF(ISERR(VLOOKUP($D197, 'SP Per G'!$A$2:$D$1380, 3, FALSE)), L197, VLOOKUP($D197, 'SP Per G'!$A$2:$D$1380, 3, FALSE))</f>
        <v>#N/A</v>
      </c>
      <c r="H197" s="9" t="e">
        <f>VLOOKUP($D197, 'SP Per G'!$A$2:$D$1380, 4, FALSE)</f>
        <v>#N/A</v>
      </c>
      <c r="I197" s="9" t="e">
        <f>VLOOKUP($D197, Individual_Pitching___Dashboard[], 18, FALSE)</f>
        <v>#N/A</v>
      </c>
      <c r="J197" s="9" t="e">
        <f>VLOOKUP($D197, Individual_Pitching___Dashboard[], 20, FALSE)</f>
        <v>#N/A</v>
      </c>
      <c r="K197" s="9" t="e">
        <f>VLOOKUP($D197, Individual_Pitching___Advanced[], 21,FALSE)</f>
        <v>#N/A</v>
      </c>
      <c r="L197" s="9" t="e">
        <f>VLOOKUP($B197, 'Team Per G'!$A$2:$G$31, 7, FALSE)</f>
        <v>#N/A</v>
      </c>
      <c r="M197" s="9" t="e">
        <f>VLOOKUP($B197, 'FanGraphs - Team WAR Projected'!$B$2:$E$31, 3, FALSE)/162</f>
        <v>#N/A</v>
      </c>
      <c r="N197" s="9" t="e">
        <f>VLOOKUP($B197, Team_Pitching___Advanced[[Team]:[xFIP]], 19,FALSE)</f>
        <v>#N/A</v>
      </c>
      <c r="O197" s="9" t="e">
        <f>VLOOKUP($B197, Team_Pitching___Advanced[], 20, FALSE)</f>
        <v>#N/A</v>
      </c>
      <c r="P197" s="9" t="e">
        <f>VLOOKUP($B197, Team_Batting___Dashboard[[Team]:[wOBA]], 16, FALSE)</f>
        <v>#N/A</v>
      </c>
      <c r="Q197" s="9" t="e">
        <f>VLOOKUP($B197, Team_Batting___Advanced[[Team]:[OPS]], 9, FALSE)</f>
        <v>#N/A</v>
      </c>
      <c r="R197" s="9" t="e">
        <f>VLOOKUP($B197, Team_Batting___Advanced[], 19, FALSE)</f>
        <v>#N/A</v>
      </c>
      <c r="S197" s="9" t="e">
        <f>VLOOKUP($B197, 'Team Per G'!$A$2:$G$31, 3, FALSE)</f>
        <v>#N/A</v>
      </c>
      <c r="T197" s="9" t="e">
        <f>VLOOKUP($B197, 'Team Per G'!$A$2:$G$31, 5, FALSE)</f>
        <v>#N/A</v>
      </c>
      <c r="U197" s="9" t="e">
        <f>VLOOKUP($B197, 'Team Per G'!$A$2:$G$31, 4, FALSE)</f>
        <v>#N/A</v>
      </c>
      <c r="V197" s="9" t="e">
        <f>VLOOKUP($B197, Team_Batting___Dashboard[], 22, FALSE)/$F197</f>
        <v>#N/A</v>
      </c>
      <c r="W197" s="9" t="e">
        <f>VLOOKUP($B197, 'FanGraphs - Team WAR Projected'!$B$2:$E$31, 4, FALSE)/162</f>
        <v>#N/A</v>
      </c>
      <c r="X197" s="9" t="e">
        <f>VLOOKUP($B197, FanGraphs_Standings[[Abbreviation]:[2024 Year to Date RS/G]], 6, FALSE)/$F197</f>
        <v>#N/A</v>
      </c>
      <c r="Y197" s="9" t="e">
        <f>VLOOKUP($B197, FanGraphs_Standings[[Abbreviation]:[2024 Projected Full Season RDif]], 19, FALSE)/162</f>
        <v>#N/A</v>
      </c>
      <c r="Z197" s="9" t="e">
        <f>VLOOKUP($B197, FanGraphs_Standings[[Abbreviation]:[2024 Projected Full Season RDif]], 5, FALSE)</f>
        <v>#N/A</v>
      </c>
      <c r="AA197" s="9" t="e">
        <f>VLOOKUP($B197, FanGraphs_Standings[[Abbreviation]:[2024 Projected Full Season W%]], 18, FALSE)</f>
        <v>#N/A</v>
      </c>
      <c r="AB197" s="9" t="e">
        <f>VLOOKUP($B197, 'Home Field Adv'!$A$2:$I$31, 9, FALSE)</f>
        <v>#N/A</v>
      </c>
      <c r="AC197" s="9" t="e">
        <f>VLOOKUP($C197, FanGraphs_Standings[[Abbreviation]:[2024 Year to Date G]], 2, FALSE)</f>
        <v>#N/A</v>
      </c>
      <c r="AD197" s="9" t="e">
        <f>VLOOKUP($E197, 'SP Per G'!$A$2:$D$1380, 3, FALSE)</f>
        <v>#N/A</v>
      </c>
      <c r="AE197" s="9" t="e">
        <f>VLOOKUP($E197, 'SP Per G'!$A$2:$D$1380, 4, FALSE)</f>
        <v>#N/A</v>
      </c>
      <c r="AF197" s="9" t="e">
        <f>VLOOKUP($E197, Individual_Pitching___Dashboard[], 18, FALSE)</f>
        <v>#N/A</v>
      </c>
      <c r="AG197" s="9" t="e">
        <f>VLOOKUP($E197, Individual_Pitching___Dashboard[], 20, FALSE)</f>
        <v>#N/A</v>
      </c>
      <c r="AH197" s="9" t="e">
        <f>VLOOKUP($E197, Individual_Pitching___Advanced[], 21,FALSE)</f>
        <v>#N/A</v>
      </c>
      <c r="AI197" s="9" t="e">
        <f>VLOOKUP($C197, 'Team Per G'!$A$2:$G$31, 7, FALSE)</f>
        <v>#N/A</v>
      </c>
      <c r="AJ197" s="9" t="e">
        <f>VLOOKUP($C197, 'FanGraphs - Team WAR Projected'!$B$2:$E$31, 3, FALSE)/162</f>
        <v>#N/A</v>
      </c>
      <c r="AK197" s="9" t="e">
        <f>VLOOKUP($C197, Team_Pitching___Advanced[[Team]:[xFIP]], 19,FALSE)</f>
        <v>#N/A</v>
      </c>
      <c r="AL197" s="9" t="e">
        <f>VLOOKUP($C197, Team_Pitching___Advanced[], 20, FALSE)</f>
        <v>#N/A</v>
      </c>
      <c r="AM197" s="9" t="e">
        <f>VLOOKUP($C197, Team_Batting___Dashboard[[Team]:[wOBA]], 16, FALSE)</f>
        <v>#N/A</v>
      </c>
      <c r="AN197" s="9" t="e">
        <f>VLOOKUP($C197, Team_Batting___Advanced[[Team]:[OPS]], 9, FALSE)</f>
        <v>#N/A</v>
      </c>
      <c r="AO197" s="9" t="e">
        <f>VLOOKUP($C197, Team_Batting___Advanced[], 19, FALSE)</f>
        <v>#N/A</v>
      </c>
      <c r="AP197" s="9" t="e">
        <f>VLOOKUP($C197, 'Team Per G'!$A$2:$G$31, 3, FALSE)</f>
        <v>#N/A</v>
      </c>
      <c r="AQ197" s="9" t="e">
        <f>VLOOKUP($C197, 'Team Per G'!$A$2:$G$31, 5, FALSE)</f>
        <v>#N/A</v>
      </c>
      <c r="AR197" s="9" t="e">
        <f>VLOOKUP($C197, 'Team Per G'!$A$2:$G$31, 4, FALSE)</f>
        <v>#N/A</v>
      </c>
      <c r="AS197" s="9" t="e">
        <f>VLOOKUP($C197, Team_Batting___Dashboard[], 22, FALSE)/$AC197</f>
        <v>#N/A</v>
      </c>
      <c r="AT197" s="9" t="e">
        <f>VLOOKUP($C197, 'FanGraphs - Team WAR Projected'!$B$2:$E$31, 4, FALSE)/162</f>
        <v>#N/A</v>
      </c>
      <c r="AU197" s="9" t="e">
        <f>VLOOKUP($C197, FanGraphs_Standings[[Abbreviation]:[2024 Year to Date RS/G]], 6, FALSE)/$AC197</f>
        <v>#N/A</v>
      </c>
      <c r="AV197" s="9" t="e">
        <f>VLOOKUP($C197, FanGraphs_Standings[[Abbreviation]:[2024 Projected Full Season RDif]], 19, FALSE)/162</f>
        <v>#N/A</v>
      </c>
      <c r="AW197" s="9" t="e">
        <f>VLOOKUP($C197, FanGraphs_Standings[[Abbreviation]:[2024 Projected Full Season RDif]], 5, FALSE)</f>
        <v>#N/A</v>
      </c>
      <c r="AX197" s="9" t="e">
        <f>VLOOKUP($C197, FanGraphs_Standings[[Abbreviation]:[2024 Projected Full Season W%]], 18, FALSE)</f>
        <v>#N/A</v>
      </c>
      <c r="AY197" s="9" t="e">
        <f>VLOOKUP($C197, 'Home Field Adv'!$A$2:$K$31, 11, FALSE)</f>
        <v>#N/A</v>
      </c>
      <c r="BB197" s="5" t="str">
        <f t="shared" si="10"/>
        <v/>
      </c>
      <c r="BC197" s="5" t="str">
        <f t="shared" si="11"/>
        <v/>
      </c>
      <c r="BD197" s="5" t="str">
        <f t="shared" si="12"/>
        <v/>
      </c>
    </row>
    <row r="198" spans="6:56" x14ac:dyDescent="0.45">
      <c r="F198" s="9" t="e">
        <f>VLOOKUP($B198, FanGraphs_Standings[[Abbreviation]:[2024 Year to Date G]], 2, FALSE)</f>
        <v>#N/A</v>
      </c>
      <c r="G198" s="9" t="e">
        <f>IF(ISERR(VLOOKUP($D198, 'SP Per G'!$A$2:$D$1380, 3, FALSE)), L198, VLOOKUP($D198, 'SP Per G'!$A$2:$D$1380, 3, FALSE))</f>
        <v>#N/A</v>
      </c>
      <c r="H198" s="9" t="e">
        <f>VLOOKUP($D198, 'SP Per G'!$A$2:$D$1380, 4, FALSE)</f>
        <v>#N/A</v>
      </c>
      <c r="I198" s="9" t="e">
        <f>VLOOKUP($D198, Individual_Pitching___Dashboard[], 18, FALSE)</f>
        <v>#N/A</v>
      </c>
      <c r="J198" s="9" t="e">
        <f>VLOOKUP($D198, Individual_Pitching___Dashboard[], 20, FALSE)</f>
        <v>#N/A</v>
      </c>
      <c r="K198" s="9" t="e">
        <f>VLOOKUP($D198, Individual_Pitching___Advanced[], 21,FALSE)</f>
        <v>#N/A</v>
      </c>
      <c r="L198" s="9" t="e">
        <f>VLOOKUP($B198, 'Team Per G'!$A$2:$G$31, 7, FALSE)</f>
        <v>#N/A</v>
      </c>
      <c r="M198" s="9" t="e">
        <f>VLOOKUP($B198, 'FanGraphs - Team WAR Projected'!$B$2:$E$31, 3, FALSE)/162</f>
        <v>#N/A</v>
      </c>
      <c r="N198" s="9" t="e">
        <f>VLOOKUP($B198, Team_Pitching___Advanced[[Team]:[xFIP]], 19,FALSE)</f>
        <v>#N/A</v>
      </c>
      <c r="O198" s="9" t="e">
        <f>VLOOKUP($B198, Team_Pitching___Advanced[], 20, FALSE)</f>
        <v>#N/A</v>
      </c>
      <c r="P198" s="9" t="e">
        <f>VLOOKUP($B198, Team_Batting___Dashboard[[Team]:[wOBA]], 16, FALSE)</f>
        <v>#N/A</v>
      </c>
      <c r="Q198" s="9" t="e">
        <f>VLOOKUP($B198, Team_Batting___Advanced[[Team]:[OPS]], 9, FALSE)</f>
        <v>#N/A</v>
      </c>
      <c r="R198" s="9" t="e">
        <f>VLOOKUP($B198, Team_Batting___Advanced[], 19, FALSE)</f>
        <v>#N/A</v>
      </c>
      <c r="S198" s="9" t="e">
        <f>VLOOKUP($B198, 'Team Per G'!$A$2:$G$31, 3, FALSE)</f>
        <v>#N/A</v>
      </c>
      <c r="T198" s="9" t="e">
        <f>VLOOKUP($B198, 'Team Per G'!$A$2:$G$31, 5, FALSE)</f>
        <v>#N/A</v>
      </c>
      <c r="U198" s="9" t="e">
        <f>VLOOKUP($B198, 'Team Per G'!$A$2:$G$31, 4, FALSE)</f>
        <v>#N/A</v>
      </c>
      <c r="V198" s="9" t="e">
        <f>VLOOKUP($B198, Team_Batting___Dashboard[], 22, FALSE)/$F198</f>
        <v>#N/A</v>
      </c>
      <c r="W198" s="9" t="e">
        <f>VLOOKUP($B198, 'FanGraphs - Team WAR Projected'!$B$2:$E$31, 4, FALSE)/162</f>
        <v>#N/A</v>
      </c>
      <c r="X198" s="9" t="e">
        <f>VLOOKUP($B198, FanGraphs_Standings[[Abbreviation]:[2024 Year to Date RS/G]], 6, FALSE)/$F198</f>
        <v>#N/A</v>
      </c>
      <c r="Y198" s="9" t="e">
        <f>VLOOKUP($B198, FanGraphs_Standings[[Abbreviation]:[2024 Projected Full Season RDif]], 19, FALSE)/162</f>
        <v>#N/A</v>
      </c>
      <c r="Z198" s="9" t="e">
        <f>VLOOKUP($B198, FanGraphs_Standings[[Abbreviation]:[2024 Projected Full Season RDif]], 5, FALSE)</f>
        <v>#N/A</v>
      </c>
      <c r="AA198" s="9" t="e">
        <f>VLOOKUP($B198, FanGraphs_Standings[[Abbreviation]:[2024 Projected Full Season W%]], 18, FALSE)</f>
        <v>#N/A</v>
      </c>
      <c r="AB198" s="9" t="e">
        <f>VLOOKUP($B198, 'Home Field Adv'!$A$2:$I$31, 9, FALSE)</f>
        <v>#N/A</v>
      </c>
      <c r="AC198" s="9" t="e">
        <f>VLOOKUP($C198, FanGraphs_Standings[[Abbreviation]:[2024 Year to Date G]], 2, FALSE)</f>
        <v>#N/A</v>
      </c>
      <c r="AD198" s="9" t="e">
        <f>VLOOKUP($E198, 'SP Per G'!$A$2:$D$1380, 3, FALSE)</f>
        <v>#N/A</v>
      </c>
      <c r="AE198" s="9" t="e">
        <f>VLOOKUP($E198, 'SP Per G'!$A$2:$D$1380, 4, FALSE)</f>
        <v>#N/A</v>
      </c>
      <c r="AF198" s="9" t="e">
        <f>VLOOKUP($E198, Individual_Pitching___Dashboard[], 18, FALSE)</f>
        <v>#N/A</v>
      </c>
      <c r="AG198" s="9" t="e">
        <f>VLOOKUP($E198, Individual_Pitching___Dashboard[], 20, FALSE)</f>
        <v>#N/A</v>
      </c>
      <c r="AH198" s="9" t="e">
        <f>VLOOKUP($E198, Individual_Pitching___Advanced[], 21,FALSE)</f>
        <v>#N/A</v>
      </c>
      <c r="AI198" s="9" t="e">
        <f>VLOOKUP($C198, 'Team Per G'!$A$2:$G$31, 7, FALSE)</f>
        <v>#N/A</v>
      </c>
      <c r="AJ198" s="9" t="e">
        <f>VLOOKUP($C198, 'FanGraphs - Team WAR Projected'!$B$2:$E$31, 3, FALSE)/162</f>
        <v>#N/A</v>
      </c>
      <c r="AK198" s="9" t="e">
        <f>VLOOKUP($C198, Team_Pitching___Advanced[[Team]:[xFIP]], 19,FALSE)</f>
        <v>#N/A</v>
      </c>
      <c r="AL198" s="9" t="e">
        <f>VLOOKUP($C198, Team_Pitching___Advanced[], 20, FALSE)</f>
        <v>#N/A</v>
      </c>
      <c r="AM198" s="9" t="e">
        <f>VLOOKUP($C198, Team_Batting___Dashboard[[Team]:[wOBA]], 16, FALSE)</f>
        <v>#N/A</v>
      </c>
      <c r="AN198" s="9" t="e">
        <f>VLOOKUP($C198, Team_Batting___Advanced[[Team]:[OPS]], 9, FALSE)</f>
        <v>#N/A</v>
      </c>
      <c r="AO198" s="9" t="e">
        <f>VLOOKUP($C198, Team_Batting___Advanced[], 19, FALSE)</f>
        <v>#N/A</v>
      </c>
      <c r="AP198" s="9" t="e">
        <f>VLOOKUP($C198, 'Team Per G'!$A$2:$G$31, 3, FALSE)</f>
        <v>#N/A</v>
      </c>
      <c r="AQ198" s="9" t="e">
        <f>VLOOKUP($C198, 'Team Per G'!$A$2:$G$31, 5, FALSE)</f>
        <v>#N/A</v>
      </c>
      <c r="AR198" s="9" t="e">
        <f>VLOOKUP($C198, 'Team Per G'!$A$2:$G$31, 4, FALSE)</f>
        <v>#N/A</v>
      </c>
      <c r="AS198" s="9" t="e">
        <f>VLOOKUP($C198, Team_Batting___Dashboard[], 22, FALSE)/$AC198</f>
        <v>#N/A</v>
      </c>
      <c r="AT198" s="9" t="e">
        <f>VLOOKUP($C198, 'FanGraphs - Team WAR Projected'!$B$2:$E$31, 4, FALSE)/162</f>
        <v>#N/A</v>
      </c>
      <c r="AU198" s="9" t="e">
        <f>VLOOKUP($C198, FanGraphs_Standings[[Abbreviation]:[2024 Year to Date RS/G]], 6, FALSE)/$AC198</f>
        <v>#N/A</v>
      </c>
      <c r="AV198" s="9" t="e">
        <f>VLOOKUP($C198, FanGraphs_Standings[[Abbreviation]:[2024 Projected Full Season RDif]], 19, FALSE)/162</f>
        <v>#N/A</v>
      </c>
      <c r="AW198" s="9" t="e">
        <f>VLOOKUP($C198, FanGraphs_Standings[[Abbreviation]:[2024 Projected Full Season RDif]], 5, FALSE)</f>
        <v>#N/A</v>
      </c>
      <c r="AX198" s="9" t="e">
        <f>VLOOKUP($C198, FanGraphs_Standings[[Abbreviation]:[2024 Projected Full Season W%]], 18, FALSE)</f>
        <v>#N/A</v>
      </c>
      <c r="AY198" s="9" t="e">
        <f>VLOOKUP($C198, 'Home Field Adv'!$A$2:$K$31, 11, FALSE)</f>
        <v>#N/A</v>
      </c>
      <c r="BB198" s="5" t="str">
        <f t="shared" si="10"/>
        <v/>
      </c>
      <c r="BC198" s="5" t="str">
        <f t="shared" si="11"/>
        <v/>
      </c>
      <c r="BD198" s="5" t="str">
        <f t="shared" si="12"/>
        <v/>
      </c>
    </row>
    <row r="199" spans="6:56" x14ac:dyDescent="0.45">
      <c r="F199" s="9" t="e">
        <f>VLOOKUP($B199, FanGraphs_Standings[[Abbreviation]:[2024 Year to Date G]], 2, FALSE)</f>
        <v>#N/A</v>
      </c>
      <c r="G199" s="9" t="e">
        <f>IF(ISERR(VLOOKUP($D199, 'SP Per G'!$A$2:$D$1380, 3, FALSE)), L199, VLOOKUP($D199, 'SP Per G'!$A$2:$D$1380, 3, FALSE))</f>
        <v>#N/A</v>
      </c>
      <c r="H199" s="9" t="e">
        <f>VLOOKUP($D199, 'SP Per G'!$A$2:$D$1380, 4, FALSE)</f>
        <v>#N/A</v>
      </c>
      <c r="I199" s="9" t="e">
        <f>VLOOKUP($D199, Individual_Pitching___Dashboard[], 18, FALSE)</f>
        <v>#N/A</v>
      </c>
      <c r="J199" s="9" t="e">
        <f>VLOOKUP($D199, Individual_Pitching___Dashboard[], 20, FALSE)</f>
        <v>#N/A</v>
      </c>
      <c r="K199" s="9" t="e">
        <f>VLOOKUP($D199, Individual_Pitching___Advanced[], 21,FALSE)</f>
        <v>#N/A</v>
      </c>
      <c r="L199" s="9" t="e">
        <f>VLOOKUP($B199, 'Team Per G'!$A$2:$G$31, 7, FALSE)</f>
        <v>#N/A</v>
      </c>
      <c r="M199" s="9" t="e">
        <f>VLOOKUP($B199, 'FanGraphs - Team WAR Projected'!$B$2:$E$31, 3, FALSE)/162</f>
        <v>#N/A</v>
      </c>
      <c r="N199" s="9" t="e">
        <f>VLOOKUP($B199, Team_Pitching___Advanced[[Team]:[xFIP]], 19,FALSE)</f>
        <v>#N/A</v>
      </c>
      <c r="O199" s="9" t="e">
        <f>VLOOKUP($B199, Team_Pitching___Advanced[], 20, FALSE)</f>
        <v>#N/A</v>
      </c>
      <c r="P199" s="9" t="e">
        <f>VLOOKUP($B199, Team_Batting___Dashboard[[Team]:[wOBA]], 16, FALSE)</f>
        <v>#N/A</v>
      </c>
      <c r="Q199" s="9" t="e">
        <f>VLOOKUP($B199, Team_Batting___Advanced[[Team]:[OPS]], 9, FALSE)</f>
        <v>#N/A</v>
      </c>
      <c r="R199" s="9" t="e">
        <f>VLOOKUP($B199, Team_Batting___Advanced[], 19, FALSE)</f>
        <v>#N/A</v>
      </c>
      <c r="S199" s="9" t="e">
        <f>VLOOKUP($B199, 'Team Per G'!$A$2:$G$31, 3, FALSE)</f>
        <v>#N/A</v>
      </c>
      <c r="T199" s="9" t="e">
        <f>VLOOKUP($B199, 'Team Per G'!$A$2:$G$31, 5, FALSE)</f>
        <v>#N/A</v>
      </c>
      <c r="U199" s="9" t="e">
        <f>VLOOKUP($B199, 'Team Per G'!$A$2:$G$31, 4, FALSE)</f>
        <v>#N/A</v>
      </c>
      <c r="V199" s="9" t="e">
        <f>VLOOKUP($B199, Team_Batting___Dashboard[], 22, FALSE)/$F199</f>
        <v>#N/A</v>
      </c>
      <c r="W199" s="9" t="e">
        <f>VLOOKUP($B199, 'FanGraphs - Team WAR Projected'!$B$2:$E$31, 4, FALSE)/162</f>
        <v>#N/A</v>
      </c>
      <c r="X199" s="9" t="e">
        <f>VLOOKUP($B199, FanGraphs_Standings[[Abbreviation]:[2024 Year to Date RS/G]], 6, FALSE)/$F199</f>
        <v>#N/A</v>
      </c>
      <c r="Y199" s="9" t="e">
        <f>VLOOKUP($B199, FanGraphs_Standings[[Abbreviation]:[2024 Projected Full Season RDif]], 19, FALSE)/162</f>
        <v>#N/A</v>
      </c>
      <c r="Z199" s="9" t="e">
        <f>VLOOKUP($B199, FanGraphs_Standings[[Abbreviation]:[2024 Projected Full Season RDif]], 5, FALSE)</f>
        <v>#N/A</v>
      </c>
      <c r="AA199" s="9" t="e">
        <f>VLOOKUP($B199, FanGraphs_Standings[[Abbreviation]:[2024 Projected Full Season W%]], 18, FALSE)</f>
        <v>#N/A</v>
      </c>
      <c r="AB199" s="9" t="e">
        <f>VLOOKUP($B199, 'Home Field Adv'!$A$2:$I$31, 9, FALSE)</f>
        <v>#N/A</v>
      </c>
      <c r="AC199" s="9" t="e">
        <f>VLOOKUP($C199, FanGraphs_Standings[[Abbreviation]:[2024 Year to Date G]], 2, FALSE)</f>
        <v>#N/A</v>
      </c>
      <c r="AD199" s="9" t="e">
        <f>VLOOKUP($E199, 'SP Per G'!$A$2:$D$1380, 3, FALSE)</f>
        <v>#N/A</v>
      </c>
      <c r="AE199" s="9" t="e">
        <f>VLOOKUP($E199, 'SP Per G'!$A$2:$D$1380, 4, FALSE)</f>
        <v>#N/A</v>
      </c>
      <c r="AF199" s="9" t="e">
        <f>VLOOKUP($E199, Individual_Pitching___Dashboard[], 18, FALSE)</f>
        <v>#N/A</v>
      </c>
      <c r="AG199" s="9" t="e">
        <f>VLOOKUP($E199, Individual_Pitching___Dashboard[], 20, FALSE)</f>
        <v>#N/A</v>
      </c>
      <c r="AH199" s="9" t="e">
        <f>VLOOKUP($E199, Individual_Pitching___Advanced[], 21,FALSE)</f>
        <v>#N/A</v>
      </c>
      <c r="AI199" s="9" t="e">
        <f>VLOOKUP($C199, 'Team Per G'!$A$2:$G$31, 7, FALSE)</f>
        <v>#N/A</v>
      </c>
      <c r="AJ199" s="9" t="e">
        <f>VLOOKUP($C199, 'FanGraphs - Team WAR Projected'!$B$2:$E$31, 3, FALSE)/162</f>
        <v>#N/A</v>
      </c>
      <c r="AK199" s="9" t="e">
        <f>VLOOKUP($C199, Team_Pitching___Advanced[[Team]:[xFIP]], 19,FALSE)</f>
        <v>#N/A</v>
      </c>
      <c r="AL199" s="9" t="e">
        <f>VLOOKUP($C199, Team_Pitching___Advanced[], 20, FALSE)</f>
        <v>#N/A</v>
      </c>
      <c r="AM199" s="9" t="e">
        <f>VLOOKUP($C199, Team_Batting___Dashboard[[Team]:[wOBA]], 16, FALSE)</f>
        <v>#N/A</v>
      </c>
      <c r="AN199" s="9" t="e">
        <f>VLOOKUP($C199, Team_Batting___Advanced[[Team]:[OPS]], 9, FALSE)</f>
        <v>#N/A</v>
      </c>
      <c r="AO199" s="9" t="e">
        <f>VLOOKUP($C199, Team_Batting___Advanced[], 19, FALSE)</f>
        <v>#N/A</v>
      </c>
      <c r="AP199" s="9" t="e">
        <f>VLOOKUP($C199, 'Team Per G'!$A$2:$G$31, 3, FALSE)</f>
        <v>#N/A</v>
      </c>
      <c r="AQ199" s="9" t="e">
        <f>VLOOKUP($C199, 'Team Per G'!$A$2:$G$31, 5, FALSE)</f>
        <v>#N/A</v>
      </c>
      <c r="AR199" s="9" t="e">
        <f>VLOOKUP($C199, 'Team Per G'!$A$2:$G$31, 4, FALSE)</f>
        <v>#N/A</v>
      </c>
      <c r="AS199" s="9" t="e">
        <f>VLOOKUP($C199, Team_Batting___Dashboard[], 22, FALSE)/$AC199</f>
        <v>#N/A</v>
      </c>
      <c r="AT199" s="9" t="e">
        <f>VLOOKUP($C199, 'FanGraphs - Team WAR Projected'!$B$2:$E$31, 4, FALSE)/162</f>
        <v>#N/A</v>
      </c>
      <c r="AU199" s="9" t="e">
        <f>VLOOKUP($C199, FanGraphs_Standings[[Abbreviation]:[2024 Year to Date RS/G]], 6, FALSE)/$AC199</f>
        <v>#N/A</v>
      </c>
      <c r="AV199" s="9" t="e">
        <f>VLOOKUP($C199, FanGraphs_Standings[[Abbreviation]:[2024 Projected Full Season RDif]], 19, FALSE)/162</f>
        <v>#N/A</v>
      </c>
      <c r="AW199" s="9" t="e">
        <f>VLOOKUP($C199, FanGraphs_Standings[[Abbreviation]:[2024 Projected Full Season RDif]], 5, FALSE)</f>
        <v>#N/A</v>
      </c>
      <c r="AX199" s="9" t="e">
        <f>VLOOKUP($C199, FanGraphs_Standings[[Abbreviation]:[2024 Projected Full Season W%]], 18, FALSE)</f>
        <v>#N/A</v>
      </c>
      <c r="AY199" s="9" t="e">
        <f>VLOOKUP($C199, 'Home Field Adv'!$A$2:$K$31, 11, FALSE)</f>
        <v>#N/A</v>
      </c>
      <c r="BB199" s="5" t="str">
        <f t="shared" si="10"/>
        <v/>
      </c>
      <c r="BC199" s="5" t="str">
        <f t="shared" si="11"/>
        <v/>
      </c>
      <c r="BD199" s="5" t="str">
        <f t="shared" si="12"/>
        <v/>
      </c>
    </row>
    <row r="200" spans="6:56" x14ac:dyDescent="0.45">
      <c r="F200" s="9" t="e">
        <f>VLOOKUP($B200, FanGraphs_Standings[[Abbreviation]:[2024 Year to Date G]], 2, FALSE)</f>
        <v>#N/A</v>
      </c>
      <c r="G200" s="9" t="e">
        <f>IF(ISERR(VLOOKUP($D200, 'SP Per G'!$A$2:$D$1380, 3, FALSE)), L200, VLOOKUP($D200, 'SP Per G'!$A$2:$D$1380, 3, FALSE))</f>
        <v>#N/A</v>
      </c>
      <c r="H200" s="9" t="e">
        <f>VLOOKUP($D200, 'SP Per G'!$A$2:$D$1380, 4, FALSE)</f>
        <v>#N/A</v>
      </c>
      <c r="I200" s="9" t="e">
        <f>VLOOKUP($D200, Individual_Pitching___Dashboard[], 18, FALSE)</f>
        <v>#N/A</v>
      </c>
      <c r="J200" s="9" t="e">
        <f>VLOOKUP($D200, Individual_Pitching___Dashboard[], 20, FALSE)</f>
        <v>#N/A</v>
      </c>
      <c r="K200" s="9" t="e">
        <f>VLOOKUP($D200, Individual_Pitching___Advanced[], 21,FALSE)</f>
        <v>#N/A</v>
      </c>
      <c r="L200" s="9" t="e">
        <f>VLOOKUP($B200, 'Team Per G'!$A$2:$G$31, 7, FALSE)</f>
        <v>#N/A</v>
      </c>
      <c r="M200" s="9" t="e">
        <f>VLOOKUP($B200, 'FanGraphs - Team WAR Projected'!$B$2:$E$31, 3, FALSE)/162</f>
        <v>#N/A</v>
      </c>
      <c r="N200" s="9" t="e">
        <f>VLOOKUP($B200, Team_Pitching___Advanced[[Team]:[xFIP]], 19,FALSE)</f>
        <v>#N/A</v>
      </c>
      <c r="O200" s="9" t="e">
        <f>VLOOKUP($B200, Team_Pitching___Advanced[], 20, FALSE)</f>
        <v>#N/A</v>
      </c>
      <c r="P200" s="9" t="e">
        <f>VLOOKUP($B200, Team_Batting___Dashboard[[Team]:[wOBA]], 16, FALSE)</f>
        <v>#N/A</v>
      </c>
      <c r="Q200" s="9" t="e">
        <f>VLOOKUP($B200, Team_Batting___Advanced[[Team]:[OPS]], 9, FALSE)</f>
        <v>#N/A</v>
      </c>
      <c r="R200" s="9" t="e">
        <f>VLOOKUP($B200, Team_Batting___Advanced[], 19, FALSE)</f>
        <v>#N/A</v>
      </c>
      <c r="S200" s="9" t="e">
        <f>VLOOKUP($B200, 'Team Per G'!$A$2:$G$31, 3, FALSE)</f>
        <v>#N/A</v>
      </c>
      <c r="T200" s="9" t="e">
        <f>VLOOKUP($B200, 'Team Per G'!$A$2:$G$31, 5, FALSE)</f>
        <v>#N/A</v>
      </c>
      <c r="U200" s="9" t="e">
        <f>VLOOKUP($B200, 'Team Per G'!$A$2:$G$31, 4, FALSE)</f>
        <v>#N/A</v>
      </c>
      <c r="V200" s="9" t="e">
        <f>VLOOKUP($B200, Team_Batting___Dashboard[], 22, FALSE)/$F200</f>
        <v>#N/A</v>
      </c>
      <c r="W200" s="9" t="e">
        <f>VLOOKUP($B200, 'FanGraphs - Team WAR Projected'!$B$2:$E$31, 4, FALSE)/162</f>
        <v>#N/A</v>
      </c>
      <c r="X200" s="9" t="e">
        <f>VLOOKUP($B200, FanGraphs_Standings[[Abbreviation]:[2024 Year to Date RS/G]], 6, FALSE)/$F200</f>
        <v>#N/A</v>
      </c>
      <c r="Y200" s="9" t="e">
        <f>VLOOKUP($B200, FanGraphs_Standings[[Abbreviation]:[2024 Projected Full Season RDif]], 19, FALSE)/162</f>
        <v>#N/A</v>
      </c>
      <c r="Z200" s="9" t="e">
        <f>VLOOKUP($B200, FanGraphs_Standings[[Abbreviation]:[2024 Projected Full Season RDif]], 5, FALSE)</f>
        <v>#N/A</v>
      </c>
      <c r="AA200" s="9" t="e">
        <f>VLOOKUP($B200, FanGraphs_Standings[[Abbreviation]:[2024 Projected Full Season W%]], 18, FALSE)</f>
        <v>#N/A</v>
      </c>
      <c r="AB200" s="9" t="e">
        <f>VLOOKUP($B200, 'Home Field Adv'!$A$2:$I$31, 9, FALSE)</f>
        <v>#N/A</v>
      </c>
      <c r="AC200" s="9" t="e">
        <f>VLOOKUP($C200, FanGraphs_Standings[[Abbreviation]:[2024 Year to Date G]], 2, FALSE)</f>
        <v>#N/A</v>
      </c>
      <c r="AD200" s="9" t="e">
        <f>VLOOKUP($E200, 'SP Per G'!$A$2:$D$1380, 3, FALSE)</f>
        <v>#N/A</v>
      </c>
      <c r="AE200" s="9" t="e">
        <f>VLOOKUP($E200, 'SP Per G'!$A$2:$D$1380, 4, FALSE)</f>
        <v>#N/A</v>
      </c>
      <c r="AF200" s="9" t="e">
        <f>VLOOKUP($E200, Individual_Pitching___Dashboard[], 18, FALSE)</f>
        <v>#N/A</v>
      </c>
      <c r="AG200" s="9" t="e">
        <f>VLOOKUP($E200, Individual_Pitching___Dashboard[], 20, FALSE)</f>
        <v>#N/A</v>
      </c>
      <c r="AH200" s="9" t="e">
        <f>VLOOKUP($E200, Individual_Pitching___Advanced[], 21,FALSE)</f>
        <v>#N/A</v>
      </c>
      <c r="AI200" s="9" t="e">
        <f>VLOOKUP($C200, 'Team Per G'!$A$2:$G$31, 7, FALSE)</f>
        <v>#N/A</v>
      </c>
      <c r="AJ200" s="9" t="e">
        <f>VLOOKUP($C200, 'FanGraphs - Team WAR Projected'!$B$2:$E$31, 3, FALSE)/162</f>
        <v>#N/A</v>
      </c>
      <c r="AK200" s="9" t="e">
        <f>VLOOKUP($C200, Team_Pitching___Advanced[[Team]:[xFIP]], 19,FALSE)</f>
        <v>#N/A</v>
      </c>
      <c r="AL200" s="9" t="e">
        <f>VLOOKUP($C200, Team_Pitching___Advanced[], 20, FALSE)</f>
        <v>#N/A</v>
      </c>
      <c r="AM200" s="9" t="e">
        <f>VLOOKUP($C200, Team_Batting___Dashboard[[Team]:[wOBA]], 16, FALSE)</f>
        <v>#N/A</v>
      </c>
      <c r="AN200" s="9" t="e">
        <f>VLOOKUP($C200, Team_Batting___Advanced[[Team]:[OPS]], 9, FALSE)</f>
        <v>#N/A</v>
      </c>
      <c r="AO200" s="9" t="e">
        <f>VLOOKUP($C200, Team_Batting___Advanced[], 19, FALSE)</f>
        <v>#N/A</v>
      </c>
      <c r="AP200" s="9" t="e">
        <f>VLOOKUP($C200, 'Team Per G'!$A$2:$G$31, 3, FALSE)</f>
        <v>#N/A</v>
      </c>
      <c r="AQ200" s="9" t="e">
        <f>VLOOKUP($C200, 'Team Per G'!$A$2:$G$31, 5, FALSE)</f>
        <v>#N/A</v>
      </c>
      <c r="AR200" s="9" t="e">
        <f>VLOOKUP($C200, 'Team Per G'!$A$2:$G$31, 4, FALSE)</f>
        <v>#N/A</v>
      </c>
      <c r="AS200" s="9" t="e">
        <f>VLOOKUP($C200, Team_Batting___Dashboard[], 22, FALSE)/$AC200</f>
        <v>#N/A</v>
      </c>
      <c r="AT200" s="9" t="e">
        <f>VLOOKUP($C200, 'FanGraphs - Team WAR Projected'!$B$2:$E$31, 4, FALSE)/162</f>
        <v>#N/A</v>
      </c>
      <c r="AU200" s="9" t="e">
        <f>VLOOKUP($C200, FanGraphs_Standings[[Abbreviation]:[2024 Year to Date RS/G]], 6, FALSE)/$AC200</f>
        <v>#N/A</v>
      </c>
      <c r="AV200" s="9" t="e">
        <f>VLOOKUP($C200, FanGraphs_Standings[[Abbreviation]:[2024 Projected Full Season RDif]], 19, FALSE)/162</f>
        <v>#N/A</v>
      </c>
      <c r="AW200" s="9" t="e">
        <f>VLOOKUP($C200, FanGraphs_Standings[[Abbreviation]:[2024 Projected Full Season RDif]], 5, FALSE)</f>
        <v>#N/A</v>
      </c>
      <c r="AX200" s="9" t="e">
        <f>VLOOKUP($C200, FanGraphs_Standings[[Abbreviation]:[2024 Projected Full Season W%]], 18, FALSE)</f>
        <v>#N/A</v>
      </c>
      <c r="AY200" s="9" t="e">
        <f>VLOOKUP($C200, 'Home Field Adv'!$A$2:$K$31, 11, FALSE)</f>
        <v>#N/A</v>
      </c>
      <c r="BB200" s="5" t="str">
        <f t="shared" si="10"/>
        <v/>
      </c>
      <c r="BC200" s="5" t="str">
        <f t="shared" si="11"/>
        <v/>
      </c>
      <c r="BD200" s="5" t="str">
        <f t="shared" si="12"/>
        <v/>
      </c>
    </row>
    <row r="201" spans="6:56" x14ac:dyDescent="0.45">
      <c r="F201" s="9" t="e">
        <f>VLOOKUP($B201, FanGraphs_Standings[[Abbreviation]:[2024 Year to Date G]], 2, FALSE)</f>
        <v>#N/A</v>
      </c>
      <c r="G201" s="9" t="e">
        <f>IF(ISERR(VLOOKUP($D201, 'SP Per G'!$A$2:$D$1380, 3, FALSE)), L201, VLOOKUP($D201, 'SP Per G'!$A$2:$D$1380, 3, FALSE))</f>
        <v>#N/A</v>
      </c>
      <c r="H201" s="9" t="e">
        <f>VLOOKUP($D201, 'SP Per G'!$A$2:$D$1380, 4, FALSE)</f>
        <v>#N/A</v>
      </c>
      <c r="I201" s="9" t="e">
        <f>VLOOKUP($D201, Individual_Pitching___Dashboard[], 18, FALSE)</f>
        <v>#N/A</v>
      </c>
      <c r="J201" s="9" t="e">
        <f>VLOOKUP($D201, Individual_Pitching___Dashboard[], 20, FALSE)</f>
        <v>#N/A</v>
      </c>
      <c r="K201" s="9" t="e">
        <f>VLOOKUP($D201, Individual_Pitching___Advanced[], 21,FALSE)</f>
        <v>#N/A</v>
      </c>
      <c r="L201" s="9" t="e">
        <f>VLOOKUP($B201, 'Team Per G'!$A$2:$G$31, 7, FALSE)</f>
        <v>#N/A</v>
      </c>
      <c r="M201" s="9" t="e">
        <f>VLOOKUP($B201, 'FanGraphs - Team WAR Projected'!$B$2:$E$31, 3, FALSE)/162</f>
        <v>#N/A</v>
      </c>
      <c r="N201" s="9" t="e">
        <f>VLOOKUP($B201, Team_Pitching___Advanced[[Team]:[xFIP]], 19,FALSE)</f>
        <v>#N/A</v>
      </c>
      <c r="O201" s="9" t="e">
        <f>VLOOKUP($B201, Team_Pitching___Advanced[], 20, FALSE)</f>
        <v>#N/A</v>
      </c>
      <c r="P201" s="9" t="e">
        <f>VLOOKUP($B201, Team_Batting___Dashboard[[Team]:[wOBA]], 16, FALSE)</f>
        <v>#N/A</v>
      </c>
      <c r="Q201" s="9" t="e">
        <f>VLOOKUP($B201, Team_Batting___Advanced[[Team]:[OPS]], 9, FALSE)</f>
        <v>#N/A</v>
      </c>
      <c r="R201" s="9" t="e">
        <f>VLOOKUP($B201, Team_Batting___Advanced[], 19, FALSE)</f>
        <v>#N/A</v>
      </c>
      <c r="S201" s="9" t="e">
        <f>VLOOKUP($B201, 'Team Per G'!$A$2:$G$31, 3, FALSE)</f>
        <v>#N/A</v>
      </c>
      <c r="T201" s="9" t="e">
        <f>VLOOKUP($B201, 'Team Per G'!$A$2:$G$31, 5, FALSE)</f>
        <v>#N/A</v>
      </c>
      <c r="U201" s="9" t="e">
        <f>VLOOKUP($B201, 'Team Per G'!$A$2:$G$31, 4, FALSE)</f>
        <v>#N/A</v>
      </c>
      <c r="V201" s="9" t="e">
        <f>VLOOKUP($B201, Team_Batting___Dashboard[], 22, FALSE)/$F201</f>
        <v>#N/A</v>
      </c>
      <c r="W201" s="9" t="e">
        <f>VLOOKUP($B201, 'FanGraphs - Team WAR Projected'!$B$2:$E$31, 4, FALSE)/162</f>
        <v>#N/A</v>
      </c>
      <c r="X201" s="9" t="e">
        <f>VLOOKUP($B201, FanGraphs_Standings[[Abbreviation]:[2024 Year to Date RS/G]], 6, FALSE)/$F201</f>
        <v>#N/A</v>
      </c>
      <c r="Y201" s="9" t="e">
        <f>VLOOKUP($B201, FanGraphs_Standings[[Abbreviation]:[2024 Projected Full Season RDif]], 19, FALSE)/162</f>
        <v>#N/A</v>
      </c>
      <c r="Z201" s="9" t="e">
        <f>VLOOKUP($B201, FanGraphs_Standings[[Abbreviation]:[2024 Projected Full Season RDif]], 5, FALSE)</f>
        <v>#N/A</v>
      </c>
      <c r="AA201" s="9" t="e">
        <f>VLOOKUP($B201, FanGraphs_Standings[[Abbreviation]:[2024 Projected Full Season W%]], 18, FALSE)</f>
        <v>#N/A</v>
      </c>
      <c r="AB201" s="9" t="e">
        <f>VLOOKUP($B201, 'Home Field Adv'!$A$2:$I$31, 9, FALSE)</f>
        <v>#N/A</v>
      </c>
      <c r="AC201" s="9" t="e">
        <f>VLOOKUP($C201, FanGraphs_Standings[[Abbreviation]:[2024 Year to Date G]], 2, FALSE)</f>
        <v>#N/A</v>
      </c>
      <c r="AD201" s="9" t="e">
        <f>VLOOKUP($E201, 'SP Per G'!$A$2:$D$1380, 3, FALSE)</f>
        <v>#N/A</v>
      </c>
      <c r="AE201" s="9" t="e">
        <f>VLOOKUP($E201, 'SP Per G'!$A$2:$D$1380, 4, FALSE)</f>
        <v>#N/A</v>
      </c>
      <c r="AF201" s="9" t="e">
        <f>VLOOKUP($E201, Individual_Pitching___Dashboard[], 18, FALSE)</f>
        <v>#N/A</v>
      </c>
      <c r="AG201" s="9" t="e">
        <f>VLOOKUP($E201, Individual_Pitching___Dashboard[], 20, FALSE)</f>
        <v>#N/A</v>
      </c>
      <c r="AH201" s="9" t="e">
        <f>VLOOKUP($E201, Individual_Pitching___Advanced[], 21,FALSE)</f>
        <v>#N/A</v>
      </c>
      <c r="AI201" s="9" t="e">
        <f>VLOOKUP($C201, 'Team Per G'!$A$2:$G$31, 7, FALSE)</f>
        <v>#N/A</v>
      </c>
      <c r="AJ201" s="9" t="e">
        <f>VLOOKUP($C201, 'FanGraphs - Team WAR Projected'!$B$2:$E$31, 3, FALSE)/162</f>
        <v>#N/A</v>
      </c>
      <c r="AK201" s="9" t="e">
        <f>VLOOKUP($C201, Team_Pitching___Advanced[[Team]:[xFIP]], 19,FALSE)</f>
        <v>#N/A</v>
      </c>
      <c r="AL201" s="9" t="e">
        <f>VLOOKUP($C201, Team_Pitching___Advanced[], 20, FALSE)</f>
        <v>#N/A</v>
      </c>
      <c r="AM201" s="9" t="e">
        <f>VLOOKUP($C201, Team_Batting___Dashboard[[Team]:[wOBA]], 16, FALSE)</f>
        <v>#N/A</v>
      </c>
      <c r="AN201" s="9" t="e">
        <f>VLOOKUP($C201, Team_Batting___Advanced[[Team]:[OPS]], 9, FALSE)</f>
        <v>#N/A</v>
      </c>
      <c r="AO201" s="9" t="e">
        <f>VLOOKUP($C201, Team_Batting___Advanced[], 19, FALSE)</f>
        <v>#N/A</v>
      </c>
      <c r="AP201" s="9" t="e">
        <f>VLOOKUP($C201, 'Team Per G'!$A$2:$G$31, 3, FALSE)</f>
        <v>#N/A</v>
      </c>
      <c r="AQ201" s="9" t="e">
        <f>VLOOKUP($C201, 'Team Per G'!$A$2:$G$31, 5, FALSE)</f>
        <v>#N/A</v>
      </c>
      <c r="AR201" s="9" t="e">
        <f>VLOOKUP($C201, 'Team Per G'!$A$2:$G$31, 4, FALSE)</f>
        <v>#N/A</v>
      </c>
      <c r="AS201" s="9" t="e">
        <f>VLOOKUP($C201, Team_Batting___Dashboard[], 22, FALSE)/$AC201</f>
        <v>#N/A</v>
      </c>
      <c r="AT201" s="9" t="e">
        <f>VLOOKUP($C201, 'FanGraphs - Team WAR Projected'!$B$2:$E$31, 4, FALSE)/162</f>
        <v>#N/A</v>
      </c>
      <c r="AU201" s="9" t="e">
        <f>VLOOKUP($C201, FanGraphs_Standings[[Abbreviation]:[2024 Year to Date RS/G]], 6, FALSE)/$AC201</f>
        <v>#N/A</v>
      </c>
      <c r="AV201" s="9" t="e">
        <f>VLOOKUP($C201, FanGraphs_Standings[[Abbreviation]:[2024 Projected Full Season RDif]], 19, FALSE)/162</f>
        <v>#N/A</v>
      </c>
      <c r="AW201" s="9" t="e">
        <f>VLOOKUP($C201, FanGraphs_Standings[[Abbreviation]:[2024 Projected Full Season RDif]], 5, FALSE)</f>
        <v>#N/A</v>
      </c>
      <c r="AX201" s="9" t="e">
        <f>VLOOKUP($C201, FanGraphs_Standings[[Abbreviation]:[2024 Projected Full Season W%]], 18, FALSE)</f>
        <v>#N/A</v>
      </c>
      <c r="AY201" s="9" t="e">
        <f>VLOOKUP($C201, 'Home Field Adv'!$A$2:$K$31, 11, FALSE)</f>
        <v>#N/A</v>
      </c>
      <c r="BB201" s="5" t="str">
        <f t="shared" si="10"/>
        <v/>
      </c>
      <c r="BC201" s="5" t="str">
        <f t="shared" si="11"/>
        <v/>
      </c>
      <c r="BD201" s="5" t="str">
        <f t="shared" si="12"/>
        <v/>
      </c>
    </row>
    <row r="202" spans="6:56" x14ac:dyDescent="0.45">
      <c r="F202" s="9" t="e">
        <f>VLOOKUP($B202, FanGraphs_Standings[[Abbreviation]:[2024 Year to Date G]], 2, FALSE)</f>
        <v>#N/A</v>
      </c>
      <c r="G202" s="9" t="e">
        <f>IF(ISERR(VLOOKUP($D202, 'SP Per G'!$A$2:$D$1380, 3, FALSE)), L202, VLOOKUP($D202, 'SP Per G'!$A$2:$D$1380, 3, FALSE))</f>
        <v>#N/A</v>
      </c>
      <c r="H202" s="9" t="e">
        <f>VLOOKUP($D202, 'SP Per G'!$A$2:$D$1380, 4, FALSE)</f>
        <v>#N/A</v>
      </c>
      <c r="I202" s="9" t="e">
        <f>VLOOKUP($D202, Individual_Pitching___Dashboard[], 18, FALSE)</f>
        <v>#N/A</v>
      </c>
      <c r="J202" s="9" t="e">
        <f>VLOOKUP($D202, Individual_Pitching___Dashboard[], 20, FALSE)</f>
        <v>#N/A</v>
      </c>
      <c r="K202" s="9" t="e">
        <f>VLOOKUP($D202, Individual_Pitching___Advanced[], 21,FALSE)</f>
        <v>#N/A</v>
      </c>
      <c r="L202" s="9" t="e">
        <f>VLOOKUP($B202, 'Team Per G'!$A$2:$G$31, 7, FALSE)</f>
        <v>#N/A</v>
      </c>
      <c r="M202" s="9" t="e">
        <f>VLOOKUP($B202, 'FanGraphs - Team WAR Projected'!$B$2:$E$31, 3, FALSE)/162</f>
        <v>#N/A</v>
      </c>
      <c r="N202" s="9" t="e">
        <f>VLOOKUP($B202, Team_Pitching___Advanced[[Team]:[xFIP]], 19,FALSE)</f>
        <v>#N/A</v>
      </c>
      <c r="O202" s="9" t="e">
        <f>VLOOKUP($B202, Team_Pitching___Advanced[], 20, FALSE)</f>
        <v>#N/A</v>
      </c>
      <c r="P202" s="9" t="e">
        <f>VLOOKUP($B202, Team_Batting___Dashboard[[Team]:[wOBA]], 16, FALSE)</f>
        <v>#N/A</v>
      </c>
      <c r="Q202" s="9" t="e">
        <f>VLOOKUP($B202, Team_Batting___Advanced[[Team]:[OPS]], 9, FALSE)</f>
        <v>#N/A</v>
      </c>
      <c r="R202" s="9" t="e">
        <f>VLOOKUP($B202, Team_Batting___Advanced[], 19, FALSE)</f>
        <v>#N/A</v>
      </c>
      <c r="S202" s="9" t="e">
        <f>VLOOKUP($B202, 'Team Per G'!$A$2:$G$31, 3, FALSE)</f>
        <v>#N/A</v>
      </c>
      <c r="T202" s="9" t="e">
        <f>VLOOKUP($B202, 'Team Per G'!$A$2:$G$31, 5, FALSE)</f>
        <v>#N/A</v>
      </c>
      <c r="U202" s="9" t="e">
        <f>VLOOKUP($B202, 'Team Per G'!$A$2:$G$31, 4, FALSE)</f>
        <v>#N/A</v>
      </c>
      <c r="V202" s="9" t="e">
        <f>VLOOKUP($B202, Team_Batting___Dashboard[], 22, FALSE)/$F202</f>
        <v>#N/A</v>
      </c>
      <c r="W202" s="9" t="e">
        <f>VLOOKUP($B202, 'FanGraphs - Team WAR Projected'!$B$2:$E$31, 4, FALSE)/162</f>
        <v>#N/A</v>
      </c>
      <c r="X202" s="9" t="e">
        <f>VLOOKUP($B202, FanGraphs_Standings[[Abbreviation]:[2024 Year to Date RS/G]], 6, FALSE)/$F202</f>
        <v>#N/A</v>
      </c>
      <c r="Y202" s="9" t="e">
        <f>VLOOKUP($B202, FanGraphs_Standings[[Abbreviation]:[2024 Projected Full Season RDif]], 19, FALSE)/162</f>
        <v>#N/A</v>
      </c>
      <c r="Z202" s="9" t="e">
        <f>VLOOKUP($B202, FanGraphs_Standings[[Abbreviation]:[2024 Projected Full Season RDif]], 5, FALSE)</f>
        <v>#N/A</v>
      </c>
      <c r="AA202" s="9" t="e">
        <f>VLOOKUP($B202, FanGraphs_Standings[[Abbreviation]:[2024 Projected Full Season W%]], 18, FALSE)</f>
        <v>#N/A</v>
      </c>
      <c r="AB202" s="9" t="e">
        <f>VLOOKUP($B202, 'Home Field Adv'!$A$2:$I$31, 9, FALSE)</f>
        <v>#N/A</v>
      </c>
      <c r="AC202" s="9" t="e">
        <f>VLOOKUP($C202, FanGraphs_Standings[[Abbreviation]:[2024 Year to Date G]], 2, FALSE)</f>
        <v>#N/A</v>
      </c>
      <c r="AD202" s="9" t="e">
        <f>VLOOKUP($E202, 'SP Per G'!$A$2:$D$1380, 3, FALSE)</f>
        <v>#N/A</v>
      </c>
      <c r="AE202" s="9" t="e">
        <f>VLOOKUP($E202, 'SP Per G'!$A$2:$D$1380, 4, FALSE)</f>
        <v>#N/A</v>
      </c>
      <c r="AF202" s="9" t="e">
        <f>VLOOKUP($E202, Individual_Pitching___Dashboard[], 18, FALSE)</f>
        <v>#N/A</v>
      </c>
      <c r="AG202" s="9" t="e">
        <f>VLOOKUP($E202, Individual_Pitching___Dashboard[], 20, FALSE)</f>
        <v>#N/A</v>
      </c>
      <c r="AH202" s="9" t="e">
        <f>VLOOKUP($E202, Individual_Pitching___Advanced[], 21,FALSE)</f>
        <v>#N/A</v>
      </c>
      <c r="AI202" s="9" t="e">
        <f>VLOOKUP($C202, 'Team Per G'!$A$2:$G$31, 7, FALSE)</f>
        <v>#N/A</v>
      </c>
      <c r="AJ202" s="9" t="e">
        <f>VLOOKUP($C202, 'FanGraphs - Team WAR Projected'!$B$2:$E$31, 3, FALSE)/162</f>
        <v>#N/A</v>
      </c>
      <c r="AK202" s="9" t="e">
        <f>VLOOKUP($C202, Team_Pitching___Advanced[[Team]:[xFIP]], 19,FALSE)</f>
        <v>#N/A</v>
      </c>
      <c r="AL202" s="9" t="e">
        <f>VLOOKUP($C202, Team_Pitching___Advanced[], 20, FALSE)</f>
        <v>#N/A</v>
      </c>
      <c r="AM202" s="9" t="e">
        <f>VLOOKUP($C202, Team_Batting___Dashboard[[Team]:[wOBA]], 16, FALSE)</f>
        <v>#N/A</v>
      </c>
      <c r="AN202" s="9" t="e">
        <f>VLOOKUP($C202, Team_Batting___Advanced[[Team]:[OPS]], 9, FALSE)</f>
        <v>#N/A</v>
      </c>
      <c r="AO202" s="9" t="e">
        <f>VLOOKUP($C202, Team_Batting___Advanced[], 19, FALSE)</f>
        <v>#N/A</v>
      </c>
      <c r="AP202" s="9" t="e">
        <f>VLOOKUP($C202, 'Team Per G'!$A$2:$G$31, 3, FALSE)</f>
        <v>#N/A</v>
      </c>
      <c r="AQ202" s="9" t="e">
        <f>VLOOKUP($C202, 'Team Per G'!$A$2:$G$31, 5, FALSE)</f>
        <v>#N/A</v>
      </c>
      <c r="AR202" s="9" t="e">
        <f>VLOOKUP($C202, 'Team Per G'!$A$2:$G$31, 4, FALSE)</f>
        <v>#N/A</v>
      </c>
      <c r="AS202" s="9" t="e">
        <f>VLOOKUP($C202, Team_Batting___Dashboard[], 22, FALSE)/$AC202</f>
        <v>#N/A</v>
      </c>
      <c r="AT202" s="9" t="e">
        <f>VLOOKUP($C202, 'FanGraphs - Team WAR Projected'!$B$2:$E$31, 4, FALSE)/162</f>
        <v>#N/A</v>
      </c>
      <c r="AU202" s="9" t="e">
        <f>VLOOKUP($C202, FanGraphs_Standings[[Abbreviation]:[2024 Year to Date RS/G]], 6, FALSE)/$AC202</f>
        <v>#N/A</v>
      </c>
      <c r="AV202" s="9" t="e">
        <f>VLOOKUP($C202, FanGraphs_Standings[[Abbreviation]:[2024 Projected Full Season RDif]], 19, FALSE)/162</f>
        <v>#N/A</v>
      </c>
      <c r="AW202" s="9" t="e">
        <f>VLOOKUP($C202, FanGraphs_Standings[[Abbreviation]:[2024 Projected Full Season RDif]], 5, FALSE)</f>
        <v>#N/A</v>
      </c>
      <c r="AX202" s="9" t="e">
        <f>VLOOKUP($C202, FanGraphs_Standings[[Abbreviation]:[2024 Projected Full Season W%]], 18, FALSE)</f>
        <v>#N/A</v>
      </c>
      <c r="AY202" s="9" t="e">
        <f>VLOOKUP($C202, 'Home Field Adv'!$A$2:$K$31, 11, FALSE)</f>
        <v>#N/A</v>
      </c>
      <c r="BB202" s="5" t="str">
        <f t="shared" si="10"/>
        <v/>
      </c>
      <c r="BC202" s="5" t="str">
        <f t="shared" si="11"/>
        <v/>
      </c>
      <c r="BD202" s="5" t="str">
        <f t="shared" si="12"/>
        <v/>
      </c>
    </row>
    <row r="203" spans="6:56" x14ac:dyDescent="0.45">
      <c r="F203" s="9" t="e">
        <f>VLOOKUP($B203, FanGraphs_Standings[[Abbreviation]:[2024 Year to Date G]], 2, FALSE)</f>
        <v>#N/A</v>
      </c>
      <c r="G203" s="9" t="e">
        <f>IF(ISERR(VLOOKUP($D203, 'SP Per G'!$A$2:$D$1380, 3, FALSE)), L203, VLOOKUP($D203, 'SP Per G'!$A$2:$D$1380, 3, FALSE))</f>
        <v>#N/A</v>
      </c>
      <c r="H203" s="9" t="e">
        <f>VLOOKUP($D203, 'SP Per G'!$A$2:$D$1380, 4, FALSE)</f>
        <v>#N/A</v>
      </c>
      <c r="I203" s="9" t="e">
        <f>VLOOKUP($D203, Individual_Pitching___Dashboard[], 18, FALSE)</f>
        <v>#N/A</v>
      </c>
      <c r="J203" s="9" t="e">
        <f>VLOOKUP($D203, Individual_Pitching___Dashboard[], 20, FALSE)</f>
        <v>#N/A</v>
      </c>
      <c r="K203" s="9" t="e">
        <f>VLOOKUP($D203, Individual_Pitching___Advanced[], 21,FALSE)</f>
        <v>#N/A</v>
      </c>
      <c r="L203" s="9" t="e">
        <f>VLOOKUP($B203, 'Team Per G'!$A$2:$G$31, 7, FALSE)</f>
        <v>#N/A</v>
      </c>
      <c r="M203" s="9" t="e">
        <f>VLOOKUP($B203, 'FanGraphs - Team WAR Projected'!$B$2:$E$31, 3, FALSE)/162</f>
        <v>#N/A</v>
      </c>
      <c r="N203" s="9" t="e">
        <f>VLOOKUP($B203, Team_Pitching___Advanced[[Team]:[xFIP]], 19,FALSE)</f>
        <v>#N/A</v>
      </c>
      <c r="O203" s="9" t="e">
        <f>VLOOKUP($B203, Team_Pitching___Advanced[], 20, FALSE)</f>
        <v>#N/A</v>
      </c>
      <c r="P203" s="9" t="e">
        <f>VLOOKUP($B203, Team_Batting___Dashboard[[Team]:[wOBA]], 16, FALSE)</f>
        <v>#N/A</v>
      </c>
      <c r="Q203" s="9" t="e">
        <f>VLOOKUP($B203, Team_Batting___Advanced[[Team]:[OPS]], 9, FALSE)</f>
        <v>#N/A</v>
      </c>
      <c r="R203" s="9" t="e">
        <f>VLOOKUP($B203, Team_Batting___Advanced[], 19, FALSE)</f>
        <v>#N/A</v>
      </c>
      <c r="S203" s="9" t="e">
        <f>VLOOKUP($B203, 'Team Per G'!$A$2:$G$31, 3, FALSE)</f>
        <v>#N/A</v>
      </c>
      <c r="T203" s="9" t="e">
        <f>VLOOKUP($B203, 'Team Per G'!$A$2:$G$31, 5, FALSE)</f>
        <v>#N/A</v>
      </c>
      <c r="U203" s="9" t="e">
        <f>VLOOKUP($B203, 'Team Per G'!$A$2:$G$31, 4, FALSE)</f>
        <v>#N/A</v>
      </c>
      <c r="V203" s="9" t="e">
        <f>VLOOKUP($B203, Team_Batting___Dashboard[], 22, FALSE)/$F203</f>
        <v>#N/A</v>
      </c>
      <c r="W203" s="9" t="e">
        <f>VLOOKUP($B203, 'FanGraphs - Team WAR Projected'!$B$2:$E$31, 4, FALSE)/162</f>
        <v>#N/A</v>
      </c>
      <c r="X203" s="9" t="e">
        <f>VLOOKUP($B203, FanGraphs_Standings[[Abbreviation]:[2024 Year to Date RS/G]], 6, FALSE)/$F203</f>
        <v>#N/A</v>
      </c>
      <c r="Y203" s="9" t="e">
        <f>VLOOKUP($B203, FanGraphs_Standings[[Abbreviation]:[2024 Projected Full Season RDif]], 19, FALSE)/162</f>
        <v>#N/A</v>
      </c>
      <c r="Z203" s="9" t="e">
        <f>VLOOKUP($B203, FanGraphs_Standings[[Abbreviation]:[2024 Projected Full Season RDif]], 5, FALSE)</f>
        <v>#N/A</v>
      </c>
      <c r="AA203" s="9" t="e">
        <f>VLOOKUP($B203, FanGraphs_Standings[[Abbreviation]:[2024 Projected Full Season W%]], 18, FALSE)</f>
        <v>#N/A</v>
      </c>
      <c r="AB203" s="9" t="e">
        <f>VLOOKUP($B203, 'Home Field Adv'!$A$2:$I$31, 9, FALSE)</f>
        <v>#N/A</v>
      </c>
      <c r="AC203" s="9" t="e">
        <f>VLOOKUP($C203, FanGraphs_Standings[[Abbreviation]:[2024 Year to Date G]], 2, FALSE)</f>
        <v>#N/A</v>
      </c>
      <c r="AD203" s="9" t="e">
        <f>VLOOKUP($E203, 'SP Per G'!$A$2:$D$1380, 3, FALSE)</f>
        <v>#N/A</v>
      </c>
      <c r="AE203" s="9" t="e">
        <f>VLOOKUP($E203, 'SP Per G'!$A$2:$D$1380, 4, FALSE)</f>
        <v>#N/A</v>
      </c>
      <c r="AF203" s="9" t="e">
        <f>VLOOKUP($E203, Individual_Pitching___Dashboard[], 18, FALSE)</f>
        <v>#N/A</v>
      </c>
      <c r="AG203" s="9" t="e">
        <f>VLOOKUP($E203, Individual_Pitching___Dashboard[], 20, FALSE)</f>
        <v>#N/A</v>
      </c>
      <c r="AH203" s="9" t="e">
        <f>VLOOKUP($E203, Individual_Pitching___Advanced[], 21,FALSE)</f>
        <v>#N/A</v>
      </c>
      <c r="AI203" s="9" t="e">
        <f>VLOOKUP($C203, 'Team Per G'!$A$2:$G$31, 7, FALSE)</f>
        <v>#N/A</v>
      </c>
      <c r="AJ203" s="9" t="e">
        <f>VLOOKUP($C203, 'FanGraphs - Team WAR Projected'!$B$2:$E$31, 3, FALSE)/162</f>
        <v>#N/A</v>
      </c>
      <c r="AK203" s="9" t="e">
        <f>VLOOKUP($C203, Team_Pitching___Advanced[[Team]:[xFIP]], 19,FALSE)</f>
        <v>#N/A</v>
      </c>
      <c r="AL203" s="9" t="e">
        <f>VLOOKUP($C203, Team_Pitching___Advanced[], 20, FALSE)</f>
        <v>#N/A</v>
      </c>
      <c r="AM203" s="9" t="e">
        <f>VLOOKUP($C203, Team_Batting___Dashboard[[Team]:[wOBA]], 16, FALSE)</f>
        <v>#N/A</v>
      </c>
      <c r="AN203" s="9" t="e">
        <f>VLOOKUP($C203, Team_Batting___Advanced[[Team]:[OPS]], 9, FALSE)</f>
        <v>#N/A</v>
      </c>
      <c r="AO203" s="9" t="e">
        <f>VLOOKUP($C203, Team_Batting___Advanced[], 19, FALSE)</f>
        <v>#N/A</v>
      </c>
      <c r="AP203" s="9" t="e">
        <f>VLOOKUP($C203, 'Team Per G'!$A$2:$G$31, 3, FALSE)</f>
        <v>#N/A</v>
      </c>
      <c r="AQ203" s="9" t="e">
        <f>VLOOKUP($C203, 'Team Per G'!$A$2:$G$31, 5, FALSE)</f>
        <v>#N/A</v>
      </c>
      <c r="AR203" s="9" t="e">
        <f>VLOOKUP($C203, 'Team Per G'!$A$2:$G$31, 4, FALSE)</f>
        <v>#N/A</v>
      </c>
      <c r="AS203" s="9" t="e">
        <f>VLOOKUP($C203, Team_Batting___Dashboard[], 22, FALSE)/$AC203</f>
        <v>#N/A</v>
      </c>
      <c r="AT203" s="9" t="e">
        <f>VLOOKUP($C203, 'FanGraphs - Team WAR Projected'!$B$2:$E$31, 4, FALSE)/162</f>
        <v>#N/A</v>
      </c>
      <c r="AU203" s="9" t="e">
        <f>VLOOKUP($C203, FanGraphs_Standings[[Abbreviation]:[2024 Year to Date RS/G]], 6, FALSE)/$AC203</f>
        <v>#N/A</v>
      </c>
      <c r="AV203" s="9" t="e">
        <f>VLOOKUP($C203, FanGraphs_Standings[[Abbreviation]:[2024 Projected Full Season RDif]], 19, FALSE)/162</f>
        <v>#N/A</v>
      </c>
      <c r="AW203" s="9" t="e">
        <f>VLOOKUP($C203, FanGraphs_Standings[[Abbreviation]:[2024 Projected Full Season RDif]], 5, FALSE)</f>
        <v>#N/A</v>
      </c>
      <c r="AX203" s="9" t="e">
        <f>VLOOKUP($C203, FanGraphs_Standings[[Abbreviation]:[2024 Projected Full Season W%]], 18, FALSE)</f>
        <v>#N/A</v>
      </c>
      <c r="AY203" s="9" t="e">
        <f>VLOOKUP($C203, 'Home Field Adv'!$A$2:$K$31, 11, FALSE)</f>
        <v>#N/A</v>
      </c>
      <c r="BB203" s="5" t="str">
        <f t="shared" si="10"/>
        <v/>
      </c>
      <c r="BC203" s="5" t="str">
        <f t="shared" si="11"/>
        <v/>
      </c>
      <c r="BD203" s="5" t="str">
        <f t="shared" si="12"/>
        <v/>
      </c>
    </row>
    <row r="204" spans="6:56" x14ac:dyDescent="0.45">
      <c r="F204" s="9" t="e">
        <f>VLOOKUP($B204, FanGraphs_Standings[[Abbreviation]:[2024 Year to Date G]], 2, FALSE)</f>
        <v>#N/A</v>
      </c>
      <c r="G204" s="9" t="e">
        <f>IF(ISERR(VLOOKUP($D204, 'SP Per G'!$A$2:$D$1380, 3, FALSE)), L204, VLOOKUP($D204, 'SP Per G'!$A$2:$D$1380, 3, FALSE))</f>
        <v>#N/A</v>
      </c>
      <c r="H204" s="9" t="e">
        <f>VLOOKUP($D204, 'SP Per G'!$A$2:$D$1380, 4, FALSE)</f>
        <v>#N/A</v>
      </c>
      <c r="I204" s="9" t="e">
        <f>VLOOKUP($D204, Individual_Pitching___Dashboard[], 18, FALSE)</f>
        <v>#N/A</v>
      </c>
      <c r="J204" s="9" t="e">
        <f>VLOOKUP($D204, Individual_Pitching___Dashboard[], 20, FALSE)</f>
        <v>#N/A</v>
      </c>
      <c r="K204" s="9" t="e">
        <f>VLOOKUP($D204, Individual_Pitching___Advanced[], 21,FALSE)</f>
        <v>#N/A</v>
      </c>
      <c r="L204" s="9" t="e">
        <f>VLOOKUP($B204, 'Team Per G'!$A$2:$G$31, 7, FALSE)</f>
        <v>#N/A</v>
      </c>
      <c r="M204" s="9" t="e">
        <f>VLOOKUP($B204, 'FanGraphs - Team WAR Projected'!$B$2:$E$31, 3, FALSE)/162</f>
        <v>#N/A</v>
      </c>
      <c r="N204" s="9" t="e">
        <f>VLOOKUP($B204, Team_Pitching___Advanced[[Team]:[xFIP]], 19,FALSE)</f>
        <v>#N/A</v>
      </c>
      <c r="O204" s="9" t="e">
        <f>VLOOKUP($B204, Team_Pitching___Advanced[], 20, FALSE)</f>
        <v>#N/A</v>
      </c>
      <c r="P204" s="9" t="e">
        <f>VLOOKUP($B204, Team_Batting___Dashboard[[Team]:[wOBA]], 16, FALSE)</f>
        <v>#N/A</v>
      </c>
      <c r="Q204" s="9" t="e">
        <f>VLOOKUP($B204, Team_Batting___Advanced[[Team]:[OPS]], 9, FALSE)</f>
        <v>#N/A</v>
      </c>
      <c r="R204" s="9" t="e">
        <f>VLOOKUP($B204, Team_Batting___Advanced[], 19, FALSE)</f>
        <v>#N/A</v>
      </c>
      <c r="S204" s="9" t="e">
        <f>VLOOKUP($B204, 'Team Per G'!$A$2:$G$31, 3, FALSE)</f>
        <v>#N/A</v>
      </c>
      <c r="T204" s="9" t="e">
        <f>VLOOKUP($B204, 'Team Per G'!$A$2:$G$31, 5, FALSE)</f>
        <v>#N/A</v>
      </c>
      <c r="U204" s="9" t="e">
        <f>VLOOKUP($B204, 'Team Per G'!$A$2:$G$31, 4, FALSE)</f>
        <v>#N/A</v>
      </c>
      <c r="V204" s="9" t="e">
        <f>VLOOKUP($B204, Team_Batting___Dashboard[], 22, FALSE)/$F204</f>
        <v>#N/A</v>
      </c>
      <c r="W204" s="9" t="e">
        <f>VLOOKUP($B204, 'FanGraphs - Team WAR Projected'!$B$2:$E$31, 4, FALSE)/162</f>
        <v>#N/A</v>
      </c>
      <c r="X204" s="9" t="e">
        <f>VLOOKUP($B204, FanGraphs_Standings[[Abbreviation]:[2024 Year to Date RS/G]], 6, FALSE)/$F204</f>
        <v>#N/A</v>
      </c>
      <c r="Y204" s="9" t="e">
        <f>VLOOKUP($B204, FanGraphs_Standings[[Abbreviation]:[2024 Projected Full Season RDif]], 19, FALSE)/162</f>
        <v>#N/A</v>
      </c>
      <c r="Z204" s="9" t="e">
        <f>VLOOKUP($B204, FanGraphs_Standings[[Abbreviation]:[2024 Projected Full Season RDif]], 5, FALSE)</f>
        <v>#N/A</v>
      </c>
      <c r="AA204" s="9" t="e">
        <f>VLOOKUP($B204, FanGraphs_Standings[[Abbreviation]:[2024 Projected Full Season W%]], 18, FALSE)</f>
        <v>#N/A</v>
      </c>
      <c r="AB204" s="9" t="e">
        <f>VLOOKUP($B204, 'Home Field Adv'!$A$2:$I$31, 9, FALSE)</f>
        <v>#N/A</v>
      </c>
      <c r="AC204" s="9" t="e">
        <f>VLOOKUP($C204, FanGraphs_Standings[[Abbreviation]:[2024 Year to Date G]], 2, FALSE)</f>
        <v>#N/A</v>
      </c>
      <c r="AD204" s="9" t="e">
        <f>VLOOKUP($E204, 'SP Per G'!$A$2:$D$1380, 3, FALSE)</f>
        <v>#N/A</v>
      </c>
      <c r="AE204" s="9" t="e">
        <f>VLOOKUP($E204, 'SP Per G'!$A$2:$D$1380, 4, FALSE)</f>
        <v>#N/A</v>
      </c>
      <c r="AF204" s="9" t="e">
        <f>VLOOKUP($E204, Individual_Pitching___Dashboard[], 18, FALSE)</f>
        <v>#N/A</v>
      </c>
      <c r="AG204" s="9" t="e">
        <f>VLOOKUP($E204, Individual_Pitching___Dashboard[], 20, FALSE)</f>
        <v>#N/A</v>
      </c>
      <c r="AH204" s="9" t="e">
        <f>VLOOKUP($E204, Individual_Pitching___Advanced[], 21,FALSE)</f>
        <v>#N/A</v>
      </c>
      <c r="AI204" s="9" t="e">
        <f>VLOOKUP($C204, 'Team Per G'!$A$2:$G$31, 7, FALSE)</f>
        <v>#N/A</v>
      </c>
      <c r="AJ204" s="9" t="e">
        <f>VLOOKUP($C204, 'FanGraphs - Team WAR Projected'!$B$2:$E$31, 3, FALSE)/162</f>
        <v>#N/A</v>
      </c>
      <c r="AK204" s="9" t="e">
        <f>VLOOKUP($C204, Team_Pitching___Advanced[[Team]:[xFIP]], 19,FALSE)</f>
        <v>#N/A</v>
      </c>
      <c r="AL204" s="9" t="e">
        <f>VLOOKUP($C204, Team_Pitching___Advanced[], 20, FALSE)</f>
        <v>#N/A</v>
      </c>
      <c r="AM204" s="9" t="e">
        <f>VLOOKUP($C204, Team_Batting___Dashboard[[Team]:[wOBA]], 16, FALSE)</f>
        <v>#N/A</v>
      </c>
      <c r="AN204" s="9" t="e">
        <f>VLOOKUP($C204, Team_Batting___Advanced[[Team]:[OPS]], 9, FALSE)</f>
        <v>#N/A</v>
      </c>
      <c r="AO204" s="9" t="e">
        <f>VLOOKUP($C204, Team_Batting___Advanced[], 19, FALSE)</f>
        <v>#N/A</v>
      </c>
      <c r="AP204" s="9" t="e">
        <f>VLOOKUP($C204, 'Team Per G'!$A$2:$G$31, 3, FALSE)</f>
        <v>#N/A</v>
      </c>
      <c r="AQ204" s="9" t="e">
        <f>VLOOKUP($C204, 'Team Per G'!$A$2:$G$31, 5, FALSE)</f>
        <v>#N/A</v>
      </c>
      <c r="AR204" s="9" t="e">
        <f>VLOOKUP($C204, 'Team Per G'!$A$2:$G$31, 4, FALSE)</f>
        <v>#N/A</v>
      </c>
      <c r="AS204" s="9" t="e">
        <f>VLOOKUP($C204, Team_Batting___Dashboard[], 22, FALSE)/$AC204</f>
        <v>#N/A</v>
      </c>
      <c r="AT204" s="9" t="e">
        <f>VLOOKUP($C204, 'FanGraphs - Team WAR Projected'!$B$2:$E$31, 4, FALSE)/162</f>
        <v>#N/A</v>
      </c>
      <c r="AU204" s="9" t="e">
        <f>VLOOKUP($C204, FanGraphs_Standings[[Abbreviation]:[2024 Year to Date RS/G]], 6, FALSE)/$AC204</f>
        <v>#N/A</v>
      </c>
      <c r="AV204" s="9" t="e">
        <f>VLOOKUP($C204, FanGraphs_Standings[[Abbreviation]:[2024 Projected Full Season RDif]], 19, FALSE)/162</f>
        <v>#N/A</v>
      </c>
      <c r="AW204" s="9" t="e">
        <f>VLOOKUP($C204, FanGraphs_Standings[[Abbreviation]:[2024 Projected Full Season RDif]], 5, FALSE)</f>
        <v>#N/A</v>
      </c>
      <c r="AX204" s="9" t="e">
        <f>VLOOKUP($C204, FanGraphs_Standings[[Abbreviation]:[2024 Projected Full Season W%]], 18, FALSE)</f>
        <v>#N/A</v>
      </c>
      <c r="AY204" s="9" t="e">
        <f>VLOOKUP($C204, 'Home Field Adv'!$A$2:$K$31, 11, FALSE)</f>
        <v>#N/A</v>
      </c>
      <c r="BB204" s="5" t="str">
        <f t="shared" si="10"/>
        <v/>
      </c>
      <c r="BC204" s="5" t="str">
        <f t="shared" si="11"/>
        <v/>
      </c>
      <c r="BD204" s="5" t="str">
        <f t="shared" si="12"/>
        <v/>
      </c>
    </row>
    <row r="205" spans="6:56" x14ac:dyDescent="0.45">
      <c r="F205" s="9" t="e">
        <f>VLOOKUP($B205, FanGraphs_Standings[[Abbreviation]:[2024 Year to Date G]], 2, FALSE)</f>
        <v>#N/A</v>
      </c>
      <c r="G205" s="9" t="e">
        <f>IF(ISERR(VLOOKUP($D205, 'SP Per G'!$A$2:$D$1380, 3, FALSE)), L205, VLOOKUP($D205, 'SP Per G'!$A$2:$D$1380, 3, FALSE))</f>
        <v>#N/A</v>
      </c>
      <c r="H205" s="9" t="e">
        <f>VLOOKUP($D205, 'SP Per G'!$A$2:$D$1380, 4, FALSE)</f>
        <v>#N/A</v>
      </c>
      <c r="I205" s="9" t="e">
        <f>VLOOKUP($D205, Individual_Pitching___Dashboard[], 18, FALSE)</f>
        <v>#N/A</v>
      </c>
      <c r="J205" s="9" t="e">
        <f>VLOOKUP($D205, Individual_Pitching___Dashboard[], 20, FALSE)</f>
        <v>#N/A</v>
      </c>
      <c r="K205" s="9" t="e">
        <f>VLOOKUP($D205, Individual_Pitching___Advanced[], 21,FALSE)</f>
        <v>#N/A</v>
      </c>
      <c r="L205" s="9" t="e">
        <f>VLOOKUP($B205, 'Team Per G'!$A$2:$G$31, 7, FALSE)</f>
        <v>#N/A</v>
      </c>
      <c r="M205" s="9" t="e">
        <f>VLOOKUP($B205, 'FanGraphs - Team WAR Projected'!$B$2:$E$31, 3, FALSE)/162</f>
        <v>#N/A</v>
      </c>
      <c r="N205" s="9" t="e">
        <f>VLOOKUP($B205, Team_Pitching___Advanced[[Team]:[xFIP]], 19,FALSE)</f>
        <v>#N/A</v>
      </c>
      <c r="O205" s="9" t="e">
        <f>VLOOKUP($B205, Team_Pitching___Advanced[], 20, FALSE)</f>
        <v>#N/A</v>
      </c>
      <c r="P205" s="9" t="e">
        <f>VLOOKUP($B205, Team_Batting___Dashboard[[Team]:[wOBA]], 16, FALSE)</f>
        <v>#N/A</v>
      </c>
      <c r="Q205" s="9" t="e">
        <f>VLOOKUP($B205, Team_Batting___Advanced[[Team]:[OPS]], 9, FALSE)</f>
        <v>#N/A</v>
      </c>
      <c r="R205" s="9" t="e">
        <f>VLOOKUP($B205, Team_Batting___Advanced[], 19, FALSE)</f>
        <v>#N/A</v>
      </c>
      <c r="S205" s="9" t="e">
        <f>VLOOKUP($B205, 'Team Per G'!$A$2:$G$31, 3, FALSE)</f>
        <v>#N/A</v>
      </c>
      <c r="T205" s="9" t="e">
        <f>VLOOKUP($B205, 'Team Per G'!$A$2:$G$31, 5, FALSE)</f>
        <v>#N/A</v>
      </c>
      <c r="U205" s="9" t="e">
        <f>VLOOKUP($B205, 'Team Per G'!$A$2:$G$31, 4, FALSE)</f>
        <v>#N/A</v>
      </c>
      <c r="V205" s="9" t="e">
        <f>VLOOKUP($B205, Team_Batting___Dashboard[], 22, FALSE)/$F205</f>
        <v>#N/A</v>
      </c>
      <c r="W205" s="9" t="e">
        <f>VLOOKUP($B205, 'FanGraphs - Team WAR Projected'!$B$2:$E$31, 4, FALSE)/162</f>
        <v>#N/A</v>
      </c>
      <c r="X205" s="9" t="e">
        <f>VLOOKUP($B205, FanGraphs_Standings[[Abbreviation]:[2024 Year to Date RS/G]], 6, FALSE)/$F205</f>
        <v>#N/A</v>
      </c>
      <c r="Y205" s="9" t="e">
        <f>VLOOKUP($B205, FanGraphs_Standings[[Abbreviation]:[2024 Projected Full Season RDif]], 19, FALSE)/162</f>
        <v>#N/A</v>
      </c>
      <c r="Z205" s="9" t="e">
        <f>VLOOKUP($B205, FanGraphs_Standings[[Abbreviation]:[2024 Projected Full Season RDif]], 5, FALSE)</f>
        <v>#N/A</v>
      </c>
      <c r="AA205" s="9" t="e">
        <f>VLOOKUP($B205, FanGraphs_Standings[[Abbreviation]:[2024 Projected Full Season W%]], 18, FALSE)</f>
        <v>#N/A</v>
      </c>
      <c r="AB205" s="9" t="e">
        <f>VLOOKUP($B205, 'Home Field Adv'!$A$2:$I$31, 9, FALSE)</f>
        <v>#N/A</v>
      </c>
      <c r="AC205" s="9" t="e">
        <f>VLOOKUP($C205, FanGraphs_Standings[[Abbreviation]:[2024 Year to Date G]], 2, FALSE)</f>
        <v>#N/A</v>
      </c>
      <c r="AD205" s="9" t="e">
        <f>VLOOKUP($E205, 'SP Per G'!$A$2:$D$1380, 3, FALSE)</f>
        <v>#N/A</v>
      </c>
      <c r="AE205" s="9" t="e">
        <f>VLOOKUP($E205, 'SP Per G'!$A$2:$D$1380, 4, FALSE)</f>
        <v>#N/A</v>
      </c>
      <c r="AF205" s="9" t="e">
        <f>VLOOKUP($E205, Individual_Pitching___Dashboard[], 18, FALSE)</f>
        <v>#N/A</v>
      </c>
      <c r="AG205" s="9" t="e">
        <f>VLOOKUP($E205, Individual_Pitching___Dashboard[], 20, FALSE)</f>
        <v>#N/A</v>
      </c>
      <c r="AH205" s="9" t="e">
        <f>VLOOKUP($E205, Individual_Pitching___Advanced[], 21,FALSE)</f>
        <v>#N/A</v>
      </c>
      <c r="AI205" s="9" t="e">
        <f>VLOOKUP($C205, 'Team Per G'!$A$2:$G$31, 7, FALSE)</f>
        <v>#N/A</v>
      </c>
      <c r="AJ205" s="9" t="e">
        <f>VLOOKUP($C205, 'FanGraphs - Team WAR Projected'!$B$2:$E$31, 3, FALSE)/162</f>
        <v>#N/A</v>
      </c>
      <c r="AK205" s="9" t="e">
        <f>VLOOKUP($C205, Team_Pitching___Advanced[[Team]:[xFIP]], 19,FALSE)</f>
        <v>#N/A</v>
      </c>
      <c r="AL205" s="9" t="e">
        <f>VLOOKUP($C205, Team_Pitching___Advanced[], 20, FALSE)</f>
        <v>#N/A</v>
      </c>
      <c r="AM205" s="9" t="e">
        <f>VLOOKUP($C205, Team_Batting___Dashboard[[Team]:[wOBA]], 16, FALSE)</f>
        <v>#N/A</v>
      </c>
      <c r="AN205" s="9" t="e">
        <f>VLOOKUP($C205, Team_Batting___Advanced[[Team]:[OPS]], 9, FALSE)</f>
        <v>#N/A</v>
      </c>
      <c r="AO205" s="9" t="e">
        <f>VLOOKUP($C205, Team_Batting___Advanced[], 19, FALSE)</f>
        <v>#N/A</v>
      </c>
      <c r="AP205" s="9" t="e">
        <f>VLOOKUP($C205, 'Team Per G'!$A$2:$G$31, 3, FALSE)</f>
        <v>#N/A</v>
      </c>
      <c r="AQ205" s="9" t="e">
        <f>VLOOKUP($C205, 'Team Per G'!$A$2:$G$31, 5, FALSE)</f>
        <v>#N/A</v>
      </c>
      <c r="AR205" s="9" t="e">
        <f>VLOOKUP($C205, 'Team Per G'!$A$2:$G$31, 4, FALSE)</f>
        <v>#N/A</v>
      </c>
      <c r="AS205" s="9" t="e">
        <f>VLOOKUP($C205, Team_Batting___Dashboard[], 22, FALSE)/$AC205</f>
        <v>#N/A</v>
      </c>
      <c r="AT205" s="9" t="e">
        <f>VLOOKUP($C205, 'FanGraphs - Team WAR Projected'!$B$2:$E$31, 4, FALSE)/162</f>
        <v>#N/A</v>
      </c>
      <c r="AU205" s="9" t="e">
        <f>VLOOKUP($C205, FanGraphs_Standings[[Abbreviation]:[2024 Year to Date RS/G]], 6, FALSE)/$AC205</f>
        <v>#N/A</v>
      </c>
      <c r="AV205" s="9" t="e">
        <f>VLOOKUP($C205, FanGraphs_Standings[[Abbreviation]:[2024 Projected Full Season RDif]], 19, FALSE)/162</f>
        <v>#N/A</v>
      </c>
      <c r="AW205" s="9" t="e">
        <f>VLOOKUP($C205, FanGraphs_Standings[[Abbreviation]:[2024 Projected Full Season RDif]], 5, FALSE)</f>
        <v>#N/A</v>
      </c>
      <c r="AX205" s="9" t="e">
        <f>VLOOKUP($C205, FanGraphs_Standings[[Abbreviation]:[2024 Projected Full Season W%]], 18, FALSE)</f>
        <v>#N/A</v>
      </c>
      <c r="AY205" s="9" t="e">
        <f>VLOOKUP($C205, 'Home Field Adv'!$A$2:$K$31, 11, FALSE)</f>
        <v>#N/A</v>
      </c>
      <c r="BB205" s="5" t="str">
        <f t="shared" si="10"/>
        <v/>
      </c>
      <c r="BC205" s="5" t="str">
        <f t="shared" si="11"/>
        <v/>
      </c>
      <c r="BD205" s="5" t="str">
        <f t="shared" si="12"/>
        <v/>
      </c>
    </row>
    <row r="206" spans="6:56" x14ac:dyDescent="0.45">
      <c r="F206" s="9" t="e">
        <f>VLOOKUP($B206, FanGraphs_Standings[[Abbreviation]:[2024 Year to Date G]], 2, FALSE)</f>
        <v>#N/A</v>
      </c>
      <c r="G206" s="9" t="e">
        <f>IF(ISERR(VLOOKUP($D206, 'SP Per G'!$A$2:$D$1380, 3, FALSE)), L206, VLOOKUP($D206, 'SP Per G'!$A$2:$D$1380, 3, FALSE))</f>
        <v>#N/A</v>
      </c>
      <c r="H206" s="9" t="e">
        <f>VLOOKUP($D206, 'SP Per G'!$A$2:$D$1380, 4, FALSE)</f>
        <v>#N/A</v>
      </c>
      <c r="I206" s="9" t="e">
        <f>VLOOKUP($D206, Individual_Pitching___Dashboard[], 18, FALSE)</f>
        <v>#N/A</v>
      </c>
      <c r="J206" s="9" t="e">
        <f>VLOOKUP($D206, Individual_Pitching___Dashboard[], 20, FALSE)</f>
        <v>#N/A</v>
      </c>
      <c r="K206" s="9" t="e">
        <f>VLOOKUP($D206, Individual_Pitching___Advanced[], 21,FALSE)</f>
        <v>#N/A</v>
      </c>
      <c r="L206" s="9" t="e">
        <f>VLOOKUP($B206, 'Team Per G'!$A$2:$G$31, 7, FALSE)</f>
        <v>#N/A</v>
      </c>
      <c r="M206" s="9" t="e">
        <f>VLOOKUP($B206, 'FanGraphs - Team WAR Projected'!$B$2:$E$31, 3, FALSE)/162</f>
        <v>#N/A</v>
      </c>
      <c r="N206" s="9" t="e">
        <f>VLOOKUP($B206, Team_Pitching___Advanced[[Team]:[xFIP]], 19,FALSE)</f>
        <v>#N/A</v>
      </c>
      <c r="O206" s="9" t="e">
        <f>VLOOKUP($B206, Team_Pitching___Advanced[], 20, FALSE)</f>
        <v>#N/A</v>
      </c>
      <c r="P206" s="9" t="e">
        <f>VLOOKUP($B206, Team_Batting___Dashboard[[Team]:[wOBA]], 16, FALSE)</f>
        <v>#N/A</v>
      </c>
      <c r="Q206" s="9" t="e">
        <f>VLOOKUP($B206, Team_Batting___Advanced[[Team]:[OPS]], 9, FALSE)</f>
        <v>#N/A</v>
      </c>
      <c r="R206" s="9" t="e">
        <f>VLOOKUP($B206, Team_Batting___Advanced[], 19, FALSE)</f>
        <v>#N/A</v>
      </c>
      <c r="S206" s="9" t="e">
        <f>VLOOKUP($B206, 'Team Per G'!$A$2:$G$31, 3, FALSE)</f>
        <v>#N/A</v>
      </c>
      <c r="T206" s="9" t="e">
        <f>VLOOKUP($B206, 'Team Per G'!$A$2:$G$31, 5, FALSE)</f>
        <v>#N/A</v>
      </c>
      <c r="U206" s="9" t="e">
        <f>VLOOKUP($B206, 'Team Per G'!$A$2:$G$31, 4, FALSE)</f>
        <v>#N/A</v>
      </c>
      <c r="V206" s="9" t="e">
        <f>VLOOKUP($B206, Team_Batting___Dashboard[], 22, FALSE)/$F206</f>
        <v>#N/A</v>
      </c>
      <c r="W206" s="9" t="e">
        <f>VLOOKUP($B206, 'FanGraphs - Team WAR Projected'!$B$2:$E$31, 4, FALSE)/162</f>
        <v>#N/A</v>
      </c>
      <c r="X206" s="9" t="e">
        <f>VLOOKUP($B206, FanGraphs_Standings[[Abbreviation]:[2024 Year to Date RS/G]], 6, FALSE)/$F206</f>
        <v>#N/A</v>
      </c>
      <c r="Y206" s="9" t="e">
        <f>VLOOKUP($B206, FanGraphs_Standings[[Abbreviation]:[2024 Projected Full Season RDif]], 19, FALSE)/162</f>
        <v>#N/A</v>
      </c>
      <c r="Z206" s="9" t="e">
        <f>VLOOKUP($B206, FanGraphs_Standings[[Abbreviation]:[2024 Projected Full Season RDif]], 5, FALSE)</f>
        <v>#N/A</v>
      </c>
      <c r="AA206" s="9" t="e">
        <f>VLOOKUP($B206, FanGraphs_Standings[[Abbreviation]:[2024 Projected Full Season W%]], 18, FALSE)</f>
        <v>#N/A</v>
      </c>
      <c r="AB206" s="9" t="e">
        <f>VLOOKUP($B206, 'Home Field Adv'!$A$2:$I$31, 9, FALSE)</f>
        <v>#N/A</v>
      </c>
      <c r="AC206" s="9" t="e">
        <f>VLOOKUP($C206, FanGraphs_Standings[[Abbreviation]:[2024 Year to Date G]], 2, FALSE)</f>
        <v>#N/A</v>
      </c>
      <c r="AD206" s="9" t="e">
        <f>VLOOKUP($E206, 'SP Per G'!$A$2:$D$1380, 3, FALSE)</f>
        <v>#N/A</v>
      </c>
      <c r="AE206" s="9" t="e">
        <f>VLOOKUP($E206, 'SP Per G'!$A$2:$D$1380, 4, FALSE)</f>
        <v>#N/A</v>
      </c>
      <c r="AF206" s="9" t="e">
        <f>VLOOKUP($E206, Individual_Pitching___Dashboard[], 18, FALSE)</f>
        <v>#N/A</v>
      </c>
      <c r="AG206" s="9" t="e">
        <f>VLOOKUP($E206, Individual_Pitching___Dashboard[], 20, FALSE)</f>
        <v>#N/A</v>
      </c>
      <c r="AH206" s="9" t="e">
        <f>VLOOKUP($E206, Individual_Pitching___Advanced[], 21,FALSE)</f>
        <v>#N/A</v>
      </c>
      <c r="AI206" s="9" t="e">
        <f>VLOOKUP($C206, 'Team Per G'!$A$2:$G$31, 7, FALSE)</f>
        <v>#N/A</v>
      </c>
      <c r="AJ206" s="9" t="e">
        <f>VLOOKUP($C206, 'FanGraphs - Team WAR Projected'!$B$2:$E$31, 3, FALSE)/162</f>
        <v>#N/A</v>
      </c>
      <c r="AK206" s="9" t="e">
        <f>VLOOKUP($C206, Team_Pitching___Advanced[[Team]:[xFIP]], 19,FALSE)</f>
        <v>#N/A</v>
      </c>
      <c r="AL206" s="9" t="e">
        <f>VLOOKUP($C206, Team_Pitching___Advanced[], 20, FALSE)</f>
        <v>#N/A</v>
      </c>
      <c r="AM206" s="9" t="e">
        <f>VLOOKUP($C206, Team_Batting___Dashboard[[Team]:[wOBA]], 16, FALSE)</f>
        <v>#N/A</v>
      </c>
      <c r="AN206" s="9" t="e">
        <f>VLOOKUP($C206, Team_Batting___Advanced[[Team]:[OPS]], 9, FALSE)</f>
        <v>#N/A</v>
      </c>
      <c r="AO206" s="9" t="e">
        <f>VLOOKUP($C206, Team_Batting___Advanced[], 19, FALSE)</f>
        <v>#N/A</v>
      </c>
      <c r="AP206" s="9" t="e">
        <f>VLOOKUP($C206, 'Team Per G'!$A$2:$G$31, 3, FALSE)</f>
        <v>#N/A</v>
      </c>
      <c r="AQ206" s="9" t="e">
        <f>VLOOKUP($C206, 'Team Per G'!$A$2:$G$31, 5, FALSE)</f>
        <v>#N/A</v>
      </c>
      <c r="AR206" s="9" t="e">
        <f>VLOOKUP($C206, 'Team Per G'!$A$2:$G$31, 4, FALSE)</f>
        <v>#N/A</v>
      </c>
      <c r="AS206" s="9" t="e">
        <f>VLOOKUP($C206, Team_Batting___Dashboard[], 22, FALSE)/$AC206</f>
        <v>#N/A</v>
      </c>
      <c r="AT206" s="9" t="e">
        <f>VLOOKUP($C206, 'FanGraphs - Team WAR Projected'!$B$2:$E$31, 4, FALSE)/162</f>
        <v>#N/A</v>
      </c>
      <c r="AU206" s="9" t="e">
        <f>VLOOKUP($C206, FanGraphs_Standings[[Abbreviation]:[2024 Year to Date RS/G]], 6, FALSE)/$AC206</f>
        <v>#N/A</v>
      </c>
      <c r="AV206" s="9" t="e">
        <f>VLOOKUP($C206, FanGraphs_Standings[[Abbreviation]:[2024 Projected Full Season RDif]], 19, FALSE)/162</f>
        <v>#N/A</v>
      </c>
      <c r="AW206" s="9" t="e">
        <f>VLOOKUP($C206, FanGraphs_Standings[[Abbreviation]:[2024 Projected Full Season RDif]], 5, FALSE)</f>
        <v>#N/A</v>
      </c>
      <c r="AX206" s="9" t="e">
        <f>VLOOKUP($C206, FanGraphs_Standings[[Abbreviation]:[2024 Projected Full Season W%]], 18, FALSE)</f>
        <v>#N/A</v>
      </c>
      <c r="AY206" s="9" t="e">
        <f>VLOOKUP($C206, 'Home Field Adv'!$A$2:$K$31, 11, FALSE)</f>
        <v>#N/A</v>
      </c>
      <c r="BB206" s="5" t="str">
        <f t="shared" si="10"/>
        <v/>
      </c>
      <c r="BC206" s="5" t="str">
        <f t="shared" si="11"/>
        <v/>
      </c>
      <c r="BD206" s="5" t="str">
        <f t="shared" si="12"/>
        <v/>
      </c>
    </row>
    <row r="207" spans="6:56" x14ac:dyDescent="0.45">
      <c r="F207" s="9" t="e">
        <f>VLOOKUP($B207, FanGraphs_Standings[[Abbreviation]:[2024 Year to Date G]], 2, FALSE)</f>
        <v>#N/A</v>
      </c>
      <c r="G207" s="9" t="e">
        <f>IF(ISERR(VLOOKUP($D207, 'SP Per G'!$A$2:$D$1380, 3, FALSE)), L207, VLOOKUP($D207, 'SP Per G'!$A$2:$D$1380, 3, FALSE))</f>
        <v>#N/A</v>
      </c>
      <c r="H207" s="9" t="e">
        <f>VLOOKUP($D207, 'SP Per G'!$A$2:$D$1380, 4, FALSE)</f>
        <v>#N/A</v>
      </c>
      <c r="I207" s="9" t="e">
        <f>VLOOKUP($D207, Individual_Pitching___Dashboard[], 18, FALSE)</f>
        <v>#N/A</v>
      </c>
      <c r="J207" s="9" t="e">
        <f>VLOOKUP($D207, Individual_Pitching___Dashboard[], 20, FALSE)</f>
        <v>#N/A</v>
      </c>
      <c r="K207" s="9" t="e">
        <f>VLOOKUP($D207, Individual_Pitching___Advanced[], 21,FALSE)</f>
        <v>#N/A</v>
      </c>
      <c r="L207" s="9" t="e">
        <f>VLOOKUP($B207, 'Team Per G'!$A$2:$G$31, 7, FALSE)</f>
        <v>#N/A</v>
      </c>
      <c r="M207" s="9" t="e">
        <f>VLOOKUP($B207, 'FanGraphs - Team WAR Projected'!$B$2:$E$31, 3, FALSE)/162</f>
        <v>#N/A</v>
      </c>
      <c r="N207" s="9" t="e">
        <f>VLOOKUP($B207, Team_Pitching___Advanced[[Team]:[xFIP]], 19,FALSE)</f>
        <v>#N/A</v>
      </c>
      <c r="O207" s="9" t="e">
        <f>VLOOKUP($B207, Team_Pitching___Advanced[], 20, FALSE)</f>
        <v>#N/A</v>
      </c>
      <c r="P207" s="9" t="e">
        <f>VLOOKUP($B207, Team_Batting___Dashboard[[Team]:[wOBA]], 16, FALSE)</f>
        <v>#N/A</v>
      </c>
      <c r="Q207" s="9" t="e">
        <f>VLOOKUP($B207, Team_Batting___Advanced[[Team]:[OPS]], 9, FALSE)</f>
        <v>#N/A</v>
      </c>
      <c r="R207" s="9" t="e">
        <f>VLOOKUP($B207, Team_Batting___Advanced[], 19, FALSE)</f>
        <v>#N/A</v>
      </c>
      <c r="S207" s="9" t="e">
        <f>VLOOKUP($B207, 'Team Per G'!$A$2:$G$31, 3, FALSE)</f>
        <v>#N/A</v>
      </c>
      <c r="T207" s="9" t="e">
        <f>VLOOKUP($B207, 'Team Per G'!$A$2:$G$31, 5, FALSE)</f>
        <v>#N/A</v>
      </c>
      <c r="U207" s="9" t="e">
        <f>VLOOKUP($B207, 'Team Per G'!$A$2:$G$31, 4, FALSE)</f>
        <v>#N/A</v>
      </c>
      <c r="V207" s="9" t="e">
        <f>VLOOKUP($B207, Team_Batting___Dashboard[], 22, FALSE)/$F207</f>
        <v>#N/A</v>
      </c>
      <c r="W207" s="9" t="e">
        <f>VLOOKUP($B207, 'FanGraphs - Team WAR Projected'!$B$2:$E$31, 4, FALSE)/162</f>
        <v>#N/A</v>
      </c>
      <c r="X207" s="9" t="e">
        <f>VLOOKUP($B207, FanGraphs_Standings[[Abbreviation]:[2024 Year to Date RS/G]], 6, FALSE)/$F207</f>
        <v>#N/A</v>
      </c>
      <c r="Y207" s="9" t="e">
        <f>VLOOKUP($B207, FanGraphs_Standings[[Abbreviation]:[2024 Projected Full Season RDif]], 19, FALSE)/162</f>
        <v>#N/A</v>
      </c>
      <c r="Z207" s="9" t="e">
        <f>VLOOKUP($B207, FanGraphs_Standings[[Abbreviation]:[2024 Projected Full Season RDif]], 5, FALSE)</f>
        <v>#N/A</v>
      </c>
      <c r="AA207" s="9" t="e">
        <f>VLOOKUP($B207, FanGraphs_Standings[[Abbreviation]:[2024 Projected Full Season W%]], 18, FALSE)</f>
        <v>#N/A</v>
      </c>
      <c r="AB207" s="9" t="e">
        <f>VLOOKUP($B207, 'Home Field Adv'!$A$2:$I$31, 9, FALSE)</f>
        <v>#N/A</v>
      </c>
      <c r="AC207" s="9" t="e">
        <f>VLOOKUP($C207, FanGraphs_Standings[[Abbreviation]:[2024 Year to Date G]], 2, FALSE)</f>
        <v>#N/A</v>
      </c>
      <c r="AD207" s="9" t="e">
        <f>VLOOKUP($E207, 'SP Per G'!$A$2:$D$1380, 3, FALSE)</f>
        <v>#N/A</v>
      </c>
      <c r="AE207" s="9" t="e">
        <f>VLOOKUP($E207, 'SP Per G'!$A$2:$D$1380, 4, FALSE)</f>
        <v>#N/A</v>
      </c>
      <c r="AF207" s="9" t="e">
        <f>VLOOKUP($E207, Individual_Pitching___Dashboard[], 18, FALSE)</f>
        <v>#N/A</v>
      </c>
      <c r="AG207" s="9" t="e">
        <f>VLOOKUP($E207, Individual_Pitching___Dashboard[], 20, FALSE)</f>
        <v>#N/A</v>
      </c>
      <c r="AH207" s="9" t="e">
        <f>VLOOKUP($E207, Individual_Pitching___Advanced[], 21,FALSE)</f>
        <v>#N/A</v>
      </c>
      <c r="AI207" s="9" t="e">
        <f>VLOOKUP($C207, 'Team Per G'!$A$2:$G$31, 7, FALSE)</f>
        <v>#N/A</v>
      </c>
      <c r="AJ207" s="9" t="e">
        <f>VLOOKUP($C207, 'FanGraphs - Team WAR Projected'!$B$2:$E$31, 3, FALSE)/162</f>
        <v>#N/A</v>
      </c>
      <c r="AK207" s="9" t="e">
        <f>VLOOKUP($C207, Team_Pitching___Advanced[[Team]:[xFIP]], 19,FALSE)</f>
        <v>#N/A</v>
      </c>
      <c r="AL207" s="9" t="e">
        <f>VLOOKUP($C207, Team_Pitching___Advanced[], 20, FALSE)</f>
        <v>#N/A</v>
      </c>
      <c r="AM207" s="9" t="e">
        <f>VLOOKUP($C207, Team_Batting___Dashboard[[Team]:[wOBA]], 16, FALSE)</f>
        <v>#N/A</v>
      </c>
      <c r="AN207" s="9" t="e">
        <f>VLOOKUP($C207, Team_Batting___Advanced[[Team]:[OPS]], 9, FALSE)</f>
        <v>#N/A</v>
      </c>
      <c r="AO207" s="9" t="e">
        <f>VLOOKUP($C207, Team_Batting___Advanced[], 19, FALSE)</f>
        <v>#N/A</v>
      </c>
      <c r="AP207" s="9" t="e">
        <f>VLOOKUP($C207, 'Team Per G'!$A$2:$G$31, 3, FALSE)</f>
        <v>#N/A</v>
      </c>
      <c r="AQ207" s="9" t="e">
        <f>VLOOKUP($C207, 'Team Per G'!$A$2:$G$31, 5, FALSE)</f>
        <v>#N/A</v>
      </c>
      <c r="AR207" s="9" t="e">
        <f>VLOOKUP($C207, 'Team Per G'!$A$2:$G$31, 4, FALSE)</f>
        <v>#N/A</v>
      </c>
      <c r="AS207" s="9" t="e">
        <f>VLOOKUP($C207, Team_Batting___Dashboard[], 22, FALSE)/$AC207</f>
        <v>#N/A</v>
      </c>
      <c r="AT207" s="9" t="e">
        <f>VLOOKUP($C207, 'FanGraphs - Team WAR Projected'!$B$2:$E$31, 4, FALSE)/162</f>
        <v>#N/A</v>
      </c>
      <c r="AU207" s="9" t="e">
        <f>VLOOKUP($C207, FanGraphs_Standings[[Abbreviation]:[2024 Year to Date RS/G]], 6, FALSE)/$AC207</f>
        <v>#N/A</v>
      </c>
      <c r="AV207" s="9" t="e">
        <f>VLOOKUP($C207, FanGraphs_Standings[[Abbreviation]:[2024 Projected Full Season RDif]], 19, FALSE)/162</f>
        <v>#N/A</v>
      </c>
      <c r="AW207" s="9" t="e">
        <f>VLOOKUP($C207, FanGraphs_Standings[[Abbreviation]:[2024 Projected Full Season RDif]], 5, FALSE)</f>
        <v>#N/A</v>
      </c>
      <c r="AX207" s="9" t="e">
        <f>VLOOKUP($C207, FanGraphs_Standings[[Abbreviation]:[2024 Projected Full Season W%]], 18, FALSE)</f>
        <v>#N/A</v>
      </c>
      <c r="AY207" s="9" t="e">
        <f>VLOOKUP($C207, 'Home Field Adv'!$A$2:$K$31, 11, FALSE)</f>
        <v>#N/A</v>
      </c>
      <c r="BB207" s="5" t="str">
        <f t="shared" si="10"/>
        <v/>
      </c>
      <c r="BC207" s="5" t="str">
        <f t="shared" si="11"/>
        <v/>
      </c>
      <c r="BD207" s="5" t="str">
        <f t="shared" si="12"/>
        <v/>
      </c>
    </row>
    <row r="208" spans="6:56" x14ac:dyDescent="0.45">
      <c r="F208" s="9" t="e">
        <f>VLOOKUP($B208, FanGraphs_Standings[[Abbreviation]:[2024 Year to Date G]], 2, FALSE)</f>
        <v>#N/A</v>
      </c>
      <c r="G208" s="9" t="e">
        <f>IF(ISERR(VLOOKUP($D208, 'SP Per G'!$A$2:$D$1380, 3, FALSE)), L208, VLOOKUP($D208, 'SP Per G'!$A$2:$D$1380, 3, FALSE))</f>
        <v>#N/A</v>
      </c>
      <c r="H208" s="9" t="e">
        <f>VLOOKUP($D208, 'SP Per G'!$A$2:$D$1380, 4, FALSE)</f>
        <v>#N/A</v>
      </c>
      <c r="I208" s="9" t="e">
        <f>VLOOKUP($D208, Individual_Pitching___Dashboard[], 18, FALSE)</f>
        <v>#N/A</v>
      </c>
      <c r="J208" s="9" t="e">
        <f>VLOOKUP($D208, Individual_Pitching___Dashboard[], 20, FALSE)</f>
        <v>#N/A</v>
      </c>
      <c r="K208" s="9" t="e">
        <f>VLOOKUP($D208, Individual_Pitching___Advanced[], 21,FALSE)</f>
        <v>#N/A</v>
      </c>
      <c r="L208" s="9" t="e">
        <f>VLOOKUP($B208, 'Team Per G'!$A$2:$G$31, 7, FALSE)</f>
        <v>#N/A</v>
      </c>
      <c r="M208" s="9" t="e">
        <f>VLOOKUP($B208, 'FanGraphs - Team WAR Projected'!$B$2:$E$31, 3, FALSE)/162</f>
        <v>#N/A</v>
      </c>
      <c r="N208" s="9" t="e">
        <f>VLOOKUP($B208, Team_Pitching___Advanced[[Team]:[xFIP]], 19,FALSE)</f>
        <v>#N/A</v>
      </c>
      <c r="O208" s="9" t="e">
        <f>VLOOKUP($B208, Team_Pitching___Advanced[], 20, FALSE)</f>
        <v>#N/A</v>
      </c>
      <c r="P208" s="9" t="e">
        <f>VLOOKUP($B208, Team_Batting___Dashboard[[Team]:[wOBA]], 16, FALSE)</f>
        <v>#N/A</v>
      </c>
      <c r="Q208" s="9" t="e">
        <f>VLOOKUP($B208, Team_Batting___Advanced[[Team]:[OPS]], 9, FALSE)</f>
        <v>#N/A</v>
      </c>
      <c r="R208" s="9" t="e">
        <f>VLOOKUP($B208, Team_Batting___Advanced[], 19, FALSE)</f>
        <v>#N/A</v>
      </c>
      <c r="S208" s="9" t="e">
        <f>VLOOKUP($B208, 'Team Per G'!$A$2:$G$31, 3, FALSE)</f>
        <v>#N/A</v>
      </c>
      <c r="T208" s="9" t="e">
        <f>VLOOKUP($B208, 'Team Per G'!$A$2:$G$31, 5, FALSE)</f>
        <v>#N/A</v>
      </c>
      <c r="U208" s="9" t="e">
        <f>VLOOKUP($B208, 'Team Per G'!$A$2:$G$31, 4, FALSE)</f>
        <v>#N/A</v>
      </c>
      <c r="V208" s="9" t="e">
        <f>VLOOKUP($B208, Team_Batting___Dashboard[], 22, FALSE)/$F208</f>
        <v>#N/A</v>
      </c>
      <c r="W208" s="9" t="e">
        <f>VLOOKUP($B208, 'FanGraphs - Team WAR Projected'!$B$2:$E$31, 4, FALSE)/162</f>
        <v>#N/A</v>
      </c>
      <c r="X208" s="9" t="e">
        <f>VLOOKUP($B208, FanGraphs_Standings[[Abbreviation]:[2024 Year to Date RS/G]], 6, FALSE)/$F208</f>
        <v>#N/A</v>
      </c>
      <c r="Y208" s="9" t="e">
        <f>VLOOKUP($B208, FanGraphs_Standings[[Abbreviation]:[2024 Projected Full Season RDif]], 19, FALSE)/162</f>
        <v>#N/A</v>
      </c>
      <c r="Z208" s="9" t="e">
        <f>VLOOKUP($B208, FanGraphs_Standings[[Abbreviation]:[2024 Projected Full Season RDif]], 5, FALSE)</f>
        <v>#N/A</v>
      </c>
      <c r="AA208" s="9" t="e">
        <f>VLOOKUP($B208, FanGraphs_Standings[[Abbreviation]:[2024 Projected Full Season W%]], 18, FALSE)</f>
        <v>#N/A</v>
      </c>
      <c r="AB208" s="9" t="e">
        <f>VLOOKUP($B208, 'Home Field Adv'!$A$2:$I$31, 9, FALSE)</f>
        <v>#N/A</v>
      </c>
      <c r="AC208" s="9" t="e">
        <f>VLOOKUP($C208, FanGraphs_Standings[[Abbreviation]:[2024 Year to Date G]], 2, FALSE)</f>
        <v>#N/A</v>
      </c>
      <c r="AD208" s="9" t="e">
        <f>VLOOKUP($E208, 'SP Per G'!$A$2:$D$1380, 3, FALSE)</f>
        <v>#N/A</v>
      </c>
      <c r="AE208" s="9" t="e">
        <f>VLOOKUP($E208, 'SP Per G'!$A$2:$D$1380, 4, FALSE)</f>
        <v>#N/A</v>
      </c>
      <c r="AF208" s="9" t="e">
        <f>VLOOKUP($E208, Individual_Pitching___Dashboard[], 18, FALSE)</f>
        <v>#N/A</v>
      </c>
      <c r="AG208" s="9" t="e">
        <f>VLOOKUP($E208, Individual_Pitching___Dashboard[], 20, FALSE)</f>
        <v>#N/A</v>
      </c>
      <c r="AH208" s="9" t="e">
        <f>VLOOKUP($E208, Individual_Pitching___Advanced[], 21,FALSE)</f>
        <v>#N/A</v>
      </c>
      <c r="AI208" s="9" t="e">
        <f>VLOOKUP($C208, 'Team Per G'!$A$2:$G$31, 7, FALSE)</f>
        <v>#N/A</v>
      </c>
      <c r="AJ208" s="9" t="e">
        <f>VLOOKUP($C208, 'FanGraphs - Team WAR Projected'!$B$2:$E$31, 3, FALSE)/162</f>
        <v>#N/A</v>
      </c>
      <c r="AK208" s="9" t="e">
        <f>VLOOKUP($C208, Team_Pitching___Advanced[[Team]:[xFIP]], 19,FALSE)</f>
        <v>#N/A</v>
      </c>
      <c r="AL208" s="9" t="e">
        <f>VLOOKUP($C208, Team_Pitching___Advanced[], 20, FALSE)</f>
        <v>#N/A</v>
      </c>
      <c r="AM208" s="9" t="e">
        <f>VLOOKUP($C208, Team_Batting___Dashboard[[Team]:[wOBA]], 16, FALSE)</f>
        <v>#N/A</v>
      </c>
      <c r="AN208" s="9" t="e">
        <f>VLOOKUP($C208, Team_Batting___Advanced[[Team]:[OPS]], 9, FALSE)</f>
        <v>#N/A</v>
      </c>
      <c r="AO208" s="9" t="e">
        <f>VLOOKUP($C208, Team_Batting___Advanced[], 19, FALSE)</f>
        <v>#N/A</v>
      </c>
      <c r="AP208" s="9" t="e">
        <f>VLOOKUP($C208, 'Team Per G'!$A$2:$G$31, 3, FALSE)</f>
        <v>#N/A</v>
      </c>
      <c r="AQ208" s="9" t="e">
        <f>VLOOKUP($C208, 'Team Per G'!$A$2:$G$31, 5, FALSE)</f>
        <v>#N/A</v>
      </c>
      <c r="AR208" s="9" t="e">
        <f>VLOOKUP($C208, 'Team Per G'!$A$2:$G$31, 4, FALSE)</f>
        <v>#N/A</v>
      </c>
      <c r="AS208" s="9" t="e">
        <f>VLOOKUP($C208, Team_Batting___Dashboard[], 22, FALSE)/$AC208</f>
        <v>#N/A</v>
      </c>
      <c r="AT208" s="9" t="e">
        <f>VLOOKUP($C208, 'FanGraphs - Team WAR Projected'!$B$2:$E$31, 4, FALSE)/162</f>
        <v>#N/A</v>
      </c>
      <c r="AU208" s="9" t="e">
        <f>VLOOKUP($C208, FanGraphs_Standings[[Abbreviation]:[2024 Year to Date RS/G]], 6, FALSE)/$AC208</f>
        <v>#N/A</v>
      </c>
      <c r="AV208" s="9" t="e">
        <f>VLOOKUP($C208, FanGraphs_Standings[[Abbreviation]:[2024 Projected Full Season RDif]], 19, FALSE)/162</f>
        <v>#N/A</v>
      </c>
      <c r="AW208" s="9" t="e">
        <f>VLOOKUP($C208, FanGraphs_Standings[[Abbreviation]:[2024 Projected Full Season RDif]], 5, FALSE)</f>
        <v>#N/A</v>
      </c>
      <c r="AX208" s="9" t="e">
        <f>VLOOKUP($C208, FanGraphs_Standings[[Abbreviation]:[2024 Projected Full Season W%]], 18, FALSE)</f>
        <v>#N/A</v>
      </c>
      <c r="AY208" s="9" t="e">
        <f>VLOOKUP($C208, 'Home Field Adv'!$A$2:$K$31, 11, FALSE)</f>
        <v>#N/A</v>
      </c>
      <c r="BB208" s="5" t="str">
        <f t="shared" si="10"/>
        <v/>
      </c>
      <c r="BC208" s="5" t="str">
        <f t="shared" si="11"/>
        <v/>
      </c>
      <c r="BD208" s="5" t="str">
        <f t="shared" si="12"/>
        <v/>
      </c>
    </row>
    <row r="209" spans="6:56" x14ac:dyDescent="0.45">
      <c r="F209" s="9" t="e">
        <f>VLOOKUP($B209, FanGraphs_Standings[[Abbreviation]:[2024 Year to Date G]], 2, FALSE)</f>
        <v>#N/A</v>
      </c>
      <c r="G209" s="9" t="e">
        <f>IF(ISERR(VLOOKUP($D209, 'SP Per G'!$A$2:$D$1380, 3, FALSE)), L209, VLOOKUP($D209, 'SP Per G'!$A$2:$D$1380, 3, FALSE))</f>
        <v>#N/A</v>
      </c>
      <c r="H209" s="9" t="e">
        <f>VLOOKUP($D209, 'SP Per G'!$A$2:$D$1380, 4, FALSE)</f>
        <v>#N/A</v>
      </c>
      <c r="I209" s="9" t="e">
        <f>VLOOKUP($D209, Individual_Pitching___Dashboard[], 18, FALSE)</f>
        <v>#N/A</v>
      </c>
      <c r="J209" s="9" t="e">
        <f>VLOOKUP($D209, Individual_Pitching___Dashboard[], 20, FALSE)</f>
        <v>#N/A</v>
      </c>
      <c r="K209" s="9" t="e">
        <f>VLOOKUP($D209, Individual_Pitching___Advanced[], 21,FALSE)</f>
        <v>#N/A</v>
      </c>
      <c r="L209" s="9" t="e">
        <f>VLOOKUP($B209, 'Team Per G'!$A$2:$G$31, 7, FALSE)</f>
        <v>#N/A</v>
      </c>
      <c r="M209" s="9" t="e">
        <f>VLOOKUP($B209, 'FanGraphs - Team WAR Projected'!$B$2:$E$31, 3, FALSE)/162</f>
        <v>#N/A</v>
      </c>
      <c r="N209" s="9" t="e">
        <f>VLOOKUP($B209, Team_Pitching___Advanced[[Team]:[xFIP]], 19,FALSE)</f>
        <v>#N/A</v>
      </c>
      <c r="O209" s="9" t="e">
        <f>VLOOKUP($B209, Team_Pitching___Advanced[], 20, FALSE)</f>
        <v>#N/A</v>
      </c>
      <c r="P209" s="9" t="e">
        <f>VLOOKUP($B209, Team_Batting___Dashboard[[Team]:[wOBA]], 16, FALSE)</f>
        <v>#N/A</v>
      </c>
      <c r="Q209" s="9" t="e">
        <f>VLOOKUP($B209, Team_Batting___Advanced[[Team]:[OPS]], 9, FALSE)</f>
        <v>#N/A</v>
      </c>
      <c r="R209" s="9" t="e">
        <f>VLOOKUP($B209, Team_Batting___Advanced[], 19, FALSE)</f>
        <v>#N/A</v>
      </c>
      <c r="S209" s="9" t="e">
        <f>VLOOKUP($B209, 'Team Per G'!$A$2:$G$31, 3, FALSE)</f>
        <v>#N/A</v>
      </c>
      <c r="T209" s="9" t="e">
        <f>VLOOKUP($B209, 'Team Per G'!$A$2:$G$31, 5, FALSE)</f>
        <v>#N/A</v>
      </c>
      <c r="U209" s="9" t="e">
        <f>VLOOKUP($B209, 'Team Per G'!$A$2:$G$31, 4, FALSE)</f>
        <v>#N/A</v>
      </c>
      <c r="V209" s="9" t="e">
        <f>VLOOKUP($B209, Team_Batting___Dashboard[], 22, FALSE)/$F209</f>
        <v>#N/A</v>
      </c>
      <c r="W209" s="9" t="e">
        <f>VLOOKUP($B209, 'FanGraphs - Team WAR Projected'!$B$2:$E$31, 4, FALSE)/162</f>
        <v>#N/A</v>
      </c>
      <c r="X209" s="9" t="e">
        <f>VLOOKUP($B209, FanGraphs_Standings[[Abbreviation]:[2024 Year to Date RS/G]], 6, FALSE)/$F209</f>
        <v>#N/A</v>
      </c>
      <c r="Y209" s="9" t="e">
        <f>VLOOKUP($B209, FanGraphs_Standings[[Abbreviation]:[2024 Projected Full Season RDif]], 19, FALSE)/162</f>
        <v>#N/A</v>
      </c>
      <c r="Z209" s="9" t="e">
        <f>VLOOKUP($B209, FanGraphs_Standings[[Abbreviation]:[2024 Projected Full Season RDif]], 5, FALSE)</f>
        <v>#N/A</v>
      </c>
      <c r="AA209" s="9" t="e">
        <f>VLOOKUP($B209, FanGraphs_Standings[[Abbreviation]:[2024 Projected Full Season W%]], 18, FALSE)</f>
        <v>#N/A</v>
      </c>
      <c r="AB209" s="9" t="e">
        <f>VLOOKUP($B209, 'Home Field Adv'!$A$2:$I$31, 9, FALSE)</f>
        <v>#N/A</v>
      </c>
      <c r="AC209" s="9" t="e">
        <f>VLOOKUP($C209, FanGraphs_Standings[[Abbreviation]:[2024 Year to Date G]], 2, FALSE)</f>
        <v>#N/A</v>
      </c>
      <c r="AD209" s="9" t="e">
        <f>VLOOKUP($E209, 'SP Per G'!$A$2:$D$1380, 3, FALSE)</f>
        <v>#N/A</v>
      </c>
      <c r="AE209" s="9" t="e">
        <f>VLOOKUP($E209, 'SP Per G'!$A$2:$D$1380, 4, FALSE)</f>
        <v>#N/A</v>
      </c>
      <c r="AF209" s="9" t="e">
        <f>VLOOKUP($E209, Individual_Pitching___Dashboard[], 18, FALSE)</f>
        <v>#N/A</v>
      </c>
      <c r="AG209" s="9" t="e">
        <f>VLOOKUP($E209, Individual_Pitching___Dashboard[], 20, FALSE)</f>
        <v>#N/A</v>
      </c>
      <c r="AH209" s="9" t="e">
        <f>VLOOKUP($E209, Individual_Pitching___Advanced[], 21,FALSE)</f>
        <v>#N/A</v>
      </c>
      <c r="AI209" s="9" t="e">
        <f>VLOOKUP($C209, 'Team Per G'!$A$2:$G$31, 7, FALSE)</f>
        <v>#N/A</v>
      </c>
      <c r="AJ209" s="9" t="e">
        <f>VLOOKUP($C209, 'FanGraphs - Team WAR Projected'!$B$2:$E$31, 3, FALSE)/162</f>
        <v>#N/A</v>
      </c>
      <c r="AK209" s="9" t="e">
        <f>VLOOKUP($C209, Team_Pitching___Advanced[[Team]:[xFIP]], 19,FALSE)</f>
        <v>#N/A</v>
      </c>
      <c r="AL209" s="9" t="e">
        <f>VLOOKUP($C209, Team_Pitching___Advanced[], 20, FALSE)</f>
        <v>#N/A</v>
      </c>
      <c r="AM209" s="9" t="e">
        <f>VLOOKUP($C209, Team_Batting___Dashboard[[Team]:[wOBA]], 16, FALSE)</f>
        <v>#N/A</v>
      </c>
      <c r="AN209" s="9" t="e">
        <f>VLOOKUP($C209, Team_Batting___Advanced[[Team]:[OPS]], 9, FALSE)</f>
        <v>#N/A</v>
      </c>
      <c r="AO209" s="9" t="e">
        <f>VLOOKUP($C209, Team_Batting___Advanced[], 19, FALSE)</f>
        <v>#N/A</v>
      </c>
      <c r="AP209" s="9" t="e">
        <f>VLOOKUP($C209, 'Team Per G'!$A$2:$G$31, 3, FALSE)</f>
        <v>#N/A</v>
      </c>
      <c r="AQ209" s="9" t="e">
        <f>VLOOKUP($C209, 'Team Per G'!$A$2:$G$31, 5, FALSE)</f>
        <v>#N/A</v>
      </c>
      <c r="AR209" s="9" t="e">
        <f>VLOOKUP($C209, 'Team Per G'!$A$2:$G$31, 4, FALSE)</f>
        <v>#N/A</v>
      </c>
      <c r="AS209" s="9" t="e">
        <f>VLOOKUP($C209, Team_Batting___Dashboard[], 22, FALSE)/$AC209</f>
        <v>#N/A</v>
      </c>
      <c r="AT209" s="9" t="e">
        <f>VLOOKUP($C209, 'FanGraphs - Team WAR Projected'!$B$2:$E$31, 4, FALSE)/162</f>
        <v>#N/A</v>
      </c>
      <c r="AU209" s="9" t="e">
        <f>VLOOKUP($C209, FanGraphs_Standings[[Abbreviation]:[2024 Year to Date RS/G]], 6, FALSE)/$AC209</f>
        <v>#N/A</v>
      </c>
      <c r="AV209" s="9" t="e">
        <f>VLOOKUP($C209, FanGraphs_Standings[[Abbreviation]:[2024 Projected Full Season RDif]], 19, FALSE)/162</f>
        <v>#N/A</v>
      </c>
      <c r="AW209" s="9" t="e">
        <f>VLOOKUP($C209, FanGraphs_Standings[[Abbreviation]:[2024 Projected Full Season RDif]], 5, FALSE)</f>
        <v>#N/A</v>
      </c>
      <c r="AX209" s="9" t="e">
        <f>VLOOKUP($C209, FanGraphs_Standings[[Abbreviation]:[2024 Projected Full Season W%]], 18, FALSE)</f>
        <v>#N/A</v>
      </c>
      <c r="AY209" s="9" t="e">
        <f>VLOOKUP($C209, 'Home Field Adv'!$A$2:$K$31, 11, FALSE)</f>
        <v>#N/A</v>
      </c>
      <c r="BB209" s="5" t="str">
        <f t="shared" si="10"/>
        <v/>
      </c>
      <c r="BC209" s="5" t="str">
        <f t="shared" si="11"/>
        <v/>
      </c>
      <c r="BD209" s="5" t="str">
        <f t="shared" si="12"/>
        <v/>
      </c>
    </row>
    <row r="210" spans="6:56" x14ac:dyDescent="0.45">
      <c r="F210" s="9" t="e">
        <f>VLOOKUP($B210, FanGraphs_Standings[[Abbreviation]:[2024 Year to Date G]], 2, FALSE)</f>
        <v>#N/A</v>
      </c>
      <c r="G210" s="9" t="e">
        <f>IF(ISERR(VLOOKUP($D210, 'SP Per G'!$A$2:$D$1380, 3, FALSE)), L210, VLOOKUP($D210, 'SP Per G'!$A$2:$D$1380, 3, FALSE))</f>
        <v>#N/A</v>
      </c>
      <c r="H210" s="9" t="e">
        <f>VLOOKUP($D210, 'SP Per G'!$A$2:$D$1380, 4, FALSE)</f>
        <v>#N/A</v>
      </c>
      <c r="I210" s="9" t="e">
        <f>VLOOKUP($D210, Individual_Pitching___Dashboard[], 18, FALSE)</f>
        <v>#N/A</v>
      </c>
      <c r="J210" s="9" t="e">
        <f>VLOOKUP($D210, Individual_Pitching___Dashboard[], 20, FALSE)</f>
        <v>#N/A</v>
      </c>
      <c r="K210" s="9" t="e">
        <f>VLOOKUP($D210, Individual_Pitching___Advanced[], 21,FALSE)</f>
        <v>#N/A</v>
      </c>
      <c r="L210" s="9" t="e">
        <f>VLOOKUP($B210, 'Team Per G'!$A$2:$G$31, 7, FALSE)</f>
        <v>#N/A</v>
      </c>
      <c r="M210" s="9" t="e">
        <f>VLOOKUP($B210, 'FanGraphs - Team WAR Projected'!$B$2:$E$31, 3, FALSE)/162</f>
        <v>#N/A</v>
      </c>
      <c r="N210" s="9" t="e">
        <f>VLOOKUP($B210, Team_Pitching___Advanced[[Team]:[xFIP]], 19,FALSE)</f>
        <v>#N/A</v>
      </c>
      <c r="O210" s="9" t="e">
        <f>VLOOKUP($B210, Team_Pitching___Advanced[], 20, FALSE)</f>
        <v>#N/A</v>
      </c>
      <c r="P210" s="9" t="e">
        <f>VLOOKUP($B210, Team_Batting___Dashboard[[Team]:[wOBA]], 16, FALSE)</f>
        <v>#N/A</v>
      </c>
      <c r="Q210" s="9" t="e">
        <f>VLOOKUP($B210, Team_Batting___Advanced[[Team]:[OPS]], 9, FALSE)</f>
        <v>#N/A</v>
      </c>
      <c r="R210" s="9" t="e">
        <f>VLOOKUP($B210, Team_Batting___Advanced[], 19, FALSE)</f>
        <v>#N/A</v>
      </c>
      <c r="S210" s="9" t="e">
        <f>VLOOKUP($B210, 'Team Per G'!$A$2:$G$31, 3, FALSE)</f>
        <v>#N/A</v>
      </c>
      <c r="T210" s="9" t="e">
        <f>VLOOKUP($B210, 'Team Per G'!$A$2:$G$31, 5, FALSE)</f>
        <v>#N/A</v>
      </c>
      <c r="U210" s="9" t="e">
        <f>VLOOKUP($B210, 'Team Per G'!$A$2:$G$31, 4, FALSE)</f>
        <v>#N/A</v>
      </c>
      <c r="V210" s="9" t="e">
        <f>VLOOKUP($B210, Team_Batting___Dashboard[], 22, FALSE)/$F210</f>
        <v>#N/A</v>
      </c>
      <c r="W210" s="9" t="e">
        <f>VLOOKUP($B210, 'FanGraphs - Team WAR Projected'!$B$2:$E$31, 4, FALSE)/162</f>
        <v>#N/A</v>
      </c>
      <c r="X210" s="9" t="e">
        <f>VLOOKUP($B210, FanGraphs_Standings[[Abbreviation]:[2024 Year to Date RS/G]], 6, FALSE)/$F210</f>
        <v>#N/A</v>
      </c>
      <c r="Y210" s="9" t="e">
        <f>VLOOKUP($B210, FanGraphs_Standings[[Abbreviation]:[2024 Projected Full Season RDif]], 19, FALSE)/162</f>
        <v>#N/A</v>
      </c>
      <c r="Z210" s="9" t="e">
        <f>VLOOKUP($B210, FanGraphs_Standings[[Abbreviation]:[2024 Projected Full Season RDif]], 5, FALSE)</f>
        <v>#N/A</v>
      </c>
      <c r="AA210" s="9" t="e">
        <f>VLOOKUP($B210, FanGraphs_Standings[[Abbreviation]:[2024 Projected Full Season W%]], 18, FALSE)</f>
        <v>#N/A</v>
      </c>
      <c r="AB210" s="9" t="e">
        <f>VLOOKUP($B210, 'Home Field Adv'!$A$2:$I$31, 9, FALSE)</f>
        <v>#N/A</v>
      </c>
      <c r="AC210" s="9" t="e">
        <f>VLOOKUP($C210, FanGraphs_Standings[[Abbreviation]:[2024 Year to Date G]], 2, FALSE)</f>
        <v>#N/A</v>
      </c>
      <c r="AD210" s="9" t="e">
        <f>VLOOKUP($E210, 'SP Per G'!$A$2:$D$1380, 3, FALSE)</f>
        <v>#N/A</v>
      </c>
      <c r="AE210" s="9" t="e">
        <f>VLOOKUP($E210, 'SP Per G'!$A$2:$D$1380, 4, FALSE)</f>
        <v>#N/A</v>
      </c>
      <c r="AF210" s="9" t="e">
        <f>VLOOKUP($E210, Individual_Pitching___Dashboard[], 18, FALSE)</f>
        <v>#N/A</v>
      </c>
      <c r="AG210" s="9" t="e">
        <f>VLOOKUP($E210, Individual_Pitching___Dashboard[], 20, FALSE)</f>
        <v>#N/A</v>
      </c>
      <c r="AH210" s="9" t="e">
        <f>VLOOKUP($E210, Individual_Pitching___Advanced[], 21,FALSE)</f>
        <v>#N/A</v>
      </c>
      <c r="AI210" s="9" t="e">
        <f>VLOOKUP($C210, 'Team Per G'!$A$2:$G$31, 7, FALSE)</f>
        <v>#N/A</v>
      </c>
      <c r="AJ210" s="9" t="e">
        <f>VLOOKUP($C210, 'FanGraphs - Team WAR Projected'!$B$2:$E$31, 3, FALSE)/162</f>
        <v>#N/A</v>
      </c>
      <c r="AK210" s="9" t="e">
        <f>VLOOKUP($C210, Team_Pitching___Advanced[[Team]:[xFIP]], 19,FALSE)</f>
        <v>#N/A</v>
      </c>
      <c r="AL210" s="9" t="e">
        <f>VLOOKUP($C210, Team_Pitching___Advanced[], 20, FALSE)</f>
        <v>#N/A</v>
      </c>
      <c r="AM210" s="9" t="e">
        <f>VLOOKUP($C210, Team_Batting___Dashboard[[Team]:[wOBA]], 16, FALSE)</f>
        <v>#N/A</v>
      </c>
      <c r="AN210" s="9" t="e">
        <f>VLOOKUP($C210, Team_Batting___Advanced[[Team]:[OPS]], 9, FALSE)</f>
        <v>#N/A</v>
      </c>
      <c r="AO210" s="9" t="e">
        <f>VLOOKUP($C210, Team_Batting___Advanced[], 19, FALSE)</f>
        <v>#N/A</v>
      </c>
      <c r="AP210" s="9" t="e">
        <f>VLOOKUP($C210, 'Team Per G'!$A$2:$G$31, 3, FALSE)</f>
        <v>#N/A</v>
      </c>
      <c r="AQ210" s="9" t="e">
        <f>VLOOKUP($C210, 'Team Per G'!$A$2:$G$31, 5, FALSE)</f>
        <v>#N/A</v>
      </c>
      <c r="AR210" s="9" t="e">
        <f>VLOOKUP($C210, 'Team Per G'!$A$2:$G$31, 4, FALSE)</f>
        <v>#N/A</v>
      </c>
      <c r="AS210" s="9" t="e">
        <f>VLOOKUP($C210, Team_Batting___Dashboard[], 22, FALSE)/$AC210</f>
        <v>#N/A</v>
      </c>
      <c r="AT210" s="9" t="e">
        <f>VLOOKUP($C210, 'FanGraphs - Team WAR Projected'!$B$2:$E$31, 4, FALSE)/162</f>
        <v>#N/A</v>
      </c>
      <c r="AU210" s="9" t="e">
        <f>VLOOKUP($C210, FanGraphs_Standings[[Abbreviation]:[2024 Year to Date RS/G]], 6, FALSE)/$AC210</f>
        <v>#N/A</v>
      </c>
      <c r="AV210" s="9" t="e">
        <f>VLOOKUP($C210, FanGraphs_Standings[[Abbreviation]:[2024 Projected Full Season RDif]], 19, FALSE)/162</f>
        <v>#N/A</v>
      </c>
      <c r="AW210" s="9" t="e">
        <f>VLOOKUP($C210, FanGraphs_Standings[[Abbreviation]:[2024 Projected Full Season RDif]], 5, FALSE)</f>
        <v>#N/A</v>
      </c>
      <c r="AX210" s="9" t="e">
        <f>VLOOKUP($C210, FanGraphs_Standings[[Abbreviation]:[2024 Projected Full Season W%]], 18, FALSE)</f>
        <v>#N/A</v>
      </c>
      <c r="AY210" s="9" t="e">
        <f>VLOOKUP($C210, 'Home Field Adv'!$A$2:$K$31, 11, FALSE)</f>
        <v>#N/A</v>
      </c>
      <c r="BB210" s="5" t="str">
        <f t="shared" si="10"/>
        <v/>
      </c>
      <c r="BC210" s="5" t="str">
        <f t="shared" si="11"/>
        <v/>
      </c>
      <c r="BD210" s="5" t="str">
        <f t="shared" si="12"/>
        <v/>
      </c>
    </row>
    <row r="211" spans="6:56" x14ac:dyDescent="0.45">
      <c r="F211" s="9" t="e">
        <f>VLOOKUP($B211, FanGraphs_Standings[[Abbreviation]:[2024 Year to Date G]], 2, FALSE)</f>
        <v>#N/A</v>
      </c>
      <c r="G211" s="9" t="e">
        <f>IF(ISERR(VLOOKUP($D211, 'SP Per G'!$A$2:$D$1380, 3, FALSE)), L211, VLOOKUP($D211, 'SP Per G'!$A$2:$D$1380, 3, FALSE))</f>
        <v>#N/A</v>
      </c>
      <c r="H211" s="9" t="e">
        <f>VLOOKUP($D211, 'SP Per G'!$A$2:$D$1380, 4, FALSE)</f>
        <v>#N/A</v>
      </c>
      <c r="I211" s="9" t="e">
        <f>VLOOKUP($D211, Individual_Pitching___Dashboard[], 18, FALSE)</f>
        <v>#N/A</v>
      </c>
      <c r="J211" s="9" t="e">
        <f>VLOOKUP($D211, Individual_Pitching___Dashboard[], 20, FALSE)</f>
        <v>#N/A</v>
      </c>
      <c r="K211" s="9" t="e">
        <f>VLOOKUP($D211, Individual_Pitching___Advanced[], 21,FALSE)</f>
        <v>#N/A</v>
      </c>
      <c r="L211" s="9" t="e">
        <f>VLOOKUP($B211, 'Team Per G'!$A$2:$G$31, 7, FALSE)</f>
        <v>#N/A</v>
      </c>
      <c r="M211" s="9" t="e">
        <f>VLOOKUP($B211, 'FanGraphs - Team WAR Projected'!$B$2:$E$31, 3, FALSE)/162</f>
        <v>#N/A</v>
      </c>
      <c r="N211" s="9" t="e">
        <f>VLOOKUP($B211, Team_Pitching___Advanced[[Team]:[xFIP]], 19,FALSE)</f>
        <v>#N/A</v>
      </c>
      <c r="O211" s="9" t="e">
        <f>VLOOKUP($B211, Team_Pitching___Advanced[], 20, FALSE)</f>
        <v>#N/A</v>
      </c>
      <c r="P211" s="9" t="e">
        <f>VLOOKUP($B211, Team_Batting___Dashboard[[Team]:[wOBA]], 16, FALSE)</f>
        <v>#N/A</v>
      </c>
      <c r="Q211" s="9" t="e">
        <f>VLOOKUP($B211, Team_Batting___Advanced[[Team]:[OPS]], 9, FALSE)</f>
        <v>#N/A</v>
      </c>
      <c r="R211" s="9" t="e">
        <f>VLOOKUP($B211, Team_Batting___Advanced[], 19, FALSE)</f>
        <v>#N/A</v>
      </c>
      <c r="S211" s="9" t="e">
        <f>VLOOKUP($B211, 'Team Per G'!$A$2:$G$31, 3, FALSE)</f>
        <v>#N/A</v>
      </c>
      <c r="T211" s="9" t="e">
        <f>VLOOKUP($B211, 'Team Per G'!$A$2:$G$31, 5, FALSE)</f>
        <v>#N/A</v>
      </c>
      <c r="U211" s="9" t="e">
        <f>VLOOKUP($B211, 'Team Per G'!$A$2:$G$31, 4, FALSE)</f>
        <v>#N/A</v>
      </c>
      <c r="V211" s="9" t="e">
        <f>VLOOKUP($B211, Team_Batting___Dashboard[], 22, FALSE)/$F211</f>
        <v>#N/A</v>
      </c>
      <c r="W211" s="9" t="e">
        <f>VLOOKUP($B211, 'FanGraphs - Team WAR Projected'!$B$2:$E$31, 4, FALSE)/162</f>
        <v>#N/A</v>
      </c>
      <c r="X211" s="9" t="e">
        <f>VLOOKUP($B211, FanGraphs_Standings[[Abbreviation]:[2024 Year to Date RS/G]], 6, FALSE)/$F211</f>
        <v>#N/A</v>
      </c>
      <c r="Y211" s="9" t="e">
        <f>VLOOKUP($B211, FanGraphs_Standings[[Abbreviation]:[2024 Projected Full Season RDif]], 19, FALSE)/162</f>
        <v>#N/A</v>
      </c>
      <c r="Z211" s="9" t="e">
        <f>VLOOKUP($B211, FanGraphs_Standings[[Abbreviation]:[2024 Projected Full Season RDif]], 5, FALSE)</f>
        <v>#N/A</v>
      </c>
      <c r="AA211" s="9" t="e">
        <f>VLOOKUP($B211, FanGraphs_Standings[[Abbreviation]:[2024 Projected Full Season W%]], 18, FALSE)</f>
        <v>#N/A</v>
      </c>
      <c r="AB211" s="9" t="e">
        <f>VLOOKUP($B211, 'Home Field Adv'!$A$2:$I$31, 9, FALSE)</f>
        <v>#N/A</v>
      </c>
      <c r="AC211" s="9" t="e">
        <f>VLOOKUP($C211, FanGraphs_Standings[[Abbreviation]:[2024 Year to Date G]], 2, FALSE)</f>
        <v>#N/A</v>
      </c>
      <c r="AD211" s="9" t="e">
        <f>VLOOKUP($E211, 'SP Per G'!$A$2:$D$1380, 3, FALSE)</f>
        <v>#N/A</v>
      </c>
      <c r="AE211" s="9" t="e">
        <f>VLOOKUP($E211, 'SP Per G'!$A$2:$D$1380, 4, FALSE)</f>
        <v>#N/A</v>
      </c>
      <c r="AF211" s="9" t="e">
        <f>VLOOKUP($E211, Individual_Pitching___Dashboard[], 18, FALSE)</f>
        <v>#N/A</v>
      </c>
      <c r="AG211" s="9" t="e">
        <f>VLOOKUP($E211, Individual_Pitching___Dashboard[], 20, FALSE)</f>
        <v>#N/A</v>
      </c>
      <c r="AH211" s="9" t="e">
        <f>VLOOKUP($E211, Individual_Pitching___Advanced[], 21,FALSE)</f>
        <v>#N/A</v>
      </c>
      <c r="AI211" s="9" t="e">
        <f>VLOOKUP($C211, 'Team Per G'!$A$2:$G$31, 7, FALSE)</f>
        <v>#N/A</v>
      </c>
      <c r="AJ211" s="9" t="e">
        <f>VLOOKUP($C211, 'FanGraphs - Team WAR Projected'!$B$2:$E$31, 3, FALSE)/162</f>
        <v>#N/A</v>
      </c>
      <c r="AK211" s="9" t="e">
        <f>VLOOKUP($C211, Team_Pitching___Advanced[[Team]:[xFIP]], 19,FALSE)</f>
        <v>#N/A</v>
      </c>
      <c r="AL211" s="9" t="e">
        <f>VLOOKUP($C211, Team_Pitching___Advanced[], 20, FALSE)</f>
        <v>#N/A</v>
      </c>
      <c r="AM211" s="9" t="e">
        <f>VLOOKUP($C211, Team_Batting___Dashboard[[Team]:[wOBA]], 16, FALSE)</f>
        <v>#N/A</v>
      </c>
      <c r="AN211" s="9" t="e">
        <f>VLOOKUP($C211, Team_Batting___Advanced[[Team]:[OPS]], 9, FALSE)</f>
        <v>#N/A</v>
      </c>
      <c r="AO211" s="9" t="e">
        <f>VLOOKUP($C211, Team_Batting___Advanced[], 19, FALSE)</f>
        <v>#N/A</v>
      </c>
      <c r="AP211" s="9" t="e">
        <f>VLOOKUP($C211, 'Team Per G'!$A$2:$G$31, 3, FALSE)</f>
        <v>#N/A</v>
      </c>
      <c r="AQ211" s="9" t="e">
        <f>VLOOKUP($C211, 'Team Per G'!$A$2:$G$31, 5, FALSE)</f>
        <v>#N/A</v>
      </c>
      <c r="AR211" s="9" t="e">
        <f>VLOOKUP($C211, 'Team Per G'!$A$2:$G$31, 4, FALSE)</f>
        <v>#N/A</v>
      </c>
      <c r="AS211" s="9" t="e">
        <f>VLOOKUP($C211, Team_Batting___Dashboard[], 22, FALSE)/$AC211</f>
        <v>#N/A</v>
      </c>
      <c r="AT211" s="9" t="e">
        <f>VLOOKUP($C211, 'FanGraphs - Team WAR Projected'!$B$2:$E$31, 4, FALSE)/162</f>
        <v>#N/A</v>
      </c>
      <c r="AU211" s="9" t="e">
        <f>VLOOKUP($C211, FanGraphs_Standings[[Abbreviation]:[2024 Year to Date RS/G]], 6, FALSE)/$AC211</f>
        <v>#N/A</v>
      </c>
      <c r="AV211" s="9" t="e">
        <f>VLOOKUP($C211, FanGraphs_Standings[[Abbreviation]:[2024 Projected Full Season RDif]], 19, FALSE)/162</f>
        <v>#N/A</v>
      </c>
      <c r="AW211" s="9" t="e">
        <f>VLOOKUP($C211, FanGraphs_Standings[[Abbreviation]:[2024 Projected Full Season RDif]], 5, FALSE)</f>
        <v>#N/A</v>
      </c>
      <c r="AX211" s="9" t="e">
        <f>VLOOKUP($C211, FanGraphs_Standings[[Abbreviation]:[2024 Projected Full Season W%]], 18, FALSE)</f>
        <v>#N/A</v>
      </c>
      <c r="AY211" s="9" t="e">
        <f>VLOOKUP($C211, 'Home Field Adv'!$A$2:$K$31, 11, FALSE)</f>
        <v>#N/A</v>
      </c>
      <c r="BB211" s="5" t="str">
        <f t="shared" si="10"/>
        <v/>
      </c>
      <c r="BC211" s="5" t="str">
        <f t="shared" si="11"/>
        <v/>
      </c>
      <c r="BD211" s="5" t="str">
        <f t="shared" si="12"/>
        <v/>
      </c>
    </row>
    <row r="212" spans="6:56" x14ac:dyDescent="0.45">
      <c r="F212" s="9" t="e">
        <f>VLOOKUP($B212, FanGraphs_Standings[[Abbreviation]:[2024 Year to Date G]], 2, FALSE)</f>
        <v>#N/A</v>
      </c>
      <c r="G212" s="9" t="e">
        <f>IF(ISERR(VLOOKUP($D212, 'SP Per G'!$A$2:$D$1380, 3, FALSE)), L212, VLOOKUP($D212, 'SP Per G'!$A$2:$D$1380, 3, FALSE))</f>
        <v>#N/A</v>
      </c>
      <c r="H212" s="9" t="e">
        <f>VLOOKUP($D212, 'SP Per G'!$A$2:$D$1380, 4, FALSE)</f>
        <v>#N/A</v>
      </c>
      <c r="I212" s="9" t="e">
        <f>VLOOKUP($D212, Individual_Pitching___Dashboard[], 18, FALSE)</f>
        <v>#N/A</v>
      </c>
      <c r="J212" s="9" t="e">
        <f>VLOOKUP($D212, Individual_Pitching___Dashboard[], 20, FALSE)</f>
        <v>#N/A</v>
      </c>
      <c r="K212" s="9" t="e">
        <f>VLOOKUP($D212, Individual_Pitching___Advanced[], 21,FALSE)</f>
        <v>#N/A</v>
      </c>
      <c r="L212" s="9" t="e">
        <f>VLOOKUP($B212, 'Team Per G'!$A$2:$G$31, 7, FALSE)</f>
        <v>#N/A</v>
      </c>
      <c r="M212" s="9" t="e">
        <f>VLOOKUP($B212, 'FanGraphs - Team WAR Projected'!$B$2:$E$31, 3, FALSE)/162</f>
        <v>#N/A</v>
      </c>
      <c r="N212" s="9" t="e">
        <f>VLOOKUP($B212, Team_Pitching___Advanced[[Team]:[xFIP]], 19,FALSE)</f>
        <v>#N/A</v>
      </c>
      <c r="O212" s="9" t="e">
        <f>VLOOKUP($B212, Team_Pitching___Advanced[], 20, FALSE)</f>
        <v>#N/A</v>
      </c>
      <c r="P212" s="9" t="e">
        <f>VLOOKUP($B212, Team_Batting___Dashboard[[Team]:[wOBA]], 16, FALSE)</f>
        <v>#N/A</v>
      </c>
      <c r="Q212" s="9" t="e">
        <f>VLOOKUP($B212, Team_Batting___Advanced[[Team]:[OPS]], 9, FALSE)</f>
        <v>#N/A</v>
      </c>
      <c r="R212" s="9" t="e">
        <f>VLOOKUP($B212, Team_Batting___Advanced[], 19, FALSE)</f>
        <v>#N/A</v>
      </c>
      <c r="S212" s="9" t="e">
        <f>VLOOKUP($B212, 'Team Per G'!$A$2:$G$31, 3, FALSE)</f>
        <v>#N/A</v>
      </c>
      <c r="T212" s="9" t="e">
        <f>VLOOKUP($B212, 'Team Per G'!$A$2:$G$31, 5, FALSE)</f>
        <v>#N/A</v>
      </c>
      <c r="U212" s="9" t="e">
        <f>VLOOKUP($B212, 'Team Per G'!$A$2:$G$31, 4, FALSE)</f>
        <v>#N/A</v>
      </c>
      <c r="V212" s="9" t="e">
        <f>VLOOKUP($B212, Team_Batting___Dashboard[], 22, FALSE)/$F212</f>
        <v>#N/A</v>
      </c>
      <c r="W212" s="9" t="e">
        <f>VLOOKUP($B212, 'FanGraphs - Team WAR Projected'!$B$2:$E$31, 4, FALSE)/162</f>
        <v>#N/A</v>
      </c>
      <c r="X212" s="9" t="e">
        <f>VLOOKUP($B212, FanGraphs_Standings[[Abbreviation]:[2024 Year to Date RS/G]], 6, FALSE)/$F212</f>
        <v>#N/A</v>
      </c>
      <c r="Y212" s="9" t="e">
        <f>VLOOKUP($B212, FanGraphs_Standings[[Abbreviation]:[2024 Projected Full Season RDif]], 19, FALSE)/162</f>
        <v>#N/A</v>
      </c>
      <c r="Z212" s="9" t="e">
        <f>VLOOKUP($B212, FanGraphs_Standings[[Abbreviation]:[2024 Projected Full Season RDif]], 5, FALSE)</f>
        <v>#N/A</v>
      </c>
      <c r="AA212" s="9" t="e">
        <f>VLOOKUP($B212, FanGraphs_Standings[[Abbreviation]:[2024 Projected Full Season W%]], 18, FALSE)</f>
        <v>#N/A</v>
      </c>
      <c r="AB212" s="9" t="e">
        <f>VLOOKUP($B212, 'Home Field Adv'!$A$2:$I$31, 9, FALSE)</f>
        <v>#N/A</v>
      </c>
      <c r="AC212" s="9" t="e">
        <f>VLOOKUP($C212, FanGraphs_Standings[[Abbreviation]:[2024 Year to Date G]], 2, FALSE)</f>
        <v>#N/A</v>
      </c>
      <c r="AD212" s="9" t="e">
        <f>VLOOKUP($E212, 'SP Per G'!$A$2:$D$1380, 3, FALSE)</f>
        <v>#N/A</v>
      </c>
      <c r="AE212" s="9" t="e">
        <f>VLOOKUP($E212, 'SP Per G'!$A$2:$D$1380, 4, FALSE)</f>
        <v>#N/A</v>
      </c>
      <c r="AF212" s="9" t="e">
        <f>VLOOKUP($E212, Individual_Pitching___Dashboard[], 18, FALSE)</f>
        <v>#N/A</v>
      </c>
      <c r="AG212" s="9" t="e">
        <f>VLOOKUP($E212, Individual_Pitching___Dashboard[], 20, FALSE)</f>
        <v>#N/A</v>
      </c>
      <c r="AH212" s="9" t="e">
        <f>VLOOKUP($E212, Individual_Pitching___Advanced[], 21,FALSE)</f>
        <v>#N/A</v>
      </c>
      <c r="AI212" s="9" t="e">
        <f>VLOOKUP($C212, 'Team Per G'!$A$2:$G$31, 7, FALSE)</f>
        <v>#N/A</v>
      </c>
      <c r="AJ212" s="9" t="e">
        <f>VLOOKUP($C212, 'FanGraphs - Team WAR Projected'!$B$2:$E$31, 3, FALSE)/162</f>
        <v>#N/A</v>
      </c>
      <c r="AK212" s="9" t="e">
        <f>VLOOKUP($C212, Team_Pitching___Advanced[[Team]:[xFIP]], 19,FALSE)</f>
        <v>#N/A</v>
      </c>
      <c r="AL212" s="9" t="e">
        <f>VLOOKUP($C212, Team_Pitching___Advanced[], 20, FALSE)</f>
        <v>#N/A</v>
      </c>
      <c r="AM212" s="9" t="e">
        <f>VLOOKUP($C212, Team_Batting___Dashboard[[Team]:[wOBA]], 16, FALSE)</f>
        <v>#N/A</v>
      </c>
      <c r="AN212" s="9" t="e">
        <f>VLOOKUP($C212, Team_Batting___Advanced[[Team]:[OPS]], 9, FALSE)</f>
        <v>#N/A</v>
      </c>
      <c r="AO212" s="9" t="e">
        <f>VLOOKUP($C212, Team_Batting___Advanced[], 19, FALSE)</f>
        <v>#N/A</v>
      </c>
      <c r="AP212" s="9" t="e">
        <f>VLOOKUP($C212, 'Team Per G'!$A$2:$G$31, 3, FALSE)</f>
        <v>#N/A</v>
      </c>
      <c r="AQ212" s="9" t="e">
        <f>VLOOKUP($C212, 'Team Per G'!$A$2:$G$31, 5, FALSE)</f>
        <v>#N/A</v>
      </c>
      <c r="AR212" s="9" t="e">
        <f>VLOOKUP($C212, 'Team Per G'!$A$2:$G$31, 4, FALSE)</f>
        <v>#N/A</v>
      </c>
      <c r="AS212" s="9" t="e">
        <f>VLOOKUP($C212, Team_Batting___Dashboard[], 22, FALSE)/$AC212</f>
        <v>#N/A</v>
      </c>
      <c r="AT212" s="9" t="e">
        <f>VLOOKUP($C212, 'FanGraphs - Team WAR Projected'!$B$2:$E$31, 4, FALSE)/162</f>
        <v>#N/A</v>
      </c>
      <c r="AU212" s="9" t="e">
        <f>VLOOKUP($C212, FanGraphs_Standings[[Abbreviation]:[2024 Year to Date RS/G]], 6, FALSE)/$AC212</f>
        <v>#N/A</v>
      </c>
      <c r="AV212" s="9" t="e">
        <f>VLOOKUP($C212, FanGraphs_Standings[[Abbreviation]:[2024 Projected Full Season RDif]], 19, FALSE)/162</f>
        <v>#N/A</v>
      </c>
      <c r="AW212" s="9" t="e">
        <f>VLOOKUP($C212, FanGraphs_Standings[[Abbreviation]:[2024 Projected Full Season RDif]], 5, FALSE)</f>
        <v>#N/A</v>
      </c>
      <c r="AX212" s="9" t="e">
        <f>VLOOKUP($C212, FanGraphs_Standings[[Abbreviation]:[2024 Projected Full Season W%]], 18, FALSE)</f>
        <v>#N/A</v>
      </c>
      <c r="AY212" s="9" t="e">
        <f>VLOOKUP($C212, 'Home Field Adv'!$A$2:$K$31, 11, FALSE)</f>
        <v>#N/A</v>
      </c>
      <c r="BB212" s="5" t="str">
        <f t="shared" si="10"/>
        <v/>
      </c>
      <c r="BC212" s="5" t="str">
        <f t="shared" si="11"/>
        <v/>
      </c>
      <c r="BD212" s="5" t="str">
        <f t="shared" si="12"/>
        <v/>
      </c>
    </row>
    <row r="213" spans="6:56" x14ac:dyDescent="0.45">
      <c r="F213" s="9" t="e">
        <f>VLOOKUP($B213, FanGraphs_Standings[[Abbreviation]:[2024 Year to Date G]], 2, FALSE)</f>
        <v>#N/A</v>
      </c>
      <c r="G213" s="9" t="e">
        <f>IF(ISERR(VLOOKUP($D213, 'SP Per G'!$A$2:$D$1380, 3, FALSE)), L213, VLOOKUP($D213, 'SP Per G'!$A$2:$D$1380, 3, FALSE))</f>
        <v>#N/A</v>
      </c>
      <c r="H213" s="9" t="e">
        <f>VLOOKUP($D213, 'SP Per G'!$A$2:$D$1380, 4, FALSE)</f>
        <v>#N/A</v>
      </c>
      <c r="I213" s="9" t="e">
        <f>VLOOKUP($D213, Individual_Pitching___Dashboard[], 18, FALSE)</f>
        <v>#N/A</v>
      </c>
      <c r="J213" s="9" t="e">
        <f>VLOOKUP($D213, Individual_Pitching___Dashboard[], 20, FALSE)</f>
        <v>#N/A</v>
      </c>
      <c r="K213" s="9" t="e">
        <f>VLOOKUP($D213, Individual_Pitching___Advanced[], 21,FALSE)</f>
        <v>#N/A</v>
      </c>
      <c r="L213" s="9" t="e">
        <f>VLOOKUP($B213, 'Team Per G'!$A$2:$G$31, 7, FALSE)</f>
        <v>#N/A</v>
      </c>
      <c r="M213" s="9" t="e">
        <f>VLOOKUP($B213, 'FanGraphs - Team WAR Projected'!$B$2:$E$31, 3, FALSE)/162</f>
        <v>#N/A</v>
      </c>
      <c r="N213" s="9" t="e">
        <f>VLOOKUP($B213, Team_Pitching___Advanced[[Team]:[xFIP]], 19,FALSE)</f>
        <v>#N/A</v>
      </c>
      <c r="O213" s="9" t="e">
        <f>VLOOKUP($B213, Team_Pitching___Advanced[], 20, FALSE)</f>
        <v>#N/A</v>
      </c>
      <c r="P213" s="9" t="e">
        <f>VLOOKUP($B213, Team_Batting___Dashboard[[Team]:[wOBA]], 16, FALSE)</f>
        <v>#N/A</v>
      </c>
      <c r="Q213" s="9" t="e">
        <f>VLOOKUP($B213, Team_Batting___Advanced[[Team]:[OPS]], 9, FALSE)</f>
        <v>#N/A</v>
      </c>
      <c r="R213" s="9" t="e">
        <f>VLOOKUP($B213, Team_Batting___Advanced[], 19, FALSE)</f>
        <v>#N/A</v>
      </c>
      <c r="S213" s="9" t="e">
        <f>VLOOKUP($B213, 'Team Per G'!$A$2:$G$31, 3, FALSE)</f>
        <v>#N/A</v>
      </c>
      <c r="T213" s="9" t="e">
        <f>VLOOKUP($B213, 'Team Per G'!$A$2:$G$31, 5, FALSE)</f>
        <v>#N/A</v>
      </c>
      <c r="U213" s="9" t="e">
        <f>VLOOKUP($B213, 'Team Per G'!$A$2:$G$31, 4, FALSE)</f>
        <v>#N/A</v>
      </c>
      <c r="V213" s="9" t="e">
        <f>VLOOKUP($B213, Team_Batting___Dashboard[], 22, FALSE)/$F213</f>
        <v>#N/A</v>
      </c>
      <c r="W213" s="9" t="e">
        <f>VLOOKUP($B213, 'FanGraphs - Team WAR Projected'!$B$2:$E$31, 4, FALSE)/162</f>
        <v>#N/A</v>
      </c>
      <c r="X213" s="9" t="e">
        <f>VLOOKUP($B213, FanGraphs_Standings[[Abbreviation]:[2024 Year to Date RS/G]], 6, FALSE)/$F213</f>
        <v>#N/A</v>
      </c>
      <c r="Y213" s="9" t="e">
        <f>VLOOKUP($B213, FanGraphs_Standings[[Abbreviation]:[2024 Projected Full Season RDif]], 19, FALSE)/162</f>
        <v>#N/A</v>
      </c>
      <c r="Z213" s="9" t="e">
        <f>VLOOKUP($B213, FanGraphs_Standings[[Abbreviation]:[2024 Projected Full Season RDif]], 5, FALSE)</f>
        <v>#N/A</v>
      </c>
      <c r="AA213" s="9" t="e">
        <f>VLOOKUP($B213, FanGraphs_Standings[[Abbreviation]:[2024 Projected Full Season W%]], 18, FALSE)</f>
        <v>#N/A</v>
      </c>
      <c r="AB213" s="9" t="e">
        <f>VLOOKUP($B213, 'Home Field Adv'!$A$2:$I$31, 9, FALSE)</f>
        <v>#N/A</v>
      </c>
      <c r="AC213" s="9" t="e">
        <f>VLOOKUP($C213, FanGraphs_Standings[[Abbreviation]:[2024 Year to Date G]], 2, FALSE)</f>
        <v>#N/A</v>
      </c>
      <c r="AD213" s="9" t="e">
        <f>VLOOKUP($E213, 'SP Per G'!$A$2:$D$1380, 3, FALSE)</f>
        <v>#N/A</v>
      </c>
      <c r="AE213" s="9" t="e">
        <f>VLOOKUP($E213, 'SP Per G'!$A$2:$D$1380, 4, FALSE)</f>
        <v>#N/A</v>
      </c>
      <c r="AF213" s="9" t="e">
        <f>VLOOKUP($E213, Individual_Pitching___Dashboard[], 18, FALSE)</f>
        <v>#N/A</v>
      </c>
      <c r="AG213" s="9" t="e">
        <f>VLOOKUP($E213, Individual_Pitching___Dashboard[], 20, FALSE)</f>
        <v>#N/A</v>
      </c>
      <c r="AH213" s="9" t="e">
        <f>VLOOKUP($E213, Individual_Pitching___Advanced[], 21,FALSE)</f>
        <v>#N/A</v>
      </c>
      <c r="AI213" s="9" t="e">
        <f>VLOOKUP($C213, 'Team Per G'!$A$2:$G$31, 7, FALSE)</f>
        <v>#N/A</v>
      </c>
      <c r="AJ213" s="9" t="e">
        <f>VLOOKUP($C213, 'FanGraphs - Team WAR Projected'!$B$2:$E$31, 3, FALSE)/162</f>
        <v>#N/A</v>
      </c>
      <c r="AK213" s="9" t="e">
        <f>VLOOKUP($C213, Team_Pitching___Advanced[[Team]:[xFIP]], 19,FALSE)</f>
        <v>#N/A</v>
      </c>
      <c r="AL213" s="9" t="e">
        <f>VLOOKUP($C213, Team_Pitching___Advanced[], 20, FALSE)</f>
        <v>#N/A</v>
      </c>
      <c r="AM213" s="9" t="e">
        <f>VLOOKUP($C213, Team_Batting___Dashboard[[Team]:[wOBA]], 16, FALSE)</f>
        <v>#N/A</v>
      </c>
      <c r="AN213" s="9" t="e">
        <f>VLOOKUP($C213, Team_Batting___Advanced[[Team]:[OPS]], 9, FALSE)</f>
        <v>#N/A</v>
      </c>
      <c r="AO213" s="9" t="e">
        <f>VLOOKUP($C213, Team_Batting___Advanced[], 19, FALSE)</f>
        <v>#N/A</v>
      </c>
      <c r="AP213" s="9" t="e">
        <f>VLOOKUP($C213, 'Team Per G'!$A$2:$G$31, 3, FALSE)</f>
        <v>#N/A</v>
      </c>
      <c r="AQ213" s="9" t="e">
        <f>VLOOKUP($C213, 'Team Per G'!$A$2:$G$31, 5, FALSE)</f>
        <v>#N/A</v>
      </c>
      <c r="AR213" s="9" t="e">
        <f>VLOOKUP($C213, 'Team Per G'!$A$2:$G$31, 4, FALSE)</f>
        <v>#N/A</v>
      </c>
      <c r="AS213" s="9" t="e">
        <f>VLOOKUP($C213, Team_Batting___Dashboard[], 22, FALSE)/$AC213</f>
        <v>#N/A</v>
      </c>
      <c r="AT213" s="9" t="e">
        <f>VLOOKUP($C213, 'FanGraphs - Team WAR Projected'!$B$2:$E$31, 4, FALSE)/162</f>
        <v>#N/A</v>
      </c>
      <c r="AU213" s="9" t="e">
        <f>VLOOKUP($C213, FanGraphs_Standings[[Abbreviation]:[2024 Year to Date RS/G]], 6, FALSE)/$AC213</f>
        <v>#N/A</v>
      </c>
      <c r="AV213" s="9" t="e">
        <f>VLOOKUP($C213, FanGraphs_Standings[[Abbreviation]:[2024 Projected Full Season RDif]], 19, FALSE)/162</f>
        <v>#N/A</v>
      </c>
      <c r="AW213" s="9" t="e">
        <f>VLOOKUP($C213, FanGraphs_Standings[[Abbreviation]:[2024 Projected Full Season RDif]], 5, FALSE)</f>
        <v>#N/A</v>
      </c>
      <c r="AX213" s="9" t="e">
        <f>VLOOKUP($C213, FanGraphs_Standings[[Abbreviation]:[2024 Projected Full Season W%]], 18, FALSE)</f>
        <v>#N/A</v>
      </c>
      <c r="AY213" s="9" t="e">
        <f>VLOOKUP($C213, 'Home Field Adv'!$A$2:$K$31, 11, FALSE)</f>
        <v>#N/A</v>
      </c>
      <c r="BB213" s="5" t="str">
        <f t="shared" si="10"/>
        <v/>
      </c>
      <c r="BC213" s="5" t="str">
        <f t="shared" si="11"/>
        <v/>
      </c>
      <c r="BD213" s="5" t="str">
        <f t="shared" si="12"/>
        <v/>
      </c>
    </row>
    <row r="214" spans="6:56" x14ac:dyDescent="0.45">
      <c r="F214" s="9" t="e">
        <f>VLOOKUP($B214, FanGraphs_Standings[[Abbreviation]:[2024 Year to Date G]], 2, FALSE)</f>
        <v>#N/A</v>
      </c>
      <c r="G214" s="9" t="e">
        <f>IF(ISERR(VLOOKUP($D214, 'SP Per G'!$A$2:$D$1380, 3, FALSE)), L214, VLOOKUP($D214, 'SP Per G'!$A$2:$D$1380, 3, FALSE))</f>
        <v>#N/A</v>
      </c>
      <c r="H214" s="9" t="e">
        <f>VLOOKUP($D214, 'SP Per G'!$A$2:$D$1380, 4, FALSE)</f>
        <v>#N/A</v>
      </c>
      <c r="I214" s="9" t="e">
        <f>VLOOKUP($D214, Individual_Pitching___Dashboard[], 18, FALSE)</f>
        <v>#N/A</v>
      </c>
      <c r="J214" s="9" t="e">
        <f>VLOOKUP($D214, Individual_Pitching___Dashboard[], 20, FALSE)</f>
        <v>#N/A</v>
      </c>
      <c r="K214" s="9" t="e">
        <f>VLOOKUP($D214, Individual_Pitching___Advanced[], 21,FALSE)</f>
        <v>#N/A</v>
      </c>
      <c r="L214" s="9" t="e">
        <f>VLOOKUP($B214, 'Team Per G'!$A$2:$G$31, 7, FALSE)</f>
        <v>#N/A</v>
      </c>
      <c r="M214" s="9" t="e">
        <f>VLOOKUP($B214, 'FanGraphs - Team WAR Projected'!$B$2:$E$31, 3, FALSE)/162</f>
        <v>#N/A</v>
      </c>
      <c r="N214" s="9" t="e">
        <f>VLOOKUP($B214, Team_Pitching___Advanced[[Team]:[xFIP]], 19,FALSE)</f>
        <v>#N/A</v>
      </c>
      <c r="O214" s="9" t="e">
        <f>VLOOKUP($B214, Team_Pitching___Advanced[], 20, FALSE)</f>
        <v>#N/A</v>
      </c>
      <c r="P214" s="9" t="e">
        <f>VLOOKUP($B214, Team_Batting___Dashboard[[Team]:[wOBA]], 16, FALSE)</f>
        <v>#N/A</v>
      </c>
      <c r="Q214" s="9" t="e">
        <f>VLOOKUP($B214, Team_Batting___Advanced[[Team]:[OPS]], 9, FALSE)</f>
        <v>#N/A</v>
      </c>
      <c r="R214" s="9" t="e">
        <f>VLOOKUP($B214, Team_Batting___Advanced[], 19, FALSE)</f>
        <v>#N/A</v>
      </c>
      <c r="S214" s="9" t="e">
        <f>VLOOKUP($B214, 'Team Per G'!$A$2:$G$31, 3, FALSE)</f>
        <v>#N/A</v>
      </c>
      <c r="T214" s="9" t="e">
        <f>VLOOKUP($B214, 'Team Per G'!$A$2:$G$31, 5, FALSE)</f>
        <v>#N/A</v>
      </c>
      <c r="U214" s="9" t="e">
        <f>VLOOKUP($B214, 'Team Per G'!$A$2:$G$31, 4, FALSE)</f>
        <v>#N/A</v>
      </c>
      <c r="V214" s="9" t="e">
        <f>VLOOKUP($B214, Team_Batting___Dashboard[], 22, FALSE)/$F214</f>
        <v>#N/A</v>
      </c>
      <c r="W214" s="9" t="e">
        <f>VLOOKUP($B214, 'FanGraphs - Team WAR Projected'!$B$2:$E$31, 4, FALSE)/162</f>
        <v>#N/A</v>
      </c>
      <c r="X214" s="9" t="e">
        <f>VLOOKUP($B214, FanGraphs_Standings[[Abbreviation]:[2024 Year to Date RS/G]], 6, FALSE)/$F214</f>
        <v>#N/A</v>
      </c>
      <c r="Y214" s="9" t="e">
        <f>VLOOKUP($B214, FanGraphs_Standings[[Abbreviation]:[2024 Projected Full Season RDif]], 19, FALSE)/162</f>
        <v>#N/A</v>
      </c>
      <c r="Z214" s="9" t="e">
        <f>VLOOKUP($B214, FanGraphs_Standings[[Abbreviation]:[2024 Projected Full Season RDif]], 5, FALSE)</f>
        <v>#N/A</v>
      </c>
      <c r="AA214" s="9" t="e">
        <f>VLOOKUP($B214, FanGraphs_Standings[[Abbreviation]:[2024 Projected Full Season W%]], 18, FALSE)</f>
        <v>#N/A</v>
      </c>
      <c r="AB214" s="9" t="e">
        <f>VLOOKUP($B214, 'Home Field Adv'!$A$2:$I$31, 9, FALSE)</f>
        <v>#N/A</v>
      </c>
      <c r="AC214" s="9" t="e">
        <f>VLOOKUP($C214, FanGraphs_Standings[[Abbreviation]:[2024 Year to Date G]], 2, FALSE)</f>
        <v>#N/A</v>
      </c>
      <c r="AD214" s="9" t="e">
        <f>VLOOKUP($E214, 'SP Per G'!$A$2:$D$1380, 3, FALSE)</f>
        <v>#N/A</v>
      </c>
      <c r="AE214" s="9" t="e">
        <f>VLOOKUP($E214, 'SP Per G'!$A$2:$D$1380, 4, FALSE)</f>
        <v>#N/A</v>
      </c>
      <c r="AF214" s="9" t="e">
        <f>VLOOKUP($E214, Individual_Pitching___Dashboard[], 18, FALSE)</f>
        <v>#N/A</v>
      </c>
      <c r="AG214" s="9" t="e">
        <f>VLOOKUP($E214, Individual_Pitching___Dashboard[], 20, FALSE)</f>
        <v>#N/A</v>
      </c>
      <c r="AH214" s="9" t="e">
        <f>VLOOKUP($E214, Individual_Pitching___Advanced[], 21,FALSE)</f>
        <v>#N/A</v>
      </c>
      <c r="AI214" s="9" t="e">
        <f>VLOOKUP($C214, 'Team Per G'!$A$2:$G$31, 7, FALSE)</f>
        <v>#N/A</v>
      </c>
      <c r="AJ214" s="9" t="e">
        <f>VLOOKUP($C214, 'FanGraphs - Team WAR Projected'!$B$2:$E$31, 3, FALSE)/162</f>
        <v>#N/A</v>
      </c>
      <c r="AK214" s="9" t="e">
        <f>VLOOKUP($C214, Team_Pitching___Advanced[[Team]:[xFIP]], 19,FALSE)</f>
        <v>#N/A</v>
      </c>
      <c r="AL214" s="9" t="e">
        <f>VLOOKUP($C214, Team_Pitching___Advanced[], 20, FALSE)</f>
        <v>#N/A</v>
      </c>
      <c r="AM214" s="9" t="e">
        <f>VLOOKUP($C214, Team_Batting___Dashboard[[Team]:[wOBA]], 16, FALSE)</f>
        <v>#N/A</v>
      </c>
      <c r="AN214" s="9" t="e">
        <f>VLOOKUP($C214, Team_Batting___Advanced[[Team]:[OPS]], 9, FALSE)</f>
        <v>#N/A</v>
      </c>
      <c r="AO214" s="9" t="e">
        <f>VLOOKUP($C214, Team_Batting___Advanced[], 19, FALSE)</f>
        <v>#N/A</v>
      </c>
      <c r="AP214" s="9" t="e">
        <f>VLOOKUP($C214, 'Team Per G'!$A$2:$G$31, 3, FALSE)</f>
        <v>#N/A</v>
      </c>
      <c r="AQ214" s="9" t="e">
        <f>VLOOKUP($C214, 'Team Per G'!$A$2:$G$31, 5, FALSE)</f>
        <v>#N/A</v>
      </c>
      <c r="AR214" s="9" t="e">
        <f>VLOOKUP($C214, 'Team Per G'!$A$2:$G$31, 4, FALSE)</f>
        <v>#N/A</v>
      </c>
      <c r="AS214" s="9" t="e">
        <f>VLOOKUP($C214, Team_Batting___Dashboard[], 22, FALSE)/$AC214</f>
        <v>#N/A</v>
      </c>
      <c r="AT214" s="9" t="e">
        <f>VLOOKUP($C214, 'FanGraphs - Team WAR Projected'!$B$2:$E$31, 4, FALSE)/162</f>
        <v>#N/A</v>
      </c>
      <c r="AU214" s="9" t="e">
        <f>VLOOKUP($C214, FanGraphs_Standings[[Abbreviation]:[2024 Year to Date RS/G]], 6, FALSE)/$AC214</f>
        <v>#N/A</v>
      </c>
      <c r="AV214" s="9" t="e">
        <f>VLOOKUP($C214, FanGraphs_Standings[[Abbreviation]:[2024 Projected Full Season RDif]], 19, FALSE)/162</f>
        <v>#N/A</v>
      </c>
      <c r="AW214" s="9" t="e">
        <f>VLOOKUP($C214, FanGraphs_Standings[[Abbreviation]:[2024 Projected Full Season RDif]], 5, FALSE)</f>
        <v>#N/A</v>
      </c>
      <c r="AX214" s="9" t="e">
        <f>VLOOKUP($C214, FanGraphs_Standings[[Abbreviation]:[2024 Projected Full Season W%]], 18, FALSE)</f>
        <v>#N/A</v>
      </c>
      <c r="AY214" s="9" t="e">
        <f>VLOOKUP($C214, 'Home Field Adv'!$A$2:$K$31, 11, FALSE)</f>
        <v>#N/A</v>
      </c>
      <c r="BB214" s="5" t="str">
        <f t="shared" si="10"/>
        <v/>
      </c>
      <c r="BC214" s="5" t="str">
        <f t="shared" si="11"/>
        <v/>
      </c>
      <c r="BD214" s="5" t="str">
        <f t="shared" si="12"/>
        <v/>
      </c>
    </row>
    <row r="215" spans="6:56" x14ac:dyDescent="0.45">
      <c r="F215" s="9" t="e">
        <f>VLOOKUP($B215, FanGraphs_Standings[[Abbreviation]:[2024 Year to Date G]], 2, FALSE)</f>
        <v>#N/A</v>
      </c>
      <c r="G215" s="9" t="e">
        <f>IF(ISERR(VLOOKUP($D215, 'SP Per G'!$A$2:$D$1380, 3, FALSE)), L215, VLOOKUP($D215, 'SP Per G'!$A$2:$D$1380, 3, FALSE))</f>
        <v>#N/A</v>
      </c>
      <c r="H215" s="9" t="e">
        <f>VLOOKUP($D215, 'SP Per G'!$A$2:$D$1380, 4, FALSE)</f>
        <v>#N/A</v>
      </c>
      <c r="I215" s="9" t="e">
        <f>VLOOKUP($D215, Individual_Pitching___Dashboard[], 18, FALSE)</f>
        <v>#N/A</v>
      </c>
      <c r="J215" s="9" t="e">
        <f>VLOOKUP($D215, Individual_Pitching___Dashboard[], 20, FALSE)</f>
        <v>#N/A</v>
      </c>
      <c r="K215" s="9" t="e">
        <f>VLOOKUP($D215, Individual_Pitching___Advanced[], 21,FALSE)</f>
        <v>#N/A</v>
      </c>
      <c r="L215" s="9" t="e">
        <f>VLOOKUP($B215, 'Team Per G'!$A$2:$G$31, 7, FALSE)</f>
        <v>#N/A</v>
      </c>
      <c r="M215" s="9" t="e">
        <f>VLOOKUP($B215, 'FanGraphs - Team WAR Projected'!$B$2:$E$31, 3, FALSE)/162</f>
        <v>#N/A</v>
      </c>
      <c r="N215" s="9" t="e">
        <f>VLOOKUP($B215, Team_Pitching___Advanced[[Team]:[xFIP]], 19,FALSE)</f>
        <v>#N/A</v>
      </c>
      <c r="O215" s="9" t="e">
        <f>VLOOKUP($B215, Team_Pitching___Advanced[], 20, FALSE)</f>
        <v>#N/A</v>
      </c>
      <c r="P215" s="9" t="e">
        <f>VLOOKUP($B215, Team_Batting___Dashboard[[Team]:[wOBA]], 16, FALSE)</f>
        <v>#N/A</v>
      </c>
      <c r="Q215" s="9" t="e">
        <f>VLOOKUP($B215, Team_Batting___Advanced[[Team]:[OPS]], 9, FALSE)</f>
        <v>#N/A</v>
      </c>
      <c r="R215" s="9" t="e">
        <f>VLOOKUP($B215, Team_Batting___Advanced[], 19, FALSE)</f>
        <v>#N/A</v>
      </c>
      <c r="S215" s="9" t="e">
        <f>VLOOKUP($B215, 'Team Per G'!$A$2:$G$31, 3, FALSE)</f>
        <v>#N/A</v>
      </c>
      <c r="T215" s="9" t="e">
        <f>VLOOKUP($B215, 'Team Per G'!$A$2:$G$31, 5, FALSE)</f>
        <v>#N/A</v>
      </c>
      <c r="U215" s="9" t="e">
        <f>VLOOKUP($B215, 'Team Per G'!$A$2:$G$31, 4, FALSE)</f>
        <v>#N/A</v>
      </c>
      <c r="V215" s="9" t="e">
        <f>VLOOKUP($B215, Team_Batting___Dashboard[], 22, FALSE)/$F215</f>
        <v>#N/A</v>
      </c>
      <c r="W215" s="9" t="e">
        <f>VLOOKUP($B215, 'FanGraphs - Team WAR Projected'!$B$2:$E$31, 4, FALSE)/162</f>
        <v>#N/A</v>
      </c>
      <c r="X215" s="9" t="e">
        <f>VLOOKUP($B215, FanGraphs_Standings[[Abbreviation]:[2024 Year to Date RS/G]], 6, FALSE)/$F215</f>
        <v>#N/A</v>
      </c>
      <c r="Y215" s="9" t="e">
        <f>VLOOKUP($B215, FanGraphs_Standings[[Abbreviation]:[2024 Projected Full Season RDif]], 19, FALSE)/162</f>
        <v>#N/A</v>
      </c>
      <c r="Z215" s="9" t="e">
        <f>VLOOKUP($B215, FanGraphs_Standings[[Abbreviation]:[2024 Projected Full Season RDif]], 5, FALSE)</f>
        <v>#N/A</v>
      </c>
      <c r="AA215" s="9" t="e">
        <f>VLOOKUP($B215, FanGraphs_Standings[[Abbreviation]:[2024 Projected Full Season W%]], 18, FALSE)</f>
        <v>#N/A</v>
      </c>
      <c r="AB215" s="9" t="e">
        <f>VLOOKUP($B215, 'Home Field Adv'!$A$2:$I$31, 9, FALSE)</f>
        <v>#N/A</v>
      </c>
      <c r="AC215" s="9" t="e">
        <f>VLOOKUP($C215, FanGraphs_Standings[[Abbreviation]:[2024 Year to Date G]], 2, FALSE)</f>
        <v>#N/A</v>
      </c>
      <c r="AD215" s="9" t="e">
        <f>VLOOKUP($E215, 'SP Per G'!$A$2:$D$1380, 3, FALSE)</f>
        <v>#N/A</v>
      </c>
      <c r="AE215" s="9" t="e">
        <f>VLOOKUP($E215, 'SP Per G'!$A$2:$D$1380, 4, FALSE)</f>
        <v>#N/A</v>
      </c>
      <c r="AF215" s="9" t="e">
        <f>VLOOKUP($E215, Individual_Pitching___Dashboard[], 18, FALSE)</f>
        <v>#N/A</v>
      </c>
      <c r="AG215" s="9" t="e">
        <f>VLOOKUP($E215, Individual_Pitching___Dashboard[], 20, FALSE)</f>
        <v>#N/A</v>
      </c>
      <c r="AH215" s="9" t="e">
        <f>VLOOKUP($E215, Individual_Pitching___Advanced[], 21,FALSE)</f>
        <v>#N/A</v>
      </c>
      <c r="AI215" s="9" t="e">
        <f>VLOOKUP($C215, 'Team Per G'!$A$2:$G$31, 7, FALSE)</f>
        <v>#N/A</v>
      </c>
      <c r="AJ215" s="9" t="e">
        <f>VLOOKUP($C215, 'FanGraphs - Team WAR Projected'!$B$2:$E$31, 3, FALSE)/162</f>
        <v>#N/A</v>
      </c>
      <c r="AK215" s="9" t="e">
        <f>VLOOKUP($C215, Team_Pitching___Advanced[[Team]:[xFIP]], 19,FALSE)</f>
        <v>#N/A</v>
      </c>
      <c r="AL215" s="9" t="e">
        <f>VLOOKUP($C215, Team_Pitching___Advanced[], 20, FALSE)</f>
        <v>#N/A</v>
      </c>
      <c r="AM215" s="9" t="e">
        <f>VLOOKUP($C215, Team_Batting___Dashboard[[Team]:[wOBA]], 16, FALSE)</f>
        <v>#N/A</v>
      </c>
      <c r="AN215" s="9" t="e">
        <f>VLOOKUP($C215, Team_Batting___Advanced[[Team]:[OPS]], 9, FALSE)</f>
        <v>#N/A</v>
      </c>
      <c r="AO215" s="9" t="e">
        <f>VLOOKUP($C215, Team_Batting___Advanced[], 19, FALSE)</f>
        <v>#N/A</v>
      </c>
      <c r="AP215" s="9" t="e">
        <f>VLOOKUP($C215, 'Team Per G'!$A$2:$G$31, 3, FALSE)</f>
        <v>#N/A</v>
      </c>
      <c r="AQ215" s="9" t="e">
        <f>VLOOKUP($C215, 'Team Per G'!$A$2:$G$31, 5, FALSE)</f>
        <v>#N/A</v>
      </c>
      <c r="AR215" s="9" t="e">
        <f>VLOOKUP($C215, 'Team Per G'!$A$2:$G$31, 4, FALSE)</f>
        <v>#N/A</v>
      </c>
      <c r="AS215" s="9" t="e">
        <f>VLOOKUP($C215, Team_Batting___Dashboard[], 22, FALSE)/$AC215</f>
        <v>#N/A</v>
      </c>
      <c r="AT215" s="9" t="e">
        <f>VLOOKUP($C215, 'FanGraphs - Team WAR Projected'!$B$2:$E$31, 4, FALSE)/162</f>
        <v>#N/A</v>
      </c>
      <c r="AU215" s="9" t="e">
        <f>VLOOKUP($C215, FanGraphs_Standings[[Abbreviation]:[2024 Year to Date RS/G]], 6, FALSE)/$AC215</f>
        <v>#N/A</v>
      </c>
      <c r="AV215" s="9" t="e">
        <f>VLOOKUP($C215, FanGraphs_Standings[[Abbreviation]:[2024 Projected Full Season RDif]], 19, FALSE)/162</f>
        <v>#N/A</v>
      </c>
      <c r="AW215" s="9" t="e">
        <f>VLOOKUP($C215, FanGraphs_Standings[[Abbreviation]:[2024 Projected Full Season RDif]], 5, FALSE)</f>
        <v>#N/A</v>
      </c>
      <c r="AX215" s="9" t="e">
        <f>VLOOKUP($C215, FanGraphs_Standings[[Abbreviation]:[2024 Projected Full Season W%]], 18, FALSE)</f>
        <v>#N/A</v>
      </c>
      <c r="AY215" s="9" t="e">
        <f>VLOOKUP($C215, 'Home Field Adv'!$A$2:$K$31, 11, FALSE)</f>
        <v>#N/A</v>
      </c>
      <c r="BB215" s="5" t="str">
        <f t="shared" si="10"/>
        <v/>
      </c>
      <c r="BC215" s="5" t="str">
        <f t="shared" si="11"/>
        <v/>
      </c>
      <c r="BD215" s="5" t="str">
        <f t="shared" si="12"/>
        <v/>
      </c>
    </row>
    <row r="216" spans="6:56" x14ac:dyDescent="0.45">
      <c r="F216" s="9" t="e">
        <f>VLOOKUP($B216, FanGraphs_Standings[[Abbreviation]:[2024 Year to Date G]], 2, FALSE)</f>
        <v>#N/A</v>
      </c>
      <c r="G216" s="9" t="e">
        <f>IF(ISERR(VLOOKUP($D216, 'SP Per G'!$A$2:$D$1380, 3, FALSE)), L216, VLOOKUP($D216, 'SP Per G'!$A$2:$D$1380, 3, FALSE))</f>
        <v>#N/A</v>
      </c>
      <c r="H216" s="9" t="e">
        <f>VLOOKUP($D216, 'SP Per G'!$A$2:$D$1380, 4, FALSE)</f>
        <v>#N/A</v>
      </c>
      <c r="I216" s="9" t="e">
        <f>VLOOKUP($D216, Individual_Pitching___Dashboard[], 18, FALSE)</f>
        <v>#N/A</v>
      </c>
      <c r="J216" s="9" t="e">
        <f>VLOOKUP($D216, Individual_Pitching___Dashboard[], 20, FALSE)</f>
        <v>#N/A</v>
      </c>
      <c r="K216" s="9" t="e">
        <f>VLOOKUP($D216, Individual_Pitching___Advanced[], 21,FALSE)</f>
        <v>#N/A</v>
      </c>
      <c r="L216" s="9" t="e">
        <f>VLOOKUP($B216, 'Team Per G'!$A$2:$G$31, 7, FALSE)</f>
        <v>#N/A</v>
      </c>
      <c r="M216" s="9" t="e">
        <f>VLOOKUP($B216, 'FanGraphs - Team WAR Projected'!$B$2:$E$31, 3, FALSE)/162</f>
        <v>#N/A</v>
      </c>
      <c r="N216" s="9" t="e">
        <f>VLOOKUP($B216, Team_Pitching___Advanced[[Team]:[xFIP]], 19,FALSE)</f>
        <v>#N/A</v>
      </c>
      <c r="O216" s="9" t="e">
        <f>VLOOKUP($B216, Team_Pitching___Advanced[], 20, FALSE)</f>
        <v>#N/A</v>
      </c>
      <c r="P216" s="9" t="e">
        <f>VLOOKUP($B216, Team_Batting___Dashboard[[Team]:[wOBA]], 16, FALSE)</f>
        <v>#N/A</v>
      </c>
      <c r="Q216" s="9" t="e">
        <f>VLOOKUP($B216, Team_Batting___Advanced[[Team]:[OPS]], 9, FALSE)</f>
        <v>#N/A</v>
      </c>
      <c r="R216" s="9" t="e">
        <f>VLOOKUP($B216, Team_Batting___Advanced[], 19, FALSE)</f>
        <v>#N/A</v>
      </c>
      <c r="S216" s="9" t="e">
        <f>VLOOKUP($B216, 'Team Per G'!$A$2:$G$31, 3, FALSE)</f>
        <v>#N/A</v>
      </c>
      <c r="T216" s="9" t="e">
        <f>VLOOKUP($B216, 'Team Per G'!$A$2:$G$31, 5, FALSE)</f>
        <v>#N/A</v>
      </c>
      <c r="U216" s="9" t="e">
        <f>VLOOKUP($B216, 'Team Per G'!$A$2:$G$31, 4, FALSE)</f>
        <v>#N/A</v>
      </c>
      <c r="V216" s="9" t="e">
        <f>VLOOKUP($B216, Team_Batting___Dashboard[], 22, FALSE)/$F216</f>
        <v>#N/A</v>
      </c>
      <c r="W216" s="9" t="e">
        <f>VLOOKUP($B216, 'FanGraphs - Team WAR Projected'!$B$2:$E$31, 4, FALSE)/162</f>
        <v>#N/A</v>
      </c>
      <c r="X216" s="9" t="e">
        <f>VLOOKUP($B216, FanGraphs_Standings[[Abbreviation]:[2024 Year to Date RS/G]], 6, FALSE)/$F216</f>
        <v>#N/A</v>
      </c>
      <c r="Y216" s="9" t="e">
        <f>VLOOKUP($B216, FanGraphs_Standings[[Abbreviation]:[2024 Projected Full Season RDif]], 19, FALSE)/162</f>
        <v>#N/A</v>
      </c>
      <c r="Z216" s="9" t="e">
        <f>VLOOKUP($B216, FanGraphs_Standings[[Abbreviation]:[2024 Projected Full Season RDif]], 5, FALSE)</f>
        <v>#N/A</v>
      </c>
      <c r="AA216" s="9" t="e">
        <f>VLOOKUP($B216, FanGraphs_Standings[[Abbreviation]:[2024 Projected Full Season W%]], 18, FALSE)</f>
        <v>#N/A</v>
      </c>
      <c r="AB216" s="9" t="e">
        <f>VLOOKUP($B216, 'Home Field Adv'!$A$2:$I$31, 9, FALSE)</f>
        <v>#N/A</v>
      </c>
      <c r="AC216" s="9" t="e">
        <f>VLOOKUP($C216, FanGraphs_Standings[[Abbreviation]:[2024 Year to Date G]], 2, FALSE)</f>
        <v>#N/A</v>
      </c>
      <c r="AD216" s="9" t="e">
        <f>VLOOKUP($E216, 'SP Per G'!$A$2:$D$1380, 3, FALSE)</f>
        <v>#N/A</v>
      </c>
      <c r="AE216" s="9" t="e">
        <f>VLOOKUP($E216, 'SP Per G'!$A$2:$D$1380, 4, FALSE)</f>
        <v>#N/A</v>
      </c>
      <c r="AF216" s="9" t="e">
        <f>VLOOKUP($E216, Individual_Pitching___Dashboard[], 18, FALSE)</f>
        <v>#N/A</v>
      </c>
      <c r="AG216" s="9" t="e">
        <f>VLOOKUP($E216, Individual_Pitching___Dashboard[], 20, FALSE)</f>
        <v>#N/A</v>
      </c>
      <c r="AH216" s="9" t="e">
        <f>VLOOKUP($E216, Individual_Pitching___Advanced[], 21,FALSE)</f>
        <v>#N/A</v>
      </c>
      <c r="AI216" s="9" t="e">
        <f>VLOOKUP($C216, 'Team Per G'!$A$2:$G$31, 7, FALSE)</f>
        <v>#N/A</v>
      </c>
      <c r="AJ216" s="9" t="e">
        <f>VLOOKUP($C216, 'FanGraphs - Team WAR Projected'!$B$2:$E$31, 3, FALSE)/162</f>
        <v>#N/A</v>
      </c>
      <c r="AK216" s="9" t="e">
        <f>VLOOKUP($C216, Team_Pitching___Advanced[[Team]:[xFIP]], 19,FALSE)</f>
        <v>#N/A</v>
      </c>
      <c r="AL216" s="9" t="e">
        <f>VLOOKUP($C216, Team_Pitching___Advanced[], 20, FALSE)</f>
        <v>#N/A</v>
      </c>
      <c r="AM216" s="9" t="e">
        <f>VLOOKUP($C216, Team_Batting___Dashboard[[Team]:[wOBA]], 16, FALSE)</f>
        <v>#N/A</v>
      </c>
      <c r="AN216" s="9" t="e">
        <f>VLOOKUP($C216, Team_Batting___Advanced[[Team]:[OPS]], 9, FALSE)</f>
        <v>#N/A</v>
      </c>
      <c r="AO216" s="9" t="e">
        <f>VLOOKUP($C216, Team_Batting___Advanced[], 19, FALSE)</f>
        <v>#N/A</v>
      </c>
      <c r="AP216" s="9" t="e">
        <f>VLOOKUP($C216, 'Team Per G'!$A$2:$G$31, 3, FALSE)</f>
        <v>#N/A</v>
      </c>
      <c r="AQ216" s="9" t="e">
        <f>VLOOKUP($C216, 'Team Per G'!$A$2:$G$31, 5, FALSE)</f>
        <v>#N/A</v>
      </c>
      <c r="AR216" s="9" t="e">
        <f>VLOOKUP($C216, 'Team Per G'!$A$2:$G$31, 4, FALSE)</f>
        <v>#N/A</v>
      </c>
      <c r="AS216" s="9" t="e">
        <f>VLOOKUP($C216, Team_Batting___Dashboard[], 22, FALSE)/$AC216</f>
        <v>#N/A</v>
      </c>
      <c r="AT216" s="9" t="e">
        <f>VLOOKUP($C216, 'FanGraphs - Team WAR Projected'!$B$2:$E$31, 4, FALSE)/162</f>
        <v>#N/A</v>
      </c>
      <c r="AU216" s="9" t="e">
        <f>VLOOKUP($C216, FanGraphs_Standings[[Abbreviation]:[2024 Year to Date RS/G]], 6, FALSE)/$AC216</f>
        <v>#N/A</v>
      </c>
      <c r="AV216" s="9" t="e">
        <f>VLOOKUP($C216, FanGraphs_Standings[[Abbreviation]:[2024 Projected Full Season RDif]], 19, FALSE)/162</f>
        <v>#N/A</v>
      </c>
      <c r="AW216" s="9" t="e">
        <f>VLOOKUP($C216, FanGraphs_Standings[[Abbreviation]:[2024 Projected Full Season RDif]], 5, FALSE)</f>
        <v>#N/A</v>
      </c>
      <c r="AX216" s="9" t="e">
        <f>VLOOKUP($C216, FanGraphs_Standings[[Abbreviation]:[2024 Projected Full Season W%]], 18, FALSE)</f>
        <v>#N/A</v>
      </c>
      <c r="AY216" s="9" t="e">
        <f>VLOOKUP($C216, 'Home Field Adv'!$A$2:$K$31, 11, FALSE)</f>
        <v>#N/A</v>
      </c>
      <c r="BB216" s="5" t="str">
        <f t="shared" si="10"/>
        <v/>
      </c>
      <c r="BC216" s="5" t="str">
        <f t="shared" si="11"/>
        <v/>
      </c>
      <c r="BD216" s="5" t="str">
        <f t="shared" si="12"/>
        <v/>
      </c>
    </row>
    <row r="217" spans="6:56" x14ac:dyDescent="0.45">
      <c r="F217" s="9" t="e">
        <f>VLOOKUP($B217, FanGraphs_Standings[[Abbreviation]:[2024 Year to Date G]], 2, FALSE)</f>
        <v>#N/A</v>
      </c>
      <c r="G217" s="9" t="e">
        <f>IF(ISERR(VLOOKUP($D217, 'SP Per G'!$A$2:$D$1380, 3, FALSE)), L217, VLOOKUP($D217, 'SP Per G'!$A$2:$D$1380, 3, FALSE))</f>
        <v>#N/A</v>
      </c>
      <c r="H217" s="9" t="e">
        <f>VLOOKUP($D217, 'SP Per G'!$A$2:$D$1380, 4, FALSE)</f>
        <v>#N/A</v>
      </c>
      <c r="I217" s="9" t="e">
        <f>VLOOKUP($D217, Individual_Pitching___Dashboard[], 18, FALSE)</f>
        <v>#N/A</v>
      </c>
      <c r="J217" s="9" t="e">
        <f>VLOOKUP($D217, Individual_Pitching___Dashboard[], 20, FALSE)</f>
        <v>#N/A</v>
      </c>
      <c r="K217" s="9" t="e">
        <f>VLOOKUP($D217, Individual_Pitching___Advanced[], 21,FALSE)</f>
        <v>#N/A</v>
      </c>
      <c r="L217" s="9" t="e">
        <f>VLOOKUP($B217, 'Team Per G'!$A$2:$G$31, 7, FALSE)</f>
        <v>#N/A</v>
      </c>
      <c r="M217" s="9" t="e">
        <f>VLOOKUP($B217, 'FanGraphs - Team WAR Projected'!$B$2:$E$31, 3, FALSE)/162</f>
        <v>#N/A</v>
      </c>
      <c r="N217" s="9" t="e">
        <f>VLOOKUP($B217, Team_Pitching___Advanced[[Team]:[xFIP]], 19,FALSE)</f>
        <v>#N/A</v>
      </c>
      <c r="O217" s="9" t="e">
        <f>VLOOKUP($B217, Team_Pitching___Advanced[], 20, FALSE)</f>
        <v>#N/A</v>
      </c>
      <c r="P217" s="9" t="e">
        <f>VLOOKUP($B217, Team_Batting___Dashboard[[Team]:[wOBA]], 16, FALSE)</f>
        <v>#N/A</v>
      </c>
      <c r="Q217" s="9" t="e">
        <f>VLOOKUP($B217, Team_Batting___Advanced[[Team]:[OPS]], 9, FALSE)</f>
        <v>#N/A</v>
      </c>
      <c r="R217" s="9" t="e">
        <f>VLOOKUP($B217, Team_Batting___Advanced[], 19, FALSE)</f>
        <v>#N/A</v>
      </c>
      <c r="S217" s="9" t="e">
        <f>VLOOKUP($B217, 'Team Per G'!$A$2:$G$31, 3, FALSE)</f>
        <v>#N/A</v>
      </c>
      <c r="T217" s="9" t="e">
        <f>VLOOKUP($B217, 'Team Per G'!$A$2:$G$31, 5, FALSE)</f>
        <v>#N/A</v>
      </c>
      <c r="U217" s="9" t="e">
        <f>VLOOKUP($B217, 'Team Per G'!$A$2:$G$31, 4, FALSE)</f>
        <v>#N/A</v>
      </c>
      <c r="V217" s="9" t="e">
        <f>VLOOKUP($B217, Team_Batting___Dashboard[], 22, FALSE)/$F217</f>
        <v>#N/A</v>
      </c>
      <c r="W217" s="9" t="e">
        <f>VLOOKUP($B217, 'FanGraphs - Team WAR Projected'!$B$2:$E$31, 4, FALSE)/162</f>
        <v>#N/A</v>
      </c>
      <c r="X217" s="9" t="e">
        <f>VLOOKUP($B217, FanGraphs_Standings[[Abbreviation]:[2024 Year to Date RS/G]], 6, FALSE)/$F217</f>
        <v>#N/A</v>
      </c>
      <c r="Y217" s="9" t="e">
        <f>VLOOKUP($B217, FanGraphs_Standings[[Abbreviation]:[2024 Projected Full Season RDif]], 19, FALSE)/162</f>
        <v>#N/A</v>
      </c>
      <c r="Z217" s="9" t="e">
        <f>VLOOKUP($B217, FanGraphs_Standings[[Abbreviation]:[2024 Projected Full Season RDif]], 5, FALSE)</f>
        <v>#N/A</v>
      </c>
      <c r="AA217" s="9" t="e">
        <f>VLOOKUP($B217, FanGraphs_Standings[[Abbreviation]:[2024 Projected Full Season W%]], 18, FALSE)</f>
        <v>#N/A</v>
      </c>
      <c r="AB217" s="9" t="e">
        <f>VLOOKUP($B217, 'Home Field Adv'!$A$2:$I$31, 9, FALSE)</f>
        <v>#N/A</v>
      </c>
      <c r="AC217" s="9" t="e">
        <f>VLOOKUP($C217, FanGraphs_Standings[[Abbreviation]:[2024 Year to Date G]], 2, FALSE)</f>
        <v>#N/A</v>
      </c>
      <c r="AD217" s="9" t="e">
        <f>VLOOKUP($E217, 'SP Per G'!$A$2:$D$1380, 3, FALSE)</f>
        <v>#N/A</v>
      </c>
      <c r="AE217" s="9" t="e">
        <f>VLOOKUP($E217, 'SP Per G'!$A$2:$D$1380, 4, FALSE)</f>
        <v>#N/A</v>
      </c>
      <c r="AF217" s="9" t="e">
        <f>VLOOKUP($E217, Individual_Pitching___Dashboard[], 18, FALSE)</f>
        <v>#N/A</v>
      </c>
      <c r="AG217" s="9" t="e">
        <f>VLOOKUP($E217, Individual_Pitching___Dashboard[], 20, FALSE)</f>
        <v>#N/A</v>
      </c>
      <c r="AH217" s="9" t="e">
        <f>VLOOKUP($E217, Individual_Pitching___Advanced[], 21,FALSE)</f>
        <v>#N/A</v>
      </c>
      <c r="AI217" s="9" t="e">
        <f>VLOOKUP($C217, 'Team Per G'!$A$2:$G$31, 7, FALSE)</f>
        <v>#N/A</v>
      </c>
      <c r="AJ217" s="9" t="e">
        <f>VLOOKUP($C217, 'FanGraphs - Team WAR Projected'!$B$2:$E$31, 3, FALSE)/162</f>
        <v>#N/A</v>
      </c>
      <c r="AK217" s="9" t="e">
        <f>VLOOKUP($C217, Team_Pitching___Advanced[[Team]:[xFIP]], 19,FALSE)</f>
        <v>#N/A</v>
      </c>
      <c r="AL217" s="9" t="e">
        <f>VLOOKUP($C217, Team_Pitching___Advanced[], 20, FALSE)</f>
        <v>#N/A</v>
      </c>
      <c r="AM217" s="9" t="e">
        <f>VLOOKUP($C217, Team_Batting___Dashboard[[Team]:[wOBA]], 16, FALSE)</f>
        <v>#N/A</v>
      </c>
      <c r="AN217" s="9" t="e">
        <f>VLOOKUP($C217, Team_Batting___Advanced[[Team]:[OPS]], 9, FALSE)</f>
        <v>#N/A</v>
      </c>
      <c r="AO217" s="9" t="e">
        <f>VLOOKUP($C217, Team_Batting___Advanced[], 19, FALSE)</f>
        <v>#N/A</v>
      </c>
      <c r="AP217" s="9" t="e">
        <f>VLOOKUP($C217, 'Team Per G'!$A$2:$G$31, 3, FALSE)</f>
        <v>#N/A</v>
      </c>
      <c r="AQ217" s="9" t="e">
        <f>VLOOKUP($C217, 'Team Per G'!$A$2:$G$31, 5, FALSE)</f>
        <v>#N/A</v>
      </c>
      <c r="AR217" s="9" t="e">
        <f>VLOOKUP($C217, 'Team Per G'!$A$2:$G$31, 4, FALSE)</f>
        <v>#N/A</v>
      </c>
      <c r="AS217" s="9" t="e">
        <f>VLOOKUP($C217, Team_Batting___Dashboard[], 22, FALSE)/$AC217</f>
        <v>#N/A</v>
      </c>
      <c r="AT217" s="9" t="e">
        <f>VLOOKUP($C217, 'FanGraphs - Team WAR Projected'!$B$2:$E$31, 4, FALSE)/162</f>
        <v>#N/A</v>
      </c>
      <c r="AU217" s="9" t="e">
        <f>VLOOKUP($C217, FanGraphs_Standings[[Abbreviation]:[2024 Year to Date RS/G]], 6, FALSE)/$AC217</f>
        <v>#N/A</v>
      </c>
      <c r="AV217" s="9" t="e">
        <f>VLOOKUP($C217, FanGraphs_Standings[[Abbreviation]:[2024 Projected Full Season RDif]], 19, FALSE)/162</f>
        <v>#N/A</v>
      </c>
      <c r="AW217" s="9" t="e">
        <f>VLOOKUP($C217, FanGraphs_Standings[[Abbreviation]:[2024 Projected Full Season RDif]], 5, FALSE)</f>
        <v>#N/A</v>
      </c>
      <c r="AX217" s="9" t="e">
        <f>VLOOKUP($C217, FanGraphs_Standings[[Abbreviation]:[2024 Projected Full Season W%]], 18, FALSE)</f>
        <v>#N/A</v>
      </c>
      <c r="AY217" s="9" t="e">
        <f>VLOOKUP($C217, 'Home Field Adv'!$A$2:$K$31, 11, FALSE)</f>
        <v>#N/A</v>
      </c>
      <c r="BB217" s="5" t="str">
        <f t="shared" si="10"/>
        <v/>
      </c>
      <c r="BC217" s="5" t="str">
        <f t="shared" si="11"/>
        <v/>
      </c>
      <c r="BD217" s="5" t="str">
        <f t="shared" si="12"/>
        <v/>
      </c>
    </row>
    <row r="218" spans="6:56" x14ac:dyDescent="0.45">
      <c r="F218" s="9" t="e">
        <f>VLOOKUP($B218, FanGraphs_Standings[[Abbreviation]:[2024 Year to Date G]], 2, FALSE)</f>
        <v>#N/A</v>
      </c>
      <c r="G218" s="9" t="e">
        <f>IF(ISERR(VLOOKUP($D218, 'SP Per G'!$A$2:$D$1380, 3, FALSE)), L218, VLOOKUP($D218, 'SP Per G'!$A$2:$D$1380, 3, FALSE))</f>
        <v>#N/A</v>
      </c>
      <c r="H218" s="9" t="e">
        <f>VLOOKUP($D218, 'SP Per G'!$A$2:$D$1380, 4, FALSE)</f>
        <v>#N/A</v>
      </c>
      <c r="I218" s="9" t="e">
        <f>VLOOKUP($D218, Individual_Pitching___Dashboard[], 18, FALSE)</f>
        <v>#N/A</v>
      </c>
      <c r="J218" s="9" t="e">
        <f>VLOOKUP($D218, Individual_Pitching___Dashboard[], 20, FALSE)</f>
        <v>#N/A</v>
      </c>
      <c r="K218" s="9" t="e">
        <f>VLOOKUP($D218, Individual_Pitching___Advanced[], 21,FALSE)</f>
        <v>#N/A</v>
      </c>
      <c r="L218" s="9" t="e">
        <f>VLOOKUP($B218, 'Team Per G'!$A$2:$G$31, 7, FALSE)</f>
        <v>#N/A</v>
      </c>
      <c r="M218" s="9" t="e">
        <f>VLOOKUP($B218, 'FanGraphs - Team WAR Projected'!$B$2:$E$31, 3, FALSE)/162</f>
        <v>#N/A</v>
      </c>
      <c r="N218" s="9" t="e">
        <f>VLOOKUP($B218, Team_Pitching___Advanced[[Team]:[xFIP]], 19,FALSE)</f>
        <v>#N/A</v>
      </c>
      <c r="O218" s="9" t="e">
        <f>VLOOKUP($B218, Team_Pitching___Advanced[], 20, FALSE)</f>
        <v>#N/A</v>
      </c>
      <c r="P218" s="9" t="e">
        <f>VLOOKUP($B218, Team_Batting___Dashboard[[Team]:[wOBA]], 16, FALSE)</f>
        <v>#N/A</v>
      </c>
      <c r="Q218" s="9" t="e">
        <f>VLOOKUP($B218, Team_Batting___Advanced[[Team]:[OPS]], 9, FALSE)</f>
        <v>#N/A</v>
      </c>
      <c r="R218" s="9" t="e">
        <f>VLOOKUP($B218, Team_Batting___Advanced[], 19, FALSE)</f>
        <v>#N/A</v>
      </c>
      <c r="S218" s="9" t="e">
        <f>VLOOKUP($B218, 'Team Per G'!$A$2:$G$31, 3, FALSE)</f>
        <v>#N/A</v>
      </c>
      <c r="T218" s="9" t="e">
        <f>VLOOKUP($B218, 'Team Per G'!$A$2:$G$31, 5, FALSE)</f>
        <v>#N/A</v>
      </c>
      <c r="U218" s="9" t="e">
        <f>VLOOKUP($B218, 'Team Per G'!$A$2:$G$31, 4, FALSE)</f>
        <v>#N/A</v>
      </c>
      <c r="V218" s="9" t="e">
        <f>VLOOKUP($B218, Team_Batting___Dashboard[], 22, FALSE)/$F218</f>
        <v>#N/A</v>
      </c>
      <c r="W218" s="9" t="e">
        <f>VLOOKUP($B218, 'FanGraphs - Team WAR Projected'!$B$2:$E$31, 4, FALSE)/162</f>
        <v>#N/A</v>
      </c>
      <c r="X218" s="9" t="e">
        <f>VLOOKUP($B218, FanGraphs_Standings[[Abbreviation]:[2024 Year to Date RS/G]], 6, FALSE)/$F218</f>
        <v>#N/A</v>
      </c>
      <c r="Y218" s="9" t="e">
        <f>VLOOKUP($B218, FanGraphs_Standings[[Abbreviation]:[2024 Projected Full Season RDif]], 19, FALSE)/162</f>
        <v>#N/A</v>
      </c>
      <c r="Z218" s="9" t="e">
        <f>VLOOKUP($B218, FanGraphs_Standings[[Abbreviation]:[2024 Projected Full Season RDif]], 5, FALSE)</f>
        <v>#N/A</v>
      </c>
      <c r="AA218" s="9" t="e">
        <f>VLOOKUP($B218, FanGraphs_Standings[[Abbreviation]:[2024 Projected Full Season W%]], 18, FALSE)</f>
        <v>#N/A</v>
      </c>
      <c r="AB218" s="9" t="e">
        <f>VLOOKUP($B218, 'Home Field Adv'!$A$2:$I$31, 9, FALSE)</f>
        <v>#N/A</v>
      </c>
      <c r="AC218" s="9" t="e">
        <f>VLOOKUP($C218, FanGraphs_Standings[[Abbreviation]:[2024 Year to Date G]], 2, FALSE)</f>
        <v>#N/A</v>
      </c>
      <c r="AD218" s="9" t="e">
        <f>VLOOKUP($E218, 'SP Per G'!$A$2:$D$1380, 3, FALSE)</f>
        <v>#N/A</v>
      </c>
      <c r="AE218" s="9" t="e">
        <f>VLOOKUP($E218, 'SP Per G'!$A$2:$D$1380, 4, FALSE)</f>
        <v>#N/A</v>
      </c>
      <c r="AF218" s="9" t="e">
        <f>VLOOKUP($E218, Individual_Pitching___Dashboard[], 18, FALSE)</f>
        <v>#N/A</v>
      </c>
      <c r="AG218" s="9" t="e">
        <f>VLOOKUP($E218, Individual_Pitching___Dashboard[], 20, FALSE)</f>
        <v>#N/A</v>
      </c>
      <c r="AH218" s="9" t="e">
        <f>VLOOKUP($E218, Individual_Pitching___Advanced[], 21,FALSE)</f>
        <v>#N/A</v>
      </c>
      <c r="AI218" s="9" t="e">
        <f>VLOOKUP($C218, 'Team Per G'!$A$2:$G$31, 7, FALSE)</f>
        <v>#N/A</v>
      </c>
      <c r="AJ218" s="9" t="e">
        <f>VLOOKUP($C218, 'FanGraphs - Team WAR Projected'!$B$2:$E$31, 3, FALSE)/162</f>
        <v>#N/A</v>
      </c>
      <c r="AK218" s="9" t="e">
        <f>VLOOKUP($C218, Team_Pitching___Advanced[[Team]:[xFIP]], 19,FALSE)</f>
        <v>#N/A</v>
      </c>
      <c r="AL218" s="9" t="e">
        <f>VLOOKUP($C218, Team_Pitching___Advanced[], 20, FALSE)</f>
        <v>#N/A</v>
      </c>
      <c r="AM218" s="9" t="e">
        <f>VLOOKUP($C218, Team_Batting___Dashboard[[Team]:[wOBA]], 16, FALSE)</f>
        <v>#N/A</v>
      </c>
      <c r="AN218" s="9" t="e">
        <f>VLOOKUP($C218, Team_Batting___Advanced[[Team]:[OPS]], 9, FALSE)</f>
        <v>#N/A</v>
      </c>
      <c r="AO218" s="9" t="e">
        <f>VLOOKUP($C218, Team_Batting___Advanced[], 19, FALSE)</f>
        <v>#N/A</v>
      </c>
      <c r="AP218" s="9" t="e">
        <f>VLOOKUP($C218, 'Team Per G'!$A$2:$G$31, 3, FALSE)</f>
        <v>#N/A</v>
      </c>
      <c r="AQ218" s="9" t="e">
        <f>VLOOKUP($C218, 'Team Per G'!$A$2:$G$31, 5, FALSE)</f>
        <v>#N/A</v>
      </c>
      <c r="AR218" s="9" t="e">
        <f>VLOOKUP($C218, 'Team Per G'!$A$2:$G$31, 4, FALSE)</f>
        <v>#N/A</v>
      </c>
      <c r="AS218" s="9" t="e">
        <f>VLOOKUP($C218, Team_Batting___Dashboard[], 22, FALSE)/$AC218</f>
        <v>#N/A</v>
      </c>
      <c r="AT218" s="9" t="e">
        <f>VLOOKUP($C218, 'FanGraphs - Team WAR Projected'!$B$2:$E$31, 4, FALSE)/162</f>
        <v>#N/A</v>
      </c>
      <c r="AU218" s="9" t="e">
        <f>VLOOKUP($C218, FanGraphs_Standings[[Abbreviation]:[2024 Year to Date RS/G]], 6, FALSE)/$AC218</f>
        <v>#N/A</v>
      </c>
      <c r="AV218" s="9" t="e">
        <f>VLOOKUP($C218, FanGraphs_Standings[[Abbreviation]:[2024 Projected Full Season RDif]], 19, FALSE)/162</f>
        <v>#N/A</v>
      </c>
      <c r="AW218" s="9" t="e">
        <f>VLOOKUP($C218, FanGraphs_Standings[[Abbreviation]:[2024 Projected Full Season RDif]], 5, FALSE)</f>
        <v>#N/A</v>
      </c>
      <c r="AX218" s="9" t="e">
        <f>VLOOKUP($C218, FanGraphs_Standings[[Abbreviation]:[2024 Projected Full Season W%]], 18, FALSE)</f>
        <v>#N/A</v>
      </c>
      <c r="AY218" s="9" t="e">
        <f>VLOOKUP($C218, 'Home Field Adv'!$A$2:$K$31, 11, FALSE)</f>
        <v>#N/A</v>
      </c>
      <c r="BB218" s="5" t="str">
        <f t="shared" si="10"/>
        <v/>
      </c>
      <c r="BC218" s="5" t="str">
        <f t="shared" si="11"/>
        <v/>
      </c>
      <c r="BD218" s="5" t="str">
        <f t="shared" si="12"/>
        <v/>
      </c>
    </row>
    <row r="219" spans="6:56" x14ac:dyDescent="0.45">
      <c r="F219" s="9" t="e">
        <f>VLOOKUP($B219, FanGraphs_Standings[[Abbreviation]:[2024 Year to Date G]], 2, FALSE)</f>
        <v>#N/A</v>
      </c>
      <c r="G219" s="9" t="e">
        <f>IF(ISERR(VLOOKUP($D219, 'SP Per G'!$A$2:$D$1380, 3, FALSE)), L219, VLOOKUP($D219, 'SP Per G'!$A$2:$D$1380, 3, FALSE))</f>
        <v>#N/A</v>
      </c>
      <c r="H219" s="9" t="e">
        <f>VLOOKUP($D219, 'SP Per G'!$A$2:$D$1380, 4, FALSE)</f>
        <v>#N/A</v>
      </c>
      <c r="I219" s="9" t="e">
        <f>VLOOKUP($D219, Individual_Pitching___Dashboard[], 18, FALSE)</f>
        <v>#N/A</v>
      </c>
      <c r="J219" s="9" t="e">
        <f>VLOOKUP($D219, Individual_Pitching___Dashboard[], 20, FALSE)</f>
        <v>#N/A</v>
      </c>
      <c r="K219" s="9" t="e">
        <f>VLOOKUP($D219, Individual_Pitching___Advanced[], 21,FALSE)</f>
        <v>#N/A</v>
      </c>
      <c r="L219" s="9" t="e">
        <f>VLOOKUP($B219, 'Team Per G'!$A$2:$G$31, 7, FALSE)</f>
        <v>#N/A</v>
      </c>
      <c r="M219" s="9" t="e">
        <f>VLOOKUP($B219, 'FanGraphs - Team WAR Projected'!$B$2:$E$31, 3, FALSE)/162</f>
        <v>#N/A</v>
      </c>
      <c r="N219" s="9" t="e">
        <f>VLOOKUP($B219, Team_Pitching___Advanced[[Team]:[xFIP]], 19,FALSE)</f>
        <v>#N/A</v>
      </c>
      <c r="O219" s="9" t="e">
        <f>VLOOKUP($B219, Team_Pitching___Advanced[], 20, FALSE)</f>
        <v>#N/A</v>
      </c>
      <c r="P219" s="9" t="e">
        <f>VLOOKUP($B219, Team_Batting___Dashboard[[Team]:[wOBA]], 16, FALSE)</f>
        <v>#N/A</v>
      </c>
      <c r="Q219" s="9" t="e">
        <f>VLOOKUP($B219, Team_Batting___Advanced[[Team]:[OPS]], 9, FALSE)</f>
        <v>#N/A</v>
      </c>
      <c r="R219" s="9" t="e">
        <f>VLOOKUP($B219, Team_Batting___Advanced[], 19, FALSE)</f>
        <v>#N/A</v>
      </c>
      <c r="S219" s="9" t="e">
        <f>VLOOKUP($B219, 'Team Per G'!$A$2:$G$31, 3, FALSE)</f>
        <v>#N/A</v>
      </c>
      <c r="T219" s="9" t="e">
        <f>VLOOKUP($B219, 'Team Per G'!$A$2:$G$31, 5, FALSE)</f>
        <v>#N/A</v>
      </c>
      <c r="U219" s="9" t="e">
        <f>VLOOKUP($B219, 'Team Per G'!$A$2:$G$31, 4, FALSE)</f>
        <v>#N/A</v>
      </c>
      <c r="V219" s="9" t="e">
        <f>VLOOKUP($B219, Team_Batting___Dashboard[], 22, FALSE)/$F219</f>
        <v>#N/A</v>
      </c>
      <c r="W219" s="9" t="e">
        <f>VLOOKUP($B219, 'FanGraphs - Team WAR Projected'!$B$2:$E$31, 4, FALSE)/162</f>
        <v>#N/A</v>
      </c>
      <c r="X219" s="9" t="e">
        <f>VLOOKUP($B219, FanGraphs_Standings[[Abbreviation]:[2024 Year to Date RS/G]], 6, FALSE)/$F219</f>
        <v>#N/A</v>
      </c>
      <c r="Y219" s="9" t="e">
        <f>VLOOKUP($B219, FanGraphs_Standings[[Abbreviation]:[2024 Projected Full Season RDif]], 19, FALSE)/162</f>
        <v>#N/A</v>
      </c>
      <c r="Z219" s="9" t="e">
        <f>VLOOKUP($B219, FanGraphs_Standings[[Abbreviation]:[2024 Projected Full Season RDif]], 5, FALSE)</f>
        <v>#N/A</v>
      </c>
      <c r="AA219" s="9" t="e">
        <f>VLOOKUP($B219, FanGraphs_Standings[[Abbreviation]:[2024 Projected Full Season W%]], 18, FALSE)</f>
        <v>#N/A</v>
      </c>
      <c r="AB219" s="9" t="e">
        <f>VLOOKUP($B219, 'Home Field Adv'!$A$2:$I$31, 9, FALSE)</f>
        <v>#N/A</v>
      </c>
      <c r="AC219" s="9" t="e">
        <f>VLOOKUP($C219, FanGraphs_Standings[[Abbreviation]:[2024 Year to Date G]], 2, FALSE)</f>
        <v>#N/A</v>
      </c>
      <c r="AD219" s="9" t="e">
        <f>VLOOKUP($E219, 'SP Per G'!$A$2:$D$1380, 3, FALSE)</f>
        <v>#N/A</v>
      </c>
      <c r="AE219" s="9" t="e">
        <f>VLOOKUP($E219, 'SP Per G'!$A$2:$D$1380, 4, FALSE)</f>
        <v>#N/A</v>
      </c>
      <c r="AF219" s="9" t="e">
        <f>VLOOKUP($E219, Individual_Pitching___Dashboard[], 18, FALSE)</f>
        <v>#N/A</v>
      </c>
      <c r="AG219" s="9" t="e">
        <f>VLOOKUP($E219, Individual_Pitching___Dashboard[], 20, FALSE)</f>
        <v>#N/A</v>
      </c>
      <c r="AH219" s="9" t="e">
        <f>VLOOKUP($E219, Individual_Pitching___Advanced[], 21,FALSE)</f>
        <v>#N/A</v>
      </c>
      <c r="AI219" s="9" t="e">
        <f>VLOOKUP($C219, 'Team Per G'!$A$2:$G$31, 7, FALSE)</f>
        <v>#N/A</v>
      </c>
      <c r="AJ219" s="9" t="e">
        <f>VLOOKUP($C219, 'FanGraphs - Team WAR Projected'!$B$2:$E$31, 3, FALSE)/162</f>
        <v>#N/A</v>
      </c>
      <c r="AK219" s="9" t="e">
        <f>VLOOKUP($C219, Team_Pitching___Advanced[[Team]:[xFIP]], 19,FALSE)</f>
        <v>#N/A</v>
      </c>
      <c r="AL219" s="9" t="e">
        <f>VLOOKUP($C219, Team_Pitching___Advanced[], 20, FALSE)</f>
        <v>#N/A</v>
      </c>
      <c r="AM219" s="9" t="e">
        <f>VLOOKUP($C219, Team_Batting___Dashboard[[Team]:[wOBA]], 16, FALSE)</f>
        <v>#N/A</v>
      </c>
      <c r="AN219" s="9" t="e">
        <f>VLOOKUP($C219, Team_Batting___Advanced[[Team]:[OPS]], 9, FALSE)</f>
        <v>#N/A</v>
      </c>
      <c r="AO219" s="9" t="e">
        <f>VLOOKUP($C219, Team_Batting___Advanced[], 19, FALSE)</f>
        <v>#N/A</v>
      </c>
      <c r="AP219" s="9" t="e">
        <f>VLOOKUP($C219, 'Team Per G'!$A$2:$G$31, 3, FALSE)</f>
        <v>#N/A</v>
      </c>
      <c r="AQ219" s="9" t="e">
        <f>VLOOKUP($C219, 'Team Per G'!$A$2:$G$31, 5, FALSE)</f>
        <v>#N/A</v>
      </c>
      <c r="AR219" s="9" t="e">
        <f>VLOOKUP($C219, 'Team Per G'!$A$2:$G$31, 4, FALSE)</f>
        <v>#N/A</v>
      </c>
      <c r="AS219" s="9" t="e">
        <f>VLOOKUP($C219, Team_Batting___Dashboard[], 22, FALSE)/$AC219</f>
        <v>#N/A</v>
      </c>
      <c r="AT219" s="9" t="e">
        <f>VLOOKUP($C219, 'FanGraphs - Team WAR Projected'!$B$2:$E$31, 4, FALSE)/162</f>
        <v>#N/A</v>
      </c>
      <c r="AU219" s="9" t="e">
        <f>VLOOKUP($C219, FanGraphs_Standings[[Abbreviation]:[2024 Year to Date RS/G]], 6, FALSE)/$AC219</f>
        <v>#N/A</v>
      </c>
      <c r="AV219" s="9" t="e">
        <f>VLOOKUP($C219, FanGraphs_Standings[[Abbreviation]:[2024 Projected Full Season RDif]], 19, FALSE)/162</f>
        <v>#N/A</v>
      </c>
      <c r="AW219" s="9" t="e">
        <f>VLOOKUP($C219, FanGraphs_Standings[[Abbreviation]:[2024 Projected Full Season RDif]], 5, FALSE)</f>
        <v>#N/A</v>
      </c>
      <c r="AX219" s="9" t="e">
        <f>VLOOKUP($C219, FanGraphs_Standings[[Abbreviation]:[2024 Projected Full Season W%]], 18, FALSE)</f>
        <v>#N/A</v>
      </c>
      <c r="AY219" s="9" t="e">
        <f>VLOOKUP($C219, 'Home Field Adv'!$A$2:$K$31, 11, FALSE)</f>
        <v>#N/A</v>
      </c>
      <c r="BB219" s="5" t="str">
        <f t="shared" si="10"/>
        <v/>
      </c>
      <c r="BC219" s="5" t="str">
        <f t="shared" si="11"/>
        <v/>
      </c>
      <c r="BD219" s="5" t="str">
        <f t="shared" si="12"/>
        <v/>
      </c>
    </row>
    <row r="220" spans="6:56" x14ac:dyDescent="0.45">
      <c r="F220" s="9" t="e">
        <f>VLOOKUP($B220, FanGraphs_Standings[[Abbreviation]:[2024 Year to Date G]], 2, FALSE)</f>
        <v>#N/A</v>
      </c>
      <c r="G220" s="9" t="e">
        <f>IF(ISERR(VLOOKUP($D220, 'SP Per G'!$A$2:$D$1380, 3, FALSE)), L220, VLOOKUP($D220, 'SP Per G'!$A$2:$D$1380, 3, FALSE))</f>
        <v>#N/A</v>
      </c>
      <c r="H220" s="9" t="e">
        <f>VLOOKUP($D220, 'SP Per G'!$A$2:$D$1380, 4, FALSE)</f>
        <v>#N/A</v>
      </c>
      <c r="I220" s="9" t="e">
        <f>VLOOKUP($D220, Individual_Pitching___Dashboard[], 18, FALSE)</f>
        <v>#N/A</v>
      </c>
      <c r="J220" s="9" t="e">
        <f>VLOOKUP($D220, Individual_Pitching___Dashboard[], 20, FALSE)</f>
        <v>#N/A</v>
      </c>
      <c r="K220" s="9" t="e">
        <f>VLOOKUP($D220, Individual_Pitching___Advanced[], 21,FALSE)</f>
        <v>#N/A</v>
      </c>
      <c r="L220" s="9" t="e">
        <f>VLOOKUP($B220, 'Team Per G'!$A$2:$G$31, 7, FALSE)</f>
        <v>#N/A</v>
      </c>
      <c r="M220" s="9" t="e">
        <f>VLOOKUP($B220, 'FanGraphs - Team WAR Projected'!$B$2:$E$31, 3, FALSE)/162</f>
        <v>#N/A</v>
      </c>
      <c r="N220" s="9" t="e">
        <f>VLOOKUP($B220, Team_Pitching___Advanced[[Team]:[xFIP]], 19,FALSE)</f>
        <v>#N/A</v>
      </c>
      <c r="O220" s="9" t="e">
        <f>VLOOKUP($B220, Team_Pitching___Advanced[], 20, FALSE)</f>
        <v>#N/A</v>
      </c>
      <c r="P220" s="9" t="e">
        <f>VLOOKUP($B220, Team_Batting___Dashboard[[Team]:[wOBA]], 16, FALSE)</f>
        <v>#N/A</v>
      </c>
      <c r="Q220" s="9" t="e">
        <f>VLOOKUP($B220, Team_Batting___Advanced[[Team]:[OPS]], 9, FALSE)</f>
        <v>#N/A</v>
      </c>
      <c r="R220" s="9" t="e">
        <f>VLOOKUP($B220, Team_Batting___Advanced[], 19, FALSE)</f>
        <v>#N/A</v>
      </c>
      <c r="S220" s="9" t="e">
        <f>VLOOKUP($B220, 'Team Per G'!$A$2:$G$31, 3, FALSE)</f>
        <v>#N/A</v>
      </c>
      <c r="T220" s="9" t="e">
        <f>VLOOKUP($B220, 'Team Per G'!$A$2:$G$31, 5, FALSE)</f>
        <v>#N/A</v>
      </c>
      <c r="U220" s="9" t="e">
        <f>VLOOKUP($B220, 'Team Per G'!$A$2:$G$31, 4, FALSE)</f>
        <v>#N/A</v>
      </c>
      <c r="V220" s="9" t="e">
        <f>VLOOKUP($B220, Team_Batting___Dashboard[], 22, FALSE)/$F220</f>
        <v>#N/A</v>
      </c>
      <c r="W220" s="9" t="e">
        <f>VLOOKUP($B220, 'FanGraphs - Team WAR Projected'!$B$2:$E$31, 4, FALSE)/162</f>
        <v>#N/A</v>
      </c>
      <c r="X220" s="9" t="e">
        <f>VLOOKUP($B220, FanGraphs_Standings[[Abbreviation]:[2024 Year to Date RS/G]], 6, FALSE)/$F220</f>
        <v>#N/A</v>
      </c>
      <c r="Y220" s="9" t="e">
        <f>VLOOKUP($B220, FanGraphs_Standings[[Abbreviation]:[2024 Projected Full Season RDif]], 19, FALSE)/162</f>
        <v>#N/A</v>
      </c>
      <c r="Z220" s="9" t="e">
        <f>VLOOKUP($B220, FanGraphs_Standings[[Abbreviation]:[2024 Projected Full Season RDif]], 5, FALSE)</f>
        <v>#N/A</v>
      </c>
      <c r="AA220" s="9" t="e">
        <f>VLOOKUP($B220, FanGraphs_Standings[[Abbreviation]:[2024 Projected Full Season W%]], 18, FALSE)</f>
        <v>#N/A</v>
      </c>
      <c r="AB220" s="9" t="e">
        <f>VLOOKUP($B220, 'Home Field Adv'!$A$2:$I$31, 9, FALSE)</f>
        <v>#N/A</v>
      </c>
      <c r="AC220" s="9" t="e">
        <f>VLOOKUP($C220, FanGraphs_Standings[[Abbreviation]:[2024 Year to Date G]], 2, FALSE)</f>
        <v>#N/A</v>
      </c>
      <c r="AD220" s="9" t="e">
        <f>VLOOKUP($E220, 'SP Per G'!$A$2:$D$1380, 3, FALSE)</f>
        <v>#N/A</v>
      </c>
      <c r="AE220" s="9" t="e">
        <f>VLOOKUP($E220, 'SP Per G'!$A$2:$D$1380, 4, FALSE)</f>
        <v>#N/A</v>
      </c>
      <c r="AF220" s="9" t="e">
        <f>VLOOKUP($E220, Individual_Pitching___Dashboard[], 18, FALSE)</f>
        <v>#N/A</v>
      </c>
      <c r="AG220" s="9" t="e">
        <f>VLOOKUP($E220, Individual_Pitching___Dashboard[], 20, FALSE)</f>
        <v>#N/A</v>
      </c>
      <c r="AH220" s="9" t="e">
        <f>VLOOKUP($E220, Individual_Pitching___Advanced[], 21,FALSE)</f>
        <v>#N/A</v>
      </c>
      <c r="AI220" s="9" t="e">
        <f>VLOOKUP($C220, 'Team Per G'!$A$2:$G$31, 7, FALSE)</f>
        <v>#N/A</v>
      </c>
      <c r="AJ220" s="9" t="e">
        <f>VLOOKUP($C220, 'FanGraphs - Team WAR Projected'!$B$2:$E$31, 3, FALSE)/162</f>
        <v>#N/A</v>
      </c>
      <c r="AK220" s="9" t="e">
        <f>VLOOKUP($C220, Team_Pitching___Advanced[[Team]:[xFIP]], 19,FALSE)</f>
        <v>#N/A</v>
      </c>
      <c r="AL220" s="9" t="e">
        <f>VLOOKUP($C220, Team_Pitching___Advanced[], 20, FALSE)</f>
        <v>#N/A</v>
      </c>
      <c r="AM220" s="9" t="e">
        <f>VLOOKUP($C220, Team_Batting___Dashboard[[Team]:[wOBA]], 16, FALSE)</f>
        <v>#N/A</v>
      </c>
      <c r="AN220" s="9" t="e">
        <f>VLOOKUP($C220, Team_Batting___Advanced[[Team]:[OPS]], 9, FALSE)</f>
        <v>#N/A</v>
      </c>
      <c r="AO220" s="9" t="e">
        <f>VLOOKUP($C220, Team_Batting___Advanced[], 19, FALSE)</f>
        <v>#N/A</v>
      </c>
      <c r="AP220" s="9" t="e">
        <f>VLOOKUP($C220, 'Team Per G'!$A$2:$G$31, 3, FALSE)</f>
        <v>#N/A</v>
      </c>
      <c r="AQ220" s="9" t="e">
        <f>VLOOKUP($C220, 'Team Per G'!$A$2:$G$31, 5, FALSE)</f>
        <v>#N/A</v>
      </c>
      <c r="AR220" s="9" t="e">
        <f>VLOOKUP($C220, 'Team Per G'!$A$2:$G$31, 4, FALSE)</f>
        <v>#N/A</v>
      </c>
      <c r="AS220" s="9" t="e">
        <f>VLOOKUP($C220, Team_Batting___Dashboard[], 22, FALSE)/$AC220</f>
        <v>#N/A</v>
      </c>
      <c r="AT220" s="9" t="e">
        <f>VLOOKUP($C220, 'FanGraphs - Team WAR Projected'!$B$2:$E$31, 4, FALSE)/162</f>
        <v>#N/A</v>
      </c>
      <c r="AU220" s="9" t="e">
        <f>VLOOKUP($C220, FanGraphs_Standings[[Abbreviation]:[2024 Year to Date RS/G]], 6, FALSE)/$AC220</f>
        <v>#N/A</v>
      </c>
      <c r="AV220" s="9" t="e">
        <f>VLOOKUP($C220, FanGraphs_Standings[[Abbreviation]:[2024 Projected Full Season RDif]], 19, FALSE)/162</f>
        <v>#N/A</v>
      </c>
      <c r="AW220" s="9" t="e">
        <f>VLOOKUP($C220, FanGraphs_Standings[[Abbreviation]:[2024 Projected Full Season RDif]], 5, FALSE)</f>
        <v>#N/A</v>
      </c>
      <c r="AX220" s="9" t="e">
        <f>VLOOKUP($C220, FanGraphs_Standings[[Abbreviation]:[2024 Projected Full Season W%]], 18, FALSE)</f>
        <v>#N/A</v>
      </c>
      <c r="AY220" s="9" t="e">
        <f>VLOOKUP($C220, 'Home Field Adv'!$A$2:$K$31, 11, FALSE)</f>
        <v>#N/A</v>
      </c>
      <c r="BB220" s="5" t="str">
        <f t="shared" si="10"/>
        <v/>
      </c>
      <c r="BC220" s="5" t="str">
        <f t="shared" si="11"/>
        <v/>
      </c>
      <c r="BD220" s="5" t="str">
        <f t="shared" si="12"/>
        <v/>
      </c>
    </row>
    <row r="221" spans="6:56" x14ac:dyDescent="0.45">
      <c r="F221" s="9" t="e">
        <f>VLOOKUP($B221, FanGraphs_Standings[[Abbreviation]:[2024 Year to Date G]], 2, FALSE)</f>
        <v>#N/A</v>
      </c>
      <c r="G221" s="9" t="e">
        <f>IF(ISERR(VLOOKUP($D221, 'SP Per G'!$A$2:$D$1380, 3, FALSE)), L221, VLOOKUP($D221, 'SP Per G'!$A$2:$D$1380, 3, FALSE))</f>
        <v>#N/A</v>
      </c>
      <c r="H221" s="9" t="e">
        <f>VLOOKUP($D221, 'SP Per G'!$A$2:$D$1380, 4, FALSE)</f>
        <v>#N/A</v>
      </c>
      <c r="I221" s="9" t="e">
        <f>VLOOKUP($D221, Individual_Pitching___Dashboard[], 18, FALSE)</f>
        <v>#N/A</v>
      </c>
      <c r="J221" s="9" t="e">
        <f>VLOOKUP($D221, Individual_Pitching___Dashboard[], 20, FALSE)</f>
        <v>#N/A</v>
      </c>
      <c r="K221" s="9" t="e">
        <f>VLOOKUP($D221, Individual_Pitching___Advanced[], 21,FALSE)</f>
        <v>#N/A</v>
      </c>
      <c r="L221" s="9" t="e">
        <f>VLOOKUP($B221, 'Team Per G'!$A$2:$G$31, 7, FALSE)</f>
        <v>#N/A</v>
      </c>
      <c r="M221" s="9" t="e">
        <f>VLOOKUP($B221, 'FanGraphs - Team WAR Projected'!$B$2:$E$31, 3, FALSE)/162</f>
        <v>#N/A</v>
      </c>
      <c r="N221" s="9" t="e">
        <f>VLOOKUP($B221, Team_Pitching___Advanced[[Team]:[xFIP]], 19,FALSE)</f>
        <v>#N/A</v>
      </c>
      <c r="O221" s="9" t="e">
        <f>VLOOKUP($B221, Team_Pitching___Advanced[], 20, FALSE)</f>
        <v>#N/A</v>
      </c>
      <c r="P221" s="9" t="e">
        <f>VLOOKUP($B221, Team_Batting___Dashboard[[Team]:[wOBA]], 16, FALSE)</f>
        <v>#N/A</v>
      </c>
      <c r="Q221" s="9" t="e">
        <f>VLOOKUP($B221, Team_Batting___Advanced[[Team]:[OPS]], 9, FALSE)</f>
        <v>#N/A</v>
      </c>
      <c r="R221" s="9" t="e">
        <f>VLOOKUP($B221, Team_Batting___Advanced[], 19, FALSE)</f>
        <v>#N/A</v>
      </c>
      <c r="S221" s="9" t="e">
        <f>VLOOKUP($B221, 'Team Per G'!$A$2:$G$31, 3, FALSE)</f>
        <v>#N/A</v>
      </c>
      <c r="T221" s="9" t="e">
        <f>VLOOKUP($B221, 'Team Per G'!$A$2:$G$31, 5, FALSE)</f>
        <v>#N/A</v>
      </c>
      <c r="U221" s="9" t="e">
        <f>VLOOKUP($B221, 'Team Per G'!$A$2:$G$31, 4, FALSE)</f>
        <v>#N/A</v>
      </c>
      <c r="V221" s="9" t="e">
        <f>VLOOKUP($B221, Team_Batting___Dashboard[], 22, FALSE)/$F221</f>
        <v>#N/A</v>
      </c>
      <c r="W221" s="9" t="e">
        <f>VLOOKUP($B221, 'FanGraphs - Team WAR Projected'!$B$2:$E$31, 4, FALSE)/162</f>
        <v>#N/A</v>
      </c>
      <c r="X221" s="9" t="e">
        <f>VLOOKUP($B221, FanGraphs_Standings[[Abbreviation]:[2024 Year to Date RS/G]], 6, FALSE)/$F221</f>
        <v>#N/A</v>
      </c>
      <c r="Y221" s="9" t="e">
        <f>VLOOKUP($B221, FanGraphs_Standings[[Abbreviation]:[2024 Projected Full Season RDif]], 19, FALSE)/162</f>
        <v>#N/A</v>
      </c>
      <c r="Z221" s="9" t="e">
        <f>VLOOKUP($B221, FanGraphs_Standings[[Abbreviation]:[2024 Projected Full Season RDif]], 5, FALSE)</f>
        <v>#N/A</v>
      </c>
      <c r="AA221" s="9" t="e">
        <f>VLOOKUP($B221, FanGraphs_Standings[[Abbreviation]:[2024 Projected Full Season W%]], 18, FALSE)</f>
        <v>#N/A</v>
      </c>
      <c r="AB221" s="9" t="e">
        <f>VLOOKUP($B221, 'Home Field Adv'!$A$2:$I$31, 9, FALSE)</f>
        <v>#N/A</v>
      </c>
      <c r="AC221" s="9" t="e">
        <f>VLOOKUP($C221, FanGraphs_Standings[[Abbreviation]:[2024 Year to Date G]], 2, FALSE)</f>
        <v>#N/A</v>
      </c>
      <c r="AD221" s="9" t="e">
        <f>VLOOKUP($E221, 'SP Per G'!$A$2:$D$1380, 3, FALSE)</f>
        <v>#N/A</v>
      </c>
      <c r="AE221" s="9" t="e">
        <f>VLOOKUP($E221, 'SP Per G'!$A$2:$D$1380, 4, FALSE)</f>
        <v>#N/A</v>
      </c>
      <c r="AF221" s="9" t="e">
        <f>VLOOKUP($E221, Individual_Pitching___Dashboard[], 18, FALSE)</f>
        <v>#N/A</v>
      </c>
      <c r="AG221" s="9" t="e">
        <f>VLOOKUP($E221, Individual_Pitching___Dashboard[], 20, FALSE)</f>
        <v>#N/A</v>
      </c>
      <c r="AH221" s="9" t="e">
        <f>VLOOKUP($E221, Individual_Pitching___Advanced[], 21,FALSE)</f>
        <v>#N/A</v>
      </c>
      <c r="AI221" s="9" t="e">
        <f>VLOOKUP($C221, 'Team Per G'!$A$2:$G$31, 7, FALSE)</f>
        <v>#N/A</v>
      </c>
      <c r="AJ221" s="9" t="e">
        <f>VLOOKUP($C221, 'FanGraphs - Team WAR Projected'!$B$2:$E$31, 3, FALSE)/162</f>
        <v>#N/A</v>
      </c>
      <c r="AK221" s="9" t="e">
        <f>VLOOKUP($C221, Team_Pitching___Advanced[[Team]:[xFIP]], 19,FALSE)</f>
        <v>#N/A</v>
      </c>
      <c r="AL221" s="9" t="e">
        <f>VLOOKUP($C221, Team_Pitching___Advanced[], 20, FALSE)</f>
        <v>#N/A</v>
      </c>
      <c r="AM221" s="9" t="e">
        <f>VLOOKUP($C221, Team_Batting___Dashboard[[Team]:[wOBA]], 16, FALSE)</f>
        <v>#N/A</v>
      </c>
      <c r="AN221" s="9" t="e">
        <f>VLOOKUP($C221, Team_Batting___Advanced[[Team]:[OPS]], 9, FALSE)</f>
        <v>#N/A</v>
      </c>
      <c r="AO221" s="9" t="e">
        <f>VLOOKUP($C221, Team_Batting___Advanced[], 19, FALSE)</f>
        <v>#N/A</v>
      </c>
      <c r="AP221" s="9" t="e">
        <f>VLOOKUP($C221, 'Team Per G'!$A$2:$G$31, 3, FALSE)</f>
        <v>#N/A</v>
      </c>
      <c r="AQ221" s="9" t="e">
        <f>VLOOKUP($C221, 'Team Per G'!$A$2:$G$31, 5, FALSE)</f>
        <v>#N/A</v>
      </c>
      <c r="AR221" s="9" t="e">
        <f>VLOOKUP($C221, 'Team Per G'!$A$2:$G$31, 4, FALSE)</f>
        <v>#N/A</v>
      </c>
      <c r="AS221" s="9" t="e">
        <f>VLOOKUP($C221, Team_Batting___Dashboard[], 22, FALSE)/$AC221</f>
        <v>#N/A</v>
      </c>
      <c r="AT221" s="9" t="e">
        <f>VLOOKUP($C221, 'FanGraphs - Team WAR Projected'!$B$2:$E$31, 4, FALSE)/162</f>
        <v>#N/A</v>
      </c>
      <c r="AU221" s="9" t="e">
        <f>VLOOKUP($C221, FanGraphs_Standings[[Abbreviation]:[2024 Year to Date RS/G]], 6, FALSE)/$AC221</f>
        <v>#N/A</v>
      </c>
      <c r="AV221" s="9" t="e">
        <f>VLOOKUP($C221, FanGraphs_Standings[[Abbreviation]:[2024 Projected Full Season RDif]], 19, FALSE)/162</f>
        <v>#N/A</v>
      </c>
      <c r="AW221" s="9" t="e">
        <f>VLOOKUP($C221, FanGraphs_Standings[[Abbreviation]:[2024 Projected Full Season RDif]], 5, FALSE)</f>
        <v>#N/A</v>
      </c>
      <c r="AX221" s="9" t="e">
        <f>VLOOKUP($C221, FanGraphs_Standings[[Abbreviation]:[2024 Projected Full Season W%]], 18, FALSE)</f>
        <v>#N/A</v>
      </c>
      <c r="AY221" s="9" t="e">
        <f>VLOOKUP($C221, 'Home Field Adv'!$A$2:$K$31, 11, FALSE)</f>
        <v>#N/A</v>
      </c>
      <c r="BB221" s="5" t="str">
        <f t="shared" si="10"/>
        <v/>
      </c>
      <c r="BC221" s="5" t="str">
        <f t="shared" si="11"/>
        <v/>
      </c>
      <c r="BD221" s="5" t="str">
        <f t="shared" si="12"/>
        <v/>
      </c>
    </row>
    <row r="222" spans="6:56" x14ac:dyDescent="0.45">
      <c r="F222" s="9" t="e">
        <f>VLOOKUP($B222, FanGraphs_Standings[[Abbreviation]:[2024 Year to Date G]], 2, FALSE)</f>
        <v>#N/A</v>
      </c>
      <c r="G222" s="9" t="e">
        <f>IF(ISERR(VLOOKUP($D222, 'SP Per G'!$A$2:$D$1380, 3, FALSE)), L222, VLOOKUP($D222, 'SP Per G'!$A$2:$D$1380, 3, FALSE))</f>
        <v>#N/A</v>
      </c>
      <c r="H222" s="9" t="e">
        <f>VLOOKUP($D222, 'SP Per G'!$A$2:$D$1380, 4, FALSE)</f>
        <v>#N/A</v>
      </c>
      <c r="I222" s="9" t="e">
        <f>VLOOKUP($D222, Individual_Pitching___Dashboard[], 18, FALSE)</f>
        <v>#N/A</v>
      </c>
      <c r="J222" s="9" t="e">
        <f>VLOOKUP($D222, Individual_Pitching___Dashboard[], 20, FALSE)</f>
        <v>#N/A</v>
      </c>
      <c r="K222" s="9" t="e">
        <f>VLOOKUP($D222, Individual_Pitching___Advanced[], 21,FALSE)</f>
        <v>#N/A</v>
      </c>
      <c r="L222" s="9" t="e">
        <f>VLOOKUP($B222, 'Team Per G'!$A$2:$G$31, 7, FALSE)</f>
        <v>#N/A</v>
      </c>
      <c r="M222" s="9" t="e">
        <f>VLOOKUP($B222, 'FanGraphs - Team WAR Projected'!$B$2:$E$31, 3, FALSE)/162</f>
        <v>#N/A</v>
      </c>
      <c r="N222" s="9" t="e">
        <f>VLOOKUP($B222, Team_Pitching___Advanced[[Team]:[xFIP]], 19,FALSE)</f>
        <v>#N/A</v>
      </c>
      <c r="O222" s="9" t="e">
        <f>VLOOKUP($B222, Team_Pitching___Advanced[], 20, FALSE)</f>
        <v>#N/A</v>
      </c>
      <c r="P222" s="9" t="e">
        <f>VLOOKUP($B222, Team_Batting___Dashboard[[Team]:[wOBA]], 16, FALSE)</f>
        <v>#N/A</v>
      </c>
      <c r="Q222" s="9" t="e">
        <f>VLOOKUP($B222, Team_Batting___Advanced[[Team]:[OPS]], 9, FALSE)</f>
        <v>#N/A</v>
      </c>
      <c r="R222" s="9" t="e">
        <f>VLOOKUP($B222, Team_Batting___Advanced[], 19, FALSE)</f>
        <v>#N/A</v>
      </c>
      <c r="S222" s="9" t="e">
        <f>VLOOKUP($B222, 'Team Per G'!$A$2:$G$31, 3, FALSE)</f>
        <v>#N/A</v>
      </c>
      <c r="T222" s="9" t="e">
        <f>VLOOKUP($B222, 'Team Per G'!$A$2:$G$31, 5, FALSE)</f>
        <v>#N/A</v>
      </c>
      <c r="U222" s="9" t="e">
        <f>VLOOKUP($B222, 'Team Per G'!$A$2:$G$31, 4, FALSE)</f>
        <v>#N/A</v>
      </c>
      <c r="V222" s="9" t="e">
        <f>VLOOKUP($B222, Team_Batting___Dashboard[], 22, FALSE)/$F222</f>
        <v>#N/A</v>
      </c>
      <c r="W222" s="9" t="e">
        <f>VLOOKUP($B222, 'FanGraphs - Team WAR Projected'!$B$2:$E$31, 4, FALSE)/162</f>
        <v>#N/A</v>
      </c>
      <c r="X222" s="9" t="e">
        <f>VLOOKUP($B222, FanGraphs_Standings[[Abbreviation]:[2024 Year to Date RS/G]], 6, FALSE)/$F222</f>
        <v>#N/A</v>
      </c>
      <c r="Y222" s="9" t="e">
        <f>VLOOKUP($B222, FanGraphs_Standings[[Abbreviation]:[2024 Projected Full Season RDif]], 19, FALSE)/162</f>
        <v>#N/A</v>
      </c>
      <c r="Z222" s="9" t="e">
        <f>VLOOKUP($B222, FanGraphs_Standings[[Abbreviation]:[2024 Projected Full Season RDif]], 5, FALSE)</f>
        <v>#N/A</v>
      </c>
      <c r="AA222" s="9" t="e">
        <f>VLOOKUP($B222, FanGraphs_Standings[[Abbreviation]:[2024 Projected Full Season W%]], 18, FALSE)</f>
        <v>#N/A</v>
      </c>
      <c r="AB222" s="9" t="e">
        <f>VLOOKUP($B222, 'Home Field Adv'!$A$2:$I$31, 9, FALSE)</f>
        <v>#N/A</v>
      </c>
      <c r="AC222" s="9" t="e">
        <f>VLOOKUP($C222, FanGraphs_Standings[[Abbreviation]:[2024 Year to Date G]], 2, FALSE)</f>
        <v>#N/A</v>
      </c>
      <c r="AD222" s="9" t="e">
        <f>VLOOKUP($E222, 'SP Per G'!$A$2:$D$1380, 3, FALSE)</f>
        <v>#N/A</v>
      </c>
      <c r="AE222" s="9" t="e">
        <f>VLOOKUP($E222, 'SP Per G'!$A$2:$D$1380, 4, FALSE)</f>
        <v>#N/A</v>
      </c>
      <c r="AF222" s="9" t="e">
        <f>VLOOKUP($E222, Individual_Pitching___Dashboard[], 18, FALSE)</f>
        <v>#N/A</v>
      </c>
      <c r="AG222" s="9" t="e">
        <f>VLOOKUP($E222, Individual_Pitching___Dashboard[], 20, FALSE)</f>
        <v>#N/A</v>
      </c>
      <c r="AH222" s="9" t="e">
        <f>VLOOKUP($E222, Individual_Pitching___Advanced[], 21,FALSE)</f>
        <v>#N/A</v>
      </c>
      <c r="AI222" s="9" t="e">
        <f>VLOOKUP($C222, 'Team Per G'!$A$2:$G$31, 7, FALSE)</f>
        <v>#N/A</v>
      </c>
      <c r="AJ222" s="9" t="e">
        <f>VLOOKUP($C222, 'FanGraphs - Team WAR Projected'!$B$2:$E$31, 3, FALSE)/162</f>
        <v>#N/A</v>
      </c>
      <c r="AK222" s="9" t="e">
        <f>VLOOKUP($C222, Team_Pitching___Advanced[[Team]:[xFIP]], 19,FALSE)</f>
        <v>#N/A</v>
      </c>
      <c r="AL222" s="9" t="e">
        <f>VLOOKUP($C222, Team_Pitching___Advanced[], 20, FALSE)</f>
        <v>#N/A</v>
      </c>
      <c r="AM222" s="9" t="e">
        <f>VLOOKUP($C222, Team_Batting___Dashboard[[Team]:[wOBA]], 16, FALSE)</f>
        <v>#N/A</v>
      </c>
      <c r="AN222" s="9" t="e">
        <f>VLOOKUP($C222, Team_Batting___Advanced[[Team]:[OPS]], 9, FALSE)</f>
        <v>#N/A</v>
      </c>
      <c r="AO222" s="9" t="e">
        <f>VLOOKUP($C222, Team_Batting___Advanced[], 19, FALSE)</f>
        <v>#N/A</v>
      </c>
      <c r="AP222" s="9" t="e">
        <f>VLOOKUP($C222, 'Team Per G'!$A$2:$G$31, 3, FALSE)</f>
        <v>#N/A</v>
      </c>
      <c r="AQ222" s="9" t="e">
        <f>VLOOKUP($C222, 'Team Per G'!$A$2:$G$31, 5, FALSE)</f>
        <v>#N/A</v>
      </c>
      <c r="AR222" s="9" t="e">
        <f>VLOOKUP($C222, 'Team Per G'!$A$2:$G$31, 4, FALSE)</f>
        <v>#N/A</v>
      </c>
      <c r="AS222" s="9" t="e">
        <f>VLOOKUP($C222, Team_Batting___Dashboard[], 22, FALSE)/$AC222</f>
        <v>#N/A</v>
      </c>
      <c r="AT222" s="9" t="e">
        <f>VLOOKUP($C222, 'FanGraphs - Team WAR Projected'!$B$2:$E$31, 4, FALSE)/162</f>
        <v>#N/A</v>
      </c>
      <c r="AU222" s="9" t="e">
        <f>VLOOKUP($C222, FanGraphs_Standings[[Abbreviation]:[2024 Year to Date RS/G]], 6, FALSE)/$AC222</f>
        <v>#N/A</v>
      </c>
      <c r="AV222" s="9" t="e">
        <f>VLOOKUP($C222, FanGraphs_Standings[[Abbreviation]:[2024 Projected Full Season RDif]], 19, FALSE)/162</f>
        <v>#N/A</v>
      </c>
      <c r="AW222" s="9" t="e">
        <f>VLOOKUP($C222, FanGraphs_Standings[[Abbreviation]:[2024 Projected Full Season RDif]], 5, FALSE)</f>
        <v>#N/A</v>
      </c>
      <c r="AX222" s="9" t="e">
        <f>VLOOKUP($C222, FanGraphs_Standings[[Abbreviation]:[2024 Projected Full Season W%]], 18, FALSE)</f>
        <v>#N/A</v>
      </c>
      <c r="AY222" s="9" t="e">
        <f>VLOOKUP($C222, 'Home Field Adv'!$A$2:$K$31, 11, FALSE)</f>
        <v>#N/A</v>
      </c>
      <c r="BB222" s="5" t="str">
        <f t="shared" si="10"/>
        <v/>
      </c>
      <c r="BC222" s="5" t="str">
        <f t="shared" si="11"/>
        <v/>
      </c>
      <c r="BD222" s="5" t="str">
        <f t="shared" si="12"/>
        <v/>
      </c>
    </row>
    <row r="223" spans="6:56" x14ac:dyDescent="0.45">
      <c r="F223" s="9" t="e">
        <f>VLOOKUP($B223, FanGraphs_Standings[[Abbreviation]:[2024 Year to Date G]], 2, FALSE)</f>
        <v>#N/A</v>
      </c>
      <c r="G223" s="9" t="e">
        <f>IF(ISERR(VLOOKUP($D223, 'SP Per G'!$A$2:$D$1380, 3, FALSE)), L223, VLOOKUP($D223, 'SP Per G'!$A$2:$D$1380, 3, FALSE))</f>
        <v>#N/A</v>
      </c>
      <c r="H223" s="9" t="e">
        <f>VLOOKUP($D223, 'SP Per G'!$A$2:$D$1380, 4, FALSE)</f>
        <v>#N/A</v>
      </c>
      <c r="I223" s="9" t="e">
        <f>VLOOKUP($D223, Individual_Pitching___Dashboard[], 18, FALSE)</f>
        <v>#N/A</v>
      </c>
      <c r="J223" s="9" t="e">
        <f>VLOOKUP($D223, Individual_Pitching___Dashboard[], 20, FALSE)</f>
        <v>#N/A</v>
      </c>
      <c r="K223" s="9" t="e">
        <f>VLOOKUP($D223, Individual_Pitching___Advanced[], 21,FALSE)</f>
        <v>#N/A</v>
      </c>
      <c r="L223" s="9" t="e">
        <f>VLOOKUP($B223, 'Team Per G'!$A$2:$G$31, 7, FALSE)</f>
        <v>#N/A</v>
      </c>
      <c r="M223" s="9" t="e">
        <f>VLOOKUP($B223, 'FanGraphs - Team WAR Projected'!$B$2:$E$31, 3, FALSE)/162</f>
        <v>#N/A</v>
      </c>
      <c r="N223" s="9" t="e">
        <f>VLOOKUP($B223, Team_Pitching___Advanced[[Team]:[xFIP]], 19,FALSE)</f>
        <v>#N/A</v>
      </c>
      <c r="O223" s="9" t="e">
        <f>VLOOKUP($B223, Team_Pitching___Advanced[], 20, FALSE)</f>
        <v>#N/A</v>
      </c>
      <c r="P223" s="9" t="e">
        <f>VLOOKUP($B223, Team_Batting___Dashboard[[Team]:[wOBA]], 16, FALSE)</f>
        <v>#N/A</v>
      </c>
      <c r="Q223" s="9" t="e">
        <f>VLOOKUP($B223, Team_Batting___Advanced[[Team]:[OPS]], 9, FALSE)</f>
        <v>#N/A</v>
      </c>
      <c r="R223" s="9" t="e">
        <f>VLOOKUP($B223, Team_Batting___Advanced[], 19, FALSE)</f>
        <v>#N/A</v>
      </c>
      <c r="S223" s="9" t="e">
        <f>VLOOKUP($B223, 'Team Per G'!$A$2:$G$31, 3, FALSE)</f>
        <v>#N/A</v>
      </c>
      <c r="T223" s="9" t="e">
        <f>VLOOKUP($B223, 'Team Per G'!$A$2:$G$31, 5, FALSE)</f>
        <v>#N/A</v>
      </c>
      <c r="U223" s="9" t="e">
        <f>VLOOKUP($B223, 'Team Per G'!$A$2:$G$31, 4, FALSE)</f>
        <v>#N/A</v>
      </c>
      <c r="V223" s="9" t="e">
        <f>VLOOKUP($B223, Team_Batting___Dashboard[], 22, FALSE)/$F223</f>
        <v>#N/A</v>
      </c>
      <c r="W223" s="9" t="e">
        <f>VLOOKUP($B223, 'FanGraphs - Team WAR Projected'!$B$2:$E$31, 4, FALSE)/162</f>
        <v>#N/A</v>
      </c>
      <c r="X223" s="9" t="e">
        <f>VLOOKUP($B223, FanGraphs_Standings[[Abbreviation]:[2024 Year to Date RS/G]], 6, FALSE)/$F223</f>
        <v>#N/A</v>
      </c>
      <c r="Y223" s="9" t="e">
        <f>VLOOKUP($B223, FanGraphs_Standings[[Abbreviation]:[2024 Projected Full Season RDif]], 19, FALSE)/162</f>
        <v>#N/A</v>
      </c>
      <c r="Z223" s="9" t="e">
        <f>VLOOKUP($B223, FanGraphs_Standings[[Abbreviation]:[2024 Projected Full Season RDif]], 5, FALSE)</f>
        <v>#N/A</v>
      </c>
      <c r="AA223" s="9" t="e">
        <f>VLOOKUP($B223, FanGraphs_Standings[[Abbreviation]:[2024 Projected Full Season W%]], 18, FALSE)</f>
        <v>#N/A</v>
      </c>
      <c r="AB223" s="9" t="e">
        <f>VLOOKUP($B223, 'Home Field Adv'!$A$2:$I$31, 9, FALSE)</f>
        <v>#N/A</v>
      </c>
      <c r="AC223" s="9" t="e">
        <f>VLOOKUP($C223, FanGraphs_Standings[[Abbreviation]:[2024 Year to Date G]], 2, FALSE)</f>
        <v>#N/A</v>
      </c>
      <c r="AD223" s="9" t="e">
        <f>VLOOKUP($E223, 'SP Per G'!$A$2:$D$1380, 3, FALSE)</f>
        <v>#N/A</v>
      </c>
      <c r="AE223" s="9" t="e">
        <f>VLOOKUP($E223, 'SP Per G'!$A$2:$D$1380, 4, FALSE)</f>
        <v>#N/A</v>
      </c>
      <c r="AF223" s="9" t="e">
        <f>VLOOKUP($E223, Individual_Pitching___Dashboard[], 18, FALSE)</f>
        <v>#N/A</v>
      </c>
      <c r="AG223" s="9" t="e">
        <f>VLOOKUP($E223, Individual_Pitching___Dashboard[], 20, FALSE)</f>
        <v>#N/A</v>
      </c>
      <c r="AH223" s="9" t="e">
        <f>VLOOKUP($E223, Individual_Pitching___Advanced[], 21,FALSE)</f>
        <v>#N/A</v>
      </c>
      <c r="AI223" s="9" t="e">
        <f>VLOOKUP($C223, 'Team Per G'!$A$2:$G$31, 7, FALSE)</f>
        <v>#N/A</v>
      </c>
      <c r="AJ223" s="9" t="e">
        <f>VLOOKUP($C223, 'FanGraphs - Team WAR Projected'!$B$2:$E$31, 3, FALSE)/162</f>
        <v>#N/A</v>
      </c>
      <c r="AK223" s="9" t="e">
        <f>VLOOKUP($C223, Team_Pitching___Advanced[[Team]:[xFIP]], 19,FALSE)</f>
        <v>#N/A</v>
      </c>
      <c r="AL223" s="9" t="e">
        <f>VLOOKUP($C223, Team_Pitching___Advanced[], 20, FALSE)</f>
        <v>#N/A</v>
      </c>
      <c r="AM223" s="9" t="e">
        <f>VLOOKUP($C223, Team_Batting___Dashboard[[Team]:[wOBA]], 16, FALSE)</f>
        <v>#N/A</v>
      </c>
      <c r="AN223" s="9" t="e">
        <f>VLOOKUP($C223, Team_Batting___Advanced[[Team]:[OPS]], 9, FALSE)</f>
        <v>#N/A</v>
      </c>
      <c r="AO223" s="9" t="e">
        <f>VLOOKUP($C223, Team_Batting___Advanced[], 19, FALSE)</f>
        <v>#N/A</v>
      </c>
      <c r="AP223" s="9" t="e">
        <f>VLOOKUP($C223, 'Team Per G'!$A$2:$G$31, 3, FALSE)</f>
        <v>#N/A</v>
      </c>
      <c r="AQ223" s="9" t="e">
        <f>VLOOKUP($C223, 'Team Per G'!$A$2:$G$31, 5, FALSE)</f>
        <v>#N/A</v>
      </c>
      <c r="AR223" s="9" t="e">
        <f>VLOOKUP($C223, 'Team Per G'!$A$2:$G$31, 4, FALSE)</f>
        <v>#N/A</v>
      </c>
      <c r="AS223" s="9" t="e">
        <f>VLOOKUP($C223, Team_Batting___Dashboard[], 22, FALSE)/$AC223</f>
        <v>#N/A</v>
      </c>
      <c r="AT223" s="9" t="e">
        <f>VLOOKUP($C223, 'FanGraphs - Team WAR Projected'!$B$2:$E$31, 4, FALSE)/162</f>
        <v>#N/A</v>
      </c>
      <c r="AU223" s="9" t="e">
        <f>VLOOKUP($C223, FanGraphs_Standings[[Abbreviation]:[2024 Year to Date RS/G]], 6, FALSE)/$AC223</f>
        <v>#N/A</v>
      </c>
      <c r="AV223" s="9" t="e">
        <f>VLOOKUP($C223, FanGraphs_Standings[[Abbreviation]:[2024 Projected Full Season RDif]], 19, FALSE)/162</f>
        <v>#N/A</v>
      </c>
      <c r="AW223" s="9" t="e">
        <f>VLOOKUP($C223, FanGraphs_Standings[[Abbreviation]:[2024 Projected Full Season RDif]], 5, FALSE)</f>
        <v>#N/A</v>
      </c>
      <c r="AX223" s="9" t="e">
        <f>VLOOKUP($C223, FanGraphs_Standings[[Abbreviation]:[2024 Projected Full Season W%]], 18, FALSE)</f>
        <v>#N/A</v>
      </c>
      <c r="AY223" s="9" t="e">
        <f>VLOOKUP($C223, 'Home Field Adv'!$A$2:$K$31, 11, FALSE)</f>
        <v>#N/A</v>
      </c>
      <c r="BB223" s="5" t="str">
        <f t="shared" si="10"/>
        <v/>
      </c>
      <c r="BC223" s="5" t="str">
        <f t="shared" si="11"/>
        <v/>
      </c>
      <c r="BD223" s="5" t="str">
        <f t="shared" si="12"/>
        <v/>
      </c>
    </row>
    <row r="224" spans="6:56" x14ac:dyDescent="0.45">
      <c r="F224" s="9" t="e">
        <f>VLOOKUP($B224, FanGraphs_Standings[[Abbreviation]:[2024 Year to Date G]], 2, FALSE)</f>
        <v>#N/A</v>
      </c>
      <c r="G224" s="9" t="e">
        <f>IF(ISERR(VLOOKUP($D224, 'SP Per G'!$A$2:$D$1380, 3, FALSE)), L224, VLOOKUP($D224, 'SP Per G'!$A$2:$D$1380, 3, FALSE))</f>
        <v>#N/A</v>
      </c>
      <c r="H224" s="9" t="e">
        <f>VLOOKUP($D224, 'SP Per G'!$A$2:$D$1380, 4, FALSE)</f>
        <v>#N/A</v>
      </c>
      <c r="I224" s="9" t="e">
        <f>VLOOKUP($D224, Individual_Pitching___Dashboard[], 18, FALSE)</f>
        <v>#N/A</v>
      </c>
      <c r="J224" s="9" t="e">
        <f>VLOOKUP($D224, Individual_Pitching___Dashboard[], 20, FALSE)</f>
        <v>#N/A</v>
      </c>
      <c r="K224" s="9" t="e">
        <f>VLOOKUP($D224, Individual_Pitching___Advanced[], 21,FALSE)</f>
        <v>#N/A</v>
      </c>
      <c r="L224" s="9" t="e">
        <f>VLOOKUP($B224, 'Team Per G'!$A$2:$G$31, 7, FALSE)</f>
        <v>#N/A</v>
      </c>
      <c r="M224" s="9" t="e">
        <f>VLOOKUP($B224, 'FanGraphs - Team WAR Projected'!$B$2:$E$31, 3, FALSE)/162</f>
        <v>#N/A</v>
      </c>
      <c r="N224" s="9" t="e">
        <f>VLOOKUP($B224, Team_Pitching___Advanced[[Team]:[xFIP]], 19,FALSE)</f>
        <v>#N/A</v>
      </c>
      <c r="O224" s="9" t="e">
        <f>VLOOKUP($B224, Team_Pitching___Advanced[], 20, FALSE)</f>
        <v>#N/A</v>
      </c>
      <c r="P224" s="9" t="e">
        <f>VLOOKUP($B224, Team_Batting___Dashboard[[Team]:[wOBA]], 16, FALSE)</f>
        <v>#N/A</v>
      </c>
      <c r="Q224" s="9" t="e">
        <f>VLOOKUP($B224, Team_Batting___Advanced[[Team]:[OPS]], 9, FALSE)</f>
        <v>#N/A</v>
      </c>
      <c r="R224" s="9" t="e">
        <f>VLOOKUP($B224, Team_Batting___Advanced[], 19, FALSE)</f>
        <v>#N/A</v>
      </c>
      <c r="S224" s="9" t="e">
        <f>VLOOKUP($B224, 'Team Per G'!$A$2:$G$31, 3, FALSE)</f>
        <v>#N/A</v>
      </c>
      <c r="T224" s="9" t="e">
        <f>VLOOKUP($B224, 'Team Per G'!$A$2:$G$31, 5, FALSE)</f>
        <v>#N/A</v>
      </c>
      <c r="U224" s="9" t="e">
        <f>VLOOKUP($B224, 'Team Per G'!$A$2:$G$31, 4, FALSE)</f>
        <v>#N/A</v>
      </c>
      <c r="V224" s="9" t="e">
        <f>VLOOKUP($B224, Team_Batting___Dashboard[], 22, FALSE)/$F224</f>
        <v>#N/A</v>
      </c>
      <c r="W224" s="9" t="e">
        <f>VLOOKUP($B224, 'FanGraphs - Team WAR Projected'!$B$2:$E$31, 4, FALSE)/162</f>
        <v>#N/A</v>
      </c>
      <c r="X224" s="9" t="e">
        <f>VLOOKUP($B224, FanGraphs_Standings[[Abbreviation]:[2024 Year to Date RS/G]], 6, FALSE)/$F224</f>
        <v>#N/A</v>
      </c>
      <c r="Y224" s="9" t="e">
        <f>VLOOKUP($B224, FanGraphs_Standings[[Abbreviation]:[2024 Projected Full Season RDif]], 19, FALSE)/162</f>
        <v>#N/A</v>
      </c>
      <c r="Z224" s="9" t="e">
        <f>VLOOKUP($B224, FanGraphs_Standings[[Abbreviation]:[2024 Projected Full Season RDif]], 5, FALSE)</f>
        <v>#N/A</v>
      </c>
      <c r="AA224" s="9" t="e">
        <f>VLOOKUP($B224, FanGraphs_Standings[[Abbreviation]:[2024 Projected Full Season W%]], 18, FALSE)</f>
        <v>#N/A</v>
      </c>
      <c r="AB224" s="9" t="e">
        <f>VLOOKUP($B224, 'Home Field Adv'!$A$2:$I$31, 9, FALSE)</f>
        <v>#N/A</v>
      </c>
      <c r="AC224" s="9" t="e">
        <f>VLOOKUP($C224, FanGraphs_Standings[[Abbreviation]:[2024 Year to Date G]], 2, FALSE)</f>
        <v>#N/A</v>
      </c>
      <c r="AD224" s="9" t="e">
        <f>VLOOKUP($E224, 'SP Per G'!$A$2:$D$1380, 3, FALSE)</f>
        <v>#N/A</v>
      </c>
      <c r="AE224" s="9" t="e">
        <f>VLOOKUP($E224, 'SP Per G'!$A$2:$D$1380, 4, FALSE)</f>
        <v>#N/A</v>
      </c>
      <c r="AF224" s="9" t="e">
        <f>VLOOKUP($E224, Individual_Pitching___Dashboard[], 18, FALSE)</f>
        <v>#N/A</v>
      </c>
      <c r="AG224" s="9" t="e">
        <f>VLOOKUP($E224, Individual_Pitching___Dashboard[], 20, FALSE)</f>
        <v>#N/A</v>
      </c>
      <c r="AH224" s="9" t="e">
        <f>VLOOKUP($E224, Individual_Pitching___Advanced[], 21,FALSE)</f>
        <v>#N/A</v>
      </c>
      <c r="AI224" s="9" t="e">
        <f>VLOOKUP($C224, 'Team Per G'!$A$2:$G$31, 7, FALSE)</f>
        <v>#N/A</v>
      </c>
      <c r="AJ224" s="9" t="e">
        <f>VLOOKUP($C224, 'FanGraphs - Team WAR Projected'!$B$2:$E$31, 3, FALSE)/162</f>
        <v>#N/A</v>
      </c>
      <c r="AK224" s="9" t="e">
        <f>VLOOKUP($C224, Team_Pitching___Advanced[[Team]:[xFIP]], 19,FALSE)</f>
        <v>#N/A</v>
      </c>
      <c r="AL224" s="9" t="e">
        <f>VLOOKUP($C224, Team_Pitching___Advanced[], 20, FALSE)</f>
        <v>#N/A</v>
      </c>
      <c r="AM224" s="9" t="e">
        <f>VLOOKUP($C224, Team_Batting___Dashboard[[Team]:[wOBA]], 16, FALSE)</f>
        <v>#N/A</v>
      </c>
      <c r="AN224" s="9" t="e">
        <f>VLOOKUP($C224, Team_Batting___Advanced[[Team]:[OPS]], 9, FALSE)</f>
        <v>#N/A</v>
      </c>
      <c r="AO224" s="9" t="e">
        <f>VLOOKUP($C224, Team_Batting___Advanced[], 19, FALSE)</f>
        <v>#N/A</v>
      </c>
      <c r="AP224" s="9" t="e">
        <f>VLOOKUP($C224, 'Team Per G'!$A$2:$G$31, 3, FALSE)</f>
        <v>#N/A</v>
      </c>
      <c r="AQ224" s="9" t="e">
        <f>VLOOKUP($C224, 'Team Per G'!$A$2:$G$31, 5, FALSE)</f>
        <v>#N/A</v>
      </c>
      <c r="AR224" s="9" t="e">
        <f>VLOOKUP($C224, 'Team Per G'!$A$2:$G$31, 4, FALSE)</f>
        <v>#N/A</v>
      </c>
      <c r="AS224" s="9" t="e">
        <f>VLOOKUP($C224, Team_Batting___Dashboard[], 22, FALSE)/$AC224</f>
        <v>#N/A</v>
      </c>
      <c r="AT224" s="9" t="e">
        <f>VLOOKUP($C224, 'FanGraphs - Team WAR Projected'!$B$2:$E$31, 4, FALSE)/162</f>
        <v>#N/A</v>
      </c>
      <c r="AU224" s="9" t="e">
        <f>VLOOKUP($C224, FanGraphs_Standings[[Abbreviation]:[2024 Year to Date RS/G]], 6, FALSE)/$AC224</f>
        <v>#N/A</v>
      </c>
      <c r="AV224" s="9" t="e">
        <f>VLOOKUP($C224, FanGraphs_Standings[[Abbreviation]:[2024 Projected Full Season RDif]], 19, FALSE)/162</f>
        <v>#N/A</v>
      </c>
      <c r="AW224" s="9" t="e">
        <f>VLOOKUP($C224, FanGraphs_Standings[[Abbreviation]:[2024 Projected Full Season RDif]], 5, FALSE)</f>
        <v>#N/A</v>
      </c>
      <c r="AX224" s="9" t="e">
        <f>VLOOKUP($C224, FanGraphs_Standings[[Abbreviation]:[2024 Projected Full Season W%]], 18, FALSE)</f>
        <v>#N/A</v>
      </c>
      <c r="AY224" s="9" t="e">
        <f>VLOOKUP($C224, 'Home Field Adv'!$A$2:$K$31, 11, FALSE)</f>
        <v>#N/A</v>
      </c>
      <c r="BB224" s="5" t="str">
        <f t="shared" si="10"/>
        <v/>
      </c>
      <c r="BC224" s="5" t="str">
        <f t="shared" si="11"/>
        <v/>
      </c>
      <c r="BD224" s="5" t="str">
        <f t="shared" si="12"/>
        <v/>
      </c>
    </row>
    <row r="225" spans="6:56" x14ac:dyDescent="0.45">
      <c r="F225" s="9" t="e">
        <f>VLOOKUP($B225, FanGraphs_Standings[[Abbreviation]:[2024 Year to Date G]], 2, FALSE)</f>
        <v>#N/A</v>
      </c>
      <c r="G225" s="9" t="e">
        <f>IF(ISERR(VLOOKUP($D225, 'SP Per G'!$A$2:$D$1380, 3, FALSE)), L225, VLOOKUP($D225, 'SP Per G'!$A$2:$D$1380, 3, FALSE))</f>
        <v>#N/A</v>
      </c>
      <c r="H225" s="9" t="e">
        <f>VLOOKUP($D225, 'SP Per G'!$A$2:$D$1380, 4, FALSE)</f>
        <v>#N/A</v>
      </c>
      <c r="I225" s="9" t="e">
        <f>VLOOKUP($D225, Individual_Pitching___Dashboard[], 18, FALSE)</f>
        <v>#N/A</v>
      </c>
      <c r="J225" s="9" t="e">
        <f>VLOOKUP($D225, Individual_Pitching___Dashboard[], 20, FALSE)</f>
        <v>#N/A</v>
      </c>
      <c r="K225" s="9" t="e">
        <f>VLOOKUP($D225, Individual_Pitching___Advanced[], 21,FALSE)</f>
        <v>#N/A</v>
      </c>
      <c r="L225" s="9" t="e">
        <f>VLOOKUP($B225, 'Team Per G'!$A$2:$G$31, 7, FALSE)</f>
        <v>#N/A</v>
      </c>
      <c r="M225" s="9" t="e">
        <f>VLOOKUP($B225, 'FanGraphs - Team WAR Projected'!$B$2:$E$31, 3, FALSE)/162</f>
        <v>#N/A</v>
      </c>
      <c r="N225" s="9" t="e">
        <f>VLOOKUP($B225, Team_Pitching___Advanced[[Team]:[xFIP]], 19,FALSE)</f>
        <v>#N/A</v>
      </c>
      <c r="O225" s="9" t="e">
        <f>VLOOKUP($B225, Team_Pitching___Advanced[], 20, FALSE)</f>
        <v>#N/A</v>
      </c>
      <c r="P225" s="9" t="e">
        <f>VLOOKUP($B225, Team_Batting___Dashboard[[Team]:[wOBA]], 16, FALSE)</f>
        <v>#N/A</v>
      </c>
      <c r="Q225" s="9" t="e">
        <f>VLOOKUP($B225, Team_Batting___Advanced[[Team]:[OPS]], 9, FALSE)</f>
        <v>#N/A</v>
      </c>
      <c r="R225" s="9" t="e">
        <f>VLOOKUP($B225, Team_Batting___Advanced[], 19, FALSE)</f>
        <v>#N/A</v>
      </c>
      <c r="S225" s="9" t="e">
        <f>VLOOKUP($B225, 'Team Per G'!$A$2:$G$31, 3, FALSE)</f>
        <v>#N/A</v>
      </c>
      <c r="T225" s="9" t="e">
        <f>VLOOKUP($B225, 'Team Per G'!$A$2:$G$31, 5, FALSE)</f>
        <v>#N/A</v>
      </c>
      <c r="U225" s="9" t="e">
        <f>VLOOKUP($B225, 'Team Per G'!$A$2:$G$31, 4, FALSE)</f>
        <v>#N/A</v>
      </c>
      <c r="V225" s="9" t="e">
        <f>VLOOKUP($B225, Team_Batting___Dashboard[], 22, FALSE)/$F225</f>
        <v>#N/A</v>
      </c>
      <c r="W225" s="9" t="e">
        <f>VLOOKUP($B225, 'FanGraphs - Team WAR Projected'!$B$2:$E$31, 4, FALSE)/162</f>
        <v>#N/A</v>
      </c>
      <c r="X225" s="9" t="e">
        <f>VLOOKUP($B225, FanGraphs_Standings[[Abbreviation]:[2024 Year to Date RS/G]], 6, FALSE)/$F225</f>
        <v>#N/A</v>
      </c>
      <c r="Y225" s="9" t="e">
        <f>VLOOKUP($B225, FanGraphs_Standings[[Abbreviation]:[2024 Projected Full Season RDif]], 19, FALSE)/162</f>
        <v>#N/A</v>
      </c>
      <c r="Z225" s="9" t="e">
        <f>VLOOKUP($B225, FanGraphs_Standings[[Abbreviation]:[2024 Projected Full Season RDif]], 5, FALSE)</f>
        <v>#N/A</v>
      </c>
      <c r="AA225" s="9" t="e">
        <f>VLOOKUP($B225, FanGraphs_Standings[[Abbreviation]:[2024 Projected Full Season W%]], 18, FALSE)</f>
        <v>#N/A</v>
      </c>
      <c r="AB225" s="9" t="e">
        <f>VLOOKUP($B225, 'Home Field Adv'!$A$2:$I$31, 9, FALSE)</f>
        <v>#N/A</v>
      </c>
      <c r="AC225" s="9" t="e">
        <f>VLOOKUP($C225, FanGraphs_Standings[[Abbreviation]:[2024 Year to Date G]], 2, FALSE)</f>
        <v>#N/A</v>
      </c>
      <c r="AD225" s="9" t="e">
        <f>VLOOKUP($E225, 'SP Per G'!$A$2:$D$1380, 3, FALSE)</f>
        <v>#N/A</v>
      </c>
      <c r="AE225" s="9" t="e">
        <f>VLOOKUP($E225, 'SP Per G'!$A$2:$D$1380, 4, FALSE)</f>
        <v>#N/A</v>
      </c>
      <c r="AF225" s="9" t="e">
        <f>VLOOKUP($E225, Individual_Pitching___Dashboard[], 18, FALSE)</f>
        <v>#N/A</v>
      </c>
      <c r="AG225" s="9" t="e">
        <f>VLOOKUP($E225, Individual_Pitching___Dashboard[], 20, FALSE)</f>
        <v>#N/A</v>
      </c>
      <c r="AH225" s="9" t="e">
        <f>VLOOKUP($E225, Individual_Pitching___Advanced[], 21,FALSE)</f>
        <v>#N/A</v>
      </c>
      <c r="AI225" s="9" t="e">
        <f>VLOOKUP($C225, 'Team Per G'!$A$2:$G$31, 7, FALSE)</f>
        <v>#N/A</v>
      </c>
      <c r="AJ225" s="9" t="e">
        <f>VLOOKUP($C225, 'FanGraphs - Team WAR Projected'!$B$2:$E$31, 3, FALSE)/162</f>
        <v>#N/A</v>
      </c>
      <c r="AK225" s="9" t="e">
        <f>VLOOKUP($C225, Team_Pitching___Advanced[[Team]:[xFIP]], 19,FALSE)</f>
        <v>#N/A</v>
      </c>
      <c r="AL225" s="9" t="e">
        <f>VLOOKUP($C225, Team_Pitching___Advanced[], 20, FALSE)</f>
        <v>#N/A</v>
      </c>
      <c r="AM225" s="9" t="e">
        <f>VLOOKUP($C225, Team_Batting___Dashboard[[Team]:[wOBA]], 16, FALSE)</f>
        <v>#N/A</v>
      </c>
      <c r="AN225" s="9" t="e">
        <f>VLOOKUP($C225, Team_Batting___Advanced[[Team]:[OPS]], 9, FALSE)</f>
        <v>#N/A</v>
      </c>
      <c r="AO225" s="9" t="e">
        <f>VLOOKUP($C225, Team_Batting___Advanced[], 19, FALSE)</f>
        <v>#N/A</v>
      </c>
      <c r="AP225" s="9" t="e">
        <f>VLOOKUP($C225, 'Team Per G'!$A$2:$G$31, 3, FALSE)</f>
        <v>#N/A</v>
      </c>
      <c r="AQ225" s="9" t="e">
        <f>VLOOKUP($C225, 'Team Per G'!$A$2:$G$31, 5, FALSE)</f>
        <v>#N/A</v>
      </c>
      <c r="AR225" s="9" t="e">
        <f>VLOOKUP($C225, 'Team Per G'!$A$2:$G$31, 4, FALSE)</f>
        <v>#N/A</v>
      </c>
      <c r="AS225" s="9" t="e">
        <f>VLOOKUP($C225, Team_Batting___Dashboard[], 22, FALSE)/$AC225</f>
        <v>#N/A</v>
      </c>
      <c r="AT225" s="9" t="e">
        <f>VLOOKUP($C225, 'FanGraphs - Team WAR Projected'!$B$2:$E$31, 4, FALSE)/162</f>
        <v>#N/A</v>
      </c>
      <c r="AU225" s="9" t="e">
        <f>VLOOKUP($C225, FanGraphs_Standings[[Abbreviation]:[2024 Year to Date RS/G]], 6, FALSE)/$AC225</f>
        <v>#N/A</v>
      </c>
      <c r="AV225" s="9" t="e">
        <f>VLOOKUP($C225, FanGraphs_Standings[[Abbreviation]:[2024 Projected Full Season RDif]], 19, FALSE)/162</f>
        <v>#N/A</v>
      </c>
      <c r="AW225" s="9" t="e">
        <f>VLOOKUP($C225, FanGraphs_Standings[[Abbreviation]:[2024 Projected Full Season RDif]], 5, FALSE)</f>
        <v>#N/A</v>
      </c>
      <c r="AX225" s="9" t="e">
        <f>VLOOKUP($C225, FanGraphs_Standings[[Abbreviation]:[2024 Projected Full Season W%]], 18, FALSE)</f>
        <v>#N/A</v>
      </c>
      <c r="AY225" s="9" t="e">
        <f>VLOOKUP($C225, 'Home Field Adv'!$A$2:$K$31, 11, FALSE)</f>
        <v>#N/A</v>
      </c>
      <c r="BB225" s="5" t="str">
        <f t="shared" si="10"/>
        <v/>
      </c>
      <c r="BC225" s="5" t="str">
        <f t="shared" si="11"/>
        <v/>
      </c>
      <c r="BD225" s="5" t="str">
        <f t="shared" si="12"/>
        <v/>
      </c>
    </row>
    <row r="226" spans="6:56" x14ac:dyDescent="0.45">
      <c r="F226" s="9" t="e">
        <f>VLOOKUP($B226, FanGraphs_Standings[[Abbreviation]:[2024 Year to Date G]], 2, FALSE)</f>
        <v>#N/A</v>
      </c>
      <c r="G226" s="9" t="e">
        <f>IF(ISERR(VLOOKUP($D226, 'SP Per G'!$A$2:$D$1380, 3, FALSE)), L226, VLOOKUP($D226, 'SP Per G'!$A$2:$D$1380, 3, FALSE))</f>
        <v>#N/A</v>
      </c>
      <c r="H226" s="9" t="e">
        <f>VLOOKUP($D226, 'SP Per G'!$A$2:$D$1380, 4, FALSE)</f>
        <v>#N/A</v>
      </c>
      <c r="I226" s="9" t="e">
        <f>VLOOKUP($D226, Individual_Pitching___Dashboard[], 18, FALSE)</f>
        <v>#N/A</v>
      </c>
      <c r="J226" s="9" t="e">
        <f>VLOOKUP($D226, Individual_Pitching___Dashboard[], 20, FALSE)</f>
        <v>#N/A</v>
      </c>
      <c r="K226" s="9" t="e">
        <f>VLOOKUP($D226, Individual_Pitching___Advanced[], 21,FALSE)</f>
        <v>#N/A</v>
      </c>
      <c r="L226" s="9" t="e">
        <f>VLOOKUP($B226, 'Team Per G'!$A$2:$G$31, 7, FALSE)</f>
        <v>#N/A</v>
      </c>
      <c r="M226" s="9" t="e">
        <f>VLOOKUP($B226, 'FanGraphs - Team WAR Projected'!$B$2:$E$31, 3, FALSE)/162</f>
        <v>#N/A</v>
      </c>
      <c r="N226" s="9" t="e">
        <f>VLOOKUP($B226, Team_Pitching___Advanced[[Team]:[xFIP]], 19,FALSE)</f>
        <v>#N/A</v>
      </c>
      <c r="O226" s="9" t="e">
        <f>VLOOKUP($B226, Team_Pitching___Advanced[], 20, FALSE)</f>
        <v>#N/A</v>
      </c>
      <c r="P226" s="9" t="e">
        <f>VLOOKUP($B226, Team_Batting___Dashboard[[Team]:[wOBA]], 16, FALSE)</f>
        <v>#N/A</v>
      </c>
      <c r="Q226" s="9" t="e">
        <f>VLOOKUP($B226, Team_Batting___Advanced[[Team]:[OPS]], 9, FALSE)</f>
        <v>#N/A</v>
      </c>
      <c r="R226" s="9" t="e">
        <f>VLOOKUP($B226, Team_Batting___Advanced[], 19, FALSE)</f>
        <v>#N/A</v>
      </c>
      <c r="S226" s="9" t="e">
        <f>VLOOKUP($B226, 'Team Per G'!$A$2:$G$31, 3, FALSE)</f>
        <v>#N/A</v>
      </c>
      <c r="T226" s="9" t="e">
        <f>VLOOKUP($B226, 'Team Per G'!$A$2:$G$31, 5, FALSE)</f>
        <v>#N/A</v>
      </c>
      <c r="U226" s="9" t="e">
        <f>VLOOKUP($B226, 'Team Per G'!$A$2:$G$31, 4, FALSE)</f>
        <v>#N/A</v>
      </c>
      <c r="V226" s="9" t="e">
        <f>VLOOKUP($B226, Team_Batting___Dashboard[], 22, FALSE)/$F226</f>
        <v>#N/A</v>
      </c>
      <c r="W226" s="9" t="e">
        <f>VLOOKUP($B226, 'FanGraphs - Team WAR Projected'!$B$2:$E$31, 4, FALSE)/162</f>
        <v>#N/A</v>
      </c>
      <c r="X226" s="9" t="e">
        <f>VLOOKUP($B226, FanGraphs_Standings[[Abbreviation]:[2024 Year to Date RS/G]], 6, FALSE)/$F226</f>
        <v>#N/A</v>
      </c>
      <c r="Y226" s="9" t="e">
        <f>VLOOKUP($B226, FanGraphs_Standings[[Abbreviation]:[2024 Projected Full Season RDif]], 19, FALSE)/162</f>
        <v>#N/A</v>
      </c>
      <c r="Z226" s="9" t="e">
        <f>VLOOKUP($B226, FanGraphs_Standings[[Abbreviation]:[2024 Projected Full Season RDif]], 5, FALSE)</f>
        <v>#N/A</v>
      </c>
      <c r="AA226" s="9" t="e">
        <f>VLOOKUP($B226, FanGraphs_Standings[[Abbreviation]:[2024 Projected Full Season W%]], 18, FALSE)</f>
        <v>#N/A</v>
      </c>
      <c r="AB226" s="9" t="e">
        <f>VLOOKUP($B226, 'Home Field Adv'!$A$2:$I$31, 9, FALSE)</f>
        <v>#N/A</v>
      </c>
      <c r="AC226" s="9" t="e">
        <f>VLOOKUP($C226, FanGraphs_Standings[[Abbreviation]:[2024 Year to Date G]], 2, FALSE)</f>
        <v>#N/A</v>
      </c>
      <c r="AD226" s="9" t="e">
        <f>VLOOKUP($E226, 'SP Per G'!$A$2:$D$1380, 3, FALSE)</f>
        <v>#N/A</v>
      </c>
      <c r="AE226" s="9" t="e">
        <f>VLOOKUP($E226, 'SP Per G'!$A$2:$D$1380, 4, FALSE)</f>
        <v>#N/A</v>
      </c>
      <c r="AF226" s="9" t="e">
        <f>VLOOKUP($E226, Individual_Pitching___Dashboard[], 18, FALSE)</f>
        <v>#N/A</v>
      </c>
      <c r="AG226" s="9" t="e">
        <f>VLOOKUP($E226, Individual_Pitching___Dashboard[], 20, FALSE)</f>
        <v>#N/A</v>
      </c>
      <c r="AH226" s="9" t="e">
        <f>VLOOKUP($E226, Individual_Pitching___Advanced[], 21,FALSE)</f>
        <v>#N/A</v>
      </c>
      <c r="AI226" s="9" t="e">
        <f>VLOOKUP($C226, 'Team Per G'!$A$2:$G$31, 7, FALSE)</f>
        <v>#N/A</v>
      </c>
      <c r="AJ226" s="9" t="e">
        <f>VLOOKUP($C226, 'FanGraphs - Team WAR Projected'!$B$2:$E$31, 3, FALSE)/162</f>
        <v>#N/A</v>
      </c>
      <c r="AK226" s="9" t="e">
        <f>VLOOKUP($C226, Team_Pitching___Advanced[[Team]:[xFIP]], 19,FALSE)</f>
        <v>#N/A</v>
      </c>
      <c r="AL226" s="9" t="e">
        <f>VLOOKUP($C226, Team_Pitching___Advanced[], 20, FALSE)</f>
        <v>#N/A</v>
      </c>
      <c r="AM226" s="9" t="e">
        <f>VLOOKUP($C226, Team_Batting___Dashboard[[Team]:[wOBA]], 16, FALSE)</f>
        <v>#N/A</v>
      </c>
      <c r="AN226" s="9" t="e">
        <f>VLOOKUP($C226, Team_Batting___Advanced[[Team]:[OPS]], 9, FALSE)</f>
        <v>#N/A</v>
      </c>
      <c r="AO226" s="9" t="e">
        <f>VLOOKUP($C226, Team_Batting___Advanced[], 19, FALSE)</f>
        <v>#N/A</v>
      </c>
      <c r="AP226" s="9" t="e">
        <f>VLOOKUP($C226, 'Team Per G'!$A$2:$G$31, 3, FALSE)</f>
        <v>#N/A</v>
      </c>
      <c r="AQ226" s="9" t="e">
        <f>VLOOKUP($C226, 'Team Per G'!$A$2:$G$31, 5, FALSE)</f>
        <v>#N/A</v>
      </c>
      <c r="AR226" s="9" t="e">
        <f>VLOOKUP($C226, 'Team Per G'!$A$2:$G$31, 4, FALSE)</f>
        <v>#N/A</v>
      </c>
      <c r="AS226" s="9" t="e">
        <f>VLOOKUP($C226, Team_Batting___Dashboard[], 22, FALSE)/$AC226</f>
        <v>#N/A</v>
      </c>
      <c r="AT226" s="9" t="e">
        <f>VLOOKUP($C226, 'FanGraphs - Team WAR Projected'!$B$2:$E$31, 4, FALSE)/162</f>
        <v>#N/A</v>
      </c>
      <c r="AU226" s="9" t="e">
        <f>VLOOKUP($C226, FanGraphs_Standings[[Abbreviation]:[2024 Year to Date RS/G]], 6, FALSE)/$AC226</f>
        <v>#N/A</v>
      </c>
      <c r="AV226" s="9" t="e">
        <f>VLOOKUP($C226, FanGraphs_Standings[[Abbreviation]:[2024 Projected Full Season RDif]], 19, FALSE)/162</f>
        <v>#N/A</v>
      </c>
      <c r="AW226" s="9" t="e">
        <f>VLOOKUP($C226, FanGraphs_Standings[[Abbreviation]:[2024 Projected Full Season RDif]], 5, FALSE)</f>
        <v>#N/A</v>
      </c>
      <c r="AX226" s="9" t="e">
        <f>VLOOKUP($C226, FanGraphs_Standings[[Abbreviation]:[2024 Projected Full Season W%]], 18, FALSE)</f>
        <v>#N/A</v>
      </c>
      <c r="AY226" s="9" t="e">
        <f>VLOOKUP($C226, 'Home Field Adv'!$A$2:$K$31, 11, FALSE)</f>
        <v>#N/A</v>
      </c>
      <c r="BB226" s="5" t="str">
        <f t="shared" si="10"/>
        <v/>
      </c>
      <c r="BC226" s="5" t="str">
        <f t="shared" si="11"/>
        <v/>
      </c>
      <c r="BD226" s="5" t="str">
        <f t="shared" si="12"/>
        <v/>
      </c>
    </row>
    <row r="227" spans="6:56" x14ac:dyDescent="0.45">
      <c r="F227" s="9" t="e">
        <f>VLOOKUP($B227, FanGraphs_Standings[[Abbreviation]:[2024 Year to Date G]], 2, FALSE)</f>
        <v>#N/A</v>
      </c>
      <c r="G227" s="9" t="e">
        <f>IF(ISERR(VLOOKUP($D227, 'SP Per G'!$A$2:$D$1380, 3, FALSE)), L227, VLOOKUP($D227, 'SP Per G'!$A$2:$D$1380, 3, FALSE))</f>
        <v>#N/A</v>
      </c>
      <c r="H227" s="9" t="e">
        <f>VLOOKUP($D227, 'SP Per G'!$A$2:$D$1380, 4, FALSE)</f>
        <v>#N/A</v>
      </c>
      <c r="I227" s="9" t="e">
        <f>VLOOKUP($D227, Individual_Pitching___Dashboard[], 18, FALSE)</f>
        <v>#N/A</v>
      </c>
      <c r="J227" s="9" t="e">
        <f>VLOOKUP($D227, Individual_Pitching___Dashboard[], 20, FALSE)</f>
        <v>#N/A</v>
      </c>
      <c r="K227" s="9" t="e">
        <f>VLOOKUP($D227, Individual_Pitching___Advanced[], 21,FALSE)</f>
        <v>#N/A</v>
      </c>
      <c r="L227" s="9" t="e">
        <f>VLOOKUP($B227, 'Team Per G'!$A$2:$G$31, 7, FALSE)</f>
        <v>#N/A</v>
      </c>
      <c r="M227" s="9" t="e">
        <f>VLOOKUP($B227, 'FanGraphs - Team WAR Projected'!$B$2:$E$31, 3, FALSE)/162</f>
        <v>#N/A</v>
      </c>
      <c r="N227" s="9" t="e">
        <f>VLOOKUP($B227, Team_Pitching___Advanced[[Team]:[xFIP]], 19,FALSE)</f>
        <v>#N/A</v>
      </c>
      <c r="O227" s="9" t="e">
        <f>VLOOKUP($B227, Team_Pitching___Advanced[], 20, FALSE)</f>
        <v>#N/A</v>
      </c>
      <c r="P227" s="9" t="e">
        <f>VLOOKUP($B227, Team_Batting___Dashboard[[Team]:[wOBA]], 16, FALSE)</f>
        <v>#N/A</v>
      </c>
      <c r="Q227" s="9" t="e">
        <f>VLOOKUP($B227, Team_Batting___Advanced[[Team]:[OPS]], 9, FALSE)</f>
        <v>#N/A</v>
      </c>
      <c r="R227" s="9" t="e">
        <f>VLOOKUP($B227, Team_Batting___Advanced[], 19, FALSE)</f>
        <v>#N/A</v>
      </c>
      <c r="S227" s="9" t="e">
        <f>VLOOKUP($B227, 'Team Per G'!$A$2:$G$31, 3, FALSE)</f>
        <v>#N/A</v>
      </c>
      <c r="T227" s="9" t="e">
        <f>VLOOKUP($B227, 'Team Per G'!$A$2:$G$31, 5, FALSE)</f>
        <v>#N/A</v>
      </c>
      <c r="U227" s="9" t="e">
        <f>VLOOKUP($B227, 'Team Per G'!$A$2:$G$31, 4, FALSE)</f>
        <v>#N/A</v>
      </c>
      <c r="V227" s="9" t="e">
        <f>VLOOKUP($B227, Team_Batting___Dashboard[], 22, FALSE)/$F227</f>
        <v>#N/A</v>
      </c>
      <c r="W227" s="9" t="e">
        <f>VLOOKUP($B227, 'FanGraphs - Team WAR Projected'!$B$2:$E$31, 4, FALSE)/162</f>
        <v>#N/A</v>
      </c>
      <c r="X227" s="9" t="e">
        <f>VLOOKUP($B227, FanGraphs_Standings[[Abbreviation]:[2024 Year to Date RS/G]], 6, FALSE)/$F227</f>
        <v>#N/A</v>
      </c>
      <c r="Y227" s="9" t="e">
        <f>VLOOKUP($B227, FanGraphs_Standings[[Abbreviation]:[2024 Projected Full Season RDif]], 19, FALSE)/162</f>
        <v>#N/A</v>
      </c>
      <c r="Z227" s="9" t="e">
        <f>VLOOKUP($B227, FanGraphs_Standings[[Abbreviation]:[2024 Projected Full Season RDif]], 5, FALSE)</f>
        <v>#N/A</v>
      </c>
      <c r="AA227" s="9" t="e">
        <f>VLOOKUP($B227, FanGraphs_Standings[[Abbreviation]:[2024 Projected Full Season W%]], 18, FALSE)</f>
        <v>#N/A</v>
      </c>
      <c r="AB227" s="9" t="e">
        <f>VLOOKUP($B227, 'Home Field Adv'!$A$2:$I$31, 9, FALSE)</f>
        <v>#N/A</v>
      </c>
      <c r="AC227" s="9" t="e">
        <f>VLOOKUP($C227, FanGraphs_Standings[[Abbreviation]:[2024 Year to Date G]], 2, FALSE)</f>
        <v>#N/A</v>
      </c>
      <c r="AD227" s="9" t="e">
        <f>VLOOKUP($E227, 'SP Per G'!$A$2:$D$1380, 3, FALSE)</f>
        <v>#N/A</v>
      </c>
      <c r="AE227" s="9" t="e">
        <f>VLOOKUP($E227, 'SP Per G'!$A$2:$D$1380, 4, FALSE)</f>
        <v>#N/A</v>
      </c>
      <c r="AF227" s="9" t="e">
        <f>VLOOKUP($E227, Individual_Pitching___Dashboard[], 18, FALSE)</f>
        <v>#N/A</v>
      </c>
      <c r="AG227" s="9" t="e">
        <f>VLOOKUP($E227, Individual_Pitching___Dashboard[], 20, FALSE)</f>
        <v>#N/A</v>
      </c>
      <c r="AH227" s="9" t="e">
        <f>VLOOKUP($E227, Individual_Pitching___Advanced[], 21,FALSE)</f>
        <v>#N/A</v>
      </c>
      <c r="AI227" s="9" t="e">
        <f>VLOOKUP($C227, 'Team Per G'!$A$2:$G$31, 7, FALSE)</f>
        <v>#N/A</v>
      </c>
      <c r="AJ227" s="9" t="e">
        <f>VLOOKUP($C227, 'FanGraphs - Team WAR Projected'!$B$2:$E$31, 3, FALSE)/162</f>
        <v>#N/A</v>
      </c>
      <c r="AK227" s="9" t="e">
        <f>VLOOKUP($C227, Team_Pitching___Advanced[[Team]:[xFIP]], 19,FALSE)</f>
        <v>#N/A</v>
      </c>
      <c r="AL227" s="9" t="e">
        <f>VLOOKUP($C227, Team_Pitching___Advanced[], 20, FALSE)</f>
        <v>#N/A</v>
      </c>
      <c r="AM227" s="9" t="e">
        <f>VLOOKUP($C227, Team_Batting___Dashboard[[Team]:[wOBA]], 16, FALSE)</f>
        <v>#N/A</v>
      </c>
      <c r="AN227" s="9" t="e">
        <f>VLOOKUP($C227, Team_Batting___Advanced[[Team]:[OPS]], 9, FALSE)</f>
        <v>#N/A</v>
      </c>
      <c r="AO227" s="9" t="e">
        <f>VLOOKUP($C227, Team_Batting___Advanced[], 19, FALSE)</f>
        <v>#N/A</v>
      </c>
      <c r="AP227" s="9" t="e">
        <f>VLOOKUP($C227, 'Team Per G'!$A$2:$G$31, 3, FALSE)</f>
        <v>#N/A</v>
      </c>
      <c r="AQ227" s="9" t="e">
        <f>VLOOKUP($C227, 'Team Per G'!$A$2:$G$31, 5, FALSE)</f>
        <v>#N/A</v>
      </c>
      <c r="AR227" s="9" t="e">
        <f>VLOOKUP($C227, 'Team Per G'!$A$2:$G$31, 4, FALSE)</f>
        <v>#N/A</v>
      </c>
      <c r="AS227" s="9" t="e">
        <f>VLOOKUP($C227, Team_Batting___Dashboard[], 22, FALSE)/$AC227</f>
        <v>#N/A</v>
      </c>
      <c r="AT227" s="9" t="e">
        <f>VLOOKUP($C227, 'FanGraphs - Team WAR Projected'!$B$2:$E$31, 4, FALSE)/162</f>
        <v>#N/A</v>
      </c>
      <c r="AU227" s="9" t="e">
        <f>VLOOKUP($C227, FanGraphs_Standings[[Abbreviation]:[2024 Year to Date RS/G]], 6, FALSE)/$AC227</f>
        <v>#N/A</v>
      </c>
      <c r="AV227" s="9" t="e">
        <f>VLOOKUP($C227, FanGraphs_Standings[[Abbreviation]:[2024 Projected Full Season RDif]], 19, FALSE)/162</f>
        <v>#N/A</v>
      </c>
      <c r="AW227" s="9" t="e">
        <f>VLOOKUP($C227, FanGraphs_Standings[[Abbreviation]:[2024 Projected Full Season RDif]], 5, FALSE)</f>
        <v>#N/A</v>
      </c>
      <c r="AX227" s="9" t="e">
        <f>VLOOKUP($C227, FanGraphs_Standings[[Abbreviation]:[2024 Projected Full Season W%]], 18, FALSE)</f>
        <v>#N/A</v>
      </c>
      <c r="AY227" s="9" t="e">
        <f>VLOOKUP($C227, 'Home Field Adv'!$A$2:$K$31, 11, FALSE)</f>
        <v>#N/A</v>
      </c>
      <c r="BB227" s="5" t="str">
        <f t="shared" si="10"/>
        <v/>
      </c>
      <c r="BC227" s="5" t="str">
        <f t="shared" si="11"/>
        <v/>
      </c>
      <c r="BD227" s="5" t="str">
        <f t="shared" si="12"/>
        <v/>
      </c>
    </row>
    <row r="228" spans="6:56" x14ac:dyDescent="0.45">
      <c r="F228" s="9" t="e">
        <f>VLOOKUP($B228, FanGraphs_Standings[[Abbreviation]:[2024 Year to Date G]], 2, FALSE)</f>
        <v>#N/A</v>
      </c>
      <c r="G228" s="9" t="e">
        <f>IF(ISERR(VLOOKUP($D228, 'SP Per G'!$A$2:$D$1380, 3, FALSE)), L228, VLOOKUP($D228, 'SP Per G'!$A$2:$D$1380, 3, FALSE))</f>
        <v>#N/A</v>
      </c>
      <c r="H228" s="9" t="e">
        <f>VLOOKUP($D228, 'SP Per G'!$A$2:$D$1380, 4, FALSE)</f>
        <v>#N/A</v>
      </c>
      <c r="I228" s="9" t="e">
        <f>VLOOKUP($D228, Individual_Pitching___Dashboard[], 18, FALSE)</f>
        <v>#N/A</v>
      </c>
      <c r="J228" s="9" t="e">
        <f>VLOOKUP($D228, Individual_Pitching___Dashboard[], 20, FALSE)</f>
        <v>#N/A</v>
      </c>
      <c r="K228" s="9" t="e">
        <f>VLOOKUP($D228, Individual_Pitching___Advanced[], 21,FALSE)</f>
        <v>#N/A</v>
      </c>
      <c r="L228" s="9" t="e">
        <f>VLOOKUP($B228, 'Team Per G'!$A$2:$G$31, 7, FALSE)</f>
        <v>#N/A</v>
      </c>
      <c r="M228" s="9" t="e">
        <f>VLOOKUP($B228, 'FanGraphs - Team WAR Projected'!$B$2:$E$31, 3, FALSE)/162</f>
        <v>#N/A</v>
      </c>
      <c r="N228" s="9" t="e">
        <f>VLOOKUP($B228, Team_Pitching___Advanced[[Team]:[xFIP]], 19,FALSE)</f>
        <v>#N/A</v>
      </c>
      <c r="O228" s="9" t="e">
        <f>VLOOKUP($B228, Team_Pitching___Advanced[], 20, FALSE)</f>
        <v>#N/A</v>
      </c>
      <c r="P228" s="9" t="e">
        <f>VLOOKUP($B228, Team_Batting___Dashboard[[Team]:[wOBA]], 16, FALSE)</f>
        <v>#N/A</v>
      </c>
      <c r="Q228" s="9" t="e">
        <f>VLOOKUP($B228, Team_Batting___Advanced[[Team]:[OPS]], 9, FALSE)</f>
        <v>#N/A</v>
      </c>
      <c r="R228" s="9" t="e">
        <f>VLOOKUP($B228, Team_Batting___Advanced[], 19, FALSE)</f>
        <v>#N/A</v>
      </c>
      <c r="S228" s="9" t="e">
        <f>VLOOKUP($B228, 'Team Per G'!$A$2:$G$31, 3, FALSE)</f>
        <v>#N/A</v>
      </c>
      <c r="T228" s="9" t="e">
        <f>VLOOKUP($B228, 'Team Per G'!$A$2:$G$31, 5, FALSE)</f>
        <v>#N/A</v>
      </c>
      <c r="U228" s="9" t="e">
        <f>VLOOKUP($B228, 'Team Per G'!$A$2:$G$31, 4, FALSE)</f>
        <v>#N/A</v>
      </c>
      <c r="V228" s="9" t="e">
        <f>VLOOKUP($B228, Team_Batting___Dashboard[], 22, FALSE)/$F228</f>
        <v>#N/A</v>
      </c>
      <c r="W228" s="9" t="e">
        <f>VLOOKUP($B228, 'FanGraphs - Team WAR Projected'!$B$2:$E$31, 4, FALSE)/162</f>
        <v>#N/A</v>
      </c>
      <c r="X228" s="9" t="e">
        <f>VLOOKUP($B228, FanGraphs_Standings[[Abbreviation]:[2024 Year to Date RS/G]], 6, FALSE)/$F228</f>
        <v>#N/A</v>
      </c>
      <c r="Y228" s="9" t="e">
        <f>VLOOKUP($B228, FanGraphs_Standings[[Abbreviation]:[2024 Projected Full Season RDif]], 19, FALSE)/162</f>
        <v>#N/A</v>
      </c>
      <c r="Z228" s="9" t="e">
        <f>VLOOKUP($B228, FanGraphs_Standings[[Abbreviation]:[2024 Projected Full Season RDif]], 5, FALSE)</f>
        <v>#N/A</v>
      </c>
      <c r="AA228" s="9" t="e">
        <f>VLOOKUP($B228, FanGraphs_Standings[[Abbreviation]:[2024 Projected Full Season W%]], 18, FALSE)</f>
        <v>#N/A</v>
      </c>
      <c r="AB228" s="9" t="e">
        <f>VLOOKUP($B228, 'Home Field Adv'!$A$2:$I$31, 9, FALSE)</f>
        <v>#N/A</v>
      </c>
      <c r="AC228" s="9" t="e">
        <f>VLOOKUP($C228, FanGraphs_Standings[[Abbreviation]:[2024 Year to Date G]], 2, FALSE)</f>
        <v>#N/A</v>
      </c>
      <c r="AD228" s="9" t="e">
        <f>VLOOKUP($E228, 'SP Per G'!$A$2:$D$1380, 3, FALSE)</f>
        <v>#N/A</v>
      </c>
      <c r="AE228" s="9" t="e">
        <f>VLOOKUP($E228, 'SP Per G'!$A$2:$D$1380, 4, FALSE)</f>
        <v>#N/A</v>
      </c>
      <c r="AF228" s="9" t="e">
        <f>VLOOKUP($E228, Individual_Pitching___Dashboard[], 18, FALSE)</f>
        <v>#N/A</v>
      </c>
      <c r="AG228" s="9" t="e">
        <f>VLOOKUP($E228, Individual_Pitching___Dashboard[], 20, FALSE)</f>
        <v>#N/A</v>
      </c>
      <c r="AH228" s="9" t="e">
        <f>VLOOKUP($E228, Individual_Pitching___Advanced[], 21,FALSE)</f>
        <v>#N/A</v>
      </c>
      <c r="AI228" s="9" t="e">
        <f>VLOOKUP($C228, 'Team Per G'!$A$2:$G$31, 7, FALSE)</f>
        <v>#N/A</v>
      </c>
      <c r="AJ228" s="9" t="e">
        <f>VLOOKUP($C228, 'FanGraphs - Team WAR Projected'!$B$2:$E$31, 3, FALSE)/162</f>
        <v>#N/A</v>
      </c>
      <c r="AK228" s="9" t="e">
        <f>VLOOKUP($C228, Team_Pitching___Advanced[[Team]:[xFIP]], 19,FALSE)</f>
        <v>#N/A</v>
      </c>
      <c r="AL228" s="9" t="e">
        <f>VLOOKUP($C228, Team_Pitching___Advanced[], 20, FALSE)</f>
        <v>#N/A</v>
      </c>
      <c r="AM228" s="9" t="e">
        <f>VLOOKUP($C228, Team_Batting___Dashboard[[Team]:[wOBA]], 16, FALSE)</f>
        <v>#N/A</v>
      </c>
      <c r="AN228" s="9" t="e">
        <f>VLOOKUP($C228, Team_Batting___Advanced[[Team]:[OPS]], 9, FALSE)</f>
        <v>#N/A</v>
      </c>
      <c r="AO228" s="9" t="e">
        <f>VLOOKUP($C228, Team_Batting___Advanced[], 19, FALSE)</f>
        <v>#N/A</v>
      </c>
      <c r="AP228" s="9" t="e">
        <f>VLOOKUP($C228, 'Team Per G'!$A$2:$G$31, 3, FALSE)</f>
        <v>#N/A</v>
      </c>
      <c r="AQ228" s="9" t="e">
        <f>VLOOKUP($C228, 'Team Per G'!$A$2:$G$31, 5, FALSE)</f>
        <v>#N/A</v>
      </c>
      <c r="AR228" s="9" t="e">
        <f>VLOOKUP($C228, 'Team Per G'!$A$2:$G$31, 4, FALSE)</f>
        <v>#N/A</v>
      </c>
      <c r="AS228" s="9" t="e">
        <f>VLOOKUP($C228, Team_Batting___Dashboard[], 22, FALSE)/$AC228</f>
        <v>#N/A</v>
      </c>
      <c r="AT228" s="9" t="e">
        <f>VLOOKUP($C228, 'FanGraphs - Team WAR Projected'!$B$2:$E$31, 4, FALSE)/162</f>
        <v>#N/A</v>
      </c>
      <c r="AU228" s="9" t="e">
        <f>VLOOKUP($C228, FanGraphs_Standings[[Abbreviation]:[2024 Year to Date RS/G]], 6, FALSE)/$AC228</f>
        <v>#N/A</v>
      </c>
      <c r="AV228" s="9" t="e">
        <f>VLOOKUP($C228, FanGraphs_Standings[[Abbreviation]:[2024 Projected Full Season RDif]], 19, FALSE)/162</f>
        <v>#N/A</v>
      </c>
      <c r="AW228" s="9" t="e">
        <f>VLOOKUP($C228, FanGraphs_Standings[[Abbreviation]:[2024 Projected Full Season RDif]], 5, FALSE)</f>
        <v>#N/A</v>
      </c>
      <c r="AX228" s="9" t="e">
        <f>VLOOKUP($C228, FanGraphs_Standings[[Abbreviation]:[2024 Projected Full Season W%]], 18, FALSE)</f>
        <v>#N/A</v>
      </c>
      <c r="AY228" s="9" t="e">
        <f>VLOOKUP($C228, 'Home Field Adv'!$A$2:$K$31, 11, FALSE)</f>
        <v>#N/A</v>
      </c>
      <c r="BB228" s="5" t="str">
        <f t="shared" si="10"/>
        <v/>
      </c>
      <c r="BC228" s="5" t="str">
        <f t="shared" si="11"/>
        <v/>
      </c>
      <c r="BD228" s="5" t="str">
        <f t="shared" si="12"/>
        <v/>
      </c>
    </row>
    <row r="229" spans="6:56" x14ac:dyDescent="0.45">
      <c r="F229" s="9" t="e">
        <f>VLOOKUP($B229, FanGraphs_Standings[[Abbreviation]:[2024 Year to Date G]], 2, FALSE)</f>
        <v>#N/A</v>
      </c>
      <c r="G229" s="9" t="e">
        <f>IF(ISERR(VLOOKUP($D229, 'SP Per G'!$A$2:$D$1380, 3, FALSE)), L229, VLOOKUP($D229, 'SP Per G'!$A$2:$D$1380, 3, FALSE))</f>
        <v>#N/A</v>
      </c>
      <c r="H229" s="9" t="e">
        <f>VLOOKUP($D229, 'SP Per G'!$A$2:$D$1380, 4, FALSE)</f>
        <v>#N/A</v>
      </c>
      <c r="I229" s="9" t="e">
        <f>VLOOKUP($D229, Individual_Pitching___Dashboard[], 18, FALSE)</f>
        <v>#N/A</v>
      </c>
      <c r="J229" s="9" t="e">
        <f>VLOOKUP($D229, Individual_Pitching___Dashboard[], 20, FALSE)</f>
        <v>#N/A</v>
      </c>
      <c r="K229" s="9" t="e">
        <f>VLOOKUP($D229, Individual_Pitching___Advanced[], 21,FALSE)</f>
        <v>#N/A</v>
      </c>
      <c r="L229" s="9" t="e">
        <f>VLOOKUP($B229, 'Team Per G'!$A$2:$G$31, 7, FALSE)</f>
        <v>#N/A</v>
      </c>
      <c r="M229" s="9" t="e">
        <f>VLOOKUP($B229, 'FanGraphs - Team WAR Projected'!$B$2:$E$31, 3, FALSE)/162</f>
        <v>#N/A</v>
      </c>
      <c r="N229" s="9" t="e">
        <f>VLOOKUP($B229, Team_Pitching___Advanced[[Team]:[xFIP]], 19,FALSE)</f>
        <v>#N/A</v>
      </c>
      <c r="O229" s="9" t="e">
        <f>VLOOKUP($B229, Team_Pitching___Advanced[], 20, FALSE)</f>
        <v>#N/A</v>
      </c>
      <c r="P229" s="9" t="e">
        <f>VLOOKUP($B229, Team_Batting___Dashboard[[Team]:[wOBA]], 16, FALSE)</f>
        <v>#N/A</v>
      </c>
      <c r="Q229" s="9" t="e">
        <f>VLOOKUP($B229, Team_Batting___Advanced[[Team]:[OPS]], 9, FALSE)</f>
        <v>#N/A</v>
      </c>
      <c r="R229" s="9" t="e">
        <f>VLOOKUP($B229, Team_Batting___Advanced[], 19, FALSE)</f>
        <v>#N/A</v>
      </c>
      <c r="S229" s="9" t="e">
        <f>VLOOKUP($B229, 'Team Per G'!$A$2:$G$31, 3, FALSE)</f>
        <v>#N/A</v>
      </c>
      <c r="T229" s="9" t="e">
        <f>VLOOKUP($B229, 'Team Per G'!$A$2:$G$31, 5, FALSE)</f>
        <v>#N/A</v>
      </c>
      <c r="U229" s="9" t="e">
        <f>VLOOKUP($B229, 'Team Per G'!$A$2:$G$31, 4, FALSE)</f>
        <v>#N/A</v>
      </c>
      <c r="V229" s="9" t="e">
        <f>VLOOKUP($B229, Team_Batting___Dashboard[], 22, FALSE)/$F229</f>
        <v>#N/A</v>
      </c>
      <c r="W229" s="9" t="e">
        <f>VLOOKUP($B229, 'FanGraphs - Team WAR Projected'!$B$2:$E$31, 4, FALSE)/162</f>
        <v>#N/A</v>
      </c>
      <c r="X229" s="9" t="e">
        <f>VLOOKUP($B229, FanGraphs_Standings[[Abbreviation]:[2024 Year to Date RS/G]], 6, FALSE)/$F229</f>
        <v>#N/A</v>
      </c>
      <c r="Y229" s="9" t="e">
        <f>VLOOKUP($B229, FanGraphs_Standings[[Abbreviation]:[2024 Projected Full Season RDif]], 19, FALSE)/162</f>
        <v>#N/A</v>
      </c>
      <c r="Z229" s="9" t="e">
        <f>VLOOKUP($B229, FanGraphs_Standings[[Abbreviation]:[2024 Projected Full Season RDif]], 5, FALSE)</f>
        <v>#N/A</v>
      </c>
      <c r="AA229" s="9" t="e">
        <f>VLOOKUP($B229, FanGraphs_Standings[[Abbreviation]:[2024 Projected Full Season W%]], 18, FALSE)</f>
        <v>#N/A</v>
      </c>
      <c r="AB229" s="9" t="e">
        <f>VLOOKUP($B229, 'Home Field Adv'!$A$2:$I$31, 9, FALSE)</f>
        <v>#N/A</v>
      </c>
      <c r="AC229" s="9" t="e">
        <f>VLOOKUP($C229, FanGraphs_Standings[[Abbreviation]:[2024 Year to Date G]], 2, FALSE)</f>
        <v>#N/A</v>
      </c>
      <c r="AD229" s="9" t="e">
        <f>VLOOKUP($E229, 'SP Per G'!$A$2:$D$1380, 3, FALSE)</f>
        <v>#N/A</v>
      </c>
      <c r="AE229" s="9" t="e">
        <f>VLOOKUP($E229, 'SP Per G'!$A$2:$D$1380, 4, FALSE)</f>
        <v>#N/A</v>
      </c>
      <c r="AF229" s="9" t="e">
        <f>VLOOKUP($E229, Individual_Pitching___Dashboard[], 18, FALSE)</f>
        <v>#N/A</v>
      </c>
      <c r="AG229" s="9" t="e">
        <f>VLOOKUP($E229, Individual_Pitching___Dashboard[], 20, FALSE)</f>
        <v>#N/A</v>
      </c>
      <c r="AH229" s="9" t="e">
        <f>VLOOKUP($E229, Individual_Pitching___Advanced[], 21,FALSE)</f>
        <v>#N/A</v>
      </c>
      <c r="AI229" s="9" t="e">
        <f>VLOOKUP($C229, 'Team Per G'!$A$2:$G$31, 7, FALSE)</f>
        <v>#N/A</v>
      </c>
      <c r="AJ229" s="9" t="e">
        <f>VLOOKUP($C229, 'FanGraphs - Team WAR Projected'!$B$2:$E$31, 3, FALSE)/162</f>
        <v>#N/A</v>
      </c>
      <c r="AK229" s="9" t="e">
        <f>VLOOKUP($C229, Team_Pitching___Advanced[[Team]:[xFIP]], 19,FALSE)</f>
        <v>#N/A</v>
      </c>
      <c r="AL229" s="9" t="e">
        <f>VLOOKUP($C229, Team_Pitching___Advanced[], 20, FALSE)</f>
        <v>#N/A</v>
      </c>
      <c r="AM229" s="9" t="e">
        <f>VLOOKUP($C229, Team_Batting___Dashboard[[Team]:[wOBA]], 16, FALSE)</f>
        <v>#N/A</v>
      </c>
      <c r="AN229" s="9" t="e">
        <f>VLOOKUP($C229, Team_Batting___Advanced[[Team]:[OPS]], 9, FALSE)</f>
        <v>#N/A</v>
      </c>
      <c r="AO229" s="9" t="e">
        <f>VLOOKUP($C229, Team_Batting___Advanced[], 19, FALSE)</f>
        <v>#N/A</v>
      </c>
      <c r="AP229" s="9" t="e">
        <f>VLOOKUP($C229, 'Team Per G'!$A$2:$G$31, 3, FALSE)</f>
        <v>#N/A</v>
      </c>
      <c r="AQ229" s="9" t="e">
        <f>VLOOKUP($C229, 'Team Per G'!$A$2:$G$31, 5, FALSE)</f>
        <v>#N/A</v>
      </c>
      <c r="AR229" s="9" t="e">
        <f>VLOOKUP($C229, 'Team Per G'!$A$2:$G$31, 4, FALSE)</f>
        <v>#N/A</v>
      </c>
      <c r="AS229" s="9" t="e">
        <f>VLOOKUP($C229, Team_Batting___Dashboard[], 22, FALSE)/$AC229</f>
        <v>#N/A</v>
      </c>
      <c r="AT229" s="9" t="e">
        <f>VLOOKUP($C229, 'FanGraphs - Team WAR Projected'!$B$2:$E$31, 4, FALSE)/162</f>
        <v>#N/A</v>
      </c>
      <c r="AU229" s="9" t="e">
        <f>VLOOKUP($C229, FanGraphs_Standings[[Abbreviation]:[2024 Year to Date RS/G]], 6, FALSE)/$AC229</f>
        <v>#N/A</v>
      </c>
      <c r="AV229" s="9" t="e">
        <f>VLOOKUP($C229, FanGraphs_Standings[[Abbreviation]:[2024 Projected Full Season RDif]], 19, FALSE)/162</f>
        <v>#N/A</v>
      </c>
      <c r="AW229" s="9" t="e">
        <f>VLOOKUP($C229, FanGraphs_Standings[[Abbreviation]:[2024 Projected Full Season RDif]], 5, FALSE)</f>
        <v>#N/A</v>
      </c>
      <c r="AX229" s="9" t="e">
        <f>VLOOKUP($C229, FanGraphs_Standings[[Abbreviation]:[2024 Projected Full Season W%]], 18, FALSE)</f>
        <v>#N/A</v>
      </c>
      <c r="AY229" s="9" t="e">
        <f>VLOOKUP($C229, 'Home Field Adv'!$A$2:$K$31, 11, FALSE)</f>
        <v>#N/A</v>
      </c>
      <c r="BB229" s="5" t="str">
        <f t="shared" si="10"/>
        <v/>
      </c>
      <c r="BC229" s="5" t="str">
        <f t="shared" si="11"/>
        <v/>
      </c>
      <c r="BD229" s="5" t="str">
        <f t="shared" si="12"/>
        <v/>
      </c>
    </row>
    <row r="230" spans="6:56" x14ac:dyDescent="0.45">
      <c r="F230" s="9" t="e">
        <f>VLOOKUP($B230, FanGraphs_Standings[[Abbreviation]:[2024 Year to Date G]], 2, FALSE)</f>
        <v>#N/A</v>
      </c>
      <c r="G230" s="9" t="e">
        <f>IF(ISERR(VLOOKUP($D230, 'SP Per G'!$A$2:$D$1380, 3, FALSE)), L230, VLOOKUP($D230, 'SP Per G'!$A$2:$D$1380, 3, FALSE))</f>
        <v>#N/A</v>
      </c>
      <c r="H230" s="9" t="e">
        <f>VLOOKUP($D230, 'SP Per G'!$A$2:$D$1380, 4, FALSE)</f>
        <v>#N/A</v>
      </c>
      <c r="I230" s="9" t="e">
        <f>VLOOKUP($D230, Individual_Pitching___Dashboard[], 18, FALSE)</f>
        <v>#N/A</v>
      </c>
      <c r="J230" s="9" t="e">
        <f>VLOOKUP($D230, Individual_Pitching___Dashboard[], 20, FALSE)</f>
        <v>#N/A</v>
      </c>
      <c r="K230" s="9" t="e">
        <f>VLOOKUP($D230, Individual_Pitching___Advanced[], 21,FALSE)</f>
        <v>#N/A</v>
      </c>
      <c r="L230" s="9" t="e">
        <f>VLOOKUP($B230, 'Team Per G'!$A$2:$G$31, 7, FALSE)</f>
        <v>#N/A</v>
      </c>
      <c r="M230" s="9" t="e">
        <f>VLOOKUP($B230, 'FanGraphs - Team WAR Projected'!$B$2:$E$31, 3, FALSE)/162</f>
        <v>#N/A</v>
      </c>
      <c r="N230" s="9" t="e">
        <f>VLOOKUP($B230, Team_Pitching___Advanced[[Team]:[xFIP]], 19,FALSE)</f>
        <v>#N/A</v>
      </c>
      <c r="O230" s="9" t="e">
        <f>VLOOKUP($B230, Team_Pitching___Advanced[], 20, FALSE)</f>
        <v>#N/A</v>
      </c>
      <c r="P230" s="9" t="e">
        <f>VLOOKUP($B230, Team_Batting___Dashboard[[Team]:[wOBA]], 16, FALSE)</f>
        <v>#N/A</v>
      </c>
      <c r="Q230" s="9" t="e">
        <f>VLOOKUP($B230, Team_Batting___Advanced[[Team]:[OPS]], 9, FALSE)</f>
        <v>#N/A</v>
      </c>
      <c r="R230" s="9" t="e">
        <f>VLOOKUP($B230, Team_Batting___Advanced[], 19, FALSE)</f>
        <v>#N/A</v>
      </c>
      <c r="S230" s="9" t="e">
        <f>VLOOKUP($B230, 'Team Per G'!$A$2:$G$31, 3, FALSE)</f>
        <v>#N/A</v>
      </c>
      <c r="T230" s="9" t="e">
        <f>VLOOKUP($B230, 'Team Per G'!$A$2:$G$31, 5, FALSE)</f>
        <v>#N/A</v>
      </c>
      <c r="U230" s="9" t="e">
        <f>VLOOKUP($B230, 'Team Per G'!$A$2:$G$31, 4, FALSE)</f>
        <v>#N/A</v>
      </c>
      <c r="V230" s="9" t="e">
        <f>VLOOKUP($B230, Team_Batting___Dashboard[], 22, FALSE)/$F230</f>
        <v>#N/A</v>
      </c>
      <c r="W230" s="9" t="e">
        <f>VLOOKUP($B230, 'FanGraphs - Team WAR Projected'!$B$2:$E$31, 4, FALSE)/162</f>
        <v>#N/A</v>
      </c>
      <c r="X230" s="9" t="e">
        <f>VLOOKUP($B230, FanGraphs_Standings[[Abbreviation]:[2024 Year to Date RS/G]], 6, FALSE)/$F230</f>
        <v>#N/A</v>
      </c>
      <c r="Y230" s="9" t="e">
        <f>VLOOKUP($B230, FanGraphs_Standings[[Abbreviation]:[2024 Projected Full Season RDif]], 19, FALSE)/162</f>
        <v>#N/A</v>
      </c>
      <c r="Z230" s="9" t="e">
        <f>VLOOKUP($B230, FanGraphs_Standings[[Abbreviation]:[2024 Projected Full Season RDif]], 5, FALSE)</f>
        <v>#N/A</v>
      </c>
      <c r="AA230" s="9" t="e">
        <f>VLOOKUP($B230, FanGraphs_Standings[[Abbreviation]:[2024 Projected Full Season W%]], 18, FALSE)</f>
        <v>#N/A</v>
      </c>
      <c r="AB230" s="9" t="e">
        <f>VLOOKUP($B230, 'Home Field Adv'!$A$2:$I$31, 9, FALSE)</f>
        <v>#N/A</v>
      </c>
      <c r="AC230" s="9" t="e">
        <f>VLOOKUP($C230, FanGraphs_Standings[[Abbreviation]:[2024 Year to Date G]], 2, FALSE)</f>
        <v>#N/A</v>
      </c>
      <c r="AD230" s="9" t="e">
        <f>VLOOKUP($E230, 'SP Per G'!$A$2:$D$1380, 3, FALSE)</f>
        <v>#N/A</v>
      </c>
      <c r="AE230" s="9" t="e">
        <f>VLOOKUP($E230, 'SP Per G'!$A$2:$D$1380, 4, FALSE)</f>
        <v>#N/A</v>
      </c>
      <c r="AF230" s="9" t="e">
        <f>VLOOKUP($E230, Individual_Pitching___Dashboard[], 18, FALSE)</f>
        <v>#N/A</v>
      </c>
      <c r="AG230" s="9" t="e">
        <f>VLOOKUP($E230, Individual_Pitching___Dashboard[], 20, FALSE)</f>
        <v>#N/A</v>
      </c>
      <c r="AH230" s="9" t="e">
        <f>VLOOKUP($E230, Individual_Pitching___Advanced[], 21,FALSE)</f>
        <v>#N/A</v>
      </c>
      <c r="AI230" s="9" t="e">
        <f>VLOOKUP($C230, 'Team Per G'!$A$2:$G$31, 7, FALSE)</f>
        <v>#N/A</v>
      </c>
      <c r="AJ230" s="9" t="e">
        <f>VLOOKUP($C230, 'FanGraphs - Team WAR Projected'!$B$2:$E$31, 3, FALSE)/162</f>
        <v>#N/A</v>
      </c>
      <c r="AK230" s="9" t="e">
        <f>VLOOKUP($C230, Team_Pitching___Advanced[[Team]:[xFIP]], 19,FALSE)</f>
        <v>#N/A</v>
      </c>
      <c r="AL230" s="9" t="e">
        <f>VLOOKUP($C230, Team_Pitching___Advanced[], 20, FALSE)</f>
        <v>#N/A</v>
      </c>
      <c r="AM230" s="9" t="e">
        <f>VLOOKUP($C230, Team_Batting___Dashboard[[Team]:[wOBA]], 16, FALSE)</f>
        <v>#N/A</v>
      </c>
      <c r="AN230" s="9" t="e">
        <f>VLOOKUP($C230, Team_Batting___Advanced[[Team]:[OPS]], 9, FALSE)</f>
        <v>#N/A</v>
      </c>
      <c r="AO230" s="9" t="e">
        <f>VLOOKUP($C230, Team_Batting___Advanced[], 19, FALSE)</f>
        <v>#N/A</v>
      </c>
      <c r="AP230" s="9" t="e">
        <f>VLOOKUP($C230, 'Team Per G'!$A$2:$G$31, 3, FALSE)</f>
        <v>#N/A</v>
      </c>
      <c r="AQ230" s="9" t="e">
        <f>VLOOKUP($C230, 'Team Per G'!$A$2:$G$31, 5, FALSE)</f>
        <v>#N/A</v>
      </c>
      <c r="AR230" s="9" t="e">
        <f>VLOOKUP($C230, 'Team Per G'!$A$2:$G$31, 4, FALSE)</f>
        <v>#N/A</v>
      </c>
      <c r="AS230" s="9" t="e">
        <f>VLOOKUP($C230, Team_Batting___Dashboard[], 22, FALSE)/$AC230</f>
        <v>#N/A</v>
      </c>
      <c r="AT230" s="9" t="e">
        <f>VLOOKUP($C230, 'FanGraphs - Team WAR Projected'!$B$2:$E$31, 4, FALSE)/162</f>
        <v>#N/A</v>
      </c>
      <c r="AU230" s="9" t="e">
        <f>VLOOKUP($C230, FanGraphs_Standings[[Abbreviation]:[2024 Year to Date RS/G]], 6, FALSE)/$AC230</f>
        <v>#N/A</v>
      </c>
      <c r="AV230" s="9" t="e">
        <f>VLOOKUP($C230, FanGraphs_Standings[[Abbreviation]:[2024 Projected Full Season RDif]], 19, FALSE)/162</f>
        <v>#N/A</v>
      </c>
      <c r="AW230" s="9" t="e">
        <f>VLOOKUP($C230, FanGraphs_Standings[[Abbreviation]:[2024 Projected Full Season RDif]], 5, FALSE)</f>
        <v>#N/A</v>
      </c>
      <c r="AX230" s="9" t="e">
        <f>VLOOKUP($C230, FanGraphs_Standings[[Abbreviation]:[2024 Projected Full Season W%]], 18, FALSE)</f>
        <v>#N/A</v>
      </c>
      <c r="AY230" s="9" t="e">
        <f>VLOOKUP($C230, 'Home Field Adv'!$A$2:$K$31, 11, FALSE)</f>
        <v>#N/A</v>
      </c>
      <c r="BB230" s="5" t="str">
        <f t="shared" si="10"/>
        <v/>
      </c>
      <c r="BC230" s="5" t="str">
        <f t="shared" si="11"/>
        <v/>
      </c>
      <c r="BD230" s="5" t="str">
        <f t="shared" si="12"/>
        <v/>
      </c>
    </row>
    <row r="231" spans="6:56" x14ac:dyDescent="0.45">
      <c r="F231" s="9" t="e">
        <f>VLOOKUP($B231, FanGraphs_Standings[[Abbreviation]:[2024 Year to Date G]], 2, FALSE)</f>
        <v>#N/A</v>
      </c>
      <c r="G231" s="9" t="e">
        <f>IF(ISERR(VLOOKUP($D231, 'SP Per G'!$A$2:$D$1380, 3, FALSE)), L231, VLOOKUP($D231, 'SP Per G'!$A$2:$D$1380, 3, FALSE))</f>
        <v>#N/A</v>
      </c>
      <c r="H231" s="9" t="e">
        <f>VLOOKUP($D231, 'SP Per G'!$A$2:$D$1380, 4, FALSE)</f>
        <v>#N/A</v>
      </c>
      <c r="I231" s="9" t="e">
        <f>VLOOKUP($D231, Individual_Pitching___Dashboard[], 18, FALSE)</f>
        <v>#N/A</v>
      </c>
      <c r="J231" s="9" t="e">
        <f>VLOOKUP($D231, Individual_Pitching___Dashboard[], 20, FALSE)</f>
        <v>#N/A</v>
      </c>
      <c r="K231" s="9" t="e">
        <f>VLOOKUP($D231, Individual_Pitching___Advanced[], 21,FALSE)</f>
        <v>#N/A</v>
      </c>
      <c r="L231" s="9" t="e">
        <f>VLOOKUP($B231, 'Team Per G'!$A$2:$G$31, 7, FALSE)</f>
        <v>#N/A</v>
      </c>
      <c r="M231" s="9" t="e">
        <f>VLOOKUP($B231, 'FanGraphs - Team WAR Projected'!$B$2:$E$31, 3, FALSE)/162</f>
        <v>#N/A</v>
      </c>
      <c r="N231" s="9" t="e">
        <f>VLOOKUP($B231, Team_Pitching___Advanced[[Team]:[xFIP]], 19,FALSE)</f>
        <v>#N/A</v>
      </c>
      <c r="O231" s="9" t="e">
        <f>VLOOKUP($B231, Team_Pitching___Advanced[], 20, FALSE)</f>
        <v>#N/A</v>
      </c>
      <c r="P231" s="9" t="e">
        <f>VLOOKUP($B231, Team_Batting___Dashboard[[Team]:[wOBA]], 16, FALSE)</f>
        <v>#N/A</v>
      </c>
      <c r="Q231" s="9" t="e">
        <f>VLOOKUP($B231, Team_Batting___Advanced[[Team]:[OPS]], 9, FALSE)</f>
        <v>#N/A</v>
      </c>
      <c r="R231" s="9" t="e">
        <f>VLOOKUP($B231, Team_Batting___Advanced[], 19, FALSE)</f>
        <v>#N/A</v>
      </c>
      <c r="S231" s="9" t="e">
        <f>VLOOKUP($B231, 'Team Per G'!$A$2:$G$31, 3, FALSE)</f>
        <v>#N/A</v>
      </c>
      <c r="T231" s="9" t="e">
        <f>VLOOKUP($B231, 'Team Per G'!$A$2:$G$31, 5, FALSE)</f>
        <v>#N/A</v>
      </c>
      <c r="U231" s="9" t="e">
        <f>VLOOKUP($B231, 'Team Per G'!$A$2:$G$31, 4, FALSE)</f>
        <v>#N/A</v>
      </c>
      <c r="V231" s="9" t="e">
        <f>VLOOKUP($B231, Team_Batting___Dashboard[], 22, FALSE)/$F231</f>
        <v>#N/A</v>
      </c>
      <c r="W231" s="9" t="e">
        <f>VLOOKUP($B231, 'FanGraphs - Team WAR Projected'!$B$2:$E$31, 4, FALSE)/162</f>
        <v>#N/A</v>
      </c>
      <c r="X231" s="9" t="e">
        <f>VLOOKUP($B231, FanGraphs_Standings[[Abbreviation]:[2024 Year to Date RS/G]], 6, FALSE)/$F231</f>
        <v>#N/A</v>
      </c>
      <c r="Y231" s="9" t="e">
        <f>VLOOKUP($B231, FanGraphs_Standings[[Abbreviation]:[2024 Projected Full Season RDif]], 19, FALSE)/162</f>
        <v>#N/A</v>
      </c>
      <c r="Z231" s="9" t="e">
        <f>VLOOKUP($B231, FanGraphs_Standings[[Abbreviation]:[2024 Projected Full Season RDif]], 5, FALSE)</f>
        <v>#N/A</v>
      </c>
      <c r="AA231" s="9" t="e">
        <f>VLOOKUP($B231, FanGraphs_Standings[[Abbreviation]:[2024 Projected Full Season W%]], 18, FALSE)</f>
        <v>#N/A</v>
      </c>
      <c r="AB231" s="9" t="e">
        <f>VLOOKUP($B231, 'Home Field Adv'!$A$2:$I$31, 9, FALSE)</f>
        <v>#N/A</v>
      </c>
      <c r="AC231" s="9" t="e">
        <f>VLOOKUP($C231, FanGraphs_Standings[[Abbreviation]:[2024 Year to Date G]], 2, FALSE)</f>
        <v>#N/A</v>
      </c>
      <c r="AD231" s="9" t="e">
        <f>VLOOKUP($E231, 'SP Per G'!$A$2:$D$1380, 3, FALSE)</f>
        <v>#N/A</v>
      </c>
      <c r="AE231" s="9" t="e">
        <f>VLOOKUP($E231, 'SP Per G'!$A$2:$D$1380, 4, FALSE)</f>
        <v>#N/A</v>
      </c>
      <c r="AF231" s="9" t="e">
        <f>VLOOKUP($E231, Individual_Pitching___Dashboard[], 18, FALSE)</f>
        <v>#N/A</v>
      </c>
      <c r="AG231" s="9" t="e">
        <f>VLOOKUP($E231, Individual_Pitching___Dashboard[], 20, FALSE)</f>
        <v>#N/A</v>
      </c>
      <c r="AH231" s="9" t="e">
        <f>VLOOKUP($E231, Individual_Pitching___Advanced[], 21,FALSE)</f>
        <v>#N/A</v>
      </c>
      <c r="AI231" s="9" t="e">
        <f>VLOOKUP($C231, 'Team Per G'!$A$2:$G$31, 7, FALSE)</f>
        <v>#N/A</v>
      </c>
      <c r="AJ231" s="9" t="e">
        <f>VLOOKUP($C231, 'FanGraphs - Team WAR Projected'!$B$2:$E$31, 3, FALSE)/162</f>
        <v>#N/A</v>
      </c>
      <c r="AK231" s="9" t="e">
        <f>VLOOKUP($C231, Team_Pitching___Advanced[[Team]:[xFIP]], 19,FALSE)</f>
        <v>#N/A</v>
      </c>
      <c r="AL231" s="9" t="e">
        <f>VLOOKUP($C231, Team_Pitching___Advanced[], 20, FALSE)</f>
        <v>#N/A</v>
      </c>
      <c r="AM231" s="9" t="e">
        <f>VLOOKUP($C231, Team_Batting___Dashboard[[Team]:[wOBA]], 16, FALSE)</f>
        <v>#N/A</v>
      </c>
      <c r="AN231" s="9" t="e">
        <f>VLOOKUP($C231, Team_Batting___Advanced[[Team]:[OPS]], 9, FALSE)</f>
        <v>#N/A</v>
      </c>
      <c r="AO231" s="9" t="e">
        <f>VLOOKUP($C231, Team_Batting___Advanced[], 19, FALSE)</f>
        <v>#N/A</v>
      </c>
      <c r="AP231" s="9" t="e">
        <f>VLOOKUP($C231, 'Team Per G'!$A$2:$G$31, 3, FALSE)</f>
        <v>#N/A</v>
      </c>
      <c r="AQ231" s="9" t="e">
        <f>VLOOKUP($C231, 'Team Per G'!$A$2:$G$31, 5, FALSE)</f>
        <v>#N/A</v>
      </c>
      <c r="AR231" s="9" t="e">
        <f>VLOOKUP($C231, 'Team Per G'!$A$2:$G$31, 4, FALSE)</f>
        <v>#N/A</v>
      </c>
      <c r="AS231" s="9" t="e">
        <f>VLOOKUP($C231, Team_Batting___Dashboard[], 22, FALSE)/$AC231</f>
        <v>#N/A</v>
      </c>
      <c r="AT231" s="9" t="e">
        <f>VLOOKUP($C231, 'FanGraphs - Team WAR Projected'!$B$2:$E$31, 4, FALSE)/162</f>
        <v>#N/A</v>
      </c>
      <c r="AU231" s="9" t="e">
        <f>VLOOKUP($C231, FanGraphs_Standings[[Abbreviation]:[2024 Year to Date RS/G]], 6, FALSE)/$AC231</f>
        <v>#N/A</v>
      </c>
      <c r="AV231" s="9" t="e">
        <f>VLOOKUP($C231, FanGraphs_Standings[[Abbreviation]:[2024 Projected Full Season RDif]], 19, FALSE)/162</f>
        <v>#N/A</v>
      </c>
      <c r="AW231" s="9" t="e">
        <f>VLOOKUP($C231, FanGraphs_Standings[[Abbreviation]:[2024 Projected Full Season RDif]], 5, FALSE)</f>
        <v>#N/A</v>
      </c>
      <c r="AX231" s="9" t="e">
        <f>VLOOKUP($C231, FanGraphs_Standings[[Abbreviation]:[2024 Projected Full Season W%]], 18, FALSE)</f>
        <v>#N/A</v>
      </c>
      <c r="AY231" s="9" t="e">
        <f>VLOOKUP($C231, 'Home Field Adv'!$A$2:$K$31, 11, FALSE)</f>
        <v>#N/A</v>
      </c>
      <c r="BB231" s="5" t="str">
        <f t="shared" si="10"/>
        <v/>
      </c>
      <c r="BC231" s="5" t="str">
        <f t="shared" si="11"/>
        <v/>
      </c>
      <c r="BD231" s="5" t="str">
        <f t="shared" si="12"/>
        <v/>
      </c>
    </row>
    <row r="232" spans="6:56" x14ac:dyDescent="0.45">
      <c r="F232" s="9" t="e">
        <f>VLOOKUP($B232, FanGraphs_Standings[[Abbreviation]:[2024 Year to Date G]], 2, FALSE)</f>
        <v>#N/A</v>
      </c>
      <c r="G232" s="9" t="e">
        <f>IF(ISERR(VLOOKUP($D232, 'SP Per G'!$A$2:$D$1380, 3, FALSE)), L232, VLOOKUP($D232, 'SP Per G'!$A$2:$D$1380, 3, FALSE))</f>
        <v>#N/A</v>
      </c>
      <c r="H232" s="9" t="e">
        <f>VLOOKUP($D232, 'SP Per G'!$A$2:$D$1380, 4, FALSE)</f>
        <v>#N/A</v>
      </c>
      <c r="I232" s="9" t="e">
        <f>VLOOKUP($D232, Individual_Pitching___Dashboard[], 18, FALSE)</f>
        <v>#N/A</v>
      </c>
      <c r="J232" s="9" t="e">
        <f>VLOOKUP($D232, Individual_Pitching___Dashboard[], 20, FALSE)</f>
        <v>#N/A</v>
      </c>
      <c r="K232" s="9" t="e">
        <f>VLOOKUP($D232, Individual_Pitching___Advanced[], 21,FALSE)</f>
        <v>#N/A</v>
      </c>
      <c r="L232" s="9" t="e">
        <f>VLOOKUP($B232, 'Team Per G'!$A$2:$G$31, 7, FALSE)</f>
        <v>#N/A</v>
      </c>
      <c r="M232" s="9" t="e">
        <f>VLOOKUP($B232, 'FanGraphs - Team WAR Projected'!$B$2:$E$31, 3, FALSE)/162</f>
        <v>#N/A</v>
      </c>
      <c r="N232" s="9" t="e">
        <f>VLOOKUP($B232, Team_Pitching___Advanced[[Team]:[xFIP]], 19,FALSE)</f>
        <v>#N/A</v>
      </c>
      <c r="O232" s="9" t="e">
        <f>VLOOKUP($B232, Team_Pitching___Advanced[], 20, FALSE)</f>
        <v>#N/A</v>
      </c>
      <c r="P232" s="9" t="e">
        <f>VLOOKUP($B232, Team_Batting___Dashboard[[Team]:[wOBA]], 16, FALSE)</f>
        <v>#N/A</v>
      </c>
      <c r="Q232" s="9" t="e">
        <f>VLOOKUP($B232, Team_Batting___Advanced[[Team]:[OPS]], 9, FALSE)</f>
        <v>#N/A</v>
      </c>
      <c r="R232" s="9" t="e">
        <f>VLOOKUP($B232, Team_Batting___Advanced[], 19, FALSE)</f>
        <v>#N/A</v>
      </c>
      <c r="S232" s="9" t="e">
        <f>VLOOKUP($B232, 'Team Per G'!$A$2:$G$31, 3, FALSE)</f>
        <v>#N/A</v>
      </c>
      <c r="T232" s="9" t="e">
        <f>VLOOKUP($B232, 'Team Per G'!$A$2:$G$31, 5, FALSE)</f>
        <v>#N/A</v>
      </c>
      <c r="U232" s="9" t="e">
        <f>VLOOKUP($B232, 'Team Per G'!$A$2:$G$31, 4, FALSE)</f>
        <v>#N/A</v>
      </c>
      <c r="V232" s="9" t="e">
        <f>VLOOKUP($B232, Team_Batting___Dashboard[], 22, FALSE)/$F232</f>
        <v>#N/A</v>
      </c>
      <c r="W232" s="9" t="e">
        <f>VLOOKUP($B232, 'FanGraphs - Team WAR Projected'!$B$2:$E$31, 4, FALSE)/162</f>
        <v>#N/A</v>
      </c>
      <c r="X232" s="9" t="e">
        <f>VLOOKUP($B232, FanGraphs_Standings[[Abbreviation]:[2024 Year to Date RS/G]], 6, FALSE)/$F232</f>
        <v>#N/A</v>
      </c>
      <c r="Y232" s="9" t="e">
        <f>VLOOKUP($B232, FanGraphs_Standings[[Abbreviation]:[2024 Projected Full Season RDif]], 19, FALSE)/162</f>
        <v>#N/A</v>
      </c>
      <c r="Z232" s="9" t="e">
        <f>VLOOKUP($B232, FanGraphs_Standings[[Abbreviation]:[2024 Projected Full Season RDif]], 5, FALSE)</f>
        <v>#N/A</v>
      </c>
      <c r="AA232" s="9" t="e">
        <f>VLOOKUP($B232, FanGraphs_Standings[[Abbreviation]:[2024 Projected Full Season W%]], 18, FALSE)</f>
        <v>#N/A</v>
      </c>
      <c r="AB232" s="9" t="e">
        <f>VLOOKUP($B232, 'Home Field Adv'!$A$2:$I$31, 9, FALSE)</f>
        <v>#N/A</v>
      </c>
      <c r="AC232" s="9" t="e">
        <f>VLOOKUP($C232, FanGraphs_Standings[[Abbreviation]:[2024 Year to Date G]], 2, FALSE)</f>
        <v>#N/A</v>
      </c>
      <c r="AD232" s="9" t="e">
        <f>VLOOKUP($E232, 'SP Per G'!$A$2:$D$1380, 3, FALSE)</f>
        <v>#N/A</v>
      </c>
      <c r="AE232" s="9" t="e">
        <f>VLOOKUP($E232, 'SP Per G'!$A$2:$D$1380, 4, FALSE)</f>
        <v>#N/A</v>
      </c>
      <c r="AF232" s="9" t="e">
        <f>VLOOKUP($E232, Individual_Pitching___Dashboard[], 18, FALSE)</f>
        <v>#N/A</v>
      </c>
      <c r="AG232" s="9" t="e">
        <f>VLOOKUP($E232, Individual_Pitching___Dashboard[], 20, FALSE)</f>
        <v>#N/A</v>
      </c>
      <c r="AH232" s="9" t="e">
        <f>VLOOKUP($E232, Individual_Pitching___Advanced[], 21,FALSE)</f>
        <v>#N/A</v>
      </c>
      <c r="AI232" s="9" t="e">
        <f>VLOOKUP($C232, 'Team Per G'!$A$2:$G$31, 7, FALSE)</f>
        <v>#N/A</v>
      </c>
      <c r="AJ232" s="9" t="e">
        <f>VLOOKUP($C232, 'FanGraphs - Team WAR Projected'!$B$2:$E$31, 3, FALSE)/162</f>
        <v>#N/A</v>
      </c>
      <c r="AK232" s="9" t="e">
        <f>VLOOKUP($C232, Team_Pitching___Advanced[[Team]:[xFIP]], 19,FALSE)</f>
        <v>#N/A</v>
      </c>
      <c r="AL232" s="9" t="e">
        <f>VLOOKUP($C232, Team_Pitching___Advanced[], 20, FALSE)</f>
        <v>#N/A</v>
      </c>
      <c r="AM232" s="9" t="e">
        <f>VLOOKUP($C232, Team_Batting___Dashboard[[Team]:[wOBA]], 16, FALSE)</f>
        <v>#N/A</v>
      </c>
      <c r="AN232" s="9" t="e">
        <f>VLOOKUP($C232, Team_Batting___Advanced[[Team]:[OPS]], 9, FALSE)</f>
        <v>#N/A</v>
      </c>
      <c r="AO232" s="9" t="e">
        <f>VLOOKUP($C232, Team_Batting___Advanced[], 19, FALSE)</f>
        <v>#N/A</v>
      </c>
      <c r="AP232" s="9" t="e">
        <f>VLOOKUP($C232, 'Team Per G'!$A$2:$G$31, 3, FALSE)</f>
        <v>#N/A</v>
      </c>
      <c r="AQ232" s="9" t="e">
        <f>VLOOKUP($C232, 'Team Per G'!$A$2:$G$31, 5, FALSE)</f>
        <v>#N/A</v>
      </c>
      <c r="AR232" s="9" t="e">
        <f>VLOOKUP($C232, 'Team Per G'!$A$2:$G$31, 4, FALSE)</f>
        <v>#N/A</v>
      </c>
      <c r="AS232" s="9" t="e">
        <f>VLOOKUP($C232, Team_Batting___Dashboard[], 22, FALSE)/$AC232</f>
        <v>#N/A</v>
      </c>
      <c r="AT232" s="9" t="e">
        <f>VLOOKUP($C232, 'FanGraphs - Team WAR Projected'!$B$2:$E$31, 4, FALSE)/162</f>
        <v>#N/A</v>
      </c>
      <c r="AU232" s="9" t="e">
        <f>VLOOKUP($C232, FanGraphs_Standings[[Abbreviation]:[2024 Year to Date RS/G]], 6, FALSE)/$AC232</f>
        <v>#N/A</v>
      </c>
      <c r="AV232" s="9" t="e">
        <f>VLOOKUP($C232, FanGraphs_Standings[[Abbreviation]:[2024 Projected Full Season RDif]], 19, FALSE)/162</f>
        <v>#N/A</v>
      </c>
      <c r="AW232" s="9" t="e">
        <f>VLOOKUP($C232, FanGraphs_Standings[[Abbreviation]:[2024 Projected Full Season RDif]], 5, FALSE)</f>
        <v>#N/A</v>
      </c>
      <c r="AX232" s="9" t="e">
        <f>VLOOKUP($C232, FanGraphs_Standings[[Abbreviation]:[2024 Projected Full Season W%]], 18, FALSE)</f>
        <v>#N/A</v>
      </c>
      <c r="AY232" s="9" t="e">
        <f>VLOOKUP($C232, 'Home Field Adv'!$A$2:$K$31, 11, FALSE)</f>
        <v>#N/A</v>
      </c>
      <c r="BB232" s="5" t="str">
        <f t="shared" si="10"/>
        <v/>
      </c>
      <c r="BC232" s="5" t="str">
        <f t="shared" si="11"/>
        <v/>
      </c>
      <c r="BD232" s="5" t="str">
        <f t="shared" si="12"/>
        <v/>
      </c>
    </row>
    <row r="233" spans="6:56" x14ac:dyDescent="0.45">
      <c r="F233" s="9" t="e">
        <f>VLOOKUP($B233, FanGraphs_Standings[[Abbreviation]:[2024 Year to Date G]], 2, FALSE)</f>
        <v>#N/A</v>
      </c>
      <c r="G233" s="9" t="e">
        <f>IF(ISERR(VLOOKUP($D233, 'SP Per G'!$A$2:$D$1380, 3, FALSE)), L233, VLOOKUP($D233, 'SP Per G'!$A$2:$D$1380, 3, FALSE))</f>
        <v>#N/A</v>
      </c>
      <c r="H233" s="9" t="e">
        <f>VLOOKUP($D233, 'SP Per G'!$A$2:$D$1380, 4, FALSE)</f>
        <v>#N/A</v>
      </c>
      <c r="I233" s="9" t="e">
        <f>VLOOKUP($D233, Individual_Pitching___Dashboard[], 18, FALSE)</f>
        <v>#N/A</v>
      </c>
      <c r="J233" s="9" t="e">
        <f>VLOOKUP($D233, Individual_Pitching___Dashboard[], 20, FALSE)</f>
        <v>#N/A</v>
      </c>
      <c r="K233" s="9" t="e">
        <f>VLOOKUP($D233, Individual_Pitching___Advanced[], 21,FALSE)</f>
        <v>#N/A</v>
      </c>
      <c r="L233" s="9" t="e">
        <f>VLOOKUP($B233, 'Team Per G'!$A$2:$G$31, 7, FALSE)</f>
        <v>#N/A</v>
      </c>
      <c r="M233" s="9" t="e">
        <f>VLOOKUP($B233, 'FanGraphs - Team WAR Projected'!$B$2:$E$31, 3, FALSE)/162</f>
        <v>#N/A</v>
      </c>
      <c r="N233" s="9" t="e">
        <f>VLOOKUP($B233, Team_Pitching___Advanced[[Team]:[xFIP]], 19,FALSE)</f>
        <v>#N/A</v>
      </c>
      <c r="O233" s="9" t="e">
        <f>VLOOKUP($B233, Team_Pitching___Advanced[], 20, FALSE)</f>
        <v>#N/A</v>
      </c>
      <c r="P233" s="9" t="e">
        <f>VLOOKUP($B233, Team_Batting___Dashboard[[Team]:[wOBA]], 16, FALSE)</f>
        <v>#N/A</v>
      </c>
      <c r="Q233" s="9" t="e">
        <f>VLOOKUP($B233, Team_Batting___Advanced[[Team]:[OPS]], 9, FALSE)</f>
        <v>#N/A</v>
      </c>
      <c r="R233" s="9" t="e">
        <f>VLOOKUP($B233, Team_Batting___Advanced[], 19, FALSE)</f>
        <v>#N/A</v>
      </c>
      <c r="S233" s="9" t="e">
        <f>VLOOKUP($B233, 'Team Per G'!$A$2:$G$31, 3, FALSE)</f>
        <v>#N/A</v>
      </c>
      <c r="T233" s="9" t="e">
        <f>VLOOKUP($B233, 'Team Per G'!$A$2:$G$31, 5, FALSE)</f>
        <v>#N/A</v>
      </c>
      <c r="U233" s="9" t="e">
        <f>VLOOKUP($B233, 'Team Per G'!$A$2:$G$31, 4, FALSE)</f>
        <v>#N/A</v>
      </c>
      <c r="V233" s="9" t="e">
        <f>VLOOKUP($B233, Team_Batting___Dashboard[], 22, FALSE)/$F233</f>
        <v>#N/A</v>
      </c>
      <c r="W233" s="9" t="e">
        <f>VLOOKUP($B233, 'FanGraphs - Team WAR Projected'!$B$2:$E$31, 4, FALSE)/162</f>
        <v>#N/A</v>
      </c>
      <c r="X233" s="9" t="e">
        <f>VLOOKUP($B233, FanGraphs_Standings[[Abbreviation]:[2024 Year to Date RS/G]], 6, FALSE)/$F233</f>
        <v>#N/A</v>
      </c>
      <c r="Y233" s="9" t="e">
        <f>VLOOKUP($B233, FanGraphs_Standings[[Abbreviation]:[2024 Projected Full Season RDif]], 19, FALSE)/162</f>
        <v>#N/A</v>
      </c>
      <c r="Z233" s="9" t="e">
        <f>VLOOKUP($B233, FanGraphs_Standings[[Abbreviation]:[2024 Projected Full Season RDif]], 5, FALSE)</f>
        <v>#N/A</v>
      </c>
      <c r="AA233" s="9" t="e">
        <f>VLOOKUP($B233, FanGraphs_Standings[[Abbreviation]:[2024 Projected Full Season W%]], 18, FALSE)</f>
        <v>#N/A</v>
      </c>
      <c r="AB233" s="9" t="e">
        <f>VLOOKUP($B233, 'Home Field Adv'!$A$2:$I$31, 9, FALSE)</f>
        <v>#N/A</v>
      </c>
      <c r="AC233" s="9" t="e">
        <f>VLOOKUP($C233, FanGraphs_Standings[[Abbreviation]:[2024 Year to Date G]], 2, FALSE)</f>
        <v>#N/A</v>
      </c>
      <c r="AD233" s="9" t="e">
        <f>VLOOKUP($E233, 'SP Per G'!$A$2:$D$1380, 3, FALSE)</f>
        <v>#N/A</v>
      </c>
      <c r="AE233" s="9" t="e">
        <f>VLOOKUP($E233, 'SP Per G'!$A$2:$D$1380, 4, FALSE)</f>
        <v>#N/A</v>
      </c>
      <c r="AF233" s="9" t="e">
        <f>VLOOKUP($E233, Individual_Pitching___Dashboard[], 18, FALSE)</f>
        <v>#N/A</v>
      </c>
      <c r="AG233" s="9" t="e">
        <f>VLOOKUP($E233, Individual_Pitching___Dashboard[], 20, FALSE)</f>
        <v>#N/A</v>
      </c>
      <c r="AH233" s="9" t="e">
        <f>VLOOKUP($E233, Individual_Pitching___Advanced[], 21,FALSE)</f>
        <v>#N/A</v>
      </c>
      <c r="AI233" s="9" t="e">
        <f>VLOOKUP($C233, 'Team Per G'!$A$2:$G$31, 7, FALSE)</f>
        <v>#N/A</v>
      </c>
      <c r="AJ233" s="9" t="e">
        <f>VLOOKUP($C233, 'FanGraphs - Team WAR Projected'!$B$2:$E$31, 3, FALSE)/162</f>
        <v>#N/A</v>
      </c>
      <c r="AK233" s="9" t="e">
        <f>VLOOKUP($C233, Team_Pitching___Advanced[[Team]:[xFIP]], 19,FALSE)</f>
        <v>#N/A</v>
      </c>
      <c r="AL233" s="9" t="e">
        <f>VLOOKUP($C233, Team_Pitching___Advanced[], 20, FALSE)</f>
        <v>#N/A</v>
      </c>
      <c r="AM233" s="9" t="e">
        <f>VLOOKUP($C233, Team_Batting___Dashboard[[Team]:[wOBA]], 16, FALSE)</f>
        <v>#N/A</v>
      </c>
      <c r="AN233" s="9" t="e">
        <f>VLOOKUP($C233, Team_Batting___Advanced[[Team]:[OPS]], 9, FALSE)</f>
        <v>#N/A</v>
      </c>
      <c r="AO233" s="9" t="e">
        <f>VLOOKUP($C233, Team_Batting___Advanced[], 19, FALSE)</f>
        <v>#N/A</v>
      </c>
      <c r="AP233" s="9" t="e">
        <f>VLOOKUP($C233, 'Team Per G'!$A$2:$G$31, 3, FALSE)</f>
        <v>#N/A</v>
      </c>
      <c r="AQ233" s="9" t="e">
        <f>VLOOKUP($C233, 'Team Per G'!$A$2:$G$31, 5, FALSE)</f>
        <v>#N/A</v>
      </c>
      <c r="AR233" s="9" t="e">
        <f>VLOOKUP($C233, 'Team Per G'!$A$2:$G$31, 4, FALSE)</f>
        <v>#N/A</v>
      </c>
      <c r="AS233" s="9" t="e">
        <f>VLOOKUP($C233, Team_Batting___Dashboard[], 22, FALSE)/$AC233</f>
        <v>#N/A</v>
      </c>
      <c r="AT233" s="9" t="e">
        <f>VLOOKUP($C233, 'FanGraphs - Team WAR Projected'!$B$2:$E$31, 4, FALSE)/162</f>
        <v>#N/A</v>
      </c>
      <c r="AU233" s="9" t="e">
        <f>VLOOKUP($C233, FanGraphs_Standings[[Abbreviation]:[2024 Year to Date RS/G]], 6, FALSE)/$AC233</f>
        <v>#N/A</v>
      </c>
      <c r="AV233" s="9" t="e">
        <f>VLOOKUP($C233, FanGraphs_Standings[[Abbreviation]:[2024 Projected Full Season RDif]], 19, FALSE)/162</f>
        <v>#N/A</v>
      </c>
      <c r="AW233" s="9" t="e">
        <f>VLOOKUP($C233, FanGraphs_Standings[[Abbreviation]:[2024 Projected Full Season RDif]], 5, FALSE)</f>
        <v>#N/A</v>
      </c>
      <c r="AX233" s="9" t="e">
        <f>VLOOKUP($C233, FanGraphs_Standings[[Abbreviation]:[2024 Projected Full Season W%]], 18, FALSE)</f>
        <v>#N/A</v>
      </c>
      <c r="AY233" s="9" t="e">
        <f>VLOOKUP($C233, 'Home Field Adv'!$A$2:$K$31, 11, FALSE)</f>
        <v>#N/A</v>
      </c>
      <c r="BB233" s="5" t="str">
        <f t="shared" si="10"/>
        <v/>
      </c>
      <c r="BC233" s="5" t="str">
        <f t="shared" si="11"/>
        <v/>
      </c>
      <c r="BD233" s="5" t="str">
        <f t="shared" si="12"/>
        <v/>
      </c>
    </row>
    <row r="234" spans="6:56" x14ac:dyDescent="0.45">
      <c r="F234" s="9" t="e">
        <f>VLOOKUP($B234, FanGraphs_Standings[[Abbreviation]:[2024 Year to Date G]], 2, FALSE)</f>
        <v>#N/A</v>
      </c>
      <c r="G234" s="9" t="e">
        <f>IF(ISERR(VLOOKUP($D234, 'SP Per G'!$A$2:$D$1380, 3, FALSE)), L234, VLOOKUP($D234, 'SP Per G'!$A$2:$D$1380, 3, FALSE))</f>
        <v>#N/A</v>
      </c>
      <c r="H234" s="9" t="e">
        <f>VLOOKUP($D234, 'SP Per G'!$A$2:$D$1380, 4, FALSE)</f>
        <v>#N/A</v>
      </c>
      <c r="I234" s="9" t="e">
        <f>VLOOKUP($D234, Individual_Pitching___Dashboard[], 18, FALSE)</f>
        <v>#N/A</v>
      </c>
      <c r="J234" s="9" t="e">
        <f>VLOOKUP($D234, Individual_Pitching___Dashboard[], 20, FALSE)</f>
        <v>#N/A</v>
      </c>
      <c r="K234" s="9" t="e">
        <f>VLOOKUP($D234, Individual_Pitching___Advanced[], 21,FALSE)</f>
        <v>#N/A</v>
      </c>
      <c r="L234" s="9" t="e">
        <f>VLOOKUP($B234, 'Team Per G'!$A$2:$G$31, 7, FALSE)</f>
        <v>#N/A</v>
      </c>
      <c r="M234" s="9" t="e">
        <f>VLOOKUP($B234, 'FanGraphs - Team WAR Projected'!$B$2:$E$31, 3, FALSE)/162</f>
        <v>#N/A</v>
      </c>
      <c r="N234" s="9" t="e">
        <f>VLOOKUP($B234, Team_Pitching___Advanced[[Team]:[xFIP]], 19,FALSE)</f>
        <v>#N/A</v>
      </c>
      <c r="O234" s="9" t="e">
        <f>VLOOKUP($B234, Team_Pitching___Advanced[], 20, FALSE)</f>
        <v>#N/A</v>
      </c>
      <c r="P234" s="9" t="e">
        <f>VLOOKUP($B234, Team_Batting___Dashboard[[Team]:[wOBA]], 16, FALSE)</f>
        <v>#N/A</v>
      </c>
      <c r="Q234" s="9" t="e">
        <f>VLOOKUP($B234, Team_Batting___Advanced[[Team]:[OPS]], 9, FALSE)</f>
        <v>#N/A</v>
      </c>
      <c r="R234" s="9" t="e">
        <f>VLOOKUP($B234, Team_Batting___Advanced[], 19, FALSE)</f>
        <v>#N/A</v>
      </c>
      <c r="S234" s="9" t="e">
        <f>VLOOKUP($B234, 'Team Per G'!$A$2:$G$31, 3, FALSE)</f>
        <v>#N/A</v>
      </c>
      <c r="T234" s="9" t="e">
        <f>VLOOKUP($B234, 'Team Per G'!$A$2:$G$31, 5, FALSE)</f>
        <v>#N/A</v>
      </c>
      <c r="U234" s="9" t="e">
        <f>VLOOKUP($B234, 'Team Per G'!$A$2:$G$31, 4, FALSE)</f>
        <v>#N/A</v>
      </c>
      <c r="V234" s="9" t="e">
        <f>VLOOKUP($B234, Team_Batting___Dashboard[], 22, FALSE)/$F234</f>
        <v>#N/A</v>
      </c>
      <c r="W234" s="9" t="e">
        <f>VLOOKUP($B234, 'FanGraphs - Team WAR Projected'!$B$2:$E$31, 4, FALSE)/162</f>
        <v>#N/A</v>
      </c>
      <c r="X234" s="9" t="e">
        <f>VLOOKUP($B234, FanGraphs_Standings[[Abbreviation]:[2024 Year to Date RS/G]], 6, FALSE)/$F234</f>
        <v>#N/A</v>
      </c>
      <c r="Y234" s="9" t="e">
        <f>VLOOKUP($B234, FanGraphs_Standings[[Abbreviation]:[2024 Projected Full Season RDif]], 19, FALSE)/162</f>
        <v>#N/A</v>
      </c>
      <c r="Z234" s="9" t="e">
        <f>VLOOKUP($B234, FanGraphs_Standings[[Abbreviation]:[2024 Projected Full Season RDif]], 5, FALSE)</f>
        <v>#N/A</v>
      </c>
      <c r="AA234" s="9" t="e">
        <f>VLOOKUP($B234, FanGraphs_Standings[[Abbreviation]:[2024 Projected Full Season W%]], 18, FALSE)</f>
        <v>#N/A</v>
      </c>
      <c r="AB234" s="9" t="e">
        <f>VLOOKUP($B234, 'Home Field Adv'!$A$2:$I$31, 9, FALSE)</f>
        <v>#N/A</v>
      </c>
      <c r="AC234" s="9" t="e">
        <f>VLOOKUP($C234, FanGraphs_Standings[[Abbreviation]:[2024 Year to Date G]], 2, FALSE)</f>
        <v>#N/A</v>
      </c>
      <c r="AD234" s="9" t="e">
        <f>VLOOKUP($E234, 'SP Per G'!$A$2:$D$1380, 3, FALSE)</f>
        <v>#N/A</v>
      </c>
      <c r="AE234" s="9" t="e">
        <f>VLOOKUP($E234, 'SP Per G'!$A$2:$D$1380, 4, FALSE)</f>
        <v>#N/A</v>
      </c>
      <c r="AF234" s="9" t="e">
        <f>VLOOKUP($E234, Individual_Pitching___Dashboard[], 18, FALSE)</f>
        <v>#N/A</v>
      </c>
      <c r="AG234" s="9" t="e">
        <f>VLOOKUP($E234, Individual_Pitching___Dashboard[], 20, FALSE)</f>
        <v>#N/A</v>
      </c>
      <c r="AH234" s="9" t="e">
        <f>VLOOKUP($E234, Individual_Pitching___Advanced[], 21,FALSE)</f>
        <v>#N/A</v>
      </c>
      <c r="AI234" s="9" t="e">
        <f>VLOOKUP($C234, 'Team Per G'!$A$2:$G$31, 7, FALSE)</f>
        <v>#N/A</v>
      </c>
      <c r="AJ234" s="9" t="e">
        <f>VLOOKUP($C234, 'FanGraphs - Team WAR Projected'!$B$2:$E$31, 3, FALSE)/162</f>
        <v>#N/A</v>
      </c>
      <c r="AK234" s="9" t="e">
        <f>VLOOKUP($C234, Team_Pitching___Advanced[[Team]:[xFIP]], 19,FALSE)</f>
        <v>#N/A</v>
      </c>
      <c r="AL234" s="9" t="e">
        <f>VLOOKUP($C234, Team_Pitching___Advanced[], 20, FALSE)</f>
        <v>#N/A</v>
      </c>
      <c r="AM234" s="9" t="e">
        <f>VLOOKUP($C234, Team_Batting___Dashboard[[Team]:[wOBA]], 16, FALSE)</f>
        <v>#N/A</v>
      </c>
      <c r="AN234" s="9" t="e">
        <f>VLOOKUP($C234, Team_Batting___Advanced[[Team]:[OPS]], 9, FALSE)</f>
        <v>#N/A</v>
      </c>
      <c r="AO234" s="9" t="e">
        <f>VLOOKUP($C234, Team_Batting___Advanced[], 19, FALSE)</f>
        <v>#N/A</v>
      </c>
      <c r="AP234" s="9" t="e">
        <f>VLOOKUP($C234, 'Team Per G'!$A$2:$G$31, 3, FALSE)</f>
        <v>#N/A</v>
      </c>
      <c r="AQ234" s="9" t="e">
        <f>VLOOKUP($C234, 'Team Per G'!$A$2:$G$31, 5, FALSE)</f>
        <v>#N/A</v>
      </c>
      <c r="AR234" s="9" t="e">
        <f>VLOOKUP($C234, 'Team Per G'!$A$2:$G$31, 4, FALSE)</f>
        <v>#N/A</v>
      </c>
      <c r="AS234" s="9" t="e">
        <f>VLOOKUP($C234, Team_Batting___Dashboard[], 22, FALSE)/$AC234</f>
        <v>#N/A</v>
      </c>
      <c r="AT234" s="9" t="e">
        <f>VLOOKUP($C234, 'FanGraphs - Team WAR Projected'!$B$2:$E$31, 4, FALSE)/162</f>
        <v>#N/A</v>
      </c>
      <c r="AU234" s="9" t="e">
        <f>VLOOKUP($C234, FanGraphs_Standings[[Abbreviation]:[2024 Year to Date RS/G]], 6, FALSE)/$AC234</f>
        <v>#N/A</v>
      </c>
      <c r="AV234" s="9" t="e">
        <f>VLOOKUP($C234, FanGraphs_Standings[[Abbreviation]:[2024 Projected Full Season RDif]], 19, FALSE)/162</f>
        <v>#N/A</v>
      </c>
      <c r="AW234" s="9" t="e">
        <f>VLOOKUP($C234, FanGraphs_Standings[[Abbreviation]:[2024 Projected Full Season RDif]], 5, FALSE)</f>
        <v>#N/A</v>
      </c>
      <c r="AX234" s="9" t="e">
        <f>VLOOKUP($C234, FanGraphs_Standings[[Abbreviation]:[2024 Projected Full Season W%]], 18, FALSE)</f>
        <v>#N/A</v>
      </c>
      <c r="AY234" s="9" t="e">
        <f>VLOOKUP($C234, 'Home Field Adv'!$A$2:$K$31, 11, FALSE)</f>
        <v>#N/A</v>
      </c>
      <c r="BB234" s="5" t="str">
        <f t="shared" si="10"/>
        <v/>
      </c>
      <c r="BC234" s="5" t="str">
        <f t="shared" si="11"/>
        <v/>
      </c>
      <c r="BD234" s="5" t="str">
        <f t="shared" si="12"/>
        <v/>
      </c>
    </row>
    <row r="235" spans="6:56" x14ac:dyDescent="0.45">
      <c r="F235" s="9" t="e">
        <f>VLOOKUP($B235, FanGraphs_Standings[[Abbreviation]:[2024 Year to Date G]], 2, FALSE)</f>
        <v>#N/A</v>
      </c>
      <c r="G235" s="9" t="e">
        <f>IF(ISERR(VLOOKUP($D235, 'SP Per G'!$A$2:$D$1380, 3, FALSE)), L235, VLOOKUP($D235, 'SP Per G'!$A$2:$D$1380, 3, FALSE))</f>
        <v>#N/A</v>
      </c>
      <c r="H235" s="9" t="e">
        <f>VLOOKUP($D235, 'SP Per G'!$A$2:$D$1380, 4, FALSE)</f>
        <v>#N/A</v>
      </c>
      <c r="I235" s="9" t="e">
        <f>VLOOKUP($D235, Individual_Pitching___Dashboard[], 18, FALSE)</f>
        <v>#N/A</v>
      </c>
      <c r="J235" s="9" t="e">
        <f>VLOOKUP($D235, Individual_Pitching___Dashboard[], 20, FALSE)</f>
        <v>#N/A</v>
      </c>
      <c r="K235" s="9" t="e">
        <f>VLOOKUP($D235, Individual_Pitching___Advanced[], 21,FALSE)</f>
        <v>#N/A</v>
      </c>
      <c r="L235" s="9" t="e">
        <f>VLOOKUP($B235, 'Team Per G'!$A$2:$G$31, 7, FALSE)</f>
        <v>#N/A</v>
      </c>
      <c r="M235" s="9" t="e">
        <f>VLOOKUP($B235, 'FanGraphs - Team WAR Projected'!$B$2:$E$31, 3, FALSE)/162</f>
        <v>#N/A</v>
      </c>
      <c r="N235" s="9" t="e">
        <f>VLOOKUP($B235, Team_Pitching___Advanced[[Team]:[xFIP]], 19,FALSE)</f>
        <v>#N/A</v>
      </c>
      <c r="O235" s="9" t="e">
        <f>VLOOKUP($B235, Team_Pitching___Advanced[], 20, FALSE)</f>
        <v>#N/A</v>
      </c>
      <c r="P235" s="9" t="e">
        <f>VLOOKUP($B235, Team_Batting___Dashboard[[Team]:[wOBA]], 16, FALSE)</f>
        <v>#N/A</v>
      </c>
      <c r="Q235" s="9" t="e">
        <f>VLOOKUP($B235, Team_Batting___Advanced[[Team]:[OPS]], 9, FALSE)</f>
        <v>#N/A</v>
      </c>
      <c r="R235" s="9" t="e">
        <f>VLOOKUP($B235, Team_Batting___Advanced[], 19, FALSE)</f>
        <v>#N/A</v>
      </c>
      <c r="S235" s="9" t="e">
        <f>VLOOKUP($B235, 'Team Per G'!$A$2:$G$31, 3, FALSE)</f>
        <v>#N/A</v>
      </c>
      <c r="T235" s="9" t="e">
        <f>VLOOKUP($B235, 'Team Per G'!$A$2:$G$31, 5, FALSE)</f>
        <v>#N/A</v>
      </c>
      <c r="U235" s="9" t="e">
        <f>VLOOKUP($B235, 'Team Per G'!$A$2:$G$31, 4, FALSE)</f>
        <v>#N/A</v>
      </c>
      <c r="V235" s="9" t="e">
        <f>VLOOKUP($B235, Team_Batting___Dashboard[], 22, FALSE)/$F235</f>
        <v>#N/A</v>
      </c>
      <c r="W235" s="9" t="e">
        <f>VLOOKUP($B235, 'FanGraphs - Team WAR Projected'!$B$2:$E$31, 4, FALSE)/162</f>
        <v>#N/A</v>
      </c>
      <c r="X235" s="9" t="e">
        <f>VLOOKUP($B235, FanGraphs_Standings[[Abbreviation]:[2024 Year to Date RS/G]], 6, FALSE)/$F235</f>
        <v>#N/A</v>
      </c>
      <c r="Y235" s="9" t="e">
        <f>VLOOKUP($B235, FanGraphs_Standings[[Abbreviation]:[2024 Projected Full Season RDif]], 19, FALSE)/162</f>
        <v>#N/A</v>
      </c>
      <c r="Z235" s="9" t="e">
        <f>VLOOKUP($B235, FanGraphs_Standings[[Abbreviation]:[2024 Projected Full Season RDif]], 5, FALSE)</f>
        <v>#N/A</v>
      </c>
      <c r="AA235" s="9" t="e">
        <f>VLOOKUP($B235, FanGraphs_Standings[[Abbreviation]:[2024 Projected Full Season W%]], 18, FALSE)</f>
        <v>#N/A</v>
      </c>
      <c r="AB235" s="9" t="e">
        <f>VLOOKUP($B235, 'Home Field Adv'!$A$2:$I$31, 9, FALSE)</f>
        <v>#N/A</v>
      </c>
      <c r="AC235" s="9" t="e">
        <f>VLOOKUP($C235, FanGraphs_Standings[[Abbreviation]:[2024 Year to Date G]], 2, FALSE)</f>
        <v>#N/A</v>
      </c>
      <c r="AD235" s="9" t="e">
        <f>VLOOKUP($E235, 'SP Per G'!$A$2:$D$1380, 3, FALSE)</f>
        <v>#N/A</v>
      </c>
      <c r="AE235" s="9" t="e">
        <f>VLOOKUP($E235, 'SP Per G'!$A$2:$D$1380, 4, FALSE)</f>
        <v>#N/A</v>
      </c>
      <c r="AF235" s="9" t="e">
        <f>VLOOKUP($E235, Individual_Pitching___Dashboard[], 18, FALSE)</f>
        <v>#N/A</v>
      </c>
      <c r="AG235" s="9" t="e">
        <f>VLOOKUP($E235, Individual_Pitching___Dashboard[], 20, FALSE)</f>
        <v>#N/A</v>
      </c>
      <c r="AH235" s="9" t="e">
        <f>VLOOKUP($E235, Individual_Pitching___Advanced[], 21,FALSE)</f>
        <v>#N/A</v>
      </c>
      <c r="AI235" s="9" t="e">
        <f>VLOOKUP($C235, 'Team Per G'!$A$2:$G$31, 7, FALSE)</f>
        <v>#N/A</v>
      </c>
      <c r="AJ235" s="9" t="e">
        <f>VLOOKUP($C235, 'FanGraphs - Team WAR Projected'!$B$2:$E$31, 3, FALSE)/162</f>
        <v>#N/A</v>
      </c>
      <c r="AK235" s="9" t="e">
        <f>VLOOKUP($C235, Team_Pitching___Advanced[[Team]:[xFIP]], 19,FALSE)</f>
        <v>#N/A</v>
      </c>
      <c r="AL235" s="9" t="e">
        <f>VLOOKUP($C235, Team_Pitching___Advanced[], 20, FALSE)</f>
        <v>#N/A</v>
      </c>
      <c r="AM235" s="9" t="e">
        <f>VLOOKUP($C235, Team_Batting___Dashboard[[Team]:[wOBA]], 16, FALSE)</f>
        <v>#N/A</v>
      </c>
      <c r="AN235" s="9" t="e">
        <f>VLOOKUP($C235, Team_Batting___Advanced[[Team]:[OPS]], 9, FALSE)</f>
        <v>#N/A</v>
      </c>
      <c r="AO235" s="9" t="e">
        <f>VLOOKUP($C235, Team_Batting___Advanced[], 19, FALSE)</f>
        <v>#N/A</v>
      </c>
      <c r="AP235" s="9" t="e">
        <f>VLOOKUP($C235, 'Team Per G'!$A$2:$G$31, 3, FALSE)</f>
        <v>#N/A</v>
      </c>
      <c r="AQ235" s="9" t="e">
        <f>VLOOKUP($C235, 'Team Per G'!$A$2:$G$31, 5, FALSE)</f>
        <v>#N/A</v>
      </c>
      <c r="AR235" s="9" t="e">
        <f>VLOOKUP($C235, 'Team Per G'!$A$2:$G$31, 4, FALSE)</f>
        <v>#N/A</v>
      </c>
      <c r="AS235" s="9" t="e">
        <f>VLOOKUP($C235, Team_Batting___Dashboard[], 22, FALSE)/$AC235</f>
        <v>#N/A</v>
      </c>
      <c r="AT235" s="9" t="e">
        <f>VLOOKUP($C235, 'FanGraphs - Team WAR Projected'!$B$2:$E$31, 4, FALSE)/162</f>
        <v>#N/A</v>
      </c>
      <c r="AU235" s="9" t="e">
        <f>VLOOKUP($C235, FanGraphs_Standings[[Abbreviation]:[2024 Year to Date RS/G]], 6, FALSE)/$AC235</f>
        <v>#N/A</v>
      </c>
      <c r="AV235" s="9" t="e">
        <f>VLOOKUP($C235, FanGraphs_Standings[[Abbreviation]:[2024 Projected Full Season RDif]], 19, FALSE)/162</f>
        <v>#N/A</v>
      </c>
      <c r="AW235" s="9" t="e">
        <f>VLOOKUP($C235, FanGraphs_Standings[[Abbreviation]:[2024 Projected Full Season RDif]], 5, FALSE)</f>
        <v>#N/A</v>
      </c>
      <c r="AX235" s="9" t="e">
        <f>VLOOKUP($C235, FanGraphs_Standings[[Abbreviation]:[2024 Projected Full Season W%]], 18, FALSE)</f>
        <v>#N/A</v>
      </c>
      <c r="AY235" s="9" t="e">
        <f>VLOOKUP($C235, 'Home Field Adv'!$A$2:$K$31, 11, FALSE)</f>
        <v>#N/A</v>
      </c>
      <c r="BB235" s="5" t="str">
        <f t="shared" si="10"/>
        <v/>
      </c>
      <c r="BC235" s="5" t="str">
        <f t="shared" si="11"/>
        <v/>
      </c>
      <c r="BD235" s="5" t="str">
        <f t="shared" si="12"/>
        <v/>
      </c>
    </row>
    <row r="236" spans="6:56" x14ac:dyDescent="0.45">
      <c r="F236" s="9" t="e">
        <f>VLOOKUP($B236, FanGraphs_Standings[[Abbreviation]:[2024 Year to Date G]], 2, FALSE)</f>
        <v>#N/A</v>
      </c>
      <c r="G236" s="9" t="e">
        <f>IF(ISERR(VLOOKUP($D236, 'SP Per G'!$A$2:$D$1380, 3, FALSE)), L236, VLOOKUP($D236, 'SP Per G'!$A$2:$D$1380, 3, FALSE))</f>
        <v>#N/A</v>
      </c>
      <c r="H236" s="9" t="e">
        <f>VLOOKUP($D236, 'SP Per G'!$A$2:$D$1380, 4, FALSE)</f>
        <v>#N/A</v>
      </c>
      <c r="I236" s="9" t="e">
        <f>VLOOKUP($D236, Individual_Pitching___Dashboard[], 18, FALSE)</f>
        <v>#N/A</v>
      </c>
      <c r="J236" s="9" t="e">
        <f>VLOOKUP($D236, Individual_Pitching___Dashboard[], 20, FALSE)</f>
        <v>#N/A</v>
      </c>
      <c r="K236" s="9" t="e">
        <f>VLOOKUP($D236, Individual_Pitching___Advanced[], 21,FALSE)</f>
        <v>#N/A</v>
      </c>
      <c r="L236" s="9" t="e">
        <f>VLOOKUP($B236, 'Team Per G'!$A$2:$G$31, 7, FALSE)</f>
        <v>#N/A</v>
      </c>
      <c r="M236" s="9" t="e">
        <f>VLOOKUP($B236, 'FanGraphs - Team WAR Projected'!$B$2:$E$31, 3, FALSE)/162</f>
        <v>#N/A</v>
      </c>
      <c r="N236" s="9" t="e">
        <f>VLOOKUP($B236, Team_Pitching___Advanced[[Team]:[xFIP]], 19,FALSE)</f>
        <v>#N/A</v>
      </c>
      <c r="O236" s="9" t="e">
        <f>VLOOKUP($B236, Team_Pitching___Advanced[], 20, FALSE)</f>
        <v>#N/A</v>
      </c>
      <c r="P236" s="9" t="e">
        <f>VLOOKUP($B236, Team_Batting___Dashboard[[Team]:[wOBA]], 16, FALSE)</f>
        <v>#N/A</v>
      </c>
      <c r="Q236" s="9" t="e">
        <f>VLOOKUP($B236, Team_Batting___Advanced[[Team]:[OPS]], 9, FALSE)</f>
        <v>#N/A</v>
      </c>
      <c r="R236" s="9" t="e">
        <f>VLOOKUP($B236, Team_Batting___Advanced[], 19, FALSE)</f>
        <v>#N/A</v>
      </c>
      <c r="S236" s="9" t="e">
        <f>VLOOKUP($B236, 'Team Per G'!$A$2:$G$31, 3, FALSE)</f>
        <v>#N/A</v>
      </c>
      <c r="T236" s="9" t="e">
        <f>VLOOKUP($B236, 'Team Per G'!$A$2:$G$31, 5, FALSE)</f>
        <v>#N/A</v>
      </c>
      <c r="U236" s="9" t="e">
        <f>VLOOKUP($B236, 'Team Per G'!$A$2:$G$31, 4, FALSE)</f>
        <v>#N/A</v>
      </c>
      <c r="V236" s="9" t="e">
        <f>VLOOKUP($B236, Team_Batting___Dashboard[], 22, FALSE)/$F236</f>
        <v>#N/A</v>
      </c>
      <c r="W236" s="9" t="e">
        <f>VLOOKUP($B236, 'FanGraphs - Team WAR Projected'!$B$2:$E$31, 4, FALSE)/162</f>
        <v>#N/A</v>
      </c>
      <c r="X236" s="9" t="e">
        <f>VLOOKUP($B236, FanGraphs_Standings[[Abbreviation]:[2024 Year to Date RS/G]], 6, FALSE)/$F236</f>
        <v>#N/A</v>
      </c>
      <c r="Y236" s="9" t="e">
        <f>VLOOKUP($B236, FanGraphs_Standings[[Abbreviation]:[2024 Projected Full Season RDif]], 19, FALSE)/162</f>
        <v>#N/A</v>
      </c>
      <c r="Z236" s="9" t="e">
        <f>VLOOKUP($B236, FanGraphs_Standings[[Abbreviation]:[2024 Projected Full Season RDif]], 5, FALSE)</f>
        <v>#N/A</v>
      </c>
      <c r="AA236" s="9" t="e">
        <f>VLOOKUP($B236, FanGraphs_Standings[[Abbreviation]:[2024 Projected Full Season W%]], 18, FALSE)</f>
        <v>#N/A</v>
      </c>
      <c r="AB236" s="9" t="e">
        <f>VLOOKUP($B236, 'Home Field Adv'!$A$2:$I$31, 9, FALSE)</f>
        <v>#N/A</v>
      </c>
      <c r="AC236" s="9" t="e">
        <f>VLOOKUP($C236, FanGraphs_Standings[[Abbreviation]:[2024 Year to Date G]], 2, FALSE)</f>
        <v>#N/A</v>
      </c>
      <c r="AD236" s="9" t="e">
        <f>VLOOKUP($E236, 'SP Per G'!$A$2:$D$1380, 3, FALSE)</f>
        <v>#N/A</v>
      </c>
      <c r="AE236" s="9" t="e">
        <f>VLOOKUP($E236, 'SP Per G'!$A$2:$D$1380, 4, FALSE)</f>
        <v>#N/A</v>
      </c>
      <c r="AF236" s="9" t="e">
        <f>VLOOKUP($E236, Individual_Pitching___Dashboard[], 18, FALSE)</f>
        <v>#N/A</v>
      </c>
      <c r="AG236" s="9" t="e">
        <f>VLOOKUP($E236, Individual_Pitching___Dashboard[], 20, FALSE)</f>
        <v>#N/A</v>
      </c>
      <c r="AH236" s="9" t="e">
        <f>VLOOKUP($E236, Individual_Pitching___Advanced[], 21,FALSE)</f>
        <v>#N/A</v>
      </c>
      <c r="AI236" s="9" t="e">
        <f>VLOOKUP($C236, 'Team Per G'!$A$2:$G$31, 7, FALSE)</f>
        <v>#N/A</v>
      </c>
      <c r="AJ236" s="9" t="e">
        <f>VLOOKUP($C236, 'FanGraphs - Team WAR Projected'!$B$2:$E$31, 3, FALSE)/162</f>
        <v>#N/A</v>
      </c>
      <c r="AK236" s="9" t="e">
        <f>VLOOKUP($C236, Team_Pitching___Advanced[[Team]:[xFIP]], 19,FALSE)</f>
        <v>#N/A</v>
      </c>
      <c r="AL236" s="9" t="e">
        <f>VLOOKUP($C236, Team_Pitching___Advanced[], 20, FALSE)</f>
        <v>#N/A</v>
      </c>
      <c r="AM236" s="9" t="e">
        <f>VLOOKUP($C236, Team_Batting___Dashboard[[Team]:[wOBA]], 16, FALSE)</f>
        <v>#N/A</v>
      </c>
      <c r="AN236" s="9" t="e">
        <f>VLOOKUP($C236, Team_Batting___Advanced[[Team]:[OPS]], 9, FALSE)</f>
        <v>#N/A</v>
      </c>
      <c r="AO236" s="9" t="e">
        <f>VLOOKUP($C236, Team_Batting___Advanced[], 19, FALSE)</f>
        <v>#N/A</v>
      </c>
      <c r="AP236" s="9" t="e">
        <f>VLOOKUP($C236, 'Team Per G'!$A$2:$G$31, 3, FALSE)</f>
        <v>#N/A</v>
      </c>
      <c r="AQ236" s="9" t="e">
        <f>VLOOKUP($C236, 'Team Per G'!$A$2:$G$31, 5, FALSE)</f>
        <v>#N/A</v>
      </c>
      <c r="AR236" s="9" t="e">
        <f>VLOOKUP($C236, 'Team Per G'!$A$2:$G$31, 4, FALSE)</f>
        <v>#N/A</v>
      </c>
      <c r="AS236" s="9" t="e">
        <f>VLOOKUP($C236, Team_Batting___Dashboard[], 22, FALSE)/$AC236</f>
        <v>#N/A</v>
      </c>
      <c r="AT236" s="9" t="e">
        <f>VLOOKUP($C236, 'FanGraphs - Team WAR Projected'!$B$2:$E$31, 4, FALSE)/162</f>
        <v>#N/A</v>
      </c>
      <c r="AU236" s="9" t="e">
        <f>VLOOKUP($C236, FanGraphs_Standings[[Abbreviation]:[2024 Year to Date RS/G]], 6, FALSE)/$AC236</f>
        <v>#N/A</v>
      </c>
      <c r="AV236" s="9" t="e">
        <f>VLOOKUP($C236, FanGraphs_Standings[[Abbreviation]:[2024 Projected Full Season RDif]], 19, FALSE)/162</f>
        <v>#N/A</v>
      </c>
      <c r="AW236" s="9" t="e">
        <f>VLOOKUP($C236, FanGraphs_Standings[[Abbreviation]:[2024 Projected Full Season RDif]], 5, FALSE)</f>
        <v>#N/A</v>
      </c>
      <c r="AX236" s="9" t="e">
        <f>VLOOKUP($C236, FanGraphs_Standings[[Abbreviation]:[2024 Projected Full Season W%]], 18, FALSE)</f>
        <v>#N/A</v>
      </c>
      <c r="AY236" s="9" t="e">
        <f>VLOOKUP($C236, 'Home Field Adv'!$A$2:$K$31, 11, FALSE)</f>
        <v>#N/A</v>
      </c>
      <c r="BB236" s="5" t="str">
        <f t="shared" si="10"/>
        <v/>
      </c>
      <c r="BC236" s="5" t="str">
        <f t="shared" si="11"/>
        <v/>
      </c>
      <c r="BD236" s="5" t="str">
        <f t="shared" si="12"/>
        <v/>
      </c>
    </row>
    <row r="237" spans="6:56" x14ac:dyDescent="0.45">
      <c r="F237" s="9" t="e">
        <f>VLOOKUP($B237, FanGraphs_Standings[[Abbreviation]:[2024 Year to Date G]], 2, FALSE)</f>
        <v>#N/A</v>
      </c>
      <c r="G237" s="9" t="e">
        <f>IF(ISERR(VLOOKUP($D237, 'SP Per G'!$A$2:$D$1380, 3, FALSE)), L237, VLOOKUP($D237, 'SP Per G'!$A$2:$D$1380, 3, FALSE))</f>
        <v>#N/A</v>
      </c>
      <c r="H237" s="9" t="e">
        <f>VLOOKUP($D237, 'SP Per G'!$A$2:$D$1380, 4, FALSE)</f>
        <v>#N/A</v>
      </c>
      <c r="I237" s="9" t="e">
        <f>VLOOKUP($D237, Individual_Pitching___Dashboard[], 18, FALSE)</f>
        <v>#N/A</v>
      </c>
      <c r="J237" s="9" t="e">
        <f>VLOOKUP($D237, Individual_Pitching___Dashboard[], 20, FALSE)</f>
        <v>#N/A</v>
      </c>
      <c r="K237" s="9" t="e">
        <f>VLOOKUP($D237, Individual_Pitching___Advanced[], 21,FALSE)</f>
        <v>#N/A</v>
      </c>
      <c r="L237" s="9" t="e">
        <f>VLOOKUP($B237, 'Team Per G'!$A$2:$G$31, 7, FALSE)</f>
        <v>#N/A</v>
      </c>
      <c r="M237" s="9" t="e">
        <f>VLOOKUP($B237, 'FanGraphs - Team WAR Projected'!$B$2:$E$31, 3, FALSE)/162</f>
        <v>#N/A</v>
      </c>
      <c r="N237" s="9" t="e">
        <f>VLOOKUP($B237, Team_Pitching___Advanced[[Team]:[xFIP]], 19,FALSE)</f>
        <v>#N/A</v>
      </c>
      <c r="O237" s="9" t="e">
        <f>VLOOKUP($B237, Team_Pitching___Advanced[], 20, FALSE)</f>
        <v>#N/A</v>
      </c>
      <c r="P237" s="9" t="e">
        <f>VLOOKUP($B237, Team_Batting___Dashboard[[Team]:[wOBA]], 16, FALSE)</f>
        <v>#N/A</v>
      </c>
      <c r="Q237" s="9" t="e">
        <f>VLOOKUP($B237, Team_Batting___Advanced[[Team]:[OPS]], 9, FALSE)</f>
        <v>#N/A</v>
      </c>
      <c r="R237" s="9" t="e">
        <f>VLOOKUP($B237, Team_Batting___Advanced[], 19, FALSE)</f>
        <v>#N/A</v>
      </c>
      <c r="S237" s="9" t="e">
        <f>VLOOKUP($B237, 'Team Per G'!$A$2:$G$31, 3, FALSE)</f>
        <v>#N/A</v>
      </c>
      <c r="T237" s="9" t="e">
        <f>VLOOKUP($B237, 'Team Per G'!$A$2:$G$31, 5, FALSE)</f>
        <v>#N/A</v>
      </c>
      <c r="U237" s="9" t="e">
        <f>VLOOKUP($B237, 'Team Per G'!$A$2:$G$31, 4, FALSE)</f>
        <v>#N/A</v>
      </c>
      <c r="V237" s="9" t="e">
        <f>VLOOKUP($B237, Team_Batting___Dashboard[], 22, FALSE)/$F237</f>
        <v>#N/A</v>
      </c>
      <c r="W237" s="9" t="e">
        <f>VLOOKUP($B237, 'FanGraphs - Team WAR Projected'!$B$2:$E$31, 4, FALSE)/162</f>
        <v>#N/A</v>
      </c>
      <c r="X237" s="9" t="e">
        <f>VLOOKUP($B237, FanGraphs_Standings[[Abbreviation]:[2024 Year to Date RS/G]], 6, FALSE)/$F237</f>
        <v>#N/A</v>
      </c>
      <c r="Y237" s="9" t="e">
        <f>VLOOKUP($B237, FanGraphs_Standings[[Abbreviation]:[2024 Projected Full Season RDif]], 19, FALSE)/162</f>
        <v>#N/A</v>
      </c>
      <c r="Z237" s="9" t="e">
        <f>VLOOKUP($B237, FanGraphs_Standings[[Abbreviation]:[2024 Projected Full Season RDif]], 5, FALSE)</f>
        <v>#N/A</v>
      </c>
      <c r="AA237" s="9" t="e">
        <f>VLOOKUP($B237, FanGraphs_Standings[[Abbreviation]:[2024 Projected Full Season W%]], 18, FALSE)</f>
        <v>#N/A</v>
      </c>
      <c r="AB237" s="9" t="e">
        <f>VLOOKUP($B237, 'Home Field Adv'!$A$2:$I$31, 9, FALSE)</f>
        <v>#N/A</v>
      </c>
      <c r="AC237" s="9" t="e">
        <f>VLOOKUP($C237, FanGraphs_Standings[[Abbreviation]:[2024 Year to Date G]], 2, FALSE)</f>
        <v>#N/A</v>
      </c>
      <c r="AD237" s="9" t="e">
        <f>VLOOKUP($E237, 'SP Per G'!$A$2:$D$1380, 3, FALSE)</f>
        <v>#N/A</v>
      </c>
      <c r="AE237" s="9" t="e">
        <f>VLOOKUP($E237, 'SP Per G'!$A$2:$D$1380, 4, FALSE)</f>
        <v>#N/A</v>
      </c>
      <c r="AF237" s="9" t="e">
        <f>VLOOKUP($E237, Individual_Pitching___Dashboard[], 18, FALSE)</f>
        <v>#N/A</v>
      </c>
      <c r="AG237" s="9" t="e">
        <f>VLOOKUP($E237, Individual_Pitching___Dashboard[], 20, FALSE)</f>
        <v>#N/A</v>
      </c>
      <c r="AH237" s="9" t="e">
        <f>VLOOKUP($E237, Individual_Pitching___Advanced[], 21,FALSE)</f>
        <v>#N/A</v>
      </c>
      <c r="AI237" s="9" t="e">
        <f>VLOOKUP($C237, 'Team Per G'!$A$2:$G$31, 7, FALSE)</f>
        <v>#N/A</v>
      </c>
      <c r="AJ237" s="9" t="e">
        <f>VLOOKUP($C237, 'FanGraphs - Team WAR Projected'!$B$2:$E$31, 3, FALSE)/162</f>
        <v>#N/A</v>
      </c>
      <c r="AK237" s="9" t="e">
        <f>VLOOKUP($C237, Team_Pitching___Advanced[[Team]:[xFIP]], 19,FALSE)</f>
        <v>#N/A</v>
      </c>
      <c r="AL237" s="9" t="e">
        <f>VLOOKUP($C237, Team_Pitching___Advanced[], 20, FALSE)</f>
        <v>#N/A</v>
      </c>
      <c r="AM237" s="9" t="e">
        <f>VLOOKUP($C237, Team_Batting___Dashboard[[Team]:[wOBA]], 16, FALSE)</f>
        <v>#N/A</v>
      </c>
      <c r="AN237" s="9" t="e">
        <f>VLOOKUP($C237, Team_Batting___Advanced[[Team]:[OPS]], 9, FALSE)</f>
        <v>#N/A</v>
      </c>
      <c r="AO237" s="9" t="e">
        <f>VLOOKUP($C237, Team_Batting___Advanced[], 19, FALSE)</f>
        <v>#N/A</v>
      </c>
      <c r="AP237" s="9" t="e">
        <f>VLOOKUP($C237, 'Team Per G'!$A$2:$G$31, 3, FALSE)</f>
        <v>#N/A</v>
      </c>
      <c r="AQ237" s="9" t="e">
        <f>VLOOKUP($C237, 'Team Per G'!$A$2:$G$31, 5, FALSE)</f>
        <v>#N/A</v>
      </c>
      <c r="AR237" s="9" t="e">
        <f>VLOOKUP($C237, 'Team Per G'!$A$2:$G$31, 4, FALSE)</f>
        <v>#N/A</v>
      </c>
      <c r="AS237" s="9" t="e">
        <f>VLOOKUP($C237, Team_Batting___Dashboard[], 22, FALSE)/$AC237</f>
        <v>#N/A</v>
      </c>
      <c r="AT237" s="9" t="e">
        <f>VLOOKUP($C237, 'FanGraphs - Team WAR Projected'!$B$2:$E$31, 4, FALSE)/162</f>
        <v>#N/A</v>
      </c>
      <c r="AU237" s="9" t="e">
        <f>VLOOKUP($C237, FanGraphs_Standings[[Abbreviation]:[2024 Year to Date RS/G]], 6, FALSE)/$AC237</f>
        <v>#N/A</v>
      </c>
      <c r="AV237" s="9" t="e">
        <f>VLOOKUP($C237, FanGraphs_Standings[[Abbreviation]:[2024 Projected Full Season RDif]], 19, FALSE)/162</f>
        <v>#N/A</v>
      </c>
      <c r="AW237" s="9" t="e">
        <f>VLOOKUP($C237, FanGraphs_Standings[[Abbreviation]:[2024 Projected Full Season RDif]], 5, FALSE)</f>
        <v>#N/A</v>
      </c>
      <c r="AX237" s="9" t="e">
        <f>VLOOKUP($C237, FanGraphs_Standings[[Abbreviation]:[2024 Projected Full Season W%]], 18, FALSE)</f>
        <v>#N/A</v>
      </c>
      <c r="AY237" s="9" t="e">
        <f>VLOOKUP($C237, 'Home Field Adv'!$A$2:$K$31, 11, FALSE)</f>
        <v>#N/A</v>
      </c>
      <c r="BB237" s="5" t="str">
        <f t="shared" si="10"/>
        <v/>
      </c>
      <c r="BC237" s="5" t="str">
        <f t="shared" si="11"/>
        <v/>
      </c>
      <c r="BD237" s="5" t="str">
        <f t="shared" si="12"/>
        <v/>
      </c>
    </row>
    <row r="238" spans="6:56" x14ac:dyDescent="0.45">
      <c r="F238" s="9" t="e">
        <f>VLOOKUP($B238, FanGraphs_Standings[[Abbreviation]:[2024 Year to Date G]], 2, FALSE)</f>
        <v>#N/A</v>
      </c>
      <c r="G238" s="9" t="e">
        <f>IF(ISERR(VLOOKUP($D238, 'SP Per G'!$A$2:$D$1380, 3, FALSE)), L238, VLOOKUP($D238, 'SP Per G'!$A$2:$D$1380, 3, FALSE))</f>
        <v>#N/A</v>
      </c>
      <c r="H238" s="9" t="e">
        <f>VLOOKUP($D238, 'SP Per G'!$A$2:$D$1380, 4, FALSE)</f>
        <v>#N/A</v>
      </c>
      <c r="I238" s="9" t="e">
        <f>VLOOKUP($D238, Individual_Pitching___Dashboard[], 18, FALSE)</f>
        <v>#N/A</v>
      </c>
      <c r="J238" s="9" t="e">
        <f>VLOOKUP($D238, Individual_Pitching___Dashboard[], 20, FALSE)</f>
        <v>#N/A</v>
      </c>
      <c r="K238" s="9" t="e">
        <f>VLOOKUP($D238, Individual_Pitching___Advanced[], 21,FALSE)</f>
        <v>#N/A</v>
      </c>
      <c r="L238" s="9" t="e">
        <f>VLOOKUP($B238, 'Team Per G'!$A$2:$G$31, 7, FALSE)</f>
        <v>#N/A</v>
      </c>
      <c r="M238" s="9" t="e">
        <f>VLOOKUP($B238, 'FanGraphs - Team WAR Projected'!$B$2:$E$31, 3, FALSE)/162</f>
        <v>#N/A</v>
      </c>
      <c r="N238" s="9" t="e">
        <f>VLOOKUP($B238, Team_Pitching___Advanced[[Team]:[xFIP]], 19,FALSE)</f>
        <v>#N/A</v>
      </c>
      <c r="O238" s="9" t="e">
        <f>VLOOKUP($B238, Team_Pitching___Advanced[], 20, FALSE)</f>
        <v>#N/A</v>
      </c>
      <c r="P238" s="9" t="e">
        <f>VLOOKUP($B238, Team_Batting___Dashboard[[Team]:[wOBA]], 16, FALSE)</f>
        <v>#N/A</v>
      </c>
      <c r="Q238" s="9" t="e">
        <f>VLOOKUP($B238, Team_Batting___Advanced[[Team]:[OPS]], 9, FALSE)</f>
        <v>#N/A</v>
      </c>
      <c r="R238" s="9" t="e">
        <f>VLOOKUP($B238, Team_Batting___Advanced[], 19, FALSE)</f>
        <v>#N/A</v>
      </c>
      <c r="S238" s="9" t="e">
        <f>VLOOKUP($B238, 'Team Per G'!$A$2:$G$31, 3, FALSE)</f>
        <v>#N/A</v>
      </c>
      <c r="T238" s="9" t="e">
        <f>VLOOKUP($B238, 'Team Per G'!$A$2:$G$31, 5, FALSE)</f>
        <v>#N/A</v>
      </c>
      <c r="U238" s="9" t="e">
        <f>VLOOKUP($B238, 'Team Per G'!$A$2:$G$31, 4, FALSE)</f>
        <v>#N/A</v>
      </c>
      <c r="V238" s="9" t="e">
        <f>VLOOKUP($B238, Team_Batting___Dashboard[], 22, FALSE)/$F238</f>
        <v>#N/A</v>
      </c>
      <c r="W238" s="9" t="e">
        <f>VLOOKUP($B238, 'FanGraphs - Team WAR Projected'!$B$2:$E$31, 4, FALSE)/162</f>
        <v>#N/A</v>
      </c>
      <c r="X238" s="9" t="e">
        <f>VLOOKUP($B238, FanGraphs_Standings[[Abbreviation]:[2024 Year to Date RS/G]], 6, FALSE)/$F238</f>
        <v>#N/A</v>
      </c>
      <c r="Y238" s="9" t="e">
        <f>VLOOKUP($B238, FanGraphs_Standings[[Abbreviation]:[2024 Projected Full Season RDif]], 19, FALSE)/162</f>
        <v>#N/A</v>
      </c>
      <c r="Z238" s="9" t="e">
        <f>VLOOKUP($B238, FanGraphs_Standings[[Abbreviation]:[2024 Projected Full Season RDif]], 5, FALSE)</f>
        <v>#N/A</v>
      </c>
      <c r="AA238" s="9" t="e">
        <f>VLOOKUP($B238, FanGraphs_Standings[[Abbreviation]:[2024 Projected Full Season W%]], 18, FALSE)</f>
        <v>#N/A</v>
      </c>
      <c r="AB238" s="9" t="e">
        <f>VLOOKUP($B238, 'Home Field Adv'!$A$2:$I$31, 9, FALSE)</f>
        <v>#N/A</v>
      </c>
      <c r="AC238" s="9" t="e">
        <f>VLOOKUP($C238, FanGraphs_Standings[[Abbreviation]:[2024 Year to Date G]], 2, FALSE)</f>
        <v>#N/A</v>
      </c>
      <c r="AD238" s="9" t="e">
        <f>VLOOKUP($E238, 'SP Per G'!$A$2:$D$1380, 3, FALSE)</f>
        <v>#N/A</v>
      </c>
      <c r="AE238" s="9" t="e">
        <f>VLOOKUP($E238, 'SP Per G'!$A$2:$D$1380, 4, FALSE)</f>
        <v>#N/A</v>
      </c>
      <c r="AF238" s="9" t="e">
        <f>VLOOKUP($E238, Individual_Pitching___Dashboard[], 18, FALSE)</f>
        <v>#N/A</v>
      </c>
      <c r="AG238" s="9" t="e">
        <f>VLOOKUP($E238, Individual_Pitching___Dashboard[], 20, FALSE)</f>
        <v>#N/A</v>
      </c>
      <c r="AH238" s="9" t="e">
        <f>VLOOKUP($E238, Individual_Pitching___Advanced[], 21,FALSE)</f>
        <v>#N/A</v>
      </c>
      <c r="AI238" s="9" t="e">
        <f>VLOOKUP($C238, 'Team Per G'!$A$2:$G$31, 7, FALSE)</f>
        <v>#N/A</v>
      </c>
      <c r="AJ238" s="9" t="e">
        <f>VLOOKUP($C238, 'FanGraphs - Team WAR Projected'!$B$2:$E$31, 3, FALSE)/162</f>
        <v>#N/A</v>
      </c>
      <c r="AK238" s="9" t="e">
        <f>VLOOKUP($C238, Team_Pitching___Advanced[[Team]:[xFIP]], 19,FALSE)</f>
        <v>#N/A</v>
      </c>
      <c r="AL238" s="9" t="e">
        <f>VLOOKUP($C238, Team_Pitching___Advanced[], 20, FALSE)</f>
        <v>#N/A</v>
      </c>
      <c r="AM238" s="9" t="e">
        <f>VLOOKUP($C238, Team_Batting___Dashboard[[Team]:[wOBA]], 16, FALSE)</f>
        <v>#N/A</v>
      </c>
      <c r="AN238" s="9" t="e">
        <f>VLOOKUP($C238, Team_Batting___Advanced[[Team]:[OPS]], 9, FALSE)</f>
        <v>#N/A</v>
      </c>
      <c r="AO238" s="9" t="e">
        <f>VLOOKUP($C238, Team_Batting___Advanced[], 19, FALSE)</f>
        <v>#N/A</v>
      </c>
      <c r="AP238" s="9" t="e">
        <f>VLOOKUP($C238, 'Team Per G'!$A$2:$G$31, 3, FALSE)</f>
        <v>#N/A</v>
      </c>
      <c r="AQ238" s="9" t="e">
        <f>VLOOKUP($C238, 'Team Per G'!$A$2:$G$31, 5, FALSE)</f>
        <v>#N/A</v>
      </c>
      <c r="AR238" s="9" t="e">
        <f>VLOOKUP($C238, 'Team Per G'!$A$2:$G$31, 4, FALSE)</f>
        <v>#N/A</v>
      </c>
      <c r="AS238" s="9" t="e">
        <f>VLOOKUP($C238, Team_Batting___Dashboard[], 22, FALSE)/$AC238</f>
        <v>#N/A</v>
      </c>
      <c r="AT238" s="9" t="e">
        <f>VLOOKUP($C238, 'FanGraphs - Team WAR Projected'!$B$2:$E$31, 4, FALSE)/162</f>
        <v>#N/A</v>
      </c>
      <c r="AU238" s="9" t="e">
        <f>VLOOKUP($C238, FanGraphs_Standings[[Abbreviation]:[2024 Year to Date RS/G]], 6, FALSE)/$AC238</f>
        <v>#N/A</v>
      </c>
      <c r="AV238" s="9" t="e">
        <f>VLOOKUP($C238, FanGraphs_Standings[[Abbreviation]:[2024 Projected Full Season RDif]], 19, FALSE)/162</f>
        <v>#N/A</v>
      </c>
      <c r="AW238" s="9" t="e">
        <f>VLOOKUP($C238, FanGraphs_Standings[[Abbreviation]:[2024 Projected Full Season RDif]], 5, FALSE)</f>
        <v>#N/A</v>
      </c>
      <c r="AX238" s="9" t="e">
        <f>VLOOKUP($C238, FanGraphs_Standings[[Abbreviation]:[2024 Projected Full Season W%]], 18, FALSE)</f>
        <v>#N/A</v>
      </c>
      <c r="AY238" s="9" t="e">
        <f>VLOOKUP($C238, 'Home Field Adv'!$A$2:$K$31, 11, FALSE)</f>
        <v>#N/A</v>
      </c>
      <c r="BB238" s="5" t="str">
        <f t="shared" si="10"/>
        <v/>
      </c>
      <c r="BC238" s="5" t="str">
        <f t="shared" si="11"/>
        <v/>
      </c>
      <c r="BD238" s="5" t="str">
        <f t="shared" si="12"/>
        <v/>
      </c>
    </row>
    <row r="239" spans="6:56" x14ac:dyDescent="0.45">
      <c r="F239" s="9" t="e">
        <f>VLOOKUP($B239, FanGraphs_Standings[[Abbreviation]:[2024 Year to Date G]], 2, FALSE)</f>
        <v>#N/A</v>
      </c>
      <c r="G239" s="9" t="e">
        <f>IF(ISERR(VLOOKUP($D239, 'SP Per G'!$A$2:$D$1380, 3, FALSE)), L239, VLOOKUP($D239, 'SP Per G'!$A$2:$D$1380, 3, FALSE))</f>
        <v>#N/A</v>
      </c>
      <c r="H239" s="9" t="e">
        <f>VLOOKUP($D239, 'SP Per G'!$A$2:$D$1380, 4, FALSE)</f>
        <v>#N/A</v>
      </c>
      <c r="I239" s="9" t="e">
        <f>VLOOKUP($D239, Individual_Pitching___Dashboard[], 18, FALSE)</f>
        <v>#N/A</v>
      </c>
      <c r="J239" s="9" t="e">
        <f>VLOOKUP($D239, Individual_Pitching___Dashboard[], 20, FALSE)</f>
        <v>#N/A</v>
      </c>
      <c r="K239" s="9" t="e">
        <f>VLOOKUP($D239, Individual_Pitching___Advanced[], 21,FALSE)</f>
        <v>#N/A</v>
      </c>
      <c r="L239" s="9" t="e">
        <f>VLOOKUP($B239, 'Team Per G'!$A$2:$G$31, 7, FALSE)</f>
        <v>#N/A</v>
      </c>
      <c r="M239" s="9" t="e">
        <f>VLOOKUP($B239, 'FanGraphs - Team WAR Projected'!$B$2:$E$31, 3, FALSE)/162</f>
        <v>#N/A</v>
      </c>
      <c r="N239" s="9" t="e">
        <f>VLOOKUP($B239, Team_Pitching___Advanced[[Team]:[xFIP]], 19,FALSE)</f>
        <v>#N/A</v>
      </c>
      <c r="O239" s="9" t="e">
        <f>VLOOKUP($B239, Team_Pitching___Advanced[], 20, FALSE)</f>
        <v>#N/A</v>
      </c>
      <c r="P239" s="9" t="e">
        <f>VLOOKUP($B239, Team_Batting___Dashboard[[Team]:[wOBA]], 16, FALSE)</f>
        <v>#N/A</v>
      </c>
      <c r="Q239" s="9" t="e">
        <f>VLOOKUP($B239, Team_Batting___Advanced[[Team]:[OPS]], 9, FALSE)</f>
        <v>#N/A</v>
      </c>
      <c r="R239" s="9" t="e">
        <f>VLOOKUP($B239, Team_Batting___Advanced[], 19, FALSE)</f>
        <v>#N/A</v>
      </c>
      <c r="S239" s="9" t="e">
        <f>VLOOKUP($B239, 'Team Per G'!$A$2:$G$31, 3, FALSE)</f>
        <v>#N/A</v>
      </c>
      <c r="T239" s="9" t="e">
        <f>VLOOKUP($B239, 'Team Per G'!$A$2:$G$31, 5, FALSE)</f>
        <v>#N/A</v>
      </c>
      <c r="U239" s="9" t="e">
        <f>VLOOKUP($B239, 'Team Per G'!$A$2:$G$31, 4, FALSE)</f>
        <v>#N/A</v>
      </c>
      <c r="V239" s="9" t="e">
        <f>VLOOKUP($B239, Team_Batting___Dashboard[], 22, FALSE)/$F239</f>
        <v>#N/A</v>
      </c>
      <c r="W239" s="9" t="e">
        <f>VLOOKUP($B239, 'FanGraphs - Team WAR Projected'!$B$2:$E$31, 4, FALSE)/162</f>
        <v>#N/A</v>
      </c>
      <c r="X239" s="9" t="e">
        <f>VLOOKUP($B239, FanGraphs_Standings[[Abbreviation]:[2024 Year to Date RS/G]], 6, FALSE)/$F239</f>
        <v>#N/A</v>
      </c>
      <c r="Y239" s="9" t="e">
        <f>VLOOKUP($B239, FanGraphs_Standings[[Abbreviation]:[2024 Projected Full Season RDif]], 19, FALSE)/162</f>
        <v>#N/A</v>
      </c>
      <c r="Z239" s="9" t="e">
        <f>VLOOKUP($B239, FanGraphs_Standings[[Abbreviation]:[2024 Projected Full Season RDif]], 5, FALSE)</f>
        <v>#N/A</v>
      </c>
      <c r="AA239" s="9" t="e">
        <f>VLOOKUP($B239, FanGraphs_Standings[[Abbreviation]:[2024 Projected Full Season W%]], 18, FALSE)</f>
        <v>#N/A</v>
      </c>
      <c r="AB239" s="9" t="e">
        <f>VLOOKUP($B239, 'Home Field Adv'!$A$2:$I$31, 9, FALSE)</f>
        <v>#N/A</v>
      </c>
      <c r="AC239" s="9" t="e">
        <f>VLOOKUP($C239, FanGraphs_Standings[[Abbreviation]:[2024 Year to Date G]], 2, FALSE)</f>
        <v>#N/A</v>
      </c>
      <c r="AD239" s="9" t="e">
        <f>VLOOKUP($E239, 'SP Per G'!$A$2:$D$1380, 3, FALSE)</f>
        <v>#N/A</v>
      </c>
      <c r="AE239" s="9" t="e">
        <f>VLOOKUP($E239, 'SP Per G'!$A$2:$D$1380, 4, FALSE)</f>
        <v>#N/A</v>
      </c>
      <c r="AF239" s="9" t="e">
        <f>VLOOKUP($E239, Individual_Pitching___Dashboard[], 18, FALSE)</f>
        <v>#N/A</v>
      </c>
      <c r="AG239" s="9" t="e">
        <f>VLOOKUP($E239, Individual_Pitching___Dashboard[], 20, FALSE)</f>
        <v>#N/A</v>
      </c>
      <c r="AH239" s="9" t="e">
        <f>VLOOKUP($E239, Individual_Pitching___Advanced[], 21,FALSE)</f>
        <v>#N/A</v>
      </c>
      <c r="AI239" s="9" t="e">
        <f>VLOOKUP($C239, 'Team Per G'!$A$2:$G$31, 7, FALSE)</f>
        <v>#N/A</v>
      </c>
      <c r="AJ239" s="9" t="e">
        <f>VLOOKUP($C239, 'FanGraphs - Team WAR Projected'!$B$2:$E$31, 3, FALSE)/162</f>
        <v>#N/A</v>
      </c>
      <c r="AK239" s="9" t="e">
        <f>VLOOKUP($C239, Team_Pitching___Advanced[[Team]:[xFIP]], 19,FALSE)</f>
        <v>#N/A</v>
      </c>
      <c r="AL239" s="9" t="e">
        <f>VLOOKUP($C239, Team_Pitching___Advanced[], 20, FALSE)</f>
        <v>#N/A</v>
      </c>
      <c r="AM239" s="9" t="e">
        <f>VLOOKUP($C239, Team_Batting___Dashboard[[Team]:[wOBA]], 16, FALSE)</f>
        <v>#N/A</v>
      </c>
      <c r="AN239" s="9" t="e">
        <f>VLOOKUP($C239, Team_Batting___Advanced[[Team]:[OPS]], 9, FALSE)</f>
        <v>#N/A</v>
      </c>
      <c r="AO239" s="9" t="e">
        <f>VLOOKUP($C239, Team_Batting___Advanced[], 19, FALSE)</f>
        <v>#N/A</v>
      </c>
      <c r="AP239" s="9" t="e">
        <f>VLOOKUP($C239, 'Team Per G'!$A$2:$G$31, 3, FALSE)</f>
        <v>#N/A</v>
      </c>
      <c r="AQ239" s="9" t="e">
        <f>VLOOKUP($C239, 'Team Per G'!$A$2:$G$31, 5, FALSE)</f>
        <v>#N/A</v>
      </c>
      <c r="AR239" s="9" t="e">
        <f>VLOOKUP($C239, 'Team Per G'!$A$2:$G$31, 4, FALSE)</f>
        <v>#N/A</v>
      </c>
      <c r="AS239" s="9" t="e">
        <f>VLOOKUP($C239, Team_Batting___Dashboard[], 22, FALSE)/$AC239</f>
        <v>#N/A</v>
      </c>
      <c r="AT239" s="9" t="e">
        <f>VLOOKUP($C239, 'FanGraphs - Team WAR Projected'!$B$2:$E$31, 4, FALSE)/162</f>
        <v>#N/A</v>
      </c>
      <c r="AU239" s="9" t="e">
        <f>VLOOKUP($C239, FanGraphs_Standings[[Abbreviation]:[2024 Year to Date RS/G]], 6, FALSE)/$AC239</f>
        <v>#N/A</v>
      </c>
      <c r="AV239" s="9" t="e">
        <f>VLOOKUP($C239, FanGraphs_Standings[[Abbreviation]:[2024 Projected Full Season RDif]], 19, FALSE)/162</f>
        <v>#N/A</v>
      </c>
      <c r="AW239" s="9" t="e">
        <f>VLOOKUP($C239, FanGraphs_Standings[[Abbreviation]:[2024 Projected Full Season RDif]], 5, FALSE)</f>
        <v>#N/A</v>
      </c>
      <c r="AX239" s="9" t="e">
        <f>VLOOKUP($C239, FanGraphs_Standings[[Abbreviation]:[2024 Projected Full Season W%]], 18, FALSE)</f>
        <v>#N/A</v>
      </c>
      <c r="AY239" s="9" t="e">
        <f>VLOOKUP($C239, 'Home Field Adv'!$A$2:$K$31, 11, FALSE)</f>
        <v>#N/A</v>
      </c>
      <c r="BB239" s="5" t="str">
        <f t="shared" si="10"/>
        <v/>
      </c>
      <c r="BC239" s="5" t="str">
        <f t="shared" si="11"/>
        <v/>
      </c>
      <c r="BD239" s="5" t="str">
        <f t="shared" si="12"/>
        <v/>
      </c>
    </row>
    <row r="240" spans="6:56" x14ac:dyDescent="0.45">
      <c r="F240" s="9" t="e">
        <f>VLOOKUP($B240, FanGraphs_Standings[[Abbreviation]:[2024 Year to Date G]], 2, FALSE)</f>
        <v>#N/A</v>
      </c>
      <c r="G240" s="9" t="e">
        <f>IF(ISERR(VLOOKUP($D240, 'SP Per G'!$A$2:$D$1380, 3, FALSE)), L240, VLOOKUP($D240, 'SP Per G'!$A$2:$D$1380, 3, FALSE))</f>
        <v>#N/A</v>
      </c>
      <c r="H240" s="9" t="e">
        <f>VLOOKUP($D240, 'SP Per G'!$A$2:$D$1380, 4, FALSE)</f>
        <v>#N/A</v>
      </c>
      <c r="I240" s="9" t="e">
        <f>VLOOKUP($D240, Individual_Pitching___Dashboard[], 18, FALSE)</f>
        <v>#N/A</v>
      </c>
      <c r="J240" s="9" t="e">
        <f>VLOOKUP($D240, Individual_Pitching___Dashboard[], 20, FALSE)</f>
        <v>#N/A</v>
      </c>
      <c r="K240" s="9" t="e">
        <f>VLOOKUP($D240, Individual_Pitching___Advanced[], 21,FALSE)</f>
        <v>#N/A</v>
      </c>
      <c r="L240" s="9" t="e">
        <f>VLOOKUP($B240, 'Team Per G'!$A$2:$G$31, 7, FALSE)</f>
        <v>#N/A</v>
      </c>
      <c r="M240" s="9" t="e">
        <f>VLOOKUP($B240, 'FanGraphs - Team WAR Projected'!$B$2:$E$31, 3, FALSE)/162</f>
        <v>#N/A</v>
      </c>
      <c r="N240" s="9" t="e">
        <f>VLOOKUP($B240, Team_Pitching___Advanced[[Team]:[xFIP]], 19,FALSE)</f>
        <v>#N/A</v>
      </c>
      <c r="O240" s="9" t="e">
        <f>VLOOKUP($B240, Team_Pitching___Advanced[], 20, FALSE)</f>
        <v>#N/A</v>
      </c>
      <c r="P240" s="9" t="e">
        <f>VLOOKUP($B240, Team_Batting___Dashboard[[Team]:[wOBA]], 16, FALSE)</f>
        <v>#N/A</v>
      </c>
      <c r="Q240" s="9" t="e">
        <f>VLOOKUP($B240, Team_Batting___Advanced[[Team]:[OPS]], 9, FALSE)</f>
        <v>#N/A</v>
      </c>
      <c r="R240" s="9" t="e">
        <f>VLOOKUP($B240, Team_Batting___Advanced[], 19, FALSE)</f>
        <v>#N/A</v>
      </c>
      <c r="S240" s="9" t="e">
        <f>VLOOKUP($B240, 'Team Per G'!$A$2:$G$31, 3, FALSE)</f>
        <v>#N/A</v>
      </c>
      <c r="T240" s="9" t="e">
        <f>VLOOKUP($B240, 'Team Per G'!$A$2:$G$31, 5, FALSE)</f>
        <v>#N/A</v>
      </c>
      <c r="U240" s="9" t="e">
        <f>VLOOKUP($B240, 'Team Per G'!$A$2:$G$31, 4, FALSE)</f>
        <v>#N/A</v>
      </c>
      <c r="V240" s="9" t="e">
        <f>VLOOKUP($B240, Team_Batting___Dashboard[], 22, FALSE)/$F240</f>
        <v>#N/A</v>
      </c>
      <c r="W240" s="9" t="e">
        <f>VLOOKUP($B240, 'FanGraphs - Team WAR Projected'!$B$2:$E$31, 4, FALSE)/162</f>
        <v>#N/A</v>
      </c>
      <c r="X240" s="9" t="e">
        <f>VLOOKUP($B240, FanGraphs_Standings[[Abbreviation]:[2024 Year to Date RS/G]], 6, FALSE)/$F240</f>
        <v>#N/A</v>
      </c>
      <c r="Y240" s="9" t="e">
        <f>VLOOKUP($B240, FanGraphs_Standings[[Abbreviation]:[2024 Projected Full Season RDif]], 19, FALSE)/162</f>
        <v>#N/A</v>
      </c>
      <c r="Z240" s="9" t="e">
        <f>VLOOKUP($B240, FanGraphs_Standings[[Abbreviation]:[2024 Projected Full Season RDif]], 5, FALSE)</f>
        <v>#N/A</v>
      </c>
      <c r="AA240" s="9" t="e">
        <f>VLOOKUP($B240, FanGraphs_Standings[[Abbreviation]:[2024 Projected Full Season W%]], 18, FALSE)</f>
        <v>#N/A</v>
      </c>
      <c r="AB240" s="9" t="e">
        <f>VLOOKUP($B240, 'Home Field Adv'!$A$2:$I$31, 9, FALSE)</f>
        <v>#N/A</v>
      </c>
      <c r="AC240" s="9" t="e">
        <f>VLOOKUP($C240, FanGraphs_Standings[[Abbreviation]:[2024 Year to Date G]], 2, FALSE)</f>
        <v>#N/A</v>
      </c>
      <c r="AD240" s="9" t="e">
        <f>VLOOKUP($E240, 'SP Per G'!$A$2:$D$1380, 3, FALSE)</f>
        <v>#N/A</v>
      </c>
      <c r="AE240" s="9" t="e">
        <f>VLOOKUP($E240, 'SP Per G'!$A$2:$D$1380, 4, FALSE)</f>
        <v>#N/A</v>
      </c>
      <c r="AF240" s="9" t="e">
        <f>VLOOKUP($E240, Individual_Pitching___Dashboard[], 18, FALSE)</f>
        <v>#N/A</v>
      </c>
      <c r="AG240" s="9" t="e">
        <f>VLOOKUP($E240, Individual_Pitching___Dashboard[], 20, FALSE)</f>
        <v>#N/A</v>
      </c>
      <c r="AH240" s="9" t="e">
        <f>VLOOKUP($E240, Individual_Pitching___Advanced[], 21,FALSE)</f>
        <v>#N/A</v>
      </c>
      <c r="AI240" s="9" t="e">
        <f>VLOOKUP($C240, 'Team Per G'!$A$2:$G$31, 7, FALSE)</f>
        <v>#N/A</v>
      </c>
      <c r="AJ240" s="9" t="e">
        <f>VLOOKUP($C240, 'FanGraphs - Team WAR Projected'!$B$2:$E$31, 3, FALSE)/162</f>
        <v>#N/A</v>
      </c>
      <c r="AK240" s="9" t="e">
        <f>VLOOKUP($C240, Team_Pitching___Advanced[[Team]:[xFIP]], 19,FALSE)</f>
        <v>#N/A</v>
      </c>
      <c r="AL240" s="9" t="e">
        <f>VLOOKUP($C240, Team_Pitching___Advanced[], 20, FALSE)</f>
        <v>#N/A</v>
      </c>
      <c r="AM240" s="9" t="e">
        <f>VLOOKUP($C240, Team_Batting___Dashboard[[Team]:[wOBA]], 16, FALSE)</f>
        <v>#N/A</v>
      </c>
      <c r="AN240" s="9" t="e">
        <f>VLOOKUP($C240, Team_Batting___Advanced[[Team]:[OPS]], 9, FALSE)</f>
        <v>#N/A</v>
      </c>
      <c r="AO240" s="9" t="e">
        <f>VLOOKUP($C240, Team_Batting___Advanced[], 19, FALSE)</f>
        <v>#N/A</v>
      </c>
      <c r="AP240" s="9" t="e">
        <f>VLOOKUP($C240, 'Team Per G'!$A$2:$G$31, 3, FALSE)</f>
        <v>#N/A</v>
      </c>
      <c r="AQ240" s="9" t="e">
        <f>VLOOKUP($C240, 'Team Per G'!$A$2:$G$31, 5, FALSE)</f>
        <v>#N/A</v>
      </c>
      <c r="AR240" s="9" t="e">
        <f>VLOOKUP($C240, 'Team Per G'!$A$2:$G$31, 4, FALSE)</f>
        <v>#N/A</v>
      </c>
      <c r="AS240" s="9" t="e">
        <f>VLOOKUP($C240, Team_Batting___Dashboard[], 22, FALSE)/$AC240</f>
        <v>#N/A</v>
      </c>
      <c r="AT240" s="9" t="e">
        <f>VLOOKUP($C240, 'FanGraphs - Team WAR Projected'!$B$2:$E$31, 4, FALSE)/162</f>
        <v>#N/A</v>
      </c>
      <c r="AU240" s="9" t="e">
        <f>VLOOKUP($C240, FanGraphs_Standings[[Abbreviation]:[2024 Year to Date RS/G]], 6, FALSE)/$AC240</f>
        <v>#N/A</v>
      </c>
      <c r="AV240" s="9" t="e">
        <f>VLOOKUP($C240, FanGraphs_Standings[[Abbreviation]:[2024 Projected Full Season RDif]], 19, FALSE)/162</f>
        <v>#N/A</v>
      </c>
      <c r="AW240" s="9" t="e">
        <f>VLOOKUP($C240, FanGraphs_Standings[[Abbreviation]:[2024 Projected Full Season RDif]], 5, FALSE)</f>
        <v>#N/A</v>
      </c>
      <c r="AX240" s="9" t="e">
        <f>VLOOKUP($C240, FanGraphs_Standings[[Abbreviation]:[2024 Projected Full Season W%]], 18, FALSE)</f>
        <v>#N/A</v>
      </c>
      <c r="AY240" s="9" t="e">
        <f>VLOOKUP($C240, 'Home Field Adv'!$A$2:$K$31, 11, FALSE)</f>
        <v>#N/A</v>
      </c>
      <c r="BB240" s="5" t="str">
        <f t="shared" si="10"/>
        <v/>
      </c>
      <c r="BC240" s="5" t="str">
        <f t="shared" si="11"/>
        <v/>
      </c>
      <c r="BD240" s="5" t="str">
        <f t="shared" si="12"/>
        <v/>
      </c>
    </row>
    <row r="241" spans="6:56" x14ac:dyDescent="0.45">
      <c r="F241" s="9" t="e">
        <f>VLOOKUP($B241, FanGraphs_Standings[[Abbreviation]:[2024 Year to Date G]], 2, FALSE)</f>
        <v>#N/A</v>
      </c>
      <c r="G241" s="9" t="e">
        <f>IF(ISERR(VLOOKUP($D241, 'SP Per G'!$A$2:$D$1380, 3, FALSE)), L241, VLOOKUP($D241, 'SP Per G'!$A$2:$D$1380, 3, FALSE))</f>
        <v>#N/A</v>
      </c>
      <c r="H241" s="9" t="e">
        <f>VLOOKUP($D241, 'SP Per G'!$A$2:$D$1380, 4, FALSE)</f>
        <v>#N/A</v>
      </c>
      <c r="I241" s="9" t="e">
        <f>VLOOKUP($D241, Individual_Pitching___Dashboard[], 18, FALSE)</f>
        <v>#N/A</v>
      </c>
      <c r="J241" s="9" t="e">
        <f>VLOOKUP($D241, Individual_Pitching___Dashboard[], 20, FALSE)</f>
        <v>#N/A</v>
      </c>
      <c r="K241" s="9" t="e">
        <f>VLOOKUP($D241, Individual_Pitching___Advanced[], 21,FALSE)</f>
        <v>#N/A</v>
      </c>
      <c r="L241" s="9" t="e">
        <f>VLOOKUP($B241, 'Team Per G'!$A$2:$G$31, 7, FALSE)</f>
        <v>#N/A</v>
      </c>
      <c r="M241" s="9" t="e">
        <f>VLOOKUP($B241, 'FanGraphs - Team WAR Projected'!$B$2:$E$31, 3, FALSE)/162</f>
        <v>#N/A</v>
      </c>
      <c r="N241" s="9" t="e">
        <f>VLOOKUP($B241, Team_Pitching___Advanced[[Team]:[xFIP]], 19,FALSE)</f>
        <v>#N/A</v>
      </c>
      <c r="O241" s="9" t="e">
        <f>VLOOKUP($B241, Team_Pitching___Advanced[], 20, FALSE)</f>
        <v>#N/A</v>
      </c>
      <c r="P241" s="9" t="e">
        <f>VLOOKUP($B241, Team_Batting___Dashboard[[Team]:[wOBA]], 16, FALSE)</f>
        <v>#N/A</v>
      </c>
      <c r="Q241" s="9" t="e">
        <f>VLOOKUP($B241, Team_Batting___Advanced[[Team]:[OPS]], 9, FALSE)</f>
        <v>#N/A</v>
      </c>
      <c r="R241" s="9" t="e">
        <f>VLOOKUP($B241, Team_Batting___Advanced[], 19, FALSE)</f>
        <v>#N/A</v>
      </c>
      <c r="S241" s="9" t="e">
        <f>VLOOKUP($B241, 'Team Per G'!$A$2:$G$31, 3, FALSE)</f>
        <v>#N/A</v>
      </c>
      <c r="T241" s="9" t="e">
        <f>VLOOKUP($B241, 'Team Per G'!$A$2:$G$31, 5, FALSE)</f>
        <v>#N/A</v>
      </c>
      <c r="U241" s="9" t="e">
        <f>VLOOKUP($B241, 'Team Per G'!$A$2:$G$31, 4, FALSE)</f>
        <v>#N/A</v>
      </c>
      <c r="V241" s="9" t="e">
        <f>VLOOKUP($B241, Team_Batting___Dashboard[], 22, FALSE)/$F241</f>
        <v>#N/A</v>
      </c>
      <c r="W241" s="9" t="e">
        <f>VLOOKUP($B241, 'FanGraphs - Team WAR Projected'!$B$2:$E$31, 4, FALSE)/162</f>
        <v>#N/A</v>
      </c>
      <c r="X241" s="9" t="e">
        <f>VLOOKUP($B241, FanGraphs_Standings[[Abbreviation]:[2024 Year to Date RS/G]], 6, FALSE)/$F241</f>
        <v>#N/A</v>
      </c>
      <c r="Y241" s="9" t="e">
        <f>VLOOKUP($B241, FanGraphs_Standings[[Abbreviation]:[2024 Projected Full Season RDif]], 19, FALSE)/162</f>
        <v>#N/A</v>
      </c>
      <c r="Z241" s="9" t="e">
        <f>VLOOKUP($B241, FanGraphs_Standings[[Abbreviation]:[2024 Projected Full Season RDif]], 5, FALSE)</f>
        <v>#N/A</v>
      </c>
      <c r="AA241" s="9" t="e">
        <f>VLOOKUP($B241, FanGraphs_Standings[[Abbreviation]:[2024 Projected Full Season W%]], 18, FALSE)</f>
        <v>#N/A</v>
      </c>
      <c r="AB241" s="9" t="e">
        <f>VLOOKUP($B241, 'Home Field Adv'!$A$2:$I$31, 9, FALSE)</f>
        <v>#N/A</v>
      </c>
      <c r="AC241" s="9" t="e">
        <f>VLOOKUP($C241, FanGraphs_Standings[[Abbreviation]:[2024 Year to Date G]], 2, FALSE)</f>
        <v>#N/A</v>
      </c>
      <c r="AD241" s="9" t="e">
        <f>VLOOKUP($E241, 'SP Per G'!$A$2:$D$1380, 3, FALSE)</f>
        <v>#N/A</v>
      </c>
      <c r="AE241" s="9" t="e">
        <f>VLOOKUP($E241, 'SP Per G'!$A$2:$D$1380, 4, FALSE)</f>
        <v>#N/A</v>
      </c>
      <c r="AF241" s="9" t="e">
        <f>VLOOKUP($E241, Individual_Pitching___Dashboard[], 18, FALSE)</f>
        <v>#N/A</v>
      </c>
      <c r="AG241" s="9" t="e">
        <f>VLOOKUP($E241, Individual_Pitching___Dashboard[], 20, FALSE)</f>
        <v>#N/A</v>
      </c>
      <c r="AH241" s="9" t="e">
        <f>VLOOKUP($E241, Individual_Pitching___Advanced[], 21,FALSE)</f>
        <v>#N/A</v>
      </c>
      <c r="AI241" s="9" t="e">
        <f>VLOOKUP($C241, 'Team Per G'!$A$2:$G$31, 7, FALSE)</f>
        <v>#N/A</v>
      </c>
      <c r="AJ241" s="9" t="e">
        <f>VLOOKUP($C241, 'FanGraphs - Team WAR Projected'!$B$2:$E$31, 3, FALSE)/162</f>
        <v>#N/A</v>
      </c>
      <c r="AK241" s="9" t="e">
        <f>VLOOKUP($C241, Team_Pitching___Advanced[[Team]:[xFIP]], 19,FALSE)</f>
        <v>#N/A</v>
      </c>
      <c r="AL241" s="9" t="e">
        <f>VLOOKUP($C241, Team_Pitching___Advanced[], 20, FALSE)</f>
        <v>#N/A</v>
      </c>
      <c r="AM241" s="9" t="e">
        <f>VLOOKUP($C241, Team_Batting___Dashboard[[Team]:[wOBA]], 16, FALSE)</f>
        <v>#N/A</v>
      </c>
      <c r="AN241" s="9" t="e">
        <f>VLOOKUP($C241, Team_Batting___Advanced[[Team]:[OPS]], 9, FALSE)</f>
        <v>#N/A</v>
      </c>
      <c r="AO241" s="9" t="e">
        <f>VLOOKUP($C241, Team_Batting___Advanced[], 19, FALSE)</f>
        <v>#N/A</v>
      </c>
      <c r="AP241" s="9" t="e">
        <f>VLOOKUP($C241, 'Team Per G'!$A$2:$G$31, 3, FALSE)</f>
        <v>#N/A</v>
      </c>
      <c r="AQ241" s="9" t="e">
        <f>VLOOKUP($C241, 'Team Per G'!$A$2:$G$31, 5, FALSE)</f>
        <v>#N/A</v>
      </c>
      <c r="AR241" s="9" t="e">
        <f>VLOOKUP($C241, 'Team Per G'!$A$2:$G$31, 4, FALSE)</f>
        <v>#N/A</v>
      </c>
      <c r="AS241" s="9" t="e">
        <f>VLOOKUP($C241, Team_Batting___Dashboard[], 22, FALSE)/$AC241</f>
        <v>#N/A</v>
      </c>
      <c r="AT241" s="9" t="e">
        <f>VLOOKUP($C241, 'FanGraphs - Team WAR Projected'!$B$2:$E$31, 4, FALSE)/162</f>
        <v>#N/A</v>
      </c>
      <c r="AU241" s="9" t="e">
        <f>VLOOKUP($C241, FanGraphs_Standings[[Abbreviation]:[2024 Year to Date RS/G]], 6, FALSE)/$AC241</f>
        <v>#N/A</v>
      </c>
      <c r="AV241" s="9" t="e">
        <f>VLOOKUP($C241, FanGraphs_Standings[[Abbreviation]:[2024 Projected Full Season RDif]], 19, FALSE)/162</f>
        <v>#N/A</v>
      </c>
      <c r="AW241" s="9" t="e">
        <f>VLOOKUP($C241, FanGraphs_Standings[[Abbreviation]:[2024 Projected Full Season RDif]], 5, FALSE)</f>
        <v>#N/A</v>
      </c>
      <c r="AX241" s="9" t="e">
        <f>VLOOKUP($C241, FanGraphs_Standings[[Abbreviation]:[2024 Projected Full Season W%]], 18, FALSE)</f>
        <v>#N/A</v>
      </c>
      <c r="AY241" s="9" t="e">
        <f>VLOOKUP($C241, 'Home Field Adv'!$A$2:$K$31, 11, FALSE)</f>
        <v>#N/A</v>
      </c>
      <c r="BB241" s="5" t="str">
        <f t="shared" si="10"/>
        <v/>
      </c>
      <c r="BC241" s="5" t="str">
        <f t="shared" si="11"/>
        <v/>
      </c>
      <c r="BD241" s="5" t="str">
        <f t="shared" si="12"/>
        <v/>
      </c>
    </row>
    <row r="242" spans="6:56" x14ac:dyDescent="0.45">
      <c r="F242" s="9" t="e">
        <f>VLOOKUP($B242, FanGraphs_Standings[[Abbreviation]:[2024 Year to Date G]], 2, FALSE)</f>
        <v>#N/A</v>
      </c>
      <c r="G242" s="9" t="e">
        <f>IF(ISERR(VLOOKUP($D242, 'SP Per G'!$A$2:$D$1380, 3, FALSE)), L242, VLOOKUP($D242, 'SP Per G'!$A$2:$D$1380, 3, FALSE))</f>
        <v>#N/A</v>
      </c>
      <c r="H242" s="9" t="e">
        <f>VLOOKUP($D242, 'SP Per G'!$A$2:$D$1380, 4, FALSE)</f>
        <v>#N/A</v>
      </c>
      <c r="I242" s="9" t="e">
        <f>VLOOKUP($D242, Individual_Pitching___Dashboard[], 18, FALSE)</f>
        <v>#N/A</v>
      </c>
      <c r="J242" s="9" t="e">
        <f>VLOOKUP($D242, Individual_Pitching___Dashboard[], 20, FALSE)</f>
        <v>#N/A</v>
      </c>
      <c r="K242" s="9" t="e">
        <f>VLOOKUP($D242, Individual_Pitching___Advanced[], 21,FALSE)</f>
        <v>#N/A</v>
      </c>
      <c r="L242" s="9" t="e">
        <f>VLOOKUP($B242, 'Team Per G'!$A$2:$G$31, 7, FALSE)</f>
        <v>#N/A</v>
      </c>
      <c r="M242" s="9" t="e">
        <f>VLOOKUP($B242, 'FanGraphs - Team WAR Projected'!$B$2:$E$31, 3, FALSE)/162</f>
        <v>#N/A</v>
      </c>
      <c r="N242" s="9" t="e">
        <f>VLOOKUP($B242, Team_Pitching___Advanced[[Team]:[xFIP]], 19,FALSE)</f>
        <v>#N/A</v>
      </c>
      <c r="O242" s="9" t="e">
        <f>VLOOKUP($B242, Team_Pitching___Advanced[], 20, FALSE)</f>
        <v>#N/A</v>
      </c>
      <c r="P242" s="9" t="e">
        <f>VLOOKUP($B242, Team_Batting___Dashboard[[Team]:[wOBA]], 16, FALSE)</f>
        <v>#N/A</v>
      </c>
      <c r="Q242" s="9" t="e">
        <f>VLOOKUP($B242, Team_Batting___Advanced[[Team]:[OPS]], 9, FALSE)</f>
        <v>#N/A</v>
      </c>
      <c r="R242" s="9" t="e">
        <f>VLOOKUP($B242, Team_Batting___Advanced[], 19, FALSE)</f>
        <v>#N/A</v>
      </c>
      <c r="S242" s="9" t="e">
        <f>VLOOKUP($B242, 'Team Per G'!$A$2:$G$31, 3, FALSE)</f>
        <v>#N/A</v>
      </c>
      <c r="T242" s="9" t="e">
        <f>VLOOKUP($B242, 'Team Per G'!$A$2:$G$31, 5, FALSE)</f>
        <v>#N/A</v>
      </c>
      <c r="U242" s="9" t="e">
        <f>VLOOKUP($B242, 'Team Per G'!$A$2:$G$31, 4, FALSE)</f>
        <v>#N/A</v>
      </c>
      <c r="V242" s="9" t="e">
        <f>VLOOKUP($B242, Team_Batting___Dashboard[], 22, FALSE)/$F242</f>
        <v>#N/A</v>
      </c>
      <c r="W242" s="9" t="e">
        <f>VLOOKUP($B242, 'FanGraphs - Team WAR Projected'!$B$2:$E$31, 4, FALSE)/162</f>
        <v>#N/A</v>
      </c>
      <c r="X242" s="9" t="e">
        <f>VLOOKUP($B242, FanGraphs_Standings[[Abbreviation]:[2024 Year to Date RS/G]], 6, FALSE)/$F242</f>
        <v>#N/A</v>
      </c>
      <c r="Y242" s="9" t="e">
        <f>VLOOKUP($B242, FanGraphs_Standings[[Abbreviation]:[2024 Projected Full Season RDif]], 19, FALSE)/162</f>
        <v>#N/A</v>
      </c>
      <c r="Z242" s="9" t="e">
        <f>VLOOKUP($B242, FanGraphs_Standings[[Abbreviation]:[2024 Projected Full Season RDif]], 5, FALSE)</f>
        <v>#N/A</v>
      </c>
      <c r="AA242" s="9" t="e">
        <f>VLOOKUP($B242, FanGraphs_Standings[[Abbreviation]:[2024 Projected Full Season W%]], 18, FALSE)</f>
        <v>#N/A</v>
      </c>
      <c r="AB242" s="9" t="e">
        <f>VLOOKUP($B242, 'Home Field Adv'!$A$2:$I$31, 9, FALSE)</f>
        <v>#N/A</v>
      </c>
      <c r="AC242" s="9" t="e">
        <f>VLOOKUP($C242, FanGraphs_Standings[[Abbreviation]:[2024 Year to Date G]], 2, FALSE)</f>
        <v>#N/A</v>
      </c>
      <c r="AD242" s="9" t="e">
        <f>VLOOKUP($E242, 'SP Per G'!$A$2:$D$1380, 3, FALSE)</f>
        <v>#N/A</v>
      </c>
      <c r="AE242" s="9" t="e">
        <f>VLOOKUP($E242, 'SP Per G'!$A$2:$D$1380, 4, FALSE)</f>
        <v>#N/A</v>
      </c>
      <c r="AF242" s="9" t="e">
        <f>VLOOKUP($E242, Individual_Pitching___Dashboard[], 18, FALSE)</f>
        <v>#N/A</v>
      </c>
      <c r="AG242" s="9" t="e">
        <f>VLOOKUP($E242, Individual_Pitching___Dashboard[], 20, FALSE)</f>
        <v>#N/A</v>
      </c>
      <c r="AH242" s="9" t="e">
        <f>VLOOKUP($E242, Individual_Pitching___Advanced[], 21,FALSE)</f>
        <v>#N/A</v>
      </c>
      <c r="AI242" s="9" t="e">
        <f>VLOOKUP($C242, 'Team Per G'!$A$2:$G$31, 7, FALSE)</f>
        <v>#N/A</v>
      </c>
      <c r="AJ242" s="9" t="e">
        <f>VLOOKUP($C242, 'FanGraphs - Team WAR Projected'!$B$2:$E$31, 3, FALSE)/162</f>
        <v>#N/A</v>
      </c>
      <c r="AK242" s="9" t="e">
        <f>VLOOKUP($C242, Team_Pitching___Advanced[[Team]:[xFIP]], 19,FALSE)</f>
        <v>#N/A</v>
      </c>
      <c r="AL242" s="9" t="e">
        <f>VLOOKUP($C242, Team_Pitching___Advanced[], 20, FALSE)</f>
        <v>#N/A</v>
      </c>
      <c r="AM242" s="9" t="e">
        <f>VLOOKUP($C242, Team_Batting___Dashboard[[Team]:[wOBA]], 16, FALSE)</f>
        <v>#N/A</v>
      </c>
      <c r="AN242" s="9" t="e">
        <f>VLOOKUP($C242, Team_Batting___Advanced[[Team]:[OPS]], 9, FALSE)</f>
        <v>#N/A</v>
      </c>
      <c r="AO242" s="9" t="e">
        <f>VLOOKUP($C242, Team_Batting___Advanced[], 19, FALSE)</f>
        <v>#N/A</v>
      </c>
      <c r="AP242" s="9" t="e">
        <f>VLOOKUP($C242, 'Team Per G'!$A$2:$G$31, 3, FALSE)</f>
        <v>#N/A</v>
      </c>
      <c r="AQ242" s="9" t="e">
        <f>VLOOKUP($C242, 'Team Per G'!$A$2:$G$31, 5, FALSE)</f>
        <v>#N/A</v>
      </c>
      <c r="AR242" s="9" t="e">
        <f>VLOOKUP($C242, 'Team Per G'!$A$2:$G$31, 4, FALSE)</f>
        <v>#N/A</v>
      </c>
      <c r="AS242" s="9" t="e">
        <f>VLOOKUP($C242, Team_Batting___Dashboard[], 22, FALSE)/$AC242</f>
        <v>#N/A</v>
      </c>
      <c r="AT242" s="9" t="e">
        <f>VLOOKUP($C242, 'FanGraphs - Team WAR Projected'!$B$2:$E$31, 4, FALSE)/162</f>
        <v>#N/A</v>
      </c>
      <c r="AU242" s="9" t="e">
        <f>VLOOKUP($C242, FanGraphs_Standings[[Abbreviation]:[2024 Year to Date RS/G]], 6, FALSE)/$AC242</f>
        <v>#N/A</v>
      </c>
      <c r="AV242" s="9" t="e">
        <f>VLOOKUP($C242, FanGraphs_Standings[[Abbreviation]:[2024 Projected Full Season RDif]], 19, FALSE)/162</f>
        <v>#N/A</v>
      </c>
      <c r="AW242" s="9" t="e">
        <f>VLOOKUP($C242, FanGraphs_Standings[[Abbreviation]:[2024 Projected Full Season RDif]], 5, FALSE)</f>
        <v>#N/A</v>
      </c>
      <c r="AX242" s="9" t="e">
        <f>VLOOKUP($C242, FanGraphs_Standings[[Abbreviation]:[2024 Projected Full Season W%]], 18, FALSE)</f>
        <v>#N/A</v>
      </c>
      <c r="AY242" s="9" t="e">
        <f>VLOOKUP($C242, 'Home Field Adv'!$A$2:$K$31, 11, FALSE)</f>
        <v>#N/A</v>
      </c>
      <c r="BB242" s="5" t="str">
        <f t="shared" si="10"/>
        <v/>
      </c>
      <c r="BC242" s="5" t="str">
        <f t="shared" si="11"/>
        <v/>
      </c>
      <c r="BD242" s="5" t="str">
        <f t="shared" si="12"/>
        <v/>
      </c>
    </row>
    <row r="243" spans="6:56" x14ac:dyDescent="0.45">
      <c r="F243" s="9" t="e">
        <f>VLOOKUP($B243, FanGraphs_Standings[[Abbreviation]:[2024 Year to Date G]], 2, FALSE)</f>
        <v>#N/A</v>
      </c>
      <c r="G243" s="9" t="e">
        <f>IF(ISERR(VLOOKUP($D243, 'SP Per G'!$A$2:$D$1380, 3, FALSE)), L243, VLOOKUP($D243, 'SP Per G'!$A$2:$D$1380, 3, FALSE))</f>
        <v>#N/A</v>
      </c>
      <c r="H243" s="9" t="e">
        <f>VLOOKUP($D243, 'SP Per G'!$A$2:$D$1380, 4, FALSE)</f>
        <v>#N/A</v>
      </c>
      <c r="I243" s="9" t="e">
        <f>VLOOKUP($D243, Individual_Pitching___Dashboard[], 18, FALSE)</f>
        <v>#N/A</v>
      </c>
      <c r="J243" s="9" t="e">
        <f>VLOOKUP($D243, Individual_Pitching___Dashboard[], 20, FALSE)</f>
        <v>#N/A</v>
      </c>
      <c r="K243" s="9" t="e">
        <f>VLOOKUP($D243, Individual_Pitching___Advanced[], 21,FALSE)</f>
        <v>#N/A</v>
      </c>
      <c r="L243" s="9" t="e">
        <f>VLOOKUP($B243, 'Team Per G'!$A$2:$G$31, 7, FALSE)</f>
        <v>#N/A</v>
      </c>
      <c r="M243" s="9" t="e">
        <f>VLOOKUP($B243, 'FanGraphs - Team WAR Projected'!$B$2:$E$31, 3, FALSE)/162</f>
        <v>#N/A</v>
      </c>
      <c r="N243" s="9" t="e">
        <f>VLOOKUP($B243, Team_Pitching___Advanced[[Team]:[xFIP]], 19,FALSE)</f>
        <v>#N/A</v>
      </c>
      <c r="O243" s="9" t="e">
        <f>VLOOKUP($B243, Team_Pitching___Advanced[], 20, FALSE)</f>
        <v>#N/A</v>
      </c>
      <c r="P243" s="9" t="e">
        <f>VLOOKUP($B243, Team_Batting___Dashboard[[Team]:[wOBA]], 16, FALSE)</f>
        <v>#N/A</v>
      </c>
      <c r="Q243" s="9" t="e">
        <f>VLOOKUP($B243, Team_Batting___Advanced[[Team]:[OPS]], 9, FALSE)</f>
        <v>#N/A</v>
      </c>
      <c r="R243" s="9" t="e">
        <f>VLOOKUP($B243, Team_Batting___Advanced[], 19, FALSE)</f>
        <v>#N/A</v>
      </c>
      <c r="S243" s="9" t="e">
        <f>VLOOKUP($B243, 'Team Per G'!$A$2:$G$31, 3, FALSE)</f>
        <v>#N/A</v>
      </c>
      <c r="T243" s="9" t="e">
        <f>VLOOKUP($B243, 'Team Per G'!$A$2:$G$31, 5, FALSE)</f>
        <v>#N/A</v>
      </c>
      <c r="U243" s="9" t="e">
        <f>VLOOKUP($B243, 'Team Per G'!$A$2:$G$31, 4, FALSE)</f>
        <v>#N/A</v>
      </c>
      <c r="V243" s="9" t="e">
        <f>VLOOKUP($B243, Team_Batting___Dashboard[], 22, FALSE)/$F243</f>
        <v>#N/A</v>
      </c>
      <c r="W243" s="9" t="e">
        <f>VLOOKUP($B243, 'FanGraphs - Team WAR Projected'!$B$2:$E$31, 4, FALSE)/162</f>
        <v>#N/A</v>
      </c>
      <c r="X243" s="9" t="e">
        <f>VLOOKUP($B243, FanGraphs_Standings[[Abbreviation]:[2024 Year to Date RS/G]], 6, FALSE)/$F243</f>
        <v>#N/A</v>
      </c>
      <c r="Y243" s="9" t="e">
        <f>VLOOKUP($B243, FanGraphs_Standings[[Abbreviation]:[2024 Projected Full Season RDif]], 19, FALSE)/162</f>
        <v>#N/A</v>
      </c>
      <c r="Z243" s="9" t="e">
        <f>VLOOKUP($B243, FanGraphs_Standings[[Abbreviation]:[2024 Projected Full Season RDif]], 5, FALSE)</f>
        <v>#N/A</v>
      </c>
      <c r="AA243" s="9" t="e">
        <f>VLOOKUP($B243, FanGraphs_Standings[[Abbreviation]:[2024 Projected Full Season W%]], 18, FALSE)</f>
        <v>#N/A</v>
      </c>
      <c r="AB243" s="9" t="e">
        <f>VLOOKUP($B243, 'Home Field Adv'!$A$2:$I$31, 9, FALSE)</f>
        <v>#N/A</v>
      </c>
      <c r="AC243" s="9" t="e">
        <f>VLOOKUP($C243, FanGraphs_Standings[[Abbreviation]:[2024 Year to Date G]], 2, FALSE)</f>
        <v>#N/A</v>
      </c>
      <c r="AD243" s="9" t="e">
        <f>VLOOKUP($E243, 'SP Per G'!$A$2:$D$1380, 3, FALSE)</f>
        <v>#N/A</v>
      </c>
      <c r="AE243" s="9" t="e">
        <f>VLOOKUP($E243, 'SP Per G'!$A$2:$D$1380, 4, FALSE)</f>
        <v>#N/A</v>
      </c>
      <c r="AF243" s="9" t="e">
        <f>VLOOKUP($E243, Individual_Pitching___Dashboard[], 18, FALSE)</f>
        <v>#N/A</v>
      </c>
      <c r="AG243" s="9" t="e">
        <f>VLOOKUP($E243, Individual_Pitching___Dashboard[], 20, FALSE)</f>
        <v>#N/A</v>
      </c>
      <c r="AH243" s="9" t="e">
        <f>VLOOKUP($E243, Individual_Pitching___Advanced[], 21,FALSE)</f>
        <v>#N/A</v>
      </c>
      <c r="AI243" s="9" t="e">
        <f>VLOOKUP($C243, 'Team Per G'!$A$2:$G$31, 7, FALSE)</f>
        <v>#N/A</v>
      </c>
      <c r="AJ243" s="9" t="e">
        <f>VLOOKUP($C243, 'FanGraphs - Team WAR Projected'!$B$2:$E$31, 3, FALSE)/162</f>
        <v>#N/A</v>
      </c>
      <c r="AK243" s="9" t="e">
        <f>VLOOKUP($C243, Team_Pitching___Advanced[[Team]:[xFIP]], 19,FALSE)</f>
        <v>#N/A</v>
      </c>
      <c r="AL243" s="9" t="e">
        <f>VLOOKUP($C243, Team_Pitching___Advanced[], 20, FALSE)</f>
        <v>#N/A</v>
      </c>
      <c r="AM243" s="9" t="e">
        <f>VLOOKUP($C243, Team_Batting___Dashboard[[Team]:[wOBA]], 16, FALSE)</f>
        <v>#N/A</v>
      </c>
      <c r="AN243" s="9" t="e">
        <f>VLOOKUP($C243, Team_Batting___Advanced[[Team]:[OPS]], 9, FALSE)</f>
        <v>#N/A</v>
      </c>
      <c r="AO243" s="9" t="e">
        <f>VLOOKUP($C243, Team_Batting___Advanced[], 19, FALSE)</f>
        <v>#N/A</v>
      </c>
      <c r="AP243" s="9" t="e">
        <f>VLOOKUP($C243, 'Team Per G'!$A$2:$G$31, 3, FALSE)</f>
        <v>#N/A</v>
      </c>
      <c r="AQ243" s="9" t="e">
        <f>VLOOKUP($C243, 'Team Per G'!$A$2:$G$31, 5, FALSE)</f>
        <v>#N/A</v>
      </c>
      <c r="AR243" s="9" t="e">
        <f>VLOOKUP($C243, 'Team Per G'!$A$2:$G$31, 4, FALSE)</f>
        <v>#N/A</v>
      </c>
      <c r="AS243" s="9" t="e">
        <f>VLOOKUP($C243, Team_Batting___Dashboard[], 22, FALSE)/$AC243</f>
        <v>#N/A</v>
      </c>
      <c r="AT243" s="9" t="e">
        <f>VLOOKUP($C243, 'FanGraphs - Team WAR Projected'!$B$2:$E$31, 4, FALSE)/162</f>
        <v>#N/A</v>
      </c>
      <c r="AU243" s="9" t="e">
        <f>VLOOKUP($C243, FanGraphs_Standings[[Abbreviation]:[2024 Year to Date RS/G]], 6, FALSE)/$AC243</f>
        <v>#N/A</v>
      </c>
      <c r="AV243" s="9" t="e">
        <f>VLOOKUP($C243, FanGraphs_Standings[[Abbreviation]:[2024 Projected Full Season RDif]], 19, FALSE)/162</f>
        <v>#N/A</v>
      </c>
      <c r="AW243" s="9" t="e">
        <f>VLOOKUP($C243, FanGraphs_Standings[[Abbreviation]:[2024 Projected Full Season RDif]], 5, FALSE)</f>
        <v>#N/A</v>
      </c>
      <c r="AX243" s="9" t="e">
        <f>VLOOKUP($C243, FanGraphs_Standings[[Abbreviation]:[2024 Projected Full Season W%]], 18, FALSE)</f>
        <v>#N/A</v>
      </c>
      <c r="AY243" s="9" t="e">
        <f>VLOOKUP($C243, 'Home Field Adv'!$A$2:$K$31, 11, FALSE)</f>
        <v>#N/A</v>
      </c>
      <c r="BB243" s="5" t="str">
        <f t="shared" si="10"/>
        <v/>
      </c>
      <c r="BC243" s="5" t="str">
        <f t="shared" si="11"/>
        <v/>
      </c>
      <c r="BD243" s="5" t="str">
        <f t="shared" si="12"/>
        <v/>
      </c>
    </row>
    <row r="244" spans="6:56" x14ac:dyDescent="0.45">
      <c r="F244" s="9" t="e">
        <f>VLOOKUP($B244, FanGraphs_Standings[[Abbreviation]:[2024 Year to Date G]], 2, FALSE)</f>
        <v>#N/A</v>
      </c>
      <c r="G244" s="9" t="e">
        <f>IF(ISERR(VLOOKUP($D244, 'SP Per G'!$A$2:$D$1380, 3, FALSE)), L244, VLOOKUP($D244, 'SP Per G'!$A$2:$D$1380, 3, FALSE))</f>
        <v>#N/A</v>
      </c>
      <c r="H244" s="9" t="e">
        <f>VLOOKUP($D244, 'SP Per G'!$A$2:$D$1380, 4, FALSE)</f>
        <v>#N/A</v>
      </c>
      <c r="I244" s="9" t="e">
        <f>VLOOKUP($D244, Individual_Pitching___Dashboard[], 18, FALSE)</f>
        <v>#N/A</v>
      </c>
      <c r="J244" s="9" t="e">
        <f>VLOOKUP($D244, Individual_Pitching___Dashboard[], 20, FALSE)</f>
        <v>#N/A</v>
      </c>
      <c r="K244" s="9" t="e">
        <f>VLOOKUP($D244, Individual_Pitching___Advanced[], 21,FALSE)</f>
        <v>#N/A</v>
      </c>
      <c r="L244" s="9" t="e">
        <f>VLOOKUP($B244, 'Team Per G'!$A$2:$G$31, 7, FALSE)</f>
        <v>#N/A</v>
      </c>
      <c r="M244" s="9" t="e">
        <f>VLOOKUP($B244, 'FanGraphs - Team WAR Projected'!$B$2:$E$31, 3, FALSE)/162</f>
        <v>#N/A</v>
      </c>
      <c r="N244" s="9" t="e">
        <f>VLOOKUP($B244, Team_Pitching___Advanced[[Team]:[xFIP]], 19,FALSE)</f>
        <v>#N/A</v>
      </c>
      <c r="O244" s="9" t="e">
        <f>VLOOKUP($B244, Team_Pitching___Advanced[], 20, FALSE)</f>
        <v>#N/A</v>
      </c>
      <c r="P244" s="9" t="e">
        <f>VLOOKUP($B244, Team_Batting___Dashboard[[Team]:[wOBA]], 16, FALSE)</f>
        <v>#N/A</v>
      </c>
      <c r="Q244" s="9" t="e">
        <f>VLOOKUP($B244, Team_Batting___Advanced[[Team]:[OPS]], 9, FALSE)</f>
        <v>#N/A</v>
      </c>
      <c r="R244" s="9" t="e">
        <f>VLOOKUP($B244, Team_Batting___Advanced[], 19, FALSE)</f>
        <v>#N/A</v>
      </c>
      <c r="S244" s="9" t="e">
        <f>VLOOKUP($B244, 'Team Per G'!$A$2:$G$31, 3, FALSE)</f>
        <v>#N/A</v>
      </c>
      <c r="T244" s="9" t="e">
        <f>VLOOKUP($B244, 'Team Per G'!$A$2:$G$31, 5, FALSE)</f>
        <v>#N/A</v>
      </c>
      <c r="U244" s="9" t="e">
        <f>VLOOKUP($B244, 'Team Per G'!$A$2:$G$31, 4, FALSE)</f>
        <v>#N/A</v>
      </c>
      <c r="V244" s="9" t="e">
        <f>VLOOKUP($B244, Team_Batting___Dashboard[], 22, FALSE)/$F244</f>
        <v>#N/A</v>
      </c>
      <c r="W244" s="9" t="e">
        <f>VLOOKUP($B244, 'FanGraphs - Team WAR Projected'!$B$2:$E$31, 4, FALSE)/162</f>
        <v>#N/A</v>
      </c>
      <c r="X244" s="9" t="e">
        <f>VLOOKUP($B244, FanGraphs_Standings[[Abbreviation]:[2024 Year to Date RS/G]], 6, FALSE)/$F244</f>
        <v>#N/A</v>
      </c>
      <c r="Y244" s="9" t="e">
        <f>VLOOKUP($B244, FanGraphs_Standings[[Abbreviation]:[2024 Projected Full Season RDif]], 19, FALSE)/162</f>
        <v>#N/A</v>
      </c>
      <c r="Z244" s="9" t="e">
        <f>VLOOKUP($B244, FanGraphs_Standings[[Abbreviation]:[2024 Projected Full Season RDif]], 5, FALSE)</f>
        <v>#N/A</v>
      </c>
      <c r="AA244" s="9" t="e">
        <f>VLOOKUP($B244, FanGraphs_Standings[[Abbreviation]:[2024 Projected Full Season W%]], 18, FALSE)</f>
        <v>#N/A</v>
      </c>
      <c r="AB244" s="9" t="e">
        <f>VLOOKUP($B244, 'Home Field Adv'!$A$2:$I$31, 9, FALSE)</f>
        <v>#N/A</v>
      </c>
      <c r="AC244" s="9" t="e">
        <f>VLOOKUP($C244, FanGraphs_Standings[[Abbreviation]:[2024 Year to Date G]], 2, FALSE)</f>
        <v>#N/A</v>
      </c>
      <c r="AD244" s="9" t="e">
        <f>VLOOKUP($E244, 'SP Per G'!$A$2:$D$1380, 3, FALSE)</f>
        <v>#N/A</v>
      </c>
      <c r="AE244" s="9" t="e">
        <f>VLOOKUP($E244, 'SP Per G'!$A$2:$D$1380, 4, FALSE)</f>
        <v>#N/A</v>
      </c>
      <c r="AF244" s="9" t="e">
        <f>VLOOKUP($E244, Individual_Pitching___Dashboard[], 18, FALSE)</f>
        <v>#N/A</v>
      </c>
      <c r="AG244" s="9" t="e">
        <f>VLOOKUP($E244, Individual_Pitching___Dashboard[], 20, FALSE)</f>
        <v>#N/A</v>
      </c>
      <c r="AH244" s="9" t="e">
        <f>VLOOKUP($E244, Individual_Pitching___Advanced[], 21,FALSE)</f>
        <v>#N/A</v>
      </c>
      <c r="AI244" s="9" t="e">
        <f>VLOOKUP($C244, 'Team Per G'!$A$2:$G$31, 7, FALSE)</f>
        <v>#N/A</v>
      </c>
      <c r="AJ244" s="9" t="e">
        <f>VLOOKUP($C244, 'FanGraphs - Team WAR Projected'!$B$2:$E$31, 3, FALSE)/162</f>
        <v>#N/A</v>
      </c>
      <c r="AK244" s="9" t="e">
        <f>VLOOKUP($C244, Team_Pitching___Advanced[[Team]:[xFIP]], 19,FALSE)</f>
        <v>#N/A</v>
      </c>
      <c r="AL244" s="9" t="e">
        <f>VLOOKUP($C244, Team_Pitching___Advanced[], 20, FALSE)</f>
        <v>#N/A</v>
      </c>
      <c r="AM244" s="9" t="e">
        <f>VLOOKUP($C244, Team_Batting___Dashboard[[Team]:[wOBA]], 16, FALSE)</f>
        <v>#N/A</v>
      </c>
      <c r="AN244" s="9" t="e">
        <f>VLOOKUP($C244, Team_Batting___Advanced[[Team]:[OPS]], 9, FALSE)</f>
        <v>#N/A</v>
      </c>
      <c r="AO244" s="9" t="e">
        <f>VLOOKUP($C244, Team_Batting___Advanced[], 19, FALSE)</f>
        <v>#N/A</v>
      </c>
      <c r="AP244" s="9" t="e">
        <f>VLOOKUP($C244, 'Team Per G'!$A$2:$G$31, 3, FALSE)</f>
        <v>#N/A</v>
      </c>
      <c r="AQ244" s="9" t="e">
        <f>VLOOKUP($C244, 'Team Per G'!$A$2:$G$31, 5, FALSE)</f>
        <v>#N/A</v>
      </c>
      <c r="AR244" s="9" t="e">
        <f>VLOOKUP($C244, 'Team Per G'!$A$2:$G$31, 4, FALSE)</f>
        <v>#N/A</v>
      </c>
      <c r="AS244" s="9" t="e">
        <f>VLOOKUP($C244, Team_Batting___Dashboard[], 22, FALSE)/$AC244</f>
        <v>#N/A</v>
      </c>
      <c r="AT244" s="9" t="e">
        <f>VLOOKUP($C244, 'FanGraphs - Team WAR Projected'!$B$2:$E$31, 4, FALSE)/162</f>
        <v>#N/A</v>
      </c>
      <c r="AU244" s="9" t="e">
        <f>VLOOKUP($C244, FanGraphs_Standings[[Abbreviation]:[2024 Year to Date RS/G]], 6, FALSE)/$AC244</f>
        <v>#N/A</v>
      </c>
      <c r="AV244" s="9" t="e">
        <f>VLOOKUP($C244, FanGraphs_Standings[[Abbreviation]:[2024 Projected Full Season RDif]], 19, FALSE)/162</f>
        <v>#N/A</v>
      </c>
      <c r="AW244" s="9" t="e">
        <f>VLOOKUP($C244, FanGraphs_Standings[[Abbreviation]:[2024 Projected Full Season RDif]], 5, FALSE)</f>
        <v>#N/A</v>
      </c>
      <c r="AX244" s="9" t="e">
        <f>VLOOKUP($C244, FanGraphs_Standings[[Abbreviation]:[2024 Projected Full Season W%]], 18, FALSE)</f>
        <v>#N/A</v>
      </c>
      <c r="AY244" s="9" t="e">
        <f>VLOOKUP($C244, 'Home Field Adv'!$A$2:$K$31, 11, FALSE)</f>
        <v>#N/A</v>
      </c>
      <c r="BB244" s="5" t="str">
        <f t="shared" si="10"/>
        <v/>
      </c>
      <c r="BC244" s="5" t="str">
        <f t="shared" si="11"/>
        <v/>
      </c>
      <c r="BD244" s="5" t="str">
        <f t="shared" si="12"/>
        <v/>
      </c>
    </row>
    <row r="245" spans="6:56" x14ac:dyDescent="0.45">
      <c r="F245" s="9" t="e">
        <f>VLOOKUP($B245, FanGraphs_Standings[[Abbreviation]:[2024 Year to Date G]], 2, FALSE)</f>
        <v>#N/A</v>
      </c>
      <c r="G245" s="9" t="e">
        <f>IF(ISERR(VLOOKUP($D245, 'SP Per G'!$A$2:$D$1380, 3, FALSE)), L245, VLOOKUP($D245, 'SP Per G'!$A$2:$D$1380, 3, FALSE))</f>
        <v>#N/A</v>
      </c>
      <c r="H245" s="9" t="e">
        <f>VLOOKUP($D245, 'SP Per G'!$A$2:$D$1380, 4, FALSE)</f>
        <v>#N/A</v>
      </c>
      <c r="I245" s="9" t="e">
        <f>VLOOKUP($D245, Individual_Pitching___Dashboard[], 18, FALSE)</f>
        <v>#N/A</v>
      </c>
      <c r="J245" s="9" t="e">
        <f>VLOOKUP($D245, Individual_Pitching___Dashboard[], 20, FALSE)</f>
        <v>#N/A</v>
      </c>
      <c r="K245" s="9" t="e">
        <f>VLOOKUP($D245, Individual_Pitching___Advanced[], 21,FALSE)</f>
        <v>#N/A</v>
      </c>
      <c r="L245" s="9" t="e">
        <f>VLOOKUP($B245, 'Team Per G'!$A$2:$G$31, 7, FALSE)</f>
        <v>#N/A</v>
      </c>
      <c r="M245" s="9" t="e">
        <f>VLOOKUP($B245, 'FanGraphs - Team WAR Projected'!$B$2:$E$31, 3, FALSE)/162</f>
        <v>#N/A</v>
      </c>
      <c r="N245" s="9" t="e">
        <f>VLOOKUP($B245, Team_Pitching___Advanced[[Team]:[xFIP]], 19,FALSE)</f>
        <v>#N/A</v>
      </c>
      <c r="O245" s="9" t="e">
        <f>VLOOKUP($B245, Team_Pitching___Advanced[], 20, FALSE)</f>
        <v>#N/A</v>
      </c>
      <c r="P245" s="9" t="e">
        <f>VLOOKUP($B245, Team_Batting___Dashboard[[Team]:[wOBA]], 16, FALSE)</f>
        <v>#N/A</v>
      </c>
      <c r="Q245" s="9" t="e">
        <f>VLOOKUP($B245, Team_Batting___Advanced[[Team]:[OPS]], 9, FALSE)</f>
        <v>#N/A</v>
      </c>
      <c r="R245" s="9" t="e">
        <f>VLOOKUP($B245, Team_Batting___Advanced[], 19, FALSE)</f>
        <v>#N/A</v>
      </c>
      <c r="S245" s="9" t="e">
        <f>VLOOKUP($B245, 'Team Per G'!$A$2:$G$31, 3, FALSE)</f>
        <v>#N/A</v>
      </c>
      <c r="T245" s="9" t="e">
        <f>VLOOKUP($B245, 'Team Per G'!$A$2:$G$31, 5, FALSE)</f>
        <v>#N/A</v>
      </c>
      <c r="U245" s="9" t="e">
        <f>VLOOKUP($B245, 'Team Per G'!$A$2:$G$31, 4, FALSE)</f>
        <v>#N/A</v>
      </c>
      <c r="V245" s="9" t="e">
        <f>VLOOKUP($B245, Team_Batting___Dashboard[], 22, FALSE)/$F245</f>
        <v>#N/A</v>
      </c>
      <c r="W245" s="9" t="e">
        <f>VLOOKUP($B245, 'FanGraphs - Team WAR Projected'!$B$2:$E$31, 4, FALSE)/162</f>
        <v>#N/A</v>
      </c>
      <c r="X245" s="9" t="e">
        <f>VLOOKUP($B245, FanGraphs_Standings[[Abbreviation]:[2024 Year to Date RS/G]], 6, FALSE)/$F245</f>
        <v>#N/A</v>
      </c>
      <c r="Y245" s="9" t="e">
        <f>VLOOKUP($B245, FanGraphs_Standings[[Abbreviation]:[2024 Projected Full Season RDif]], 19, FALSE)/162</f>
        <v>#N/A</v>
      </c>
      <c r="Z245" s="9" t="e">
        <f>VLOOKUP($B245, FanGraphs_Standings[[Abbreviation]:[2024 Projected Full Season RDif]], 5, FALSE)</f>
        <v>#N/A</v>
      </c>
      <c r="AA245" s="9" t="e">
        <f>VLOOKUP($B245, FanGraphs_Standings[[Abbreviation]:[2024 Projected Full Season W%]], 18, FALSE)</f>
        <v>#N/A</v>
      </c>
      <c r="AB245" s="9" t="e">
        <f>VLOOKUP($B245, 'Home Field Adv'!$A$2:$I$31, 9, FALSE)</f>
        <v>#N/A</v>
      </c>
      <c r="AC245" s="9" t="e">
        <f>VLOOKUP($C245, FanGraphs_Standings[[Abbreviation]:[2024 Year to Date G]], 2, FALSE)</f>
        <v>#N/A</v>
      </c>
      <c r="AD245" s="9" t="e">
        <f>VLOOKUP($E245, 'SP Per G'!$A$2:$D$1380, 3, FALSE)</f>
        <v>#N/A</v>
      </c>
      <c r="AE245" s="9" t="e">
        <f>VLOOKUP($E245, 'SP Per G'!$A$2:$D$1380, 4, FALSE)</f>
        <v>#N/A</v>
      </c>
      <c r="AF245" s="9" t="e">
        <f>VLOOKUP($E245, Individual_Pitching___Dashboard[], 18, FALSE)</f>
        <v>#N/A</v>
      </c>
      <c r="AG245" s="9" t="e">
        <f>VLOOKUP($E245, Individual_Pitching___Dashboard[], 20, FALSE)</f>
        <v>#N/A</v>
      </c>
      <c r="AH245" s="9" t="e">
        <f>VLOOKUP($E245, Individual_Pitching___Advanced[], 21,FALSE)</f>
        <v>#N/A</v>
      </c>
      <c r="AI245" s="9" t="e">
        <f>VLOOKUP($C245, 'Team Per G'!$A$2:$G$31, 7, FALSE)</f>
        <v>#N/A</v>
      </c>
      <c r="AJ245" s="9" t="e">
        <f>VLOOKUP($C245, 'FanGraphs - Team WAR Projected'!$B$2:$E$31, 3, FALSE)/162</f>
        <v>#N/A</v>
      </c>
      <c r="AK245" s="9" t="e">
        <f>VLOOKUP($C245, Team_Pitching___Advanced[[Team]:[xFIP]], 19,FALSE)</f>
        <v>#N/A</v>
      </c>
      <c r="AL245" s="9" t="e">
        <f>VLOOKUP($C245, Team_Pitching___Advanced[], 20, FALSE)</f>
        <v>#N/A</v>
      </c>
      <c r="AM245" s="9" t="e">
        <f>VLOOKUP($C245, Team_Batting___Dashboard[[Team]:[wOBA]], 16, FALSE)</f>
        <v>#N/A</v>
      </c>
      <c r="AN245" s="9" t="e">
        <f>VLOOKUP($C245, Team_Batting___Advanced[[Team]:[OPS]], 9, FALSE)</f>
        <v>#N/A</v>
      </c>
      <c r="AO245" s="9" t="e">
        <f>VLOOKUP($C245, Team_Batting___Advanced[], 19, FALSE)</f>
        <v>#N/A</v>
      </c>
      <c r="AP245" s="9" t="e">
        <f>VLOOKUP($C245, 'Team Per G'!$A$2:$G$31, 3, FALSE)</f>
        <v>#N/A</v>
      </c>
      <c r="AQ245" s="9" t="e">
        <f>VLOOKUP($C245, 'Team Per G'!$A$2:$G$31, 5, FALSE)</f>
        <v>#N/A</v>
      </c>
      <c r="AR245" s="9" t="e">
        <f>VLOOKUP($C245, 'Team Per G'!$A$2:$G$31, 4, FALSE)</f>
        <v>#N/A</v>
      </c>
      <c r="AS245" s="9" t="e">
        <f>VLOOKUP($C245, Team_Batting___Dashboard[], 22, FALSE)/$AC245</f>
        <v>#N/A</v>
      </c>
      <c r="AT245" s="9" t="e">
        <f>VLOOKUP($C245, 'FanGraphs - Team WAR Projected'!$B$2:$E$31, 4, FALSE)/162</f>
        <v>#N/A</v>
      </c>
      <c r="AU245" s="9" t="e">
        <f>VLOOKUP($C245, FanGraphs_Standings[[Abbreviation]:[2024 Year to Date RS/G]], 6, FALSE)/$AC245</f>
        <v>#N/A</v>
      </c>
      <c r="AV245" s="9" t="e">
        <f>VLOOKUP($C245, FanGraphs_Standings[[Abbreviation]:[2024 Projected Full Season RDif]], 19, FALSE)/162</f>
        <v>#N/A</v>
      </c>
      <c r="AW245" s="9" t="e">
        <f>VLOOKUP($C245, FanGraphs_Standings[[Abbreviation]:[2024 Projected Full Season RDif]], 5, FALSE)</f>
        <v>#N/A</v>
      </c>
      <c r="AX245" s="9" t="e">
        <f>VLOOKUP($C245, FanGraphs_Standings[[Abbreviation]:[2024 Projected Full Season W%]], 18, FALSE)</f>
        <v>#N/A</v>
      </c>
      <c r="AY245" s="9" t="e">
        <f>VLOOKUP($C245, 'Home Field Adv'!$A$2:$K$31, 11, FALSE)</f>
        <v>#N/A</v>
      </c>
      <c r="BB245" s="5" t="str">
        <f t="shared" si="10"/>
        <v/>
      </c>
      <c r="BC245" s="5" t="str">
        <f t="shared" si="11"/>
        <v/>
      </c>
      <c r="BD245" s="5" t="str">
        <f t="shared" si="12"/>
        <v/>
      </c>
    </row>
    <row r="246" spans="6:56" x14ac:dyDescent="0.45">
      <c r="F246" s="9" t="e">
        <f>VLOOKUP($B246, FanGraphs_Standings[[Abbreviation]:[2024 Year to Date G]], 2, FALSE)</f>
        <v>#N/A</v>
      </c>
      <c r="G246" s="9" t="e">
        <f>IF(ISERR(VLOOKUP($D246, 'SP Per G'!$A$2:$D$1380, 3, FALSE)), L246, VLOOKUP($D246, 'SP Per G'!$A$2:$D$1380, 3, FALSE))</f>
        <v>#N/A</v>
      </c>
      <c r="H246" s="9" t="e">
        <f>VLOOKUP($D246, 'SP Per G'!$A$2:$D$1380, 4, FALSE)</f>
        <v>#N/A</v>
      </c>
      <c r="I246" s="9" t="e">
        <f>VLOOKUP($D246, Individual_Pitching___Dashboard[], 18, FALSE)</f>
        <v>#N/A</v>
      </c>
      <c r="J246" s="9" t="e">
        <f>VLOOKUP($D246, Individual_Pitching___Dashboard[], 20, FALSE)</f>
        <v>#N/A</v>
      </c>
      <c r="K246" s="9" t="e">
        <f>VLOOKUP($D246, Individual_Pitching___Advanced[], 21,FALSE)</f>
        <v>#N/A</v>
      </c>
      <c r="L246" s="9" t="e">
        <f>VLOOKUP($B246, 'Team Per G'!$A$2:$G$31, 7, FALSE)</f>
        <v>#N/A</v>
      </c>
      <c r="M246" s="9" t="e">
        <f>VLOOKUP($B246, 'FanGraphs - Team WAR Projected'!$B$2:$E$31, 3, FALSE)/162</f>
        <v>#N/A</v>
      </c>
      <c r="N246" s="9" t="e">
        <f>VLOOKUP($B246, Team_Pitching___Advanced[[Team]:[xFIP]], 19,FALSE)</f>
        <v>#N/A</v>
      </c>
      <c r="O246" s="9" t="e">
        <f>VLOOKUP($B246, Team_Pitching___Advanced[], 20, FALSE)</f>
        <v>#N/A</v>
      </c>
      <c r="P246" s="9" t="e">
        <f>VLOOKUP($B246, Team_Batting___Dashboard[[Team]:[wOBA]], 16, FALSE)</f>
        <v>#N/A</v>
      </c>
      <c r="Q246" s="9" t="e">
        <f>VLOOKUP($B246, Team_Batting___Advanced[[Team]:[OPS]], 9, FALSE)</f>
        <v>#N/A</v>
      </c>
      <c r="R246" s="9" t="e">
        <f>VLOOKUP($B246, Team_Batting___Advanced[], 19, FALSE)</f>
        <v>#N/A</v>
      </c>
      <c r="S246" s="9" t="e">
        <f>VLOOKUP($B246, 'Team Per G'!$A$2:$G$31, 3, FALSE)</f>
        <v>#N/A</v>
      </c>
      <c r="T246" s="9" t="e">
        <f>VLOOKUP($B246, 'Team Per G'!$A$2:$G$31, 5, FALSE)</f>
        <v>#N/A</v>
      </c>
      <c r="U246" s="9" t="e">
        <f>VLOOKUP($B246, 'Team Per G'!$A$2:$G$31, 4, FALSE)</f>
        <v>#N/A</v>
      </c>
      <c r="V246" s="9" t="e">
        <f>VLOOKUP($B246, Team_Batting___Dashboard[], 22, FALSE)/$F246</f>
        <v>#N/A</v>
      </c>
      <c r="W246" s="9" t="e">
        <f>VLOOKUP($B246, 'FanGraphs - Team WAR Projected'!$B$2:$E$31, 4, FALSE)/162</f>
        <v>#N/A</v>
      </c>
      <c r="X246" s="9" t="e">
        <f>VLOOKUP($B246, FanGraphs_Standings[[Abbreviation]:[2024 Year to Date RS/G]], 6, FALSE)/$F246</f>
        <v>#N/A</v>
      </c>
      <c r="Y246" s="9" t="e">
        <f>VLOOKUP($B246, FanGraphs_Standings[[Abbreviation]:[2024 Projected Full Season RDif]], 19, FALSE)/162</f>
        <v>#N/A</v>
      </c>
      <c r="Z246" s="9" t="e">
        <f>VLOOKUP($B246, FanGraphs_Standings[[Abbreviation]:[2024 Projected Full Season RDif]], 5, FALSE)</f>
        <v>#N/A</v>
      </c>
      <c r="AA246" s="9" t="e">
        <f>VLOOKUP($B246, FanGraphs_Standings[[Abbreviation]:[2024 Projected Full Season W%]], 18, FALSE)</f>
        <v>#N/A</v>
      </c>
      <c r="AB246" s="9" t="e">
        <f>VLOOKUP($B246, 'Home Field Adv'!$A$2:$I$31, 9, FALSE)</f>
        <v>#N/A</v>
      </c>
      <c r="AC246" s="9" t="e">
        <f>VLOOKUP($C246, FanGraphs_Standings[[Abbreviation]:[2024 Year to Date G]], 2, FALSE)</f>
        <v>#N/A</v>
      </c>
      <c r="AD246" s="9" t="e">
        <f>VLOOKUP($E246, 'SP Per G'!$A$2:$D$1380, 3, FALSE)</f>
        <v>#N/A</v>
      </c>
      <c r="AE246" s="9" t="e">
        <f>VLOOKUP($E246, 'SP Per G'!$A$2:$D$1380, 4, FALSE)</f>
        <v>#N/A</v>
      </c>
      <c r="AF246" s="9" t="e">
        <f>VLOOKUP($E246, Individual_Pitching___Dashboard[], 18, FALSE)</f>
        <v>#N/A</v>
      </c>
      <c r="AG246" s="9" t="e">
        <f>VLOOKUP($E246, Individual_Pitching___Dashboard[], 20, FALSE)</f>
        <v>#N/A</v>
      </c>
      <c r="AH246" s="9" t="e">
        <f>VLOOKUP($E246, Individual_Pitching___Advanced[], 21,FALSE)</f>
        <v>#N/A</v>
      </c>
      <c r="AI246" s="9" t="e">
        <f>VLOOKUP($C246, 'Team Per G'!$A$2:$G$31, 7, FALSE)</f>
        <v>#N/A</v>
      </c>
      <c r="AJ246" s="9" t="e">
        <f>VLOOKUP($C246, 'FanGraphs - Team WAR Projected'!$B$2:$E$31, 3, FALSE)/162</f>
        <v>#N/A</v>
      </c>
      <c r="AK246" s="9" t="e">
        <f>VLOOKUP($C246, Team_Pitching___Advanced[[Team]:[xFIP]], 19,FALSE)</f>
        <v>#N/A</v>
      </c>
      <c r="AL246" s="9" t="e">
        <f>VLOOKUP($C246, Team_Pitching___Advanced[], 20, FALSE)</f>
        <v>#N/A</v>
      </c>
      <c r="AM246" s="9" t="e">
        <f>VLOOKUP($C246, Team_Batting___Dashboard[[Team]:[wOBA]], 16, FALSE)</f>
        <v>#N/A</v>
      </c>
      <c r="AN246" s="9" t="e">
        <f>VLOOKUP($C246, Team_Batting___Advanced[[Team]:[OPS]], 9, FALSE)</f>
        <v>#N/A</v>
      </c>
      <c r="AO246" s="9" t="e">
        <f>VLOOKUP($C246, Team_Batting___Advanced[], 19, FALSE)</f>
        <v>#N/A</v>
      </c>
      <c r="AP246" s="9" t="e">
        <f>VLOOKUP($C246, 'Team Per G'!$A$2:$G$31, 3, FALSE)</f>
        <v>#N/A</v>
      </c>
      <c r="AQ246" s="9" t="e">
        <f>VLOOKUP($C246, 'Team Per G'!$A$2:$G$31, 5, FALSE)</f>
        <v>#N/A</v>
      </c>
      <c r="AR246" s="9" t="e">
        <f>VLOOKUP($C246, 'Team Per G'!$A$2:$G$31, 4, FALSE)</f>
        <v>#N/A</v>
      </c>
      <c r="AS246" s="9" t="e">
        <f>VLOOKUP($C246, Team_Batting___Dashboard[], 22, FALSE)/$AC246</f>
        <v>#N/A</v>
      </c>
      <c r="AT246" s="9" t="e">
        <f>VLOOKUP($C246, 'FanGraphs - Team WAR Projected'!$B$2:$E$31, 4, FALSE)/162</f>
        <v>#N/A</v>
      </c>
      <c r="AU246" s="9" t="e">
        <f>VLOOKUP($C246, FanGraphs_Standings[[Abbreviation]:[2024 Year to Date RS/G]], 6, FALSE)/$AC246</f>
        <v>#N/A</v>
      </c>
      <c r="AV246" s="9" t="e">
        <f>VLOOKUP($C246, FanGraphs_Standings[[Abbreviation]:[2024 Projected Full Season RDif]], 19, FALSE)/162</f>
        <v>#N/A</v>
      </c>
      <c r="AW246" s="9" t="e">
        <f>VLOOKUP($C246, FanGraphs_Standings[[Abbreviation]:[2024 Projected Full Season RDif]], 5, FALSE)</f>
        <v>#N/A</v>
      </c>
      <c r="AX246" s="9" t="e">
        <f>VLOOKUP($C246, FanGraphs_Standings[[Abbreviation]:[2024 Projected Full Season W%]], 18, FALSE)</f>
        <v>#N/A</v>
      </c>
      <c r="AY246" s="9" t="e">
        <f>VLOOKUP($C246, 'Home Field Adv'!$A$2:$K$31, 11, FALSE)</f>
        <v>#N/A</v>
      </c>
      <c r="BB246" s="5" t="str">
        <f t="shared" si="10"/>
        <v/>
      </c>
      <c r="BC246" s="5" t="str">
        <f t="shared" si="11"/>
        <v/>
      </c>
      <c r="BD246" s="5" t="str">
        <f t="shared" si="12"/>
        <v/>
      </c>
    </row>
    <row r="247" spans="6:56" x14ac:dyDescent="0.45">
      <c r="F247" s="9" t="e">
        <f>VLOOKUP($B247, FanGraphs_Standings[[Abbreviation]:[2024 Year to Date G]], 2, FALSE)</f>
        <v>#N/A</v>
      </c>
      <c r="G247" s="9" t="e">
        <f>IF(ISERR(VLOOKUP($D247, 'SP Per G'!$A$2:$D$1380, 3, FALSE)), L247, VLOOKUP($D247, 'SP Per G'!$A$2:$D$1380, 3, FALSE))</f>
        <v>#N/A</v>
      </c>
      <c r="H247" s="9" t="e">
        <f>VLOOKUP($D247, 'SP Per G'!$A$2:$D$1380, 4, FALSE)</f>
        <v>#N/A</v>
      </c>
      <c r="I247" s="9" t="e">
        <f>VLOOKUP($D247, Individual_Pitching___Dashboard[], 18, FALSE)</f>
        <v>#N/A</v>
      </c>
      <c r="J247" s="9" t="e">
        <f>VLOOKUP($D247, Individual_Pitching___Dashboard[], 20, FALSE)</f>
        <v>#N/A</v>
      </c>
      <c r="K247" s="9" t="e">
        <f>VLOOKUP($D247, Individual_Pitching___Advanced[], 21,FALSE)</f>
        <v>#N/A</v>
      </c>
      <c r="L247" s="9" t="e">
        <f>VLOOKUP($B247, 'Team Per G'!$A$2:$G$31, 7, FALSE)</f>
        <v>#N/A</v>
      </c>
      <c r="M247" s="9" t="e">
        <f>VLOOKUP($B247, 'FanGraphs - Team WAR Projected'!$B$2:$E$31, 3, FALSE)/162</f>
        <v>#N/A</v>
      </c>
      <c r="N247" s="9" t="e">
        <f>VLOOKUP($B247, Team_Pitching___Advanced[[Team]:[xFIP]], 19,FALSE)</f>
        <v>#N/A</v>
      </c>
      <c r="O247" s="9" t="e">
        <f>VLOOKUP($B247, Team_Pitching___Advanced[], 20, FALSE)</f>
        <v>#N/A</v>
      </c>
      <c r="P247" s="9" t="e">
        <f>VLOOKUP($B247, Team_Batting___Dashboard[[Team]:[wOBA]], 16, FALSE)</f>
        <v>#N/A</v>
      </c>
      <c r="Q247" s="9" t="e">
        <f>VLOOKUP($B247, Team_Batting___Advanced[[Team]:[OPS]], 9, FALSE)</f>
        <v>#N/A</v>
      </c>
      <c r="R247" s="9" t="e">
        <f>VLOOKUP($B247, Team_Batting___Advanced[], 19, FALSE)</f>
        <v>#N/A</v>
      </c>
      <c r="S247" s="9" t="e">
        <f>VLOOKUP($B247, 'Team Per G'!$A$2:$G$31, 3, FALSE)</f>
        <v>#N/A</v>
      </c>
      <c r="T247" s="9" t="e">
        <f>VLOOKUP($B247, 'Team Per G'!$A$2:$G$31, 5, FALSE)</f>
        <v>#N/A</v>
      </c>
      <c r="U247" s="9" t="e">
        <f>VLOOKUP($B247, 'Team Per G'!$A$2:$G$31, 4, FALSE)</f>
        <v>#N/A</v>
      </c>
      <c r="V247" s="9" t="e">
        <f>VLOOKUP($B247, Team_Batting___Dashboard[], 22, FALSE)/$F247</f>
        <v>#N/A</v>
      </c>
      <c r="W247" s="9" t="e">
        <f>VLOOKUP($B247, 'FanGraphs - Team WAR Projected'!$B$2:$E$31, 4, FALSE)/162</f>
        <v>#N/A</v>
      </c>
      <c r="X247" s="9" t="e">
        <f>VLOOKUP($B247, FanGraphs_Standings[[Abbreviation]:[2024 Year to Date RS/G]], 6, FALSE)/$F247</f>
        <v>#N/A</v>
      </c>
      <c r="Y247" s="9" t="e">
        <f>VLOOKUP($B247, FanGraphs_Standings[[Abbreviation]:[2024 Projected Full Season RDif]], 19, FALSE)/162</f>
        <v>#N/A</v>
      </c>
      <c r="Z247" s="9" t="e">
        <f>VLOOKUP($B247, FanGraphs_Standings[[Abbreviation]:[2024 Projected Full Season RDif]], 5, FALSE)</f>
        <v>#N/A</v>
      </c>
      <c r="AA247" s="9" t="e">
        <f>VLOOKUP($B247, FanGraphs_Standings[[Abbreviation]:[2024 Projected Full Season W%]], 18, FALSE)</f>
        <v>#N/A</v>
      </c>
      <c r="AB247" s="9" t="e">
        <f>VLOOKUP($B247, 'Home Field Adv'!$A$2:$I$31, 9, FALSE)</f>
        <v>#N/A</v>
      </c>
      <c r="AC247" s="9" t="e">
        <f>VLOOKUP($C247, FanGraphs_Standings[[Abbreviation]:[2024 Year to Date G]], 2, FALSE)</f>
        <v>#N/A</v>
      </c>
      <c r="AD247" s="9" t="e">
        <f>VLOOKUP($E247, 'SP Per G'!$A$2:$D$1380, 3, FALSE)</f>
        <v>#N/A</v>
      </c>
      <c r="AE247" s="9" t="e">
        <f>VLOOKUP($E247, 'SP Per G'!$A$2:$D$1380, 4, FALSE)</f>
        <v>#N/A</v>
      </c>
      <c r="AF247" s="9" t="e">
        <f>VLOOKUP($E247, Individual_Pitching___Dashboard[], 18, FALSE)</f>
        <v>#N/A</v>
      </c>
      <c r="AG247" s="9" t="e">
        <f>VLOOKUP($E247, Individual_Pitching___Dashboard[], 20, FALSE)</f>
        <v>#N/A</v>
      </c>
      <c r="AH247" s="9" t="e">
        <f>VLOOKUP($E247, Individual_Pitching___Advanced[], 21,FALSE)</f>
        <v>#N/A</v>
      </c>
      <c r="AI247" s="9" t="e">
        <f>VLOOKUP($C247, 'Team Per G'!$A$2:$G$31, 7, FALSE)</f>
        <v>#N/A</v>
      </c>
      <c r="AJ247" s="9" t="e">
        <f>VLOOKUP($C247, 'FanGraphs - Team WAR Projected'!$B$2:$E$31, 3, FALSE)/162</f>
        <v>#N/A</v>
      </c>
      <c r="AK247" s="9" t="e">
        <f>VLOOKUP($C247, Team_Pitching___Advanced[[Team]:[xFIP]], 19,FALSE)</f>
        <v>#N/A</v>
      </c>
      <c r="AL247" s="9" t="e">
        <f>VLOOKUP($C247, Team_Pitching___Advanced[], 20, FALSE)</f>
        <v>#N/A</v>
      </c>
      <c r="AM247" s="9" t="e">
        <f>VLOOKUP($C247, Team_Batting___Dashboard[[Team]:[wOBA]], 16, FALSE)</f>
        <v>#N/A</v>
      </c>
      <c r="AN247" s="9" t="e">
        <f>VLOOKUP($C247, Team_Batting___Advanced[[Team]:[OPS]], 9, FALSE)</f>
        <v>#N/A</v>
      </c>
      <c r="AO247" s="9" t="e">
        <f>VLOOKUP($C247, Team_Batting___Advanced[], 19, FALSE)</f>
        <v>#N/A</v>
      </c>
      <c r="AP247" s="9" t="e">
        <f>VLOOKUP($C247, 'Team Per G'!$A$2:$G$31, 3, FALSE)</f>
        <v>#N/A</v>
      </c>
      <c r="AQ247" s="9" t="e">
        <f>VLOOKUP($C247, 'Team Per G'!$A$2:$G$31, 5, FALSE)</f>
        <v>#N/A</v>
      </c>
      <c r="AR247" s="9" t="e">
        <f>VLOOKUP($C247, 'Team Per G'!$A$2:$G$31, 4, FALSE)</f>
        <v>#N/A</v>
      </c>
      <c r="AS247" s="9" t="e">
        <f>VLOOKUP($C247, Team_Batting___Dashboard[], 22, FALSE)/$AC247</f>
        <v>#N/A</v>
      </c>
      <c r="AT247" s="9" t="e">
        <f>VLOOKUP($C247, 'FanGraphs - Team WAR Projected'!$B$2:$E$31, 4, FALSE)/162</f>
        <v>#N/A</v>
      </c>
      <c r="AU247" s="9" t="e">
        <f>VLOOKUP($C247, FanGraphs_Standings[[Abbreviation]:[2024 Year to Date RS/G]], 6, FALSE)/$AC247</f>
        <v>#N/A</v>
      </c>
      <c r="AV247" s="9" t="e">
        <f>VLOOKUP($C247, FanGraphs_Standings[[Abbreviation]:[2024 Projected Full Season RDif]], 19, FALSE)/162</f>
        <v>#N/A</v>
      </c>
      <c r="AW247" s="9" t="e">
        <f>VLOOKUP($C247, FanGraphs_Standings[[Abbreviation]:[2024 Projected Full Season RDif]], 5, FALSE)</f>
        <v>#N/A</v>
      </c>
      <c r="AX247" s="9" t="e">
        <f>VLOOKUP($C247, FanGraphs_Standings[[Abbreviation]:[2024 Projected Full Season W%]], 18, FALSE)</f>
        <v>#N/A</v>
      </c>
      <c r="AY247" s="9" t="e">
        <f>VLOOKUP($C247, 'Home Field Adv'!$A$2:$K$31, 11, FALSE)</f>
        <v>#N/A</v>
      </c>
      <c r="BB247" s="5" t="str">
        <f t="shared" si="10"/>
        <v/>
      </c>
      <c r="BC247" s="5" t="str">
        <f t="shared" si="11"/>
        <v/>
      </c>
      <c r="BD247" s="5" t="str">
        <f t="shared" si="12"/>
        <v/>
      </c>
    </row>
    <row r="248" spans="6:56" x14ac:dyDescent="0.45">
      <c r="F248" s="9" t="e">
        <f>VLOOKUP($B248, FanGraphs_Standings[[Abbreviation]:[2024 Year to Date G]], 2, FALSE)</f>
        <v>#N/A</v>
      </c>
      <c r="G248" s="9" t="e">
        <f>IF(ISERR(VLOOKUP($D248, 'SP Per G'!$A$2:$D$1380, 3, FALSE)), L248, VLOOKUP($D248, 'SP Per G'!$A$2:$D$1380, 3, FALSE))</f>
        <v>#N/A</v>
      </c>
      <c r="H248" s="9" t="e">
        <f>VLOOKUP($D248, 'SP Per G'!$A$2:$D$1380, 4, FALSE)</f>
        <v>#N/A</v>
      </c>
      <c r="I248" s="9" t="e">
        <f>VLOOKUP($D248, Individual_Pitching___Dashboard[], 18, FALSE)</f>
        <v>#N/A</v>
      </c>
      <c r="J248" s="9" t="e">
        <f>VLOOKUP($D248, Individual_Pitching___Dashboard[], 20, FALSE)</f>
        <v>#N/A</v>
      </c>
      <c r="K248" s="9" t="e">
        <f>VLOOKUP($D248, Individual_Pitching___Advanced[], 21,FALSE)</f>
        <v>#N/A</v>
      </c>
      <c r="L248" s="9" t="e">
        <f>VLOOKUP($B248, 'Team Per G'!$A$2:$G$31, 7, FALSE)</f>
        <v>#N/A</v>
      </c>
      <c r="M248" s="9" t="e">
        <f>VLOOKUP($B248, 'FanGraphs - Team WAR Projected'!$B$2:$E$31, 3, FALSE)/162</f>
        <v>#N/A</v>
      </c>
      <c r="N248" s="9" t="e">
        <f>VLOOKUP($B248, Team_Pitching___Advanced[[Team]:[xFIP]], 19,FALSE)</f>
        <v>#N/A</v>
      </c>
      <c r="O248" s="9" t="e">
        <f>VLOOKUP($B248, Team_Pitching___Advanced[], 20, FALSE)</f>
        <v>#N/A</v>
      </c>
      <c r="P248" s="9" t="e">
        <f>VLOOKUP($B248, Team_Batting___Dashboard[[Team]:[wOBA]], 16, FALSE)</f>
        <v>#N/A</v>
      </c>
      <c r="Q248" s="9" t="e">
        <f>VLOOKUP($B248, Team_Batting___Advanced[[Team]:[OPS]], 9, FALSE)</f>
        <v>#N/A</v>
      </c>
      <c r="R248" s="9" t="e">
        <f>VLOOKUP($B248, Team_Batting___Advanced[], 19, FALSE)</f>
        <v>#N/A</v>
      </c>
      <c r="S248" s="9" t="e">
        <f>VLOOKUP($B248, 'Team Per G'!$A$2:$G$31, 3, FALSE)</f>
        <v>#N/A</v>
      </c>
      <c r="T248" s="9" t="e">
        <f>VLOOKUP($B248, 'Team Per G'!$A$2:$G$31, 5, FALSE)</f>
        <v>#N/A</v>
      </c>
      <c r="U248" s="9" t="e">
        <f>VLOOKUP($B248, 'Team Per G'!$A$2:$G$31, 4, FALSE)</f>
        <v>#N/A</v>
      </c>
      <c r="V248" s="9" t="e">
        <f>VLOOKUP($B248, Team_Batting___Dashboard[], 22, FALSE)/$F248</f>
        <v>#N/A</v>
      </c>
      <c r="W248" s="9" t="e">
        <f>VLOOKUP($B248, 'FanGraphs - Team WAR Projected'!$B$2:$E$31, 4, FALSE)/162</f>
        <v>#N/A</v>
      </c>
      <c r="X248" s="9" t="e">
        <f>VLOOKUP($B248, FanGraphs_Standings[[Abbreviation]:[2024 Year to Date RS/G]], 6, FALSE)/$F248</f>
        <v>#N/A</v>
      </c>
      <c r="Y248" s="9" t="e">
        <f>VLOOKUP($B248, FanGraphs_Standings[[Abbreviation]:[2024 Projected Full Season RDif]], 19, FALSE)/162</f>
        <v>#N/A</v>
      </c>
      <c r="Z248" s="9" t="e">
        <f>VLOOKUP($B248, FanGraphs_Standings[[Abbreviation]:[2024 Projected Full Season RDif]], 5, FALSE)</f>
        <v>#N/A</v>
      </c>
      <c r="AA248" s="9" t="e">
        <f>VLOOKUP($B248, FanGraphs_Standings[[Abbreviation]:[2024 Projected Full Season W%]], 18, FALSE)</f>
        <v>#N/A</v>
      </c>
      <c r="AB248" s="9" t="e">
        <f>VLOOKUP($B248, 'Home Field Adv'!$A$2:$I$31, 9, FALSE)</f>
        <v>#N/A</v>
      </c>
      <c r="AC248" s="9" t="e">
        <f>VLOOKUP($C248, FanGraphs_Standings[[Abbreviation]:[2024 Year to Date G]], 2, FALSE)</f>
        <v>#N/A</v>
      </c>
      <c r="AD248" s="9" t="e">
        <f>VLOOKUP($E248, 'SP Per G'!$A$2:$D$1380, 3, FALSE)</f>
        <v>#N/A</v>
      </c>
      <c r="AE248" s="9" t="e">
        <f>VLOOKUP($E248, 'SP Per G'!$A$2:$D$1380, 4, FALSE)</f>
        <v>#N/A</v>
      </c>
      <c r="AF248" s="9" t="e">
        <f>VLOOKUP($E248, Individual_Pitching___Dashboard[], 18, FALSE)</f>
        <v>#N/A</v>
      </c>
      <c r="AG248" s="9" t="e">
        <f>VLOOKUP($E248, Individual_Pitching___Dashboard[], 20, FALSE)</f>
        <v>#N/A</v>
      </c>
      <c r="AH248" s="9" t="e">
        <f>VLOOKUP($E248, Individual_Pitching___Advanced[], 21,FALSE)</f>
        <v>#N/A</v>
      </c>
      <c r="AI248" s="9" t="e">
        <f>VLOOKUP($C248, 'Team Per G'!$A$2:$G$31, 7, FALSE)</f>
        <v>#N/A</v>
      </c>
      <c r="AJ248" s="9" t="e">
        <f>VLOOKUP($C248, 'FanGraphs - Team WAR Projected'!$B$2:$E$31, 3, FALSE)/162</f>
        <v>#N/A</v>
      </c>
      <c r="AK248" s="9" t="e">
        <f>VLOOKUP($C248, Team_Pitching___Advanced[[Team]:[xFIP]], 19,FALSE)</f>
        <v>#N/A</v>
      </c>
      <c r="AL248" s="9" t="e">
        <f>VLOOKUP($C248, Team_Pitching___Advanced[], 20, FALSE)</f>
        <v>#N/A</v>
      </c>
      <c r="AM248" s="9" t="e">
        <f>VLOOKUP($C248, Team_Batting___Dashboard[[Team]:[wOBA]], 16, FALSE)</f>
        <v>#N/A</v>
      </c>
      <c r="AN248" s="9" t="e">
        <f>VLOOKUP($C248, Team_Batting___Advanced[[Team]:[OPS]], 9, FALSE)</f>
        <v>#N/A</v>
      </c>
      <c r="AO248" s="9" t="e">
        <f>VLOOKUP($C248, Team_Batting___Advanced[], 19, FALSE)</f>
        <v>#N/A</v>
      </c>
      <c r="AP248" s="9" t="e">
        <f>VLOOKUP($C248, 'Team Per G'!$A$2:$G$31, 3, FALSE)</f>
        <v>#N/A</v>
      </c>
      <c r="AQ248" s="9" t="e">
        <f>VLOOKUP($C248, 'Team Per G'!$A$2:$G$31, 5, FALSE)</f>
        <v>#N/A</v>
      </c>
      <c r="AR248" s="9" t="e">
        <f>VLOOKUP($C248, 'Team Per G'!$A$2:$G$31, 4, FALSE)</f>
        <v>#N/A</v>
      </c>
      <c r="AS248" s="9" t="e">
        <f>VLOOKUP($C248, Team_Batting___Dashboard[], 22, FALSE)/$AC248</f>
        <v>#N/A</v>
      </c>
      <c r="AT248" s="9" t="e">
        <f>VLOOKUP($C248, 'FanGraphs - Team WAR Projected'!$B$2:$E$31, 4, FALSE)/162</f>
        <v>#N/A</v>
      </c>
      <c r="AU248" s="9" t="e">
        <f>VLOOKUP($C248, FanGraphs_Standings[[Abbreviation]:[2024 Year to Date RS/G]], 6, FALSE)/$AC248</f>
        <v>#N/A</v>
      </c>
      <c r="AV248" s="9" t="e">
        <f>VLOOKUP($C248, FanGraphs_Standings[[Abbreviation]:[2024 Projected Full Season RDif]], 19, FALSE)/162</f>
        <v>#N/A</v>
      </c>
      <c r="AW248" s="9" t="e">
        <f>VLOOKUP($C248, FanGraphs_Standings[[Abbreviation]:[2024 Projected Full Season RDif]], 5, FALSE)</f>
        <v>#N/A</v>
      </c>
      <c r="AX248" s="9" t="e">
        <f>VLOOKUP($C248, FanGraphs_Standings[[Abbreviation]:[2024 Projected Full Season W%]], 18, FALSE)</f>
        <v>#N/A</v>
      </c>
      <c r="AY248" s="9" t="e">
        <f>VLOOKUP($C248, 'Home Field Adv'!$A$2:$K$31, 11, FALSE)</f>
        <v>#N/A</v>
      </c>
      <c r="BB248" s="5" t="str">
        <f t="shared" si="10"/>
        <v/>
      </c>
      <c r="BC248" s="5" t="str">
        <f t="shared" si="11"/>
        <v/>
      </c>
      <c r="BD248" s="5" t="str">
        <f t="shared" si="12"/>
        <v/>
      </c>
    </row>
    <row r="249" spans="6:56" x14ac:dyDescent="0.45">
      <c r="F249" s="9" t="e">
        <f>VLOOKUP($B249, FanGraphs_Standings[[Abbreviation]:[2024 Year to Date G]], 2, FALSE)</f>
        <v>#N/A</v>
      </c>
      <c r="G249" s="9" t="e">
        <f>IF(ISERR(VLOOKUP($D249, 'SP Per G'!$A$2:$D$1380, 3, FALSE)), L249, VLOOKUP($D249, 'SP Per G'!$A$2:$D$1380, 3, FALSE))</f>
        <v>#N/A</v>
      </c>
      <c r="H249" s="9" t="e">
        <f>VLOOKUP($D249, 'SP Per G'!$A$2:$D$1380, 4, FALSE)</f>
        <v>#N/A</v>
      </c>
      <c r="I249" s="9" t="e">
        <f>VLOOKUP($D249, Individual_Pitching___Dashboard[], 18, FALSE)</f>
        <v>#N/A</v>
      </c>
      <c r="J249" s="9" t="e">
        <f>VLOOKUP($D249, Individual_Pitching___Dashboard[], 20, FALSE)</f>
        <v>#N/A</v>
      </c>
      <c r="K249" s="9" t="e">
        <f>VLOOKUP($D249, Individual_Pitching___Advanced[], 21,FALSE)</f>
        <v>#N/A</v>
      </c>
      <c r="L249" s="9" t="e">
        <f>VLOOKUP($B249, 'Team Per G'!$A$2:$G$31, 7, FALSE)</f>
        <v>#N/A</v>
      </c>
      <c r="M249" s="9" t="e">
        <f>VLOOKUP($B249, 'FanGraphs - Team WAR Projected'!$B$2:$E$31, 3, FALSE)/162</f>
        <v>#N/A</v>
      </c>
      <c r="N249" s="9" t="e">
        <f>VLOOKUP($B249, Team_Pitching___Advanced[[Team]:[xFIP]], 19,FALSE)</f>
        <v>#N/A</v>
      </c>
      <c r="O249" s="9" t="e">
        <f>VLOOKUP($B249, Team_Pitching___Advanced[], 20, FALSE)</f>
        <v>#N/A</v>
      </c>
      <c r="P249" s="9" t="e">
        <f>VLOOKUP($B249, Team_Batting___Dashboard[[Team]:[wOBA]], 16, FALSE)</f>
        <v>#N/A</v>
      </c>
      <c r="Q249" s="9" t="e">
        <f>VLOOKUP($B249, Team_Batting___Advanced[[Team]:[OPS]], 9, FALSE)</f>
        <v>#N/A</v>
      </c>
      <c r="R249" s="9" t="e">
        <f>VLOOKUP($B249, Team_Batting___Advanced[], 19, FALSE)</f>
        <v>#N/A</v>
      </c>
      <c r="S249" s="9" t="e">
        <f>VLOOKUP($B249, 'Team Per G'!$A$2:$G$31, 3, FALSE)</f>
        <v>#N/A</v>
      </c>
      <c r="T249" s="9" t="e">
        <f>VLOOKUP($B249, 'Team Per G'!$A$2:$G$31, 5, FALSE)</f>
        <v>#N/A</v>
      </c>
      <c r="U249" s="9" t="e">
        <f>VLOOKUP($B249, 'Team Per G'!$A$2:$G$31, 4, FALSE)</f>
        <v>#N/A</v>
      </c>
      <c r="V249" s="9" t="e">
        <f>VLOOKUP($B249, Team_Batting___Dashboard[], 22, FALSE)/$F249</f>
        <v>#N/A</v>
      </c>
      <c r="W249" s="9" t="e">
        <f>VLOOKUP($B249, 'FanGraphs - Team WAR Projected'!$B$2:$E$31, 4, FALSE)/162</f>
        <v>#N/A</v>
      </c>
      <c r="X249" s="9" t="e">
        <f>VLOOKUP($B249, FanGraphs_Standings[[Abbreviation]:[2024 Year to Date RS/G]], 6, FALSE)/$F249</f>
        <v>#N/A</v>
      </c>
      <c r="Y249" s="9" t="e">
        <f>VLOOKUP($B249, FanGraphs_Standings[[Abbreviation]:[2024 Projected Full Season RDif]], 19, FALSE)/162</f>
        <v>#N/A</v>
      </c>
      <c r="Z249" s="9" t="e">
        <f>VLOOKUP($B249, FanGraphs_Standings[[Abbreviation]:[2024 Projected Full Season RDif]], 5, FALSE)</f>
        <v>#N/A</v>
      </c>
      <c r="AA249" s="9" t="e">
        <f>VLOOKUP($B249, FanGraphs_Standings[[Abbreviation]:[2024 Projected Full Season W%]], 18, FALSE)</f>
        <v>#N/A</v>
      </c>
      <c r="AB249" s="9" t="e">
        <f>VLOOKUP($B249, 'Home Field Adv'!$A$2:$I$31, 9, FALSE)</f>
        <v>#N/A</v>
      </c>
      <c r="AC249" s="9" t="e">
        <f>VLOOKUP($C249, FanGraphs_Standings[[Abbreviation]:[2024 Year to Date G]], 2, FALSE)</f>
        <v>#N/A</v>
      </c>
      <c r="AD249" s="9" t="e">
        <f>VLOOKUP($E249, 'SP Per G'!$A$2:$D$1380, 3, FALSE)</f>
        <v>#N/A</v>
      </c>
      <c r="AE249" s="9" t="e">
        <f>VLOOKUP($E249, 'SP Per G'!$A$2:$D$1380, 4, FALSE)</f>
        <v>#N/A</v>
      </c>
      <c r="AF249" s="9" t="e">
        <f>VLOOKUP($E249, Individual_Pitching___Dashboard[], 18, FALSE)</f>
        <v>#N/A</v>
      </c>
      <c r="AG249" s="9" t="e">
        <f>VLOOKUP($E249, Individual_Pitching___Dashboard[], 20, FALSE)</f>
        <v>#N/A</v>
      </c>
      <c r="AH249" s="9" t="e">
        <f>VLOOKUP($E249, Individual_Pitching___Advanced[], 21,FALSE)</f>
        <v>#N/A</v>
      </c>
      <c r="AI249" s="9" t="e">
        <f>VLOOKUP($C249, 'Team Per G'!$A$2:$G$31, 7, FALSE)</f>
        <v>#N/A</v>
      </c>
      <c r="AJ249" s="9" t="e">
        <f>VLOOKUP($C249, 'FanGraphs - Team WAR Projected'!$B$2:$E$31, 3, FALSE)/162</f>
        <v>#N/A</v>
      </c>
      <c r="AK249" s="9" t="e">
        <f>VLOOKUP($C249, Team_Pitching___Advanced[[Team]:[xFIP]], 19,FALSE)</f>
        <v>#N/A</v>
      </c>
      <c r="AL249" s="9" t="e">
        <f>VLOOKUP($C249, Team_Pitching___Advanced[], 20, FALSE)</f>
        <v>#N/A</v>
      </c>
      <c r="AM249" s="9" t="e">
        <f>VLOOKUP($C249, Team_Batting___Dashboard[[Team]:[wOBA]], 16, FALSE)</f>
        <v>#N/A</v>
      </c>
      <c r="AN249" s="9" t="e">
        <f>VLOOKUP($C249, Team_Batting___Advanced[[Team]:[OPS]], 9, FALSE)</f>
        <v>#N/A</v>
      </c>
      <c r="AO249" s="9" t="e">
        <f>VLOOKUP($C249, Team_Batting___Advanced[], 19, FALSE)</f>
        <v>#N/A</v>
      </c>
      <c r="AP249" s="9" t="e">
        <f>VLOOKUP($C249, 'Team Per G'!$A$2:$G$31, 3, FALSE)</f>
        <v>#N/A</v>
      </c>
      <c r="AQ249" s="9" t="e">
        <f>VLOOKUP($C249, 'Team Per G'!$A$2:$G$31, 5, FALSE)</f>
        <v>#N/A</v>
      </c>
      <c r="AR249" s="9" t="e">
        <f>VLOOKUP($C249, 'Team Per G'!$A$2:$G$31, 4, FALSE)</f>
        <v>#N/A</v>
      </c>
      <c r="AS249" s="9" t="e">
        <f>VLOOKUP($C249, Team_Batting___Dashboard[], 22, FALSE)/$AC249</f>
        <v>#N/A</v>
      </c>
      <c r="AT249" s="9" t="e">
        <f>VLOOKUP($C249, 'FanGraphs - Team WAR Projected'!$B$2:$E$31, 4, FALSE)/162</f>
        <v>#N/A</v>
      </c>
      <c r="AU249" s="9" t="e">
        <f>VLOOKUP($C249, FanGraphs_Standings[[Abbreviation]:[2024 Year to Date RS/G]], 6, FALSE)/$AC249</f>
        <v>#N/A</v>
      </c>
      <c r="AV249" s="9" t="e">
        <f>VLOOKUP($C249, FanGraphs_Standings[[Abbreviation]:[2024 Projected Full Season RDif]], 19, FALSE)/162</f>
        <v>#N/A</v>
      </c>
      <c r="AW249" s="9" t="e">
        <f>VLOOKUP($C249, FanGraphs_Standings[[Abbreviation]:[2024 Projected Full Season RDif]], 5, FALSE)</f>
        <v>#N/A</v>
      </c>
      <c r="AX249" s="9" t="e">
        <f>VLOOKUP($C249, FanGraphs_Standings[[Abbreviation]:[2024 Projected Full Season W%]], 18, FALSE)</f>
        <v>#N/A</v>
      </c>
      <c r="AY249" s="9" t="e">
        <f>VLOOKUP($C249, 'Home Field Adv'!$A$2:$K$31, 11, FALSE)</f>
        <v>#N/A</v>
      </c>
      <c r="BB249" s="5" t="str">
        <f t="shared" si="10"/>
        <v/>
      </c>
      <c r="BC249" s="5" t="str">
        <f t="shared" si="11"/>
        <v/>
      </c>
      <c r="BD249" s="5" t="str">
        <f t="shared" si="12"/>
        <v/>
      </c>
    </row>
    <row r="250" spans="6:56" x14ac:dyDescent="0.45">
      <c r="F250" s="9" t="e">
        <f>VLOOKUP($B250, FanGraphs_Standings[[Abbreviation]:[2024 Year to Date G]], 2, FALSE)</f>
        <v>#N/A</v>
      </c>
      <c r="G250" s="9" t="e">
        <f>IF(ISERR(VLOOKUP($D250, 'SP Per G'!$A$2:$D$1380, 3, FALSE)), L250, VLOOKUP($D250, 'SP Per G'!$A$2:$D$1380, 3, FALSE))</f>
        <v>#N/A</v>
      </c>
      <c r="H250" s="9" t="e">
        <f>VLOOKUP($D250, 'SP Per G'!$A$2:$D$1380, 4, FALSE)</f>
        <v>#N/A</v>
      </c>
      <c r="I250" s="9" t="e">
        <f>VLOOKUP($D250, Individual_Pitching___Dashboard[], 18, FALSE)</f>
        <v>#N/A</v>
      </c>
      <c r="J250" s="9" t="e">
        <f>VLOOKUP($D250, Individual_Pitching___Dashboard[], 20, FALSE)</f>
        <v>#N/A</v>
      </c>
      <c r="K250" s="9" t="e">
        <f>VLOOKUP($D250, Individual_Pitching___Advanced[], 21,FALSE)</f>
        <v>#N/A</v>
      </c>
      <c r="L250" s="9" t="e">
        <f>VLOOKUP($B250, 'Team Per G'!$A$2:$G$31, 7, FALSE)</f>
        <v>#N/A</v>
      </c>
      <c r="M250" s="9" t="e">
        <f>VLOOKUP($B250, 'FanGraphs - Team WAR Projected'!$B$2:$E$31, 3, FALSE)/162</f>
        <v>#N/A</v>
      </c>
      <c r="N250" s="9" t="e">
        <f>VLOOKUP($B250, Team_Pitching___Advanced[[Team]:[xFIP]], 19,FALSE)</f>
        <v>#N/A</v>
      </c>
      <c r="O250" s="9" t="e">
        <f>VLOOKUP($B250, Team_Pitching___Advanced[], 20, FALSE)</f>
        <v>#N/A</v>
      </c>
      <c r="P250" s="9" t="e">
        <f>VLOOKUP($B250, Team_Batting___Dashboard[[Team]:[wOBA]], 16, FALSE)</f>
        <v>#N/A</v>
      </c>
      <c r="Q250" s="9" t="e">
        <f>VLOOKUP($B250, Team_Batting___Advanced[[Team]:[OPS]], 9, FALSE)</f>
        <v>#N/A</v>
      </c>
      <c r="R250" s="9" t="e">
        <f>VLOOKUP($B250, Team_Batting___Advanced[], 19, FALSE)</f>
        <v>#N/A</v>
      </c>
      <c r="S250" s="9" t="e">
        <f>VLOOKUP($B250, 'Team Per G'!$A$2:$G$31, 3, FALSE)</f>
        <v>#N/A</v>
      </c>
      <c r="T250" s="9" t="e">
        <f>VLOOKUP($B250, 'Team Per G'!$A$2:$G$31, 5, FALSE)</f>
        <v>#N/A</v>
      </c>
      <c r="U250" s="9" t="e">
        <f>VLOOKUP($B250, 'Team Per G'!$A$2:$G$31, 4, FALSE)</f>
        <v>#N/A</v>
      </c>
      <c r="V250" s="9" t="e">
        <f>VLOOKUP($B250, Team_Batting___Dashboard[], 22, FALSE)/$F250</f>
        <v>#N/A</v>
      </c>
      <c r="W250" s="9" t="e">
        <f>VLOOKUP($B250, 'FanGraphs - Team WAR Projected'!$B$2:$E$31, 4, FALSE)/162</f>
        <v>#N/A</v>
      </c>
      <c r="X250" s="9" t="e">
        <f>VLOOKUP($B250, FanGraphs_Standings[[Abbreviation]:[2024 Year to Date RS/G]], 6, FALSE)/$F250</f>
        <v>#N/A</v>
      </c>
      <c r="Y250" s="9" t="e">
        <f>VLOOKUP($B250, FanGraphs_Standings[[Abbreviation]:[2024 Projected Full Season RDif]], 19, FALSE)/162</f>
        <v>#N/A</v>
      </c>
      <c r="Z250" s="9" t="e">
        <f>VLOOKUP($B250, FanGraphs_Standings[[Abbreviation]:[2024 Projected Full Season RDif]], 5, FALSE)</f>
        <v>#N/A</v>
      </c>
      <c r="AA250" s="9" t="e">
        <f>VLOOKUP($B250, FanGraphs_Standings[[Abbreviation]:[2024 Projected Full Season W%]], 18, FALSE)</f>
        <v>#N/A</v>
      </c>
      <c r="AB250" s="9" t="e">
        <f>VLOOKUP($B250, 'Home Field Adv'!$A$2:$I$31, 9, FALSE)</f>
        <v>#N/A</v>
      </c>
      <c r="AC250" s="9" t="e">
        <f>VLOOKUP($C250, FanGraphs_Standings[[Abbreviation]:[2024 Year to Date G]], 2, FALSE)</f>
        <v>#N/A</v>
      </c>
      <c r="AD250" s="9" t="e">
        <f>VLOOKUP($E250, 'SP Per G'!$A$2:$D$1380, 3, FALSE)</f>
        <v>#N/A</v>
      </c>
      <c r="AE250" s="9" t="e">
        <f>VLOOKUP($E250, 'SP Per G'!$A$2:$D$1380, 4, FALSE)</f>
        <v>#N/A</v>
      </c>
      <c r="AF250" s="9" t="e">
        <f>VLOOKUP($E250, Individual_Pitching___Dashboard[], 18, FALSE)</f>
        <v>#N/A</v>
      </c>
      <c r="AG250" s="9" t="e">
        <f>VLOOKUP($E250, Individual_Pitching___Dashboard[], 20, FALSE)</f>
        <v>#N/A</v>
      </c>
      <c r="AH250" s="9" t="e">
        <f>VLOOKUP($E250, Individual_Pitching___Advanced[], 21,FALSE)</f>
        <v>#N/A</v>
      </c>
      <c r="AI250" s="9" t="e">
        <f>VLOOKUP($C250, 'Team Per G'!$A$2:$G$31, 7, FALSE)</f>
        <v>#N/A</v>
      </c>
      <c r="AJ250" s="9" t="e">
        <f>VLOOKUP($C250, 'FanGraphs - Team WAR Projected'!$B$2:$E$31, 3, FALSE)/162</f>
        <v>#N/A</v>
      </c>
      <c r="AK250" s="9" t="e">
        <f>VLOOKUP($C250, Team_Pitching___Advanced[[Team]:[xFIP]], 19,FALSE)</f>
        <v>#N/A</v>
      </c>
      <c r="AL250" s="9" t="e">
        <f>VLOOKUP($C250, Team_Pitching___Advanced[], 20, FALSE)</f>
        <v>#N/A</v>
      </c>
      <c r="AM250" s="9" t="e">
        <f>VLOOKUP($C250, Team_Batting___Dashboard[[Team]:[wOBA]], 16, FALSE)</f>
        <v>#N/A</v>
      </c>
      <c r="AN250" s="9" t="e">
        <f>VLOOKUP($C250, Team_Batting___Advanced[[Team]:[OPS]], 9, FALSE)</f>
        <v>#N/A</v>
      </c>
      <c r="AO250" s="9" t="e">
        <f>VLOOKUP($C250, Team_Batting___Advanced[], 19, FALSE)</f>
        <v>#N/A</v>
      </c>
      <c r="AP250" s="9" t="e">
        <f>VLOOKUP($C250, 'Team Per G'!$A$2:$G$31, 3, FALSE)</f>
        <v>#N/A</v>
      </c>
      <c r="AQ250" s="9" t="e">
        <f>VLOOKUP($C250, 'Team Per G'!$A$2:$G$31, 5, FALSE)</f>
        <v>#N/A</v>
      </c>
      <c r="AR250" s="9" t="e">
        <f>VLOOKUP($C250, 'Team Per G'!$A$2:$G$31, 4, FALSE)</f>
        <v>#N/A</v>
      </c>
      <c r="AS250" s="9" t="e">
        <f>VLOOKUP($C250, Team_Batting___Dashboard[], 22, FALSE)/$AC250</f>
        <v>#N/A</v>
      </c>
      <c r="AT250" s="9" t="e">
        <f>VLOOKUP($C250, 'FanGraphs - Team WAR Projected'!$B$2:$E$31, 4, FALSE)/162</f>
        <v>#N/A</v>
      </c>
      <c r="AU250" s="9" t="e">
        <f>VLOOKUP($C250, FanGraphs_Standings[[Abbreviation]:[2024 Year to Date RS/G]], 6, FALSE)/$AC250</f>
        <v>#N/A</v>
      </c>
      <c r="AV250" s="9" t="e">
        <f>VLOOKUP($C250, FanGraphs_Standings[[Abbreviation]:[2024 Projected Full Season RDif]], 19, FALSE)/162</f>
        <v>#N/A</v>
      </c>
      <c r="AW250" s="9" t="e">
        <f>VLOOKUP($C250, FanGraphs_Standings[[Abbreviation]:[2024 Projected Full Season RDif]], 5, FALSE)</f>
        <v>#N/A</v>
      </c>
      <c r="AX250" s="9" t="e">
        <f>VLOOKUP($C250, FanGraphs_Standings[[Abbreviation]:[2024 Projected Full Season W%]], 18, FALSE)</f>
        <v>#N/A</v>
      </c>
      <c r="AY250" s="9" t="e">
        <f>VLOOKUP($C250, 'Home Field Adv'!$A$2:$K$31, 11, FALSE)</f>
        <v>#N/A</v>
      </c>
      <c r="BB250" s="5" t="str">
        <f t="shared" si="10"/>
        <v/>
      </c>
      <c r="BC250" s="5" t="str">
        <f t="shared" si="11"/>
        <v/>
      </c>
      <c r="BD250" s="5" t="str">
        <f t="shared" si="12"/>
        <v/>
      </c>
    </row>
    <row r="251" spans="6:56" x14ac:dyDescent="0.45">
      <c r="F251" s="9" t="e">
        <f>VLOOKUP($B251, FanGraphs_Standings[[Abbreviation]:[2024 Year to Date G]], 2, FALSE)</f>
        <v>#N/A</v>
      </c>
      <c r="G251" s="9" t="e">
        <f>IF(ISERR(VLOOKUP($D251, 'SP Per G'!$A$2:$D$1380, 3, FALSE)), L251, VLOOKUP($D251, 'SP Per G'!$A$2:$D$1380, 3, FALSE))</f>
        <v>#N/A</v>
      </c>
      <c r="H251" s="9" t="e">
        <f>VLOOKUP($D251, 'SP Per G'!$A$2:$D$1380, 4, FALSE)</f>
        <v>#N/A</v>
      </c>
      <c r="I251" s="9" t="e">
        <f>VLOOKUP($D251, Individual_Pitching___Dashboard[], 18, FALSE)</f>
        <v>#N/A</v>
      </c>
      <c r="J251" s="9" t="e">
        <f>VLOOKUP($D251, Individual_Pitching___Dashboard[], 20, FALSE)</f>
        <v>#N/A</v>
      </c>
      <c r="K251" s="9" t="e">
        <f>VLOOKUP($D251, Individual_Pitching___Advanced[], 21,FALSE)</f>
        <v>#N/A</v>
      </c>
      <c r="L251" s="9" t="e">
        <f>VLOOKUP($B251, 'Team Per G'!$A$2:$G$31, 7, FALSE)</f>
        <v>#N/A</v>
      </c>
      <c r="M251" s="9" t="e">
        <f>VLOOKUP($B251, 'FanGraphs - Team WAR Projected'!$B$2:$E$31, 3, FALSE)/162</f>
        <v>#N/A</v>
      </c>
      <c r="N251" s="9" t="e">
        <f>VLOOKUP($B251, Team_Pitching___Advanced[[Team]:[xFIP]], 19,FALSE)</f>
        <v>#N/A</v>
      </c>
      <c r="O251" s="9" t="e">
        <f>VLOOKUP($B251, Team_Pitching___Advanced[], 20, FALSE)</f>
        <v>#N/A</v>
      </c>
      <c r="P251" s="9" t="e">
        <f>VLOOKUP($B251, Team_Batting___Dashboard[[Team]:[wOBA]], 16, FALSE)</f>
        <v>#N/A</v>
      </c>
      <c r="Q251" s="9" t="e">
        <f>VLOOKUP($B251, Team_Batting___Advanced[[Team]:[OPS]], 9, FALSE)</f>
        <v>#N/A</v>
      </c>
      <c r="R251" s="9" t="e">
        <f>VLOOKUP($B251, Team_Batting___Advanced[], 19, FALSE)</f>
        <v>#N/A</v>
      </c>
      <c r="S251" s="9" t="e">
        <f>VLOOKUP($B251, 'Team Per G'!$A$2:$G$31, 3, FALSE)</f>
        <v>#N/A</v>
      </c>
      <c r="T251" s="9" t="e">
        <f>VLOOKUP($B251, 'Team Per G'!$A$2:$G$31, 5, FALSE)</f>
        <v>#N/A</v>
      </c>
      <c r="U251" s="9" t="e">
        <f>VLOOKUP($B251, 'Team Per G'!$A$2:$G$31, 4, FALSE)</f>
        <v>#N/A</v>
      </c>
      <c r="V251" s="9" t="e">
        <f>VLOOKUP($B251, Team_Batting___Dashboard[], 22, FALSE)/$F251</f>
        <v>#N/A</v>
      </c>
      <c r="W251" s="9" t="e">
        <f>VLOOKUP($B251, 'FanGraphs - Team WAR Projected'!$B$2:$E$31, 4, FALSE)/162</f>
        <v>#N/A</v>
      </c>
      <c r="X251" s="9" t="e">
        <f>VLOOKUP($B251, FanGraphs_Standings[[Abbreviation]:[2024 Year to Date RS/G]], 6, FALSE)/$F251</f>
        <v>#N/A</v>
      </c>
      <c r="Y251" s="9" t="e">
        <f>VLOOKUP($B251, FanGraphs_Standings[[Abbreviation]:[2024 Projected Full Season RDif]], 19, FALSE)/162</f>
        <v>#N/A</v>
      </c>
      <c r="Z251" s="9" t="e">
        <f>VLOOKUP($B251, FanGraphs_Standings[[Abbreviation]:[2024 Projected Full Season RDif]], 5, FALSE)</f>
        <v>#N/A</v>
      </c>
      <c r="AA251" s="9" t="e">
        <f>VLOOKUP($B251, FanGraphs_Standings[[Abbreviation]:[2024 Projected Full Season W%]], 18, FALSE)</f>
        <v>#N/A</v>
      </c>
      <c r="AB251" s="9" t="e">
        <f>VLOOKUP($B251, 'Home Field Adv'!$A$2:$I$31, 9, FALSE)</f>
        <v>#N/A</v>
      </c>
      <c r="AC251" s="9" t="e">
        <f>VLOOKUP($C251, FanGraphs_Standings[[Abbreviation]:[2024 Year to Date G]], 2, FALSE)</f>
        <v>#N/A</v>
      </c>
      <c r="AD251" s="9" t="e">
        <f>VLOOKUP($E251, 'SP Per G'!$A$2:$D$1380, 3, FALSE)</f>
        <v>#N/A</v>
      </c>
      <c r="AE251" s="9" t="e">
        <f>VLOOKUP($E251, 'SP Per G'!$A$2:$D$1380, 4, FALSE)</f>
        <v>#N/A</v>
      </c>
      <c r="AF251" s="9" t="e">
        <f>VLOOKUP($E251, Individual_Pitching___Dashboard[], 18, FALSE)</f>
        <v>#N/A</v>
      </c>
      <c r="AG251" s="9" t="e">
        <f>VLOOKUP($E251, Individual_Pitching___Dashboard[], 20, FALSE)</f>
        <v>#N/A</v>
      </c>
      <c r="AH251" s="9" t="e">
        <f>VLOOKUP($E251, Individual_Pitching___Advanced[], 21,FALSE)</f>
        <v>#N/A</v>
      </c>
      <c r="AI251" s="9" t="e">
        <f>VLOOKUP($C251, 'Team Per G'!$A$2:$G$31, 7, FALSE)</f>
        <v>#N/A</v>
      </c>
      <c r="AJ251" s="9" t="e">
        <f>VLOOKUP($C251, 'FanGraphs - Team WAR Projected'!$B$2:$E$31, 3, FALSE)/162</f>
        <v>#N/A</v>
      </c>
      <c r="AK251" s="9" t="e">
        <f>VLOOKUP($C251, Team_Pitching___Advanced[[Team]:[xFIP]], 19,FALSE)</f>
        <v>#N/A</v>
      </c>
      <c r="AL251" s="9" t="e">
        <f>VLOOKUP($C251, Team_Pitching___Advanced[], 20, FALSE)</f>
        <v>#N/A</v>
      </c>
      <c r="AM251" s="9" t="e">
        <f>VLOOKUP($C251, Team_Batting___Dashboard[[Team]:[wOBA]], 16, FALSE)</f>
        <v>#N/A</v>
      </c>
      <c r="AN251" s="9" t="e">
        <f>VLOOKUP($C251, Team_Batting___Advanced[[Team]:[OPS]], 9, FALSE)</f>
        <v>#N/A</v>
      </c>
      <c r="AO251" s="9" t="e">
        <f>VLOOKUP($C251, Team_Batting___Advanced[], 19, FALSE)</f>
        <v>#N/A</v>
      </c>
      <c r="AP251" s="9" t="e">
        <f>VLOOKUP($C251, 'Team Per G'!$A$2:$G$31, 3, FALSE)</f>
        <v>#N/A</v>
      </c>
      <c r="AQ251" s="9" t="e">
        <f>VLOOKUP($C251, 'Team Per G'!$A$2:$G$31, 5, FALSE)</f>
        <v>#N/A</v>
      </c>
      <c r="AR251" s="9" t="e">
        <f>VLOOKUP($C251, 'Team Per G'!$A$2:$G$31, 4, FALSE)</f>
        <v>#N/A</v>
      </c>
      <c r="AS251" s="9" t="e">
        <f>VLOOKUP($C251, Team_Batting___Dashboard[], 22, FALSE)/$AC251</f>
        <v>#N/A</v>
      </c>
      <c r="AT251" s="9" t="e">
        <f>VLOOKUP($C251, 'FanGraphs - Team WAR Projected'!$B$2:$E$31, 4, FALSE)/162</f>
        <v>#N/A</v>
      </c>
      <c r="AU251" s="9" t="e">
        <f>VLOOKUP($C251, FanGraphs_Standings[[Abbreviation]:[2024 Year to Date RS/G]], 6, FALSE)/$AC251</f>
        <v>#N/A</v>
      </c>
      <c r="AV251" s="9" t="e">
        <f>VLOOKUP($C251, FanGraphs_Standings[[Abbreviation]:[2024 Projected Full Season RDif]], 19, FALSE)/162</f>
        <v>#N/A</v>
      </c>
      <c r="AW251" s="9" t="e">
        <f>VLOOKUP($C251, FanGraphs_Standings[[Abbreviation]:[2024 Projected Full Season RDif]], 5, FALSE)</f>
        <v>#N/A</v>
      </c>
      <c r="AX251" s="9" t="e">
        <f>VLOOKUP($C251, FanGraphs_Standings[[Abbreviation]:[2024 Projected Full Season W%]], 18, FALSE)</f>
        <v>#N/A</v>
      </c>
      <c r="AY251" s="9" t="e">
        <f>VLOOKUP($C251, 'Home Field Adv'!$A$2:$K$31, 11, FALSE)</f>
        <v>#N/A</v>
      </c>
      <c r="BB251" s="5" t="str">
        <f t="shared" si="10"/>
        <v/>
      </c>
      <c r="BC251" s="5" t="str">
        <f t="shared" si="11"/>
        <v/>
      </c>
      <c r="BD251" s="5" t="str">
        <f t="shared" si="12"/>
        <v/>
      </c>
    </row>
    <row r="252" spans="6:56" x14ac:dyDescent="0.45">
      <c r="F252" s="9" t="e">
        <f>VLOOKUP($B252, FanGraphs_Standings[[Abbreviation]:[2024 Year to Date G]], 2, FALSE)</f>
        <v>#N/A</v>
      </c>
      <c r="G252" s="9" t="e">
        <f>IF(ISERR(VLOOKUP($D252, 'SP Per G'!$A$2:$D$1380, 3, FALSE)), L252, VLOOKUP($D252, 'SP Per G'!$A$2:$D$1380, 3, FALSE))</f>
        <v>#N/A</v>
      </c>
      <c r="H252" s="9" t="e">
        <f>VLOOKUP($D252, 'SP Per G'!$A$2:$D$1380, 4, FALSE)</f>
        <v>#N/A</v>
      </c>
      <c r="I252" s="9" t="e">
        <f>VLOOKUP($D252, Individual_Pitching___Dashboard[], 18, FALSE)</f>
        <v>#N/A</v>
      </c>
      <c r="J252" s="9" t="e">
        <f>VLOOKUP($D252, Individual_Pitching___Dashboard[], 20, FALSE)</f>
        <v>#N/A</v>
      </c>
      <c r="K252" s="9" t="e">
        <f>VLOOKUP($D252, Individual_Pitching___Advanced[], 21,FALSE)</f>
        <v>#N/A</v>
      </c>
      <c r="L252" s="9" t="e">
        <f>VLOOKUP($B252, 'Team Per G'!$A$2:$G$31, 7, FALSE)</f>
        <v>#N/A</v>
      </c>
      <c r="M252" s="9" t="e">
        <f>VLOOKUP($B252, 'FanGraphs - Team WAR Projected'!$B$2:$E$31, 3, FALSE)/162</f>
        <v>#N/A</v>
      </c>
      <c r="N252" s="9" t="e">
        <f>VLOOKUP($B252, Team_Pitching___Advanced[[Team]:[xFIP]], 19,FALSE)</f>
        <v>#N/A</v>
      </c>
      <c r="O252" s="9" t="e">
        <f>VLOOKUP($B252, Team_Pitching___Advanced[], 20, FALSE)</f>
        <v>#N/A</v>
      </c>
      <c r="P252" s="9" t="e">
        <f>VLOOKUP($B252, Team_Batting___Dashboard[[Team]:[wOBA]], 16, FALSE)</f>
        <v>#N/A</v>
      </c>
      <c r="Q252" s="9" t="e">
        <f>VLOOKUP($B252, Team_Batting___Advanced[[Team]:[OPS]], 9, FALSE)</f>
        <v>#N/A</v>
      </c>
      <c r="R252" s="9" t="e">
        <f>VLOOKUP($B252, Team_Batting___Advanced[], 19, FALSE)</f>
        <v>#N/A</v>
      </c>
      <c r="S252" s="9" t="e">
        <f>VLOOKUP($B252, 'Team Per G'!$A$2:$G$31, 3, FALSE)</f>
        <v>#N/A</v>
      </c>
      <c r="T252" s="9" t="e">
        <f>VLOOKUP($B252, 'Team Per G'!$A$2:$G$31, 5, FALSE)</f>
        <v>#N/A</v>
      </c>
      <c r="U252" s="9" t="e">
        <f>VLOOKUP($B252, 'Team Per G'!$A$2:$G$31, 4, FALSE)</f>
        <v>#N/A</v>
      </c>
      <c r="V252" s="9" t="e">
        <f>VLOOKUP($B252, Team_Batting___Dashboard[], 22, FALSE)/$F252</f>
        <v>#N/A</v>
      </c>
      <c r="W252" s="9" t="e">
        <f>VLOOKUP($B252, 'FanGraphs - Team WAR Projected'!$B$2:$E$31, 4, FALSE)/162</f>
        <v>#N/A</v>
      </c>
      <c r="X252" s="9" t="e">
        <f>VLOOKUP($B252, FanGraphs_Standings[[Abbreviation]:[2024 Year to Date RS/G]], 6, FALSE)/$F252</f>
        <v>#N/A</v>
      </c>
      <c r="Y252" s="9" t="e">
        <f>VLOOKUP($B252, FanGraphs_Standings[[Abbreviation]:[2024 Projected Full Season RDif]], 19, FALSE)/162</f>
        <v>#N/A</v>
      </c>
      <c r="Z252" s="9" t="e">
        <f>VLOOKUP($B252, FanGraphs_Standings[[Abbreviation]:[2024 Projected Full Season RDif]], 5, FALSE)</f>
        <v>#N/A</v>
      </c>
      <c r="AA252" s="9" t="e">
        <f>VLOOKUP($B252, FanGraphs_Standings[[Abbreviation]:[2024 Projected Full Season W%]], 18, FALSE)</f>
        <v>#N/A</v>
      </c>
      <c r="AB252" s="9" t="e">
        <f>VLOOKUP($B252, 'Home Field Adv'!$A$2:$I$31, 9, FALSE)</f>
        <v>#N/A</v>
      </c>
      <c r="AC252" s="9" t="e">
        <f>VLOOKUP($C252, FanGraphs_Standings[[Abbreviation]:[2024 Year to Date G]], 2, FALSE)</f>
        <v>#N/A</v>
      </c>
      <c r="AD252" s="9" t="e">
        <f>VLOOKUP($E252, 'SP Per G'!$A$2:$D$1380, 3, FALSE)</f>
        <v>#N/A</v>
      </c>
      <c r="AE252" s="9" t="e">
        <f>VLOOKUP($E252, 'SP Per G'!$A$2:$D$1380, 4, FALSE)</f>
        <v>#N/A</v>
      </c>
      <c r="AF252" s="9" t="e">
        <f>VLOOKUP($E252, Individual_Pitching___Dashboard[], 18, FALSE)</f>
        <v>#N/A</v>
      </c>
      <c r="AG252" s="9" t="e">
        <f>VLOOKUP($E252, Individual_Pitching___Dashboard[], 20, FALSE)</f>
        <v>#N/A</v>
      </c>
      <c r="AH252" s="9" t="e">
        <f>VLOOKUP($E252, Individual_Pitching___Advanced[], 21,FALSE)</f>
        <v>#N/A</v>
      </c>
      <c r="AI252" s="9" t="e">
        <f>VLOOKUP($C252, 'Team Per G'!$A$2:$G$31, 7, FALSE)</f>
        <v>#N/A</v>
      </c>
      <c r="AJ252" s="9" t="e">
        <f>VLOOKUP($C252, 'FanGraphs - Team WAR Projected'!$B$2:$E$31, 3, FALSE)/162</f>
        <v>#N/A</v>
      </c>
      <c r="AK252" s="9" t="e">
        <f>VLOOKUP($C252, Team_Pitching___Advanced[[Team]:[xFIP]], 19,FALSE)</f>
        <v>#N/A</v>
      </c>
      <c r="AL252" s="9" t="e">
        <f>VLOOKUP($C252, Team_Pitching___Advanced[], 20, FALSE)</f>
        <v>#N/A</v>
      </c>
      <c r="AM252" s="9" t="e">
        <f>VLOOKUP($C252, Team_Batting___Dashboard[[Team]:[wOBA]], 16, FALSE)</f>
        <v>#N/A</v>
      </c>
      <c r="AN252" s="9" t="e">
        <f>VLOOKUP($C252, Team_Batting___Advanced[[Team]:[OPS]], 9, FALSE)</f>
        <v>#N/A</v>
      </c>
      <c r="AO252" s="9" t="e">
        <f>VLOOKUP($C252, Team_Batting___Advanced[], 19, FALSE)</f>
        <v>#N/A</v>
      </c>
      <c r="AP252" s="9" t="e">
        <f>VLOOKUP($C252, 'Team Per G'!$A$2:$G$31, 3, FALSE)</f>
        <v>#N/A</v>
      </c>
      <c r="AQ252" s="9" t="e">
        <f>VLOOKUP($C252, 'Team Per G'!$A$2:$G$31, 5, FALSE)</f>
        <v>#N/A</v>
      </c>
      <c r="AR252" s="9" t="e">
        <f>VLOOKUP($C252, 'Team Per G'!$A$2:$G$31, 4, FALSE)</f>
        <v>#N/A</v>
      </c>
      <c r="AS252" s="9" t="e">
        <f>VLOOKUP($C252, Team_Batting___Dashboard[], 22, FALSE)/$AC252</f>
        <v>#N/A</v>
      </c>
      <c r="AT252" s="9" t="e">
        <f>VLOOKUP($C252, 'FanGraphs - Team WAR Projected'!$B$2:$E$31, 4, FALSE)/162</f>
        <v>#N/A</v>
      </c>
      <c r="AU252" s="9" t="e">
        <f>VLOOKUP($C252, FanGraphs_Standings[[Abbreviation]:[2024 Year to Date RS/G]], 6, FALSE)/$AC252</f>
        <v>#N/A</v>
      </c>
      <c r="AV252" s="9" t="e">
        <f>VLOOKUP($C252, FanGraphs_Standings[[Abbreviation]:[2024 Projected Full Season RDif]], 19, FALSE)/162</f>
        <v>#N/A</v>
      </c>
      <c r="AW252" s="9" t="e">
        <f>VLOOKUP($C252, FanGraphs_Standings[[Abbreviation]:[2024 Projected Full Season RDif]], 5, FALSE)</f>
        <v>#N/A</v>
      </c>
      <c r="AX252" s="9" t="e">
        <f>VLOOKUP($C252, FanGraphs_Standings[[Abbreviation]:[2024 Projected Full Season W%]], 18, FALSE)</f>
        <v>#N/A</v>
      </c>
      <c r="AY252" s="9" t="e">
        <f>VLOOKUP($C252, 'Home Field Adv'!$A$2:$K$31, 11, FALSE)</f>
        <v>#N/A</v>
      </c>
      <c r="BB252" s="5" t="str">
        <f t="shared" si="10"/>
        <v/>
      </c>
      <c r="BC252" s="5" t="str">
        <f t="shared" si="11"/>
        <v/>
      </c>
      <c r="BD252" s="5" t="str">
        <f t="shared" si="12"/>
        <v/>
      </c>
    </row>
    <row r="253" spans="6:56" x14ac:dyDescent="0.45">
      <c r="F253" s="9" t="e">
        <f>VLOOKUP($B253, FanGraphs_Standings[[Abbreviation]:[2024 Year to Date G]], 2, FALSE)</f>
        <v>#N/A</v>
      </c>
      <c r="G253" s="9" t="e">
        <f>IF(ISERR(VLOOKUP($D253, 'SP Per G'!$A$2:$D$1380, 3, FALSE)), L253, VLOOKUP($D253, 'SP Per G'!$A$2:$D$1380, 3, FALSE))</f>
        <v>#N/A</v>
      </c>
      <c r="H253" s="9" t="e">
        <f>VLOOKUP($D253, 'SP Per G'!$A$2:$D$1380, 4, FALSE)</f>
        <v>#N/A</v>
      </c>
      <c r="I253" s="9" t="e">
        <f>VLOOKUP($D253, Individual_Pitching___Dashboard[], 18, FALSE)</f>
        <v>#N/A</v>
      </c>
      <c r="J253" s="9" t="e">
        <f>VLOOKUP($D253, Individual_Pitching___Dashboard[], 20, FALSE)</f>
        <v>#N/A</v>
      </c>
      <c r="K253" s="9" t="e">
        <f>VLOOKUP($D253, Individual_Pitching___Advanced[], 21,FALSE)</f>
        <v>#N/A</v>
      </c>
      <c r="L253" s="9" t="e">
        <f>VLOOKUP($B253, 'Team Per G'!$A$2:$G$31, 7, FALSE)</f>
        <v>#N/A</v>
      </c>
      <c r="M253" s="9" t="e">
        <f>VLOOKUP($B253, 'FanGraphs - Team WAR Projected'!$B$2:$E$31, 3, FALSE)/162</f>
        <v>#N/A</v>
      </c>
      <c r="N253" s="9" t="e">
        <f>VLOOKUP($B253, Team_Pitching___Advanced[[Team]:[xFIP]], 19,FALSE)</f>
        <v>#N/A</v>
      </c>
      <c r="O253" s="9" t="e">
        <f>VLOOKUP($B253, Team_Pitching___Advanced[], 20, FALSE)</f>
        <v>#N/A</v>
      </c>
      <c r="P253" s="9" t="e">
        <f>VLOOKUP($B253, Team_Batting___Dashboard[[Team]:[wOBA]], 16, FALSE)</f>
        <v>#N/A</v>
      </c>
      <c r="Q253" s="9" t="e">
        <f>VLOOKUP($B253, Team_Batting___Advanced[[Team]:[OPS]], 9, FALSE)</f>
        <v>#N/A</v>
      </c>
      <c r="R253" s="9" t="e">
        <f>VLOOKUP($B253, Team_Batting___Advanced[], 19, FALSE)</f>
        <v>#N/A</v>
      </c>
      <c r="S253" s="9" t="e">
        <f>VLOOKUP($B253, 'Team Per G'!$A$2:$G$31, 3, FALSE)</f>
        <v>#N/A</v>
      </c>
      <c r="T253" s="9" t="e">
        <f>VLOOKUP($B253, 'Team Per G'!$A$2:$G$31, 5, FALSE)</f>
        <v>#N/A</v>
      </c>
      <c r="U253" s="9" t="e">
        <f>VLOOKUP($B253, 'Team Per G'!$A$2:$G$31, 4, FALSE)</f>
        <v>#N/A</v>
      </c>
      <c r="V253" s="9" t="e">
        <f>VLOOKUP($B253, Team_Batting___Dashboard[], 22, FALSE)/$F253</f>
        <v>#N/A</v>
      </c>
      <c r="W253" s="9" t="e">
        <f>VLOOKUP($B253, 'FanGraphs - Team WAR Projected'!$B$2:$E$31, 4, FALSE)/162</f>
        <v>#N/A</v>
      </c>
      <c r="X253" s="9" t="e">
        <f>VLOOKUP($B253, FanGraphs_Standings[[Abbreviation]:[2024 Year to Date RS/G]], 6, FALSE)/$F253</f>
        <v>#N/A</v>
      </c>
      <c r="Y253" s="9" t="e">
        <f>VLOOKUP($B253, FanGraphs_Standings[[Abbreviation]:[2024 Projected Full Season RDif]], 19, FALSE)/162</f>
        <v>#N/A</v>
      </c>
      <c r="Z253" s="9" t="e">
        <f>VLOOKUP($B253, FanGraphs_Standings[[Abbreviation]:[2024 Projected Full Season RDif]], 5, FALSE)</f>
        <v>#N/A</v>
      </c>
      <c r="AA253" s="9" t="e">
        <f>VLOOKUP($B253, FanGraphs_Standings[[Abbreviation]:[2024 Projected Full Season W%]], 18, FALSE)</f>
        <v>#N/A</v>
      </c>
      <c r="AB253" s="9" t="e">
        <f>VLOOKUP($B253, 'Home Field Adv'!$A$2:$I$31, 9, FALSE)</f>
        <v>#N/A</v>
      </c>
      <c r="AC253" s="9" t="e">
        <f>VLOOKUP($C253, FanGraphs_Standings[[Abbreviation]:[2024 Year to Date G]], 2, FALSE)</f>
        <v>#N/A</v>
      </c>
      <c r="AD253" s="9" t="e">
        <f>VLOOKUP($E253, 'SP Per G'!$A$2:$D$1380, 3, FALSE)</f>
        <v>#N/A</v>
      </c>
      <c r="AE253" s="9" t="e">
        <f>VLOOKUP($E253, 'SP Per G'!$A$2:$D$1380, 4, FALSE)</f>
        <v>#N/A</v>
      </c>
      <c r="AF253" s="9" t="e">
        <f>VLOOKUP($E253, Individual_Pitching___Dashboard[], 18, FALSE)</f>
        <v>#N/A</v>
      </c>
      <c r="AG253" s="9" t="e">
        <f>VLOOKUP($E253, Individual_Pitching___Dashboard[], 20, FALSE)</f>
        <v>#N/A</v>
      </c>
      <c r="AH253" s="9" t="e">
        <f>VLOOKUP($E253, Individual_Pitching___Advanced[], 21,FALSE)</f>
        <v>#N/A</v>
      </c>
      <c r="AI253" s="9" t="e">
        <f>VLOOKUP($C253, 'Team Per G'!$A$2:$G$31, 7, FALSE)</f>
        <v>#N/A</v>
      </c>
      <c r="AJ253" s="9" t="e">
        <f>VLOOKUP($C253, 'FanGraphs - Team WAR Projected'!$B$2:$E$31, 3, FALSE)/162</f>
        <v>#N/A</v>
      </c>
      <c r="AK253" s="9" t="e">
        <f>VLOOKUP($C253, Team_Pitching___Advanced[[Team]:[xFIP]], 19,FALSE)</f>
        <v>#N/A</v>
      </c>
      <c r="AL253" s="9" t="e">
        <f>VLOOKUP($C253, Team_Pitching___Advanced[], 20, FALSE)</f>
        <v>#N/A</v>
      </c>
      <c r="AM253" s="9" t="e">
        <f>VLOOKUP($C253, Team_Batting___Dashboard[[Team]:[wOBA]], 16, FALSE)</f>
        <v>#N/A</v>
      </c>
      <c r="AN253" s="9" t="e">
        <f>VLOOKUP($C253, Team_Batting___Advanced[[Team]:[OPS]], 9, FALSE)</f>
        <v>#N/A</v>
      </c>
      <c r="AO253" s="9" t="e">
        <f>VLOOKUP($C253, Team_Batting___Advanced[], 19, FALSE)</f>
        <v>#N/A</v>
      </c>
      <c r="AP253" s="9" t="e">
        <f>VLOOKUP($C253, 'Team Per G'!$A$2:$G$31, 3, FALSE)</f>
        <v>#N/A</v>
      </c>
      <c r="AQ253" s="9" t="e">
        <f>VLOOKUP($C253, 'Team Per G'!$A$2:$G$31, 5, FALSE)</f>
        <v>#N/A</v>
      </c>
      <c r="AR253" s="9" t="e">
        <f>VLOOKUP($C253, 'Team Per G'!$A$2:$G$31, 4, FALSE)</f>
        <v>#N/A</v>
      </c>
      <c r="AS253" s="9" t="e">
        <f>VLOOKUP($C253, Team_Batting___Dashboard[], 22, FALSE)/$AC253</f>
        <v>#N/A</v>
      </c>
      <c r="AT253" s="9" t="e">
        <f>VLOOKUP($C253, 'FanGraphs - Team WAR Projected'!$B$2:$E$31, 4, FALSE)/162</f>
        <v>#N/A</v>
      </c>
      <c r="AU253" s="9" t="e">
        <f>VLOOKUP($C253, FanGraphs_Standings[[Abbreviation]:[2024 Year to Date RS/G]], 6, FALSE)/$AC253</f>
        <v>#N/A</v>
      </c>
      <c r="AV253" s="9" t="e">
        <f>VLOOKUP($C253, FanGraphs_Standings[[Abbreviation]:[2024 Projected Full Season RDif]], 19, FALSE)/162</f>
        <v>#N/A</v>
      </c>
      <c r="AW253" s="9" t="e">
        <f>VLOOKUP($C253, FanGraphs_Standings[[Abbreviation]:[2024 Projected Full Season RDif]], 5, FALSE)</f>
        <v>#N/A</v>
      </c>
      <c r="AX253" s="9" t="e">
        <f>VLOOKUP($C253, FanGraphs_Standings[[Abbreviation]:[2024 Projected Full Season W%]], 18, FALSE)</f>
        <v>#N/A</v>
      </c>
      <c r="AY253" s="9" t="e">
        <f>VLOOKUP($C253, 'Home Field Adv'!$A$2:$K$31, 11, FALSE)</f>
        <v>#N/A</v>
      </c>
      <c r="BB253" s="5" t="str">
        <f t="shared" si="10"/>
        <v/>
      </c>
      <c r="BC253" s="5" t="str">
        <f t="shared" si="11"/>
        <v/>
      </c>
      <c r="BD253" s="5" t="str">
        <f t="shared" si="12"/>
        <v/>
      </c>
    </row>
    <row r="254" spans="6:56" x14ac:dyDescent="0.45">
      <c r="F254" s="9" t="e">
        <f>VLOOKUP($B254, FanGraphs_Standings[[Abbreviation]:[2024 Year to Date G]], 2, FALSE)</f>
        <v>#N/A</v>
      </c>
      <c r="G254" s="9" t="e">
        <f>IF(ISERR(VLOOKUP($D254, 'SP Per G'!$A$2:$D$1380, 3, FALSE)), L254, VLOOKUP($D254, 'SP Per G'!$A$2:$D$1380, 3, FALSE))</f>
        <v>#N/A</v>
      </c>
      <c r="H254" s="9" t="e">
        <f>VLOOKUP($D254, 'SP Per G'!$A$2:$D$1380, 4, FALSE)</f>
        <v>#N/A</v>
      </c>
      <c r="I254" s="9" t="e">
        <f>VLOOKUP($D254, Individual_Pitching___Dashboard[], 18, FALSE)</f>
        <v>#N/A</v>
      </c>
      <c r="J254" s="9" t="e">
        <f>VLOOKUP($D254, Individual_Pitching___Dashboard[], 20, FALSE)</f>
        <v>#N/A</v>
      </c>
      <c r="K254" s="9" t="e">
        <f>VLOOKUP($D254, Individual_Pitching___Advanced[], 21,FALSE)</f>
        <v>#N/A</v>
      </c>
      <c r="L254" s="9" t="e">
        <f>VLOOKUP($B254, 'Team Per G'!$A$2:$G$31, 7, FALSE)</f>
        <v>#N/A</v>
      </c>
      <c r="M254" s="9" t="e">
        <f>VLOOKUP($B254, 'FanGraphs - Team WAR Projected'!$B$2:$E$31, 3, FALSE)/162</f>
        <v>#N/A</v>
      </c>
      <c r="N254" s="9" t="e">
        <f>VLOOKUP($B254, Team_Pitching___Advanced[[Team]:[xFIP]], 19,FALSE)</f>
        <v>#N/A</v>
      </c>
      <c r="O254" s="9" t="e">
        <f>VLOOKUP($B254, Team_Pitching___Advanced[], 20, FALSE)</f>
        <v>#N/A</v>
      </c>
      <c r="P254" s="9" t="e">
        <f>VLOOKUP($B254, Team_Batting___Dashboard[[Team]:[wOBA]], 16, FALSE)</f>
        <v>#N/A</v>
      </c>
      <c r="Q254" s="9" t="e">
        <f>VLOOKUP($B254, Team_Batting___Advanced[[Team]:[OPS]], 9, FALSE)</f>
        <v>#N/A</v>
      </c>
      <c r="R254" s="9" t="e">
        <f>VLOOKUP($B254, Team_Batting___Advanced[], 19, FALSE)</f>
        <v>#N/A</v>
      </c>
      <c r="S254" s="9" t="e">
        <f>VLOOKUP($B254, 'Team Per G'!$A$2:$G$31, 3, FALSE)</f>
        <v>#N/A</v>
      </c>
      <c r="T254" s="9" t="e">
        <f>VLOOKUP($B254, 'Team Per G'!$A$2:$G$31, 5, FALSE)</f>
        <v>#N/A</v>
      </c>
      <c r="U254" s="9" t="e">
        <f>VLOOKUP($B254, 'Team Per G'!$A$2:$G$31, 4, FALSE)</f>
        <v>#N/A</v>
      </c>
      <c r="V254" s="9" t="e">
        <f>VLOOKUP($B254, Team_Batting___Dashboard[], 22, FALSE)/$F254</f>
        <v>#N/A</v>
      </c>
      <c r="W254" s="9" t="e">
        <f>VLOOKUP($B254, 'FanGraphs - Team WAR Projected'!$B$2:$E$31, 4, FALSE)/162</f>
        <v>#N/A</v>
      </c>
      <c r="X254" s="9" t="e">
        <f>VLOOKUP($B254, FanGraphs_Standings[[Abbreviation]:[2024 Year to Date RS/G]], 6, FALSE)/$F254</f>
        <v>#N/A</v>
      </c>
      <c r="Y254" s="9" t="e">
        <f>VLOOKUP($B254, FanGraphs_Standings[[Abbreviation]:[2024 Projected Full Season RDif]], 19, FALSE)/162</f>
        <v>#N/A</v>
      </c>
      <c r="Z254" s="9" t="e">
        <f>VLOOKUP($B254, FanGraphs_Standings[[Abbreviation]:[2024 Projected Full Season RDif]], 5, FALSE)</f>
        <v>#N/A</v>
      </c>
      <c r="AA254" s="9" t="e">
        <f>VLOOKUP($B254, FanGraphs_Standings[[Abbreviation]:[2024 Projected Full Season W%]], 18, FALSE)</f>
        <v>#N/A</v>
      </c>
      <c r="AB254" s="9" t="e">
        <f>VLOOKUP($B254, 'Home Field Adv'!$A$2:$I$31, 9, FALSE)</f>
        <v>#N/A</v>
      </c>
      <c r="AC254" s="9" t="e">
        <f>VLOOKUP($C254, FanGraphs_Standings[[Abbreviation]:[2024 Year to Date G]], 2, FALSE)</f>
        <v>#N/A</v>
      </c>
      <c r="AD254" s="9" t="e">
        <f>VLOOKUP($E254, 'SP Per G'!$A$2:$D$1380, 3, FALSE)</f>
        <v>#N/A</v>
      </c>
      <c r="AE254" s="9" t="e">
        <f>VLOOKUP($E254, 'SP Per G'!$A$2:$D$1380, 4, FALSE)</f>
        <v>#N/A</v>
      </c>
      <c r="AF254" s="9" t="e">
        <f>VLOOKUP($E254, Individual_Pitching___Dashboard[], 18, FALSE)</f>
        <v>#N/A</v>
      </c>
      <c r="AG254" s="9" t="e">
        <f>VLOOKUP($E254, Individual_Pitching___Dashboard[], 20, FALSE)</f>
        <v>#N/A</v>
      </c>
      <c r="AH254" s="9" t="e">
        <f>VLOOKUP($E254, Individual_Pitching___Advanced[], 21,FALSE)</f>
        <v>#N/A</v>
      </c>
      <c r="AI254" s="9" t="e">
        <f>VLOOKUP($C254, 'Team Per G'!$A$2:$G$31, 7, FALSE)</f>
        <v>#N/A</v>
      </c>
      <c r="AJ254" s="9" t="e">
        <f>VLOOKUP($C254, 'FanGraphs - Team WAR Projected'!$B$2:$E$31, 3, FALSE)/162</f>
        <v>#N/A</v>
      </c>
      <c r="AK254" s="9" t="e">
        <f>VLOOKUP($C254, Team_Pitching___Advanced[[Team]:[xFIP]], 19,FALSE)</f>
        <v>#N/A</v>
      </c>
      <c r="AL254" s="9" t="e">
        <f>VLOOKUP($C254, Team_Pitching___Advanced[], 20, FALSE)</f>
        <v>#N/A</v>
      </c>
      <c r="AM254" s="9" t="e">
        <f>VLOOKUP($C254, Team_Batting___Dashboard[[Team]:[wOBA]], 16, FALSE)</f>
        <v>#N/A</v>
      </c>
      <c r="AN254" s="9" t="e">
        <f>VLOOKUP($C254, Team_Batting___Advanced[[Team]:[OPS]], 9, FALSE)</f>
        <v>#N/A</v>
      </c>
      <c r="AO254" s="9" t="e">
        <f>VLOOKUP($C254, Team_Batting___Advanced[], 19, FALSE)</f>
        <v>#N/A</v>
      </c>
      <c r="AP254" s="9" t="e">
        <f>VLOOKUP($C254, 'Team Per G'!$A$2:$G$31, 3, FALSE)</f>
        <v>#N/A</v>
      </c>
      <c r="AQ254" s="9" t="e">
        <f>VLOOKUP($C254, 'Team Per G'!$A$2:$G$31, 5, FALSE)</f>
        <v>#N/A</v>
      </c>
      <c r="AR254" s="9" t="e">
        <f>VLOOKUP($C254, 'Team Per G'!$A$2:$G$31, 4, FALSE)</f>
        <v>#N/A</v>
      </c>
      <c r="AS254" s="9" t="e">
        <f>VLOOKUP($C254, Team_Batting___Dashboard[], 22, FALSE)/$AC254</f>
        <v>#N/A</v>
      </c>
      <c r="AT254" s="9" t="e">
        <f>VLOOKUP($C254, 'FanGraphs - Team WAR Projected'!$B$2:$E$31, 4, FALSE)/162</f>
        <v>#N/A</v>
      </c>
      <c r="AU254" s="9" t="e">
        <f>VLOOKUP($C254, FanGraphs_Standings[[Abbreviation]:[2024 Year to Date RS/G]], 6, FALSE)/$AC254</f>
        <v>#N/A</v>
      </c>
      <c r="AV254" s="9" t="e">
        <f>VLOOKUP($C254, FanGraphs_Standings[[Abbreviation]:[2024 Projected Full Season RDif]], 19, FALSE)/162</f>
        <v>#N/A</v>
      </c>
      <c r="AW254" s="9" t="e">
        <f>VLOOKUP($C254, FanGraphs_Standings[[Abbreviation]:[2024 Projected Full Season RDif]], 5, FALSE)</f>
        <v>#N/A</v>
      </c>
      <c r="AX254" s="9" t="e">
        <f>VLOOKUP($C254, FanGraphs_Standings[[Abbreviation]:[2024 Projected Full Season W%]], 18, FALSE)</f>
        <v>#N/A</v>
      </c>
      <c r="AY254" s="9" t="e">
        <f>VLOOKUP($C254, 'Home Field Adv'!$A$2:$K$31, 11, FALSE)</f>
        <v>#N/A</v>
      </c>
      <c r="BB254" s="5" t="str">
        <f t="shared" si="10"/>
        <v/>
      </c>
      <c r="BC254" s="5" t="str">
        <f t="shared" si="11"/>
        <v/>
      </c>
      <c r="BD254" s="5" t="str">
        <f t="shared" si="12"/>
        <v/>
      </c>
    </row>
    <row r="255" spans="6:56" x14ac:dyDescent="0.45">
      <c r="F255" s="9" t="e">
        <f>VLOOKUP($B255, FanGraphs_Standings[[Abbreviation]:[2024 Year to Date G]], 2, FALSE)</f>
        <v>#N/A</v>
      </c>
      <c r="G255" s="9" t="e">
        <f>IF(ISERR(VLOOKUP($D255, 'SP Per G'!$A$2:$D$1380, 3, FALSE)), L255, VLOOKUP($D255, 'SP Per G'!$A$2:$D$1380, 3, FALSE))</f>
        <v>#N/A</v>
      </c>
      <c r="H255" s="9" t="e">
        <f>VLOOKUP($D255, 'SP Per G'!$A$2:$D$1380, 4, FALSE)</f>
        <v>#N/A</v>
      </c>
      <c r="I255" s="9" t="e">
        <f>VLOOKUP($D255, Individual_Pitching___Dashboard[], 18, FALSE)</f>
        <v>#N/A</v>
      </c>
      <c r="J255" s="9" t="e">
        <f>VLOOKUP($D255, Individual_Pitching___Dashboard[], 20, FALSE)</f>
        <v>#N/A</v>
      </c>
      <c r="K255" s="9" t="e">
        <f>VLOOKUP($D255, Individual_Pitching___Advanced[], 21,FALSE)</f>
        <v>#N/A</v>
      </c>
      <c r="L255" s="9" t="e">
        <f>VLOOKUP($B255, 'Team Per G'!$A$2:$G$31, 7, FALSE)</f>
        <v>#N/A</v>
      </c>
      <c r="M255" s="9" t="e">
        <f>VLOOKUP($B255, 'FanGraphs - Team WAR Projected'!$B$2:$E$31, 3, FALSE)/162</f>
        <v>#N/A</v>
      </c>
      <c r="N255" s="9" t="e">
        <f>VLOOKUP($B255, Team_Pitching___Advanced[[Team]:[xFIP]], 19,FALSE)</f>
        <v>#N/A</v>
      </c>
      <c r="O255" s="9" t="e">
        <f>VLOOKUP($B255, Team_Pitching___Advanced[], 20, FALSE)</f>
        <v>#N/A</v>
      </c>
      <c r="P255" s="9" t="e">
        <f>VLOOKUP($B255, Team_Batting___Dashboard[[Team]:[wOBA]], 16, FALSE)</f>
        <v>#N/A</v>
      </c>
      <c r="Q255" s="9" t="e">
        <f>VLOOKUP($B255, Team_Batting___Advanced[[Team]:[OPS]], 9, FALSE)</f>
        <v>#N/A</v>
      </c>
      <c r="R255" s="9" t="e">
        <f>VLOOKUP($B255, Team_Batting___Advanced[], 19, FALSE)</f>
        <v>#N/A</v>
      </c>
      <c r="S255" s="9" t="e">
        <f>VLOOKUP($B255, 'Team Per G'!$A$2:$G$31, 3, FALSE)</f>
        <v>#N/A</v>
      </c>
      <c r="T255" s="9" t="e">
        <f>VLOOKUP($B255, 'Team Per G'!$A$2:$G$31, 5, FALSE)</f>
        <v>#N/A</v>
      </c>
      <c r="U255" s="9" t="e">
        <f>VLOOKUP($B255, 'Team Per G'!$A$2:$G$31, 4, FALSE)</f>
        <v>#N/A</v>
      </c>
      <c r="V255" s="9" t="e">
        <f>VLOOKUP($B255, Team_Batting___Dashboard[], 22, FALSE)/$F255</f>
        <v>#N/A</v>
      </c>
      <c r="W255" s="9" t="e">
        <f>VLOOKUP($B255, 'FanGraphs - Team WAR Projected'!$B$2:$E$31, 4, FALSE)/162</f>
        <v>#N/A</v>
      </c>
      <c r="X255" s="9" t="e">
        <f>VLOOKUP($B255, FanGraphs_Standings[[Abbreviation]:[2024 Year to Date RS/G]], 6, FALSE)/$F255</f>
        <v>#N/A</v>
      </c>
      <c r="Y255" s="9" t="e">
        <f>VLOOKUP($B255, FanGraphs_Standings[[Abbreviation]:[2024 Projected Full Season RDif]], 19, FALSE)/162</f>
        <v>#N/A</v>
      </c>
      <c r="Z255" s="9" t="e">
        <f>VLOOKUP($B255, FanGraphs_Standings[[Abbreviation]:[2024 Projected Full Season RDif]], 5, FALSE)</f>
        <v>#N/A</v>
      </c>
      <c r="AA255" s="9" t="e">
        <f>VLOOKUP($B255, FanGraphs_Standings[[Abbreviation]:[2024 Projected Full Season W%]], 18, FALSE)</f>
        <v>#N/A</v>
      </c>
      <c r="AB255" s="9" t="e">
        <f>VLOOKUP($B255, 'Home Field Adv'!$A$2:$I$31, 9, FALSE)</f>
        <v>#N/A</v>
      </c>
      <c r="AC255" s="9" t="e">
        <f>VLOOKUP($C255, FanGraphs_Standings[[Abbreviation]:[2024 Year to Date G]], 2, FALSE)</f>
        <v>#N/A</v>
      </c>
      <c r="AD255" s="9" t="e">
        <f>VLOOKUP($E255, 'SP Per G'!$A$2:$D$1380, 3, FALSE)</f>
        <v>#N/A</v>
      </c>
      <c r="AE255" s="9" t="e">
        <f>VLOOKUP($E255, 'SP Per G'!$A$2:$D$1380, 4, FALSE)</f>
        <v>#N/A</v>
      </c>
      <c r="AF255" s="9" t="e">
        <f>VLOOKUP($E255, Individual_Pitching___Dashboard[], 18, FALSE)</f>
        <v>#N/A</v>
      </c>
      <c r="AG255" s="9" t="e">
        <f>VLOOKUP($E255, Individual_Pitching___Dashboard[], 20, FALSE)</f>
        <v>#N/A</v>
      </c>
      <c r="AH255" s="9" t="e">
        <f>VLOOKUP($E255, Individual_Pitching___Advanced[], 21,FALSE)</f>
        <v>#N/A</v>
      </c>
      <c r="AI255" s="9" t="e">
        <f>VLOOKUP($C255, 'Team Per G'!$A$2:$G$31, 7, FALSE)</f>
        <v>#N/A</v>
      </c>
      <c r="AJ255" s="9" t="e">
        <f>VLOOKUP($C255, 'FanGraphs - Team WAR Projected'!$B$2:$E$31, 3, FALSE)/162</f>
        <v>#N/A</v>
      </c>
      <c r="AK255" s="9" t="e">
        <f>VLOOKUP($C255, Team_Pitching___Advanced[[Team]:[xFIP]], 19,FALSE)</f>
        <v>#N/A</v>
      </c>
      <c r="AL255" s="9" t="e">
        <f>VLOOKUP($C255, Team_Pitching___Advanced[], 20, FALSE)</f>
        <v>#N/A</v>
      </c>
      <c r="AM255" s="9" t="e">
        <f>VLOOKUP($C255, Team_Batting___Dashboard[[Team]:[wOBA]], 16, FALSE)</f>
        <v>#N/A</v>
      </c>
      <c r="AN255" s="9" t="e">
        <f>VLOOKUP($C255, Team_Batting___Advanced[[Team]:[OPS]], 9, FALSE)</f>
        <v>#N/A</v>
      </c>
      <c r="AO255" s="9" t="e">
        <f>VLOOKUP($C255, Team_Batting___Advanced[], 19, FALSE)</f>
        <v>#N/A</v>
      </c>
      <c r="AP255" s="9" t="e">
        <f>VLOOKUP($C255, 'Team Per G'!$A$2:$G$31, 3, FALSE)</f>
        <v>#N/A</v>
      </c>
      <c r="AQ255" s="9" t="e">
        <f>VLOOKUP($C255, 'Team Per G'!$A$2:$G$31, 5, FALSE)</f>
        <v>#N/A</v>
      </c>
      <c r="AR255" s="9" t="e">
        <f>VLOOKUP($C255, 'Team Per G'!$A$2:$G$31, 4, FALSE)</f>
        <v>#N/A</v>
      </c>
      <c r="AS255" s="9" t="e">
        <f>VLOOKUP($C255, Team_Batting___Dashboard[], 22, FALSE)/$AC255</f>
        <v>#N/A</v>
      </c>
      <c r="AT255" s="9" t="e">
        <f>VLOOKUP($C255, 'FanGraphs - Team WAR Projected'!$B$2:$E$31, 4, FALSE)/162</f>
        <v>#N/A</v>
      </c>
      <c r="AU255" s="9" t="e">
        <f>VLOOKUP($C255, FanGraphs_Standings[[Abbreviation]:[2024 Year to Date RS/G]], 6, FALSE)/$AC255</f>
        <v>#N/A</v>
      </c>
      <c r="AV255" s="9" t="e">
        <f>VLOOKUP($C255, FanGraphs_Standings[[Abbreviation]:[2024 Projected Full Season RDif]], 19, FALSE)/162</f>
        <v>#N/A</v>
      </c>
      <c r="AW255" s="9" t="e">
        <f>VLOOKUP($C255, FanGraphs_Standings[[Abbreviation]:[2024 Projected Full Season RDif]], 5, FALSE)</f>
        <v>#N/A</v>
      </c>
      <c r="AX255" s="9" t="e">
        <f>VLOOKUP($C255, FanGraphs_Standings[[Abbreviation]:[2024 Projected Full Season W%]], 18, FALSE)</f>
        <v>#N/A</v>
      </c>
      <c r="AY255" s="9" t="e">
        <f>VLOOKUP($C255, 'Home Field Adv'!$A$2:$K$31, 11, FALSE)</f>
        <v>#N/A</v>
      </c>
      <c r="BB255" s="5" t="str">
        <f t="shared" si="10"/>
        <v/>
      </c>
      <c r="BC255" s="5" t="str">
        <f t="shared" si="11"/>
        <v/>
      </c>
      <c r="BD255" s="5" t="str">
        <f t="shared" si="12"/>
        <v/>
      </c>
    </row>
    <row r="256" spans="6:56" x14ac:dyDescent="0.45">
      <c r="F256" s="9" t="e">
        <f>VLOOKUP($B256, FanGraphs_Standings[[Abbreviation]:[2024 Year to Date G]], 2, FALSE)</f>
        <v>#N/A</v>
      </c>
      <c r="G256" s="9" t="e">
        <f>IF(ISERR(VLOOKUP($D256, 'SP Per G'!$A$2:$D$1380, 3, FALSE)), L256, VLOOKUP($D256, 'SP Per G'!$A$2:$D$1380, 3, FALSE))</f>
        <v>#N/A</v>
      </c>
      <c r="H256" s="9" t="e">
        <f>VLOOKUP($D256, 'SP Per G'!$A$2:$D$1380, 4, FALSE)</f>
        <v>#N/A</v>
      </c>
      <c r="I256" s="9" t="e">
        <f>VLOOKUP($D256, Individual_Pitching___Dashboard[], 18, FALSE)</f>
        <v>#N/A</v>
      </c>
      <c r="J256" s="9" t="e">
        <f>VLOOKUP($D256, Individual_Pitching___Dashboard[], 20, FALSE)</f>
        <v>#N/A</v>
      </c>
      <c r="K256" s="9" t="e">
        <f>VLOOKUP($D256, Individual_Pitching___Advanced[], 21,FALSE)</f>
        <v>#N/A</v>
      </c>
      <c r="L256" s="9" t="e">
        <f>VLOOKUP($B256, 'Team Per G'!$A$2:$G$31, 7, FALSE)</f>
        <v>#N/A</v>
      </c>
      <c r="M256" s="9" t="e">
        <f>VLOOKUP($B256, 'FanGraphs - Team WAR Projected'!$B$2:$E$31, 3, FALSE)/162</f>
        <v>#N/A</v>
      </c>
      <c r="N256" s="9" t="e">
        <f>VLOOKUP($B256, Team_Pitching___Advanced[[Team]:[xFIP]], 19,FALSE)</f>
        <v>#N/A</v>
      </c>
      <c r="O256" s="9" t="e">
        <f>VLOOKUP($B256, Team_Pitching___Advanced[], 20, FALSE)</f>
        <v>#N/A</v>
      </c>
      <c r="P256" s="9" t="e">
        <f>VLOOKUP($B256, Team_Batting___Dashboard[[Team]:[wOBA]], 16, FALSE)</f>
        <v>#N/A</v>
      </c>
      <c r="Q256" s="9" t="e">
        <f>VLOOKUP($B256, Team_Batting___Advanced[[Team]:[OPS]], 9, FALSE)</f>
        <v>#N/A</v>
      </c>
      <c r="R256" s="9" t="e">
        <f>VLOOKUP($B256, Team_Batting___Advanced[], 19, FALSE)</f>
        <v>#N/A</v>
      </c>
      <c r="S256" s="9" t="e">
        <f>VLOOKUP($B256, 'Team Per G'!$A$2:$G$31, 3, FALSE)</f>
        <v>#N/A</v>
      </c>
      <c r="T256" s="9" t="e">
        <f>VLOOKUP($B256, 'Team Per G'!$A$2:$G$31, 5, FALSE)</f>
        <v>#N/A</v>
      </c>
      <c r="U256" s="9" t="e">
        <f>VLOOKUP($B256, 'Team Per G'!$A$2:$G$31, 4, FALSE)</f>
        <v>#N/A</v>
      </c>
      <c r="V256" s="9" t="e">
        <f>VLOOKUP($B256, Team_Batting___Dashboard[], 22, FALSE)/$F256</f>
        <v>#N/A</v>
      </c>
      <c r="W256" s="9" t="e">
        <f>VLOOKUP($B256, 'FanGraphs - Team WAR Projected'!$B$2:$E$31, 4, FALSE)/162</f>
        <v>#N/A</v>
      </c>
      <c r="X256" s="9" t="e">
        <f>VLOOKUP($B256, FanGraphs_Standings[[Abbreviation]:[2024 Year to Date RS/G]], 6, FALSE)/$F256</f>
        <v>#N/A</v>
      </c>
      <c r="Y256" s="9" t="e">
        <f>VLOOKUP($B256, FanGraphs_Standings[[Abbreviation]:[2024 Projected Full Season RDif]], 19, FALSE)/162</f>
        <v>#N/A</v>
      </c>
      <c r="Z256" s="9" t="e">
        <f>VLOOKUP($B256, FanGraphs_Standings[[Abbreviation]:[2024 Projected Full Season RDif]], 5, FALSE)</f>
        <v>#N/A</v>
      </c>
      <c r="AA256" s="9" t="e">
        <f>VLOOKUP($B256, FanGraphs_Standings[[Abbreviation]:[2024 Projected Full Season W%]], 18, FALSE)</f>
        <v>#N/A</v>
      </c>
      <c r="AB256" s="9" t="e">
        <f>VLOOKUP($B256, 'Home Field Adv'!$A$2:$I$31, 9, FALSE)</f>
        <v>#N/A</v>
      </c>
      <c r="AC256" s="9" t="e">
        <f>VLOOKUP($C256, FanGraphs_Standings[[Abbreviation]:[2024 Year to Date G]], 2, FALSE)</f>
        <v>#N/A</v>
      </c>
      <c r="AD256" s="9" t="e">
        <f>VLOOKUP($E256, 'SP Per G'!$A$2:$D$1380, 3, FALSE)</f>
        <v>#N/A</v>
      </c>
      <c r="AE256" s="9" t="e">
        <f>VLOOKUP($E256, 'SP Per G'!$A$2:$D$1380, 4, FALSE)</f>
        <v>#N/A</v>
      </c>
      <c r="AF256" s="9" t="e">
        <f>VLOOKUP($E256, Individual_Pitching___Dashboard[], 18, FALSE)</f>
        <v>#N/A</v>
      </c>
      <c r="AG256" s="9" t="e">
        <f>VLOOKUP($E256, Individual_Pitching___Dashboard[], 20, FALSE)</f>
        <v>#N/A</v>
      </c>
      <c r="AH256" s="9" t="e">
        <f>VLOOKUP($E256, Individual_Pitching___Advanced[], 21,FALSE)</f>
        <v>#N/A</v>
      </c>
      <c r="AI256" s="9" t="e">
        <f>VLOOKUP($C256, 'Team Per G'!$A$2:$G$31, 7, FALSE)</f>
        <v>#N/A</v>
      </c>
      <c r="AJ256" s="9" t="e">
        <f>VLOOKUP($C256, 'FanGraphs - Team WAR Projected'!$B$2:$E$31, 3, FALSE)/162</f>
        <v>#N/A</v>
      </c>
      <c r="AK256" s="9" t="e">
        <f>VLOOKUP($C256, Team_Pitching___Advanced[[Team]:[xFIP]], 19,FALSE)</f>
        <v>#N/A</v>
      </c>
      <c r="AL256" s="9" t="e">
        <f>VLOOKUP($C256, Team_Pitching___Advanced[], 20, FALSE)</f>
        <v>#N/A</v>
      </c>
      <c r="AM256" s="9" t="e">
        <f>VLOOKUP($C256, Team_Batting___Dashboard[[Team]:[wOBA]], 16, FALSE)</f>
        <v>#N/A</v>
      </c>
      <c r="AN256" s="9" t="e">
        <f>VLOOKUP($C256, Team_Batting___Advanced[[Team]:[OPS]], 9, FALSE)</f>
        <v>#N/A</v>
      </c>
      <c r="AO256" s="9" t="e">
        <f>VLOOKUP($C256, Team_Batting___Advanced[], 19, FALSE)</f>
        <v>#N/A</v>
      </c>
      <c r="AP256" s="9" t="e">
        <f>VLOOKUP($C256, 'Team Per G'!$A$2:$G$31, 3, FALSE)</f>
        <v>#N/A</v>
      </c>
      <c r="AQ256" s="9" t="e">
        <f>VLOOKUP($C256, 'Team Per G'!$A$2:$G$31, 5, FALSE)</f>
        <v>#N/A</v>
      </c>
      <c r="AR256" s="9" t="e">
        <f>VLOOKUP($C256, 'Team Per G'!$A$2:$G$31, 4, FALSE)</f>
        <v>#N/A</v>
      </c>
      <c r="AS256" s="9" t="e">
        <f>VLOOKUP($C256, Team_Batting___Dashboard[], 22, FALSE)/$AC256</f>
        <v>#N/A</v>
      </c>
      <c r="AT256" s="9" t="e">
        <f>VLOOKUP($C256, 'FanGraphs - Team WAR Projected'!$B$2:$E$31, 4, FALSE)/162</f>
        <v>#N/A</v>
      </c>
      <c r="AU256" s="9" t="e">
        <f>VLOOKUP($C256, FanGraphs_Standings[[Abbreviation]:[2024 Year to Date RS/G]], 6, FALSE)/$AC256</f>
        <v>#N/A</v>
      </c>
      <c r="AV256" s="9" t="e">
        <f>VLOOKUP($C256, FanGraphs_Standings[[Abbreviation]:[2024 Projected Full Season RDif]], 19, FALSE)/162</f>
        <v>#N/A</v>
      </c>
      <c r="AW256" s="9" t="e">
        <f>VLOOKUP($C256, FanGraphs_Standings[[Abbreviation]:[2024 Projected Full Season RDif]], 5, FALSE)</f>
        <v>#N/A</v>
      </c>
      <c r="AX256" s="9" t="e">
        <f>VLOOKUP($C256, FanGraphs_Standings[[Abbreviation]:[2024 Projected Full Season W%]], 18, FALSE)</f>
        <v>#N/A</v>
      </c>
      <c r="AY256" s="9" t="e">
        <f>VLOOKUP($C256, 'Home Field Adv'!$A$2:$K$31, 11, FALSE)</f>
        <v>#N/A</v>
      </c>
      <c r="BB256" s="5" t="str">
        <f t="shared" si="10"/>
        <v/>
      </c>
      <c r="BC256" s="5" t="str">
        <f t="shared" si="11"/>
        <v/>
      </c>
      <c r="BD256" s="5" t="str">
        <f t="shared" si="12"/>
        <v/>
      </c>
    </row>
    <row r="257" spans="6:56" x14ac:dyDescent="0.45">
      <c r="F257" s="9" t="e">
        <f>VLOOKUP($B257, FanGraphs_Standings[[Abbreviation]:[2024 Year to Date G]], 2, FALSE)</f>
        <v>#N/A</v>
      </c>
      <c r="G257" s="9" t="e">
        <f>IF(ISERR(VLOOKUP($D257, 'SP Per G'!$A$2:$D$1380, 3, FALSE)), L257, VLOOKUP($D257, 'SP Per G'!$A$2:$D$1380, 3, FALSE))</f>
        <v>#N/A</v>
      </c>
      <c r="H257" s="9" t="e">
        <f>VLOOKUP($D257, 'SP Per G'!$A$2:$D$1380, 4, FALSE)</f>
        <v>#N/A</v>
      </c>
      <c r="I257" s="9" t="e">
        <f>VLOOKUP($D257, Individual_Pitching___Dashboard[], 18, FALSE)</f>
        <v>#N/A</v>
      </c>
      <c r="J257" s="9" t="e">
        <f>VLOOKUP($D257, Individual_Pitching___Dashboard[], 20, FALSE)</f>
        <v>#N/A</v>
      </c>
      <c r="K257" s="9" t="e">
        <f>VLOOKUP($D257, Individual_Pitching___Advanced[], 21,FALSE)</f>
        <v>#N/A</v>
      </c>
      <c r="L257" s="9" t="e">
        <f>VLOOKUP($B257, 'Team Per G'!$A$2:$G$31, 7, FALSE)</f>
        <v>#N/A</v>
      </c>
      <c r="M257" s="9" t="e">
        <f>VLOOKUP($B257, 'FanGraphs - Team WAR Projected'!$B$2:$E$31, 3, FALSE)/162</f>
        <v>#N/A</v>
      </c>
      <c r="N257" s="9" t="e">
        <f>VLOOKUP($B257, Team_Pitching___Advanced[[Team]:[xFIP]], 19,FALSE)</f>
        <v>#N/A</v>
      </c>
      <c r="O257" s="9" t="e">
        <f>VLOOKUP($B257, Team_Pitching___Advanced[], 20, FALSE)</f>
        <v>#N/A</v>
      </c>
      <c r="P257" s="9" t="e">
        <f>VLOOKUP($B257, Team_Batting___Dashboard[[Team]:[wOBA]], 16, FALSE)</f>
        <v>#N/A</v>
      </c>
      <c r="Q257" s="9" t="e">
        <f>VLOOKUP($B257, Team_Batting___Advanced[[Team]:[OPS]], 9, FALSE)</f>
        <v>#N/A</v>
      </c>
      <c r="R257" s="9" t="e">
        <f>VLOOKUP($B257, Team_Batting___Advanced[], 19, FALSE)</f>
        <v>#N/A</v>
      </c>
      <c r="S257" s="9" t="e">
        <f>VLOOKUP($B257, 'Team Per G'!$A$2:$G$31, 3, FALSE)</f>
        <v>#N/A</v>
      </c>
      <c r="T257" s="9" t="e">
        <f>VLOOKUP($B257, 'Team Per G'!$A$2:$G$31, 5, FALSE)</f>
        <v>#N/A</v>
      </c>
      <c r="U257" s="9" t="e">
        <f>VLOOKUP($B257, 'Team Per G'!$A$2:$G$31, 4, FALSE)</f>
        <v>#N/A</v>
      </c>
      <c r="V257" s="9" t="e">
        <f>VLOOKUP($B257, Team_Batting___Dashboard[], 22, FALSE)/$F257</f>
        <v>#N/A</v>
      </c>
      <c r="W257" s="9" t="e">
        <f>VLOOKUP($B257, 'FanGraphs - Team WAR Projected'!$B$2:$E$31, 4, FALSE)/162</f>
        <v>#N/A</v>
      </c>
      <c r="X257" s="9" t="e">
        <f>VLOOKUP($B257, FanGraphs_Standings[[Abbreviation]:[2024 Year to Date RS/G]], 6, FALSE)/$F257</f>
        <v>#N/A</v>
      </c>
      <c r="Y257" s="9" t="e">
        <f>VLOOKUP($B257, FanGraphs_Standings[[Abbreviation]:[2024 Projected Full Season RDif]], 19, FALSE)/162</f>
        <v>#N/A</v>
      </c>
      <c r="Z257" s="9" t="e">
        <f>VLOOKUP($B257, FanGraphs_Standings[[Abbreviation]:[2024 Projected Full Season RDif]], 5, FALSE)</f>
        <v>#N/A</v>
      </c>
      <c r="AA257" s="9" t="e">
        <f>VLOOKUP($B257, FanGraphs_Standings[[Abbreviation]:[2024 Projected Full Season W%]], 18, FALSE)</f>
        <v>#N/A</v>
      </c>
      <c r="AB257" s="9" t="e">
        <f>VLOOKUP($B257, 'Home Field Adv'!$A$2:$I$31, 9, FALSE)</f>
        <v>#N/A</v>
      </c>
      <c r="AC257" s="9" t="e">
        <f>VLOOKUP($C257, FanGraphs_Standings[[Abbreviation]:[2024 Year to Date G]], 2, FALSE)</f>
        <v>#N/A</v>
      </c>
      <c r="AD257" s="9" t="e">
        <f>VLOOKUP($E257, 'SP Per G'!$A$2:$D$1380, 3, FALSE)</f>
        <v>#N/A</v>
      </c>
      <c r="AE257" s="9" t="e">
        <f>VLOOKUP($E257, 'SP Per G'!$A$2:$D$1380, 4, FALSE)</f>
        <v>#N/A</v>
      </c>
      <c r="AF257" s="9" t="e">
        <f>VLOOKUP($E257, Individual_Pitching___Dashboard[], 18, FALSE)</f>
        <v>#N/A</v>
      </c>
      <c r="AG257" s="9" t="e">
        <f>VLOOKUP($E257, Individual_Pitching___Dashboard[], 20, FALSE)</f>
        <v>#N/A</v>
      </c>
      <c r="AH257" s="9" t="e">
        <f>VLOOKUP($E257, Individual_Pitching___Advanced[], 21,FALSE)</f>
        <v>#N/A</v>
      </c>
      <c r="AI257" s="9" t="e">
        <f>VLOOKUP($C257, 'Team Per G'!$A$2:$G$31, 7, FALSE)</f>
        <v>#N/A</v>
      </c>
      <c r="AJ257" s="9" t="e">
        <f>VLOOKUP($C257, 'FanGraphs - Team WAR Projected'!$B$2:$E$31, 3, FALSE)/162</f>
        <v>#N/A</v>
      </c>
      <c r="AK257" s="9" t="e">
        <f>VLOOKUP($C257, Team_Pitching___Advanced[[Team]:[xFIP]], 19,FALSE)</f>
        <v>#N/A</v>
      </c>
      <c r="AL257" s="9" t="e">
        <f>VLOOKUP($C257, Team_Pitching___Advanced[], 20, FALSE)</f>
        <v>#N/A</v>
      </c>
      <c r="AM257" s="9" t="e">
        <f>VLOOKUP($C257, Team_Batting___Dashboard[[Team]:[wOBA]], 16, FALSE)</f>
        <v>#N/A</v>
      </c>
      <c r="AN257" s="9" t="e">
        <f>VLOOKUP($C257, Team_Batting___Advanced[[Team]:[OPS]], 9, FALSE)</f>
        <v>#N/A</v>
      </c>
      <c r="AO257" s="9" t="e">
        <f>VLOOKUP($C257, Team_Batting___Advanced[], 19, FALSE)</f>
        <v>#N/A</v>
      </c>
      <c r="AP257" s="9" t="e">
        <f>VLOOKUP($C257, 'Team Per G'!$A$2:$G$31, 3, FALSE)</f>
        <v>#N/A</v>
      </c>
      <c r="AQ257" s="9" t="e">
        <f>VLOOKUP($C257, 'Team Per G'!$A$2:$G$31, 5, FALSE)</f>
        <v>#N/A</v>
      </c>
      <c r="AR257" s="9" t="e">
        <f>VLOOKUP($C257, 'Team Per G'!$A$2:$G$31, 4, FALSE)</f>
        <v>#N/A</v>
      </c>
      <c r="AS257" s="9" t="e">
        <f>VLOOKUP($C257, Team_Batting___Dashboard[], 22, FALSE)/$AC257</f>
        <v>#N/A</v>
      </c>
      <c r="AT257" s="9" t="e">
        <f>VLOOKUP($C257, 'FanGraphs - Team WAR Projected'!$B$2:$E$31, 4, FALSE)/162</f>
        <v>#N/A</v>
      </c>
      <c r="AU257" s="9" t="e">
        <f>VLOOKUP($C257, FanGraphs_Standings[[Abbreviation]:[2024 Year to Date RS/G]], 6, FALSE)/$AC257</f>
        <v>#N/A</v>
      </c>
      <c r="AV257" s="9" t="e">
        <f>VLOOKUP($C257, FanGraphs_Standings[[Abbreviation]:[2024 Projected Full Season RDif]], 19, FALSE)/162</f>
        <v>#N/A</v>
      </c>
      <c r="AW257" s="9" t="e">
        <f>VLOOKUP($C257, FanGraphs_Standings[[Abbreviation]:[2024 Projected Full Season RDif]], 5, FALSE)</f>
        <v>#N/A</v>
      </c>
      <c r="AX257" s="9" t="e">
        <f>VLOOKUP($C257, FanGraphs_Standings[[Abbreviation]:[2024 Projected Full Season W%]], 18, FALSE)</f>
        <v>#N/A</v>
      </c>
      <c r="AY257" s="9" t="e">
        <f>VLOOKUP($C257, 'Home Field Adv'!$A$2:$K$31, 11, FALSE)</f>
        <v>#N/A</v>
      </c>
      <c r="BB257" s="5" t="str">
        <f t="shared" si="10"/>
        <v/>
      </c>
      <c r="BC257" s="5" t="str">
        <f t="shared" si="11"/>
        <v/>
      </c>
      <c r="BD257" s="5" t="str">
        <f t="shared" si="12"/>
        <v/>
      </c>
    </row>
    <row r="258" spans="6:56" x14ac:dyDescent="0.45">
      <c r="F258" s="9" t="e">
        <f>VLOOKUP($B258, FanGraphs_Standings[[Abbreviation]:[2024 Year to Date G]], 2, FALSE)</f>
        <v>#N/A</v>
      </c>
      <c r="G258" s="9" t="e">
        <f>IF(ISERR(VLOOKUP($D258, 'SP Per G'!$A$2:$D$1380, 3, FALSE)), L258, VLOOKUP($D258, 'SP Per G'!$A$2:$D$1380, 3, FALSE))</f>
        <v>#N/A</v>
      </c>
      <c r="H258" s="9" t="e">
        <f>VLOOKUP($D258, 'SP Per G'!$A$2:$D$1380, 4, FALSE)</f>
        <v>#N/A</v>
      </c>
      <c r="I258" s="9" t="e">
        <f>VLOOKUP($D258, Individual_Pitching___Dashboard[], 18, FALSE)</f>
        <v>#N/A</v>
      </c>
      <c r="J258" s="9" t="e">
        <f>VLOOKUP($D258, Individual_Pitching___Dashboard[], 20, FALSE)</f>
        <v>#N/A</v>
      </c>
      <c r="K258" s="9" t="e">
        <f>VLOOKUP($D258, Individual_Pitching___Advanced[], 21,FALSE)</f>
        <v>#N/A</v>
      </c>
      <c r="L258" s="9" t="e">
        <f>VLOOKUP($B258, 'Team Per G'!$A$2:$G$31, 7, FALSE)</f>
        <v>#N/A</v>
      </c>
      <c r="M258" s="9" t="e">
        <f>VLOOKUP($B258, 'FanGraphs - Team WAR Projected'!$B$2:$E$31, 3, FALSE)/162</f>
        <v>#N/A</v>
      </c>
      <c r="N258" s="9" t="e">
        <f>VLOOKUP($B258, Team_Pitching___Advanced[[Team]:[xFIP]], 19,FALSE)</f>
        <v>#N/A</v>
      </c>
      <c r="O258" s="9" t="e">
        <f>VLOOKUP($B258, Team_Pitching___Advanced[], 20, FALSE)</f>
        <v>#N/A</v>
      </c>
      <c r="P258" s="9" t="e">
        <f>VLOOKUP($B258, Team_Batting___Dashboard[[Team]:[wOBA]], 16, FALSE)</f>
        <v>#N/A</v>
      </c>
      <c r="Q258" s="9" t="e">
        <f>VLOOKUP($B258, Team_Batting___Advanced[[Team]:[OPS]], 9, FALSE)</f>
        <v>#N/A</v>
      </c>
      <c r="R258" s="9" t="e">
        <f>VLOOKUP($B258, Team_Batting___Advanced[], 19, FALSE)</f>
        <v>#N/A</v>
      </c>
      <c r="S258" s="9" t="e">
        <f>VLOOKUP($B258, 'Team Per G'!$A$2:$G$31, 3, FALSE)</f>
        <v>#N/A</v>
      </c>
      <c r="T258" s="9" t="e">
        <f>VLOOKUP($B258, 'Team Per G'!$A$2:$G$31, 5, FALSE)</f>
        <v>#N/A</v>
      </c>
      <c r="U258" s="9" t="e">
        <f>VLOOKUP($B258, 'Team Per G'!$A$2:$G$31, 4, FALSE)</f>
        <v>#N/A</v>
      </c>
      <c r="V258" s="9" t="e">
        <f>VLOOKUP($B258, Team_Batting___Dashboard[], 22, FALSE)/$F258</f>
        <v>#N/A</v>
      </c>
      <c r="W258" s="9" t="e">
        <f>VLOOKUP($B258, 'FanGraphs - Team WAR Projected'!$B$2:$E$31, 4, FALSE)/162</f>
        <v>#N/A</v>
      </c>
      <c r="X258" s="9" t="e">
        <f>VLOOKUP($B258, FanGraphs_Standings[[Abbreviation]:[2024 Year to Date RS/G]], 6, FALSE)/$F258</f>
        <v>#N/A</v>
      </c>
      <c r="Y258" s="9" t="e">
        <f>VLOOKUP($B258, FanGraphs_Standings[[Abbreviation]:[2024 Projected Full Season RDif]], 19, FALSE)/162</f>
        <v>#N/A</v>
      </c>
      <c r="Z258" s="9" t="e">
        <f>VLOOKUP($B258, FanGraphs_Standings[[Abbreviation]:[2024 Projected Full Season RDif]], 5, FALSE)</f>
        <v>#N/A</v>
      </c>
      <c r="AA258" s="9" t="e">
        <f>VLOOKUP($B258, FanGraphs_Standings[[Abbreviation]:[2024 Projected Full Season W%]], 18, FALSE)</f>
        <v>#N/A</v>
      </c>
      <c r="AB258" s="9" t="e">
        <f>VLOOKUP($B258, 'Home Field Adv'!$A$2:$I$31, 9, FALSE)</f>
        <v>#N/A</v>
      </c>
      <c r="AC258" s="9" t="e">
        <f>VLOOKUP($C258, FanGraphs_Standings[[Abbreviation]:[2024 Year to Date G]], 2, FALSE)</f>
        <v>#N/A</v>
      </c>
      <c r="AD258" s="9" t="e">
        <f>VLOOKUP($E258, 'SP Per G'!$A$2:$D$1380, 3, FALSE)</f>
        <v>#N/A</v>
      </c>
      <c r="AE258" s="9" t="e">
        <f>VLOOKUP($E258, 'SP Per G'!$A$2:$D$1380, 4, FALSE)</f>
        <v>#N/A</v>
      </c>
      <c r="AF258" s="9" t="e">
        <f>VLOOKUP($E258, Individual_Pitching___Dashboard[], 18, FALSE)</f>
        <v>#N/A</v>
      </c>
      <c r="AG258" s="9" t="e">
        <f>VLOOKUP($E258, Individual_Pitching___Dashboard[], 20, FALSE)</f>
        <v>#N/A</v>
      </c>
      <c r="AH258" s="9" t="e">
        <f>VLOOKUP($E258, Individual_Pitching___Advanced[], 21,FALSE)</f>
        <v>#N/A</v>
      </c>
      <c r="AI258" s="9" t="e">
        <f>VLOOKUP($C258, 'Team Per G'!$A$2:$G$31, 7, FALSE)</f>
        <v>#N/A</v>
      </c>
      <c r="AJ258" s="9" t="e">
        <f>VLOOKUP($C258, 'FanGraphs - Team WAR Projected'!$B$2:$E$31, 3, FALSE)/162</f>
        <v>#N/A</v>
      </c>
      <c r="AK258" s="9" t="e">
        <f>VLOOKUP($C258, Team_Pitching___Advanced[[Team]:[xFIP]], 19,FALSE)</f>
        <v>#N/A</v>
      </c>
      <c r="AL258" s="9" t="e">
        <f>VLOOKUP($C258, Team_Pitching___Advanced[], 20, FALSE)</f>
        <v>#N/A</v>
      </c>
      <c r="AM258" s="9" t="e">
        <f>VLOOKUP($C258, Team_Batting___Dashboard[[Team]:[wOBA]], 16, FALSE)</f>
        <v>#N/A</v>
      </c>
      <c r="AN258" s="9" t="e">
        <f>VLOOKUP($C258, Team_Batting___Advanced[[Team]:[OPS]], 9, FALSE)</f>
        <v>#N/A</v>
      </c>
      <c r="AO258" s="9" t="e">
        <f>VLOOKUP($C258, Team_Batting___Advanced[], 19, FALSE)</f>
        <v>#N/A</v>
      </c>
      <c r="AP258" s="9" t="e">
        <f>VLOOKUP($C258, 'Team Per G'!$A$2:$G$31, 3, FALSE)</f>
        <v>#N/A</v>
      </c>
      <c r="AQ258" s="9" t="e">
        <f>VLOOKUP($C258, 'Team Per G'!$A$2:$G$31, 5, FALSE)</f>
        <v>#N/A</v>
      </c>
      <c r="AR258" s="9" t="e">
        <f>VLOOKUP($C258, 'Team Per G'!$A$2:$G$31, 4, FALSE)</f>
        <v>#N/A</v>
      </c>
      <c r="AS258" s="9" t="e">
        <f>VLOOKUP($C258, Team_Batting___Dashboard[], 22, FALSE)/$AC258</f>
        <v>#N/A</v>
      </c>
      <c r="AT258" s="9" t="e">
        <f>VLOOKUP($C258, 'FanGraphs - Team WAR Projected'!$B$2:$E$31, 4, FALSE)/162</f>
        <v>#N/A</v>
      </c>
      <c r="AU258" s="9" t="e">
        <f>VLOOKUP($C258, FanGraphs_Standings[[Abbreviation]:[2024 Year to Date RS/G]], 6, FALSE)/$AC258</f>
        <v>#N/A</v>
      </c>
      <c r="AV258" s="9" t="e">
        <f>VLOOKUP($C258, FanGraphs_Standings[[Abbreviation]:[2024 Projected Full Season RDif]], 19, FALSE)/162</f>
        <v>#N/A</v>
      </c>
      <c r="AW258" s="9" t="e">
        <f>VLOOKUP($C258, FanGraphs_Standings[[Abbreviation]:[2024 Projected Full Season RDif]], 5, FALSE)</f>
        <v>#N/A</v>
      </c>
      <c r="AX258" s="9" t="e">
        <f>VLOOKUP($C258, FanGraphs_Standings[[Abbreviation]:[2024 Projected Full Season W%]], 18, FALSE)</f>
        <v>#N/A</v>
      </c>
      <c r="AY258" s="9" t="e">
        <f>VLOOKUP($C258, 'Home Field Adv'!$A$2:$K$31, 11, FALSE)</f>
        <v>#N/A</v>
      </c>
      <c r="BB258" s="5" t="str">
        <f t="shared" si="10"/>
        <v/>
      </c>
      <c r="BC258" s="5" t="str">
        <f t="shared" si="11"/>
        <v/>
      </c>
      <c r="BD258" s="5" t="str">
        <f t="shared" si="12"/>
        <v/>
      </c>
    </row>
    <row r="259" spans="6:56" x14ac:dyDescent="0.45">
      <c r="F259" s="9" t="e">
        <f>VLOOKUP($B259, FanGraphs_Standings[[Abbreviation]:[2024 Year to Date G]], 2, FALSE)</f>
        <v>#N/A</v>
      </c>
      <c r="G259" s="9" t="e">
        <f>IF(ISERR(VLOOKUP($D259, 'SP Per G'!$A$2:$D$1380, 3, FALSE)), L259, VLOOKUP($D259, 'SP Per G'!$A$2:$D$1380, 3, FALSE))</f>
        <v>#N/A</v>
      </c>
      <c r="H259" s="9" t="e">
        <f>VLOOKUP($D259, 'SP Per G'!$A$2:$D$1380, 4, FALSE)</f>
        <v>#N/A</v>
      </c>
      <c r="I259" s="9" t="e">
        <f>VLOOKUP($D259, Individual_Pitching___Dashboard[], 18, FALSE)</f>
        <v>#N/A</v>
      </c>
      <c r="J259" s="9" t="e">
        <f>VLOOKUP($D259, Individual_Pitching___Dashboard[], 20, FALSE)</f>
        <v>#N/A</v>
      </c>
      <c r="K259" s="9" t="e">
        <f>VLOOKUP($D259, Individual_Pitching___Advanced[], 21,FALSE)</f>
        <v>#N/A</v>
      </c>
      <c r="L259" s="9" t="e">
        <f>VLOOKUP($B259, 'Team Per G'!$A$2:$G$31, 7, FALSE)</f>
        <v>#N/A</v>
      </c>
      <c r="M259" s="9" t="e">
        <f>VLOOKUP($B259, 'FanGraphs - Team WAR Projected'!$B$2:$E$31, 3, FALSE)/162</f>
        <v>#N/A</v>
      </c>
      <c r="N259" s="9" t="e">
        <f>VLOOKUP($B259, Team_Pitching___Advanced[[Team]:[xFIP]], 19,FALSE)</f>
        <v>#N/A</v>
      </c>
      <c r="O259" s="9" t="e">
        <f>VLOOKUP($B259, Team_Pitching___Advanced[], 20, FALSE)</f>
        <v>#N/A</v>
      </c>
      <c r="P259" s="9" t="e">
        <f>VLOOKUP($B259, Team_Batting___Dashboard[[Team]:[wOBA]], 16, FALSE)</f>
        <v>#N/A</v>
      </c>
      <c r="Q259" s="9" t="e">
        <f>VLOOKUP($B259, Team_Batting___Advanced[[Team]:[OPS]], 9, FALSE)</f>
        <v>#N/A</v>
      </c>
      <c r="R259" s="9" t="e">
        <f>VLOOKUP($B259, Team_Batting___Advanced[], 19, FALSE)</f>
        <v>#N/A</v>
      </c>
      <c r="S259" s="9" t="e">
        <f>VLOOKUP($B259, 'Team Per G'!$A$2:$G$31, 3, FALSE)</f>
        <v>#N/A</v>
      </c>
      <c r="T259" s="9" t="e">
        <f>VLOOKUP($B259, 'Team Per G'!$A$2:$G$31, 5, FALSE)</f>
        <v>#N/A</v>
      </c>
      <c r="U259" s="9" t="e">
        <f>VLOOKUP($B259, 'Team Per G'!$A$2:$G$31, 4, FALSE)</f>
        <v>#N/A</v>
      </c>
      <c r="V259" s="9" t="e">
        <f>VLOOKUP($B259, Team_Batting___Dashboard[], 22, FALSE)/$F259</f>
        <v>#N/A</v>
      </c>
      <c r="W259" s="9" t="e">
        <f>VLOOKUP($B259, 'FanGraphs - Team WAR Projected'!$B$2:$E$31, 4, FALSE)/162</f>
        <v>#N/A</v>
      </c>
      <c r="X259" s="9" t="e">
        <f>VLOOKUP($B259, FanGraphs_Standings[[Abbreviation]:[2024 Year to Date RS/G]], 6, FALSE)/$F259</f>
        <v>#N/A</v>
      </c>
      <c r="Y259" s="9" t="e">
        <f>VLOOKUP($B259, FanGraphs_Standings[[Abbreviation]:[2024 Projected Full Season RDif]], 19, FALSE)/162</f>
        <v>#N/A</v>
      </c>
      <c r="Z259" s="9" t="e">
        <f>VLOOKUP($B259, FanGraphs_Standings[[Abbreviation]:[2024 Projected Full Season RDif]], 5, FALSE)</f>
        <v>#N/A</v>
      </c>
      <c r="AA259" s="9" t="e">
        <f>VLOOKUP($B259, FanGraphs_Standings[[Abbreviation]:[2024 Projected Full Season W%]], 18, FALSE)</f>
        <v>#N/A</v>
      </c>
      <c r="AB259" s="9" t="e">
        <f>VLOOKUP($B259, 'Home Field Adv'!$A$2:$I$31, 9, FALSE)</f>
        <v>#N/A</v>
      </c>
      <c r="AC259" s="9" t="e">
        <f>VLOOKUP($C259, FanGraphs_Standings[[Abbreviation]:[2024 Year to Date G]], 2, FALSE)</f>
        <v>#N/A</v>
      </c>
      <c r="AD259" s="9" t="e">
        <f>VLOOKUP($E259, 'SP Per G'!$A$2:$D$1380, 3, FALSE)</f>
        <v>#N/A</v>
      </c>
      <c r="AE259" s="9" t="e">
        <f>VLOOKUP($E259, 'SP Per G'!$A$2:$D$1380, 4, FALSE)</f>
        <v>#N/A</v>
      </c>
      <c r="AF259" s="9" t="e">
        <f>VLOOKUP($E259, Individual_Pitching___Dashboard[], 18, FALSE)</f>
        <v>#N/A</v>
      </c>
      <c r="AG259" s="9" t="e">
        <f>VLOOKUP($E259, Individual_Pitching___Dashboard[], 20, FALSE)</f>
        <v>#N/A</v>
      </c>
      <c r="AH259" s="9" t="e">
        <f>VLOOKUP($E259, Individual_Pitching___Advanced[], 21,FALSE)</f>
        <v>#N/A</v>
      </c>
      <c r="AI259" s="9" t="e">
        <f>VLOOKUP($C259, 'Team Per G'!$A$2:$G$31, 7, FALSE)</f>
        <v>#N/A</v>
      </c>
      <c r="AJ259" s="9" t="e">
        <f>VLOOKUP($C259, 'FanGraphs - Team WAR Projected'!$B$2:$E$31, 3, FALSE)/162</f>
        <v>#N/A</v>
      </c>
      <c r="AK259" s="9" t="e">
        <f>VLOOKUP($C259, Team_Pitching___Advanced[[Team]:[xFIP]], 19,FALSE)</f>
        <v>#N/A</v>
      </c>
      <c r="AL259" s="9" t="e">
        <f>VLOOKUP($C259, Team_Pitching___Advanced[], 20, FALSE)</f>
        <v>#N/A</v>
      </c>
      <c r="AM259" s="9" t="e">
        <f>VLOOKUP($C259, Team_Batting___Dashboard[[Team]:[wOBA]], 16, FALSE)</f>
        <v>#N/A</v>
      </c>
      <c r="AN259" s="9" t="e">
        <f>VLOOKUP($C259, Team_Batting___Advanced[[Team]:[OPS]], 9, FALSE)</f>
        <v>#N/A</v>
      </c>
      <c r="AO259" s="9" t="e">
        <f>VLOOKUP($C259, Team_Batting___Advanced[], 19, FALSE)</f>
        <v>#N/A</v>
      </c>
      <c r="AP259" s="9" t="e">
        <f>VLOOKUP($C259, 'Team Per G'!$A$2:$G$31, 3, FALSE)</f>
        <v>#N/A</v>
      </c>
      <c r="AQ259" s="9" t="e">
        <f>VLOOKUP($C259, 'Team Per G'!$A$2:$G$31, 5, FALSE)</f>
        <v>#N/A</v>
      </c>
      <c r="AR259" s="9" t="e">
        <f>VLOOKUP($C259, 'Team Per G'!$A$2:$G$31, 4, FALSE)</f>
        <v>#N/A</v>
      </c>
      <c r="AS259" s="9" t="e">
        <f>VLOOKUP($C259, Team_Batting___Dashboard[], 22, FALSE)/$AC259</f>
        <v>#N/A</v>
      </c>
      <c r="AT259" s="9" t="e">
        <f>VLOOKUP($C259, 'FanGraphs - Team WAR Projected'!$B$2:$E$31, 4, FALSE)/162</f>
        <v>#N/A</v>
      </c>
      <c r="AU259" s="9" t="e">
        <f>VLOOKUP($C259, FanGraphs_Standings[[Abbreviation]:[2024 Year to Date RS/G]], 6, FALSE)/$AC259</f>
        <v>#N/A</v>
      </c>
      <c r="AV259" s="9" t="e">
        <f>VLOOKUP($C259, FanGraphs_Standings[[Abbreviation]:[2024 Projected Full Season RDif]], 19, FALSE)/162</f>
        <v>#N/A</v>
      </c>
      <c r="AW259" s="9" t="e">
        <f>VLOOKUP($C259, FanGraphs_Standings[[Abbreviation]:[2024 Projected Full Season RDif]], 5, FALSE)</f>
        <v>#N/A</v>
      </c>
      <c r="AX259" s="9" t="e">
        <f>VLOOKUP($C259, FanGraphs_Standings[[Abbreviation]:[2024 Projected Full Season W%]], 18, FALSE)</f>
        <v>#N/A</v>
      </c>
      <c r="AY259" s="9" t="e">
        <f>VLOOKUP($C259, 'Home Field Adv'!$A$2:$K$31, 11, FALSE)</f>
        <v>#N/A</v>
      </c>
      <c r="BB259" s="5" t="str">
        <f t="shared" ref="BB259:BB322" si="13">IF(ISBLANK(AZ259), "", AZ259-BA259)</f>
        <v/>
      </c>
      <c r="BC259" s="5" t="str">
        <f t="shared" ref="BC259:BC322" si="14">IF( ISBLANK(AZ259), "",IF(AZ259&gt;BA259, B259, C259))</f>
        <v/>
      </c>
      <c r="BD259" s="5" t="str">
        <f t="shared" ref="BD259:BD322" si="15">IF(ISBLANK(AZ259), "", AZ259+BA259)</f>
        <v/>
      </c>
    </row>
    <row r="260" spans="6:56" x14ac:dyDescent="0.45">
      <c r="F260" s="9" t="e">
        <f>VLOOKUP($B260, FanGraphs_Standings[[Abbreviation]:[2024 Year to Date G]], 2, FALSE)</f>
        <v>#N/A</v>
      </c>
      <c r="G260" s="9" t="e">
        <f>IF(ISERR(VLOOKUP($D260, 'SP Per G'!$A$2:$D$1380, 3, FALSE)), L260, VLOOKUP($D260, 'SP Per G'!$A$2:$D$1380, 3, FALSE))</f>
        <v>#N/A</v>
      </c>
      <c r="H260" s="9" t="e">
        <f>VLOOKUP($D260, 'SP Per G'!$A$2:$D$1380, 4, FALSE)</f>
        <v>#N/A</v>
      </c>
      <c r="I260" s="9" t="e">
        <f>VLOOKUP($D260, Individual_Pitching___Dashboard[], 18, FALSE)</f>
        <v>#N/A</v>
      </c>
      <c r="J260" s="9" t="e">
        <f>VLOOKUP($D260, Individual_Pitching___Dashboard[], 20, FALSE)</f>
        <v>#N/A</v>
      </c>
      <c r="K260" s="9" t="e">
        <f>VLOOKUP($D260, Individual_Pitching___Advanced[], 21,FALSE)</f>
        <v>#N/A</v>
      </c>
      <c r="L260" s="9" t="e">
        <f>VLOOKUP($B260, 'Team Per G'!$A$2:$G$31, 7, FALSE)</f>
        <v>#N/A</v>
      </c>
      <c r="M260" s="9" t="e">
        <f>VLOOKUP($B260, 'FanGraphs - Team WAR Projected'!$B$2:$E$31, 3, FALSE)/162</f>
        <v>#N/A</v>
      </c>
      <c r="N260" s="9" t="e">
        <f>VLOOKUP($B260, Team_Pitching___Advanced[[Team]:[xFIP]], 19,FALSE)</f>
        <v>#N/A</v>
      </c>
      <c r="O260" s="9" t="e">
        <f>VLOOKUP($B260, Team_Pitching___Advanced[], 20, FALSE)</f>
        <v>#N/A</v>
      </c>
      <c r="P260" s="9" t="e">
        <f>VLOOKUP($B260, Team_Batting___Dashboard[[Team]:[wOBA]], 16, FALSE)</f>
        <v>#N/A</v>
      </c>
      <c r="Q260" s="9" t="e">
        <f>VLOOKUP($B260, Team_Batting___Advanced[[Team]:[OPS]], 9, FALSE)</f>
        <v>#N/A</v>
      </c>
      <c r="R260" s="9" t="e">
        <f>VLOOKUP($B260, Team_Batting___Advanced[], 19, FALSE)</f>
        <v>#N/A</v>
      </c>
      <c r="S260" s="9" t="e">
        <f>VLOOKUP($B260, 'Team Per G'!$A$2:$G$31, 3, FALSE)</f>
        <v>#N/A</v>
      </c>
      <c r="T260" s="9" t="e">
        <f>VLOOKUP($B260, 'Team Per G'!$A$2:$G$31, 5, FALSE)</f>
        <v>#N/A</v>
      </c>
      <c r="U260" s="9" t="e">
        <f>VLOOKUP($B260, 'Team Per G'!$A$2:$G$31, 4, FALSE)</f>
        <v>#N/A</v>
      </c>
      <c r="V260" s="9" t="e">
        <f>VLOOKUP($B260, Team_Batting___Dashboard[], 22, FALSE)/$F260</f>
        <v>#N/A</v>
      </c>
      <c r="W260" s="9" t="e">
        <f>VLOOKUP($B260, 'FanGraphs - Team WAR Projected'!$B$2:$E$31, 4, FALSE)/162</f>
        <v>#N/A</v>
      </c>
      <c r="X260" s="9" t="e">
        <f>VLOOKUP($B260, FanGraphs_Standings[[Abbreviation]:[2024 Year to Date RS/G]], 6, FALSE)/$F260</f>
        <v>#N/A</v>
      </c>
      <c r="Y260" s="9" t="e">
        <f>VLOOKUP($B260, FanGraphs_Standings[[Abbreviation]:[2024 Projected Full Season RDif]], 19, FALSE)/162</f>
        <v>#N/A</v>
      </c>
      <c r="Z260" s="9" t="e">
        <f>VLOOKUP($B260, FanGraphs_Standings[[Abbreviation]:[2024 Projected Full Season RDif]], 5, FALSE)</f>
        <v>#N/A</v>
      </c>
      <c r="AA260" s="9" t="e">
        <f>VLOOKUP($B260, FanGraphs_Standings[[Abbreviation]:[2024 Projected Full Season W%]], 18, FALSE)</f>
        <v>#N/A</v>
      </c>
      <c r="AB260" s="9" t="e">
        <f>VLOOKUP($B260, 'Home Field Adv'!$A$2:$I$31, 9, FALSE)</f>
        <v>#N/A</v>
      </c>
      <c r="AC260" s="9" t="e">
        <f>VLOOKUP($C260, FanGraphs_Standings[[Abbreviation]:[2024 Year to Date G]], 2, FALSE)</f>
        <v>#N/A</v>
      </c>
      <c r="AD260" s="9" t="e">
        <f>VLOOKUP($E260, 'SP Per G'!$A$2:$D$1380, 3, FALSE)</f>
        <v>#N/A</v>
      </c>
      <c r="AE260" s="9" t="e">
        <f>VLOOKUP($E260, 'SP Per G'!$A$2:$D$1380, 4, FALSE)</f>
        <v>#N/A</v>
      </c>
      <c r="AF260" s="9" t="e">
        <f>VLOOKUP($E260, Individual_Pitching___Dashboard[], 18, FALSE)</f>
        <v>#N/A</v>
      </c>
      <c r="AG260" s="9" t="e">
        <f>VLOOKUP($E260, Individual_Pitching___Dashboard[], 20, FALSE)</f>
        <v>#N/A</v>
      </c>
      <c r="AH260" s="9" t="e">
        <f>VLOOKUP($E260, Individual_Pitching___Advanced[], 21,FALSE)</f>
        <v>#N/A</v>
      </c>
      <c r="AI260" s="9" t="e">
        <f>VLOOKUP($C260, 'Team Per G'!$A$2:$G$31, 7, FALSE)</f>
        <v>#N/A</v>
      </c>
      <c r="AJ260" s="9" t="e">
        <f>VLOOKUP($C260, 'FanGraphs - Team WAR Projected'!$B$2:$E$31, 3, FALSE)/162</f>
        <v>#N/A</v>
      </c>
      <c r="AK260" s="9" t="e">
        <f>VLOOKUP($C260, Team_Pitching___Advanced[[Team]:[xFIP]], 19,FALSE)</f>
        <v>#N/A</v>
      </c>
      <c r="AL260" s="9" t="e">
        <f>VLOOKUP($C260, Team_Pitching___Advanced[], 20, FALSE)</f>
        <v>#N/A</v>
      </c>
      <c r="AM260" s="9" t="e">
        <f>VLOOKUP($C260, Team_Batting___Dashboard[[Team]:[wOBA]], 16, FALSE)</f>
        <v>#N/A</v>
      </c>
      <c r="AN260" s="9" t="e">
        <f>VLOOKUP($C260, Team_Batting___Advanced[[Team]:[OPS]], 9, FALSE)</f>
        <v>#N/A</v>
      </c>
      <c r="AO260" s="9" t="e">
        <f>VLOOKUP($C260, Team_Batting___Advanced[], 19, FALSE)</f>
        <v>#N/A</v>
      </c>
      <c r="AP260" s="9" t="e">
        <f>VLOOKUP($C260, 'Team Per G'!$A$2:$G$31, 3, FALSE)</f>
        <v>#N/A</v>
      </c>
      <c r="AQ260" s="9" t="e">
        <f>VLOOKUP($C260, 'Team Per G'!$A$2:$G$31, 5, FALSE)</f>
        <v>#N/A</v>
      </c>
      <c r="AR260" s="9" t="e">
        <f>VLOOKUP($C260, 'Team Per G'!$A$2:$G$31, 4, FALSE)</f>
        <v>#N/A</v>
      </c>
      <c r="AS260" s="9" t="e">
        <f>VLOOKUP($C260, Team_Batting___Dashboard[], 22, FALSE)/$AC260</f>
        <v>#N/A</v>
      </c>
      <c r="AT260" s="9" t="e">
        <f>VLOOKUP($C260, 'FanGraphs - Team WAR Projected'!$B$2:$E$31, 4, FALSE)/162</f>
        <v>#N/A</v>
      </c>
      <c r="AU260" s="9" t="e">
        <f>VLOOKUP($C260, FanGraphs_Standings[[Abbreviation]:[2024 Year to Date RS/G]], 6, FALSE)/$AC260</f>
        <v>#N/A</v>
      </c>
      <c r="AV260" s="9" t="e">
        <f>VLOOKUP($C260, FanGraphs_Standings[[Abbreviation]:[2024 Projected Full Season RDif]], 19, FALSE)/162</f>
        <v>#N/A</v>
      </c>
      <c r="AW260" s="9" t="e">
        <f>VLOOKUP($C260, FanGraphs_Standings[[Abbreviation]:[2024 Projected Full Season RDif]], 5, FALSE)</f>
        <v>#N/A</v>
      </c>
      <c r="AX260" s="9" t="e">
        <f>VLOOKUP($C260, FanGraphs_Standings[[Abbreviation]:[2024 Projected Full Season W%]], 18, FALSE)</f>
        <v>#N/A</v>
      </c>
      <c r="AY260" s="9" t="e">
        <f>VLOOKUP($C260, 'Home Field Adv'!$A$2:$K$31, 11, FALSE)</f>
        <v>#N/A</v>
      </c>
      <c r="BB260" s="5" t="str">
        <f t="shared" si="13"/>
        <v/>
      </c>
      <c r="BC260" s="5" t="str">
        <f t="shared" si="14"/>
        <v/>
      </c>
      <c r="BD260" s="5" t="str">
        <f t="shared" si="15"/>
        <v/>
      </c>
    </row>
    <row r="261" spans="6:56" x14ac:dyDescent="0.45">
      <c r="F261" s="9" t="e">
        <f>VLOOKUP($B261, FanGraphs_Standings[[Abbreviation]:[2024 Year to Date G]], 2, FALSE)</f>
        <v>#N/A</v>
      </c>
      <c r="G261" s="9" t="e">
        <f>IF(ISERR(VLOOKUP($D261, 'SP Per G'!$A$2:$D$1380, 3, FALSE)), L261, VLOOKUP($D261, 'SP Per G'!$A$2:$D$1380, 3, FALSE))</f>
        <v>#N/A</v>
      </c>
      <c r="H261" s="9" t="e">
        <f>VLOOKUP($D261, 'SP Per G'!$A$2:$D$1380, 4, FALSE)</f>
        <v>#N/A</v>
      </c>
      <c r="I261" s="9" t="e">
        <f>VLOOKUP($D261, Individual_Pitching___Dashboard[], 18, FALSE)</f>
        <v>#N/A</v>
      </c>
      <c r="J261" s="9" t="e">
        <f>VLOOKUP($D261, Individual_Pitching___Dashboard[], 20, FALSE)</f>
        <v>#N/A</v>
      </c>
      <c r="K261" s="9" t="e">
        <f>VLOOKUP($D261, Individual_Pitching___Advanced[], 21,FALSE)</f>
        <v>#N/A</v>
      </c>
      <c r="L261" s="9" t="e">
        <f>VLOOKUP($B261, 'Team Per G'!$A$2:$G$31, 7, FALSE)</f>
        <v>#N/A</v>
      </c>
      <c r="M261" s="9" t="e">
        <f>VLOOKUP($B261, 'FanGraphs - Team WAR Projected'!$B$2:$E$31, 3, FALSE)/162</f>
        <v>#N/A</v>
      </c>
      <c r="N261" s="9" t="e">
        <f>VLOOKUP($B261, Team_Pitching___Advanced[[Team]:[xFIP]], 19,FALSE)</f>
        <v>#N/A</v>
      </c>
      <c r="O261" s="9" t="e">
        <f>VLOOKUP($B261, Team_Pitching___Advanced[], 20, FALSE)</f>
        <v>#N/A</v>
      </c>
      <c r="P261" s="9" t="e">
        <f>VLOOKUP($B261, Team_Batting___Dashboard[[Team]:[wOBA]], 16, FALSE)</f>
        <v>#N/A</v>
      </c>
      <c r="Q261" s="9" t="e">
        <f>VLOOKUP($B261, Team_Batting___Advanced[[Team]:[OPS]], 9, FALSE)</f>
        <v>#N/A</v>
      </c>
      <c r="R261" s="9" t="e">
        <f>VLOOKUP($B261, Team_Batting___Advanced[], 19, FALSE)</f>
        <v>#N/A</v>
      </c>
      <c r="S261" s="9" t="e">
        <f>VLOOKUP($B261, 'Team Per G'!$A$2:$G$31, 3, FALSE)</f>
        <v>#N/A</v>
      </c>
      <c r="T261" s="9" t="e">
        <f>VLOOKUP($B261, 'Team Per G'!$A$2:$G$31, 5, FALSE)</f>
        <v>#N/A</v>
      </c>
      <c r="U261" s="9" t="e">
        <f>VLOOKUP($B261, 'Team Per G'!$A$2:$G$31, 4, FALSE)</f>
        <v>#N/A</v>
      </c>
      <c r="V261" s="9" t="e">
        <f>VLOOKUP($B261, Team_Batting___Dashboard[], 22, FALSE)/$F261</f>
        <v>#N/A</v>
      </c>
      <c r="W261" s="9" t="e">
        <f>VLOOKUP($B261, 'FanGraphs - Team WAR Projected'!$B$2:$E$31, 4, FALSE)/162</f>
        <v>#N/A</v>
      </c>
      <c r="X261" s="9" t="e">
        <f>VLOOKUP($B261, FanGraphs_Standings[[Abbreviation]:[2024 Year to Date RS/G]], 6, FALSE)/$F261</f>
        <v>#N/A</v>
      </c>
      <c r="Y261" s="9" t="e">
        <f>VLOOKUP($B261, FanGraphs_Standings[[Abbreviation]:[2024 Projected Full Season RDif]], 19, FALSE)/162</f>
        <v>#N/A</v>
      </c>
      <c r="Z261" s="9" t="e">
        <f>VLOOKUP($B261, FanGraphs_Standings[[Abbreviation]:[2024 Projected Full Season RDif]], 5, FALSE)</f>
        <v>#N/A</v>
      </c>
      <c r="AA261" s="9" t="e">
        <f>VLOOKUP($B261, FanGraphs_Standings[[Abbreviation]:[2024 Projected Full Season W%]], 18, FALSE)</f>
        <v>#N/A</v>
      </c>
      <c r="AB261" s="9" t="e">
        <f>VLOOKUP($B261, 'Home Field Adv'!$A$2:$I$31, 9, FALSE)</f>
        <v>#N/A</v>
      </c>
      <c r="AC261" s="9" t="e">
        <f>VLOOKUP($C261, FanGraphs_Standings[[Abbreviation]:[2024 Year to Date G]], 2, FALSE)</f>
        <v>#N/A</v>
      </c>
      <c r="AD261" s="9" t="e">
        <f>VLOOKUP($E261, 'SP Per G'!$A$2:$D$1380, 3, FALSE)</f>
        <v>#N/A</v>
      </c>
      <c r="AE261" s="9" t="e">
        <f>VLOOKUP($E261, 'SP Per G'!$A$2:$D$1380, 4, FALSE)</f>
        <v>#N/A</v>
      </c>
      <c r="AF261" s="9" t="e">
        <f>VLOOKUP($E261, Individual_Pitching___Dashboard[], 18, FALSE)</f>
        <v>#N/A</v>
      </c>
      <c r="AG261" s="9" t="e">
        <f>VLOOKUP($E261, Individual_Pitching___Dashboard[], 20, FALSE)</f>
        <v>#N/A</v>
      </c>
      <c r="AH261" s="9" t="e">
        <f>VLOOKUP($E261, Individual_Pitching___Advanced[], 21,FALSE)</f>
        <v>#N/A</v>
      </c>
      <c r="AI261" s="9" t="e">
        <f>VLOOKUP($C261, 'Team Per G'!$A$2:$G$31, 7, FALSE)</f>
        <v>#N/A</v>
      </c>
      <c r="AJ261" s="9" t="e">
        <f>VLOOKUP($C261, 'FanGraphs - Team WAR Projected'!$B$2:$E$31, 3, FALSE)/162</f>
        <v>#N/A</v>
      </c>
      <c r="AK261" s="9" t="e">
        <f>VLOOKUP($C261, Team_Pitching___Advanced[[Team]:[xFIP]], 19,FALSE)</f>
        <v>#N/A</v>
      </c>
      <c r="AL261" s="9" t="e">
        <f>VLOOKUP($C261, Team_Pitching___Advanced[], 20, FALSE)</f>
        <v>#N/A</v>
      </c>
      <c r="AM261" s="9" t="e">
        <f>VLOOKUP($C261, Team_Batting___Dashboard[[Team]:[wOBA]], 16, FALSE)</f>
        <v>#N/A</v>
      </c>
      <c r="AN261" s="9" t="e">
        <f>VLOOKUP($C261, Team_Batting___Advanced[[Team]:[OPS]], 9, FALSE)</f>
        <v>#N/A</v>
      </c>
      <c r="AO261" s="9" t="e">
        <f>VLOOKUP($C261, Team_Batting___Advanced[], 19, FALSE)</f>
        <v>#N/A</v>
      </c>
      <c r="AP261" s="9" t="e">
        <f>VLOOKUP($C261, 'Team Per G'!$A$2:$G$31, 3, FALSE)</f>
        <v>#N/A</v>
      </c>
      <c r="AQ261" s="9" t="e">
        <f>VLOOKUP($C261, 'Team Per G'!$A$2:$G$31, 5, FALSE)</f>
        <v>#N/A</v>
      </c>
      <c r="AR261" s="9" t="e">
        <f>VLOOKUP($C261, 'Team Per G'!$A$2:$G$31, 4, FALSE)</f>
        <v>#N/A</v>
      </c>
      <c r="AS261" s="9" t="e">
        <f>VLOOKUP($C261, Team_Batting___Dashboard[], 22, FALSE)/$AC261</f>
        <v>#N/A</v>
      </c>
      <c r="AT261" s="9" t="e">
        <f>VLOOKUP($C261, 'FanGraphs - Team WAR Projected'!$B$2:$E$31, 4, FALSE)/162</f>
        <v>#N/A</v>
      </c>
      <c r="AU261" s="9" t="e">
        <f>VLOOKUP($C261, FanGraphs_Standings[[Abbreviation]:[2024 Year to Date RS/G]], 6, FALSE)/$AC261</f>
        <v>#N/A</v>
      </c>
      <c r="AV261" s="9" t="e">
        <f>VLOOKUP($C261, FanGraphs_Standings[[Abbreviation]:[2024 Projected Full Season RDif]], 19, FALSE)/162</f>
        <v>#N/A</v>
      </c>
      <c r="AW261" s="9" t="e">
        <f>VLOOKUP($C261, FanGraphs_Standings[[Abbreviation]:[2024 Projected Full Season RDif]], 5, FALSE)</f>
        <v>#N/A</v>
      </c>
      <c r="AX261" s="9" t="e">
        <f>VLOOKUP($C261, FanGraphs_Standings[[Abbreviation]:[2024 Projected Full Season W%]], 18, FALSE)</f>
        <v>#N/A</v>
      </c>
      <c r="AY261" s="9" t="e">
        <f>VLOOKUP($C261, 'Home Field Adv'!$A$2:$K$31, 11, FALSE)</f>
        <v>#N/A</v>
      </c>
      <c r="BB261" s="5" t="str">
        <f t="shared" si="13"/>
        <v/>
      </c>
      <c r="BC261" s="5" t="str">
        <f t="shared" si="14"/>
        <v/>
      </c>
      <c r="BD261" s="5" t="str">
        <f t="shared" si="15"/>
        <v/>
      </c>
    </row>
    <row r="262" spans="6:56" x14ac:dyDescent="0.45">
      <c r="F262" s="9" t="e">
        <f>VLOOKUP($B262, FanGraphs_Standings[[Abbreviation]:[2024 Year to Date G]], 2, FALSE)</f>
        <v>#N/A</v>
      </c>
      <c r="G262" s="9" t="e">
        <f>IF(ISERR(VLOOKUP($D262, 'SP Per G'!$A$2:$D$1380, 3, FALSE)), L262, VLOOKUP($D262, 'SP Per G'!$A$2:$D$1380, 3, FALSE))</f>
        <v>#N/A</v>
      </c>
      <c r="H262" s="9" t="e">
        <f>VLOOKUP($D262, 'SP Per G'!$A$2:$D$1380, 4, FALSE)</f>
        <v>#N/A</v>
      </c>
      <c r="I262" s="9" t="e">
        <f>VLOOKUP($D262, Individual_Pitching___Dashboard[], 18, FALSE)</f>
        <v>#N/A</v>
      </c>
      <c r="J262" s="9" t="e">
        <f>VLOOKUP($D262, Individual_Pitching___Dashboard[], 20, FALSE)</f>
        <v>#N/A</v>
      </c>
      <c r="K262" s="9" t="e">
        <f>VLOOKUP($D262, Individual_Pitching___Advanced[], 21,FALSE)</f>
        <v>#N/A</v>
      </c>
      <c r="L262" s="9" t="e">
        <f>VLOOKUP($B262, 'Team Per G'!$A$2:$G$31, 7, FALSE)</f>
        <v>#N/A</v>
      </c>
      <c r="M262" s="9" t="e">
        <f>VLOOKUP($B262, 'FanGraphs - Team WAR Projected'!$B$2:$E$31, 3, FALSE)/162</f>
        <v>#N/A</v>
      </c>
      <c r="N262" s="9" t="e">
        <f>VLOOKUP($B262, Team_Pitching___Advanced[[Team]:[xFIP]], 19,FALSE)</f>
        <v>#N/A</v>
      </c>
      <c r="O262" s="9" t="e">
        <f>VLOOKUP($B262, Team_Pitching___Advanced[], 20, FALSE)</f>
        <v>#N/A</v>
      </c>
      <c r="P262" s="9" t="e">
        <f>VLOOKUP($B262, Team_Batting___Dashboard[[Team]:[wOBA]], 16, FALSE)</f>
        <v>#N/A</v>
      </c>
      <c r="Q262" s="9" t="e">
        <f>VLOOKUP($B262, Team_Batting___Advanced[[Team]:[OPS]], 9, FALSE)</f>
        <v>#N/A</v>
      </c>
      <c r="R262" s="9" t="e">
        <f>VLOOKUP($B262, Team_Batting___Advanced[], 19, FALSE)</f>
        <v>#N/A</v>
      </c>
      <c r="S262" s="9" t="e">
        <f>VLOOKUP($B262, 'Team Per G'!$A$2:$G$31, 3, FALSE)</f>
        <v>#N/A</v>
      </c>
      <c r="T262" s="9" t="e">
        <f>VLOOKUP($B262, 'Team Per G'!$A$2:$G$31, 5, FALSE)</f>
        <v>#N/A</v>
      </c>
      <c r="U262" s="9" t="e">
        <f>VLOOKUP($B262, 'Team Per G'!$A$2:$G$31, 4, FALSE)</f>
        <v>#N/A</v>
      </c>
      <c r="V262" s="9" t="e">
        <f>VLOOKUP($B262, Team_Batting___Dashboard[], 22, FALSE)/$F262</f>
        <v>#N/A</v>
      </c>
      <c r="W262" s="9" t="e">
        <f>VLOOKUP($B262, 'FanGraphs - Team WAR Projected'!$B$2:$E$31, 4, FALSE)/162</f>
        <v>#N/A</v>
      </c>
      <c r="X262" s="9" t="e">
        <f>VLOOKUP($B262, FanGraphs_Standings[[Abbreviation]:[2024 Year to Date RS/G]], 6, FALSE)/$F262</f>
        <v>#N/A</v>
      </c>
      <c r="Y262" s="9" t="e">
        <f>VLOOKUP($B262, FanGraphs_Standings[[Abbreviation]:[2024 Projected Full Season RDif]], 19, FALSE)/162</f>
        <v>#N/A</v>
      </c>
      <c r="Z262" s="9" t="e">
        <f>VLOOKUP($B262, FanGraphs_Standings[[Abbreviation]:[2024 Projected Full Season RDif]], 5, FALSE)</f>
        <v>#N/A</v>
      </c>
      <c r="AA262" s="9" t="e">
        <f>VLOOKUP($B262, FanGraphs_Standings[[Abbreviation]:[2024 Projected Full Season W%]], 18, FALSE)</f>
        <v>#N/A</v>
      </c>
      <c r="AB262" s="9" t="e">
        <f>VLOOKUP($B262, 'Home Field Adv'!$A$2:$I$31, 9, FALSE)</f>
        <v>#N/A</v>
      </c>
      <c r="AC262" s="9" t="e">
        <f>VLOOKUP($C262, FanGraphs_Standings[[Abbreviation]:[2024 Year to Date G]], 2, FALSE)</f>
        <v>#N/A</v>
      </c>
      <c r="AD262" s="9" t="e">
        <f>VLOOKUP($E262, 'SP Per G'!$A$2:$D$1380, 3, FALSE)</f>
        <v>#N/A</v>
      </c>
      <c r="AE262" s="9" t="e">
        <f>VLOOKUP($E262, 'SP Per G'!$A$2:$D$1380, 4, FALSE)</f>
        <v>#N/A</v>
      </c>
      <c r="AF262" s="9" t="e">
        <f>VLOOKUP($E262, Individual_Pitching___Dashboard[], 18, FALSE)</f>
        <v>#N/A</v>
      </c>
      <c r="AG262" s="9" t="e">
        <f>VLOOKUP($E262, Individual_Pitching___Dashboard[], 20, FALSE)</f>
        <v>#N/A</v>
      </c>
      <c r="AH262" s="9" t="e">
        <f>VLOOKUP($E262, Individual_Pitching___Advanced[], 21,FALSE)</f>
        <v>#N/A</v>
      </c>
      <c r="AI262" s="9" t="e">
        <f>VLOOKUP($C262, 'Team Per G'!$A$2:$G$31, 7, FALSE)</f>
        <v>#N/A</v>
      </c>
      <c r="AJ262" s="9" t="e">
        <f>VLOOKUP($C262, 'FanGraphs - Team WAR Projected'!$B$2:$E$31, 3, FALSE)/162</f>
        <v>#N/A</v>
      </c>
      <c r="AK262" s="9" t="e">
        <f>VLOOKUP($C262, Team_Pitching___Advanced[[Team]:[xFIP]], 19,FALSE)</f>
        <v>#N/A</v>
      </c>
      <c r="AL262" s="9" t="e">
        <f>VLOOKUP($C262, Team_Pitching___Advanced[], 20, FALSE)</f>
        <v>#N/A</v>
      </c>
      <c r="AM262" s="9" t="e">
        <f>VLOOKUP($C262, Team_Batting___Dashboard[[Team]:[wOBA]], 16, FALSE)</f>
        <v>#N/A</v>
      </c>
      <c r="AN262" s="9" t="e">
        <f>VLOOKUP($C262, Team_Batting___Advanced[[Team]:[OPS]], 9, FALSE)</f>
        <v>#N/A</v>
      </c>
      <c r="AO262" s="9" t="e">
        <f>VLOOKUP($C262, Team_Batting___Advanced[], 19, FALSE)</f>
        <v>#N/A</v>
      </c>
      <c r="AP262" s="9" t="e">
        <f>VLOOKUP($C262, 'Team Per G'!$A$2:$G$31, 3, FALSE)</f>
        <v>#N/A</v>
      </c>
      <c r="AQ262" s="9" t="e">
        <f>VLOOKUP($C262, 'Team Per G'!$A$2:$G$31, 5, FALSE)</f>
        <v>#N/A</v>
      </c>
      <c r="AR262" s="9" t="e">
        <f>VLOOKUP($C262, 'Team Per G'!$A$2:$G$31, 4, FALSE)</f>
        <v>#N/A</v>
      </c>
      <c r="AS262" s="9" t="e">
        <f>VLOOKUP($C262, Team_Batting___Dashboard[], 22, FALSE)/$AC262</f>
        <v>#N/A</v>
      </c>
      <c r="AT262" s="9" t="e">
        <f>VLOOKUP($C262, 'FanGraphs - Team WAR Projected'!$B$2:$E$31, 4, FALSE)/162</f>
        <v>#N/A</v>
      </c>
      <c r="AU262" s="9" t="e">
        <f>VLOOKUP($C262, FanGraphs_Standings[[Abbreviation]:[2024 Year to Date RS/G]], 6, FALSE)/$AC262</f>
        <v>#N/A</v>
      </c>
      <c r="AV262" s="9" t="e">
        <f>VLOOKUP($C262, FanGraphs_Standings[[Abbreviation]:[2024 Projected Full Season RDif]], 19, FALSE)/162</f>
        <v>#N/A</v>
      </c>
      <c r="AW262" s="9" t="e">
        <f>VLOOKUP($C262, FanGraphs_Standings[[Abbreviation]:[2024 Projected Full Season RDif]], 5, FALSE)</f>
        <v>#N/A</v>
      </c>
      <c r="AX262" s="9" t="e">
        <f>VLOOKUP($C262, FanGraphs_Standings[[Abbreviation]:[2024 Projected Full Season W%]], 18, FALSE)</f>
        <v>#N/A</v>
      </c>
      <c r="AY262" s="9" t="e">
        <f>VLOOKUP($C262, 'Home Field Adv'!$A$2:$K$31, 11, FALSE)</f>
        <v>#N/A</v>
      </c>
      <c r="BB262" s="5" t="str">
        <f t="shared" si="13"/>
        <v/>
      </c>
      <c r="BC262" s="5" t="str">
        <f t="shared" si="14"/>
        <v/>
      </c>
      <c r="BD262" s="5" t="str">
        <f t="shared" si="15"/>
        <v/>
      </c>
    </row>
    <row r="263" spans="6:56" x14ac:dyDescent="0.45">
      <c r="F263" s="9" t="e">
        <f>VLOOKUP($B263, FanGraphs_Standings[[Abbreviation]:[2024 Year to Date G]], 2, FALSE)</f>
        <v>#N/A</v>
      </c>
      <c r="G263" s="9" t="e">
        <f>IF(ISERR(VLOOKUP($D263, 'SP Per G'!$A$2:$D$1380, 3, FALSE)), L263, VLOOKUP($D263, 'SP Per G'!$A$2:$D$1380, 3, FALSE))</f>
        <v>#N/A</v>
      </c>
      <c r="H263" s="9" t="e">
        <f>VLOOKUP($D263, 'SP Per G'!$A$2:$D$1380, 4, FALSE)</f>
        <v>#N/A</v>
      </c>
      <c r="I263" s="9" t="e">
        <f>VLOOKUP($D263, Individual_Pitching___Dashboard[], 18, FALSE)</f>
        <v>#N/A</v>
      </c>
      <c r="J263" s="9" t="e">
        <f>VLOOKUP($D263, Individual_Pitching___Dashboard[], 20, FALSE)</f>
        <v>#N/A</v>
      </c>
      <c r="K263" s="9" t="e">
        <f>VLOOKUP($D263, Individual_Pitching___Advanced[], 21,FALSE)</f>
        <v>#N/A</v>
      </c>
      <c r="L263" s="9" t="e">
        <f>VLOOKUP($B263, 'Team Per G'!$A$2:$G$31, 7, FALSE)</f>
        <v>#N/A</v>
      </c>
      <c r="M263" s="9" t="e">
        <f>VLOOKUP($B263, 'FanGraphs - Team WAR Projected'!$B$2:$E$31, 3, FALSE)/162</f>
        <v>#N/A</v>
      </c>
      <c r="N263" s="9" t="e">
        <f>VLOOKUP($B263, Team_Pitching___Advanced[[Team]:[xFIP]], 19,FALSE)</f>
        <v>#N/A</v>
      </c>
      <c r="O263" s="9" t="e">
        <f>VLOOKUP($B263, Team_Pitching___Advanced[], 20, FALSE)</f>
        <v>#N/A</v>
      </c>
      <c r="P263" s="9" t="e">
        <f>VLOOKUP($B263, Team_Batting___Dashboard[[Team]:[wOBA]], 16, FALSE)</f>
        <v>#N/A</v>
      </c>
      <c r="Q263" s="9" t="e">
        <f>VLOOKUP($B263, Team_Batting___Advanced[[Team]:[OPS]], 9, FALSE)</f>
        <v>#N/A</v>
      </c>
      <c r="R263" s="9" t="e">
        <f>VLOOKUP($B263, Team_Batting___Advanced[], 19, FALSE)</f>
        <v>#N/A</v>
      </c>
      <c r="S263" s="9" t="e">
        <f>VLOOKUP($B263, 'Team Per G'!$A$2:$G$31, 3, FALSE)</f>
        <v>#N/A</v>
      </c>
      <c r="T263" s="9" t="e">
        <f>VLOOKUP($B263, 'Team Per G'!$A$2:$G$31, 5, FALSE)</f>
        <v>#N/A</v>
      </c>
      <c r="U263" s="9" t="e">
        <f>VLOOKUP($B263, 'Team Per G'!$A$2:$G$31, 4, FALSE)</f>
        <v>#N/A</v>
      </c>
      <c r="V263" s="9" t="e">
        <f>VLOOKUP($B263, Team_Batting___Dashboard[], 22, FALSE)/$F263</f>
        <v>#N/A</v>
      </c>
      <c r="W263" s="9" t="e">
        <f>VLOOKUP($B263, 'FanGraphs - Team WAR Projected'!$B$2:$E$31, 4, FALSE)/162</f>
        <v>#N/A</v>
      </c>
      <c r="X263" s="9" t="e">
        <f>VLOOKUP($B263, FanGraphs_Standings[[Abbreviation]:[2024 Year to Date RS/G]], 6, FALSE)/$F263</f>
        <v>#N/A</v>
      </c>
      <c r="Y263" s="9" t="e">
        <f>VLOOKUP($B263, FanGraphs_Standings[[Abbreviation]:[2024 Projected Full Season RDif]], 19, FALSE)/162</f>
        <v>#N/A</v>
      </c>
      <c r="Z263" s="9" t="e">
        <f>VLOOKUP($B263, FanGraphs_Standings[[Abbreviation]:[2024 Projected Full Season RDif]], 5, FALSE)</f>
        <v>#N/A</v>
      </c>
      <c r="AA263" s="9" t="e">
        <f>VLOOKUP($B263, FanGraphs_Standings[[Abbreviation]:[2024 Projected Full Season W%]], 18, FALSE)</f>
        <v>#N/A</v>
      </c>
      <c r="AB263" s="9" t="e">
        <f>VLOOKUP($B263, 'Home Field Adv'!$A$2:$I$31, 9, FALSE)</f>
        <v>#N/A</v>
      </c>
      <c r="AC263" s="9" t="e">
        <f>VLOOKUP($C263, FanGraphs_Standings[[Abbreviation]:[2024 Year to Date G]], 2, FALSE)</f>
        <v>#N/A</v>
      </c>
      <c r="AD263" s="9" t="e">
        <f>VLOOKUP($E263, 'SP Per G'!$A$2:$D$1380, 3, FALSE)</f>
        <v>#N/A</v>
      </c>
      <c r="AE263" s="9" t="e">
        <f>VLOOKUP($E263, 'SP Per G'!$A$2:$D$1380, 4, FALSE)</f>
        <v>#N/A</v>
      </c>
      <c r="AF263" s="9" t="e">
        <f>VLOOKUP($E263, Individual_Pitching___Dashboard[], 18, FALSE)</f>
        <v>#N/A</v>
      </c>
      <c r="AG263" s="9" t="e">
        <f>VLOOKUP($E263, Individual_Pitching___Dashboard[], 20, FALSE)</f>
        <v>#N/A</v>
      </c>
      <c r="AH263" s="9" t="e">
        <f>VLOOKUP($E263, Individual_Pitching___Advanced[], 21,FALSE)</f>
        <v>#N/A</v>
      </c>
      <c r="AI263" s="9" t="e">
        <f>VLOOKUP($C263, 'Team Per G'!$A$2:$G$31, 7, FALSE)</f>
        <v>#N/A</v>
      </c>
      <c r="AJ263" s="9" t="e">
        <f>VLOOKUP($C263, 'FanGraphs - Team WAR Projected'!$B$2:$E$31, 3, FALSE)/162</f>
        <v>#N/A</v>
      </c>
      <c r="AK263" s="9" t="e">
        <f>VLOOKUP($C263, Team_Pitching___Advanced[[Team]:[xFIP]], 19,FALSE)</f>
        <v>#N/A</v>
      </c>
      <c r="AL263" s="9" t="e">
        <f>VLOOKUP($C263, Team_Pitching___Advanced[], 20, FALSE)</f>
        <v>#N/A</v>
      </c>
      <c r="AM263" s="9" t="e">
        <f>VLOOKUP($C263, Team_Batting___Dashboard[[Team]:[wOBA]], 16, FALSE)</f>
        <v>#N/A</v>
      </c>
      <c r="AN263" s="9" t="e">
        <f>VLOOKUP($C263, Team_Batting___Advanced[[Team]:[OPS]], 9, FALSE)</f>
        <v>#N/A</v>
      </c>
      <c r="AO263" s="9" t="e">
        <f>VLOOKUP($C263, Team_Batting___Advanced[], 19, FALSE)</f>
        <v>#N/A</v>
      </c>
      <c r="AP263" s="9" t="e">
        <f>VLOOKUP($C263, 'Team Per G'!$A$2:$G$31, 3, FALSE)</f>
        <v>#N/A</v>
      </c>
      <c r="AQ263" s="9" t="e">
        <f>VLOOKUP($C263, 'Team Per G'!$A$2:$G$31, 5, FALSE)</f>
        <v>#N/A</v>
      </c>
      <c r="AR263" s="9" t="e">
        <f>VLOOKUP($C263, 'Team Per G'!$A$2:$G$31, 4, FALSE)</f>
        <v>#N/A</v>
      </c>
      <c r="AS263" s="9" t="e">
        <f>VLOOKUP($C263, Team_Batting___Dashboard[], 22, FALSE)/$AC263</f>
        <v>#N/A</v>
      </c>
      <c r="AT263" s="9" t="e">
        <f>VLOOKUP($C263, 'FanGraphs - Team WAR Projected'!$B$2:$E$31, 4, FALSE)/162</f>
        <v>#N/A</v>
      </c>
      <c r="AU263" s="9" t="e">
        <f>VLOOKUP($C263, FanGraphs_Standings[[Abbreviation]:[2024 Year to Date RS/G]], 6, FALSE)/$AC263</f>
        <v>#N/A</v>
      </c>
      <c r="AV263" s="9" t="e">
        <f>VLOOKUP($C263, FanGraphs_Standings[[Abbreviation]:[2024 Projected Full Season RDif]], 19, FALSE)/162</f>
        <v>#N/A</v>
      </c>
      <c r="AW263" s="9" t="e">
        <f>VLOOKUP($C263, FanGraphs_Standings[[Abbreviation]:[2024 Projected Full Season RDif]], 5, FALSE)</f>
        <v>#N/A</v>
      </c>
      <c r="AX263" s="9" t="e">
        <f>VLOOKUP($C263, FanGraphs_Standings[[Abbreviation]:[2024 Projected Full Season W%]], 18, FALSE)</f>
        <v>#N/A</v>
      </c>
      <c r="AY263" s="9" t="e">
        <f>VLOOKUP($C263, 'Home Field Adv'!$A$2:$K$31, 11, FALSE)</f>
        <v>#N/A</v>
      </c>
      <c r="BB263" s="5" t="str">
        <f t="shared" si="13"/>
        <v/>
      </c>
      <c r="BC263" s="5" t="str">
        <f t="shared" si="14"/>
        <v/>
      </c>
      <c r="BD263" s="5" t="str">
        <f t="shared" si="15"/>
        <v/>
      </c>
    </row>
    <row r="264" spans="6:56" x14ac:dyDescent="0.45">
      <c r="F264" s="9" t="e">
        <f>VLOOKUP($B264, FanGraphs_Standings[[Abbreviation]:[2024 Year to Date G]], 2, FALSE)</f>
        <v>#N/A</v>
      </c>
      <c r="G264" s="9" t="e">
        <f>IF(ISERR(VLOOKUP($D264, 'SP Per G'!$A$2:$D$1380, 3, FALSE)), L264, VLOOKUP($D264, 'SP Per G'!$A$2:$D$1380, 3, FALSE))</f>
        <v>#N/A</v>
      </c>
      <c r="H264" s="9" t="e">
        <f>VLOOKUP($D264, 'SP Per G'!$A$2:$D$1380, 4, FALSE)</f>
        <v>#N/A</v>
      </c>
      <c r="I264" s="9" t="e">
        <f>VLOOKUP($D264, Individual_Pitching___Dashboard[], 18, FALSE)</f>
        <v>#N/A</v>
      </c>
      <c r="J264" s="9" t="e">
        <f>VLOOKUP($D264, Individual_Pitching___Dashboard[], 20, FALSE)</f>
        <v>#N/A</v>
      </c>
      <c r="K264" s="9" t="e">
        <f>VLOOKUP($D264, Individual_Pitching___Advanced[], 21,FALSE)</f>
        <v>#N/A</v>
      </c>
      <c r="L264" s="9" t="e">
        <f>VLOOKUP($B264, 'Team Per G'!$A$2:$G$31, 7, FALSE)</f>
        <v>#N/A</v>
      </c>
      <c r="M264" s="9" t="e">
        <f>VLOOKUP($B264, 'FanGraphs - Team WAR Projected'!$B$2:$E$31, 3, FALSE)/162</f>
        <v>#N/A</v>
      </c>
      <c r="N264" s="9" t="e">
        <f>VLOOKUP($B264, Team_Pitching___Advanced[[Team]:[xFIP]], 19,FALSE)</f>
        <v>#N/A</v>
      </c>
      <c r="O264" s="9" t="e">
        <f>VLOOKUP($B264, Team_Pitching___Advanced[], 20, FALSE)</f>
        <v>#N/A</v>
      </c>
      <c r="P264" s="9" t="e">
        <f>VLOOKUP($B264, Team_Batting___Dashboard[[Team]:[wOBA]], 16, FALSE)</f>
        <v>#N/A</v>
      </c>
      <c r="Q264" s="9" t="e">
        <f>VLOOKUP($B264, Team_Batting___Advanced[[Team]:[OPS]], 9, FALSE)</f>
        <v>#N/A</v>
      </c>
      <c r="R264" s="9" t="e">
        <f>VLOOKUP($B264, Team_Batting___Advanced[], 19, FALSE)</f>
        <v>#N/A</v>
      </c>
      <c r="S264" s="9" t="e">
        <f>VLOOKUP($B264, 'Team Per G'!$A$2:$G$31, 3, FALSE)</f>
        <v>#N/A</v>
      </c>
      <c r="T264" s="9" t="e">
        <f>VLOOKUP($B264, 'Team Per G'!$A$2:$G$31, 5, FALSE)</f>
        <v>#N/A</v>
      </c>
      <c r="U264" s="9" t="e">
        <f>VLOOKUP($B264, 'Team Per G'!$A$2:$G$31, 4, FALSE)</f>
        <v>#N/A</v>
      </c>
      <c r="V264" s="9" t="e">
        <f>VLOOKUP($B264, Team_Batting___Dashboard[], 22, FALSE)/$F264</f>
        <v>#N/A</v>
      </c>
      <c r="W264" s="9" t="e">
        <f>VLOOKUP($B264, 'FanGraphs - Team WAR Projected'!$B$2:$E$31, 4, FALSE)/162</f>
        <v>#N/A</v>
      </c>
      <c r="X264" s="9" t="e">
        <f>VLOOKUP($B264, FanGraphs_Standings[[Abbreviation]:[2024 Year to Date RS/G]], 6, FALSE)/$F264</f>
        <v>#N/A</v>
      </c>
      <c r="Y264" s="9" t="e">
        <f>VLOOKUP($B264, FanGraphs_Standings[[Abbreviation]:[2024 Projected Full Season RDif]], 19, FALSE)/162</f>
        <v>#N/A</v>
      </c>
      <c r="Z264" s="9" t="e">
        <f>VLOOKUP($B264, FanGraphs_Standings[[Abbreviation]:[2024 Projected Full Season RDif]], 5, FALSE)</f>
        <v>#N/A</v>
      </c>
      <c r="AA264" s="9" t="e">
        <f>VLOOKUP($B264, FanGraphs_Standings[[Abbreviation]:[2024 Projected Full Season W%]], 18, FALSE)</f>
        <v>#N/A</v>
      </c>
      <c r="AB264" s="9" t="e">
        <f>VLOOKUP($B264, 'Home Field Adv'!$A$2:$I$31, 9, FALSE)</f>
        <v>#N/A</v>
      </c>
      <c r="AC264" s="9" t="e">
        <f>VLOOKUP($C264, FanGraphs_Standings[[Abbreviation]:[2024 Year to Date G]], 2, FALSE)</f>
        <v>#N/A</v>
      </c>
      <c r="AD264" s="9" t="e">
        <f>VLOOKUP($E264, 'SP Per G'!$A$2:$D$1380, 3, FALSE)</f>
        <v>#N/A</v>
      </c>
      <c r="AE264" s="9" t="e">
        <f>VLOOKUP($E264, 'SP Per G'!$A$2:$D$1380, 4, FALSE)</f>
        <v>#N/A</v>
      </c>
      <c r="AF264" s="9" t="e">
        <f>VLOOKUP($E264, Individual_Pitching___Dashboard[], 18, FALSE)</f>
        <v>#N/A</v>
      </c>
      <c r="AG264" s="9" t="e">
        <f>VLOOKUP($E264, Individual_Pitching___Dashboard[], 20, FALSE)</f>
        <v>#N/A</v>
      </c>
      <c r="AH264" s="9" t="e">
        <f>VLOOKUP($E264, Individual_Pitching___Advanced[], 21,FALSE)</f>
        <v>#N/A</v>
      </c>
      <c r="AI264" s="9" t="e">
        <f>VLOOKUP($C264, 'Team Per G'!$A$2:$G$31, 7, FALSE)</f>
        <v>#N/A</v>
      </c>
      <c r="AJ264" s="9" t="e">
        <f>VLOOKUP($C264, 'FanGraphs - Team WAR Projected'!$B$2:$E$31, 3, FALSE)/162</f>
        <v>#N/A</v>
      </c>
      <c r="AK264" s="9" t="e">
        <f>VLOOKUP($C264, Team_Pitching___Advanced[[Team]:[xFIP]], 19,FALSE)</f>
        <v>#N/A</v>
      </c>
      <c r="AL264" s="9" t="e">
        <f>VLOOKUP($C264, Team_Pitching___Advanced[], 20, FALSE)</f>
        <v>#N/A</v>
      </c>
      <c r="AM264" s="9" t="e">
        <f>VLOOKUP($C264, Team_Batting___Dashboard[[Team]:[wOBA]], 16, FALSE)</f>
        <v>#N/A</v>
      </c>
      <c r="AN264" s="9" t="e">
        <f>VLOOKUP($C264, Team_Batting___Advanced[[Team]:[OPS]], 9, FALSE)</f>
        <v>#N/A</v>
      </c>
      <c r="AO264" s="9" t="e">
        <f>VLOOKUP($C264, Team_Batting___Advanced[], 19, FALSE)</f>
        <v>#N/A</v>
      </c>
      <c r="AP264" s="9" t="e">
        <f>VLOOKUP($C264, 'Team Per G'!$A$2:$G$31, 3, FALSE)</f>
        <v>#N/A</v>
      </c>
      <c r="AQ264" s="9" t="e">
        <f>VLOOKUP($C264, 'Team Per G'!$A$2:$G$31, 5, FALSE)</f>
        <v>#N/A</v>
      </c>
      <c r="AR264" s="9" t="e">
        <f>VLOOKUP($C264, 'Team Per G'!$A$2:$G$31, 4, FALSE)</f>
        <v>#N/A</v>
      </c>
      <c r="AS264" s="9" t="e">
        <f>VLOOKUP($C264, Team_Batting___Dashboard[], 22, FALSE)/$AC264</f>
        <v>#N/A</v>
      </c>
      <c r="AT264" s="9" t="e">
        <f>VLOOKUP($C264, 'FanGraphs - Team WAR Projected'!$B$2:$E$31, 4, FALSE)/162</f>
        <v>#N/A</v>
      </c>
      <c r="AU264" s="9" t="e">
        <f>VLOOKUP($C264, FanGraphs_Standings[[Abbreviation]:[2024 Year to Date RS/G]], 6, FALSE)/$AC264</f>
        <v>#N/A</v>
      </c>
      <c r="AV264" s="9" t="e">
        <f>VLOOKUP($C264, FanGraphs_Standings[[Abbreviation]:[2024 Projected Full Season RDif]], 19, FALSE)/162</f>
        <v>#N/A</v>
      </c>
      <c r="AW264" s="9" t="e">
        <f>VLOOKUP($C264, FanGraphs_Standings[[Abbreviation]:[2024 Projected Full Season RDif]], 5, FALSE)</f>
        <v>#N/A</v>
      </c>
      <c r="AX264" s="9" t="e">
        <f>VLOOKUP($C264, FanGraphs_Standings[[Abbreviation]:[2024 Projected Full Season W%]], 18, FALSE)</f>
        <v>#N/A</v>
      </c>
      <c r="AY264" s="9" t="e">
        <f>VLOOKUP($C264, 'Home Field Adv'!$A$2:$K$31, 11, FALSE)</f>
        <v>#N/A</v>
      </c>
      <c r="BB264" s="5" t="str">
        <f t="shared" si="13"/>
        <v/>
      </c>
      <c r="BC264" s="5" t="str">
        <f t="shared" si="14"/>
        <v/>
      </c>
      <c r="BD264" s="5" t="str">
        <f t="shared" si="15"/>
        <v/>
      </c>
    </row>
    <row r="265" spans="6:56" x14ac:dyDescent="0.45">
      <c r="F265" s="9" t="e">
        <f>VLOOKUP($B265, FanGraphs_Standings[[Abbreviation]:[2024 Year to Date G]], 2, FALSE)</f>
        <v>#N/A</v>
      </c>
      <c r="G265" s="9" t="e">
        <f>IF(ISERR(VLOOKUP($D265, 'SP Per G'!$A$2:$D$1380, 3, FALSE)), L265, VLOOKUP($D265, 'SP Per G'!$A$2:$D$1380, 3, FALSE))</f>
        <v>#N/A</v>
      </c>
      <c r="H265" s="9" t="e">
        <f>VLOOKUP($D265, 'SP Per G'!$A$2:$D$1380, 4, FALSE)</f>
        <v>#N/A</v>
      </c>
      <c r="I265" s="9" t="e">
        <f>VLOOKUP($D265, Individual_Pitching___Dashboard[], 18, FALSE)</f>
        <v>#N/A</v>
      </c>
      <c r="J265" s="9" t="e">
        <f>VLOOKUP($D265, Individual_Pitching___Dashboard[], 20, FALSE)</f>
        <v>#N/A</v>
      </c>
      <c r="K265" s="9" t="e">
        <f>VLOOKUP($D265, Individual_Pitching___Advanced[], 21,FALSE)</f>
        <v>#N/A</v>
      </c>
      <c r="L265" s="9" t="e">
        <f>VLOOKUP($B265, 'Team Per G'!$A$2:$G$31, 7, FALSE)</f>
        <v>#N/A</v>
      </c>
      <c r="M265" s="9" t="e">
        <f>VLOOKUP($B265, 'FanGraphs - Team WAR Projected'!$B$2:$E$31, 3, FALSE)/162</f>
        <v>#N/A</v>
      </c>
      <c r="N265" s="9" t="e">
        <f>VLOOKUP($B265, Team_Pitching___Advanced[[Team]:[xFIP]], 19,FALSE)</f>
        <v>#N/A</v>
      </c>
      <c r="O265" s="9" t="e">
        <f>VLOOKUP($B265, Team_Pitching___Advanced[], 20, FALSE)</f>
        <v>#N/A</v>
      </c>
      <c r="P265" s="9" t="e">
        <f>VLOOKUP($B265, Team_Batting___Dashboard[[Team]:[wOBA]], 16, FALSE)</f>
        <v>#N/A</v>
      </c>
      <c r="Q265" s="9" t="e">
        <f>VLOOKUP($B265, Team_Batting___Advanced[[Team]:[OPS]], 9, FALSE)</f>
        <v>#N/A</v>
      </c>
      <c r="R265" s="9" t="e">
        <f>VLOOKUP($B265, Team_Batting___Advanced[], 19, FALSE)</f>
        <v>#N/A</v>
      </c>
      <c r="S265" s="9" t="e">
        <f>VLOOKUP($B265, 'Team Per G'!$A$2:$G$31, 3, FALSE)</f>
        <v>#N/A</v>
      </c>
      <c r="T265" s="9" t="e">
        <f>VLOOKUP($B265, 'Team Per G'!$A$2:$G$31, 5, FALSE)</f>
        <v>#N/A</v>
      </c>
      <c r="U265" s="9" t="e">
        <f>VLOOKUP($B265, 'Team Per G'!$A$2:$G$31, 4, FALSE)</f>
        <v>#N/A</v>
      </c>
      <c r="V265" s="9" t="e">
        <f>VLOOKUP($B265, Team_Batting___Dashboard[], 22, FALSE)/$F265</f>
        <v>#N/A</v>
      </c>
      <c r="W265" s="9" t="e">
        <f>VLOOKUP($B265, 'FanGraphs - Team WAR Projected'!$B$2:$E$31, 4, FALSE)/162</f>
        <v>#N/A</v>
      </c>
      <c r="X265" s="9" t="e">
        <f>VLOOKUP($B265, FanGraphs_Standings[[Abbreviation]:[2024 Year to Date RS/G]], 6, FALSE)/$F265</f>
        <v>#N/A</v>
      </c>
      <c r="Y265" s="9" t="e">
        <f>VLOOKUP($B265, FanGraphs_Standings[[Abbreviation]:[2024 Projected Full Season RDif]], 19, FALSE)/162</f>
        <v>#N/A</v>
      </c>
      <c r="Z265" s="9" t="e">
        <f>VLOOKUP($B265, FanGraphs_Standings[[Abbreviation]:[2024 Projected Full Season RDif]], 5, FALSE)</f>
        <v>#N/A</v>
      </c>
      <c r="AA265" s="9" t="e">
        <f>VLOOKUP($B265, FanGraphs_Standings[[Abbreviation]:[2024 Projected Full Season W%]], 18, FALSE)</f>
        <v>#N/A</v>
      </c>
      <c r="AB265" s="9" t="e">
        <f>VLOOKUP($B265, 'Home Field Adv'!$A$2:$I$31, 9, FALSE)</f>
        <v>#N/A</v>
      </c>
      <c r="AC265" s="9" t="e">
        <f>VLOOKUP($C265, FanGraphs_Standings[[Abbreviation]:[2024 Year to Date G]], 2, FALSE)</f>
        <v>#N/A</v>
      </c>
      <c r="AD265" s="9" t="e">
        <f>VLOOKUP($E265, 'SP Per G'!$A$2:$D$1380, 3, FALSE)</f>
        <v>#N/A</v>
      </c>
      <c r="AE265" s="9" t="e">
        <f>VLOOKUP($E265, 'SP Per G'!$A$2:$D$1380, 4, FALSE)</f>
        <v>#N/A</v>
      </c>
      <c r="AF265" s="9" t="e">
        <f>VLOOKUP($E265, Individual_Pitching___Dashboard[], 18, FALSE)</f>
        <v>#N/A</v>
      </c>
      <c r="AG265" s="9" t="e">
        <f>VLOOKUP($E265, Individual_Pitching___Dashboard[], 20, FALSE)</f>
        <v>#N/A</v>
      </c>
      <c r="AH265" s="9" t="e">
        <f>VLOOKUP($E265, Individual_Pitching___Advanced[], 21,FALSE)</f>
        <v>#N/A</v>
      </c>
      <c r="AI265" s="9" t="e">
        <f>VLOOKUP($C265, 'Team Per G'!$A$2:$G$31, 7, FALSE)</f>
        <v>#N/A</v>
      </c>
      <c r="AJ265" s="9" t="e">
        <f>VLOOKUP($C265, 'FanGraphs - Team WAR Projected'!$B$2:$E$31, 3, FALSE)/162</f>
        <v>#N/A</v>
      </c>
      <c r="AK265" s="9" t="e">
        <f>VLOOKUP($C265, Team_Pitching___Advanced[[Team]:[xFIP]], 19,FALSE)</f>
        <v>#N/A</v>
      </c>
      <c r="AL265" s="9" t="e">
        <f>VLOOKUP($C265, Team_Pitching___Advanced[], 20, FALSE)</f>
        <v>#N/A</v>
      </c>
      <c r="AM265" s="9" t="e">
        <f>VLOOKUP($C265, Team_Batting___Dashboard[[Team]:[wOBA]], 16, FALSE)</f>
        <v>#N/A</v>
      </c>
      <c r="AN265" s="9" t="e">
        <f>VLOOKUP($C265, Team_Batting___Advanced[[Team]:[OPS]], 9, FALSE)</f>
        <v>#N/A</v>
      </c>
      <c r="AO265" s="9" t="e">
        <f>VLOOKUP($C265, Team_Batting___Advanced[], 19, FALSE)</f>
        <v>#N/A</v>
      </c>
      <c r="AP265" s="9" t="e">
        <f>VLOOKUP($C265, 'Team Per G'!$A$2:$G$31, 3, FALSE)</f>
        <v>#N/A</v>
      </c>
      <c r="AQ265" s="9" t="e">
        <f>VLOOKUP($C265, 'Team Per G'!$A$2:$G$31, 5, FALSE)</f>
        <v>#N/A</v>
      </c>
      <c r="AR265" s="9" t="e">
        <f>VLOOKUP($C265, 'Team Per G'!$A$2:$G$31, 4, FALSE)</f>
        <v>#N/A</v>
      </c>
      <c r="AS265" s="9" t="e">
        <f>VLOOKUP($C265, Team_Batting___Dashboard[], 22, FALSE)/$AC265</f>
        <v>#N/A</v>
      </c>
      <c r="AT265" s="9" t="e">
        <f>VLOOKUP($C265, 'FanGraphs - Team WAR Projected'!$B$2:$E$31, 4, FALSE)/162</f>
        <v>#N/A</v>
      </c>
      <c r="AU265" s="9" t="e">
        <f>VLOOKUP($C265, FanGraphs_Standings[[Abbreviation]:[2024 Year to Date RS/G]], 6, FALSE)/$AC265</f>
        <v>#N/A</v>
      </c>
      <c r="AV265" s="9" t="e">
        <f>VLOOKUP($C265, FanGraphs_Standings[[Abbreviation]:[2024 Projected Full Season RDif]], 19, FALSE)/162</f>
        <v>#N/A</v>
      </c>
      <c r="AW265" s="9" t="e">
        <f>VLOOKUP($C265, FanGraphs_Standings[[Abbreviation]:[2024 Projected Full Season RDif]], 5, FALSE)</f>
        <v>#N/A</v>
      </c>
      <c r="AX265" s="9" t="e">
        <f>VLOOKUP($C265, FanGraphs_Standings[[Abbreviation]:[2024 Projected Full Season W%]], 18, FALSE)</f>
        <v>#N/A</v>
      </c>
      <c r="AY265" s="9" t="e">
        <f>VLOOKUP($C265, 'Home Field Adv'!$A$2:$K$31, 11, FALSE)</f>
        <v>#N/A</v>
      </c>
      <c r="BB265" s="5" t="str">
        <f t="shared" si="13"/>
        <v/>
      </c>
      <c r="BC265" s="5" t="str">
        <f t="shared" si="14"/>
        <v/>
      </c>
      <c r="BD265" s="5" t="str">
        <f t="shared" si="15"/>
        <v/>
      </c>
    </row>
    <row r="266" spans="6:56" x14ac:dyDescent="0.45">
      <c r="F266" s="9" t="e">
        <f>VLOOKUP($B266, FanGraphs_Standings[[Abbreviation]:[2024 Year to Date G]], 2, FALSE)</f>
        <v>#N/A</v>
      </c>
      <c r="G266" s="9" t="e">
        <f>IF(ISERR(VLOOKUP($D266, 'SP Per G'!$A$2:$D$1380, 3, FALSE)), L266, VLOOKUP($D266, 'SP Per G'!$A$2:$D$1380, 3, FALSE))</f>
        <v>#N/A</v>
      </c>
      <c r="H266" s="9" t="e">
        <f>VLOOKUP($D266, 'SP Per G'!$A$2:$D$1380, 4, FALSE)</f>
        <v>#N/A</v>
      </c>
      <c r="I266" s="9" t="e">
        <f>VLOOKUP($D266, Individual_Pitching___Dashboard[], 18, FALSE)</f>
        <v>#N/A</v>
      </c>
      <c r="J266" s="9" t="e">
        <f>VLOOKUP($D266, Individual_Pitching___Dashboard[], 20, FALSE)</f>
        <v>#N/A</v>
      </c>
      <c r="K266" s="9" t="e">
        <f>VLOOKUP($D266, Individual_Pitching___Advanced[], 21,FALSE)</f>
        <v>#N/A</v>
      </c>
      <c r="L266" s="9" t="e">
        <f>VLOOKUP($B266, 'Team Per G'!$A$2:$G$31, 7, FALSE)</f>
        <v>#N/A</v>
      </c>
      <c r="M266" s="9" t="e">
        <f>VLOOKUP($B266, 'FanGraphs - Team WAR Projected'!$B$2:$E$31, 3, FALSE)/162</f>
        <v>#N/A</v>
      </c>
      <c r="N266" s="9" t="e">
        <f>VLOOKUP($B266, Team_Pitching___Advanced[[Team]:[xFIP]], 19,FALSE)</f>
        <v>#N/A</v>
      </c>
      <c r="O266" s="9" t="e">
        <f>VLOOKUP($B266, Team_Pitching___Advanced[], 20, FALSE)</f>
        <v>#N/A</v>
      </c>
      <c r="P266" s="9" t="e">
        <f>VLOOKUP($B266, Team_Batting___Dashboard[[Team]:[wOBA]], 16, FALSE)</f>
        <v>#N/A</v>
      </c>
      <c r="Q266" s="9" t="e">
        <f>VLOOKUP($B266, Team_Batting___Advanced[[Team]:[OPS]], 9, FALSE)</f>
        <v>#N/A</v>
      </c>
      <c r="R266" s="9" t="e">
        <f>VLOOKUP($B266, Team_Batting___Advanced[], 19, FALSE)</f>
        <v>#N/A</v>
      </c>
      <c r="S266" s="9" t="e">
        <f>VLOOKUP($B266, 'Team Per G'!$A$2:$G$31, 3, FALSE)</f>
        <v>#N/A</v>
      </c>
      <c r="T266" s="9" t="e">
        <f>VLOOKUP($B266, 'Team Per G'!$A$2:$G$31, 5, FALSE)</f>
        <v>#N/A</v>
      </c>
      <c r="U266" s="9" t="e">
        <f>VLOOKUP($B266, 'Team Per G'!$A$2:$G$31, 4, FALSE)</f>
        <v>#N/A</v>
      </c>
      <c r="V266" s="9" t="e">
        <f>VLOOKUP($B266, Team_Batting___Dashboard[], 22, FALSE)/$F266</f>
        <v>#N/A</v>
      </c>
      <c r="W266" s="9" t="e">
        <f>VLOOKUP($B266, 'FanGraphs - Team WAR Projected'!$B$2:$E$31, 4, FALSE)/162</f>
        <v>#N/A</v>
      </c>
      <c r="X266" s="9" t="e">
        <f>VLOOKUP($B266, FanGraphs_Standings[[Abbreviation]:[2024 Year to Date RS/G]], 6, FALSE)/$F266</f>
        <v>#N/A</v>
      </c>
      <c r="Y266" s="9" t="e">
        <f>VLOOKUP($B266, FanGraphs_Standings[[Abbreviation]:[2024 Projected Full Season RDif]], 19, FALSE)/162</f>
        <v>#N/A</v>
      </c>
      <c r="Z266" s="9" t="e">
        <f>VLOOKUP($B266, FanGraphs_Standings[[Abbreviation]:[2024 Projected Full Season RDif]], 5, FALSE)</f>
        <v>#N/A</v>
      </c>
      <c r="AA266" s="9" t="e">
        <f>VLOOKUP($B266, FanGraphs_Standings[[Abbreviation]:[2024 Projected Full Season W%]], 18, FALSE)</f>
        <v>#N/A</v>
      </c>
      <c r="AB266" s="9" t="e">
        <f>VLOOKUP($B266, 'Home Field Adv'!$A$2:$I$31, 9, FALSE)</f>
        <v>#N/A</v>
      </c>
      <c r="AC266" s="9" t="e">
        <f>VLOOKUP($C266, FanGraphs_Standings[[Abbreviation]:[2024 Year to Date G]], 2, FALSE)</f>
        <v>#N/A</v>
      </c>
      <c r="AD266" s="9" t="e">
        <f>VLOOKUP($E266, 'SP Per G'!$A$2:$D$1380, 3, FALSE)</f>
        <v>#N/A</v>
      </c>
      <c r="AE266" s="9" t="e">
        <f>VLOOKUP($E266, 'SP Per G'!$A$2:$D$1380, 4, FALSE)</f>
        <v>#N/A</v>
      </c>
      <c r="AF266" s="9" t="e">
        <f>VLOOKUP($E266, Individual_Pitching___Dashboard[], 18, FALSE)</f>
        <v>#N/A</v>
      </c>
      <c r="AG266" s="9" t="e">
        <f>VLOOKUP($E266, Individual_Pitching___Dashboard[], 20, FALSE)</f>
        <v>#N/A</v>
      </c>
      <c r="AH266" s="9" t="e">
        <f>VLOOKUP($E266, Individual_Pitching___Advanced[], 21,FALSE)</f>
        <v>#N/A</v>
      </c>
      <c r="AI266" s="9" t="e">
        <f>VLOOKUP($C266, 'Team Per G'!$A$2:$G$31, 7, FALSE)</f>
        <v>#N/A</v>
      </c>
      <c r="AJ266" s="9" t="e">
        <f>VLOOKUP($C266, 'FanGraphs - Team WAR Projected'!$B$2:$E$31, 3, FALSE)/162</f>
        <v>#N/A</v>
      </c>
      <c r="AK266" s="9" t="e">
        <f>VLOOKUP($C266, Team_Pitching___Advanced[[Team]:[xFIP]], 19,FALSE)</f>
        <v>#N/A</v>
      </c>
      <c r="AL266" s="9" t="e">
        <f>VLOOKUP($C266, Team_Pitching___Advanced[], 20, FALSE)</f>
        <v>#N/A</v>
      </c>
      <c r="AM266" s="9" t="e">
        <f>VLOOKUP($C266, Team_Batting___Dashboard[[Team]:[wOBA]], 16, FALSE)</f>
        <v>#N/A</v>
      </c>
      <c r="AN266" s="9" t="e">
        <f>VLOOKUP($C266, Team_Batting___Advanced[[Team]:[OPS]], 9, FALSE)</f>
        <v>#N/A</v>
      </c>
      <c r="AO266" s="9" t="e">
        <f>VLOOKUP($C266, Team_Batting___Advanced[], 19, FALSE)</f>
        <v>#N/A</v>
      </c>
      <c r="AP266" s="9" t="e">
        <f>VLOOKUP($C266, 'Team Per G'!$A$2:$G$31, 3, FALSE)</f>
        <v>#N/A</v>
      </c>
      <c r="AQ266" s="9" t="e">
        <f>VLOOKUP($C266, 'Team Per G'!$A$2:$G$31, 5, FALSE)</f>
        <v>#N/A</v>
      </c>
      <c r="AR266" s="9" t="e">
        <f>VLOOKUP($C266, 'Team Per G'!$A$2:$G$31, 4, FALSE)</f>
        <v>#N/A</v>
      </c>
      <c r="AS266" s="9" t="e">
        <f>VLOOKUP($C266, Team_Batting___Dashboard[], 22, FALSE)/$AC266</f>
        <v>#N/A</v>
      </c>
      <c r="AT266" s="9" t="e">
        <f>VLOOKUP($C266, 'FanGraphs - Team WAR Projected'!$B$2:$E$31, 4, FALSE)/162</f>
        <v>#N/A</v>
      </c>
      <c r="AU266" s="9" t="e">
        <f>VLOOKUP($C266, FanGraphs_Standings[[Abbreviation]:[2024 Year to Date RS/G]], 6, FALSE)/$AC266</f>
        <v>#N/A</v>
      </c>
      <c r="AV266" s="9" t="e">
        <f>VLOOKUP($C266, FanGraphs_Standings[[Abbreviation]:[2024 Projected Full Season RDif]], 19, FALSE)/162</f>
        <v>#N/A</v>
      </c>
      <c r="AW266" s="9" t="e">
        <f>VLOOKUP($C266, FanGraphs_Standings[[Abbreviation]:[2024 Projected Full Season RDif]], 5, FALSE)</f>
        <v>#N/A</v>
      </c>
      <c r="AX266" s="9" t="e">
        <f>VLOOKUP($C266, FanGraphs_Standings[[Abbreviation]:[2024 Projected Full Season W%]], 18, FALSE)</f>
        <v>#N/A</v>
      </c>
      <c r="AY266" s="9" t="e">
        <f>VLOOKUP($C266, 'Home Field Adv'!$A$2:$K$31, 11, FALSE)</f>
        <v>#N/A</v>
      </c>
      <c r="BB266" s="5" t="str">
        <f t="shared" si="13"/>
        <v/>
      </c>
      <c r="BC266" s="5" t="str">
        <f t="shared" si="14"/>
        <v/>
      </c>
      <c r="BD266" s="5" t="str">
        <f t="shared" si="15"/>
        <v/>
      </c>
    </row>
    <row r="267" spans="6:56" x14ac:dyDescent="0.45">
      <c r="F267" s="9" t="e">
        <f>VLOOKUP($B267, FanGraphs_Standings[[Abbreviation]:[2024 Year to Date G]], 2, FALSE)</f>
        <v>#N/A</v>
      </c>
      <c r="G267" s="9" t="e">
        <f>IF(ISERR(VLOOKUP($D267, 'SP Per G'!$A$2:$D$1380, 3, FALSE)), L267, VLOOKUP($D267, 'SP Per G'!$A$2:$D$1380, 3, FALSE))</f>
        <v>#N/A</v>
      </c>
      <c r="H267" s="9" t="e">
        <f>VLOOKUP($D267, 'SP Per G'!$A$2:$D$1380, 4, FALSE)</f>
        <v>#N/A</v>
      </c>
      <c r="I267" s="9" t="e">
        <f>VLOOKUP($D267, Individual_Pitching___Dashboard[], 18, FALSE)</f>
        <v>#N/A</v>
      </c>
      <c r="J267" s="9" t="e">
        <f>VLOOKUP($D267, Individual_Pitching___Dashboard[], 20, FALSE)</f>
        <v>#N/A</v>
      </c>
      <c r="K267" s="9" t="e">
        <f>VLOOKUP($D267, Individual_Pitching___Advanced[], 21,FALSE)</f>
        <v>#N/A</v>
      </c>
      <c r="L267" s="9" t="e">
        <f>VLOOKUP($B267, 'Team Per G'!$A$2:$G$31, 7, FALSE)</f>
        <v>#N/A</v>
      </c>
      <c r="M267" s="9" t="e">
        <f>VLOOKUP($B267, 'FanGraphs - Team WAR Projected'!$B$2:$E$31, 3, FALSE)/162</f>
        <v>#N/A</v>
      </c>
      <c r="N267" s="9" t="e">
        <f>VLOOKUP($B267, Team_Pitching___Advanced[[Team]:[xFIP]], 19,FALSE)</f>
        <v>#N/A</v>
      </c>
      <c r="O267" s="9" t="e">
        <f>VLOOKUP($B267, Team_Pitching___Advanced[], 20, FALSE)</f>
        <v>#N/A</v>
      </c>
      <c r="P267" s="9" t="e">
        <f>VLOOKUP($B267, Team_Batting___Dashboard[[Team]:[wOBA]], 16, FALSE)</f>
        <v>#N/A</v>
      </c>
      <c r="Q267" s="9" t="e">
        <f>VLOOKUP($B267, Team_Batting___Advanced[[Team]:[OPS]], 9, FALSE)</f>
        <v>#N/A</v>
      </c>
      <c r="R267" s="9" t="e">
        <f>VLOOKUP($B267, Team_Batting___Advanced[], 19, FALSE)</f>
        <v>#N/A</v>
      </c>
      <c r="S267" s="9" t="e">
        <f>VLOOKUP($B267, 'Team Per G'!$A$2:$G$31, 3, FALSE)</f>
        <v>#N/A</v>
      </c>
      <c r="T267" s="9" t="e">
        <f>VLOOKUP($B267, 'Team Per G'!$A$2:$G$31, 5, FALSE)</f>
        <v>#N/A</v>
      </c>
      <c r="U267" s="9" t="e">
        <f>VLOOKUP($B267, 'Team Per G'!$A$2:$G$31, 4, FALSE)</f>
        <v>#N/A</v>
      </c>
      <c r="V267" s="9" t="e">
        <f>VLOOKUP($B267, Team_Batting___Dashboard[], 22, FALSE)/$F267</f>
        <v>#N/A</v>
      </c>
      <c r="W267" s="9" t="e">
        <f>VLOOKUP($B267, 'FanGraphs - Team WAR Projected'!$B$2:$E$31, 4, FALSE)/162</f>
        <v>#N/A</v>
      </c>
      <c r="X267" s="9" t="e">
        <f>VLOOKUP($B267, FanGraphs_Standings[[Abbreviation]:[2024 Year to Date RS/G]], 6, FALSE)/$F267</f>
        <v>#N/A</v>
      </c>
      <c r="Y267" s="9" t="e">
        <f>VLOOKUP($B267, FanGraphs_Standings[[Abbreviation]:[2024 Projected Full Season RDif]], 19, FALSE)/162</f>
        <v>#N/A</v>
      </c>
      <c r="Z267" s="9" t="e">
        <f>VLOOKUP($B267, FanGraphs_Standings[[Abbreviation]:[2024 Projected Full Season RDif]], 5, FALSE)</f>
        <v>#N/A</v>
      </c>
      <c r="AA267" s="9" t="e">
        <f>VLOOKUP($B267, FanGraphs_Standings[[Abbreviation]:[2024 Projected Full Season W%]], 18, FALSE)</f>
        <v>#N/A</v>
      </c>
      <c r="AB267" s="9" t="e">
        <f>VLOOKUP($B267, 'Home Field Adv'!$A$2:$I$31, 9, FALSE)</f>
        <v>#N/A</v>
      </c>
      <c r="AC267" s="9" t="e">
        <f>VLOOKUP($C267, FanGraphs_Standings[[Abbreviation]:[2024 Year to Date G]], 2, FALSE)</f>
        <v>#N/A</v>
      </c>
      <c r="AD267" s="9" t="e">
        <f>VLOOKUP($E267, 'SP Per G'!$A$2:$D$1380, 3, FALSE)</f>
        <v>#N/A</v>
      </c>
      <c r="AE267" s="9" t="e">
        <f>VLOOKUP($E267, 'SP Per G'!$A$2:$D$1380, 4, FALSE)</f>
        <v>#N/A</v>
      </c>
      <c r="AF267" s="9" t="e">
        <f>VLOOKUP($E267, Individual_Pitching___Dashboard[], 18, FALSE)</f>
        <v>#N/A</v>
      </c>
      <c r="AG267" s="9" t="e">
        <f>VLOOKUP($E267, Individual_Pitching___Dashboard[], 20, FALSE)</f>
        <v>#N/A</v>
      </c>
      <c r="AH267" s="9" t="e">
        <f>VLOOKUP($E267, Individual_Pitching___Advanced[], 21,FALSE)</f>
        <v>#N/A</v>
      </c>
      <c r="AI267" s="9" t="e">
        <f>VLOOKUP($C267, 'Team Per G'!$A$2:$G$31, 7, FALSE)</f>
        <v>#N/A</v>
      </c>
      <c r="AJ267" s="9" t="e">
        <f>VLOOKUP($C267, 'FanGraphs - Team WAR Projected'!$B$2:$E$31, 3, FALSE)/162</f>
        <v>#N/A</v>
      </c>
      <c r="AK267" s="9" t="e">
        <f>VLOOKUP($C267, Team_Pitching___Advanced[[Team]:[xFIP]], 19,FALSE)</f>
        <v>#N/A</v>
      </c>
      <c r="AL267" s="9" t="e">
        <f>VLOOKUP($C267, Team_Pitching___Advanced[], 20, FALSE)</f>
        <v>#N/A</v>
      </c>
      <c r="AM267" s="9" t="e">
        <f>VLOOKUP($C267, Team_Batting___Dashboard[[Team]:[wOBA]], 16, FALSE)</f>
        <v>#N/A</v>
      </c>
      <c r="AN267" s="9" t="e">
        <f>VLOOKUP($C267, Team_Batting___Advanced[[Team]:[OPS]], 9, FALSE)</f>
        <v>#N/A</v>
      </c>
      <c r="AO267" s="9" t="e">
        <f>VLOOKUP($C267, Team_Batting___Advanced[], 19, FALSE)</f>
        <v>#N/A</v>
      </c>
      <c r="AP267" s="9" t="e">
        <f>VLOOKUP($C267, 'Team Per G'!$A$2:$G$31, 3, FALSE)</f>
        <v>#N/A</v>
      </c>
      <c r="AQ267" s="9" t="e">
        <f>VLOOKUP($C267, 'Team Per G'!$A$2:$G$31, 5, FALSE)</f>
        <v>#N/A</v>
      </c>
      <c r="AR267" s="9" t="e">
        <f>VLOOKUP($C267, 'Team Per G'!$A$2:$G$31, 4, FALSE)</f>
        <v>#N/A</v>
      </c>
      <c r="AS267" s="9" t="e">
        <f>VLOOKUP($C267, Team_Batting___Dashboard[], 22, FALSE)/$AC267</f>
        <v>#N/A</v>
      </c>
      <c r="AT267" s="9" t="e">
        <f>VLOOKUP($C267, 'FanGraphs - Team WAR Projected'!$B$2:$E$31, 4, FALSE)/162</f>
        <v>#N/A</v>
      </c>
      <c r="AU267" s="9" t="e">
        <f>VLOOKUP($C267, FanGraphs_Standings[[Abbreviation]:[2024 Year to Date RS/G]], 6, FALSE)/$AC267</f>
        <v>#N/A</v>
      </c>
      <c r="AV267" s="9" t="e">
        <f>VLOOKUP($C267, FanGraphs_Standings[[Abbreviation]:[2024 Projected Full Season RDif]], 19, FALSE)/162</f>
        <v>#N/A</v>
      </c>
      <c r="AW267" s="9" t="e">
        <f>VLOOKUP($C267, FanGraphs_Standings[[Abbreviation]:[2024 Projected Full Season RDif]], 5, FALSE)</f>
        <v>#N/A</v>
      </c>
      <c r="AX267" s="9" t="e">
        <f>VLOOKUP($C267, FanGraphs_Standings[[Abbreviation]:[2024 Projected Full Season W%]], 18, FALSE)</f>
        <v>#N/A</v>
      </c>
      <c r="AY267" s="9" t="e">
        <f>VLOOKUP($C267, 'Home Field Adv'!$A$2:$K$31, 11, FALSE)</f>
        <v>#N/A</v>
      </c>
      <c r="BB267" s="5" t="str">
        <f t="shared" si="13"/>
        <v/>
      </c>
      <c r="BC267" s="5" t="str">
        <f t="shared" si="14"/>
        <v/>
      </c>
      <c r="BD267" s="5" t="str">
        <f t="shared" si="15"/>
        <v/>
      </c>
    </row>
    <row r="268" spans="6:56" x14ac:dyDescent="0.45">
      <c r="F268" s="9" t="e">
        <f>VLOOKUP($B268, FanGraphs_Standings[[Abbreviation]:[2024 Year to Date G]], 2, FALSE)</f>
        <v>#N/A</v>
      </c>
      <c r="G268" s="9" t="e">
        <f>IF(ISERR(VLOOKUP($D268, 'SP Per G'!$A$2:$D$1380, 3, FALSE)), L268, VLOOKUP($D268, 'SP Per G'!$A$2:$D$1380, 3, FALSE))</f>
        <v>#N/A</v>
      </c>
      <c r="H268" s="9" t="e">
        <f>VLOOKUP($D268, 'SP Per G'!$A$2:$D$1380, 4, FALSE)</f>
        <v>#N/A</v>
      </c>
      <c r="I268" s="9" t="e">
        <f>VLOOKUP($D268, Individual_Pitching___Dashboard[], 18, FALSE)</f>
        <v>#N/A</v>
      </c>
      <c r="J268" s="9" t="e">
        <f>VLOOKUP($D268, Individual_Pitching___Dashboard[], 20, FALSE)</f>
        <v>#N/A</v>
      </c>
      <c r="K268" s="9" t="e">
        <f>VLOOKUP($D268, Individual_Pitching___Advanced[], 21,FALSE)</f>
        <v>#N/A</v>
      </c>
      <c r="L268" s="9" t="e">
        <f>VLOOKUP($B268, 'Team Per G'!$A$2:$G$31, 7, FALSE)</f>
        <v>#N/A</v>
      </c>
      <c r="M268" s="9" t="e">
        <f>VLOOKUP($B268, 'FanGraphs - Team WAR Projected'!$B$2:$E$31, 3, FALSE)/162</f>
        <v>#N/A</v>
      </c>
      <c r="N268" s="9" t="e">
        <f>VLOOKUP($B268, Team_Pitching___Advanced[[Team]:[xFIP]], 19,FALSE)</f>
        <v>#N/A</v>
      </c>
      <c r="O268" s="9" t="e">
        <f>VLOOKUP($B268, Team_Pitching___Advanced[], 20, FALSE)</f>
        <v>#N/A</v>
      </c>
      <c r="P268" s="9" t="e">
        <f>VLOOKUP($B268, Team_Batting___Dashboard[[Team]:[wOBA]], 16, FALSE)</f>
        <v>#N/A</v>
      </c>
      <c r="Q268" s="9" t="e">
        <f>VLOOKUP($B268, Team_Batting___Advanced[[Team]:[OPS]], 9, FALSE)</f>
        <v>#N/A</v>
      </c>
      <c r="R268" s="9" t="e">
        <f>VLOOKUP($B268, Team_Batting___Advanced[], 19, FALSE)</f>
        <v>#N/A</v>
      </c>
      <c r="S268" s="9" t="e">
        <f>VLOOKUP($B268, 'Team Per G'!$A$2:$G$31, 3, FALSE)</f>
        <v>#N/A</v>
      </c>
      <c r="T268" s="9" t="e">
        <f>VLOOKUP($B268, 'Team Per G'!$A$2:$G$31, 5, FALSE)</f>
        <v>#N/A</v>
      </c>
      <c r="U268" s="9" t="e">
        <f>VLOOKUP($B268, 'Team Per G'!$A$2:$G$31, 4, FALSE)</f>
        <v>#N/A</v>
      </c>
      <c r="V268" s="9" t="e">
        <f>VLOOKUP($B268, Team_Batting___Dashboard[], 22, FALSE)/$F268</f>
        <v>#N/A</v>
      </c>
      <c r="W268" s="9" t="e">
        <f>VLOOKUP($B268, 'FanGraphs - Team WAR Projected'!$B$2:$E$31, 4, FALSE)/162</f>
        <v>#N/A</v>
      </c>
      <c r="X268" s="9" t="e">
        <f>VLOOKUP($B268, FanGraphs_Standings[[Abbreviation]:[2024 Year to Date RS/G]], 6, FALSE)/$F268</f>
        <v>#N/A</v>
      </c>
      <c r="Y268" s="9" t="e">
        <f>VLOOKUP($B268, FanGraphs_Standings[[Abbreviation]:[2024 Projected Full Season RDif]], 19, FALSE)/162</f>
        <v>#N/A</v>
      </c>
      <c r="Z268" s="9" t="e">
        <f>VLOOKUP($B268, FanGraphs_Standings[[Abbreviation]:[2024 Projected Full Season RDif]], 5, FALSE)</f>
        <v>#N/A</v>
      </c>
      <c r="AA268" s="9" t="e">
        <f>VLOOKUP($B268, FanGraphs_Standings[[Abbreviation]:[2024 Projected Full Season W%]], 18, FALSE)</f>
        <v>#N/A</v>
      </c>
      <c r="AB268" s="9" t="e">
        <f>VLOOKUP($B268, 'Home Field Adv'!$A$2:$I$31, 9, FALSE)</f>
        <v>#N/A</v>
      </c>
      <c r="AC268" s="9" t="e">
        <f>VLOOKUP($C268, FanGraphs_Standings[[Abbreviation]:[2024 Year to Date G]], 2, FALSE)</f>
        <v>#N/A</v>
      </c>
      <c r="AD268" s="9" t="e">
        <f>VLOOKUP($E268, 'SP Per G'!$A$2:$D$1380, 3, FALSE)</f>
        <v>#N/A</v>
      </c>
      <c r="AE268" s="9" t="e">
        <f>VLOOKUP($E268, 'SP Per G'!$A$2:$D$1380, 4, FALSE)</f>
        <v>#N/A</v>
      </c>
      <c r="AF268" s="9" t="e">
        <f>VLOOKUP($E268, Individual_Pitching___Dashboard[], 18, FALSE)</f>
        <v>#N/A</v>
      </c>
      <c r="AG268" s="9" t="e">
        <f>VLOOKUP($E268, Individual_Pitching___Dashboard[], 20, FALSE)</f>
        <v>#N/A</v>
      </c>
      <c r="AH268" s="9" t="e">
        <f>VLOOKUP($E268, Individual_Pitching___Advanced[], 21,FALSE)</f>
        <v>#N/A</v>
      </c>
      <c r="AI268" s="9" t="e">
        <f>VLOOKUP($C268, 'Team Per G'!$A$2:$G$31, 7, FALSE)</f>
        <v>#N/A</v>
      </c>
      <c r="AJ268" s="9" t="e">
        <f>VLOOKUP($C268, 'FanGraphs - Team WAR Projected'!$B$2:$E$31, 3, FALSE)/162</f>
        <v>#N/A</v>
      </c>
      <c r="AK268" s="9" t="e">
        <f>VLOOKUP($C268, Team_Pitching___Advanced[[Team]:[xFIP]], 19,FALSE)</f>
        <v>#N/A</v>
      </c>
      <c r="AL268" s="9" t="e">
        <f>VLOOKUP($C268, Team_Pitching___Advanced[], 20, FALSE)</f>
        <v>#N/A</v>
      </c>
      <c r="AM268" s="9" t="e">
        <f>VLOOKUP($C268, Team_Batting___Dashboard[[Team]:[wOBA]], 16, FALSE)</f>
        <v>#N/A</v>
      </c>
      <c r="AN268" s="9" t="e">
        <f>VLOOKUP($C268, Team_Batting___Advanced[[Team]:[OPS]], 9, FALSE)</f>
        <v>#N/A</v>
      </c>
      <c r="AO268" s="9" t="e">
        <f>VLOOKUP($C268, Team_Batting___Advanced[], 19, FALSE)</f>
        <v>#N/A</v>
      </c>
      <c r="AP268" s="9" t="e">
        <f>VLOOKUP($C268, 'Team Per G'!$A$2:$G$31, 3, FALSE)</f>
        <v>#N/A</v>
      </c>
      <c r="AQ268" s="9" t="e">
        <f>VLOOKUP($C268, 'Team Per G'!$A$2:$G$31, 5, FALSE)</f>
        <v>#N/A</v>
      </c>
      <c r="AR268" s="9" t="e">
        <f>VLOOKUP($C268, 'Team Per G'!$A$2:$G$31, 4, FALSE)</f>
        <v>#N/A</v>
      </c>
      <c r="AS268" s="9" t="e">
        <f>VLOOKUP($C268, Team_Batting___Dashboard[], 22, FALSE)/$AC268</f>
        <v>#N/A</v>
      </c>
      <c r="AT268" s="9" t="e">
        <f>VLOOKUP($C268, 'FanGraphs - Team WAR Projected'!$B$2:$E$31, 4, FALSE)/162</f>
        <v>#N/A</v>
      </c>
      <c r="AU268" s="9" t="e">
        <f>VLOOKUP($C268, FanGraphs_Standings[[Abbreviation]:[2024 Year to Date RS/G]], 6, FALSE)/$AC268</f>
        <v>#N/A</v>
      </c>
      <c r="AV268" s="9" t="e">
        <f>VLOOKUP($C268, FanGraphs_Standings[[Abbreviation]:[2024 Projected Full Season RDif]], 19, FALSE)/162</f>
        <v>#N/A</v>
      </c>
      <c r="AW268" s="9" t="e">
        <f>VLOOKUP($C268, FanGraphs_Standings[[Abbreviation]:[2024 Projected Full Season RDif]], 5, FALSE)</f>
        <v>#N/A</v>
      </c>
      <c r="AX268" s="9" t="e">
        <f>VLOOKUP($C268, FanGraphs_Standings[[Abbreviation]:[2024 Projected Full Season W%]], 18, FALSE)</f>
        <v>#N/A</v>
      </c>
      <c r="AY268" s="9" t="e">
        <f>VLOOKUP($C268, 'Home Field Adv'!$A$2:$K$31, 11, FALSE)</f>
        <v>#N/A</v>
      </c>
      <c r="BB268" s="5" t="str">
        <f t="shared" si="13"/>
        <v/>
      </c>
      <c r="BC268" s="5" t="str">
        <f t="shared" si="14"/>
        <v/>
      </c>
      <c r="BD268" s="5" t="str">
        <f t="shared" si="15"/>
        <v/>
      </c>
    </row>
    <row r="269" spans="6:56" x14ac:dyDescent="0.45">
      <c r="F269" s="9" t="e">
        <f>VLOOKUP($B269, FanGraphs_Standings[[Abbreviation]:[2024 Year to Date G]], 2, FALSE)</f>
        <v>#N/A</v>
      </c>
      <c r="G269" s="9" t="e">
        <f>IF(ISERR(VLOOKUP($D269, 'SP Per G'!$A$2:$D$1380, 3, FALSE)), L269, VLOOKUP($D269, 'SP Per G'!$A$2:$D$1380, 3, FALSE))</f>
        <v>#N/A</v>
      </c>
      <c r="H269" s="9" t="e">
        <f>VLOOKUP($D269, 'SP Per G'!$A$2:$D$1380, 4, FALSE)</f>
        <v>#N/A</v>
      </c>
      <c r="I269" s="9" t="e">
        <f>VLOOKUP($D269, Individual_Pitching___Dashboard[], 18, FALSE)</f>
        <v>#N/A</v>
      </c>
      <c r="J269" s="9" t="e">
        <f>VLOOKUP($D269, Individual_Pitching___Dashboard[], 20, FALSE)</f>
        <v>#N/A</v>
      </c>
      <c r="K269" s="9" t="e">
        <f>VLOOKUP($D269, Individual_Pitching___Advanced[], 21,FALSE)</f>
        <v>#N/A</v>
      </c>
      <c r="L269" s="9" t="e">
        <f>VLOOKUP($B269, 'Team Per G'!$A$2:$G$31, 7, FALSE)</f>
        <v>#N/A</v>
      </c>
      <c r="M269" s="9" t="e">
        <f>VLOOKUP($B269, 'FanGraphs - Team WAR Projected'!$B$2:$E$31, 3, FALSE)/162</f>
        <v>#N/A</v>
      </c>
      <c r="N269" s="9" t="e">
        <f>VLOOKUP($B269, Team_Pitching___Advanced[[Team]:[xFIP]], 19,FALSE)</f>
        <v>#N/A</v>
      </c>
      <c r="O269" s="9" t="e">
        <f>VLOOKUP($B269, Team_Pitching___Advanced[], 20, FALSE)</f>
        <v>#N/A</v>
      </c>
      <c r="P269" s="9" t="e">
        <f>VLOOKUP($B269, Team_Batting___Dashboard[[Team]:[wOBA]], 16, FALSE)</f>
        <v>#N/A</v>
      </c>
      <c r="Q269" s="9" t="e">
        <f>VLOOKUP($B269, Team_Batting___Advanced[[Team]:[OPS]], 9, FALSE)</f>
        <v>#N/A</v>
      </c>
      <c r="R269" s="9" t="e">
        <f>VLOOKUP($B269, Team_Batting___Advanced[], 19, FALSE)</f>
        <v>#N/A</v>
      </c>
      <c r="S269" s="9" t="e">
        <f>VLOOKUP($B269, 'Team Per G'!$A$2:$G$31, 3, FALSE)</f>
        <v>#N/A</v>
      </c>
      <c r="T269" s="9" t="e">
        <f>VLOOKUP($B269, 'Team Per G'!$A$2:$G$31, 5, FALSE)</f>
        <v>#N/A</v>
      </c>
      <c r="U269" s="9" t="e">
        <f>VLOOKUP($B269, 'Team Per G'!$A$2:$G$31, 4, FALSE)</f>
        <v>#N/A</v>
      </c>
      <c r="V269" s="9" t="e">
        <f>VLOOKUP($B269, Team_Batting___Dashboard[], 22, FALSE)/$F269</f>
        <v>#N/A</v>
      </c>
      <c r="W269" s="9" t="e">
        <f>VLOOKUP($B269, 'FanGraphs - Team WAR Projected'!$B$2:$E$31, 4, FALSE)/162</f>
        <v>#N/A</v>
      </c>
      <c r="X269" s="9" t="e">
        <f>VLOOKUP($B269, FanGraphs_Standings[[Abbreviation]:[2024 Year to Date RS/G]], 6, FALSE)/$F269</f>
        <v>#N/A</v>
      </c>
      <c r="Y269" s="9" t="e">
        <f>VLOOKUP($B269, FanGraphs_Standings[[Abbreviation]:[2024 Projected Full Season RDif]], 19, FALSE)/162</f>
        <v>#N/A</v>
      </c>
      <c r="Z269" s="9" t="e">
        <f>VLOOKUP($B269, FanGraphs_Standings[[Abbreviation]:[2024 Projected Full Season RDif]], 5, FALSE)</f>
        <v>#N/A</v>
      </c>
      <c r="AA269" s="9" t="e">
        <f>VLOOKUP($B269, FanGraphs_Standings[[Abbreviation]:[2024 Projected Full Season W%]], 18, FALSE)</f>
        <v>#N/A</v>
      </c>
      <c r="AB269" s="9" t="e">
        <f>VLOOKUP($B269, 'Home Field Adv'!$A$2:$I$31, 9, FALSE)</f>
        <v>#N/A</v>
      </c>
      <c r="AC269" s="9" t="e">
        <f>VLOOKUP($C269, FanGraphs_Standings[[Abbreviation]:[2024 Year to Date G]], 2, FALSE)</f>
        <v>#N/A</v>
      </c>
      <c r="AD269" s="9" t="e">
        <f>VLOOKUP($E269, 'SP Per G'!$A$2:$D$1380, 3, FALSE)</f>
        <v>#N/A</v>
      </c>
      <c r="AE269" s="9" t="e">
        <f>VLOOKUP($E269, 'SP Per G'!$A$2:$D$1380, 4, FALSE)</f>
        <v>#N/A</v>
      </c>
      <c r="AF269" s="9" t="e">
        <f>VLOOKUP($E269, Individual_Pitching___Dashboard[], 18, FALSE)</f>
        <v>#N/A</v>
      </c>
      <c r="AG269" s="9" t="e">
        <f>VLOOKUP($E269, Individual_Pitching___Dashboard[], 20, FALSE)</f>
        <v>#N/A</v>
      </c>
      <c r="AH269" s="9" t="e">
        <f>VLOOKUP($E269, Individual_Pitching___Advanced[], 21,FALSE)</f>
        <v>#N/A</v>
      </c>
      <c r="AI269" s="9" t="e">
        <f>VLOOKUP($C269, 'Team Per G'!$A$2:$G$31, 7, FALSE)</f>
        <v>#N/A</v>
      </c>
      <c r="AJ269" s="9" t="e">
        <f>VLOOKUP($C269, 'FanGraphs - Team WAR Projected'!$B$2:$E$31, 3, FALSE)/162</f>
        <v>#N/A</v>
      </c>
      <c r="AK269" s="9" t="e">
        <f>VLOOKUP($C269, Team_Pitching___Advanced[[Team]:[xFIP]], 19,FALSE)</f>
        <v>#N/A</v>
      </c>
      <c r="AL269" s="9" t="e">
        <f>VLOOKUP($C269, Team_Pitching___Advanced[], 20, FALSE)</f>
        <v>#N/A</v>
      </c>
      <c r="AM269" s="9" t="e">
        <f>VLOOKUP($C269, Team_Batting___Dashboard[[Team]:[wOBA]], 16, FALSE)</f>
        <v>#N/A</v>
      </c>
      <c r="AN269" s="9" t="e">
        <f>VLOOKUP($C269, Team_Batting___Advanced[[Team]:[OPS]], 9, FALSE)</f>
        <v>#N/A</v>
      </c>
      <c r="AO269" s="9" t="e">
        <f>VLOOKUP($C269, Team_Batting___Advanced[], 19, FALSE)</f>
        <v>#N/A</v>
      </c>
      <c r="AP269" s="9" t="e">
        <f>VLOOKUP($C269, 'Team Per G'!$A$2:$G$31, 3, FALSE)</f>
        <v>#N/A</v>
      </c>
      <c r="AQ269" s="9" t="e">
        <f>VLOOKUP($C269, 'Team Per G'!$A$2:$G$31, 5, FALSE)</f>
        <v>#N/A</v>
      </c>
      <c r="AR269" s="9" t="e">
        <f>VLOOKUP($C269, 'Team Per G'!$A$2:$G$31, 4, FALSE)</f>
        <v>#N/A</v>
      </c>
      <c r="AS269" s="9" t="e">
        <f>VLOOKUP($C269, Team_Batting___Dashboard[], 22, FALSE)/$AC269</f>
        <v>#N/A</v>
      </c>
      <c r="AT269" s="9" t="e">
        <f>VLOOKUP($C269, 'FanGraphs - Team WAR Projected'!$B$2:$E$31, 4, FALSE)/162</f>
        <v>#N/A</v>
      </c>
      <c r="AU269" s="9" t="e">
        <f>VLOOKUP($C269, FanGraphs_Standings[[Abbreviation]:[2024 Year to Date RS/G]], 6, FALSE)/$AC269</f>
        <v>#N/A</v>
      </c>
      <c r="AV269" s="9" t="e">
        <f>VLOOKUP($C269, FanGraphs_Standings[[Abbreviation]:[2024 Projected Full Season RDif]], 19, FALSE)/162</f>
        <v>#N/A</v>
      </c>
      <c r="AW269" s="9" t="e">
        <f>VLOOKUP($C269, FanGraphs_Standings[[Abbreviation]:[2024 Projected Full Season RDif]], 5, FALSE)</f>
        <v>#N/A</v>
      </c>
      <c r="AX269" s="9" t="e">
        <f>VLOOKUP($C269, FanGraphs_Standings[[Abbreviation]:[2024 Projected Full Season W%]], 18, FALSE)</f>
        <v>#N/A</v>
      </c>
      <c r="AY269" s="9" t="e">
        <f>VLOOKUP($C269, 'Home Field Adv'!$A$2:$K$31, 11, FALSE)</f>
        <v>#N/A</v>
      </c>
      <c r="BB269" s="5" t="str">
        <f t="shared" si="13"/>
        <v/>
      </c>
      <c r="BC269" s="5" t="str">
        <f t="shared" si="14"/>
        <v/>
      </c>
      <c r="BD269" s="5" t="str">
        <f t="shared" si="15"/>
        <v/>
      </c>
    </row>
    <row r="270" spans="6:56" x14ac:dyDescent="0.45">
      <c r="F270" s="9" t="e">
        <f>VLOOKUP($B270, FanGraphs_Standings[[Abbreviation]:[2024 Year to Date G]], 2, FALSE)</f>
        <v>#N/A</v>
      </c>
      <c r="G270" s="9" t="e">
        <f>IF(ISERR(VLOOKUP($D270, 'SP Per G'!$A$2:$D$1380, 3, FALSE)), L270, VLOOKUP($D270, 'SP Per G'!$A$2:$D$1380, 3, FALSE))</f>
        <v>#N/A</v>
      </c>
      <c r="H270" s="9" t="e">
        <f>VLOOKUP($D270, 'SP Per G'!$A$2:$D$1380, 4, FALSE)</f>
        <v>#N/A</v>
      </c>
      <c r="I270" s="9" t="e">
        <f>VLOOKUP($D270, Individual_Pitching___Dashboard[], 18, FALSE)</f>
        <v>#N/A</v>
      </c>
      <c r="J270" s="9" t="e">
        <f>VLOOKUP($D270, Individual_Pitching___Dashboard[], 20, FALSE)</f>
        <v>#N/A</v>
      </c>
      <c r="K270" s="9" t="e">
        <f>VLOOKUP($D270, Individual_Pitching___Advanced[], 21,FALSE)</f>
        <v>#N/A</v>
      </c>
      <c r="L270" s="9" t="e">
        <f>VLOOKUP($B270, 'Team Per G'!$A$2:$G$31, 7, FALSE)</f>
        <v>#N/A</v>
      </c>
      <c r="M270" s="9" t="e">
        <f>VLOOKUP($B270, 'FanGraphs - Team WAR Projected'!$B$2:$E$31, 3, FALSE)/162</f>
        <v>#N/A</v>
      </c>
      <c r="N270" s="9" t="e">
        <f>VLOOKUP($B270, Team_Pitching___Advanced[[Team]:[xFIP]], 19,FALSE)</f>
        <v>#N/A</v>
      </c>
      <c r="O270" s="9" t="e">
        <f>VLOOKUP($B270, Team_Pitching___Advanced[], 20, FALSE)</f>
        <v>#N/A</v>
      </c>
      <c r="P270" s="9" t="e">
        <f>VLOOKUP($B270, Team_Batting___Dashboard[[Team]:[wOBA]], 16, FALSE)</f>
        <v>#N/A</v>
      </c>
      <c r="Q270" s="9" t="e">
        <f>VLOOKUP($B270, Team_Batting___Advanced[[Team]:[OPS]], 9, FALSE)</f>
        <v>#N/A</v>
      </c>
      <c r="R270" s="9" t="e">
        <f>VLOOKUP($B270, Team_Batting___Advanced[], 19, FALSE)</f>
        <v>#N/A</v>
      </c>
      <c r="S270" s="9" t="e">
        <f>VLOOKUP($B270, 'Team Per G'!$A$2:$G$31, 3, FALSE)</f>
        <v>#N/A</v>
      </c>
      <c r="T270" s="9" t="e">
        <f>VLOOKUP($B270, 'Team Per G'!$A$2:$G$31, 5, FALSE)</f>
        <v>#N/A</v>
      </c>
      <c r="U270" s="9" t="e">
        <f>VLOOKUP($B270, 'Team Per G'!$A$2:$G$31, 4, FALSE)</f>
        <v>#N/A</v>
      </c>
      <c r="V270" s="9" t="e">
        <f>VLOOKUP($B270, Team_Batting___Dashboard[], 22, FALSE)/$F270</f>
        <v>#N/A</v>
      </c>
      <c r="W270" s="9" t="e">
        <f>VLOOKUP($B270, 'FanGraphs - Team WAR Projected'!$B$2:$E$31, 4, FALSE)/162</f>
        <v>#N/A</v>
      </c>
      <c r="X270" s="9" t="e">
        <f>VLOOKUP($B270, FanGraphs_Standings[[Abbreviation]:[2024 Year to Date RS/G]], 6, FALSE)/$F270</f>
        <v>#N/A</v>
      </c>
      <c r="Y270" s="9" t="e">
        <f>VLOOKUP($B270, FanGraphs_Standings[[Abbreviation]:[2024 Projected Full Season RDif]], 19, FALSE)/162</f>
        <v>#N/A</v>
      </c>
      <c r="Z270" s="9" t="e">
        <f>VLOOKUP($B270, FanGraphs_Standings[[Abbreviation]:[2024 Projected Full Season RDif]], 5, FALSE)</f>
        <v>#N/A</v>
      </c>
      <c r="AA270" s="9" t="e">
        <f>VLOOKUP($B270, FanGraphs_Standings[[Abbreviation]:[2024 Projected Full Season W%]], 18, FALSE)</f>
        <v>#N/A</v>
      </c>
      <c r="AB270" s="9" t="e">
        <f>VLOOKUP($B270, 'Home Field Adv'!$A$2:$I$31, 9, FALSE)</f>
        <v>#N/A</v>
      </c>
      <c r="AC270" s="9" t="e">
        <f>VLOOKUP($C270, FanGraphs_Standings[[Abbreviation]:[2024 Year to Date G]], 2, FALSE)</f>
        <v>#N/A</v>
      </c>
      <c r="AD270" s="9" t="e">
        <f>VLOOKUP($E270, 'SP Per G'!$A$2:$D$1380, 3, FALSE)</f>
        <v>#N/A</v>
      </c>
      <c r="AE270" s="9" t="e">
        <f>VLOOKUP($E270, 'SP Per G'!$A$2:$D$1380, 4, FALSE)</f>
        <v>#N/A</v>
      </c>
      <c r="AF270" s="9" t="e">
        <f>VLOOKUP($E270, Individual_Pitching___Dashboard[], 18, FALSE)</f>
        <v>#N/A</v>
      </c>
      <c r="AG270" s="9" t="e">
        <f>VLOOKUP($E270, Individual_Pitching___Dashboard[], 20, FALSE)</f>
        <v>#N/A</v>
      </c>
      <c r="AH270" s="9" t="e">
        <f>VLOOKUP($E270, Individual_Pitching___Advanced[], 21,FALSE)</f>
        <v>#N/A</v>
      </c>
      <c r="AI270" s="9" t="e">
        <f>VLOOKUP($C270, 'Team Per G'!$A$2:$G$31, 7, FALSE)</f>
        <v>#N/A</v>
      </c>
      <c r="AJ270" s="9" t="e">
        <f>VLOOKUP($C270, 'FanGraphs - Team WAR Projected'!$B$2:$E$31, 3, FALSE)/162</f>
        <v>#N/A</v>
      </c>
      <c r="AK270" s="9" t="e">
        <f>VLOOKUP($C270, Team_Pitching___Advanced[[Team]:[xFIP]], 19,FALSE)</f>
        <v>#N/A</v>
      </c>
      <c r="AL270" s="9" t="e">
        <f>VLOOKUP($C270, Team_Pitching___Advanced[], 20, FALSE)</f>
        <v>#N/A</v>
      </c>
      <c r="AM270" s="9" t="e">
        <f>VLOOKUP($C270, Team_Batting___Dashboard[[Team]:[wOBA]], 16, FALSE)</f>
        <v>#N/A</v>
      </c>
      <c r="AN270" s="9" t="e">
        <f>VLOOKUP($C270, Team_Batting___Advanced[[Team]:[OPS]], 9, FALSE)</f>
        <v>#N/A</v>
      </c>
      <c r="AO270" s="9" t="e">
        <f>VLOOKUP($C270, Team_Batting___Advanced[], 19, FALSE)</f>
        <v>#N/A</v>
      </c>
      <c r="AP270" s="9" t="e">
        <f>VLOOKUP($C270, 'Team Per G'!$A$2:$G$31, 3, FALSE)</f>
        <v>#N/A</v>
      </c>
      <c r="AQ270" s="9" t="e">
        <f>VLOOKUP($C270, 'Team Per G'!$A$2:$G$31, 5, FALSE)</f>
        <v>#N/A</v>
      </c>
      <c r="AR270" s="9" t="e">
        <f>VLOOKUP($C270, 'Team Per G'!$A$2:$G$31, 4, FALSE)</f>
        <v>#N/A</v>
      </c>
      <c r="AS270" s="9" t="e">
        <f>VLOOKUP($C270, Team_Batting___Dashboard[], 22, FALSE)/$AC270</f>
        <v>#N/A</v>
      </c>
      <c r="AT270" s="9" t="e">
        <f>VLOOKUP($C270, 'FanGraphs - Team WAR Projected'!$B$2:$E$31, 4, FALSE)/162</f>
        <v>#N/A</v>
      </c>
      <c r="AU270" s="9" t="e">
        <f>VLOOKUP($C270, FanGraphs_Standings[[Abbreviation]:[2024 Year to Date RS/G]], 6, FALSE)/$AC270</f>
        <v>#N/A</v>
      </c>
      <c r="AV270" s="9" t="e">
        <f>VLOOKUP($C270, FanGraphs_Standings[[Abbreviation]:[2024 Projected Full Season RDif]], 19, FALSE)/162</f>
        <v>#N/A</v>
      </c>
      <c r="AW270" s="9" t="e">
        <f>VLOOKUP($C270, FanGraphs_Standings[[Abbreviation]:[2024 Projected Full Season RDif]], 5, FALSE)</f>
        <v>#N/A</v>
      </c>
      <c r="AX270" s="9" t="e">
        <f>VLOOKUP($C270, FanGraphs_Standings[[Abbreviation]:[2024 Projected Full Season W%]], 18, FALSE)</f>
        <v>#N/A</v>
      </c>
      <c r="AY270" s="9" t="e">
        <f>VLOOKUP($C270, 'Home Field Adv'!$A$2:$K$31, 11, FALSE)</f>
        <v>#N/A</v>
      </c>
      <c r="BB270" s="5" t="str">
        <f t="shared" si="13"/>
        <v/>
      </c>
      <c r="BC270" s="5" t="str">
        <f t="shared" si="14"/>
        <v/>
      </c>
      <c r="BD270" s="5" t="str">
        <f t="shared" si="15"/>
        <v/>
      </c>
    </row>
    <row r="271" spans="6:56" x14ac:dyDescent="0.45">
      <c r="F271" s="9" t="e">
        <f>VLOOKUP($B271, FanGraphs_Standings[[Abbreviation]:[2024 Year to Date G]], 2, FALSE)</f>
        <v>#N/A</v>
      </c>
      <c r="G271" s="9" t="e">
        <f>IF(ISERR(VLOOKUP($D271, 'SP Per G'!$A$2:$D$1380, 3, FALSE)), L271, VLOOKUP($D271, 'SP Per G'!$A$2:$D$1380, 3, FALSE))</f>
        <v>#N/A</v>
      </c>
      <c r="H271" s="9" t="e">
        <f>VLOOKUP($D271, 'SP Per G'!$A$2:$D$1380, 4, FALSE)</f>
        <v>#N/A</v>
      </c>
      <c r="I271" s="9" t="e">
        <f>VLOOKUP($D271, Individual_Pitching___Dashboard[], 18, FALSE)</f>
        <v>#N/A</v>
      </c>
      <c r="J271" s="9" t="e">
        <f>VLOOKUP($D271, Individual_Pitching___Dashboard[], 20, FALSE)</f>
        <v>#N/A</v>
      </c>
      <c r="K271" s="9" t="e">
        <f>VLOOKUP($D271, Individual_Pitching___Advanced[], 21,FALSE)</f>
        <v>#N/A</v>
      </c>
      <c r="L271" s="9" t="e">
        <f>VLOOKUP($B271, 'Team Per G'!$A$2:$G$31, 7, FALSE)</f>
        <v>#N/A</v>
      </c>
      <c r="M271" s="9" t="e">
        <f>VLOOKUP($B271, 'FanGraphs - Team WAR Projected'!$B$2:$E$31, 3, FALSE)/162</f>
        <v>#N/A</v>
      </c>
      <c r="N271" s="9" t="e">
        <f>VLOOKUP($B271, Team_Pitching___Advanced[[Team]:[xFIP]], 19,FALSE)</f>
        <v>#N/A</v>
      </c>
      <c r="O271" s="9" t="e">
        <f>VLOOKUP($B271, Team_Pitching___Advanced[], 20, FALSE)</f>
        <v>#N/A</v>
      </c>
      <c r="P271" s="9" t="e">
        <f>VLOOKUP($B271, Team_Batting___Dashboard[[Team]:[wOBA]], 16, FALSE)</f>
        <v>#N/A</v>
      </c>
      <c r="Q271" s="9" t="e">
        <f>VLOOKUP($B271, Team_Batting___Advanced[[Team]:[OPS]], 9, FALSE)</f>
        <v>#N/A</v>
      </c>
      <c r="R271" s="9" t="e">
        <f>VLOOKUP($B271, Team_Batting___Advanced[], 19, FALSE)</f>
        <v>#N/A</v>
      </c>
      <c r="S271" s="9" t="e">
        <f>VLOOKUP($B271, 'Team Per G'!$A$2:$G$31, 3, FALSE)</f>
        <v>#N/A</v>
      </c>
      <c r="T271" s="9" t="e">
        <f>VLOOKUP($B271, 'Team Per G'!$A$2:$G$31, 5, FALSE)</f>
        <v>#N/A</v>
      </c>
      <c r="U271" s="9" t="e">
        <f>VLOOKUP($B271, 'Team Per G'!$A$2:$G$31, 4, FALSE)</f>
        <v>#N/A</v>
      </c>
      <c r="V271" s="9" t="e">
        <f>VLOOKUP($B271, Team_Batting___Dashboard[], 22, FALSE)/$F271</f>
        <v>#N/A</v>
      </c>
      <c r="W271" s="9" t="e">
        <f>VLOOKUP($B271, 'FanGraphs - Team WAR Projected'!$B$2:$E$31, 4, FALSE)/162</f>
        <v>#N/A</v>
      </c>
      <c r="X271" s="9" t="e">
        <f>VLOOKUP($B271, FanGraphs_Standings[[Abbreviation]:[2024 Year to Date RS/G]], 6, FALSE)/$F271</f>
        <v>#N/A</v>
      </c>
      <c r="Y271" s="9" t="e">
        <f>VLOOKUP($B271, FanGraphs_Standings[[Abbreviation]:[2024 Projected Full Season RDif]], 19, FALSE)/162</f>
        <v>#N/A</v>
      </c>
      <c r="Z271" s="9" t="e">
        <f>VLOOKUP($B271, FanGraphs_Standings[[Abbreviation]:[2024 Projected Full Season RDif]], 5, FALSE)</f>
        <v>#N/A</v>
      </c>
      <c r="AA271" s="9" t="e">
        <f>VLOOKUP($B271, FanGraphs_Standings[[Abbreviation]:[2024 Projected Full Season W%]], 18, FALSE)</f>
        <v>#N/A</v>
      </c>
      <c r="AB271" s="9" t="e">
        <f>VLOOKUP($B271, 'Home Field Adv'!$A$2:$I$31, 9, FALSE)</f>
        <v>#N/A</v>
      </c>
      <c r="AC271" s="9" t="e">
        <f>VLOOKUP($C271, FanGraphs_Standings[[Abbreviation]:[2024 Year to Date G]], 2, FALSE)</f>
        <v>#N/A</v>
      </c>
      <c r="AD271" s="9" t="e">
        <f>VLOOKUP($E271, 'SP Per G'!$A$2:$D$1380, 3, FALSE)</f>
        <v>#N/A</v>
      </c>
      <c r="AE271" s="9" t="e">
        <f>VLOOKUP($E271, 'SP Per G'!$A$2:$D$1380, 4, FALSE)</f>
        <v>#N/A</v>
      </c>
      <c r="AF271" s="9" t="e">
        <f>VLOOKUP($E271, Individual_Pitching___Dashboard[], 18, FALSE)</f>
        <v>#N/A</v>
      </c>
      <c r="AG271" s="9" t="e">
        <f>VLOOKUP($E271, Individual_Pitching___Dashboard[], 20, FALSE)</f>
        <v>#N/A</v>
      </c>
      <c r="AH271" s="9" t="e">
        <f>VLOOKUP($E271, Individual_Pitching___Advanced[], 21,FALSE)</f>
        <v>#N/A</v>
      </c>
      <c r="AI271" s="9" t="e">
        <f>VLOOKUP($C271, 'Team Per G'!$A$2:$G$31, 7, FALSE)</f>
        <v>#N/A</v>
      </c>
      <c r="AJ271" s="9" t="e">
        <f>VLOOKUP($C271, 'FanGraphs - Team WAR Projected'!$B$2:$E$31, 3, FALSE)/162</f>
        <v>#N/A</v>
      </c>
      <c r="AK271" s="9" t="e">
        <f>VLOOKUP($C271, Team_Pitching___Advanced[[Team]:[xFIP]], 19,FALSE)</f>
        <v>#N/A</v>
      </c>
      <c r="AL271" s="9" t="e">
        <f>VLOOKUP($C271, Team_Pitching___Advanced[], 20, FALSE)</f>
        <v>#N/A</v>
      </c>
      <c r="AM271" s="9" t="e">
        <f>VLOOKUP($C271, Team_Batting___Dashboard[[Team]:[wOBA]], 16, FALSE)</f>
        <v>#N/A</v>
      </c>
      <c r="AN271" s="9" t="e">
        <f>VLOOKUP($C271, Team_Batting___Advanced[[Team]:[OPS]], 9, FALSE)</f>
        <v>#N/A</v>
      </c>
      <c r="AO271" s="9" t="e">
        <f>VLOOKUP($C271, Team_Batting___Advanced[], 19, FALSE)</f>
        <v>#N/A</v>
      </c>
      <c r="AP271" s="9" t="e">
        <f>VLOOKUP($C271, 'Team Per G'!$A$2:$G$31, 3, FALSE)</f>
        <v>#N/A</v>
      </c>
      <c r="AQ271" s="9" t="e">
        <f>VLOOKUP($C271, 'Team Per G'!$A$2:$G$31, 5, FALSE)</f>
        <v>#N/A</v>
      </c>
      <c r="AR271" s="9" t="e">
        <f>VLOOKUP($C271, 'Team Per G'!$A$2:$G$31, 4, FALSE)</f>
        <v>#N/A</v>
      </c>
      <c r="AS271" s="9" t="e">
        <f>VLOOKUP($C271, Team_Batting___Dashboard[], 22, FALSE)/$AC271</f>
        <v>#N/A</v>
      </c>
      <c r="AT271" s="9" t="e">
        <f>VLOOKUP($C271, 'FanGraphs - Team WAR Projected'!$B$2:$E$31, 4, FALSE)/162</f>
        <v>#N/A</v>
      </c>
      <c r="AU271" s="9" t="e">
        <f>VLOOKUP($C271, FanGraphs_Standings[[Abbreviation]:[2024 Year to Date RS/G]], 6, FALSE)/$AC271</f>
        <v>#N/A</v>
      </c>
      <c r="AV271" s="9" t="e">
        <f>VLOOKUP($C271, FanGraphs_Standings[[Abbreviation]:[2024 Projected Full Season RDif]], 19, FALSE)/162</f>
        <v>#N/A</v>
      </c>
      <c r="AW271" s="9" t="e">
        <f>VLOOKUP($C271, FanGraphs_Standings[[Abbreviation]:[2024 Projected Full Season RDif]], 5, FALSE)</f>
        <v>#N/A</v>
      </c>
      <c r="AX271" s="9" t="e">
        <f>VLOOKUP($C271, FanGraphs_Standings[[Abbreviation]:[2024 Projected Full Season W%]], 18, FALSE)</f>
        <v>#N/A</v>
      </c>
      <c r="AY271" s="9" t="e">
        <f>VLOOKUP($C271, 'Home Field Adv'!$A$2:$K$31, 11, FALSE)</f>
        <v>#N/A</v>
      </c>
      <c r="BB271" s="5" t="str">
        <f t="shared" si="13"/>
        <v/>
      </c>
      <c r="BC271" s="5" t="str">
        <f t="shared" si="14"/>
        <v/>
      </c>
      <c r="BD271" s="5" t="str">
        <f t="shared" si="15"/>
        <v/>
      </c>
    </row>
    <row r="272" spans="6:56" x14ac:dyDescent="0.45">
      <c r="F272" s="9" t="e">
        <f>VLOOKUP($B272, FanGraphs_Standings[[Abbreviation]:[2024 Year to Date G]], 2, FALSE)</f>
        <v>#N/A</v>
      </c>
      <c r="G272" s="9" t="e">
        <f>IF(ISERR(VLOOKUP($D272, 'SP Per G'!$A$2:$D$1380, 3, FALSE)), L272, VLOOKUP($D272, 'SP Per G'!$A$2:$D$1380, 3, FALSE))</f>
        <v>#N/A</v>
      </c>
      <c r="H272" s="9" t="e">
        <f>VLOOKUP($D272, 'SP Per G'!$A$2:$D$1380, 4, FALSE)</f>
        <v>#N/A</v>
      </c>
      <c r="I272" s="9" t="e">
        <f>VLOOKUP($D272, Individual_Pitching___Dashboard[], 18, FALSE)</f>
        <v>#N/A</v>
      </c>
      <c r="J272" s="9" t="e">
        <f>VLOOKUP($D272, Individual_Pitching___Dashboard[], 20, FALSE)</f>
        <v>#N/A</v>
      </c>
      <c r="K272" s="9" t="e">
        <f>VLOOKUP($D272, Individual_Pitching___Advanced[], 21,FALSE)</f>
        <v>#N/A</v>
      </c>
      <c r="L272" s="9" t="e">
        <f>VLOOKUP($B272, 'Team Per G'!$A$2:$G$31, 7, FALSE)</f>
        <v>#N/A</v>
      </c>
      <c r="M272" s="9" t="e">
        <f>VLOOKUP($B272, 'FanGraphs - Team WAR Projected'!$B$2:$E$31, 3, FALSE)/162</f>
        <v>#N/A</v>
      </c>
      <c r="N272" s="9" t="e">
        <f>VLOOKUP($B272, Team_Pitching___Advanced[[Team]:[xFIP]], 19,FALSE)</f>
        <v>#N/A</v>
      </c>
      <c r="O272" s="9" t="e">
        <f>VLOOKUP($B272, Team_Pitching___Advanced[], 20, FALSE)</f>
        <v>#N/A</v>
      </c>
      <c r="P272" s="9" t="e">
        <f>VLOOKUP($B272, Team_Batting___Dashboard[[Team]:[wOBA]], 16, FALSE)</f>
        <v>#N/A</v>
      </c>
      <c r="Q272" s="9" t="e">
        <f>VLOOKUP($B272, Team_Batting___Advanced[[Team]:[OPS]], 9, FALSE)</f>
        <v>#N/A</v>
      </c>
      <c r="R272" s="9" t="e">
        <f>VLOOKUP($B272, Team_Batting___Advanced[], 19, FALSE)</f>
        <v>#N/A</v>
      </c>
      <c r="S272" s="9" t="e">
        <f>VLOOKUP($B272, 'Team Per G'!$A$2:$G$31, 3, FALSE)</f>
        <v>#N/A</v>
      </c>
      <c r="T272" s="9" t="e">
        <f>VLOOKUP($B272, 'Team Per G'!$A$2:$G$31, 5, FALSE)</f>
        <v>#N/A</v>
      </c>
      <c r="U272" s="9" t="e">
        <f>VLOOKUP($B272, 'Team Per G'!$A$2:$G$31, 4, FALSE)</f>
        <v>#N/A</v>
      </c>
      <c r="V272" s="9" t="e">
        <f>VLOOKUP($B272, Team_Batting___Dashboard[], 22, FALSE)/$F272</f>
        <v>#N/A</v>
      </c>
      <c r="W272" s="9" t="e">
        <f>VLOOKUP($B272, 'FanGraphs - Team WAR Projected'!$B$2:$E$31, 4, FALSE)/162</f>
        <v>#N/A</v>
      </c>
      <c r="X272" s="9" t="e">
        <f>VLOOKUP($B272, FanGraphs_Standings[[Abbreviation]:[2024 Year to Date RS/G]], 6, FALSE)/$F272</f>
        <v>#N/A</v>
      </c>
      <c r="Y272" s="9" t="e">
        <f>VLOOKUP($B272, FanGraphs_Standings[[Abbreviation]:[2024 Projected Full Season RDif]], 19, FALSE)/162</f>
        <v>#N/A</v>
      </c>
      <c r="Z272" s="9" t="e">
        <f>VLOOKUP($B272, FanGraphs_Standings[[Abbreviation]:[2024 Projected Full Season RDif]], 5, FALSE)</f>
        <v>#N/A</v>
      </c>
      <c r="AA272" s="9" t="e">
        <f>VLOOKUP($B272, FanGraphs_Standings[[Abbreviation]:[2024 Projected Full Season W%]], 18, FALSE)</f>
        <v>#N/A</v>
      </c>
      <c r="AB272" s="9" t="e">
        <f>VLOOKUP($B272, 'Home Field Adv'!$A$2:$I$31, 9, FALSE)</f>
        <v>#N/A</v>
      </c>
      <c r="AC272" s="9" t="e">
        <f>VLOOKUP($C272, FanGraphs_Standings[[Abbreviation]:[2024 Year to Date G]], 2, FALSE)</f>
        <v>#N/A</v>
      </c>
      <c r="AD272" s="9" t="e">
        <f>VLOOKUP($E272, 'SP Per G'!$A$2:$D$1380, 3, FALSE)</f>
        <v>#N/A</v>
      </c>
      <c r="AE272" s="9" t="e">
        <f>VLOOKUP($E272, 'SP Per G'!$A$2:$D$1380, 4, FALSE)</f>
        <v>#N/A</v>
      </c>
      <c r="AF272" s="9" t="e">
        <f>VLOOKUP($E272, Individual_Pitching___Dashboard[], 18, FALSE)</f>
        <v>#N/A</v>
      </c>
      <c r="AG272" s="9" t="e">
        <f>VLOOKUP($E272, Individual_Pitching___Dashboard[], 20, FALSE)</f>
        <v>#N/A</v>
      </c>
      <c r="AH272" s="9" t="e">
        <f>VLOOKUP($E272, Individual_Pitching___Advanced[], 21,FALSE)</f>
        <v>#N/A</v>
      </c>
      <c r="AI272" s="9" t="e">
        <f>VLOOKUP($C272, 'Team Per G'!$A$2:$G$31, 7, FALSE)</f>
        <v>#N/A</v>
      </c>
      <c r="AJ272" s="9" t="e">
        <f>VLOOKUP($C272, 'FanGraphs - Team WAR Projected'!$B$2:$E$31, 3, FALSE)/162</f>
        <v>#N/A</v>
      </c>
      <c r="AK272" s="9" t="e">
        <f>VLOOKUP($C272, Team_Pitching___Advanced[[Team]:[xFIP]], 19,FALSE)</f>
        <v>#N/A</v>
      </c>
      <c r="AL272" s="9" t="e">
        <f>VLOOKUP($C272, Team_Pitching___Advanced[], 20, FALSE)</f>
        <v>#N/A</v>
      </c>
      <c r="AM272" s="9" t="e">
        <f>VLOOKUP($C272, Team_Batting___Dashboard[[Team]:[wOBA]], 16, FALSE)</f>
        <v>#N/A</v>
      </c>
      <c r="AN272" s="9" t="e">
        <f>VLOOKUP($C272, Team_Batting___Advanced[[Team]:[OPS]], 9, FALSE)</f>
        <v>#N/A</v>
      </c>
      <c r="AO272" s="9" t="e">
        <f>VLOOKUP($C272, Team_Batting___Advanced[], 19, FALSE)</f>
        <v>#N/A</v>
      </c>
      <c r="AP272" s="9" t="e">
        <f>VLOOKUP($C272, 'Team Per G'!$A$2:$G$31, 3, FALSE)</f>
        <v>#N/A</v>
      </c>
      <c r="AQ272" s="9" t="e">
        <f>VLOOKUP($C272, 'Team Per G'!$A$2:$G$31, 5, FALSE)</f>
        <v>#N/A</v>
      </c>
      <c r="AR272" s="9" t="e">
        <f>VLOOKUP($C272, 'Team Per G'!$A$2:$G$31, 4, FALSE)</f>
        <v>#N/A</v>
      </c>
      <c r="AS272" s="9" t="e">
        <f>VLOOKUP($C272, Team_Batting___Dashboard[], 22, FALSE)/$AC272</f>
        <v>#N/A</v>
      </c>
      <c r="AT272" s="9" t="e">
        <f>VLOOKUP($C272, 'FanGraphs - Team WAR Projected'!$B$2:$E$31, 4, FALSE)/162</f>
        <v>#N/A</v>
      </c>
      <c r="AU272" s="9" t="e">
        <f>VLOOKUP($C272, FanGraphs_Standings[[Abbreviation]:[2024 Year to Date RS/G]], 6, FALSE)/$AC272</f>
        <v>#N/A</v>
      </c>
      <c r="AV272" s="9" t="e">
        <f>VLOOKUP($C272, FanGraphs_Standings[[Abbreviation]:[2024 Projected Full Season RDif]], 19, FALSE)/162</f>
        <v>#N/A</v>
      </c>
      <c r="AW272" s="9" t="e">
        <f>VLOOKUP($C272, FanGraphs_Standings[[Abbreviation]:[2024 Projected Full Season RDif]], 5, FALSE)</f>
        <v>#N/A</v>
      </c>
      <c r="AX272" s="9" t="e">
        <f>VLOOKUP($C272, FanGraphs_Standings[[Abbreviation]:[2024 Projected Full Season W%]], 18, FALSE)</f>
        <v>#N/A</v>
      </c>
      <c r="AY272" s="9" t="e">
        <f>VLOOKUP($C272, 'Home Field Adv'!$A$2:$K$31, 11, FALSE)</f>
        <v>#N/A</v>
      </c>
      <c r="BB272" s="5" t="str">
        <f t="shared" si="13"/>
        <v/>
      </c>
      <c r="BC272" s="5" t="str">
        <f t="shared" si="14"/>
        <v/>
      </c>
      <c r="BD272" s="5" t="str">
        <f t="shared" si="15"/>
        <v/>
      </c>
    </row>
    <row r="273" spans="6:56" x14ac:dyDescent="0.45">
      <c r="F273" s="9" t="e">
        <f>VLOOKUP($B273, FanGraphs_Standings[[Abbreviation]:[2024 Year to Date G]], 2, FALSE)</f>
        <v>#N/A</v>
      </c>
      <c r="G273" s="9" t="e">
        <f>IF(ISERR(VLOOKUP($D273, 'SP Per G'!$A$2:$D$1380, 3, FALSE)), L273, VLOOKUP($D273, 'SP Per G'!$A$2:$D$1380, 3, FALSE))</f>
        <v>#N/A</v>
      </c>
      <c r="H273" s="9" t="e">
        <f>VLOOKUP($D273, 'SP Per G'!$A$2:$D$1380, 4, FALSE)</f>
        <v>#N/A</v>
      </c>
      <c r="I273" s="9" t="e">
        <f>VLOOKUP($D273, Individual_Pitching___Dashboard[], 18, FALSE)</f>
        <v>#N/A</v>
      </c>
      <c r="J273" s="9" t="e">
        <f>VLOOKUP($D273, Individual_Pitching___Dashboard[], 20, FALSE)</f>
        <v>#N/A</v>
      </c>
      <c r="K273" s="9" t="e">
        <f>VLOOKUP($D273, Individual_Pitching___Advanced[], 21,FALSE)</f>
        <v>#N/A</v>
      </c>
      <c r="L273" s="9" t="e">
        <f>VLOOKUP($B273, 'Team Per G'!$A$2:$G$31, 7, FALSE)</f>
        <v>#N/A</v>
      </c>
      <c r="M273" s="9" t="e">
        <f>VLOOKUP($B273, 'FanGraphs - Team WAR Projected'!$B$2:$E$31, 3, FALSE)/162</f>
        <v>#N/A</v>
      </c>
      <c r="N273" s="9" t="e">
        <f>VLOOKUP($B273, Team_Pitching___Advanced[[Team]:[xFIP]], 19,FALSE)</f>
        <v>#N/A</v>
      </c>
      <c r="O273" s="9" t="e">
        <f>VLOOKUP($B273, Team_Pitching___Advanced[], 20, FALSE)</f>
        <v>#N/A</v>
      </c>
      <c r="P273" s="9" t="e">
        <f>VLOOKUP($B273, Team_Batting___Dashboard[[Team]:[wOBA]], 16, FALSE)</f>
        <v>#N/A</v>
      </c>
      <c r="Q273" s="9" t="e">
        <f>VLOOKUP($B273, Team_Batting___Advanced[[Team]:[OPS]], 9, FALSE)</f>
        <v>#N/A</v>
      </c>
      <c r="R273" s="9" t="e">
        <f>VLOOKUP($B273, Team_Batting___Advanced[], 19, FALSE)</f>
        <v>#N/A</v>
      </c>
      <c r="S273" s="9" t="e">
        <f>VLOOKUP($B273, 'Team Per G'!$A$2:$G$31, 3, FALSE)</f>
        <v>#N/A</v>
      </c>
      <c r="T273" s="9" t="e">
        <f>VLOOKUP($B273, 'Team Per G'!$A$2:$G$31, 5, FALSE)</f>
        <v>#N/A</v>
      </c>
      <c r="U273" s="9" t="e">
        <f>VLOOKUP($B273, 'Team Per G'!$A$2:$G$31, 4, FALSE)</f>
        <v>#N/A</v>
      </c>
      <c r="V273" s="9" t="e">
        <f>VLOOKUP($B273, Team_Batting___Dashboard[], 22, FALSE)/$F273</f>
        <v>#N/A</v>
      </c>
      <c r="W273" s="9" t="e">
        <f>VLOOKUP($B273, 'FanGraphs - Team WAR Projected'!$B$2:$E$31, 4, FALSE)/162</f>
        <v>#N/A</v>
      </c>
      <c r="X273" s="9" t="e">
        <f>VLOOKUP($B273, FanGraphs_Standings[[Abbreviation]:[2024 Year to Date RS/G]], 6, FALSE)/$F273</f>
        <v>#N/A</v>
      </c>
      <c r="Y273" s="9" t="e">
        <f>VLOOKUP($B273, FanGraphs_Standings[[Abbreviation]:[2024 Projected Full Season RDif]], 19, FALSE)/162</f>
        <v>#N/A</v>
      </c>
      <c r="Z273" s="9" t="e">
        <f>VLOOKUP($B273, FanGraphs_Standings[[Abbreviation]:[2024 Projected Full Season RDif]], 5, FALSE)</f>
        <v>#N/A</v>
      </c>
      <c r="AA273" s="9" t="e">
        <f>VLOOKUP($B273, FanGraphs_Standings[[Abbreviation]:[2024 Projected Full Season W%]], 18, FALSE)</f>
        <v>#N/A</v>
      </c>
      <c r="AB273" s="9" t="e">
        <f>VLOOKUP($B273, 'Home Field Adv'!$A$2:$I$31, 9, FALSE)</f>
        <v>#N/A</v>
      </c>
      <c r="AC273" s="9" t="e">
        <f>VLOOKUP($C273, FanGraphs_Standings[[Abbreviation]:[2024 Year to Date G]], 2, FALSE)</f>
        <v>#N/A</v>
      </c>
      <c r="AD273" s="9" t="e">
        <f>VLOOKUP($E273, 'SP Per G'!$A$2:$D$1380, 3, FALSE)</f>
        <v>#N/A</v>
      </c>
      <c r="AE273" s="9" t="e">
        <f>VLOOKUP($E273, 'SP Per G'!$A$2:$D$1380, 4, FALSE)</f>
        <v>#N/A</v>
      </c>
      <c r="AF273" s="9" t="e">
        <f>VLOOKUP($E273, Individual_Pitching___Dashboard[], 18, FALSE)</f>
        <v>#N/A</v>
      </c>
      <c r="AG273" s="9" t="e">
        <f>VLOOKUP($E273, Individual_Pitching___Dashboard[], 20, FALSE)</f>
        <v>#N/A</v>
      </c>
      <c r="AH273" s="9" t="e">
        <f>VLOOKUP($E273, Individual_Pitching___Advanced[], 21,FALSE)</f>
        <v>#N/A</v>
      </c>
      <c r="AI273" s="9" t="e">
        <f>VLOOKUP($C273, 'Team Per G'!$A$2:$G$31, 7, FALSE)</f>
        <v>#N/A</v>
      </c>
      <c r="AJ273" s="9" t="e">
        <f>VLOOKUP($C273, 'FanGraphs - Team WAR Projected'!$B$2:$E$31, 3, FALSE)/162</f>
        <v>#N/A</v>
      </c>
      <c r="AK273" s="9" t="e">
        <f>VLOOKUP($C273, Team_Pitching___Advanced[[Team]:[xFIP]], 19,FALSE)</f>
        <v>#N/A</v>
      </c>
      <c r="AL273" s="9" t="e">
        <f>VLOOKUP($C273, Team_Pitching___Advanced[], 20, FALSE)</f>
        <v>#N/A</v>
      </c>
      <c r="AM273" s="9" t="e">
        <f>VLOOKUP($C273, Team_Batting___Dashboard[[Team]:[wOBA]], 16, FALSE)</f>
        <v>#N/A</v>
      </c>
      <c r="AN273" s="9" t="e">
        <f>VLOOKUP($C273, Team_Batting___Advanced[[Team]:[OPS]], 9, FALSE)</f>
        <v>#N/A</v>
      </c>
      <c r="AO273" s="9" t="e">
        <f>VLOOKUP($C273, Team_Batting___Advanced[], 19, FALSE)</f>
        <v>#N/A</v>
      </c>
      <c r="AP273" s="9" t="e">
        <f>VLOOKUP($C273, 'Team Per G'!$A$2:$G$31, 3, FALSE)</f>
        <v>#N/A</v>
      </c>
      <c r="AQ273" s="9" t="e">
        <f>VLOOKUP($C273, 'Team Per G'!$A$2:$G$31, 5, FALSE)</f>
        <v>#N/A</v>
      </c>
      <c r="AR273" s="9" t="e">
        <f>VLOOKUP($C273, 'Team Per G'!$A$2:$G$31, 4, FALSE)</f>
        <v>#N/A</v>
      </c>
      <c r="AS273" s="9" t="e">
        <f>VLOOKUP($C273, Team_Batting___Dashboard[], 22, FALSE)/$AC273</f>
        <v>#N/A</v>
      </c>
      <c r="AT273" s="9" t="e">
        <f>VLOOKUP($C273, 'FanGraphs - Team WAR Projected'!$B$2:$E$31, 4, FALSE)/162</f>
        <v>#N/A</v>
      </c>
      <c r="AU273" s="9" t="e">
        <f>VLOOKUP($C273, FanGraphs_Standings[[Abbreviation]:[2024 Year to Date RS/G]], 6, FALSE)/$AC273</f>
        <v>#N/A</v>
      </c>
      <c r="AV273" s="9" t="e">
        <f>VLOOKUP($C273, FanGraphs_Standings[[Abbreviation]:[2024 Projected Full Season RDif]], 19, FALSE)/162</f>
        <v>#N/A</v>
      </c>
      <c r="AW273" s="9" t="e">
        <f>VLOOKUP($C273, FanGraphs_Standings[[Abbreviation]:[2024 Projected Full Season RDif]], 5, FALSE)</f>
        <v>#N/A</v>
      </c>
      <c r="AX273" s="9" t="e">
        <f>VLOOKUP($C273, FanGraphs_Standings[[Abbreviation]:[2024 Projected Full Season W%]], 18, FALSE)</f>
        <v>#N/A</v>
      </c>
      <c r="AY273" s="9" t="e">
        <f>VLOOKUP($C273, 'Home Field Adv'!$A$2:$K$31, 11, FALSE)</f>
        <v>#N/A</v>
      </c>
      <c r="BB273" s="5" t="str">
        <f t="shared" si="13"/>
        <v/>
      </c>
      <c r="BC273" s="5" t="str">
        <f t="shared" si="14"/>
        <v/>
      </c>
      <c r="BD273" s="5" t="str">
        <f t="shared" si="15"/>
        <v/>
      </c>
    </row>
    <row r="274" spans="6:56" x14ac:dyDescent="0.45">
      <c r="F274" s="9" t="e">
        <f>VLOOKUP($B274, FanGraphs_Standings[[Abbreviation]:[2024 Year to Date G]], 2, FALSE)</f>
        <v>#N/A</v>
      </c>
      <c r="G274" s="9" t="e">
        <f>IF(ISERR(VLOOKUP($D274, 'SP Per G'!$A$2:$D$1380, 3, FALSE)), L274, VLOOKUP($D274, 'SP Per G'!$A$2:$D$1380, 3, FALSE))</f>
        <v>#N/A</v>
      </c>
      <c r="H274" s="9" t="e">
        <f>VLOOKUP($D274, 'SP Per G'!$A$2:$D$1380, 4, FALSE)</f>
        <v>#N/A</v>
      </c>
      <c r="I274" s="9" t="e">
        <f>VLOOKUP($D274, Individual_Pitching___Dashboard[], 18, FALSE)</f>
        <v>#N/A</v>
      </c>
      <c r="J274" s="9" t="e">
        <f>VLOOKUP($D274, Individual_Pitching___Dashboard[], 20, FALSE)</f>
        <v>#N/A</v>
      </c>
      <c r="K274" s="9" t="e">
        <f>VLOOKUP($D274, Individual_Pitching___Advanced[], 21,FALSE)</f>
        <v>#N/A</v>
      </c>
      <c r="L274" s="9" t="e">
        <f>VLOOKUP($B274, 'Team Per G'!$A$2:$G$31, 7, FALSE)</f>
        <v>#N/A</v>
      </c>
      <c r="M274" s="9" t="e">
        <f>VLOOKUP($B274, 'FanGraphs - Team WAR Projected'!$B$2:$E$31, 3, FALSE)/162</f>
        <v>#N/A</v>
      </c>
      <c r="N274" s="9" t="e">
        <f>VLOOKUP($B274, Team_Pitching___Advanced[[Team]:[xFIP]], 19,FALSE)</f>
        <v>#N/A</v>
      </c>
      <c r="O274" s="9" t="e">
        <f>VLOOKUP($B274, Team_Pitching___Advanced[], 20, FALSE)</f>
        <v>#N/A</v>
      </c>
      <c r="P274" s="9" t="e">
        <f>VLOOKUP($B274, Team_Batting___Dashboard[[Team]:[wOBA]], 16, FALSE)</f>
        <v>#N/A</v>
      </c>
      <c r="Q274" s="9" t="e">
        <f>VLOOKUP($B274, Team_Batting___Advanced[[Team]:[OPS]], 9, FALSE)</f>
        <v>#N/A</v>
      </c>
      <c r="R274" s="9" t="e">
        <f>VLOOKUP($B274, Team_Batting___Advanced[], 19, FALSE)</f>
        <v>#N/A</v>
      </c>
      <c r="S274" s="9" t="e">
        <f>VLOOKUP($B274, 'Team Per G'!$A$2:$G$31, 3, FALSE)</f>
        <v>#N/A</v>
      </c>
      <c r="T274" s="9" t="e">
        <f>VLOOKUP($B274, 'Team Per G'!$A$2:$G$31, 5, FALSE)</f>
        <v>#N/A</v>
      </c>
      <c r="U274" s="9" t="e">
        <f>VLOOKUP($B274, 'Team Per G'!$A$2:$G$31, 4, FALSE)</f>
        <v>#N/A</v>
      </c>
      <c r="V274" s="9" t="e">
        <f>VLOOKUP($B274, Team_Batting___Dashboard[], 22, FALSE)/$F274</f>
        <v>#N/A</v>
      </c>
      <c r="W274" s="9" t="e">
        <f>VLOOKUP($B274, 'FanGraphs - Team WAR Projected'!$B$2:$E$31, 4, FALSE)/162</f>
        <v>#N/A</v>
      </c>
      <c r="X274" s="9" t="e">
        <f>VLOOKUP($B274, FanGraphs_Standings[[Abbreviation]:[2024 Year to Date RS/G]], 6, FALSE)/$F274</f>
        <v>#N/A</v>
      </c>
      <c r="Y274" s="9" t="e">
        <f>VLOOKUP($B274, FanGraphs_Standings[[Abbreviation]:[2024 Projected Full Season RDif]], 19, FALSE)/162</f>
        <v>#N/A</v>
      </c>
      <c r="Z274" s="9" t="e">
        <f>VLOOKUP($B274, FanGraphs_Standings[[Abbreviation]:[2024 Projected Full Season RDif]], 5, FALSE)</f>
        <v>#N/A</v>
      </c>
      <c r="AA274" s="9" t="e">
        <f>VLOOKUP($B274, FanGraphs_Standings[[Abbreviation]:[2024 Projected Full Season W%]], 18, FALSE)</f>
        <v>#N/A</v>
      </c>
      <c r="AB274" s="9" t="e">
        <f>VLOOKUP($B274, 'Home Field Adv'!$A$2:$I$31, 9, FALSE)</f>
        <v>#N/A</v>
      </c>
      <c r="AC274" s="9" t="e">
        <f>VLOOKUP($C274, FanGraphs_Standings[[Abbreviation]:[2024 Year to Date G]], 2, FALSE)</f>
        <v>#N/A</v>
      </c>
      <c r="AD274" s="9" t="e">
        <f>VLOOKUP($E274, 'SP Per G'!$A$2:$D$1380, 3, FALSE)</f>
        <v>#N/A</v>
      </c>
      <c r="AE274" s="9" t="e">
        <f>VLOOKUP($E274, 'SP Per G'!$A$2:$D$1380, 4, FALSE)</f>
        <v>#N/A</v>
      </c>
      <c r="AF274" s="9" t="e">
        <f>VLOOKUP($E274, Individual_Pitching___Dashboard[], 18, FALSE)</f>
        <v>#N/A</v>
      </c>
      <c r="AG274" s="9" t="e">
        <f>VLOOKUP($E274, Individual_Pitching___Dashboard[], 20, FALSE)</f>
        <v>#N/A</v>
      </c>
      <c r="AH274" s="9" t="e">
        <f>VLOOKUP($E274, Individual_Pitching___Advanced[], 21,FALSE)</f>
        <v>#N/A</v>
      </c>
      <c r="AI274" s="9" t="e">
        <f>VLOOKUP($C274, 'Team Per G'!$A$2:$G$31, 7, FALSE)</f>
        <v>#N/A</v>
      </c>
      <c r="AJ274" s="9" t="e">
        <f>VLOOKUP($C274, 'FanGraphs - Team WAR Projected'!$B$2:$E$31, 3, FALSE)/162</f>
        <v>#N/A</v>
      </c>
      <c r="AK274" s="9" t="e">
        <f>VLOOKUP($C274, Team_Pitching___Advanced[[Team]:[xFIP]], 19,FALSE)</f>
        <v>#N/A</v>
      </c>
      <c r="AL274" s="9" t="e">
        <f>VLOOKUP($C274, Team_Pitching___Advanced[], 20, FALSE)</f>
        <v>#N/A</v>
      </c>
      <c r="AM274" s="9" t="e">
        <f>VLOOKUP($C274, Team_Batting___Dashboard[[Team]:[wOBA]], 16, FALSE)</f>
        <v>#N/A</v>
      </c>
      <c r="AN274" s="9" t="e">
        <f>VLOOKUP($C274, Team_Batting___Advanced[[Team]:[OPS]], 9, FALSE)</f>
        <v>#N/A</v>
      </c>
      <c r="AO274" s="9" t="e">
        <f>VLOOKUP($C274, Team_Batting___Advanced[], 19, FALSE)</f>
        <v>#N/A</v>
      </c>
      <c r="AP274" s="9" t="e">
        <f>VLOOKUP($C274, 'Team Per G'!$A$2:$G$31, 3, FALSE)</f>
        <v>#N/A</v>
      </c>
      <c r="AQ274" s="9" t="e">
        <f>VLOOKUP($C274, 'Team Per G'!$A$2:$G$31, 5, FALSE)</f>
        <v>#N/A</v>
      </c>
      <c r="AR274" s="9" t="e">
        <f>VLOOKUP($C274, 'Team Per G'!$A$2:$G$31, 4, FALSE)</f>
        <v>#N/A</v>
      </c>
      <c r="AS274" s="9" t="e">
        <f>VLOOKUP($C274, Team_Batting___Dashboard[], 22, FALSE)/$AC274</f>
        <v>#N/A</v>
      </c>
      <c r="AT274" s="9" t="e">
        <f>VLOOKUP($C274, 'FanGraphs - Team WAR Projected'!$B$2:$E$31, 4, FALSE)/162</f>
        <v>#N/A</v>
      </c>
      <c r="AU274" s="9" t="e">
        <f>VLOOKUP($C274, FanGraphs_Standings[[Abbreviation]:[2024 Year to Date RS/G]], 6, FALSE)/$AC274</f>
        <v>#N/A</v>
      </c>
      <c r="AV274" s="9" t="e">
        <f>VLOOKUP($C274, FanGraphs_Standings[[Abbreviation]:[2024 Projected Full Season RDif]], 19, FALSE)/162</f>
        <v>#N/A</v>
      </c>
      <c r="AW274" s="9" t="e">
        <f>VLOOKUP($C274, FanGraphs_Standings[[Abbreviation]:[2024 Projected Full Season RDif]], 5, FALSE)</f>
        <v>#N/A</v>
      </c>
      <c r="AX274" s="9" t="e">
        <f>VLOOKUP($C274, FanGraphs_Standings[[Abbreviation]:[2024 Projected Full Season W%]], 18, FALSE)</f>
        <v>#N/A</v>
      </c>
      <c r="AY274" s="9" t="e">
        <f>VLOOKUP($C274, 'Home Field Adv'!$A$2:$K$31, 11, FALSE)</f>
        <v>#N/A</v>
      </c>
      <c r="BB274" s="5" t="str">
        <f t="shared" si="13"/>
        <v/>
      </c>
      <c r="BC274" s="5" t="str">
        <f t="shared" si="14"/>
        <v/>
      </c>
      <c r="BD274" s="5" t="str">
        <f t="shared" si="15"/>
        <v/>
      </c>
    </row>
    <row r="275" spans="6:56" x14ac:dyDescent="0.45">
      <c r="F275" s="9" t="e">
        <f>VLOOKUP($B275, FanGraphs_Standings[[Abbreviation]:[2024 Year to Date G]], 2, FALSE)</f>
        <v>#N/A</v>
      </c>
      <c r="G275" s="9" t="e">
        <f>IF(ISERR(VLOOKUP($D275, 'SP Per G'!$A$2:$D$1380, 3, FALSE)), L275, VLOOKUP($D275, 'SP Per G'!$A$2:$D$1380, 3, FALSE))</f>
        <v>#N/A</v>
      </c>
      <c r="H275" s="9" t="e">
        <f>VLOOKUP($D275, 'SP Per G'!$A$2:$D$1380, 4, FALSE)</f>
        <v>#N/A</v>
      </c>
      <c r="I275" s="9" t="e">
        <f>VLOOKUP($D275, Individual_Pitching___Dashboard[], 18, FALSE)</f>
        <v>#N/A</v>
      </c>
      <c r="J275" s="9" t="e">
        <f>VLOOKUP($D275, Individual_Pitching___Dashboard[], 20, FALSE)</f>
        <v>#N/A</v>
      </c>
      <c r="K275" s="9" t="e">
        <f>VLOOKUP($D275, Individual_Pitching___Advanced[], 21,FALSE)</f>
        <v>#N/A</v>
      </c>
      <c r="L275" s="9" t="e">
        <f>VLOOKUP($B275, 'Team Per G'!$A$2:$G$31, 7, FALSE)</f>
        <v>#N/A</v>
      </c>
      <c r="M275" s="9" t="e">
        <f>VLOOKUP($B275, 'FanGraphs - Team WAR Projected'!$B$2:$E$31, 3, FALSE)/162</f>
        <v>#N/A</v>
      </c>
      <c r="N275" s="9" t="e">
        <f>VLOOKUP($B275, Team_Pitching___Advanced[[Team]:[xFIP]], 19,FALSE)</f>
        <v>#N/A</v>
      </c>
      <c r="O275" s="9" t="e">
        <f>VLOOKUP($B275, Team_Pitching___Advanced[], 20, FALSE)</f>
        <v>#N/A</v>
      </c>
      <c r="P275" s="9" t="e">
        <f>VLOOKUP($B275, Team_Batting___Dashboard[[Team]:[wOBA]], 16, FALSE)</f>
        <v>#N/A</v>
      </c>
      <c r="Q275" s="9" t="e">
        <f>VLOOKUP($B275, Team_Batting___Advanced[[Team]:[OPS]], 9, FALSE)</f>
        <v>#N/A</v>
      </c>
      <c r="R275" s="9" t="e">
        <f>VLOOKUP($B275, Team_Batting___Advanced[], 19, FALSE)</f>
        <v>#N/A</v>
      </c>
      <c r="S275" s="9" t="e">
        <f>VLOOKUP($B275, 'Team Per G'!$A$2:$G$31, 3, FALSE)</f>
        <v>#N/A</v>
      </c>
      <c r="T275" s="9" t="e">
        <f>VLOOKUP($B275, 'Team Per G'!$A$2:$G$31, 5, FALSE)</f>
        <v>#N/A</v>
      </c>
      <c r="U275" s="9" t="e">
        <f>VLOOKUP($B275, 'Team Per G'!$A$2:$G$31, 4, FALSE)</f>
        <v>#N/A</v>
      </c>
      <c r="V275" s="9" t="e">
        <f>VLOOKUP($B275, Team_Batting___Dashboard[], 22, FALSE)/$F275</f>
        <v>#N/A</v>
      </c>
      <c r="W275" s="9" t="e">
        <f>VLOOKUP($B275, 'FanGraphs - Team WAR Projected'!$B$2:$E$31, 4, FALSE)/162</f>
        <v>#N/A</v>
      </c>
      <c r="X275" s="9" t="e">
        <f>VLOOKUP($B275, FanGraphs_Standings[[Abbreviation]:[2024 Year to Date RS/G]], 6, FALSE)/$F275</f>
        <v>#N/A</v>
      </c>
      <c r="Y275" s="9" t="e">
        <f>VLOOKUP($B275, FanGraphs_Standings[[Abbreviation]:[2024 Projected Full Season RDif]], 19, FALSE)/162</f>
        <v>#N/A</v>
      </c>
      <c r="Z275" s="9" t="e">
        <f>VLOOKUP($B275, FanGraphs_Standings[[Abbreviation]:[2024 Projected Full Season RDif]], 5, FALSE)</f>
        <v>#N/A</v>
      </c>
      <c r="AA275" s="9" t="e">
        <f>VLOOKUP($B275, FanGraphs_Standings[[Abbreviation]:[2024 Projected Full Season W%]], 18, FALSE)</f>
        <v>#N/A</v>
      </c>
      <c r="AB275" s="9" t="e">
        <f>VLOOKUP($B275, 'Home Field Adv'!$A$2:$I$31, 9, FALSE)</f>
        <v>#N/A</v>
      </c>
      <c r="AC275" s="9" t="e">
        <f>VLOOKUP($C275, FanGraphs_Standings[[Abbreviation]:[2024 Year to Date G]], 2, FALSE)</f>
        <v>#N/A</v>
      </c>
      <c r="AD275" s="9" t="e">
        <f>VLOOKUP($E275, 'SP Per G'!$A$2:$D$1380, 3, FALSE)</f>
        <v>#N/A</v>
      </c>
      <c r="AE275" s="9" t="e">
        <f>VLOOKUP($E275, 'SP Per G'!$A$2:$D$1380, 4, FALSE)</f>
        <v>#N/A</v>
      </c>
      <c r="AF275" s="9" t="e">
        <f>VLOOKUP($E275, Individual_Pitching___Dashboard[], 18, FALSE)</f>
        <v>#N/A</v>
      </c>
      <c r="AG275" s="9" t="e">
        <f>VLOOKUP($E275, Individual_Pitching___Dashboard[], 20, FALSE)</f>
        <v>#N/A</v>
      </c>
      <c r="AH275" s="9" t="e">
        <f>VLOOKUP($E275, Individual_Pitching___Advanced[], 21,FALSE)</f>
        <v>#N/A</v>
      </c>
      <c r="AI275" s="9" t="e">
        <f>VLOOKUP($C275, 'Team Per G'!$A$2:$G$31, 7, FALSE)</f>
        <v>#N/A</v>
      </c>
      <c r="AJ275" s="9" t="e">
        <f>VLOOKUP($C275, 'FanGraphs - Team WAR Projected'!$B$2:$E$31, 3, FALSE)/162</f>
        <v>#N/A</v>
      </c>
      <c r="AK275" s="9" t="e">
        <f>VLOOKUP($C275, Team_Pitching___Advanced[[Team]:[xFIP]], 19,FALSE)</f>
        <v>#N/A</v>
      </c>
      <c r="AL275" s="9" t="e">
        <f>VLOOKUP($C275, Team_Pitching___Advanced[], 20, FALSE)</f>
        <v>#N/A</v>
      </c>
      <c r="AM275" s="9" t="e">
        <f>VLOOKUP($C275, Team_Batting___Dashboard[[Team]:[wOBA]], 16, FALSE)</f>
        <v>#N/A</v>
      </c>
      <c r="AN275" s="9" t="e">
        <f>VLOOKUP($C275, Team_Batting___Advanced[[Team]:[OPS]], 9, FALSE)</f>
        <v>#N/A</v>
      </c>
      <c r="AO275" s="9" t="e">
        <f>VLOOKUP($C275, Team_Batting___Advanced[], 19, FALSE)</f>
        <v>#N/A</v>
      </c>
      <c r="AP275" s="9" t="e">
        <f>VLOOKUP($C275, 'Team Per G'!$A$2:$G$31, 3, FALSE)</f>
        <v>#N/A</v>
      </c>
      <c r="AQ275" s="9" t="e">
        <f>VLOOKUP($C275, 'Team Per G'!$A$2:$G$31, 5, FALSE)</f>
        <v>#N/A</v>
      </c>
      <c r="AR275" s="9" t="e">
        <f>VLOOKUP($C275, 'Team Per G'!$A$2:$G$31, 4, FALSE)</f>
        <v>#N/A</v>
      </c>
      <c r="AS275" s="9" t="e">
        <f>VLOOKUP($C275, Team_Batting___Dashboard[], 22, FALSE)/$AC275</f>
        <v>#N/A</v>
      </c>
      <c r="AT275" s="9" t="e">
        <f>VLOOKUP($C275, 'FanGraphs - Team WAR Projected'!$B$2:$E$31, 4, FALSE)/162</f>
        <v>#N/A</v>
      </c>
      <c r="AU275" s="9" t="e">
        <f>VLOOKUP($C275, FanGraphs_Standings[[Abbreviation]:[2024 Year to Date RS/G]], 6, FALSE)/$AC275</f>
        <v>#N/A</v>
      </c>
      <c r="AV275" s="9" t="e">
        <f>VLOOKUP($C275, FanGraphs_Standings[[Abbreviation]:[2024 Projected Full Season RDif]], 19, FALSE)/162</f>
        <v>#N/A</v>
      </c>
      <c r="AW275" s="9" t="e">
        <f>VLOOKUP($C275, FanGraphs_Standings[[Abbreviation]:[2024 Projected Full Season RDif]], 5, FALSE)</f>
        <v>#N/A</v>
      </c>
      <c r="AX275" s="9" t="e">
        <f>VLOOKUP($C275, FanGraphs_Standings[[Abbreviation]:[2024 Projected Full Season W%]], 18, FALSE)</f>
        <v>#N/A</v>
      </c>
      <c r="AY275" s="9" t="e">
        <f>VLOOKUP($C275, 'Home Field Adv'!$A$2:$K$31, 11, FALSE)</f>
        <v>#N/A</v>
      </c>
      <c r="BB275" s="5" t="str">
        <f t="shared" si="13"/>
        <v/>
      </c>
      <c r="BC275" s="5" t="str">
        <f t="shared" si="14"/>
        <v/>
      </c>
      <c r="BD275" s="5" t="str">
        <f t="shared" si="15"/>
        <v/>
      </c>
    </row>
    <row r="276" spans="6:56" x14ac:dyDescent="0.45">
      <c r="F276" s="9" t="e">
        <f>VLOOKUP($B276, FanGraphs_Standings[[Abbreviation]:[2024 Year to Date G]], 2, FALSE)</f>
        <v>#N/A</v>
      </c>
      <c r="G276" s="9" t="e">
        <f>IF(ISERR(VLOOKUP($D276, 'SP Per G'!$A$2:$D$1380, 3, FALSE)), L276, VLOOKUP($D276, 'SP Per G'!$A$2:$D$1380, 3, FALSE))</f>
        <v>#N/A</v>
      </c>
      <c r="H276" s="9" t="e">
        <f>VLOOKUP($D276, 'SP Per G'!$A$2:$D$1380, 4, FALSE)</f>
        <v>#N/A</v>
      </c>
      <c r="I276" s="9" t="e">
        <f>VLOOKUP($D276, Individual_Pitching___Dashboard[], 18, FALSE)</f>
        <v>#N/A</v>
      </c>
      <c r="J276" s="9" t="e">
        <f>VLOOKUP($D276, Individual_Pitching___Dashboard[], 20, FALSE)</f>
        <v>#N/A</v>
      </c>
      <c r="K276" s="9" t="e">
        <f>VLOOKUP($D276, Individual_Pitching___Advanced[], 21,FALSE)</f>
        <v>#N/A</v>
      </c>
      <c r="L276" s="9" t="e">
        <f>VLOOKUP($B276, 'Team Per G'!$A$2:$G$31, 7, FALSE)</f>
        <v>#N/A</v>
      </c>
      <c r="M276" s="9" t="e">
        <f>VLOOKUP($B276, 'FanGraphs - Team WAR Projected'!$B$2:$E$31, 3, FALSE)/162</f>
        <v>#N/A</v>
      </c>
      <c r="N276" s="9" t="e">
        <f>VLOOKUP($B276, Team_Pitching___Advanced[[Team]:[xFIP]], 19,FALSE)</f>
        <v>#N/A</v>
      </c>
      <c r="O276" s="9" t="e">
        <f>VLOOKUP($B276, Team_Pitching___Advanced[], 20, FALSE)</f>
        <v>#N/A</v>
      </c>
      <c r="P276" s="9" t="e">
        <f>VLOOKUP($B276, Team_Batting___Dashboard[[Team]:[wOBA]], 16, FALSE)</f>
        <v>#N/A</v>
      </c>
      <c r="Q276" s="9" t="e">
        <f>VLOOKUP($B276, Team_Batting___Advanced[[Team]:[OPS]], 9, FALSE)</f>
        <v>#N/A</v>
      </c>
      <c r="R276" s="9" t="e">
        <f>VLOOKUP($B276, Team_Batting___Advanced[], 19, FALSE)</f>
        <v>#N/A</v>
      </c>
      <c r="S276" s="9" t="e">
        <f>VLOOKUP($B276, 'Team Per G'!$A$2:$G$31, 3, FALSE)</f>
        <v>#N/A</v>
      </c>
      <c r="T276" s="9" t="e">
        <f>VLOOKUP($B276, 'Team Per G'!$A$2:$G$31, 5, FALSE)</f>
        <v>#N/A</v>
      </c>
      <c r="U276" s="9" t="e">
        <f>VLOOKUP($B276, 'Team Per G'!$A$2:$G$31, 4, FALSE)</f>
        <v>#N/A</v>
      </c>
      <c r="V276" s="9" t="e">
        <f>VLOOKUP($B276, Team_Batting___Dashboard[], 22, FALSE)/$F276</f>
        <v>#N/A</v>
      </c>
      <c r="W276" s="9" t="e">
        <f>VLOOKUP($B276, 'FanGraphs - Team WAR Projected'!$B$2:$E$31, 4, FALSE)/162</f>
        <v>#N/A</v>
      </c>
      <c r="X276" s="9" t="e">
        <f>VLOOKUP($B276, FanGraphs_Standings[[Abbreviation]:[2024 Year to Date RS/G]], 6, FALSE)/$F276</f>
        <v>#N/A</v>
      </c>
      <c r="Y276" s="9" t="e">
        <f>VLOOKUP($B276, FanGraphs_Standings[[Abbreviation]:[2024 Projected Full Season RDif]], 19, FALSE)/162</f>
        <v>#N/A</v>
      </c>
      <c r="Z276" s="9" t="e">
        <f>VLOOKUP($B276, FanGraphs_Standings[[Abbreviation]:[2024 Projected Full Season RDif]], 5, FALSE)</f>
        <v>#N/A</v>
      </c>
      <c r="AA276" s="9" t="e">
        <f>VLOOKUP($B276, FanGraphs_Standings[[Abbreviation]:[2024 Projected Full Season W%]], 18, FALSE)</f>
        <v>#N/A</v>
      </c>
      <c r="AB276" s="9" t="e">
        <f>VLOOKUP($B276, 'Home Field Adv'!$A$2:$I$31, 9, FALSE)</f>
        <v>#N/A</v>
      </c>
      <c r="AC276" s="9" t="e">
        <f>VLOOKUP($C276, FanGraphs_Standings[[Abbreviation]:[2024 Year to Date G]], 2, FALSE)</f>
        <v>#N/A</v>
      </c>
      <c r="AD276" s="9" t="e">
        <f>VLOOKUP($E276, 'SP Per G'!$A$2:$D$1380, 3, FALSE)</f>
        <v>#N/A</v>
      </c>
      <c r="AE276" s="9" t="e">
        <f>VLOOKUP($E276, 'SP Per G'!$A$2:$D$1380, 4, FALSE)</f>
        <v>#N/A</v>
      </c>
      <c r="AF276" s="9" t="e">
        <f>VLOOKUP($E276, Individual_Pitching___Dashboard[], 18, FALSE)</f>
        <v>#N/A</v>
      </c>
      <c r="AG276" s="9" t="e">
        <f>VLOOKUP($E276, Individual_Pitching___Dashboard[], 20, FALSE)</f>
        <v>#N/A</v>
      </c>
      <c r="AH276" s="9" t="e">
        <f>VLOOKUP($E276, Individual_Pitching___Advanced[], 21,FALSE)</f>
        <v>#N/A</v>
      </c>
      <c r="AI276" s="9" t="e">
        <f>VLOOKUP($C276, 'Team Per G'!$A$2:$G$31, 7, FALSE)</f>
        <v>#N/A</v>
      </c>
      <c r="AJ276" s="9" t="e">
        <f>VLOOKUP($C276, 'FanGraphs - Team WAR Projected'!$B$2:$E$31, 3, FALSE)/162</f>
        <v>#N/A</v>
      </c>
      <c r="AK276" s="9" t="e">
        <f>VLOOKUP($C276, Team_Pitching___Advanced[[Team]:[xFIP]], 19,FALSE)</f>
        <v>#N/A</v>
      </c>
      <c r="AL276" s="9" t="e">
        <f>VLOOKUP($C276, Team_Pitching___Advanced[], 20, FALSE)</f>
        <v>#N/A</v>
      </c>
      <c r="AM276" s="9" t="e">
        <f>VLOOKUP($C276, Team_Batting___Dashboard[[Team]:[wOBA]], 16, FALSE)</f>
        <v>#N/A</v>
      </c>
      <c r="AN276" s="9" t="e">
        <f>VLOOKUP($C276, Team_Batting___Advanced[[Team]:[OPS]], 9, FALSE)</f>
        <v>#N/A</v>
      </c>
      <c r="AO276" s="9" t="e">
        <f>VLOOKUP($C276, Team_Batting___Advanced[], 19, FALSE)</f>
        <v>#N/A</v>
      </c>
      <c r="AP276" s="9" t="e">
        <f>VLOOKUP($C276, 'Team Per G'!$A$2:$G$31, 3, FALSE)</f>
        <v>#N/A</v>
      </c>
      <c r="AQ276" s="9" t="e">
        <f>VLOOKUP($C276, 'Team Per G'!$A$2:$G$31, 5, FALSE)</f>
        <v>#N/A</v>
      </c>
      <c r="AR276" s="9" t="e">
        <f>VLOOKUP($C276, 'Team Per G'!$A$2:$G$31, 4, FALSE)</f>
        <v>#N/A</v>
      </c>
      <c r="AS276" s="9" t="e">
        <f>VLOOKUP($C276, Team_Batting___Dashboard[], 22, FALSE)/$AC276</f>
        <v>#N/A</v>
      </c>
      <c r="AT276" s="9" t="e">
        <f>VLOOKUP($C276, 'FanGraphs - Team WAR Projected'!$B$2:$E$31, 4, FALSE)/162</f>
        <v>#N/A</v>
      </c>
      <c r="AU276" s="9" t="e">
        <f>VLOOKUP($C276, FanGraphs_Standings[[Abbreviation]:[2024 Year to Date RS/G]], 6, FALSE)/$AC276</f>
        <v>#N/A</v>
      </c>
      <c r="AV276" s="9" t="e">
        <f>VLOOKUP($C276, FanGraphs_Standings[[Abbreviation]:[2024 Projected Full Season RDif]], 19, FALSE)/162</f>
        <v>#N/A</v>
      </c>
      <c r="AW276" s="9" t="e">
        <f>VLOOKUP($C276, FanGraphs_Standings[[Abbreviation]:[2024 Projected Full Season RDif]], 5, FALSE)</f>
        <v>#N/A</v>
      </c>
      <c r="AX276" s="9" t="e">
        <f>VLOOKUP($C276, FanGraphs_Standings[[Abbreviation]:[2024 Projected Full Season W%]], 18, FALSE)</f>
        <v>#N/A</v>
      </c>
      <c r="AY276" s="9" t="e">
        <f>VLOOKUP($C276, 'Home Field Adv'!$A$2:$K$31, 11, FALSE)</f>
        <v>#N/A</v>
      </c>
      <c r="BB276" s="5" t="str">
        <f t="shared" si="13"/>
        <v/>
      </c>
      <c r="BC276" s="5" t="str">
        <f t="shared" si="14"/>
        <v/>
      </c>
      <c r="BD276" s="5" t="str">
        <f t="shared" si="15"/>
        <v/>
      </c>
    </row>
    <row r="277" spans="6:56" x14ac:dyDescent="0.45">
      <c r="F277" s="9" t="e">
        <f>VLOOKUP($B277, FanGraphs_Standings[[Abbreviation]:[2024 Year to Date G]], 2, FALSE)</f>
        <v>#N/A</v>
      </c>
      <c r="G277" s="9" t="e">
        <f>IF(ISERR(VLOOKUP($D277, 'SP Per G'!$A$2:$D$1380, 3, FALSE)), L277, VLOOKUP($D277, 'SP Per G'!$A$2:$D$1380, 3, FALSE))</f>
        <v>#N/A</v>
      </c>
      <c r="H277" s="9" t="e">
        <f>VLOOKUP($D277, 'SP Per G'!$A$2:$D$1380, 4, FALSE)</f>
        <v>#N/A</v>
      </c>
      <c r="I277" s="9" t="e">
        <f>VLOOKUP($D277, Individual_Pitching___Dashboard[], 18, FALSE)</f>
        <v>#N/A</v>
      </c>
      <c r="J277" s="9" t="e">
        <f>VLOOKUP($D277, Individual_Pitching___Dashboard[], 20, FALSE)</f>
        <v>#N/A</v>
      </c>
      <c r="K277" s="9" t="e">
        <f>VLOOKUP($D277, Individual_Pitching___Advanced[], 21,FALSE)</f>
        <v>#N/A</v>
      </c>
      <c r="L277" s="9" t="e">
        <f>VLOOKUP($B277, 'Team Per G'!$A$2:$G$31, 7, FALSE)</f>
        <v>#N/A</v>
      </c>
      <c r="M277" s="9" t="e">
        <f>VLOOKUP($B277, 'FanGraphs - Team WAR Projected'!$B$2:$E$31, 3, FALSE)/162</f>
        <v>#N/A</v>
      </c>
      <c r="N277" s="9" t="e">
        <f>VLOOKUP($B277, Team_Pitching___Advanced[[Team]:[xFIP]], 19,FALSE)</f>
        <v>#N/A</v>
      </c>
      <c r="O277" s="9" t="e">
        <f>VLOOKUP($B277, Team_Pitching___Advanced[], 20, FALSE)</f>
        <v>#N/A</v>
      </c>
      <c r="P277" s="9" t="e">
        <f>VLOOKUP($B277, Team_Batting___Dashboard[[Team]:[wOBA]], 16, FALSE)</f>
        <v>#N/A</v>
      </c>
      <c r="Q277" s="9" t="e">
        <f>VLOOKUP($B277, Team_Batting___Advanced[[Team]:[OPS]], 9, FALSE)</f>
        <v>#N/A</v>
      </c>
      <c r="R277" s="9" t="e">
        <f>VLOOKUP($B277, Team_Batting___Advanced[], 19, FALSE)</f>
        <v>#N/A</v>
      </c>
      <c r="S277" s="9" t="e">
        <f>VLOOKUP($B277, 'Team Per G'!$A$2:$G$31, 3, FALSE)</f>
        <v>#N/A</v>
      </c>
      <c r="T277" s="9" t="e">
        <f>VLOOKUP($B277, 'Team Per G'!$A$2:$G$31, 5, FALSE)</f>
        <v>#N/A</v>
      </c>
      <c r="U277" s="9" t="e">
        <f>VLOOKUP($B277, 'Team Per G'!$A$2:$G$31, 4, FALSE)</f>
        <v>#N/A</v>
      </c>
      <c r="V277" s="9" t="e">
        <f>VLOOKUP($B277, Team_Batting___Dashboard[], 22, FALSE)/$F277</f>
        <v>#N/A</v>
      </c>
      <c r="W277" s="9" t="e">
        <f>VLOOKUP($B277, 'FanGraphs - Team WAR Projected'!$B$2:$E$31, 4, FALSE)/162</f>
        <v>#N/A</v>
      </c>
      <c r="X277" s="9" t="e">
        <f>VLOOKUP($B277, FanGraphs_Standings[[Abbreviation]:[2024 Year to Date RS/G]], 6, FALSE)/$F277</f>
        <v>#N/A</v>
      </c>
      <c r="Y277" s="9" t="e">
        <f>VLOOKUP($B277, FanGraphs_Standings[[Abbreviation]:[2024 Projected Full Season RDif]], 19, FALSE)/162</f>
        <v>#N/A</v>
      </c>
      <c r="Z277" s="9" t="e">
        <f>VLOOKUP($B277, FanGraphs_Standings[[Abbreviation]:[2024 Projected Full Season RDif]], 5, FALSE)</f>
        <v>#N/A</v>
      </c>
      <c r="AA277" s="9" t="e">
        <f>VLOOKUP($B277, FanGraphs_Standings[[Abbreviation]:[2024 Projected Full Season W%]], 18, FALSE)</f>
        <v>#N/A</v>
      </c>
      <c r="AB277" s="9" t="e">
        <f>VLOOKUP($B277, 'Home Field Adv'!$A$2:$I$31, 9, FALSE)</f>
        <v>#N/A</v>
      </c>
      <c r="AC277" s="9" t="e">
        <f>VLOOKUP($C277, FanGraphs_Standings[[Abbreviation]:[2024 Year to Date G]], 2, FALSE)</f>
        <v>#N/A</v>
      </c>
      <c r="AD277" s="9" t="e">
        <f>VLOOKUP($E277, 'SP Per G'!$A$2:$D$1380, 3, FALSE)</f>
        <v>#N/A</v>
      </c>
      <c r="AE277" s="9" t="e">
        <f>VLOOKUP($E277, 'SP Per G'!$A$2:$D$1380, 4, FALSE)</f>
        <v>#N/A</v>
      </c>
      <c r="AF277" s="9" t="e">
        <f>VLOOKUP($E277, Individual_Pitching___Dashboard[], 18, FALSE)</f>
        <v>#N/A</v>
      </c>
      <c r="AG277" s="9" t="e">
        <f>VLOOKUP($E277, Individual_Pitching___Dashboard[], 20, FALSE)</f>
        <v>#N/A</v>
      </c>
      <c r="AH277" s="9" t="e">
        <f>VLOOKUP($E277, Individual_Pitching___Advanced[], 21,FALSE)</f>
        <v>#N/A</v>
      </c>
      <c r="AI277" s="9" t="e">
        <f>VLOOKUP($C277, 'Team Per G'!$A$2:$G$31, 7, FALSE)</f>
        <v>#N/A</v>
      </c>
      <c r="AJ277" s="9" t="e">
        <f>VLOOKUP($C277, 'FanGraphs - Team WAR Projected'!$B$2:$E$31, 3, FALSE)/162</f>
        <v>#N/A</v>
      </c>
      <c r="AK277" s="9" t="e">
        <f>VLOOKUP($C277, Team_Pitching___Advanced[[Team]:[xFIP]], 19,FALSE)</f>
        <v>#N/A</v>
      </c>
      <c r="AL277" s="9" t="e">
        <f>VLOOKUP($C277, Team_Pitching___Advanced[], 20, FALSE)</f>
        <v>#N/A</v>
      </c>
      <c r="AM277" s="9" t="e">
        <f>VLOOKUP($C277, Team_Batting___Dashboard[[Team]:[wOBA]], 16, FALSE)</f>
        <v>#N/A</v>
      </c>
      <c r="AN277" s="9" t="e">
        <f>VLOOKUP($C277, Team_Batting___Advanced[[Team]:[OPS]], 9, FALSE)</f>
        <v>#N/A</v>
      </c>
      <c r="AO277" s="9" t="e">
        <f>VLOOKUP($C277, Team_Batting___Advanced[], 19, FALSE)</f>
        <v>#N/A</v>
      </c>
      <c r="AP277" s="9" t="e">
        <f>VLOOKUP($C277, 'Team Per G'!$A$2:$G$31, 3, FALSE)</f>
        <v>#N/A</v>
      </c>
      <c r="AQ277" s="9" t="e">
        <f>VLOOKUP($C277, 'Team Per G'!$A$2:$G$31, 5, FALSE)</f>
        <v>#N/A</v>
      </c>
      <c r="AR277" s="9" t="e">
        <f>VLOOKUP($C277, 'Team Per G'!$A$2:$G$31, 4, FALSE)</f>
        <v>#N/A</v>
      </c>
      <c r="AS277" s="9" t="e">
        <f>VLOOKUP($C277, Team_Batting___Dashboard[], 22, FALSE)/$AC277</f>
        <v>#N/A</v>
      </c>
      <c r="AT277" s="9" t="e">
        <f>VLOOKUP($C277, 'FanGraphs - Team WAR Projected'!$B$2:$E$31, 4, FALSE)/162</f>
        <v>#N/A</v>
      </c>
      <c r="AU277" s="9" t="e">
        <f>VLOOKUP($C277, FanGraphs_Standings[[Abbreviation]:[2024 Year to Date RS/G]], 6, FALSE)/$AC277</f>
        <v>#N/A</v>
      </c>
      <c r="AV277" s="9" t="e">
        <f>VLOOKUP($C277, FanGraphs_Standings[[Abbreviation]:[2024 Projected Full Season RDif]], 19, FALSE)/162</f>
        <v>#N/A</v>
      </c>
      <c r="AW277" s="9" t="e">
        <f>VLOOKUP($C277, FanGraphs_Standings[[Abbreviation]:[2024 Projected Full Season RDif]], 5, FALSE)</f>
        <v>#N/A</v>
      </c>
      <c r="AX277" s="9" t="e">
        <f>VLOOKUP($C277, FanGraphs_Standings[[Abbreviation]:[2024 Projected Full Season W%]], 18, FALSE)</f>
        <v>#N/A</v>
      </c>
      <c r="AY277" s="9" t="e">
        <f>VLOOKUP($C277, 'Home Field Adv'!$A$2:$K$31, 11, FALSE)</f>
        <v>#N/A</v>
      </c>
      <c r="BB277" s="5" t="str">
        <f t="shared" si="13"/>
        <v/>
      </c>
      <c r="BC277" s="5" t="str">
        <f t="shared" si="14"/>
        <v/>
      </c>
      <c r="BD277" s="5" t="str">
        <f t="shared" si="15"/>
        <v/>
      </c>
    </row>
    <row r="278" spans="6:56" x14ac:dyDescent="0.45">
      <c r="F278" s="9" t="e">
        <f>VLOOKUP($B278, FanGraphs_Standings[[Abbreviation]:[2024 Year to Date G]], 2, FALSE)</f>
        <v>#N/A</v>
      </c>
      <c r="G278" s="9" t="e">
        <f>IF(ISERR(VLOOKUP($D278, 'SP Per G'!$A$2:$D$1380, 3, FALSE)), L278, VLOOKUP($D278, 'SP Per G'!$A$2:$D$1380, 3, FALSE))</f>
        <v>#N/A</v>
      </c>
      <c r="H278" s="9" t="e">
        <f>VLOOKUP($D278, 'SP Per G'!$A$2:$D$1380, 4, FALSE)</f>
        <v>#N/A</v>
      </c>
      <c r="I278" s="9" t="e">
        <f>VLOOKUP($D278, Individual_Pitching___Dashboard[], 18, FALSE)</f>
        <v>#N/A</v>
      </c>
      <c r="J278" s="9" t="e">
        <f>VLOOKUP($D278, Individual_Pitching___Dashboard[], 20, FALSE)</f>
        <v>#N/A</v>
      </c>
      <c r="K278" s="9" t="e">
        <f>VLOOKUP($D278, Individual_Pitching___Advanced[], 21,FALSE)</f>
        <v>#N/A</v>
      </c>
      <c r="L278" s="9" t="e">
        <f>VLOOKUP($B278, 'Team Per G'!$A$2:$G$31, 7, FALSE)</f>
        <v>#N/A</v>
      </c>
      <c r="M278" s="9" t="e">
        <f>VLOOKUP($B278, 'FanGraphs - Team WAR Projected'!$B$2:$E$31, 3, FALSE)/162</f>
        <v>#N/A</v>
      </c>
      <c r="N278" s="9" t="e">
        <f>VLOOKUP($B278, Team_Pitching___Advanced[[Team]:[xFIP]], 19,FALSE)</f>
        <v>#N/A</v>
      </c>
      <c r="O278" s="9" t="e">
        <f>VLOOKUP($B278, Team_Pitching___Advanced[], 20, FALSE)</f>
        <v>#N/A</v>
      </c>
      <c r="P278" s="9" t="e">
        <f>VLOOKUP($B278, Team_Batting___Dashboard[[Team]:[wOBA]], 16, FALSE)</f>
        <v>#N/A</v>
      </c>
      <c r="Q278" s="9" t="e">
        <f>VLOOKUP($B278, Team_Batting___Advanced[[Team]:[OPS]], 9, FALSE)</f>
        <v>#N/A</v>
      </c>
      <c r="R278" s="9" t="e">
        <f>VLOOKUP($B278, Team_Batting___Advanced[], 19, FALSE)</f>
        <v>#N/A</v>
      </c>
      <c r="S278" s="9" t="e">
        <f>VLOOKUP($B278, 'Team Per G'!$A$2:$G$31, 3, FALSE)</f>
        <v>#N/A</v>
      </c>
      <c r="T278" s="9" t="e">
        <f>VLOOKUP($B278, 'Team Per G'!$A$2:$G$31, 5, FALSE)</f>
        <v>#N/A</v>
      </c>
      <c r="U278" s="9" t="e">
        <f>VLOOKUP($B278, 'Team Per G'!$A$2:$G$31, 4, FALSE)</f>
        <v>#N/A</v>
      </c>
      <c r="V278" s="9" t="e">
        <f>VLOOKUP($B278, Team_Batting___Dashboard[], 22, FALSE)/$F278</f>
        <v>#N/A</v>
      </c>
      <c r="W278" s="9" t="e">
        <f>VLOOKUP($B278, 'FanGraphs - Team WAR Projected'!$B$2:$E$31, 4, FALSE)/162</f>
        <v>#N/A</v>
      </c>
      <c r="X278" s="9" t="e">
        <f>VLOOKUP($B278, FanGraphs_Standings[[Abbreviation]:[2024 Year to Date RS/G]], 6, FALSE)/$F278</f>
        <v>#N/A</v>
      </c>
      <c r="Y278" s="9" t="e">
        <f>VLOOKUP($B278, FanGraphs_Standings[[Abbreviation]:[2024 Projected Full Season RDif]], 19, FALSE)/162</f>
        <v>#N/A</v>
      </c>
      <c r="Z278" s="9" t="e">
        <f>VLOOKUP($B278, FanGraphs_Standings[[Abbreviation]:[2024 Projected Full Season RDif]], 5, FALSE)</f>
        <v>#N/A</v>
      </c>
      <c r="AA278" s="9" t="e">
        <f>VLOOKUP($B278, FanGraphs_Standings[[Abbreviation]:[2024 Projected Full Season W%]], 18, FALSE)</f>
        <v>#N/A</v>
      </c>
      <c r="AB278" s="9" t="e">
        <f>VLOOKUP($B278, 'Home Field Adv'!$A$2:$I$31, 9, FALSE)</f>
        <v>#N/A</v>
      </c>
      <c r="AC278" s="9" t="e">
        <f>VLOOKUP($C278, FanGraphs_Standings[[Abbreviation]:[2024 Year to Date G]], 2, FALSE)</f>
        <v>#N/A</v>
      </c>
      <c r="AD278" s="9" t="e">
        <f>VLOOKUP($E278, 'SP Per G'!$A$2:$D$1380, 3, FALSE)</f>
        <v>#N/A</v>
      </c>
      <c r="AE278" s="9" t="e">
        <f>VLOOKUP($E278, 'SP Per G'!$A$2:$D$1380, 4, FALSE)</f>
        <v>#N/A</v>
      </c>
      <c r="AF278" s="9" t="e">
        <f>VLOOKUP($E278, Individual_Pitching___Dashboard[], 18, FALSE)</f>
        <v>#N/A</v>
      </c>
      <c r="AG278" s="9" t="e">
        <f>VLOOKUP($E278, Individual_Pitching___Dashboard[], 20, FALSE)</f>
        <v>#N/A</v>
      </c>
      <c r="AH278" s="9" t="e">
        <f>VLOOKUP($E278, Individual_Pitching___Advanced[], 21,FALSE)</f>
        <v>#N/A</v>
      </c>
      <c r="AI278" s="9" t="e">
        <f>VLOOKUP($C278, 'Team Per G'!$A$2:$G$31, 7, FALSE)</f>
        <v>#N/A</v>
      </c>
      <c r="AJ278" s="9" t="e">
        <f>VLOOKUP($C278, 'FanGraphs - Team WAR Projected'!$B$2:$E$31, 3, FALSE)/162</f>
        <v>#N/A</v>
      </c>
      <c r="AK278" s="9" t="e">
        <f>VLOOKUP($C278, Team_Pitching___Advanced[[Team]:[xFIP]], 19,FALSE)</f>
        <v>#N/A</v>
      </c>
      <c r="AL278" s="9" t="e">
        <f>VLOOKUP($C278, Team_Pitching___Advanced[], 20, FALSE)</f>
        <v>#N/A</v>
      </c>
      <c r="AM278" s="9" t="e">
        <f>VLOOKUP($C278, Team_Batting___Dashboard[[Team]:[wOBA]], 16, FALSE)</f>
        <v>#N/A</v>
      </c>
      <c r="AN278" s="9" t="e">
        <f>VLOOKUP($C278, Team_Batting___Advanced[[Team]:[OPS]], 9, FALSE)</f>
        <v>#N/A</v>
      </c>
      <c r="AO278" s="9" t="e">
        <f>VLOOKUP($C278, Team_Batting___Advanced[], 19, FALSE)</f>
        <v>#N/A</v>
      </c>
      <c r="AP278" s="9" t="e">
        <f>VLOOKUP($C278, 'Team Per G'!$A$2:$G$31, 3, FALSE)</f>
        <v>#N/A</v>
      </c>
      <c r="AQ278" s="9" t="e">
        <f>VLOOKUP($C278, 'Team Per G'!$A$2:$G$31, 5, FALSE)</f>
        <v>#N/A</v>
      </c>
      <c r="AR278" s="9" t="e">
        <f>VLOOKUP($C278, 'Team Per G'!$A$2:$G$31, 4, FALSE)</f>
        <v>#N/A</v>
      </c>
      <c r="AS278" s="9" t="e">
        <f>VLOOKUP($C278, Team_Batting___Dashboard[], 22, FALSE)/$AC278</f>
        <v>#N/A</v>
      </c>
      <c r="AT278" s="9" t="e">
        <f>VLOOKUP($C278, 'FanGraphs - Team WAR Projected'!$B$2:$E$31, 4, FALSE)/162</f>
        <v>#N/A</v>
      </c>
      <c r="AU278" s="9" t="e">
        <f>VLOOKUP($C278, FanGraphs_Standings[[Abbreviation]:[2024 Year to Date RS/G]], 6, FALSE)/$AC278</f>
        <v>#N/A</v>
      </c>
      <c r="AV278" s="9" t="e">
        <f>VLOOKUP($C278, FanGraphs_Standings[[Abbreviation]:[2024 Projected Full Season RDif]], 19, FALSE)/162</f>
        <v>#N/A</v>
      </c>
      <c r="AW278" s="9" t="e">
        <f>VLOOKUP($C278, FanGraphs_Standings[[Abbreviation]:[2024 Projected Full Season RDif]], 5, FALSE)</f>
        <v>#N/A</v>
      </c>
      <c r="AX278" s="9" t="e">
        <f>VLOOKUP($C278, FanGraphs_Standings[[Abbreviation]:[2024 Projected Full Season W%]], 18, FALSE)</f>
        <v>#N/A</v>
      </c>
      <c r="AY278" s="9" t="e">
        <f>VLOOKUP($C278, 'Home Field Adv'!$A$2:$K$31, 11, FALSE)</f>
        <v>#N/A</v>
      </c>
      <c r="BB278" s="5" t="str">
        <f t="shared" si="13"/>
        <v/>
      </c>
      <c r="BC278" s="5" t="str">
        <f t="shared" si="14"/>
        <v/>
      </c>
      <c r="BD278" s="5" t="str">
        <f t="shared" si="15"/>
        <v/>
      </c>
    </row>
    <row r="279" spans="6:56" x14ac:dyDescent="0.45">
      <c r="F279" s="9" t="e">
        <f>VLOOKUP($B279, FanGraphs_Standings[[Abbreviation]:[2024 Year to Date G]], 2, FALSE)</f>
        <v>#N/A</v>
      </c>
      <c r="G279" s="9" t="e">
        <f>IF(ISERR(VLOOKUP($D279, 'SP Per G'!$A$2:$D$1380, 3, FALSE)), L279, VLOOKUP($D279, 'SP Per G'!$A$2:$D$1380, 3, FALSE))</f>
        <v>#N/A</v>
      </c>
      <c r="H279" s="9" t="e">
        <f>VLOOKUP($D279, 'SP Per G'!$A$2:$D$1380, 4, FALSE)</f>
        <v>#N/A</v>
      </c>
      <c r="I279" s="9" t="e">
        <f>VLOOKUP($D279, Individual_Pitching___Dashboard[], 18, FALSE)</f>
        <v>#N/A</v>
      </c>
      <c r="J279" s="9" t="e">
        <f>VLOOKUP($D279, Individual_Pitching___Dashboard[], 20, FALSE)</f>
        <v>#N/A</v>
      </c>
      <c r="K279" s="9" t="e">
        <f>VLOOKUP($D279, Individual_Pitching___Advanced[], 21,FALSE)</f>
        <v>#N/A</v>
      </c>
      <c r="L279" s="9" t="e">
        <f>VLOOKUP($B279, 'Team Per G'!$A$2:$G$31, 7, FALSE)</f>
        <v>#N/A</v>
      </c>
      <c r="M279" s="9" t="e">
        <f>VLOOKUP($B279, 'FanGraphs - Team WAR Projected'!$B$2:$E$31, 3, FALSE)/162</f>
        <v>#N/A</v>
      </c>
      <c r="N279" s="9" t="e">
        <f>VLOOKUP($B279, Team_Pitching___Advanced[[Team]:[xFIP]], 19,FALSE)</f>
        <v>#N/A</v>
      </c>
      <c r="O279" s="9" t="e">
        <f>VLOOKUP($B279, Team_Pitching___Advanced[], 20, FALSE)</f>
        <v>#N/A</v>
      </c>
      <c r="P279" s="9" t="e">
        <f>VLOOKUP($B279, Team_Batting___Dashboard[[Team]:[wOBA]], 16, FALSE)</f>
        <v>#N/A</v>
      </c>
      <c r="Q279" s="9" t="e">
        <f>VLOOKUP($B279, Team_Batting___Advanced[[Team]:[OPS]], 9, FALSE)</f>
        <v>#N/A</v>
      </c>
      <c r="R279" s="9" t="e">
        <f>VLOOKUP($B279, Team_Batting___Advanced[], 19, FALSE)</f>
        <v>#N/A</v>
      </c>
      <c r="S279" s="9" t="e">
        <f>VLOOKUP($B279, 'Team Per G'!$A$2:$G$31, 3, FALSE)</f>
        <v>#N/A</v>
      </c>
      <c r="T279" s="9" t="e">
        <f>VLOOKUP($B279, 'Team Per G'!$A$2:$G$31, 5, FALSE)</f>
        <v>#N/A</v>
      </c>
      <c r="U279" s="9" t="e">
        <f>VLOOKUP($B279, 'Team Per G'!$A$2:$G$31, 4, FALSE)</f>
        <v>#N/A</v>
      </c>
      <c r="V279" s="9" t="e">
        <f>VLOOKUP($B279, Team_Batting___Dashboard[], 22, FALSE)/$F279</f>
        <v>#N/A</v>
      </c>
      <c r="W279" s="9" t="e">
        <f>VLOOKUP($B279, 'FanGraphs - Team WAR Projected'!$B$2:$E$31, 4, FALSE)/162</f>
        <v>#N/A</v>
      </c>
      <c r="X279" s="9" t="e">
        <f>VLOOKUP($B279, FanGraphs_Standings[[Abbreviation]:[2024 Year to Date RS/G]], 6, FALSE)/$F279</f>
        <v>#N/A</v>
      </c>
      <c r="Y279" s="9" t="e">
        <f>VLOOKUP($B279, FanGraphs_Standings[[Abbreviation]:[2024 Projected Full Season RDif]], 19, FALSE)/162</f>
        <v>#N/A</v>
      </c>
      <c r="Z279" s="9" t="e">
        <f>VLOOKUP($B279, FanGraphs_Standings[[Abbreviation]:[2024 Projected Full Season RDif]], 5, FALSE)</f>
        <v>#N/A</v>
      </c>
      <c r="AA279" s="9" t="e">
        <f>VLOOKUP($B279, FanGraphs_Standings[[Abbreviation]:[2024 Projected Full Season W%]], 18, FALSE)</f>
        <v>#N/A</v>
      </c>
      <c r="AB279" s="9" t="e">
        <f>VLOOKUP($B279, 'Home Field Adv'!$A$2:$I$31, 9, FALSE)</f>
        <v>#N/A</v>
      </c>
      <c r="AC279" s="9" t="e">
        <f>VLOOKUP($C279, FanGraphs_Standings[[Abbreviation]:[2024 Year to Date G]], 2, FALSE)</f>
        <v>#N/A</v>
      </c>
      <c r="AD279" s="9" t="e">
        <f>VLOOKUP($E279, 'SP Per G'!$A$2:$D$1380, 3, FALSE)</f>
        <v>#N/A</v>
      </c>
      <c r="AE279" s="9" t="e">
        <f>VLOOKUP($E279, 'SP Per G'!$A$2:$D$1380, 4, FALSE)</f>
        <v>#N/A</v>
      </c>
      <c r="AF279" s="9" t="e">
        <f>VLOOKUP($E279, Individual_Pitching___Dashboard[], 18, FALSE)</f>
        <v>#N/A</v>
      </c>
      <c r="AG279" s="9" t="e">
        <f>VLOOKUP($E279, Individual_Pitching___Dashboard[], 20, FALSE)</f>
        <v>#N/A</v>
      </c>
      <c r="AH279" s="9" t="e">
        <f>VLOOKUP($E279, Individual_Pitching___Advanced[], 21,FALSE)</f>
        <v>#N/A</v>
      </c>
      <c r="AI279" s="9" t="e">
        <f>VLOOKUP($C279, 'Team Per G'!$A$2:$G$31, 7, FALSE)</f>
        <v>#N/A</v>
      </c>
      <c r="AJ279" s="9" t="e">
        <f>VLOOKUP($C279, 'FanGraphs - Team WAR Projected'!$B$2:$E$31, 3, FALSE)/162</f>
        <v>#N/A</v>
      </c>
      <c r="AK279" s="9" t="e">
        <f>VLOOKUP($C279, Team_Pitching___Advanced[[Team]:[xFIP]], 19,FALSE)</f>
        <v>#N/A</v>
      </c>
      <c r="AL279" s="9" t="e">
        <f>VLOOKUP($C279, Team_Pitching___Advanced[], 20, FALSE)</f>
        <v>#N/A</v>
      </c>
      <c r="AM279" s="9" t="e">
        <f>VLOOKUP($C279, Team_Batting___Dashboard[[Team]:[wOBA]], 16, FALSE)</f>
        <v>#N/A</v>
      </c>
      <c r="AN279" s="9" t="e">
        <f>VLOOKUP($C279, Team_Batting___Advanced[[Team]:[OPS]], 9, FALSE)</f>
        <v>#N/A</v>
      </c>
      <c r="AO279" s="9" t="e">
        <f>VLOOKUP($C279, Team_Batting___Advanced[], 19, FALSE)</f>
        <v>#N/A</v>
      </c>
      <c r="AP279" s="9" t="e">
        <f>VLOOKUP($C279, 'Team Per G'!$A$2:$G$31, 3, FALSE)</f>
        <v>#N/A</v>
      </c>
      <c r="AQ279" s="9" t="e">
        <f>VLOOKUP($C279, 'Team Per G'!$A$2:$G$31, 5, FALSE)</f>
        <v>#N/A</v>
      </c>
      <c r="AR279" s="9" t="e">
        <f>VLOOKUP($C279, 'Team Per G'!$A$2:$G$31, 4, FALSE)</f>
        <v>#N/A</v>
      </c>
      <c r="AS279" s="9" t="e">
        <f>VLOOKUP($C279, Team_Batting___Dashboard[], 22, FALSE)/$AC279</f>
        <v>#N/A</v>
      </c>
      <c r="AT279" s="9" t="e">
        <f>VLOOKUP($C279, 'FanGraphs - Team WAR Projected'!$B$2:$E$31, 4, FALSE)/162</f>
        <v>#N/A</v>
      </c>
      <c r="AU279" s="9" t="e">
        <f>VLOOKUP($C279, FanGraphs_Standings[[Abbreviation]:[2024 Year to Date RS/G]], 6, FALSE)/$AC279</f>
        <v>#N/A</v>
      </c>
      <c r="AV279" s="9" t="e">
        <f>VLOOKUP($C279, FanGraphs_Standings[[Abbreviation]:[2024 Projected Full Season RDif]], 19, FALSE)/162</f>
        <v>#N/A</v>
      </c>
      <c r="AW279" s="9" t="e">
        <f>VLOOKUP($C279, FanGraphs_Standings[[Abbreviation]:[2024 Projected Full Season RDif]], 5, FALSE)</f>
        <v>#N/A</v>
      </c>
      <c r="AX279" s="9" t="e">
        <f>VLOOKUP($C279, FanGraphs_Standings[[Abbreviation]:[2024 Projected Full Season W%]], 18, FALSE)</f>
        <v>#N/A</v>
      </c>
      <c r="AY279" s="9" t="e">
        <f>VLOOKUP($C279, 'Home Field Adv'!$A$2:$K$31, 11, FALSE)</f>
        <v>#N/A</v>
      </c>
      <c r="BB279" s="5" t="str">
        <f t="shared" si="13"/>
        <v/>
      </c>
      <c r="BC279" s="5" t="str">
        <f t="shared" si="14"/>
        <v/>
      </c>
      <c r="BD279" s="5" t="str">
        <f t="shared" si="15"/>
        <v/>
      </c>
    </row>
    <row r="280" spans="6:56" x14ac:dyDescent="0.45">
      <c r="F280" s="9" t="e">
        <f>VLOOKUP($B280, FanGraphs_Standings[[Abbreviation]:[2024 Year to Date G]], 2, FALSE)</f>
        <v>#N/A</v>
      </c>
      <c r="G280" s="9" t="e">
        <f>IF(ISERR(VLOOKUP($D280, 'SP Per G'!$A$2:$D$1380, 3, FALSE)), L280, VLOOKUP($D280, 'SP Per G'!$A$2:$D$1380, 3, FALSE))</f>
        <v>#N/A</v>
      </c>
      <c r="H280" s="9" t="e">
        <f>VLOOKUP($D280, 'SP Per G'!$A$2:$D$1380, 4, FALSE)</f>
        <v>#N/A</v>
      </c>
      <c r="I280" s="9" t="e">
        <f>VLOOKUP($D280, Individual_Pitching___Dashboard[], 18, FALSE)</f>
        <v>#N/A</v>
      </c>
      <c r="J280" s="9" t="e">
        <f>VLOOKUP($D280, Individual_Pitching___Dashboard[], 20, FALSE)</f>
        <v>#N/A</v>
      </c>
      <c r="K280" s="9" t="e">
        <f>VLOOKUP($D280, Individual_Pitching___Advanced[], 21,FALSE)</f>
        <v>#N/A</v>
      </c>
      <c r="L280" s="9" t="e">
        <f>VLOOKUP($B280, 'Team Per G'!$A$2:$G$31, 7, FALSE)</f>
        <v>#N/A</v>
      </c>
      <c r="M280" s="9" t="e">
        <f>VLOOKUP($B280, 'FanGraphs - Team WAR Projected'!$B$2:$E$31, 3, FALSE)/162</f>
        <v>#N/A</v>
      </c>
      <c r="N280" s="9" t="e">
        <f>VLOOKUP($B280, Team_Pitching___Advanced[[Team]:[xFIP]], 19,FALSE)</f>
        <v>#N/A</v>
      </c>
      <c r="O280" s="9" t="e">
        <f>VLOOKUP($B280, Team_Pitching___Advanced[], 20, FALSE)</f>
        <v>#N/A</v>
      </c>
      <c r="P280" s="9" t="e">
        <f>VLOOKUP($B280, Team_Batting___Dashboard[[Team]:[wOBA]], 16, FALSE)</f>
        <v>#N/A</v>
      </c>
      <c r="Q280" s="9" t="e">
        <f>VLOOKUP($B280, Team_Batting___Advanced[[Team]:[OPS]], 9, FALSE)</f>
        <v>#N/A</v>
      </c>
      <c r="R280" s="9" t="e">
        <f>VLOOKUP($B280, Team_Batting___Advanced[], 19, FALSE)</f>
        <v>#N/A</v>
      </c>
      <c r="S280" s="9" t="e">
        <f>VLOOKUP($B280, 'Team Per G'!$A$2:$G$31, 3, FALSE)</f>
        <v>#N/A</v>
      </c>
      <c r="T280" s="9" t="e">
        <f>VLOOKUP($B280, 'Team Per G'!$A$2:$G$31, 5, FALSE)</f>
        <v>#N/A</v>
      </c>
      <c r="U280" s="9" t="e">
        <f>VLOOKUP($B280, 'Team Per G'!$A$2:$G$31, 4, FALSE)</f>
        <v>#N/A</v>
      </c>
      <c r="V280" s="9" t="e">
        <f>VLOOKUP($B280, Team_Batting___Dashboard[], 22, FALSE)/$F280</f>
        <v>#N/A</v>
      </c>
      <c r="W280" s="9" t="e">
        <f>VLOOKUP($B280, 'FanGraphs - Team WAR Projected'!$B$2:$E$31, 4, FALSE)/162</f>
        <v>#N/A</v>
      </c>
      <c r="X280" s="9" t="e">
        <f>VLOOKUP($B280, FanGraphs_Standings[[Abbreviation]:[2024 Year to Date RS/G]], 6, FALSE)/$F280</f>
        <v>#N/A</v>
      </c>
      <c r="Y280" s="9" t="e">
        <f>VLOOKUP($B280, FanGraphs_Standings[[Abbreviation]:[2024 Projected Full Season RDif]], 19, FALSE)/162</f>
        <v>#N/A</v>
      </c>
      <c r="Z280" s="9" t="e">
        <f>VLOOKUP($B280, FanGraphs_Standings[[Abbreviation]:[2024 Projected Full Season RDif]], 5, FALSE)</f>
        <v>#N/A</v>
      </c>
      <c r="AA280" s="9" t="e">
        <f>VLOOKUP($B280, FanGraphs_Standings[[Abbreviation]:[2024 Projected Full Season W%]], 18, FALSE)</f>
        <v>#N/A</v>
      </c>
      <c r="AB280" s="9" t="e">
        <f>VLOOKUP($B280, 'Home Field Adv'!$A$2:$I$31, 9, FALSE)</f>
        <v>#N/A</v>
      </c>
      <c r="AC280" s="9" t="e">
        <f>VLOOKUP($C280, FanGraphs_Standings[[Abbreviation]:[2024 Year to Date G]], 2, FALSE)</f>
        <v>#N/A</v>
      </c>
      <c r="AD280" s="9" t="e">
        <f>VLOOKUP($E280, 'SP Per G'!$A$2:$D$1380, 3, FALSE)</f>
        <v>#N/A</v>
      </c>
      <c r="AE280" s="9" t="e">
        <f>VLOOKUP($E280, 'SP Per G'!$A$2:$D$1380, 4, FALSE)</f>
        <v>#N/A</v>
      </c>
      <c r="AF280" s="9" t="e">
        <f>VLOOKUP($E280, Individual_Pitching___Dashboard[], 18, FALSE)</f>
        <v>#N/A</v>
      </c>
      <c r="AG280" s="9" t="e">
        <f>VLOOKUP($E280, Individual_Pitching___Dashboard[], 20, FALSE)</f>
        <v>#N/A</v>
      </c>
      <c r="AH280" s="9" t="e">
        <f>VLOOKUP($E280, Individual_Pitching___Advanced[], 21,FALSE)</f>
        <v>#N/A</v>
      </c>
      <c r="AI280" s="9" t="e">
        <f>VLOOKUP($C280, 'Team Per G'!$A$2:$G$31, 7, FALSE)</f>
        <v>#N/A</v>
      </c>
      <c r="AJ280" s="9" t="e">
        <f>VLOOKUP($C280, 'FanGraphs - Team WAR Projected'!$B$2:$E$31, 3, FALSE)/162</f>
        <v>#N/A</v>
      </c>
      <c r="AK280" s="9" t="e">
        <f>VLOOKUP($C280, Team_Pitching___Advanced[[Team]:[xFIP]], 19,FALSE)</f>
        <v>#N/A</v>
      </c>
      <c r="AL280" s="9" t="e">
        <f>VLOOKUP($C280, Team_Pitching___Advanced[], 20, FALSE)</f>
        <v>#N/A</v>
      </c>
      <c r="AM280" s="9" t="e">
        <f>VLOOKUP($C280, Team_Batting___Dashboard[[Team]:[wOBA]], 16, FALSE)</f>
        <v>#N/A</v>
      </c>
      <c r="AN280" s="9" t="e">
        <f>VLOOKUP($C280, Team_Batting___Advanced[[Team]:[OPS]], 9, FALSE)</f>
        <v>#N/A</v>
      </c>
      <c r="AO280" s="9" t="e">
        <f>VLOOKUP($C280, Team_Batting___Advanced[], 19, FALSE)</f>
        <v>#N/A</v>
      </c>
      <c r="AP280" s="9" t="e">
        <f>VLOOKUP($C280, 'Team Per G'!$A$2:$G$31, 3, FALSE)</f>
        <v>#N/A</v>
      </c>
      <c r="AQ280" s="9" t="e">
        <f>VLOOKUP($C280, 'Team Per G'!$A$2:$G$31, 5, FALSE)</f>
        <v>#N/A</v>
      </c>
      <c r="AR280" s="9" t="e">
        <f>VLOOKUP($C280, 'Team Per G'!$A$2:$G$31, 4, FALSE)</f>
        <v>#N/A</v>
      </c>
      <c r="AS280" s="9" t="e">
        <f>VLOOKUP($C280, Team_Batting___Dashboard[], 22, FALSE)/$AC280</f>
        <v>#N/A</v>
      </c>
      <c r="AT280" s="9" t="e">
        <f>VLOOKUP($C280, 'FanGraphs - Team WAR Projected'!$B$2:$E$31, 4, FALSE)/162</f>
        <v>#N/A</v>
      </c>
      <c r="AU280" s="9" t="e">
        <f>VLOOKUP($C280, FanGraphs_Standings[[Abbreviation]:[2024 Year to Date RS/G]], 6, FALSE)/$AC280</f>
        <v>#N/A</v>
      </c>
      <c r="AV280" s="9" t="e">
        <f>VLOOKUP($C280, FanGraphs_Standings[[Abbreviation]:[2024 Projected Full Season RDif]], 19, FALSE)/162</f>
        <v>#N/A</v>
      </c>
      <c r="AW280" s="9" t="e">
        <f>VLOOKUP($C280, FanGraphs_Standings[[Abbreviation]:[2024 Projected Full Season RDif]], 5, FALSE)</f>
        <v>#N/A</v>
      </c>
      <c r="AX280" s="9" t="e">
        <f>VLOOKUP($C280, FanGraphs_Standings[[Abbreviation]:[2024 Projected Full Season W%]], 18, FALSE)</f>
        <v>#N/A</v>
      </c>
      <c r="AY280" s="9" t="e">
        <f>VLOOKUP($C280, 'Home Field Adv'!$A$2:$K$31, 11, FALSE)</f>
        <v>#N/A</v>
      </c>
      <c r="BB280" s="5" t="str">
        <f t="shared" si="13"/>
        <v/>
      </c>
      <c r="BC280" s="5" t="str">
        <f t="shared" si="14"/>
        <v/>
      </c>
      <c r="BD280" s="5" t="str">
        <f t="shared" si="15"/>
        <v/>
      </c>
    </row>
    <row r="281" spans="6:56" x14ac:dyDescent="0.45">
      <c r="F281" s="9" t="e">
        <f>VLOOKUP($B281, FanGraphs_Standings[[Abbreviation]:[2024 Year to Date G]], 2, FALSE)</f>
        <v>#N/A</v>
      </c>
      <c r="G281" s="9" t="e">
        <f>IF(ISERR(VLOOKUP($D281, 'SP Per G'!$A$2:$D$1380, 3, FALSE)), L281, VLOOKUP($D281, 'SP Per G'!$A$2:$D$1380, 3, FALSE))</f>
        <v>#N/A</v>
      </c>
      <c r="H281" s="9" t="e">
        <f>VLOOKUP($D281, 'SP Per G'!$A$2:$D$1380, 4, FALSE)</f>
        <v>#N/A</v>
      </c>
      <c r="I281" s="9" t="e">
        <f>VLOOKUP($D281, Individual_Pitching___Dashboard[], 18, FALSE)</f>
        <v>#N/A</v>
      </c>
      <c r="J281" s="9" t="e">
        <f>VLOOKUP($D281, Individual_Pitching___Dashboard[], 20, FALSE)</f>
        <v>#N/A</v>
      </c>
      <c r="K281" s="9" t="e">
        <f>VLOOKUP($D281, Individual_Pitching___Advanced[], 21,FALSE)</f>
        <v>#N/A</v>
      </c>
      <c r="L281" s="9" t="e">
        <f>VLOOKUP($B281, 'Team Per G'!$A$2:$G$31, 7, FALSE)</f>
        <v>#N/A</v>
      </c>
      <c r="M281" s="9" t="e">
        <f>VLOOKUP($B281, 'FanGraphs - Team WAR Projected'!$B$2:$E$31, 3, FALSE)/162</f>
        <v>#N/A</v>
      </c>
      <c r="N281" s="9" t="e">
        <f>VLOOKUP($B281, Team_Pitching___Advanced[[Team]:[xFIP]], 19,FALSE)</f>
        <v>#N/A</v>
      </c>
      <c r="O281" s="9" t="e">
        <f>VLOOKUP($B281, Team_Pitching___Advanced[], 20, FALSE)</f>
        <v>#N/A</v>
      </c>
      <c r="P281" s="9" t="e">
        <f>VLOOKUP($B281, Team_Batting___Dashboard[[Team]:[wOBA]], 16, FALSE)</f>
        <v>#N/A</v>
      </c>
      <c r="Q281" s="9" t="e">
        <f>VLOOKUP($B281, Team_Batting___Advanced[[Team]:[OPS]], 9, FALSE)</f>
        <v>#N/A</v>
      </c>
      <c r="R281" s="9" t="e">
        <f>VLOOKUP($B281, Team_Batting___Advanced[], 19, FALSE)</f>
        <v>#N/A</v>
      </c>
      <c r="S281" s="9" t="e">
        <f>VLOOKUP($B281, 'Team Per G'!$A$2:$G$31, 3, FALSE)</f>
        <v>#N/A</v>
      </c>
      <c r="T281" s="9" t="e">
        <f>VLOOKUP($B281, 'Team Per G'!$A$2:$G$31, 5, FALSE)</f>
        <v>#N/A</v>
      </c>
      <c r="U281" s="9" t="e">
        <f>VLOOKUP($B281, 'Team Per G'!$A$2:$G$31, 4, FALSE)</f>
        <v>#N/A</v>
      </c>
      <c r="V281" s="9" t="e">
        <f>VLOOKUP($B281, Team_Batting___Dashboard[], 22, FALSE)/$F281</f>
        <v>#N/A</v>
      </c>
      <c r="W281" s="9" t="e">
        <f>VLOOKUP($B281, 'FanGraphs - Team WAR Projected'!$B$2:$E$31, 4, FALSE)/162</f>
        <v>#N/A</v>
      </c>
      <c r="X281" s="9" t="e">
        <f>VLOOKUP($B281, FanGraphs_Standings[[Abbreviation]:[2024 Year to Date RS/G]], 6, FALSE)/$F281</f>
        <v>#N/A</v>
      </c>
      <c r="Y281" s="9" t="e">
        <f>VLOOKUP($B281, FanGraphs_Standings[[Abbreviation]:[2024 Projected Full Season RDif]], 19, FALSE)/162</f>
        <v>#N/A</v>
      </c>
      <c r="Z281" s="9" t="e">
        <f>VLOOKUP($B281, FanGraphs_Standings[[Abbreviation]:[2024 Projected Full Season RDif]], 5, FALSE)</f>
        <v>#N/A</v>
      </c>
      <c r="AA281" s="9" t="e">
        <f>VLOOKUP($B281, FanGraphs_Standings[[Abbreviation]:[2024 Projected Full Season W%]], 18, FALSE)</f>
        <v>#N/A</v>
      </c>
      <c r="AB281" s="9" t="e">
        <f>VLOOKUP($B281, 'Home Field Adv'!$A$2:$I$31, 9, FALSE)</f>
        <v>#N/A</v>
      </c>
      <c r="AC281" s="9" t="e">
        <f>VLOOKUP($C281, FanGraphs_Standings[[Abbreviation]:[2024 Year to Date G]], 2, FALSE)</f>
        <v>#N/A</v>
      </c>
      <c r="AD281" s="9" t="e">
        <f>VLOOKUP($E281, 'SP Per G'!$A$2:$D$1380, 3, FALSE)</f>
        <v>#N/A</v>
      </c>
      <c r="AE281" s="9" t="e">
        <f>VLOOKUP($E281, 'SP Per G'!$A$2:$D$1380, 4, FALSE)</f>
        <v>#N/A</v>
      </c>
      <c r="AF281" s="9" t="e">
        <f>VLOOKUP($E281, Individual_Pitching___Dashboard[], 18, FALSE)</f>
        <v>#N/A</v>
      </c>
      <c r="AG281" s="9" t="e">
        <f>VLOOKUP($E281, Individual_Pitching___Dashboard[], 20, FALSE)</f>
        <v>#N/A</v>
      </c>
      <c r="AH281" s="9" t="e">
        <f>VLOOKUP($E281, Individual_Pitching___Advanced[], 21,FALSE)</f>
        <v>#N/A</v>
      </c>
      <c r="AI281" s="9" t="e">
        <f>VLOOKUP($C281, 'Team Per G'!$A$2:$G$31, 7, FALSE)</f>
        <v>#N/A</v>
      </c>
      <c r="AJ281" s="9" t="e">
        <f>VLOOKUP($C281, 'FanGraphs - Team WAR Projected'!$B$2:$E$31, 3, FALSE)/162</f>
        <v>#N/A</v>
      </c>
      <c r="AK281" s="9" t="e">
        <f>VLOOKUP($C281, Team_Pitching___Advanced[[Team]:[xFIP]], 19,FALSE)</f>
        <v>#N/A</v>
      </c>
      <c r="AL281" s="9" t="e">
        <f>VLOOKUP($C281, Team_Pitching___Advanced[], 20, FALSE)</f>
        <v>#N/A</v>
      </c>
      <c r="AM281" s="9" t="e">
        <f>VLOOKUP($C281, Team_Batting___Dashboard[[Team]:[wOBA]], 16, FALSE)</f>
        <v>#N/A</v>
      </c>
      <c r="AN281" s="9" t="e">
        <f>VLOOKUP($C281, Team_Batting___Advanced[[Team]:[OPS]], 9, FALSE)</f>
        <v>#N/A</v>
      </c>
      <c r="AO281" s="9" t="e">
        <f>VLOOKUP($C281, Team_Batting___Advanced[], 19, FALSE)</f>
        <v>#N/A</v>
      </c>
      <c r="AP281" s="9" t="e">
        <f>VLOOKUP($C281, 'Team Per G'!$A$2:$G$31, 3, FALSE)</f>
        <v>#N/A</v>
      </c>
      <c r="AQ281" s="9" t="e">
        <f>VLOOKUP($C281, 'Team Per G'!$A$2:$G$31, 5, FALSE)</f>
        <v>#N/A</v>
      </c>
      <c r="AR281" s="9" t="e">
        <f>VLOOKUP($C281, 'Team Per G'!$A$2:$G$31, 4, FALSE)</f>
        <v>#N/A</v>
      </c>
      <c r="AS281" s="9" t="e">
        <f>VLOOKUP($C281, Team_Batting___Dashboard[], 22, FALSE)/$AC281</f>
        <v>#N/A</v>
      </c>
      <c r="AT281" s="9" t="e">
        <f>VLOOKUP($C281, 'FanGraphs - Team WAR Projected'!$B$2:$E$31, 4, FALSE)/162</f>
        <v>#N/A</v>
      </c>
      <c r="AU281" s="9" t="e">
        <f>VLOOKUP($C281, FanGraphs_Standings[[Abbreviation]:[2024 Year to Date RS/G]], 6, FALSE)/$AC281</f>
        <v>#N/A</v>
      </c>
      <c r="AV281" s="9" t="e">
        <f>VLOOKUP($C281, FanGraphs_Standings[[Abbreviation]:[2024 Projected Full Season RDif]], 19, FALSE)/162</f>
        <v>#N/A</v>
      </c>
      <c r="AW281" s="9" t="e">
        <f>VLOOKUP($C281, FanGraphs_Standings[[Abbreviation]:[2024 Projected Full Season RDif]], 5, FALSE)</f>
        <v>#N/A</v>
      </c>
      <c r="AX281" s="9" t="e">
        <f>VLOOKUP($C281, FanGraphs_Standings[[Abbreviation]:[2024 Projected Full Season W%]], 18, FALSE)</f>
        <v>#N/A</v>
      </c>
      <c r="AY281" s="9" t="e">
        <f>VLOOKUP($C281, 'Home Field Adv'!$A$2:$K$31, 11, FALSE)</f>
        <v>#N/A</v>
      </c>
      <c r="BB281" s="5" t="str">
        <f t="shared" si="13"/>
        <v/>
      </c>
      <c r="BC281" s="5" t="str">
        <f t="shared" si="14"/>
        <v/>
      </c>
      <c r="BD281" s="5" t="str">
        <f t="shared" si="15"/>
        <v/>
      </c>
    </row>
    <row r="282" spans="6:56" x14ac:dyDescent="0.45">
      <c r="F282" s="9" t="e">
        <f>VLOOKUP($B282, FanGraphs_Standings[[Abbreviation]:[2024 Year to Date G]], 2, FALSE)</f>
        <v>#N/A</v>
      </c>
      <c r="G282" s="9" t="e">
        <f>IF(ISERR(VLOOKUP($D282, 'SP Per G'!$A$2:$D$1380, 3, FALSE)), L282, VLOOKUP($D282, 'SP Per G'!$A$2:$D$1380, 3, FALSE))</f>
        <v>#N/A</v>
      </c>
      <c r="H282" s="9" t="e">
        <f>VLOOKUP($D282, 'SP Per G'!$A$2:$D$1380, 4, FALSE)</f>
        <v>#N/A</v>
      </c>
      <c r="I282" s="9" t="e">
        <f>VLOOKUP($D282, Individual_Pitching___Dashboard[], 18, FALSE)</f>
        <v>#N/A</v>
      </c>
      <c r="J282" s="9" t="e">
        <f>VLOOKUP($D282, Individual_Pitching___Dashboard[], 20, FALSE)</f>
        <v>#N/A</v>
      </c>
      <c r="K282" s="9" t="e">
        <f>VLOOKUP($D282, Individual_Pitching___Advanced[], 21,FALSE)</f>
        <v>#N/A</v>
      </c>
      <c r="L282" s="9" t="e">
        <f>VLOOKUP($B282, 'Team Per G'!$A$2:$G$31, 7, FALSE)</f>
        <v>#N/A</v>
      </c>
      <c r="M282" s="9" t="e">
        <f>VLOOKUP($B282, 'FanGraphs - Team WAR Projected'!$B$2:$E$31, 3, FALSE)/162</f>
        <v>#N/A</v>
      </c>
      <c r="N282" s="9" t="e">
        <f>VLOOKUP($B282, Team_Pitching___Advanced[[Team]:[xFIP]], 19,FALSE)</f>
        <v>#N/A</v>
      </c>
      <c r="O282" s="9" t="e">
        <f>VLOOKUP($B282, Team_Pitching___Advanced[], 20, FALSE)</f>
        <v>#N/A</v>
      </c>
      <c r="P282" s="9" t="e">
        <f>VLOOKUP($B282, Team_Batting___Dashboard[[Team]:[wOBA]], 16, FALSE)</f>
        <v>#N/A</v>
      </c>
      <c r="Q282" s="9" t="e">
        <f>VLOOKUP($B282, Team_Batting___Advanced[[Team]:[OPS]], 9, FALSE)</f>
        <v>#N/A</v>
      </c>
      <c r="R282" s="9" t="e">
        <f>VLOOKUP($B282, Team_Batting___Advanced[], 19, FALSE)</f>
        <v>#N/A</v>
      </c>
      <c r="S282" s="9" t="e">
        <f>VLOOKUP($B282, 'Team Per G'!$A$2:$G$31, 3, FALSE)</f>
        <v>#N/A</v>
      </c>
      <c r="T282" s="9" t="e">
        <f>VLOOKUP($B282, 'Team Per G'!$A$2:$G$31, 5, FALSE)</f>
        <v>#N/A</v>
      </c>
      <c r="U282" s="9" t="e">
        <f>VLOOKUP($B282, 'Team Per G'!$A$2:$G$31, 4, FALSE)</f>
        <v>#N/A</v>
      </c>
      <c r="V282" s="9" t="e">
        <f>VLOOKUP($B282, Team_Batting___Dashboard[], 22, FALSE)/$F282</f>
        <v>#N/A</v>
      </c>
      <c r="W282" s="9" t="e">
        <f>VLOOKUP($B282, 'FanGraphs - Team WAR Projected'!$B$2:$E$31, 4, FALSE)/162</f>
        <v>#N/A</v>
      </c>
      <c r="X282" s="9" t="e">
        <f>VLOOKUP($B282, FanGraphs_Standings[[Abbreviation]:[2024 Year to Date RS/G]], 6, FALSE)/$F282</f>
        <v>#N/A</v>
      </c>
      <c r="Y282" s="9" t="e">
        <f>VLOOKUP($B282, FanGraphs_Standings[[Abbreviation]:[2024 Projected Full Season RDif]], 19, FALSE)/162</f>
        <v>#N/A</v>
      </c>
      <c r="Z282" s="9" t="e">
        <f>VLOOKUP($B282, FanGraphs_Standings[[Abbreviation]:[2024 Projected Full Season RDif]], 5, FALSE)</f>
        <v>#N/A</v>
      </c>
      <c r="AA282" s="9" t="e">
        <f>VLOOKUP($B282, FanGraphs_Standings[[Abbreviation]:[2024 Projected Full Season W%]], 18, FALSE)</f>
        <v>#N/A</v>
      </c>
      <c r="AB282" s="9" t="e">
        <f>VLOOKUP($B282, 'Home Field Adv'!$A$2:$I$31, 9, FALSE)</f>
        <v>#N/A</v>
      </c>
      <c r="AC282" s="9" t="e">
        <f>VLOOKUP($C282, FanGraphs_Standings[[Abbreviation]:[2024 Year to Date G]], 2, FALSE)</f>
        <v>#N/A</v>
      </c>
      <c r="AD282" s="9" t="e">
        <f>VLOOKUP($E282, 'SP Per G'!$A$2:$D$1380, 3, FALSE)</f>
        <v>#N/A</v>
      </c>
      <c r="AE282" s="9" t="e">
        <f>VLOOKUP($E282, 'SP Per G'!$A$2:$D$1380, 4, FALSE)</f>
        <v>#N/A</v>
      </c>
      <c r="AF282" s="9" t="e">
        <f>VLOOKUP($E282, Individual_Pitching___Dashboard[], 18, FALSE)</f>
        <v>#N/A</v>
      </c>
      <c r="AG282" s="9" t="e">
        <f>VLOOKUP($E282, Individual_Pitching___Dashboard[], 20, FALSE)</f>
        <v>#N/A</v>
      </c>
      <c r="AH282" s="9" t="e">
        <f>VLOOKUP($E282, Individual_Pitching___Advanced[], 21,FALSE)</f>
        <v>#N/A</v>
      </c>
      <c r="AI282" s="9" t="e">
        <f>VLOOKUP($C282, 'Team Per G'!$A$2:$G$31, 7, FALSE)</f>
        <v>#N/A</v>
      </c>
      <c r="AJ282" s="9" t="e">
        <f>VLOOKUP($C282, 'FanGraphs - Team WAR Projected'!$B$2:$E$31, 3, FALSE)/162</f>
        <v>#N/A</v>
      </c>
      <c r="AK282" s="9" t="e">
        <f>VLOOKUP($C282, Team_Pitching___Advanced[[Team]:[xFIP]], 19,FALSE)</f>
        <v>#N/A</v>
      </c>
      <c r="AL282" s="9" t="e">
        <f>VLOOKUP($C282, Team_Pitching___Advanced[], 20, FALSE)</f>
        <v>#N/A</v>
      </c>
      <c r="AM282" s="9" t="e">
        <f>VLOOKUP($C282, Team_Batting___Dashboard[[Team]:[wOBA]], 16, FALSE)</f>
        <v>#N/A</v>
      </c>
      <c r="AN282" s="9" t="e">
        <f>VLOOKUP($C282, Team_Batting___Advanced[[Team]:[OPS]], 9, FALSE)</f>
        <v>#N/A</v>
      </c>
      <c r="AO282" s="9" t="e">
        <f>VLOOKUP($C282, Team_Batting___Advanced[], 19, FALSE)</f>
        <v>#N/A</v>
      </c>
      <c r="AP282" s="9" t="e">
        <f>VLOOKUP($C282, 'Team Per G'!$A$2:$G$31, 3, FALSE)</f>
        <v>#N/A</v>
      </c>
      <c r="AQ282" s="9" t="e">
        <f>VLOOKUP($C282, 'Team Per G'!$A$2:$G$31, 5, FALSE)</f>
        <v>#N/A</v>
      </c>
      <c r="AR282" s="9" t="e">
        <f>VLOOKUP($C282, 'Team Per G'!$A$2:$G$31, 4, FALSE)</f>
        <v>#N/A</v>
      </c>
      <c r="AS282" s="9" t="e">
        <f>VLOOKUP($C282, Team_Batting___Dashboard[], 22, FALSE)/$AC282</f>
        <v>#N/A</v>
      </c>
      <c r="AT282" s="9" t="e">
        <f>VLOOKUP($C282, 'FanGraphs - Team WAR Projected'!$B$2:$E$31, 4, FALSE)/162</f>
        <v>#N/A</v>
      </c>
      <c r="AU282" s="9" t="e">
        <f>VLOOKUP($C282, FanGraphs_Standings[[Abbreviation]:[2024 Year to Date RS/G]], 6, FALSE)/$AC282</f>
        <v>#N/A</v>
      </c>
      <c r="AV282" s="9" t="e">
        <f>VLOOKUP($C282, FanGraphs_Standings[[Abbreviation]:[2024 Projected Full Season RDif]], 19, FALSE)/162</f>
        <v>#N/A</v>
      </c>
      <c r="AW282" s="9" t="e">
        <f>VLOOKUP($C282, FanGraphs_Standings[[Abbreviation]:[2024 Projected Full Season RDif]], 5, FALSE)</f>
        <v>#N/A</v>
      </c>
      <c r="AX282" s="9" t="e">
        <f>VLOOKUP($C282, FanGraphs_Standings[[Abbreviation]:[2024 Projected Full Season W%]], 18, FALSE)</f>
        <v>#N/A</v>
      </c>
      <c r="AY282" s="9" t="e">
        <f>VLOOKUP($C282, 'Home Field Adv'!$A$2:$K$31, 11, FALSE)</f>
        <v>#N/A</v>
      </c>
      <c r="BB282" s="5" t="str">
        <f t="shared" si="13"/>
        <v/>
      </c>
      <c r="BC282" s="5" t="str">
        <f t="shared" si="14"/>
        <v/>
      </c>
      <c r="BD282" s="5" t="str">
        <f t="shared" si="15"/>
        <v/>
      </c>
    </row>
    <row r="283" spans="6:56" x14ac:dyDescent="0.45">
      <c r="F283" s="9" t="e">
        <f>VLOOKUP($B283, FanGraphs_Standings[[Abbreviation]:[2024 Year to Date G]], 2, FALSE)</f>
        <v>#N/A</v>
      </c>
      <c r="G283" s="9" t="e">
        <f>IF(ISERR(VLOOKUP($D283, 'SP Per G'!$A$2:$D$1380, 3, FALSE)), L283, VLOOKUP($D283, 'SP Per G'!$A$2:$D$1380, 3, FALSE))</f>
        <v>#N/A</v>
      </c>
      <c r="H283" s="9" t="e">
        <f>VLOOKUP($D283, 'SP Per G'!$A$2:$D$1380, 4, FALSE)</f>
        <v>#N/A</v>
      </c>
      <c r="I283" s="9" t="e">
        <f>VLOOKUP($D283, Individual_Pitching___Dashboard[], 18, FALSE)</f>
        <v>#N/A</v>
      </c>
      <c r="J283" s="9" t="e">
        <f>VLOOKUP($D283, Individual_Pitching___Dashboard[], 20, FALSE)</f>
        <v>#N/A</v>
      </c>
      <c r="K283" s="9" t="e">
        <f>VLOOKUP($D283, Individual_Pitching___Advanced[], 21,FALSE)</f>
        <v>#N/A</v>
      </c>
      <c r="L283" s="9" t="e">
        <f>VLOOKUP($B283, 'Team Per G'!$A$2:$G$31, 7, FALSE)</f>
        <v>#N/A</v>
      </c>
      <c r="M283" s="9" t="e">
        <f>VLOOKUP($B283, 'FanGraphs - Team WAR Projected'!$B$2:$E$31, 3, FALSE)/162</f>
        <v>#N/A</v>
      </c>
      <c r="N283" s="9" t="e">
        <f>VLOOKUP($B283, Team_Pitching___Advanced[[Team]:[xFIP]], 19,FALSE)</f>
        <v>#N/A</v>
      </c>
      <c r="O283" s="9" t="e">
        <f>VLOOKUP($B283, Team_Pitching___Advanced[], 20, FALSE)</f>
        <v>#N/A</v>
      </c>
      <c r="P283" s="9" t="e">
        <f>VLOOKUP($B283, Team_Batting___Dashboard[[Team]:[wOBA]], 16, FALSE)</f>
        <v>#N/A</v>
      </c>
      <c r="Q283" s="9" t="e">
        <f>VLOOKUP($B283, Team_Batting___Advanced[[Team]:[OPS]], 9, FALSE)</f>
        <v>#N/A</v>
      </c>
      <c r="R283" s="9" t="e">
        <f>VLOOKUP($B283, Team_Batting___Advanced[], 19, FALSE)</f>
        <v>#N/A</v>
      </c>
      <c r="S283" s="9" t="e">
        <f>VLOOKUP($B283, 'Team Per G'!$A$2:$G$31, 3, FALSE)</f>
        <v>#N/A</v>
      </c>
      <c r="T283" s="9" t="e">
        <f>VLOOKUP($B283, 'Team Per G'!$A$2:$G$31, 5, FALSE)</f>
        <v>#N/A</v>
      </c>
      <c r="U283" s="9" t="e">
        <f>VLOOKUP($B283, 'Team Per G'!$A$2:$G$31, 4, FALSE)</f>
        <v>#N/A</v>
      </c>
      <c r="V283" s="9" t="e">
        <f>VLOOKUP($B283, Team_Batting___Dashboard[], 22, FALSE)/$F283</f>
        <v>#N/A</v>
      </c>
      <c r="W283" s="9" t="e">
        <f>VLOOKUP($B283, 'FanGraphs - Team WAR Projected'!$B$2:$E$31, 4, FALSE)/162</f>
        <v>#N/A</v>
      </c>
      <c r="X283" s="9" t="e">
        <f>VLOOKUP($B283, FanGraphs_Standings[[Abbreviation]:[2024 Year to Date RS/G]], 6, FALSE)/$F283</f>
        <v>#N/A</v>
      </c>
      <c r="Y283" s="9" t="e">
        <f>VLOOKUP($B283, FanGraphs_Standings[[Abbreviation]:[2024 Projected Full Season RDif]], 19, FALSE)/162</f>
        <v>#N/A</v>
      </c>
      <c r="Z283" s="9" t="e">
        <f>VLOOKUP($B283, FanGraphs_Standings[[Abbreviation]:[2024 Projected Full Season RDif]], 5, FALSE)</f>
        <v>#N/A</v>
      </c>
      <c r="AA283" s="9" t="e">
        <f>VLOOKUP($B283, FanGraphs_Standings[[Abbreviation]:[2024 Projected Full Season W%]], 18, FALSE)</f>
        <v>#N/A</v>
      </c>
      <c r="AB283" s="9" t="e">
        <f>VLOOKUP($B283, 'Home Field Adv'!$A$2:$I$31, 9, FALSE)</f>
        <v>#N/A</v>
      </c>
      <c r="AC283" s="9" t="e">
        <f>VLOOKUP($C283, FanGraphs_Standings[[Abbreviation]:[2024 Year to Date G]], 2, FALSE)</f>
        <v>#N/A</v>
      </c>
      <c r="AD283" s="9" t="e">
        <f>VLOOKUP($E283, 'SP Per G'!$A$2:$D$1380, 3, FALSE)</f>
        <v>#N/A</v>
      </c>
      <c r="AE283" s="9" t="e">
        <f>VLOOKUP($E283, 'SP Per G'!$A$2:$D$1380, 4, FALSE)</f>
        <v>#N/A</v>
      </c>
      <c r="AF283" s="9" t="e">
        <f>VLOOKUP($E283, Individual_Pitching___Dashboard[], 18, FALSE)</f>
        <v>#N/A</v>
      </c>
      <c r="AG283" s="9" t="e">
        <f>VLOOKUP($E283, Individual_Pitching___Dashboard[], 20, FALSE)</f>
        <v>#N/A</v>
      </c>
      <c r="AH283" s="9" t="e">
        <f>VLOOKUP($E283, Individual_Pitching___Advanced[], 21,FALSE)</f>
        <v>#N/A</v>
      </c>
      <c r="AI283" s="9" t="e">
        <f>VLOOKUP($C283, 'Team Per G'!$A$2:$G$31, 7, FALSE)</f>
        <v>#N/A</v>
      </c>
      <c r="AJ283" s="9" t="e">
        <f>VLOOKUP($C283, 'FanGraphs - Team WAR Projected'!$B$2:$E$31, 3, FALSE)/162</f>
        <v>#N/A</v>
      </c>
      <c r="AK283" s="9" t="e">
        <f>VLOOKUP($C283, Team_Pitching___Advanced[[Team]:[xFIP]], 19,FALSE)</f>
        <v>#N/A</v>
      </c>
      <c r="AL283" s="9" t="e">
        <f>VLOOKUP($C283, Team_Pitching___Advanced[], 20, FALSE)</f>
        <v>#N/A</v>
      </c>
      <c r="AM283" s="9" t="e">
        <f>VLOOKUP($C283, Team_Batting___Dashboard[[Team]:[wOBA]], 16, FALSE)</f>
        <v>#N/A</v>
      </c>
      <c r="AN283" s="9" t="e">
        <f>VLOOKUP($C283, Team_Batting___Advanced[[Team]:[OPS]], 9, FALSE)</f>
        <v>#N/A</v>
      </c>
      <c r="AO283" s="9" t="e">
        <f>VLOOKUP($C283, Team_Batting___Advanced[], 19, FALSE)</f>
        <v>#N/A</v>
      </c>
      <c r="AP283" s="9" t="e">
        <f>VLOOKUP($C283, 'Team Per G'!$A$2:$G$31, 3, FALSE)</f>
        <v>#N/A</v>
      </c>
      <c r="AQ283" s="9" t="e">
        <f>VLOOKUP($C283, 'Team Per G'!$A$2:$G$31, 5, FALSE)</f>
        <v>#N/A</v>
      </c>
      <c r="AR283" s="9" t="e">
        <f>VLOOKUP($C283, 'Team Per G'!$A$2:$G$31, 4, FALSE)</f>
        <v>#N/A</v>
      </c>
      <c r="AS283" s="9" t="e">
        <f>VLOOKUP($C283, Team_Batting___Dashboard[], 22, FALSE)/$AC283</f>
        <v>#N/A</v>
      </c>
      <c r="AT283" s="9" t="e">
        <f>VLOOKUP($C283, 'FanGraphs - Team WAR Projected'!$B$2:$E$31, 4, FALSE)/162</f>
        <v>#N/A</v>
      </c>
      <c r="AU283" s="9" t="e">
        <f>VLOOKUP($C283, FanGraphs_Standings[[Abbreviation]:[2024 Year to Date RS/G]], 6, FALSE)/$AC283</f>
        <v>#N/A</v>
      </c>
      <c r="AV283" s="9" t="e">
        <f>VLOOKUP($C283, FanGraphs_Standings[[Abbreviation]:[2024 Projected Full Season RDif]], 19, FALSE)/162</f>
        <v>#N/A</v>
      </c>
      <c r="AW283" s="9" t="e">
        <f>VLOOKUP($C283, FanGraphs_Standings[[Abbreviation]:[2024 Projected Full Season RDif]], 5, FALSE)</f>
        <v>#N/A</v>
      </c>
      <c r="AX283" s="9" t="e">
        <f>VLOOKUP($C283, FanGraphs_Standings[[Abbreviation]:[2024 Projected Full Season W%]], 18, FALSE)</f>
        <v>#N/A</v>
      </c>
      <c r="AY283" s="9" t="e">
        <f>VLOOKUP($C283, 'Home Field Adv'!$A$2:$K$31, 11, FALSE)</f>
        <v>#N/A</v>
      </c>
      <c r="BB283" s="5" t="str">
        <f t="shared" si="13"/>
        <v/>
      </c>
      <c r="BC283" s="5" t="str">
        <f t="shared" si="14"/>
        <v/>
      </c>
      <c r="BD283" s="5" t="str">
        <f t="shared" si="15"/>
        <v/>
      </c>
    </row>
    <row r="284" spans="6:56" x14ac:dyDescent="0.45">
      <c r="F284" s="9" t="e">
        <f>VLOOKUP($B284, FanGraphs_Standings[[Abbreviation]:[2024 Year to Date G]], 2, FALSE)</f>
        <v>#N/A</v>
      </c>
      <c r="G284" s="9" t="e">
        <f>IF(ISERR(VLOOKUP($D284, 'SP Per G'!$A$2:$D$1380, 3, FALSE)), L284, VLOOKUP($D284, 'SP Per G'!$A$2:$D$1380, 3, FALSE))</f>
        <v>#N/A</v>
      </c>
      <c r="H284" s="9" t="e">
        <f>VLOOKUP($D284, 'SP Per G'!$A$2:$D$1380, 4, FALSE)</f>
        <v>#N/A</v>
      </c>
      <c r="I284" s="9" t="e">
        <f>VLOOKUP($D284, Individual_Pitching___Dashboard[], 18, FALSE)</f>
        <v>#N/A</v>
      </c>
      <c r="J284" s="9" t="e">
        <f>VLOOKUP($D284, Individual_Pitching___Dashboard[], 20, FALSE)</f>
        <v>#N/A</v>
      </c>
      <c r="K284" s="9" t="e">
        <f>VLOOKUP($D284, Individual_Pitching___Advanced[], 21,FALSE)</f>
        <v>#N/A</v>
      </c>
      <c r="L284" s="9" t="e">
        <f>VLOOKUP($B284, 'Team Per G'!$A$2:$G$31, 7, FALSE)</f>
        <v>#N/A</v>
      </c>
      <c r="M284" s="9" t="e">
        <f>VLOOKUP($B284, 'FanGraphs - Team WAR Projected'!$B$2:$E$31, 3, FALSE)/162</f>
        <v>#N/A</v>
      </c>
      <c r="N284" s="9" t="e">
        <f>VLOOKUP($B284, Team_Pitching___Advanced[[Team]:[xFIP]], 19,FALSE)</f>
        <v>#N/A</v>
      </c>
      <c r="O284" s="9" t="e">
        <f>VLOOKUP($B284, Team_Pitching___Advanced[], 20, FALSE)</f>
        <v>#N/A</v>
      </c>
      <c r="P284" s="9" t="e">
        <f>VLOOKUP($B284, Team_Batting___Dashboard[[Team]:[wOBA]], 16, FALSE)</f>
        <v>#N/A</v>
      </c>
      <c r="Q284" s="9" t="e">
        <f>VLOOKUP($B284, Team_Batting___Advanced[[Team]:[OPS]], 9, FALSE)</f>
        <v>#N/A</v>
      </c>
      <c r="R284" s="9" t="e">
        <f>VLOOKUP($B284, Team_Batting___Advanced[], 19, FALSE)</f>
        <v>#N/A</v>
      </c>
      <c r="S284" s="9" t="e">
        <f>VLOOKUP($B284, 'Team Per G'!$A$2:$G$31, 3, FALSE)</f>
        <v>#N/A</v>
      </c>
      <c r="T284" s="9" t="e">
        <f>VLOOKUP($B284, 'Team Per G'!$A$2:$G$31, 5, FALSE)</f>
        <v>#N/A</v>
      </c>
      <c r="U284" s="9" t="e">
        <f>VLOOKUP($B284, 'Team Per G'!$A$2:$G$31, 4, FALSE)</f>
        <v>#N/A</v>
      </c>
      <c r="V284" s="9" t="e">
        <f>VLOOKUP($B284, Team_Batting___Dashboard[], 22, FALSE)/$F284</f>
        <v>#N/A</v>
      </c>
      <c r="W284" s="9" t="e">
        <f>VLOOKUP($B284, 'FanGraphs - Team WAR Projected'!$B$2:$E$31, 4, FALSE)/162</f>
        <v>#N/A</v>
      </c>
      <c r="X284" s="9" t="e">
        <f>VLOOKUP($B284, FanGraphs_Standings[[Abbreviation]:[2024 Year to Date RS/G]], 6, FALSE)/$F284</f>
        <v>#N/A</v>
      </c>
      <c r="Y284" s="9" t="e">
        <f>VLOOKUP($B284, FanGraphs_Standings[[Abbreviation]:[2024 Projected Full Season RDif]], 19, FALSE)/162</f>
        <v>#N/A</v>
      </c>
      <c r="Z284" s="9" t="e">
        <f>VLOOKUP($B284, FanGraphs_Standings[[Abbreviation]:[2024 Projected Full Season RDif]], 5, FALSE)</f>
        <v>#N/A</v>
      </c>
      <c r="AA284" s="9" t="e">
        <f>VLOOKUP($B284, FanGraphs_Standings[[Abbreviation]:[2024 Projected Full Season W%]], 18, FALSE)</f>
        <v>#N/A</v>
      </c>
      <c r="AB284" s="9" t="e">
        <f>VLOOKUP($B284, 'Home Field Adv'!$A$2:$I$31, 9, FALSE)</f>
        <v>#N/A</v>
      </c>
      <c r="AC284" s="9" t="e">
        <f>VLOOKUP($C284, FanGraphs_Standings[[Abbreviation]:[2024 Year to Date G]], 2, FALSE)</f>
        <v>#N/A</v>
      </c>
      <c r="AD284" s="9" t="e">
        <f>VLOOKUP($E284, 'SP Per G'!$A$2:$D$1380, 3, FALSE)</f>
        <v>#N/A</v>
      </c>
      <c r="AE284" s="9" t="e">
        <f>VLOOKUP($E284, 'SP Per G'!$A$2:$D$1380, 4, FALSE)</f>
        <v>#N/A</v>
      </c>
      <c r="AF284" s="9" t="e">
        <f>VLOOKUP($E284, Individual_Pitching___Dashboard[], 18, FALSE)</f>
        <v>#N/A</v>
      </c>
      <c r="AG284" s="9" t="e">
        <f>VLOOKUP($E284, Individual_Pitching___Dashboard[], 20, FALSE)</f>
        <v>#N/A</v>
      </c>
      <c r="AH284" s="9" t="e">
        <f>VLOOKUP($E284, Individual_Pitching___Advanced[], 21,FALSE)</f>
        <v>#N/A</v>
      </c>
      <c r="AI284" s="9" t="e">
        <f>VLOOKUP($C284, 'Team Per G'!$A$2:$G$31, 7, FALSE)</f>
        <v>#N/A</v>
      </c>
      <c r="AJ284" s="9" t="e">
        <f>VLOOKUP($C284, 'FanGraphs - Team WAR Projected'!$B$2:$E$31, 3, FALSE)/162</f>
        <v>#N/A</v>
      </c>
      <c r="AK284" s="9" t="e">
        <f>VLOOKUP($C284, Team_Pitching___Advanced[[Team]:[xFIP]], 19,FALSE)</f>
        <v>#N/A</v>
      </c>
      <c r="AL284" s="9" t="e">
        <f>VLOOKUP($C284, Team_Pitching___Advanced[], 20, FALSE)</f>
        <v>#N/A</v>
      </c>
      <c r="AM284" s="9" t="e">
        <f>VLOOKUP($C284, Team_Batting___Dashboard[[Team]:[wOBA]], 16, FALSE)</f>
        <v>#N/A</v>
      </c>
      <c r="AN284" s="9" t="e">
        <f>VLOOKUP($C284, Team_Batting___Advanced[[Team]:[OPS]], 9, FALSE)</f>
        <v>#N/A</v>
      </c>
      <c r="AO284" s="9" t="e">
        <f>VLOOKUP($C284, Team_Batting___Advanced[], 19, FALSE)</f>
        <v>#N/A</v>
      </c>
      <c r="AP284" s="9" t="e">
        <f>VLOOKUP($C284, 'Team Per G'!$A$2:$G$31, 3, FALSE)</f>
        <v>#N/A</v>
      </c>
      <c r="AQ284" s="9" t="e">
        <f>VLOOKUP($C284, 'Team Per G'!$A$2:$G$31, 5, FALSE)</f>
        <v>#N/A</v>
      </c>
      <c r="AR284" s="9" t="e">
        <f>VLOOKUP($C284, 'Team Per G'!$A$2:$G$31, 4, FALSE)</f>
        <v>#N/A</v>
      </c>
      <c r="AS284" s="9" t="e">
        <f>VLOOKUP($C284, Team_Batting___Dashboard[], 22, FALSE)/$AC284</f>
        <v>#N/A</v>
      </c>
      <c r="AT284" s="9" t="e">
        <f>VLOOKUP($C284, 'FanGraphs - Team WAR Projected'!$B$2:$E$31, 4, FALSE)/162</f>
        <v>#N/A</v>
      </c>
      <c r="AU284" s="9" t="e">
        <f>VLOOKUP($C284, FanGraphs_Standings[[Abbreviation]:[2024 Year to Date RS/G]], 6, FALSE)/$AC284</f>
        <v>#N/A</v>
      </c>
      <c r="AV284" s="9" t="e">
        <f>VLOOKUP($C284, FanGraphs_Standings[[Abbreviation]:[2024 Projected Full Season RDif]], 19, FALSE)/162</f>
        <v>#N/A</v>
      </c>
      <c r="AW284" s="9" t="e">
        <f>VLOOKUP($C284, FanGraphs_Standings[[Abbreviation]:[2024 Projected Full Season RDif]], 5, FALSE)</f>
        <v>#N/A</v>
      </c>
      <c r="AX284" s="9" t="e">
        <f>VLOOKUP($C284, FanGraphs_Standings[[Abbreviation]:[2024 Projected Full Season W%]], 18, FALSE)</f>
        <v>#N/A</v>
      </c>
      <c r="AY284" s="9" t="e">
        <f>VLOOKUP($C284, 'Home Field Adv'!$A$2:$K$31, 11, FALSE)</f>
        <v>#N/A</v>
      </c>
      <c r="BB284" s="5" t="str">
        <f t="shared" si="13"/>
        <v/>
      </c>
      <c r="BC284" s="5" t="str">
        <f t="shared" si="14"/>
        <v/>
      </c>
      <c r="BD284" s="5" t="str">
        <f t="shared" si="15"/>
        <v/>
      </c>
    </row>
    <row r="285" spans="6:56" x14ac:dyDescent="0.45">
      <c r="F285" s="9" t="e">
        <f>VLOOKUP($B285, FanGraphs_Standings[[Abbreviation]:[2024 Year to Date G]], 2, FALSE)</f>
        <v>#N/A</v>
      </c>
      <c r="G285" s="9" t="e">
        <f>IF(ISERR(VLOOKUP($D285, 'SP Per G'!$A$2:$D$1380, 3, FALSE)), L285, VLOOKUP($D285, 'SP Per G'!$A$2:$D$1380, 3, FALSE))</f>
        <v>#N/A</v>
      </c>
      <c r="H285" s="9" t="e">
        <f>VLOOKUP($D285, 'SP Per G'!$A$2:$D$1380, 4, FALSE)</f>
        <v>#N/A</v>
      </c>
      <c r="I285" s="9" t="e">
        <f>VLOOKUP($D285, Individual_Pitching___Dashboard[], 18, FALSE)</f>
        <v>#N/A</v>
      </c>
      <c r="J285" s="9" t="e">
        <f>VLOOKUP($D285, Individual_Pitching___Dashboard[], 20, FALSE)</f>
        <v>#N/A</v>
      </c>
      <c r="K285" s="9" t="e">
        <f>VLOOKUP($D285, Individual_Pitching___Advanced[], 21,FALSE)</f>
        <v>#N/A</v>
      </c>
      <c r="L285" s="9" t="e">
        <f>VLOOKUP($B285, 'Team Per G'!$A$2:$G$31, 7, FALSE)</f>
        <v>#N/A</v>
      </c>
      <c r="M285" s="9" t="e">
        <f>VLOOKUP($B285, 'FanGraphs - Team WAR Projected'!$B$2:$E$31, 3, FALSE)/162</f>
        <v>#N/A</v>
      </c>
      <c r="N285" s="9" t="e">
        <f>VLOOKUP($B285, Team_Pitching___Advanced[[Team]:[xFIP]], 19,FALSE)</f>
        <v>#N/A</v>
      </c>
      <c r="O285" s="9" t="e">
        <f>VLOOKUP($B285, Team_Pitching___Advanced[], 20, FALSE)</f>
        <v>#N/A</v>
      </c>
      <c r="P285" s="9" t="e">
        <f>VLOOKUP($B285, Team_Batting___Dashboard[[Team]:[wOBA]], 16, FALSE)</f>
        <v>#N/A</v>
      </c>
      <c r="Q285" s="9" t="e">
        <f>VLOOKUP($B285, Team_Batting___Advanced[[Team]:[OPS]], 9, FALSE)</f>
        <v>#N/A</v>
      </c>
      <c r="R285" s="9" t="e">
        <f>VLOOKUP($B285, Team_Batting___Advanced[], 19, FALSE)</f>
        <v>#N/A</v>
      </c>
      <c r="S285" s="9" t="e">
        <f>VLOOKUP($B285, 'Team Per G'!$A$2:$G$31, 3, FALSE)</f>
        <v>#N/A</v>
      </c>
      <c r="T285" s="9" t="e">
        <f>VLOOKUP($B285, 'Team Per G'!$A$2:$G$31, 5, FALSE)</f>
        <v>#N/A</v>
      </c>
      <c r="U285" s="9" t="e">
        <f>VLOOKUP($B285, 'Team Per G'!$A$2:$G$31, 4, FALSE)</f>
        <v>#N/A</v>
      </c>
      <c r="V285" s="9" t="e">
        <f>VLOOKUP($B285, Team_Batting___Dashboard[], 22, FALSE)/$F285</f>
        <v>#N/A</v>
      </c>
      <c r="W285" s="9" t="e">
        <f>VLOOKUP($B285, 'FanGraphs - Team WAR Projected'!$B$2:$E$31, 4, FALSE)/162</f>
        <v>#N/A</v>
      </c>
      <c r="X285" s="9" t="e">
        <f>VLOOKUP($B285, FanGraphs_Standings[[Abbreviation]:[2024 Year to Date RS/G]], 6, FALSE)/$F285</f>
        <v>#N/A</v>
      </c>
      <c r="Y285" s="9" t="e">
        <f>VLOOKUP($B285, FanGraphs_Standings[[Abbreviation]:[2024 Projected Full Season RDif]], 19, FALSE)/162</f>
        <v>#N/A</v>
      </c>
      <c r="Z285" s="9" t="e">
        <f>VLOOKUP($B285, FanGraphs_Standings[[Abbreviation]:[2024 Projected Full Season RDif]], 5, FALSE)</f>
        <v>#N/A</v>
      </c>
      <c r="AA285" s="9" t="e">
        <f>VLOOKUP($B285, FanGraphs_Standings[[Abbreviation]:[2024 Projected Full Season W%]], 18, FALSE)</f>
        <v>#N/A</v>
      </c>
      <c r="AB285" s="9" t="e">
        <f>VLOOKUP($B285, 'Home Field Adv'!$A$2:$I$31, 9, FALSE)</f>
        <v>#N/A</v>
      </c>
      <c r="AC285" s="9" t="e">
        <f>VLOOKUP($C285, FanGraphs_Standings[[Abbreviation]:[2024 Year to Date G]], 2, FALSE)</f>
        <v>#N/A</v>
      </c>
      <c r="AD285" s="9" t="e">
        <f>VLOOKUP($E285, 'SP Per G'!$A$2:$D$1380, 3, FALSE)</f>
        <v>#N/A</v>
      </c>
      <c r="AE285" s="9" t="e">
        <f>VLOOKUP($E285, 'SP Per G'!$A$2:$D$1380, 4, FALSE)</f>
        <v>#N/A</v>
      </c>
      <c r="AF285" s="9" t="e">
        <f>VLOOKUP($E285, Individual_Pitching___Dashboard[], 18, FALSE)</f>
        <v>#N/A</v>
      </c>
      <c r="AG285" s="9" t="e">
        <f>VLOOKUP($E285, Individual_Pitching___Dashboard[], 20, FALSE)</f>
        <v>#N/A</v>
      </c>
      <c r="AH285" s="9" t="e">
        <f>VLOOKUP($E285, Individual_Pitching___Advanced[], 21,FALSE)</f>
        <v>#N/A</v>
      </c>
      <c r="AI285" s="9" t="e">
        <f>VLOOKUP($C285, 'Team Per G'!$A$2:$G$31, 7, FALSE)</f>
        <v>#N/A</v>
      </c>
      <c r="AJ285" s="9" t="e">
        <f>VLOOKUP($C285, 'FanGraphs - Team WAR Projected'!$B$2:$E$31, 3, FALSE)/162</f>
        <v>#N/A</v>
      </c>
      <c r="AK285" s="9" t="e">
        <f>VLOOKUP($C285, Team_Pitching___Advanced[[Team]:[xFIP]], 19,FALSE)</f>
        <v>#N/A</v>
      </c>
      <c r="AL285" s="9" t="e">
        <f>VLOOKUP($C285, Team_Pitching___Advanced[], 20, FALSE)</f>
        <v>#N/A</v>
      </c>
      <c r="AM285" s="9" t="e">
        <f>VLOOKUP($C285, Team_Batting___Dashboard[[Team]:[wOBA]], 16, FALSE)</f>
        <v>#N/A</v>
      </c>
      <c r="AN285" s="9" t="e">
        <f>VLOOKUP($C285, Team_Batting___Advanced[[Team]:[OPS]], 9, FALSE)</f>
        <v>#N/A</v>
      </c>
      <c r="AO285" s="9" t="e">
        <f>VLOOKUP($C285, Team_Batting___Advanced[], 19, FALSE)</f>
        <v>#N/A</v>
      </c>
      <c r="AP285" s="9" t="e">
        <f>VLOOKUP($C285, 'Team Per G'!$A$2:$G$31, 3, FALSE)</f>
        <v>#N/A</v>
      </c>
      <c r="AQ285" s="9" t="e">
        <f>VLOOKUP($C285, 'Team Per G'!$A$2:$G$31, 5, FALSE)</f>
        <v>#N/A</v>
      </c>
      <c r="AR285" s="9" t="e">
        <f>VLOOKUP($C285, 'Team Per G'!$A$2:$G$31, 4, FALSE)</f>
        <v>#N/A</v>
      </c>
      <c r="AS285" s="9" t="e">
        <f>VLOOKUP($C285, Team_Batting___Dashboard[], 22, FALSE)/$AC285</f>
        <v>#N/A</v>
      </c>
      <c r="AT285" s="9" t="e">
        <f>VLOOKUP($C285, 'FanGraphs - Team WAR Projected'!$B$2:$E$31, 4, FALSE)/162</f>
        <v>#N/A</v>
      </c>
      <c r="AU285" s="9" t="e">
        <f>VLOOKUP($C285, FanGraphs_Standings[[Abbreviation]:[2024 Year to Date RS/G]], 6, FALSE)/$AC285</f>
        <v>#N/A</v>
      </c>
      <c r="AV285" s="9" t="e">
        <f>VLOOKUP($C285, FanGraphs_Standings[[Abbreviation]:[2024 Projected Full Season RDif]], 19, FALSE)/162</f>
        <v>#N/A</v>
      </c>
      <c r="AW285" s="9" t="e">
        <f>VLOOKUP($C285, FanGraphs_Standings[[Abbreviation]:[2024 Projected Full Season RDif]], 5, FALSE)</f>
        <v>#N/A</v>
      </c>
      <c r="AX285" s="9" t="e">
        <f>VLOOKUP($C285, FanGraphs_Standings[[Abbreviation]:[2024 Projected Full Season W%]], 18, FALSE)</f>
        <v>#N/A</v>
      </c>
      <c r="AY285" s="9" t="e">
        <f>VLOOKUP($C285, 'Home Field Adv'!$A$2:$K$31, 11, FALSE)</f>
        <v>#N/A</v>
      </c>
      <c r="BB285" s="5" t="str">
        <f t="shared" si="13"/>
        <v/>
      </c>
      <c r="BC285" s="5" t="str">
        <f t="shared" si="14"/>
        <v/>
      </c>
      <c r="BD285" s="5" t="str">
        <f t="shared" si="15"/>
        <v/>
      </c>
    </row>
    <row r="286" spans="6:56" x14ac:dyDescent="0.45">
      <c r="F286" s="9" t="e">
        <f>VLOOKUP($B286, FanGraphs_Standings[[Abbreviation]:[2024 Year to Date G]], 2, FALSE)</f>
        <v>#N/A</v>
      </c>
      <c r="G286" s="9" t="e">
        <f>IF(ISERR(VLOOKUP($D286, 'SP Per G'!$A$2:$D$1380, 3, FALSE)), L286, VLOOKUP($D286, 'SP Per G'!$A$2:$D$1380, 3, FALSE))</f>
        <v>#N/A</v>
      </c>
      <c r="H286" s="9" t="e">
        <f>VLOOKUP($D286, 'SP Per G'!$A$2:$D$1380, 4, FALSE)</f>
        <v>#N/A</v>
      </c>
      <c r="I286" s="9" t="e">
        <f>VLOOKUP($D286, Individual_Pitching___Dashboard[], 18, FALSE)</f>
        <v>#N/A</v>
      </c>
      <c r="J286" s="9" t="e">
        <f>VLOOKUP($D286, Individual_Pitching___Dashboard[], 20, FALSE)</f>
        <v>#N/A</v>
      </c>
      <c r="K286" s="9" t="e">
        <f>VLOOKUP($D286, Individual_Pitching___Advanced[], 21,FALSE)</f>
        <v>#N/A</v>
      </c>
      <c r="L286" s="9" t="e">
        <f>VLOOKUP($B286, 'Team Per G'!$A$2:$G$31, 7, FALSE)</f>
        <v>#N/A</v>
      </c>
      <c r="M286" s="9" t="e">
        <f>VLOOKUP($B286, 'FanGraphs - Team WAR Projected'!$B$2:$E$31, 3, FALSE)/162</f>
        <v>#N/A</v>
      </c>
      <c r="N286" s="9" t="e">
        <f>VLOOKUP($B286, Team_Pitching___Advanced[[Team]:[xFIP]], 19,FALSE)</f>
        <v>#N/A</v>
      </c>
      <c r="O286" s="9" t="e">
        <f>VLOOKUP($B286, Team_Pitching___Advanced[], 20, FALSE)</f>
        <v>#N/A</v>
      </c>
      <c r="P286" s="9" t="e">
        <f>VLOOKUP($B286, Team_Batting___Dashboard[[Team]:[wOBA]], 16, FALSE)</f>
        <v>#N/A</v>
      </c>
      <c r="Q286" s="9" t="e">
        <f>VLOOKUP($B286, Team_Batting___Advanced[[Team]:[OPS]], 9, FALSE)</f>
        <v>#N/A</v>
      </c>
      <c r="R286" s="9" t="e">
        <f>VLOOKUP($B286, Team_Batting___Advanced[], 19, FALSE)</f>
        <v>#N/A</v>
      </c>
      <c r="S286" s="9" t="e">
        <f>VLOOKUP($B286, 'Team Per G'!$A$2:$G$31, 3, FALSE)</f>
        <v>#N/A</v>
      </c>
      <c r="T286" s="9" t="e">
        <f>VLOOKUP($B286, 'Team Per G'!$A$2:$G$31, 5, FALSE)</f>
        <v>#N/A</v>
      </c>
      <c r="U286" s="9" t="e">
        <f>VLOOKUP($B286, 'Team Per G'!$A$2:$G$31, 4, FALSE)</f>
        <v>#N/A</v>
      </c>
      <c r="V286" s="9" t="e">
        <f>VLOOKUP($B286, Team_Batting___Dashboard[], 22, FALSE)/$F286</f>
        <v>#N/A</v>
      </c>
      <c r="W286" s="9" t="e">
        <f>VLOOKUP($B286, 'FanGraphs - Team WAR Projected'!$B$2:$E$31, 4, FALSE)/162</f>
        <v>#N/A</v>
      </c>
      <c r="X286" s="9" t="e">
        <f>VLOOKUP($B286, FanGraphs_Standings[[Abbreviation]:[2024 Year to Date RS/G]], 6, FALSE)/$F286</f>
        <v>#N/A</v>
      </c>
      <c r="Y286" s="9" t="e">
        <f>VLOOKUP($B286, FanGraphs_Standings[[Abbreviation]:[2024 Projected Full Season RDif]], 19, FALSE)/162</f>
        <v>#N/A</v>
      </c>
      <c r="Z286" s="9" t="e">
        <f>VLOOKUP($B286, FanGraphs_Standings[[Abbreviation]:[2024 Projected Full Season RDif]], 5, FALSE)</f>
        <v>#N/A</v>
      </c>
      <c r="AA286" s="9" t="e">
        <f>VLOOKUP($B286, FanGraphs_Standings[[Abbreviation]:[2024 Projected Full Season W%]], 18, FALSE)</f>
        <v>#N/A</v>
      </c>
      <c r="AB286" s="9" t="e">
        <f>VLOOKUP($B286, 'Home Field Adv'!$A$2:$I$31, 9, FALSE)</f>
        <v>#N/A</v>
      </c>
      <c r="AC286" s="9" t="e">
        <f>VLOOKUP($C286, FanGraphs_Standings[[Abbreviation]:[2024 Year to Date G]], 2, FALSE)</f>
        <v>#N/A</v>
      </c>
      <c r="AD286" s="9" t="e">
        <f>VLOOKUP($E286, 'SP Per G'!$A$2:$D$1380, 3, FALSE)</f>
        <v>#N/A</v>
      </c>
      <c r="AE286" s="9" t="e">
        <f>VLOOKUP($E286, 'SP Per G'!$A$2:$D$1380, 4, FALSE)</f>
        <v>#N/A</v>
      </c>
      <c r="AF286" s="9" t="e">
        <f>VLOOKUP($E286, Individual_Pitching___Dashboard[], 18, FALSE)</f>
        <v>#N/A</v>
      </c>
      <c r="AG286" s="9" t="e">
        <f>VLOOKUP($E286, Individual_Pitching___Dashboard[], 20, FALSE)</f>
        <v>#N/A</v>
      </c>
      <c r="AH286" s="9" t="e">
        <f>VLOOKUP($E286, Individual_Pitching___Advanced[], 21,FALSE)</f>
        <v>#N/A</v>
      </c>
      <c r="AI286" s="9" t="e">
        <f>VLOOKUP($C286, 'Team Per G'!$A$2:$G$31, 7, FALSE)</f>
        <v>#N/A</v>
      </c>
      <c r="AJ286" s="9" t="e">
        <f>VLOOKUP($C286, 'FanGraphs - Team WAR Projected'!$B$2:$E$31, 3, FALSE)/162</f>
        <v>#N/A</v>
      </c>
      <c r="AK286" s="9" t="e">
        <f>VLOOKUP($C286, Team_Pitching___Advanced[[Team]:[xFIP]], 19,FALSE)</f>
        <v>#N/A</v>
      </c>
      <c r="AL286" s="9" t="e">
        <f>VLOOKUP($C286, Team_Pitching___Advanced[], 20, FALSE)</f>
        <v>#N/A</v>
      </c>
      <c r="AM286" s="9" t="e">
        <f>VLOOKUP($C286, Team_Batting___Dashboard[[Team]:[wOBA]], 16, FALSE)</f>
        <v>#N/A</v>
      </c>
      <c r="AN286" s="9" t="e">
        <f>VLOOKUP($C286, Team_Batting___Advanced[[Team]:[OPS]], 9, FALSE)</f>
        <v>#N/A</v>
      </c>
      <c r="AO286" s="9" t="e">
        <f>VLOOKUP($C286, Team_Batting___Advanced[], 19, FALSE)</f>
        <v>#N/A</v>
      </c>
      <c r="AP286" s="9" t="e">
        <f>VLOOKUP($C286, 'Team Per G'!$A$2:$G$31, 3, FALSE)</f>
        <v>#N/A</v>
      </c>
      <c r="AQ286" s="9" t="e">
        <f>VLOOKUP($C286, 'Team Per G'!$A$2:$G$31, 5, FALSE)</f>
        <v>#N/A</v>
      </c>
      <c r="AR286" s="9" t="e">
        <f>VLOOKUP($C286, 'Team Per G'!$A$2:$G$31, 4, FALSE)</f>
        <v>#N/A</v>
      </c>
      <c r="AS286" s="9" t="e">
        <f>VLOOKUP($C286, Team_Batting___Dashboard[], 22, FALSE)/$AC286</f>
        <v>#N/A</v>
      </c>
      <c r="AT286" s="9" t="e">
        <f>VLOOKUP($C286, 'FanGraphs - Team WAR Projected'!$B$2:$E$31, 4, FALSE)/162</f>
        <v>#N/A</v>
      </c>
      <c r="AU286" s="9" t="e">
        <f>VLOOKUP($C286, FanGraphs_Standings[[Abbreviation]:[2024 Year to Date RS/G]], 6, FALSE)/$AC286</f>
        <v>#N/A</v>
      </c>
      <c r="AV286" s="9" t="e">
        <f>VLOOKUP($C286, FanGraphs_Standings[[Abbreviation]:[2024 Projected Full Season RDif]], 19, FALSE)/162</f>
        <v>#N/A</v>
      </c>
      <c r="AW286" s="9" t="e">
        <f>VLOOKUP($C286, FanGraphs_Standings[[Abbreviation]:[2024 Projected Full Season RDif]], 5, FALSE)</f>
        <v>#N/A</v>
      </c>
      <c r="AX286" s="9" t="e">
        <f>VLOOKUP($C286, FanGraphs_Standings[[Abbreviation]:[2024 Projected Full Season W%]], 18, FALSE)</f>
        <v>#N/A</v>
      </c>
      <c r="AY286" s="9" t="e">
        <f>VLOOKUP($C286, 'Home Field Adv'!$A$2:$K$31, 11, FALSE)</f>
        <v>#N/A</v>
      </c>
      <c r="BB286" s="5" t="str">
        <f t="shared" si="13"/>
        <v/>
      </c>
      <c r="BC286" s="5" t="str">
        <f t="shared" si="14"/>
        <v/>
      </c>
      <c r="BD286" s="5" t="str">
        <f t="shared" si="15"/>
        <v/>
      </c>
    </row>
    <row r="287" spans="6:56" x14ac:dyDescent="0.45">
      <c r="F287" s="9" t="e">
        <f>VLOOKUP($B287, FanGraphs_Standings[[Abbreviation]:[2024 Year to Date G]], 2, FALSE)</f>
        <v>#N/A</v>
      </c>
      <c r="G287" s="9" t="e">
        <f>IF(ISERR(VLOOKUP($D287, 'SP Per G'!$A$2:$D$1380, 3, FALSE)), L287, VLOOKUP($D287, 'SP Per G'!$A$2:$D$1380, 3, FALSE))</f>
        <v>#N/A</v>
      </c>
      <c r="H287" s="9" t="e">
        <f>VLOOKUP($D287, 'SP Per G'!$A$2:$D$1380, 4, FALSE)</f>
        <v>#N/A</v>
      </c>
      <c r="I287" s="9" t="e">
        <f>VLOOKUP($D287, Individual_Pitching___Dashboard[], 18, FALSE)</f>
        <v>#N/A</v>
      </c>
      <c r="J287" s="9" t="e">
        <f>VLOOKUP($D287, Individual_Pitching___Dashboard[], 20, FALSE)</f>
        <v>#N/A</v>
      </c>
      <c r="K287" s="9" t="e">
        <f>VLOOKUP($D287, Individual_Pitching___Advanced[], 21,FALSE)</f>
        <v>#N/A</v>
      </c>
      <c r="L287" s="9" t="e">
        <f>VLOOKUP($B287, 'Team Per G'!$A$2:$G$31, 7, FALSE)</f>
        <v>#N/A</v>
      </c>
      <c r="M287" s="9" t="e">
        <f>VLOOKUP($B287, 'FanGraphs - Team WAR Projected'!$B$2:$E$31, 3, FALSE)/162</f>
        <v>#N/A</v>
      </c>
      <c r="N287" s="9" t="e">
        <f>VLOOKUP($B287, Team_Pitching___Advanced[[Team]:[xFIP]], 19,FALSE)</f>
        <v>#N/A</v>
      </c>
      <c r="O287" s="9" t="e">
        <f>VLOOKUP($B287, Team_Pitching___Advanced[], 20, FALSE)</f>
        <v>#N/A</v>
      </c>
      <c r="P287" s="9" t="e">
        <f>VLOOKUP($B287, Team_Batting___Dashboard[[Team]:[wOBA]], 16, FALSE)</f>
        <v>#N/A</v>
      </c>
      <c r="Q287" s="9" t="e">
        <f>VLOOKUP($B287, Team_Batting___Advanced[[Team]:[OPS]], 9, FALSE)</f>
        <v>#N/A</v>
      </c>
      <c r="R287" s="9" t="e">
        <f>VLOOKUP($B287, Team_Batting___Advanced[], 19, FALSE)</f>
        <v>#N/A</v>
      </c>
      <c r="S287" s="9" t="e">
        <f>VLOOKUP($B287, 'Team Per G'!$A$2:$G$31, 3, FALSE)</f>
        <v>#N/A</v>
      </c>
      <c r="T287" s="9" t="e">
        <f>VLOOKUP($B287, 'Team Per G'!$A$2:$G$31, 5, FALSE)</f>
        <v>#N/A</v>
      </c>
      <c r="U287" s="9" t="e">
        <f>VLOOKUP($B287, 'Team Per G'!$A$2:$G$31, 4, FALSE)</f>
        <v>#N/A</v>
      </c>
      <c r="V287" s="9" t="e">
        <f>VLOOKUP($B287, Team_Batting___Dashboard[], 22, FALSE)/$F287</f>
        <v>#N/A</v>
      </c>
      <c r="W287" s="9" t="e">
        <f>VLOOKUP($B287, 'FanGraphs - Team WAR Projected'!$B$2:$E$31, 4, FALSE)/162</f>
        <v>#N/A</v>
      </c>
      <c r="X287" s="9" t="e">
        <f>VLOOKUP($B287, FanGraphs_Standings[[Abbreviation]:[2024 Year to Date RS/G]], 6, FALSE)/$F287</f>
        <v>#N/A</v>
      </c>
      <c r="Y287" s="9" t="e">
        <f>VLOOKUP($B287, FanGraphs_Standings[[Abbreviation]:[2024 Projected Full Season RDif]], 19, FALSE)/162</f>
        <v>#N/A</v>
      </c>
      <c r="Z287" s="9" t="e">
        <f>VLOOKUP($B287, FanGraphs_Standings[[Abbreviation]:[2024 Projected Full Season RDif]], 5, FALSE)</f>
        <v>#N/A</v>
      </c>
      <c r="AA287" s="9" t="e">
        <f>VLOOKUP($B287, FanGraphs_Standings[[Abbreviation]:[2024 Projected Full Season W%]], 18, FALSE)</f>
        <v>#N/A</v>
      </c>
      <c r="AB287" s="9" t="e">
        <f>VLOOKUP($B287, 'Home Field Adv'!$A$2:$I$31, 9, FALSE)</f>
        <v>#N/A</v>
      </c>
      <c r="AC287" s="9" t="e">
        <f>VLOOKUP($C287, FanGraphs_Standings[[Abbreviation]:[2024 Year to Date G]], 2, FALSE)</f>
        <v>#N/A</v>
      </c>
      <c r="AD287" s="9" t="e">
        <f>VLOOKUP($E287, 'SP Per G'!$A$2:$D$1380, 3, FALSE)</f>
        <v>#N/A</v>
      </c>
      <c r="AE287" s="9" t="e">
        <f>VLOOKUP($E287, 'SP Per G'!$A$2:$D$1380, 4, FALSE)</f>
        <v>#N/A</v>
      </c>
      <c r="AF287" s="9" t="e">
        <f>VLOOKUP($E287, Individual_Pitching___Dashboard[], 18, FALSE)</f>
        <v>#N/A</v>
      </c>
      <c r="AG287" s="9" t="e">
        <f>VLOOKUP($E287, Individual_Pitching___Dashboard[], 20, FALSE)</f>
        <v>#N/A</v>
      </c>
      <c r="AH287" s="9" t="e">
        <f>VLOOKUP($E287, Individual_Pitching___Advanced[], 21,FALSE)</f>
        <v>#N/A</v>
      </c>
      <c r="AI287" s="9" t="e">
        <f>VLOOKUP($C287, 'Team Per G'!$A$2:$G$31, 7, FALSE)</f>
        <v>#N/A</v>
      </c>
      <c r="AJ287" s="9" t="e">
        <f>VLOOKUP($C287, 'FanGraphs - Team WAR Projected'!$B$2:$E$31, 3, FALSE)/162</f>
        <v>#N/A</v>
      </c>
      <c r="AK287" s="9" t="e">
        <f>VLOOKUP($C287, Team_Pitching___Advanced[[Team]:[xFIP]], 19,FALSE)</f>
        <v>#N/A</v>
      </c>
      <c r="AL287" s="9" t="e">
        <f>VLOOKUP($C287, Team_Pitching___Advanced[], 20, FALSE)</f>
        <v>#N/A</v>
      </c>
      <c r="AM287" s="9" t="e">
        <f>VLOOKUP($C287, Team_Batting___Dashboard[[Team]:[wOBA]], 16, FALSE)</f>
        <v>#N/A</v>
      </c>
      <c r="AN287" s="9" t="e">
        <f>VLOOKUP($C287, Team_Batting___Advanced[[Team]:[OPS]], 9, FALSE)</f>
        <v>#N/A</v>
      </c>
      <c r="AO287" s="9" t="e">
        <f>VLOOKUP($C287, Team_Batting___Advanced[], 19, FALSE)</f>
        <v>#N/A</v>
      </c>
      <c r="AP287" s="9" t="e">
        <f>VLOOKUP($C287, 'Team Per G'!$A$2:$G$31, 3, FALSE)</f>
        <v>#N/A</v>
      </c>
      <c r="AQ287" s="9" t="e">
        <f>VLOOKUP($C287, 'Team Per G'!$A$2:$G$31, 5, FALSE)</f>
        <v>#N/A</v>
      </c>
      <c r="AR287" s="9" t="e">
        <f>VLOOKUP($C287, 'Team Per G'!$A$2:$G$31, 4, FALSE)</f>
        <v>#N/A</v>
      </c>
      <c r="AS287" s="9" t="e">
        <f>VLOOKUP($C287, Team_Batting___Dashboard[], 22, FALSE)/$AC287</f>
        <v>#N/A</v>
      </c>
      <c r="AT287" s="9" t="e">
        <f>VLOOKUP($C287, 'FanGraphs - Team WAR Projected'!$B$2:$E$31, 4, FALSE)/162</f>
        <v>#N/A</v>
      </c>
      <c r="AU287" s="9" t="e">
        <f>VLOOKUP($C287, FanGraphs_Standings[[Abbreviation]:[2024 Year to Date RS/G]], 6, FALSE)/$AC287</f>
        <v>#N/A</v>
      </c>
      <c r="AV287" s="9" t="e">
        <f>VLOOKUP($C287, FanGraphs_Standings[[Abbreviation]:[2024 Projected Full Season RDif]], 19, FALSE)/162</f>
        <v>#N/A</v>
      </c>
      <c r="AW287" s="9" t="e">
        <f>VLOOKUP($C287, FanGraphs_Standings[[Abbreviation]:[2024 Projected Full Season RDif]], 5, FALSE)</f>
        <v>#N/A</v>
      </c>
      <c r="AX287" s="9" t="e">
        <f>VLOOKUP($C287, FanGraphs_Standings[[Abbreviation]:[2024 Projected Full Season W%]], 18, FALSE)</f>
        <v>#N/A</v>
      </c>
      <c r="AY287" s="9" t="e">
        <f>VLOOKUP($C287, 'Home Field Adv'!$A$2:$K$31, 11, FALSE)</f>
        <v>#N/A</v>
      </c>
      <c r="BB287" s="5" t="str">
        <f t="shared" si="13"/>
        <v/>
      </c>
      <c r="BC287" s="5" t="str">
        <f t="shared" si="14"/>
        <v/>
      </c>
      <c r="BD287" s="5" t="str">
        <f t="shared" si="15"/>
        <v/>
      </c>
    </row>
    <row r="288" spans="6:56" x14ac:dyDescent="0.45">
      <c r="F288" s="9" t="e">
        <f>VLOOKUP($B288, FanGraphs_Standings[[Abbreviation]:[2024 Year to Date G]], 2, FALSE)</f>
        <v>#N/A</v>
      </c>
      <c r="G288" s="9" t="e">
        <f>IF(ISERR(VLOOKUP($D288, 'SP Per G'!$A$2:$D$1380, 3, FALSE)), L288, VLOOKUP($D288, 'SP Per G'!$A$2:$D$1380, 3, FALSE))</f>
        <v>#N/A</v>
      </c>
      <c r="H288" s="9" t="e">
        <f>VLOOKUP($D288, 'SP Per G'!$A$2:$D$1380, 4, FALSE)</f>
        <v>#N/A</v>
      </c>
      <c r="I288" s="9" t="e">
        <f>VLOOKUP($D288, Individual_Pitching___Dashboard[], 18, FALSE)</f>
        <v>#N/A</v>
      </c>
      <c r="J288" s="9" t="e">
        <f>VLOOKUP($D288, Individual_Pitching___Dashboard[], 20, FALSE)</f>
        <v>#N/A</v>
      </c>
      <c r="K288" s="9" t="e">
        <f>VLOOKUP($D288, Individual_Pitching___Advanced[], 21,FALSE)</f>
        <v>#N/A</v>
      </c>
      <c r="L288" s="9" t="e">
        <f>VLOOKUP($B288, 'Team Per G'!$A$2:$G$31, 7, FALSE)</f>
        <v>#N/A</v>
      </c>
      <c r="M288" s="9" t="e">
        <f>VLOOKUP($B288, 'FanGraphs - Team WAR Projected'!$B$2:$E$31, 3, FALSE)/162</f>
        <v>#N/A</v>
      </c>
      <c r="N288" s="9" t="e">
        <f>VLOOKUP($B288, Team_Pitching___Advanced[[Team]:[xFIP]], 19,FALSE)</f>
        <v>#N/A</v>
      </c>
      <c r="O288" s="9" t="e">
        <f>VLOOKUP($B288, Team_Pitching___Advanced[], 20, FALSE)</f>
        <v>#N/A</v>
      </c>
      <c r="P288" s="9" t="e">
        <f>VLOOKUP($B288, Team_Batting___Dashboard[[Team]:[wOBA]], 16, FALSE)</f>
        <v>#N/A</v>
      </c>
      <c r="Q288" s="9" t="e">
        <f>VLOOKUP($B288, Team_Batting___Advanced[[Team]:[OPS]], 9, FALSE)</f>
        <v>#N/A</v>
      </c>
      <c r="R288" s="9" t="e">
        <f>VLOOKUP($B288, Team_Batting___Advanced[], 19, FALSE)</f>
        <v>#N/A</v>
      </c>
      <c r="S288" s="9" t="e">
        <f>VLOOKUP($B288, 'Team Per G'!$A$2:$G$31, 3, FALSE)</f>
        <v>#N/A</v>
      </c>
      <c r="T288" s="9" t="e">
        <f>VLOOKUP($B288, 'Team Per G'!$A$2:$G$31, 5, FALSE)</f>
        <v>#N/A</v>
      </c>
      <c r="U288" s="9" t="e">
        <f>VLOOKUP($B288, 'Team Per G'!$A$2:$G$31, 4, FALSE)</f>
        <v>#N/A</v>
      </c>
      <c r="V288" s="9" t="e">
        <f>VLOOKUP($B288, Team_Batting___Dashboard[], 22, FALSE)/$F288</f>
        <v>#N/A</v>
      </c>
      <c r="W288" s="9" t="e">
        <f>VLOOKUP($B288, 'FanGraphs - Team WAR Projected'!$B$2:$E$31, 4, FALSE)/162</f>
        <v>#N/A</v>
      </c>
      <c r="X288" s="9" t="e">
        <f>VLOOKUP($B288, FanGraphs_Standings[[Abbreviation]:[2024 Year to Date RS/G]], 6, FALSE)/$F288</f>
        <v>#N/A</v>
      </c>
      <c r="Y288" s="9" t="e">
        <f>VLOOKUP($B288, FanGraphs_Standings[[Abbreviation]:[2024 Projected Full Season RDif]], 19, FALSE)/162</f>
        <v>#N/A</v>
      </c>
      <c r="Z288" s="9" t="e">
        <f>VLOOKUP($B288, FanGraphs_Standings[[Abbreviation]:[2024 Projected Full Season RDif]], 5, FALSE)</f>
        <v>#N/A</v>
      </c>
      <c r="AA288" s="9" t="e">
        <f>VLOOKUP($B288, FanGraphs_Standings[[Abbreviation]:[2024 Projected Full Season W%]], 18, FALSE)</f>
        <v>#N/A</v>
      </c>
      <c r="AB288" s="9" t="e">
        <f>VLOOKUP($B288, 'Home Field Adv'!$A$2:$I$31, 9, FALSE)</f>
        <v>#N/A</v>
      </c>
      <c r="AC288" s="9" t="e">
        <f>VLOOKUP($C288, FanGraphs_Standings[[Abbreviation]:[2024 Year to Date G]], 2, FALSE)</f>
        <v>#N/A</v>
      </c>
      <c r="AD288" s="9" t="e">
        <f>VLOOKUP($E288, 'SP Per G'!$A$2:$D$1380, 3, FALSE)</f>
        <v>#N/A</v>
      </c>
      <c r="AE288" s="9" t="e">
        <f>VLOOKUP($E288, 'SP Per G'!$A$2:$D$1380, 4, FALSE)</f>
        <v>#N/A</v>
      </c>
      <c r="AF288" s="9" t="e">
        <f>VLOOKUP($E288, Individual_Pitching___Dashboard[], 18, FALSE)</f>
        <v>#N/A</v>
      </c>
      <c r="AG288" s="9" t="e">
        <f>VLOOKUP($E288, Individual_Pitching___Dashboard[], 20, FALSE)</f>
        <v>#N/A</v>
      </c>
      <c r="AH288" s="9" t="e">
        <f>VLOOKUP($E288, Individual_Pitching___Advanced[], 21,FALSE)</f>
        <v>#N/A</v>
      </c>
      <c r="AI288" s="9" t="e">
        <f>VLOOKUP($C288, 'Team Per G'!$A$2:$G$31, 7, FALSE)</f>
        <v>#N/A</v>
      </c>
      <c r="AJ288" s="9" t="e">
        <f>VLOOKUP($C288, 'FanGraphs - Team WAR Projected'!$B$2:$E$31, 3, FALSE)/162</f>
        <v>#N/A</v>
      </c>
      <c r="AK288" s="9" t="e">
        <f>VLOOKUP($C288, Team_Pitching___Advanced[[Team]:[xFIP]], 19,FALSE)</f>
        <v>#N/A</v>
      </c>
      <c r="AL288" s="9" t="e">
        <f>VLOOKUP($C288, Team_Pitching___Advanced[], 20, FALSE)</f>
        <v>#N/A</v>
      </c>
      <c r="AM288" s="9" t="e">
        <f>VLOOKUP($C288, Team_Batting___Dashboard[[Team]:[wOBA]], 16, FALSE)</f>
        <v>#N/A</v>
      </c>
      <c r="AN288" s="9" t="e">
        <f>VLOOKUP($C288, Team_Batting___Advanced[[Team]:[OPS]], 9, FALSE)</f>
        <v>#N/A</v>
      </c>
      <c r="AO288" s="9" t="e">
        <f>VLOOKUP($C288, Team_Batting___Advanced[], 19, FALSE)</f>
        <v>#N/A</v>
      </c>
      <c r="AP288" s="9" t="e">
        <f>VLOOKUP($C288, 'Team Per G'!$A$2:$G$31, 3, FALSE)</f>
        <v>#N/A</v>
      </c>
      <c r="AQ288" s="9" t="e">
        <f>VLOOKUP($C288, 'Team Per G'!$A$2:$G$31, 5, FALSE)</f>
        <v>#N/A</v>
      </c>
      <c r="AR288" s="9" t="e">
        <f>VLOOKUP($C288, 'Team Per G'!$A$2:$G$31, 4, FALSE)</f>
        <v>#N/A</v>
      </c>
      <c r="AS288" s="9" t="e">
        <f>VLOOKUP($C288, Team_Batting___Dashboard[], 22, FALSE)/$AC288</f>
        <v>#N/A</v>
      </c>
      <c r="AT288" s="9" t="e">
        <f>VLOOKUP($C288, 'FanGraphs - Team WAR Projected'!$B$2:$E$31, 4, FALSE)/162</f>
        <v>#N/A</v>
      </c>
      <c r="AU288" s="9" t="e">
        <f>VLOOKUP($C288, FanGraphs_Standings[[Abbreviation]:[2024 Year to Date RS/G]], 6, FALSE)/$AC288</f>
        <v>#N/A</v>
      </c>
      <c r="AV288" s="9" t="e">
        <f>VLOOKUP($C288, FanGraphs_Standings[[Abbreviation]:[2024 Projected Full Season RDif]], 19, FALSE)/162</f>
        <v>#N/A</v>
      </c>
      <c r="AW288" s="9" t="e">
        <f>VLOOKUP($C288, FanGraphs_Standings[[Abbreviation]:[2024 Projected Full Season RDif]], 5, FALSE)</f>
        <v>#N/A</v>
      </c>
      <c r="AX288" s="9" t="e">
        <f>VLOOKUP($C288, FanGraphs_Standings[[Abbreviation]:[2024 Projected Full Season W%]], 18, FALSE)</f>
        <v>#N/A</v>
      </c>
      <c r="AY288" s="9" t="e">
        <f>VLOOKUP($C288, 'Home Field Adv'!$A$2:$K$31, 11, FALSE)</f>
        <v>#N/A</v>
      </c>
      <c r="BB288" s="5" t="str">
        <f t="shared" si="13"/>
        <v/>
      </c>
      <c r="BC288" s="5" t="str">
        <f t="shared" si="14"/>
        <v/>
      </c>
      <c r="BD288" s="5" t="str">
        <f t="shared" si="15"/>
        <v/>
      </c>
    </row>
    <row r="289" spans="6:56" x14ac:dyDescent="0.45">
      <c r="F289" s="9" t="e">
        <f>VLOOKUP($B289, FanGraphs_Standings[[Abbreviation]:[2024 Year to Date G]], 2, FALSE)</f>
        <v>#N/A</v>
      </c>
      <c r="G289" s="9" t="e">
        <f>IF(ISERR(VLOOKUP($D289, 'SP Per G'!$A$2:$D$1380, 3, FALSE)), L289, VLOOKUP($D289, 'SP Per G'!$A$2:$D$1380, 3, FALSE))</f>
        <v>#N/A</v>
      </c>
      <c r="H289" s="9" t="e">
        <f>VLOOKUP($D289, 'SP Per G'!$A$2:$D$1380, 4, FALSE)</f>
        <v>#N/A</v>
      </c>
      <c r="I289" s="9" t="e">
        <f>VLOOKUP($D289, Individual_Pitching___Dashboard[], 18, FALSE)</f>
        <v>#N/A</v>
      </c>
      <c r="J289" s="9" t="e">
        <f>VLOOKUP($D289, Individual_Pitching___Dashboard[], 20, FALSE)</f>
        <v>#N/A</v>
      </c>
      <c r="K289" s="9" t="e">
        <f>VLOOKUP($D289, Individual_Pitching___Advanced[], 21,FALSE)</f>
        <v>#N/A</v>
      </c>
      <c r="L289" s="9" t="e">
        <f>VLOOKUP($B289, 'Team Per G'!$A$2:$G$31, 7, FALSE)</f>
        <v>#N/A</v>
      </c>
      <c r="M289" s="9" t="e">
        <f>VLOOKUP($B289, 'FanGraphs - Team WAR Projected'!$B$2:$E$31, 3, FALSE)/162</f>
        <v>#N/A</v>
      </c>
      <c r="N289" s="9" t="e">
        <f>VLOOKUP($B289, Team_Pitching___Advanced[[Team]:[xFIP]], 19,FALSE)</f>
        <v>#N/A</v>
      </c>
      <c r="O289" s="9" t="e">
        <f>VLOOKUP($B289, Team_Pitching___Advanced[], 20, FALSE)</f>
        <v>#N/A</v>
      </c>
      <c r="P289" s="9" t="e">
        <f>VLOOKUP($B289, Team_Batting___Dashboard[[Team]:[wOBA]], 16, FALSE)</f>
        <v>#N/A</v>
      </c>
      <c r="Q289" s="9" t="e">
        <f>VLOOKUP($B289, Team_Batting___Advanced[[Team]:[OPS]], 9, FALSE)</f>
        <v>#N/A</v>
      </c>
      <c r="R289" s="9" t="e">
        <f>VLOOKUP($B289, Team_Batting___Advanced[], 19, FALSE)</f>
        <v>#N/A</v>
      </c>
      <c r="S289" s="9" t="e">
        <f>VLOOKUP($B289, 'Team Per G'!$A$2:$G$31, 3, FALSE)</f>
        <v>#N/A</v>
      </c>
      <c r="T289" s="9" t="e">
        <f>VLOOKUP($B289, 'Team Per G'!$A$2:$G$31, 5, FALSE)</f>
        <v>#N/A</v>
      </c>
      <c r="U289" s="9" t="e">
        <f>VLOOKUP($B289, 'Team Per G'!$A$2:$G$31, 4, FALSE)</f>
        <v>#N/A</v>
      </c>
      <c r="V289" s="9" t="e">
        <f>VLOOKUP($B289, Team_Batting___Dashboard[], 22, FALSE)/$F289</f>
        <v>#N/A</v>
      </c>
      <c r="W289" s="9" t="e">
        <f>VLOOKUP($B289, 'FanGraphs - Team WAR Projected'!$B$2:$E$31, 4, FALSE)/162</f>
        <v>#N/A</v>
      </c>
      <c r="X289" s="9" t="e">
        <f>VLOOKUP($B289, FanGraphs_Standings[[Abbreviation]:[2024 Year to Date RS/G]], 6, FALSE)/$F289</f>
        <v>#N/A</v>
      </c>
      <c r="Y289" s="9" t="e">
        <f>VLOOKUP($B289, FanGraphs_Standings[[Abbreviation]:[2024 Projected Full Season RDif]], 19, FALSE)/162</f>
        <v>#N/A</v>
      </c>
      <c r="Z289" s="9" t="e">
        <f>VLOOKUP($B289, FanGraphs_Standings[[Abbreviation]:[2024 Projected Full Season RDif]], 5, FALSE)</f>
        <v>#N/A</v>
      </c>
      <c r="AA289" s="9" t="e">
        <f>VLOOKUP($B289, FanGraphs_Standings[[Abbreviation]:[2024 Projected Full Season W%]], 18, FALSE)</f>
        <v>#N/A</v>
      </c>
      <c r="AB289" s="9" t="e">
        <f>VLOOKUP($B289, 'Home Field Adv'!$A$2:$I$31, 9, FALSE)</f>
        <v>#N/A</v>
      </c>
      <c r="AC289" s="9" t="e">
        <f>VLOOKUP($C289, FanGraphs_Standings[[Abbreviation]:[2024 Year to Date G]], 2, FALSE)</f>
        <v>#N/A</v>
      </c>
      <c r="AD289" s="9" t="e">
        <f>VLOOKUP($E289, 'SP Per G'!$A$2:$D$1380, 3, FALSE)</f>
        <v>#N/A</v>
      </c>
      <c r="AE289" s="9" t="e">
        <f>VLOOKUP($E289, 'SP Per G'!$A$2:$D$1380, 4, FALSE)</f>
        <v>#N/A</v>
      </c>
      <c r="AF289" s="9" t="e">
        <f>VLOOKUP($E289, Individual_Pitching___Dashboard[], 18, FALSE)</f>
        <v>#N/A</v>
      </c>
      <c r="AG289" s="9" t="e">
        <f>VLOOKUP($E289, Individual_Pitching___Dashboard[], 20, FALSE)</f>
        <v>#N/A</v>
      </c>
      <c r="AH289" s="9" t="e">
        <f>VLOOKUP($E289, Individual_Pitching___Advanced[], 21,FALSE)</f>
        <v>#N/A</v>
      </c>
      <c r="AI289" s="9" t="e">
        <f>VLOOKUP($C289, 'Team Per G'!$A$2:$G$31, 7, FALSE)</f>
        <v>#N/A</v>
      </c>
      <c r="AJ289" s="9" t="e">
        <f>VLOOKUP($C289, 'FanGraphs - Team WAR Projected'!$B$2:$E$31, 3, FALSE)/162</f>
        <v>#N/A</v>
      </c>
      <c r="AK289" s="9" t="e">
        <f>VLOOKUP($C289, Team_Pitching___Advanced[[Team]:[xFIP]], 19,FALSE)</f>
        <v>#N/A</v>
      </c>
      <c r="AL289" s="9" t="e">
        <f>VLOOKUP($C289, Team_Pitching___Advanced[], 20, FALSE)</f>
        <v>#N/A</v>
      </c>
      <c r="AM289" s="9" t="e">
        <f>VLOOKUP($C289, Team_Batting___Dashboard[[Team]:[wOBA]], 16, FALSE)</f>
        <v>#N/A</v>
      </c>
      <c r="AN289" s="9" t="e">
        <f>VLOOKUP($C289, Team_Batting___Advanced[[Team]:[OPS]], 9, FALSE)</f>
        <v>#N/A</v>
      </c>
      <c r="AO289" s="9" t="e">
        <f>VLOOKUP($C289, Team_Batting___Advanced[], 19, FALSE)</f>
        <v>#N/A</v>
      </c>
      <c r="AP289" s="9" t="e">
        <f>VLOOKUP($C289, 'Team Per G'!$A$2:$G$31, 3, FALSE)</f>
        <v>#N/A</v>
      </c>
      <c r="AQ289" s="9" t="e">
        <f>VLOOKUP($C289, 'Team Per G'!$A$2:$G$31, 5, FALSE)</f>
        <v>#N/A</v>
      </c>
      <c r="AR289" s="9" t="e">
        <f>VLOOKUP($C289, 'Team Per G'!$A$2:$G$31, 4, FALSE)</f>
        <v>#N/A</v>
      </c>
      <c r="AS289" s="9" t="e">
        <f>VLOOKUP($C289, Team_Batting___Dashboard[], 22, FALSE)/$AC289</f>
        <v>#N/A</v>
      </c>
      <c r="AT289" s="9" t="e">
        <f>VLOOKUP($C289, 'FanGraphs - Team WAR Projected'!$B$2:$E$31, 4, FALSE)/162</f>
        <v>#N/A</v>
      </c>
      <c r="AU289" s="9" t="e">
        <f>VLOOKUP($C289, FanGraphs_Standings[[Abbreviation]:[2024 Year to Date RS/G]], 6, FALSE)/$AC289</f>
        <v>#N/A</v>
      </c>
      <c r="AV289" s="9" t="e">
        <f>VLOOKUP($C289, FanGraphs_Standings[[Abbreviation]:[2024 Projected Full Season RDif]], 19, FALSE)/162</f>
        <v>#N/A</v>
      </c>
      <c r="AW289" s="9" t="e">
        <f>VLOOKUP($C289, FanGraphs_Standings[[Abbreviation]:[2024 Projected Full Season RDif]], 5, FALSE)</f>
        <v>#N/A</v>
      </c>
      <c r="AX289" s="9" t="e">
        <f>VLOOKUP($C289, FanGraphs_Standings[[Abbreviation]:[2024 Projected Full Season W%]], 18, FALSE)</f>
        <v>#N/A</v>
      </c>
      <c r="AY289" s="9" t="e">
        <f>VLOOKUP($C289, 'Home Field Adv'!$A$2:$K$31, 11, FALSE)</f>
        <v>#N/A</v>
      </c>
      <c r="BB289" s="5" t="str">
        <f t="shared" si="13"/>
        <v/>
      </c>
      <c r="BC289" s="5" t="str">
        <f t="shared" si="14"/>
        <v/>
      </c>
      <c r="BD289" s="5" t="str">
        <f t="shared" si="15"/>
        <v/>
      </c>
    </row>
    <row r="290" spans="6:56" x14ac:dyDescent="0.45">
      <c r="F290" s="9" t="e">
        <f>VLOOKUP($B290, FanGraphs_Standings[[Abbreviation]:[2024 Year to Date G]], 2, FALSE)</f>
        <v>#N/A</v>
      </c>
      <c r="G290" s="9" t="e">
        <f>IF(ISERR(VLOOKUP($D290, 'SP Per G'!$A$2:$D$1380, 3, FALSE)), L290, VLOOKUP($D290, 'SP Per G'!$A$2:$D$1380, 3, FALSE))</f>
        <v>#N/A</v>
      </c>
      <c r="H290" s="9" t="e">
        <f>VLOOKUP($D290, 'SP Per G'!$A$2:$D$1380, 4, FALSE)</f>
        <v>#N/A</v>
      </c>
      <c r="I290" s="9" t="e">
        <f>VLOOKUP($D290, Individual_Pitching___Dashboard[], 18, FALSE)</f>
        <v>#N/A</v>
      </c>
      <c r="J290" s="9" t="e">
        <f>VLOOKUP($D290, Individual_Pitching___Dashboard[], 20, FALSE)</f>
        <v>#N/A</v>
      </c>
      <c r="K290" s="9" t="e">
        <f>VLOOKUP($D290, Individual_Pitching___Advanced[], 21,FALSE)</f>
        <v>#N/A</v>
      </c>
      <c r="L290" s="9" t="e">
        <f>VLOOKUP($B290, 'Team Per G'!$A$2:$G$31, 7, FALSE)</f>
        <v>#N/A</v>
      </c>
      <c r="M290" s="9" t="e">
        <f>VLOOKUP($B290, 'FanGraphs - Team WAR Projected'!$B$2:$E$31, 3, FALSE)/162</f>
        <v>#N/A</v>
      </c>
      <c r="N290" s="9" t="e">
        <f>VLOOKUP($B290, Team_Pitching___Advanced[[Team]:[xFIP]], 19,FALSE)</f>
        <v>#N/A</v>
      </c>
      <c r="O290" s="9" t="e">
        <f>VLOOKUP($B290, Team_Pitching___Advanced[], 20, FALSE)</f>
        <v>#N/A</v>
      </c>
      <c r="P290" s="9" t="e">
        <f>VLOOKUP($B290, Team_Batting___Dashboard[[Team]:[wOBA]], 16, FALSE)</f>
        <v>#N/A</v>
      </c>
      <c r="Q290" s="9" t="e">
        <f>VLOOKUP($B290, Team_Batting___Advanced[[Team]:[OPS]], 9, FALSE)</f>
        <v>#N/A</v>
      </c>
      <c r="R290" s="9" t="e">
        <f>VLOOKUP($B290, Team_Batting___Advanced[], 19, FALSE)</f>
        <v>#N/A</v>
      </c>
      <c r="S290" s="9" t="e">
        <f>VLOOKUP($B290, 'Team Per G'!$A$2:$G$31, 3, FALSE)</f>
        <v>#N/A</v>
      </c>
      <c r="T290" s="9" t="e">
        <f>VLOOKUP($B290, 'Team Per G'!$A$2:$G$31, 5, FALSE)</f>
        <v>#N/A</v>
      </c>
      <c r="U290" s="9" t="e">
        <f>VLOOKUP($B290, 'Team Per G'!$A$2:$G$31, 4, FALSE)</f>
        <v>#N/A</v>
      </c>
      <c r="V290" s="9" t="e">
        <f>VLOOKUP($B290, Team_Batting___Dashboard[], 22, FALSE)/$F290</f>
        <v>#N/A</v>
      </c>
      <c r="W290" s="9" t="e">
        <f>VLOOKUP($B290, 'FanGraphs - Team WAR Projected'!$B$2:$E$31, 4, FALSE)/162</f>
        <v>#N/A</v>
      </c>
      <c r="X290" s="9" t="e">
        <f>VLOOKUP($B290, FanGraphs_Standings[[Abbreviation]:[2024 Year to Date RS/G]], 6, FALSE)/$F290</f>
        <v>#N/A</v>
      </c>
      <c r="Y290" s="9" t="e">
        <f>VLOOKUP($B290, FanGraphs_Standings[[Abbreviation]:[2024 Projected Full Season RDif]], 19, FALSE)/162</f>
        <v>#N/A</v>
      </c>
      <c r="Z290" s="9" t="e">
        <f>VLOOKUP($B290, FanGraphs_Standings[[Abbreviation]:[2024 Projected Full Season RDif]], 5, FALSE)</f>
        <v>#N/A</v>
      </c>
      <c r="AA290" s="9" t="e">
        <f>VLOOKUP($B290, FanGraphs_Standings[[Abbreviation]:[2024 Projected Full Season W%]], 18, FALSE)</f>
        <v>#N/A</v>
      </c>
      <c r="AB290" s="9" t="e">
        <f>VLOOKUP($B290, 'Home Field Adv'!$A$2:$I$31, 9, FALSE)</f>
        <v>#N/A</v>
      </c>
      <c r="AC290" s="9" t="e">
        <f>VLOOKUP($C290, FanGraphs_Standings[[Abbreviation]:[2024 Year to Date G]], 2, FALSE)</f>
        <v>#N/A</v>
      </c>
      <c r="AD290" s="9" t="e">
        <f>VLOOKUP($E290, 'SP Per G'!$A$2:$D$1380, 3, FALSE)</f>
        <v>#N/A</v>
      </c>
      <c r="AE290" s="9" t="e">
        <f>VLOOKUP($E290, 'SP Per G'!$A$2:$D$1380, 4, FALSE)</f>
        <v>#N/A</v>
      </c>
      <c r="AF290" s="9" t="e">
        <f>VLOOKUP($E290, Individual_Pitching___Dashboard[], 18, FALSE)</f>
        <v>#N/A</v>
      </c>
      <c r="AG290" s="9" t="e">
        <f>VLOOKUP($E290, Individual_Pitching___Dashboard[], 20, FALSE)</f>
        <v>#N/A</v>
      </c>
      <c r="AH290" s="9" t="e">
        <f>VLOOKUP($E290, Individual_Pitching___Advanced[], 21,FALSE)</f>
        <v>#N/A</v>
      </c>
      <c r="AI290" s="9" t="e">
        <f>VLOOKUP($C290, 'Team Per G'!$A$2:$G$31, 7, FALSE)</f>
        <v>#N/A</v>
      </c>
      <c r="AJ290" s="9" t="e">
        <f>VLOOKUP($C290, 'FanGraphs - Team WAR Projected'!$B$2:$E$31, 3, FALSE)/162</f>
        <v>#N/A</v>
      </c>
      <c r="AK290" s="9" t="e">
        <f>VLOOKUP($C290, Team_Pitching___Advanced[[Team]:[xFIP]], 19,FALSE)</f>
        <v>#N/A</v>
      </c>
      <c r="AL290" s="9" t="e">
        <f>VLOOKUP($C290, Team_Pitching___Advanced[], 20, FALSE)</f>
        <v>#N/A</v>
      </c>
      <c r="AM290" s="9" t="e">
        <f>VLOOKUP($C290, Team_Batting___Dashboard[[Team]:[wOBA]], 16, FALSE)</f>
        <v>#N/A</v>
      </c>
      <c r="AN290" s="9" t="e">
        <f>VLOOKUP($C290, Team_Batting___Advanced[[Team]:[OPS]], 9, FALSE)</f>
        <v>#N/A</v>
      </c>
      <c r="AO290" s="9" t="e">
        <f>VLOOKUP($C290, Team_Batting___Advanced[], 19, FALSE)</f>
        <v>#N/A</v>
      </c>
      <c r="AP290" s="9" t="e">
        <f>VLOOKUP($C290, 'Team Per G'!$A$2:$G$31, 3, FALSE)</f>
        <v>#N/A</v>
      </c>
      <c r="AQ290" s="9" t="e">
        <f>VLOOKUP($C290, 'Team Per G'!$A$2:$G$31, 5, FALSE)</f>
        <v>#N/A</v>
      </c>
      <c r="AR290" s="9" t="e">
        <f>VLOOKUP($C290, 'Team Per G'!$A$2:$G$31, 4, FALSE)</f>
        <v>#N/A</v>
      </c>
      <c r="AS290" s="9" t="e">
        <f>VLOOKUP($C290, Team_Batting___Dashboard[], 22, FALSE)/$AC290</f>
        <v>#N/A</v>
      </c>
      <c r="AT290" s="9" t="e">
        <f>VLOOKUP($C290, 'FanGraphs - Team WAR Projected'!$B$2:$E$31, 4, FALSE)/162</f>
        <v>#N/A</v>
      </c>
      <c r="AU290" s="9" t="e">
        <f>VLOOKUP($C290, FanGraphs_Standings[[Abbreviation]:[2024 Year to Date RS/G]], 6, FALSE)/$AC290</f>
        <v>#N/A</v>
      </c>
      <c r="AV290" s="9" t="e">
        <f>VLOOKUP($C290, FanGraphs_Standings[[Abbreviation]:[2024 Projected Full Season RDif]], 19, FALSE)/162</f>
        <v>#N/A</v>
      </c>
      <c r="AW290" s="9" t="e">
        <f>VLOOKUP($C290, FanGraphs_Standings[[Abbreviation]:[2024 Projected Full Season RDif]], 5, FALSE)</f>
        <v>#N/A</v>
      </c>
      <c r="AX290" s="9" t="e">
        <f>VLOOKUP($C290, FanGraphs_Standings[[Abbreviation]:[2024 Projected Full Season W%]], 18, FALSE)</f>
        <v>#N/A</v>
      </c>
      <c r="AY290" s="9" t="e">
        <f>VLOOKUP($C290, 'Home Field Adv'!$A$2:$K$31, 11, FALSE)</f>
        <v>#N/A</v>
      </c>
      <c r="BB290" s="5" t="str">
        <f t="shared" si="13"/>
        <v/>
      </c>
      <c r="BC290" s="5" t="str">
        <f t="shared" si="14"/>
        <v/>
      </c>
      <c r="BD290" s="5" t="str">
        <f t="shared" si="15"/>
        <v/>
      </c>
    </row>
    <row r="291" spans="6:56" x14ac:dyDescent="0.45">
      <c r="F291" s="9" t="e">
        <f>VLOOKUP($B291, FanGraphs_Standings[[Abbreviation]:[2024 Year to Date G]], 2, FALSE)</f>
        <v>#N/A</v>
      </c>
      <c r="G291" s="9" t="e">
        <f>IF(ISERR(VLOOKUP($D291, 'SP Per G'!$A$2:$D$1380, 3, FALSE)), L291, VLOOKUP($D291, 'SP Per G'!$A$2:$D$1380, 3, FALSE))</f>
        <v>#N/A</v>
      </c>
      <c r="H291" s="9" t="e">
        <f>VLOOKUP($D291, 'SP Per G'!$A$2:$D$1380, 4, FALSE)</f>
        <v>#N/A</v>
      </c>
      <c r="I291" s="9" t="e">
        <f>VLOOKUP($D291, Individual_Pitching___Dashboard[], 18, FALSE)</f>
        <v>#N/A</v>
      </c>
      <c r="J291" s="9" t="e">
        <f>VLOOKUP($D291, Individual_Pitching___Dashboard[], 20, FALSE)</f>
        <v>#N/A</v>
      </c>
      <c r="K291" s="9" t="e">
        <f>VLOOKUP($D291, Individual_Pitching___Advanced[], 21,FALSE)</f>
        <v>#N/A</v>
      </c>
      <c r="L291" s="9" t="e">
        <f>VLOOKUP($B291, 'Team Per G'!$A$2:$G$31, 7, FALSE)</f>
        <v>#N/A</v>
      </c>
      <c r="M291" s="9" t="e">
        <f>VLOOKUP($B291, 'FanGraphs - Team WAR Projected'!$B$2:$E$31, 3, FALSE)/162</f>
        <v>#N/A</v>
      </c>
      <c r="N291" s="9" t="e">
        <f>VLOOKUP($B291, Team_Pitching___Advanced[[Team]:[xFIP]], 19,FALSE)</f>
        <v>#N/A</v>
      </c>
      <c r="O291" s="9" t="e">
        <f>VLOOKUP($B291, Team_Pitching___Advanced[], 20, FALSE)</f>
        <v>#N/A</v>
      </c>
      <c r="P291" s="9" t="e">
        <f>VLOOKUP($B291, Team_Batting___Dashboard[[Team]:[wOBA]], 16, FALSE)</f>
        <v>#N/A</v>
      </c>
      <c r="Q291" s="9" t="e">
        <f>VLOOKUP($B291, Team_Batting___Advanced[[Team]:[OPS]], 9, FALSE)</f>
        <v>#N/A</v>
      </c>
      <c r="R291" s="9" t="e">
        <f>VLOOKUP($B291, Team_Batting___Advanced[], 19, FALSE)</f>
        <v>#N/A</v>
      </c>
      <c r="S291" s="9" t="e">
        <f>VLOOKUP($B291, 'Team Per G'!$A$2:$G$31, 3, FALSE)</f>
        <v>#N/A</v>
      </c>
      <c r="T291" s="9" t="e">
        <f>VLOOKUP($B291, 'Team Per G'!$A$2:$G$31, 5, FALSE)</f>
        <v>#N/A</v>
      </c>
      <c r="U291" s="9" t="e">
        <f>VLOOKUP($B291, 'Team Per G'!$A$2:$G$31, 4, FALSE)</f>
        <v>#N/A</v>
      </c>
      <c r="V291" s="9" t="e">
        <f>VLOOKUP($B291, Team_Batting___Dashboard[], 22, FALSE)/$F291</f>
        <v>#N/A</v>
      </c>
      <c r="W291" s="9" t="e">
        <f>VLOOKUP($B291, 'FanGraphs - Team WAR Projected'!$B$2:$E$31, 4, FALSE)/162</f>
        <v>#N/A</v>
      </c>
      <c r="X291" s="9" t="e">
        <f>VLOOKUP($B291, FanGraphs_Standings[[Abbreviation]:[2024 Year to Date RS/G]], 6, FALSE)/$F291</f>
        <v>#N/A</v>
      </c>
      <c r="Y291" s="9" t="e">
        <f>VLOOKUP($B291, FanGraphs_Standings[[Abbreviation]:[2024 Projected Full Season RDif]], 19, FALSE)/162</f>
        <v>#N/A</v>
      </c>
      <c r="Z291" s="9" t="e">
        <f>VLOOKUP($B291, FanGraphs_Standings[[Abbreviation]:[2024 Projected Full Season RDif]], 5, FALSE)</f>
        <v>#N/A</v>
      </c>
      <c r="AA291" s="9" t="e">
        <f>VLOOKUP($B291, FanGraphs_Standings[[Abbreviation]:[2024 Projected Full Season W%]], 18, FALSE)</f>
        <v>#N/A</v>
      </c>
      <c r="AB291" s="9" t="e">
        <f>VLOOKUP($B291, 'Home Field Adv'!$A$2:$I$31, 9, FALSE)</f>
        <v>#N/A</v>
      </c>
      <c r="AC291" s="9" t="e">
        <f>VLOOKUP($C291, FanGraphs_Standings[[Abbreviation]:[2024 Year to Date G]], 2, FALSE)</f>
        <v>#N/A</v>
      </c>
      <c r="AD291" s="9" t="e">
        <f>VLOOKUP($E291, 'SP Per G'!$A$2:$D$1380, 3, FALSE)</f>
        <v>#N/A</v>
      </c>
      <c r="AE291" s="9" t="e">
        <f>VLOOKUP($E291, 'SP Per G'!$A$2:$D$1380, 4, FALSE)</f>
        <v>#N/A</v>
      </c>
      <c r="AF291" s="9" t="e">
        <f>VLOOKUP($E291, Individual_Pitching___Dashboard[], 18, FALSE)</f>
        <v>#N/A</v>
      </c>
      <c r="AG291" s="9" t="e">
        <f>VLOOKUP($E291, Individual_Pitching___Dashboard[], 20, FALSE)</f>
        <v>#N/A</v>
      </c>
      <c r="AH291" s="9" t="e">
        <f>VLOOKUP($E291, Individual_Pitching___Advanced[], 21,FALSE)</f>
        <v>#N/A</v>
      </c>
      <c r="AI291" s="9" t="e">
        <f>VLOOKUP($C291, 'Team Per G'!$A$2:$G$31, 7, FALSE)</f>
        <v>#N/A</v>
      </c>
      <c r="AJ291" s="9" t="e">
        <f>VLOOKUP($C291, 'FanGraphs - Team WAR Projected'!$B$2:$E$31, 3, FALSE)/162</f>
        <v>#N/A</v>
      </c>
      <c r="AK291" s="9" t="e">
        <f>VLOOKUP($C291, Team_Pitching___Advanced[[Team]:[xFIP]], 19,FALSE)</f>
        <v>#N/A</v>
      </c>
      <c r="AL291" s="9" t="e">
        <f>VLOOKUP($C291, Team_Pitching___Advanced[], 20, FALSE)</f>
        <v>#N/A</v>
      </c>
      <c r="AM291" s="9" t="e">
        <f>VLOOKUP($C291, Team_Batting___Dashboard[[Team]:[wOBA]], 16, FALSE)</f>
        <v>#N/A</v>
      </c>
      <c r="AN291" s="9" t="e">
        <f>VLOOKUP($C291, Team_Batting___Advanced[[Team]:[OPS]], 9, FALSE)</f>
        <v>#N/A</v>
      </c>
      <c r="AO291" s="9" t="e">
        <f>VLOOKUP($C291, Team_Batting___Advanced[], 19, FALSE)</f>
        <v>#N/A</v>
      </c>
      <c r="AP291" s="9" t="e">
        <f>VLOOKUP($C291, 'Team Per G'!$A$2:$G$31, 3, FALSE)</f>
        <v>#N/A</v>
      </c>
      <c r="AQ291" s="9" t="e">
        <f>VLOOKUP($C291, 'Team Per G'!$A$2:$G$31, 5, FALSE)</f>
        <v>#N/A</v>
      </c>
      <c r="AR291" s="9" t="e">
        <f>VLOOKUP($C291, 'Team Per G'!$A$2:$G$31, 4, FALSE)</f>
        <v>#N/A</v>
      </c>
      <c r="AS291" s="9" t="e">
        <f>VLOOKUP($C291, Team_Batting___Dashboard[], 22, FALSE)/$AC291</f>
        <v>#N/A</v>
      </c>
      <c r="AT291" s="9" t="e">
        <f>VLOOKUP($C291, 'FanGraphs - Team WAR Projected'!$B$2:$E$31, 4, FALSE)/162</f>
        <v>#N/A</v>
      </c>
      <c r="AU291" s="9" t="e">
        <f>VLOOKUP($C291, FanGraphs_Standings[[Abbreviation]:[2024 Year to Date RS/G]], 6, FALSE)/$AC291</f>
        <v>#N/A</v>
      </c>
      <c r="AV291" s="9" t="e">
        <f>VLOOKUP($C291, FanGraphs_Standings[[Abbreviation]:[2024 Projected Full Season RDif]], 19, FALSE)/162</f>
        <v>#N/A</v>
      </c>
      <c r="AW291" s="9" t="e">
        <f>VLOOKUP($C291, FanGraphs_Standings[[Abbreviation]:[2024 Projected Full Season RDif]], 5, FALSE)</f>
        <v>#N/A</v>
      </c>
      <c r="AX291" s="9" t="e">
        <f>VLOOKUP($C291, FanGraphs_Standings[[Abbreviation]:[2024 Projected Full Season W%]], 18, FALSE)</f>
        <v>#N/A</v>
      </c>
      <c r="AY291" s="9" t="e">
        <f>VLOOKUP($C291, 'Home Field Adv'!$A$2:$K$31, 11, FALSE)</f>
        <v>#N/A</v>
      </c>
      <c r="BB291" s="5" t="str">
        <f t="shared" si="13"/>
        <v/>
      </c>
      <c r="BC291" s="5" t="str">
        <f t="shared" si="14"/>
        <v/>
      </c>
      <c r="BD291" s="5" t="str">
        <f t="shared" si="15"/>
        <v/>
      </c>
    </row>
    <row r="292" spans="6:56" x14ac:dyDescent="0.45">
      <c r="F292" s="9" t="e">
        <f>VLOOKUP($B292, FanGraphs_Standings[[Abbreviation]:[2024 Year to Date G]], 2, FALSE)</f>
        <v>#N/A</v>
      </c>
      <c r="G292" s="9" t="e">
        <f>IF(ISERR(VLOOKUP($D292, 'SP Per G'!$A$2:$D$1380, 3, FALSE)), L292, VLOOKUP($D292, 'SP Per G'!$A$2:$D$1380, 3, FALSE))</f>
        <v>#N/A</v>
      </c>
      <c r="H292" s="9" t="e">
        <f>VLOOKUP($D292, 'SP Per G'!$A$2:$D$1380, 4, FALSE)</f>
        <v>#N/A</v>
      </c>
      <c r="I292" s="9" t="e">
        <f>VLOOKUP($D292, Individual_Pitching___Dashboard[], 18, FALSE)</f>
        <v>#N/A</v>
      </c>
      <c r="J292" s="9" t="e">
        <f>VLOOKUP($D292, Individual_Pitching___Dashboard[], 20, FALSE)</f>
        <v>#N/A</v>
      </c>
      <c r="K292" s="9" t="e">
        <f>VLOOKUP($D292, Individual_Pitching___Advanced[], 21,FALSE)</f>
        <v>#N/A</v>
      </c>
      <c r="L292" s="9" t="e">
        <f>VLOOKUP($B292, 'Team Per G'!$A$2:$G$31, 7, FALSE)</f>
        <v>#N/A</v>
      </c>
      <c r="M292" s="9" t="e">
        <f>VLOOKUP($B292, 'FanGraphs - Team WAR Projected'!$B$2:$E$31, 3, FALSE)/162</f>
        <v>#N/A</v>
      </c>
      <c r="N292" s="9" t="e">
        <f>VLOOKUP($B292, Team_Pitching___Advanced[[Team]:[xFIP]], 19,FALSE)</f>
        <v>#N/A</v>
      </c>
      <c r="O292" s="9" t="e">
        <f>VLOOKUP($B292, Team_Pitching___Advanced[], 20, FALSE)</f>
        <v>#N/A</v>
      </c>
      <c r="P292" s="9" t="e">
        <f>VLOOKUP($B292, Team_Batting___Dashboard[[Team]:[wOBA]], 16, FALSE)</f>
        <v>#N/A</v>
      </c>
      <c r="Q292" s="9" t="e">
        <f>VLOOKUP($B292, Team_Batting___Advanced[[Team]:[OPS]], 9, FALSE)</f>
        <v>#N/A</v>
      </c>
      <c r="R292" s="9" t="e">
        <f>VLOOKUP($B292, Team_Batting___Advanced[], 19, FALSE)</f>
        <v>#N/A</v>
      </c>
      <c r="S292" s="9" t="e">
        <f>VLOOKUP($B292, 'Team Per G'!$A$2:$G$31, 3, FALSE)</f>
        <v>#N/A</v>
      </c>
      <c r="T292" s="9" t="e">
        <f>VLOOKUP($B292, 'Team Per G'!$A$2:$G$31, 5, FALSE)</f>
        <v>#N/A</v>
      </c>
      <c r="U292" s="9" t="e">
        <f>VLOOKUP($B292, 'Team Per G'!$A$2:$G$31, 4, FALSE)</f>
        <v>#N/A</v>
      </c>
      <c r="V292" s="9" t="e">
        <f>VLOOKUP($B292, Team_Batting___Dashboard[], 22, FALSE)/$F292</f>
        <v>#N/A</v>
      </c>
      <c r="W292" s="9" t="e">
        <f>VLOOKUP($B292, 'FanGraphs - Team WAR Projected'!$B$2:$E$31, 4, FALSE)/162</f>
        <v>#N/A</v>
      </c>
      <c r="X292" s="9" t="e">
        <f>VLOOKUP($B292, FanGraphs_Standings[[Abbreviation]:[2024 Year to Date RS/G]], 6, FALSE)/$F292</f>
        <v>#N/A</v>
      </c>
      <c r="Y292" s="9" t="e">
        <f>VLOOKUP($B292, FanGraphs_Standings[[Abbreviation]:[2024 Projected Full Season RDif]], 19, FALSE)/162</f>
        <v>#N/A</v>
      </c>
      <c r="Z292" s="9" t="e">
        <f>VLOOKUP($B292, FanGraphs_Standings[[Abbreviation]:[2024 Projected Full Season RDif]], 5, FALSE)</f>
        <v>#N/A</v>
      </c>
      <c r="AA292" s="9" t="e">
        <f>VLOOKUP($B292, FanGraphs_Standings[[Abbreviation]:[2024 Projected Full Season W%]], 18, FALSE)</f>
        <v>#N/A</v>
      </c>
      <c r="AB292" s="9" t="e">
        <f>VLOOKUP($B292, 'Home Field Adv'!$A$2:$I$31, 9, FALSE)</f>
        <v>#N/A</v>
      </c>
      <c r="AC292" s="9" t="e">
        <f>VLOOKUP($C292, FanGraphs_Standings[[Abbreviation]:[2024 Year to Date G]], 2, FALSE)</f>
        <v>#N/A</v>
      </c>
      <c r="AD292" s="9" t="e">
        <f>VLOOKUP($E292, 'SP Per G'!$A$2:$D$1380, 3, FALSE)</f>
        <v>#N/A</v>
      </c>
      <c r="AE292" s="9" t="e">
        <f>VLOOKUP($E292, 'SP Per G'!$A$2:$D$1380, 4, FALSE)</f>
        <v>#N/A</v>
      </c>
      <c r="AF292" s="9" t="e">
        <f>VLOOKUP($E292, Individual_Pitching___Dashboard[], 18, FALSE)</f>
        <v>#N/A</v>
      </c>
      <c r="AG292" s="9" t="e">
        <f>VLOOKUP($E292, Individual_Pitching___Dashboard[], 20, FALSE)</f>
        <v>#N/A</v>
      </c>
      <c r="AH292" s="9" t="e">
        <f>VLOOKUP($E292, Individual_Pitching___Advanced[], 21,FALSE)</f>
        <v>#N/A</v>
      </c>
      <c r="AI292" s="9" t="e">
        <f>VLOOKUP($C292, 'Team Per G'!$A$2:$G$31, 7, FALSE)</f>
        <v>#N/A</v>
      </c>
      <c r="AJ292" s="9" t="e">
        <f>VLOOKUP($C292, 'FanGraphs - Team WAR Projected'!$B$2:$E$31, 3, FALSE)/162</f>
        <v>#N/A</v>
      </c>
      <c r="AK292" s="9" t="e">
        <f>VLOOKUP($C292, Team_Pitching___Advanced[[Team]:[xFIP]], 19,FALSE)</f>
        <v>#N/A</v>
      </c>
      <c r="AL292" s="9" t="e">
        <f>VLOOKUP($C292, Team_Pitching___Advanced[], 20, FALSE)</f>
        <v>#N/A</v>
      </c>
      <c r="AM292" s="9" t="e">
        <f>VLOOKUP($C292, Team_Batting___Dashboard[[Team]:[wOBA]], 16, FALSE)</f>
        <v>#N/A</v>
      </c>
      <c r="AN292" s="9" t="e">
        <f>VLOOKUP($C292, Team_Batting___Advanced[[Team]:[OPS]], 9, FALSE)</f>
        <v>#N/A</v>
      </c>
      <c r="AO292" s="9" t="e">
        <f>VLOOKUP($C292, Team_Batting___Advanced[], 19, FALSE)</f>
        <v>#N/A</v>
      </c>
      <c r="AP292" s="9" t="e">
        <f>VLOOKUP($C292, 'Team Per G'!$A$2:$G$31, 3, FALSE)</f>
        <v>#N/A</v>
      </c>
      <c r="AQ292" s="9" t="e">
        <f>VLOOKUP($C292, 'Team Per G'!$A$2:$G$31, 5, FALSE)</f>
        <v>#N/A</v>
      </c>
      <c r="AR292" s="9" t="e">
        <f>VLOOKUP($C292, 'Team Per G'!$A$2:$G$31, 4, FALSE)</f>
        <v>#N/A</v>
      </c>
      <c r="AS292" s="9" t="e">
        <f>VLOOKUP($C292, Team_Batting___Dashboard[], 22, FALSE)/$AC292</f>
        <v>#N/A</v>
      </c>
      <c r="AT292" s="9" t="e">
        <f>VLOOKUP($C292, 'FanGraphs - Team WAR Projected'!$B$2:$E$31, 4, FALSE)/162</f>
        <v>#N/A</v>
      </c>
      <c r="AU292" s="9" t="e">
        <f>VLOOKUP($C292, FanGraphs_Standings[[Abbreviation]:[2024 Year to Date RS/G]], 6, FALSE)/$AC292</f>
        <v>#N/A</v>
      </c>
      <c r="AV292" s="9" t="e">
        <f>VLOOKUP($C292, FanGraphs_Standings[[Abbreviation]:[2024 Projected Full Season RDif]], 19, FALSE)/162</f>
        <v>#N/A</v>
      </c>
      <c r="AW292" s="9" t="e">
        <f>VLOOKUP($C292, FanGraphs_Standings[[Abbreviation]:[2024 Projected Full Season RDif]], 5, FALSE)</f>
        <v>#N/A</v>
      </c>
      <c r="AX292" s="9" t="e">
        <f>VLOOKUP($C292, FanGraphs_Standings[[Abbreviation]:[2024 Projected Full Season W%]], 18, FALSE)</f>
        <v>#N/A</v>
      </c>
      <c r="AY292" s="9" t="e">
        <f>VLOOKUP($C292, 'Home Field Adv'!$A$2:$K$31, 11, FALSE)</f>
        <v>#N/A</v>
      </c>
      <c r="BB292" s="5" t="str">
        <f t="shared" si="13"/>
        <v/>
      </c>
      <c r="BC292" s="5" t="str">
        <f t="shared" si="14"/>
        <v/>
      </c>
      <c r="BD292" s="5" t="str">
        <f t="shared" si="15"/>
        <v/>
      </c>
    </row>
    <row r="293" spans="6:56" x14ac:dyDescent="0.45">
      <c r="F293" s="9" t="e">
        <f>VLOOKUP($B293, FanGraphs_Standings[[Abbreviation]:[2024 Year to Date G]], 2, FALSE)</f>
        <v>#N/A</v>
      </c>
      <c r="G293" s="9" t="e">
        <f>IF(ISERR(VLOOKUP($D293, 'SP Per G'!$A$2:$D$1380, 3, FALSE)), L293, VLOOKUP($D293, 'SP Per G'!$A$2:$D$1380, 3, FALSE))</f>
        <v>#N/A</v>
      </c>
      <c r="H293" s="9" t="e">
        <f>VLOOKUP($D293, 'SP Per G'!$A$2:$D$1380, 4, FALSE)</f>
        <v>#N/A</v>
      </c>
      <c r="I293" s="9" t="e">
        <f>VLOOKUP($D293, Individual_Pitching___Dashboard[], 18, FALSE)</f>
        <v>#N/A</v>
      </c>
      <c r="J293" s="9" t="e">
        <f>VLOOKUP($D293, Individual_Pitching___Dashboard[], 20, FALSE)</f>
        <v>#N/A</v>
      </c>
      <c r="K293" s="9" t="e">
        <f>VLOOKUP($D293, Individual_Pitching___Advanced[], 21,FALSE)</f>
        <v>#N/A</v>
      </c>
      <c r="L293" s="9" t="e">
        <f>VLOOKUP($B293, 'Team Per G'!$A$2:$G$31, 7, FALSE)</f>
        <v>#N/A</v>
      </c>
      <c r="M293" s="9" t="e">
        <f>VLOOKUP($B293, 'FanGraphs - Team WAR Projected'!$B$2:$E$31, 3, FALSE)/162</f>
        <v>#N/A</v>
      </c>
      <c r="N293" s="9" t="e">
        <f>VLOOKUP($B293, Team_Pitching___Advanced[[Team]:[xFIP]], 19,FALSE)</f>
        <v>#N/A</v>
      </c>
      <c r="O293" s="9" t="e">
        <f>VLOOKUP($B293, Team_Pitching___Advanced[], 20, FALSE)</f>
        <v>#N/A</v>
      </c>
      <c r="P293" s="9" t="e">
        <f>VLOOKUP($B293, Team_Batting___Dashboard[[Team]:[wOBA]], 16, FALSE)</f>
        <v>#N/A</v>
      </c>
      <c r="Q293" s="9" t="e">
        <f>VLOOKUP($B293, Team_Batting___Advanced[[Team]:[OPS]], 9, FALSE)</f>
        <v>#N/A</v>
      </c>
      <c r="R293" s="9" t="e">
        <f>VLOOKUP($B293, Team_Batting___Advanced[], 19, FALSE)</f>
        <v>#N/A</v>
      </c>
      <c r="S293" s="9" t="e">
        <f>VLOOKUP($B293, 'Team Per G'!$A$2:$G$31, 3, FALSE)</f>
        <v>#N/A</v>
      </c>
      <c r="T293" s="9" t="e">
        <f>VLOOKUP($B293, 'Team Per G'!$A$2:$G$31, 5, FALSE)</f>
        <v>#N/A</v>
      </c>
      <c r="U293" s="9" t="e">
        <f>VLOOKUP($B293, 'Team Per G'!$A$2:$G$31, 4, FALSE)</f>
        <v>#N/A</v>
      </c>
      <c r="V293" s="9" t="e">
        <f>VLOOKUP($B293, Team_Batting___Dashboard[], 22, FALSE)/$F293</f>
        <v>#N/A</v>
      </c>
      <c r="W293" s="9" t="e">
        <f>VLOOKUP($B293, 'FanGraphs - Team WAR Projected'!$B$2:$E$31, 4, FALSE)/162</f>
        <v>#N/A</v>
      </c>
      <c r="X293" s="9" t="e">
        <f>VLOOKUP($B293, FanGraphs_Standings[[Abbreviation]:[2024 Year to Date RS/G]], 6, FALSE)/$F293</f>
        <v>#N/A</v>
      </c>
      <c r="Y293" s="9" t="e">
        <f>VLOOKUP($B293, FanGraphs_Standings[[Abbreviation]:[2024 Projected Full Season RDif]], 19, FALSE)/162</f>
        <v>#N/A</v>
      </c>
      <c r="Z293" s="9" t="e">
        <f>VLOOKUP($B293, FanGraphs_Standings[[Abbreviation]:[2024 Projected Full Season RDif]], 5, FALSE)</f>
        <v>#N/A</v>
      </c>
      <c r="AA293" s="9" t="e">
        <f>VLOOKUP($B293, FanGraphs_Standings[[Abbreviation]:[2024 Projected Full Season W%]], 18, FALSE)</f>
        <v>#N/A</v>
      </c>
      <c r="AB293" s="9" t="e">
        <f>VLOOKUP($B293, 'Home Field Adv'!$A$2:$I$31, 9, FALSE)</f>
        <v>#N/A</v>
      </c>
      <c r="AC293" s="9" t="e">
        <f>VLOOKUP($C293, FanGraphs_Standings[[Abbreviation]:[2024 Year to Date G]], 2, FALSE)</f>
        <v>#N/A</v>
      </c>
      <c r="AD293" s="9" t="e">
        <f>VLOOKUP($E293, 'SP Per G'!$A$2:$D$1380, 3, FALSE)</f>
        <v>#N/A</v>
      </c>
      <c r="AE293" s="9" t="e">
        <f>VLOOKUP($E293, 'SP Per G'!$A$2:$D$1380, 4, FALSE)</f>
        <v>#N/A</v>
      </c>
      <c r="AF293" s="9" t="e">
        <f>VLOOKUP($E293, Individual_Pitching___Dashboard[], 18, FALSE)</f>
        <v>#N/A</v>
      </c>
      <c r="AG293" s="9" t="e">
        <f>VLOOKUP($E293, Individual_Pitching___Dashboard[], 20, FALSE)</f>
        <v>#N/A</v>
      </c>
      <c r="AH293" s="9" t="e">
        <f>VLOOKUP($E293, Individual_Pitching___Advanced[], 21,FALSE)</f>
        <v>#N/A</v>
      </c>
      <c r="AI293" s="9" t="e">
        <f>VLOOKUP($C293, 'Team Per G'!$A$2:$G$31, 7, FALSE)</f>
        <v>#N/A</v>
      </c>
      <c r="AJ293" s="9" t="e">
        <f>VLOOKUP($C293, 'FanGraphs - Team WAR Projected'!$B$2:$E$31, 3, FALSE)/162</f>
        <v>#N/A</v>
      </c>
      <c r="AK293" s="9" t="e">
        <f>VLOOKUP($C293, Team_Pitching___Advanced[[Team]:[xFIP]], 19,FALSE)</f>
        <v>#N/A</v>
      </c>
      <c r="AL293" s="9" t="e">
        <f>VLOOKUP($C293, Team_Pitching___Advanced[], 20, FALSE)</f>
        <v>#N/A</v>
      </c>
      <c r="AM293" s="9" t="e">
        <f>VLOOKUP($C293, Team_Batting___Dashboard[[Team]:[wOBA]], 16, FALSE)</f>
        <v>#N/A</v>
      </c>
      <c r="AN293" s="9" t="e">
        <f>VLOOKUP($C293, Team_Batting___Advanced[[Team]:[OPS]], 9, FALSE)</f>
        <v>#N/A</v>
      </c>
      <c r="AO293" s="9" t="e">
        <f>VLOOKUP($C293, Team_Batting___Advanced[], 19, FALSE)</f>
        <v>#N/A</v>
      </c>
      <c r="AP293" s="9" t="e">
        <f>VLOOKUP($C293, 'Team Per G'!$A$2:$G$31, 3, FALSE)</f>
        <v>#N/A</v>
      </c>
      <c r="AQ293" s="9" t="e">
        <f>VLOOKUP($C293, 'Team Per G'!$A$2:$G$31, 5, FALSE)</f>
        <v>#N/A</v>
      </c>
      <c r="AR293" s="9" t="e">
        <f>VLOOKUP($C293, 'Team Per G'!$A$2:$G$31, 4, FALSE)</f>
        <v>#N/A</v>
      </c>
      <c r="AS293" s="9" t="e">
        <f>VLOOKUP($C293, Team_Batting___Dashboard[], 22, FALSE)/$AC293</f>
        <v>#N/A</v>
      </c>
      <c r="AT293" s="9" t="e">
        <f>VLOOKUP($C293, 'FanGraphs - Team WAR Projected'!$B$2:$E$31, 4, FALSE)/162</f>
        <v>#N/A</v>
      </c>
      <c r="AU293" s="9" t="e">
        <f>VLOOKUP($C293, FanGraphs_Standings[[Abbreviation]:[2024 Year to Date RS/G]], 6, FALSE)/$AC293</f>
        <v>#N/A</v>
      </c>
      <c r="AV293" s="9" t="e">
        <f>VLOOKUP($C293, FanGraphs_Standings[[Abbreviation]:[2024 Projected Full Season RDif]], 19, FALSE)/162</f>
        <v>#N/A</v>
      </c>
      <c r="AW293" s="9" t="e">
        <f>VLOOKUP($C293, FanGraphs_Standings[[Abbreviation]:[2024 Projected Full Season RDif]], 5, FALSE)</f>
        <v>#N/A</v>
      </c>
      <c r="AX293" s="9" t="e">
        <f>VLOOKUP($C293, FanGraphs_Standings[[Abbreviation]:[2024 Projected Full Season W%]], 18, FALSE)</f>
        <v>#N/A</v>
      </c>
      <c r="AY293" s="9" t="e">
        <f>VLOOKUP($C293, 'Home Field Adv'!$A$2:$K$31, 11, FALSE)</f>
        <v>#N/A</v>
      </c>
      <c r="BB293" s="5" t="str">
        <f t="shared" si="13"/>
        <v/>
      </c>
      <c r="BC293" s="5" t="str">
        <f t="shared" si="14"/>
        <v/>
      </c>
      <c r="BD293" s="5" t="str">
        <f t="shared" si="15"/>
        <v/>
      </c>
    </row>
    <row r="294" spans="6:56" x14ac:dyDescent="0.45">
      <c r="F294" s="9" t="e">
        <f>VLOOKUP($B294, FanGraphs_Standings[[Abbreviation]:[2024 Year to Date G]], 2, FALSE)</f>
        <v>#N/A</v>
      </c>
      <c r="G294" s="9" t="e">
        <f>IF(ISERR(VLOOKUP($D294, 'SP Per G'!$A$2:$D$1380, 3, FALSE)), L294, VLOOKUP($D294, 'SP Per G'!$A$2:$D$1380, 3, FALSE))</f>
        <v>#N/A</v>
      </c>
      <c r="H294" s="9" t="e">
        <f>VLOOKUP($D294, 'SP Per G'!$A$2:$D$1380, 4, FALSE)</f>
        <v>#N/A</v>
      </c>
      <c r="I294" s="9" t="e">
        <f>VLOOKUP($D294, Individual_Pitching___Dashboard[], 18, FALSE)</f>
        <v>#N/A</v>
      </c>
      <c r="J294" s="9" t="e">
        <f>VLOOKUP($D294, Individual_Pitching___Dashboard[], 20, FALSE)</f>
        <v>#N/A</v>
      </c>
      <c r="K294" s="9" t="e">
        <f>VLOOKUP($D294, Individual_Pitching___Advanced[], 21,FALSE)</f>
        <v>#N/A</v>
      </c>
      <c r="L294" s="9" t="e">
        <f>VLOOKUP($B294, 'Team Per G'!$A$2:$G$31, 7, FALSE)</f>
        <v>#N/A</v>
      </c>
      <c r="M294" s="9" t="e">
        <f>VLOOKUP($B294, 'FanGraphs - Team WAR Projected'!$B$2:$E$31, 3, FALSE)/162</f>
        <v>#N/A</v>
      </c>
      <c r="N294" s="9" t="e">
        <f>VLOOKUP($B294, Team_Pitching___Advanced[[Team]:[xFIP]], 19,FALSE)</f>
        <v>#N/A</v>
      </c>
      <c r="O294" s="9" t="e">
        <f>VLOOKUP($B294, Team_Pitching___Advanced[], 20, FALSE)</f>
        <v>#N/A</v>
      </c>
      <c r="P294" s="9" t="e">
        <f>VLOOKUP($B294, Team_Batting___Dashboard[[Team]:[wOBA]], 16, FALSE)</f>
        <v>#N/A</v>
      </c>
      <c r="Q294" s="9" t="e">
        <f>VLOOKUP($B294, Team_Batting___Advanced[[Team]:[OPS]], 9, FALSE)</f>
        <v>#N/A</v>
      </c>
      <c r="R294" s="9" t="e">
        <f>VLOOKUP($B294, Team_Batting___Advanced[], 19, FALSE)</f>
        <v>#N/A</v>
      </c>
      <c r="S294" s="9" t="e">
        <f>VLOOKUP($B294, 'Team Per G'!$A$2:$G$31, 3, FALSE)</f>
        <v>#N/A</v>
      </c>
      <c r="T294" s="9" t="e">
        <f>VLOOKUP($B294, 'Team Per G'!$A$2:$G$31, 5, FALSE)</f>
        <v>#N/A</v>
      </c>
      <c r="U294" s="9" t="e">
        <f>VLOOKUP($B294, 'Team Per G'!$A$2:$G$31, 4, FALSE)</f>
        <v>#N/A</v>
      </c>
      <c r="V294" s="9" t="e">
        <f>VLOOKUP($B294, Team_Batting___Dashboard[], 22, FALSE)/$F294</f>
        <v>#N/A</v>
      </c>
      <c r="W294" s="9" t="e">
        <f>VLOOKUP($B294, 'FanGraphs - Team WAR Projected'!$B$2:$E$31, 4, FALSE)/162</f>
        <v>#N/A</v>
      </c>
      <c r="X294" s="9" t="e">
        <f>VLOOKUP($B294, FanGraphs_Standings[[Abbreviation]:[2024 Year to Date RS/G]], 6, FALSE)/$F294</f>
        <v>#N/A</v>
      </c>
      <c r="Y294" s="9" t="e">
        <f>VLOOKUP($B294, FanGraphs_Standings[[Abbreviation]:[2024 Projected Full Season RDif]], 19, FALSE)/162</f>
        <v>#N/A</v>
      </c>
      <c r="Z294" s="9" t="e">
        <f>VLOOKUP($B294, FanGraphs_Standings[[Abbreviation]:[2024 Projected Full Season RDif]], 5, FALSE)</f>
        <v>#N/A</v>
      </c>
      <c r="AA294" s="9" t="e">
        <f>VLOOKUP($B294, FanGraphs_Standings[[Abbreviation]:[2024 Projected Full Season W%]], 18, FALSE)</f>
        <v>#N/A</v>
      </c>
      <c r="AB294" s="9" t="e">
        <f>VLOOKUP($B294, 'Home Field Adv'!$A$2:$I$31, 9, FALSE)</f>
        <v>#N/A</v>
      </c>
      <c r="AC294" s="9" t="e">
        <f>VLOOKUP($C294, FanGraphs_Standings[[Abbreviation]:[2024 Year to Date G]], 2, FALSE)</f>
        <v>#N/A</v>
      </c>
      <c r="AD294" s="9" t="e">
        <f>VLOOKUP($E294, 'SP Per G'!$A$2:$D$1380, 3, FALSE)</f>
        <v>#N/A</v>
      </c>
      <c r="AE294" s="9" t="e">
        <f>VLOOKUP($E294, 'SP Per G'!$A$2:$D$1380, 4, FALSE)</f>
        <v>#N/A</v>
      </c>
      <c r="AF294" s="9" t="e">
        <f>VLOOKUP($E294, Individual_Pitching___Dashboard[], 18, FALSE)</f>
        <v>#N/A</v>
      </c>
      <c r="AG294" s="9" t="e">
        <f>VLOOKUP($E294, Individual_Pitching___Dashboard[], 20, FALSE)</f>
        <v>#N/A</v>
      </c>
      <c r="AH294" s="9" t="e">
        <f>VLOOKUP($E294, Individual_Pitching___Advanced[], 21,FALSE)</f>
        <v>#N/A</v>
      </c>
      <c r="AI294" s="9" t="e">
        <f>VLOOKUP($C294, 'Team Per G'!$A$2:$G$31, 7, FALSE)</f>
        <v>#N/A</v>
      </c>
      <c r="AJ294" s="9" t="e">
        <f>VLOOKUP($C294, 'FanGraphs - Team WAR Projected'!$B$2:$E$31, 3, FALSE)/162</f>
        <v>#N/A</v>
      </c>
      <c r="AK294" s="9" t="e">
        <f>VLOOKUP($C294, Team_Pitching___Advanced[[Team]:[xFIP]], 19,FALSE)</f>
        <v>#N/A</v>
      </c>
      <c r="AL294" s="9" t="e">
        <f>VLOOKUP($C294, Team_Pitching___Advanced[], 20, FALSE)</f>
        <v>#N/A</v>
      </c>
      <c r="AM294" s="9" t="e">
        <f>VLOOKUP($C294, Team_Batting___Dashboard[[Team]:[wOBA]], 16, FALSE)</f>
        <v>#N/A</v>
      </c>
      <c r="AN294" s="9" t="e">
        <f>VLOOKUP($C294, Team_Batting___Advanced[[Team]:[OPS]], 9, FALSE)</f>
        <v>#N/A</v>
      </c>
      <c r="AO294" s="9" t="e">
        <f>VLOOKUP($C294, Team_Batting___Advanced[], 19, FALSE)</f>
        <v>#N/A</v>
      </c>
      <c r="AP294" s="9" t="e">
        <f>VLOOKUP($C294, 'Team Per G'!$A$2:$G$31, 3, FALSE)</f>
        <v>#N/A</v>
      </c>
      <c r="AQ294" s="9" t="e">
        <f>VLOOKUP($C294, 'Team Per G'!$A$2:$G$31, 5, FALSE)</f>
        <v>#N/A</v>
      </c>
      <c r="AR294" s="9" t="e">
        <f>VLOOKUP($C294, 'Team Per G'!$A$2:$G$31, 4, FALSE)</f>
        <v>#N/A</v>
      </c>
      <c r="AS294" s="9" t="e">
        <f>VLOOKUP($C294, Team_Batting___Dashboard[], 22, FALSE)/$AC294</f>
        <v>#N/A</v>
      </c>
      <c r="AT294" s="9" t="e">
        <f>VLOOKUP($C294, 'FanGraphs - Team WAR Projected'!$B$2:$E$31, 4, FALSE)/162</f>
        <v>#N/A</v>
      </c>
      <c r="AU294" s="9" t="e">
        <f>VLOOKUP($C294, FanGraphs_Standings[[Abbreviation]:[2024 Year to Date RS/G]], 6, FALSE)/$AC294</f>
        <v>#N/A</v>
      </c>
      <c r="AV294" s="9" t="e">
        <f>VLOOKUP($C294, FanGraphs_Standings[[Abbreviation]:[2024 Projected Full Season RDif]], 19, FALSE)/162</f>
        <v>#N/A</v>
      </c>
      <c r="AW294" s="9" t="e">
        <f>VLOOKUP($C294, FanGraphs_Standings[[Abbreviation]:[2024 Projected Full Season RDif]], 5, FALSE)</f>
        <v>#N/A</v>
      </c>
      <c r="AX294" s="9" t="e">
        <f>VLOOKUP($C294, FanGraphs_Standings[[Abbreviation]:[2024 Projected Full Season W%]], 18, FALSE)</f>
        <v>#N/A</v>
      </c>
      <c r="AY294" s="9" t="e">
        <f>VLOOKUP($C294, 'Home Field Adv'!$A$2:$K$31, 11, FALSE)</f>
        <v>#N/A</v>
      </c>
      <c r="BB294" s="5" t="str">
        <f t="shared" si="13"/>
        <v/>
      </c>
      <c r="BC294" s="5" t="str">
        <f t="shared" si="14"/>
        <v/>
      </c>
      <c r="BD294" s="5" t="str">
        <f t="shared" si="15"/>
        <v/>
      </c>
    </row>
    <row r="295" spans="6:56" x14ac:dyDescent="0.45">
      <c r="F295" s="9" t="e">
        <f>VLOOKUP($B295, FanGraphs_Standings[[Abbreviation]:[2024 Year to Date G]], 2, FALSE)</f>
        <v>#N/A</v>
      </c>
      <c r="G295" s="9" t="e">
        <f>IF(ISERR(VLOOKUP($D295, 'SP Per G'!$A$2:$D$1380, 3, FALSE)), L295, VLOOKUP($D295, 'SP Per G'!$A$2:$D$1380, 3, FALSE))</f>
        <v>#N/A</v>
      </c>
      <c r="H295" s="9" t="e">
        <f>VLOOKUP($D295, 'SP Per G'!$A$2:$D$1380, 4, FALSE)</f>
        <v>#N/A</v>
      </c>
      <c r="I295" s="9" t="e">
        <f>VLOOKUP($D295, Individual_Pitching___Dashboard[], 18, FALSE)</f>
        <v>#N/A</v>
      </c>
      <c r="J295" s="9" t="e">
        <f>VLOOKUP($D295, Individual_Pitching___Dashboard[], 20, FALSE)</f>
        <v>#N/A</v>
      </c>
      <c r="K295" s="9" t="e">
        <f>VLOOKUP($D295, Individual_Pitching___Advanced[], 21,FALSE)</f>
        <v>#N/A</v>
      </c>
      <c r="L295" s="9" t="e">
        <f>VLOOKUP($B295, 'Team Per G'!$A$2:$G$31, 7, FALSE)</f>
        <v>#N/A</v>
      </c>
      <c r="M295" s="9" t="e">
        <f>VLOOKUP($B295, 'FanGraphs - Team WAR Projected'!$B$2:$E$31, 3, FALSE)/162</f>
        <v>#N/A</v>
      </c>
      <c r="N295" s="9" t="e">
        <f>VLOOKUP($B295, Team_Pitching___Advanced[[Team]:[xFIP]], 19,FALSE)</f>
        <v>#N/A</v>
      </c>
      <c r="O295" s="9" t="e">
        <f>VLOOKUP($B295, Team_Pitching___Advanced[], 20, FALSE)</f>
        <v>#N/A</v>
      </c>
      <c r="P295" s="9" t="e">
        <f>VLOOKUP($B295, Team_Batting___Dashboard[[Team]:[wOBA]], 16, FALSE)</f>
        <v>#N/A</v>
      </c>
      <c r="Q295" s="9" t="e">
        <f>VLOOKUP($B295, Team_Batting___Advanced[[Team]:[OPS]], 9, FALSE)</f>
        <v>#N/A</v>
      </c>
      <c r="R295" s="9" t="e">
        <f>VLOOKUP($B295, Team_Batting___Advanced[], 19, FALSE)</f>
        <v>#N/A</v>
      </c>
      <c r="S295" s="9" t="e">
        <f>VLOOKUP($B295, 'Team Per G'!$A$2:$G$31, 3, FALSE)</f>
        <v>#N/A</v>
      </c>
      <c r="T295" s="9" t="e">
        <f>VLOOKUP($B295, 'Team Per G'!$A$2:$G$31, 5, FALSE)</f>
        <v>#N/A</v>
      </c>
      <c r="U295" s="9" t="e">
        <f>VLOOKUP($B295, 'Team Per G'!$A$2:$G$31, 4, FALSE)</f>
        <v>#N/A</v>
      </c>
      <c r="V295" s="9" t="e">
        <f>VLOOKUP($B295, Team_Batting___Dashboard[], 22, FALSE)/$F295</f>
        <v>#N/A</v>
      </c>
      <c r="W295" s="9" t="e">
        <f>VLOOKUP($B295, 'FanGraphs - Team WAR Projected'!$B$2:$E$31, 4, FALSE)/162</f>
        <v>#N/A</v>
      </c>
      <c r="X295" s="9" t="e">
        <f>VLOOKUP($B295, FanGraphs_Standings[[Abbreviation]:[2024 Year to Date RS/G]], 6, FALSE)/$F295</f>
        <v>#N/A</v>
      </c>
      <c r="Y295" s="9" t="e">
        <f>VLOOKUP($B295, FanGraphs_Standings[[Abbreviation]:[2024 Projected Full Season RDif]], 19, FALSE)/162</f>
        <v>#N/A</v>
      </c>
      <c r="Z295" s="9" t="e">
        <f>VLOOKUP($B295, FanGraphs_Standings[[Abbreviation]:[2024 Projected Full Season RDif]], 5, FALSE)</f>
        <v>#N/A</v>
      </c>
      <c r="AA295" s="9" t="e">
        <f>VLOOKUP($B295, FanGraphs_Standings[[Abbreviation]:[2024 Projected Full Season W%]], 18, FALSE)</f>
        <v>#N/A</v>
      </c>
      <c r="AB295" s="9" t="e">
        <f>VLOOKUP($B295, 'Home Field Adv'!$A$2:$I$31, 9, FALSE)</f>
        <v>#N/A</v>
      </c>
      <c r="AC295" s="9" t="e">
        <f>VLOOKUP($C295, FanGraphs_Standings[[Abbreviation]:[2024 Year to Date G]], 2, FALSE)</f>
        <v>#N/A</v>
      </c>
      <c r="AD295" s="9" t="e">
        <f>VLOOKUP($E295, 'SP Per G'!$A$2:$D$1380, 3, FALSE)</f>
        <v>#N/A</v>
      </c>
      <c r="AE295" s="9" t="e">
        <f>VLOOKUP($E295, 'SP Per G'!$A$2:$D$1380, 4, FALSE)</f>
        <v>#N/A</v>
      </c>
      <c r="AF295" s="9" t="e">
        <f>VLOOKUP($E295, Individual_Pitching___Dashboard[], 18, FALSE)</f>
        <v>#N/A</v>
      </c>
      <c r="AG295" s="9" t="e">
        <f>VLOOKUP($E295, Individual_Pitching___Dashboard[], 20, FALSE)</f>
        <v>#N/A</v>
      </c>
      <c r="AH295" s="9" t="e">
        <f>VLOOKUP($E295, Individual_Pitching___Advanced[], 21,FALSE)</f>
        <v>#N/A</v>
      </c>
      <c r="AI295" s="9" t="e">
        <f>VLOOKUP($C295, 'Team Per G'!$A$2:$G$31, 7, FALSE)</f>
        <v>#N/A</v>
      </c>
      <c r="AJ295" s="9" t="e">
        <f>VLOOKUP($C295, 'FanGraphs - Team WAR Projected'!$B$2:$E$31, 3, FALSE)/162</f>
        <v>#N/A</v>
      </c>
      <c r="AK295" s="9" t="e">
        <f>VLOOKUP($C295, Team_Pitching___Advanced[[Team]:[xFIP]], 19,FALSE)</f>
        <v>#N/A</v>
      </c>
      <c r="AL295" s="9" t="e">
        <f>VLOOKUP($C295, Team_Pitching___Advanced[], 20, FALSE)</f>
        <v>#N/A</v>
      </c>
      <c r="AM295" s="9" t="e">
        <f>VLOOKUP($C295, Team_Batting___Dashboard[[Team]:[wOBA]], 16, FALSE)</f>
        <v>#N/A</v>
      </c>
      <c r="AN295" s="9" t="e">
        <f>VLOOKUP($C295, Team_Batting___Advanced[[Team]:[OPS]], 9, FALSE)</f>
        <v>#N/A</v>
      </c>
      <c r="AO295" s="9" t="e">
        <f>VLOOKUP($C295, Team_Batting___Advanced[], 19, FALSE)</f>
        <v>#N/A</v>
      </c>
      <c r="AP295" s="9" t="e">
        <f>VLOOKUP($C295, 'Team Per G'!$A$2:$G$31, 3, FALSE)</f>
        <v>#N/A</v>
      </c>
      <c r="AQ295" s="9" t="e">
        <f>VLOOKUP($C295, 'Team Per G'!$A$2:$G$31, 5, FALSE)</f>
        <v>#N/A</v>
      </c>
      <c r="AR295" s="9" t="e">
        <f>VLOOKUP($C295, 'Team Per G'!$A$2:$G$31, 4, FALSE)</f>
        <v>#N/A</v>
      </c>
      <c r="AS295" s="9" t="e">
        <f>VLOOKUP($C295, Team_Batting___Dashboard[], 22, FALSE)/$AC295</f>
        <v>#N/A</v>
      </c>
      <c r="AT295" s="9" t="e">
        <f>VLOOKUP($C295, 'FanGraphs - Team WAR Projected'!$B$2:$E$31, 4, FALSE)/162</f>
        <v>#N/A</v>
      </c>
      <c r="AU295" s="9" t="e">
        <f>VLOOKUP($C295, FanGraphs_Standings[[Abbreviation]:[2024 Year to Date RS/G]], 6, FALSE)/$AC295</f>
        <v>#N/A</v>
      </c>
      <c r="AV295" s="9" t="e">
        <f>VLOOKUP($C295, FanGraphs_Standings[[Abbreviation]:[2024 Projected Full Season RDif]], 19, FALSE)/162</f>
        <v>#N/A</v>
      </c>
      <c r="AW295" s="9" t="e">
        <f>VLOOKUP($C295, FanGraphs_Standings[[Abbreviation]:[2024 Projected Full Season RDif]], 5, FALSE)</f>
        <v>#N/A</v>
      </c>
      <c r="AX295" s="9" t="e">
        <f>VLOOKUP($C295, FanGraphs_Standings[[Abbreviation]:[2024 Projected Full Season W%]], 18, FALSE)</f>
        <v>#N/A</v>
      </c>
      <c r="AY295" s="9" t="e">
        <f>VLOOKUP($C295, 'Home Field Adv'!$A$2:$K$31, 11, FALSE)</f>
        <v>#N/A</v>
      </c>
      <c r="BB295" s="5" t="str">
        <f t="shared" si="13"/>
        <v/>
      </c>
      <c r="BC295" s="5" t="str">
        <f t="shared" si="14"/>
        <v/>
      </c>
      <c r="BD295" s="5" t="str">
        <f t="shared" si="15"/>
        <v/>
      </c>
    </row>
    <row r="296" spans="6:56" x14ac:dyDescent="0.45">
      <c r="F296" s="9" t="e">
        <f>VLOOKUP($B296, FanGraphs_Standings[[Abbreviation]:[2024 Year to Date G]], 2, FALSE)</f>
        <v>#N/A</v>
      </c>
      <c r="G296" s="9" t="e">
        <f>IF(ISERR(VLOOKUP($D296, 'SP Per G'!$A$2:$D$1380, 3, FALSE)), L296, VLOOKUP($D296, 'SP Per G'!$A$2:$D$1380, 3, FALSE))</f>
        <v>#N/A</v>
      </c>
      <c r="H296" s="9" t="e">
        <f>VLOOKUP($D296, 'SP Per G'!$A$2:$D$1380, 4, FALSE)</f>
        <v>#N/A</v>
      </c>
      <c r="I296" s="9" t="e">
        <f>VLOOKUP($D296, Individual_Pitching___Dashboard[], 18, FALSE)</f>
        <v>#N/A</v>
      </c>
      <c r="J296" s="9" t="e">
        <f>VLOOKUP($D296, Individual_Pitching___Dashboard[], 20, FALSE)</f>
        <v>#N/A</v>
      </c>
      <c r="K296" s="9" t="e">
        <f>VLOOKUP($D296, Individual_Pitching___Advanced[], 21,FALSE)</f>
        <v>#N/A</v>
      </c>
      <c r="L296" s="9" t="e">
        <f>VLOOKUP($B296, 'Team Per G'!$A$2:$G$31, 7, FALSE)</f>
        <v>#N/A</v>
      </c>
      <c r="M296" s="9" t="e">
        <f>VLOOKUP($B296, 'FanGraphs - Team WAR Projected'!$B$2:$E$31, 3, FALSE)/162</f>
        <v>#N/A</v>
      </c>
      <c r="N296" s="9" t="e">
        <f>VLOOKUP($B296, Team_Pitching___Advanced[[Team]:[xFIP]], 19,FALSE)</f>
        <v>#N/A</v>
      </c>
      <c r="O296" s="9" t="e">
        <f>VLOOKUP($B296, Team_Pitching___Advanced[], 20, FALSE)</f>
        <v>#N/A</v>
      </c>
      <c r="P296" s="9" t="e">
        <f>VLOOKUP($B296, Team_Batting___Dashboard[[Team]:[wOBA]], 16, FALSE)</f>
        <v>#N/A</v>
      </c>
      <c r="Q296" s="9" t="e">
        <f>VLOOKUP($B296, Team_Batting___Advanced[[Team]:[OPS]], 9, FALSE)</f>
        <v>#N/A</v>
      </c>
      <c r="R296" s="9" t="e">
        <f>VLOOKUP($B296, Team_Batting___Advanced[], 19, FALSE)</f>
        <v>#N/A</v>
      </c>
      <c r="S296" s="9" t="e">
        <f>VLOOKUP($B296, 'Team Per G'!$A$2:$G$31, 3, FALSE)</f>
        <v>#N/A</v>
      </c>
      <c r="T296" s="9" t="e">
        <f>VLOOKUP($B296, 'Team Per G'!$A$2:$G$31, 5, FALSE)</f>
        <v>#N/A</v>
      </c>
      <c r="U296" s="9" t="e">
        <f>VLOOKUP($B296, 'Team Per G'!$A$2:$G$31, 4, FALSE)</f>
        <v>#N/A</v>
      </c>
      <c r="V296" s="9" t="e">
        <f>VLOOKUP($B296, Team_Batting___Dashboard[], 22, FALSE)/$F296</f>
        <v>#N/A</v>
      </c>
      <c r="W296" s="9" t="e">
        <f>VLOOKUP($B296, 'FanGraphs - Team WAR Projected'!$B$2:$E$31, 4, FALSE)/162</f>
        <v>#N/A</v>
      </c>
      <c r="X296" s="9" t="e">
        <f>VLOOKUP($B296, FanGraphs_Standings[[Abbreviation]:[2024 Year to Date RS/G]], 6, FALSE)/$F296</f>
        <v>#N/A</v>
      </c>
      <c r="Y296" s="9" t="e">
        <f>VLOOKUP($B296, FanGraphs_Standings[[Abbreviation]:[2024 Projected Full Season RDif]], 19, FALSE)/162</f>
        <v>#N/A</v>
      </c>
      <c r="Z296" s="9" t="e">
        <f>VLOOKUP($B296, FanGraphs_Standings[[Abbreviation]:[2024 Projected Full Season RDif]], 5, FALSE)</f>
        <v>#N/A</v>
      </c>
      <c r="AA296" s="9" t="e">
        <f>VLOOKUP($B296, FanGraphs_Standings[[Abbreviation]:[2024 Projected Full Season W%]], 18, FALSE)</f>
        <v>#N/A</v>
      </c>
      <c r="AB296" s="9" t="e">
        <f>VLOOKUP($B296, 'Home Field Adv'!$A$2:$I$31, 9, FALSE)</f>
        <v>#N/A</v>
      </c>
      <c r="AC296" s="9" t="e">
        <f>VLOOKUP($C296, FanGraphs_Standings[[Abbreviation]:[2024 Year to Date G]], 2, FALSE)</f>
        <v>#N/A</v>
      </c>
      <c r="AD296" s="9" t="e">
        <f>VLOOKUP($E296, 'SP Per G'!$A$2:$D$1380, 3, FALSE)</f>
        <v>#N/A</v>
      </c>
      <c r="AE296" s="9" t="e">
        <f>VLOOKUP($E296, 'SP Per G'!$A$2:$D$1380, 4, FALSE)</f>
        <v>#N/A</v>
      </c>
      <c r="AF296" s="9" t="e">
        <f>VLOOKUP($E296, Individual_Pitching___Dashboard[], 18, FALSE)</f>
        <v>#N/A</v>
      </c>
      <c r="AG296" s="9" t="e">
        <f>VLOOKUP($E296, Individual_Pitching___Dashboard[], 20, FALSE)</f>
        <v>#N/A</v>
      </c>
      <c r="AH296" s="9" t="e">
        <f>VLOOKUP($E296, Individual_Pitching___Advanced[], 21,FALSE)</f>
        <v>#N/A</v>
      </c>
      <c r="AI296" s="9" t="e">
        <f>VLOOKUP($C296, 'Team Per G'!$A$2:$G$31, 7, FALSE)</f>
        <v>#N/A</v>
      </c>
      <c r="AJ296" s="9" t="e">
        <f>VLOOKUP($C296, 'FanGraphs - Team WAR Projected'!$B$2:$E$31, 3, FALSE)/162</f>
        <v>#N/A</v>
      </c>
      <c r="AK296" s="9" t="e">
        <f>VLOOKUP($C296, Team_Pitching___Advanced[[Team]:[xFIP]], 19,FALSE)</f>
        <v>#N/A</v>
      </c>
      <c r="AL296" s="9" t="e">
        <f>VLOOKUP($C296, Team_Pitching___Advanced[], 20, FALSE)</f>
        <v>#N/A</v>
      </c>
      <c r="AM296" s="9" t="e">
        <f>VLOOKUP($C296, Team_Batting___Dashboard[[Team]:[wOBA]], 16, FALSE)</f>
        <v>#N/A</v>
      </c>
      <c r="AN296" s="9" t="e">
        <f>VLOOKUP($C296, Team_Batting___Advanced[[Team]:[OPS]], 9, FALSE)</f>
        <v>#N/A</v>
      </c>
      <c r="AO296" s="9" t="e">
        <f>VLOOKUP($C296, Team_Batting___Advanced[], 19, FALSE)</f>
        <v>#N/A</v>
      </c>
      <c r="AP296" s="9" t="e">
        <f>VLOOKUP($C296, 'Team Per G'!$A$2:$G$31, 3, FALSE)</f>
        <v>#N/A</v>
      </c>
      <c r="AQ296" s="9" t="e">
        <f>VLOOKUP($C296, 'Team Per G'!$A$2:$G$31, 5, FALSE)</f>
        <v>#N/A</v>
      </c>
      <c r="AR296" s="9" t="e">
        <f>VLOOKUP($C296, 'Team Per G'!$A$2:$G$31, 4, FALSE)</f>
        <v>#N/A</v>
      </c>
      <c r="AS296" s="9" t="e">
        <f>VLOOKUP($C296, Team_Batting___Dashboard[], 22, FALSE)/$AC296</f>
        <v>#N/A</v>
      </c>
      <c r="AT296" s="9" t="e">
        <f>VLOOKUP($C296, 'FanGraphs - Team WAR Projected'!$B$2:$E$31, 4, FALSE)/162</f>
        <v>#N/A</v>
      </c>
      <c r="AU296" s="9" t="e">
        <f>VLOOKUP($C296, FanGraphs_Standings[[Abbreviation]:[2024 Year to Date RS/G]], 6, FALSE)/$AC296</f>
        <v>#N/A</v>
      </c>
      <c r="AV296" s="9" t="e">
        <f>VLOOKUP($C296, FanGraphs_Standings[[Abbreviation]:[2024 Projected Full Season RDif]], 19, FALSE)/162</f>
        <v>#N/A</v>
      </c>
      <c r="AW296" s="9" t="e">
        <f>VLOOKUP($C296, FanGraphs_Standings[[Abbreviation]:[2024 Projected Full Season RDif]], 5, FALSE)</f>
        <v>#N/A</v>
      </c>
      <c r="AX296" s="9" t="e">
        <f>VLOOKUP($C296, FanGraphs_Standings[[Abbreviation]:[2024 Projected Full Season W%]], 18, FALSE)</f>
        <v>#N/A</v>
      </c>
      <c r="AY296" s="9" t="e">
        <f>VLOOKUP($C296, 'Home Field Adv'!$A$2:$K$31, 11, FALSE)</f>
        <v>#N/A</v>
      </c>
      <c r="BB296" s="5" t="str">
        <f t="shared" si="13"/>
        <v/>
      </c>
      <c r="BC296" s="5" t="str">
        <f t="shared" si="14"/>
        <v/>
      </c>
      <c r="BD296" s="5" t="str">
        <f t="shared" si="15"/>
        <v/>
      </c>
    </row>
    <row r="297" spans="6:56" x14ac:dyDescent="0.45">
      <c r="F297" s="9" t="e">
        <f>VLOOKUP($B297, FanGraphs_Standings[[Abbreviation]:[2024 Year to Date G]], 2, FALSE)</f>
        <v>#N/A</v>
      </c>
      <c r="G297" s="9" t="e">
        <f>IF(ISERR(VLOOKUP($D297, 'SP Per G'!$A$2:$D$1380, 3, FALSE)), L297, VLOOKUP($D297, 'SP Per G'!$A$2:$D$1380, 3, FALSE))</f>
        <v>#N/A</v>
      </c>
      <c r="H297" s="9" t="e">
        <f>VLOOKUP($D297, 'SP Per G'!$A$2:$D$1380, 4, FALSE)</f>
        <v>#N/A</v>
      </c>
      <c r="I297" s="9" t="e">
        <f>VLOOKUP($D297, Individual_Pitching___Dashboard[], 18, FALSE)</f>
        <v>#N/A</v>
      </c>
      <c r="J297" s="9" t="e">
        <f>VLOOKUP($D297, Individual_Pitching___Dashboard[], 20, FALSE)</f>
        <v>#N/A</v>
      </c>
      <c r="K297" s="9" t="e">
        <f>VLOOKUP($D297, Individual_Pitching___Advanced[], 21,FALSE)</f>
        <v>#N/A</v>
      </c>
      <c r="L297" s="9" t="e">
        <f>VLOOKUP($B297, 'Team Per G'!$A$2:$G$31, 7, FALSE)</f>
        <v>#N/A</v>
      </c>
      <c r="M297" s="9" t="e">
        <f>VLOOKUP($B297, 'FanGraphs - Team WAR Projected'!$B$2:$E$31, 3, FALSE)/162</f>
        <v>#N/A</v>
      </c>
      <c r="N297" s="9" t="e">
        <f>VLOOKUP($B297, Team_Pitching___Advanced[[Team]:[xFIP]], 19,FALSE)</f>
        <v>#N/A</v>
      </c>
      <c r="O297" s="9" t="e">
        <f>VLOOKUP($B297, Team_Pitching___Advanced[], 20, FALSE)</f>
        <v>#N/A</v>
      </c>
      <c r="P297" s="9" t="e">
        <f>VLOOKUP($B297, Team_Batting___Dashboard[[Team]:[wOBA]], 16, FALSE)</f>
        <v>#N/A</v>
      </c>
      <c r="Q297" s="9" t="e">
        <f>VLOOKUP($B297, Team_Batting___Advanced[[Team]:[OPS]], 9, FALSE)</f>
        <v>#N/A</v>
      </c>
      <c r="R297" s="9" t="e">
        <f>VLOOKUP($B297, Team_Batting___Advanced[], 19, FALSE)</f>
        <v>#N/A</v>
      </c>
      <c r="S297" s="9" t="e">
        <f>VLOOKUP($B297, 'Team Per G'!$A$2:$G$31, 3, FALSE)</f>
        <v>#N/A</v>
      </c>
      <c r="T297" s="9" t="e">
        <f>VLOOKUP($B297, 'Team Per G'!$A$2:$G$31, 5, FALSE)</f>
        <v>#N/A</v>
      </c>
      <c r="U297" s="9" t="e">
        <f>VLOOKUP($B297, 'Team Per G'!$A$2:$G$31, 4, FALSE)</f>
        <v>#N/A</v>
      </c>
      <c r="V297" s="9" t="e">
        <f>VLOOKUP($B297, Team_Batting___Dashboard[], 22, FALSE)/$F297</f>
        <v>#N/A</v>
      </c>
      <c r="W297" s="9" t="e">
        <f>VLOOKUP($B297, 'FanGraphs - Team WAR Projected'!$B$2:$E$31, 4, FALSE)/162</f>
        <v>#N/A</v>
      </c>
      <c r="X297" s="9" t="e">
        <f>VLOOKUP($B297, FanGraphs_Standings[[Abbreviation]:[2024 Year to Date RS/G]], 6, FALSE)/$F297</f>
        <v>#N/A</v>
      </c>
      <c r="Y297" s="9" t="e">
        <f>VLOOKUP($B297, FanGraphs_Standings[[Abbreviation]:[2024 Projected Full Season RDif]], 19, FALSE)/162</f>
        <v>#N/A</v>
      </c>
      <c r="Z297" s="9" t="e">
        <f>VLOOKUP($B297, FanGraphs_Standings[[Abbreviation]:[2024 Projected Full Season RDif]], 5, FALSE)</f>
        <v>#N/A</v>
      </c>
      <c r="AA297" s="9" t="e">
        <f>VLOOKUP($B297, FanGraphs_Standings[[Abbreviation]:[2024 Projected Full Season W%]], 18, FALSE)</f>
        <v>#N/A</v>
      </c>
      <c r="AB297" s="9" t="e">
        <f>VLOOKUP($B297, 'Home Field Adv'!$A$2:$I$31, 9, FALSE)</f>
        <v>#N/A</v>
      </c>
      <c r="AC297" s="9" t="e">
        <f>VLOOKUP($C297, FanGraphs_Standings[[Abbreviation]:[2024 Year to Date G]], 2, FALSE)</f>
        <v>#N/A</v>
      </c>
      <c r="AD297" s="9" t="e">
        <f>VLOOKUP($E297, 'SP Per G'!$A$2:$D$1380, 3, FALSE)</f>
        <v>#N/A</v>
      </c>
      <c r="AE297" s="9" t="e">
        <f>VLOOKUP($E297, 'SP Per G'!$A$2:$D$1380, 4, FALSE)</f>
        <v>#N/A</v>
      </c>
      <c r="AF297" s="9" t="e">
        <f>VLOOKUP($E297, Individual_Pitching___Dashboard[], 18, FALSE)</f>
        <v>#N/A</v>
      </c>
      <c r="AG297" s="9" t="e">
        <f>VLOOKUP($E297, Individual_Pitching___Dashboard[], 20, FALSE)</f>
        <v>#N/A</v>
      </c>
      <c r="AH297" s="9" t="e">
        <f>VLOOKUP($E297, Individual_Pitching___Advanced[], 21,FALSE)</f>
        <v>#N/A</v>
      </c>
      <c r="AI297" s="9" t="e">
        <f>VLOOKUP($C297, 'Team Per G'!$A$2:$G$31, 7, FALSE)</f>
        <v>#N/A</v>
      </c>
      <c r="AJ297" s="9" t="e">
        <f>VLOOKUP($C297, 'FanGraphs - Team WAR Projected'!$B$2:$E$31, 3, FALSE)/162</f>
        <v>#N/A</v>
      </c>
      <c r="AK297" s="9" t="e">
        <f>VLOOKUP($C297, Team_Pitching___Advanced[[Team]:[xFIP]], 19,FALSE)</f>
        <v>#N/A</v>
      </c>
      <c r="AL297" s="9" t="e">
        <f>VLOOKUP($C297, Team_Pitching___Advanced[], 20, FALSE)</f>
        <v>#N/A</v>
      </c>
      <c r="AM297" s="9" t="e">
        <f>VLOOKUP($C297, Team_Batting___Dashboard[[Team]:[wOBA]], 16, FALSE)</f>
        <v>#N/A</v>
      </c>
      <c r="AN297" s="9" t="e">
        <f>VLOOKUP($C297, Team_Batting___Advanced[[Team]:[OPS]], 9, FALSE)</f>
        <v>#N/A</v>
      </c>
      <c r="AO297" s="9" t="e">
        <f>VLOOKUP($C297, Team_Batting___Advanced[], 19, FALSE)</f>
        <v>#N/A</v>
      </c>
      <c r="AP297" s="9" t="e">
        <f>VLOOKUP($C297, 'Team Per G'!$A$2:$G$31, 3, FALSE)</f>
        <v>#N/A</v>
      </c>
      <c r="AQ297" s="9" t="e">
        <f>VLOOKUP($C297, 'Team Per G'!$A$2:$G$31, 5, FALSE)</f>
        <v>#N/A</v>
      </c>
      <c r="AR297" s="9" t="e">
        <f>VLOOKUP($C297, 'Team Per G'!$A$2:$G$31, 4, FALSE)</f>
        <v>#N/A</v>
      </c>
      <c r="AS297" s="9" t="e">
        <f>VLOOKUP($C297, Team_Batting___Dashboard[], 22, FALSE)/$AC297</f>
        <v>#N/A</v>
      </c>
      <c r="AT297" s="9" t="e">
        <f>VLOOKUP($C297, 'FanGraphs - Team WAR Projected'!$B$2:$E$31, 4, FALSE)/162</f>
        <v>#N/A</v>
      </c>
      <c r="AU297" s="9" t="e">
        <f>VLOOKUP($C297, FanGraphs_Standings[[Abbreviation]:[2024 Year to Date RS/G]], 6, FALSE)/$AC297</f>
        <v>#N/A</v>
      </c>
      <c r="AV297" s="9" t="e">
        <f>VLOOKUP($C297, FanGraphs_Standings[[Abbreviation]:[2024 Projected Full Season RDif]], 19, FALSE)/162</f>
        <v>#N/A</v>
      </c>
      <c r="AW297" s="9" t="e">
        <f>VLOOKUP($C297, FanGraphs_Standings[[Abbreviation]:[2024 Projected Full Season RDif]], 5, FALSE)</f>
        <v>#N/A</v>
      </c>
      <c r="AX297" s="9" t="e">
        <f>VLOOKUP($C297, FanGraphs_Standings[[Abbreviation]:[2024 Projected Full Season W%]], 18, FALSE)</f>
        <v>#N/A</v>
      </c>
      <c r="AY297" s="9" t="e">
        <f>VLOOKUP($C297, 'Home Field Adv'!$A$2:$K$31, 11, FALSE)</f>
        <v>#N/A</v>
      </c>
      <c r="BB297" s="5" t="str">
        <f t="shared" si="13"/>
        <v/>
      </c>
      <c r="BC297" s="5" t="str">
        <f t="shared" si="14"/>
        <v/>
      </c>
      <c r="BD297" s="5" t="str">
        <f t="shared" si="15"/>
        <v/>
      </c>
    </row>
    <row r="298" spans="6:56" x14ac:dyDescent="0.45">
      <c r="F298" s="9" t="e">
        <f>VLOOKUP($B298, FanGraphs_Standings[[Abbreviation]:[2024 Year to Date G]], 2, FALSE)</f>
        <v>#N/A</v>
      </c>
      <c r="G298" s="9" t="e">
        <f>IF(ISERR(VLOOKUP($D298, 'SP Per G'!$A$2:$D$1380, 3, FALSE)), L298, VLOOKUP($D298, 'SP Per G'!$A$2:$D$1380, 3, FALSE))</f>
        <v>#N/A</v>
      </c>
      <c r="H298" s="9" t="e">
        <f>VLOOKUP($D298, 'SP Per G'!$A$2:$D$1380, 4, FALSE)</f>
        <v>#N/A</v>
      </c>
      <c r="I298" s="9" t="e">
        <f>VLOOKUP($D298, Individual_Pitching___Dashboard[], 18, FALSE)</f>
        <v>#N/A</v>
      </c>
      <c r="J298" s="9" t="e">
        <f>VLOOKUP($D298, Individual_Pitching___Dashboard[], 20, FALSE)</f>
        <v>#N/A</v>
      </c>
      <c r="K298" s="9" t="e">
        <f>VLOOKUP($D298, Individual_Pitching___Advanced[], 21,FALSE)</f>
        <v>#N/A</v>
      </c>
      <c r="L298" s="9" t="e">
        <f>VLOOKUP($B298, 'Team Per G'!$A$2:$G$31, 7, FALSE)</f>
        <v>#N/A</v>
      </c>
      <c r="M298" s="9" t="e">
        <f>VLOOKUP($B298, 'FanGraphs - Team WAR Projected'!$B$2:$E$31, 3, FALSE)/162</f>
        <v>#N/A</v>
      </c>
      <c r="N298" s="9" t="e">
        <f>VLOOKUP($B298, Team_Pitching___Advanced[[Team]:[xFIP]], 19,FALSE)</f>
        <v>#N/A</v>
      </c>
      <c r="O298" s="9" t="e">
        <f>VLOOKUP($B298, Team_Pitching___Advanced[], 20, FALSE)</f>
        <v>#N/A</v>
      </c>
      <c r="P298" s="9" t="e">
        <f>VLOOKUP($B298, Team_Batting___Dashboard[[Team]:[wOBA]], 16, FALSE)</f>
        <v>#N/A</v>
      </c>
      <c r="Q298" s="9" t="e">
        <f>VLOOKUP($B298, Team_Batting___Advanced[[Team]:[OPS]], 9, FALSE)</f>
        <v>#N/A</v>
      </c>
      <c r="R298" s="9" t="e">
        <f>VLOOKUP($B298, Team_Batting___Advanced[], 19, FALSE)</f>
        <v>#N/A</v>
      </c>
      <c r="S298" s="9" t="e">
        <f>VLOOKUP($B298, 'Team Per G'!$A$2:$G$31, 3, FALSE)</f>
        <v>#N/A</v>
      </c>
      <c r="T298" s="9" t="e">
        <f>VLOOKUP($B298, 'Team Per G'!$A$2:$G$31, 5, FALSE)</f>
        <v>#N/A</v>
      </c>
      <c r="U298" s="9" t="e">
        <f>VLOOKUP($B298, 'Team Per G'!$A$2:$G$31, 4, FALSE)</f>
        <v>#N/A</v>
      </c>
      <c r="V298" s="9" t="e">
        <f>VLOOKUP($B298, Team_Batting___Dashboard[], 22, FALSE)/$F298</f>
        <v>#N/A</v>
      </c>
      <c r="W298" s="9" t="e">
        <f>VLOOKUP($B298, 'FanGraphs - Team WAR Projected'!$B$2:$E$31, 4, FALSE)/162</f>
        <v>#N/A</v>
      </c>
      <c r="X298" s="9" t="e">
        <f>VLOOKUP($B298, FanGraphs_Standings[[Abbreviation]:[2024 Year to Date RS/G]], 6, FALSE)/$F298</f>
        <v>#N/A</v>
      </c>
      <c r="Y298" s="9" t="e">
        <f>VLOOKUP($B298, FanGraphs_Standings[[Abbreviation]:[2024 Projected Full Season RDif]], 19, FALSE)/162</f>
        <v>#N/A</v>
      </c>
      <c r="Z298" s="9" t="e">
        <f>VLOOKUP($B298, FanGraphs_Standings[[Abbreviation]:[2024 Projected Full Season RDif]], 5, FALSE)</f>
        <v>#N/A</v>
      </c>
      <c r="AA298" s="9" t="e">
        <f>VLOOKUP($B298, FanGraphs_Standings[[Abbreviation]:[2024 Projected Full Season W%]], 18, FALSE)</f>
        <v>#N/A</v>
      </c>
      <c r="AB298" s="9" t="e">
        <f>VLOOKUP($B298, 'Home Field Adv'!$A$2:$I$31, 9, FALSE)</f>
        <v>#N/A</v>
      </c>
      <c r="AC298" s="9" t="e">
        <f>VLOOKUP($C298, FanGraphs_Standings[[Abbreviation]:[2024 Year to Date G]], 2, FALSE)</f>
        <v>#N/A</v>
      </c>
      <c r="AD298" s="9" t="e">
        <f>VLOOKUP($E298, 'SP Per G'!$A$2:$D$1380, 3, FALSE)</f>
        <v>#N/A</v>
      </c>
      <c r="AE298" s="9" t="e">
        <f>VLOOKUP($E298, 'SP Per G'!$A$2:$D$1380, 4, FALSE)</f>
        <v>#N/A</v>
      </c>
      <c r="AF298" s="9" t="e">
        <f>VLOOKUP($E298, Individual_Pitching___Dashboard[], 18, FALSE)</f>
        <v>#N/A</v>
      </c>
      <c r="AG298" s="9" t="e">
        <f>VLOOKUP($E298, Individual_Pitching___Dashboard[], 20, FALSE)</f>
        <v>#N/A</v>
      </c>
      <c r="AH298" s="9" t="e">
        <f>VLOOKUP($E298, Individual_Pitching___Advanced[], 21,FALSE)</f>
        <v>#N/A</v>
      </c>
      <c r="AI298" s="9" t="e">
        <f>VLOOKUP($C298, 'Team Per G'!$A$2:$G$31, 7, FALSE)</f>
        <v>#N/A</v>
      </c>
      <c r="AJ298" s="9" t="e">
        <f>VLOOKUP($C298, 'FanGraphs - Team WAR Projected'!$B$2:$E$31, 3, FALSE)/162</f>
        <v>#N/A</v>
      </c>
      <c r="AK298" s="9" t="e">
        <f>VLOOKUP($C298, Team_Pitching___Advanced[[Team]:[xFIP]], 19,FALSE)</f>
        <v>#N/A</v>
      </c>
      <c r="AL298" s="9" t="e">
        <f>VLOOKUP($C298, Team_Pitching___Advanced[], 20, FALSE)</f>
        <v>#N/A</v>
      </c>
      <c r="AM298" s="9" t="e">
        <f>VLOOKUP($C298, Team_Batting___Dashboard[[Team]:[wOBA]], 16, FALSE)</f>
        <v>#N/A</v>
      </c>
      <c r="AN298" s="9" t="e">
        <f>VLOOKUP($C298, Team_Batting___Advanced[[Team]:[OPS]], 9, FALSE)</f>
        <v>#N/A</v>
      </c>
      <c r="AO298" s="9" t="e">
        <f>VLOOKUP($C298, Team_Batting___Advanced[], 19, FALSE)</f>
        <v>#N/A</v>
      </c>
      <c r="AP298" s="9" t="e">
        <f>VLOOKUP($C298, 'Team Per G'!$A$2:$G$31, 3, FALSE)</f>
        <v>#N/A</v>
      </c>
      <c r="AQ298" s="9" t="e">
        <f>VLOOKUP($C298, 'Team Per G'!$A$2:$G$31, 5, FALSE)</f>
        <v>#N/A</v>
      </c>
      <c r="AR298" s="9" t="e">
        <f>VLOOKUP($C298, 'Team Per G'!$A$2:$G$31, 4, FALSE)</f>
        <v>#N/A</v>
      </c>
      <c r="AS298" s="9" t="e">
        <f>VLOOKUP($C298, Team_Batting___Dashboard[], 22, FALSE)/$AC298</f>
        <v>#N/A</v>
      </c>
      <c r="AT298" s="9" t="e">
        <f>VLOOKUP($C298, 'FanGraphs - Team WAR Projected'!$B$2:$E$31, 4, FALSE)/162</f>
        <v>#N/A</v>
      </c>
      <c r="AU298" s="9" t="e">
        <f>VLOOKUP($C298, FanGraphs_Standings[[Abbreviation]:[2024 Year to Date RS/G]], 6, FALSE)/$AC298</f>
        <v>#N/A</v>
      </c>
      <c r="AV298" s="9" t="e">
        <f>VLOOKUP($C298, FanGraphs_Standings[[Abbreviation]:[2024 Projected Full Season RDif]], 19, FALSE)/162</f>
        <v>#N/A</v>
      </c>
      <c r="AW298" s="9" t="e">
        <f>VLOOKUP($C298, FanGraphs_Standings[[Abbreviation]:[2024 Projected Full Season RDif]], 5, FALSE)</f>
        <v>#N/A</v>
      </c>
      <c r="AX298" s="9" t="e">
        <f>VLOOKUP($C298, FanGraphs_Standings[[Abbreviation]:[2024 Projected Full Season W%]], 18, FALSE)</f>
        <v>#N/A</v>
      </c>
      <c r="AY298" s="9" t="e">
        <f>VLOOKUP($C298, 'Home Field Adv'!$A$2:$K$31, 11, FALSE)</f>
        <v>#N/A</v>
      </c>
      <c r="BB298" s="5" t="str">
        <f t="shared" si="13"/>
        <v/>
      </c>
      <c r="BC298" s="5" t="str">
        <f t="shared" si="14"/>
        <v/>
      </c>
      <c r="BD298" s="5" t="str">
        <f t="shared" si="15"/>
        <v/>
      </c>
    </row>
    <row r="299" spans="6:56" x14ac:dyDescent="0.45">
      <c r="F299" s="9" t="e">
        <f>VLOOKUP($B299, FanGraphs_Standings[[Abbreviation]:[2024 Year to Date G]], 2, FALSE)</f>
        <v>#N/A</v>
      </c>
      <c r="G299" s="9" t="e">
        <f>IF(ISERR(VLOOKUP($D299, 'SP Per G'!$A$2:$D$1380, 3, FALSE)), L299, VLOOKUP($D299, 'SP Per G'!$A$2:$D$1380, 3, FALSE))</f>
        <v>#N/A</v>
      </c>
      <c r="H299" s="9" t="e">
        <f>VLOOKUP($D299, 'SP Per G'!$A$2:$D$1380, 4, FALSE)</f>
        <v>#N/A</v>
      </c>
      <c r="I299" s="9" t="e">
        <f>VLOOKUP($D299, Individual_Pitching___Dashboard[], 18, FALSE)</f>
        <v>#N/A</v>
      </c>
      <c r="J299" s="9" t="e">
        <f>VLOOKUP($D299, Individual_Pitching___Dashboard[], 20, FALSE)</f>
        <v>#N/A</v>
      </c>
      <c r="K299" s="9" t="e">
        <f>VLOOKUP($D299, Individual_Pitching___Advanced[], 21,FALSE)</f>
        <v>#N/A</v>
      </c>
      <c r="L299" s="9" t="e">
        <f>VLOOKUP($B299, 'Team Per G'!$A$2:$G$31, 7, FALSE)</f>
        <v>#N/A</v>
      </c>
      <c r="M299" s="9" t="e">
        <f>VLOOKUP($B299, 'FanGraphs - Team WAR Projected'!$B$2:$E$31, 3, FALSE)/162</f>
        <v>#N/A</v>
      </c>
      <c r="N299" s="9" t="e">
        <f>VLOOKUP($B299, Team_Pitching___Advanced[[Team]:[xFIP]], 19,FALSE)</f>
        <v>#N/A</v>
      </c>
      <c r="O299" s="9" t="e">
        <f>VLOOKUP($B299, Team_Pitching___Advanced[], 20, FALSE)</f>
        <v>#N/A</v>
      </c>
      <c r="P299" s="9" t="e">
        <f>VLOOKUP($B299, Team_Batting___Dashboard[[Team]:[wOBA]], 16, FALSE)</f>
        <v>#N/A</v>
      </c>
      <c r="Q299" s="9" t="e">
        <f>VLOOKUP($B299, Team_Batting___Advanced[[Team]:[OPS]], 9, FALSE)</f>
        <v>#N/A</v>
      </c>
      <c r="R299" s="9" t="e">
        <f>VLOOKUP($B299, Team_Batting___Advanced[], 19, FALSE)</f>
        <v>#N/A</v>
      </c>
      <c r="S299" s="9" t="e">
        <f>VLOOKUP($B299, 'Team Per G'!$A$2:$G$31, 3, FALSE)</f>
        <v>#N/A</v>
      </c>
      <c r="T299" s="9" t="e">
        <f>VLOOKUP($B299, 'Team Per G'!$A$2:$G$31, 5, FALSE)</f>
        <v>#N/A</v>
      </c>
      <c r="U299" s="9" t="e">
        <f>VLOOKUP($B299, 'Team Per G'!$A$2:$G$31, 4, FALSE)</f>
        <v>#N/A</v>
      </c>
      <c r="V299" s="9" t="e">
        <f>VLOOKUP($B299, Team_Batting___Dashboard[], 22, FALSE)/$F299</f>
        <v>#N/A</v>
      </c>
      <c r="W299" s="9" t="e">
        <f>VLOOKUP($B299, 'FanGraphs - Team WAR Projected'!$B$2:$E$31, 4, FALSE)/162</f>
        <v>#N/A</v>
      </c>
      <c r="X299" s="9" t="e">
        <f>VLOOKUP($B299, FanGraphs_Standings[[Abbreviation]:[2024 Year to Date RS/G]], 6, FALSE)/$F299</f>
        <v>#N/A</v>
      </c>
      <c r="Y299" s="9" t="e">
        <f>VLOOKUP($B299, FanGraphs_Standings[[Abbreviation]:[2024 Projected Full Season RDif]], 19, FALSE)/162</f>
        <v>#N/A</v>
      </c>
      <c r="Z299" s="9" t="e">
        <f>VLOOKUP($B299, FanGraphs_Standings[[Abbreviation]:[2024 Projected Full Season RDif]], 5, FALSE)</f>
        <v>#N/A</v>
      </c>
      <c r="AA299" s="9" t="e">
        <f>VLOOKUP($B299, FanGraphs_Standings[[Abbreviation]:[2024 Projected Full Season W%]], 18, FALSE)</f>
        <v>#N/A</v>
      </c>
      <c r="AB299" s="9" t="e">
        <f>VLOOKUP($B299, 'Home Field Adv'!$A$2:$I$31, 9, FALSE)</f>
        <v>#N/A</v>
      </c>
      <c r="AC299" s="9" t="e">
        <f>VLOOKUP($C299, FanGraphs_Standings[[Abbreviation]:[2024 Year to Date G]], 2, FALSE)</f>
        <v>#N/A</v>
      </c>
      <c r="AD299" s="9" t="e">
        <f>VLOOKUP($E299, 'SP Per G'!$A$2:$D$1380, 3, FALSE)</f>
        <v>#N/A</v>
      </c>
      <c r="AE299" s="9" t="e">
        <f>VLOOKUP($E299, 'SP Per G'!$A$2:$D$1380, 4, FALSE)</f>
        <v>#N/A</v>
      </c>
      <c r="AF299" s="9" t="e">
        <f>VLOOKUP($E299, Individual_Pitching___Dashboard[], 18, FALSE)</f>
        <v>#N/A</v>
      </c>
      <c r="AG299" s="9" t="e">
        <f>VLOOKUP($E299, Individual_Pitching___Dashboard[], 20, FALSE)</f>
        <v>#N/A</v>
      </c>
      <c r="AH299" s="9" t="e">
        <f>VLOOKUP($E299, Individual_Pitching___Advanced[], 21,FALSE)</f>
        <v>#N/A</v>
      </c>
      <c r="AI299" s="9" t="e">
        <f>VLOOKUP($C299, 'Team Per G'!$A$2:$G$31, 7, FALSE)</f>
        <v>#N/A</v>
      </c>
      <c r="AJ299" s="9" t="e">
        <f>VLOOKUP($C299, 'FanGraphs - Team WAR Projected'!$B$2:$E$31, 3, FALSE)/162</f>
        <v>#N/A</v>
      </c>
      <c r="AK299" s="9" t="e">
        <f>VLOOKUP($C299, Team_Pitching___Advanced[[Team]:[xFIP]], 19,FALSE)</f>
        <v>#N/A</v>
      </c>
      <c r="AL299" s="9" t="e">
        <f>VLOOKUP($C299, Team_Pitching___Advanced[], 20, FALSE)</f>
        <v>#N/A</v>
      </c>
      <c r="AM299" s="9" t="e">
        <f>VLOOKUP($C299, Team_Batting___Dashboard[[Team]:[wOBA]], 16, FALSE)</f>
        <v>#N/A</v>
      </c>
      <c r="AN299" s="9" t="e">
        <f>VLOOKUP($C299, Team_Batting___Advanced[[Team]:[OPS]], 9, FALSE)</f>
        <v>#N/A</v>
      </c>
      <c r="AO299" s="9" t="e">
        <f>VLOOKUP($C299, Team_Batting___Advanced[], 19, FALSE)</f>
        <v>#N/A</v>
      </c>
      <c r="AP299" s="9" t="e">
        <f>VLOOKUP($C299, 'Team Per G'!$A$2:$G$31, 3, FALSE)</f>
        <v>#N/A</v>
      </c>
      <c r="AQ299" s="9" t="e">
        <f>VLOOKUP($C299, 'Team Per G'!$A$2:$G$31, 5, FALSE)</f>
        <v>#N/A</v>
      </c>
      <c r="AR299" s="9" t="e">
        <f>VLOOKUP($C299, 'Team Per G'!$A$2:$G$31, 4, FALSE)</f>
        <v>#N/A</v>
      </c>
      <c r="AS299" s="9" t="e">
        <f>VLOOKUP($C299, Team_Batting___Dashboard[], 22, FALSE)/$AC299</f>
        <v>#N/A</v>
      </c>
      <c r="AT299" s="9" t="e">
        <f>VLOOKUP($C299, 'FanGraphs - Team WAR Projected'!$B$2:$E$31, 4, FALSE)/162</f>
        <v>#N/A</v>
      </c>
      <c r="AU299" s="9" t="e">
        <f>VLOOKUP($C299, FanGraphs_Standings[[Abbreviation]:[2024 Year to Date RS/G]], 6, FALSE)/$AC299</f>
        <v>#N/A</v>
      </c>
      <c r="AV299" s="9" t="e">
        <f>VLOOKUP($C299, FanGraphs_Standings[[Abbreviation]:[2024 Projected Full Season RDif]], 19, FALSE)/162</f>
        <v>#N/A</v>
      </c>
      <c r="AW299" s="9" t="e">
        <f>VLOOKUP($C299, FanGraphs_Standings[[Abbreviation]:[2024 Projected Full Season RDif]], 5, FALSE)</f>
        <v>#N/A</v>
      </c>
      <c r="AX299" s="9" t="e">
        <f>VLOOKUP($C299, FanGraphs_Standings[[Abbreviation]:[2024 Projected Full Season W%]], 18, FALSE)</f>
        <v>#N/A</v>
      </c>
      <c r="AY299" s="9" t="e">
        <f>VLOOKUP($C299, 'Home Field Adv'!$A$2:$K$31, 11, FALSE)</f>
        <v>#N/A</v>
      </c>
      <c r="BB299" s="5" t="str">
        <f t="shared" si="13"/>
        <v/>
      </c>
      <c r="BC299" s="5" t="str">
        <f t="shared" si="14"/>
        <v/>
      </c>
      <c r="BD299" s="5" t="str">
        <f t="shared" si="15"/>
        <v/>
      </c>
    </row>
    <row r="300" spans="6:56" x14ac:dyDescent="0.45">
      <c r="F300" s="9" t="e">
        <f>VLOOKUP($B300, FanGraphs_Standings[[Abbreviation]:[2024 Year to Date G]], 2, FALSE)</f>
        <v>#N/A</v>
      </c>
      <c r="G300" s="9" t="e">
        <f>IF(ISERR(VLOOKUP($D300, 'SP Per G'!$A$2:$D$1380, 3, FALSE)), L300, VLOOKUP($D300, 'SP Per G'!$A$2:$D$1380, 3, FALSE))</f>
        <v>#N/A</v>
      </c>
      <c r="H300" s="9" t="e">
        <f>VLOOKUP($D300, 'SP Per G'!$A$2:$D$1380, 4, FALSE)</f>
        <v>#N/A</v>
      </c>
      <c r="I300" s="9" t="e">
        <f>VLOOKUP($D300, Individual_Pitching___Dashboard[], 18, FALSE)</f>
        <v>#N/A</v>
      </c>
      <c r="J300" s="9" t="e">
        <f>VLOOKUP($D300, Individual_Pitching___Dashboard[], 20, FALSE)</f>
        <v>#N/A</v>
      </c>
      <c r="K300" s="9" t="e">
        <f>VLOOKUP($D300, Individual_Pitching___Advanced[], 21,FALSE)</f>
        <v>#N/A</v>
      </c>
      <c r="L300" s="9" t="e">
        <f>VLOOKUP($B300, 'Team Per G'!$A$2:$G$31, 7, FALSE)</f>
        <v>#N/A</v>
      </c>
      <c r="M300" s="9" t="e">
        <f>VLOOKUP($B300, 'FanGraphs - Team WAR Projected'!$B$2:$E$31, 3, FALSE)/162</f>
        <v>#N/A</v>
      </c>
      <c r="N300" s="9" t="e">
        <f>VLOOKUP($B300, Team_Pitching___Advanced[[Team]:[xFIP]], 19,FALSE)</f>
        <v>#N/A</v>
      </c>
      <c r="O300" s="9" t="e">
        <f>VLOOKUP($B300, Team_Pitching___Advanced[], 20, FALSE)</f>
        <v>#N/A</v>
      </c>
      <c r="P300" s="9" t="e">
        <f>VLOOKUP($B300, Team_Batting___Dashboard[[Team]:[wOBA]], 16, FALSE)</f>
        <v>#N/A</v>
      </c>
      <c r="Q300" s="9" t="e">
        <f>VLOOKUP($B300, Team_Batting___Advanced[[Team]:[OPS]], 9, FALSE)</f>
        <v>#N/A</v>
      </c>
      <c r="R300" s="9" t="e">
        <f>VLOOKUP($B300, Team_Batting___Advanced[], 19, FALSE)</f>
        <v>#N/A</v>
      </c>
      <c r="S300" s="9" t="e">
        <f>VLOOKUP($B300, 'Team Per G'!$A$2:$G$31, 3, FALSE)</f>
        <v>#N/A</v>
      </c>
      <c r="T300" s="9" t="e">
        <f>VLOOKUP($B300, 'Team Per G'!$A$2:$G$31, 5, FALSE)</f>
        <v>#N/A</v>
      </c>
      <c r="U300" s="9" t="e">
        <f>VLOOKUP($B300, 'Team Per G'!$A$2:$G$31, 4, FALSE)</f>
        <v>#N/A</v>
      </c>
      <c r="V300" s="9" t="e">
        <f>VLOOKUP($B300, Team_Batting___Dashboard[], 22, FALSE)/$F300</f>
        <v>#N/A</v>
      </c>
      <c r="W300" s="9" t="e">
        <f>VLOOKUP($B300, 'FanGraphs - Team WAR Projected'!$B$2:$E$31, 4, FALSE)/162</f>
        <v>#N/A</v>
      </c>
      <c r="X300" s="9" t="e">
        <f>VLOOKUP($B300, FanGraphs_Standings[[Abbreviation]:[2024 Year to Date RS/G]], 6, FALSE)/$F300</f>
        <v>#N/A</v>
      </c>
      <c r="Y300" s="9" t="e">
        <f>VLOOKUP($B300, FanGraphs_Standings[[Abbreviation]:[2024 Projected Full Season RDif]], 19, FALSE)/162</f>
        <v>#N/A</v>
      </c>
      <c r="Z300" s="9" t="e">
        <f>VLOOKUP($B300, FanGraphs_Standings[[Abbreviation]:[2024 Projected Full Season RDif]], 5, FALSE)</f>
        <v>#N/A</v>
      </c>
      <c r="AA300" s="9" t="e">
        <f>VLOOKUP($B300, FanGraphs_Standings[[Abbreviation]:[2024 Projected Full Season W%]], 18, FALSE)</f>
        <v>#N/A</v>
      </c>
      <c r="AB300" s="9" t="e">
        <f>VLOOKUP($B300, 'Home Field Adv'!$A$2:$I$31, 9, FALSE)</f>
        <v>#N/A</v>
      </c>
      <c r="AC300" s="9" t="e">
        <f>VLOOKUP($C300, FanGraphs_Standings[[Abbreviation]:[2024 Year to Date G]], 2, FALSE)</f>
        <v>#N/A</v>
      </c>
      <c r="AD300" s="9" t="e">
        <f>VLOOKUP($E300, 'SP Per G'!$A$2:$D$1380, 3, FALSE)</f>
        <v>#N/A</v>
      </c>
      <c r="AE300" s="9" t="e">
        <f>VLOOKUP($E300, 'SP Per G'!$A$2:$D$1380, 4, FALSE)</f>
        <v>#N/A</v>
      </c>
      <c r="AF300" s="9" t="e">
        <f>VLOOKUP($E300, Individual_Pitching___Dashboard[], 18, FALSE)</f>
        <v>#N/A</v>
      </c>
      <c r="AG300" s="9" t="e">
        <f>VLOOKUP($E300, Individual_Pitching___Dashboard[], 20, FALSE)</f>
        <v>#N/A</v>
      </c>
      <c r="AH300" s="9" t="e">
        <f>VLOOKUP($E300, Individual_Pitching___Advanced[], 21,FALSE)</f>
        <v>#N/A</v>
      </c>
      <c r="AI300" s="9" t="e">
        <f>VLOOKUP($C300, 'Team Per G'!$A$2:$G$31, 7, FALSE)</f>
        <v>#N/A</v>
      </c>
      <c r="AJ300" s="9" t="e">
        <f>VLOOKUP($C300, 'FanGraphs - Team WAR Projected'!$B$2:$E$31, 3, FALSE)/162</f>
        <v>#N/A</v>
      </c>
      <c r="AK300" s="9" t="e">
        <f>VLOOKUP($C300, Team_Pitching___Advanced[[Team]:[xFIP]], 19,FALSE)</f>
        <v>#N/A</v>
      </c>
      <c r="AL300" s="9" t="e">
        <f>VLOOKUP($C300, Team_Pitching___Advanced[], 20, FALSE)</f>
        <v>#N/A</v>
      </c>
      <c r="AM300" s="9" t="e">
        <f>VLOOKUP($C300, Team_Batting___Dashboard[[Team]:[wOBA]], 16, FALSE)</f>
        <v>#N/A</v>
      </c>
      <c r="AN300" s="9" t="e">
        <f>VLOOKUP($C300, Team_Batting___Advanced[[Team]:[OPS]], 9, FALSE)</f>
        <v>#N/A</v>
      </c>
      <c r="AO300" s="9" t="e">
        <f>VLOOKUP($C300, Team_Batting___Advanced[], 19, FALSE)</f>
        <v>#N/A</v>
      </c>
      <c r="AP300" s="9" t="e">
        <f>VLOOKUP($C300, 'Team Per G'!$A$2:$G$31, 3, FALSE)</f>
        <v>#N/A</v>
      </c>
      <c r="AQ300" s="9" t="e">
        <f>VLOOKUP($C300, 'Team Per G'!$A$2:$G$31, 5, FALSE)</f>
        <v>#N/A</v>
      </c>
      <c r="AR300" s="9" t="e">
        <f>VLOOKUP($C300, 'Team Per G'!$A$2:$G$31, 4, FALSE)</f>
        <v>#N/A</v>
      </c>
      <c r="AS300" s="9" t="e">
        <f>VLOOKUP($C300, Team_Batting___Dashboard[], 22, FALSE)/$AC300</f>
        <v>#N/A</v>
      </c>
      <c r="AT300" s="9" t="e">
        <f>VLOOKUP($C300, 'FanGraphs - Team WAR Projected'!$B$2:$E$31, 4, FALSE)/162</f>
        <v>#N/A</v>
      </c>
      <c r="AU300" s="9" t="e">
        <f>VLOOKUP($C300, FanGraphs_Standings[[Abbreviation]:[2024 Year to Date RS/G]], 6, FALSE)/$AC300</f>
        <v>#N/A</v>
      </c>
      <c r="AV300" s="9" t="e">
        <f>VLOOKUP($C300, FanGraphs_Standings[[Abbreviation]:[2024 Projected Full Season RDif]], 19, FALSE)/162</f>
        <v>#N/A</v>
      </c>
      <c r="AW300" s="9" t="e">
        <f>VLOOKUP($C300, FanGraphs_Standings[[Abbreviation]:[2024 Projected Full Season RDif]], 5, FALSE)</f>
        <v>#N/A</v>
      </c>
      <c r="AX300" s="9" t="e">
        <f>VLOOKUP($C300, FanGraphs_Standings[[Abbreviation]:[2024 Projected Full Season W%]], 18, FALSE)</f>
        <v>#N/A</v>
      </c>
      <c r="AY300" s="9" t="e">
        <f>VLOOKUP($C300, 'Home Field Adv'!$A$2:$K$31, 11, FALSE)</f>
        <v>#N/A</v>
      </c>
      <c r="BB300" s="5" t="str">
        <f t="shared" si="13"/>
        <v/>
      </c>
      <c r="BC300" s="5" t="str">
        <f t="shared" si="14"/>
        <v/>
      </c>
      <c r="BD300" s="5" t="str">
        <f t="shared" si="15"/>
        <v/>
      </c>
    </row>
    <row r="301" spans="6:56" x14ac:dyDescent="0.45">
      <c r="F301" s="9" t="e">
        <f>VLOOKUP($B301, FanGraphs_Standings[[Abbreviation]:[2024 Year to Date G]], 2, FALSE)</f>
        <v>#N/A</v>
      </c>
      <c r="G301" s="9" t="e">
        <f>IF(ISERR(VLOOKUP($D301, 'SP Per G'!$A$2:$D$1380, 3, FALSE)), L301, VLOOKUP($D301, 'SP Per G'!$A$2:$D$1380, 3, FALSE))</f>
        <v>#N/A</v>
      </c>
      <c r="H301" s="9" t="e">
        <f>VLOOKUP($D301, 'SP Per G'!$A$2:$D$1380, 4, FALSE)</f>
        <v>#N/A</v>
      </c>
      <c r="I301" s="9" t="e">
        <f>VLOOKUP($D301, Individual_Pitching___Dashboard[], 18, FALSE)</f>
        <v>#N/A</v>
      </c>
      <c r="J301" s="9" t="e">
        <f>VLOOKUP($D301, Individual_Pitching___Dashboard[], 20, FALSE)</f>
        <v>#N/A</v>
      </c>
      <c r="K301" s="9" t="e">
        <f>VLOOKUP($D301, Individual_Pitching___Advanced[], 21,FALSE)</f>
        <v>#N/A</v>
      </c>
      <c r="L301" s="9" t="e">
        <f>VLOOKUP($B301, 'Team Per G'!$A$2:$G$31, 7, FALSE)</f>
        <v>#N/A</v>
      </c>
      <c r="M301" s="9" t="e">
        <f>VLOOKUP($B301, 'FanGraphs - Team WAR Projected'!$B$2:$E$31, 3, FALSE)/162</f>
        <v>#N/A</v>
      </c>
      <c r="N301" s="9" t="e">
        <f>VLOOKUP($B301, Team_Pitching___Advanced[[Team]:[xFIP]], 19,FALSE)</f>
        <v>#N/A</v>
      </c>
      <c r="O301" s="9" t="e">
        <f>VLOOKUP($B301, Team_Pitching___Advanced[], 20, FALSE)</f>
        <v>#N/A</v>
      </c>
      <c r="P301" s="9" t="e">
        <f>VLOOKUP($B301, Team_Batting___Dashboard[[Team]:[wOBA]], 16, FALSE)</f>
        <v>#N/A</v>
      </c>
      <c r="Q301" s="9" t="e">
        <f>VLOOKUP($B301, Team_Batting___Advanced[[Team]:[OPS]], 9, FALSE)</f>
        <v>#N/A</v>
      </c>
      <c r="R301" s="9" t="e">
        <f>VLOOKUP($B301, Team_Batting___Advanced[], 19, FALSE)</f>
        <v>#N/A</v>
      </c>
      <c r="S301" s="9" t="e">
        <f>VLOOKUP($B301, 'Team Per G'!$A$2:$G$31, 3, FALSE)</f>
        <v>#N/A</v>
      </c>
      <c r="T301" s="9" t="e">
        <f>VLOOKUP($B301, 'Team Per G'!$A$2:$G$31, 5, FALSE)</f>
        <v>#N/A</v>
      </c>
      <c r="U301" s="9" t="e">
        <f>VLOOKUP($B301, 'Team Per G'!$A$2:$G$31, 4, FALSE)</f>
        <v>#N/A</v>
      </c>
      <c r="V301" s="9" t="e">
        <f>VLOOKUP($B301, Team_Batting___Dashboard[], 22, FALSE)/$F301</f>
        <v>#N/A</v>
      </c>
      <c r="W301" s="9" t="e">
        <f>VLOOKUP($B301, 'FanGraphs - Team WAR Projected'!$B$2:$E$31, 4, FALSE)/162</f>
        <v>#N/A</v>
      </c>
      <c r="X301" s="9" t="e">
        <f>VLOOKUP($B301, FanGraphs_Standings[[Abbreviation]:[2024 Year to Date RS/G]], 6, FALSE)/$F301</f>
        <v>#N/A</v>
      </c>
      <c r="Y301" s="9" t="e">
        <f>VLOOKUP($B301, FanGraphs_Standings[[Abbreviation]:[2024 Projected Full Season RDif]], 19, FALSE)/162</f>
        <v>#N/A</v>
      </c>
      <c r="Z301" s="9" t="e">
        <f>VLOOKUP($B301, FanGraphs_Standings[[Abbreviation]:[2024 Projected Full Season RDif]], 5, FALSE)</f>
        <v>#N/A</v>
      </c>
      <c r="AA301" s="9" t="e">
        <f>VLOOKUP($B301, FanGraphs_Standings[[Abbreviation]:[2024 Projected Full Season W%]], 18, FALSE)</f>
        <v>#N/A</v>
      </c>
      <c r="AB301" s="9" t="e">
        <f>VLOOKUP($B301, 'Home Field Adv'!$A$2:$I$31, 9, FALSE)</f>
        <v>#N/A</v>
      </c>
      <c r="AC301" s="9" t="e">
        <f>VLOOKUP($C301, FanGraphs_Standings[[Abbreviation]:[2024 Year to Date G]], 2, FALSE)</f>
        <v>#N/A</v>
      </c>
      <c r="AD301" s="9" t="e">
        <f>VLOOKUP($E301, 'SP Per G'!$A$2:$D$1380, 3, FALSE)</f>
        <v>#N/A</v>
      </c>
      <c r="AE301" s="9" t="e">
        <f>VLOOKUP($E301, 'SP Per G'!$A$2:$D$1380, 4, FALSE)</f>
        <v>#N/A</v>
      </c>
      <c r="AF301" s="9" t="e">
        <f>VLOOKUP($E301, Individual_Pitching___Dashboard[], 18, FALSE)</f>
        <v>#N/A</v>
      </c>
      <c r="AG301" s="9" t="e">
        <f>VLOOKUP($E301, Individual_Pitching___Dashboard[], 20, FALSE)</f>
        <v>#N/A</v>
      </c>
      <c r="AH301" s="9" t="e">
        <f>VLOOKUP($E301, Individual_Pitching___Advanced[], 21,FALSE)</f>
        <v>#N/A</v>
      </c>
      <c r="AI301" s="9" t="e">
        <f>VLOOKUP($C301, 'Team Per G'!$A$2:$G$31, 7, FALSE)</f>
        <v>#N/A</v>
      </c>
      <c r="AJ301" s="9" t="e">
        <f>VLOOKUP($C301, 'FanGraphs - Team WAR Projected'!$B$2:$E$31, 3, FALSE)/162</f>
        <v>#N/A</v>
      </c>
      <c r="AK301" s="9" t="e">
        <f>VLOOKUP($C301, Team_Pitching___Advanced[[Team]:[xFIP]], 19,FALSE)</f>
        <v>#N/A</v>
      </c>
      <c r="AL301" s="9" t="e">
        <f>VLOOKUP($C301, Team_Pitching___Advanced[], 20, FALSE)</f>
        <v>#N/A</v>
      </c>
      <c r="AM301" s="9" t="e">
        <f>VLOOKUP($C301, Team_Batting___Dashboard[[Team]:[wOBA]], 16, FALSE)</f>
        <v>#N/A</v>
      </c>
      <c r="AN301" s="9" t="e">
        <f>VLOOKUP($C301, Team_Batting___Advanced[[Team]:[OPS]], 9, FALSE)</f>
        <v>#N/A</v>
      </c>
      <c r="AO301" s="9" t="e">
        <f>VLOOKUP($C301, Team_Batting___Advanced[], 19, FALSE)</f>
        <v>#N/A</v>
      </c>
      <c r="AP301" s="9" t="e">
        <f>VLOOKUP($C301, 'Team Per G'!$A$2:$G$31, 3, FALSE)</f>
        <v>#N/A</v>
      </c>
      <c r="AQ301" s="9" t="e">
        <f>VLOOKUP($C301, 'Team Per G'!$A$2:$G$31, 5, FALSE)</f>
        <v>#N/A</v>
      </c>
      <c r="AR301" s="9" t="e">
        <f>VLOOKUP($C301, 'Team Per G'!$A$2:$G$31, 4, FALSE)</f>
        <v>#N/A</v>
      </c>
      <c r="AS301" s="9" t="e">
        <f>VLOOKUP($C301, Team_Batting___Dashboard[], 22, FALSE)/$AC301</f>
        <v>#N/A</v>
      </c>
      <c r="AT301" s="9" t="e">
        <f>VLOOKUP($C301, 'FanGraphs - Team WAR Projected'!$B$2:$E$31, 4, FALSE)/162</f>
        <v>#N/A</v>
      </c>
      <c r="AU301" s="9" t="e">
        <f>VLOOKUP($C301, FanGraphs_Standings[[Abbreviation]:[2024 Year to Date RS/G]], 6, FALSE)/$AC301</f>
        <v>#N/A</v>
      </c>
      <c r="AV301" s="9" t="e">
        <f>VLOOKUP($C301, FanGraphs_Standings[[Abbreviation]:[2024 Projected Full Season RDif]], 19, FALSE)/162</f>
        <v>#N/A</v>
      </c>
      <c r="AW301" s="9" t="e">
        <f>VLOOKUP($C301, FanGraphs_Standings[[Abbreviation]:[2024 Projected Full Season RDif]], 5, FALSE)</f>
        <v>#N/A</v>
      </c>
      <c r="AX301" s="9" t="e">
        <f>VLOOKUP($C301, FanGraphs_Standings[[Abbreviation]:[2024 Projected Full Season W%]], 18, FALSE)</f>
        <v>#N/A</v>
      </c>
      <c r="AY301" s="9" t="e">
        <f>VLOOKUP($C301, 'Home Field Adv'!$A$2:$K$31, 11, FALSE)</f>
        <v>#N/A</v>
      </c>
      <c r="BB301" s="5" t="str">
        <f t="shared" si="13"/>
        <v/>
      </c>
      <c r="BC301" s="5" t="str">
        <f t="shared" si="14"/>
        <v/>
      </c>
      <c r="BD301" s="5" t="str">
        <f t="shared" si="15"/>
        <v/>
      </c>
    </row>
    <row r="302" spans="6:56" x14ac:dyDescent="0.45">
      <c r="F302" s="9" t="e">
        <f>VLOOKUP($B302, FanGraphs_Standings[[Abbreviation]:[2024 Year to Date G]], 2, FALSE)</f>
        <v>#N/A</v>
      </c>
      <c r="G302" s="9" t="e">
        <f>IF(ISERR(VLOOKUP($D302, 'SP Per G'!$A$2:$D$1380, 3, FALSE)), L302, VLOOKUP($D302, 'SP Per G'!$A$2:$D$1380, 3, FALSE))</f>
        <v>#N/A</v>
      </c>
      <c r="H302" s="9" t="e">
        <f>VLOOKUP($D302, 'SP Per G'!$A$2:$D$1380, 4, FALSE)</f>
        <v>#N/A</v>
      </c>
      <c r="I302" s="9" t="e">
        <f>VLOOKUP($D302, Individual_Pitching___Dashboard[], 18, FALSE)</f>
        <v>#N/A</v>
      </c>
      <c r="J302" s="9" t="e">
        <f>VLOOKUP($D302, Individual_Pitching___Dashboard[], 20, FALSE)</f>
        <v>#N/A</v>
      </c>
      <c r="K302" s="9" t="e">
        <f>VLOOKUP($D302, Individual_Pitching___Advanced[], 21,FALSE)</f>
        <v>#N/A</v>
      </c>
      <c r="L302" s="9" t="e">
        <f>VLOOKUP($B302, 'Team Per G'!$A$2:$G$31, 7, FALSE)</f>
        <v>#N/A</v>
      </c>
      <c r="M302" s="9" t="e">
        <f>VLOOKUP($B302, 'FanGraphs - Team WAR Projected'!$B$2:$E$31, 3, FALSE)/162</f>
        <v>#N/A</v>
      </c>
      <c r="N302" s="9" t="e">
        <f>VLOOKUP($B302, Team_Pitching___Advanced[[Team]:[xFIP]], 19,FALSE)</f>
        <v>#N/A</v>
      </c>
      <c r="O302" s="9" t="e">
        <f>VLOOKUP($B302, Team_Pitching___Advanced[], 20, FALSE)</f>
        <v>#N/A</v>
      </c>
      <c r="P302" s="9" t="e">
        <f>VLOOKUP($B302, Team_Batting___Dashboard[[Team]:[wOBA]], 16, FALSE)</f>
        <v>#N/A</v>
      </c>
      <c r="Q302" s="9" t="e">
        <f>VLOOKUP($B302, Team_Batting___Advanced[[Team]:[OPS]], 9, FALSE)</f>
        <v>#N/A</v>
      </c>
      <c r="R302" s="9" t="e">
        <f>VLOOKUP($B302, Team_Batting___Advanced[], 19, FALSE)</f>
        <v>#N/A</v>
      </c>
      <c r="S302" s="9" t="e">
        <f>VLOOKUP($B302, 'Team Per G'!$A$2:$G$31, 3, FALSE)</f>
        <v>#N/A</v>
      </c>
      <c r="T302" s="9" t="e">
        <f>VLOOKUP($B302, 'Team Per G'!$A$2:$G$31, 5, FALSE)</f>
        <v>#N/A</v>
      </c>
      <c r="U302" s="9" t="e">
        <f>VLOOKUP($B302, 'Team Per G'!$A$2:$G$31, 4, FALSE)</f>
        <v>#N/A</v>
      </c>
      <c r="V302" s="9" t="e">
        <f>VLOOKUP($B302, Team_Batting___Dashboard[], 22, FALSE)/$F302</f>
        <v>#N/A</v>
      </c>
      <c r="W302" s="9" t="e">
        <f>VLOOKUP($B302, 'FanGraphs - Team WAR Projected'!$B$2:$E$31, 4, FALSE)/162</f>
        <v>#N/A</v>
      </c>
      <c r="X302" s="9" t="e">
        <f>VLOOKUP($B302, FanGraphs_Standings[[Abbreviation]:[2024 Year to Date RS/G]], 6, FALSE)/$F302</f>
        <v>#N/A</v>
      </c>
      <c r="Y302" s="9" t="e">
        <f>VLOOKUP($B302, FanGraphs_Standings[[Abbreviation]:[2024 Projected Full Season RDif]], 19, FALSE)/162</f>
        <v>#N/A</v>
      </c>
      <c r="Z302" s="9" t="e">
        <f>VLOOKUP($B302, FanGraphs_Standings[[Abbreviation]:[2024 Projected Full Season RDif]], 5, FALSE)</f>
        <v>#N/A</v>
      </c>
      <c r="AA302" s="9" t="e">
        <f>VLOOKUP($B302, FanGraphs_Standings[[Abbreviation]:[2024 Projected Full Season W%]], 18, FALSE)</f>
        <v>#N/A</v>
      </c>
      <c r="AB302" s="9" t="e">
        <f>VLOOKUP($B302, 'Home Field Adv'!$A$2:$I$31, 9, FALSE)</f>
        <v>#N/A</v>
      </c>
      <c r="AC302" s="9" t="e">
        <f>VLOOKUP($C302, FanGraphs_Standings[[Abbreviation]:[2024 Year to Date G]], 2, FALSE)</f>
        <v>#N/A</v>
      </c>
      <c r="AD302" s="9" t="e">
        <f>VLOOKUP($E302, 'SP Per G'!$A$2:$D$1380, 3, FALSE)</f>
        <v>#N/A</v>
      </c>
      <c r="AE302" s="9" t="e">
        <f>VLOOKUP($E302, 'SP Per G'!$A$2:$D$1380, 4, FALSE)</f>
        <v>#N/A</v>
      </c>
      <c r="AF302" s="9" t="e">
        <f>VLOOKUP($E302, Individual_Pitching___Dashboard[], 18, FALSE)</f>
        <v>#N/A</v>
      </c>
      <c r="AG302" s="9" t="e">
        <f>VLOOKUP($E302, Individual_Pitching___Dashboard[], 20, FALSE)</f>
        <v>#N/A</v>
      </c>
      <c r="AH302" s="9" t="e">
        <f>VLOOKUP($E302, Individual_Pitching___Advanced[], 21,FALSE)</f>
        <v>#N/A</v>
      </c>
      <c r="AI302" s="9" t="e">
        <f>VLOOKUP($C302, 'Team Per G'!$A$2:$G$31, 7, FALSE)</f>
        <v>#N/A</v>
      </c>
      <c r="AJ302" s="9" t="e">
        <f>VLOOKUP($C302, 'FanGraphs - Team WAR Projected'!$B$2:$E$31, 3, FALSE)/162</f>
        <v>#N/A</v>
      </c>
      <c r="AK302" s="9" t="e">
        <f>VLOOKUP($C302, Team_Pitching___Advanced[[Team]:[xFIP]], 19,FALSE)</f>
        <v>#N/A</v>
      </c>
      <c r="AL302" s="9" t="e">
        <f>VLOOKUP($C302, Team_Pitching___Advanced[], 20, FALSE)</f>
        <v>#N/A</v>
      </c>
      <c r="AM302" s="9" t="e">
        <f>VLOOKUP($C302, Team_Batting___Dashboard[[Team]:[wOBA]], 16, FALSE)</f>
        <v>#N/A</v>
      </c>
      <c r="AN302" s="9" t="e">
        <f>VLOOKUP($C302, Team_Batting___Advanced[[Team]:[OPS]], 9, FALSE)</f>
        <v>#N/A</v>
      </c>
      <c r="AO302" s="9" t="e">
        <f>VLOOKUP($C302, Team_Batting___Advanced[], 19, FALSE)</f>
        <v>#N/A</v>
      </c>
      <c r="AP302" s="9" t="e">
        <f>VLOOKUP($C302, 'Team Per G'!$A$2:$G$31, 3, FALSE)</f>
        <v>#N/A</v>
      </c>
      <c r="AQ302" s="9" t="e">
        <f>VLOOKUP($C302, 'Team Per G'!$A$2:$G$31, 5, FALSE)</f>
        <v>#N/A</v>
      </c>
      <c r="AR302" s="9" t="e">
        <f>VLOOKUP($C302, 'Team Per G'!$A$2:$G$31, 4, FALSE)</f>
        <v>#N/A</v>
      </c>
      <c r="AS302" s="9" t="e">
        <f>VLOOKUP($C302, Team_Batting___Dashboard[], 22, FALSE)/$AC302</f>
        <v>#N/A</v>
      </c>
      <c r="AT302" s="9" t="e">
        <f>VLOOKUP($C302, 'FanGraphs - Team WAR Projected'!$B$2:$E$31, 4, FALSE)/162</f>
        <v>#N/A</v>
      </c>
      <c r="AU302" s="9" t="e">
        <f>VLOOKUP($C302, FanGraphs_Standings[[Abbreviation]:[2024 Year to Date RS/G]], 6, FALSE)/$AC302</f>
        <v>#N/A</v>
      </c>
      <c r="AV302" s="9" t="e">
        <f>VLOOKUP($C302, FanGraphs_Standings[[Abbreviation]:[2024 Projected Full Season RDif]], 19, FALSE)/162</f>
        <v>#N/A</v>
      </c>
      <c r="AW302" s="9" t="e">
        <f>VLOOKUP($C302, FanGraphs_Standings[[Abbreviation]:[2024 Projected Full Season RDif]], 5, FALSE)</f>
        <v>#N/A</v>
      </c>
      <c r="AX302" s="9" t="e">
        <f>VLOOKUP($C302, FanGraphs_Standings[[Abbreviation]:[2024 Projected Full Season W%]], 18, FALSE)</f>
        <v>#N/A</v>
      </c>
      <c r="AY302" s="9" t="e">
        <f>VLOOKUP($C302, 'Home Field Adv'!$A$2:$K$31, 11, FALSE)</f>
        <v>#N/A</v>
      </c>
      <c r="BB302" s="5" t="str">
        <f t="shared" si="13"/>
        <v/>
      </c>
      <c r="BC302" s="5" t="str">
        <f t="shared" si="14"/>
        <v/>
      </c>
      <c r="BD302" s="5" t="str">
        <f t="shared" si="15"/>
        <v/>
      </c>
    </row>
    <row r="303" spans="6:56" x14ac:dyDescent="0.45">
      <c r="F303" s="9" t="e">
        <f>VLOOKUP($B303, FanGraphs_Standings[[Abbreviation]:[2024 Year to Date G]], 2, FALSE)</f>
        <v>#N/A</v>
      </c>
      <c r="G303" s="9" t="e">
        <f>IF(ISERR(VLOOKUP($D303, 'SP Per G'!$A$2:$D$1380, 3, FALSE)), L303, VLOOKUP($D303, 'SP Per G'!$A$2:$D$1380, 3, FALSE))</f>
        <v>#N/A</v>
      </c>
      <c r="H303" s="9" t="e">
        <f>VLOOKUP($D303, 'SP Per G'!$A$2:$D$1380, 4, FALSE)</f>
        <v>#N/A</v>
      </c>
      <c r="I303" s="9" t="e">
        <f>VLOOKUP($D303, Individual_Pitching___Dashboard[], 18, FALSE)</f>
        <v>#N/A</v>
      </c>
      <c r="J303" s="9" t="e">
        <f>VLOOKUP($D303, Individual_Pitching___Dashboard[], 20, FALSE)</f>
        <v>#N/A</v>
      </c>
      <c r="K303" s="9" t="e">
        <f>VLOOKUP($D303, Individual_Pitching___Advanced[], 21,FALSE)</f>
        <v>#N/A</v>
      </c>
      <c r="L303" s="9" t="e">
        <f>VLOOKUP($B303, 'Team Per G'!$A$2:$G$31, 7, FALSE)</f>
        <v>#N/A</v>
      </c>
      <c r="M303" s="9" t="e">
        <f>VLOOKUP($B303, 'FanGraphs - Team WAR Projected'!$B$2:$E$31, 3, FALSE)/162</f>
        <v>#N/A</v>
      </c>
      <c r="N303" s="9" t="e">
        <f>VLOOKUP($B303, Team_Pitching___Advanced[[Team]:[xFIP]], 19,FALSE)</f>
        <v>#N/A</v>
      </c>
      <c r="O303" s="9" t="e">
        <f>VLOOKUP($B303, Team_Pitching___Advanced[], 20, FALSE)</f>
        <v>#N/A</v>
      </c>
      <c r="P303" s="9" t="e">
        <f>VLOOKUP($B303, Team_Batting___Dashboard[[Team]:[wOBA]], 16, FALSE)</f>
        <v>#N/A</v>
      </c>
      <c r="Q303" s="9" t="e">
        <f>VLOOKUP($B303, Team_Batting___Advanced[[Team]:[OPS]], 9, FALSE)</f>
        <v>#N/A</v>
      </c>
      <c r="R303" s="9" t="e">
        <f>VLOOKUP($B303, Team_Batting___Advanced[], 19, FALSE)</f>
        <v>#N/A</v>
      </c>
      <c r="S303" s="9" t="e">
        <f>VLOOKUP($B303, 'Team Per G'!$A$2:$G$31, 3, FALSE)</f>
        <v>#N/A</v>
      </c>
      <c r="T303" s="9" t="e">
        <f>VLOOKUP($B303, 'Team Per G'!$A$2:$G$31, 5, FALSE)</f>
        <v>#N/A</v>
      </c>
      <c r="U303" s="9" t="e">
        <f>VLOOKUP($B303, 'Team Per G'!$A$2:$G$31, 4, FALSE)</f>
        <v>#N/A</v>
      </c>
      <c r="V303" s="9" t="e">
        <f>VLOOKUP($B303, Team_Batting___Dashboard[], 22, FALSE)/$F303</f>
        <v>#N/A</v>
      </c>
      <c r="W303" s="9" t="e">
        <f>VLOOKUP($B303, 'FanGraphs - Team WAR Projected'!$B$2:$E$31, 4, FALSE)/162</f>
        <v>#N/A</v>
      </c>
      <c r="X303" s="9" t="e">
        <f>VLOOKUP($B303, FanGraphs_Standings[[Abbreviation]:[2024 Year to Date RS/G]], 6, FALSE)/$F303</f>
        <v>#N/A</v>
      </c>
      <c r="Y303" s="9" t="e">
        <f>VLOOKUP($B303, FanGraphs_Standings[[Abbreviation]:[2024 Projected Full Season RDif]], 19, FALSE)/162</f>
        <v>#N/A</v>
      </c>
      <c r="Z303" s="9" t="e">
        <f>VLOOKUP($B303, FanGraphs_Standings[[Abbreviation]:[2024 Projected Full Season RDif]], 5, FALSE)</f>
        <v>#N/A</v>
      </c>
      <c r="AA303" s="9" t="e">
        <f>VLOOKUP($B303, FanGraphs_Standings[[Abbreviation]:[2024 Projected Full Season W%]], 18, FALSE)</f>
        <v>#N/A</v>
      </c>
      <c r="AB303" s="9" t="e">
        <f>VLOOKUP($B303, 'Home Field Adv'!$A$2:$I$31, 9, FALSE)</f>
        <v>#N/A</v>
      </c>
      <c r="AC303" s="9" t="e">
        <f>VLOOKUP($C303, FanGraphs_Standings[[Abbreviation]:[2024 Year to Date G]], 2, FALSE)</f>
        <v>#N/A</v>
      </c>
      <c r="AD303" s="9" t="e">
        <f>VLOOKUP($E303, 'SP Per G'!$A$2:$D$1380, 3, FALSE)</f>
        <v>#N/A</v>
      </c>
      <c r="AE303" s="9" t="e">
        <f>VLOOKUP($E303, 'SP Per G'!$A$2:$D$1380, 4, FALSE)</f>
        <v>#N/A</v>
      </c>
      <c r="AF303" s="9" t="e">
        <f>VLOOKUP($E303, Individual_Pitching___Dashboard[], 18, FALSE)</f>
        <v>#N/A</v>
      </c>
      <c r="AG303" s="9" t="e">
        <f>VLOOKUP($E303, Individual_Pitching___Dashboard[], 20, FALSE)</f>
        <v>#N/A</v>
      </c>
      <c r="AH303" s="9" t="e">
        <f>VLOOKUP($E303, Individual_Pitching___Advanced[], 21,FALSE)</f>
        <v>#N/A</v>
      </c>
      <c r="AI303" s="9" t="e">
        <f>VLOOKUP($C303, 'Team Per G'!$A$2:$G$31, 7, FALSE)</f>
        <v>#N/A</v>
      </c>
      <c r="AJ303" s="9" t="e">
        <f>VLOOKUP($C303, 'FanGraphs - Team WAR Projected'!$B$2:$E$31, 3, FALSE)/162</f>
        <v>#N/A</v>
      </c>
      <c r="AK303" s="9" t="e">
        <f>VLOOKUP($C303, Team_Pitching___Advanced[[Team]:[xFIP]], 19,FALSE)</f>
        <v>#N/A</v>
      </c>
      <c r="AL303" s="9" t="e">
        <f>VLOOKUP($C303, Team_Pitching___Advanced[], 20, FALSE)</f>
        <v>#N/A</v>
      </c>
      <c r="AM303" s="9" t="e">
        <f>VLOOKUP($C303, Team_Batting___Dashboard[[Team]:[wOBA]], 16, FALSE)</f>
        <v>#N/A</v>
      </c>
      <c r="AN303" s="9" t="e">
        <f>VLOOKUP($C303, Team_Batting___Advanced[[Team]:[OPS]], 9, FALSE)</f>
        <v>#N/A</v>
      </c>
      <c r="AO303" s="9" t="e">
        <f>VLOOKUP($C303, Team_Batting___Advanced[], 19, FALSE)</f>
        <v>#N/A</v>
      </c>
      <c r="AP303" s="9" t="e">
        <f>VLOOKUP($C303, 'Team Per G'!$A$2:$G$31, 3, FALSE)</f>
        <v>#N/A</v>
      </c>
      <c r="AQ303" s="9" t="e">
        <f>VLOOKUP($C303, 'Team Per G'!$A$2:$G$31, 5, FALSE)</f>
        <v>#N/A</v>
      </c>
      <c r="AR303" s="9" t="e">
        <f>VLOOKUP($C303, 'Team Per G'!$A$2:$G$31, 4, FALSE)</f>
        <v>#N/A</v>
      </c>
      <c r="AS303" s="9" t="e">
        <f>VLOOKUP($C303, Team_Batting___Dashboard[], 22, FALSE)/$AC303</f>
        <v>#N/A</v>
      </c>
      <c r="AT303" s="9" t="e">
        <f>VLOOKUP($C303, 'FanGraphs - Team WAR Projected'!$B$2:$E$31, 4, FALSE)/162</f>
        <v>#N/A</v>
      </c>
      <c r="AU303" s="9" t="e">
        <f>VLOOKUP($C303, FanGraphs_Standings[[Abbreviation]:[2024 Year to Date RS/G]], 6, FALSE)/$AC303</f>
        <v>#N/A</v>
      </c>
      <c r="AV303" s="9" t="e">
        <f>VLOOKUP($C303, FanGraphs_Standings[[Abbreviation]:[2024 Projected Full Season RDif]], 19, FALSE)/162</f>
        <v>#N/A</v>
      </c>
      <c r="AW303" s="9" t="e">
        <f>VLOOKUP($C303, FanGraphs_Standings[[Abbreviation]:[2024 Projected Full Season RDif]], 5, FALSE)</f>
        <v>#N/A</v>
      </c>
      <c r="AX303" s="9" t="e">
        <f>VLOOKUP($C303, FanGraphs_Standings[[Abbreviation]:[2024 Projected Full Season W%]], 18, FALSE)</f>
        <v>#N/A</v>
      </c>
      <c r="AY303" s="9" t="e">
        <f>VLOOKUP($C303, 'Home Field Adv'!$A$2:$K$31, 11, FALSE)</f>
        <v>#N/A</v>
      </c>
      <c r="BB303" s="5" t="str">
        <f t="shared" si="13"/>
        <v/>
      </c>
      <c r="BC303" s="5" t="str">
        <f t="shared" si="14"/>
        <v/>
      </c>
      <c r="BD303" s="5" t="str">
        <f t="shared" si="15"/>
        <v/>
      </c>
    </row>
    <row r="304" spans="6:56" x14ac:dyDescent="0.45">
      <c r="F304" s="9" t="e">
        <f>VLOOKUP($B304, FanGraphs_Standings[[Abbreviation]:[2024 Year to Date G]], 2, FALSE)</f>
        <v>#N/A</v>
      </c>
      <c r="G304" s="9" t="e">
        <f>IF(ISERR(VLOOKUP($D304, 'SP Per G'!$A$2:$D$1380, 3, FALSE)), L304, VLOOKUP($D304, 'SP Per G'!$A$2:$D$1380, 3, FALSE))</f>
        <v>#N/A</v>
      </c>
      <c r="H304" s="9" t="e">
        <f>VLOOKUP($D304, 'SP Per G'!$A$2:$D$1380, 4, FALSE)</f>
        <v>#N/A</v>
      </c>
      <c r="I304" s="9" t="e">
        <f>VLOOKUP($D304, Individual_Pitching___Dashboard[], 18, FALSE)</f>
        <v>#N/A</v>
      </c>
      <c r="J304" s="9" t="e">
        <f>VLOOKUP($D304, Individual_Pitching___Dashboard[], 20, FALSE)</f>
        <v>#N/A</v>
      </c>
      <c r="K304" s="9" t="e">
        <f>VLOOKUP($D304, Individual_Pitching___Advanced[], 21,FALSE)</f>
        <v>#N/A</v>
      </c>
      <c r="L304" s="9" t="e">
        <f>VLOOKUP($B304, 'Team Per G'!$A$2:$G$31, 7, FALSE)</f>
        <v>#N/A</v>
      </c>
      <c r="M304" s="9" t="e">
        <f>VLOOKUP($B304, 'FanGraphs - Team WAR Projected'!$B$2:$E$31, 3, FALSE)/162</f>
        <v>#N/A</v>
      </c>
      <c r="N304" s="9" t="e">
        <f>VLOOKUP($B304, Team_Pitching___Advanced[[Team]:[xFIP]], 19,FALSE)</f>
        <v>#N/A</v>
      </c>
      <c r="O304" s="9" t="e">
        <f>VLOOKUP($B304, Team_Pitching___Advanced[], 20, FALSE)</f>
        <v>#N/A</v>
      </c>
      <c r="P304" s="9" t="e">
        <f>VLOOKUP($B304, Team_Batting___Dashboard[[Team]:[wOBA]], 16, FALSE)</f>
        <v>#N/A</v>
      </c>
      <c r="Q304" s="9" t="e">
        <f>VLOOKUP($B304, Team_Batting___Advanced[[Team]:[OPS]], 9, FALSE)</f>
        <v>#N/A</v>
      </c>
      <c r="R304" s="9" t="e">
        <f>VLOOKUP($B304, Team_Batting___Advanced[], 19, FALSE)</f>
        <v>#N/A</v>
      </c>
      <c r="S304" s="9" t="e">
        <f>VLOOKUP($B304, 'Team Per G'!$A$2:$G$31, 3, FALSE)</f>
        <v>#N/A</v>
      </c>
      <c r="T304" s="9" t="e">
        <f>VLOOKUP($B304, 'Team Per G'!$A$2:$G$31, 5, FALSE)</f>
        <v>#N/A</v>
      </c>
      <c r="U304" s="9" t="e">
        <f>VLOOKUP($B304, 'Team Per G'!$A$2:$G$31, 4, FALSE)</f>
        <v>#N/A</v>
      </c>
      <c r="V304" s="9" t="e">
        <f>VLOOKUP($B304, Team_Batting___Dashboard[], 22, FALSE)/$F304</f>
        <v>#N/A</v>
      </c>
      <c r="W304" s="9" t="e">
        <f>VLOOKUP($B304, 'FanGraphs - Team WAR Projected'!$B$2:$E$31, 4, FALSE)/162</f>
        <v>#N/A</v>
      </c>
      <c r="X304" s="9" t="e">
        <f>VLOOKUP($B304, FanGraphs_Standings[[Abbreviation]:[2024 Year to Date RS/G]], 6, FALSE)/$F304</f>
        <v>#N/A</v>
      </c>
      <c r="Y304" s="9" t="e">
        <f>VLOOKUP($B304, FanGraphs_Standings[[Abbreviation]:[2024 Projected Full Season RDif]], 19, FALSE)/162</f>
        <v>#N/A</v>
      </c>
      <c r="Z304" s="9" t="e">
        <f>VLOOKUP($B304, FanGraphs_Standings[[Abbreviation]:[2024 Projected Full Season RDif]], 5, FALSE)</f>
        <v>#N/A</v>
      </c>
      <c r="AA304" s="9" t="e">
        <f>VLOOKUP($B304, FanGraphs_Standings[[Abbreviation]:[2024 Projected Full Season W%]], 18, FALSE)</f>
        <v>#N/A</v>
      </c>
      <c r="AB304" s="9" t="e">
        <f>VLOOKUP($B304, 'Home Field Adv'!$A$2:$I$31, 9, FALSE)</f>
        <v>#N/A</v>
      </c>
      <c r="AC304" s="9" t="e">
        <f>VLOOKUP($C304, FanGraphs_Standings[[Abbreviation]:[2024 Year to Date G]], 2, FALSE)</f>
        <v>#N/A</v>
      </c>
      <c r="AD304" s="9" t="e">
        <f>VLOOKUP($E304, 'SP Per G'!$A$2:$D$1380, 3, FALSE)</f>
        <v>#N/A</v>
      </c>
      <c r="AE304" s="9" t="e">
        <f>VLOOKUP($E304, 'SP Per G'!$A$2:$D$1380, 4, FALSE)</f>
        <v>#N/A</v>
      </c>
      <c r="AF304" s="9" t="e">
        <f>VLOOKUP($E304, Individual_Pitching___Dashboard[], 18, FALSE)</f>
        <v>#N/A</v>
      </c>
      <c r="AG304" s="9" t="e">
        <f>VLOOKUP($E304, Individual_Pitching___Dashboard[], 20, FALSE)</f>
        <v>#N/A</v>
      </c>
      <c r="AH304" s="9" t="e">
        <f>VLOOKUP($E304, Individual_Pitching___Advanced[], 21,FALSE)</f>
        <v>#N/A</v>
      </c>
      <c r="AI304" s="9" t="e">
        <f>VLOOKUP($C304, 'Team Per G'!$A$2:$G$31, 7, FALSE)</f>
        <v>#N/A</v>
      </c>
      <c r="AJ304" s="9" t="e">
        <f>VLOOKUP($C304, 'FanGraphs - Team WAR Projected'!$B$2:$E$31, 3, FALSE)/162</f>
        <v>#N/A</v>
      </c>
      <c r="AK304" s="9" t="e">
        <f>VLOOKUP($C304, Team_Pitching___Advanced[[Team]:[xFIP]], 19,FALSE)</f>
        <v>#N/A</v>
      </c>
      <c r="AL304" s="9" t="e">
        <f>VLOOKUP($C304, Team_Pitching___Advanced[], 20, FALSE)</f>
        <v>#N/A</v>
      </c>
      <c r="AM304" s="9" t="e">
        <f>VLOOKUP($C304, Team_Batting___Dashboard[[Team]:[wOBA]], 16, FALSE)</f>
        <v>#N/A</v>
      </c>
      <c r="AN304" s="9" t="e">
        <f>VLOOKUP($C304, Team_Batting___Advanced[[Team]:[OPS]], 9, FALSE)</f>
        <v>#N/A</v>
      </c>
      <c r="AO304" s="9" t="e">
        <f>VLOOKUP($C304, Team_Batting___Advanced[], 19, FALSE)</f>
        <v>#N/A</v>
      </c>
      <c r="AP304" s="9" t="e">
        <f>VLOOKUP($C304, 'Team Per G'!$A$2:$G$31, 3, FALSE)</f>
        <v>#N/A</v>
      </c>
      <c r="AQ304" s="9" t="e">
        <f>VLOOKUP($C304, 'Team Per G'!$A$2:$G$31, 5, FALSE)</f>
        <v>#N/A</v>
      </c>
      <c r="AR304" s="9" t="e">
        <f>VLOOKUP($C304, 'Team Per G'!$A$2:$G$31, 4, FALSE)</f>
        <v>#N/A</v>
      </c>
      <c r="AS304" s="9" t="e">
        <f>VLOOKUP($C304, Team_Batting___Dashboard[], 22, FALSE)/$AC304</f>
        <v>#N/A</v>
      </c>
      <c r="AT304" s="9" t="e">
        <f>VLOOKUP($C304, 'FanGraphs - Team WAR Projected'!$B$2:$E$31, 4, FALSE)/162</f>
        <v>#N/A</v>
      </c>
      <c r="AU304" s="9" t="e">
        <f>VLOOKUP($C304, FanGraphs_Standings[[Abbreviation]:[2024 Year to Date RS/G]], 6, FALSE)/$AC304</f>
        <v>#N/A</v>
      </c>
      <c r="AV304" s="9" t="e">
        <f>VLOOKUP($C304, FanGraphs_Standings[[Abbreviation]:[2024 Projected Full Season RDif]], 19, FALSE)/162</f>
        <v>#N/A</v>
      </c>
      <c r="AW304" s="9" t="e">
        <f>VLOOKUP($C304, FanGraphs_Standings[[Abbreviation]:[2024 Projected Full Season RDif]], 5, FALSE)</f>
        <v>#N/A</v>
      </c>
      <c r="AX304" s="9" t="e">
        <f>VLOOKUP($C304, FanGraphs_Standings[[Abbreviation]:[2024 Projected Full Season W%]], 18, FALSE)</f>
        <v>#N/A</v>
      </c>
      <c r="AY304" s="9" t="e">
        <f>VLOOKUP($C304, 'Home Field Adv'!$A$2:$K$31, 11, FALSE)</f>
        <v>#N/A</v>
      </c>
      <c r="BB304" s="5" t="str">
        <f t="shared" si="13"/>
        <v/>
      </c>
      <c r="BC304" s="5" t="str">
        <f t="shared" si="14"/>
        <v/>
      </c>
      <c r="BD304" s="5" t="str">
        <f t="shared" si="15"/>
        <v/>
      </c>
    </row>
    <row r="305" spans="6:56" x14ac:dyDescent="0.45">
      <c r="F305" s="9" t="e">
        <f>VLOOKUP($B305, FanGraphs_Standings[[Abbreviation]:[2024 Year to Date G]], 2, FALSE)</f>
        <v>#N/A</v>
      </c>
      <c r="G305" s="9" t="e">
        <f>IF(ISERR(VLOOKUP($D305, 'SP Per G'!$A$2:$D$1380, 3, FALSE)), L305, VLOOKUP($D305, 'SP Per G'!$A$2:$D$1380, 3, FALSE))</f>
        <v>#N/A</v>
      </c>
      <c r="H305" s="9" t="e">
        <f>VLOOKUP($D305, 'SP Per G'!$A$2:$D$1380, 4, FALSE)</f>
        <v>#N/A</v>
      </c>
      <c r="I305" s="9" t="e">
        <f>VLOOKUP($D305, Individual_Pitching___Dashboard[], 18, FALSE)</f>
        <v>#N/A</v>
      </c>
      <c r="J305" s="9" t="e">
        <f>VLOOKUP($D305, Individual_Pitching___Dashboard[], 20, FALSE)</f>
        <v>#N/A</v>
      </c>
      <c r="K305" s="9" t="e">
        <f>VLOOKUP($D305, Individual_Pitching___Advanced[], 21,FALSE)</f>
        <v>#N/A</v>
      </c>
      <c r="L305" s="9" t="e">
        <f>VLOOKUP($B305, 'Team Per G'!$A$2:$G$31, 7, FALSE)</f>
        <v>#N/A</v>
      </c>
      <c r="M305" s="9" t="e">
        <f>VLOOKUP($B305, 'FanGraphs - Team WAR Projected'!$B$2:$E$31, 3, FALSE)/162</f>
        <v>#N/A</v>
      </c>
      <c r="N305" s="9" t="e">
        <f>VLOOKUP($B305, Team_Pitching___Advanced[[Team]:[xFIP]], 19,FALSE)</f>
        <v>#N/A</v>
      </c>
      <c r="O305" s="9" t="e">
        <f>VLOOKUP($B305, Team_Pitching___Advanced[], 20, FALSE)</f>
        <v>#N/A</v>
      </c>
      <c r="P305" s="9" t="e">
        <f>VLOOKUP($B305, Team_Batting___Dashboard[[Team]:[wOBA]], 16, FALSE)</f>
        <v>#N/A</v>
      </c>
      <c r="Q305" s="9" t="e">
        <f>VLOOKUP($B305, Team_Batting___Advanced[[Team]:[OPS]], 9, FALSE)</f>
        <v>#N/A</v>
      </c>
      <c r="R305" s="9" t="e">
        <f>VLOOKUP($B305, Team_Batting___Advanced[], 19, FALSE)</f>
        <v>#N/A</v>
      </c>
      <c r="S305" s="9" t="e">
        <f>VLOOKUP($B305, 'Team Per G'!$A$2:$G$31, 3, FALSE)</f>
        <v>#N/A</v>
      </c>
      <c r="T305" s="9" t="e">
        <f>VLOOKUP($B305, 'Team Per G'!$A$2:$G$31, 5, FALSE)</f>
        <v>#N/A</v>
      </c>
      <c r="U305" s="9" t="e">
        <f>VLOOKUP($B305, 'Team Per G'!$A$2:$G$31, 4, FALSE)</f>
        <v>#N/A</v>
      </c>
      <c r="V305" s="9" t="e">
        <f>VLOOKUP($B305, Team_Batting___Dashboard[], 22, FALSE)/$F305</f>
        <v>#N/A</v>
      </c>
      <c r="W305" s="9" t="e">
        <f>VLOOKUP($B305, 'FanGraphs - Team WAR Projected'!$B$2:$E$31, 4, FALSE)/162</f>
        <v>#N/A</v>
      </c>
      <c r="X305" s="9" t="e">
        <f>VLOOKUP($B305, FanGraphs_Standings[[Abbreviation]:[2024 Year to Date RS/G]], 6, FALSE)/$F305</f>
        <v>#N/A</v>
      </c>
      <c r="Y305" s="9" t="e">
        <f>VLOOKUP($B305, FanGraphs_Standings[[Abbreviation]:[2024 Projected Full Season RDif]], 19, FALSE)/162</f>
        <v>#N/A</v>
      </c>
      <c r="Z305" s="9" t="e">
        <f>VLOOKUP($B305, FanGraphs_Standings[[Abbreviation]:[2024 Projected Full Season RDif]], 5, FALSE)</f>
        <v>#N/A</v>
      </c>
      <c r="AA305" s="9" t="e">
        <f>VLOOKUP($B305, FanGraphs_Standings[[Abbreviation]:[2024 Projected Full Season W%]], 18, FALSE)</f>
        <v>#N/A</v>
      </c>
      <c r="AB305" s="9" t="e">
        <f>VLOOKUP($B305, 'Home Field Adv'!$A$2:$I$31, 9, FALSE)</f>
        <v>#N/A</v>
      </c>
      <c r="AC305" s="9" t="e">
        <f>VLOOKUP($C305, FanGraphs_Standings[[Abbreviation]:[2024 Year to Date G]], 2, FALSE)</f>
        <v>#N/A</v>
      </c>
      <c r="AD305" s="9" t="e">
        <f>VLOOKUP($E305, 'SP Per G'!$A$2:$D$1380, 3, FALSE)</f>
        <v>#N/A</v>
      </c>
      <c r="AE305" s="9" t="e">
        <f>VLOOKUP($E305, 'SP Per G'!$A$2:$D$1380, 4, FALSE)</f>
        <v>#N/A</v>
      </c>
      <c r="AF305" s="9" t="e">
        <f>VLOOKUP($E305, Individual_Pitching___Dashboard[], 18, FALSE)</f>
        <v>#N/A</v>
      </c>
      <c r="AG305" s="9" t="e">
        <f>VLOOKUP($E305, Individual_Pitching___Dashboard[], 20, FALSE)</f>
        <v>#N/A</v>
      </c>
      <c r="AH305" s="9" t="e">
        <f>VLOOKUP($E305, Individual_Pitching___Advanced[], 21,FALSE)</f>
        <v>#N/A</v>
      </c>
      <c r="AI305" s="9" t="e">
        <f>VLOOKUP($C305, 'Team Per G'!$A$2:$G$31, 7, FALSE)</f>
        <v>#N/A</v>
      </c>
      <c r="AJ305" s="9" t="e">
        <f>VLOOKUP($C305, 'FanGraphs - Team WAR Projected'!$B$2:$E$31, 3, FALSE)/162</f>
        <v>#N/A</v>
      </c>
      <c r="AK305" s="9" t="e">
        <f>VLOOKUP($C305, Team_Pitching___Advanced[[Team]:[xFIP]], 19,FALSE)</f>
        <v>#N/A</v>
      </c>
      <c r="AL305" s="9" t="e">
        <f>VLOOKUP($C305, Team_Pitching___Advanced[], 20, FALSE)</f>
        <v>#N/A</v>
      </c>
      <c r="AM305" s="9" t="e">
        <f>VLOOKUP($C305, Team_Batting___Dashboard[[Team]:[wOBA]], 16, FALSE)</f>
        <v>#N/A</v>
      </c>
      <c r="AN305" s="9" t="e">
        <f>VLOOKUP($C305, Team_Batting___Advanced[[Team]:[OPS]], 9, FALSE)</f>
        <v>#N/A</v>
      </c>
      <c r="AO305" s="9" t="e">
        <f>VLOOKUP($C305, Team_Batting___Advanced[], 19, FALSE)</f>
        <v>#N/A</v>
      </c>
      <c r="AP305" s="9" t="e">
        <f>VLOOKUP($C305, 'Team Per G'!$A$2:$G$31, 3, FALSE)</f>
        <v>#N/A</v>
      </c>
      <c r="AQ305" s="9" t="e">
        <f>VLOOKUP($C305, 'Team Per G'!$A$2:$G$31, 5, FALSE)</f>
        <v>#N/A</v>
      </c>
      <c r="AR305" s="9" t="e">
        <f>VLOOKUP($C305, 'Team Per G'!$A$2:$G$31, 4, FALSE)</f>
        <v>#N/A</v>
      </c>
      <c r="AS305" s="9" t="e">
        <f>VLOOKUP($C305, Team_Batting___Dashboard[], 22, FALSE)/$AC305</f>
        <v>#N/A</v>
      </c>
      <c r="AT305" s="9" t="e">
        <f>VLOOKUP($C305, 'FanGraphs - Team WAR Projected'!$B$2:$E$31, 4, FALSE)/162</f>
        <v>#N/A</v>
      </c>
      <c r="AU305" s="9" t="e">
        <f>VLOOKUP($C305, FanGraphs_Standings[[Abbreviation]:[2024 Year to Date RS/G]], 6, FALSE)/$AC305</f>
        <v>#N/A</v>
      </c>
      <c r="AV305" s="9" t="e">
        <f>VLOOKUP($C305, FanGraphs_Standings[[Abbreviation]:[2024 Projected Full Season RDif]], 19, FALSE)/162</f>
        <v>#N/A</v>
      </c>
      <c r="AW305" s="9" t="e">
        <f>VLOOKUP($C305, FanGraphs_Standings[[Abbreviation]:[2024 Projected Full Season RDif]], 5, FALSE)</f>
        <v>#N/A</v>
      </c>
      <c r="AX305" s="9" t="e">
        <f>VLOOKUP($C305, FanGraphs_Standings[[Abbreviation]:[2024 Projected Full Season W%]], 18, FALSE)</f>
        <v>#N/A</v>
      </c>
      <c r="AY305" s="9" t="e">
        <f>VLOOKUP($C305, 'Home Field Adv'!$A$2:$K$31, 11, FALSE)</f>
        <v>#N/A</v>
      </c>
      <c r="BB305" s="5" t="str">
        <f t="shared" si="13"/>
        <v/>
      </c>
      <c r="BC305" s="5" t="str">
        <f t="shared" si="14"/>
        <v/>
      </c>
      <c r="BD305" s="5" t="str">
        <f t="shared" si="15"/>
        <v/>
      </c>
    </row>
    <row r="306" spans="6:56" x14ac:dyDescent="0.45">
      <c r="F306" s="9" t="e">
        <f>VLOOKUP($B306, FanGraphs_Standings[[Abbreviation]:[2024 Year to Date G]], 2, FALSE)</f>
        <v>#N/A</v>
      </c>
      <c r="G306" s="9" t="e">
        <f>IF(ISERR(VLOOKUP($D306, 'SP Per G'!$A$2:$D$1380, 3, FALSE)), L306, VLOOKUP($D306, 'SP Per G'!$A$2:$D$1380, 3, FALSE))</f>
        <v>#N/A</v>
      </c>
      <c r="H306" s="9" t="e">
        <f>VLOOKUP($D306, 'SP Per G'!$A$2:$D$1380, 4, FALSE)</f>
        <v>#N/A</v>
      </c>
      <c r="I306" s="9" t="e">
        <f>VLOOKUP($D306, Individual_Pitching___Dashboard[], 18, FALSE)</f>
        <v>#N/A</v>
      </c>
      <c r="J306" s="9" t="e">
        <f>VLOOKUP($D306, Individual_Pitching___Dashboard[], 20, FALSE)</f>
        <v>#N/A</v>
      </c>
      <c r="K306" s="9" t="e">
        <f>VLOOKUP($D306, Individual_Pitching___Advanced[], 21,FALSE)</f>
        <v>#N/A</v>
      </c>
      <c r="L306" s="9" t="e">
        <f>VLOOKUP($B306, 'Team Per G'!$A$2:$G$31, 7, FALSE)</f>
        <v>#N/A</v>
      </c>
      <c r="M306" s="9" t="e">
        <f>VLOOKUP($B306, 'FanGraphs - Team WAR Projected'!$B$2:$E$31, 3, FALSE)/162</f>
        <v>#N/A</v>
      </c>
      <c r="N306" s="9" t="e">
        <f>VLOOKUP($B306, Team_Pitching___Advanced[[Team]:[xFIP]], 19,FALSE)</f>
        <v>#N/A</v>
      </c>
      <c r="O306" s="9" t="e">
        <f>VLOOKUP($B306, Team_Pitching___Advanced[], 20, FALSE)</f>
        <v>#N/A</v>
      </c>
      <c r="P306" s="9" t="e">
        <f>VLOOKUP($B306, Team_Batting___Dashboard[[Team]:[wOBA]], 16, FALSE)</f>
        <v>#N/A</v>
      </c>
      <c r="Q306" s="9" t="e">
        <f>VLOOKUP($B306, Team_Batting___Advanced[[Team]:[OPS]], 9, FALSE)</f>
        <v>#N/A</v>
      </c>
      <c r="R306" s="9" t="e">
        <f>VLOOKUP($B306, Team_Batting___Advanced[], 19, FALSE)</f>
        <v>#N/A</v>
      </c>
      <c r="S306" s="9" t="e">
        <f>VLOOKUP($B306, 'Team Per G'!$A$2:$G$31, 3, FALSE)</f>
        <v>#N/A</v>
      </c>
      <c r="T306" s="9" t="e">
        <f>VLOOKUP($B306, 'Team Per G'!$A$2:$G$31, 5, FALSE)</f>
        <v>#N/A</v>
      </c>
      <c r="U306" s="9" t="e">
        <f>VLOOKUP($B306, 'Team Per G'!$A$2:$G$31, 4, FALSE)</f>
        <v>#N/A</v>
      </c>
      <c r="V306" s="9" t="e">
        <f>VLOOKUP($B306, Team_Batting___Dashboard[], 22, FALSE)/$F306</f>
        <v>#N/A</v>
      </c>
      <c r="W306" s="9" t="e">
        <f>VLOOKUP($B306, 'FanGraphs - Team WAR Projected'!$B$2:$E$31, 4, FALSE)/162</f>
        <v>#N/A</v>
      </c>
      <c r="X306" s="9" t="e">
        <f>VLOOKUP($B306, FanGraphs_Standings[[Abbreviation]:[2024 Year to Date RS/G]], 6, FALSE)/$F306</f>
        <v>#N/A</v>
      </c>
      <c r="Y306" s="9" t="e">
        <f>VLOOKUP($B306, FanGraphs_Standings[[Abbreviation]:[2024 Projected Full Season RDif]], 19, FALSE)/162</f>
        <v>#N/A</v>
      </c>
      <c r="Z306" s="9" t="e">
        <f>VLOOKUP($B306, FanGraphs_Standings[[Abbreviation]:[2024 Projected Full Season RDif]], 5, FALSE)</f>
        <v>#N/A</v>
      </c>
      <c r="AA306" s="9" t="e">
        <f>VLOOKUP($B306, FanGraphs_Standings[[Abbreviation]:[2024 Projected Full Season W%]], 18, FALSE)</f>
        <v>#N/A</v>
      </c>
      <c r="AB306" s="9" t="e">
        <f>VLOOKUP($B306, 'Home Field Adv'!$A$2:$I$31, 9, FALSE)</f>
        <v>#N/A</v>
      </c>
      <c r="AC306" s="9" t="e">
        <f>VLOOKUP($C306, FanGraphs_Standings[[Abbreviation]:[2024 Year to Date G]], 2, FALSE)</f>
        <v>#N/A</v>
      </c>
      <c r="AD306" s="9" t="e">
        <f>VLOOKUP($E306, 'SP Per G'!$A$2:$D$1380, 3, FALSE)</f>
        <v>#N/A</v>
      </c>
      <c r="AE306" s="9" t="e">
        <f>VLOOKUP($E306, 'SP Per G'!$A$2:$D$1380, 4, FALSE)</f>
        <v>#N/A</v>
      </c>
      <c r="AF306" s="9" t="e">
        <f>VLOOKUP($E306, Individual_Pitching___Dashboard[], 18, FALSE)</f>
        <v>#N/A</v>
      </c>
      <c r="AG306" s="9" t="e">
        <f>VLOOKUP($E306, Individual_Pitching___Dashboard[], 20, FALSE)</f>
        <v>#N/A</v>
      </c>
      <c r="AH306" s="9" t="e">
        <f>VLOOKUP($E306, Individual_Pitching___Advanced[], 21,FALSE)</f>
        <v>#N/A</v>
      </c>
      <c r="AI306" s="9" t="e">
        <f>VLOOKUP($C306, 'Team Per G'!$A$2:$G$31, 7, FALSE)</f>
        <v>#N/A</v>
      </c>
      <c r="AJ306" s="9" t="e">
        <f>VLOOKUP($C306, 'FanGraphs - Team WAR Projected'!$B$2:$E$31, 3, FALSE)/162</f>
        <v>#N/A</v>
      </c>
      <c r="AK306" s="9" t="e">
        <f>VLOOKUP($C306, Team_Pitching___Advanced[[Team]:[xFIP]], 19,FALSE)</f>
        <v>#N/A</v>
      </c>
      <c r="AL306" s="9" t="e">
        <f>VLOOKUP($C306, Team_Pitching___Advanced[], 20, FALSE)</f>
        <v>#N/A</v>
      </c>
      <c r="AM306" s="9" t="e">
        <f>VLOOKUP($C306, Team_Batting___Dashboard[[Team]:[wOBA]], 16, FALSE)</f>
        <v>#N/A</v>
      </c>
      <c r="AN306" s="9" t="e">
        <f>VLOOKUP($C306, Team_Batting___Advanced[[Team]:[OPS]], 9, FALSE)</f>
        <v>#N/A</v>
      </c>
      <c r="AO306" s="9" t="e">
        <f>VLOOKUP($C306, Team_Batting___Advanced[], 19, FALSE)</f>
        <v>#N/A</v>
      </c>
      <c r="AP306" s="9" t="e">
        <f>VLOOKUP($C306, 'Team Per G'!$A$2:$G$31, 3, FALSE)</f>
        <v>#N/A</v>
      </c>
      <c r="AQ306" s="9" t="e">
        <f>VLOOKUP($C306, 'Team Per G'!$A$2:$G$31, 5, FALSE)</f>
        <v>#N/A</v>
      </c>
      <c r="AR306" s="9" t="e">
        <f>VLOOKUP($C306, 'Team Per G'!$A$2:$G$31, 4, FALSE)</f>
        <v>#N/A</v>
      </c>
      <c r="AS306" s="9" t="e">
        <f>VLOOKUP($C306, Team_Batting___Dashboard[], 22, FALSE)/$AC306</f>
        <v>#N/A</v>
      </c>
      <c r="AT306" s="9" t="e">
        <f>VLOOKUP($C306, 'FanGraphs - Team WAR Projected'!$B$2:$E$31, 4, FALSE)/162</f>
        <v>#N/A</v>
      </c>
      <c r="AU306" s="9" t="e">
        <f>VLOOKUP($C306, FanGraphs_Standings[[Abbreviation]:[2024 Year to Date RS/G]], 6, FALSE)/$AC306</f>
        <v>#N/A</v>
      </c>
      <c r="AV306" s="9" t="e">
        <f>VLOOKUP($C306, FanGraphs_Standings[[Abbreviation]:[2024 Projected Full Season RDif]], 19, FALSE)/162</f>
        <v>#N/A</v>
      </c>
      <c r="AW306" s="9" t="e">
        <f>VLOOKUP($C306, FanGraphs_Standings[[Abbreviation]:[2024 Projected Full Season RDif]], 5, FALSE)</f>
        <v>#N/A</v>
      </c>
      <c r="AX306" s="9" t="e">
        <f>VLOOKUP($C306, FanGraphs_Standings[[Abbreviation]:[2024 Projected Full Season W%]], 18, FALSE)</f>
        <v>#N/A</v>
      </c>
      <c r="AY306" s="9" t="e">
        <f>VLOOKUP($C306, 'Home Field Adv'!$A$2:$K$31, 11, FALSE)</f>
        <v>#N/A</v>
      </c>
      <c r="BB306" s="5" t="str">
        <f t="shared" si="13"/>
        <v/>
      </c>
      <c r="BC306" s="5" t="str">
        <f t="shared" si="14"/>
        <v/>
      </c>
      <c r="BD306" s="5" t="str">
        <f t="shared" si="15"/>
        <v/>
      </c>
    </row>
    <row r="307" spans="6:56" x14ac:dyDescent="0.45">
      <c r="F307" s="9" t="e">
        <f>VLOOKUP($B307, FanGraphs_Standings[[Abbreviation]:[2024 Year to Date G]], 2, FALSE)</f>
        <v>#N/A</v>
      </c>
      <c r="G307" s="9" t="e">
        <f>IF(ISERR(VLOOKUP($D307, 'SP Per G'!$A$2:$D$1380, 3, FALSE)), L307, VLOOKUP($D307, 'SP Per G'!$A$2:$D$1380, 3, FALSE))</f>
        <v>#N/A</v>
      </c>
      <c r="H307" s="9" t="e">
        <f>VLOOKUP($D307, 'SP Per G'!$A$2:$D$1380, 4, FALSE)</f>
        <v>#N/A</v>
      </c>
      <c r="I307" s="9" t="e">
        <f>VLOOKUP($D307, Individual_Pitching___Dashboard[], 18, FALSE)</f>
        <v>#N/A</v>
      </c>
      <c r="J307" s="9" t="e">
        <f>VLOOKUP($D307, Individual_Pitching___Dashboard[], 20, FALSE)</f>
        <v>#N/A</v>
      </c>
      <c r="K307" s="9" t="e">
        <f>VLOOKUP($D307, Individual_Pitching___Advanced[], 21,FALSE)</f>
        <v>#N/A</v>
      </c>
      <c r="L307" s="9" t="e">
        <f>VLOOKUP($B307, 'Team Per G'!$A$2:$G$31, 7, FALSE)</f>
        <v>#N/A</v>
      </c>
      <c r="M307" s="9" t="e">
        <f>VLOOKUP($B307, 'FanGraphs - Team WAR Projected'!$B$2:$E$31, 3, FALSE)/162</f>
        <v>#N/A</v>
      </c>
      <c r="N307" s="9" t="e">
        <f>VLOOKUP($B307, Team_Pitching___Advanced[[Team]:[xFIP]], 19,FALSE)</f>
        <v>#N/A</v>
      </c>
      <c r="O307" s="9" t="e">
        <f>VLOOKUP($B307, Team_Pitching___Advanced[], 20, FALSE)</f>
        <v>#N/A</v>
      </c>
      <c r="P307" s="9" t="e">
        <f>VLOOKUP($B307, Team_Batting___Dashboard[[Team]:[wOBA]], 16, FALSE)</f>
        <v>#N/A</v>
      </c>
      <c r="Q307" s="9" t="e">
        <f>VLOOKUP($B307, Team_Batting___Advanced[[Team]:[OPS]], 9, FALSE)</f>
        <v>#N/A</v>
      </c>
      <c r="R307" s="9" t="e">
        <f>VLOOKUP($B307, Team_Batting___Advanced[], 19, FALSE)</f>
        <v>#N/A</v>
      </c>
      <c r="S307" s="9" t="e">
        <f>VLOOKUP($B307, 'Team Per G'!$A$2:$G$31, 3, FALSE)</f>
        <v>#N/A</v>
      </c>
      <c r="T307" s="9" t="e">
        <f>VLOOKUP($B307, 'Team Per G'!$A$2:$G$31, 5, FALSE)</f>
        <v>#N/A</v>
      </c>
      <c r="U307" s="9" t="e">
        <f>VLOOKUP($B307, 'Team Per G'!$A$2:$G$31, 4, FALSE)</f>
        <v>#N/A</v>
      </c>
      <c r="V307" s="9" t="e">
        <f>VLOOKUP($B307, Team_Batting___Dashboard[], 22, FALSE)/$F307</f>
        <v>#N/A</v>
      </c>
      <c r="W307" s="9" t="e">
        <f>VLOOKUP($B307, 'FanGraphs - Team WAR Projected'!$B$2:$E$31, 4, FALSE)/162</f>
        <v>#N/A</v>
      </c>
      <c r="X307" s="9" t="e">
        <f>VLOOKUP($B307, FanGraphs_Standings[[Abbreviation]:[2024 Year to Date RS/G]], 6, FALSE)/$F307</f>
        <v>#N/A</v>
      </c>
      <c r="Y307" s="9" t="e">
        <f>VLOOKUP($B307, FanGraphs_Standings[[Abbreviation]:[2024 Projected Full Season RDif]], 19, FALSE)/162</f>
        <v>#N/A</v>
      </c>
      <c r="Z307" s="9" t="e">
        <f>VLOOKUP($B307, FanGraphs_Standings[[Abbreviation]:[2024 Projected Full Season RDif]], 5, FALSE)</f>
        <v>#N/A</v>
      </c>
      <c r="AA307" s="9" t="e">
        <f>VLOOKUP($B307, FanGraphs_Standings[[Abbreviation]:[2024 Projected Full Season W%]], 18, FALSE)</f>
        <v>#N/A</v>
      </c>
      <c r="AB307" s="9" t="e">
        <f>VLOOKUP($B307, 'Home Field Adv'!$A$2:$I$31, 9, FALSE)</f>
        <v>#N/A</v>
      </c>
      <c r="AC307" s="9" t="e">
        <f>VLOOKUP($C307, FanGraphs_Standings[[Abbreviation]:[2024 Year to Date G]], 2, FALSE)</f>
        <v>#N/A</v>
      </c>
      <c r="AD307" s="9" t="e">
        <f>VLOOKUP($E307, 'SP Per G'!$A$2:$D$1380, 3, FALSE)</f>
        <v>#N/A</v>
      </c>
      <c r="AE307" s="9" t="e">
        <f>VLOOKUP($E307, 'SP Per G'!$A$2:$D$1380, 4, FALSE)</f>
        <v>#N/A</v>
      </c>
      <c r="AF307" s="9" t="e">
        <f>VLOOKUP($E307, Individual_Pitching___Dashboard[], 18, FALSE)</f>
        <v>#N/A</v>
      </c>
      <c r="AG307" s="9" t="e">
        <f>VLOOKUP($E307, Individual_Pitching___Dashboard[], 20, FALSE)</f>
        <v>#N/A</v>
      </c>
      <c r="AH307" s="9" t="e">
        <f>VLOOKUP($E307, Individual_Pitching___Advanced[], 21,FALSE)</f>
        <v>#N/A</v>
      </c>
      <c r="AI307" s="9" t="e">
        <f>VLOOKUP($C307, 'Team Per G'!$A$2:$G$31, 7, FALSE)</f>
        <v>#N/A</v>
      </c>
      <c r="AJ307" s="9" t="e">
        <f>VLOOKUP($C307, 'FanGraphs - Team WAR Projected'!$B$2:$E$31, 3, FALSE)/162</f>
        <v>#N/A</v>
      </c>
      <c r="AK307" s="9" t="e">
        <f>VLOOKUP($C307, Team_Pitching___Advanced[[Team]:[xFIP]], 19,FALSE)</f>
        <v>#N/A</v>
      </c>
      <c r="AL307" s="9" t="e">
        <f>VLOOKUP($C307, Team_Pitching___Advanced[], 20, FALSE)</f>
        <v>#N/A</v>
      </c>
      <c r="AM307" s="9" t="e">
        <f>VLOOKUP($C307, Team_Batting___Dashboard[[Team]:[wOBA]], 16, FALSE)</f>
        <v>#N/A</v>
      </c>
      <c r="AN307" s="9" t="e">
        <f>VLOOKUP($C307, Team_Batting___Advanced[[Team]:[OPS]], 9, FALSE)</f>
        <v>#N/A</v>
      </c>
      <c r="AO307" s="9" t="e">
        <f>VLOOKUP($C307, Team_Batting___Advanced[], 19, FALSE)</f>
        <v>#N/A</v>
      </c>
      <c r="AP307" s="9" t="e">
        <f>VLOOKUP($C307, 'Team Per G'!$A$2:$G$31, 3, FALSE)</f>
        <v>#N/A</v>
      </c>
      <c r="AQ307" s="9" t="e">
        <f>VLOOKUP($C307, 'Team Per G'!$A$2:$G$31, 5, FALSE)</f>
        <v>#N/A</v>
      </c>
      <c r="AR307" s="9" t="e">
        <f>VLOOKUP($C307, 'Team Per G'!$A$2:$G$31, 4, FALSE)</f>
        <v>#N/A</v>
      </c>
      <c r="AS307" s="9" t="e">
        <f>VLOOKUP($C307, Team_Batting___Dashboard[], 22, FALSE)/$AC307</f>
        <v>#N/A</v>
      </c>
      <c r="AT307" s="9" t="e">
        <f>VLOOKUP($C307, 'FanGraphs - Team WAR Projected'!$B$2:$E$31, 4, FALSE)/162</f>
        <v>#N/A</v>
      </c>
      <c r="AU307" s="9" t="e">
        <f>VLOOKUP($C307, FanGraphs_Standings[[Abbreviation]:[2024 Year to Date RS/G]], 6, FALSE)/$AC307</f>
        <v>#N/A</v>
      </c>
      <c r="AV307" s="9" t="e">
        <f>VLOOKUP($C307, FanGraphs_Standings[[Abbreviation]:[2024 Projected Full Season RDif]], 19, FALSE)/162</f>
        <v>#N/A</v>
      </c>
      <c r="AW307" s="9" t="e">
        <f>VLOOKUP($C307, FanGraphs_Standings[[Abbreviation]:[2024 Projected Full Season RDif]], 5, FALSE)</f>
        <v>#N/A</v>
      </c>
      <c r="AX307" s="9" t="e">
        <f>VLOOKUP($C307, FanGraphs_Standings[[Abbreviation]:[2024 Projected Full Season W%]], 18, FALSE)</f>
        <v>#N/A</v>
      </c>
      <c r="AY307" s="9" t="e">
        <f>VLOOKUP($C307, 'Home Field Adv'!$A$2:$K$31, 11, FALSE)</f>
        <v>#N/A</v>
      </c>
      <c r="BB307" s="5" t="str">
        <f t="shared" si="13"/>
        <v/>
      </c>
      <c r="BC307" s="5" t="str">
        <f t="shared" si="14"/>
        <v/>
      </c>
      <c r="BD307" s="5" t="str">
        <f t="shared" si="15"/>
        <v/>
      </c>
    </row>
    <row r="308" spans="6:56" x14ac:dyDescent="0.45">
      <c r="F308" s="9" t="e">
        <f>VLOOKUP($B308, FanGraphs_Standings[[Abbreviation]:[2024 Year to Date G]], 2, FALSE)</f>
        <v>#N/A</v>
      </c>
      <c r="G308" s="9" t="e">
        <f>IF(ISERR(VLOOKUP($D308, 'SP Per G'!$A$2:$D$1380, 3, FALSE)), L308, VLOOKUP($D308, 'SP Per G'!$A$2:$D$1380, 3, FALSE))</f>
        <v>#N/A</v>
      </c>
      <c r="H308" s="9" t="e">
        <f>VLOOKUP($D308, 'SP Per G'!$A$2:$D$1380, 4, FALSE)</f>
        <v>#N/A</v>
      </c>
      <c r="I308" s="9" t="e">
        <f>VLOOKUP($D308, Individual_Pitching___Dashboard[], 18, FALSE)</f>
        <v>#N/A</v>
      </c>
      <c r="J308" s="9" t="e">
        <f>VLOOKUP($D308, Individual_Pitching___Dashboard[], 20, FALSE)</f>
        <v>#N/A</v>
      </c>
      <c r="K308" s="9" t="e">
        <f>VLOOKUP($D308, Individual_Pitching___Advanced[], 21,FALSE)</f>
        <v>#N/A</v>
      </c>
      <c r="L308" s="9" t="e">
        <f>VLOOKUP($B308, 'Team Per G'!$A$2:$G$31, 7, FALSE)</f>
        <v>#N/A</v>
      </c>
      <c r="M308" s="9" t="e">
        <f>VLOOKUP($B308, 'FanGraphs - Team WAR Projected'!$B$2:$E$31, 3, FALSE)/162</f>
        <v>#N/A</v>
      </c>
      <c r="N308" s="9" t="e">
        <f>VLOOKUP($B308, Team_Pitching___Advanced[[Team]:[xFIP]], 19,FALSE)</f>
        <v>#N/A</v>
      </c>
      <c r="O308" s="9" t="e">
        <f>VLOOKUP($B308, Team_Pitching___Advanced[], 20, FALSE)</f>
        <v>#N/A</v>
      </c>
      <c r="P308" s="9" t="e">
        <f>VLOOKUP($B308, Team_Batting___Dashboard[[Team]:[wOBA]], 16, FALSE)</f>
        <v>#N/A</v>
      </c>
      <c r="Q308" s="9" t="e">
        <f>VLOOKUP($B308, Team_Batting___Advanced[[Team]:[OPS]], 9, FALSE)</f>
        <v>#N/A</v>
      </c>
      <c r="R308" s="9" t="e">
        <f>VLOOKUP($B308, Team_Batting___Advanced[], 19, FALSE)</f>
        <v>#N/A</v>
      </c>
      <c r="S308" s="9" t="e">
        <f>VLOOKUP($B308, 'Team Per G'!$A$2:$G$31, 3, FALSE)</f>
        <v>#N/A</v>
      </c>
      <c r="T308" s="9" t="e">
        <f>VLOOKUP($B308, 'Team Per G'!$A$2:$G$31, 5, FALSE)</f>
        <v>#N/A</v>
      </c>
      <c r="U308" s="9" t="e">
        <f>VLOOKUP($B308, 'Team Per G'!$A$2:$G$31, 4, FALSE)</f>
        <v>#N/A</v>
      </c>
      <c r="V308" s="9" t="e">
        <f>VLOOKUP($B308, Team_Batting___Dashboard[], 22, FALSE)/$F308</f>
        <v>#N/A</v>
      </c>
      <c r="W308" s="9" t="e">
        <f>VLOOKUP($B308, 'FanGraphs - Team WAR Projected'!$B$2:$E$31, 4, FALSE)/162</f>
        <v>#N/A</v>
      </c>
      <c r="X308" s="9" t="e">
        <f>VLOOKUP($B308, FanGraphs_Standings[[Abbreviation]:[2024 Year to Date RS/G]], 6, FALSE)/$F308</f>
        <v>#N/A</v>
      </c>
      <c r="Y308" s="9" t="e">
        <f>VLOOKUP($B308, FanGraphs_Standings[[Abbreviation]:[2024 Projected Full Season RDif]], 19, FALSE)/162</f>
        <v>#N/A</v>
      </c>
      <c r="Z308" s="9" t="e">
        <f>VLOOKUP($B308, FanGraphs_Standings[[Abbreviation]:[2024 Projected Full Season RDif]], 5, FALSE)</f>
        <v>#N/A</v>
      </c>
      <c r="AA308" s="9" t="e">
        <f>VLOOKUP($B308, FanGraphs_Standings[[Abbreviation]:[2024 Projected Full Season W%]], 18, FALSE)</f>
        <v>#N/A</v>
      </c>
      <c r="AB308" s="9" t="e">
        <f>VLOOKUP($B308, 'Home Field Adv'!$A$2:$I$31, 9, FALSE)</f>
        <v>#N/A</v>
      </c>
      <c r="AC308" s="9" t="e">
        <f>VLOOKUP($C308, FanGraphs_Standings[[Abbreviation]:[2024 Year to Date G]], 2, FALSE)</f>
        <v>#N/A</v>
      </c>
      <c r="AD308" s="9" t="e">
        <f>VLOOKUP($E308, 'SP Per G'!$A$2:$D$1380, 3, FALSE)</f>
        <v>#N/A</v>
      </c>
      <c r="AE308" s="9" t="e">
        <f>VLOOKUP($E308, 'SP Per G'!$A$2:$D$1380, 4, FALSE)</f>
        <v>#N/A</v>
      </c>
      <c r="AF308" s="9" t="e">
        <f>VLOOKUP($E308, Individual_Pitching___Dashboard[], 18, FALSE)</f>
        <v>#N/A</v>
      </c>
      <c r="AG308" s="9" t="e">
        <f>VLOOKUP($E308, Individual_Pitching___Dashboard[], 20, FALSE)</f>
        <v>#N/A</v>
      </c>
      <c r="AH308" s="9" t="e">
        <f>VLOOKUP($E308, Individual_Pitching___Advanced[], 21,FALSE)</f>
        <v>#N/A</v>
      </c>
      <c r="AI308" s="9" t="e">
        <f>VLOOKUP($C308, 'Team Per G'!$A$2:$G$31, 7, FALSE)</f>
        <v>#N/A</v>
      </c>
      <c r="AJ308" s="9" t="e">
        <f>VLOOKUP($C308, 'FanGraphs - Team WAR Projected'!$B$2:$E$31, 3, FALSE)/162</f>
        <v>#N/A</v>
      </c>
      <c r="AK308" s="9" t="e">
        <f>VLOOKUP($C308, Team_Pitching___Advanced[[Team]:[xFIP]], 19,FALSE)</f>
        <v>#N/A</v>
      </c>
      <c r="AL308" s="9" t="e">
        <f>VLOOKUP($C308, Team_Pitching___Advanced[], 20, FALSE)</f>
        <v>#N/A</v>
      </c>
      <c r="AM308" s="9" t="e">
        <f>VLOOKUP($C308, Team_Batting___Dashboard[[Team]:[wOBA]], 16, FALSE)</f>
        <v>#N/A</v>
      </c>
      <c r="AN308" s="9" t="e">
        <f>VLOOKUP($C308, Team_Batting___Advanced[[Team]:[OPS]], 9, FALSE)</f>
        <v>#N/A</v>
      </c>
      <c r="AO308" s="9" t="e">
        <f>VLOOKUP($C308, Team_Batting___Advanced[], 19, FALSE)</f>
        <v>#N/A</v>
      </c>
      <c r="AP308" s="9" t="e">
        <f>VLOOKUP($C308, 'Team Per G'!$A$2:$G$31, 3, FALSE)</f>
        <v>#N/A</v>
      </c>
      <c r="AQ308" s="9" t="e">
        <f>VLOOKUP($C308, 'Team Per G'!$A$2:$G$31, 5, FALSE)</f>
        <v>#N/A</v>
      </c>
      <c r="AR308" s="9" t="e">
        <f>VLOOKUP($C308, 'Team Per G'!$A$2:$G$31, 4, FALSE)</f>
        <v>#N/A</v>
      </c>
      <c r="AS308" s="9" t="e">
        <f>VLOOKUP($C308, Team_Batting___Dashboard[], 22, FALSE)/$AC308</f>
        <v>#N/A</v>
      </c>
      <c r="AT308" s="9" t="e">
        <f>VLOOKUP($C308, 'FanGraphs - Team WAR Projected'!$B$2:$E$31, 4, FALSE)/162</f>
        <v>#N/A</v>
      </c>
      <c r="AU308" s="9" t="e">
        <f>VLOOKUP($C308, FanGraphs_Standings[[Abbreviation]:[2024 Year to Date RS/G]], 6, FALSE)/$AC308</f>
        <v>#N/A</v>
      </c>
      <c r="AV308" s="9" t="e">
        <f>VLOOKUP($C308, FanGraphs_Standings[[Abbreviation]:[2024 Projected Full Season RDif]], 19, FALSE)/162</f>
        <v>#N/A</v>
      </c>
      <c r="AW308" s="9" t="e">
        <f>VLOOKUP($C308, FanGraphs_Standings[[Abbreviation]:[2024 Projected Full Season RDif]], 5, FALSE)</f>
        <v>#N/A</v>
      </c>
      <c r="AX308" s="9" t="e">
        <f>VLOOKUP($C308, FanGraphs_Standings[[Abbreviation]:[2024 Projected Full Season W%]], 18, FALSE)</f>
        <v>#N/A</v>
      </c>
      <c r="AY308" s="9" t="e">
        <f>VLOOKUP($C308, 'Home Field Adv'!$A$2:$K$31, 11, FALSE)</f>
        <v>#N/A</v>
      </c>
      <c r="BB308" s="5" t="str">
        <f t="shared" si="13"/>
        <v/>
      </c>
      <c r="BC308" s="5" t="str">
        <f t="shared" si="14"/>
        <v/>
      </c>
      <c r="BD308" s="5" t="str">
        <f t="shared" si="15"/>
        <v/>
      </c>
    </row>
    <row r="309" spans="6:56" x14ac:dyDescent="0.45">
      <c r="F309" s="9" t="e">
        <f>VLOOKUP($B309, FanGraphs_Standings[[Abbreviation]:[2024 Year to Date G]], 2, FALSE)</f>
        <v>#N/A</v>
      </c>
      <c r="G309" s="9" t="e">
        <f>IF(ISERR(VLOOKUP($D309, 'SP Per G'!$A$2:$D$1380, 3, FALSE)), L309, VLOOKUP($D309, 'SP Per G'!$A$2:$D$1380, 3, FALSE))</f>
        <v>#N/A</v>
      </c>
      <c r="H309" s="9" t="e">
        <f>VLOOKUP($D309, 'SP Per G'!$A$2:$D$1380, 4, FALSE)</f>
        <v>#N/A</v>
      </c>
      <c r="I309" s="9" t="e">
        <f>VLOOKUP($D309, Individual_Pitching___Dashboard[], 18, FALSE)</f>
        <v>#N/A</v>
      </c>
      <c r="J309" s="9" t="e">
        <f>VLOOKUP($D309, Individual_Pitching___Dashboard[], 20, FALSE)</f>
        <v>#N/A</v>
      </c>
      <c r="K309" s="9" t="e">
        <f>VLOOKUP($D309, Individual_Pitching___Advanced[], 21,FALSE)</f>
        <v>#N/A</v>
      </c>
      <c r="L309" s="9" t="e">
        <f>VLOOKUP($B309, 'Team Per G'!$A$2:$G$31, 7, FALSE)</f>
        <v>#N/A</v>
      </c>
      <c r="M309" s="9" t="e">
        <f>VLOOKUP($B309, 'FanGraphs - Team WAR Projected'!$B$2:$E$31, 3, FALSE)/162</f>
        <v>#N/A</v>
      </c>
      <c r="N309" s="9" t="e">
        <f>VLOOKUP($B309, Team_Pitching___Advanced[[Team]:[xFIP]], 19,FALSE)</f>
        <v>#N/A</v>
      </c>
      <c r="O309" s="9" t="e">
        <f>VLOOKUP($B309, Team_Pitching___Advanced[], 20, FALSE)</f>
        <v>#N/A</v>
      </c>
      <c r="P309" s="9" t="e">
        <f>VLOOKUP($B309, Team_Batting___Dashboard[[Team]:[wOBA]], 16, FALSE)</f>
        <v>#N/A</v>
      </c>
      <c r="Q309" s="9" t="e">
        <f>VLOOKUP($B309, Team_Batting___Advanced[[Team]:[OPS]], 9, FALSE)</f>
        <v>#N/A</v>
      </c>
      <c r="R309" s="9" t="e">
        <f>VLOOKUP($B309, Team_Batting___Advanced[], 19, FALSE)</f>
        <v>#N/A</v>
      </c>
      <c r="S309" s="9" t="e">
        <f>VLOOKUP($B309, 'Team Per G'!$A$2:$G$31, 3, FALSE)</f>
        <v>#N/A</v>
      </c>
      <c r="T309" s="9" t="e">
        <f>VLOOKUP($B309, 'Team Per G'!$A$2:$G$31, 5, FALSE)</f>
        <v>#N/A</v>
      </c>
      <c r="U309" s="9" t="e">
        <f>VLOOKUP($B309, 'Team Per G'!$A$2:$G$31, 4, FALSE)</f>
        <v>#N/A</v>
      </c>
      <c r="V309" s="9" t="e">
        <f>VLOOKUP($B309, Team_Batting___Dashboard[], 22, FALSE)/$F309</f>
        <v>#N/A</v>
      </c>
      <c r="W309" s="9" t="e">
        <f>VLOOKUP($B309, 'FanGraphs - Team WAR Projected'!$B$2:$E$31, 4, FALSE)/162</f>
        <v>#N/A</v>
      </c>
      <c r="X309" s="9" t="e">
        <f>VLOOKUP($B309, FanGraphs_Standings[[Abbreviation]:[2024 Year to Date RS/G]], 6, FALSE)/$F309</f>
        <v>#N/A</v>
      </c>
      <c r="Y309" s="9" t="e">
        <f>VLOOKUP($B309, FanGraphs_Standings[[Abbreviation]:[2024 Projected Full Season RDif]], 19, FALSE)/162</f>
        <v>#N/A</v>
      </c>
      <c r="Z309" s="9" t="e">
        <f>VLOOKUP($B309, FanGraphs_Standings[[Abbreviation]:[2024 Projected Full Season RDif]], 5, FALSE)</f>
        <v>#N/A</v>
      </c>
      <c r="AA309" s="9" t="e">
        <f>VLOOKUP($B309, FanGraphs_Standings[[Abbreviation]:[2024 Projected Full Season W%]], 18, FALSE)</f>
        <v>#N/A</v>
      </c>
      <c r="AB309" s="9" t="e">
        <f>VLOOKUP($B309, 'Home Field Adv'!$A$2:$I$31, 9, FALSE)</f>
        <v>#N/A</v>
      </c>
      <c r="AC309" s="9" t="e">
        <f>VLOOKUP($C309, FanGraphs_Standings[[Abbreviation]:[2024 Year to Date G]], 2, FALSE)</f>
        <v>#N/A</v>
      </c>
      <c r="AD309" s="9" t="e">
        <f>VLOOKUP($E309, 'SP Per G'!$A$2:$D$1380, 3, FALSE)</f>
        <v>#N/A</v>
      </c>
      <c r="AE309" s="9" t="e">
        <f>VLOOKUP($E309, 'SP Per G'!$A$2:$D$1380, 4, FALSE)</f>
        <v>#N/A</v>
      </c>
      <c r="AF309" s="9" t="e">
        <f>VLOOKUP($E309, Individual_Pitching___Dashboard[], 18, FALSE)</f>
        <v>#N/A</v>
      </c>
      <c r="AG309" s="9" t="e">
        <f>VLOOKUP($E309, Individual_Pitching___Dashboard[], 20, FALSE)</f>
        <v>#N/A</v>
      </c>
      <c r="AH309" s="9" t="e">
        <f>VLOOKUP($E309, Individual_Pitching___Advanced[], 21,FALSE)</f>
        <v>#N/A</v>
      </c>
      <c r="AI309" s="9" t="e">
        <f>VLOOKUP($C309, 'Team Per G'!$A$2:$G$31, 7, FALSE)</f>
        <v>#N/A</v>
      </c>
      <c r="AJ309" s="9" t="e">
        <f>VLOOKUP($C309, 'FanGraphs - Team WAR Projected'!$B$2:$E$31, 3, FALSE)/162</f>
        <v>#N/A</v>
      </c>
      <c r="AK309" s="9" t="e">
        <f>VLOOKUP($C309, Team_Pitching___Advanced[[Team]:[xFIP]], 19,FALSE)</f>
        <v>#N/A</v>
      </c>
      <c r="AL309" s="9" t="e">
        <f>VLOOKUP($C309, Team_Pitching___Advanced[], 20, FALSE)</f>
        <v>#N/A</v>
      </c>
      <c r="AM309" s="9" t="e">
        <f>VLOOKUP($C309, Team_Batting___Dashboard[[Team]:[wOBA]], 16, FALSE)</f>
        <v>#N/A</v>
      </c>
      <c r="AN309" s="9" t="e">
        <f>VLOOKUP($C309, Team_Batting___Advanced[[Team]:[OPS]], 9, FALSE)</f>
        <v>#N/A</v>
      </c>
      <c r="AO309" s="9" t="e">
        <f>VLOOKUP($C309, Team_Batting___Advanced[], 19, FALSE)</f>
        <v>#N/A</v>
      </c>
      <c r="AP309" s="9" t="e">
        <f>VLOOKUP($C309, 'Team Per G'!$A$2:$G$31, 3, FALSE)</f>
        <v>#N/A</v>
      </c>
      <c r="AQ309" s="9" t="e">
        <f>VLOOKUP($C309, 'Team Per G'!$A$2:$G$31, 5, FALSE)</f>
        <v>#N/A</v>
      </c>
      <c r="AR309" s="9" t="e">
        <f>VLOOKUP($C309, 'Team Per G'!$A$2:$G$31, 4, FALSE)</f>
        <v>#N/A</v>
      </c>
      <c r="AS309" s="9" t="e">
        <f>VLOOKUP($C309, Team_Batting___Dashboard[], 22, FALSE)/$AC309</f>
        <v>#N/A</v>
      </c>
      <c r="AT309" s="9" t="e">
        <f>VLOOKUP($C309, 'FanGraphs - Team WAR Projected'!$B$2:$E$31, 4, FALSE)/162</f>
        <v>#N/A</v>
      </c>
      <c r="AU309" s="9" t="e">
        <f>VLOOKUP($C309, FanGraphs_Standings[[Abbreviation]:[2024 Year to Date RS/G]], 6, FALSE)/$AC309</f>
        <v>#N/A</v>
      </c>
      <c r="AV309" s="9" t="e">
        <f>VLOOKUP($C309, FanGraphs_Standings[[Abbreviation]:[2024 Projected Full Season RDif]], 19, FALSE)/162</f>
        <v>#N/A</v>
      </c>
      <c r="AW309" s="9" t="e">
        <f>VLOOKUP($C309, FanGraphs_Standings[[Abbreviation]:[2024 Projected Full Season RDif]], 5, FALSE)</f>
        <v>#N/A</v>
      </c>
      <c r="AX309" s="9" t="e">
        <f>VLOOKUP($C309, FanGraphs_Standings[[Abbreviation]:[2024 Projected Full Season W%]], 18, FALSE)</f>
        <v>#N/A</v>
      </c>
      <c r="AY309" s="9" t="e">
        <f>VLOOKUP($C309, 'Home Field Adv'!$A$2:$K$31, 11, FALSE)</f>
        <v>#N/A</v>
      </c>
      <c r="BB309" s="5" t="str">
        <f t="shared" si="13"/>
        <v/>
      </c>
      <c r="BC309" s="5" t="str">
        <f t="shared" si="14"/>
        <v/>
      </c>
      <c r="BD309" s="5" t="str">
        <f t="shared" si="15"/>
        <v/>
      </c>
    </row>
    <row r="310" spans="6:56" x14ac:dyDescent="0.45">
      <c r="F310" s="9" t="e">
        <f>VLOOKUP($B310, FanGraphs_Standings[[Abbreviation]:[2024 Year to Date G]], 2, FALSE)</f>
        <v>#N/A</v>
      </c>
      <c r="G310" s="9" t="e">
        <f>IF(ISERR(VLOOKUP($D310, 'SP Per G'!$A$2:$D$1380, 3, FALSE)), L310, VLOOKUP($D310, 'SP Per G'!$A$2:$D$1380, 3, FALSE))</f>
        <v>#N/A</v>
      </c>
      <c r="H310" s="9" t="e">
        <f>VLOOKUP($D310, 'SP Per G'!$A$2:$D$1380, 4, FALSE)</f>
        <v>#N/A</v>
      </c>
      <c r="I310" s="9" t="e">
        <f>VLOOKUP($D310, Individual_Pitching___Dashboard[], 18, FALSE)</f>
        <v>#N/A</v>
      </c>
      <c r="J310" s="9" t="e">
        <f>VLOOKUP($D310, Individual_Pitching___Dashboard[], 20, FALSE)</f>
        <v>#N/A</v>
      </c>
      <c r="K310" s="9" t="e">
        <f>VLOOKUP($D310, Individual_Pitching___Advanced[], 21,FALSE)</f>
        <v>#N/A</v>
      </c>
      <c r="L310" s="9" t="e">
        <f>VLOOKUP($B310, 'Team Per G'!$A$2:$G$31, 7, FALSE)</f>
        <v>#N/A</v>
      </c>
      <c r="M310" s="9" t="e">
        <f>VLOOKUP($B310, 'FanGraphs - Team WAR Projected'!$B$2:$E$31, 3, FALSE)/162</f>
        <v>#N/A</v>
      </c>
      <c r="N310" s="9" t="e">
        <f>VLOOKUP($B310, Team_Pitching___Advanced[[Team]:[xFIP]], 19,FALSE)</f>
        <v>#N/A</v>
      </c>
      <c r="O310" s="9" t="e">
        <f>VLOOKUP($B310, Team_Pitching___Advanced[], 20, FALSE)</f>
        <v>#N/A</v>
      </c>
      <c r="P310" s="9" t="e">
        <f>VLOOKUP($B310, Team_Batting___Dashboard[[Team]:[wOBA]], 16, FALSE)</f>
        <v>#N/A</v>
      </c>
      <c r="Q310" s="9" t="e">
        <f>VLOOKUP($B310, Team_Batting___Advanced[[Team]:[OPS]], 9, FALSE)</f>
        <v>#N/A</v>
      </c>
      <c r="R310" s="9" t="e">
        <f>VLOOKUP($B310, Team_Batting___Advanced[], 19, FALSE)</f>
        <v>#N/A</v>
      </c>
      <c r="S310" s="9" t="e">
        <f>VLOOKUP($B310, 'Team Per G'!$A$2:$G$31, 3, FALSE)</f>
        <v>#N/A</v>
      </c>
      <c r="T310" s="9" t="e">
        <f>VLOOKUP($B310, 'Team Per G'!$A$2:$G$31, 5, FALSE)</f>
        <v>#N/A</v>
      </c>
      <c r="U310" s="9" t="e">
        <f>VLOOKUP($B310, 'Team Per G'!$A$2:$G$31, 4, FALSE)</f>
        <v>#N/A</v>
      </c>
      <c r="V310" s="9" t="e">
        <f>VLOOKUP($B310, Team_Batting___Dashboard[], 22, FALSE)/$F310</f>
        <v>#N/A</v>
      </c>
      <c r="W310" s="9" t="e">
        <f>VLOOKUP($B310, 'FanGraphs - Team WAR Projected'!$B$2:$E$31, 4, FALSE)/162</f>
        <v>#N/A</v>
      </c>
      <c r="X310" s="9" t="e">
        <f>VLOOKUP($B310, FanGraphs_Standings[[Abbreviation]:[2024 Year to Date RS/G]], 6, FALSE)/$F310</f>
        <v>#N/A</v>
      </c>
      <c r="Y310" s="9" t="e">
        <f>VLOOKUP($B310, FanGraphs_Standings[[Abbreviation]:[2024 Projected Full Season RDif]], 19, FALSE)/162</f>
        <v>#N/A</v>
      </c>
      <c r="Z310" s="9" t="e">
        <f>VLOOKUP($B310, FanGraphs_Standings[[Abbreviation]:[2024 Projected Full Season RDif]], 5, FALSE)</f>
        <v>#N/A</v>
      </c>
      <c r="AA310" s="9" t="e">
        <f>VLOOKUP($B310, FanGraphs_Standings[[Abbreviation]:[2024 Projected Full Season W%]], 18, FALSE)</f>
        <v>#N/A</v>
      </c>
      <c r="AB310" s="9" t="e">
        <f>VLOOKUP($B310, 'Home Field Adv'!$A$2:$I$31, 9, FALSE)</f>
        <v>#N/A</v>
      </c>
      <c r="AC310" s="9" t="e">
        <f>VLOOKUP($C310, FanGraphs_Standings[[Abbreviation]:[2024 Year to Date G]], 2, FALSE)</f>
        <v>#N/A</v>
      </c>
      <c r="AD310" s="9" t="e">
        <f>VLOOKUP($E310, 'SP Per G'!$A$2:$D$1380, 3, FALSE)</f>
        <v>#N/A</v>
      </c>
      <c r="AE310" s="9" t="e">
        <f>VLOOKUP($E310, 'SP Per G'!$A$2:$D$1380, 4, FALSE)</f>
        <v>#N/A</v>
      </c>
      <c r="AF310" s="9" t="e">
        <f>VLOOKUP($E310, Individual_Pitching___Dashboard[], 18, FALSE)</f>
        <v>#N/A</v>
      </c>
      <c r="AG310" s="9" t="e">
        <f>VLOOKUP($E310, Individual_Pitching___Dashboard[], 20, FALSE)</f>
        <v>#N/A</v>
      </c>
      <c r="AH310" s="9" t="e">
        <f>VLOOKUP($E310, Individual_Pitching___Advanced[], 21,FALSE)</f>
        <v>#N/A</v>
      </c>
      <c r="AI310" s="9" t="e">
        <f>VLOOKUP($C310, 'Team Per G'!$A$2:$G$31, 7, FALSE)</f>
        <v>#N/A</v>
      </c>
      <c r="AJ310" s="9" t="e">
        <f>VLOOKUP($C310, 'FanGraphs - Team WAR Projected'!$B$2:$E$31, 3, FALSE)/162</f>
        <v>#N/A</v>
      </c>
      <c r="AK310" s="9" t="e">
        <f>VLOOKUP($C310, Team_Pitching___Advanced[[Team]:[xFIP]], 19,FALSE)</f>
        <v>#N/A</v>
      </c>
      <c r="AL310" s="9" t="e">
        <f>VLOOKUP($C310, Team_Pitching___Advanced[], 20, FALSE)</f>
        <v>#N/A</v>
      </c>
      <c r="AM310" s="9" t="e">
        <f>VLOOKUP($C310, Team_Batting___Dashboard[[Team]:[wOBA]], 16, FALSE)</f>
        <v>#N/A</v>
      </c>
      <c r="AN310" s="9" t="e">
        <f>VLOOKUP($C310, Team_Batting___Advanced[[Team]:[OPS]], 9, FALSE)</f>
        <v>#N/A</v>
      </c>
      <c r="AO310" s="9" t="e">
        <f>VLOOKUP($C310, Team_Batting___Advanced[], 19, FALSE)</f>
        <v>#N/A</v>
      </c>
      <c r="AP310" s="9" t="e">
        <f>VLOOKUP($C310, 'Team Per G'!$A$2:$G$31, 3, FALSE)</f>
        <v>#N/A</v>
      </c>
      <c r="AQ310" s="9" t="e">
        <f>VLOOKUP($C310, 'Team Per G'!$A$2:$G$31, 5, FALSE)</f>
        <v>#N/A</v>
      </c>
      <c r="AR310" s="9" t="e">
        <f>VLOOKUP($C310, 'Team Per G'!$A$2:$G$31, 4, FALSE)</f>
        <v>#N/A</v>
      </c>
      <c r="AS310" s="9" t="e">
        <f>VLOOKUP($C310, Team_Batting___Dashboard[], 22, FALSE)/$AC310</f>
        <v>#N/A</v>
      </c>
      <c r="AT310" s="9" t="e">
        <f>VLOOKUP($C310, 'FanGraphs - Team WAR Projected'!$B$2:$E$31, 4, FALSE)/162</f>
        <v>#N/A</v>
      </c>
      <c r="AU310" s="9" t="e">
        <f>VLOOKUP($C310, FanGraphs_Standings[[Abbreviation]:[2024 Year to Date RS/G]], 6, FALSE)/$AC310</f>
        <v>#N/A</v>
      </c>
      <c r="AV310" s="9" t="e">
        <f>VLOOKUP($C310, FanGraphs_Standings[[Abbreviation]:[2024 Projected Full Season RDif]], 19, FALSE)/162</f>
        <v>#N/A</v>
      </c>
      <c r="AW310" s="9" t="e">
        <f>VLOOKUP($C310, FanGraphs_Standings[[Abbreviation]:[2024 Projected Full Season RDif]], 5, FALSE)</f>
        <v>#N/A</v>
      </c>
      <c r="AX310" s="9" t="e">
        <f>VLOOKUP($C310, FanGraphs_Standings[[Abbreviation]:[2024 Projected Full Season W%]], 18, FALSE)</f>
        <v>#N/A</v>
      </c>
      <c r="AY310" s="9" t="e">
        <f>VLOOKUP($C310, 'Home Field Adv'!$A$2:$K$31, 11, FALSE)</f>
        <v>#N/A</v>
      </c>
      <c r="BB310" s="5" t="str">
        <f t="shared" si="13"/>
        <v/>
      </c>
      <c r="BC310" s="5" t="str">
        <f t="shared" si="14"/>
        <v/>
      </c>
      <c r="BD310" s="5" t="str">
        <f t="shared" si="15"/>
        <v/>
      </c>
    </row>
    <row r="311" spans="6:56" x14ac:dyDescent="0.45">
      <c r="F311" s="9" t="e">
        <f>VLOOKUP($B311, FanGraphs_Standings[[Abbreviation]:[2024 Year to Date G]], 2, FALSE)</f>
        <v>#N/A</v>
      </c>
      <c r="G311" s="9" t="e">
        <f>IF(ISERR(VLOOKUP($D311, 'SP Per G'!$A$2:$D$1380, 3, FALSE)), L311, VLOOKUP($D311, 'SP Per G'!$A$2:$D$1380, 3, FALSE))</f>
        <v>#N/A</v>
      </c>
      <c r="H311" s="9" t="e">
        <f>VLOOKUP($D311, 'SP Per G'!$A$2:$D$1380, 4, FALSE)</f>
        <v>#N/A</v>
      </c>
      <c r="I311" s="9" t="e">
        <f>VLOOKUP($D311, Individual_Pitching___Dashboard[], 18, FALSE)</f>
        <v>#N/A</v>
      </c>
      <c r="J311" s="9" t="e">
        <f>VLOOKUP($D311, Individual_Pitching___Dashboard[], 20, FALSE)</f>
        <v>#N/A</v>
      </c>
      <c r="K311" s="9" t="e">
        <f>VLOOKUP($D311, Individual_Pitching___Advanced[], 21,FALSE)</f>
        <v>#N/A</v>
      </c>
      <c r="L311" s="9" t="e">
        <f>VLOOKUP($B311, 'Team Per G'!$A$2:$G$31, 7, FALSE)</f>
        <v>#N/A</v>
      </c>
      <c r="M311" s="9" t="e">
        <f>VLOOKUP($B311, 'FanGraphs - Team WAR Projected'!$B$2:$E$31, 3, FALSE)/162</f>
        <v>#N/A</v>
      </c>
      <c r="N311" s="9" t="e">
        <f>VLOOKUP($B311, Team_Pitching___Advanced[[Team]:[xFIP]], 19,FALSE)</f>
        <v>#N/A</v>
      </c>
      <c r="O311" s="9" t="e">
        <f>VLOOKUP($B311, Team_Pitching___Advanced[], 20, FALSE)</f>
        <v>#N/A</v>
      </c>
      <c r="P311" s="9" t="e">
        <f>VLOOKUP($B311, Team_Batting___Dashboard[[Team]:[wOBA]], 16, FALSE)</f>
        <v>#N/A</v>
      </c>
      <c r="Q311" s="9" t="e">
        <f>VLOOKUP($B311, Team_Batting___Advanced[[Team]:[OPS]], 9, FALSE)</f>
        <v>#N/A</v>
      </c>
      <c r="R311" s="9" t="e">
        <f>VLOOKUP($B311, Team_Batting___Advanced[], 19, FALSE)</f>
        <v>#N/A</v>
      </c>
      <c r="S311" s="9" t="e">
        <f>VLOOKUP($B311, 'Team Per G'!$A$2:$G$31, 3, FALSE)</f>
        <v>#N/A</v>
      </c>
      <c r="T311" s="9" t="e">
        <f>VLOOKUP($B311, 'Team Per G'!$A$2:$G$31, 5, FALSE)</f>
        <v>#N/A</v>
      </c>
      <c r="U311" s="9" t="e">
        <f>VLOOKUP($B311, 'Team Per G'!$A$2:$G$31, 4, FALSE)</f>
        <v>#N/A</v>
      </c>
      <c r="V311" s="9" t="e">
        <f>VLOOKUP($B311, Team_Batting___Dashboard[], 22, FALSE)/$F311</f>
        <v>#N/A</v>
      </c>
      <c r="W311" s="9" t="e">
        <f>VLOOKUP($B311, 'FanGraphs - Team WAR Projected'!$B$2:$E$31, 4, FALSE)/162</f>
        <v>#N/A</v>
      </c>
      <c r="X311" s="9" t="e">
        <f>VLOOKUP($B311, FanGraphs_Standings[[Abbreviation]:[2024 Year to Date RS/G]], 6, FALSE)/$F311</f>
        <v>#N/A</v>
      </c>
      <c r="Y311" s="9" t="e">
        <f>VLOOKUP($B311, FanGraphs_Standings[[Abbreviation]:[2024 Projected Full Season RDif]], 19, FALSE)/162</f>
        <v>#N/A</v>
      </c>
      <c r="Z311" s="9" t="e">
        <f>VLOOKUP($B311, FanGraphs_Standings[[Abbreviation]:[2024 Projected Full Season RDif]], 5, FALSE)</f>
        <v>#N/A</v>
      </c>
      <c r="AA311" s="9" t="e">
        <f>VLOOKUP($B311, FanGraphs_Standings[[Abbreviation]:[2024 Projected Full Season W%]], 18, FALSE)</f>
        <v>#N/A</v>
      </c>
      <c r="AB311" s="9" t="e">
        <f>VLOOKUP($B311, 'Home Field Adv'!$A$2:$I$31, 9, FALSE)</f>
        <v>#N/A</v>
      </c>
      <c r="AC311" s="9" t="e">
        <f>VLOOKUP($C311, FanGraphs_Standings[[Abbreviation]:[2024 Year to Date G]], 2, FALSE)</f>
        <v>#N/A</v>
      </c>
      <c r="AD311" s="9" t="e">
        <f>VLOOKUP($E311, 'SP Per G'!$A$2:$D$1380, 3, FALSE)</f>
        <v>#N/A</v>
      </c>
      <c r="AE311" s="9" t="e">
        <f>VLOOKUP($E311, 'SP Per G'!$A$2:$D$1380, 4, FALSE)</f>
        <v>#N/A</v>
      </c>
      <c r="AF311" s="9" t="e">
        <f>VLOOKUP($E311, Individual_Pitching___Dashboard[], 18, FALSE)</f>
        <v>#N/A</v>
      </c>
      <c r="AG311" s="9" t="e">
        <f>VLOOKUP($E311, Individual_Pitching___Dashboard[], 20, FALSE)</f>
        <v>#N/A</v>
      </c>
      <c r="AH311" s="9" t="e">
        <f>VLOOKUP($E311, Individual_Pitching___Advanced[], 21,FALSE)</f>
        <v>#N/A</v>
      </c>
      <c r="AI311" s="9" t="e">
        <f>VLOOKUP($C311, 'Team Per G'!$A$2:$G$31, 7, FALSE)</f>
        <v>#N/A</v>
      </c>
      <c r="AJ311" s="9" t="e">
        <f>VLOOKUP($C311, 'FanGraphs - Team WAR Projected'!$B$2:$E$31, 3, FALSE)/162</f>
        <v>#N/A</v>
      </c>
      <c r="AK311" s="9" t="e">
        <f>VLOOKUP($C311, Team_Pitching___Advanced[[Team]:[xFIP]], 19,FALSE)</f>
        <v>#N/A</v>
      </c>
      <c r="AL311" s="9" t="e">
        <f>VLOOKUP($C311, Team_Pitching___Advanced[], 20, FALSE)</f>
        <v>#N/A</v>
      </c>
      <c r="AM311" s="9" t="e">
        <f>VLOOKUP($C311, Team_Batting___Dashboard[[Team]:[wOBA]], 16, FALSE)</f>
        <v>#N/A</v>
      </c>
      <c r="AN311" s="9" t="e">
        <f>VLOOKUP($C311, Team_Batting___Advanced[[Team]:[OPS]], 9, FALSE)</f>
        <v>#N/A</v>
      </c>
      <c r="AO311" s="9" t="e">
        <f>VLOOKUP($C311, Team_Batting___Advanced[], 19, FALSE)</f>
        <v>#N/A</v>
      </c>
      <c r="AP311" s="9" t="e">
        <f>VLOOKUP($C311, 'Team Per G'!$A$2:$G$31, 3, FALSE)</f>
        <v>#N/A</v>
      </c>
      <c r="AQ311" s="9" t="e">
        <f>VLOOKUP($C311, 'Team Per G'!$A$2:$G$31, 5, FALSE)</f>
        <v>#N/A</v>
      </c>
      <c r="AR311" s="9" t="e">
        <f>VLOOKUP($C311, 'Team Per G'!$A$2:$G$31, 4, FALSE)</f>
        <v>#N/A</v>
      </c>
      <c r="AS311" s="9" t="e">
        <f>VLOOKUP($C311, Team_Batting___Dashboard[], 22, FALSE)/$AC311</f>
        <v>#N/A</v>
      </c>
      <c r="AT311" s="9" t="e">
        <f>VLOOKUP($C311, 'FanGraphs - Team WAR Projected'!$B$2:$E$31, 4, FALSE)/162</f>
        <v>#N/A</v>
      </c>
      <c r="AU311" s="9" t="e">
        <f>VLOOKUP($C311, FanGraphs_Standings[[Abbreviation]:[2024 Year to Date RS/G]], 6, FALSE)/$AC311</f>
        <v>#N/A</v>
      </c>
      <c r="AV311" s="9" t="e">
        <f>VLOOKUP($C311, FanGraphs_Standings[[Abbreviation]:[2024 Projected Full Season RDif]], 19, FALSE)/162</f>
        <v>#N/A</v>
      </c>
      <c r="AW311" s="9" t="e">
        <f>VLOOKUP($C311, FanGraphs_Standings[[Abbreviation]:[2024 Projected Full Season RDif]], 5, FALSE)</f>
        <v>#N/A</v>
      </c>
      <c r="AX311" s="9" t="e">
        <f>VLOOKUP($C311, FanGraphs_Standings[[Abbreviation]:[2024 Projected Full Season W%]], 18, FALSE)</f>
        <v>#N/A</v>
      </c>
      <c r="AY311" s="9" t="e">
        <f>VLOOKUP($C311, 'Home Field Adv'!$A$2:$K$31, 11, FALSE)</f>
        <v>#N/A</v>
      </c>
      <c r="BB311" s="5" t="str">
        <f t="shared" si="13"/>
        <v/>
      </c>
      <c r="BC311" s="5" t="str">
        <f t="shared" si="14"/>
        <v/>
      </c>
      <c r="BD311" s="5" t="str">
        <f t="shared" si="15"/>
        <v/>
      </c>
    </row>
    <row r="312" spans="6:56" x14ac:dyDescent="0.45">
      <c r="F312" s="9" t="e">
        <f>VLOOKUP($B312, FanGraphs_Standings[[Abbreviation]:[2024 Year to Date G]], 2, FALSE)</f>
        <v>#N/A</v>
      </c>
      <c r="G312" s="9" t="e">
        <f>IF(ISERR(VLOOKUP($D312, 'SP Per G'!$A$2:$D$1380, 3, FALSE)), L312, VLOOKUP($D312, 'SP Per G'!$A$2:$D$1380, 3, FALSE))</f>
        <v>#N/A</v>
      </c>
      <c r="H312" s="9" t="e">
        <f>VLOOKUP($D312, 'SP Per G'!$A$2:$D$1380, 4, FALSE)</f>
        <v>#N/A</v>
      </c>
      <c r="I312" s="9" t="e">
        <f>VLOOKUP($D312, Individual_Pitching___Dashboard[], 18, FALSE)</f>
        <v>#N/A</v>
      </c>
      <c r="J312" s="9" t="e">
        <f>VLOOKUP($D312, Individual_Pitching___Dashboard[], 20, FALSE)</f>
        <v>#N/A</v>
      </c>
      <c r="K312" s="9" t="e">
        <f>VLOOKUP($D312, Individual_Pitching___Advanced[], 21,FALSE)</f>
        <v>#N/A</v>
      </c>
      <c r="L312" s="9" t="e">
        <f>VLOOKUP($B312, 'Team Per G'!$A$2:$G$31, 7, FALSE)</f>
        <v>#N/A</v>
      </c>
      <c r="M312" s="9" t="e">
        <f>VLOOKUP($B312, 'FanGraphs - Team WAR Projected'!$B$2:$E$31, 3, FALSE)/162</f>
        <v>#N/A</v>
      </c>
      <c r="N312" s="9" t="e">
        <f>VLOOKUP($B312, Team_Pitching___Advanced[[Team]:[xFIP]], 19,FALSE)</f>
        <v>#N/A</v>
      </c>
      <c r="O312" s="9" t="e">
        <f>VLOOKUP($B312, Team_Pitching___Advanced[], 20, FALSE)</f>
        <v>#N/A</v>
      </c>
      <c r="P312" s="9" t="e">
        <f>VLOOKUP($B312, Team_Batting___Dashboard[[Team]:[wOBA]], 16, FALSE)</f>
        <v>#N/A</v>
      </c>
      <c r="Q312" s="9" t="e">
        <f>VLOOKUP($B312, Team_Batting___Advanced[[Team]:[OPS]], 9, FALSE)</f>
        <v>#N/A</v>
      </c>
      <c r="R312" s="9" t="e">
        <f>VLOOKUP($B312, Team_Batting___Advanced[], 19, FALSE)</f>
        <v>#N/A</v>
      </c>
      <c r="S312" s="9" t="e">
        <f>VLOOKUP($B312, 'Team Per G'!$A$2:$G$31, 3, FALSE)</f>
        <v>#N/A</v>
      </c>
      <c r="T312" s="9" t="e">
        <f>VLOOKUP($B312, 'Team Per G'!$A$2:$G$31, 5, FALSE)</f>
        <v>#N/A</v>
      </c>
      <c r="U312" s="9" t="e">
        <f>VLOOKUP($B312, 'Team Per G'!$A$2:$G$31, 4, FALSE)</f>
        <v>#N/A</v>
      </c>
      <c r="V312" s="9" t="e">
        <f>VLOOKUP($B312, Team_Batting___Dashboard[], 22, FALSE)/$F312</f>
        <v>#N/A</v>
      </c>
      <c r="W312" s="9" t="e">
        <f>VLOOKUP($B312, 'FanGraphs - Team WAR Projected'!$B$2:$E$31, 4, FALSE)/162</f>
        <v>#N/A</v>
      </c>
      <c r="X312" s="9" t="e">
        <f>VLOOKUP($B312, FanGraphs_Standings[[Abbreviation]:[2024 Year to Date RS/G]], 6, FALSE)/$F312</f>
        <v>#N/A</v>
      </c>
      <c r="Y312" s="9" t="e">
        <f>VLOOKUP($B312, FanGraphs_Standings[[Abbreviation]:[2024 Projected Full Season RDif]], 19, FALSE)/162</f>
        <v>#N/A</v>
      </c>
      <c r="Z312" s="9" t="e">
        <f>VLOOKUP($B312, FanGraphs_Standings[[Abbreviation]:[2024 Projected Full Season RDif]], 5, FALSE)</f>
        <v>#N/A</v>
      </c>
      <c r="AA312" s="9" t="e">
        <f>VLOOKUP($B312, FanGraphs_Standings[[Abbreviation]:[2024 Projected Full Season W%]], 18, FALSE)</f>
        <v>#N/A</v>
      </c>
      <c r="AB312" s="9" t="e">
        <f>VLOOKUP($B312, 'Home Field Adv'!$A$2:$I$31, 9, FALSE)</f>
        <v>#N/A</v>
      </c>
      <c r="AC312" s="9" t="e">
        <f>VLOOKUP($C312, FanGraphs_Standings[[Abbreviation]:[2024 Year to Date G]], 2, FALSE)</f>
        <v>#N/A</v>
      </c>
      <c r="AD312" s="9" t="e">
        <f>VLOOKUP($E312, 'SP Per G'!$A$2:$D$1380, 3, FALSE)</f>
        <v>#N/A</v>
      </c>
      <c r="AE312" s="9" t="e">
        <f>VLOOKUP($E312, 'SP Per G'!$A$2:$D$1380, 4, FALSE)</f>
        <v>#N/A</v>
      </c>
      <c r="AF312" s="9" t="e">
        <f>VLOOKUP($E312, Individual_Pitching___Dashboard[], 18, FALSE)</f>
        <v>#N/A</v>
      </c>
      <c r="AG312" s="9" t="e">
        <f>VLOOKUP($E312, Individual_Pitching___Dashboard[], 20, FALSE)</f>
        <v>#N/A</v>
      </c>
      <c r="AH312" s="9" t="e">
        <f>VLOOKUP($E312, Individual_Pitching___Advanced[], 21,FALSE)</f>
        <v>#N/A</v>
      </c>
      <c r="AI312" s="9" t="e">
        <f>VLOOKUP($C312, 'Team Per G'!$A$2:$G$31, 7, FALSE)</f>
        <v>#N/A</v>
      </c>
      <c r="AJ312" s="9" t="e">
        <f>VLOOKUP($C312, 'FanGraphs - Team WAR Projected'!$B$2:$E$31, 3, FALSE)/162</f>
        <v>#N/A</v>
      </c>
      <c r="AK312" s="9" t="e">
        <f>VLOOKUP($C312, Team_Pitching___Advanced[[Team]:[xFIP]], 19,FALSE)</f>
        <v>#N/A</v>
      </c>
      <c r="AL312" s="9" t="e">
        <f>VLOOKUP($C312, Team_Pitching___Advanced[], 20, FALSE)</f>
        <v>#N/A</v>
      </c>
      <c r="AM312" s="9" t="e">
        <f>VLOOKUP($C312, Team_Batting___Dashboard[[Team]:[wOBA]], 16, FALSE)</f>
        <v>#N/A</v>
      </c>
      <c r="AN312" s="9" t="e">
        <f>VLOOKUP($C312, Team_Batting___Advanced[[Team]:[OPS]], 9, FALSE)</f>
        <v>#N/A</v>
      </c>
      <c r="AO312" s="9" t="e">
        <f>VLOOKUP($C312, Team_Batting___Advanced[], 19, FALSE)</f>
        <v>#N/A</v>
      </c>
      <c r="AP312" s="9" t="e">
        <f>VLOOKUP($C312, 'Team Per G'!$A$2:$G$31, 3, FALSE)</f>
        <v>#N/A</v>
      </c>
      <c r="AQ312" s="9" t="e">
        <f>VLOOKUP($C312, 'Team Per G'!$A$2:$G$31, 5, FALSE)</f>
        <v>#N/A</v>
      </c>
      <c r="AR312" s="9" t="e">
        <f>VLOOKUP($C312, 'Team Per G'!$A$2:$G$31, 4, FALSE)</f>
        <v>#N/A</v>
      </c>
      <c r="AS312" s="9" t="e">
        <f>VLOOKUP($C312, Team_Batting___Dashboard[], 22, FALSE)/$AC312</f>
        <v>#N/A</v>
      </c>
      <c r="AT312" s="9" t="e">
        <f>VLOOKUP($C312, 'FanGraphs - Team WAR Projected'!$B$2:$E$31, 4, FALSE)/162</f>
        <v>#N/A</v>
      </c>
      <c r="AU312" s="9" t="e">
        <f>VLOOKUP($C312, FanGraphs_Standings[[Abbreviation]:[2024 Year to Date RS/G]], 6, FALSE)/$AC312</f>
        <v>#N/A</v>
      </c>
      <c r="AV312" s="9" t="e">
        <f>VLOOKUP($C312, FanGraphs_Standings[[Abbreviation]:[2024 Projected Full Season RDif]], 19, FALSE)/162</f>
        <v>#N/A</v>
      </c>
      <c r="AW312" s="9" t="e">
        <f>VLOOKUP($C312, FanGraphs_Standings[[Abbreviation]:[2024 Projected Full Season RDif]], 5, FALSE)</f>
        <v>#N/A</v>
      </c>
      <c r="AX312" s="9" t="e">
        <f>VLOOKUP($C312, FanGraphs_Standings[[Abbreviation]:[2024 Projected Full Season W%]], 18, FALSE)</f>
        <v>#N/A</v>
      </c>
      <c r="AY312" s="9" t="e">
        <f>VLOOKUP($C312, 'Home Field Adv'!$A$2:$K$31, 11, FALSE)</f>
        <v>#N/A</v>
      </c>
      <c r="BB312" s="5" t="str">
        <f t="shared" si="13"/>
        <v/>
      </c>
      <c r="BC312" s="5" t="str">
        <f t="shared" si="14"/>
        <v/>
      </c>
      <c r="BD312" s="5" t="str">
        <f t="shared" si="15"/>
        <v/>
      </c>
    </row>
    <row r="313" spans="6:56" x14ac:dyDescent="0.45">
      <c r="F313" s="9" t="e">
        <f>VLOOKUP($B313, FanGraphs_Standings[[Abbreviation]:[2024 Year to Date G]], 2, FALSE)</f>
        <v>#N/A</v>
      </c>
      <c r="G313" s="9" t="e">
        <f>IF(ISERR(VLOOKUP($D313, 'SP Per G'!$A$2:$D$1380, 3, FALSE)), L313, VLOOKUP($D313, 'SP Per G'!$A$2:$D$1380, 3, FALSE))</f>
        <v>#N/A</v>
      </c>
      <c r="H313" s="9" t="e">
        <f>VLOOKUP($D313, 'SP Per G'!$A$2:$D$1380, 4, FALSE)</f>
        <v>#N/A</v>
      </c>
      <c r="I313" s="9" t="e">
        <f>VLOOKUP($D313, Individual_Pitching___Dashboard[], 18, FALSE)</f>
        <v>#N/A</v>
      </c>
      <c r="J313" s="9" t="e">
        <f>VLOOKUP($D313, Individual_Pitching___Dashboard[], 20, FALSE)</f>
        <v>#N/A</v>
      </c>
      <c r="K313" s="9" t="e">
        <f>VLOOKUP($D313, Individual_Pitching___Advanced[], 21,FALSE)</f>
        <v>#N/A</v>
      </c>
      <c r="L313" s="9" t="e">
        <f>VLOOKUP($B313, 'Team Per G'!$A$2:$G$31, 7, FALSE)</f>
        <v>#N/A</v>
      </c>
      <c r="M313" s="9" t="e">
        <f>VLOOKUP($B313, 'FanGraphs - Team WAR Projected'!$B$2:$E$31, 3, FALSE)/162</f>
        <v>#N/A</v>
      </c>
      <c r="N313" s="9" t="e">
        <f>VLOOKUP($B313, Team_Pitching___Advanced[[Team]:[xFIP]], 19,FALSE)</f>
        <v>#N/A</v>
      </c>
      <c r="O313" s="9" t="e">
        <f>VLOOKUP($B313, Team_Pitching___Advanced[], 20, FALSE)</f>
        <v>#N/A</v>
      </c>
      <c r="P313" s="9" t="e">
        <f>VLOOKUP($B313, Team_Batting___Dashboard[[Team]:[wOBA]], 16, FALSE)</f>
        <v>#N/A</v>
      </c>
      <c r="Q313" s="9" t="e">
        <f>VLOOKUP($B313, Team_Batting___Advanced[[Team]:[OPS]], 9, FALSE)</f>
        <v>#N/A</v>
      </c>
      <c r="R313" s="9" t="e">
        <f>VLOOKUP($B313, Team_Batting___Advanced[], 19, FALSE)</f>
        <v>#N/A</v>
      </c>
      <c r="S313" s="9" t="e">
        <f>VLOOKUP($B313, 'Team Per G'!$A$2:$G$31, 3, FALSE)</f>
        <v>#N/A</v>
      </c>
      <c r="T313" s="9" t="e">
        <f>VLOOKUP($B313, 'Team Per G'!$A$2:$G$31, 5, FALSE)</f>
        <v>#N/A</v>
      </c>
      <c r="U313" s="9" t="e">
        <f>VLOOKUP($B313, 'Team Per G'!$A$2:$G$31, 4, FALSE)</f>
        <v>#N/A</v>
      </c>
      <c r="V313" s="9" t="e">
        <f>VLOOKUP($B313, Team_Batting___Dashboard[], 22, FALSE)/$F313</f>
        <v>#N/A</v>
      </c>
      <c r="W313" s="9" t="e">
        <f>VLOOKUP($B313, 'FanGraphs - Team WAR Projected'!$B$2:$E$31, 4, FALSE)/162</f>
        <v>#N/A</v>
      </c>
      <c r="X313" s="9" t="e">
        <f>VLOOKUP($B313, FanGraphs_Standings[[Abbreviation]:[2024 Year to Date RS/G]], 6, FALSE)/$F313</f>
        <v>#N/A</v>
      </c>
      <c r="Y313" s="9" t="e">
        <f>VLOOKUP($B313, FanGraphs_Standings[[Abbreviation]:[2024 Projected Full Season RDif]], 19, FALSE)/162</f>
        <v>#N/A</v>
      </c>
      <c r="Z313" s="9" t="e">
        <f>VLOOKUP($B313, FanGraphs_Standings[[Abbreviation]:[2024 Projected Full Season RDif]], 5, FALSE)</f>
        <v>#N/A</v>
      </c>
      <c r="AA313" s="9" t="e">
        <f>VLOOKUP($B313, FanGraphs_Standings[[Abbreviation]:[2024 Projected Full Season W%]], 18, FALSE)</f>
        <v>#N/A</v>
      </c>
      <c r="AB313" s="9" t="e">
        <f>VLOOKUP($B313, 'Home Field Adv'!$A$2:$I$31, 9, FALSE)</f>
        <v>#N/A</v>
      </c>
      <c r="AC313" s="9" t="e">
        <f>VLOOKUP($C313, FanGraphs_Standings[[Abbreviation]:[2024 Year to Date G]], 2, FALSE)</f>
        <v>#N/A</v>
      </c>
      <c r="AD313" s="9" t="e">
        <f>VLOOKUP($E313, 'SP Per G'!$A$2:$D$1380, 3, FALSE)</f>
        <v>#N/A</v>
      </c>
      <c r="AE313" s="9" t="e">
        <f>VLOOKUP($E313, 'SP Per G'!$A$2:$D$1380, 4, FALSE)</f>
        <v>#N/A</v>
      </c>
      <c r="AF313" s="9" t="e">
        <f>VLOOKUP($E313, Individual_Pitching___Dashboard[], 18, FALSE)</f>
        <v>#N/A</v>
      </c>
      <c r="AG313" s="9" t="e">
        <f>VLOOKUP($E313, Individual_Pitching___Dashboard[], 20, FALSE)</f>
        <v>#N/A</v>
      </c>
      <c r="AH313" s="9" t="e">
        <f>VLOOKUP($E313, Individual_Pitching___Advanced[], 21,FALSE)</f>
        <v>#N/A</v>
      </c>
      <c r="AI313" s="9" t="e">
        <f>VLOOKUP($C313, 'Team Per G'!$A$2:$G$31, 7, FALSE)</f>
        <v>#N/A</v>
      </c>
      <c r="AJ313" s="9" t="e">
        <f>VLOOKUP($C313, 'FanGraphs - Team WAR Projected'!$B$2:$E$31, 3, FALSE)/162</f>
        <v>#N/A</v>
      </c>
      <c r="AK313" s="9" t="e">
        <f>VLOOKUP($C313, Team_Pitching___Advanced[[Team]:[xFIP]], 19,FALSE)</f>
        <v>#N/A</v>
      </c>
      <c r="AL313" s="9" t="e">
        <f>VLOOKUP($C313, Team_Pitching___Advanced[], 20, FALSE)</f>
        <v>#N/A</v>
      </c>
      <c r="AM313" s="9" t="e">
        <f>VLOOKUP($C313, Team_Batting___Dashboard[[Team]:[wOBA]], 16, FALSE)</f>
        <v>#N/A</v>
      </c>
      <c r="AN313" s="9" t="e">
        <f>VLOOKUP($C313, Team_Batting___Advanced[[Team]:[OPS]], 9, FALSE)</f>
        <v>#N/A</v>
      </c>
      <c r="AO313" s="9" t="e">
        <f>VLOOKUP($C313, Team_Batting___Advanced[], 19, FALSE)</f>
        <v>#N/A</v>
      </c>
      <c r="AP313" s="9" t="e">
        <f>VLOOKUP($C313, 'Team Per G'!$A$2:$G$31, 3, FALSE)</f>
        <v>#N/A</v>
      </c>
      <c r="AQ313" s="9" t="e">
        <f>VLOOKUP($C313, 'Team Per G'!$A$2:$G$31, 5, FALSE)</f>
        <v>#N/A</v>
      </c>
      <c r="AR313" s="9" t="e">
        <f>VLOOKUP($C313, 'Team Per G'!$A$2:$G$31, 4, FALSE)</f>
        <v>#N/A</v>
      </c>
      <c r="AS313" s="9" t="e">
        <f>VLOOKUP($C313, Team_Batting___Dashboard[], 22, FALSE)/$AC313</f>
        <v>#N/A</v>
      </c>
      <c r="AT313" s="9" t="e">
        <f>VLOOKUP($C313, 'FanGraphs - Team WAR Projected'!$B$2:$E$31, 4, FALSE)/162</f>
        <v>#N/A</v>
      </c>
      <c r="AU313" s="9" t="e">
        <f>VLOOKUP($C313, FanGraphs_Standings[[Abbreviation]:[2024 Year to Date RS/G]], 6, FALSE)/$AC313</f>
        <v>#N/A</v>
      </c>
      <c r="AV313" s="9" t="e">
        <f>VLOOKUP($C313, FanGraphs_Standings[[Abbreviation]:[2024 Projected Full Season RDif]], 19, FALSE)/162</f>
        <v>#N/A</v>
      </c>
      <c r="AW313" s="9" t="e">
        <f>VLOOKUP($C313, FanGraphs_Standings[[Abbreviation]:[2024 Projected Full Season RDif]], 5, FALSE)</f>
        <v>#N/A</v>
      </c>
      <c r="AX313" s="9" t="e">
        <f>VLOOKUP($C313, FanGraphs_Standings[[Abbreviation]:[2024 Projected Full Season W%]], 18, FALSE)</f>
        <v>#N/A</v>
      </c>
      <c r="AY313" s="9" t="e">
        <f>VLOOKUP($C313, 'Home Field Adv'!$A$2:$K$31, 11, FALSE)</f>
        <v>#N/A</v>
      </c>
      <c r="BB313" s="5" t="str">
        <f t="shared" si="13"/>
        <v/>
      </c>
      <c r="BC313" s="5" t="str">
        <f t="shared" si="14"/>
        <v/>
      </c>
      <c r="BD313" s="5" t="str">
        <f t="shared" si="15"/>
        <v/>
      </c>
    </row>
    <row r="314" spans="6:56" x14ac:dyDescent="0.45">
      <c r="F314" s="9" t="e">
        <f>VLOOKUP($B314, FanGraphs_Standings[[Abbreviation]:[2024 Year to Date G]], 2, FALSE)</f>
        <v>#N/A</v>
      </c>
      <c r="G314" s="9" t="e">
        <f>IF(ISERR(VLOOKUP($D314, 'SP Per G'!$A$2:$D$1380, 3, FALSE)), L314, VLOOKUP($D314, 'SP Per G'!$A$2:$D$1380, 3, FALSE))</f>
        <v>#N/A</v>
      </c>
      <c r="H314" s="9" t="e">
        <f>VLOOKUP($D314, 'SP Per G'!$A$2:$D$1380, 4, FALSE)</f>
        <v>#N/A</v>
      </c>
      <c r="I314" s="9" t="e">
        <f>VLOOKUP($D314, Individual_Pitching___Dashboard[], 18, FALSE)</f>
        <v>#N/A</v>
      </c>
      <c r="J314" s="9" t="e">
        <f>VLOOKUP($D314, Individual_Pitching___Dashboard[], 20, FALSE)</f>
        <v>#N/A</v>
      </c>
      <c r="K314" s="9" t="e">
        <f>VLOOKUP($D314, Individual_Pitching___Advanced[], 21,FALSE)</f>
        <v>#N/A</v>
      </c>
      <c r="L314" s="9" t="e">
        <f>VLOOKUP($B314, 'Team Per G'!$A$2:$G$31, 7, FALSE)</f>
        <v>#N/A</v>
      </c>
      <c r="M314" s="9" t="e">
        <f>VLOOKUP($B314, 'FanGraphs - Team WAR Projected'!$B$2:$E$31, 3, FALSE)/162</f>
        <v>#N/A</v>
      </c>
      <c r="N314" s="9" t="e">
        <f>VLOOKUP($B314, Team_Pitching___Advanced[[Team]:[xFIP]], 19,FALSE)</f>
        <v>#N/A</v>
      </c>
      <c r="O314" s="9" t="e">
        <f>VLOOKUP($B314, Team_Pitching___Advanced[], 20, FALSE)</f>
        <v>#N/A</v>
      </c>
      <c r="P314" s="9" t="e">
        <f>VLOOKUP($B314, Team_Batting___Dashboard[[Team]:[wOBA]], 16, FALSE)</f>
        <v>#N/A</v>
      </c>
      <c r="Q314" s="9" t="e">
        <f>VLOOKUP($B314, Team_Batting___Advanced[[Team]:[OPS]], 9, FALSE)</f>
        <v>#N/A</v>
      </c>
      <c r="R314" s="9" t="e">
        <f>VLOOKUP($B314, Team_Batting___Advanced[], 19, FALSE)</f>
        <v>#N/A</v>
      </c>
      <c r="S314" s="9" t="e">
        <f>VLOOKUP($B314, 'Team Per G'!$A$2:$G$31, 3, FALSE)</f>
        <v>#N/A</v>
      </c>
      <c r="T314" s="9" t="e">
        <f>VLOOKUP($B314, 'Team Per G'!$A$2:$G$31, 5, FALSE)</f>
        <v>#N/A</v>
      </c>
      <c r="U314" s="9" t="e">
        <f>VLOOKUP($B314, 'Team Per G'!$A$2:$G$31, 4, FALSE)</f>
        <v>#N/A</v>
      </c>
      <c r="V314" s="9" t="e">
        <f>VLOOKUP($B314, Team_Batting___Dashboard[], 22, FALSE)/$F314</f>
        <v>#N/A</v>
      </c>
      <c r="W314" s="9" t="e">
        <f>VLOOKUP($B314, 'FanGraphs - Team WAR Projected'!$B$2:$E$31, 4, FALSE)/162</f>
        <v>#N/A</v>
      </c>
      <c r="X314" s="9" t="e">
        <f>VLOOKUP($B314, FanGraphs_Standings[[Abbreviation]:[2024 Year to Date RS/G]], 6, FALSE)/$F314</f>
        <v>#N/A</v>
      </c>
      <c r="Y314" s="9" t="e">
        <f>VLOOKUP($B314, FanGraphs_Standings[[Abbreviation]:[2024 Projected Full Season RDif]], 19, FALSE)/162</f>
        <v>#N/A</v>
      </c>
      <c r="Z314" s="9" t="e">
        <f>VLOOKUP($B314, FanGraphs_Standings[[Abbreviation]:[2024 Projected Full Season RDif]], 5, FALSE)</f>
        <v>#N/A</v>
      </c>
      <c r="AA314" s="9" t="e">
        <f>VLOOKUP($B314, FanGraphs_Standings[[Abbreviation]:[2024 Projected Full Season W%]], 18, FALSE)</f>
        <v>#N/A</v>
      </c>
      <c r="AB314" s="9" t="e">
        <f>VLOOKUP($B314, 'Home Field Adv'!$A$2:$I$31, 9, FALSE)</f>
        <v>#N/A</v>
      </c>
      <c r="AC314" s="9" t="e">
        <f>VLOOKUP($C314, FanGraphs_Standings[[Abbreviation]:[2024 Year to Date G]], 2, FALSE)</f>
        <v>#N/A</v>
      </c>
      <c r="AD314" s="9" t="e">
        <f>VLOOKUP($E314, 'SP Per G'!$A$2:$D$1380, 3, FALSE)</f>
        <v>#N/A</v>
      </c>
      <c r="AE314" s="9" t="e">
        <f>VLOOKUP($E314, 'SP Per G'!$A$2:$D$1380, 4, FALSE)</f>
        <v>#N/A</v>
      </c>
      <c r="AF314" s="9" t="e">
        <f>VLOOKUP($E314, Individual_Pitching___Dashboard[], 18, FALSE)</f>
        <v>#N/A</v>
      </c>
      <c r="AG314" s="9" t="e">
        <f>VLOOKUP($E314, Individual_Pitching___Dashboard[], 20, FALSE)</f>
        <v>#N/A</v>
      </c>
      <c r="AH314" s="9" t="e">
        <f>VLOOKUP($E314, Individual_Pitching___Advanced[], 21,FALSE)</f>
        <v>#N/A</v>
      </c>
      <c r="AI314" s="9" t="e">
        <f>VLOOKUP($C314, 'Team Per G'!$A$2:$G$31, 7, FALSE)</f>
        <v>#N/A</v>
      </c>
      <c r="AJ314" s="9" t="e">
        <f>VLOOKUP($C314, 'FanGraphs - Team WAR Projected'!$B$2:$E$31, 3, FALSE)/162</f>
        <v>#N/A</v>
      </c>
      <c r="AK314" s="9" t="e">
        <f>VLOOKUP($C314, Team_Pitching___Advanced[[Team]:[xFIP]], 19,FALSE)</f>
        <v>#N/A</v>
      </c>
      <c r="AL314" s="9" t="e">
        <f>VLOOKUP($C314, Team_Pitching___Advanced[], 20, FALSE)</f>
        <v>#N/A</v>
      </c>
      <c r="AM314" s="9" t="e">
        <f>VLOOKUP($C314, Team_Batting___Dashboard[[Team]:[wOBA]], 16, FALSE)</f>
        <v>#N/A</v>
      </c>
      <c r="AN314" s="9" t="e">
        <f>VLOOKUP($C314, Team_Batting___Advanced[[Team]:[OPS]], 9, FALSE)</f>
        <v>#N/A</v>
      </c>
      <c r="AO314" s="9" t="e">
        <f>VLOOKUP($C314, Team_Batting___Advanced[], 19, FALSE)</f>
        <v>#N/A</v>
      </c>
      <c r="AP314" s="9" t="e">
        <f>VLOOKUP($C314, 'Team Per G'!$A$2:$G$31, 3, FALSE)</f>
        <v>#N/A</v>
      </c>
      <c r="AQ314" s="9" t="e">
        <f>VLOOKUP($C314, 'Team Per G'!$A$2:$G$31, 5, FALSE)</f>
        <v>#N/A</v>
      </c>
      <c r="AR314" s="9" t="e">
        <f>VLOOKUP($C314, 'Team Per G'!$A$2:$G$31, 4, FALSE)</f>
        <v>#N/A</v>
      </c>
      <c r="AS314" s="9" t="e">
        <f>VLOOKUP($C314, Team_Batting___Dashboard[], 22, FALSE)/$AC314</f>
        <v>#N/A</v>
      </c>
      <c r="AT314" s="9" t="e">
        <f>VLOOKUP($C314, 'FanGraphs - Team WAR Projected'!$B$2:$E$31, 4, FALSE)/162</f>
        <v>#N/A</v>
      </c>
      <c r="AU314" s="9" t="e">
        <f>VLOOKUP($C314, FanGraphs_Standings[[Abbreviation]:[2024 Year to Date RS/G]], 6, FALSE)/$AC314</f>
        <v>#N/A</v>
      </c>
      <c r="AV314" s="9" t="e">
        <f>VLOOKUP($C314, FanGraphs_Standings[[Abbreviation]:[2024 Projected Full Season RDif]], 19, FALSE)/162</f>
        <v>#N/A</v>
      </c>
      <c r="AW314" s="9" t="e">
        <f>VLOOKUP($C314, FanGraphs_Standings[[Abbreviation]:[2024 Projected Full Season RDif]], 5, FALSE)</f>
        <v>#N/A</v>
      </c>
      <c r="AX314" s="9" t="e">
        <f>VLOOKUP($C314, FanGraphs_Standings[[Abbreviation]:[2024 Projected Full Season W%]], 18, FALSE)</f>
        <v>#N/A</v>
      </c>
      <c r="AY314" s="9" t="e">
        <f>VLOOKUP($C314, 'Home Field Adv'!$A$2:$K$31, 11, FALSE)</f>
        <v>#N/A</v>
      </c>
      <c r="BB314" s="5" t="str">
        <f t="shared" si="13"/>
        <v/>
      </c>
      <c r="BC314" s="5" t="str">
        <f t="shared" si="14"/>
        <v/>
      </c>
      <c r="BD314" s="5" t="str">
        <f t="shared" si="15"/>
        <v/>
      </c>
    </row>
    <row r="315" spans="6:56" x14ac:dyDescent="0.45">
      <c r="F315" s="9" t="e">
        <f>VLOOKUP($B315, FanGraphs_Standings[[Abbreviation]:[2024 Year to Date G]], 2, FALSE)</f>
        <v>#N/A</v>
      </c>
      <c r="G315" s="9" t="e">
        <f>IF(ISERR(VLOOKUP($D315, 'SP Per G'!$A$2:$D$1380, 3, FALSE)), L315, VLOOKUP($D315, 'SP Per G'!$A$2:$D$1380, 3, FALSE))</f>
        <v>#N/A</v>
      </c>
      <c r="H315" s="9" t="e">
        <f>VLOOKUP($D315, 'SP Per G'!$A$2:$D$1380, 4, FALSE)</f>
        <v>#N/A</v>
      </c>
      <c r="I315" s="9" t="e">
        <f>VLOOKUP($D315, Individual_Pitching___Dashboard[], 18, FALSE)</f>
        <v>#N/A</v>
      </c>
      <c r="J315" s="9" t="e">
        <f>VLOOKUP($D315, Individual_Pitching___Dashboard[], 20, FALSE)</f>
        <v>#N/A</v>
      </c>
      <c r="K315" s="9" t="e">
        <f>VLOOKUP($D315, Individual_Pitching___Advanced[], 21,FALSE)</f>
        <v>#N/A</v>
      </c>
      <c r="L315" s="9" t="e">
        <f>VLOOKUP($B315, 'Team Per G'!$A$2:$G$31, 7, FALSE)</f>
        <v>#N/A</v>
      </c>
      <c r="M315" s="9" t="e">
        <f>VLOOKUP($B315, 'FanGraphs - Team WAR Projected'!$B$2:$E$31, 3, FALSE)/162</f>
        <v>#N/A</v>
      </c>
      <c r="N315" s="9" t="e">
        <f>VLOOKUP($B315, Team_Pitching___Advanced[[Team]:[xFIP]], 19,FALSE)</f>
        <v>#N/A</v>
      </c>
      <c r="O315" s="9" t="e">
        <f>VLOOKUP($B315, Team_Pitching___Advanced[], 20, FALSE)</f>
        <v>#N/A</v>
      </c>
      <c r="P315" s="9" t="e">
        <f>VLOOKUP($B315, Team_Batting___Dashboard[[Team]:[wOBA]], 16, FALSE)</f>
        <v>#N/A</v>
      </c>
      <c r="Q315" s="9" t="e">
        <f>VLOOKUP($B315, Team_Batting___Advanced[[Team]:[OPS]], 9, FALSE)</f>
        <v>#N/A</v>
      </c>
      <c r="R315" s="9" t="e">
        <f>VLOOKUP($B315, Team_Batting___Advanced[], 19, FALSE)</f>
        <v>#N/A</v>
      </c>
      <c r="S315" s="9" t="e">
        <f>VLOOKUP($B315, 'Team Per G'!$A$2:$G$31, 3, FALSE)</f>
        <v>#N/A</v>
      </c>
      <c r="T315" s="9" t="e">
        <f>VLOOKUP($B315, 'Team Per G'!$A$2:$G$31, 5, FALSE)</f>
        <v>#N/A</v>
      </c>
      <c r="U315" s="9" t="e">
        <f>VLOOKUP($B315, 'Team Per G'!$A$2:$G$31, 4, FALSE)</f>
        <v>#N/A</v>
      </c>
      <c r="V315" s="9" t="e">
        <f>VLOOKUP($B315, Team_Batting___Dashboard[], 22, FALSE)/$F315</f>
        <v>#N/A</v>
      </c>
      <c r="W315" s="9" t="e">
        <f>VLOOKUP($B315, 'FanGraphs - Team WAR Projected'!$B$2:$E$31, 4, FALSE)/162</f>
        <v>#N/A</v>
      </c>
      <c r="X315" s="9" t="e">
        <f>VLOOKUP($B315, FanGraphs_Standings[[Abbreviation]:[2024 Year to Date RS/G]], 6, FALSE)/$F315</f>
        <v>#N/A</v>
      </c>
      <c r="Y315" s="9" t="e">
        <f>VLOOKUP($B315, FanGraphs_Standings[[Abbreviation]:[2024 Projected Full Season RDif]], 19, FALSE)/162</f>
        <v>#N/A</v>
      </c>
      <c r="Z315" s="9" t="e">
        <f>VLOOKUP($B315, FanGraphs_Standings[[Abbreviation]:[2024 Projected Full Season RDif]], 5, FALSE)</f>
        <v>#N/A</v>
      </c>
      <c r="AA315" s="9" t="e">
        <f>VLOOKUP($B315, FanGraphs_Standings[[Abbreviation]:[2024 Projected Full Season W%]], 18, FALSE)</f>
        <v>#N/A</v>
      </c>
      <c r="AB315" s="9" t="e">
        <f>VLOOKUP($B315, 'Home Field Adv'!$A$2:$I$31, 9, FALSE)</f>
        <v>#N/A</v>
      </c>
      <c r="AC315" s="9" t="e">
        <f>VLOOKUP($C315, FanGraphs_Standings[[Abbreviation]:[2024 Year to Date G]], 2, FALSE)</f>
        <v>#N/A</v>
      </c>
      <c r="AD315" s="9" t="e">
        <f>VLOOKUP($E315, 'SP Per G'!$A$2:$D$1380, 3, FALSE)</f>
        <v>#N/A</v>
      </c>
      <c r="AE315" s="9" t="e">
        <f>VLOOKUP($E315, 'SP Per G'!$A$2:$D$1380, 4, FALSE)</f>
        <v>#N/A</v>
      </c>
      <c r="AF315" s="9" t="e">
        <f>VLOOKUP($E315, Individual_Pitching___Dashboard[], 18, FALSE)</f>
        <v>#N/A</v>
      </c>
      <c r="AG315" s="9" t="e">
        <f>VLOOKUP($E315, Individual_Pitching___Dashboard[], 20, FALSE)</f>
        <v>#N/A</v>
      </c>
      <c r="AH315" s="9" t="e">
        <f>VLOOKUP($E315, Individual_Pitching___Advanced[], 21,FALSE)</f>
        <v>#N/A</v>
      </c>
      <c r="AI315" s="9" t="e">
        <f>VLOOKUP($C315, 'Team Per G'!$A$2:$G$31, 7, FALSE)</f>
        <v>#N/A</v>
      </c>
      <c r="AJ315" s="9" t="e">
        <f>VLOOKUP($C315, 'FanGraphs - Team WAR Projected'!$B$2:$E$31, 3, FALSE)/162</f>
        <v>#N/A</v>
      </c>
      <c r="AK315" s="9" t="e">
        <f>VLOOKUP($C315, Team_Pitching___Advanced[[Team]:[xFIP]], 19,FALSE)</f>
        <v>#N/A</v>
      </c>
      <c r="AL315" s="9" t="e">
        <f>VLOOKUP($C315, Team_Pitching___Advanced[], 20, FALSE)</f>
        <v>#N/A</v>
      </c>
      <c r="AM315" s="9" t="e">
        <f>VLOOKUP($C315, Team_Batting___Dashboard[[Team]:[wOBA]], 16, FALSE)</f>
        <v>#N/A</v>
      </c>
      <c r="AN315" s="9" t="e">
        <f>VLOOKUP($C315, Team_Batting___Advanced[[Team]:[OPS]], 9, FALSE)</f>
        <v>#N/A</v>
      </c>
      <c r="AO315" s="9" t="e">
        <f>VLOOKUP($C315, Team_Batting___Advanced[], 19, FALSE)</f>
        <v>#N/A</v>
      </c>
      <c r="AP315" s="9" t="e">
        <f>VLOOKUP($C315, 'Team Per G'!$A$2:$G$31, 3, FALSE)</f>
        <v>#N/A</v>
      </c>
      <c r="AQ315" s="9" t="e">
        <f>VLOOKUP($C315, 'Team Per G'!$A$2:$G$31, 5, FALSE)</f>
        <v>#N/A</v>
      </c>
      <c r="AR315" s="9" t="e">
        <f>VLOOKUP($C315, 'Team Per G'!$A$2:$G$31, 4, FALSE)</f>
        <v>#N/A</v>
      </c>
      <c r="AS315" s="9" t="e">
        <f>VLOOKUP($C315, Team_Batting___Dashboard[], 22, FALSE)/$AC315</f>
        <v>#N/A</v>
      </c>
      <c r="AT315" s="9" t="e">
        <f>VLOOKUP($C315, 'FanGraphs - Team WAR Projected'!$B$2:$E$31, 4, FALSE)/162</f>
        <v>#N/A</v>
      </c>
      <c r="AU315" s="9" t="e">
        <f>VLOOKUP($C315, FanGraphs_Standings[[Abbreviation]:[2024 Year to Date RS/G]], 6, FALSE)/$AC315</f>
        <v>#N/A</v>
      </c>
      <c r="AV315" s="9" t="e">
        <f>VLOOKUP($C315, FanGraphs_Standings[[Abbreviation]:[2024 Projected Full Season RDif]], 19, FALSE)/162</f>
        <v>#N/A</v>
      </c>
      <c r="AW315" s="9" t="e">
        <f>VLOOKUP($C315, FanGraphs_Standings[[Abbreviation]:[2024 Projected Full Season RDif]], 5, FALSE)</f>
        <v>#N/A</v>
      </c>
      <c r="AX315" s="9" t="e">
        <f>VLOOKUP($C315, FanGraphs_Standings[[Abbreviation]:[2024 Projected Full Season W%]], 18, FALSE)</f>
        <v>#N/A</v>
      </c>
      <c r="AY315" s="9" t="e">
        <f>VLOOKUP($C315, 'Home Field Adv'!$A$2:$K$31, 11, FALSE)</f>
        <v>#N/A</v>
      </c>
      <c r="BB315" s="5" t="str">
        <f t="shared" si="13"/>
        <v/>
      </c>
      <c r="BC315" s="5" t="str">
        <f t="shared" si="14"/>
        <v/>
      </c>
      <c r="BD315" s="5" t="str">
        <f t="shared" si="15"/>
        <v/>
      </c>
    </row>
    <row r="316" spans="6:56" x14ac:dyDescent="0.45">
      <c r="F316" s="9" t="e">
        <f>VLOOKUP($B316, FanGraphs_Standings[[Abbreviation]:[2024 Year to Date G]], 2, FALSE)</f>
        <v>#N/A</v>
      </c>
      <c r="G316" s="9" t="e">
        <f>IF(ISERR(VLOOKUP($D316, 'SP Per G'!$A$2:$D$1380, 3, FALSE)), L316, VLOOKUP($D316, 'SP Per G'!$A$2:$D$1380, 3, FALSE))</f>
        <v>#N/A</v>
      </c>
      <c r="H316" s="9" t="e">
        <f>VLOOKUP($D316, 'SP Per G'!$A$2:$D$1380, 4, FALSE)</f>
        <v>#N/A</v>
      </c>
      <c r="I316" s="9" t="e">
        <f>VLOOKUP($D316, Individual_Pitching___Dashboard[], 18, FALSE)</f>
        <v>#N/A</v>
      </c>
      <c r="J316" s="9" t="e">
        <f>VLOOKUP($D316, Individual_Pitching___Dashboard[], 20, FALSE)</f>
        <v>#N/A</v>
      </c>
      <c r="K316" s="9" t="e">
        <f>VLOOKUP($D316, Individual_Pitching___Advanced[], 21,FALSE)</f>
        <v>#N/A</v>
      </c>
      <c r="L316" s="9" t="e">
        <f>VLOOKUP($B316, 'Team Per G'!$A$2:$G$31, 7, FALSE)</f>
        <v>#N/A</v>
      </c>
      <c r="M316" s="9" t="e">
        <f>VLOOKUP($B316, 'FanGraphs - Team WAR Projected'!$B$2:$E$31, 3, FALSE)/162</f>
        <v>#N/A</v>
      </c>
      <c r="N316" s="9" t="e">
        <f>VLOOKUP($B316, Team_Pitching___Advanced[[Team]:[xFIP]], 19,FALSE)</f>
        <v>#N/A</v>
      </c>
      <c r="O316" s="9" t="e">
        <f>VLOOKUP($B316, Team_Pitching___Advanced[], 20, FALSE)</f>
        <v>#N/A</v>
      </c>
      <c r="P316" s="9" t="e">
        <f>VLOOKUP($B316, Team_Batting___Dashboard[[Team]:[wOBA]], 16, FALSE)</f>
        <v>#N/A</v>
      </c>
      <c r="Q316" s="9" t="e">
        <f>VLOOKUP($B316, Team_Batting___Advanced[[Team]:[OPS]], 9, FALSE)</f>
        <v>#N/A</v>
      </c>
      <c r="R316" s="9" t="e">
        <f>VLOOKUP($B316, Team_Batting___Advanced[], 19, FALSE)</f>
        <v>#N/A</v>
      </c>
      <c r="S316" s="9" t="e">
        <f>VLOOKUP($B316, 'Team Per G'!$A$2:$G$31, 3, FALSE)</f>
        <v>#N/A</v>
      </c>
      <c r="T316" s="9" t="e">
        <f>VLOOKUP($B316, 'Team Per G'!$A$2:$G$31, 5, FALSE)</f>
        <v>#N/A</v>
      </c>
      <c r="U316" s="9" t="e">
        <f>VLOOKUP($B316, 'Team Per G'!$A$2:$G$31, 4, FALSE)</f>
        <v>#N/A</v>
      </c>
      <c r="V316" s="9" t="e">
        <f>VLOOKUP($B316, Team_Batting___Dashboard[], 22, FALSE)/$F316</f>
        <v>#N/A</v>
      </c>
      <c r="W316" s="9" t="e">
        <f>VLOOKUP($B316, 'FanGraphs - Team WAR Projected'!$B$2:$E$31, 4, FALSE)/162</f>
        <v>#N/A</v>
      </c>
      <c r="X316" s="9" t="e">
        <f>VLOOKUP($B316, FanGraphs_Standings[[Abbreviation]:[2024 Year to Date RS/G]], 6, FALSE)/$F316</f>
        <v>#N/A</v>
      </c>
      <c r="Y316" s="9" t="e">
        <f>VLOOKUP($B316, FanGraphs_Standings[[Abbreviation]:[2024 Projected Full Season RDif]], 19, FALSE)/162</f>
        <v>#N/A</v>
      </c>
      <c r="Z316" s="9" t="e">
        <f>VLOOKUP($B316, FanGraphs_Standings[[Abbreviation]:[2024 Projected Full Season RDif]], 5, FALSE)</f>
        <v>#N/A</v>
      </c>
      <c r="AA316" s="9" t="e">
        <f>VLOOKUP($B316, FanGraphs_Standings[[Abbreviation]:[2024 Projected Full Season W%]], 18, FALSE)</f>
        <v>#N/A</v>
      </c>
      <c r="AB316" s="9" t="e">
        <f>VLOOKUP($B316, 'Home Field Adv'!$A$2:$I$31, 9, FALSE)</f>
        <v>#N/A</v>
      </c>
      <c r="AC316" s="9" t="e">
        <f>VLOOKUP($C316, FanGraphs_Standings[[Abbreviation]:[2024 Year to Date G]], 2, FALSE)</f>
        <v>#N/A</v>
      </c>
      <c r="AD316" s="9" t="e">
        <f>VLOOKUP($E316, 'SP Per G'!$A$2:$D$1380, 3, FALSE)</f>
        <v>#N/A</v>
      </c>
      <c r="AE316" s="9" t="e">
        <f>VLOOKUP($E316, 'SP Per G'!$A$2:$D$1380, 4, FALSE)</f>
        <v>#N/A</v>
      </c>
      <c r="AF316" s="9" t="e">
        <f>VLOOKUP($E316, Individual_Pitching___Dashboard[], 18, FALSE)</f>
        <v>#N/A</v>
      </c>
      <c r="AG316" s="9" t="e">
        <f>VLOOKUP($E316, Individual_Pitching___Dashboard[], 20, FALSE)</f>
        <v>#N/A</v>
      </c>
      <c r="AH316" s="9" t="e">
        <f>VLOOKUP($E316, Individual_Pitching___Advanced[], 21,FALSE)</f>
        <v>#N/A</v>
      </c>
      <c r="AI316" s="9" t="e">
        <f>VLOOKUP($C316, 'Team Per G'!$A$2:$G$31, 7, FALSE)</f>
        <v>#N/A</v>
      </c>
      <c r="AJ316" s="9" t="e">
        <f>VLOOKUP($C316, 'FanGraphs - Team WAR Projected'!$B$2:$E$31, 3, FALSE)/162</f>
        <v>#N/A</v>
      </c>
      <c r="AK316" s="9" t="e">
        <f>VLOOKUP($C316, Team_Pitching___Advanced[[Team]:[xFIP]], 19,FALSE)</f>
        <v>#N/A</v>
      </c>
      <c r="AL316" s="9" t="e">
        <f>VLOOKUP($C316, Team_Pitching___Advanced[], 20, FALSE)</f>
        <v>#N/A</v>
      </c>
      <c r="AM316" s="9" t="e">
        <f>VLOOKUP($C316, Team_Batting___Dashboard[[Team]:[wOBA]], 16, FALSE)</f>
        <v>#N/A</v>
      </c>
      <c r="AN316" s="9" t="e">
        <f>VLOOKUP($C316, Team_Batting___Advanced[[Team]:[OPS]], 9, FALSE)</f>
        <v>#N/A</v>
      </c>
      <c r="AO316" s="9" t="e">
        <f>VLOOKUP($C316, Team_Batting___Advanced[], 19, FALSE)</f>
        <v>#N/A</v>
      </c>
      <c r="AP316" s="9" t="e">
        <f>VLOOKUP($C316, 'Team Per G'!$A$2:$G$31, 3, FALSE)</f>
        <v>#N/A</v>
      </c>
      <c r="AQ316" s="9" t="e">
        <f>VLOOKUP($C316, 'Team Per G'!$A$2:$G$31, 5, FALSE)</f>
        <v>#N/A</v>
      </c>
      <c r="AR316" s="9" t="e">
        <f>VLOOKUP($C316, 'Team Per G'!$A$2:$G$31, 4, FALSE)</f>
        <v>#N/A</v>
      </c>
      <c r="AS316" s="9" t="e">
        <f>VLOOKUP($C316, Team_Batting___Dashboard[], 22, FALSE)/$AC316</f>
        <v>#N/A</v>
      </c>
      <c r="AT316" s="9" t="e">
        <f>VLOOKUP($C316, 'FanGraphs - Team WAR Projected'!$B$2:$E$31, 4, FALSE)/162</f>
        <v>#N/A</v>
      </c>
      <c r="AU316" s="9" t="e">
        <f>VLOOKUP($C316, FanGraphs_Standings[[Abbreviation]:[2024 Year to Date RS/G]], 6, FALSE)/$AC316</f>
        <v>#N/A</v>
      </c>
      <c r="AV316" s="9" t="e">
        <f>VLOOKUP($C316, FanGraphs_Standings[[Abbreviation]:[2024 Projected Full Season RDif]], 19, FALSE)/162</f>
        <v>#N/A</v>
      </c>
      <c r="AW316" s="9" t="e">
        <f>VLOOKUP($C316, FanGraphs_Standings[[Abbreviation]:[2024 Projected Full Season RDif]], 5, FALSE)</f>
        <v>#N/A</v>
      </c>
      <c r="AX316" s="9" t="e">
        <f>VLOOKUP($C316, FanGraphs_Standings[[Abbreviation]:[2024 Projected Full Season W%]], 18, FALSE)</f>
        <v>#N/A</v>
      </c>
      <c r="AY316" s="9" t="e">
        <f>VLOOKUP($C316, 'Home Field Adv'!$A$2:$K$31, 11, FALSE)</f>
        <v>#N/A</v>
      </c>
      <c r="BB316" s="5" t="str">
        <f t="shared" si="13"/>
        <v/>
      </c>
      <c r="BC316" s="5" t="str">
        <f t="shared" si="14"/>
        <v/>
      </c>
      <c r="BD316" s="5" t="str">
        <f t="shared" si="15"/>
        <v/>
      </c>
    </row>
    <row r="317" spans="6:56" x14ac:dyDescent="0.45">
      <c r="F317" s="9" t="e">
        <f>VLOOKUP($B317, FanGraphs_Standings[[Abbreviation]:[2024 Year to Date G]], 2, FALSE)</f>
        <v>#N/A</v>
      </c>
      <c r="G317" s="9" t="e">
        <f>IF(ISERR(VLOOKUP($D317, 'SP Per G'!$A$2:$D$1380, 3, FALSE)), L317, VLOOKUP($D317, 'SP Per G'!$A$2:$D$1380, 3, FALSE))</f>
        <v>#N/A</v>
      </c>
      <c r="H317" s="9" t="e">
        <f>VLOOKUP($D317, 'SP Per G'!$A$2:$D$1380, 4, FALSE)</f>
        <v>#N/A</v>
      </c>
      <c r="I317" s="9" t="e">
        <f>VLOOKUP($D317, Individual_Pitching___Dashboard[], 18, FALSE)</f>
        <v>#N/A</v>
      </c>
      <c r="J317" s="9" t="e">
        <f>VLOOKUP($D317, Individual_Pitching___Dashboard[], 20, FALSE)</f>
        <v>#N/A</v>
      </c>
      <c r="K317" s="9" t="e">
        <f>VLOOKUP($D317, Individual_Pitching___Advanced[], 21,FALSE)</f>
        <v>#N/A</v>
      </c>
      <c r="L317" s="9" t="e">
        <f>VLOOKUP($B317, 'Team Per G'!$A$2:$G$31, 7, FALSE)</f>
        <v>#N/A</v>
      </c>
      <c r="M317" s="9" t="e">
        <f>VLOOKUP($B317, 'FanGraphs - Team WAR Projected'!$B$2:$E$31, 3, FALSE)/162</f>
        <v>#N/A</v>
      </c>
      <c r="N317" s="9" t="e">
        <f>VLOOKUP($B317, Team_Pitching___Advanced[[Team]:[xFIP]], 19,FALSE)</f>
        <v>#N/A</v>
      </c>
      <c r="O317" s="9" t="e">
        <f>VLOOKUP($B317, Team_Pitching___Advanced[], 20, FALSE)</f>
        <v>#N/A</v>
      </c>
      <c r="P317" s="9" t="e">
        <f>VLOOKUP($B317, Team_Batting___Dashboard[[Team]:[wOBA]], 16, FALSE)</f>
        <v>#N/A</v>
      </c>
      <c r="Q317" s="9" t="e">
        <f>VLOOKUP($B317, Team_Batting___Advanced[[Team]:[OPS]], 9, FALSE)</f>
        <v>#N/A</v>
      </c>
      <c r="R317" s="9" t="e">
        <f>VLOOKUP($B317, Team_Batting___Advanced[], 19, FALSE)</f>
        <v>#N/A</v>
      </c>
      <c r="S317" s="9" t="e">
        <f>VLOOKUP($B317, 'Team Per G'!$A$2:$G$31, 3, FALSE)</f>
        <v>#N/A</v>
      </c>
      <c r="T317" s="9" t="e">
        <f>VLOOKUP($B317, 'Team Per G'!$A$2:$G$31, 5, FALSE)</f>
        <v>#N/A</v>
      </c>
      <c r="U317" s="9" t="e">
        <f>VLOOKUP($B317, 'Team Per G'!$A$2:$G$31, 4, FALSE)</f>
        <v>#N/A</v>
      </c>
      <c r="V317" s="9" t="e">
        <f>VLOOKUP($B317, Team_Batting___Dashboard[], 22, FALSE)/$F317</f>
        <v>#N/A</v>
      </c>
      <c r="W317" s="9" t="e">
        <f>VLOOKUP($B317, 'FanGraphs - Team WAR Projected'!$B$2:$E$31, 4, FALSE)/162</f>
        <v>#N/A</v>
      </c>
      <c r="X317" s="9" t="e">
        <f>VLOOKUP($B317, FanGraphs_Standings[[Abbreviation]:[2024 Year to Date RS/G]], 6, FALSE)/$F317</f>
        <v>#N/A</v>
      </c>
      <c r="Y317" s="9" t="e">
        <f>VLOOKUP($B317, FanGraphs_Standings[[Abbreviation]:[2024 Projected Full Season RDif]], 19, FALSE)/162</f>
        <v>#N/A</v>
      </c>
      <c r="Z317" s="9" t="e">
        <f>VLOOKUP($B317, FanGraphs_Standings[[Abbreviation]:[2024 Projected Full Season RDif]], 5, FALSE)</f>
        <v>#N/A</v>
      </c>
      <c r="AA317" s="9" t="e">
        <f>VLOOKUP($B317, FanGraphs_Standings[[Abbreviation]:[2024 Projected Full Season W%]], 18, FALSE)</f>
        <v>#N/A</v>
      </c>
      <c r="AB317" s="9" t="e">
        <f>VLOOKUP($B317, 'Home Field Adv'!$A$2:$I$31, 9, FALSE)</f>
        <v>#N/A</v>
      </c>
      <c r="AC317" s="9" t="e">
        <f>VLOOKUP($C317, FanGraphs_Standings[[Abbreviation]:[2024 Year to Date G]], 2, FALSE)</f>
        <v>#N/A</v>
      </c>
      <c r="AD317" s="9" t="e">
        <f>VLOOKUP($E317, 'SP Per G'!$A$2:$D$1380, 3, FALSE)</f>
        <v>#N/A</v>
      </c>
      <c r="AE317" s="9" t="e">
        <f>VLOOKUP($E317, 'SP Per G'!$A$2:$D$1380, 4, FALSE)</f>
        <v>#N/A</v>
      </c>
      <c r="AF317" s="9" t="e">
        <f>VLOOKUP($E317, Individual_Pitching___Dashboard[], 18, FALSE)</f>
        <v>#N/A</v>
      </c>
      <c r="AG317" s="9" t="e">
        <f>VLOOKUP($E317, Individual_Pitching___Dashboard[], 20, FALSE)</f>
        <v>#N/A</v>
      </c>
      <c r="AH317" s="9" t="e">
        <f>VLOOKUP($E317, Individual_Pitching___Advanced[], 21,FALSE)</f>
        <v>#N/A</v>
      </c>
      <c r="AI317" s="9" t="e">
        <f>VLOOKUP($C317, 'Team Per G'!$A$2:$G$31, 7, FALSE)</f>
        <v>#N/A</v>
      </c>
      <c r="AJ317" s="9" t="e">
        <f>VLOOKUP($C317, 'FanGraphs - Team WAR Projected'!$B$2:$E$31, 3, FALSE)/162</f>
        <v>#N/A</v>
      </c>
      <c r="AK317" s="9" t="e">
        <f>VLOOKUP($C317, Team_Pitching___Advanced[[Team]:[xFIP]], 19,FALSE)</f>
        <v>#N/A</v>
      </c>
      <c r="AL317" s="9" t="e">
        <f>VLOOKUP($C317, Team_Pitching___Advanced[], 20, FALSE)</f>
        <v>#N/A</v>
      </c>
      <c r="AM317" s="9" t="e">
        <f>VLOOKUP($C317, Team_Batting___Dashboard[[Team]:[wOBA]], 16, FALSE)</f>
        <v>#N/A</v>
      </c>
      <c r="AN317" s="9" t="e">
        <f>VLOOKUP($C317, Team_Batting___Advanced[[Team]:[OPS]], 9, FALSE)</f>
        <v>#N/A</v>
      </c>
      <c r="AO317" s="9" t="e">
        <f>VLOOKUP($C317, Team_Batting___Advanced[], 19, FALSE)</f>
        <v>#N/A</v>
      </c>
      <c r="AP317" s="9" t="e">
        <f>VLOOKUP($C317, 'Team Per G'!$A$2:$G$31, 3, FALSE)</f>
        <v>#N/A</v>
      </c>
      <c r="AQ317" s="9" t="e">
        <f>VLOOKUP($C317, 'Team Per G'!$A$2:$G$31, 5, FALSE)</f>
        <v>#N/A</v>
      </c>
      <c r="AR317" s="9" t="e">
        <f>VLOOKUP($C317, 'Team Per G'!$A$2:$G$31, 4, FALSE)</f>
        <v>#N/A</v>
      </c>
      <c r="AS317" s="9" t="e">
        <f>VLOOKUP($C317, Team_Batting___Dashboard[], 22, FALSE)/$AC317</f>
        <v>#N/A</v>
      </c>
      <c r="AT317" s="9" t="e">
        <f>VLOOKUP($C317, 'FanGraphs - Team WAR Projected'!$B$2:$E$31, 4, FALSE)/162</f>
        <v>#N/A</v>
      </c>
      <c r="AU317" s="9" t="e">
        <f>VLOOKUP($C317, FanGraphs_Standings[[Abbreviation]:[2024 Year to Date RS/G]], 6, FALSE)/$AC317</f>
        <v>#N/A</v>
      </c>
      <c r="AV317" s="9" t="e">
        <f>VLOOKUP($C317, FanGraphs_Standings[[Abbreviation]:[2024 Projected Full Season RDif]], 19, FALSE)/162</f>
        <v>#N/A</v>
      </c>
      <c r="AW317" s="9" t="e">
        <f>VLOOKUP($C317, FanGraphs_Standings[[Abbreviation]:[2024 Projected Full Season RDif]], 5, FALSE)</f>
        <v>#N/A</v>
      </c>
      <c r="AX317" s="9" t="e">
        <f>VLOOKUP($C317, FanGraphs_Standings[[Abbreviation]:[2024 Projected Full Season W%]], 18, FALSE)</f>
        <v>#N/A</v>
      </c>
      <c r="AY317" s="9" t="e">
        <f>VLOOKUP($C317, 'Home Field Adv'!$A$2:$K$31, 11, FALSE)</f>
        <v>#N/A</v>
      </c>
      <c r="BB317" s="5" t="str">
        <f t="shared" si="13"/>
        <v/>
      </c>
      <c r="BC317" s="5" t="str">
        <f t="shared" si="14"/>
        <v/>
      </c>
      <c r="BD317" s="5" t="str">
        <f t="shared" si="15"/>
        <v/>
      </c>
    </row>
    <row r="318" spans="6:56" x14ac:dyDescent="0.45">
      <c r="F318" s="9" t="e">
        <f>VLOOKUP($B318, FanGraphs_Standings[[Abbreviation]:[2024 Year to Date G]], 2, FALSE)</f>
        <v>#N/A</v>
      </c>
      <c r="G318" s="9" t="e">
        <f>IF(ISERR(VLOOKUP($D318, 'SP Per G'!$A$2:$D$1380, 3, FALSE)), L318, VLOOKUP($D318, 'SP Per G'!$A$2:$D$1380, 3, FALSE))</f>
        <v>#N/A</v>
      </c>
      <c r="H318" s="9" t="e">
        <f>VLOOKUP($D318, 'SP Per G'!$A$2:$D$1380, 4, FALSE)</f>
        <v>#N/A</v>
      </c>
      <c r="I318" s="9" t="e">
        <f>VLOOKUP($D318, Individual_Pitching___Dashboard[], 18, FALSE)</f>
        <v>#N/A</v>
      </c>
      <c r="J318" s="9" t="e">
        <f>VLOOKUP($D318, Individual_Pitching___Dashboard[], 20, FALSE)</f>
        <v>#N/A</v>
      </c>
      <c r="K318" s="9" t="e">
        <f>VLOOKUP($D318, Individual_Pitching___Advanced[], 21,FALSE)</f>
        <v>#N/A</v>
      </c>
      <c r="L318" s="9" t="e">
        <f>VLOOKUP($B318, 'Team Per G'!$A$2:$G$31, 7, FALSE)</f>
        <v>#N/A</v>
      </c>
      <c r="M318" s="9" t="e">
        <f>VLOOKUP($B318, 'FanGraphs - Team WAR Projected'!$B$2:$E$31, 3, FALSE)/162</f>
        <v>#N/A</v>
      </c>
      <c r="N318" s="9" t="e">
        <f>VLOOKUP($B318, Team_Pitching___Advanced[[Team]:[xFIP]], 19,FALSE)</f>
        <v>#N/A</v>
      </c>
      <c r="O318" s="9" t="e">
        <f>VLOOKUP($B318, Team_Pitching___Advanced[], 20, FALSE)</f>
        <v>#N/A</v>
      </c>
      <c r="P318" s="9" t="e">
        <f>VLOOKUP($B318, Team_Batting___Dashboard[[Team]:[wOBA]], 16, FALSE)</f>
        <v>#N/A</v>
      </c>
      <c r="Q318" s="9" t="e">
        <f>VLOOKUP($B318, Team_Batting___Advanced[[Team]:[OPS]], 9, FALSE)</f>
        <v>#N/A</v>
      </c>
      <c r="R318" s="9" t="e">
        <f>VLOOKUP($B318, Team_Batting___Advanced[], 19, FALSE)</f>
        <v>#N/A</v>
      </c>
      <c r="S318" s="9" t="e">
        <f>VLOOKUP($B318, 'Team Per G'!$A$2:$G$31, 3, FALSE)</f>
        <v>#N/A</v>
      </c>
      <c r="T318" s="9" t="e">
        <f>VLOOKUP($B318, 'Team Per G'!$A$2:$G$31, 5, FALSE)</f>
        <v>#N/A</v>
      </c>
      <c r="U318" s="9" t="e">
        <f>VLOOKUP($B318, 'Team Per G'!$A$2:$G$31, 4, FALSE)</f>
        <v>#N/A</v>
      </c>
      <c r="V318" s="9" t="e">
        <f>VLOOKUP($B318, Team_Batting___Dashboard[], 22, FALSE)/$F318</f>
        <v>#N/A</v>
      </c>
      <c r="W318" s="9" t="e">
        <f>VLOOKUP($B318, 'FanGraphs - Team WAR Projected'!$B$2:$E$31, 4, FALSE)/162</f>
        <v>#N/A</v>
      </c>
      <c r="X318" s="9" t="e">
        <f>VLOOKUP($B318, FanGraphs_Standings[[Abbreviation]:[2024 Year to Date RS/G]], 6, FALSE)/$F318</f>
        <v>#N/A</v>
      </c>
      <c r="Y318" s="9" t="e">
        <f>VLOOKUP($B318, FanGraphs_Standings[[Abbreviation]:[2024 Projected Full Season RDif]], 19, FALSE)/162</f>
        <v>#N/A</v>
      </c>
      <c r="Z318" s="9" t="e">
        <f>VLOOKUP($B318, FanGraphs_Standings[[Abbreviation]:[2024 Projected Full Season RDif]], 5, FALSE)</f>
        <v>#N/A</v>
      </c>
      <c r="AA318" s="9" t="e">
        <f>VLOOKUP($B318, FanGraphs_Standings[[Abbreviation]:[2024 Projected Full Season W%]], 18, FALSE)</f>
        <v>#N/A</v>
      </c>
      <c r="AB318" s="9" t="e">
        <f>VLOOKUP($B318, 'Home Field Adv'!$A$2:$I$31, 9, FALSE)</f>
        <v>#N/A</v>
      </c>
      <c r="AC318" s="9" t="e">
        <f>VLOOKUP($C318, FanGraphs_Standings[[Abbreviation]:[2024 Year to Date G]], 2, FALSE)</f>
        <v>#N/A</v>
      </c>
      <c r="AD318" s="9" t="e">
        <f>VLOOKUP($E318, 'SP Per G'!$A$2:$D$1380, 3, FALSE)</f>
        <v>#N/A</v>
      </c>
      <c r="AE318" s="9" t="e">
        <f>VLOOKUP($E318, 'SP Per G'!$A$2:$D$1380, 4, FALSE)</f>
        <v>#N/A</v>
      </c>
      <c r="AF318" s="9" t="e">
        <f>VLOOKUP($E318, Individual_Pitching___Dashboard[], 18, FALSE)</f>
        <v>#N/A</v>
      </c>
      <c r="AG318" s="9" t="e">
        <f>VLOOKUP($E318, Individual_Pitching___Dashboard[], 20, FALSE)</f>
        <v>#N/A</v>
      </c>
      <c r="AH318" s="9" t="e">
        <f>VLOOKUP($E318, Individual_Pitching___Advanced[], 21,FALSE)</f>
        <v>#N/A</v>
      </c>
      <c r="AI318" s="9" t="e">
        <f>VLOOKUP($C318, 'Team Per G'!$A$2:$G$31, 7, FALSE)</f>
        <v>#N/A</v>
      </c>
      <c r="AJ318" s="9" t="e">
        <f>VLOOKUP($C318, 'FanGraphs - Team WAR Projected'!$B$2:$E$31, 3, FALSE)/162</f>
        <v>#N/A</v>
      </c>
      <c r="AK318" s="9" t="e">
        <f>VLOOKUP($C318, Team_Pitching___Advanced[[Team]:[xFIP]], 19,FALSE)</f>
        <v>#N/A</v>
      </c>
      <c r="AL318" s="9" t="e">
        <f>VLOOKUP($C318, Team_Pitching___Advanced[], 20, FALSE)</f>
        <v>#N/A</v>
      </c>
      <c r="AM318" s="9" t="e">
        <f>VLOOKUP($C318, Team_Batting___Dashboard[[Team]:[wOBA]], 16, FALSE)</f>
        <v>#N/A</v>
      </c>
      <c r="AN318" s="9" t="e">
        <f>VLOOKUP($C318, Team_Batting___Advanced[[Team]:[OPS]], 9, FALSE)</f>
        <v>#N/A</v>
      </c>
      <c r="AO318" s="9" t="e">
        <f>VLOOKUP($C318, Team_Batting___Advanced[], 19, FALSE)</f>
        <v>#N/A</v>
      </c>
      <c r="AP318" s="9" t="e">
        <f>VLOOKUP($C318, 'Team Per G'!$A$2:$G$31, 3, FALSE)</f>
        <v>#N/A</v>
      </c>
      <c r="AQ318" s="9" t="e">
        <f>VLOOKUP($C318, 'Team Per G'!$A$2:$G$31, 5, FALSE)</f>
        <v>#N/A</v>
      </c>
      <c r="AR318" s="9" t="e">
        <f>VLOOKUP($C318, 'Team Per G'!$A$2:$G$31, 4, FALSE)</f>
        <v>#N/A</v>
      </c>
      <c r="AS318" s="9" t="e">
        <f>VLOOKUP($C318, Team_Batting___Dashboard[], 22, FALSE)/$AC318</f>
        <v>#N/A</v>
      </c>
      <c r="AT318" s="9" t="e">
        <f>VLOOKUP($C318, 'FanGraphs - Team WAR Projected'!$B$2:$E$31, 4, FALSE)/162</f>
        <v>#N/A</v>
      </c>
      <c r="AU318" s="9" t="e">
        <f>VLOOKUP($C318, FanGraphs_Standings[[Abbreviation]:[2024 Year to Date RS/G]], 6, FALSE)/$AC318</f>
        <v>#N/A</v>
      </c>
      <c r="AV318" s="9" t="e">
        <f>VLOOKUP($C318, FanGraphs_Standings[[Abbreviation]:[2024 Projected Full Season RDif]], 19, FALSE)/162</f>
        <v>#N/A</v>
      </c>
      <c r="AW318" s="9" t="e">
        <f>VLOOKUP($C318, FanGraphs_Standings[[Abbreviation]:[2024 Projected Full Season RDif]], 5, FALSE)</f>
        <v>#N/A</v>
      </c>
      <c r="AX318" s="9" t="e">
        <f>VLOOKUP($C318, FanGraphs_Standings[[Abbreviation]:[2024 Projected Full Season W%]], 18, FALSE)</f>
        <v>#N/A</v>
      </c>
      <c r="AY318" s="9" t="e">
        <f>VLOOKUP($C318, 'Home Field Adv'!$A$2:$K$31, 11, FALSE)</f>
        <v>#N/A</v>
      </c>
      <c r="BB318" s="5" t="str">
        <f t="shared" si="13"/>
        <v/>
      </c>
      <c r="BC318" s="5" t="str">
        <f t="shared" si="14"/>
        <v/>
      </c>
      <c r="BD318" s="5" t="str">
        <f t="shared" si="15"/>
        <v/>
      </c>
    </row>
    <row r="319" spans="6:56" x14ac:dyDescent="0.45">
      <c r="F319" s="9" t="e">
        <f>VLOOKUP($B319, FanGraphs_Standings[[Abbreviation]:[2024 Year to Date G]], 2, FALSE)</f>
        <v>#N/A</v>
      </c>
      <c r="G319" s="9" t="e">
        <f>IF(ISERR(VLOOKUP($D319, 'SP Per G'!$A$2:$D$1380, 3, FALSE)), L319, VLOOKUP($D319, 'SP Per G'!$A$2:$D$1380, 3, FALSE))</f>
        <v>#N/A</v>
      </c>
      <c r="H319" s="9" t="e">
        <f>VLOOKUP($D319, 'SP Per G'!$A$2:$D$1380, 4, FALSE)</f>
        <v>#N/A</v>
      </c>
      <c r="I319" s="9" t="e">
        <f>VLOOKUP($D319, Individual_Pitching___Dashboard[], 18, FALSE)</f>
        <v>#N/A</v>
      </c>
      <c r="J319" s="9" t="e">
        <f>VLOOKUP($D319, Individual_Pitching___Dashboard[], 20, FALSE)</f>
        <v>#N/A</v>
      </c>
      <c r="K319" s="9" t="e">
        <f>VLOOKUP($D319, Individual_Pitching___Advanced[], 21,FALSE)</f>
        <v>#N/A</v>
      </c>
      <c r="L319" s="9" t="e">
        <f>VLOOKUP($B319, 'Team Per G'!$A$2:$G$31, 7, FALSE)</f>
        <v>#N/A</v>
      </c>
      <c r="M319" s="9" t="e">
        <f>VLOOKUP($B319, 'FanGraphs - Team WAR Projected'!$B$2:$E$31, 3, FALSE)/162</f>
        <v>#N/A</v>
      </c>
      <c r="N319" s="9" t="e">
        <f>VLOOKUP($B319, Team_Pitching___Advanced[[Team]:[xFIP]], 19,FALSE)</f>
        <v>#N/A</v>
      </c>
      <c r="O319" s="9" t="e">
        <f>VLOOKUP($B319, Team_Pitching___Advanced[], 20, FALSE)</f>
        <v>#N/A</v>
      </c>
      <c r="P319" s="9" t="e">
        <f>VLOOKUP($B319, Team_Batting___Dashboard[[Team]:[wOBA]], 16, FALSE)</f>
        <v>#N/A</v>
      </c>
      <c r="Q319" s="9" t="e">
        <f>VLOOKUP($B319, Team_Batting___Advanced[[Team]:[OPS]], 9, FALSE)</f>
        <v>#N/A</v>
      </c>
      <c r="R319" s="9" t="e">
        <f>VLOOKUP($B319, Team_Batting___Advanced[], 19, FALSE)</f>
        <v>#N/A</v>
      </c>
      <c r="S319" s="9" t="e">
        <f>VLOOKUP($B319, 'Team Per G'!$A$2:$G$31, 3, FALSE)</f>
        <v>#N/A</v>
      </c>
      <c r="T319" s="9" t="e">
        <f>VLOOKUP($B319, 'Team Per G'!$A$2:$G$31, 5, FALSE)</f>
        <v>#N/A</v>
      </c>
      <c r="U319" s="9" t="e">
        <f>VLOOKUP($B319, 'Team Per G'!$A$2:$G$31, 4, FALSE)</f>
        <v>#N/A</v>
      </c>
      <c r="V319" s="9" t="e">
        <f>VLOOKUP($B319, Team_Batting___Dashboard[], 22, FALSE)/$F319</f>
        <v>#N/A</v>
      </c>
      <c r="W319" s="9" t="e">
        <f>VLOOKUP($B319, 'FanGraphs - Team WAR Projected'!$B$2:$E$31, 4, FALSE)/162</f>
        <v>#N/A</v>
      </c>
      <c r="X319" s="9" t="e">
        <f>VLOOKUP($B319, FanGraphs_Standings[[Abbreviation]:[2024 Year to Date RS/G]], 6, FALSE)/$F319</f>
        <v>#N/A</v>
      </c>
      <c r="Y319" s="9" t="e">
        <f>VLOOKUP($B319, FanGraphs_Standings[[Abbreviation]:[2024 Projected Full Season RDif]], 19, FALSE)/162</f>
        <v>#N/A</v>
      </c>
      <c r="Z319" s="9" t="e">
        <f>VLOOKUP($B319, FanGraphs_Standings[[Abbreviation]:[2024 Projected Full Season RDif]], 5, FALSE)</f>
        <v>#N/A</v>
      </c>
      <c r="AA319" s="9" t="e">
        <f>VLOOKUP($B319, FanGraphs_Standings[[Abbreviation]:[2024 Projected Full Season W%]], 18, FALSE)</f>
        <v>#N/A</v>
      </c>
      <c r="AB319" s="9" t="e">
        <f>VLOOKUP($B319, 'Home Field Adv'!$A$2:$I$31, 9, FALSE)</f>
        <v>#N/A</v>
      </c>
      <c r="AC319" s="9" t="e">
        <f>VLOOKUP($C319, FanGraphs_Standings[[Abbreviation]:[2024 Year to Date G]], 2, FALSE)</f>
        <v>#N/A</v>
      </c>
      <c r="AD319" s="9" t="e">
        <f>VLOOKUP($E319, 'SP Per G'!$A$2:$D$1380, 3, FALSE)</f>
        <v>#N/A</v>
      </c>
      <c r="AE319" s="9" t="e">
        <f>VLOOKUP($E319, 'SP Per G'!$A$2:$D$1380, 4, FALSE)</f>
        <v>#N/A</v>
      </c>
      <c r="AF319" s="9" t="e">
        <f>VLOOKUP($E319, Individual_Pitching___Dashboard[], 18, FALSE)</f>
        <v>#N/A</v>
      </c>
      <c r="AG319" s="9" t="e">
        <f>VLOOKUP($E319, Individual_Pitching___Dashboard[], 20, FALSE)</f>
        <v>#N/A</v>
      </c>
      <c r="AH319" s="9" t="e">
        <f>VLOOKUP($E319, Individual_Pitching___Advanced[], 21,FALSE)</f>
        <v>#N/A</v>
      </c>
      <c r="AI319" s="9" t="e">
        <f>VLOOKUP($C319, 'Team Per G'!$A$2:$G$31, 7, FALSE)</f>
        <v>#N/A</v>
      </c>
      <c r="AJ319" s="9" t="e">
        <f>VLOOKUP($C319, 'FanGraphs - Team WAR Projected'!$B$2:$E$31, 3, FALSE)/162</f>
        <v>#N/A</v>
      </c>
      <c r="AK319" s="9" t="e">
        <f>VLOOKUP($C319, Team_Pitching___Advanced[[Team]:[xFIP]], 19,FALSE)</f>
        <v>#N/A</v>
      </c>
      <c r="AL319" s="9" t="e">
        <f>VLOOKUP($C319, Team_Pitching___Advanced[], 20, FALSE)</f>
        <v>#N/A</v>
      </c>
      <c r="AM319" s="9" t="e">
        <f>VLOOKUP($C319, Team_Batting___Dashboard[[Team]:[wOBA]], 16, FALSE)</f>
        <v>#N/A</v>
      </c>
      <c r="AN319" s="9" t="e">
        <f>VLOOKUP($C319, Team_Batting___Advanced[[Team]:[OPS]], 9, FALSE)</f>
        <v>#N/A</v>
      </c>
      <c r="AO319" s="9" t="e">
        <f>VLOOKUP($C319, Team_Batting___Advanced[], 19, FALSE)</f>
        <v>#N/A</v>
      </c>
      <c r="AP319" s="9" t="e">
        <f>VLOOKUP($C319, 'Team Per G'!$A$2:$G$31, 3, FALSE)</f>
        <v>#N/A</v>
      </c>
      <c r="AQ319" s="9" t="e">
        <f>VLOOKUP($C319, 'Team Per G'!$A$2:$G$31, 5, FALSE)</f>
        <v>#N/A</v>
      </c>
      <c r="AR319" s="9" t="e">
        <f>VLOOKUP($C319, 'Team Per G'!$A$2:$G$31, 4, FALSE)</f>
        <v>#N/A</v>
      </c>
      <c r="AS319" s="9" t="e">
        <f>VLOOKUP($C319, Team_Batting___Dashboard[], 22, FALSE)/$AC319</f>
        <v>#N/A</v>
      </c>
      <c r="AT319" s="9" t="e">
        <f>VLOOKUP($C319, 'FanGraphs - Team WAR Projected'!$B$2:$E$31, 4, FALSE)/162</f>
        <v>#N/A</v>
      </c>
      <c r="AU319" s="9" t="e">
        <f>VLOOKUP($C319, FanGraphs_Standings[[Abbreviation]:[2024 Year to Date RS/G]], 6, FALSE)/$AC319</f>
        <v>#N/A</v>
      </c>
      <c r="AV319" s="9" t="e">
        <f>VLOOKUP($C319, FanGraphs_Standings[[Abbreviation]:[2024 Projected Full Season RDif]], 19, FALSE)/162</f>
        <v>#N/A</v>
      </c>
      <c r="AW319" s="9" t="e">
        <f>VLOOKUP($C319, FanGraphs_Standings[[Abbreviation]:[2024 Projected Full Season RDif]], 5, FALSE)</f>
        <v>#N/A</v>
      </c>
      <c r="AX319" s="9" t="e">
        <f>VLOOKUP($C319, FanGraphs_Standings[[Abbreviation]:[2024 Projected Full Season W%]], 18, FALSE)</f>
        <v>#N/A</v>
      </c>
      <c r="AY319" s="9" t="e">
        <f>VLOOKUP($C319, 'Home Field Adv'!$A$2:$K$31, 11, FALSE)</f>
        <v>#N/A</v>
      </c>
      <c r="BB319" s="5" t="str">
        <f t="shared" si="13"/>
        <v/>
      </c>
      <c r="BC319" s="5" t="str">
        <f t="shared" si="14"/>
        <v/>
      </c>
      <c r="BD319" s="5" t="str">
        <f t="shared" si="15"/>
        <v/>
      </c>
    </row>
    <row r="320" spans="6:56" x14ac:dyDescent="0.45">
      <c r="F320" s="9" t="e">
        <f>VLOOKUP($B320, FanGraphs_Standings[[Abbreviation]:[2024 Year to Date G]], 2, FALSE)</f>
        <v>#N/A</v>
      </c>
      <c r="G320" s="9" t="e">
        <f>IF(ISERR(VLOOKUP($D320, 'SP Per G'!$A$2:$D$1380, 3, FALSE)), L320, VLOOKUP($D320, 'SP Per G'!$A$2:$D$1380, 3, FALSE))</f>
        <v>#N/A</v>
      </c>
      <c r="H320" s="9" t="e">
        <f>VLOOKUP($D320, 'SP Per G'!$A$2:$D$1380, 4, FALSE)</f>
        <v>#N/A</v>
      </c>
      <c r="I320" s="9" t="e">
        <f>VLOOKUP($D320, Individual_Pitching___Dashboard[], 18, FALSE)</f>
        <v>#N/A</v>
      </c>
      <c r="J320" s="9" t="e">
        <f>VLOOKUP($D320, Individual_Pitching___Dashboard[], 20, FALSE)</f>
        <v>#N/A</v>
      </c>
      <c r="K320" s="9" t="e">
        <f>VLOOKUP($D320, Individual_Pitching___Advanced[], 21,FALSE)</f>
        <v>#N/A</v>
      </c>
      <c r="L320" s="9" t="e">
        <f>VLOOKUP($B320, 'Team Per G'!$A$2:$G$31, 7, FALSE)</f>
        <v>#N/A</v>
      </c>
      <c r="M320" s="9" t="e">
        <f>VLOOKUP($B320, 'FanGraphs - Team WAR Projected'!$B$2:$E$31, 3, FALSE)/162</f>
        <v>#N/A</v>
      </c>
      <c r="N320" s="9" t="e">
        <f>VLOOKUP($B320, Team_Pitching___Advanced[[Team]:[xFIP]], 19,FALSE)</f>
        <v>#N/A</v>
      </c>
      <c r="O320" s="9" t="e">
        <f>VLOOKUP($B320, Team_Pitching___Advanced[], 20, FALSE)</f>
        <v>#N/A</v>
      </c>
      <c r="P320" s="9" t="e">
        <f>VLOOKUP($B320, Team_Batting___Dashboard[[Team]:[wOBA]], 16, FALSE)</f>
        <v>#N/A</v>
      </c>
      <c r="Q320" s="9" t="e">
        <f>VLOOKUP($B320, Team_Batting___Advanced[[Team]:[OPS]], 9, FALSE)</f>
        <v>#N/A</v>
      </c>
      <c r="R320" s="9" t="e">
        <f>VLOOKUP($B320, Team_Batting___Advanced[], 19, FALSE)</f>
        <v>#N/A</v>
      </c>
      <c r="S320" s="9" t="e">
        <f>VLOOKUP($B320, 'Team Per G'!$A$2:$G$31, 3, FALSE)</f>
        <v>#N/A</v>
      </c>
      <c r="T320" s="9" t="e">
        <f>VLOOKUP($B320, 'Team Per G'!$A$2:$G$31, 5, FALSE)</f>
        <v>#N/A</v>
      </c>
      <c r="U320" s="9" t="e">
        <f>VLOOKUP($B320, 'Team Per G'!$A$2:$G$31, 4, FALSE)</f>
        <v>#N/A</v>
      </c>
      <c r="V320" s="9" t="e">
        <f>VLOOKUP($B320, Team_Batting___Dashboard[], 22, FALSE)/$F320</f>
        <v>#N/A</v>
      </c>
      <c r="W320" s="9" t="e">
        <f>VLOOKUP($B320, 'FanGraphs - Team WAR Projected'!$B$2:$E$31, 4, FALSE)/162</f>
        <v>#N/A</v>
      </c>
      <c r="X320" s="9" t="e">
        <f>VLOOKUP($B320, FanGraphs_Standings[[Abbreviation]:[2024 Year to Date RS/G]], 6, FALSE)/$F320</f>
        <v>#N/A</v>
      </c>
      <c r="Y320" s="9" t="e">
        <f>VLOOKUP($B320, FanGraphs_Standings[[Abbreviation]:[2024 Projected Full Season RDif]], 19, FALSE)/162</f>
        <v>#N/A</v>
      </c>
      <c r="Z320" s="9" t="e">
        <f>VLOOKUP($B320, FanGraphs_Standings[[Abbreviation]:[2024 Projected Full Season RDif]], 5, FALSE)</f>
        <v>#N/A</v>
      </c>
      <c r="AA320" s="9" t="e">
        <f>VLOOKUP($B320, FanGraphs_Standings[[Abbreviation]:[2024 Projected Full Season W%]], 18, FALSE)</f>
        <v>#N/A</v>
      </c>
      <c r="AB320" s="9" t="e">
        <f>VLOOKUP($B320, 'Home Field Adv'!$A$2:$I$31, 9, FALSE)</f>
        <v>#N/A</v>
      </c>
      <c r="AC320" s="9" t="e">
        <f>VLOOKUP($C320, FanGraphs_Standings[[Abbreviation]:[2024 Year to Date G]], 2, FALSE)</f>
        <v>#N/A</v>
      </c>
      <c r="AD320" s="9" t="e">
        <f>VLOOKUP($E320, 'SP Per G'!$A$2:$D$1380, 3, FALSE)</f>
        <v>#N/A</v>
      </c>
      <c r="AE320" s="9" t="e">
        <f>VLOOKUP($E320, 'SP Per G'!$A$2:$D$1380, 4, FALSE)</f>
        <v>#N/A</v>
      </c>
      <c r="AF320" s="9" t="e">
        <f>VLOOKUP($E320, Individual_Pitching___Dashboard[], 18, FALSE)</f>
        <v>#N/A</v>
      </c>
      <c r="AG320" s="9" t="e">
        <f>VLOOKUP($E320, Individual_Pitching___Dashboard[], 20, FALSE)</f>
        <v>#N/A</v>
      </c>
      <c r="AH320" s="9" t="e">
        <f>VLOOKUP($E320, Individual_Pitching___Advanced[], 21,FALSE)</f>
        <v>#N/A</v>
      </c>
      <c r="AI320" s="9" t="e">
        <f>VLOOKUP($C320, 'Team Per G'!$A$2:$G$31, 7, FALSE)</f>
        <v>#N/A</v>
      </c>
      <c r="AJ320" s="9" t="e">
        <f>VLOOKUP($C320, 'FanGraphs - Team WAR Projected'!$B$2:$E$31, 3, FALSE)/162</f>
        <v>#N/A</v>
      </c>
      <c r="AK320" s="9" t="e">
        <f>VLOOKUP($C320, Team_Pitching___Advanced[[Team]:[xFIP]], 19,FALSE)</f>
        <v>#N/A</v>
      </c>
      <c r="AL320" s="9" t="e">
        <f>VLOOKUP($C320, Team_Pitching___Advanced[], 20, FALSE)</f>
        <v>#N/A</v>
      </c>
      <c r="AM320" s="9" t="e">
        <f>VLOOKUP($C320, Team_Batting___Dashboard[[Team]:[wOBA]], 16, FALSE)</f>
        <v>#N/A</v>
      </c>
      <c r="AN320" s="9" t="e">
        <f>VLOOKUP($C320, Team_Batting___Advanced[[Team]:[OPS]], 9, FALSE)</f>
        <v>#N/A</v>
      </c>
      <c r="AO320" s="9" t="e">
        <f>VLOOKUP($C320, Team_Batting___Advanced[], 19, FALSE)</f>
        <v>#N/A</v>
      </c>
      <c r="AP320" s="9" t="e">
        <f>VLOOKUP($C320, 'Team Per G'!$A$2:$G$31, 3, FALSE)</f>
        <v>#N/A</v>
      </c>
      <c r="AQ320" s="9" t="e">
        <f>VLOOKUP($C320, 'Team Per G'!$A$2:$G$31, 5, FALSE)</f>
        <v>#N/A</v>
      </c>
      <c r="AR320" s="9" t="e">
        <f>VLOOKUP($C320, 'Team Per G'!$A$2:$G$31, 4, FALSE)</f>
        <v>#N/A</v>
      </c>
      <c r="AS320" s="9" t="e">
        <f>VLOOKUP($C320, Team_Batting___Dashboard[], 22, FALSE)/$AC320</f>
        <v>#N/A</v>
      </c>
      <c r="AT320" s="9" t="e">
        <f>VLOOKUP($C320, 'FanGraphs - Team WAR Projected'!$B$2:$E$31, 4, FALSE)/162</f>
        <v>#N/A</v>
      </c>
      <c r="AU320" s="9" t="e">
        <f>VLOOKUP($C320, FanGraphs_Standings[[Abbreviation]:[2024 Year to Date RS/G]], 6, FALSE)/$AC320</f>
        <v>#N/A</v>
      </c>
      <c r="AV320" s="9" t="e">
        <f>VLOOKUP($C320, FanGraphs_Standings[[Abbreviation]:[2024 Projected Full Season RDif]], 19, FALSE)/162</f>
        <v>#N/A</v>
      </c>
      <c r="AW320" s="9" t="e">
        <f>VLOOKUP($C320, FanGraphs_Standings[[Abbreviation]:[2024 Projected Full Season RDif]], 5, FALSE)</f>
        <v>#N/A</v>
      </c>
      <c r="AX320" s="9" t="e">
        <f>VLOOKUP($C320, FanGraphs_Standings[[Abbreviation]:[2024 Projected Full Season W%]], 18, FALSE)</f>
        <v>#N/A</v>
      </c>
      <c r="AY320" s="9" t="e">
        <f>VLOOKUP($C320, 'Home Field Adv'!$A$2:$K$31, 11, FALSE)</f>
        <v>#N/A</v>
      </c>
      <c r="BB320" s="5" t="str">
        <f t="shared" si="13"/>
        <v/>
      </c>
      <c r="BC320" s="5" t="str">
        <f t="shared" si="14"/>
        <v/>
      </c>
      <c r="BD320" s="5" t="str">
        <f t="shared" si="15"/>
        <v/>
      </c>
    </row>
    <row r="321" spans="6:56" x14ac:dyDescent="0.45">
      <c r="F321" s="9" t="e">
        <f>VLOOKUP($B321, FanGraphs_Standings[[Abbreviation]:[2024 Year to Date G]], 2, FALSE)</f>
        <v>#N/A</v>
      </c>
      <c r="G321" s="9" t="e">
        <f>IF(ISERR(VLOOKUP($D321, 'SP Per G'!$A$2:$D$1380, 3, FALSE)), L321, VLOOKUP($D321, 'SP Per G'!$A$2:$D$1380, 3, FALSE))</f>
        <v>#N/A</v>
      </c>
      <c r="H321" s="9" t="e">
        <f>VLOOKUP($D321, 'SP Per G'!$A$2:$D$1380, 4, FALSE)</f>
        <v>#N/A</v>
      </c>
      <c r="I321" s="9" t="e">
        <f>VLOOKUP($D321, Individual_Pitching___Dashboard[], 18, FALSE)</f>
        <v>#N/A</v>
      </c>
      <c r="J321" s="9" t="e">
        <f>VLOOKUP($D321, Individual_Pitching___Dashboard[], 20, FALSE)</f>
        <v>#N/A</v>
      </c>
      <c r="K321" s="9" t="e">
        <f>VLOOKUP($D321, Individual_Pitching___Advanced[], 21,FALSE)</f>
        <v>#N/A</v>
      </c>
      <c r="L321" s="9" t="e">
        <f>VLOOKUP($B321, 'Team Per G'!$A$2:$G$31, 7, FALSE)</f>
        <v>#N/A</v>
      </c>
      <c r="M321" s="9" t="e">
        <f>VLOOKUP($B321, 'FanGraphs - Team WAR Projected'!$B$2:$E$31, 3, FALSE)/162</f>
        <v>#N/A</v>
      </c>
      <c r="N321" s="9" t="e">
        <f>VLOOKUP($B321, Team_Pitching___Advanced[[Team]:[xFIP]], 19,FALSE)</f>
        <v>#N/A</v>
      </c>
      <c r="O321" s="9" t="e">
        <f>VLOOKUP($B321, Team_Pitching___Advanced[], 20, FALSE)</f>
        <v>#N/A</v>
      </c>
      <c r="P321" s="9" t="e">
        <f>VLOOKUP($B321, Team_Batting___Dashboard[[Team]:[wOBA]], 16, FALSE)</f>
        <v>#N/A</v>
      </c>
      <c r="Q321" s="9" t="e">
        <f>VLOOKUP($B321, Team_Batting___Advanced[[Team]:[OPS]], 9, FALSE)</f>
        <v>#N/A</v>
      </c>
      <c r="R321" s="9" t="e">
        <f>VLOOKUP($B321, Team_Batting___Advanced[], 19, FALSE)</f>
        <v>#N/A</v>
      </c>
      <c r="S321" s="9" t="e">
        <f>VLOOKUP($B321, 'Team Per G'!$A$2:$G$31, 3, FALSE)</f>
        <v>#N/A</v>
      </c>
      <c r="T321" s="9" t="e">
        <f>VLOOKUP($B321, 'Team Per G'!$A$2:$G$31, 5, FALSE)</f>
        <v>#N/A</v>
      </c>
      <c r="U321" s="9" t="e">
        <f>VLOOKUP($B321, 'Team Per G'!$A$2:$G$31, 4, FALSE)</f>
        <v>#N/A</v>
      </c>
      <c r="V321" s="9" t="e">
        <f>VLOOKUP($B321, Team_Batting___Dashboard[], 22, FALSE)/$F321</f>
        <v>#N/A</v>
      </c>
      <c r="W321" s="9" t="e">
        <f>VLOOKUP($B321, 'FanGraphs - Team WAR Projected'!$B$2:$E$31, 4, FALSE)/162</f>
        <v>#N/A</v>
      </c>
      <c r="X321" s="9" t="e">
        <f>VLOOKUP($B321, FanGraphs_Standings[[Abbreviation]:[2024 Year to Date RS/G]], 6, FALSE)/$F321</f>
        <v>#N/A</v>
      </c>
      <c r="Y321" s="9" t="e">
        <f>VLOOKUP($B321, FanGraphs_Standings[[Abbreviation]:[2024 Projected Full Season RDif]], 19, FALSE)/162</f>
        <v>#N/A</v>
      </c>
      <c r="Z321" s="9" t="e">
        <f>VLOOKUP($B321, FanGraphs_Standings[[Abbreviation]:[2024 Projected Full Season RDif]], 5, FALSE)</f>
        <v>#N/A</v>
      </c>
      <c r="AA321" s="9" t="e">
        <f>VLOOKUP($B321, FanGraphs_Standings[[Abbreviation]:[2024 Projected Full Season W%]], 18, FALSE)</f>
        <v>#N/A</v>
      </c>
      <c r="AB321" s="9" t="e">
        <f>VLOOKUP($B321, 'Home Field Adv'!$A$2:$I$31, 9, FALSE)</f>
        <v>#N/A</v>
      </c>
      <c r="AC321" s="9" t="e">
        <f>VLOOKUP($C321, FanGraphs_Standings[[Abbreviation]:[2024 Year to Date G]], 2, FALSE)</f>
        <v>#N/A</v>
      </c>
      <c r="AD321" s="9" t="e">
        <f>VLOOKUP($E321, 'SP Per G'!$A$2:$D$1380, 3, FALSE)</f>
        <v>#N/A</v>
      </c>
      <c r="AE321" s="9" t="e">
        <f>VLOOKUP($E321, 'SP Per G'!$A$2:$D$1380, 4, FALSE)</f>
        <v>#N/A</v>
      </c>
      <c r="AF321" s="9" t="e">
        <f>VLOOKUP($E321, Individual_Pitching___Dashboard[], 18, FALSE)</f>
        <v>#N/A</v>
      </c>
      <c r="AG321" s="9" t="e">
        <f>VLOOKUP($E321, Individual_Pitching___Dashboard[], 20, FALSE)</f>
        <v>#N/A</v>
      </c>
      <c r="AH321" s="9" t="e">
        <f>VLOOKUP($E321, Individual_Pitching___Advanced[], 21,FALSE)</f>
        <v>#N/A</v>
      </c>
      <c r="AI321" s="9" t="e">
        <f>VLOOKUP($C321, 'Team Per G'!$A$2:$G$31, 7, FALSE)</f>
        <v>#N/A</v>
      </c>
      <c r="AJ321" s="9" t="e">
        <f>VLOOKUP($C321, 'FanGraphs - Team WAR Projected'!$B$2:$E$31, 3, FALSE)/162</f>
        <v>#N/A</v>
      </c>
      <c r="AK321" s="9" t="e">
        <f>VLOOKUP($C321, Team_Pitching___Advanced[[Team]:[xFIP]], 19,FALSE)</f>
        <v>#N/A</v>
      </c>
      <c r="AL321" s="9" t="e">
        <f>VLOOKUP($C321, Team_Pitching___Advanced[], 20, FALSE)</f>
        <v>#N/A</v>
      </c>
      <c r="AM321" s="9" t="e">
        <f>VLOOKUP($C321, Team_Batting___Dashboard[[Team]:[wOBA]], 16, FALSE)</f>
        <v>#N/A</v>
      </c>
      <c r="AN321" s="9" t="e">
        <f>VLOOKUP($C321, Team_Batting___Advanced[[Team]:[OPS]], 9, FALSE)</f>
        <v>#N/A</v>
      </c>
      <c r="AO321" s="9" t="e">
        <f>VLOOKUP($C321, Team_Batting___Advanced[], 19, FALSE)</f>
        <v>#N/A</v>
      </c>
      <c r="AP321" s="9" t="e">
        <f>VLOOKUP($C321, 'Team Per G'!$A$2:$G$31, 3, FALSE)</f>
        <v>#N/A</v>
      </c>
      <c r="AQ321" s="9" t="e">
        <f>VLOOKUP($C321, 'Team Per G'!$A$2:$G$31, 5, FALSE)</f>
        <v>#N/A</v>
      </c>
      <c r="AR321" s="9" t="e">
        <f>VLOOKUP($C321, 'Team Per G'!$A$2:$G$31, 4, FALSE)</f>
        <v>#N/A</v>
      </c>
      <c r="AS321" s="9" t="e">
        <f>VLOOKUP($C321, Team_Batting___Dashboard[], 22, FALSE)/$AC321</f>
        <v>#N/A</v>
      </c>
      <c r="AT321" s="9" t="e">
        <f>VLOOKUP($C321, 'FanGraphs - Team WAR Projected'!$B$2:$E$31, 4, FALSE)/162</f>
        <v>#N/A</v>
      </c>
      <c r="AU321" s="9" t="e">
        <f>VLOOKUP($C321, FanGraphs_Standings[[Abbreviation]:[2024 Year to Date RS/G]], 6, FALSE)/$AC321</f>
        <v>#N/A</v>
      </c>
      <c r="AV321" s="9" t="e">
        <f>VLOOKUP($C321, FanGraphs_Standings[[Abbreviation]:[2024 Projected Full Season RDif]], 19, FALSE)/162</f>
        <v>#N/A</v>
      </c>
      <c r="AW321" s="9" t="e">
        <f>VLOOKUP($C321, FanGraphs_Standings[[Abbreviation]:[2024 Projected Full Season RDif]], 5, FALSE)</f>
        <v>#N/A</v>
      </c>
      <c r="AX321" s="9" t="e">
        <f>VLOOKUP($C321, FanGraphs_Standings[[Abbreviation]:[2024 Projected Full Season W%]], 18, FALSE)</f>
        <v>#N/A</v>
      </c>
      <c r="AY321" s="9" t="e">
        <f>VLOOKUP($C321, 'Home Field Adv'!$A$2:$K$31, 11, FALSE)</f>
        <v>#N/A</v>
      </c>
      <c r="BB321" s="5" t="str">
        <f t="shared" si="13"/>
        <v/>
      </c>
      <c r="BC321" s="5" t="str">
        <f t="shared" si="14"/>
        <v/>
      </c>
      <c r="BD321" s="5" t="str">
        <f t="shared" si="15"/>
        <v/>
      </c>
    </row>
    <row r="322" spans="6:56" x14ac:dyDescent="0.45">
      <c r="F322" s="9" t="e">
        <f>VLOOKUP($B322, FanGraphs_Standings[[Abbreviation]:[2024 Year to Date G]], 2, FALSE)</f>
        <v>#N/A</v>
      </c>
      <c r="G322" s="9" t="e">
        <f>IF(ISERR(VLOOKUP($D322, 'SP Per G'!$A$2:$D$1380, 3, FALSE)), L322, VLOOKUP($D322, 'SP Per G'!$A$2:$D$1380, 3, FALSE))</f>
        <v>#N/A</v>
      </c>
      <c r="H322" s="9" t="e">
        <f>VLOOKUP($D322, 'SP Per G'!$A$2:$D$1380, 4, FALSE)</f>
        <v>#N/A</v>
      </c>
      <c r="I322" s="9" t="e">
        <f>VLOOKUP($D322, Individual_Pitching___Dashboard[], 18, FALSE)</f>
        <v>#N/A</v>
      </c>
      <c r="J322" s="9" t="e">
        <f>VLOOKUP($D322, Individual_Pitching___Dashboard[], 20, FALSE)</f>
        <v>#N/A</v>
      </c>
      <c r="K322" s="9" t="e">
        <f>VLOOKUP($D322, Individual_Pitching___Advanced[], 21,FALSE)</f>
        <v>#N/A</v>
      </c>
      <c r="L322" s="9" t="e">
        <f>VLOOKUP($B322, 'Team Per G'!$A$2:$G$31, 7, FALSE)</f>
        <v>#N/A</v>
      </c>
      <c r="M322" s="9" t="e">
        <f>VLOOKUP($B322, 'FanGraphs - Team WAR Projected'!$B$2:$E$31, 3, FALSE)/162</f>
        <v>#N/A</v>
      </c>
      <c r="N322" s="9" t="e">
        <f>VLOOKUP($B322, Team_Pitching___Advanced[[Team]:[xFIP]], 19,FALSE)</f>
        <v>#N/A</v>
      </c>
      <c r="O322" s="9" t="e">
        <f>VLOOKUP($B322, Team_Pitching___Advanced[], 20, FALSE)</f>
        <v>#N/A</v>
      </c>
      <c r="P322" s="9" t="e">
        <f>VLOOKUP($B322, Team_Batting___Dashboard[[Team]:[wOBA]], 16, FALSE)</f>
        <v>#N/A</v>
      </c>
      <c r="Q322" s="9" t="e">
        <f>VLOOKUP($B322, Team_Batting___Advanced[[Team]:[OPS]], 9, FALSE)</f>
        <v>#N/A</v>
      </c>
      <c r="R322" s="9" t="e">
        <f>VLOOKUP($B322, Team_Batting___Advanced[], 19, FALSE)</f>
        <v>#N/A</v>
      </c>
      <c r="S322" s="9" t="e">
        <f>VLOOKUP($B322, 'Team Per G'!$A$2:$G$31, 3, FALSE)</f>
        <v>#N/A</v>
      </c>
      <c r="T322" s="9" t="e">
        <f>VLOOKUP($B322, 'Team Per G'!$A$2:$G$31, 5, FALSE)</f>
        <v>#N/A</v>
      </c>
      <c r="U322" s="9" t="e">
        <f>VLOOKUP($B322, 'Team Per G'!$A$2:$G$31, 4, FALSE)</f>
        <v>#N/A</v>
      </c>
      <c r="V322" s="9" t="e">
        <f>VLOOKUP($B322, Team_Batting___Dashboard[], 22, FALSE)/$F322</f>
        <v>#N/A</v>
      </c>
      <c r="W322" s="9" t="e">
        <f>VLOOKUP($B322, 'FanGraphs - Team WAR Projected'!$B$2:$E$31, 4, FALSE)/162</f>
        <v>#N/A</v>
      </c>
      <c r="X322" s="9" t="e">
        <f>VLOOKUP($B322, FanGraphs_Standings[[Abbreviation]:[2024 Year to Date RS/G]], 6, FALSE)/$F322</f>
        <v>#N/A</v>
      </c>
      <c r="Y322" s="9" t="e">
        <f>VLOOKUP($B322, FanGraphs_Standings[[Abbreviation]:[2024 Projected Full Season RDif]], 19, FALSE)/162</f>
        <v>#N/A</v>
      </c>
      <c r="Z322" s="9" t="e">
        <f>VLOOKUP($B322, FanGraphs_Standings[[Abbreviation]:[2024 Projected Full Season RDif]], 5, FALSE)</f>
        <v>#N/A</v>
      </c>
      <c r="AA322" s="9" t="e">
        <f>VLOOKUP($B322, FanGraphs_Standings[[Abbreviation]:[2024 Projected Full Season W%]], 18, FALSE)</f>
        <v>#N/A</v>
      </c>
      <c r="AB322" s="9" t="e">
        <f>VLOOKUP($B322, 'Home Field Adv'!$A$2:$I$31, 9, FALSE)</f>
        <v>#N/A</v>
      </c>
      <c r="AC322" s="9" t="e">
        <f>VLOOKUP($C322, FanGraphs_Standings[[Abbreviation]:[2024 Year to Date G]], 2, FALSE)</f>
        <v>#N/A</v>
      </c>
      <c r="AD322" s="9" t="e">
        <f>VLOOKUP($E322, 'SP Per G'!$A$2:$D$1380, 3, FALSE)</f>
        <v>#N/A</v>
      </c>
      <c r="AE322" s="9" t="e">
        <f>VLOOKUP($E322, 'SP Per G'!$A$2:$D$1380, 4, FALSE)</f>
        <v>#N/A</v>
      </c>
      <c r="AF322" s="9" t="e">
        <f>VLOOKUP($E322, Individual_Pitching___Dashboard[], 18, FALSE)</f>
        <v>#N/A</v>
      </c>
      <c r="AG322" s="9" t="e">
        <f>VLOOKUP($E322, Individual_Pitching___Dashboard[], 20, FALSE)</f>
        <v>#N/A</v>
      </c>
      <c r="AH322" s="9" t="e">
        <f>VLOOKUP($E322, Individual_Pitching___Advanced[], 21,FALSE)</f>
        <v>#N/A</v>
      </c>
      <c r="AI322" s="9" t="e">
        <f>VLOOKUP($C322, 'Team Per G'!$A$2:$G$31, 7, FALSE)</f>
        <v>#N/A</v>
      </c>
      <c r="AJ322" s="9" t="e">
        <f>VLOOKUP($C322, 'FanGraphs - Team WAR Projected'!$B$2:$E$31, 3, FALSE)/162</f>
        <v>#N/A</v>
      </c>
      <c r="AK322" s="9" t="e">
        <f>VLOOKUP($C322, Team_Pitching___Advanced[[Team]:[xFIP]], 19,FALSE)</f>
        <v>#N/A</v>
      </c>
      <c r="AL322" s="9" t="e">
        <f>VLOOKUP($C322, Team_Pitching___Advanced[], 20, FALSE)</f>
        <v>#N/A</v>
      </c>
      <c r="AM322" s="9" t="e">
        <f>VLOOKUP($C322, Team_Batting___Dashboard[[Team]:[wOBA]], 16, FALSE)</f>
        <v>#N/A</v>
      </c>
      <c r="AN322" s="9" t="e">
        <f>VLOOKUP($C322, Team_Batting___Advanced[[Team]:[OPS]], 9, FALSE)</f>
        <v>#N/A</v>
      </c>
      <c r="AO322" s="9" t="e">
        <f>VLOOKUP($C322, Team_Batting___Advanced[], 19, FALSE)</f>
        <v>#N/A</v>
      </c>
      <c r="AP322" s="9" t="e">
        <f>VLOOKUP($C322, 'Team Per G'!$A$2:$G$31, 3, FALSE)</f>
        <v>#N/A</v>
      </c>
      <c r="AQ322" s="9" t="e">
        <f>VLOOKUP($C322, 'Team Per G'!$A$2:$G$31, 5, FALSE)</f>
        <v>#N/A</v>
      </c>
      <c r="AR322" s="9" t="e">
        <f>VLOOKUP($C322, 'Team Per G'!$A$2:$G$31, 4, FALSE)</f>
        <v>#N/A</v>
      </c>
      <c r="AS322" s="9" t="e">
        <f>VLOOKUP($C322, Team_Batting___Dashboard[], 22, FALSE)/$AC322</f>
        <v>#N/A</v>
      </c>
      <c r="AT322" s="9" t="e">
        <f>VLOOKUP($C322, 'FanGraphs - Team WAR Projected'!$B$2:$E$31, 4, FALSE)/162</f>
        <v>#N/A</v>
      </c>
      <c r="AU322" s="9" t="e">
        <f>VLOOKUP($C322, FanGraphs_Standings[[Abbreviation]:[2024 Year to Date RS/G]], 6, FALSE)/$AC322</f>
        <v>#N/A</v>
      </c>
      <c r="AV322" s="9" t="e">
        <f>VLOOKUP($C322, FanGraphs_Standings[[Abbreviation]:[2024 Projected Full Season RDif]], 19, FALSE)/162</f>
        <v>#N/A</v>
      </c>
      <c r="AW322" s="9" t="e">
        <f>VLOOKUP($C322, FanGraphs_Standings[[Abbreviation]:[2024 Projected Full Season RDif]], 5, FALSE)</f>
        <v>#N/A</v>
      </c>
      <c r="AX322" s="9" t="e">
        <f>VLOOKUP($C322, FanGraphs_Standings[[Abbreviation]:[2024 Projected Full Season W%]], 18, FALSE)</f>
        <v>#N/A</v>
      </c>
      <c r="AY322" s="9" t="e">
        <f>VLOOKUP($C322, 'Home Field Adv'!$A$2:$K$31, 11, FALSE)</f>
        <v>#N/A</v>
      </c>
      <c r="BB322" s="5" t="str">
        <f t="shared" si="13"/>
        <v/>
      </c>
      <c r="BC322" s="5" t="str">
        <f t="shared" si="14"/>
        <v/>
      </c>
      <c r="BD322" s="5" t="str">
        <f t="shared" si="15"/>
        <v/>
      </c>
    </row>
    <row r="323" spans="6:56" x14ac:dyDescent="0.45">
      <c r="F323" s="9" t="e">
        <f>VLOOKUP($B323, FanGraphs_Standings[[Abbreviation]:[2024 Year to Date G]], 2, FALSE)</f>
        <v>#N/A</v>
      </c>
      <c r="G323" s="9" t="e">
        <f>IF(ISERR(VLOOKUP($D323, 'SP Per G'!$A$2:$D$1380, 3, FALSE)), L323, VLOOKUP($D323, 'SP Per G'!$A$2:$D$1380, 3, FALSE))</f>
        <v>#N/A</v>
      </c>
      <c r="H323" s="9" t="e">
        <f>VLOOKUP($D323, 'SP Per G'!$A$2:$D$1380, 4, FALSE)</f>
        <v>#N/A</v>
      </c>
      <c r="I323" s="9" t="e">
        <f>VLOOKUP($D323, Individual_Pitching___Dashboard[], 18, FALSE)</f>
        <v>#N/A</v>
      </c>
      <c r="J323" s="9" t="e">
        <f>VLOOKUP($D323, Individual_Pitching___Dashboard[], 20, FALSE)</f>
        <v>#N/A</v>
      </c>
      <c r="K323" s="9" t="e">
        <f>VLOOKUP($D323, Individual_Pitching___Advanced[], 21,FALSE)</f>
        <v>#N/A</v>
      </c>
      <c r="L323" s="9" t="e">
        <f>VLOOKUP($B323, 'Team Per G'!$A$2:$G$31, 7, FALSE)</f>
        <v>#N/A</v>
      </c>
      <c r="M323" s="9" t="e">
        <f>VLOOKUP($B323, 'FanGraphs - Team WAR Projected'!$B$2:$E$31, 3, FALSE)/162</f>
        <v>#N/A</v>
      </c>
      <c r="N323" s="9" t="e">
        <f>VLOOKUP($B323, Team_Pitching___Advanced[[Team]:[xFIP]], 19,FALSE)</f>
        <v>#N/A</v>
      </c>
      <c r="O323" s="9" t="e">
        <f>VLOOKUP($B323, Team_Pitching___Advanced[], 20, FALSE)</f>
        <v>#N/A</v>
      </c>
      <c r="P323" s="9" t="e">
        <f>VLOOKUP($B323, Team_Batting___Dashboard[[Team]:[wOBA]], 16, FALSE)</f>
        <v>#N/A</v>
      </c>
      <c r="Q323" s="9" t="e">
        <f>VLOOKUP($B323, Team_Batting___Advanced[[Team]:[OPS]], 9, FALSE)</f>
        <v>#N/A</v>
      </c>
      <c r="R323" s="9" t="e">
        <f>VLOOKUP($B323, Team_Batting___Advanced[], 19, FALSE)</f>
        <v>#N/A</v>
      </c>
      <c r="S323" s="9" t="e">
        <f>VLOOKUP($B323, 'Team Per G'!$A$2:$G$31, 3, FALSE)</f>
        <v>#N/A</v>
      </c>
      <c r="T323" s="9" t="e">
        <f>VLOOKUP($B323, 'Team Per G'!$A$2:$G$31, 5, FALSE)</f>
        <v>#N/A</v>
      </c>
      <c r="U323" s="9" t="e">
        <f>VLOOKUP($B323, 'Team Per G'!$A$2:$G$31, 4, FALSE)</f>
        <v>#N/A</v>
      </c>
      <c r="V323" s="9" t="e">
        <f>VLOOKUP($B323, Team_Batting___Dashboard[], 22, FALSE)/$F323</f>
        <v>#N/A</v>
      </c>
      <c r="W323" s="9" t="e">
        <f>VLOOKUP($B323, 'FanGraphs - Team WAR Projected'!$B$2:$E$31, 4, FALSE)/162</f>
        <v>#N/A</v>
      </c>
      <c r="X323" s="9" t="e">
        <f>VLOOKUP($B323, FanGraphs_Standings[[Abbreviation]:[2024 Year to Date RS/G]], 6, FALSE)/$F323</f>
        <v>#N/A</v>
      </c>
      <c r="Y323" s="9" t="e">
        <f>VLOOKUP($B323, FanGraphs_Standings[[Abbreviation]:[2024 Projected Full Season RDif]], 19, FALSE)/162</f>
        <v>#N/A</v>
      </c>
      <c r="Z323" s="9" t="e">
        <f>VLOOKUP($B323, FanGraphs_Standings[[Abbreviation]:[2024 Projected Full Season RDif]], 5, FALSE)</f>
        <v>#N/A</v>
      </c>
      <c r="AA323" s="9" t="e">
        <f>VLOOKUP($B323, FanGraphs_Standings[[Abbreviation]:[2024 Projected Full Season W%]], 18, FALSE)</f>
        <v>#N/A</v>
      </c>
      <c r="AB323" s="9" t="e">
        <f>VLOOKUP($B323, 'Home Field Adv'!$A$2:$I$31, 9, FALSE)</f>
        <v>#N/A</v>
      </c>
      <c r="AC323" s="9" t="e">
        <f>VLOOKUP($C323, FanGraphs_Standings[[Abbreviation]:[2024 Year to Date G]], 2, FALSE)</f>
        <v>#N/A</v>
      </c>
      <c r="AD323" s="9" t="e">
        <f>VLOOKUP($E323, 'SP Per G'!$A$2:$D$1380, 3, FALSE)</f>
        <v>#N/A</v>
      </c>
      <c r="AE323" s="9" t="e">
        <f>VLOOKUP($E323, 'SP Per G'!$A$2:$D$1380, 4, FALSE)</f>
        <v>#N/A</v>
      </c>
      <c r="AF323" s="9" t="e">
        <f>VLOOKUP($E323, Individual_Pitching___Dashboard[], 18, FALSE)</f>
        <v>#N/A</v>
      </c>
      <c r="AG323" s="9" t="e">
        <f>VLOOKUP($E323, Individual_Pitching___Dashboard[], 20, FALSE)</f>
        <v>#N/A</v>
      </c>
      <c r="AH323" s="9" t="e">
        <f>VLOOKUP($E323, Individual_Pitching___Advanced[], 21,FALSE)</f>
        <v>#N/A</v>
      </c>
      <c r="AI323" s="9" t="e">
        <f>VLOOKUP($C323, 'Team Per G'!$A$2:$G$31, 7, FALSE)</f>
        <v>#N/A</v>
      </c>
      <c r="AJ323" s="9" t="e">
        <f>VLOOKUP($C323, 'FanGraphs - Team WAR Projected'!$B$2:$E$31, 3, FALSE)/162</f>
        <v>#N/A</v>
      </c>
      <c r="AK323" s="9" t="e">
        <f>VLOOKUP($C323, Team_Pitching___Advanced[[Team]:[xFIP]], 19,FALSE)</f>
        <v>#N/A</v>
      </c>
      <c r="AL323" s="9" t="e">
        <f>VLOOKUP($C323, Team_Pitching___Advanced[], 20, FALSE)</f>
        <v>#N/A</v>
      </c>
      <c r="AM323" s="9" t="e">
        <f>VLOOKUP($C323, Team_Batting___Dashboard[[Team]:[wOBA]], 16, FALSE)</f>
        <v>#N/A</v>
      </c>
      <c r="AN323" s="9" t="e">
        <f>VLOOKUP($C323, Team_Batting___Advanced[[Team]:[OPS]], 9, FALSE)</f>
        <v>#N/A</v>
      </c>
      <c r="AO323" s="9" t="e">
        <f>VLOOKUP($C323, Team_Batting___Advanced[], 19, FALSE)</f>
        <v>#N/A</v>
      </c>
      <c r="AP323" s="9" t="e">
        <f>VLOOKUP($C323, 'Team Per G'!$A$2:$G$31, 3, FALSE)</f>
        <v>#N/A</v>
      </c>
      <c r="AQ323" s="9" t="e">
        <f>VLOOKUP($C323, 'Team Per G'!$A$2:$G$31, 5, FALSE)</f>
        <v>#N/A</v>
      </c>
      <c r="AR323" s="9" t="e">
        <f>VLOOKUP($C323, 'Team Per G'!$A$2:$G$31, 4, FALSE)</f>
        <v>#N/A</v>
      </c>
      <c r="AS323" s="9" t="e">
        <f>VLOOKUP($C323, Team_Batting___Dashboard[], 22, FALSE)/$AC323</f>
        <v>#N/A</v>
      </c>
      <c r="AT323" s="9" t="e">
        <f>VLOOKUP($C323, 'FanGraphs - Team WAR Projected'!$B$2:$E$31, 4, FALSE)/162</f>
        <v>#N/A</v>
      </c>
      <c r="AU323" s="9" t="e">
        <f>VLOOKUP($C323, FanGraphs_Standings[[Abbreviation]:[2024 Year to Date RS/G]], 6, FALSE)/$AC323</f>
        <v>#N/A</v>
      </c>
      <c r="AV323" s="9" t="e">
        <f>VLOOKUP($C323, FanGraphs_Standings[[Abbreviation]:[2024 Projected Full Season RDif]], 19, FALSE)/162</f>
        <v>#N/A</v>
      </c>
      <c r="AW323" s="9" t="e">
        <f>VLOOKUP($C323, FanGraphs_Standings[[Abbreviation]:[2024 Projected Full Season RDif]], 5, FALSE)</f>
        <v>#N/A</v>
      </c>
      <c r="AX323" s="9" t="e">
        <f>VLOOKUP($C323, FanGraphs_Standings[[Abbreviation]:[2024 Projected Full Season W%]], 18, FALSE)</f>
        <v>#N/A</v>
      </c>
      <c r="AY323" s="9" t="e">
        <f>VLOOKUP($C323, 'Home Field Adv'!$A$2:$K$31, 11, FALSE)</f>
        <v>#N/A</v>
      </c>
      <c r="BB323" s="5" t="str">
        <f t="shared" ref="BB323:BB386" si="16">IF(ISBLANK(AZ323), "", AZ323-BA323)</f>
        <v/>
      </c>
      <c r="BC323" s="5" t="str">
        <f t="shared" ref="BC323:BC386" si="17">IF( ISBLANK(AZ323), "",IF(AZ323&gt;BA323, B323, C323))</f>
        <v/>
      </c>
      <c r="BD323" s="5" t="str">
        <f t="shared" ref="BD323:BD386" si="18">IF(ISBLANK(AZ323), "", AZ323+BA323)</f>
        <v/>
      </c>
    </row>
    <row r="324" spans="6:56" x14ac:dyDescent="0.45">
      <c r="F324" s="9" t="e">
        <f>VLOOKUP($B324, FanGraphs_Standings[[Abbreviation]:[2024 Year to Date G]], 2, FALSE)</f>
        <v>#N/A</v>
      </c>
      <c r="G324" s="9" t="e">
        <f>IF(ISERR(VLOOKUP($D324, 'SP Per G'!$A$2:$D$1380, 3, FALSE)), L324, VLOOKUP($D324, 'SP Per G'!$A$2:$D$1380, 3, FALSE))</f>
        <v>#N/A</v>
      </c>
      <c r="H324" s="9" t="e">
        <f>VLOOKUP($D324, 'SP Per G'!$A$2:$D$1380, 4, FALSE)</f>
        <v>#N/A</v>
      </c>
      <c r="I324" s="9" t="e">
        <f>VLOOKUP($D324, Individual_Pitching___Dashboard[], 18, FALSE)</f>
        <v>#N/A</v>
      </c>
      <c r="J324" s="9" t="e">
        <f>VLOOKUP($D324, Individual_Pitching___Dashboard[], 20, FALSE)</f>
        <v>#N/A</v>
      </c>
      <c r="K324" s="9" t="e">
        <f>VLOOKUP($D324, Individual_Pitching___Advanced[], 21,FALSE)</f>
        <v>#N/A</v>
      </c>
      <c r="L324" s="9" t="e">
        <f>VLOOKUP($B324, 'Team Per G'!$A$2:$G$31, 7, FALSE)</f>
        <v>#N/A</v>
      </c>
      <c r="M324" s="9" t="e">
        <f>VLOOKUP($B324, 'FanGraphs - Team WAR Projected'!$B$2:$E$31, 3, FALSE)/162</f>
        <v>#N/A</v>
      </c>
      <c r="N324" s="9" t="e">
        <f>VLOOKUP($B324, Team_Pitching___Advanced[[Team]:[xFIP]], 19,FALSE)</f>
        <v>#N/A</v>
      </c>
      <c r="O324" s="9" t="e">
        <f>VLOOKUP($B324, Team_Pitching___Advanced[], 20, FALSE)</f>
        <v>#N/A</v>
      </c>
      <c r="P324" s="9" t="e">
        <f>VLOOKUP($B324, Team_Batting___Dashboard[[Team]:[wOBA]], 16, FALSE)</f>
        <v>#N/A</v>
      </c>
      <c r="Q324" s="9" t="e">
        <f>VLOOKUP($B324, Team_Batting___Advanced[[Team]:[OPS]], 9, FALSE)</f>
        <v>#N/A</v>
      </c>
      <c r="R324" s="9" t="e">
        <f>VLOOKUP($B324, Team_Batting___Advanced[], 19, FALSE)</f>
        <v>#N/A</v>
      </c>
      <c r="S324" s="9" t="e">
        <f>VLOOKUP($B324, 'Team Per G'!$A$2:$G$31, 3, FALSE)</f>
        <v>#N/A</v>
      </c>
      <c r="T324" s="9" t="e">
        <f>VLOOKUP($B324, 'Team Per G'!$A$2:$G$31, 5, FALSE)</f>
        <v>#N/A</v>
      </c>
      <c r="U324" s="9" t="e">
        <f>VLOOKUP($B324, 'Team Per G'!$A$2:$G$31, 4, FALSE)</f>
        <v>#N/A</v>
      </c>
      <c r="V324" s="9" t="e">
        <f>VLOOKUP($B324, Team_Batting___Dashboard[], 22, FALSE)/$F324</f>
        <v>#N/A</v>
      </c>
      <c r="W324" s="9" t="e">
        <f>VLOOKUP($B324, 'FanGraphs - Team WAR Projected'!$B$2:$E$31, 4, FALSE)/162</f>
        <v>#N/A</v>
      </c>
      <c r="X324" s="9" t="e">
        <f>VLOOKUP($B324, FanGraphs_Standings[[Abbreviation]:[2024 Year to Date RS/G]], 6, FALSE)/$F324</f>
        <v>#N/A</v>
      </c>
      <c r="Y324" s="9" t="e">
        <f>VLOOKUP($B324, FanGraphs_Standings[[Abbreviation]:[2024 Projected Full Season RDif]], 19, FALSE)/162</f>
        <v>#N/A</v>
      </c>
      <c r="Z324" s="9" t="e">
        <f>VLOOKUP($B324, FanGraphs_Standings[[Abbreviation]:[2024 Projected Full Season RDif]], 5, FALSE)</f>
        <v>#N/A</v>
      </c>
      <c r="AA324" s="9" t="e">
        <f>VLOOKUP($B324, FanGraphs_Standings[[Abbreviation]:[2024 Projected Full Season W%]], 18, FALSE)</f>
        <v>#N/A</v>
      </c>
      <c r="AB324" s="9" t="e">
        <f>VLOOKUP($B324, 'Home Field Adv'!$A$2:$I$31, 9, FALSE)</f>
        <v>#N/A</v>
      </c>
      <c r="AC324" s="9" t="e">
        <f>VLOOKUP($C324, FanGraphs_Standings[[Abbreviation]:[2024 Year to Date G]], 2, FALSE)</f>
        <v>#N/A</v>
      </c>
      <c r="AD324" s="9" t="e">
        <f>VLOOKUP($E324, 'SP Per G'!$A$2:$D$1380, 3, FALSE)</f>
        <v>#N/A</v>
      </c>
      <c r="AE324" s="9" t="e">
        <f>VLOOKUP($E324, 'SP Per G'!$A$2:$D$1380, 4, FALSE)</f>
        <v>#N/A</v>
      </c>
      <c r="AF324" s="9" t="e">
        <f>VLOOKUP($E324, Individual_Pitching___Dashboard[], 18, FALSE)</f>
        <v>#N/A</v>
      </c>
      <c r="AG324" s="9" t="e">
        <f>VLOOKUP($E324, Individual_Pitching___Dashboard[], 20, FALSE)</f>
        <v>#N/A</v>
      </c>
      <c r="AH324" s="9" t="e">
        <f>VLOOKUP($E324, Individual_Pitching___Advanced[], 21,FALSE)</f>
        <v>#N/A</v>
      </c>
      <c r="AI324" s="9" t="e">
        <f>VLOOKUP($C324, 'Team Per G'!$A$2:$G$31, 7, FALSE)</f>
        <v>#N/A</v>
      </c>
      <c r="AJ324" s="9" t="e">
        <f>VLOOKUP($C324, 'FanGraphs - Team WAR Projected'!$B$2:$E$31, 3, FALSE)/162</f>
        <v>#N/A</v>
      </c>
      <c r="AK324" s="9" t="e">
        <f>VLOOKUP($C324, Team_Pitching___Advanced[[Team]:[xFIP]], 19,FALSE)</f>
        <v>#N/A</v>
      </c>
      <c r="AL324" s="9" t="e">
        <f>VLOOKUP($C324, Team_Pitching___Advanced[], 20, FALSE)</f>
        <v>#N/A</v>
      </c>
      <c r="AM324" s="9" t="e">
        <f>VLOOKUP($C324, Team_Batting___Dashboard[[Team]:[wOBA]], 16, FALSE)</f>
        <v>#N/A</v>
      </c>
      <c r="AN324" s="9" t="e">
        <f>VLOOKUP($C324, Team_Batting___Advanced[[Team]:[OPS]], 9, FALSE)</f>
        <v>#N/A</v>
      </c>
      <c r="AO324" s="9" t="e">
        <f>VLOOKUP($C324, Team_Batting___Advanced[], 19, FALSE)</f>
        <v>#N/A</v>
      </c>
      <c r="AP324" s="9" t="e">
        <f>VLOOKUP($C324, 'Team Per G'!$A$2:$G$31, 3, FALSE)</f>
        <v>#N/A</v>
      </c>
      <c r="AQ324" s="9" t="e">
        <f>VLOOKUP($C324, 'Team Per G'!$A$2:$G$31, 5, FALSE)</f>
        <v>#N/A</v>
      </c>
      <c r="AR324" s="9" t="e">
        <f>VLOOKUP($C324, 'Team Per G'!$A$2:$G$31, 4, FALSE)</f>
        <v>#N/A</v>
      </c>
      <c r="AS324" s="9" t="e">
        <f>VLOOKUP($C324, Team_Batting___Dashboard[], 22, FALSE)/$AC324</f>
        <v>#N/A</v>
      </c>
      <c r="AT324" s="9" t="e">
        <f>VLOOKUP($C324, 'FanGraphs - Team WAR Projected'!$B$2:$E$31, 4, FALSE)/162</f>
        <v>#N/A</v>
      </c>
      <c r="AU324" s="9" t="e">
        <f>VLOOKUP($C324, FanGraphs_Standings[[Abbreviation]:[2024 Year to Date RS/G]], 6, FALSE)/$AC324</f>
        <v>#N/A</v>
      </c>
      <c r="AV324" s="9" t="e">
        <f>VLOOKUP($C324, FanGraphs_Standings[[Abbreviation]:[2024 Projected Full Season RDif]], 19, FALSE)/162</f>
        <v>#N/A</v>
      </c>
      <c r="AW324" s="9" t="e">
        <f>VLOOKUP($C324, FanGraphs_Standings[[Abbreviation]:[2024 Projected Full Season RDif]], 5, FALSE)</f>
        <v>#N/A</v>
      </c>
      <c r="AX324" s="9" t="e">
        <f>VLOOKUP($C324, FanGraphs_Standings[[Abbreviation]:[2024 Projected Full Season W%]], 18, FALSE)</f>
        <v>#N/A</v>
      </c>
      <c r="AY324" s="9" t="e">
        <f>VLOOKUP($C324, 'Home Field Adv'!$A$2:$K$31, 11, FALSE)</f>
        <v>#N/A</v>
      </c>
      <c r="BB324" s="5" t="str">
        <f t="shared" si="16"/>
        <v/>
      </c>
      <c r="BC324" s="5" t="str">
        <f t="shared" si="17"/>
        <v/>
      </c>
      <c r="BD324" s="5" t="str">
        <f t="shared" si="18"/>
        <v/>
      </c>
    </row>
    <row r="325" spans="6:56" x14ac:dyDescent="0.45">
      <c r="F325" s="9" t="e">
        <f>VLOOKUP($B325, FanGraphs_Standings[[Abbreviation]:[2024 Year to Date G]], 2, FALSE)</f>
        <v>#N/A</v>
      </c>
      <c r="G325" s="9" t="e">
        <f>IF(ISERR(VLOOKUP($D325, 'SP Per G'!$A$2:$D$1380, 3, FALSE)), L325, VLOOKUP($D325, 'SP Per G'!$A$2:$D$1380, 3, FALSE))</f>
        <v>#N/A</v>
      </c>
      <c r="H325" s="9" t="e">
        <f>VLOOKUP($D325, 'SP Per G'!$A$2:$D$1380, 4, FALSE)</f>
        <v>#N/A</v>
      </c>
      <c r="I325" s="9" t="e">
        <f>VLOOKUP($D325, Individual_Pitching___Dashboard[], 18, FALSE)</f>
        <v>#N/A</v>
      </c>
      <c r="J325" s="9" t="e">
        <f>VLOOKUP($D325, Individual_Pitching___Dashboard[], 20, FALSE)</f>
        <v>#N/A</v>
      </c>
      <c r="K325" s="9" t="e">
        <f>VLOOKUP($D325, Individual_Pitching___Advanced[], 21,FALSE)</f>
        <v>#N/A</v>
      </c>
      <c r="L325" s="9" t="e">
        <f>VLOOKUP($B325, 'Team Per G'!$A$2:$G$31, 7, FALSE)</f>
        <v>#N/A</v>
      </c>
      <c r="M325" s="9" t="e">
        <f>VLOOKUP($B325, 'FanGraphs - Team WAR Projected'!$B$2:$E$31, 3, FALSE)/162</f>
        <v>#N/A</v>
      </c>
      <c r="N325" s="9" t="e">
        <f>VLOOKUP($B325, Team_Pitching___Advanced[[Team]:[xFIP]], 19,FALSE)</f>
        <v>#N/A</v>
      </c>
      <c r="O325" s="9" t="e">
        <f>VLOOKUP($B325, Team_Pitching___Advanced[], 20, FALSE)</f>
        <v>#N/A</v>
      </c>
      <c r="P325" s="9" t="e">
        <f>VLOOKUP($B325, Team_Batting___Dashboard[[Team]:[wOBA]], 16, FALSE)</f>
        <v>#N/A</v>
      </c>
      <c r="Q325" s="9" t="e">
        <f>VLOOKUP($B325, Team_Batting___Advanced[[Team]:[OPS]], 9, FALSE)</f>
        <v>#N/A</v>
      </c>
      <c r="R325" s="9" t="e">
        <f>VLOOKUP($B325, Team_Batting___Advanced[], 19, FALSE)</f>
        <v>#N/A</v>
      </c>
      <c r="S325" s="9" t="e">
        <f>VLOOKUP($B325, 'Team Per G'!$A$2:$G$31, 3, FALSE)</f>
        <v>#N/A</v>
      </c>
      <c r="T325" s="9" t="e">
        <f>VLOOKUP($B325, 'Team Per G'!$A$2:$G$31, 5, FALSE)</f>
        <v>#N/A</v>
      </c>
      <c r="U325" s="9" t="e">
        <f>VLOOKUP($B325, 'Team Per G'!$A$2:$G$31, 4, FALSE)</f>
        <v>#N/A</v>
      </c>
      <c r="V325" s="9" t="e">
        <f>VLOOKUP($B325, Team_Batting___Dashboard[], 22, FALSE)/$F325</f>
        <v>#N/A</v>
      </c>
      <c r="W325" s="9" t="e">
        <f>VLOOKUP($B325, 'FanGraphs - Team WAR Projected'!$B$2:$E$31, 4, FALSE)/162</f>
        <v>#N/A</v>
      </c>
      <c r="X325" s="9" t="e">
        <f>VLOOKUP($B325, FanGraphs_Standings[[Abbreviation]:[2024 Year to Date RS/G]], 6, FALSE)/$F325</f>
        <v>#N/A</v>
      </c>
      <c r="Y325" s="9" t="e">
        <f>VLOOKUP($B325, FanGraphs_Standings[[Abbreviation]:[2024 Projected Full Season RDif]], 19, FALSE)/162</f>
        <v>#N/A</v>
      </c>
      <c r="Z325" s="9" t="e">
        <f>VLOOKUP($B325, FanGraphs_Standings[[Abbreviation]:[2024 Projected Full Season RDif]], 5, FALSE)</f>
        <v>#N/A</v>
      </c>
      <c r="AA325" s="9" t="e">
        <f>VLOOKUP($B325, FanGraphs_Standings[[Abbreviation]:[2024 Projected Full Season W%]], 18, FALSE)</f>
        <v>#N/A</v>
      </c>
      <c r="AB325" s="9" t="e">
        <f>VLOOKUP($B325, 'Home Field Adv'!$A$2:$I$31, 9, FALSE)</f>
        <v>#N/A</v>
      </c>
      <c r="AC325" s="9" t="e">
        <f>VLOOKUP($C325, FanGraphs_Standings[[Abbreviation]:[2024 Year to Date G]], 2, FALSE)</f>
        <v>#N/A</v>
      </c>
      <c r="AD325" s="9" t="e">
        <f>VLOOKUP($E325, 'SP Per G'!$A$2:$D$1380, 3, FALSE)</f>
        <v>#N/A</v>
      </c>
      <c r="AE325" s="9" t="e">
        <f>VLOOKUP($E325, 'SP Per G'!$A$2:$D$1380, 4, FALSE)</f>
        <v>#N/A</v>
      </c>
      <c r="AF325" s="9" t="e">
        <f>VLOOKUP($E325, Individual_Pitching___Dashboard[], 18, FALSE)</f>
        <v>#N/A</v>
      </c>
      <c r="AG325" s="9" t="e">
        <f>VLOOKUP($E325, Individual_Pitching___Dashboard[], 20, FALSE)</f>
        <v>#N/A</v>
      </c>
      <c r="AH325" s="9" t="e">
        <f>VLOOKUP($E325, Individual_Pitching___Advanced[], 21,FALSE)</f>
        <v>#N/A</v>
      </c>
      <c r="AI325" s="9" t="e">
        <f>VLOOKUP($C325, 'Team Per G'!$A$2:$G$31, 7, FALSE)</f>
        <v>#N/A</v>
      </c>
      <c r="AJ325" s="9" t="e">
        <f>VLOOKUP($C325, 'FanGraphs - Team WAR Projected'!$B$2:$E$31, 3, FALSE)/162</f>
        <v>#N/A</v>
      </c>
      <c r="AK325" s="9" t="e">
        <f>VLOOKUP($C325, Team_Pitching___Advanced[[Team]:[xFIP]], 19,FALSE)</f>
        <v>#N/A</v>
      </c>
      <c r="AL325" s="9" t="e">
        <f>VLOOKUP($C325, Team_Pitching___Advanced[], 20, FALSE)</f>
        <v>#N/A</v>
      </c>
      <c r="AM325" s="9" t="e">
        <f>VLOOKUP($C325, Team_Batting___Dashboard[[Team]:[wOBA]], 16, FALSE)</f>
        <v>#N/A</v>
      </c>
      <c r="AN325" s="9" t="e">
        <f>VLOOKUP($C325, Team_Batting___Advanced[[Team]:[OPS]], 9, FALSE)</f>
        <v>#N/A</v>
      </c>
      <c r="AO325" s="9" t="e">
        <f>VLOOKUP($C325, Team_Batting___Advanced[], 19, FALSE)</f>
        <v>#N/A</v>
      </c>
      <c r="AP325" s="9" t="e">
        <f>VLOOKUP($C325, 'Team Per G'!$A$2:$G$31, 3, FALSE)</f>
        <v>#N/A</v>
      </c>
      <c r="AQ325" s="9" t="e">
        <f>VLOOKUP($C325, 'Team Per G'!$A$2:$G$31, 5, FALSE)</f>
        <v>#N/A</v>
      </c>
      <c r="AR325" s="9" t="e">
        <f>VLOOKUP($C325, 'Team Per G'!$A$2:$G$31, 4, FALSE)</f>
        <v>#N/A</v>
      </c>
      <c r="AS325" s="9" t="e">
        <f>VLOOKUP($C325, Team_Batting___Dashboard[], 22, FALSE)/$AC325</f>
        <v>#N/A</v>
      </c>
      <c r="AT325" s="9" t="e">
        <f>VLOOKUP($C325, 'FanGraphs - Team WAR Projected'!$B$2:$E$31, 4, FALSE)/162</f>
        <v>#N/A</v>
      </c>
      <c r="AU325" s="9" t="e">
        <f>VLOOKUP($C325, FanGraphs_Standings[[Abbreviation]:[2024 Year to Date RS/G]], 6, FALSE)/$AC325</f>
        <v>#N/A</v>
      </c>
      <c r="AV325" s="9" t="e">
        <f>VLOOKUP($C325, FanGraphs_Standings[[Abbreviation]:[2024 Projected Full Season RDif]], 19, FALSE)/162</f>
        <v>#N/A</v>
      </c>
      <c r="AW325" s="9" t="e">
        <f>VLOOKUP($C325, FanGraphs_Standings[[Abbreviation]:[2024 Projected Full Season RDif]], 5, FALSE)</f>
        <v>#N/A</v>
      </c>
      <c r="AX325" s="9" t="e">
        <f>VLOOKUP($C325, FanGraphs_Standings[[Abbreviation]:[2024 Projected Full Season W%]], 18, FALSE)</f>
        <v>#N/A</v>
      </c>
      <c r="AY325" s="9" t="e">
        <f>VLOOKUP($C325, 'Home Field Adv'!$A$2:$K$31, 11, FALSE)</f>
        <v>#N/A</v>
      </c>
      <c r="BB325" s="5" t="str">
        <f t="shared" si="16"/>
        <v/>
      </c>
      <c r="BC325" s="5" t="str">
        <f t="shared" si="17"/>
        <v/>
      </c>
      <c r="BD325" s="5" t="str">
        <f t="shared" si="18"/>
        <v/>
      </c>
    </row>
    <row r="326" spans="6:56" x14ac:dyDescent="0.45">
      <c r="F326" s="9" t="e">
        <f>VLOOKUP($B326, FanGraphs_Standings[[Abbreviation]:[2024 Year to Date G]], 2, FALSE)</f>
        <v>#N/A</v>
      </c>
      <c r="G326" s="9" t="e">
        <f>IF(ISERR(VLOOKUP($D326, 'SP Per G'!$A$2:$D$1380, 3, FALSE)), L326, VLOOKUP($D326, 'SP Per G'!$A$2:$D$1380, 3, FALSE))</f>
        <v>#N/A</v>
      </c>
      <c r="H326" s="9" t="e">
        <f>VLOOKUP($D326, 'SP Per G'!$A$2:$D$1380, 4, FALSE)</f>
        <v>#N/A</v>
      </c>
      <c r="I326" s="9" t="e">
        <f>VLOOKUP($D326, Individual_Pitching___Dashboard[], 18, FALSE)</f>
        <v>#N/A</v>
      </c>
      <c r="J326" s="9" t="e">
        <f>VLOOKUP($D326, Individual_Pitching___Dashboard[], 20, FALSE)</f>
        <v>#N/A</v>
      </c>
      <c r="K326" s="9" t="e">
        <f>VLOOKUP($D326, Individual_Pitching___Advanced[], 21,FALSE)</f>
        <v>#N/A</v>
      </c>
      <c r="L326" s="9" t="e">
        <f>VLOOKUP($B326, 'Team Per G'!$A$2:$G$31, 7, FALSE)</f>
        <v>#N/A</v>
      </c>
      <c r="M326" s="9" t="e">
        <f>VLOOKUP($B326, 'FanGraphs - Team WAR Projected'!$B$2:$E$31, 3, FALSE)/162</f>
        <v>#N/A</v>
      </c>
      <c r="N326" s="9" t="e">
        <f>VLOOKUP($B326, Team_Pitching___Advanced[[Team]:[xFIP]], 19,FALSE)</f>
        <v>#N/A</v>
      </c>
      <c r="O326" s="9" t="e">
        <f>VLOOKUP($B326, Team_Pitching___Advanced[], 20, FALSE)</f>
        <v>#N/A</v>
      </c>
      <c r="P326" s="9" t="e">
        <f>VLOOKUP($B326, Team_Batting___Dashboard[[Team]:[wOBA]], 16, FALSE)</f>
        <v>#N/A</v>
      </c>
      <c r="Q326" s="9" t="e">
        <f>VLOOKUP($B326, Team_Batting___Advanced[[Team]:[OPS]], 9, FALSE)</f>
        <v>#N/A</v>
      </c>
      <c r="R326" s="9" t="e">
        <f>VLOOKUP($B326, Team_Batting___Advanced[], 19, FALSE)</f>
        <v>#N/A</v>
      </c>
      <c r="S326" s="9" t="e">
        <f>VLOOKUP($B326, 'Team Per G'!$A$2:$G$31, 3, FALSE)</f>
        <v>#N/A</v>
      </c>
      <c r="T326" s="9" t="e">
        <f>VLOOKUP($B326, 'Team Per G'!$A$2:$G$31, 5, FALSE)</f>
        <v>#N/A</v>
      </c>
      <c r="U326" s="9" t="e">
        <f>VLOOKUP($B326, 'Team Per G'!$A$2:$G$31, 4, FALSE)</f>
        <v>#N/A</v>
      </c>
      <c r="V326" s="9" t="e">
        <f>VLOOKUP($B326, Team_Batting___Dashboard[], 22, FALSE)/$F326</f>
        <v>#N/A</v>
      </c>
      <c r="W326" s="9" t="e">
        <f>VLOOKUP($B326, 'FanGraphs - Team WAR Projected'!$B$2:$E$31, 4, FALSE)/162</f>
        <v>#N/A</v>
      </c>
      <c r="X326" s="9" t="e">
        <f>VLOOKUP($B326, FanGraphs_Standings[[Abbreviation]:[2024 Year to Date RS/G]], 6, FALSE)/$F326</f>
        <v>#N/A</v>
      </c>
      <c r="Y326" s="9" t="e">
        <f>VLOOKUP($B326, FanGraphs_Standings[[Abbreviation]:[2024 Projected Full Season RDif]], 19, FALSE)/162</f>
        <v>#N/A</v>
      </c>
      <c r="Z326" s="9" t="e">
        <f>VLOOKUP($B326, FanGraphs_Standings[[Abbreviation]:[2024 Projected Full Season RDif]], 5, FALSE)</f>
        <v>#N/A</v>
      </c>
      <c r="AA326" s="9" t="e">
        <f>VLOOKUP($B326, FanGraphs_Standings[[Abbreviation]:[2024 Projected Full Season W%]], 18, FALSE)</f>
        <v>#N/A</v>
      </c>
      <c r="AB326" s="9" t="e">
        <f>VLOOKUP($B326, 'Home Field Adv'!$A$2:$I$31, 9, FALSE)</f>
        <v>#N/A</v>
      </c>
      <c r="AC326" s="9" t="e">
        <f>VLOOKUP($C326, FanGraphs_Standings[[Abbreviation]:[2024 Year to Date G]], 2, FALSE)</f>
        <v>#N/A</v>
      </c>
      <c r="AD326" s="9" t="e">
        <f>VLOOKUP($E326, 'SP Per G'!$A$2:$D$1380, 3, FALSE)</f>
        <v>#N/A</v>
      </c>
      <c r="AE326" s="9" t="e">
        <f>VLOOKUP($E326, 'SP Per G'!$A$2:$D$1380, 4, FALSE)</f>
        <v>#N/A</v>
      </c>
      <c r="AF326" s="9" t="e">
        <f>VLOOKUP($E326, Individual_Pitching___Dashboard[], 18, FALSE)</f>
        <v>#N/A</v>
      </c>
      <c r="AG326" s="9" t="e">
        <f>VLOOKUP($E326, Individual_Pitching___Dashboard[], 20, FALSE)</f>
        <v>#N/A</v>
      </c>
      <c r="AH326" s="9" t="e">
        <f>VLOOKUP($E326, Individual_Pitching___Advanced[], 21,FALSE)</f>
        <v>#N/A</v>
      </c>
      <c r="AI326" s="9" t="e">
        <f>VLOOKUP($C326, 'Team Per G'!$A$2:$G$31, 7, FALSE)</f>
        <v>#N/A</v>
      </c>
      <c r="AJ326" s="9" t="e">
        <f>VLOOKUP($C326, 'FanGraphs - Team WAR Projected'!$B$2:$E$31, 3, FALSE)/162</f>
        <v>#N/A</v>
      </c>
      <c r="AK326" s="9" t="e">
        <f>VLOOKUP($C326, Team_Pitching___Advanced[[Team]:[xFIP]], 19,FALSE)</f>
        <v>#N/A</v>
      </c>
      <c r="AL326" s="9" t="e">
        <f>VLOOKUP($C326, Team_Pitching___Advanced[], 20, FALSE)</f>
        <v>#N/A</v>
      </c>
      <c r="AM326" s="9" t="e">
        <f>VLOOKUP($C326, Team_Batting___Dashboard[[Team]:[wOBA]], 16, FALSE)</f>
        <v>#N/A</v>
      </c>
      <c r="AN326" s="9" t="e">
        <f>VLOOKUP($C326, Team_Batting___Advanced[[Team]:[OPS]], 9, FALSE)</f>
        <v>#N/A</v>
      </c>
      <c r="AO326" s="9" t="e">
        <f>VLOOKUP($C326, Team_Batting___Advanced[], 19, FALSE)</f>
        <v>#N/A</v>
      </c>
      <c r="AP326" s="9" t="e">
        <f>VLOOKUP($C326, 'Team Per G'!$A$2:$G$31, 3, FALSE)</f>
        <v>#N/A</v>
      </c>
      <c r="AQ326" s="9" t="e">
        <f>VLOOKUP($C326, 'Team Per G'!$A$2:$G$31, 5, FALSE)</f>
        <v>#N/A</v>
      </c>
      <c r="AR326" s="9" t="e">
        <f>VLOOKUP($C326, 'Team Per G'!$A$2:$G$31, 4, FALSE)</f>
        <v>#N/A</v>
      </c>
      <c r="AS326" s="9" t="e">
        <f>VLOOKUP($C326, Team_Batting___Dashboard[], 22, FALSE)/$AC326</f>
        <v>#N/A</v>
      </c>
      <c r="AT326" s="9" t="e">
        <f>VLOOKUP($C326, 'FanGraphs - Team WAR Projected'!$B$2:$E$31, 4, FALSE)/162</f>
        <v>#N/A</v>
      </c>
      <c r="AU326" s="9" t="e">
        <f>VLOOKUP($C326, FanGraphs_Standings[[Abbreviation]:[2024 Year to Date RS/G]], 6, FALSE)/$AC326</f>
        <v>#N/A</v>
      </c>
      <c r="AV326" s="9" t="e">
        <f>VLOOKUP($C326, FanGraphs_Standings[[Abbreviation]:[2024 Projected Full Season RDif]], 19, FALSE)/162</f>
        <v>#N/A</v>
      </c>
      <c r="AW326" s="9" t="e">
        <f>VLOOKUP($C326, FanGraphs_Standings[[Abbreviation]:[2024 Projected Full Season RDif]], 5, FALSE)</f>
        <v>#N/A</v>
      </c>
      <c r="AX326" s="9" t="e">
        <f>VLOOKUP($C326, FanGraphs_Standings[[Abbreviation]:[2024 Projected Full Season W%]], 18, FALSE)</f>
        <v>#N/A</v>
      </c>
      <c r="AY326" s="9" t="e">
        <f>VLOOKUP($C326, 'Home Field Adv'!$A$2:$K$31, 11, FALSE)</f>
        <v>#N/A</v>
      </c>
      <c r="BB326" s="5" t="str">
        <f t="shared" si="16"/>
        <v/>
      </c>
      <c r="BC326" s="5" t="str">
        <f t="shared" si="17"/>
        <v/>
      </c>
      <c r="BD326" s="5" t="str">
        <f t="shared" si="18"/>
        <v/>
      </c>
    </row>
    <row r="327" spans="6:56" x14ac:dyDescent="0.45">
      <c r="F327" s="9" t="e">
        <f>VLOOKUP($B327, FanGraphs_Standings[[Abbreviation]:[2024 Year to Date G]], 2, FALSE)</f>
        <v>#N/A</v>
      </c>
      <c r="G327" s="9" t="e">
        <f>IF(ISERR(VLOOKUP($D327, 'SP Per G'!$A$2:$D$1380, 3, FALSE)), L327, VLOOKUP($D327, 'SP Per G'!$A$2:$D$1380, 3, FALSE))</f>
        <v>#N/A</v>
      </c>
      <c r="H327" s="9" t="e">
        <f>VLOOKUP($D327, 'SP Per G'!$A$2:$D$1380, 4, FALSE)</f>
        <v>#N/A</v>
      </c>
      <c r="I327" s="9" t="e">
        <f>VLOOKUP($D327, Individual_Pitching___Dashboard[], 18, FALSE)</f>
        <v>#N/A</v>
      </c>
      <c r="J327" s="9" t="e">
        <f>VLOOKUP($D327, Individual_Pitching___Dashboard[], 20, FALSE)</f>
        <v>#N/A</v>
      </c>
      <c r="K327" s="9" t="e">
        <f>VLOOKUP($D327, Individual_Pitching___Advanced[], 21,FALSE)</f>
        <v>#N/A</v>
      </c>
      <c r="L327" s="9" t="e">
        <f>VLOOKUP($B327, 'Team Per G'!$A$2:$G$31, 7, FALSE)</f>
        <v>#N/A</v>
      </c>
      <c r="M327" s="9" t="e">
        <f>VLOOKUP($B327, 'FanGraphs - Team WAR Projected'!$B$2:$E$31, 3, FALSE)/162</f>
        <v>#N/A</v>
      </c>
      <c r="N327" s="9" t="e">
        <f>VLOOKUP($B327, Team_Pitching___Advanced[[Team]:[xFIP]], 19,FALSE)</f>
        <v>#N/A</v>
      </c>
      <c r="O327" s="9" t="e">
        <f>VLOOKUP($B327, Team_Pitching___Advanced[], 20, FALSE)</f>
        <v>#N/A</v>
      </c>
      <c r="P327" s="9" t="e">
        <f>VLOOKUP($B327, Team_Batting___Dashboard[[Team]:[wOBA]], 16, FALSE)</f>
        <v>#N/A</v>
      </c>
      <c r="Q327" s="9" t="e">
        <f>VLOOKUP($B327, Team_Batting___Advanced[[Team]:[OPS]], 9, FALSE)</f>
        <v>#N/A</v>
      </c>
      <c r="R327" s="9" t="e">
        <f>VLOOKUP($B327, Team_Batting___Advanced[], 19, FALSE)</f>
        <v>#N/A</v>
      </c>
      <c r="S327" s="9" t="e">
        <f>VLOOKUP($B327, 'Team Per G'!$A$2:$G$31, 3, FALSE)</f>
        <v>#N/A</v>
      </c>
      <c r="T327" s="9" t="e">
        <f>VLOOKUP($B327, 'Team Per G'!$A$2:$G$31, 5, FALSE)</f>
        <v>#N/A</v>
      </c>
      <c r="U327" s="9" t="e">
        <f>VLOOKUP($B327, 'Team Per G'!$A$2:$G$31, 4, FALSE)</f>
        <v>#N/A</v>
      </c>
      <c r="V327" s="9" t="e">
        <f>VLOOKUP($B327, Team_Batting___Dashboard[], 22, FALSE)/$F327</f>
        <v>#N/A</v>
      </c>
      <c r="W327" s="9" t="e">
        <f>VLOOKUP($B327, 'FanGraphs - Team WAR Projected'!$B$2:$E$31, 4, FALSE)/162</f>
        <v>#N/A</v>
      </c>
      <c r="X327" s="9" t="e">
        <f>VLOOKUP($B327, FanGraphs_Standings[[Abbreviation]:[2024 Year to Date RS/G]], 6, FALSE)/$F327</f>
        <v>#N/A</v>
      </c>
      <c r="Y327" s="9" t="e">
        <f>VLOOKUP($B327, FanGraphs_Standings[[Abbreviation]:[2024 Projected Full Season RDif]], 19, FALSE)/162</f>
        <v>#N/A</v>
      </c>
      <c r="Z327" s="9" t="e">
        <f>VLOOKUP($B327, FanGraphs_Standings[[Abbreviation]:[2024 Projected Full Season RDif]], 5, FALSE)</f>
        <v>#N/A</v>
      </c>
      <c r="AA327" s="9" t="e">
        <f>VLOOKUP($B327, FanGraphs_Standings[[Abbreviation]:[2024 Projected Full Season W%]], 18, FALSE)</f>
        <v>#N/A</v>
      </c>
      <c r="AB327" s="9" t="e">
        <f>VLOOKUP($B327, 'Home Field Adv'!$A$2:$I$31, 9, FALSE)</f>
        <v>#N/A</v>
      </c>
      <c r="AC327" s="9" t="e">
        <f>VLOOKUP($C327, FanGraphs_Standings[[Abbreviation]:[2024 Year to Date G]], 2, FALSE)</f>
        <v>#N/A</v>
      </c>
      <c r="AD327" s="9" t="e">
        <f>VLOOKUP($E327, 'SP Per G'!$A$2:$D$1380, 3, FALSE)</f>
        <v>#N/A</v>
      </c>
      <c r="AE327" s="9" t="e">
        <f>VLOOKUP($E327, 'SP Per G'!$A$2:$D$1380, 4, FALSE)</f>
        <v>#N/A</v>
      </c>
      <c r="AF327" s="9" t="e">
        <f>VLOOKUP($E327, Individual_Pitching___Dashboard[], 18, FALSE)</f>
        <v>#N/A</v>
      </c>
      <c r="AG327" s="9" t="e">
        <f>VLOOKUP($E327, Individual_Pitching___Dashboard[], 20, FALSE)</f>
        <v>#N/A</v>
      </c>
      <c r="AH327" s="9" t="e">
        <f>VLOOKUP($E327, Individual_Pitching___Advanced[], 21,FALSE)</f>
        <v>#N/A</v>
      </c>
      <c r="AI327" s="9" t="e">
        <f>VLOOKUP($C327, 'Team Per G'!$A$2:$G$31, 7, FALSE)</f>
        <v>#N/A</v>
      </c>
      <c r="AJ327" s="9" t="e">
        <f>VLOOKUP($C327, 'FanGraphs - Team WAR Projected'!$B$2:$E$31, 3, FALSE)/162</f>
        <v>#N/A</v>
      </c>
      <c r="AK327" s="9" t="e">
        <f>VLOOKUP($C327, Team_Pitching___Advanced[[Team]:[xFIP]], 19,FALSE)</f>
        <v>#N/A</v>
      </c>
      <c r="AL327" s="9" t="e">
        <f>VLOOKUP($C327, Team_Pitching___Advanced[], 20, FALSE)</f>
        <v>#N/A</v>
      </c>
      <c r="AM327" s="9" t="e">
        <f>VLOOKUP($C327, Team_Batting___Dashboard[[Team]:[wOBA]], 16, FALSE)</f>
        <v>#N/A</v>
      </c>
      <c r="AN327" s="9" t="e">
        <f>VLOOKUP($C327, Team_Batting___Advanced[[Team]:[OPS]], 9, FALSE)</f>
        <v>#N/A</v>
      </c>
      <c r="AO327" s="9" t="e">
        <f>VLOOKUP($C327, Team_Batting___Advanced[], 19, FALSE)</f>
        <v>#N/A</v>
      </c>
      <c r="AP327" s="9" t="e">
        <f>VLOOKUP($C327, 'Team Per G'!$A$2:$G$31, 3, FALSE)</f>
        <v>#N/A</v>
      </c>
      <c r="AQ327" s="9" t="e">
        <f>VLOOKUP($C327, 'Team Per G'!$A$2:$G$31, 5, FALSE)</f>
        <v>#N/A</v>
      </c>
      <c r="AR327" s="9" t="e">
        <f>VLOOKUP($C327, 'Team Per G'!$A$2:$G$31, 4, FALSE)</f>
        <v>#N/A</v>
      </c>
      <c r="AS327" s="9" t="e">
        <f>VLOOKUP($C327, Team_Batting___Dashboard[], 22, FALSE)/$AC327</f>
        <v>#N/A</v>
      </c>
      <c r="AT327" s="9" t="e">
        <f>VLOOKUP($C327, 'FanGraphs - Team WAR Projected'!$B$2:$E$31, 4, FALSE)/162</f>
        <v>#N/A</v>
      </c>
      <c r="AU327" s="9" t="e">
        <f>VLOOKUP($C327, FanGraphs_Standings[[Abbreviation]:[2024 Year to Date RS/G]], 6, FALSE)/$AC327</f>
        <v>#N/A</v>
      </c>
      <c r="AV327" s="9" t="e">
        <f>VLOOKUP($C327, FanGraphs_Standings[[Abbreviation]:[2024 Projected Full Season RDif]], 19, FALSE)/162</f>
        <v>#N/A</v>
      </c>
      <c r="AW327" s="9" t="e">
        <f>VLOOKUP($C327, FanGraphs_Standings[[Abbreviation]:[2024 Projected Full Season RDif]], 5, FALSE)</f>
        <v>#N/A</v>
      </c>
      <c r="AX327" s="9" t="e">
        <f>VLOOKUP($C327, FanGraphs_Standings[[Abbreviation]:[2024 Projected Full Season W%]], 18, FALSE)</f>
        <v>#N/A</v>
      </c>
      <c r="AY327" s="9" t="e">
        <f>VLOOKUP($C327, 'Home Field Adv'!$A$2:$K$31, 11, FALSE)</f>
        <v>#N/A</v>
      </c>
      <c r="BB327" s="5" t="str">
        <f t="shared" si="16"/>
        <v/>
      </c>
      <c r="BC327" s="5" t="str">
        <f t="shared" si="17"/>
        <v/>
      </c>
      <c r="BD327" s="5" t="str">
        <f t="shared" si="18"/>
        <v/>
      </c>
    </row>
    <row r="328" spans="6:56" x14ac:dyDescent="0.45">
      <c r="F328" s="9" t="e">
        <f>VLOOKUP($B328, FanGraphs_Standings[[Abbreviation]:[2024 Year to Date G]], 2, FALSE)</f>
        <v>#N/A</v>
      </c>
      <c r="G328" s="9" t="e">
        <f>IF(ISERR(VLOOKUP($D328, 'SP Per G'!$A$2:$D$1380, 3, FALSE)), L328, VLOOKUP($D328, 'SP Per G'!$A$2:$D$1380, 3, FALSE))</f>
        <v>#N/A</v>
      </c>
      <c r="H328" s="9" t="e">
        <f>VLOOKUP($D328, 'SP Per G'!$A$2:$D$1380, 4, FALSE)</f>
        <v>#N/A</v>
      </c>
      <c r="I328" s="9" t="e">
        <f>VLOOKUP($D328, Individual_Pitching___Dashboard[], 18, FALSE)</f>
        <v>#N/A</v>
      </c>
      <c r="J328" s="9" t="e">
        <f>VLOOKUP($D328, Individual_Pitching___Dashboard[], 20, FALSE)</f>
        <v>#N/A</v>
      </c>
      <c r="K328" s="9" t="e">
        <f>VLOOKUP($D328, Individual_Pitching___Advanced[], 21,FALSE)</f>
        <v>#N/A</v>
      </c>
      <c r="L328" s="9" t="e">
        <f>VLOOKUP($B328, 'Team Per G'!$A$2:$G$31, 7, FALSE)</f>
        <v>#N/A</v>
      </c>
      <c r="M328" s="9" t="e">
        <f>VLOOKUP($B328, 'FanGraphs - Team WAR Projected'!$B$2:$E$31, 3, FALSE)/162</f>
        <v>#N/A</v>
      </c>
      <c r="N328" s="9" t="e">
        <f>VLOOKUP($B328, Team_Pitching___Advanced[[Team]:[xFIP]], 19,FALSE)</f>
        <v>#N/A</v>
      </c>
      <c r="O328" s="9" t="e">
        <f>VLOOKUP($B328, Team_Pitching___Advanced[], 20, FALSE)</f>
        <v>#N/A</v>
      </c>
      <c r="P328" s="9" t="e">
        <f>VLOOKUP($B328, Team_Batting___Dashboard[[Team]:[wOBA]], 16, FALSE)</f>
        <v>#N/A</v>
      </c>
      <c r="Q328" s="9" t="e">
        <f>VLOOKUP($B328, Team_Batting___Advanced[[Team]:[OPS]], 9, FALSE)</f>
        <v>#N/A</v>
      </c>
      <c r="R328" s="9" t="e">
        <f>VLOOKUP($B328, Team_Batting___Advanced[], 19, FALSE)</f>
        <v>#N/A</v>
      </c>
      <c r="S328" s="9" t="e">
        <f>VLOOKUP($B328, 'Team Per G'!$A$2:$G$31, 3, FALSE)</f>
        <v>#N/A</v>
      </c>
      <c r="T328" s="9" t="e">
        <f>VLOOKUP($B328, 'Team Per G'!$A$2:$G$31, 5, FALSE)</f>
        <v>#N/A</v>
      </c>
      <c r="U328" s="9" t="e">
        <f>VLOOKUP($B328, 'Team Per G'!$A$2:$G$31, 4, FALSE)</f>
        <v>#N/A</v>
      </c>
      <c r="V328" s="9" t="e">
        <f>VLOOKUP($B328, Team_Batting___Dashboard[], 22, FALSE)/$F328</f>
        <v>#N/A</v>
      </c>
      <c r="W328" s="9" t="e">
        <f>VLOOKUP($B328, 'FanGraphs - Team WAR Projected'!$B$2:$E$31, 4, FALSE)/162</f>
        <v>#N/A</v>
      </c>
      <c r="X328" s="9" t="e">
        <f>VLOOKUP($B328, FanGraphs_Standings[[Abbreviation]:[2024 Year to Date RS/G]], 6, FALSE)/$F328</f>
        <v>#N/A</v>
      </c>
      <c r="Y328" s="9" t="e">
        <f>VLOOKUP($B328, FanGraphs_Standings[[Abbreviation]:[2024 Projected Full Season RDif]], 19, FALSE)/162</f>
        <v>#N/A</v>
      </c>
      <c r="Z328" s="9" t="e">
        <f>VLOOKUP($B328, FanGraphs_Standings[[Abbreviation]:[2024 Projected Full Season RDif]], 5, FALSE)</f>
        <v>#N/A</v>
      </c>
      <c r="AA328" s="9" t="e">
        <f>VLOOKUP($B328, FanGraphs_Standings[[Abbreviation]:[2024 Projected Full Season W%]], 18, FALSE)</f>
        <v>#N/A</v>
      </c>
      <c r="AB328" s="9" t="e">
        <f>VLOOKUP($B328, 'Home Field Adv'!$A$2:$I$31, 9, FALSE)</f>
        <v>#N/A</v>
      </c>
      <c r="AC328" s="9" t="e">
        <f>VLOOKUP($C328, FanGraphs_Standings[[Abbreviation]:[2024 Year to Date G]], 2, FALSE)</f>
        <v>#N/A</v>
      </c>
      <c r="AD328" s="9" t="e">
        <f>VLOOKUP($E328, 'SP Per G'!$A$2:$D$1380, 3, FALSE)</f>
        <v>#N/A</v>
      </c>
      <c r="AE328" s="9" t="e">
        <f>VLOOKUP($E328, 'SP Per G'!$A$2:$D$1380, 4, FALSE)</f>
        <v>#N/A</v>
      </c>
      <c r="AF328" s="9" t="e">
        <f>VLOOKUP($E328, Individual_Pitching___Dashboard[], 18, FALSE)</f>
        <v>#N/A</v>
      </c>
      <c r="AG328" s="9" t="e">
        <f>VLOOKUP($E328, Individual_Pitching___Dashboard[], 20, FALSE)</f>
        <v>#N/A</v>
      </c>
      <c r="AH328" s="9" t="e">
        <f>VLOOKUP($E328, Individual_Pitching___Advanced[], 21,FALSE)</f>
        <v>#N/A</v>
      </c>
      <c r="AI328" s="9" t="e">
        <f>VLOOKUP($C328, 'Team Per G'!$A$2:$G$31, 7, FALSE)</f>
        <v>#N/A</v>
      </c>
      <c r="AJ328" s="9" t="e">
        <f>VLOOKUP($C328, 'FanGraphs - Team WAR Projected'!$B$2:$E$31, 3, FALSE)/162</f>
        <v>#N/A</v>
      </c>
      <c r="AK328" s="9" t="e">
        <f>VLOOKUP($C328, Team_Pitching___Advanced[[Team]:[xFIP]], 19,FALSE)</f>
        <v>#N/A</v>
      </c>
      <c r="AL328" s="9" t="e">
        <f>VLOOKUP($C328, Team_Pitching___Advanced[], 20, FALSE)</f>
        <v>#N/A</v>
      </c>
      <c r="AM328" s="9" t="e">
        <f>VLOOKUP($C328, Team_Batting___Dashboard[[Team]:[wOBA]], 16, FALSE)</f>
        <v>#N/A</v>
      </c>
      <c r="AN328" s="9" t="e">
        <f>VLOOKUP($C328, Team_Batting___Advanced[[Team]:[OPS]], 9, FALSE)</f>
        <v>#N/A</v>
      </c>
      <c r="AO328" s="9" t="e">
        <f>VLOOKUP($C328, Team_Batting___Advanced[], 19, FALSE)</f>
        <v>#N/A</v>
      </c>
      <c r="AP328" s="9" t="e">
        <f>VLOOKUP($C328, 'Team Per G'!$A$2:$G$31, 3, FALSE)</f>
        <v>#N/A</v>
      </c>
      <c r="AQ328" s="9" t="e">
        <f>VLOOKUP($C328, 'Team Per G'!$A$2:$G$31, 5, FALSE)</f>
        <v>#N/A</v>
      </c>
      <c r="AR328" s="9" t="e">
        <f>VLOOKUP($C328, 'Team Per G'!$A$2:$G$31, 4, FALSE)</f>
        <v>#N/A</v>
      </c>
      <c r="AS328" s="9" t="e">
        <f>VLOOKUP($C328, Team_Batting___Dashboard[], 22, FALSE)/$AC328</f>
        <v>#N/A</v>
      </c>
      <c r="AT328" s="9" t="e">
        <f>VLOOKUP($C328, 'FanGraphs - Team WAR Projected'!$B$2:$E$31, 4, FALSE)/162</f>
        <v>#N/A</v>
      </c>
      <c r="AU328" s="9" t="e">
        <f>VLOOKUP($C328, FanGraphs_Standings[[Abbreviation]:[2024 Year to Date RS/G]], 6, FALSE)/$AC328</f>
        <v>#N/A</v>
      </c>
      <c r="AV328" s="9" t="e">
        <f>VLOOKUP($C328, FanGraphs_Standings[[Abbreviation]:[2024 Projected Full Season RDif]], 19, FALSE)/162</f>
        <v>#N/A</v>
      </c>
      <c r="AW328" s="9" t="e">
        <f>VLOOKUP($C328, FanGraphs_Standings[[Abbreviation]:[2024 Projected Full Season RDif]], 5, FALSE)</f>
        <v>#N/A</v>
      </c>
      <c r="AX328" s="9" t="e">
        <f>VLOOKUP($C328, FanGraphs_Standings[[Abbreviation]:[2024 Projected Full Season W%]], 18, FALSE)</f>
        <v>#N/A</v>
      </c>
      <c r="AY328" s="9" t="e">
        <f>VLOOKUP($C328, 'Home Field Adv'!$A$2:$K$31, 11, FALSE)</f>
        <v>#N/A</v>
      </c>
      <c r="BB328" s="5" t="str">
        <f t="shared" si="16"/>
        <v/>
      </c>
      <c r="BC328" s="5" t="str">
        <f t="shared" si="17"/>
        <v/>
      </c>
      <c r="BD328" s="5" t="str">
        <f t="shared" si="18"/>
        <v/>
      </c>
    </row>
    <row r="329" spans="6:56" x14ac:dyDescent="0.45">
      <c r="F329" s="9" t="e">
        <f>VLOOKUP($B329, FanGraphs_Standings[[Abbreviation]:[2024 Year to Date G]], 2, FALSE)</f>
        <v>#N/A</v>
      </c>
      <c r="G329" s="9" t="e">
        <f>IF(ISERR(VLOOKUP($D329, 'SP Per G'!$A$2:$D$1380, 3, FALSE)), L329, VLOOKUP($D329, 'SP Per G'!$A$2:$D$1380, 3, FALSE))</f>
        <v>#N/A</v>
      </c>
      <c r="H329" s="9" t="e">
        <f>VLOOKUP($D329, 'SP Per G'!$A$2:$D$1380, 4, FALSE)</f>
        <v>#N/A</v>
      </c>
      <c r="I329" s="9" t="e">
        <f>VLOOKUP($D329, Individual_Pitching___Dashboard[], 18, FALSE)</f>
        <v>#N/A</v>
      </c>
      <c r="J329" s="9" t="e">
        <f>VLOOKUP($D329, Individual_Pitching___Dashboard[], 20, FALSE)</f>
        <v>#N/A</v>
      </c>
      <c r="K329" s="9" t="e">
        <f>VLOOKUP($D329, Individual_Pitching___Advanced[], 21,FALSE)</f>
        <v>#N/A</v>
      </c>
      <c r="L329" s="9" t="e">
        <f>VLOOKUP($B329, 'Team Per G'!$A$2:$G$31, 7, FALSE)</f>
        <v>#N/A</v>
      </c>
      <c r="M329" s="9" t="e">
        <f>VLOOKUP($B329, 'FanGraphs - Team WAR Projected'!$B$2:$E$31, 3, FALSE)/162</f>
        <v>#N/A</v>
      </c>
      <c r="N329" s="9" t="e">
        <f>VLOOKUP($B329, Team_Pitching___Advanced[[Team]:[xFIP]], 19,FALSE)</f>
        <v>#N/A</v>
      </c>
      <c r="O329" s="9" t="e">
        <f>VLOOKUP($B329, Team_Pitching___Advanced[], 20, FALSE)</f>
        <v>#N/A</v>
      </c>
      <c r="P329" s="9" t="e">
        <f>VLOOKUP($B329, Team_Batting___Dashboard[[Team]:[wOBA]], 16, FALSE)</f>
        <v>#N/A</v>
      </c>
      <c r="Q329" s="9" t="e">
        <f>VLOOKUP($B329, Team_Batting___Advanced[[Team]:[OPS]], 9, FALSE)</f>
        <v>#N/A</v>
      </c>
      <c r="R329" s="9" t="e">
        <f>VLOOKUP($B329, Team_Batting___Advanced[], 19, FALSE)</f>
        <v>#N/A</v>
      </c>
      <c r="S329" s="9" t="e">
        <f>VLOOKUP($B329, 'Team Per G'!$A$2:$G$31, 3, FALSE)</f>
        <v>#N/A</v>
      </c>
      <c r="T329" s="9" t="e">
        <f>VLOOKUP($B329, 'Team Per G'!$A$2:$G$31, 5, FALSE)</f>
        <v>#N/A</v>
      </c>
      <c r="U329" s="9" t="e">
        <f>VLOOKUP($B329, 'Team Per G'!$A$2:$G$31, 4, FALSE)</f>
        <v>#N/A</v>
      </c>
      <c r="V329" s="9" t="e">
        <f>VLOOKUP($B329, Team_Batting___Dashboard[], 22, FALSE)/$F329</f>
        <v>#N/A</v>
      </c>
      <c r="W329" s="9" t="e">
        <f>VLOOKUP($B329, 'FanGraphs - Team WAR Projected'!$B$2:$E$31, 4, FALSE)/162</f>
        <v>#N/A</v>
      </c>
      <c r="X329" s="9" t="e">
        <f>VLOOKUP($B329, FanGraphs_Standings[[Abbreviation]:[2024 Year to Date RS/G]], 6, FALSE)/$F329</f>
        <v>#N/A</v>
      </c>
      <c r="Y329" s="9" t="e">
        <f>VLOOKUP($B329, FanGraphs_Standings[[Abbreviation]:[2024 Projected Full Season RDif]], 19, FALSE)/162</f>
        <v>#N/A</v>
      </c>
      <c r="Z329" s="9" t="e">
        <f>VLOOKUP($B329, FanGraphs_Standings[[Abbreviation]:[2024 Projected Full Season RDif]], 5, FALSE)</f>
        <v>#N/A</v>
      </c>
      <c r="AA329" s="9" t="e">
        <f>VLOOKUP($B329, FanGraphs_Standings[[Abbreviation]:[2024 Projected Full Season W%]], 18, FALSE)</f>
        <v>#N/A</v>
      </c>
      <c r="AB329" s="9" t="e">
        <f>VLOOKUP($B329, 'Home Field Adv'!$A$2:$I$31, 9, FALSE)</f>
        <v>#N/A</v>
      </c>
      <c r="AC329" s="9" t="e">
        <f>VLOOKUP($C329, FanGraphs_Standings[[Abbreviation]:[2024 Year to Date G]], 2, FALSE)</f>
        <v>#N/A</v>
      </c>
      <c r="AD329" s="9" t="e">
        <f>VLOOKUP($E329, 'SP Per G'!$A$2:$D$1380, 3, FALSE)</f>
        <v>#N/A</v>
      </c>
      <c r="AE329" s="9" t="e">
        <f>VLOOKUP($E329, 'SP Per G'!$A$2:$D$1380, 4, FALSE)</f>
        <v>#N/A</v>
      </c>
      <c r="AF329" s="9" t="e">
        <f>VLOOKUP($E329, Individual_Pitching___Dashboard[], 18, FALSE)</f>
        <v>#N/A</v>
      </c>
      <c r="AG329" s="9" t="e">
        <f>VLOOKUP($E329, Individual_Pitching___Dashboard[], 20, FALSE)</f>
        <v>#N/A</v>
      </c>
      <c r="AH329" s="9" t="e">
        <f>VLOOKUP($E329, Individual_Pitching___Advanced[], 21,FALSE)</f>
        <v>#N/A</v>
      </c>
      <c r="AI329" s="9" t="e">
        <f>VLOOKUP($C329, 'Team Per G'!$A$2:$G$31, 7, FALSE)</f>
        <v>#N/A</v>
      </c>
      <c r="AJ329" s="9" t="e">
        <f>VLOOKUP($C329, 'FanGraphs - Team WAR Projected'!$B$2:$E$31, 3, FALSE)/162</f>
        <v>#N/A</v>
      </c>
      <c r="AK329" s="9" t="e">
        <f>VLOOKUP($C329, Team_Pitching___Advanced[[Team]:[xFIP]], 19,FALSE)</f>
        <v>#N/A</v>
      </c>
      <c r="AL329" s="9" t="e">
        <f>VLOOKUP($C329, Team_Pitching___Advanced[], 20, FALSE)</f>
        <v>#N/A</v>
      </c>
      <c r="AM329" s="9" t="e">
        <f>VLOOKUP($C329, Team_Batting___Dashboard[[Team]:[wOBA]], 16, FALSE)</f>
        <v>#N/A</v>
      </c>
      <c r="AN329" s="9" t="e">
        <f>VLOOKUP($C329, Team_Batting___Advanced[[Team]:[OPS]], 9, FALSE)</f>
        <v>#N/A</v>
      </c>
      <c r="AO329" s="9" t="e">
        <f>VLOOKUP($C329, Team_Batting___Advanced[], 19, FALSE)</f>
        <v>#N/A</v>
      </c>
      <c r="AP329" s="9" t="e">
        <f>VLOOKUP($C329, 'Team Per G'!$A$2:$G$31, 3, FALSE)</f>
        <v>#N/A</v>
      </c>
      <c r="AQ329" s="9" t="e">
        <f>VLOOKUP($C329, 'Team Per G'!$A$2:$G$31, 5, FALSE)</f>
        <v>#N/A</v>
      </c>
      <c r="AR329" s="9" t="e">
        <f>VLOOKUP($C329, 'Team Per G'!$A$2:$G$31, 4, FALSE)</f>
        <v>#N/A</v>
      </c>
      <c r="AS329" s="9" t="e">
        <f>VLOOKUP($C329, Team_Batting___Dashboard[], 22, FALSE)/$AC329</f>
        <v>#N/A</v>
      </c>
      <c r="AT329" s="9" t="e">
        <f>VLOOKUP($C329, 'FanGraphs - Team WAR Projected'!$B$2:$E$31, 4, FALSE)/162</f>
        <v>#N/A</v>
      </c>
      <c r="AU329" s="9" t="e">
        <f>VLOOKUP($C329, FanGraphs_Standings[[Abbreviation]:[2024 Year to Date RS/G]], 6, FALSE)/$AC329</f>
        <v>#N/A</v>
      </c>
      <c r="AV329" s="9" t="e">
        <f>VLOOKUP($C329, FanGraphs_Standings[[Abbreviation]:[2024 Projected Full Season RDif]], 19, FALSE)/162</f>
        <v>#N/A</v>
      </c>
      <c r="AW329" s="9" t="e">
        <f>VLOOKUP($C329, FanGraphs_Standings[[Abbreviation]:[2024 Projected Full Season RDif]], 5, FALSE)</f>
        <v>#N/A</v>
      </c>
      <c r="AX329" s="9" t="e">
        <f>VLOOKUP($C329, FanGraphs_Standings[[Abbreviation]:[2024 Projected Full Season W%]], 18, FALSE)</f>
        <v>#N/A</v>
      </c>
      <c r="AY329" s="9" t="e">
        <f>VLOOKUP($C329, 'Home Field Adv'!$A$2:$K$31, 11, FALSE)</f>
        <v>#N/A</v>
      </c>
      <c r="BB329" s="5" t="str">
        <f t="shared" si="16"/>
        <v/>
      </c>
      <c r="BC329" s="5" t="str">
        <f t="shared" si="17"/>
        <v/>
      </c>
      <c r="BD329" s="5" t="str">
        <f t="shared" si="18"/>
        <v/>
      </c>
    </row>
    <row r="330" spans="6:56" x14ac:dyDescent="0.45">
      <c r="F330" s="9" t="e">
        <f>VLOOKUP($B330, FanGraphs_Standings[[Abbreviation]:[2024 Year to Date G]], 2, FALSE)</f>
        <v>#N/A</v>
      </c>
      <c r="G330" s="9" t="e">
        <f>IF(ISERR(VLOOKUP($D330, 'SP Per G'!$A$2:$D$1380, 3, FALSE)), L330, VLOOKUP($D330, 'SP Per G'!$A$2:$D$1380, 3, FALSE))</f>
        <v>#N/A</v>
      </c>
      <c r="H330" s="9" t="e">
        <f>VLOOKUP($D330, 'SP Per G'!$A$2:$D$1380, 4, FALSE)</f>
        <v>#N/A</v>
      </c>
      <c r="I330" s="9" t="e">
        <f>VLOOKUP($D330, Individual_Pitching___Dashboard[], 18, FALSE)</f>
        <v>#N/A</v>
      </c>
      <c r="J330" s="9" t="e">
        <f>VLOOKUP($D330, Individual_Pitching___Dashboard[], 20, FALSE)</f>
        <v>#N/A</v>
      </c>
      <c r="K330" s="9" t="e">
        <f>VLOOKUP($D330, Individual_Pitching___Advanced[], 21,FALSE)</f>
        <v>#N/A</v>
      </c>
      <c r="L330" s="9" t="e">
        <f>VLOOKUP($B330, 'Team Per G'!$A$2:$G$31, 7, FALSE)</f>
        <v>#N/A</v>
      </c>
      <c r="M330" s="9" t="e">
        <f>VLOOKUP($B330, 'FanGraphs - Team WAR Projected'!$B$2:$E$31, 3, FALSE)/162</f>
        <v>#N/A</v>
      </c>
      <c r="N330" s="9" t="e">
        <f>VLOOKUP($B330, Team_Pitching___Advanced[[Team]:[xFIP]], 19,FALSE)</f>
        <v>#N/A</v>
      </c>
      <c r="O330" s="9" t="e">
        <f>VLOOKUP($B330, Team_Pitching___Advanced[], 20, FALSE)</f>
        <v>#N/A</v>
      </c>
      <c r="P330" s="9" t="e">
        <f>VLOOKUP($B330, Team_Batting___Dashboard[[Team]:[wOBA]], 16, FALSE)</f>
        <v>#N/A</v>
      </c>
      <c r="Q330" s="9" t="e">
        <f>VLOOKUP($B330, Team_Batting___Advanced[[Team]:[OPS]], 9, FALSE)</f>
        <v>#N/A</v>
      </c>
      <c r="R330" s="9" t="e">
        <f>VLOOKUP($B330, Team_Batting___Advanced[], 19, FALSE)</f>
        <v>#N/A</v>
      </c>
      <c r="S330" s="9" t="e">
        <f>VLOOKUP($B330, 'Team Per G'!$A$2:$G$31, 3, FALSE)</f>
        <v>#N/A</v>
      </c>
      <c r="T330" s="9" t="e">
        <f>VLOOKUP($B330, 'Team Per G'!$A$2:$G$31, 5, FALSE)</f>
        <v>#N/A</v>
      </c>
      <c r="U330" s="9" t="e">
        <f>VLOOKUP($B330, 'Team Per G'!$A$2:$G$31, 4, FALSE)</f>
        <v>#N/A</v>
      </c>
      <c r="V330" s="9" t="e">
        <f>VLOOKUP($B330, Team_Batting___Dashboard[], 22, FALSE)/$F330</f>
        <v>#N/A</v>
      </c>
      <c r="W330" s="9" t="e">
        <f>VLOOKUP($B330, 'FanGraphs - Team WAR Projected'!$B$2:$E$31, 4, FALSE)/162</f>
        <v>#N/A</v>
      </c>
      <c r="X330" s="9" t="e">
        <f>VLOOKUP($B330, FanGraphs_Standings[[Abbreviation]:[2024 Year to Date RS/G]], 6, FALSE)/$F330</f>
        <v>#N/A</v>
      </c>
      <c r="Y330" s="9" t="e">
        <f>VLOOKUP($B330, FanGraphs_Standings[[Abbreviation]:[2024 Projected Full Season RDif]], 19, FALSE)/162</f>
        <v>#N/A</v>
      </c>
      <c r="Z330" s="9" t="e">
        <f>VLOOKUP($B330, FanGraphs_Standings[[Abbreviation]:[2024 Projected Full Season RDif]], 5, FALSE)</f>
        <v>#N/A</v>
      </c>
      <c r="AA330" s="9" t="e">
        <f>VLOOKUP($B330, FanGraphs_Standings[[Abbreviation]:[2024 Projected Full Season W%]], 18, FALSE)</f>
        <v>#N/A</v>
      </c>
      <c r="AB330" s="9" t="e">
        <f>VLOOKUP($B330, 'Home Field Adv'!$A$2:$I$31, 9, FALSE)</f>
        <v>#N/A</v>
      </c>
      <c r="AC330" s="9" t="e">
        <f>VLOOKUP($C330, FanGraphs_Standings[[Abbreviation]:[2024 Year to Date G]], 2, FALSE)</f>
        <v>#N/A</v>
      </c>
      <c r="AD330" s="9" t="e">
        <f>VLOOKUP($E330, 'SP Per G'!$A$2:$D$1380, 3, FALSE)</f>
        <v>#N/A</v>
      </c>
      <c r="AE330" s="9" t="e">
        <f>VLOOKUP($E330, 'SP Per G'!$A$2:$D$1380, 4, FALSE)</f>
        <v>#N/A</v>
      </c>
      <c r="AF330" s="9" t="e">
        <f>VLOOKUP($E330, Individual_Pitching___Dashboard[], 18, FALSE)</f>
        <v>#N/A</v>
      </c>
      <c r="AG330" s="9" t="e">
        <f>VLOOKUP($E330, Individual_Pitching___Dashboard[], 20, FALSE)</f>
        <v>#N/A</v>
      </c>
      <c r="AH330" s="9" t="e">
        <f>VLOOKUP($E330, Individual_Pitching___Advanced[], 21,FALSE)</f>
        <v>#N/A</v>
      </c>
      <c r="AI330" s="9" t="e">
        <f>VLOOKUP($C330, 'Team Per G'!$A$2:$G$31, 7, FALSE)</f>
        <v>#N/A</v>
      </c>
      <c r="AJ330" s="9" t="e">
        <f>VLOOKUP($C330, 'FanGraphs - Team WAR Projected'!$B$2:$E$31, 3, FALSE)/162</f>
        <v>#N/A</v>
      </c>
      <c r="AK330" s="9" t="e">
        <f>VLOOKUP($C330, Team_Pitching___Advanced[[Team]:[xFIP]], 19,FALSE)</f>
        <v>#N/A</v>
      </c>
      <c r="AL330" s="9" t="e">
        <f>VLOOKUP($C330, Team_Pitching___Advanced[], 20, FALSE)</f>
        <v>#N/A</v>
      </c>
      <c r="AM330" s="9" t="e">
        <f>VLOOKUP($C330, Team_Batting___Dashboard[[Team]:[wOBA]], 16, FALSE)</f>
        <v>#N/A</v>
      </c>
      <c r="AN330" s="9" t="e">
        <f>VLOOKUP($C330, Team_Batting___Advanced[[Team]:[OPS]], 9, FALSE)</f>
        <v>#N/A</v>
      </c>
      <c r="AO330" s="9" t="e">
        <f>VLOOKUP($C330, Team_Batting___Advanced[], 19, FALSE)</f>
        <v>#N/A</v>
      </c>
      <c r="AP330" s="9" t="e">
        <f>VLOOKUP($C330, 'Team Per G'!$A$2:$G$31, 3, FALSE)</f>
        <v>#N/A</v>
      </c>
      <c r="AQ330" s="9" t="e">
        <f>VLOOKUP($C330, 'Team Per G'!$A$2:$G$31, 5, FALSE)</f>
        <v>#N/A</v>
      </c>
      <c r="AR330" s="9" t="e">
        <f>VLOOKUP($C330, 'Team Per G'!$A$2:$G$31, 4, FALSE)</f>
        <v>#N/A</v>
      </c>
      <c r="AS330" s="9" t="e">
        <f>VLOOKUP($C330, Team_Batting___Dashboard[], 22, FALSE)/$AC330</f>
        <v>#N/A</v>
      </c>
      <c r="AT330" s="9" t="e">
        <f>VLOOKUP($C330, 'FanGraphs - Team WAR Projected'!$B$2:$E$31, 4, FALSE)/162</f>
        <v>#N/A</v>
      </c>
      <c r="AU330" s="9" t="e">
        <f>VLOOKUP($C330, FanGraphs_Standings[[Abbreviation]:[2024 Year to Date RS/G]], 6, FALSE)/$AC330</f>
        <v>#N/A</v>
      </c>
      <c r="AV330" s="9" t="e">
        <f>VLOOKUP($C330, FanGraphs_Standings[[Abbreviation]:[2024 Projected Full Season RDif]], 19, FALSE)/162</f>
        <v>#N/A</v>
      </c>
      <c r="AW330" s="9" t="e">
        <f>VLOOKUP($C330, FanGraphs_Standings[[Abbreviation]:[2024 Projected Full Season RDif]], 5, FALSE)</f>
        <v>#N/A</v>
      </c>
      <c r="AX330" s="9" t="e">
        <f>VLOOKUP($C330, FanGraphs_Standings[[Abbreviation]:[2024 Projected Full Season W%]], 18, FALSE)</f>
        <v>#N/A</v>
      </c>
      <c r="AY330" s="9" t="e">
        <f>VLOOKUP($C330, 'Home Field Adv'!$A$2:$K$31, 11, FALSE)</f>
        <v>#N/A</v>
      </c>
      <c r="BB330" s="5" t="str">
        <f t="shared" si="16"/>
        <v/>
      </c>
      <c r="BC330" s="5" t="str">
        <f t="shared" si="17"/>
        <v/>
      </c>
      <c r="BD330" s="5" t="str">
        <f t="shared" si="18"/>
        <v/>
      </c>
    </row>
    <row r="331" spans="6:56" x14ac:dyDescent="0.45">
      <c r="F331" s="9" t="e">
        <f>VLOOKUP($B331, FanGraphs_Standings[[Abbreviation]:[2024 Year to Date G]], 2, FALSE)</f>
        <v>#N/A</v>
      </c>
      <c r="G331" s="9" t="e">
        <f>IF(ISERR(VLOOKUP($D331, 'SP Per G'!$A$2:$D$1380, 3, FALSE)), L331, VLOOKUP($D331, 'SP Per G'!$A$2:$D$1380, 3, FALSE))</f>
        <v>#N/A</v>
      </c>
      <c r="H331" s="9" t="e">
        <f>VLOOKUP($D331, 'SP Per G'!$A$2:$D$1380, 4, FALSE)</f>
        <v>#N/A</v>
      </c>
      <c r="I331" s="9" t="e">
        <f>VLOOKUP($D331, Individual_Pitching___Dashboard[], 18, FALSE)</f>
        <v>#N/A</v>
      </c>
      <c r="J331" s="9" t="e">
        <f>VLOOKUP($D331, Individual_Pitching___Dashboard[], 20, FALSE)</f>
        <v>#N/A</v>
      </c>
      <c r="K331" s="9" t="e">
        <f>VLOOKUP($D331, Individual_Pitching___Advanced[], 21,FALSE)</f>
        <v>#N/A</v>
      </c>
      <c r="L331" s="9" t="e">
        <f>VLOOKUP($B331, 'Team Per G'!$A$2:$G$31, 7, FALSE)</f>
        <v>#N/A</v>
      </c>
      <c r="M331" s="9" t="e">
        <f>VLOOKUP($B331, 'FanGraphs - Team WAR Projected'!$B$2:$E$31, 3, FALSE)/162</f>
        <v>#N/A</v>
      </c>
      <c r="N331" s="9" t="e">
        <f>VLOOKUP($B331, Team_Pitching___Advanced[[Team]:[xFIP]], 19,FALSE)</f>
        <v>#N/A</v>
      </c>
      <c r="O331" s="9" t="e">
        <f>VLOOKUP($B331, Team_Pitching___Advanced[], 20, FALSE)</f>
        <v>#N/A</v>
      </c>
      <c r="P331" s="9" t="e">
        <f>VLOOKUP($B331, Team_Batting___Dashboard[[Team]:[wOBA]], 16, FALSE)</f>
        <v>#N/A</v>
      </c>
      <c r="Q331" s="9" t="e">
        <f>VLOOKUP($B331, Team_Batting___Advanced[[Team]:[OPS]], 9, FALSE)</f>
        <v>#N/A</v>
      </c>
      <c r="R331" s="9" t="e">
        <f>VLOOKUP($B331, Team_Batting___Advanced[], 19, FALSE)</f>
        <v>#N/A</v>
      </c>
      <c r="S331" s="9" t="e">
        <f>VLOOKUP($B331, 'Team Per G'!$A$2:$G$31, 3, FALSE)</f>
        <v>#N/A</v>
      </c>
      <c r="T331" s="9" t="e">
        <f>VLOOKUP($B331, 'Team Per G'!$A$2:$G$31, 5, FALSE)</f>
        <v>#N/A</v>
      </c>
      <c r="U331" s="9" t="e">
        <f>VLOOKUP($B331, 'Team Per G'!$A$2:$G$31, 4, FALSE)</f>
        <v>#N/A</v>
      </c>
      <c r="V331" s="9" t="e">
        <f>VLOOKUP($B331, Team_Batting___Dashboard[], 22, FALSE)/$F331</f>
        <v>#N/A</v>
      </c>
      <c r="W331" s="9" t="e">
        <f>VLOOKUP($B331, 'FanGraphs - Team WAR Projected'!$B$2:$E$31, 4, FALSE)/162</f>
        <v>#N/A</v>
      </c>
      <c r="X331" s="9" t="e">
        <f>VLOOKUP($B331, FanGraphs_Standings[[Abbreviation]:[2024 Year to Date RS/G]], 6, FALSE)/$F331</f>
        <v>#N/A</v>
      </c>
      <c r="Y331" s="9" t="e">
        <f>VLOOKUP($B331, FanGraphs_Standings[[Abbreviation]:[2024 Projected Full Season RDif]], 19, FALSE)/162</f>
        <v>#N/A</v>
      </c>
      <c r="Z331" s="9" t="e">
        <f>VLOOKUP($B331, FanGraphs_Standings[[Abbreviation]:[2024 Projected Full Season RDif]], 5, FALSE)</f>
        <v>#N/A</v>
      </c>
      <c r="AA331" s="9" t="e">
        <f>VLOOKUP($B331, FanGraphs_Standings[[Abbreviation]:[2024 Projected Full Season W%]], 18, FALSE)</f>
        <v>#N/A</v>
      </c>
      <c r="AB331" s="9" t="e">
        <f>VLOOKUP($B331, 'Home Field Adv'!$A$2:$I$31, 9, FALSE)</f>
        <v>#N/A</v>
      </c>
      <c r="AC331" s="9" t="e">
        <f>VLOOKUP($C331, FanGraphs_Standings[[Abbreviation]:[2024 Year to Date G]], 2, FALSE)</f>
        <v>#N/A</v>
      </c>
      <c r="AD331" s="9" t="e">
        <f>VLOOKUP($E331, 'SP Per G'!$A$2:$D$1380, 3, FALSE)</f>
        <v>#N/A</v>
      </c>
      <c r="AE331" s="9" t="e">
        <f>VLOOKUP($E331, 'SP Per G'!$A$2:$D$1380, 4, FALSE)</f>
        <v>#N/A</v>
      </c>
      <c r="AF331" s="9" t="e">
        <f>VLOOKUP($E331, Individual_Pitching___Dashboard[], 18, FALSE)</f>
        <v>#N/A</v>
      </c>
      <c r="AG331" s="9" t="e">
        <f>VLOOKUP($E331, Individual_Pitching___Dashboard[], 20, FALSE)</f>
        <v>#N/A</v>
      </c>
      <c r="AH331" s="9" t="e">
        <f>VLOOKUP($E331, Individual_Pitching___Advanced[], 21,FALSE)</f>
        <v>#N/A</v>
      </c>
      <c r="AI331" s="9" t="e">
        <f>VLOOKUP($C331, 'Team Per G'!$A$2:$G$31, 7, FALSE)</f>
        <v>#N/A</v>
      </c>
      <c r="AJ331" s="9" t="e">
        <f>VLOOKUP($C331, 'FanGraphs - Team WAR Projected'!$B$2:$E$31, 3, FALSE)/162</f>
        <v>#N/A</v>
      </c>
      <c r="AK331" s="9" t="e">
        <f>VLOOKUP($C331, Team_Pitching___Advanced[[Team]:[xFIP]], 19,FALSE)</f>
        <v>#N/A</v>
      </c>
      <c r="AL331" s="9" t="e">
        <f>VLOOKUP($C331, Team_Pitching___Advanced[], 20, FALSE)</f>
        <v>#N/A</v>
      </c>
      <c r="AM331" s="9" t="e">
        <f>VLOOKUP($C331, Team_Batting___Dashboard[[Team]:[wOBA]], 16, FALSE)</f>
        <v>#N/A</v>
      </c>
      <c r="AN331" s="9" t="e">
        <f>VLOOKUP($C331, Team_Batting___Advanced[[Team]:[OPS]], 9, FALSE)</f>
        <v>#N/A</v>
      </c>
      <c r="AO331" s="9" t="e">
        <f>VLOOKUP($C331, Team_Batting___Advanced[], 19, FALSE)</f>
        <v>#N/A</v>
      </c>
      <c r="AP331" s="9" t="e">
        <f>VLOOKUP($C331, 'Team Per G'!$A$2:$G$31, 3, FALSE)</f>
        <v>#N/A</v>
      </c>
      <c r="AQ331" s="9" t="e">
        <f>VLOOKUP($C331, 'Team Per G'!$A$2:$G$31, 5, FALSE)</f>
        <v>#N/A</v>
      </c>
      <c r="AR331" s="9" t="e">
        <f>VLOOKUP($C331, 'Team Per G'!$A$2:$G$31, 4, FALSE)</f>
        <v>#N/A</v>
      </c>
      <c r="AS331" s="9" t="e">
        <f>VLOOKUP($C331, Team_Batting___Dashboard[], 22, FALSE)/$AC331</f>
        <v>#N/A</v>
      </c>
      <c r="AT331" s="9" t="e">
        <f>VLOOKUP($C331, 'FanGraphs - Team WAR Projected'!$B$2:$E$31, 4, FALSE)/162</f>
        <v>#N/A</v>
      </c>
      <c r="AU331" s="9" t="e">
        <f>VLOOKUP($C331, FanGraphs_Standings[[Abbreviation]:[2024 Year to Date RS/G]], 6, FALSE)/$AC331</f>
        <v>#N/A</v>
      </c>
      <c r="AV331" s="9" t="e">
        <f>VLOOKUP($C331, FanGraphs_Standings[[Abbreviation]:[2024 Projected Full Season RDif]], 19, FALSE)/162</f>
        <v>#N/A</v>
      </c>
      <c r="AW331" s="9" t="e">
        <f>VLOOKUP($C331, FanGraphs_Standings[[Abbreviation]:[2024 Projected Full Season RDif]], 5, FALSE)</f>
        <v>#N/A</v>
      </c>
      <c r="AX331" s="9" t="e">
        <f>VLOOKUP($C331, FanGraphs_Standings[[Abbreviation]:[2024 Projected Full Season W%]], 18, FALSE)</f>
        <v>#N/A</v>
      </c>
      <c r="AY331" s="9" t="e">
        <f>VLOOKUP($C331, 'Home Field Adv'!$A$2:$K$31, 11, FALSE)</f>
        <v>#N/A</v>
      </c>
      <c r="BB331" s="5" t="str">
        <f t="shared" si="16"/>
        <v/>
      </c>
      <c r="BC331" s="5" t="str">
        <f t="shared" si="17"/>
        <v/>
      </c>
      <c r="BD331" s="5" t="str">
        <f t="shared" si="18"/>
        <v/>
      </c>
    </row>
    <row r="332" spans="6:56" x14ac:dyDescent="0.45">
      <c r="F332" s="9" t="e">
        <f>VLOOKUP($B332, FanGraphs_Standings[[Abbreviation]:[2024 Year to Date G]], 2, FALSE)</f>
        <v>#N/A</v>
      </c>
      <c r="G332" s="9" t="e">
        <f>IF(ISERR(VLOOKUP($D332, 'SP Per G'!$A$2:$D$1380, 3, FALSE)), L332, VLOOKUP($D332, 'SP Per G'!$A$2:$D$1380, 3, FALSE))</f>
        <v>#N/A</v>
      </c>
      <c r="H332" s="9" t="e">
        <f>VLOOKUP($D332, 'SP Per G'!$A$2:$D$1380, 4, FALSE)</f>
        <v>#N/A</v>
      </c>
      <c r="I332" s="9" t="e">
        <f>VLOOKUP($D332, Individual_Pitching___Dashboard[], 18, FALSE)</f>
        <v>#N/A</v>
      </c>
      <c r="J332" s="9" t="e">
        <f>VLOOKUP($D332, Individual_Pitching___Dashboard[], 20, FALSE)</f>
        <v>#N/A</v>
      </c>
      <c r="K332" s="9" t="e">
        <f>VLOOKUP($D332, Individual_Pitching___Advanced[], 21,FALSE)</f>
        <v>#N/A</v>
      </c>
      <c r="L332" s="9" t="e">
        <f>VLOOKUP($B332, 'Team Per G'!$A$2:$G$31, 7, FALSE)</f>
        <v>#N/A</v>
      </c>
      <c r="M332" s="9" t="e">
        <f>VLOOKUP($B332, 'FanGraphs - Team WAR Projected'!$B$2:$E$31, 3, FALSE)/162</f>
        <v>#N/A</v>
      </c>
      <c r="N332" s="9" t="e">
        <f>VLOOKUP($B332, Team_Pitching___Advanced[[Team]:[xFIP]], 19,FALSE)</f>
        <v>#N/A</v>
      </c>
      <c r="O332" s="9" t="e">
        <f>VLOOKUP($B332, Team_Pitching___Advanced[], 20, FALSE)</f>
        <v>#N/A</v>
      </c>
      <c r="P332" s="9" t="e">
        <f>VLOOKUP($B332, Team_Batting___Dashboard[[Team]:[wOBA]], 16, FALSE)</f>
        <v>#N/A</v>
      </c>
      <c r="Q332" s="9" t="e">
        <f>VLOOKUP($B332, Team_Batting___Advanced[[Team]:[OPS]], 9, FALSE)</f>
        <v>#N/A</v>
      </c>
      <c r="R332" s="9" t="e">
        <f>VLOOKUP($B332, Team_Batting___Advanced[], 19, FALSE)</f>
        <v>#N/A</v>
      </c>
      <c r="S332" s="9" t="e">
        <f>VLOOKUP($B332, 'Team Per G'!$A$2:$G$31, 3, FALSE)</f>
        <v>#N/A</v>
      </c>
      <c r="T332" s="9" t="e">
        <f>VLOOKUP($B332, 'Team Per G'!$A$2:$G$31, 5, FALSE)</f>
        <v>#N/A</v>
      </c>
      <c r="U332" s="9" t="e">
        <f>VLOOKUP($B332, 'Team Per G'!$A$2:$G$31, 4, FALSE)</f>
        <v>#N/A</v>
      </c>
      <c r="V332" s="9" t="e">
        <f>VLOOKUP($B332, Team_Batting___Dashboard[], 22, FALSE)/$F332</f>
        <v>#N/A</v>
      </c>
      <c r="W332" s="9" t="e">
        <f>VLOOKUP($B332, 'FanGraphs - Team WAR Projected'!$B$2:$E$31, 4, FALSE)/162</f>
        <v>#N/A</v>
      </c>
      <c r="X332" s="9" t="e">
        <f>VLOOKUP($B332, FanGraphs_Standings[[Abbreviation]:[2024 Year to Date RS/G]], 6, FALSE)/$F332</f>
        <v>#N/A</v>
      </c>
      <c r="Y332" s="9" t="e">
        <f>VLOOKUP($B332, FanGraphs_Standings[[Abbreviation]:[2024 Projected Full Season RDif]], 19, FALSE)/162</f>
        <v>#N/A</v>
      </c>
      <c r="Z332" s="9" t="e">
        <f>VLOOKUP($B332, FanGraphs_Standings[[Abbreviation]:[2024 Projected Full Season RDif]], 5, FALSE)</f>
        <v>#N/A</v>
      </c>
      <c r="AA332" s="9" t="e">
        <f>VLOOKUP($B332, FanGraphs_Standings[[Abbreviation]:[2024 Projected Full Season W%]], 18, FALSE)</f>
        <v>#N/A</v>
      </c>
      <c r="AB332" s="9" t="e">
        <f>VLOOKUP($B332, 'Home Field Adv'!$A$2:$I$31, 9, FALSE)</f>
        <v>#N/A</v>
      </c>
      <c r="AC332" s="9" t="e">
        <f>VLOOKUP($C332, FanGraphs_Standings[[Abbreviation]:[2024 Year to Date G]], 2, FALSE)</f>
        <v>#N/A</v>
      </c>
      <c r="AD332" s="9" t="e">
        <f>VLOOKUP($E332, 'SP Per G'!$A$2:$D$1380, 3, FALSE)</f>
        <v>#N/A</v>
      </c>
      <c r="AE332" s="9" t="e">
        <f>VLOOKUP($E332, 'SP Per G'!$A$2:$D$1380, 4, FALSE)</f>
        <v>#N/A</v>
      </c>
      <c r="AF332" s="9" t="e">
        <f>VLOOKUP($E332, Individual_Pitching___Dashboard[], 18, FALSE)</f>
        <v>#N/A</v>
      </c>
      <c r="AG332" s="9" t="e">
        <f>VLOOKUP($E332, Individual_Pitching___Dashboard[], 20, FALSE)</f>
        <v>#N/A</v>
      </c>
      <c r="AH332" s="9" t="e">
        <f>VLOOKUP($E332, Individual_Pitching___Advanced[], 21,FALSE)</f>
        <v>#N/A</v>
      </c>
      <c r="AI332" s="9" t="e">
        <f>VLOOKUP($C332, 'Team Per G'!$A$2:$G$31, 7, FALSE)</f>
        <v>#N/A</v>
      </c>
      <c r="AJ332" s="9" t="e">
        <f>VLOOKUP($C332, 'FanGraphs - Team WAR Projected'!$B$2:$E$31, 3, FALSE)/162</f>
        <v>#N/A</v>
      </c>
      <c r="AK332" s="9" t="e">
        <f>VLOOKUP($C332, Team_Pitching___Advanced[[Team]:[xFIP]], 19,FALSE)</f>
        <v>#N/A</v>
      </c>
      <c r="AL332" s="9" t="e">
        <f>VLOOKUP($C332, Team_Pitching___Advanced[], 20, FALSE)</f>
        <v>#N/A</v>
      </c>
      <c r="AM332" s="9" t="e">
        <f>VLOOKUP($C332, Team_Batting___Dashboard[[Team]:[wOBA]], 16, FALSE)</f>
        <v>#N/A</v>
      </c>
      <c r="AN332" s="9" t="e">
        <f>VLOOKUP($C332, Team_Batting___Advanced[[Team]:[OPS]], 9, FALSE)</f>
        <v>#N/A</v>
      </c>
      <c r="AO332" s="9" t="e">
        <f>VLOOKUP($C332, Team_Batting___Advanced[], 19, FALSE)</f>
        <v>#N/A</v>
      </c>
      <c r="AP332" s="9" t="e">
        <f>VLOOKUP($C332, 'Team Per G'!$A$2:$G$31, 3, FALSE)</f>
        <v>#N/A</v>
      </c>
      <c r="AQ332" s="9" t="e">
        <f>VLOOKUP($C332, 'Team Per G'!$A$2:$G$31, 5, FALSE)</f>
        <v>#N/A</v>
      </c>
      <c r="AR332" s="9" t="e">
        <f>VLOOKUP($C332, 'Team Per G'!$A$2:$G$31, 4, FALSE)</f>
        <v>#N/A</v>
      </c>
      <c r="AS332" s="9" t="e">
        <f>VLOOKUP($C332, Team_Batting___Dashboard[], 22, FALSE)/$AC332</f>
        <v>#N/A</v>
      </c>
      <c r="AT332" s="9" t="e">
        <f>VLOOKUP($C332, 'FanGraphs - Team WAR Projected'!$B$2:$E$31, 4, FALSE)/162</f>
        <v>#N/A</v>
      </c>
      <c r="AU332" s="9" t="e">
        <f>VLOOKUP($C332, FanGraphs_Standings[[Abbreviation]:[2024 Year to Date RS/G]], 6, FALSE)/$AC332</f>
        <v>#N/A</v>
      </c>
      <c r="AV332" s="9" t="e">
        <f>VLOOKUP($C332, FanGraphs_Standings[[Abbreviation]:[2024 Projected Full Season RDif]], 19, FALSE)/162</f>
        <v>#N/A</v>
      </c>
      <c r="AW332" s="9" t="e">
        <f>VLOOKUP($C332, FanGraphs_Standings[[Abbreviation]:[2024 Projected Full Season RDif]], 5, FALSE)</f>
        <v>#N/A</v>
      </c>
      <c r="AX332" s="9" t="e">
        <f>VLOOKUP($C332, FanGraphs_Standings[[Abbreviation]:[2024 Projected Full Season W%]], 18, FALSE)</f>
        <v>#N/A</v>
      </c>
      <c r="AY332" s="9" t="e">
        <f>VLOOKUP($C332, 'Home Field Adv'!$A$2:$K$31, 11, FALSE)</f>
        <v>#N/A</v>
      </c>
      <c r="BB332" s="5" t="str">
        <f t="shared" si="16"/>
        <v/>
      </c>
      <c r="BC332" s="5" t="str">
        <f t="shared" si="17"/>
        <v/>
      </c>
      <c r="BD332" s="5" t="str">
        <f t="shared" si="18"/>
        <v/>
      </c>
    </row>
    <row r="333" spans="6:56" x14ac:dyDescent="0.45">
      <c r="F333" s="9" t="e">
        <f>VLOOKUP($B333, FanGraphs_Standings[[Abbreviation]:[2024 Year to Date G]], 2, FALSE)</f>
        <v>#N/A</v>
      </c>
      <c r="G333" s="9" t="e">
        <f>IF(ISERR(VLOOKUP($D333, 'SP Per G'!$A$2:$D$1380, 3, FALSE)), L333, VLOOKUP($D333, 'SP Per G'!$A$2:$D$1380, 3, FALSE))</f>
        <v>#N/A</v>
      </c>
      <c r="H333" s="9" t="e">
        <f>VLOOKUP($D333, 'SP Per G'!$A$2:$D$1380, 4, FALSE)</f>
        <v>#N/A</v>
      </c>
      <c r="I333" s="9" t="e">
        <f>VLOOKUP($D333, Individual_Pitching___Dashboard[], 18, FALSE)</f>
        <v>#N/A</v>
      </c>
      <c r="J333" s="9" t="e">
        <f>VLOOKUP($D333, Individual_Pitching___Dashboard[], 20, FALSE)</f>
        <v>#N/A</v>
      </c>
      <c r="K333" s="9" t="e">
        <f>VLOOKUP($D333, Individual_Pitching___Advanced[], 21,FALSE)</f>
        <v>#N/A</v>
      </c>
      <c r="L333" s="9" t="e">
        <f>VLOOKUP($B333, 'Team Per G'!$A$2:$G$31, 7, FALSE)</f>
        <v>#N/A</v>
      </c>
      <c r="M333" s="9" t="e">
        <f>VLOOKUP($B333, 'FanGraphs - Team WAR Projected'!$B$2:$E$31, 3, FALSE)/162</f>
        <v>#N/A</v>
      </c>
      <c r="N333" s="9" t="e">
        <f>VLOOKUP($B333, Team_Pitching___Advanced[[Team]:[xFIP]], 19,FALSE)</f>
        <v>#N/A</v>
      </c>
      <c r="O333" s="9" t="e">
        <f>VLOOKUP($B333, Team_Pitching___Advanced[], 20, FALSE)</f>
        <v>#N/A</v>
      </c>
      <c r="P333" s="9" t="e">
        <f>VLOOKUP($B333, Team_Batting___Dashboard[[Team]:[wOBA]], 16, FALSE)</f>
        <v>#N/A</v>
      </c>
      <c r="Q333" s="9" t="e">
        <f>VLOOKUP($B333, Team_Batting___Advanced[[Team]:[OPS]], 9, FALSE)</f>
        <v>#N/A</v>
      </c>
      <c r="R333" s="9" t="e">
        <f>VLOOKUP($B333, Team_Batting___Advanced[], 19, FALSE)</f>
        <v>#N/A</v>
      </c>
      <c r="S333" s="9" t="e">
        <f>VLOOKUP($B333, 'Team Per G'!$A$2:$G$31, 3, FALSE)</f>
        <v>#N/A</v>
      </c>
      <c r="T333" s="9" t="e">
        <f>VLOOKUP($B333, 'Team Per G'!$A$2:$G$31, 5, FALSE)</f>
        <v>#N/A</v>
      </c>
      <c r="U333" s="9" t="e">
        <f>VLOOKUP($B333, 'Team Per G'!$A$2:$G$31, 4, FALSE)</f>
        <v>#N/A</v>
      </c>
      <c r="V333" s="9" t="e">
        <f>VLOOKUP($B333, Team_Batting___Dashboard[], 22, FALSE)/$F333</f>
        <v>#N/A</v>
      </c>
      <c r="W333" s="9" t="e">
        <f>VLOOKUP($B333, 'FanGraphs - Team WAR Projected'!$B$2:$E$31, 4, FALSE)/162</f>
        <v>#N/A</v>
      </c>
      <c r="X333" s="9" t="e">
        <f>VLOOKUP($B333, FanGraphs_Standings[[Abbreviation]:[2024 Year to Date RS/G]], 6, FALSE)/$F333</f>
        <v>#N/A</v>
      </c>
      <c r="Y333" s="9" t="e">
        <f>VLOOKUP($B333, FanGraphs_Standings[[Abbreviation]:[2024 Projected Full Season RDif]], 19, FALSE)/162</f>
        <v>#N/A</v>
      </c>
      <c r="Z333" s="9" t="e">
        <f>VLOOKUP($B333, FanGraphs_Standings[[Abbreviation]:[2024 Projected Full Season RDif]], 5, FALSE)</f>
        <v>#N/A</v>
      </c>
      <c r="AA333" s="9" t="e">
        <f>VLOOKUP($B333, FanGraphs_Standings[[Abbreviation]:[2024 Projected Full Season W%]], 18, FALSE)</f>
        <v>#N/A</v>
      </c>
      <c r="AB333" s="9" t="e">
        <f>VLOOKUP($B333, 'Home Field Adv'!$A$2:$I$31, 9, FALSE)</f>
        <v>#N/A</v>
      </c>
      <c r="AC333" s="9" t="e">
        <f>VLOOKUP($C333, FanGraphs_Standings[[Abbreviation]:[2024 Year to Date G]], 2, FALSE)</f>
        <v>#N/A</v>
      </c>
      <c r="AD333" s="9" t="e">
        <f>VLOOKUP($E333, 'SP Per G'!$A$2:$D$1380, 3, FALSE)</f>
        <v>#N/A</v>
      </c>
      <c r="AE333" s="9" t="e">
        <f>VLOOKUP($E333, 'SP Per G'!$A$2:$D$1380, 4, FALSE)</f>
        <v>#N/A</v>
      </c>
      <c r="AF333" s="9" t="e">
        <f>VLOOKUP($E333, Individual_Pitching___Dashboard[], 18, FALSE)</f>
        <v>#N/A</v>
      </c>
      <c r="AG333" s="9" t="e">
        <f>VLOOKUP($E333, Individual_Pitching___Dashboard[], 20, FALSE)</f>
        <v>#N/A</v>
      </c>
      <c r="AH333" s="9" t="e">
        <f>VLOOKUP($E333, Individual_Pitching___Advanced[], 21,FALSE)</f>
        <v>#N/A</v>
      </c>
      <c r="AI333" s="9" t="e">
        <f>VLOOKUP($C333, 'Team Per G'!$A$2:$G$31, 7, FALSE)</f>
        <v>#N/A</v>
      </c>
      <c r="AJ333" s="9" t="e">
        <f>VLOOKUP($C333, 'FanGraphs - Team WAR Projected'!$B$2:$E$31, 3, FALSE)/162</f>
        <v>#N/A</v>
      </c>
      <c r="AK333" s="9" t="e">
        <f>VLOOKUP($C333, Team_Pitching___Advanced[[Team]:[xFIP]], 19,FALSE)</f>
        <v>#N/A</v>
      </c>
      <c r="AL333" s="9" t="e">
        <f>VLOOKUP($C333, Team_Pitching___Advanced[], 20, FALSE)</f>
        <v>#N/A</v>
      </c>
      <c r="AM333" s="9" t="e">
        <f>VLOOKUP($C333, Team_Batting___Dashboard[[Team]:[wOBA]], 16, FALSE)</f>
        <v>#N/A</v>
      </c>
      <c r="AN333" s="9" t="e">
        <f>VLOOKUP($C333, Team_Batting___Advanced[[Team]:[OPS]], 9, FALSE)</f>
        <v>#N/A</v>
      </c>
      <c r="AO333" s="9" t="e">
        <f>VLOOKUP($C333, Team_Batting___Advanced[], 19, FALSE)</f>
        <v>#N/A</v>
      </c>
      <c r="AP333" s="9" t="e">
        <f>VLOOKUP($C333, 'Team Per G'!$A$2:$G$31, 3, FALSE)</f>
        <v>#N/A</v>
      </c>
      <c r="AQ333" s="9" t="e">
        <f>VLOOKUP($C333, 'Team Per G'!$A$2:$G$31, 5, FALSE)</f>
        <v>#N/A</v>
      </c>
      <c r="AR333" s="9" t="e">
        <f>VLOOKUP($C333, 'Team Per G'!$A$2:$G$31, 4, FALSE)</f>
        <v>#N/A</v>
      </c>
      <c r="AS333" s="9" t="e">
        <f>VLOOKUP($C333, Team_Batting___Dashboard[], 22, FALSE)/$AC333</f>
        <v>#N/A</v>
      </c>
      <c r="AT333" s="9" t="e">
        <f>VLOOKUP($C333, 'FanGraphs - Team WAR Projected'!$B$2:$E$31, 4, FALSE)/162</f>
        <v>#N/A</v>
      </c>
      <c r="AU333" s="9" t="e">
        <f>VLOOKUP($C333, FanGraphs_Standings[[Abbreviation]:[2024 Year to Date RS/G]], 6, FALSE)/$AC333</f>
        <v>#N/A</v>
      </c>
      <c r="AV333" s="9" t="e">
        <f>VLOOKUP($C333, FanGraphs_Standings[[Abbreviation]:[2024 Projected Full Season RDif]], 19, FALSE)/162</f>
        <v>#N/A</v>
      </c>
      <c r="AW333" s="9" t="e">
        <f>VLOOKUP($C333, FanGraphs_Standings[[Abbreviation]:[2024 Projected Full Season RDif]], 5, FALSE)</f>
        <v>#N/A</v>
      </c>
      <c r="AX333" s="9" t="e">
        <f>VLOOKUP($C333, FanGraphs_Standings[[Abbreviation]:[2024 Projected Full Season W%]], 18, FALSE)</f>
        <v>#N/A</v>
      </c>
      <c r="AY333" s="9" t="e">
        <f>VLOOKUP($C333, 'Home Field Adv'!$A$2:$K$31, 11, FALSE)</f>
        <v>#N/A</v>
      </c>
      <c r="BB333" s="5" t="str">
        <f t="shared" si="16"/>
        <v/>
      </c>
      <c r="BC333" s="5" t="str">
        <f t="shared" si="17"/>
        <v/>
      </c>
      <c r="BD333" s="5" t="str">
        <f t="shared" si="18"/>
        <v/>
      </c>
    </row>
    <row r="334" spans="6:56" x14ac:dyDescent="0.45">
      <c r="F334" s="9" t="e">
        <f>VLOOKUP($B334, FanGraphs_Standings[[Abbreviation]:[2024 Year to Date G]], 2, FALSE)</f>
        <v>#N/A</v>
      </c>
      <c r="G334" s="9" t="e">
        <f>IF(ISERR(VLOOKUP($D334, 'SP Per G'!$A$2:$D$1380, 3, FALSE)), L334, VLOOKUP($D334, 'SP Per G'!$A$2:$D$1380, 3, FALSE))</f>
        <v>#N/A</v>
      </c>
      <c r="H334" s="9" t="e">
        <f>VLOOKUP($D334, 'SP Per G'!$A$2:$D$1380, 4, FALSE)</f>
        <v>#N/A</v>
      </c>
      <c r="I334" s="9" t="e">
        <f>VLOOKUP($D334, Individual_Pitching___Dashboard[], 18, FALSE)</f>
        <v>#N/A</v>
      </c>
      <c r="J334" s="9" t="e">
        <f>VLOOKUP($D334, Individual_Pitching___Dashboard[], 20, FALSE)</f>
        <v>#N/A</v>
      </c>
      <c r="K334" s="9" t="e">
        <f>VLOOKUP($D334, Individual_Pitching___Advanced[], 21,FALSE)</f>
        <v>#N/A</v>
      </c>
      <c r="L334" s="9" t="e">
        <f>VLOOKUP($B334, 'Team Per G'!$A$2:$G$31, 7, FALSE)</f>
        <v>#N/A</v>
      </c>
      <c r="M334" s="9" t="e">
        <f>VLOOKUP($B334, 'FanGraphs - Team WAR Projected'!$B$2:$E$31, 3, FALSE)/162</f>
        <v>#N/A</v>
      </c>
      <c r="N334" s="9" t="e">
        <f>VLOOKUP($B334, Team_Pitching___Advanced[[Team]:[xFIP]], 19,FALSE)</f>
        <v>#N/A</v>
      </c>
      <c r="O334" s="9" t="e">
        <f>VLOOKUP($B334, Team_Pitching___Advanced[], 20, FALSE)</f>
        <v>#N/A</v>
      </c>
      <c r="P334" s="9" t="e">
        <f>VLOOKUP($B334, Team_Batting___Dashboard[[Team]:[wOBA]], 16, FALSE)</f>
        <v>#N/A</v>
      </c>
      <c r="Q334" s="9" t="e">
        <f>VLOOKUP($B334, Team_Batting___Advanced[[Team]:[OPS]], 9, FALSE)</f>
        <v>#N/A</v>
      </c>
      <c r="R334" s="9" t="e">
        <f>VLOOKUP($B334, Team_Batting___Advanced[], 19, FALSE)</f>
        <v>#N/A</v>
      </c>
      <c r="S334" s="9" t="e">
        <f>VLOOKUP($B334, 'Team Per G'!$A$2:$G$31, 3, FALSE)</f>
        <v>#N/A</v>
      </c>
      <c r="T334" s="9" t="e">
        <f>VLOOKUP($B334, 'Team Per G'!$A$2:$G$31, 5, FALSE)</f>
        <v>#N/A</v>
      </c>
      <c r="U334" s="9" t="e">
        <f>VLOOKUP($B334, 'Team Per G'!$A$2:$G$31, 4, FALSE)</f>
        <v>#N/A</v>
      </c>
      <c r="V334" s="9" t="e">
        <f>VLOOKUP($B334, Team_Batting___Dashboard[], 22, FALSE)/$F334</f>
        <v>#N/A</v>
      </c>
      <c r="W334" s="9" t="e">
        <f>VLOOKUP($B334, 'FanGraphs - Team WAR Projected'!$B$2:$E$31, 4, FALSE)/162</f>
        <v>#N/A</v>
      </c>
      <c r="X334" s="9" t="e">
        <f>VLOOKUP($B334, FanGraphs_Standings[[Abbreviation]:[2024 Year to Date RS/G]], 6, FALSE)/$F334</f>
        <v>#N/A</v>
      </c>
      <c r="Y334" s="9" t="e">
        <f>VLOOKUP($B334, FanGraphs_Standings[[Abbreviation]:[2024 Projected Full Season RDif]], 19, FALSE)/162</f>
        <v>#N/A</v>
      </c>
      <c r="Z334" s="9" t="e">
        <f>VLOOKUP($B334, FanGraphs_Standings[[Abbreviation]:[2024 Projected Full Season RDif]], 5, FALSE)</f>
        <v>#N/A</v>
      </c>
      <c r="AA334" s="9" t="e">
        <f>VLOOKUP($B334, FanGraphs_Standings[[Abbreviation]:[2024 Projected Full Season W%]], 18, FALSE)</f>
        <v>#N/A</v>
      </c>
      <c r="AB334" s="9" t="e">
        <f>VLOOKUP($B334, 'Home Field Adv'!$A$2:$I$31, 9, FALSE)</f>
        <v>#N/A</v>
      </c>
      <c r="AC334" s="9" t="e">
        <f>VLOOKUP($C334, FanGraphs_Standings[[Abbreviation]:[2024 Year to Date G]], 2, FALSE)</f>
        <v>#N/A</v>
      </c>
      <c r="AD334" s="9" t="e">
        <f>VLOOKUP($E334, 'SP Per G'!$A$2:$D$1380, 3, FALSE)</f>
        <v>#N/A</v>
      </c>
      <c r="AE334" s="9" t="e">
        <f>VLOOKUP($E334, 'SP Per G'!$A$2:$D$1380, 4, FALSE)</f>
        <v>#N/A</v>
      </c>
      <c r="AF334" s="9" t="e">
        <f>VLOOKUP($E334, Individual_Pitching___Dashboard[], 18, FALSE)</f>
        <v>#N/A</v>
      </c>
      <c r="AG334" s="9" t="e">
        <f>VLOOKUP($E334, Individual_Pitching___Dashboard[], 20, FALSE)</f>
        <v>#N/A</v>
      </c>
      <c r="AH334" s="9" t="e">
        <f>VLOOKUP($E334, Individual_Pitching___Advanced[], 21,FALSE)</f>
        <v>#N/A</v>
      </c>
      <c r="AI334" s="9" t="e">
        <f>VLOOKUP($C334, 'Team Per G'!$A$2:$G$31, 7, FALSE)</f>
        <v>#N/A</v>
      </c>
      <c r="AJ334" s="9" t="e">
        <f>VLOOKUP($C334, 'FanGraphs - Team WAR Projected'!$B$2:$E$31, 3, FALSE)/162</f>
        <v>#N/A</v>
      </c>
      <c r="AK334" s="9" t="e">
        <f>VLOOKUP($C334, Team_Pitching___Advanced[[Team]:[xFIP]], 19,FALSE)</f>
        <v>#N/A</v>
      </c>
      <c r="AL334" s="9" t="e">
        <f>VLOOKUP($C334, Team_Pitching___Advanced[], 20, FALSE)</f>
        <v>#N/A</v>
      </c>
      <c r="AM334" s="9" t="e">
        <f>VLOOKUP($C334, Team_Batting___Dashboard[[Team]:[wOBA]], 16, FALSE)</f>
        <v>#N/A</v>
      </c>
      <c r="AN334" s="9" t="e">
        <f>VLOOKUP($C334, Team_Batting___Advanced[[Team]:[OPS]], 9, FALSE)</f>
        <v>#N/A</v>
      </c>
      <c r="AO334" s="9" t="e">
        <f>VLOOKUP($C334, Team_Batting___Advanced[], 19, FALSE)</f>
        <v>#N/A</v>
      </c>
      <c r="AP334" s="9" t="e">
        <f>VLOOKUP($C334, 'Team Per G'!$A$2:$G$31, 3, FALSE)</f>
        <v>#N/A</v>
      </c>
      <c r="AQ334" s="9" t="e">
        <f>VLOOKUP($C334, 'Team Per G'!$A$2:$G$31, 5, FALSE)</f>
        <v>#N/A</v>
      </c>
      <c r="AR334" s="9" t="e">
        <f>VLOOKUP($C334, 'Team Per G'!$A$2:$G$31, 4, FALSE)</f>
        <v>#N/A</v>
      </c>
      <c r="AS334" s="9" t="e">
        <f>VLOOKUP($C334, Team_Batting___Dashboard[], 22, FALSE)/$AC334</f>
        <v>#N/A</v>
      </c>
      <c r="AT334" s="9" t="e">
        <f>VLOOKUP($C334, 'FanGraphs - Team WAR Projected'!$B$2:$E$31, 4, FALSE)/162</f>
        <v>#N/A</v>
      </c>
      <c r="AU334" s="9" t="e">
        <f>VLOOKUP($C334, FanGraphs_Standings[[Abbreviation]:[2024 Year to Date RS/G]], 6, FALSE)/$AC334</f>
        <v>#N/A</v>
      </c>
      <c r="AV334" s="9" t="e">
        <f>VLOOKUP($C334, FanGraphs_Standings[[Abbreviation]:[2024 Projected Full Season RDif]], 19, FALSE)/162</f>
        <v>#N/A</v>
      </c>
      <c r="AW334" s="9" t="e">
        <f>VLOOKUP($C334, FanGraphs_Standings[[Abbreviation]:[2024 Projected Full Season RDif]], 5, FALSE)</f>
        <v>#N/A</v>
      </c>
      <c r="AX334" s="9" t="e">
        <f>VLOOKUP($C334, FanGraphs_Standings[[Abbreviation]:[2024 Projected Full Season W%]], 18, FALSE)</f>
        <v>#N/A</v>
      </c>
      <c r="AY334" s="9" t="e">
        <f>VLOOKUP($C334, 'Home Field Adv'!$A$2:$K$31, 11, FALSE)</f>
        <v>#N/A</v>
      </c>
      <c r="BB334" s="5" t="str">
        <f t="shared" si="16"/>
        <v/>
      </c>
      <c r="BC334" s="5" t="str">
        <f t="shared" si="17"/>
        <v/>
      </c>
      <c r="BD334" s="5" t="str">
        <f t="shared" si="18"/>
        <v/>
      </c>
    </row>
    <row r="335" spans="6:56" x14ac:dyDescent="0.45">
      <c r="F335" s="9" t="e">
        <f>VLOOKUP($B335, FanGraphs_Standings[[Abbreviation]:[2024 Year to Date G]], 2, FALSE)</f>
        <v>#N/A</v>
      </c>
      <c r="G335" s="9" t="e">
        <f>IF(ISERR(VLOOKUP($D335, 'SP Per G'!$A$2:$D$1380, 3, FALSE)), L335, VLOOKUP($D335, 'SP Per G'!$A$2:$D$1380, 3, FALSE))</f>
        <v>#N/A</v>
      </c>
      <c r="H335" s="9" t="e">
        <f>VLOOKUP($D335, 'SP Per G'!$A$2:$D$1380, 4, FALSE)</f>
        <v>#N/A</v>
      </c>
      <c r="I335" s="9" t="e">
        <f>VLOOKUP($D335, Individual_Pitching___Dashboard[], 18, FALSE)</f>
        <v>#N/A</v>
      </c>
      <c r="J335" s="9" t="e">
        <f>VLOOKUP($D335, Individual_Pitching___Dashboard[], 20, FALSE)</f>
        <v>#N/A</v>
      </c>
      <c r="K335" s="9" t="e">
        <f>VLOOKUP($D335, Individual_Pitching___Advanced[], 21,FALSE)</f>
        <v>#N/A</v>
      </c>
      <c r="L335" s="9" t="e">
        <f>VLOOKUP($B335, 'Team Per G'!$A$2:$G$31, 7, FALSE)</f>
        <v>#N/A</v>
      </c>
      <c r="M335" s="9" t="e">
        <f>VLOOKUP($B335, 'FanGraphs - Team WAR Projected'!$B$2:$E$31, 3, FALSE)/162</f>
        <v>#N/A</v>
      </c>
      <c r="N335" s="9" t="e">
        <f>VLOOKUP($B335, Team_Pitching___Advanced[[Team]:[xFIP]], 19,FALSE)</f>
        <v>#N/A</v>
      </c>
      <c r="O335" s="9" t="e">
        <f>VLOOKUP($B335, Team_Pitching___Advanced[], 20, FALSE)</f>
        <v>#N/A</v>
      </c>
      <c r="P335" s="9" t="e">
        <f>VLOOKUP($B335, Team_Batting___Dashboard[[Team]:[wOBA]], 16, FALSE)</f>
        <v>#N/A</v>
      </c>
      <c r="Q335" s="9" t="e">
        <f>VLOOKUP($B335, Team_Batting___Advanced[[Team]:[OPS]], 9, FALSE)</f>
        <v>#N/A</v>
      </c>
      <c r="R335" s="9" t="e">
        <f>VLOOKUP($B335, Team_Batting___Advanced[], 19, FALSE)</f>
        <v>#N/A</v>
      </c>
      <c r="S335" s="9" t="e">
        <f>VLOOKUP($B335, 'Team Per G'!$A$2:$G$31, 3, FALSE)</f>
        <v>#N/A</v>
      </c>
      <c r="T335" s="9" t="e">
        <f>VLOOKUP($B335, 'Team Per G'!$A$2:$G$31, 5, FALSE)</f>
        <v>#N/A</v>
      </c>
      <c r="U335" s="9" t="e">
        <f>VLOOKUP($B335, 'Team Per G'!$A$2:$G$31, 4, FALSE)</f>
        <v>#N/A</v>
      </c>
      <c r="V335" s="9" t="e">
        <f>VLOOKUP($B335, Team_Batting___Dashboard[], 22, FALSE)/$F335</f>
        <v>#N/A</v>
      </c>
      <c r="W335" s="9" t="e">
        <f>VLOOKUP($B335, 'FanGraphs - Team WAR Projected'!$B$2:$E$31, 4, FALSE)/162</f>
        <v>#N/A</v>
      </c>
      <c r="X335" s="9" t="e">
        <f>VLOOKUP($B335, FanGraphs_Standings[[Abbreviation]:[2024 Year to Date RS/G]], 6, FALSE)/$F335</f>
        <v>#N/A</v>
      </c>
      <c r="Y335" s="9" t="e">
        <f>VLOOKUP($B335, FanGraphs_Standings[[Abbreviation]:[2024 Projected Full Season RDif]], 19, FALSE)/162</f>
        <v>#N/A</v>
      </c>
      <c r="Z335" s="9" t="e">
        <f>VLOOKUP($B335, FanGraphs_Standings[[Abbreviation]:[2024 Projected Full Season RDif]], 5, FALSE)</f>
        <v>#N/A</v>
      </c>
      <c r="AA335" s="9" t="e">
        <f>VLOOKUP($B335, FanGraphs_Standings[[Abbreviation]:[2024 Projected Full Season W%]], 18, FALSE)</f>
        <v>#N/A</v>
      </c>
      <c r="AB335" s="9" t="e">
        <f>VLOOKUP($B335, 'Home Field Adv'!$A$2:$I$31, 9, FALSE)</f>
        <v>#N/A</v>
      </c>
      <c r="AC335" s="9" t="e">
        <f>VLOOKUP($C335, FanGraphs_Standings[[Abbreviation]:[2024 Year to Date G]], 2, FALSE)</f>
        <v>#N/A</v>
      </c>
      <c r="AD335" s="9" t="e">
        <f>VLOOKUP($E335, 'SP Per G'!$A$2:$D$1380, 3, FALSE)</f>
        <v>#N/A</v>
      </c>
      <c r="AE335" s="9" t="e">
        <f>VLOOKUP($E335, 'SP Per G'!$A$2:$D$1380, 4, FALSE)</f>
        <v>#N/A</v>
      </c>
      <c r="AF335" s="9" t="e">
        <f>VLOOKUP($E335, Individual_Pitching___Dashboard[], 18, FALSE)</f>
        <v>#N/A</v>
      </c>
      <c r="AG335" s="9" t="e">
        <f>VLOOKUP($E335, Individual_Pitching___Dashboard[], 20, FALSE)</f>
        <v>#N/A</v>
      </c>
      <c r="AH335" s="9" t="e">
        <f>VLOOKUP($E335, Individual_Pitching___Advanced[], 21,FALSE)</f>
        <v>#N/A</v>
      </c>
      <c r="AI335" s="9" t="e">
        <f>VLOOKUP($C335, 'Team Per G'!$A$2:$G$31, 7, FALSE)</f>
        <v>#N/A</v>
      </c>
      <c r="AJ335" s="9" t="e">
        <f>VLOOKUP($C335, 'FanGraphs - Team WAR Projected'!$B$2:$E$31, 3, FALSE)/162</f>
        <v>#N/A</v>
      </c>
      <c r="AK335" s="9" t="e">
        <f>VLOOKUP($C335, Team_Pitching___Advanced[[Team]:[xFIP]], 19,FALSE)</f>
        <v>#N/A</v>
      </c>
      <c r="AL335" s="9" t="e">
        <f>VLOOKUP($C335, Team_Pitching___Advanced[], 20, FALSE)</f>
        <v>#N/A</v>
      </c>
      <c r="AM335" s="9" t="e">
        <f>VLOOKUP($C335, Team_Batting___Dashboard[[Team]:[wOBA]], 16, FALSE)</f>
        <v>#N/A</v>
      </c>
      <c r="AN335" s="9" t="e">
        <f>VLOOKUP($C335, Team_Batting___Advanced[[Team]:[OPS]], 9, FALSE)</f>
        <v>#N/A</v>
      </c>
      <c r="AO335" s="9" t="e">
        <f>VLOOKUP($C335, Team_Batting___Advanced[], 19, FALSE)</f>
        <v>#N/A</v>
      </c>
      <c r="AP335" s="9" t="e">
        <f>VLOOKUP($C335, 'Team Per G'!$A$2:$G$31, 3, FALSE)</f>
        <v>#N/A</v>
      </c>
      <c r="AQ335" s="9" t="e">
        <f>VLOOKUP($C335, 'Team Per G'!$A$2:$G$31, 5, FALSE)</f>
        <v>#N/A</v>
      </c>
      <c r="AR335" s="9" t="e">
        <f>VLOOKUP($C335, 'Team Per G'!$A$2:$G$31, 4, FALSE)</f>
        <v>#N/A</v>
      </c>
      <c r="AS335" s="9" t="e">
        <f>VLOOKUP($C335, Team_Batting___Dashboard[], 22, FALSE)/$AC335</f>
        <v>#N/A</v>
      </c>
      <c r="AT335" s="9" t="e">
        <f>VLOOKUP($C335, 'FanGraphs - Team WAR Projected'!$B$2:$E$31, 4, FALSE)/162</f>
        <v>#N/A</v>
      </c>
      <c r="AU335" s="9" t="e">
        <f>VLOOKUP($C335, FanGraphs_Standings[[Abbreviation]:[2024 Year to Date RS/G]], 6, FALSE)/$AC335</f>
        <v>#N/A</v>
      </c>
      <c r="AV335" s="9" t="e">
        <f>VLOOKUP($C335, FanGraphs_Standings[[Abbreviation]:[2024 Projected Full Season RDif]], 19, FALSE)/162</f>
        <v>#N/A</v>
      </c>
      <c r="AW335" s="9" t="e">
        <f>VLOOKUP($C335, FanGraphs_Standings[[Abbreviation]:[2024 Projected Full Season RDif]], 5, FALSE)</f>
        <v>#N/A</v>
      </c>
      <c r="AX335" s="9" t="e">
        <f>VLOOKUP($C335, FanGraphs_Standings[[Abbreviation]:[2024 Projected Full Season W%]], 18, FALSE)</f>
        <v>#N/A</v>
      </c>
      <c r="AY335" s="9" t="e">
        <f>VLOOKUP($C335, 'Home Field Adv'!$A$2:$K$31, 11, FALSE)</f>
        <v>#N/A</v>
      </c>
      <c r="BB335" s="5" t="str">
        <f t="shared" si="16"/>
        <v/>
      </c>
      <c r="BC335" s="5" t="str">
        <f t="shared" si="17"/>
        <v/>
      </c>
      <c r="BD335" s="5" t="str">
        <f t="shared" si="18"/>
        <v/>
      </c>
    </row>
    <row r="336" spans="6:56" x14ac:dyDescent="0.45">
      <c r="F336" s="9" t="e">
        <f>VLOOKUP($B336, FanGraphs_Standings[[Abbreviation]:[2024 Year to Date G]], 2, FALSE)</f>
        <v>#N/A</v>
      </c>
      <c r="G336" s="9" t="e">
        <f>IF(ISERR(VLOOKUP($D336, 'SP Per G'!$A$2:$D$1380, 3, FALSE)), L336, VLOOKUP($D336, 'SP Per G'!$A$2:$D$1380, 3, FALSE))</f>
        <v>#N/A</v>
      </c>
      <c r="H336" s="9" t="e">
        <f>VLOOKUP($D336, 'SP Per G'!$A$2:$D$1380, 4, FALSE)</f>
        <v>#N/A</v>
      </c>
      <c r="I336" s="9" t="e">
        <f>VLOOKUP($D336, Individual_Pitching___Dashboard[], 18, FALSE)</f>
        <v>#N/A</v>
      </c>
      <c r="J336" s="9" t="e">
        <f>VLOOKUP($D336, Individual_Pitching___Dashboard[], 20, FALSE)</f>
        <v>#N/A</v>
      </c>
      <c r="K336" s="9" t="e">
        <f>VLOOKUP($D336, Individual_Pitching___Advanced[], 21,FALSE)</f>
        <v>#N/A</v>
      </c>
      <c r="L336" s="9" t="e">
        <f>VLOOKUP($B336, 'Team Per G'!$A$2:$G$31, 7, FALSE)</f>
        <v>#N/A</v>
      </c>
      <c r="M336" s="9" t="e">
        <f>VLOOKUP($B336, 'FanGraphs - Team WAR Projected'!$B$2:$E$31, 3, FALSE)/162</f>
        <v>#N/A</v>
      </c>
      <c r="N336" s="9" t="e">
        <f>VLOOKUP($B336, Team_Pitching___Advanced[[Team]:[xFIP]], 19,FALSE)</f>
        <v>#N/A</v>
      </c>
      <c r="O336" s="9" t="e">
        <f>VLOOKUP($B336, Team_Pitching___Advanced[], 20, FALSE)</f>
        <v>#N/A</v>
      </c>
      <c r="P336" s="9" t="e">
        <f>VLOOKUP($B336, Team_Batting___Dashboard[[Team]:[wOBA]], 16, FALSE)</f>
        <v>#N/A</v>
      </c>
      <c r="Q336" s="9" t="e">
        <f>VLOOKUP($B336, Team_Batting___Advanced[[Team]:[OPS]], 9, FALSE)</f>
        <v>#N/A</v>
      </c>
      <c r="R336" s="9" t="e">
        <f>VLOOKUP($B336, Team_Batting___Advanced[], 19, FALSE)</f>
        <v>#N/A</v>
      </c>
      <c r="S336" s="9" t="e">
        <f>VLOOKUP($B336, 'Team Per G'!$A$2:$G$31, 3, FALSE)</f>
        <v>#N/A</v>
      </c>
      <c r="T336" s="9" t="e">
        <f>VLOOKUP($B336, 'Team Per G'!$A$2:$G$31, 5, FALSE)</f>
        <v>#N/A</v>
      </c>
      <c r="U336" s="9" t="e">
        <f>VLOOKUP($B336, 'Team Per G'!$A$2:$G$31, 4, FALSE)</f>
        <v>#N/A</v>
      </c>
      <c r="V336" s="9" t="e">
        <f>VLOOKUP($B336, Team_Batting___Dashboard[], 22, FALSE)/$F336</f>
        <v>#N/A</v>
      </c>
      <c r="W336" s="9" t="e">
        <f>VLOOKUP($B336, 'FanGraphs - Team WAR Projected'!$B$2:$E$31, 4, FALSE)/162</f>
        <v>#N/A</v>
      </c>
      <c r="X336" s="9" t="e">
        <f>VLOOKUP($B336, FanGraphs_Standings[[Abbreviation]:[2024 Year to Date RS/G]], 6, FALSE)/$F336</f>
        <v>#N/A</v>
      </c>
      <c r="Y336" s="9" t="e">
        <f>VLOOKUP($B336, FanGraphs_Standings[[Abbreviation]:[2024 Projected Full Season RDif]], 19, FALSE)/162</f>
        <v>#N/A</v>
      </c>
      <c r="Z336" s="9" t="e">
        <f>VLOOKUP($B336, FanGraphs_Standings[[Abbreviation]:[2024 Projected Full Season RDif]], 5, FALSE)</f>
        <v>#N/A</v>
      </c>
      <c r="AA336" s="9" t="e">
        <f>VLOOKUP($B336, FanGraphs_Standings[[Abbreviation]:[2024 Projected Full Season W%]], 18, FALSE)</f>
        <v>#N/A</v>
      </c>
      <c r="AB336" s="9" t="e">
        <f>VLOOKUP($B336, 'Home Field Adv'!$A$2:$I$31, 9, FALSE)</f>
        <v>#N/A</v>
      </c>
      <c r="AC336" s="9" t="e">
        <f>VLOOKUP($C336, FanGraphs_Standings[[Abbreviation]:[2024 Year to Date G]], 2, FALSE)</f>
        <v>#N/A</v>
      </c>
      <c r="AD336" s="9" t="e">
        <f>VLOOKUP($E336, 'SP Per G'!$A$2:$D$1380, 3, FALSE)</f>
        <v>#N/A</v>
      </c>
      <c r="AE336" s="9" t="e">
        <f>VLOOKUP($E336, 'SP Per G'!$A$2:$D$1380, 4, FALSE)</f>
        <v>#N/A</v>
      </c>
      <c r="AF336" s="9" t="e">
        <f>VLOOKUP($E336, Individual_Pitching___Dashboard[], 18, FALSE)</f>
        <v>#N/A</v>
      </c>
      <c r="AG336" s="9" t="e">
        <f>VLOOKUP($E336, Individual_Pitching___Dashboard[], 20, FALSE)</f>
        <v>#N/A</v>
      </c>
      <c r="AH336" s="9" t="e">
        <f>VLOOKUP($E336, Individual_Pitching___Advanced[], 21,FALSE)</f>
        <v>#N/A</v>
      </c>
      <c r="AI336" s="9" t="e">
        <f>VLOOKUP($C336, 'Team Per G'!$A$2:$G$31, 7, FALSE)</f>
        <v>#N/A</v>
      </c>
      <c r="AJ336" s="9" t="e">
        <f>VLOOKUP($C336, 'FanGraphs - Team WAR Projected'!$B$2:$E$31, 3, FALSE)/162</f>
        <v>#N/A</v>
      </c>
      <c r="AK336" s="9" t="e">
        <f>VLOOKUP($C336, Team_Pitching___Advanced[[Team]:[xFIP]], 19,FALSE)</f>
        <v>#N/A</v>
      </c>
      <c r="AL336" s="9" t="e">
        <f>VLOOKUP($C336, Team_Pitching___Advanced[], 20, FALSE)</f>
        <v>#N/A</v>
      </c>
      <c r="AM336" s="9" t="e">
        <f>VLOOKUP($C336, Team_Batting___Dashboard[[Team]:[wOBA]], 16, FALSE)</f>
        <v>#N/A</v>
      </c>
      <c r="AN336" s="9" t="e">
        <f>VLOOKUP($C336, Team_Batting___Advanced[[Team]:[OPS]], 9, FALSE)</f>
        <v>#N/A</v>
      </c>
      <c r="AO336" s="9" t="e">
        <f>VLOOKUP($C336, Team_Batting___Advanced[], 19, FALSE)</f>
        <v>#N/A</v>
      </c>
      <c r="AP336" s="9" t="e">
        <f>VLOOKUP($C336, 'Team Per G'!$A$2:$G$31, 3, FALSE)</f>
        <v>#N/A</v>
      </c>
      <c r="AQ336" s="9" t="e">
        <f>VLOOKUP($C336, 'Team Per G'!$A$2:$G$31, 5, FALSE)</f>
        <v>#N/A</v>
      </c>
      <c r="AR336" s="9" t="e">
        <f>VLOOKUP($C336, 'Team Per G'!$A$2:$G$31, 4, FALSE)</f>
        <v>#N/A</v>
      </c>
      <c r="AS336" s="9" t="e">
        <f>VLOOKUP($C336, Team_Batting___Dashboard[], 22, FALSE)/$AC336</f>
        <v>#N/A</v>
      </c>
      <c r="AT336" s="9" t="e">
        <f>VLOOKUP($C336, 'FanGraphs - Team WAR Projected'!$B$2:$E$31, 4, FALSE)/162</f>
        <v>#N/A</v>
      </c>
      <c r="AU336" s="9" t="e">
        <f>VLOOKUP($C336, FanGraphs_Standings[[Abbreviation]:[2024 Year to Date RS/G]], 6, FALSE)/$AC336</f>
        <v>#N/A</v>
      </c>
      <c r="AV336" s="9" t="e">
        <f>VLOOKUP($C336, FanGraphs_Standings[[Abbreviation]:[2024 Projected Full Season RDif]], 19, FALSE)/162</f>
        <v>#N/A</v>
      </c>
      <c r="AW336" s="9" t="e">
        <f>VLOOKUP($C336, FanGraphs_Standings[[Abbreviation]:[2024 Projected Full Season RDif]], 5, FALSE)</f>
        <v>#N/A</v>
      </c>
      <c r="AX336" s="9" t="e">
        <f>VLOOKUP($C336, FanGraphs_Standings[[Abbreviation]:[2024 Projected Full Season W%]], 18, FALSE)</f>
        <v>#N/A</v>
      </c>
      <c r="AY336" s="9" t="e">
        <f>VLOOKUP($C336, 'Home Field Adv'!$A$2:$K$31, 11, FALSE)</f>
        <v>#N/A</v>
      </c>
      <c r="BB336" s="5" t="str">
        <f t="shared" si="16"/>
        <v/>
      </c>
      <c r="BC336" s="5" t="str">
        <f t="shared" si="17"/>
        <v/>
      </c>
      <c r="BD336" s="5" t="str">
        <f t="shared" si="18"/>
        <v/>
      </c>
    </row>
    <row r="337" spans="6:56" x14ac:dyDescent="0.45">
      <c r="F337" s="9" t="e">
        <f>VLOOKUP($B337, FanGraphs_Standings[[Abbreviation]:[2024 Year to Date G]], 2, FALSE)</f>
        <v>#N/A</v>
      </c>
      <c r="G337" s="9" t="e">
        <f>IF(ISERR(VLOOKUP($D337, 'SP Per G'!$A$2:$D$1380, 3, FALSE)), L337, VLOOKUP($D337, 'SP Per G'!$A$2:$D$1380, 3, FALSE))</f>
        <v>#N/A</v>
      </c>
      <c r="H337" s="9" t="e">
        <f>VLOOKUP($D337, 'SP Per G'!$A$2:$D$1380, 4, FALSE)</f>
        <v>#N/A</v>
      </c>
      <c r="I337" s="9" t="e">
        <f>VLOOKUP($D337, Individual_Pitching___Dashboard[], 18, FALSE)</f>
        <v>#N/A</v>
      </c>
      <c r="J337" s="9" t="e">
        <f>VLOOKUP($D337, Individual_Pitching___Dashboard[], 20, FALSE)</f>
        <v>#N/A</v>
      </c>
      <c r="K337" s="9" t="e">
        <f>VLOOKUP($D337, Individual_Pitching___Advanced[], 21,FALSE)</f>
        <v>#N/A</v>
      </c>
      <c r="L337" s="9" t="e">
        <f>VLOOKUP($B337, 'Team Per G'!$A$2:$G$31, 7, FALSE)</f>
        <v>#N/A</v>
      </c>
      <c r="M337" s="9" t="e">
        <f>VLOOKUP($B337, 'FanGraphs - Team WAR Projected'!$B$2:$E$31, 3, FALSE)/162</f>
        <v>#N/A</v>
      </c>
      <c r="N337" s="9" t="e">
        <f>VLOOKUP($B337, Team_Pitching___Advanced[[Team]:[xFIP]], 19,FALSE)</f>
        <v>#N/A</v>
      </c>
      <c r="O337" s="9" t="e">
        <f>VLOOKUP($B337, Team_Pitching___Advanced[], 20, FALSE)</f>
        <v>#N/A</v>
      </c>
      <c r="P337" s="9" t="e">
        <f>VLOOKUP($B337, Team_Batting___Dashboard[[Team]:[wOBA]], 16, FALSE)</f>
        <v>#N/A</v>
      </c>
      <c r="Q337" s="9" t="e">
        <f>VLOOKUP($B337, Team_Batting___Advanced[[Team]:[OPS]], 9, FALSE)</f>
        <v>#N/A</v>
      </c>
      <c r="R337" s="9" t="e">
        <f>VLOOKUP($B337, Team_Batting___Advanced[], 19, FALSE)</f>
        <v>#N/A</v>
      </c>
      <c r="S337" s="9" t="e">
        <f>VLOOKUP($B337, 'Team Per G'!$A$2:$G$31, 3, FALSE)</f>
        <v>#N/A</v>
      </c>
      <c r="T337" s="9" t="e">
        <f>VLOOKUP($B337, 'Team Per G'!$A$2:$G$31, 5, FALSE)</f>
        <v>#N/A</v>
      </c>
      <c r="U337" s="9" t="e">
        <f>VLOOKUP($B337, 'Team Per G'!$A$2:$G$31, 4, FALSE)</f>
        <v>#N/A</v>
      </c>
      <c r="V337" s="9" t="e">
        <f>VLOOKUP($B337, Team_Batting___Dashboard[], 22, FALSE)/$F337</f>
        <v>#N/A</v>
      </c>
      <c r="W337" s="9" t="e">
        <f>VLOOKUP($B337, 'FanGraphs - Team WAR Projected'!$B$2:$E$31, 4, FALSE)/162</f>
        <v>#N/A</v>
      </c>
      <c r="X337" s="9" t="e">
        <f>VLOOKUP($B337, FanGraphs_Standings[[Abbreviation]:[2024 Year to Date RS/G]], 6, FALSE)/$F337</f>
        <v>#N/A</v>
      </c>
      <c r="Y337" s="9" t="e">
        <f>VLOOKUP($B337, FanGraphs_Standings[[Abbreviation]:[2024 Projected Full Season RDif]], 19, FALSE)/162</f>
        <v>#N/A</v>
      </c>
      <c r="Z337" s="9" t="e">
        <f>VLOOKUP($B337, FanGraphs_Standings[[Abbreviation]:[2024 Projected Full Season RDif]], 5, FALSE)</f>
        <v>#N/A</v>
      </c>
      <c r="AA337" s="9" t="e">
        <f>VLOOKUP($B337, FanGraphs_Standings[[Abbreviation]:[2024 Projected Full Season W%]], 18, FALSE)</f>
        <v>#N/A</v>
      </c>
      <c r="AB337" s="9" t="e">
        <f>VLOOKUP($B337, 'Home Field Adv'!$A$2:$I$31, 9, FALSE)</f>
        <v>#N/A</v>
      </c>
      <c r="AC337" s="9" t="e">
        <f>VLOOKUP($C337, FanGraphs_Standings[[Abbreviation]:[2024 Year to Date G]], 2, FALSE)</f>
        <v>#N/A</v>
      </c>
      <c r="AD337" s="9" t="e">
        <f>VLOOKUP($E337, 'SP Per G'!$A$2:$D$1380, 3, FALSE)</f>
        <v>#N/A</v>
      </c>
      <c r="AE337" s="9" t="e">
        <f>VLOOKUP($E337, 'SP Per G'!$A$2:$D$1380, 4, FALSE)</f>
        <v>#N/A</v>
      </c>
      <c r="AF337" s="9" t="e">
        <f>VLOOKUP($E337, Individual_Pitching___Dashboard[], 18, FALSE)</f>
        <v>#N/A</v>
      </c>
      <c r="AG337" s="9" t="e">
        <f>VLOOKUP($E337, Individual_Pitching___Dashboard[], 20, FALSE)</f>
        <v>#N/A</v>
      </c>
      <c r="AH337" s="9" t="e">
        <f>VLOOKUP($E337, Individual_Pitching___Advanced[], 21,FALSE)</f>
        <v>#N/A</v>
      </c>
      <c r="AI337" s="9" t="e">
        <f>VLOOKUP($C337, 'Team Per G'!$A$2:$G$31, 7, FALSE)</f>
        <v>#N/A</v>
      </c>
      <c r="AJ337" s="9" t="e">
        <f>VLOOKUP($C337, 'FanGraphs - Team WAR Projected'!$B$2:$E$31, 3, FALSE)/162</f>
        <v>#N/A</v>
      </c>
      <c r="AK337" s="9" t="e">
        <f>VLOOKUP($C337, Team_Pitching___Advanced[[Team]:[xFIP]], 19,FALSE)</f>
        <v>#N/A</v>
      </c>
      <c r="AL337" s="9" t="e">
        <f>VLOOKUP($C337, Team_Pitching___Advanced[], 20, FALSE)</f>
        <v>#N/A</v>
      </c>
      <c r="AM337" s="9" t="e">
        <f>VLOOKUP($C337, Team_Batting___Dashboard[[Team]:[wOBA]], 16, FALSE)</f>
        <v>#N/A</v>
      </c>
      <c r="AN337" s="9" t="e">
        <f>VLOOKUP($C337, Team_Batting___Advanced[[Team]:[OPS]], 9, FALSE)</f>
        <v>#N/A</v>
      </c>
      <c r="AO337" s="9" t="e">
        <f>VLOOKUP($C337, Team_Batting___Advanced[], 19, FALSE)</f>
        <v>#N/A</v>
      </c>
      <c r="AP337" s="9" t="e">
        <f>VLOOKUP($C337, 'Team Per G'!$A$2:$G$31, 3, FALSE)</f>
        <v>#N/A</v>
      </c>
      <c r="AQ337" s="9" t="e">
        <f>VLOOKUP($C337, 'Team Per G'!$A$2:$G$31, 5, FALSE)</f>
        <v>#N/A</v>
      </c>
      <c r="AR337" s="9" t="e">
        <f>VLOOKUP($C337, 'Team Per G'!$A$2:$G$31, 4, FALSE)</f>
        <v>#N/A</v>
      </c>
      <c r="AS337" s="9" t="e">
        <f>VLOOKUP($C337, Team_Batting___Dashboard[], 22, FALSE)/$AC337</f>
        <v>#N/A</v>
      </c>
      <c r="AT337" s="9" t="e">
        <f>VLOOKUP($C337, 'FanGraphs - Team WAR Projected'!$B$2:$E$31, 4, FALSE)/162</f>
        <v>#N/A</v>
      </c>
      <c r="AU337" s="9" t="e">
        <f>VLOOKUP($C337, FanGraphs_Standings[[Abbreviation]:[2024 Year to Date RS/G]], 6, FALSE)/$AC337</f>
        <v>#N/A</v>
      </c>
      <c r="AV337" s="9" t="e">
        <f>VLOOKUP($C337, FanGraphs_Standings[[Abbreviation]:[2024 Projected Full Season RDif]], 19, FALSE)/162</f>
        <v>#N/A</v>
      </c>
      <c r="AW337" s="9" t="e">
        <f>VLOOKUP($C337, FanGraphs_Standings[[Abbreviation]:[2024 Projected Full Season RDif]], 5, FALSE)</f>
        <v>#N/A</v>
      </c>
      <c r="AX337" s="9" t="e">
        <f>VLOOKUP($C337, FanGraphs_Standings[[Abbreviation]:[2024 Projected Full Season W%]], 18, FALSE)</f>
        <v>#N/A</v>
      </c>
      <c r="AY337" s="9" t="e">
        <f>VLOOKUP($C337, 'Home Field Adv'!$A$2:$K$31, 11, FALSE)</f>
        <v>#N/A</v>
      </c>
      <c r="BB337" s="5" t="str">
        <f t="shared" si="16"/>
        <v/>
      </c>
      <c r="BC337" s="5" t="str">
        <f t="shared" si="17"/>
        <v/>
      </c>
      <c r="BD337" s="5" t="str">
        <f t="shared" si="18"/>
        <v/>
      </c>
    </row>
    <row r="338" spans="6:56" x14ac:dyDescent="0.45">
      <c r="F338" s="9" t="e">
        <f>VLOOKUP($B338, FanGraphs_Standings[[Abbreviation]:[2024 Year to Date G]], 2, FALSE)</f>
        <v>#N/A</v>
      </c>
      <c r="G338" s="9" t="e">
        <f>IF(ISERR(VLOOKUP($D338, 'SP Per G'!$A$2:$D$1380, 3, FALSE)), L338, VLOOKUP($D338, 'SP Per G'!$A$2:$D$1380, 3, FALSE))</f>
        <v>#N/A</v>
      </c>
      <c r="H338" s="9" t="e">
        <f>VLOOKUP($D338, 'SP Per G'!$A$2:$D$1380, 4, FALSE)</f>
        <v>#N/A</v>
      </c>
      <c r="I338" s="9" t="e">
        <f>VLOOKUP($D338, Individual_Pitching___Dashboard[], 18, FALSE)</f>
        <v>#N/A</v>
      </c>
      <c r="J338" s="9" t="e">
        <f>VLOOKUP($D338, Individual_Pitching___Dashboard[], 20, FALSE)</f>
        <v>#N/A</v>
      </c>
      <c r="K338" s="9" t="e">
        <f>VLOOKUP($D338, Individual_Pitching___Advanced[], 21,FALSE)</f>
        <v>#N/A</v>
      </c>
      <c r="L338" s="9" t="e">
        <f>VLOOKUP($B338, 'Team Per G'!$A$2:$G$31, 7, FALSE)</f>
        <v>#N/A</v>
      </c>
      <c r="M338" s="9" t="e">
        <f>VLOOKUP($B338, 'FanGraphs - Team WAR Projected'!$B$2:$E$31, 3, FALSE)/162</f>
        <v>#N/A</v>
      </c>
      <c r="N338" s="9" t="e">
        <f>VLOOKUP($B338, Team_Pitching___Advanced[[Team]:[xFIP]], 19,FALSE)</f>
        <v>#N/A</v>
      </c>
      <c r="O338" s="9" t="e">
        <f>VLOOKUP($B338, Team_Pitching___Advanced[], 20, FALSE)</f>
        <v>#N/A</v>
      </c>
      <c r="P338" s="9" t="e">
        <f>VLOOKUP($B338, Team_Batting___Dashboard[[Team]:[wOBA]], 16, FALSE)</f>
        <v>#N/A</v>
      </c>
      <c r="Q338" s="9" t="e">
        <f>VLOOKUP($B338, Team_Batting___Advanced[[Team]:[OPS]], 9, FALSE)</f>
        <v>#N/A</v>
      </c>
      <c r="R338" s="9" t="e">
        <f>VLOOKUP($B338, Team_Batting___Advanced[], 19, FALSE)</f>
        <v>#N/A</v>
      </c>
      <c r="S338" s="9" t="e">
        <f>VLOOKUP($B338, 'Team Per G'!$A$2:$G$31, 3, FALSE)</f>
        <v>#N/A</v>
      </c>
      <c r="T338" s="9" t="e">
        <f>VLOOKUP($B338, 'Team Per G'!$A$2:$G$31, 5, FALSE)</f>
        <v>#N/A</v>
      </c>
      <c r="U338" s="9" t="e">
        <f>VLOOKUP($B338, 'Team Per G'!$A$2:$G$31, 4, FALSE)</f>
        <v>#N/A</v>
      </c>
      <c r="V338" s="9" t="e">
        <f>VLOOKUP($B338, Team_Batting___Dashboard[], 22, FALSE)/$F338</f>
        <v>#N/A</v>
      </c>
      <c r="W338" s="9" t="e">
        <f>VLOOKUP($B338, 'FanGraphs - Team WAR Projected'!$B$2:$E$31, 4, FALSE)/162</f>
        <v>#N/A</v>
      </c>
      <c r="X338" s="9" t="e">
        <f>VLOOKUP($B338, FanGraphs_Standings[[Abbreviation]:[2024 Year to Date RS/G]], 6, FALSE)/$F338</f>
        <v>#N/A</v>
      </c>
      <c r="Y338" s="9" t="e">
        <f>VLOOKUP($B338, FanGraphs_Standings[[Abbreviation]:[2024 Projected Full Season RDif]], 19, FALSE)/162</f>
        <v>#N/A</v>
      </c>
      <c r="Z338" s="9" t="e">
        <f>VLOOKUP($B338, FanGraphs_Standings[[Abbreviation]:[2024 Projected Full Season RDif]], 5, FALSE)</f>
        <v>#N/A</v>
      </c>
      <c r="AA338" s="9" t="e">
        <f>VLOOKUP($B338, FanGraphs_Standings[[Abbreviation]:[2024 Projected Full Season W%]], 18, FALSE)</f>
        <v>#N/A</v>
      </c>
      <c r="AB338" s="9" t="e">
        <f>VLOOKUP($B338, 'Home Field Adv'!$A$2:$I$31, 9, FALSE)</f>
        <v>#N/A</v>
      </c>
      <c r="AC338" s="9" t="e">
        <f>VLOOKUP($C338, FanGraphs_Standings[[Abbreviation]:[2024 Year to Date G]], 2, FALSE)</f>
        <v>#N/A</v>
      </c>
      <c r="AD338" s="9" t="e">
        <f>VLOOKUP($E338, 'SP Per G'!$A$2:$D$1380, 3, FALSE)</f>
        <v>#N/A</v>
      </c>
      <c r="AE338" s="9" t="e">
        <f>VLOOKUP($E338, 'SP Per G'!$A$2:$D$1380, 4, FALSE)</f>
        <v>#N/A</v>
      </c>
      <c r="AF338" s="9" t="e">
        <f>VLOOKUP($E338, Individual_Pitching___Dashboard[], 18, FALSE)</f>
        <v>#N/A</v>
      </c>
      <c r="AG338" s="9" t="e">
        <f>VLOOKUP($E338, Individual_Pitching___Dashboard[], 20, FALSE)</f>
        <v>#N/A</v>
      </c>
      <c r="AH338" s="9" t="e">
        <f>VLOOKUP($E338, Individual_Pitching___Advanced[], 21,FALSE)</f>
        <v>#N/A</v>
      </c>
      <c r="AI338" s="9" t="e">
        <f>VLOOKUP($C338, 'Team Per G'!$A$2:$G$31, 7, FALSE)</f>
        <v>#N/A</v>
      </c>
      <c r="AJ338" s="9" t="e">
        <f>VLOOKUP($C338, 'FanGraphs - Team WAR Projected'!$B$2:$E$31, 3, FALSE)/162</f>
        <v>#N/A</v>
      </c>
      <c r="AK338" s="9" t="e">
        <f>VLOOKUP($C338, Team_Pitching___Advanced[[Team]:[xFIP]], 19,FALSE)</f>
        <v>#N/A</v>
      </c>
      <c r="AL338" s="9" t="e">
        <f>VLOOKUP($C338, Team_Pitching___Advanced[], 20, FALSE)</f>
        <v>#N/A</v>
      </c>
      <c r="AM338" s="9" t="e">
        <f>VLOOKUP($C338, Team_Batting___Dashboard[[Team]:[wOBA]], 16, FALSE)</f>
        <v>#N/A</v>
      </c>
      <c r="AN338" s="9" t="e">
        <f>VLOOKUP($C338, Team_Batting___Advanced[[Team]:[OPS]], 9, FALSE)</f>
        <v>#N/A</v>
      </c>
      <c r="AO338" s="9" t="e">
        <f>VLOOKUP($C338, Team_Batting___Advanced[], 19, FALSE)</f>
        <v>#N/A</v>
      </c>
      <c r="AP338" s="9" t="e">
        <f>VLOOKUP($C338, 'Team Per G'!$A$2:$G$31, 3, FALSE)</f>
        <v>#N/A</v>
      </c>
      <c r="AQ338" s="9" t="e">
        <f>VLOOKUP($C338, 'Team Per G'!$A$2:$G$31, 5, FALSE)</f>
        <v>#N/A</v>
      </c>
      <c r="AR338" s="9" t="e">
        <f>VLOOKUP($C338, 'Team Per G'!$A$2:$G$31, 4, FALSE)</f>
        <v>#N/A</v>
      </c>
      <c r="AS338" s="9" t="e">
        <f>VLOOKUP($C338, Team_Batting___Dashboard[], 22, FALSE)/$AC338</f>
        <v>#N/A</v>
      </c>
      <c r="AT338" s="9" t="e">
        <f>VLOOKUP($C338, 'FanGraphs - Team WAR Projected'!$B$2:$E$31, 4, FALSE)/162</f>
        <v>#N/A</v>
      </c>
      <c r="AU338" s="9" t="e">
        <f>VLOOKUP($C338, FanGraphs_Standings[[Abbreviation]:[2024 Year to Date RS/G]], 6, FALSE)/$AC338</f>
        <v>#N/A</v>
      </c>
      <c r="AV338" s="9" t="e">
        <f>VLOOKUP($C338, FanGraphs_Standings[[Abbreviation]:[2024 Projected Full Season RDif]], 19, FALSE)/162</f>
        <v>#N/A</v>
      </c>
      <c r="AW338" s="9" t="e">
        <f>VLOOKUP($C338, FanGraphs_Standings[[Abbreviation]:[2024 Projected Full Season RDif]], 5, FALSE)</f>
        <v>#N/A</v>
      </c>
      <c r="AX338" s="9" t="e">
        <f>VLOOKUP($C338, FanGraphs_Standings[[Abbreviation]:[2024 Projected Full Season W%]], 18, FALSE)</f>
        <v>#N/A</v>
      </c>
      <c r="AY338" s="9" t="e">
        <f>VLOOKUP($C338, 'Home Field Adv'!$A$2:$K$31, 11, FALSE)</f>
        <v>#N/A</v>
      </c>
      <c r="BB338" s="5" t="str">
        <f t="shared" si="16"/>
        <v/>
      </c>
      <c r="BC338" s="5" t="str">
        <f t="shared" si="17"/>
        <v/>
      </c>
      <c r="BD338" s="5" t="str">
        <f t="shared" si="18"/>
        <v/>
      </c>
    </row>
    <row r="339" spans="6:56" x14ac:dyDescent="0.45">
      <c r="F339" s="9" t="e">
        <f>VLOOKUP($B339, FanGraphs_Standings[[Abbreviation]:[2024 Year to Date G]], 2, FALSE)</f>
        <v>#N/A</v>
      </c>
      <c r="G339" s="9" t="e">
        <f>IF(ISERR(VLOOKUP($D339, 'SP Per G'!$A$2:$D$1380, 3, FALSE)), L339, VLOOKUP($D339, 'SP Per G'!$A$2:$D$1380, 3, FALSE))</f>
        <v>#N/A</v>
      </c>
      <c r="H339" s="9" t="e">
        <f>VLOOKUP($D339, 'SP Per G'!$A$2:$D$1380, 4, FALSE)</f>
        <v>#N/A</v>
      </c>
      <c r="I339" s="9" t="e">
        <f>VLOOKUP($D339, Individual_Pitching___Dashboard[], 18, FALSE)</f>
        <v>#N/A</v>
      </c>
      <c r="J339" s="9" t="e">
        <f>VLOOKUP($D339, Individual_Pitching___Dashboard[], 20, FALSE)</f>
        <v>#N/A</v>
      </c>
      <c r="K339" s="9" t="e">
        <f>VLOOKUP($D339, Individual_Pitching___Advanced[], 21,FALSE)</f>
        <v>#N/A</v>
      </c>
      <c r="L339" s="9" t="e">
        <f>VLOOKUP($B339, 'Team Per G'!$A$2:$G$31, 7, FALSE)</f>
        <v>#N/A</v>
      </c>
      <c r="M339" s="9" t="e">
        <f>VLOOKUP($B339, 'FanGraphs - Team WAR Projected'!$B$2:$E$31, 3, FALSE)/162</f>
        <v>#N/A</v>
      </c>
      <c r="N339" s="9" t="e">
        <f>VLOOKUP($B339, Team_Pitching___Advanced[[Team]:[xFIP]], 19,FALSE)</f>
        <v>#N/A</v>
      </c>
      <c r="O339" s="9" t="e">
        <f>VLOOKUP($B339, Team_Pitching___Advanced[], 20, FALSE)</f>
        <v>#N/A</v>
      </c>
      <c r="P339" s="9" t="e">
        <f>VLOOKUP($B339, Team_Batting___Dashboard[[Team]:[wOBA]], 16, FALSE)</f>
        <v>#N/A</v>
      </c>
      <c r="Q339" s="9" t="e">
        <f>VLOOKUP($B339, Team_Batting___Advanced[[Team]:[OPS]], 9, FALSE)</f>
        <v>#N/A</v>
      </c>
      <c r="R339" s="9" t="e">
        <f>VLOOKUP($B339, Team_Batting___Advanced[], 19, FALSE)</f>
        <v>#N/A</v>
      </c>
      <c r="S339" s="9" t="e">
        <f>VLOOKUP($B339, 'Team Per G'!$A$2:$G$31, 3, FALSE)</f>
        <v>#N/A</v>
      </c>
      <c r="T339" s="9" t="e">
        <f>VLOOKUP($B339, 'Team Per G'!$A$2:$G$31, 5, FALSE)</f>
        <v>#N/A</v>
      </c>
      <c r="U339" s="9" t="e">
        <f>VLOOKUP($B339, 'Team Per G'!$A$2:$G$31, 4, FALSE)</f>
        <v>#N/A</v>
      </c>
      <c r="V339" s="9" t="e">
        <f>VLOOKUP($B339, Team_Batting___Dashboard[], 22, FALSE)/$F339</f>
        <v>#N/A</v>
      </c>
      <c r="W339" s="9" t="e">
        <f>VLOOKUP($B339, 'FanGraphs - Team WAR Projected'!$B$2:$E$31, 4, FALSE)/162</f>
        <v>#N/A</v>
      </c>
      <c r="X339" s="9" t="e">
        <f>VLOOKUP($B339, FanGraphs_Standings[[Abbreviation]:[2024 Year to Date RS/G]], 6, FALSE)/$F339</f>
        <v>#N/A</v>
      </c>
      <c r="Y339" s="9" t="e">
        <f>VLOOKUP($B339, FanGraphs_Standings[[Abbreviation]:[2024 Projected Full Season RDif]], 19, FALSE)/162</f>
        <v>#N/A</v>
      </c>
      <c r="Z339" s="9" t="e">
        <f>VLOOKUP($B339, FanGraphs_Standings[[Abbreviation]:[2024 Projected Full Season RDif]], 5, FALSE)</f>
        <v>#N/A</v>
      </c>
      <c r="AA339" s="9" t="e">
        <f>VLOOKUP($B339, FanGraphs_Standings[[Abbreviation]:[2024 Projected Full Season W%]], 18, FALSE)</f>
        <v>#N/A</v>
      </c>
      <c r="AB339" s="9" t="e">
        <f>VLOOKUP($B339, 'Home Field Adv'!$A$2:$I$31, 9, FALSE)</f>
        <v>#N/A</v>
      </c>
      <c r="AC339" s="9" t="e">
        <f>VLOOKUP($C339, FanGraphs_Standings[[Abbreviation]:[2024 Year to Date G]], 2, FALSE)</f>
        <v>#N/A</v>
      </c>
      <c r="AD339" s="9" t="e">
        <f>VLOOKUP($E339, 'SP Per G'!$A$2:$D$1380, 3, FALSE)</f>
        <v>#N/A</v>
      </c>
      <c r="AE339" s="9" t="e">
        <f>VLOOKUP($E339, 'SP Per G'!$A$2:$D$1380, 4, FALSE)</f>
        <v>#N/A</v>
      </c>
      <c r="AF339" s="9" t="e">
        <f>VLOOKUP($E339, Individual_Pitching___Dashboard[], 18, FALSE)</f>
        <v>#N/A</v>
      </c>
      <c r="AG339" s="9" t="e">
        <f>VLOOKUP($E339, Individual_Pitching___Dashboard[], 20, FALSE)</f>
        <v>#N/A</v>
      </c>
      <c r="AH339" s="9" t="e">
        <f>VLOOKUP($E339, Individual_Pitching___Advanced[], 21,FALSE)</f>
        <v>#N/A</v>
      </c>
      <c r="AI339" s="9" t="e">
        <f>VLOOKUP($C339, 'Team Per G'!$A$2:$G$31, 7, FALSE)</f>
        <v>#N/A</v>
      </c>
      <c r="AJ339" s="9" t="e">
        <f>VLOOKUP($C339, 'FanGraphs - Team WAR Projected'!$B$2:$E$31, 3, FALSE)/162</f>
        <v>#N/A</v>
      </c>
      <c r="AK339" s="9" t="e">
        <f>VLOOKUP($C339, Team_Pitching___Advanced[[Team]:[xFIP]], 19,FALSE)</f>
        <v>#N/A</v>
      </c>
      <c r="AL339" s="9" t="e">
        <f>VLOOKUP($C339, Team_Pitching___Advanced[], 20, FALSE)</f>
        <v>#N/A</v>
      </c>
      <c r="AM339" s="9" t="e">
        <f>VLOOKUP($C339, Team_Batting___Dashboard[[Team]:[wOBA]], 16, FALSE)</f>
        <v>#N/A</v>
      </c>
      <c r="AN339" s="9" t="e">
        <f>VLOOKUP($C339, Team_Batting___Advanced[[Team]:[OPS]], 9, FALSE)</f>
        <v>#N/A</v>
      </c>
      <c r="AO339" s="9" t="e">
        <f>VLOOKUP($C339, Team_Batting___Advanced[], 19, FALSE)</f>
        <v>#N/A</v>
      </c>
      <c r="AP339" s="9" t="e">
        <f>VLOOKUP($C339, 'Team Per G'!$A$2:$G$31, 3, FALSE)</f>
        <v>#N/A</v>
      </c>
      <c r="AQ339" s="9" t="e">
        <f>VLOOKUP($C339, 'Team Per G'!$A$2:$G$31, 5, FALSE)</f>
        <v>#N/A</v>
      </c>
      <c r="AR339" s="9" t="e">
        <f>VLOOKUP($C339, 'Team Per G'!$A$2:$G$31, 4, FALSE)</f>
        <v>#N/A</v>
      </c>
      <c r="AS339" s="9" t="e">
        <f>VLOOKUP($C339, Team_Batting___Dashboard[], 22, FALSE)/$AC339</f>
        <v>#N/A</v>
      </c>
      <c r="AT339" s="9" t="e">
        <f>VLOOKUP($C339, 'FanGraphs - Team WAR Projected'!$B$2:$E$31, 4, FALSE)/162</f>
        <v>#N/A</v>
      </c>
      <c r="AU339" s="9" t="e">
        <f>VLOOKUP($C339, FanGraphs_Standings[[Abbreviation]:[2024 Year to Date RS/G]], 6, FALSE)/$AC339</f>
        <v>#N/A</v>
      </c>
      <c r="AV339" s="9" t="e">
        <f>VLOOKUP($C339, FanGraphs_Standings[[Abbreviation]:[2024 Projected Full Season RDif]], 19, FALSE)/162</f>
        <v>#N/A</v>
      </c>
      <c r="AW339" s="9" t="e">
        <f>VLOOKUP($C339, FanGraphs_Standings[[Abbreviation]:[2024 Projected Full Season RDif]], 5, FALSE)</f>
        <v>#N/A</v>
      </c>
      <c r="AX339" s="9" t="e">
        <f>VLOOKUP($C339, FanGraphs_Standings[[Abbreviation]:[2024 Projected Full Season W%]], 18, FALSE)</f>
        <v>#N/A</v>
      </c>
      <c r="AY339" s="9" t="e">
        <f>VLOOKUP($C339, 'Home Field Adv'!$A$2:$K$31, 11, FALSE)</f>
        <v>#N/A</v>
      </c>
      <c r="BB339" s="5" t="str">
        <f t="shared" si="16"/>
        <v/>
      </c>
      <c r="BC339" s="5" t="str">
        <f t="shared" si="17"/>
        <v/>
      </c>
      <c r="BD339" s="5" t="str">
        <f t="shared" si="18"/>
        <v/>
      </c>
    </row>
    <row r="340" spans="6:56" x14ac:dyDescent="0.45">
      <c r="F340" s="9" t="e">
        <f>VLOOKUP($B340, FanGraphs_Standings[[Abbreviation]:[2024 Year to Date G]], 2, FALSE)</f>
        <v>#N/A</v>
      </c>
      <c r="G340" s="9" t="e">
        <f>IF(ISERR(VLOOKUP($D340, 'SP Per G'!$A$2:$D$1380, 3, FALSE)), L340, VLOOKUP($D340, 'SP Per G'!$A$2:$D$1380, 3, FALSE))</f>
        <v>#N/A</v>
      </c>
      <c r="H340" s="9" t="e">
        <f>VLOOKUP($D340, 'SP Per G'!$A$2:$D$1380, 4, FALSE)</f>
        <v>#N/A</v>
      </c>
      <c r="I340" s="9" t="e">
        <f>VLOOKUP($D340, Individual_Pitching___Dashboard[], 18, FALSE)</f>
        <v>#N/A</v>
      </c>
      <c r="J340" s="9" t="e">
        <f>VLOOKUP($D340, Individual_Pitching___Dashboard[], 20, FALSE)</f>
        <v>#N/A</v>
      </c>
      <c r="K340" s="9" t="e">
        <f>VLOOKUP($D340, Individual_Pitching___Advanced[], 21,FALSE)</f>
        <v>#N/A</v>
      </c>
      <c r="L340" s="9" t="e">
        <f>VLOOKUP($B340, 'Team Per G'!$A$2:$G$31, 7, FALSE)</f>
        <v>#N/A</v>
      </c>
      <c r="M340" s="9" t="e">
        <f>VLOOKUP($B340, 'FanGraphs - Team WAR Projected'!$B$2:$E$31, 3, FALSE)/162</f>
        <v>#N/A</v>
      </c>
      <c r="N340" s="9" t="e">
        <f>VLOOKUP($B340, Team_Pitching___Advanced[[Team]:[xFIP]], 19,FALSE)</f>
        <v>#N/A</v>
      </c>
      <c r="O340" s="9" t="e">
        <f>VLOOKUP($B340, Team_Pitching___Advanced[], 20, FALSE)</f>
        <v>#N/A</v>
      </c>
      <c r="P340" s="9" t="e">
        <f>VLOOKUP($B340, Team_Batting___Dashboard[[Team]:[wOBA]], 16, FALSE)</f>
        <v>#N/A</v>
      </c>
      <c r="Q340" s="9" t="e">
        <f>VLOOKUP($B340, Team_Batting___Advanced[[Team]:[OPS]], 9, FALSE)</f>
        <v>#N/A</v>
      </c>
      <c r="R340" s="9" t="e">
        <f>VLOOKUP($B340, Team_Batting___Advanced[], 19, FALSE)</f>
        <v>#N/A</v>
      </c>
      <c r="S340" s="9" t="e">
        <f>VLOOKUP($B340, 'Team Per G'!$A$2:$G$31, 3, FALSE)</f>
        <v>#N/A</v>
      </c>
      <c r="T340" s="9" t="e">
        <f>VLOOKUP($B340, 'Team Per G'!$A$2:$G$31, 5, FALSE)</f>
        <v>#N/A</v>
      </c>
      <c r="U340" s="9" t="e">
        <f>VLOOKUP($B340, 'Team Per G'!$A$2:$G$31, 4, FALSE)</f>
        <v>#N/A</v>
      </c>
      <c r="V340" s="9" t="e">
        <f>VLOOKUP($B340, Team_Batting___Dashboard[], 22, FALSE)/$F340</f>
        <v>#N/A</v>
      </c>
      <c r="W340" s="9" t="e">
        <f>VLOOKUP($B340, 'FanGraphs - Team WAR Projected'!$B$2:$E$31, 4, FALSE)/162</f>
        <v>#N/A</v>
      </c>
      <c r="X340" s="9" t="e">
        <f>VLOOKUP($B340, FanGraphs_Standings[[Abbreviation]:[2024 Year to Date RS/G]], 6, FALSE)/$F340</f>
        <v>#N/A</v>
      </c>
      <c r="Y340" s="9" t="e">
        <f>VLOOKUP($B340, FanGraphs_Standings[[Abbreviation]:[2024 Projected Full Season RDif]], 19, FALSE)/162</f>
        <v>#N/A</v>
      </c>
      <c r="Z340" s="9" t="e">
        <f>VLOOKUP($B340, FanGraphs_Standings[[Abbreviation]:[2024 Projected Full Season RDif]], 5, FALSE)</f>
        <v>#N/A</v>
      </c>
      <c r="AA340" s="9" t="e">
        <f>VLOOKUP($B340, FanGraphs_Standings[[Abbreviation]:[2024 Projected Full Season W%]], 18, FALSE)</f>
        <v>#N/A</v>
      </c>
      <c r="AB340" s="9" t="e">
        <f>VLOOKUP($B340, 'Home Field Adv'!$A$2:$I$31, 9, FALSE)</f>
        <v>#N/A</v>
      </c>
      <c r="AC340" s="9" t="e">
        <f>VLOOKUP($C340, FanGraphs_Standings[[Abbreviation]:[2024 Year to Date G]], 2, FALSE)</f>
        <v>#N/A</v>
      </c>
      <c r="AD340" s="9" t="e">
        <f>VLOOKUP($E340, 'SP Per G'!$A$2:$D$1380, 3, FALSE)</f>
        <v>#N/A</v>
      </c>
      <c r="AE340" s="9" t="e">
        <f>VLOOKUP($E340, 'SP Per G'!$A$2:$D$1380, 4, FALSE)</f>
        <v>#N/A</v>
      </c>
      <c r="AF340" s="9" t="e">
        <f>VLOOKUP($E340, Individual_Pitching___Dashboard[], 18, FALSE)</f>
        <v>#N/A</v>
      </c>
      <c r="AG340" s="9" t="e">
        <f>VLOOKUP($E340, Individual_Pitching___Dashboard[], 20, FALSE)</f>
        <v>#N/A</v>
      </c>
      <c r="AH340" s="9" t="e">
        <f>VLOOKUP($E340, Individual_Pitching___Advanced[], 21,FALSE)</f>
        <v>#N/A</v>
      </c>
      <c r="AI340" s="9" t="e">
        <f>VLOOKUP($C340, 'Team Per G'!$A$2:$G$31, 7, FALSE)</f>
        <v>#N/A</v>
      </c>
      <c r="AJ340" s="9" t="e">
        <f>VLOOKUP($C340, 'FanGraphs - Team WAR Projected'!$B$2:$E$31, 3, FALSE)/162</f>
        <v>#N/A</v>
      </c>
      <c r="AK340" s="9" t="e">
        <f>VLOOKUP($C340, Team_Pitching___Advanced[[Team]:[xFIP]], 19,FALSE)</f>
        <v>#N/A</v>
      </c>
      <c r="AL340" s="9" t="e">
        <f>VLOOKUP($C340, Team_Pitching___Advanced[], 20, FALSE)</f>
        <v>#N/A</v>
      </c>
      <c r="AM340" s="9" t="e">
        <f>VLOOKUP($C340, Team_Batting___Dashboard[[Team]:[wOBA]], 16, FALSE)</f>
        <v>#N/A</v>
      </c>
      <c r="AN340" s="9" t="e">
        <f>VLOOKUP($C340, Team_Batting___Advanced[[Team]:[OPS]], 9, FALSE)</f>
        <v>#N/A</v>
      </c>
      <c r="AO340" s="9" t="e">
        <f>VLOOKUP($C340, Team_Batting___Advanced[], 19, FALSE)</f>
        <v>#N/A</v>
      </c>
      <c r="AP340" s="9" t="e">
        <f>VLOOKUP($C340, 'Team Per G'!$A$2:$G$31, 3, FALSE)</f>
        <v>#N/A</v>
      </c>
      <c r="AQ340" s="9" t="e">
        <f>VLOOKUP($C340, 'Team Per G'!$A$2:$G$31, 5, FALSE)</f>
        <v>#N/A</v>
      </c>
      <c r="AR340" s="9" t="e">
        <f>VLOOKUP($C340, 'Team Per G'!$A$2:$G$31, 4, FALSE)</f>
        <v>#N/A</v>
      </c>
      <c r="AS340" s="9" t="e">
        <f>VLOOKUP($C340, Team_Batting___Dashboard[], 22, FALSE)/$AC340</f>
        <v>#N/A</v>
      </c>
      <c r="AT340" s="9" t="e">
        <f>VLOOKUP($C340, 'FanGraphs - Team WAR Projected'!$B$2:$E$31, 4, FALSE)/162</f>
        <v>#N/A</v>
      </c>
      <c r="AU340" s="9" t="e">
        <f>VLOOKUP($C340, FanGraphs_Standings[[Abbreviation]:[2024 Year to Date RS/G]], 6, FALSE)/$AC340</f>
        <v>#N/A</v>
      </c>
      <c r="AV340" s="9" t="e">
        <f>VLOOKUP($C340, FanGraphs_Standings[[Abbreviation]:[2024 Projected Full Season RDif]], 19, FALSE)/162</f>
        <v>#N/A</v>
      </c>
      <c r="AW340" s="9" t="e">
        <f>VLOOKUP($C340, FanGraphs_Standings[[Abbreviation]:[2024 Projected Full Season RDif]], 5, FALSE)</f>
        <v>#N/A</v>
      </c>
      <c r="AX340" s="9" t="e">
        <f>VLOOKUP($C340, FanGraphs_Standings[[Abbreviation]:[2024 Projected Full Season W%]], 18, FALSE)</f>
        <v>#N/A</v>
      </c>
      <c r="AY340" s="9" t="e">
        <f>VLOOKUP($C340, 'Home Field Adv'!$A$2:$K$31, 11, FALSE)</f>
        <v>#N/A</v>
      </c>
      <c r="BB340" s="5" t="str">
        <f t="shared" si="16"/>
        <v/>
      </c>
      <c r="BC340" s="5" t="str">
        <f t="shared" si="17"/>
        <v/>
      </c>
      <c r="BD340" s="5" t="str">
        <f t="shared" si="18"/>
        <v/>
      </c>
    </row>
    <row r="341" spans="6:56" x14ac:dyDescent="0.45">
      <c r="F341" s="9" t="e">
        <f>VLOOKUP($B341, FanGraphs_Standings[[Abbreviation]:[2024 Year to Date G]], 2, FALSE)</f>
        <v>#N/A</v>
      </c>
      <c r="G341" s="9" t="e">
        <f>IF(ISERR(VLOOKUP($D341, 'SP Per G'!$A$2:$D$1380, 3, FALSE)), L341, VLOOKUP($D341, 'SP Per G'!$A$2:$D$1380, 3, FALSE))</f>
        <v>#N/A</v>
      </c>
      <c r="H341" s="9" t="e">
        <f>VLOOKUP($D341, 'SP Per G'!$A$2:$D$1380, 4, FALSE)</f>
        <v>#N/A</v>
      </c>
      <c r="I341" s="9" t="e">
        <f>VLOOKUP($D341, Individual_Pitching___Dashboard[], 18, FALSE)</f>
        <v>#N/A</v>
      </c>
      <c r="J341" s="9" t="e">
        <f>VLOOKUP($D341, Individual_Pitching___Dashboard[], 20, FALSE)</f>
        <v>#N/A</v>
      </c>
      <c r="K341" s="9" t="e">
        <f>VLOOKUP($D341, Individual_Pitching___Advanced[], 21,FALSE)</f>
        <v>#N/A</v>
      </c>
      <c r="L341" s="9" t="e">
        <f>VLOOKUP($B341, 'Team Per G'!$A$2:$G$31, 7, FALSE)</f>
        <v>#N/A</v>
      </c>
      <c r="M341" s="9" t="e">
        <f>VLOOKUP($B341, 'FanGraphs - Team WAR Projected'!$B$2:$E$31, 3, FALSE)/162</f>
        <v>#N/A</v>
      </c>
      <c r="N341" s="9" t="e">
        <f>VLOOKUP($B341, Team_Pitching___Advanced[[Team]:[xFIP]], 19,FALSE)</f>
        <v>#N/A</v>
      </c>
      <c r="O341" s="9" t="e">
        <f>VLOOKUP($B341, Team_Pitching___Advanced[], 20, FALSE)</f>
        <v>#N/A</v>
      </c>
      <c r="P341" s="9" t="e">
        <f>VLOOKUP($B341, Team_Batting___Dashboard[[Team]:[wOBA]], 16, FALSE)</f>
        <v>#N/A</v>
      </c>
      <c r="Q341" s="9" t="e">
        <f>VLOOKUP($B341, Team_Batting___Advanced[[Team]:[OPS]], 9, FALSE)</f>
        <v>#N/A</v>
      </c>
      <c r="R341" s="9" t="e">
        <f>VLOOKUP($B341, Team_Batting___Advanced[], 19, FALSE)</f>
        <v>#N/A</v>
      </c>
      <c r="S341" s="9" t="e">
        <f>VLOOKUP($B341, 'Team Per G'!$A$2:$G$31, 3, FALSE)</f>
        <v>#N/A</v>
      </c>
      <c r="T341" s="9" t="e">
        <f>VLOOKUP($B341, 'Team Per G'!$A$2:$G$31, 5, FALSE)</f>
        <v>#N/A</v>
      </c>
      <c r="U341" s="9" t="e">
        <f>VLOOKUP($B341, 'Team Per G'!$A$2:$G$31, 4, FALSE)</f>
        <v>#N/A</v>
      </c>
      <c r="V341" s="9" t="e">
        <f>VLOOKUP($B341, Team_Batting___Dashboard[], 22, FALSE)/$F341</f>
        <v>#N/A</v>
      </c>
      <c r="W341" s="9" t="e">
        <f>VLOOKUP($B341, 'FanGraphs - Team WAR Projected'!$B$2:$E$31, 4, FALSE)/162</f>
        <v>#N/A</v>
      </c>
      <c r="X341" s="9" t="e">
        <f>VLOOKUP($B341, FanGraphs_Standings[[Abbreviation]:[2024 Year to Date RS/G]], 6, FALSE)/$F341</f>
        <v>#N/A</v>
      </c>
      <c r="Y341" s="9" t="e">
        <f>VLOOKUP($B341, FanGraphs_Standings[[Abbreviation]:[2024 Projected Full Season RDif]], 19, FALSE)/162</f>
        <v>#N/A</v>
      </c>
      <c r="Z341" s="9" t="e">
        <f>VLOOKUP($B341, FanGraphs_Standings[[Abbreviation]:[2024 Projected Full Season RDif]], 5, FALSE)</f>
        <v>#N/A</v>
      </c>
      <c r="AA341" s="9" t="e">
        <f>VLOOKUP($B341, FanGraphs_Standings[[Abbreviation]:[2024 Projected Full Season W%]], 18, FALSE)</f>
        <v>#N/A</v>
      </c>
      <c r="AB341" s="9" t="e">
        <f>VLOOKUP($B341, 'Home Field Adv'!$A$2:$I$31, 9, FALSE)</f>
        <v>#N/A</v>
      </c>
      <c r="AC341" s="9" t="e">
        <f>VLOOKUP($C341, FanGraphs_Standings[[Abbreviation]:[2024 Year to Date G]], 2, FALSE)</f>
        <v>#N/A</v>
      </c>
      <c r="AD341" s="9" t="e">
        <f>VLOOKUP($E341, 'SP Per G'!$A$2:$D$1380, 3, FALSE)</f>
        <v>#N/A</v>
      </c>
      <c r="AE341" s="9" t="e">
        <f>VLOOKUP($E341, 'SP Per G'!$A$2:$D$1380, 4, FALSE)</f>
        <v>#N/A</v>
      </c>
      <c r="AF341" s="9" t="e">
        <f>VLOOKUP($E341, Individual_Pitching___Dashboard[], 18, FALSE)</f>
        <v>#N/A</v>
      </c>
      <c r="AG341" s="9" t="e">
        <f>VLOOKUP($E341, Individual_Pitching___Dashboard[], 20, FALSE)</f>
        <v>#N/A</v>
      </c>
      <c r="AH341" s="9" t="e">
        <f>VLOOKUP($E341, Individual_Pitching___Advanced[], 21,FALSE)</f>
        <v>#N/A</v>
      </c>
      <c r="AI341" s="9" t="e">
        <f>VLOOKUP($C341, 'Team Per G'!$A$2:$G$31, 7, FALSE)</f>
        <v>#N/A</v>
      </c>
      <c r="AJ341" s="9" t="e">
        <f>VLOOKUP($C341, 'FanGraphs - Team WAR Projected'!$B$2:$E$31, 3, FALSE)/162</f>
        <v>#N/A</v>
      </c>
      <c r="AK341" s="9" t="e">
        <f>VLOOKUP($C341, Team_Pitching___Advanced[[Team]:[xFIP]], 19,FALSE)</f>
        <v>#N/A</v>
      </c>
      <c r="AL341" s="9" t="e">
        <f>VLOOKUP($C341, Team_Pitching___Advanced[], 20, FALSE)</f>
        <v>#N/A</v>
      </c>
      <c r="AM341" s="9" t="e">
        <f>VLOOKUP($C341, Team_Batting___Dashboard[[Team]:[wOBA]], 16, FALSE)</f>
        <v>#N/A</v>
      </c>
      <c r="AN341" s="9" t="e">
        <f>VLOOKUP($C341, Team_Batting___Advanced[[Team]:[OPS]], 9, FALSE)</f>
        <v>#N/A</v>
      </c>
      <c r="AO341" s="9" t="e">
        <f>VLOOKUP($C341, Team_Batting___Advanced[], 19, FALSE)</f>
        <v>#N/A</v>
      </c>
      <c r="AP341" s="9" t="e">
        <f>VLOOKUP($C341, 'Team Per G'!$A$2:$G$31, 3, FALSE)</f>
        <v>#N/A</v>
      </c>
      <c r="AQ341" s="9" t="e">
        <f>VLOOKUP($C341, 'Team Per G'!$A$2:$G$31, 5, FALSE)</f>
        <v>#N/A</v>
      </c>
      <c r="AR341" s="9" t="e">
        <f>VLOOKUP($C341, 'Team Per G'!$A$2:$G$31, 4, FALSE)</f>
        <v>#N/A</v>
      </c>
      <c r="AS341" s="9" t="e">
        <f>VLOOKUP($C341, Team_Batting___Dashboard[], 22, FALSE)/$AC341</f>
        <v>#N/A</v>
      </c>
      <c r="AT341" s="9" t="e">
        <f>VLOOKUP($C341, 'FanGraphs - Team WAR Projected'!$B$2:$E$31, 4, FALSE)/162</f>
        <v>#N/A</v>
      </c>
      <c r="AU341" s="9" t="e">
        <f>VLOOKUP($C341, FanGraphs_Standings[[Abbreviation]:[2024 Year to Date RS/G]], 6, FALSE)/$AC341</f>
        <v>#N/A</v>
      </c>
      <c r="AV341" s="9" t="e">
        <f>VLOOKUP($C341, FanGraphs_Standings[[Abbreviation]:[2024 Projected Full Season RDif]], 19, FALSE)/162</f>
        <v>#N/A</v>
      </c>
      <c r="AW341" s="9" t="e">
        <f>VLOOKUP($C341, FanGraphs_Standings[[Abbreviation]:[2024 Projected Full Season RDif]], 5, FALSE)</f>
        <v>#N/A</v>
      </c>
      <c r="AX341" s="9" t="e">
        <f>VLOOKUP($C341, FanGraphs_Standings[[Abbreviation]:[2024 Projected Full Season W%]], 18, FALSE)</f>
        <v>#N/A</v>
      </c>
      <c r="AY341" s="9" t="e">
        <f>VLOOKUP($C341, 'Home Field Adv'!$A$2:$K$31, 11, FALSE)</f>
        <v>#N/A</v>
      </c>
      <c r="BB341" s="5" t="str">
        <f t="shared" si="16"/>
        <v/>
      </c>
      <c r="BC341" s="5" t="str">
        <f t="shared" si="17"/>
        <v/>
      </c>
      <c r="BD341" s="5" t="str">
        <f t="shared" si="18"/>
        <v/>
      </c>
    </row>
    <row r="342" spans="6:56" x14ac:dyDescent="0.45">
      <c r="F342" s="9" t="e">
        <f>VLOOKUP($B342, FanGraphs_Standings[[Abbreviation]:[2024 Year to Date G]], 2, FALSE)</f>
        <v>#N/A</v>
      </c>
      <c r="G342" s="9" t="e">
        <f>IF(ISERR(VLOOKUP($D342, 'SP Per G'!$A$2:$D$1380, 3, FALSE)), L342, VLOOKUP($D342, 'SP Per G'!$A$2:$D$1380, 3, FALSE))</f>
        <v>#N/A</v>
      </c>
      <c r="H342" s="9" t="e">
        <f>VLOOKUP($D342, 'SP Per G'!$A$2:$D$1380, 4, FALSE)</f>
        <v>#N/A</v>
      </c>
      <c r="I342" s="9" t="e">
        <f>VLOOKUP($D342, Individual_Pitching___Dashboard[], 18, FALSE)</f>
        <v>#N/A</v>
      </c>
      <c r="J342" s="9" t="e">
        <f>VLOOKUP($D342, Individual_Pitching___Dashboard[], 20, FALSE)</f>
        <v>#N/A</v>
      </c>
      <c r="K342" s="9" t="e">
        <f>VLOOKUP($D342, Individual_Pitching___Advanced[], 21,FALSE)</f>
        <v>#N/A</v>
      </c>
      <c r="L342" s="9" t="e">
        <f>VLOOKUP($B342, 'Team Per G'!$A$2:$G$31, 7, FALSE)</f>
        <v>#N/A</v>
      </c>
      <c r="M342" s="9" t="e">
        <f>VLOOKUP($B342, 'FanGraphs - Team WAR Projected'!$B$2:$E$31, 3, FALSE)/162</f>
        <v>#N/A</v>
      </c>
      <c r="N342" s="9" t="e">
        <f>VLOOKUP($B342, Team_Pitching___Advanced[[Team]:[xFIP]], 19,FALSE)</f>
        <v>#N/A</v>
      </c>
      <c r="O342" s="9" t="e">
        <f>VLOOKUP($B342, Team_Pitching___Advanced[], 20, FALSE)</f>
        <v>#N/A</v>
      </c>
      <c r="P342" s="9" t="e">
        <f>VLOOKUP($B342, Team_Batting___Dashboard[[Team]:[wOBA]], 16, FALSE)</f>
        <v>#N/A</v>
      </c>
      <c r="Q342" s="9" t="e">
        <f>VLOOKUP($B342, Team_Batting___Advanced[[Team]:[OPS]], 9, FALSE)</f>
        <v>#N/A</v>
      </c>
      <c r="R342" s="9" t="e">
        <f>VLOOKUP($B342, Team_Batting___Advanced[], 19, FALSE)</f>
        <v>#N/A</v>
      </c>
      <c r="S342" s="9" t="e">
        <f>VLOOKUP($B342, 'Team Per G'!$A$2:$G$31, 3, FALSE)</f>
        <v>#N/A</v>
      </c>
      <c r="T342" s="9" t="e">
        <f>VLOOKUP($B342, 'Team Per G'!$A$2:$G$31, 5, FALSE)</f>
        <v>#N/A</v>
      </c>
      <c r="U342" s="9" t="e">
        <f>VLOOKUP($B342, 'Team Per G'!$A$2:$G$31, 4, FALSE)</f>
        <v>#N/A</v>
      </c>
      <c r="V342" s="9" t="e">
        <f>VLOOKUP($B342, Team_Batting___Dashboard[], 22, FALSE)/$F342</f>
        <v>#N/A</v>
      </c>
      <c r="W342" s="9" t="e">
        <f>VLOOKUP($B342, 'FanGraphs - Team WAR Projected'!$B$2:$E$31, 4, FALSE)/162</f>
        <v>#N/A</v>
      </c>
      <c r="X342" s="9" t="e">
        <f>VLOOKUP($B342, FanGraphs_Standings[[Abbreviation]:[2024 Year to Date RS/G]], 6, FALSE)/$F342</f>
        <v>#N/A</v>
      </c>
      <c r="Y342" s="9" t="e">
        <f>VLOOKUP($B342, FanGraphs_Standings[[Abbreviation]:[2024 Projected Full Season RDif]], 19, FALSE)/162</f>
        <v>#N/A</v>
      </c>
      <c r="Z342" s="9" t="e">
        <f>VLOOKUP($B342, FanGraphs_Standings[[Abbreviation]:[2024 Projected Full Season RDif]], 5, FALSE)</f>
        <v>#N/A</v>
      </c>
      <c r="AA342" s="9" t="e">
        <f>VLOOKUP($B342, FanGraphs_Standings[[Abbreviation]:[2024 Projected Full Season W%]], 18, FALSE)</f>
        <v>#N/A</v>
      </c>
      <c r="AB342" s="9" t="e">
        <f>VLOOKUP($B342, 'Home Field Adv'!$A$2:$I$31, 9, FALSE)</f>
        <v>#N/A</v>
      </c>
      <c r="AC342" s="9" t="e">
        <f>VLOOKUP($C342, FanGraphs_Standings[[Abbreviation]:[2024 Year to Date G]], 2, FALSE)</f>
        <v>#N/A</v>
      </c>
      <c r="AD342" s="9" t="e">
        <f>VLOOKUP($E342, 'SP Per G'!$A$2:$D$1380, 3, FALSE)</f>
        <v>#N/A</v>
      </c>
      <c r="AE342" s="9" t="e">
        <f>VLOOKUP($E342, 'SP Per G'!$A$2:$D$1380, 4, FALSE)</f>
        <v>#N/A</v>
      </c>
      <c r="AF342" s="9" t="e">
        <f>VLOOKUP($E342, Individual_Pitching___Dashboard[], 18, FALSE)</f>
        <v>#N/A</v>
      </c>
      <c r="AG342" s="9" t="e">
        <f>VLOOKUP($E342, Individual_Pitching___Dashboard[], 20, FALSE)</f>
        <v>#N/A</v>
      </c>
      <c r="AH342" s="9" t="e">
        <f>VLOOKUP($E342, Individual_Pitching___Advanced[], 21,FALSE)</f>
        <v>#N/A</v>
      </c>
      <c r="AI342" s="9" t="e">
        <f>VLOOKUP($C342, 'Team Per G'!$A$2:$G$31, 7, FALSE)</f>
        <v>#N/A</v>
      </c>
      <c r="AJ342" s="9" t="e">
        <f>VLOOKUP($C342, 'FanGraphs - Team WAR Projected'!$B$2:$E$31, 3, FALSE)/162</f>
        <v>#N/A</v>
      </c>
      <c r="AK342" s="9" t="e">
        <f>VLOOKUP($C342, Team_Pitching___Advanced[[Team]:[xFIP]], 19,FALSE)</f>
        <v>#N/A</v>
      </c>
      <c r="AL342" s="9" t="e">
        <f>VLOOKUP($C342, Team_Pitching___Advanced[], 20, FALSE)</f>
        <v>#N/A</v>
      </c>
      <c r="AM342" s="9" t="e">
        <f>VLOOKUP($C342, Team_Batting___Dashboard[[Team]:[wOBA]], 16, FALSE)</f>
        <v>#N/A</v>
      </c>
      <c r="AN342" s="9" t="e">
        <f>VLOOKUP($C342, Team_Batting___Advanced[[Team]:[OPS]], 9, FALSE)</f>
        <v>#N/A</v>
      </c>
      <c r="AO342" s="9" t="e">
        <f>VLOOKUP($C342, Team_Batting___Advanced[], 19, FALSE)</f>
        <v>#N/A</v>
      </c>
      <c r="AP342" s="9" t="e">
        <f>VLOOKUP($C342, 'Team Per G'!$A$2:$G$31, 3, FALSE)</f>
        <v>#N/A</v>
      </c>
      <c r="AQ342" s="9" t="e">
        <f>VLOOKUP($C342, 'Team Per G'!$A$2:$G$31, 5, FALSE)</f>
        <v>#N/A</v>
      </c>
      <c r="AR342" s="9" t="e">
        <f>VLOOKUP($C342, 'Team Per G'!$A$2:$G$31, 4, FALSE)</f>
        <v>#N/A</v>
      </c>
      <c r="AS342" s="9" t="e">
        <f>VLOOKUP($C342, Team_Batting___Dashboard[], 22, FALSE)/$AC342</f>
        <v>#N/A</v>
      </c>
      <c r="AT342" s="9" t="e">
        <f>VLOOKUP($C342, 'FanGraphs - Team WAR Projected'!$B$2:$E$31, 4, FALSE)/162</f>
        <v>#N/A</v>
      </c>
      <c r="AU342" s="9" t="e">
        <f>VLOOKUP($C342, FanGraphs_Standings[[Abbreviation]:[2024 Year to Date RS/G]], 6, FALSE)/$AC342</f>
        <v>#N/A</v>
      </c>
      <c r="AV342" s="9" t="e">
        <f>VLOOKUP($C342, FanGraphs_Standings[[Abbreviation]:[2024 Projected Full Season RDif]], 19, FALSE)/162</f>
        <v>#N/A</v>
      </c>
      <c r="AW342" s="9" t="e">
        <f>VLOOKUP($C342, FanGraphs_Standings[[Abbreviation]:[2024 Projected Full Season RDif]], 5, FALSE)</f>
        <v>#N/A</v>
      </c>
      <c r="AX342" s="9" t="e">
        <f>VLOOKUP($C342, FanGraphs_Standings[[Abbreviation]:[2024 Projected Full Season W%]], 18, FALSE)</f>
        <v>#N/A</v>
      </c>
      <c r="AY342" s="9" t="e">
        <f>VLOOKUP($C342, 'Home Field Adv'!$A$2:$K$31, 11, FALSE)</f>
        <v>#N/A</v>
      </c>
      <c r="BB342" s="5" t="str">
        <f t="shared" si="16"/>
        <v/>
      </c>
      <c r="BC342" s="5" t="str">
        <f t="shared" si="17"/>
        <v/>
      </c>
      <c r="BD342" s="5" t="str">
        <f t="shared" si="18"/>
        <v/>
      </c>
    </row>
    <row r="343" spans="6:56" x14ac:dyDescent="0.45">
      <c r="F343" s="9" t="e">
        <f>VLOOKUP($B343, FanGraphs_Standings[[Abbreviation]:[2024 Year to Date G]], 2, FALSE)</f>
        <v>#N/A</v>
      </c>
      <c r="G343" s="9" t="e">
        <f>IF(ISERR(VLOOKUP($D343, 'SP Per G'!$A$2:$D$1380, 3, FALSE)), L343, VLOOKUP($D343, 'SP Per G'!$A$2:$D$1380, 3, FALSE))</f>
        <v>#N/A</v>
      </c>
      <c r="H343" s="9" t="e">
        <f>VLOOKUP($D343, 'SP Per G'!$A$2:$D$1380, 4, FALSE)</f>
        <v>#N/A</v>
      </c>
      <c r="I343" s="9" t="e">
        <f>VLOOKUP($D343, Individual_Pitching___Dashboard[], 18, FALSE)</f>
        <v>#N/A</v>
      </c>
      <c r="J343" s="9" t="e">
        <f>VLOOKUP($D343, Individual_Pitching___Dashboard[], 20, FALSE)</f>
        <v>#N/A</v>
      </c>
      <c r="K343" s="9" t="e">
        <f>VLOOKUP($D343, Individual_Pitching___Advanced[], 21,FALSE)</f>
        <v>#N/A</v>
      </c>
      <c r="L343" s="9" t="e">
        <f>VLOOKUP($B343, 'Team Per G'!$A$2:$G$31, 7, FALSE)</f>
        <v>#N/A</v>
      </c>
      <c r="M343" s="9" t="e">
        <f>VLOOKUP($B343, 'FanGraphs - Team WAR Projected'!$B$2:$E$31, 3, FALSE)/162</f>
        <v>#N/A</v>
      </c>
      <c r="N343" s="9" t="e">
        <f>VLOOKUP($B343, Team_Pitching___Advanced[[Team]:[xFIP]], 19,FALSE)</f>
        <v>#N/A</v>
      </c>
      <c r="O343" s="9" t="e">
        <f>VLOOKUP($B343, Team_Pitching___Advanced[], 20, FALSE)</f>
        <v>#N/A</v>
      </c>
      <c r="P343" s="9" t="e">
        <f>VLOOKUP($B343, Team_Batting___Dashboard[[Team]:[wOBA]], 16, FALSE)</f>
        <v>#N/A</v>
      </c>
      <c r="Q343" s="9" t="e">
        <f>VLOOKUP($B343, Team_Batting___Advanced[[Team]:[OPS]], 9, FALSE)</f>
        <v>#N/A</v>
      </c>
      <c r="R343" s="9" t="e">
        <f>VLOOKUP($B343, Team_Batting___Advanced[], 19, FALSE)</f>
        <v>#N/A</v>
      </c>
      <c r="S343" s="9" t="e">
        <f>VLOOKUP($B343, 'Team Per G'!$A$2:$G$31, 3, FALSE)</f>
        <v>#N/A</v>
      </c>
      <c r="T343" s="9" t="e">
        <f>VLOOKUP($B343, 'Team Per G'!$A$2:$G$31, 5, FALSE)</f>
        <v>#N/A</v>
      </c>
      <c r="U343" s="9" t="e">
        <f>VLOOKUP($B343, 'Team Per G'!$A$2:$G$31, 4, FALSE)</f>
        <v>#N/A</v>
      </c>
      <c r="V343" s="9" t="e">
        <f>VLOOKUP($B343, Team_Batting___Dashboard[], 22, FALSE)/$F343</f>
        <v>#N/A</v>
      </c>
      <c r="W343" s="9" t="e">
        <f>VLOOKUP($B343, 'FanGraphs - Team WAR Projected'!$B$2:$E$31, 4, FALSE)/162</f>
        <v>#N/A</v>
      </c>
      <c r="X343" s="9" t="e">
        <f>VLOOKUP($B343, FanGraphs_Standings[[Abbreviation]:[2024 Year to Date RS/G]], 6, FALSE)/$F343</f>
        <v>#N/A</v>
      </c>
      <c r="Y343" s="9" t="e">
        <f>VLOOKUP($B343, FanGraphs_Standings[[Abbreviation]:[2024 Projected Full Season RDif]], 19, FALSE)/162</f>
        <v>#N/A</v>
      </c>
      <c r="Z343" s="9" t="e">
        <f>VLOOKUP($B343, FanGraphs_Standings[[Abbreviation]:[2024 Projected Full Season RDif]], 5, FALSE)</f>
        <v>#N/A</v>
      </c>
      <c r="AA343" s="9" t="e">
        <f>VLOOKUP($B343, FanGraphs_Standings[[Abbreviation]:[2024 Projected Full Season W%]], 18, FALSE)</f>
        <v>#N/A</v>
      </c>
      <c r="AB343" s="9" t="e">
        <f>VLOOKUP($B343, 'Home Field Adv'!$A$2:$I$31, 9, FALSE)</f>
        <v>#N/A</v>
      </c>
      <c r="AC343" s="9" t="e">
        <f>VLOOKUP($C343, FanGraphs_Standings[[Abbreviation]:[2024 Year to Date G]], 2, FALSE)</f>
        <v>#N/A</v>
      </c>
      <c r="AD343" s="9" t="e">
        <f>VLOOKUP($E343, 'SP Per G'!$A$2:$D$1380, 3, FALSE)</f>
        <v>#N/A</v>
      </c>
      <c r="AE343" s="9" t="e">
        <f>VLOOKUP($E343, 'SP Per G'!$A$2:$D$1380, 4, FALSE)</f>
        <v>#N/A</v>
      </c>
      <c r="AF343" s="9" t="e">
        <f>VLOOKUP($E343, Individual_Pitching___Dashboard[], 18, FALSE)</f>
        <v>#N/A</v>
      </c>
      <c r="AG343" s="9" t="e">
        <f>VLOOKUP($E343, Individual_Pitching___Dashboard[], 20, FALSE)</f>
        <v>#N/A</v>
      </c>
      <c r="AH343" s="9" t="e">
        <f>VLOOKUP($E343, Individual_Pitching___Advanced[], 21,FALSE)</f>
        <v>#N/A</v>
      </c>
      <c r="AI343" s="9" t="e">
        <f>VLOOKUP($C343, 'Team Per G'!$A$2:$G$31, 7, FALSE)</f>
        <v>#N/A</v>
      </c>
      <c r="AJ343" s="9" t="e">
        <f>VLOOKUP($C343, 'FanGraphs - Team WAR Projected'!$B$2:$E$31, 3, FALSE)/162</f>
        <v>#N/A</v>
      </c>
      <c r="AK343" s="9" t="e">
        <f>VLOOKUP($C343, Team_Pitching___Advanced[[Team]:[xFIP]], 19,FALSE)</f>
        <v>#N/A</v>
      </c>
      <c r="AL343" s="9" t="e">
        <f>VLOOKUP($C343, Team_Pitching___Advanced[], 20, FALSE)</f>
        <v>#N/A</v>
      </c>
      <c r="AM343" s="9" t="e">
        <f>VLOOKUP($C343, Team_Batting___Dashboard[[Team]:[wOBA]], 16, FALSE)</f>
        <v>#N/A</v>
      </c>
      <c r="AN343" s="9" t="e">
        <f>VLOOKUP($C343, Team_Batting___Advanced[[Team]:[OPS]], 9, FALSE)</f>
        <v>#N/A</v>
      </c>
      <c r="AO343" s="9" t="e">
        <f>VLOOKUP($C343, Team_Batting___Advanced[], 19, FALSE)</f>
        <v>#N/A</v>
      </c>
      <c r="AP343" s="9" t="e">
        <f>VLOOKUP($C343, 'Team Per G'!$A$2:$G$31, 3, FALSE)</f>
        <v>#N/A</v>
      </c>
      <c r="AQ343" s="9" t="e">
        <f>VLOOKUP($C343, 'Team Per G'!$A$2:$G$31, 5, FALSE)</f>
        <v>#N/A</v>
      </c>
      <c r="AR343" s="9" t="e">
        <f>VLOOKUP($C343, 'Team Per G'!$A$2:$G$31, 4, FALSE)</f>
        <v>#N/A</v>
      </c>
      <c r="AS343" s="9" t="e">
        <f>VLOOKUP($C343, Team_Batting___Dashboard[], 22, FALSE)/$AC343</f>
        <v>#N/A</v>
      </c>
      <c r="AT343" s="9" t="e">
        <f>VLOOKUP($C343, 'FanGraphs - Team WAR Projected'!$B$2:$E$31, 4, FALSE)/162</f>
        <v>#N/A</v>
      </c>
      <c r="AU343" s="9" t="e">
        <f>VLOOKUP($C343, FanGraphs_Standings[[Abbreviation]:[2024 Year to Date RS/G]], 6, FALSE)/$AC343</f>
        <v>#N/A</v>
      </c>
      <c r="AV343" s="9" t="e">
        <f>VLOOKUP($C343, FanGraphs_Standings[[Abbreviation]:[2024 Projected Full Season RDif]], 19, FALSE)/162</f>
        <v>#N/A</v>
      </c>
      <c r="AW343" s="9" t="e">
        <f>VLOOKUP($C343, FanGraphs_Standings[[Abbreviation]:[2024 Projected Full Season RDif]], 5, FALSE)</f>
        <v>#N/A</v>
      </c>
      <c r="AX343" s="9" t="e">
        <f>VLOOKUP($C343, FanGraphs_Standings[[Abbreviation]:[2024 Projected Full Season W%]], 18, FALSE)</f>
        <v>#N/A</v>
      </c>
      <c r="AY343" s="9" t="e">
        <f>VLOOKUP($C343, 'Home Field Adv'!$A$2:$K$31, 11, FALSE)</f>
        <v>#N/A</v>
      </c>
      <c r="BB343" s="5" t="str">
        <f t="shared" si="16"/>
        <v/>
      </c>
      <c r="BC343" s="5" t="str">
        <f t="shared" si="17"/>
        <v/>
      </c>
      <c r="BD343" s="5" t="str">
        <f t="shared" si="18"/>
        <v/>
      </c>
    </row>
    <row r="344" spans="6:56" x14ac:dyDescent="0.45">
      <c r="F344" s="9" t="e">
        <f>VLOOKUP($B344, FanGraphs_Standings[[Abbreviation]:[2024 Year to Date G]], 2, FALSE)</f>
        <v>#N/A</v>
      </c>
      <c r="G344" s="9" t="e">
        <f>IF(ISERR(VLOOKUP($D344, 'SP Per G'!$A$2:$D$1380, 3, FALSE)), L344, VLOOKUP($D344, 'SP Per G'!$A$2:$D$1380, 3, FALSE))</f>
        <v>#N/A</v>
      </c>
      <c r="H344" s="9" t="e">
        <f>VLOOKUP($D344, 'SP Per G'!$A$2:$D$1380, 4, FALSE)</f>
        <v>#N/A</v>
      </c>
      <c r="I344" s="9" t="e">
        <f>VLOOKUP($D344, Individual_Pitching___Dashboard[], 18, FALSE)</f>
        <v>#N/A</v>
      </c>
      <c r="J344" s="9" t="e">
        <f>VLOOKUP($D344, Individual_Pitching___Dashboard[], 20, FALSE)</f>
        <v>#N/A</v>
      </c>
      <c r="K344" s="9" t="e">
        <f>VLOOKUP($D344, Individual_Pitching___Advanced[], 21,FALSE)</f>
        <v>#N/A</v>
      </c>
      <c r="L344" s="9" t="e">
        <f>VLOOKUP($B344, 'Team Per G'!$A$2:$G$31, 7, FALSE)</f>
        <v>#N/A</v>
      </c>
      <c r="M344" s="9" t="e">
        <f>VLOOKUP($B344, 'FanGraphs - Team WAR Projected'!$B$2:$E$31, 3, FALSE)/162</f>
        <v>#N/A</v>
      </c>
      <c r="N344" s="9" t="e">
        <f>VLOOKUP($B344, Team_Pitching___Advanced[[Team]:[xFIP]], 19,FALSE)</f>
        <v>#N/A</v>
      </c>
      <c r="O344" s="9" t="e">
        <f>VLOOKUP($B344, Team_Pitching___Advanced[], 20, FALSE)</f>
        <v>#N/A</v>
      </c>
      <c r="P344" s="9" t="e">
        <f>VLOOKUP($B344, Team_Batting___Dashboard[[Team]:[wOBA]], 16, FALSE)</f>
        <v>#N/A</v>
      </c>
      <c r="Q344" s="9" t="e">
        <f>VLOOKUP($B344, Team_Batting___Advanced[[Team]:[OPS]], 9, FALSE)</f>
        <v>#N/A</v>
      </c>
      <c r="R344" s="9" t="e">
        <f>VLOOKUP($B344, Team_Batting___Advanced[], 19, FALSE)</f>
        <v>#N/A</v>
      </c>
      <c r="S344" s="9" t="e">
        <f>VLOOKUP($B344, 'Team Per G'!$A$2:$G$31, 3, FALSE)</f>
        <v>#N/A</v>
      </c>
      <c r="T344" s="9" t="e">
        <f>VLOOKUP($B344, 'Team Per G'!$A$2:$G$31, 5, FALSE)</f>
        <v>#N/A</v>
      </c>
      <c r="U344" s="9" t="e">
        <f>VLOOKUP($B344, 'Team Per G'!$A$2:$G$31, 4, FALSE)</f>
        <v>#N/A</v>
      </c>
      <c r="V344" s="9" t="e">
        <f>VLOOKUP($B344, Team_Batting___Dashboard[], 22, FALSE)/$F344</f>
        <v>#N/A</v>
      </c>
      <c r="W344" s="9" t="e">
        <f>VLOOKUP($B344, 'FanGraphs - Team WAR Projected'!$B$2:$E$31, 4, FALSE)/162</f>
        <v>#N/A</v>
      </c>
      <c r="X344" s="9" t="e">
        <f>VLOOKUP($B344, FanGraphs_Standings[[Abbreviation]:[2024 Year to Date RS/G]], 6, FALSE)/$F344</f>
        <v>#N/A</v>
      </c>
      <c r="Y344" s="9" t="e">
        <f>VLOOKUP($B344, FanGraphs_Standings[[Abbreviation]:[2024 Projected Full Season RDif]], 19, FALSE)/162</f>
        <v>#N/A</v>
      </c>
      <c r="Z344" s="9" t="e">
        <f>VLOOKUP($B344, FanGraphs_Standings[[Abbreviation]:[2024 Projected Full Season RDif]], 5, FALSE)</f>
        <v>#N/A</v>
      </c>
      <c r="AA344" s="9" t="e">
        <f>VLOOKUP($B344, FanGraphs_Standings[[Abbreviation]:[2024 Projected Full Season W%]], 18, FALSE)</f>
        <v>#N/A</v>
      </c>
      <c r="AB344" s="9" t="e">
        <f>VLOOKUP($B344, 'Home Field Adv'!$A$2:$I$31, 9, FALSE)</f>
        <v>#N/A</v>
      </c>
      <c r="AC344" s="9" t="e">
        <f>VLOOKUP($C344, FanGraphs_Standings[[Abbreviation]:[2024 Year to Date G]], 2, FALSE)</f>
        <v>#N/A</v>
      </c>
      <c r="AD344" s="9" t="e">
        <f>VLOOKUP($E344, 'SP Per G'!$A$2:$D$1380, 3, FALSE)</f>
        <v>#N/A</v>
      </c>
      <c r="AE344" s="9" t="e">
        <f>VLOOKUP($E344, 'SP Per G'!$A$2:$D$1380, 4, FALSE)</f>
        <v>#N/A</v>
      </c>
      <c r="AF344" s="9" t="e">
        <f>VLOOKUP($E344, Individual_Pitching___Dashboard[], 18, FALSE)</f>
        <v>#N/A</v>
      </c>
      <c r="AG344" s="9" t="e">
        <f>VLOOKUP($E344, Individual_Pitching___Dashboard[], 20, FALSE)</f>
        <v>#N/A</v>
      </c>
      <c r="AH344" s="9" t="e">
        <f>VLOOKUP($E344, Individual_Pitching___Advanced[], 21,FALSE)</f>
        <v>#N/A</v>
      </c>
      <c r="AI344" s="9" t="e">
        <f>VLOOKUP($C344, 'Team Per G'!$A$2:$G$31, 7, FALSE)</f>
        <v>#N/A</v>
      </c>
      <c r="AJ344" s="9" t="e">
        <f>VLOOKUP($C344, 'FanGraphs - Team WAR Projected'!$B$2:$E$31, 3, FALSE)/162</f>
        <v>#N/A</v>
      </c>
      <c r="AK344" s="9" t="e">
        <f>VLOOKUP($C344, Team_Pitching___Advanced[[Team]:[xFIP]], 19,FALSE)</f>
        <v>#N/A</v>
      </c>
      <c r="AL344" s="9" t="e">
        <f>VLOOKUP($C344, Team_Pitching___Advanced[], 20, FALSE)</f>
        <v>#N/A</v>
      </c>
      <c r="AM344" s="9" t="e">
        <f>VLOOKUP($C344, Team_Batting___Dashboard[[Team]:[wOBA]], 16, FALSE)</f>
        <v>#N/A</v>
      </c>
      <c r="AN344" s="9" t="e">
        <f>VLOOKUP($C344, Team_Batting___Advanced[[Team]:[OPS]], 9, FALSE)</f>
        <v>#N/A</v>
      </c>
      <c r="AO344" s="9" t="e">
        <f>VLOOKUP($C344, Team_Batting___Advanced[], 19, FALSE)</f>
        <v>#N/A</v>
      </c>
      <c r="AP344" s="9" t="e">
        <f>VLOOKUP($C344, 'Team Per G'!$A$2:$G$31, 3, FALSE)</f>
        <v>#N/A</v>
      </c>
      <c r="AQ344" s="9" t="e">
        <f>VLOOKUP($C344, 'Team Per G'!$A$2:$G$31, 5, FALSE)</f>
        <v>#N/A</v>
      </c>
      <c r="AR344" s="9" t="e">
        <f>VLOOKUP($C344, 'Team Per G'!$A$2:$G$31, 4, FALSE)</f>
        <v>#N/A</v>
      </c>
      <c r="AS344" s="9" t="e">
        <f>VLOOKUP($C344, Team_Batting___Dashboard[], 22, FALSE)/$AC344</f>
        <v>#N/A</v>
      </c>
      <c r="AT344" s="9" t="e">
        <f>VLOOKUP($C344, 'FanGraphs - Team WAR Projected'!$B$2:$E$31, 4, FALSE)/162</f>
        <v>#N/A</v>
      </c>
      <c r="AU344" s="9" t="e">
        <f>VLOOKUP($C344, FanGraphs_Standings[[Abbreviation]:[2024 Year to Date RS/G]], 6, FALSE)/$AC344</f>
        <v>#N/A</v>
      </c>
      <c r="AV344" s="9" t="e">
        <f>VLOOKUP($C344, FanGraphs_Standings[[Abbreviation]:[2024 Projected Full Season RDif]], 19, FALSE)/162</f>
        <v>#N/A</v>
      </c>
      <c r="AW344" s="9" t="e">
        <f>VLOOKUP($C344, FanGraphs_Standings[[Abbreviation]:[2024 Projected Full Season RDif]], 5, FALSE)</f>
        <v>#N/A</v>
      </c>
      <c r="AX344" s="9" t="e">
        <f>VLOOKUP($C344, FanGraphs_Standings[[Abbreviation]:[2024 Projected Full Season W%]], 18, FALSE)</f>
        <v>#N/A</v>
      </c>
      <c r="AY344" s="9" t="e">
        <f>VLOOKUP($C344, 'Home Field Adv'!$A$2:$K$31, 11, FALSE)</f>
        <v>#N/A</v>
      </c>
      <c r="BB344" s="5" t="str">
        <f t="shared" si="16"/>
        <v/>
      </c>
      <c r="BC344" s="5" t="str">
        <f t="shared" si="17"/>
        <v/>
      </c>
      <c r="BD344" s="5" t="str">
        <f t="shared" si="18"/>
        <v/>
      </c>
    </row>
    <row r="345" spans="6:56" x14ac:dyDescent="0.45">
      <c r="F345" s="9" t="e">
        <f>VLOOKUP($B345, FanGraphs_Standings[[Abbreviation]:[2024 Year to Date G]], 2, FALSE)</f>
        <v>#N/A</v>
      </c>
      <c r="G345" s="9" t="e">
        <f>IF(ISERR(VLOOKUP($D345, 'SP Per G'!$A$2:$D$1380, 3, FALSE)), L345, VLOOKUP($D345, 'SP Per G'!$A$2:$D$1380, 3, FALSE))</f>
        <v>#N/A</v>
      </c>
      <c r="H345" s="9" t="e">
        <f>VLOOKUP($D345, 'SP Per G'!$A$2:$D$1380, 4, FALSE)</f>
        <v>#N/A</v>
      </c>
      <c r="I345" s="9" t="e">
        <f>VLOOKUP($D345, Individual_Pitching___Dashboard[], 18, FALSE)</f>
        <v>#N/A</v>
      </c>
      <c r="J345" s="9" t="e">
        <f>VLOOKUP($D345, Individual_Pitching___Dashboard[], 20, FALSE)</f>
        <v>#N/A</v>
      </c>
      <c r="K345" s="9" t="e">
        <f>VLOOKUP($D345, Individual_Pitching___Advanced[], 21,FALSE)</f>
        <v>#N/A</v>
      </c>
      <c r="L345" s="9" t="e">
        <f>VLOOKUP($B345, 'Team Per G'!$A$2:$G$31, 7, FALSE)</f>
        <v>#N/A</v>
      </c>
      <c r="M345" s="9" t="e">
        <f>VLOOKUP($B345, 'FanGraphs - Team WAR Projected'!$B$2:$E$31, 3, FALSE)/162</f>
        <v>#N/A</v>
      </c>
      <c r="N345" s="9" t="e">
        <f>VLOOKUP($B345, Team_Pitching___Advanced[[Team]:[xFIP]], 19,FALSE)</f>
        <v>#N/A</v>
      </c>
      <c r="O345" s="9" t="e">
        <f>VLOOKUP($B345, Team_Pitching___Advanced[], 20, FALSE)</f>
        <v>#N/A</v>
      </c>
      <c r="P345" s="9" t="e">
        <f>VLOOKUP($B345, Team_Batting___Dashboard[[Team]:[wOBA]], 16, FALSE)</f>
        <v>#N/A</v>
      </c>
      <c r="Q345" s="9" t="e">
        <f>VLOOKUP($B345, Team_Batting___Advanced[[Team]:[OPS]], 9, FALSE)</f>
        <v>#N/A</v>
      </c>
      <c r="R345" s="9" t="e">
        <f>VLOOKUP($B345, Team_Batting___Advanced[], 19, FALSE)</f>
        <v>#N/A</v>
      </c>
      <c r="S345" s="9" t="e">
        <f>VLOOKUP($B345, 'Team Per G'!$A$2:$G$31, 3, FALSE)</f>
        <v>#N/A</v>
      </c>
      <c r="T345" s="9" t="e">
        <f>VLOOKUP($B345, 'Team Per G'!$A$2:$G$31, 5, FALSE)</f>
        <v>#N/A</v>
      </c>
      <c r="U345" s="9" t="e">
        <f>VLOOKUP($B345, 'Team Per G'!$A$2:$G$31, 4, FALSE)</f>
        <v>#N/A</v>
      </c>
      <c r="V345" s="9" t="e">
        <f>VLOOKUP($B345, Team_Batting___Dashboard[], 22, FALSE)/$F345</f>
        <v>#N/A</v>
      </c>
      <c r="W345" s="9" t="e">
        <f>VLOOKUP($B345, 'FanGraphs - Team WAR Projected'!$B$2:$E$31, 4, FALSE)/162</f>
        <v>#N/A</v>
      </c>
      <c r="X345" s="9" t="e">
        <f>VLOOKUP($B345, FanGraphs_Standings[[Abbreviation]:[2024 Year to Date RS/G]], 6, FALSE)/$F345</f>
        <v>#N/A</v>
      </c>
      <c r="Y345" s="9" t="e">
        <f>VLOOKUP($B345, FanGraphs_Standings[[Abbreviation]:[2024 Projected Full Season RDif]], 19, FALSE)/162</f>
        <v>#N/A</v>
      </c>
      <c r="Z345" s="9" t="e">
        <f>VLOOKUP($B345, FanGraphs_Standings[[Abbreviation]:[2024 Projected Full Season RDif]], 5, FALSE)</f>
        <v>#N/A</v>
      </c>
      <c r="AA345" s="9" t="e">
        <f>VLOOKUP($B345, FanGraphs_Standings[[Abbreviation]:[2024 Projected Full Season W%]], 18, FALSE)</f>
        <v>#N/A</v>
      </c>
      <c r="AB345" s="9" t="e">
        <f>VLOOKUP($B345, 'Home Field Adv'!$A$2:$I$31, 9, FALSE)</f>
        <v>#N/A</v>
      </c>
      <c r="AC345" s="9" t="e">
        <f>VLOOKUP($C345, FanGraphs_Standings[[Abbreviation]:[2024 Year to Date G]], 2, FALSE)</f>
        <v>#N/A</v>
      </c>
      <c r="AD345" s="9" t="e">
        <f>VLOOKUP($E345, 'SP Per G'!$A$2:$D$1380, 3, FALSE)</f>
        <v>#N/A</v>
      </c>
      <c r="AE345" s="9" t="e">
        <f>VLOOKUP($E345, 'SP Per G'!$A$2:$D$1380, 4, FALSE)</f>
        <v>#N/A</v>
      </c>
      <c r="AF345" s="9" t="e">
        <f>VLOOKUP($E345, Individual_Pitching___Dashboard[], 18, FALSE)</f>
        <v>#N/A</v>
      </c>
      <c r="AG345" s="9" t="e">
        <f>VLOOKUP($E345, Individual_Pitching___Dashboard[], 20, FALSE)</f>
        <v>#N/A</v>
      </c>
      <c r="AH345" s="9" t="e">
        <f>VLOOKUP($E345, Individual_Pitching___Advanced[], 21,FALSE)</f>
        <v>#N/A</v>
      </c>
      <c r="AI345" s="9" t="e">
        <f>VLOOKUP($C345, 'Team Per G'!$A$2:$G$31, 7, FALSE)</f>
        <v>#N/A</v>
      </c>
      <c r="AJ345" s="9" t="e">
        <f>VLOOKUP($C345, 'FanGraphs - Team WAR Projected'!$B$2:$E$31, 3, FALSE)/162</f>
        <v>#N/A</v>
      </c>
      <c r="AK345" s="9" t="e">
        <f>VLOOKUP($C345, Team_Pitching___Advanced[[Team]:[xFIP]], 19,FALSE)</f>
        <v>#N/A</v>
      </c>
      <c r="AL345" s="9" t="e">
        <f>VLOOKUP($C345, Team_Pitching___Advanced[], 20, FALSE)</f>
        <v>#N/A</v>
      </c>
      <c r="AM345" s="9" t="e">
        <f>VLOOKUP($C345, Team_Batting___Dashboard[[Team]:[wOBA]], 16, FALSE)</f>
        <v>#N/A</v>
      </c>
      <c r="AN345" s="9" t="e">
        <f>VLOOKUP($C345, Team_Batting___Advanced[[Team]:[OPS]], 9, FALSE)</f>
        <v>#N/A</v>
      </c>
      <c r="AO345" s="9" t="e">
        <f>VLOOKUP($C345, Team_Batting___Advanced[], 19, FALSE)</f>
        <v>#N/A</v>
      </c>
      <c r="AP345" s="9" t="e">
        <f>VLOOKUP($C345, 'Team Per G'!$A$2:$G$31, 3, FALSE)</f>
        <v>#N/A</v>
      </c>
      <c r="AQ345" s="9" t="e">
        <f>VLOOKUP($C345, 'Team Per G'!$A$2:$G$31, 5, FALSE)</f>
        <v>#N/A</v>
      </c>
      <c r="AR345" s="9" t="e">
        <f>VLOOKUP($C345, 'Team Per G'!$A$2:$G$31, 4, FALSE)</f>
        <v>#N/A</v>
      </c>
      <c r="AS345" s="9" t="e">
        <f>VLOOKUP($C345, Team_Batting___Dashboard[], 22, FALSE)/$AC345</f>
        <v>#N/A</v>
      </c>
      <c r="AT345" s="9" t="e">
        <f>VLOOKUP($C345, 'FanGraphs - Team WAR Projected'!$B$2:$E$31, 4, FALSE)/162</f>
        <v>#N/A</v>
      </c>
      <c r="AU345" s="9" t="e">
        <f>VLOOKUP($C345, FanGraphs_Standings[[Abbreviation]:[2024 Year to Date RS/G]], 6, FALSE)/$AC345</f>
        <v>#N/A</v>
      </c>
      <c r="AV345" s="9" t="e">
        <f>VLOOKUP($C345, FanGraphs_Standings[[Abbreviation]:[2024 Projected Full Season RDif]], 19, FALSE)/162</f>
        <v>#N/A</v>
      </c>
      <c r="AW345" s="9" t="e">
        <f>VLOOKUP($C345, FanGraphs_Standings[[Abbreviation]:[2024 Projected Full Season RDif]], 5, FALSE)</f>
        <v>#N/A</v>
      </c>
      <c r="AX345" s="9" t="e">
        <f>VLOOKUP($C345, FanGraphs_Standings[[Abbreviation]:[2024 Projected Full Season W%]], 18, FALSE)</f>
        <v>#N/A</v>
      </c>
      <c r="AY345" s="9" t="e">
        <f>VLOOKUP($C345, 'Home Field Adv'!$A$2:$K$31, 11, FALSE)</f>
        <v>#N/A</v>
      </c>
      <c r="BB345" s="5" t="str">
        <f t="shared" si="16"/>
        <v/>
      </c>
      <c r="BC345" s="5" t="str">
        <f t="shared" si="17"/>
        <v/>
      </c>
      <c r="BD345" s="5" t="str">
        <f t="shared" si="18"/>
        <v/>
      </c>
    </row>
    <row r="346" spans="6:56" x14ac:dyDescent="0.45">
      <c r="F346" s="9" t="e">
        <f>VLOOKUP($B346, FanGraphs_Standings[[Abbreviation]:[2024 Year to Date G]], 2, FALSE)</f>
        <v>#N/A</v>
      </c>
      <c r="G346" s="9" t="e">
        <f>IF(ISERR(VLOOKUP($D346, 'SP Per G'!$A$2:$D$1380, 3, FALSE)), L346, VLOOKUP($D346, 'SP Per G'!$A$2:$D$1380, 3, FALSE))</f>
        <v>#N/A</v>
      </c>
      <c r="H346" s="9" t="e">
        <f>VLOOKUP($D346, 'SP Per G'!$A$2:$D$1380, 4, FALSE)</f>
        <v>#N/A</v>
      </c>
      <c r="I346" s="9" t="e">
        <f>VLOOKUP($D346, Individual_Pitching___Dashboard[], 18, FALSE)</f>
        <v>#N/A</v>
      </c>
      <c r="J346" s="9" t="e">
        <f>VLOOKUP($D346, Individual_Pitching___Dashboard[], 20, FALSE)</f>
        <v>#N/A</v>
      </c>
      <c r="K346" s="9" t="e">
        <f>VLOOKUP($D346, Individual_Pitching___Advanced[], 21,FALSE)</f>
        <v>#N/A</v>
      </c>
      <c r="L346" s="9" t="e">
        <f>VLOOKUP($B346, 'Team Per G'!$A$2:$G$31, 7, FALSE)</f>
        <v>#N/A</v>
      </c>
      <c r="M346" s="9" t="e">
        <f>VLOOKUP($B346, 'FanGraphs - Team WAR Projected'!$B$2:$E$31, 3, FALSE)/162</f>
        <v>#N/A</v>
      </c>
      <c r="N346" s="9" t="e">
        <f>VLOOKUP($B346, Team_Pitching___Advanced[[Team]:[xFIP]], 19,FALSE)</f>
        <v>#N/A</v>
      </c>
      <c r="O346" s="9" t="e">
        <f>VLOOKUP($B346, Team_Pitching___Advanced[], 20, FALSE)</f>
        <v>#N/A</v>
      </c>
      <c r="P346" s="9" t="e">
        <f>VLOOKUP($B346, Team_Batting___Dashboard[[Team]:[wOBA]], 16, FALSE)</f>
        <v>#N/A</v>
      </c>
      <c r="Q346" s="9" t="e">
        <f>VLOOKUP($B346, Team_Batting___Advanced[[Team]:[OPS]], 9, FALSE)</f>
        <v>#N/A</v>
      </c>
      <c r="R346" s="9" t="e">
        <f>VLOOKUP($B346, Team_Batting___Advanced[], 19, FALSE)</f>
        <v>#N/A</v>
      </c>
      <c r="S346" s="9" t="e">
        <f>VLOOKUP($B346, 'Team Per G'!$A$2:$G$31, 3, FALSE)</f>
        <v>#N/A</v>
      </c>
      <c r="T346" s="9" t="e">
        <f>VLOOKUP($B346, 'Team Per G'!$A$2:$G$31, 5, FALSE)</f>
        <v>#N/A</v>
      </c>
      <c r="U346" s="9" t="e">
        <f>VLOOKUP($B346, 'Team Per G'!$A$2:$G$31, 4, FALSE)</f>
        <v>#N/A</v>
      </c>
      <c r="V346" s="9" t="e">
        <f>VLOOKUP($B346, Team_Batting___Dashboard[], 22, FALSE)/$F346</f>
        <v>#N/A</v>
      </c>
      <c r="W346" s="9" t="e">
        <f>VLOOKUP($B346, 'FanGraphs - Team WAR Projected'!$B$2:$E$31, 4, FALSE)/162</f>
        <v>#N/A</v>
      </c>
      <c r="X346" s="9" t="e">
        <f>VLOOKUP($B346, FanGraphs_Standings[[Abbreviation]:[2024 Year to Date RS/G]], 6, FALSE)/$F346</f>
        <v>#N/A</v>
      </c>
      <c r="Y346" s="9" t="e">
        <f>VLOOKUP($B346, FanGraphs_Standings[[Abbreviation]:[2024 Projected Full Season RDif]], 19, FALSE)/162</f>
        <v>#N/A</v>
      </c>
      <c r="Z346" s="9" t="e">
        <f>VLOOKUP($B346, FanGraphs_Standings[[Abbreviation]:[2024 Projected Full Season RDif]], 5, FALSE)</f>
        <v>#N/A</v>
      </c>
      <c r="AA346" s="9" t="e">
        <f>VLOOKUP($B346, FanGraphs_Standings[[Abbreviation]:[2024 Projected Full Season W%]], 18, FALSE)</f>
        <v>#N/A</v>
      </c>
      <c r="AB346" s="9" t="e">
        <f>VLOOKUP($B346, 'Home Field Adv'!$A$2:$I$31, 9, FALSE)</f>
        <v>#N/A</v>
      </c>
      <c r="AC346" s="9" t="e">
        <f>VLOOKUP($C346, FanGraphs_Standings[[Abbreviation]:[2024 Year to Date G]], 2, FALSE)</f>
        <v>#N/A</v>
      </c>
      <c r="AD346" s="9" t="e">
        <f>VLOOKUP($E346, 'SP Per G'!$A$2:$D$1380, 3, FALSE)</f>
        <v>#N/A</v>
      </c>
      <c r="AE346" s="9" t="e">
        <f>VLOOKUP($E346, 'SP Per G'!$A$2:$D$1380, 4, FALSE)</f>
        <v>#N/A</v>
      </c>
      <c r="AF346" s="9" t="e">
        <f>VLOOKUP($E346, Individual_Pitching___Dashboard[], 18, FALSE)</f>
        <v>#N/A</v>
      </c>
      <c r="AG346" s="9" t="e">
        <f>VLOOKUP($E346, Individual_Pitching___Dashboard[], 20, FALSE)</f>
        <v>#N/A</v>
      </c>
      <c r="AH346" s="9" t="e">
        <f>VLOOKUP($E346, Individual_Pitching___Advanced[], 21,FALSE)</f>
        <v>#N/A</v>
      </c>
      <c r="AI346" s="9" t="e">
        <f>VLOOKUP($C346, 'Team Per G'!$A$2:$G$31, 7, FALSE)</f>
        <v>#N/A</v>
      </c>
      <c r="AJ346" s="9" t="e">
        <f>VLOOKUP($C346, 'FanGraphs - Team WAR Projected'!$B$2:$E$31, 3, FALSE)/162</f>
        <v>#N/A</v>
      </c>
      <c r="AK346" s="9" t="e">
        <f>VLOOKUP($C346, Team_Pitching___Advanced[[Team]:[xFIP]], 19,FALSE)</f>
        <v>#N/A</v>
      </c>
      <c r="AL346" s="9" t="e">
        <f>VLOOKUP($C346, Team_Pitching___Advanced[], 20, FALSE)</f>
        <v>#N/A</v>
      </c>
      <c r="AM346" s="9" t="e">
        <f>VLOOKUP($C346, Team_Batting___Dashboard[[Team]:[wOBA]], 16, FALSE)</f>
        <v>#N/A</v>
      </c>
      <c r="AN346" s="9" t="e">
        <f>VLOOKUP($C346, Team_Batting___Advanced[[Team]:[OPS]], 9, FALSE)</f>
        <v>#N/A</v>
      </c>
      <c r="AO346" s="9" t="e">
        <f>VLOOKUP($C346, Team_Batting___Advanced[], 19, FALSE)</f>
        <v>#N/A</v>
      </c>
      <c r="AP346" s="9" t="e">
        <f>VLOOKUP($C346, 'Team Per G'!$A$2:$G$31, 3, FALSE)</f>
        <v>#N/A</v>
      </c>
      <c r="AQ346" s="9" t="e">
        <f>VLOOKUP($C346, 'Team Per G'!$A$2:$G$31, 5, FALSE)</f>
        <v>#N/A</v>
      </c>
      <c r="AR346" s="9" t="e">
        <f>VLOOKUP($C346, 'Team Per G'!$A$2:$G$31, 4, FALSE)</f>
        <v>#N/A</v>
      </c>
      <c r="AS346" s="9" t="e">
        <f>VLOOKUP($C346, Team_Batting___Dashboard[], 22, FALSE)/$AC346</f>
        <v>#N/A</v>
      </c>
      <c r="AT346" s="9" t="e">
        <f>VLOOKUP($C346, 'FanGraphs - Team WAR Projected'!$B$2:$E$31, 4, FALSE)/162</f>
        <v>#N/A</v>
      </c>
      <c r="AU346" s="9" t="e">
        <f>VLOOKUP($C346, FanGraphs_Standings[[Abbreviation]:[2024 Year to Date RS/G]], 6, FALSE)/$AC346</f>
        <v>#N/A</v>
      </c>
      <c r="AV346" s="9" t="e">
        <f>VLOOKUP($C346, FanGraphs_Standings[[Abbreviation]:[2024 Projected Full Season RDif]], 19, FALSE)/162</f>
        <v>#N/A</v>
      </c>
      <c r="AW346" s="9" t="e">
        <f>VLOOKUP($C346, FanGraphs_Standings[[Abbreviation]:[2024 Projected Full Season RDif]], 5, FALSE)</f>
        <v>#N/A</v>
      </c>
      <c r="AX346" s="9" t="e">
        <f>VLOOKUP($C346, FanGraphs_Standings[[Abbreviation]:[2024 Projected Full Season W%]], 18, FALSE)</f>
        <v>#N/A</v>
      </c>
      <c r="AY346" s="9" t="e">
        <f>VLOOKUP($C346, 'Home Field Adv'!$A$2:$K$31, 11, FALSE)</f>
        <v>#N/A</v>
      </c>
      <c r="BB346" s="5" t="str">
        <f t="shared" si="16"/>
        <v/>
      </c>
      <c r="BC346" s="5" t="str">
        <f t="shared" si="17"/>
        <v/>
      </c>
      <c r="BD346" s="5" t="str">
        <f t="shared" si="18"/>
        <v/>
      </c>
    </row>
    <row r="347" spans="6:56" x14ac:dyDescent="0.45">
      <c r="F347" s="9" t="e">
        <f>VLOOKUP($B347, FanGraphs_Standings[[Abbreviation]:[2024 Year to Date G]], 2, FALSE)</f>
        <v>#N/A</v>
      </c>
      <c r="G347" s="9" t="e">
        <f>IF(ISERR(VLOOKUP($D347, 'SP Per G'!$A$2:$D$1380, 3, FALSE)), L347, VLOOKUP($D347, 'SP Per G'!$A$2:$D$1380, 3, FALSE))</f>
        <v>#N/A</v>
      </c>
      <c r="H347" s="9" t="e">
        <f>VLOOKUP($D347, 'SP Per G'!$A$2:$D$1380, 4, FALSE)</f>
        <v>#N/A</v>
      </c>
      <c r="I347" s="9" t="e">
        <f>VLOOKUP($D347, Individual_Pitching___Dashboard[], 18, FALSE)</f>
        <v>#N/A</v>
      </c>
      <c r="J347" s="9" t="e">
        <f>VLOOKUP($D347, Individual_Pitching___Dashboard[], 20, FALSE)</f>
        <v>#N/A</v>
      </c>
      <c r="K347" s="9" t="e">
        <f>VLOOKUP($D347, Individual_Pitching___Advanced[], 21,FALSE)</f>
        <v>#N/A</v>
      </c>
      <c r="L347" s="9" t="e">
        <f>VLOOKUP($B347, 'Team Per G'!$A$2:$G$31, 7, FALSE)</f>
        <v>#N/A</v>
      </c>
      <c r="M347" s="9" t="e">
        <f>VLOOKUP($B347, 'FanGraphs - Team WAR Projected'!$B$2:$E$31, 3, FALSE)/162</f>
        <v>#N/A</v>
      </c>
      <c r="N347" s="9" t="e">
        <f>VLOOKUP($B347, Team_Pitching___Advanced[[Team]:[xFIP]], 19,FALSE)</f>
        <v>#N/A</v>
      </c>
      <c r="O347" s="9" t="e">
        <f>VLOOKUP($B347, Team_Pitching___Advanced[], 20, FALSE)</f>
        <v>#N/A</v>
      </c>
      <c r="P347" s="9" t="e">
        <f>VLOOKUP($B347, Team_Batting___Dashboard[[Team]:[wOBA]], 16, FALSE)</f>
        <v>#N/A</v>
      </c>
      <c r="Q347" s="9" t="e">
        <f>VLOOKUP($B347, Team_Batting___Advanced[[Team]:[OPS]], 9, FALSE)</f>
        <v>#N/A</v>
      </c>
      <c r="R347" s="9" t="e">
        <f>VLOOKUP($B347, Team_Batting___Advanced[], 19, FALSE)</f>
        <v>#N/A</v>
      </c>
      <c r="S347" s="9" t="e">
        <f>VLOOKUP($B347, 'Team Per G'!$A$2:$G$31, 3, FALSE)</f>
        <v>#N/A</v>
      </c>
      <c r="T347" s="9" t="e">
        <f>VLOOKUP($B347, 'Team Per G'!$A$2:$G$31, 5, FALSE)</f>
        <v>#N/A</v>
      </c>
      <c r="U347" s="9" t="e">
        <f>VLOOKUP($B347, 'Team Per G'!$A$2:$G$31, 4, FALSE)</f>
        <v>#N/A</v>
      </c>
      <c r="V347" s="9" t="e">
        <f>VLOOKUP($B347, Team_Batting___Dashboard[], 22, FALSE)/$F347</f>
        <v>#N/A</v>
      </c>
      <c r="W347" s="9" t="e">
        <f>VLOOKUP($B347, 'FanGraphs - Team WAR Projected'!$B$2:$E$31, 4, FALSE)/162</f>
        <v>#N/A</v>
      </c>
      <c r="X347" s="9" t="e">
        <f>VLOOKUP($B347, FanGraphs_Standings[[Abbreviation]:[2024 Year to Date RS/G]], 6, FALSE)/$F347</f>
        <v>#N/A</v>
      </c>
      <c r="Y347" s="9" t="e">
        <f>VLOOKUP($B347, FanGraphs_Standings[[Abbreviation]:[2024 Projected Full Season RDif]], 19, FALSE)/162</f>
        <v>#N/A</v>
      </c>
      <c r="Z347" s="9" t="e">
        <f>VLOOKUP($B347, FanGraphs_Standings[[Abbreviation]:[2024 Projected Full Season RDif]], 5, FALSE)</f>
        <v>#N/A</v>
      </c>
      <c r="AA347" s="9" t="e">
        <f>VLOOKUP($B347, FanGraphs_Standings[[Abbreviation]:[2024 Projected Full Season W%]], 18, FALSE)</f>
        <v>#N/A</v>
      </c>
      <c r="AB347" s="9" t="e">
        <f>VLOOKUP($B347, 'Home Field Adv'!$A$2:$I$31, 9, FALSE)</f>
        <v>#N/A</v>
      </c>
      <c r="AC347" s="9" t="e">
        <f>VLOOKUP($C347, FanGraphs_Standings[[Abbreviation]:[2024 Year to Date G]], 2, FALSE)</f>
        <v>#N/A</v>
      </c>
      <c r="AD347" s="9" t="e">
        <f>VLOOKUP($E347, 'SP Per G'!$A$2:$D$1380, 3, FALSE)</f>
        <v>#N/A</v>
      </c>
      <c r="AE347" s="9" t="e">
        <f>VLOOKUP($E347, 'SP Per G'!$A$2:$D$1380, 4, FALSE)</f>
        <v>#N/A</v>
      </c>
      <c r="AF347" s="9" t="e">
        <f>VLOOKUP($E347, Individual_Pitching___Dashboard[], 18, FALSE)</f>
        <v>#N/A</v>
      </c>
      <c r="AG347" s="9" t="e">
        <f>VLOOKUP($E347, Individual_Pitching___Dashboard[], 20, FALSE)</f>
        <v>#N/A</v>
      </c>
      <c r="AH347" s="9" t="e">
        <f>VLOOKUP($E347, Individual_Pitching___Advanced[], 21,FALSE)</f>
        <v>#N/A</v>
      </c>
      <c r="AI347" s="9" t="e">
        <f>VLOOKUP($C347, 'Team Per G'!$A$2:$G$31, 7, FALSE)</f>
        <v>#N/A</v>
      </c>
      <c r="AJ347" s="9" t="e">
        <f>VLOOKUP($C347, 'FanGraphs - Team WAR Projected'!$B$2:$E$31, 3, FALSE)/162</f>
        <v>#N/A</v>
      </c>
      <c r="AK347" s="9" t="e">
        <f>VLOOKUP($C347, Team_Pitching___Advanced[[Team]:[xFIP]], 19,FALSE)</f>
        <v>#N/A</v>
      </c>
      <c r="AL347" s="9" t="e">
        <f>VLOOKUP($C347, Team_Pitching___Advanced[], 20, FALSE)</f>
        <v>#N/A</v>
      </c>
      <c r="AM347" s="9" t="e">
        <f>VLOOKUP($C347, Team_Batting___Dashboard[[Team]:[wOBA]], 16, FALSE)</f>
        <v>#N/A</v>
      </c>
      <c r="AN347" s="9" t="e">
        <f>VLOOKUP($C347, Team_Batting___Advanced[[Team]:[OPS]], 9, FALSE)</f>
        <v>#N/A</v>
      </c>
      <c r="AO347" s="9" t="e">
        <f>VLOOKUP($C347, Team_Batting___Advanced[], 19, FALSE)</f>
        <v>#N/A</v>
      </c>
      <c r="AP347" s="9" t="e">
        <f>VLOOKUP($C347, 'Team Per G'!$A$2:$G$31, 3, FALSE)</f>
        <v>#N/A</v>
      </c>
      <c r="AQ347" s="9" t="e">
        <f>VLOOKUP($C347, 'Team Per G'!$A$2:$G$31, 5, FALSE)</f>
        <v>#N/A</v>
      </c>
      <c r="AR347" s="9" t="e">
        <f>VLOOKUP($C347, 'Team Per G'!$A$2:$G$31, 4, FALSE)</f>
        <v>#N/A</v>
      </c>
      <c r="AS347" s="9" t="e">
        <f>VLOOKUP($C347, Team_Batting___Dashboard[], 22, FALSE)/$AC347</f>
        <v>#N/A</v>
      </c>
      <c r="AT347" s="9" t="e">
        <f>VLOOKUP($C347, 'FanGraphs - Team WAR Projected'!$B$2:$E$31, 4, FALSE)/162</f>
        <v>#N/A</v>
      </c>
      <c r="AU347" s="9" t="e">
        <f>VLOOKUP($C347, FanGraphs_Standings[[Abbreviation]:[2024 Year to Date RS/G]], 6, FALSE)/$AC347</f>
        <v>#N/A</v>
      </c>
      <c r="AV347" s="9" t="e">
        <f>VLOOKUP($C347, FanGraphs_Standings[[Abbreviation]:[2024 Projected Full Season RDif]], 19, FALSE)/162</f>
        <v>#N/A</v>
      </c>
      <c r="AW347" s="9" t="e">
        <f>VLOOKUP($C347, FanGraphs_Standings[[Abbreviation]:[2024 Projected Full Season RDif]], 5, FALSE)</f>
        <v>#N/A</v>
      </c>
      <c r="AX347" s="9" t="e">
        <f>VLOOKUP($C347, FanGraphs_Standings[[Abbreviation]:[2024 Projected Full Season W%]], 18, FALSE)</f>
        <v>#N/A</v>
      </c>
      <c r="AY347" s="9" t="e">
        <f>VLOOKUP($C347, 'Home Field Adv'!$A$2:$K$31, 11, FALSE)</f>
        <v>#N/A</v>
      </c>
      <c r="BB347" s="5" t="str">
        <f t="shared" si="16"/>
        <v/>
      </c>
      <c r="BC347" s="5" t="str">
        <f t="shared" si="17"/>
        <v/>
      </c>
      <c r="BD347" s="5" t="str">
        <f t="shared" si="18"/>
        <v/>
      </c>
    </row>
    <row r="348" spans="6:56" x14ac:dyDescent="0.45">
      <c r="F348" s="9" t="e">
        <f>VLOOKUP($B348, FanGraphs_Standings[[Abbreviation]:[2024 Year to Date G]], 2, FALSE)</f>
        <v>#N/A</v>
      </c>
      <c r="G348" s="9" t="e">
        <f>IF(ISERR(VLOOKUP($D348, 'SP Per G'!$A$2:$D$1380, 3, FALSE)), L348, VLOOKUP($D348, 'SP Per G'!$A$2:$D$1380, 3, FALSE))</f>
        <v>#N/A</v>
      </c>
      <c r="H348" s="9" t="e">
        <f>VLOOKUP($D348, 'SP Per G'!$A$2:$D$1380, 4, FALSE)</f>
        <v>#N/A</v>
      </c>
      <c r="I348" s="9" t="e">
        <f>VLOOKUP($D348, Individual_Pitching___Dashboard[], 18, FALSE)</f>
        <v>#N/A</v>
      </c>
      <c r="J348" s="9" t="e">
        <f>VLOOKUP($D348, Individual_Pitching___Dashboard[], 20, FALSE)</f>
        <v>#N/A</v>
      </c>
      <c r="K348" s="9" t="e">
        <f>VLOOKUP($D348, Individual_Pitching___Advanced[], 21,FALSE)</f>
        <v>#N/A</v>
      </c>
      <c r="L348" s="9" t="e">
        <f>VLOOKUP($B348, 'Team Per G'!$A$2:$G$31, 7, FALSE)</f>
        <v>#N/A</v>
      </c>
      <c r="M348" s="9" t="e">
        <f>VLOOKUP($B348, 'FanGraphs - Team WAR Projected'!$B$2:$E$31, 3, FALSE)/162</f>
        <v>#N/A</v>
      </c>
      <c r="N348" s="9" t="e">
        <f>VLOOKUP($B348, Team_Pitching___Advanced[[Team]:[xFIP]], 19,FALSE)</f>
        <v>#N/A</v>
      </c>
      <c r="O348" s="9" t="e">
        <f>VLOOKUP($B348, Team_Pitching___Advanced[], 20, FALSE)</f>
        <v>#N/A</v>
      </c>
      <c r="P348" s="9" t="e">
        <f>VLOOKUP($B348, Team_Batting___Dashboard[[Team]:[wOBA]], 16, FALSE)</f>
        <v>#N/A</v>
      </c>
      <c r="Q348" s="9" t="e">
        <f>VLOOKUP($B348, Team_Batting___Advanced[[Team]:[OPS]], 9, FALSE)</f>
        <v>#N/A</v>
      </c>
      <c r="R348" s="9" t="e">
        <f>VLOOKUP($B348, Team_Batting___Advanced[], 19, FALSE)</f>
        <v>#N/A</v>
      </c>
      <c r="S348" s="9" t="e">
        <f>VLOOKUP($B348, 'Team Per G'!$A$2:$G$31, 3, FALSE)</f>
        <v>#N/A</v>
      </c>
      <c r="T348" s="9" t="e">
        <f>VLOOKUP($B348, 'Team Per G'!$A$2:$G$31, 5, FALSE)</f>
        <v>#N/A</v>
      </c>
      <c r="U348" s="9" t="e">
        <f>VLOOKUP($B348, 'Team Per G'!$A$2:$G$31, 4, FALSE)</f>
        <v>#N/A</v>
      </c>
      <c r="V348" s="9" t="e">
        <f>VLOOKUP($B348, Team_Batting___Dashboard[], 22, FALSE)/$F348</f>
        <v>#N/A</v>
      </c>
      <c r="W348" s="9" t="e">
        <f>VLOOKUP($B348, 'FanGraphs - Team WAR Projected'!$B$2:$E$31, 4, FALSE)/162</f>
        <v>#N/A</v>
      </c>
      <c r="X348" s="9" t="e">
        <f>VLOOKUP($B348, FanGraphs_Standings[[Abbreviation]:[2024 Year to Date RS/G]], 6, FALSE)/$F348</f>
        <v>#N/A</v>
      </c>
      <c r="Y348" s="9" t="e">
        <f>VLOOKUP($B348, FanGraphs_Standings[[Abbreviation]:[2024 Projected Full Season RDif]], 19, FALSE)/162</f>
        <v>#N/A</v>
      </c>
      <c r="Z348" s="9" t="e">
        <f>VLOOKUP($B348, FanGraphs_Standings[[Abbreviation]:[2024 Projected Full Season RDif]], 5, FALSE)</f>
        <v>#N/A</v>
      </c>
      <c r="AA348" s="9" t="e">
        <f>VLOOKUP($B348, FanGraphs_Standings[[Abbreviation]:[2024 Projected Full Season W%]], 18, FALSE)</f>
        <v>#N/A</v>
      </c>
      <c r="AB348" s="9" t="e">
        <f>VLOOKUP($B348, 'Home Field Adv'!$A$2:$I$31, 9, FALSE)</f>
        <v>#N/A</v>
      </c>
      <c r="AC348" s="9" t="e">
        <f>VLOOKUP($C348, FanGraphs_Standings[[Abbreviation]:[2024 Year to Date G]], 2, FALSE)</f>
        <v>#N/A</v>
      </c>
      <c r="AD348" s="9" t="e">
        <f>VLOOKUP($E348, 'SP Per G'!$A$2:$D$1380, 3, FALSE)</f>
        <v>#N/A</v>
      </c>
      <c r="AE348" s="9" t="e">
        <f>VLOOKUP($E348, 'SP Per G'!$A$2:$D$1380, 4, FALSE)</f>
        <v>#N/A</v>
      </c>
      <c r="AF348" s="9" t="e">
        <f>VLOOKUP($E348, Individual_Pitching___Dashboard[], 18, FALSE)</f>
        <v>#N/A</v>
      </c>
      <c r="AG348" s="9" t="e">
        <f>VLOOKUP($E348, Individual_Pitching___Dashboard[], 20, FALSE)</f>
        <v>#N/A</v>
      </c>
      <c r="AH348" s="9" t="e">
        <f>VLOOKUP($E348, Individual_Pitching___Advanced[], 21,FALSE)</f>
        <v>#N/A</v>
      </c>
      <c r="AI348" s="9" t="e">
        <f>VLOOKUP($C348, 'Team Per G'!$A$2:$G$31, 7, FALSE)</f>
        <v>#N/A</v>
      </c>
      <c r="AJ348" s="9" t="e">
        <f>VLOOKUP($C348, 'FanGraphs - Team WAR Projected'!$B$2:$E$31, 3, FALSE)/162</f>
        <v>#N/A</v>
      </c>
      <c r="AK348" s="9" t="e">
        <f>VLOOKUP($C348, Team_Pitching___Advanced[[Team]:[xFIP]], 19,FALSE)</f>
        <v>#N/A</v>
      </c>
      <c r="AL348" s="9" t="e">
        <f>VLOOKUP($C348, Team_Pitching___Advanced[], 20, FALSE)</f>
        <v>#N/A</v>
      </c>
      <c r="AM348" s="9" t="e">
        <f>VLOOKUP($C348, Team_Batting___Dashboard[[Team]:[wOBA]], 16, FALSE)</f>
        <v>#N/A</v>
      </c>
      <c r="AN348" s="9" t="e">
        <f>VLOOKUP($C348, Team_Batting___Advanced[[Team]:[OPS]], 9, FALSE)</f>
        <v>#N/A</v>
      </c>
      <c r="AO348" s="9" t="e">
        <f>VLOOKUP($C348, Team_Batting___Advanced[], 19, FALSE)</f>
        <v>#N/A</v>
      </c>
      <c r="AP348" s="9" t="e">
        <f>VLOOKUP($C348, 'Team Per G'!$A$2:$G$31, 3, FALSE)</f>
        <v>#N/A</v>
      </c>
      <c r="AQ348" s="9" t="e">
        <f>VLOOKUP($C348, 'Team Per G'!$A$2:$G$31, 5, FALSE)</f>
        <v>#N/A</v>
      </c>
      <c r="AR348" s="9" t="e">
        <f>VLOOKUP($C348, 'Team Per G'!$A$2:$G$31, 4, FALSE)</f>
        <v>#N/A</v>
      </c>
      <c r="AS348" s="9" t="e">
        <f>VLOOKUP($C348, Team_Batting___Dashboard[], 22, FALSE)/$AC348</f>
        <v>#N/A</v>
      </c>
      <c r="AT348" s="9" t="e">
        <f>VLOOKUP($C348, 'FanGraphs - Team WAR Projected'!$B$2:$E$31, 4, FALSE)/162</f>
        <v>#N/A</v>
      </c>
      <c r="AU348" s="9" t="e">
        <f>VLOOKUP($C348, FanGraphs_Standings[[Abbreviation]:[2024 Year to Date RS/G]], 6, FALSE)/$AC348</f>
        <v>#N/A</v>
      </c>
      <c r="AV348" s="9" t="e">
        <f>VLOOKUP($C348, FanGraphs_Standings[[Abbreviation]:[2024 Projected Full Season RDif]], 19, FALSE)/162</f>
        <v>#N/A</v>
      </c>
      <c r="AW348" s="9" t="e">
        <f>VLOOKUP($C348, FanGraphs_Standings[[Abbreviation]:[2024 Projected Full Season RDif]], 5, FALSE)</f>
        <v>#N/A</v>
      </c>
      <c r="AX348" s="9" t="e">
        <f>VLOOKUP($C348, FanGraphs_Standings[[Abbreviation]:[2024 Projected Full Season W%]], 18, FALSE)</f>
        <v>#N/A</v>
      </c>
      <c r="AY348" s="9" t="e">
        <f>VLOOKUP($C348, 'Home Field Adv'!$A$2:$K$31, 11, FALSE)</f>
        <v>#N/A</v>
      </c>
      <c r="BB348" s="5" t="str">
        <f t="shared" si="16"/>
        <v/>
      </c>
      <c r="BC348" s="5" t="str">
        <f t="shared" si="17"/>
        <v/>
      </c>
      <c r="BD348" s="5" t="str">
        <f t="shared" si="18"/>
        <v/>
      </c>
    </row>
    <row r="349" spans="6:56" x14ac:dyDescent="0.45">
      <c r="F349" s="9" t="e">
        <f>VLOOKUP($B349, FanGraphs_Standings[[Abbreviation]:[2024 Year to Date G]], 2, FALSE)</f>
        <v>#N/A</v>
      </c>
      <c r="G349" s="9" t="e">
        <f>IF(ISERR(VLOOKUP($D349, 'SP Per G'!$A$2:$D$1380, 3, FALSE)), L349, VLOOKUP($D349, 'SP Per G'!$A$2:$D$1380, 3, FALSE))</f>
        <v>#N/A</v>
      </c>
      <c r="H349" s="9" t="e">
        <f>VLOOKUP($D349, 'SP Per G'!$A$2:$D$1380, 4, FALSE)</f>
        <v>#N/A</v>
      </c>
      <c r="I349" s="9" t="e">
        <f>VLOOKUP($D349, Individual_Pitching___Dashboard[], 18, FALSE)</f>
        <v>#N/A</v>
      </c>
      <c r="J349" s="9" t="e">
        <f>VLOOKUP($D349, Individual_Pitching___Dashboard[], 20, FALSE)</f>
        <v>#N/A</v>
      </c>
      <c r="K349" s="9" t="e">
        <f>VLOOKUP($D349, Individual_Pitching___Advanced[], 21,FALSE)</f>
        <v>#N/A</v>
      </c>
      <c r="L349" s="9" t="e">
        <f>VLOOKUP($B349, 'Team Per G'!$A$2:$G$31, 7, FALSE)</f>
        <v>#N/A</v>
      </c>
      <c r="M349" s="9" t="e">
        <f>VLOOKUP($B349, 'FanGraphs - Team WAR Projected'!$B$2:$E$31, 3, FALSE)/162</f>
        <v>#N/A</v>
      </c>
      <c r="N349" s="9" t="e">
        <f>VLOOKUP($B349, Team_Pitching___Advanced[[Team]:[xFIP]], 19,FALSE)</f>
        <v>#N/A</v>
      </c>
      <c r="O349" s="9" t="e">
        <f>VLOOKUP($B349, Team_Pitching___Advanced[], 20, FALSE)</f>
        <v>#N/A</v>
      </c>
      <c r="P349" s="9" t="e">
        <f>VLOOKUP($B349, Team_Batting___Dashboard[[Team]:[wOBA]], 16, FALSE)</f>
        <v>#N/A</v>
      </c>
      <c r="Q349" s="9" t="e">
        <f>VLOOKUP($B349, Team_Batting___Advanced[[Team]:[OPS]], 9, FALSE)</f>
        <v>#N/A</v>
      </c>
      <c r="R349" s="9" t="e">
        <f>VLOOKUP($B349, Team_Batting___Advanced[], 19, FALSE)</f>
        <v>#N/A</v>
      </c>
      <c r="S349" s="9" t="e">
        <f>VLOOKUP($B349, 'Team Per G'!$A$2:$G$31, 3, FALSE)</f>
        <v>#N/A</v>
      </c>
      <c r="T349" s="9" t="e">
        <f>VLOOKUP($B349, 'Team Per G'!$A$2:$G$31, 5, FALSE)</f>
        <v>#N/A</v>
      </c>
      <c r="U349" s="9" t="e">
        <f>VLOOKUP($B349, 'Team Per G'!$A$2:$G$31, 4, FALSE)</f>
        <v>#N/A</v>
      </c>
      <c r="V349" s="9" t="e">
        <f>VLOOKUP($B349, Team_Batting___Dashboard[], 22, FALSE)/$F349</f>
        <v>#N/A</v>
      </c>
      <c r="W349" s="9" t="e">
        <f>VLOOKUP($B349, 'FanGraphs - Team WAR Projected'!$B$2:$E$31, 4, FALSE)/162</f>
        <v>#N/A</v>
      </c>
      <c r="X349" s="9" t="e">
        <f>VLOOKUP($B349, FanGraphs_Standings[[Abbreviation]:[2024 Year to Date RS/G]], 6, FALSE)/$F349</f>
        <v>#N/A</v>
      </c>
      <c r="Y349" s="9" t="e">
        <f>VLOOKUP($B349, FanGraphs_Standings[[Abbreviation]:[2024 Projected Full Season RDif]], 19, FALSE)/162</f>
        <v>#N/A</v>
      </c>
      <c r="Z349" s="9" t="e">
        <f>VLOOKUP($B349, FanGraphs_Standings[[Abbreviation]:[2024 Projected Full Season RDif]], 5, FALSE)</f>
        <v>#N/A</v>
      </c>
      <c r="AA349" s="9" t="e">
        <f>VLOOKUP($B349, FanGraphs_Standings[[Abbreviation]:[2024 Projected Full Season W%]], 18, FALSE)</f>
        <v>#N/A</v>
      </c>
      <c r="AB349" s="9" t="e">
        <f>VLOOKUP($B349, 'Home Field Adv'!$A$2:$I$31, 9, FALSE)</f>
        <v>#N/A</v>
      </c>
      <c r="AC349" s="9" t="e">
        <f>VLOOKUP($C349, FanGraphs_Standings[[Abbreviation]:[2024 Year to Date G]], 2, FALSE)</f>
        <v>#N/A</v>
      </c>
      <c r="AD349" s="9" t="e">
        <f>VLOOKUP($E349, 'SP Per G'!$A$2:$D$1380, 3, FALSE)</f>
        <v>#N/A</v>
      </c>
      <c r="AE349" s="9" t="e">
        <f>VLOOKUP($E349, 'SP Per G'!$A$2:$D$1380, 4, FALSE)</f>
        <v>#N/A</v>
      </c>
      <c r="AF349" s="9" t="e">
        <f>VLOOKUP($E349, Individual_Pitching___Dashboard[], 18, FALSE)</f>
        <v>#N/A</v>
      </c>
      <c r="AG349" s="9" t="e">
        <f>VLOOKUP($E349, Individual_Pitching___Dashboard[], 20, FALSE)</f>
        <v>#N/A</v>
      </c>
      <c r="AH349" s="9" t="e">
        <f>VLOOKUP($E349, Individual_Pitching___Advanced[], 21,FALSE)</f>
        <v>#N/A</v>
      </c>
      <c r="AI349" s="9" t="e">
        <f>VLOOKUP($C349, 'Team Per G'!$A$2:$G$31, 7, FALSE)</f>
        <v>#N/A</v>
      </c>
      <c r="AJ349" s="9" t="e">
        <f>VLOOKUP($C349, 'FanGraphs - Team WAR Projected'!$B$2:$E$31, 3, FALSE)/162</f>
        <v>#N/A</v>
      </c>
      <c r="AK349" s="9" t="e">
        <f>VLOOKUP($C349, Team_Pitching___Advanced[[Team]:[xFIP]], 19,FALSE)</f>
        <v>#N/A</v>
      </c>
      <c r="AL349" s="9" t="e">
        <f>VLOOKUP($C349, Team_Pitching___Advanced[], 20, FALSE)</f>
        <v>#N/A</v>
      </c>
      <c r="AM349" s="9" t="e">
        <f>VLOOKUP($C349, Team_Batting___Dashboard[[Team]:[wOBA]], 16, FALSE)</f>
        <v>#N/A</v>
      </c>
      <c r="AN349" s="9" t="e">
        <f>VLOOKUP($C349, Team_Batting___Advanced[[Team]:[OPS]], 9, FALSE)</f>
        <v>#N/A</v>
      </c>
      <c r="AO349" s="9" t="e">
        <f>VLOOKUP($C349, Team_Batting___Advanced[], 19, FALSE)</f>
        <v>#N/A</v>
      </c>
      <c r="AP349" s="9" t="e">
        <f>VLOOKUP($C349, 'Team Per G'!$A$2:$G$31, 3, FALSE)</f>
        <v>#N/A</v>
      </c>
      <c r="AQ349" s="9" t="e">
        <f>VLOOKUP($C349, 'Team Per G'!$A$2:$G$31, 5, FALSE)</f>
        <v>#N/A</v>
      </c>
      <c r="AR349" s="9" t="e">
        <f>VLOOKUP($C349, 'Team Per G'!$A$2:$G$31, 4, FALSE)</f>
        <v>#N/A</v>
      </c>
      <c r="AS349" s="9" t="e">
        <f>VLOOKUP($C349, Team_Batting___Dashboard[], 22, FALSE)/$AC349</f>
        <v>#N/A</v>
      </c>
      <c r="AT349" s="9" t="e">
        <f>VLOOKUP($C349, 'FanGraphs - Team WAR Projected'!$B$2:$E$31, 4, FALSE)/162</f>
        <v>#N/A</v>
      </c>
      <c r="AU349" s="9" t="e">
        <f>VLOOKUP($C349, FanGraphs_Standings[[Abbreviation]:[2024 Year to Date RS/G]], 6, FALSE)/$AC349</f>
        <v>#N/A</v>
      </c>
      <c r="AV349" s="9" t="e">
        <f>VLOOKUP($C349, FanGraphs_Standings[[Abbreviation]:[2024 Projected Full Season RDif]], 19, FALSE)/162</f>
        <v>#N/A</v>
      </c>
      <c r="AW349" s="9" t="e">
        <f>VLOOKUP($C349, FanGraphs_Standings[[Abbreviation]:[2024 Projected Full Season RDif]], 5, FALSE)</f>
        <v>#N/A</v>
      </c>
      <c r="AX349" s="9" t="e">
        <f>VLOOKUP($C349, FanGraphs_Standings[[Abbreviation]:[2024 Projected Full Season W%]], 18, FALSE)</f>
        <v>#N/A</v>
      </c>
      <c r="AY349" s="9" t="e">
        <f>VLOOKUP($C349, 'Home Field Adv'!$A$2:$K$31, 11, FALSE)</f>
        <v>#N/A</v>
      </c>
      <c r="BB349" s="5" t="str">
        <f t="shared" si="16"/>
        <v/>
      </c>
      <c r="BC349" s="5" t="str">
        <f t="shared" si="17"/>
        <v/>
      </c>
      <c r="BD349" s="5" t="str">
        <f t="shared" si="18"/>
        <v/>
      </c>
    </row>
    <row r="350" spans="6:56" x14ac:dyDescent="0.45">
      <c r="F350" s="9" t="e">
        <f>VLOOKUP($B350, FanGraphs_Standings[[Abbreviation]:[2024 Year to Date G]], 2, FALSE)</f>
        <v>#N/A</v>
      </c>
      <c r="G350" s="9" t="e">
        <f>IF(ISERR(VLOOKUP($D350, 'SP Per G'!$A$2:$D$1380, 3, FALSE)), L350, VLOOKUP($D350, 'SP Per G'!$A$2:$D$1380, 3, FALSE))</f>
        <v>#N/A</v>
      </c>
      <c r="H350" s="9" t="e">
        <f>VLOOKUP($D350, 'SP Per G'!$A$2:$D$1380, 4, FALSE)</f>
        <v>#N/A</v>
      </c>
      <c r="I350" s="9" t="e">
        <f>VLOOKUP($D350, Individual_Pitching___Dashboard[], 18, FALSE)</f>
        <v>#N/A</v>
      </c>
      <c r="J350" s="9" t="e">
        <f>VLOOKUP($D350, Individual_Pitching___Dashboard[], 20, FALSE)</f>
        <v>#N/A</v>
      </c>
      <c r="K350" s="9" t="e">
        <f>VLOOKUP($D350, Individual_Pitching___Advanced[], 21,FALSE)</f>
        <v>#N/A</v>
      </c>
      <c r="L350" s="9" t="e">
        <f>VLOOKUP($B350, 'Team Per G'!$A$2:$G$31, 7, FALSE)</f>
        <v>#N/A</v>
      </c>
      <c r="M350" s="9" t="e">
        <f>VLOOKUP($B350, 'FanGraphs - Team WAR Projected'!$B$2:$E$31, 3, FALSE)/162</f>
        <v>#N/A</v>
      </c>
      <c r="N350" s="9" t="e">
        <f>VLOOKUP($B350, Team_Pitching___Advanced[[Team]:[xFIP]], 19,FALSE)</f>
        <v>#N/A</v>
      </c>
      <c r="O350" s="9" t="e">
        <f>VLOOKUP($B350, Team_Pitching___Advanced[], 20, FALSE)</f>
        <v>#N/A</v>
      </c>
      <c r="P350" s="9" t="e">
        <f>VLOOKUP($B350, Team_Batting___Dashboard[[Team]:[wOBA]], 16, FALSE)</f>
        <v>#N/A</v>
      </c>
      <c r="Q350" s="9" t="e">
        <f>VLOOKUP($B350, Team_Batting___Advanced[[Team]:[OPS]], 9, FALSE)</f>
        <v>#N/A</v>
      </c>
      <c r="R350" s="9" t="e">
        <f>VLOOKUP($B350, Team_Batting___Advanced[], 19, FALSE)</f>
        <v>#N/A</v>
      </c>
      <c r="S350" s="9" t="e">
        <f>VLOOKUP($B350, 'Team Per G'!$A$2:$G$31, 3, FALSE)</f>
        <v>#N/A</v>
      </c>
      <c r="T350" s="9" t="e">
        <f>VLOOKUP($B350, 'Team Per G'!$A$2:$G$31, 5, FALSE)</f>
        <v>#N/A</v>
      </c>
      <c r="U350" s="9" t="e">
        <f>VLOOKUP($B350, 'Team Per G'!$A$2:$G$31, 4, FALSE)</f>
        <v>#N/A</v>
      </c>
      <c r="V350" s="9" t="e">
        <f>VLOOKUP($B350, Team_Batting___Dashboard[], 22, FALSE)/$F350</f>
        <v>#N/A</v>
      </c>
      <c r="W350" s="9" t="e">
        <f>VLOOKUP($B350, 'FanGraphs - Team WAR Projected'!$B$2:$E$31, 4, FALSE)/162</f>
        <v>#N/A</v>
      </c>
      <c r="X350" s="9" t="e">
        <f>VLOOKUP($B350, FanGraphs_Standings[[Abbreviation]:[2024 Year to Date RS/G]], 6, FALSE)/$F350</f>
        <v>#N/A</v>
      </c>
      <c r="Y350" s="9" t="e">
        <f>VLOOKUP($B350, FanGraphs_Standings[[Abbreviation]:[2024 Projected Full Season RDif]], 19, FALSE)/162</f>
        <v>#N/A</v>
      </c>
      <c r="Z350" s="9" t="e">
        <f>VLOOKUP($B350, FanGraphs_Standings[[Abbreviation]:[2024 Projected Full Season RDif]], 5, FALSE)</f>
        <v>#N/A</v>
      </c>
      <c r="AA350" s="9" t="e">
        <f>VLOOKUP($B350, FanGraphs_Standings[[Abbreviation]:[2024 Projected Full Season W%]], 18, FALSE)</f>
        <v>#N/A</v>
      </c>
      <c r="AB350" s="9" t="e">
        <f>VLOOKUP($B350, 'Home Field Adv'!$A$2:$I$31, 9, FALSE)</f>
        <v>#N/A</v>
      </c>
      <c r="AC350" s="9" t="e">
        <f>VLOOKUP($C350, FanGraphs_Standings[[Abbreviation]:[2024 Year to Date G]], 2, FALSE)</f>
        <v>#N/A</v>
      </c>
      <c r="AD350" s="9" t="e">
        <f>VLOOKUP($E350, 'SP Per G'!$A$2:$D$1380, 3, FALSE)</f>
        <v>#N/A</v>
      </c>
      <c r="AE350" s="9" t="e">
        <f>VLOOKUP($E350, 'SP Per G'!$A$2:$D$1380, 4, FALSE)</f>
        <v>#N/A</v>
      </c>
      <c r="AF350" s="9" t="e">
        <f>VLOOKUP($E350, Individual_Pitching___Dashboard[], 18, FALSE)</f>
        <v>#N/A</v>
      </c>
      <c r="AG350" s="9" t="e">
        <f>VLOOKUP($E350, Individual_Pitching___Dashboard[], 20, FALSE)</f>
        <v>#N/A</v>
      </c>
      <c r="AH350" s="9" t="e">
        <f>VLOOKUP($E350, Individual_Pitching___Advanced[], 21,FALSE)</f>
        <v>#N/A</v>
      </c>
      <c r="AI350" s="9" t="e">
        <f>VLOOKUP($C350, 'Team Per G'!$A$2:$G$31, 7, FALSE)</f>
        <v>#N/A</v>
      </c>
      <c r="AJ350" s="9" t="e">
        <f>VLOOKUP($C350, 'FanGraphs - Team WAR Projected'!$B$2:$E$31, 3, FALSE)/162</f>
        <v>#N/A</v>
      </c>
      <c r="AK350" s="9" t="e">
        <f>VLOOKUP($C350, Team_Pitching___Advanced[[Team]:[xFIP]], 19,FALSE)</f>
        <v>#N/A</v>
      </c>
      <c r="AL350" s="9" t="e">
        <f>VLOOKUP($C350, Team_Pitching___Advanced[], 20, FALSE)</f>
        <v>#N/A</v>
      </c>
      <c r="AM350" s="9" t="e">
        <f>VLOOKUP($C350, Team_Batting___Dashboard[[Team]:[wOBA]], 16, FALSE)</f>
        <v>#N/A</v>
      </c>
      <c r="AN350" s="9" t="e">
        <f>VLOOKUP($C350, Team_Batting___Advanced[[Team]:[OPS]], 9, FALSE)</f>
        <v>#N/A</v>
      </c>
      <c r="AO350" s="9" t="e">
        <f>VLOOKUP($C350, Team_Batting___Advanced[], 19, FALSE)</f>
        <v>#N/A</v>
      </c>
      <c r="AP350" s="9" t="e">
        <f>VLOOKUP($C350, 'Team Per G'!$A$2:$G$31, 3, FALSE)</f>
        <v>#N/A</v>
      </c>
      <c r="AQ350" s="9" t="e">
        <f>VLOOKUP($C350, 'Team Per G'!$A$2:$G$31, 5, FALSE)</f>
        <v>#N/A</v>
      </c>
      <c r="AR350" s="9" t="e">
        <f>VLOOKUP($C350, 'Team Per G'!$A$2:$G$31, 4, FALSE)</f>
        <v>#N/A</v>
      </c>
      <c r="AS350" s="9" t="e">
        <f>VLOOKUP($C350, Team_Batting___Dashboard[], 22, FALSE)/$AC350</f>
        <v>#N/A</v>
      </c>
      <c r="AT350" s="9" t="e">
        <f>VLOOKUP($C350, 'FanGraphs - Team WAR Projected'!$B$2:$E$31, 4, FALSE)/162</f>
        <v>#N/A</v>
      </c>
      <c r="AU350" s="9" t="e">
        <f>VLOOKUP($C350, FanGraphs_Standings[[Abbreviation]:[2024 Year to Date RS/G]], 6, FALSE)/$AC350</f>
        <v>#N/A</v>
      </c>
      <c r="AV350" s="9" t="e">
        <f>VLOOKUP($C350, FanGraphs_Standings[[Abbreviation]:[2024 Projected Full Season RDif]], 19, FALSE)/162</f>
        <v>#N/A</v>
      </c>
      <c r="AW350" s="9" t="e">
        <f>VLOOKUP($C350, FanGraphs_Standings[[Abbreviation]:[2024 Projected Full Season RDif]], 5, FALSE)</f>
        <v>#N/A</v>
      </c>
      <c r="AX350" s="9" t="e">
        <f>VLOOKUP($C350, FanGraphs_Standings[[Abbreviation]:[2024 Projected Full Season W%]], 18, FALSE)</f>
        <v>#N/A</v>
      </c>
      <c r="AY350" s="9" t="e">
        <f>VLOOKUP($C350, 'Home Field Adv'!$A$2:$K$31, 11, FALSE)</f>
        <v>#N/A</v>
      </c>
      <c r="BB350" s="5" t="str">
        <f t="shared" si="16"/>
        <v/>
      </c>
      <c r="BC350" s="5" t="str">
        <f t="shared" si="17"/>
        <v/>
      </c>
      <c r="BD350" s="5" t="str">
        <f t="shared" si="18"/>
        <v/>
      </c>
    </row>
    <row r="351" spans="6:56" x14ac:dyDescent="0.45">
      <c r="F351" s="9" t="e">
        <f>VLOOKUP($B351, FanGraphs_Standings[[Abbreviation]:[2024 Year to Date G]], 2, FALSE)</f>
        <v>#N/A</v>
      </c>
      <c r="G351" s="9" t="e">
        <f>IF(ISERR(VLOOKUP($D351, 'SP Per G'!$A$2:$D$1380, 3, FALSE)), L351, VLOOKUP($D351, 'SP Per G'!$A$2:$D$1380, 3, FALSE))</f>
        <v>#N/A</v>
      </c>
      <c r="H351" s="9" t="e">
        <f>VLOOKUP($D351, 'SP Per G'!$A$2:$D$1380, 4, FALSE)</f>
        <v>#N/A</v>
      </c>
      <c r="I351" s="9" t="e">
        <f>VLOOKUP($D351, Individual_Pitching___Dashboard[], 18, FALSE)</f>
        <v>#N/A</v>
      </c>
      <c r="J351" s="9" t="e">
        <f>VLOOKUP($D351, Individual_Pitching___Dashboard[], 20, FALSE)</f>
        <v>#N/A</v>
      </c>
      <c r="K351" s="9" t="e">
        <f>VLOOKUP($D351, Individual_Pitching___Advanced[], 21,FALSE)</f>
        <v>#N/A</v>
      </c>
      <c r="L351" s="9" t="e">
        <f>VLOOKUP($B351, 'Team Per G'!$A$2:$G$31, 7, FALSE)</f>
        <v>#N/A</v>
      </c>
      <c r="M351" s="9" t="e">
        <f>VLOOKUP($B351, 'FanGraphs - Team WAR Projected'!$B$2:$E$31, 3, FALSE)/162</f>
        <v>#N/A</v>
      </c>
      <c r="N351" s="9" t="e">
        <f>VLOOKUP($B351, Team_Pitching___Advanced[[Team]:[xFIP]], 19,FALSE)</f>
        <v>#N/A</v>
      </c>
      <c r="O351" s="9" t="e">
        <f>VLOOKUP($B351, Team_Pitching___Advanced[], 20, FALSE)</f>
        <v>#N/A</v>
      </c>
      <c r="P351" s="9" t="e">
        <f>VLOOKUP($B351, Team_Batting___Dashboard[[Team]:[wOBA]], 16, FALSE)</f>
        <v>#N/A</v>
      </c>
      <c r="Q351" s="9" t="e">
        <f>VLOOKUP($B351, Team_Batting___Advanced[[Team]:[OPS]], 9, FALSE)</f>
        <v>#N/A</v>
      </c>
      <c r="R351" s="9" t="e">
        <f>VLOOKUP($B351, Team_Batting___Advanced[], 19, FALSE)</f>
        <v>#N/A</v>
      </c>
      <c r="S351" s="9" t="e">
        <f>VLOOKUP($B351, 'Team Per G'!$A$2:$G$31, 3, FALSE)</f>
        <v>#N/A</v>
      </c>
      <c r="T351" s="9" t="e">
        <f>VLOOKUP($B351, 'Team Per G'!$A$2:$G$31, 5, FALSE)</f>
        <v>#N/A</v>
      </c>
      <c r="U351" s="9" t="e">
        <f>VLOOKUP($B351, 'Team Per G'!$A$2:$G$31, 4, FALSE)</f>
        <v>#N/A</v>
      </c>
      <c r="V351" s="9" t="e">
        <f>VLOOKUP($B351, Team_Batting___Dashboard[], 22, FALSE)/$F351</f>
        <v>#N/A</v>
      </c>
      <c r="W351" s="9" t="e">
        <f>VLOOKUP($B351, 'FanGraphs - Team WAR Projected'!$B$2:$E$31, 4, FALSE)/162</f>
        <v>#N/A</v>
      </c>
      <c r="X351" s="9" t="e">
        <f>VLOOKUP($B351, FanGraphs_Standings[[Abbreviation]:[2024 Year to Date RS/G]], 6, FALSE)/$F351</f>
        <v>#N/A</v>
      </c>
      <c r="Y351" s="9" t="e">
        <f>VLOOKUP($B351, FanGraphs_Standings[[Abbreviation]:[2024 Projected Full Season RDif]], 19, FALSE)/162</f>
        <v>#N/A</v>
      </c>
      <c r="Z351" s="9" t="e">
        <f>VLOOKUP($B351, FanGraphs_Standings[[Abbreviation]:[2024 Projected Full Season RDif]], 5, FALSE)</f>
        <v>#N/A</v>
      </c>
      <c r="AA351" s="9" t="e">
        <f>VLOOKUP($B351, FanGraphs_Standings[[Abbreviation]:[2024 Projected Full Season W%]], 18, FALSE)</f>
        <v>#N/A</v>
      </c>
      <c r="AB351" s="9" t="e">
        <f>VLOOKUP($B351, 'Home Field Adv'!$A$2:$I$31, 9, FALSE)</f>
        <v>#N/A</v>
      </c>
      <c r="AC351" s="9" t="e">
        <f>VLOOKUP($C351, FanGraphs_Standings[[Abbreviation]:[2024 Year to Date G]], 2, FALSE)</f>
        <v>#N/A</v>
      </c>
      <c r="AD351" s="9" t="e">
        <f>VLOOKUP($E351, 'SP Per G'!$A$2:$D$1380, 3, FALSE)</f>
        <v>#N/A</v>
      </c>
      <c r="AE351" s="9" t="e">
        <f>VLOOKUP($E351, 'SP Per G'!$A$2:$D$1380, 4, FALSE)</f>
        <v>#N/A</v>
      </c>
      <c r="AF351" s="9" t="e">
        <f>VLOOKUP($E351, Individual_Pitching___Dashboard[], 18, FALSE)</f>
        <v>#N/A</v>
      </c>
      <c r="AG351" s="9" t="e">
        <f>VLOOKUP($E351, Individual_Pitching___Dashboard[], 20, FALSE)</f>
        <v>#N/A</v>
      </c>
      <c r="AH351" s="9" t="e">
        <f>VLOOKUP($E351, Individual_Pitching___Advanced[], 21,FALSE)</f>
        <v>#N/A</v>
      </c>
      <c r="AI351" s="9" t="e">
        <f>VLOOKUP($C351, 'Team Per G'!$A$2:$G$31, 7, FALSE)</f>
        <v>#N/A</v>
      </c>
      <c r="AJ351" s="9" t="e">
        <f>VLOOKUP($C351, 'FanGraphs - Team WAR Projected'!$B$2:$E$31, 3, FALSE)/162</f>
        <v>#N/A</v>
      </c>
      <c r="AK351" s="9" t="e">
        <f>VLOOKUP($C351, Team_Pitching___Advanced[[Team]:[xFIP]], 19,FALSE)</f>
        <v>#N/A</v>
      </c>
      <c r="AL351" s="9" t="e">
        <f>VLOOKUP($C351, Team_Pitching___Advanced[], 20, FALSE)</f>
        <v>#N/A</v>
      </c>
      <c r="AM351" s="9" t="e">
        <f>VLOOKUP($C351, Team_Batting___Dashboard[[Team]:[wOBA]], 16, FALSE)</f>
        <v>#N/A</v>
      </c>
      <c r="AN351" s="9" t="e">
        <f>VLOOKUP($C351, Team_Batting___Advanced[[Team]:[OPS]], 9, FALSE)</f>
        <v>#N/A</v>
      </c>
      <c r="AO351" s="9" t="e">
        <f>VLOOKUP($C351, Team_Batting___Advanced[], 19, FALSE)</f>
        <v>#N/A</v>
      </c>
      <c r="AP351" s="9" t="e">
        <f>VLOOKUP($C351, 'Team Per G'!$A$2:$G$31, 3, FALSE)</f>
        <v>#N/A</v>
      </c>
      <c r="AQ351" s="9" t="e">
        <f>VLOOKUP($C351, 'Team Per G'!$A$2:$G$31, 5, FALSE)</f>
        <v>#N/A</v>
      </c>
      <c r="AR351" s="9" t="e">
        <f>VLOOKUP($C351, 'Team Per G'!$A$2:$G$31, 4, FALSE)</f>
        <v>#N/A</v>
      </c>
      <c r="AS351" s="9" t="e">
        <f>VLOOKUP($C351, Team_Batting___Dashboard[], 22, FALSE)/$AC351</f>
        <v>#N/A</v>
      </c>
      <c r="AT351" s="9" t="e">
        <f>VLOOKUP($C351, 'FanGraphs - Team WAR Projected'!$B$2:$E$31, 4, FALSE)/162</f>
        <v>#N/A</v>
      </c>
      <c r="AU351" s="9" t="e">
        <f>VLOOKUP($C351, FanGraphs_Standings[[Abbreviation]:[2024 Year to Date RS/G]], 6, FALSE)/$AC351</f>
        <v>#N/A</v>
      </c>
      <c r="AV351" s="9" t="e">
        <f>VLOOKUP($C351, FanGraphs_Standings[[Abbreviation]:[2024 Projected Full Season RDif]], 19, FALSE)/162</f>
        <v>#N/A</v>
      </c>
      <c r="AW351" s="9" t="e">
        <f>VLOOKUP($C351, FanGraphs_Standings[[Abbreviation]:[2024 Projected Full Season RDif]], 5, FALSE)</f>
        <v>#N/A</v>
      </c>
      <c r="AX351" s="9" t="e">
        <f>VLOOKUP($C351, FanGraphs_Standings[[Abbreviation]:[2024 Projected Full Season W%]], 18, FALSE)</f>
        <v>#N/A</v>
      </c>
      <c r="AY351" s="9" t="e">
        <f>VLOOKUP($C351, 'Home Field Adv'!$A$2:$K$31, 11, FALSE)</f>
        <v>#N/A</v>
      </c>
      <c r="BB351" s="5" t="str">
        <f t="shared" si="16"/>
        <v/>
      </c>
      <c r="BC351" s="5" t="str">
        <f t="shared" si="17"/>
        <v/>
      </c>
      <c r="BD351" s="5" t="str">
        <f t="shared" si="18"/>
        <v/>
      </c>
    </row>
    <row r="352" spans="6:56" x14ac:dyDescent="0.45">
      <c r="F352" s="9" t="e">
        <f>VLOOKUP($B352, FanGraphs_Standings[[Abbreviation]:[2024 Year to Date G]], 2, FALSE)</f>
        <v>#N/A</v>
      </c>
      <c r="G352" s="9" t="e">
        <f>IF(ISERR(VLOOKUP($D352, 'SP Per G'!$A$2:$D$1380, 3, FALSE)), L352, VLOOKUP($D352, 'SP Per G'!$A$2:$D$1380, 3, FALSE))</f>
        <v>#N/A</v>
      </c>
      <c r="H352" s="9" t="e">
        <f>VLOOKUP($D352, 'SP Per G'!$A$2:$D$1380, 4, FALSE)</f>
        <v>#N/A</v>
      </c>
      <c r="I352" s="9" t="e">
        <f>VLOOKUP($D352, Individual_Pitching___Dashboard[], 18, FALSE)</f>
        <v>#N/A</v>
      </c>
      <c r="J352" s="9" t="e">
        <f>VLOOKUP($D352, Individual_Pitching___Dashboard[], 20, FALSE)</f>
        <v>#N/A</v>
      </c>
      <c r="K352" s="9" t="e">
        <f>VLOOKUP($D352, Individual_Pitching___Advanced[], 21,FALSE)</f>
        <v>#N/A</v>
      </c>
      <c r="L352" s="9" t="e">
        <f>VLOOKUP($B352, 'Team Per G'!$A$2:$G$31, 7, FALSE)</f>
        <v>#N/A</v>
      </c>
      <c r="M352" s="9" t="e">
        <f>VLOOKUP($B352, 'FanGraphs - Team WAR Projected'!$B$2:$E$31, 3, FALSE)/162</f>
        <v>#N/A</v>
      </c>
      <c r="N352" s="9" t="e">
        <f>VLOOKUP($B352, Team_Pitching___Advanced[[Team]:[xFIP]], 19,FALSE)</f>
        <v>#N/A</v>
      </c>
      <c r="O352" s="9" t="e">
        <f>VLOOKUP($B352, Team_Pitching___Advanced[], 20, FALSE)</f>
        <v>#N/A</v>
      </c>
      <c r="P352" s="9" t="e">
        <f>VLOOKUP($B352, Team_Batting___Dashboard[[Team]:[wOBA]], 16, FALSE)</f>
        <v>#N/A</v>
      </c>
      <c r="Q352" s="9" t="e">
        <f>VLOOKUP($B352, Team_Batting___Advanced[[Team]:[OPS]], 9, FALSE)</f>
        <v>#N/A</v>
      </c>
      <c r="R352" s="9" t="e">
        <f>VLOOKUP($B352, Team_Batting___Advanced[], 19, FALSE)</f>
        <v>#N/A</v>
      </c>
      <c r="S352" s="9" t="e">
        <f>VLOOKUP($B352, 'Team Per G'!$A$2:$G$31, 3, FALSE)</f>
        <v>#N/A</v>
      </c>
      <c r="T352" s="9" t="e">
        <f>VLOOKUP($B352, 'Team Per G'!$A$2:$G$31, 5, FALSE)</f>
        <v>#N/A</v>
      </c>
      <c r="U352" s="9" t="e">
        <f>VLOOKUP($B352, 'Team Per G'!$A$2:$G$31, 4, FALSE)</f>
        <v>#N/A</v>
      </c>
      <c r="V352" s="9" t="e">
        <f>VLOOKUP($B352, Team_Batting___Dashboard[], 22, FALSE)/$F352</f>
        <v>#N/A</v>
      </c>
      <c r="W352" s="9" t="e">
        <f>VLOOKUP($B352, 'FanGraphs - Team WAR Projected'!$B$2:$E$31, 4, FALSE)/162</f>
        <v>#N/A</v>
      </c>
      <c r="X352" s="9" t="e">
        <f>VLOOKUP($B352, FanGraphs_Standings[[Abbreviation]:[2024 Year to Date RS/G]], 6, FALSE)/$F352</f>
        <v>#N/A</v>
      </c>
      <c r="Y352" s="9" t="e">
        <f>VLOOKUP($B352, FanGraphs_Standings[[Abbreviation]:[2024 Projected Full Season RDif]], 19, FALSE)/162</f>
        <v>#N/A</v>
      </c>
      <c r="Z352" s="9" t="e">
        <f>VLOOKUP($B352, FanGraphs_Standings[[Abbreviation]:[2024 Projected Full Season RDif]], 5, FALSE)</f>
        <v>#N/A</v>
      </c>
      <c r="AA352" s="9" t="e">
        <f>VLOOKUP($B352, FanGraphs_Standings[[Abbreviation]:[2024 Projected Full Season W%]], 18, FALSE)</f>
        <v>#N/A</v>
      </c>
      <c r="AB352" s="9" t="e">
        <f>VLOOKUP($B352, 'Home Field Adv'!$A$2:$I$31, 9, FALSE)</f>
        <v>#N/A</v>
      </c>
      <c r="AC352" s="9" t="e">
        <f>VLOOKUP($C352, FanGraphs_Standings[[Abbreviation]:[2024 Year to Date G]], 2, FALSE)</f>
        <v>#N/A</v>
      </c>
      <c r="AD352" s="9" t="e">
        <f>VLOOKUP($E352, 'SP Per G'!$A$2:$D$1380, 3, FALSE)</f>
        <v>#N/A</v>
      </c>
      <c r="AE352" s="9" t="e">
        <f>VLOOKUP($E352, 'SP Per G'!$A$2:$D$1380, 4, FALSE)</f>
        <v>#N/A</v>
      </c>
      <c r="AF352" s="9" t="e">
        <f>VLOOKUP($E352, Individual_Pitching___Dashboard[], 18, FALSE)</f>
        <v>#N/A</v>
      </c>
      <c r="AG352" s="9" t="e">
        <f>VLOOKUP($E352, Individual_Pitching___Dashboard[], 20, FALSE)</f>
        <v>#N/A</v>
      </c>
      <c r="AH352" s="9" t="e">
        <f>VLOOKUP($E352, Individual_Pitching___Advanced[], 21,FALSE)</f>
        <v>#N/A</v>
      </c>
      <c r="AI352" s="9" t="e">
        <f>VLOOKUP($C352, 'Team Per G'!$A$2:$G$31, 7, FALSE)</f>
        <v>#N/A</v>
      </c>
      <c r="AJ352" s="9" t="e">
        <f>VLOOKUP($C352, 'FanGraphs - Team WAR Projected'!$B$2:$E$31, 3, FALSE)/162</f>
        <v>#N/A</v>
      </c>
      <c r="AK352" s="9" t="e">
        <f>VLOOKUP($C352, Team_Pitching___Advanced[[Team]:[xFIP]], 19,FALSE)</f>
        <v>#N/A</v>
      </c>
      <c r="AL352" s="9" t="e">
        <f>VLOOKUP($C352, Team_Pitching___Advanced[], 20, FALSE)</f>
        <v>#N/A</v>
      </c>
      <c r="AM352" s="9" t="e">
        <f>VLOOKUP($C352, Team_Batting___Dashboard[[Team]:[wOBA]], 16, FALSE)</f>
        <v>#N/A</v>
      </c>
      <c r="AN352" s="9" t="e">
        <f>VLOOKUP($C352, Team_Batting___Advanced[[Team]:[OPS]], 9, FALSE)</f>
        <v>#N/A</v>
      </c>
      <c r="AO352" s="9" t="e">
        <f>VLOOKUP($C352, Team_Batting___Advanced[], 19, FALSE)</f>
        <v>#N/A</v>
      </c>
      <c r="AP352" s="9" t="e">
        <f>VLOOKUP($C352, 'Team Per G'!$A$2:$G$31, 3, FALSE)</f>
        <v>#N/A</v>
      </c>
      <c r="AQ352" s="9" t="e">
        <f>VLOOKUP($C352, 'Team Per G'!$A$2:$G$31, 5, FALSE)</f>
        <v>#N/A</v>
      </c>
      <c r="AR352" s="9" t="e">
        <f>VLOOKUP($C352, 'Team Per G'!$A$2:$G$31, 4, FALSE)</f>
        <v>#N/A</v>
      </c>
      <c r="AS352" s="9" t="e">
        <f>VLOOKUP($C352, Team_Batting___Dashboard[], 22, FALSE)/$AC352</f>
        <v>#N/A</v>
      </c>
      <c r="AT352" s="9" t="e">
        <f>VLOOKUP($C352, 'FanGraphs - Team WAR Projected'!$B$2:$E$31, 4, FALSE)/162</f>
        <v>#N/A</v>
      </c>
      <c r="AU352" s="9" t="e">
        <f>VLOOKUP($C352, FanGraphs_Standings[[Abbreviation]:[2024 Year to Date RS/G]], 6, FALSE)/$AC352</f>
        <v>#N/A</v>
      </c>
      <c r="AV352" s="9" t="e">
        <f>VLOOKUP($C352, FanGraphs_Standings[[Abbreviation]:[2024 Projected Full Season RDif]], 19, FALSE)/162</f>
        <v>#N/A</v>
      </c>
      <c r="AW352" s="9" t="e">
        <f>VLOOKUP($C352, FanGraphs_Standings[[Abbreviation]:[2024 Projected Full Season RDif]], 5, FALSE)</f>
        <v>#N/A</v>
      </c>
      <c r="AX352" s="9" t="e">
        <f>VLOOKUP($C352, FanGraphs_Standings[[Abbreviation]:[2024 Projected Full Season W%]], 18, FALSE)</f>
        <v>#N/A</v>
      </c>
      <c r="AY352" s="9" t="e">
        <f>VLOOKUP($C352, 'Home Field Adv'!$A$2:$K$31, 11, FALSE)</f>
        <v>#N/A</v>
      </c>
      <c r="BB352" s="5" t="str">
        <f t="shared" si="16"/>
        <v/>
      </c>
      <c r="BC352" s="5" t="str">
        <f t="shared" si="17"/>
        <v/>
      </c>
      <c r="BD352" s="5" t="str">
        <f t="shared" si="18"/>
        <v/>
      </c>
    </row>
    <row r="353" spans="6:56" x14ac:dyDescent="0.45">
      <c r="F353" s="9" t="e">
        <f>VLOOKUP($B353, FanGraphs_Standings[[Abbreviation]:[2024 Year to Date G]], 2, FALSE)</f>
        <v>#N/A</v>
      </c>
      <c r="G353" s="9" t="e">
        <f>IF(ISERR(VLOOKUP($D353, 'SP Per G'!$A$2:$D$1380, 3, FALSE)), L353, VLOOKUP($D353, 'SP Per G'!$A$2:$D$1380, 3, FALSE))</f>
        <v>#N/A</v>
      </c>
      <c r="H353" s="9" t="e">
        <f>VLOOKUP($D353, 'SP Per G'!$A$2:$D$1380, 4, FALSE)</f>
        <v>#N/A</v>
      </c>
      <c r="I353" s="9" t="e">
        <f>VLOOKUP($D353, Individual_Pitching___Dashboard[], 18, FALSE)</f>
        <v>#N/A</v>
      </c>
      <c r="J353" s="9" t="e">
        <f>VLOOKUP($D353, Individual_Pitching___Dashboard[], 20, FALSE)</f>
        <v>#N/A</v>
      </c>
      <c r="K353" s="9" t="e">
        <f>VLOOKUP($D353, Individual_Pitching___Advanced[], 21,FALSE)</f>
        <v>#N/A</v>
      </c>
      <c r="L353" s="9" t="e">
        <f>VLOOKUP($B353, 'Team Per G'!$A$2:$G$31, 7, FALSE)</f>
        <v>#N/A</v>
      </c>
      <c r="M353" s="9" t="e">
        <f>VLOOKUP($B353, 'FanGraphs - Team WAR Projected'!$B$2:$E$31, 3, FALSE)/162</f>
        <v>#N/A</v>
      </c>
      <c r="N353" s="9" t="e">
        <f>VLOOKUP($B353, Team_Pitching___Advanced[[Team]:[xFIP]], 19,FALSE)</f>
        <v>#N/A</v>
      </c>
      <c r="O353" s="9" t="e">
        <f>VLOOKUP($B353, Team_Pitching___Advanced[], 20, FALSE)</f>
        <v>#N/A</v>
      </c>
      <c r="P353" s="9" t="e">
        <f>VLOOKUP($B353, Team_Batting___Dashboard[[Team]:[wOBA]], 16, FALSE)</f>
        <v>#N/A</v>
      </c>
      <c r="Q353" s="9" t="e">
        <f>VLOOKUP($B353, Team_Batting___Advanced[[Team]:[OPS]], 9, FALSE)</f>
        <v>#N/A</v>
      </c>
      <c r="R353" s="9" t="e">
        <f>VLOOKUP($B353, Team_Batting___Advanced[], 19, FALSE)</f>
        <v>#N/A</v>
      </c>
      <c r="S353" s="9" t="e">
        <f>VLOOKUP($B353, 'Team Per G'!$A$2:$G$31, 3, FALSE)</f>
        <v>#N/A</v>
      </c>
      <c r="T353" s="9" t="e">
        <f>VLOOKUP($B353, 'Team Per G'!$A$2:$G$31, 5, FALSE)</f>
        <v>#N/A</v>
      </c>
      <c r="U353" s="9" t="e">
        <f>VLOOKUP($B353, 'Team Per G'!$A$2:$G$31, 4, FALSE)</f>
        <v>#N/A</v>
      </c>
      <c r="V353" s="9" t="e">
        <f>VLOOKUP($B353, Team_Batting___Dashboard[], 22, FALSE)/$F353</f>
        <v>#N/A</v>
      </c>
      <c r="W353" s="9" t="e">
        <f>VLOOKUP($B353, 'FanGraphs - Team WAR Projected'!$B$2:$E$31, 4, FALSE)/162</f>
        <v>#N/A</v>
      </c>
      <c r="X353" s="9" t="e">
        <f>VLOOKUP($B353, FanGraphs_Standings[[Abbreviation]:[2024 Year to Date RS/G]], 6, FALSE)/$F353</f>
        <v>#N/A</v>
      </c>
      <c r="Y353" s="9" t="e">
        <f>VLOOKUP($B353, FanGraphs_Standings[[Abbreviation]:[2024 Projected Full Season RDif]], 19, FALSE)/162</f>
        <v>#N/A</v>
      </c>
      <c r="Z353" s="9" t="e">
        <f>VLOOKUP($B353, FanGraphs_Standings[[Abbreviation]:[2024 Projected Full Season RDif]], 5, FALSE)</f>
        <v>#N/A</v>
      </c>
      <c r="AA353" s="9" t="e">
        <f>VLOOKUP($B353, FanGraphs_Standings[[Abbreviation]:[2024 Projected Full Season W%]], 18, FALSE)</f>
        <v>#N/A</v>
      </c>
      <c r="AB353" s="9" t="e">
        <f>VLOOKUP($B353, 'Home Field Adv'!$A$2:$I$31, 9, FALSE)</f>
        <v>#N/A</v>
      </c>
      <c r="AC353" s="9" t="e">
        <f>VLOOKUP($C353, FanGraphs_Standings[[Abbreviation]:[2024 Year to Date G]], 2, FALSE)</f>
        <v>#N/A</v>
      </c>
      <c r="AD353" s="9" t="e">
        <f>VLOOKUP($E353, 'SP Per G'!$A$2:$D$1380, 3, FALSE)</f>
        <v>#N/A</v>
      </c>
      <c r="AE353" s="9" t="e">
        <f>VLOOKUP($E353, 'SP Per G'!$A$2:$D$1380, 4, FALSE)</f>
        <v>#N/A</v>
      </c>
      <c r="AF353" s="9" t="e">
        <f>VLOOKUP($E353, Individual_Pitching___Dashboard[], 18, FALSE)</f>
        <v>#N/A</v>
      </c>
      <c r="AG353" s="9" t="e">
        <f>VLOOKUP($E353, Individual_Pitching___Dashboard[], 20, FALSE)</f>
        <v>#N/A</v>
      </c>
      <c r="AH353" s="9" t="e">
        <f>VLOOKUP($E353, Individual_Pitching___Advanced[], 21,FALSE)</f>
        <v>#N/A</v>
      </c>
      <c r="AI353" s="9" t="e">
        <f>VLOOKUP($C353, 'Team Per G'!$A$2:$G$31, 7, FALSE)</f>
        <v>#N/A</v>
      </c>
      <c r="AJ353" s="9" t="e">
        <f>VLOOKUP($C353, 'FanGraphs - Team WAR Projected'!$B$2:$E$31, 3, FALSE)/162</f>
        <v>#N/A</v>
      </c>
      <c r="AK353" s="9" t="e">
        <f>VLOOKUP($C353, Team_Pitching___Advanced[[Team]:[xFIP]], 19,FALSE)</f>
        <v>#N/A</v>
      </c>
      <c r="AL353" s="9" t="e">
        <f>VLOOKUP($C353, Team_Pitching___Advanced[], 20, FALSE)</f>
        <v>#N/A</v>
      </c>
      <c r="AM353" s="9" t="e">
        <f>VLOOKUP($C353, Team_Batting___Dashboard[[Team]:[wOBA]], 16, FALSE)</f>
        <v>#N/A</v>
      </c>
      <c r="AN353" s="9" t="e">
        <f>VLOOKUP($C353, Team_Batting___Advanced[[Team]:[OPS]], 9, FALSE)</f>
        <v>#N/A</v>
      </c>
      <c r="AO353" s="9" t="e">
        <f>VLOOKUP($C353, Team_Batting___Advanced[], 19, FALSE)</f>
        <v>#N/A</v>
      </c>
      <c r="AP353" s="9" t="e">
        <f>VLOOKUP($C353, 'Team Per G'!$A$2:$G$31, 3, FALSE)</f>
        <v>#N/A</v>
      </c>
      <c r="AQ353" s="9" t="e">
        <f>VLOOKUP($C353, 'Team Per G'!$A$2:$G$31, 5, FALSE)</f>
        <v>#N/A</v>
      </c>
      <c r="AR353" s="9" t="e">
        <f>VLOOKUP($C353, 'Team Per G'!$A$2:$G$31, 4, FALSE)</f>
        <v>#N/A</v>
      </c>
      <c r="AS353" s="9" t="e">
        <f>VLOOKUP($C353, Team_Batting___Dashboard[], 22, FALSE)/$AC353</f>
        <v>#N/A</v>
      </c>
      <c r="AT353" s="9" t="e">
        <f>VLOOKUP($C353, 'FanGraphs - Team WAR Projected'!$B$2:$E$31, 4, FALSE)/162</f>
        <v>#N/A</v>
      </c>
      <c r="AU353" s="9" t="e">
        <f>VLOOKUP($C353, FanGraphs_Standings[[Abbreviation]:[2024 Year to Date RS/G]], 6, FALSE)/$AC353</f>
        <v>#N/A</v>
      </c>
      <c r="AV353" s="9" t="e">
        <f>VLOOKUP($C353, FanGraphs_Standings[[Abbreviation]:[2024 Projected Full Season RDif]], 19, FALSE)/162</f>
        <v>#N/A</v>
      </c>
      <c r="AW353" s="9" t="e">
        <f>VLOOKUP($C353, FanGraphs_Standings[[Abbreviation]:[2024 Projected Full Season RDif]], 5, FALSE)</f>
        <v>#N/A</v>
      </c>
      <c r="AX353" s="9" t="e">
        <f>VLOOKUP($C353, FanGraphs_Standings[[Abbreviation]:[2024 Projected Full Season W%]], 18, FALSE)</f>
        <v>#N/A</v>
      </c>
      <c r="AY353" s="9" t="e">
        <f>VLOOKUP($C353, 'Home Field Adv'!$A$2:$K$31, 11, FALSE)</f>
        <v>#N/A</v>
      </c>
      <c r="BB353" s="5" t="str">
        <f t="shared" si="16"/>
        <v/>
      </c>
      <c r="BC353" s="5" t="str">
        <f t="shared" si="17"/>
        <v/>
      </c>
      <c r="BD353" s="5" t="str">
        <f t="shared" si="18"/>
        <v/>
      </c>
    </row>
    <row r="354" spans="6:56" x14ac:dyDescent="0.45">
      <c r="F354" s="9" t="e">
        <f>VLOOKUP($B354, FanGraphs_Standings[[Abbreviation]:[2024 Year to Date G]], 2, FALSE)</f>
        <v>#N/A</v>
      </c>
      <c r="G354" s="9" t="e">
        <f>IF(ISERR(VLOOKUP($D354, 'SP Per G'!$A$2:$D$1380, 3, FALSE)), L354, VLOOKUP($D354, 'SP Per G'!$A$2:$D$1380, 3, FALSE))</f>
        <v>#N/A</v>
      </c>
      <c r="H354" s="9" t="e">
        <f>VLOOKUP($D354, 'SP Per G'!$A$2:$D$1380, 4, FALSE)</f>
        <v>#N/A</v>
      </c>
      <c r="I354" s="9" t="e">
        <f>VLOOKUP($D354, Individual_Pitching___Dashboard[], 18, FALSE)</f>
        <v>#N/A</v>
      </c>
      <c r="J354" s="9" t="e">
        <f>VLOOKUP($D354, Individual_Pitching___Dashboard[], 20, FALSE)</f>
        <v>#N/A</v>
      </c>
      <c r="K354" s="9" t="e">
        <f>VLOOKUP($D354, Individual_Pitching___Advanced[], 21,FALSE)</f>
        <v>#N/A</v>
      </c>
      <c r="L354" s="9" t="e">
        <f>VLOOKUP($B354, 'Team Per G'!$A$2:$G$31, 7, FALSE)</f>
        <v>#N/A</v>
      </c>
      <c r="M354" s="9" t="e">
        <f>VLOOKUP($B354, 'FanGraphs - Team WAR Projected'!$B$2:$E$31, 3, FALSE)/162</f>
        <v>#N/A</v>
      </c>
      <c r="N354" s="9" t="e">
        <f>VLOOKUP($B354, Team_Pitching___Advanced[[Team]:[xFIP]], 19,FALSE)</f>
        <v>#N/A</v>
      </c>
      <c r="O354" s="9" t="e">
        <f>VLOOKUP($B354, Team_Pitching___Advanced[], 20, FALSE)</f>
        <v>#N/A</v>
      </c>
      <c r="P354" s="9" t="e">
        <f>VLOOKUP($B354, Team_Batting___Dashboard[[Team]:[wOBA]], 16, FALSE)</f>
        <v>#N/A</v>
      </c>
      <c r="Q354" s="9" t="e">
        <f>VLOOKUP($B354, Team_Batting___Advanced[[Team]:[OPS]], 9, FALSE)</f>
        <v>#N/A</v>
      </c>
      <c r="R354" s="9" t="e">
        <f>VLOOKUP($B354, Team_Batting___Advanced[], 19, FALSE)</f>
        <v>#N/A</v>
      </c>
      <c r="S354" s="9" t="e">
        <f>VLOOKUP($B354, 'Team Per G'!$A$2:$G$31, 3, FALSE)</f>
        <v>#N/A</v>
      </c>
      <c r="T354" s="9" t="e">
        <f>VLOOKUP($B354, 'Team Per G'!$A$2:$G$31, 5, FALSE)</f>
        <v>#N/A</v>
      </c>
      <c r="U354" s="9" t="e">
        <f>VLOOKUP($B354, 'Team Per G'!$A$2:$G$31, 4, FALSE)</f>
        <v>#N/A</v>
      </c>
      <c r="V354" s="9" t="e">
        <f>VLOOKUP($B354, Team_Batting___Dashboard[], 22, FALSE)/$F354</f>
        <v>#N/A</v>
      </c>
      <c r="W354" s="9" t="e">
        <f>VLOOKUP($B354, 'FanGraphs - Team WAR Projected'!$B$2:$E$31, 4, FALSE)/162</f>
        <v>#N/A</v>
      </c>
      <c r="X354" s="9" t="e">
        <f>VLOOKUP($B354, FanGraphs_Standings[[Abbreviation]:[2024 Year to Date RS/G]], 6, FALSE)/$F354</f>
        <v>#N/A</v>
      </c>
      <c r="Y354" s="9" t="e">
        <f>VLOOKUP($B354, FanGraphs_Standings[[Abbreviation]:[2024 Projected Full Season RDif]], 19, FALSE)/162</f>
        <v>#N/A</v>
      </c>
      <c r="Z354" s="9" t="e">
        <f>VLOOKUP($B354, FanGraphs_Standings[[Abbreviation]:[2024 Projected Full Season RDif]], 5, FALSE)</f>
        <v>#N/A</v>
      </c>
      <c r="AA354" s="9" t="e">
        <f>VLOOKUP($B354, FanGraphs_Standings[[Abbreviation]:[2024 Projected Full Season W%]], 18, FALSE)</f>
        <v>#N/A</v>
      </c>
      <c r="AB354" s="9" t="e">
        <f>VLOOKUP($B354, 'Home Field Adv'!$A$2:$I$31, 9, FALSE)</f>
        <v>#N/A</v>
      </c>
      <c r="AC354" s="9" t="e">
        <f>VLOOKUP($C354, FanGraphs_Standings[[Abbreviation]:[2024 Year to Date G]], 2, FALSE)</f>
        <v>#N/A</v>
      </c>
      <c r="AD354" s="9" t="e">
        <f>VLOOKUP($E354, 'SP Per G'!$A$2:$D$1380, 3, FALSE)</f>
        <v>#N/A</v>
      </c>
      <c r="AE354" s="9" t="e">
        <f>VLOOKUP($E354, 'SP Per G'!$A$2:$D$1380, 4, FALSE)</f>
        <v>#N/A</v>
      </c>
      <c r="AF354" s="9" t="e">
        <f>VLOOKUP($E354, Individual_Pitching___Dashboard[], 18, FALSE)</f>
        <v>#N/A</v>
      </c>
      <c r="AG354" s="9" t="e">
        <f>VLOOKUP($E354, Individual_Pitching___Dashboard[], 20, FALSE)</f>
        <v>#N/A</v>
      </c>
      <c r="AH354" s="9" t="e">
        <f>VLOOKUP($E354, Individual_Pitching___Advanced[], 21,FALSE)</f>
        <v>#N/A</v>
      </c>
      <c r="AI354" s="9" t="e">
        <f>VLOOKUP($C354, 'Team Per G'!$A$2:$G$31, 7, FALSE)</f>
        <v>#N/A</v>
      </c>
      <c r="AJ354" s="9" t="e">
        <f>VLOOKUP($C354, 'FanGraphs - Team WAR Projected'!$B$2:$E$31, 3, FALSE)/162</f>
        <v>#N/A</v>
      </c>
      <c r="AK354" s="9" t="e">
        <f>VLOOKUP($C354, Team_Pitching___Advanced[[Team]:[xFIP]], 19,FALSE)</f>
        <v>#N/A</v>
      </c>
      <c r="AL354" s="9" t="e">
        <f>VLOOKUP($C354, Team_Pitching___Advanced[], 20, FALSE)</f>
        <v>#N/A</v>
      </c>
      <c r="AM354" s="9" t="e">
        <f>VLOOKUP($C354, Team_Batting___Dashboard[[Team]:[wOBA]], 16, FALSE)</f>
        <v>#N/A</v>
      </c>
      <c r="AN354" s="9" t="e">
        <f>VLOOKUP($C354, Team_Batting___Advanced[[Team]:[OPS]], 9, FALSE)</f>
        <v>#N/A</v>
      </c>
      <c r="AO354" s="9" t="e">
        <f>VLOOKUP($C354, Team_Batting___Advanced[], 19, FALSE)</f>
        <v>#N/A</v>
      </c>
      <c r="AP354" s="9" t="e">
        <f>VLOOKUP($C354, 'Team Per G'!$A$2:$G$31, 3, FALSE)</f>
        <v>#N/A</v>
      </c>
      <c r="AQ354" s="9" t="e">
        <f>VLOOKUP($C354, 'Team Per G'!$A$2:$G$31, 5, FALSE)</f>
        <v>#N/A</v>
      </c>
      <c r="AR354" s="9" t="e">
        <f>VLOOKUP($C354, 'Team Per G'!$A$2:$G$31, 4, FALSE)</f>
        <v>#N/A</v>
      </c>
      <c r="AS354" s="9" t="e">
        <f>VLOOKUP($C354, Team_Batting___Dashboard[], 22, FALSE)/$AC354</f>
        <v>#N/A</v>
      </c>
      <c r="AT354" s="9" t="e">
        <f>VLOOKUP($C354, 'FanGraphs - Team WAR Projected'!$B$2:$E$31, 4, FALSE)/162</f>
        <v>#N/A</v>
      </c>
      <c r="AU354" s="9" t="e">
        <f>VLOOKUP($C354, FanGraphs_Standings[[Abbreviation]:[2024 Year to Date RS/G]], 6, FALSE)/$AC354</f>
        <v>#N/A</v>
      </c>
      <c r="AV354" s="9" t="e">
        <f>VLOOKUP($C354, FanGraphs_Standings[[Abbreviation]:[2024 Projected Full Season RDif]], 19, FALSE)/162</f>
        <v>#N/A</v>
      </c>
      <c r="AW354" s="9" t="e">
        <f>VLOOKUP($C354, FanGraphs_Standings[[Abbreviation]:[2024 Projected Full Season RDif]], 5, FALSE)</f>
        <v>#N/A</v>
      </c>
      <c r="AX354" s="9" t="e">
        <f>VLOOKUP($C354, FanGraphs_Standings[[Abbreviation]:[2024 Projected Full Season W%]], 18, FALSE)</f>
        <v>#N/A</v>
      </c>
      <c r="AY354" s="9" t="e">
        <f>VLOOKUP($C354, 'Home Field Adv'!$A$2:$K$31, 11, FALSE)</f>
        <v>#N/A</v>
      </c>
      <c r="BB354" s="5" t="str">
        <f t="shared" si="16"/>
        <v/>
      </c>
      <c r="BC354" s="5" t="str">
        <f t="shared" si="17"/>
        <v/>
      </c>
      <c r="BD354" s="5" t="str">
        <f t="shared" si="18"/>
        <v/>
      </c>
    </row>
    <row r="355" spans="6:56" x14ac:dyDescent="0.45">
      <c r="F355" s="9" t="e">
        <f>VLOOKUP($B355, FanGraphs_Standings[[Abbreviation]:[2024 Year to Date G]], 2, FALSE)</f>
        <v>#N/A</v>
      </c>
      <c r="G355" s="9" t="e">
        <f>IF(ISERR(VLOOKUP($D355, 'SP Per G'!$A$2:$D$1380, 3, FALSE)), L355, VLOOKUP($D355, 'SP Per G'!$A$2:$D$1380, 3, FALSE))</f>
        <v>#N/A</v>
      </c>
      <c r="H355" s="9" t="e">
        <f>VLOOKUP($D355, 'SP Per G'!$A$2:$D$1380, 4, FALSE)</f>
        <v>#N/A</v>
      </c>
      <c r="I355" s="9" t="e">
        <f>VLOOKUP($D355, Individual_Pitching___Dashboard[], 18, FALSE)</f>
        <v>#N/A</v>
      </c>
      <c r="J355" s="9" t="e">
        <f>VLOOKUP($D355, Individual_Pitching___Dashboard[], 20, FALSE)</f>
        <v>#N/A</v>
      </c>
      <c r="K355" s="9" t="e">
        <f>VLOOKUP($D355, Individual_Pitching___Advanced[], 21,FALSE)</f>
        <v>#N/A</v>
      </c>
      <c r="L355" s="9" t="e">
        <f>VLOOKUP($B355, 'Team Per G'!$A$2:$G$31, 7, FALSE)</f>
        <v>#N/A</v>
      </c>
      <c r="M355" s="9" t="e">
        <f>VLOOKUP($B355, 'FanGraphs - Team WAR Projected'!$B$2:$E$31, 3, FALSE)/162</f>
        <v>#N/A</v>
      </c>
      <c r="N355" s="9" t="e">
        <f>VLOOKUP($B355, Team_Pitching___Advanced[[Team]:[xFIP]], 19,FALSE)</f>
        <v>#N/A</v>
      </c>
      <c r="O355" s="9" t="e">
        <f>VLOOKUP($B355, Team_Pitching___Advanced[], 20, FALSE)</f>
        <v>#N/A</v>
      </c>
      <c r="P355" s="9" t="e">
        <f>VLOOKUP($B355, Team_Batting___Dashboard[[Team]:[wOBA]], 16, FALSE)</f>
        <v>#N/A</v>
      </c>
      <c r="Q355" s="9" t="e">
        <f>VLOOKUP($B355, Team_Batting___Advanced[[Team]:[OPS]], 9, FALSE)</f>
        <v>#N/A</v>
      </c>
      <c r="R355" s="9" t="e">
        <f>VLOOKUP($B355, Team_Batting___Advanced[], 19, FALSE)</f>
        <v>#N/A</v>
      </c>
      <c r="S355" s="9" t="e">
        <f>VLOOKUP($B355, 'Team Per G'!$A$2:$G$31, 3, FALSE)</f>
        <v>#N/A</v>
      </c>
      <c r="T355" s="9" t="e">
        <f>VLOOKUP($B355, 'Team Per G'!$A$2:$G$31, 5, FALSE)</f>
        <v>#N/A</v>
      </c>
      <c r="U355" s="9" t="e">
        <f>VLOOKUP($B355, 'Team Per G'!$A$2:$G$31, 4, FALSE)</f>
        <v>#N/A</v>
      </c>
      <c r="V355" s="9" t="e">
        <f>VLOOKUP($B355, Team_Batting___Dashboard[], 22, FALSE)/$F355</f>
        <v>#N/A</v>
      </c>
      <c r="W355" s="9" t="e">
        <f>VLOOKUP($B355, 'FanGraphs - Team WAR Projected'!$B$2:$E$31, 4, FALSE)/162</f>
        <v>#N/A</v>
      </c>
      <c r="X355" s="9" t="e">
        <f>VLOOKUP($B355, FanGraphs_Standings[[Abbreviation]:[2024 Year to Date RS/G]], 6, FALSE)/$F355</f>
        <v>#N/A</v>
      </c>
      <c r="Y355" s="9" t="e">
        <f>VLOOKUP($B355, FanGraphs_Standings[[Abbreviation]:[2024 Projected Full Season RDif]], 19, FALSE)/162</f>
        <v>#N/A</v>
      </c>
      <c r="Z355" s="9" t="e">
        <f>VLOOKUP($B355, FanGraphs_Standings[[Abbreviation]:[2024 Projected Full Season RDif]], 5, FALSE)</f>
        <v>#N/A</v>
      </c>
      <c r="AA355" s="9" t="e">
        <f>VLOOKUP($B355, FanGraphs_Standings[[Abbreviation]:[2024 Projected Full Season W%]], 18, FALSE)</f>
        <v>#N/A</v>
      </c>
      <c r="AB355" s="9" t="e">
        <f>VLOOKUP($B355, 'Home Field Adv'!$A$2:$I$31, 9, FALSE)</f>
        <v>#N/A</v>
      </c>
      <c r="AC355" s="9" t="e">
        <f>VLOOKUP($C355, FanGraphs_Standings[[Abbreviation]:[2024 Year to Date G]], 2, FALSE)</f>
        <v>#N/A</v>
      </c>
      <c r="AD355" s="9" t="e">
        <f>VLOOKUP($E355, 'SP Per G'!$A$2:$D$1380, 3, FALSE)</f>
        <v>#N/A</v>
      </c>
      <c r="AE355" s="9" t="e">
        <f>VLOOKUP($E355, 'SP Per G'!$A$2:$D$1380, 4, FALSE)</f>
        <v>#N/A</v>
      </c>
      <c r="AF355" s="9" t="e">
        <f>VLOOKUP($E355, Individual_Pitching___Dashboard[], 18, FALSE)</f>
        <v>#N/A</v>
      </c>
      <c r="AG355" s="9" t="e">
        <f>VLOOKUP($E355, Individual_Pitching___Dashboard[], 20, FALSE)</f>
        <v>#N/A</v>
      </c>
      <c r="AH355" s="9" t="e">
        <f>VLOOKUP($E355, Individual_Pitching___Advanced[], 21,FALSE)</f>
        <v>#N/A</v>
      </c>
      <c r="AI355" s="9" t="e">
        <f>VLOOKUP($C355, 'Team Per G'!$A$2:$G$31, 7, FALSE)</f>
        <v>#N/A</v>
      </c>
      <c r="AJ355" s="9" t="e">
        <f>VLOOKUP($C355, 'FanGraphs - Team WAR Projected'!$B$2:$E$31, 3, FALSE)/162</f>
        <v>#N/A</v>
      </c>
      <c r="AK355" s="9" t="e">
        <f>VLOOKUP($C355, Team_Pitching___Advanced[[Team]:[xFIP]], 19,FALSE)</f>
        <v>#N/A</v>
      </c>
      <c r="AL355" s="9" t="e">
        <f>VLOOKUP($C355, Team_Pitching___Advanced[], 20, FALSE)</f>
        <v>#N/A</v>
      </c>
      <c r="AM355" s="9" t="e">
        <f>VLOOKUP($C355, Team_Batting___Dashboard[[Team]:[wOBA]], 16, FALSE)</f>
        <v>#N/A</v>
      </c>
      <c r="AN355" s="9" t="e">
        <f>VLOOKUP($C355, Team_Batting___Advanced[[Team]:[OPS]], 9, FALSE)</f>
        <v>#N/A</v>
      </c>
      <c r="AO355" s="9" t="e">
        <f>VLOOKUP($C355, Team_Batting___Advanced[], 19, FALSE)</f>
        <v>#N/A</v>
      </c>
      <c r="AP355" s="9" t="e">
        <f>VLOOKUP($C355, 'Team Per G'!$A$2:$G$31, 3, FALSE)</f>
        <v>#N/A</v>
      </c>
      <c r="AQ355" s="9" t="e">
        <f>VLOOKUP($C355, 'Team Per G'!$A$2:$G$31, 5, FALSE)</f>
        <v>#N/A</v>
      </c>
      <c r="AR355" s="9" t="e">
        <f>VLOOKUP($C355, 'Team Per G'!$A$2:$G$31, 4, FALSE)</f>
        <v>#N/A</v>
      </c>
      <c r="AS355" s="9" t="e">
        <f>VLOOKUP($C355, Team_Batting___Dashboard[], 22, FALSE)/$AC355</f>
        <v>#N/A</v>
      </c>
      <c r="AT355" s="9" t="e">
        <f>VLOOKUP($C355, 'FanGraphs - Team WAR Projected'!$B$2:$E$31, 4, FALSE)/162</f>
        <v>#N/A</v>
      </c>
      <c r="AU355" s="9" t="e">
        <f>VLOOKUP($C355, FanGraphs_Standings[[Abbreviation]:[2024 Year to Date RS/G]], 6, FALSE)/$AC355</f>
        <v>#N/A</v>
      </c>
      <c r="AV355" s="9" t="e">
        <f>VLOOKUP($C355, FanGraphs_Standings[[Abbreviation]:[2024 Projected Full Season RDif]], 19, FALSE)/162</f>
        <v>#N/A</v>
      </c>
      <c r="AW355" s="9" t="e">
        <f>VLOOKUP($C355, FanGraphs_Standings[[Abbreviation]:[2024 Projected Full Season RDif]], 5, FALSE)</f>
        <v>#N/A</v>
      </c>
      <c r="AX355" s="9" t="e">
        <f>VLOOKUP($C355, FanGraphs_Standings[[Abbreviation]:[2024 Projected Full Season W%]], 18, FALSE)</f>
        <v>#N/A</v>
      </c>
      <c r="AY355" s="9" t="e">
        <f>VLOOKUP($C355, 'Home Field Adv'!$A$2:$K$31, 11, FALSE)</f>
        <v>#N/A</v>
      </c>
      <c r="BB355" s="5" t="str">
        <f t="shared" si="16"/>
        <v/>
      </c>
      <c r="BC355" s="5" t="str">
        <f t="shared" si="17"/>
        <v/>
      </c>
      <c r="BD355" s="5" t="str">
        <f t="shared" si="18"/>
        <v/>
      </c>
    </row>
    <row r="356" spans="6:56" x14ac:dyDescent="0.45">
      <c r="F356" s="9" t="e">
        <f>VLOOKUP($B356, FanGraphs_Standings[[Abbreviation]:[2024 Year to Date G]], 2, FALSE)</f>
        <v>#N/A</v>
      </c>
      <c r="G356" s="9" t="e">
        <f>IF(ISERR(VLOOKUP($D356, 'SP Per G'!$A$2:$D$1380, 3, FALSE)), L356, VLOOKUP($D356, 'SP Per G'!$A$2:$D$1380, 3, FALSE))</f>
        <v>#N/A</v>
      </c>
      <c r="H356" s="9" t="e">
        <f>VLOOKUP($D356, 'SP Per G'!$A$2:$D$1380, 4, FALSE)</f>
        <v>#N/A</v>
      </c>
      <c r="I356" s="9" t="e">
        <f>VLOOKUP($D356, Individual_Pitching___Dashboard[], 18, FALSE)</f>
        <v>#N/A</v>
      </c>
      <c r="J356" s="9" t="e">
        <f>VLOOKUP($D356, Individual_Pitching___Dashboard[], 20, FALSE)</f>
        <v>#N/A</v>
      </c>
      <c r="K356" s="9" t="e">
        <f>VLOOKUP($D356, Individual_Pitching___Advanced[], 21,FALSE)</f>
        <v>#N/A</v>
      </c>
      <c r="L356" s="9" t="e">
        <f>VLOOKUP($B356, 'Team Per G'!$A$2:$G$31, 7, FALSE)</f>
        <v>#N/A</v>
      </c>
      <c r="M356" s="9" t="e">
        <f>VLOOKUP($B356, 'FanGraphs - Team WAR Projected'!$B$2:$E$31, 3, FALSE)/162</f>
        <v>#N/A</v>
      </c>
      <c r="N356" s="9" t="e">
        <f>VLOOKUP($B356, Team_Pitching___Advanced[[Team]:[xFIP]], 19,FALSE)</f>
        <v>#N/A</v>
      </c>
      <c r="O356" s="9" t="e">
        <f>VLOOKUP($B356, Team_Pitching___Advanced[], 20, FALSE)</f>
        <v>#N/A</v>
      </c>
      <c r="P356" s="9" t="e">
        <f>VLOOKUP($B356, Team_Batting___Dashboard[[Team]:[wOBA]], 16, FALSE)</f>
        <v>#N/A</v>
      </c>
      <c r="Q356" s="9" t="e">
        <f>VLOOKUP($B356, Team_Batting___Advanced[[Team]:[OPS]], 9, FALSE)</f>
        <v>#N/A</v>
      </c>
      <c r="R356" s="9" t="e">
        <f>VLOOKUP($B356, Team_Batting___Advanced[], 19, FALSE)</f>
        <v>#N/A</v>
      </c>
      <c r="S356" s="9" t="e">
        <f>VLOOKUP($B356, 'Team Per G'!$A$2:$G$31, 3, FALSE)</f>
        <v>#N/A</v>
      </c>
      <c r="T356" s="9" t="e">
        <f>VLOOKUP($B356, 'Team Per G'!$A$2:$G$31, 5, FALSE)</f>
        <v>#N/A</v>
      </c>
      <c r="U356" s="9" t="e">
        <f>VLOOKUP($B356, 'Team Per G'!$A$2:$G$31, 4, FALSE)</f>
        <v>#N/A</v>
      </c>
      <c r="V356" s="9" t="e">
        <f>VLOOKUP($B356, Team_Batting___Dashboard[], 22, FALSE)/$F356</f>
        <v>#N/A</v>
      </c>
      <c r="W356" s="9" t="e">
        <f>VLOOKUP($B356, 'FanGraphs - Team WAR Projected'!$B$2:$E$31, 4, FALSE)/162</f>
        <v>#N/A</v>
      </c>
      <c r="X356" s="9" t="e">
        <f>VLOOKUP($B356, FanGraphs_Standings[[Abbreviation]:[2024 Year to Date RS/G]], 6, FALSE)/$F356</f>
        <v>#N/A</v>
      </c>
      <c r="Y356" s="9" t="e">
        <f>VLOOKUP($B356, FanGraphs_Standings[[Abbreviation]:[2024 Projected Full Season RDif]], 19, FALSE)/162</f>
        <v>#N/A</v>
      </c>
      <c r="Z356" s="9" t="e">
        <f>VLOOKUP($B356, FanGraphs_Standings[[Abbreviation]:[2024 Projected Full Season RDif]], 5, FALSE)</f>
        <v>#N/A</v>
      </c>
      <c r="AA356" s="9" t="e">
        <f>VLOOKUP($B356, FanGraphs_Standings[[Abbreviation]:[2024 Projected Full Season W%]], 18, FALSE)</f>
        <v>#N/A</v>
      </c>
      <c r="AB356" s="9" t="e">
        <f>VLOOKUP($B356, 'Home Field Adv'!$A$2:$I$31, 9, FALSE)</f>
        <v>#N/A</v>
      </c>
      <c r="AC356" s="9" t="e">
        <f>VLOOKUP($C356, FanGraphs_Standings[[Abbreviation]:[2024 Year to Date G]], 2, FALSE)</f>
        <v>#N/A</v>
      </c>
      <c r="AD356" s="9" t="e">
        <f>VLOOKUP($E356, 'SP Per G'!$A$2:$D$1380, 3, FALSE)</f>
        <v>#N/A</v>
      </c>
      <c r="AE356" s="9" t="e">
        <f>VLOOKUP($E356, 'SP Per G'!$A$2:$D$1380, 4, FALSE)</f>
        <v>#N/A</v>
      </c>
      <c r="AF356" s="9" t="e">
        <f>VLOOKUP($E356, Individual_Pitching___Dashboard[], 18, FALSE)</f>
        <v>#N/A</v>
      </c>
      <c r="AG356" s="9" t="e">
        <f>VLOOKUP($E356, Individual_Pitching___Dashboard[], 20, FALSE)</f>
        <v>#N/A</v>
      </c>
      <c r="AH356" s="9" t="e">
        <f>VLOOKUP($E356, Individual_Pitching___Advanced[], 21,FALSE)</f>
        <v>#N/A</v>
      </c>
      <c r="AI356" s="9" t="e">
        <f>VLOOKUP($C356, 'Team Per G'!$A$2:$G$31, 7, FALSE)</f>
        <v>#N/A</v>
      </c>
      <c r="AJ356" s="9" t="e">
        <f>VLOOKUP($C356, 'FanGraphs - Team WAR Projected'!$B$2:$E$31, 3, FALSE)/162</f>
        <v>#N/A</v>
      </c>
      <c r="AK356" s="9" t="e">
        <f>VLOOKUP($C356, Team_Pitching___Advanced[[Team]:[xFIP]], 19,FALSE)</f>
        <v>#N/A</v>
      </c>
      <c r="AL356" s="9" t="e">
        <f>VLOOKUP($C356, Team_Pitching___Advanced[], 20, FALSE)</f>
        <v>#N/A</v>
      </c>
      <c r="AM356" s="9" t="e">
        <f>VLOOKUP($C356, Team_Batting___Dashboard[[Team]:[wOBA]], 16, FALSE)</f>
        <v>#N/A</v>
      </c>
      <c r="AN356" s="9" t="e">
        <f>VLOOKUP($C356, Team_Batting___Advanced[[Team]:[OPS]], 9, FALSE)</f>
        <v>#N/A</v>
      </c>
      <c r="AO356" s="9" t="e">
        <f>VLOOKUP($C356, Team_Batting___Advanced[], 19, FALSE)</f>
        <v>#N/A</v>
      </c>
      <c r="AP356" s="9" t="e">
        <f>VLOOKUP($C356, 'Team Per G'!$A$2:$G$31, 3, FALSE)</f>
        <v>#N/A</v>
      </c>
      <c r="AQ356" s="9" t="e">
        <f>VLOOKUP($C356, 'Team Per G'!$A$2:$G$31, 5, FALSE)</f>
        <v>#N/A</v>
      </c>
      <c r="AR356" s="9" t="e">
        <f>VLOOKUP($C356, 'Team Per G'!$A$2:$G$31, 4, FALSE)</f>
        <v>#N/A</v>
      </c>
      <c r="AS356" s="9" t="e">
        <f>VLOOKUP($C356, Team_Batting___Dashboard[], 22, FALSE)/$AC356</f>
        <v>#N/A</v>
      </c>
      <c r="AT356" s="9" t="e">
        <f>VLOOKUP($C356, 'FanGraphs - Team WAR Projected'!$B$2:$E$31, 4, FALSE)/162</f>
        <v>#N/A</v>
      </c>
      <c r="AU356" s="9" t="e">
        <f>VLOOKUP($C356, FanGraphs_Standings[[Abbreviation]:[2024 Year to Date RS/G]], 6, FALSE)/$AC356</f>
        <v>#N/A</v>
      </c>
      <c r="AV356" s="9" t="e">
        <f>VLOOKUP($C356, FanGraphs_Standings[[Abbreviation]:[2024 Projected Full Season RDif]], 19, FALSE)/162</f>
        <v>#N/A</v>
      </c>
      <c r="AW356" s="9" t="e">
        <f>VLOOKUP($C356, FanGraphs_Standings[[Abbreviation]:[2024 Projected Full Season RDif]], 5, FALSE)</f>
        <v>#N/A</v>
      </c>
      <c r="AX356" s="9" t="e">
        <f>VLOOKUP($C356, FanGraphs_Standings[[Abbreviation]:[2024 Projected Full Season W%]], 18, FALSE)</f>
        <v>#N/A</v>
      </c>
      <c r="AY356" s="9" t="e">
        <f>VLOOKUP($C356, 'Home Field Adv'!$A$2:$K$31, 11, FALSE)</f>
        <v>#N/A</v>
      </c>
      <c r="BB356" s="5" t="str">
        <f t="shared" si="16"/>
        <v/>
      </c>
      <c r="BC356" s="5" t="str">
        <f t="shared" si="17"/>
        <v/>
      </c>
      <c r="BD356" s="5" t="str">
        <f t="shared" si="18"/>
        <v/>
      </c>
    </row>
    <row r="357" spans="6:56" x14ac:dyDescent="0.45">
      <c r="F357" s="9" t="e">
        <f>VLOOKUP($B357, FanGraphs_Standings[[Abbreviation]:[2024 Year to Date G]], 2, FALSE)</f>
        <v>#N/A</v>
      </c>
      <c r="G357" s="9" t="e">
        <f>IF(ISERR(VLOOKUP($D357, 'SP Per G'!$A$2:$D$1380, 3, FALSE)), L357, VLOOKUP($D357, 'SP Per G'!$A$2:$D$1380, 3, FALSE))</f>
        <v>#N/A</v>
      </c>
      <c r="H357" s="9" t="e">
        <f>VLOOKUP($D357, 'SP Per G'!$A$2:$D$1380, 4, FALSE)</f>
        <v>#N/A</v>
      </c>
      <c r="I357" s="9" t="e">
        <f>VLOOKUP($D357, Individual_Pitching___Dashboard[], 18, FALSE)</f>
        <v>#N/A</v>
      </c>
      <c r="J357" s="9" t="e">
        <f>VLOOKUP($D357, Individual_Pitching___Dashboard[], 20, FALSE)</f>
        <v>#N/A</v>
      </c>
      <c r="K357" s="9" t="e">
        <f>VLOOKUP($D357, Individual_Pitching___Advanced[], 21,FALSE)</f>
        <v>#N/A</v>
      </c>
      <c r="L357" s="9" t="e">
        <f>VLOOKUP($B357, 'Team Per G'!$A$2:$G$31, 7, FALSE)</f>
        <v>#N/A</v>
      </c>
      <c r="M357" s="9" t="e">
        <f>VLOOKUP($B357, 'FanGraphs - Team WAR Projected'!$B$2:$E$31, 3, FALSE)/162</f>
        <v>#N/A</v>
      </c>
      <c r="N357" s="9" t="e">
        <f>VLOOKUP($B357, Team_Pitching___Advanced[[Team]:[xFIP]], 19,FALSE)</f>
        <v>#N/A</v>
      </c>
      <c r="O357" s="9" t="e">
        <f>VLOOKUP($B357, Team_Pitching___Advanced[], 20, FALSE)</f>
        <v>#N/A</v>
      </c>
      <c r="P357" s="9" t="e">
        <f>VLOOKUP($B357, Team_Batting___Dashboard[[Team]:[wOBA]], 16, FALSE)</f>
        <v>#N/A</v>
      </c>
      <c r="Q357" s="9" t="e">
        <f>VLOOKUP($B357, Team_Batting___Advanced[[Team]:[OPS]], 9, FALSE)</f>
        <v>#N/A</v>
      </c>
      <c r="R357" s="9" t="e">
        <f>VLOOKUP($B357, Team_Batting___Advanced[], 19, FALSE)</f>
        <v>#N/A</v>
      </c>
      <c r="S357" s="9" t="e">
        <f>VLOOKUP($B357, 'Team Per G'!$A$2:$G$31, 3, FALSE)</f>
        <v>#N/A</v>
      </c>
      <c r="T357" s="9" t="e">
        <f>VLOOKUP($B357, 'Team Per G'!$A$2:$G$31, 5, FALSE)</f>
        <v>#N/A</v>
      </c>
      <c r="U357" s="9" t="e">
        <f>VLOOKUP($B357, 'Team Per G'!$A$2:$G$31, 4, FALSE)</f>
        <v>#N/A</v>
      </c>
      <c r="V357" s="9" t="e">
        <f>VLOOKUP($B357, Team_Batting___Dashboard[], 22, FALSE)/$F357</f>
        <v>#N/A</v>
      </c>
      <c r="W357" s="9" t="e">
        <f>VLOOKUP($B357, 'FanGraphs - Team WAR Projected'!$B$2:$E$31, 4, FALSE)/162</f>
        <v>#N/A</v>
      </c>
      <c r="X357" s="9" t="e">
        <f>VLOOKUP($B357, FanGraphs_Standings[[Abbreviation]:[2024 Year to Date RS/G]], 6, FALSE)/$F357</f>
        <v>#N/A</v>
      </c>
      <c r="Y357" s="9" t="e">
        <f>VLOOKUP($B357, FanGraphs_Standings[[Abbreviation]:[2024 Projected Full Season RDif]], 19, FALSE)/162</f>
        <v>#N/A</v>
      </c>
      <c r="Z357" s="9" t="e">
        <f>VLOOKUP($B357, FanGraphs_Standings[[Abbreviation]:[2024 Projected Full Season RDif]], 5, FALSE)</f>
        <v>#N/A</v>
      </c>
      <c r="AA357" s="9" t="e">
        <f>VLOOKUP($B357, FanGraphs_Standings[[Abbreviation]:[2024 Projected Full Season W%]], 18, FALSE)</f>
        <v>#N/A</v>
      </c>
      <c r="AB357" s="9" t="e">
        <f>VLOOKUP($B357, 'Home Field Adv'!$A$2:$I$31, 9, FALSE)</f>
        <v>#N/A</v>
      </c>
      <c r="AC357" s="9" t="e">
        <f>VLOOKUP($C357, FanGraphs_Standings[[Abbreviation]:[2024 Year to Date G]], 2, FALSE)</f>
        <v>#N/A</v>
      </c>
      <c r="AD357" s="9" t="e">
        <f>VLOOKUP($E357, 'SP Per G'!$A$2:$D$1380, 3, FALSE)</f>
        <v>#N/A</v>
      </c>
      <c r="AE357" s="9" t="e">
        <f>VLOOKUP($E357, 'SP Per G'!$A$2:$D$1380, 4, FALSE)</f>
        <v>#N/A</v>
      </c>
      <c r="AF357" s="9" t="e">
        <f>VLOOKUP($E357, Individual_Pitching___Dashboard[], 18, FALSE)</f>
        <v>#N/A</v>
      </c>
      <c r="AG357" s="9" t="e">
        <f>VLOOKUP($E357, Individual_Pitching___Dashboard[], 20, FALSE)</f>
        <v>#N/A</v>
      </c>
      <c r="AH357" s="9" t="e">
        <f>VLOOKUP($E357, Individual_Pitching___Advanced[], 21,FALSE)</f>
        <v>#N/A</v>
      </c>
      <c r="AI357" s="9" t="e">
        <f>VLOOKUP($C357, 'Team Per G'!$A$2:$G$31, 7, FALSE)</f>
        <v>#N/A</v>
      </c>
      <c r="AJ357" s="9" t="e">
        <f>VLOOKUP($C357, 'FanGraphs - Team WAR Projected'!$B$2:$E$31, 3, FALSE)/162</f>
        <v>#N/A</v>
      </c>
      <c r="AK357" s="9" t="e">
        <f>VLOOKUP($C357, Team_Pitching___Advanced[[Team]:[xFIP]], 19,FALSE)</f>
        <v>#N/A</v>
      </c>
      <c r="AL357" s="9" t="e">
        <f>VLOOKUP($C357, Team_Pitching___Advanced[], 20, FALSE)</f>
        <v>#N/A</v>
      </c>
      <c r="AM357" s="9" t="e">
        <f>VLOOKUP($C357, Team_Batting___Dashboard[[Team]:[wOBA]], 16, FALSE)</f>
        <v>#N/A</v>
      </c>
      <c r="AN357" s="9" t="e">
        <f>VLOOKUP($C357, Team_Batting___Advanced[[Team]:[OPS]], 9, FALSE)</f>
        <v>#N/A</v>
      </c>
      <c r="AO357" s="9" t="e">
        <f>VLOOKUP($C357, Team_Batting___Advanced[], 19, FALSE)</f>
        <v>#N/A</v>
      </c>
      <c r="AP357" s="9" t="e">
        <f>VLOOKUP($C357, 'Team Per G'!$A$2:$G$31, 3, FALSE)</f>
        <v>#N/A</v>
      </c>
      <c r="AQ357" s="9" t="e">
        <f>VLOOKUP($C357, 'Team Per G'!$A$2:$G$31, 5, FALSE)</f>
        <v>#N/A</v>
      </c>
      <c r="AR357" s="9" t="e">
        <f>VLOOKUP($C357, 'Team Per G'!$A$2:$G$31, 4, FALSE)</f>
        <v>#N/A</v>
      </c>
      <c r="AS357" s="9" t="e">
        <f>VLOOKUP($C357, Team_Batting___Dashboard[], 22, FALSE)/$AC357</f>
        <v>#N/A</v>
      </c>
      <c r="AT357" s="9" t="e">
        <f>VLOOKUP($C357, 'FanGraphs - Team WAR Projected'!$B$2:$E$31, 4, FALSE)/162</f>
        <v>#N/A</v>
      </c>
      <c r="AU357" s="9" t="e">
        <f>VLOOKUP($C357, FanGraphs_Standings[[Abbreviation]:[2024 Year to Date RS/G]], 6, FALSE)/$AC357</f>
        <v>#N/A</v>
      </c>
      <c r="AV357" s="9" t="e">
        <f>VLOOKUP($C357, FanGraphs_Standings[[Abbreviation]:[2024 Projected Full Season RDif]], 19, FALSE)/162</f>
        <v>#N/A</v>
      </c>
      <c r="AW357" s="9" t="e">
        <f>VLOOKUP($C357, FanGraphs_Standings[[Abbreviation]:[2024 Projected Full Season RDif]], 5, FALSE)</f>
        <v>#N/A</v>
      </c>
      <c r="AX357" s="9" t="e">
        <f>VLOOKUP($C357, FanGraphs_Standings[[Abbreviation]:[2024 Projected Full Season W%]], 18, FALSE)</f>
        <v>#N/A</v>
      </c>
      <c r="AY357" s="9" t="e">
        <f>VLOOKUP($C357, 'Home Field Adv'!$A$2:$K$31, 11, FALSE)</f>
        <v>#N/A</v>
      </c>
      <c r="BB357" s="5" t="str">
        <f t="shared" si="16"/>
        <v/>
      </c>
      <c r="BC357" s="5" t="str">
        <f t="shared" si="17"/>
        <v/>
      </c>
      <c r="BD357" s="5" t="str">
        <f t="shared" si="18"/>
        <v/>
      </c>
    </row>
    <row r="358" spans="6:56" x14ac:dyDescent="0.45">
      <c r="F358" s="9" t="e">
        <f>VLOOKUP($B358, FanGraphs_Standings[[Abbreviation]:[2024 Year to Date G]], 2, FALSE)</f>
        <v>#N/A</v>
      </c>
      <c r="G358" s="9" t="e">
        <f>IF(ISERR(VLOOKUP($D358, 'SP Per G'!$A$2:$D$1380, 3, FALSE)), L358, VLOOKUP($D358, 'SP Per G'!$A$2:$D$1380, 3, FALSE))</f>
        <v>#N/A</v>
      </c>
      <c r="H358" s="9" t="e">
        <f>VLOOKUP($D358, 'SP Per G'!$A$2:$D$1380, 4, FALSE)</f>
        <v>#N/A</v>
      </c>
      <c r="I358" s="9" t="e">
        <f>VLOOKUP($D358, Individual_Pitching___Dashboard[], 18, FALSE)</f>
        <v>#N/A</v>
      </c>
      <c r="J358" s="9" t="e">
        <f>VLOOKUP($D358, Individual_Pitching___Dashboard[], 20, FALSE)</f>
        <v>#N/A</v>
      </c>
      <c r="K358" s="9" t="e">
        <f>VLOOKUP($D358, Individual_Pitching___Advanced[], 21,FALSE)</f>
        <v>#N/A</v>
      </c>
      <c r="L358" s="9" t="e">
        <f>VLOOKUP($B358, 'Team Per G'!$A$2:$G$31, 7, FALSE)</f>
        <v>#N/A</v>
      </c>
      <c r="M358" s="9" t="e">
        <f>VLOOKUP($B358, 'FanGraphs - Team WAR Projected'!$B$2:$E$31, 3, FALSE)/162</f>
        <v>#N/A</v>
      </c>
      <c r="N358" s="9" t="e">
        <f>VLOOKUP($B358, Team_Pitching___Advanced[[Team]:[xFIP]], 19,FALSE)</f>
        <v>#N/A</v>
      </c>
      <c r="O358" s="9" t="e">
        <f>VLOOKUP($B358, Team_Pitching___Advanced[], 20, FALSE)</f>
        <v>#N/A</v>
      </c>
      <c r="P358" s="9" t="e">
        <f>VLOOKUP($B358, Team_Batting___Dashboard[[Team]:[wOBA]], 16, FALSE)</f>
        <v>#N/A</v>
      </c>
      <c r="Q358" s="9" t="e">
        <f>VLOOKUP($B358, Team_Batting___Advanced[[Team]:[OPS]], 9, FALSE)</f>
        <v>#N/A</v>
      </c>
      <c r="R358" s="9" t="e">
        <f>VLOOKUP($B358, Team_Batting___Advanced[], 19, FALSE)</f>
        <v>#N/A</v>
      </c>
      <c r="S358" s="9" t="e">
        <f>VLOOKUP($B358, 'Team Per G'!$A$2:$G$31, 3, FALSE)</f>
        <v>#N/A</v>
      </c>
      <c r="T358" s="9" t="e">
        <f>VLOOKUP($B358, 'Team Per G'!$A$2:$G$31, 5, FALSE)</f>
        <v>#N/A</v>
      </c>
      <c r="U358" s="9" t="e">
        <f>VLOOKUP($B358, 'Team Per G'!$A$2:$G$31, 4, FALSE)</f>
        <v>#N/A</v>
      </c>
      <c r="V358" s="9" t="e">
        <f>VLOOKUP($B358, Team_Batting___Dashboard[], 22, FALSE)/$F358</f>
        <v>#N/A</v>
      </c>
      <c r="W358" s="9" t="e">
        <f>VLOOKUP($B358, 'FanGraphs - Team WAR Projected'!$B$2:$E$31, 4, FALSE)/162</f>
        <v>#N/A</v>
      </c>
      <c r="X358" s="9" t="e">
        <f>VLOOKUP($B358, FanGraphs_Standings[[Abbreviation]:[2024 Year to Date RS/G]], 6, FALSE)/$F358</f>
        <v>#N/A</v>
      </c>
      <c r="Y358" s="9" t="e">
        <f>VLOOKUP($B358, FanGraphs_Standings[[Abbreviation]:[2024 Projected Full Season RDif]], 19, FALSE)/162</f>
        <v>#N/A</v>
      </c>
      <c r="Z358" s="9" t="e">
        <f>VLOOKUP($B358, FanGraphs_Standings[[Abbreviation]:[2024 Projected Full Season RDif]], 5, FALSE)</f>
        <v>#N/A</v>
      </c>
      <c r="AA358" s="9" t="e">
        <f>VLOOKUP($B358, FanGraphs_Standings[[Abbreviation]:[2024 Projected Full Season W%]], 18, FALSE)</f>
        <v>#N/A</v>
      </c>
      <c r="AB358" s="9" t="e">
        <f>VLOOKUP($B358, 'Home Field Adv'!$A$2:$I$31, 9, FALSE)</f>
        <v>#N/A</v>
      </c>
      <c r="AC358" s="9" t="e">
        <f>VLOOKUP($C358, FanGraphs_Standings[[Abbreviation]:[2024 Year to Date G]], 2, FALSE)</f>
        <v>#N/A</v>
      </c>
      <c r="AD358" s="9" t="e">
        <f>VLOOKUP($E358, 'SP Per G'!$A$2:$D$1380, 3, FALSE)</f>
        <v>#N/A</v>
      </c>
      <c r="AE358" s="9" t="e">
        <f>VLOOKUP($E358, 'SP Per G'!$A$2:$D$1380, 4, FALSE)</f>
        <v>#N/A</v>
      </c>
      <c r="AF358" s="9" t="e">
        <f>VLOOKUP($E358, Individual_Pitching___Dashboard[], 18, FALSE)</f>
        <v>#N/A</v>
      </c>
      <c r="AG358" s="9" t="e">
        <f>VLOOKUP($E358, Individual_Pitching___Dashboard[], 20, FALSE)</f>
        <v>#N/A</v>
      </c>
      <c r="AH358" s="9" t="e">
        <f>VLOOKUP($E358, Individual_Pitching___Advanced[], 21,FALSE)</f>
        <v>#N/A</v>
      </c>
      <c r="AI358" s="9" t="e">
        <f>VLOOKUP($C358, 'Team Per G'!$A$2:$G$31, 7, FALSE)</f>
        <v>#N/A</v>
      </c>
      <c r="AJ358" s="9" t="e">
        <f>VLOOKUP($C358, 'FanGraphs - Team WAR Projected'!$B$2:$E$31, 3, FALSE)/162</f>
        <v>#N/A</v>
      </c>
      <c r="AK358" s="9" t="e">
        <f>VLOOKUP($C358, Team_Pitching___Advanced[[Team]:[xFIP]], 19,FALSE)</f>
        <v>#N/A</v>
      </c>
      <c r="AL358" s="9" t="e">
        <f>VLOOKUP($C358, Team_Pitching___Advanced[], 20, FALSE)</f>
        <v>#N/A</v>
      </c>
      <c r="AM358" s="9" t="e">
        <f>VLOOKUP($C358, Team_Batting___Dashboard[[Team]:[wOBA]], 16, FALSE)</f>
        <v>#N/A</v>
      </c>
      <c r="AN358" s="9" t="e">
        <f>VLOOKUP($C358, Team_Batting___Advanced[[Team]:[OPS]], 9, FALSE)</f>
        <v>#N/A</v>
      </c>
      <c r="AO358" s="9" t="e">
        <f>VLOOKUP($C358, Team_Batting___Advanced[], 19, FALSE)</f>
        <v>#N/A</v>
      </c>
      <c r="AP358" s="9" t="e">
        <f>VLOOKUP($C358, 'Team Per G'!$A$2:$G$31, 3, FALSE)</f>
        <v>#N/A</v>
      </c>
      <c r="AQ358" s="9" t="e">
        <f>VLOOKUP($C358, 'Team Per G'!$A$2:$G$31, 5, FALSE)</f>
        <v>#N/A</v>
      </c>
      <c r="AR358" s="9" t="e">
        <f>VLOOKUP($C358, 'Team Per G'!$A$2:$G$31, 4, FALSE)</f>
        <v>#N/A</v>
      </c>
      <c r="AS358" s="9" t="e">
        <f>VLOOKUP($C358, Team_Batting___Dashboard[], 22, FALSE)/$AC358</f>
        <v>#N/A</v>
      </c>
      <c r="AT358" s="9" t="e">
        <f>VLOOKUP($C358, 'FanGraphs - Team WAR Projected'!$B$2:$E$31, 4, FALSE)/162</f>
        <v>#N/A</v>
      </c>
      <c r="AU358" s="9" t="e">
        <f>VLOOKUP($C358, FanGraphs_Standings[[Abbreviation]:[2024 Year to Date RS/G]], 6, FALSE)/$AC358</f>
        <v>#N/A</v>
      </c>
      <c r="AV358" s="9" t="e">
        <f>VLOOKUP($C358, FanGraphs_Standings[[Abbreviation]:[2024 Projected Full Season RDif]], 19, FALSE)/162</f>
        <v>#N/A</v>
      </c>
      <c r="AW358" s="9" t="e">
        <f>VLOOKUP($C358, FanGraphs_Standings[[Abbreviation]:[2024 Projected Full Season RDif]], 5, FALSE)</f>
        <v>#N/A</v>
      </c>
      <c r="AX358" s="9" t="e">
        <f>VLOOKUP($C358, FanGraphs_Standings[[Abbreviation]:[2024 Projected Full Season W%]], 18, FALSE)</f>
        <v>#N/A</v>
      </c>
      <c r="AY358" s="9" t="e">
        <f>VLOOKUP($C358, 'Home Field Adv'!$A$2:$K$31, 11, FALSE)</f>
        <v>#N/A</v>
      </c>
      <c r="BB358" s="5" t="str">
        <f t="shared" si="16"/>
        <v/>
      </c>
      <c r="BC358" s="5" t="str">
        <f t="shared" si="17"/>
        <v/>
      </c>
      <c r="BD358" s="5" t="str">
        <f t="shared" si="18"/>
        <v/>
      </c>
    </row>
    <row r="359" spans="6:56" x14ac:dyDescent="0.45">
      <c r="F359" s="9" t="e">
        <f>VLOOKUP($B359, FanGraphs_Standings[[Abbreviation]:[2024 Year to Date G]], 2, FALSE)</f>
        <v>#N/A</v>
      </c>
      <c r="G359" s="9" t="e">
        <f>IF(ISERR(VLOOKUP($D359, 'SP Per G'!$A$2:$D$1380, 3, FALSE)), L359, VLOOKUP($D359, 'SP Per G'!$A$2:$D$1380, 3, FALSE))</f>
        <v>#N/A</v>
      </c>
      <c r="H359" s="9" t="e">
        <f>VLOOKUP($D359, 'SP Per G'!$A$2:$D$1380, 4, FALSE)</f>
        <v>#N/A</v>
      </c>
      <c r="I359" s="9" t="e">
        <f>VLOOKUP($D359, Individual_Pitching___Dashboard[], 18, FALSE)</f>
        <v>#N/A</v>
      </c>
      <c r="J359" s="9" t="e">
        <f>VLOOKUP($D359, Individual_Pitching___Dashboard[], 20, FALSE)</f>
        <v>#N/A</v>
      </c>
      <c r="K359" s="9" t="e">
        <f>VLOOKUP($D359, Individual_Pitching___Advanced[], 21,FALSE)</f>
        <v>#N/A</v>
      </c>
      <c r="L359" s="9" t="e">
        <f>VLOOKUP($B359, 'Team Per G'!$A$2:$G$31, 7, FALSE)</f>
        <v>#N/A</v>
      </c>
      <c r="M359" s="9" t="e">
        <f>VLOOKUP($B359, 'FanGraphs - Team WAR Projected'!$B$2:$E$31, 3, FALSE)/162</f>
        <v>#N/A</v>
      </c>
      <c r="N359" s="9" t="e">
        <f>VLOOKUP($B359, Team_Pitching___Advanced[[Team]:[xFIP]], 19,FALSE)</f>
        <v>#N/A</v>
      </c>
      <c r="O359" s="9" t="e">
        <f>VLOOKUP($B359, Team_Pitching___Advanced[], 20, FALSE)</f>
        <v>#N/A</v>
      </c>
      <c r="P359" s="9" t="e">
        <f>VLOOKUP($B359, Team_Batting___Dashboard[[Team]:[wOBA]], 16, FALSE)</f>
        <v>#N/A</v>
      </c>
      <c r="Q359" s="9" t="e">
        <f>VLOOKUP($B359, Team_Batting___Advanced[[Team]:[OPS]], 9, FALSE)</f>
        <v>#N/A</v>
      </c>
      <c r="R359" s="9" t="e">
        <f>VLOOKUP($B359, Team_Batting___Advanced[], 19, FALSE)</f>
        <v>#N/A</v>
      </c>
      <c r="S359" s="9" t="e">
        <f>VLOOKUP($B359, 'Team Per G'!$A$2:$G$31, 3, FALSE)</f>
        <v>#N/A</v>
      </c>
      <c r="T359" s="9" t="e">
        <f>VLOOKUP($B359, 'Team Per G'!$A$2:$G$31, 5, FALSE)</f>
        <v>#N/A</v>
      </c>
      <c r="U359" s="9" t="e">
        <f>VLOOKUP($B359, 'Team Per G'!$A$2:$G$31, 4, FALSE)</f>
        <v>#N/A</v>
      </c>
      <c r="V359" s="9" t="e">
        <f>VLOOKUP($B359, Team_Batting___Dashboard[], 22, FALSE)/$F359</f>
        <v>#N/A</v>
      </c>
      <c r="W359" s="9" t="e">
        <f>VLOOKUP($B359, 'FanGraphs - Team WAR Projected'!$B$2:$E$31, 4, FALSE)/162</f>
        <v>#N/A</v>
      </c>
      <c r="X359" s="9" t="e">
        <f>VLOOKUP($B359, FanGraphs_Standings[[Abbreviation]:[2024 Year to Date RS/G]], 6, FALSE)/$F359</f>
        <v>#N/A</v>
      </c>
      <c r="Y359" s="9" t="e">
        <f>VLOOKUP($B359, FanGraphs_Standings[[Abbreviation]:[2024 Projected Full Season RDif]], 19, FALSE)/162</f>
        <v>#N/A</v>
      </c>
      <c r="Z359" s="9" t="e">
        <f>VLOOKUP($B359, FanGraphs_Standings[[Abbreviation]:[2024 Projected Full Season RDif]], 5, FALSE)</f>
        <v>#N/A</v>
      </c>
      <c r="AA359" s="9" t="e">
        <f>VLOOKUP($B359, FanGraphs_Standings[[Abbreviation]:[2024 Projected Full Season W%]], 18, FALSE)</f>
        <v>#N/A</v>
      </c>
      <c r="AB359" s="9" t="e">
        <f>VLOOKUP($B359, 'Home Field Adv'!$A$2:$I$31, 9, FALSE)</f>
        <v>#N/A</v>
      </c>
      <c r="AC359" s="9" t="e">
        <f>VLOOKUP($C359, FanGraphs_Standings[[Abbreviation]:[2024 Year to Date G]], 2, FALSE)</f>
        <v>#N/A</v>
      </c>
      <c r="AD359" s="9" t="e">
        <f>VLOOKUP($E359, 'SP Per G'!$A$2:$D$1380, 3, FALSE)</f>
        <v>#N/A</v>
      </c>
      <c r="AE359" s="9" t="e">
        <f>VLOOKUP($E359, 'SP Per G'!$A$2:$D$1380, 4, FALSE)</f>
        <v>#N/A</v>
      </c>
      <c r="AF359" s="9" t="e">
        <f>VLOOKUP($E359, Individual_Pitching___Dashboard[], 18, FALSE)</f>
        <v>#N/A</v>
      </c>
      <c r="AG359" s="9" t="e">
        <f>VLOOKUP($E359, Individual_Pitching___Dashboard[], 20, FALSE)</f>
        <v>#N/A</v>
      </c>
      <c r="AH359" s="9" t="e">
        <f>VLOOKUP($E359, Individual_Pitching___Advanced[], 21,FALSE)</f>
        <v>#N/A</v>
      </c>
      <c r="AI359" s="9" t="e">
        <f>VLOOKUP($C359, 'Team Per G'!$A$2:$G$31, 7, FALSE)</f>
        <v>#N/A</v>
      </c>
      <c r="AJ359" s="9" t="e">
        <f>VLOOKUP($C359, 'FanGraphs - Team WAR Projected'!$B$2:$E$31, 3, FALSE)/162</f>
        <v>#N/A</v>
      </c>
      <c r="AK359" s="9" t="e">
        <f>VLOOKUP($C359, Team_Pitching___Advanced[[Team]:[xFIP]], 19,FALSE)</f>
        <v>#N/A</v>
      </c>
      <c r="AL359" s="9" t="e">
        <f>VLOOKUP($C359, Team_Pitching___Advanced[], 20, FALSE)</f>
        <v>#N/A</v>
      </c>
      <c r="AM359" s="9" t="e">
        <f>VLOOKUP($C359, Team_Batting___Dashboard[[Team]:[wOBA]], 16, FALSE)</f>
        <v>#N/A</v>
      </c>
      <c r="AN359" s="9" t="e">
        <f>VLOOKUP($C359, Team_Batting___Advanced[[Team]:[OPS]], 9, FALSE)</f>
        <v>#N/A</v>
      </c>
      <c r="AO359" s="9" t="e">
        <f>VLOOKUP($C359, Team_Batting___Advanced[], 19, FALSE)</f>
        <v>#N/A</v>
      </c>
      <c r="AP359" s="9" t="e">
        <f>VLOOKUP($C359, 'Team Per G'!$A$2:$G$31, 3, FALSE)</f>
        <v>#N/A</v>
      </c>
      <c r="AQ359" s="9" t="e">
        <f>VLOOKUP($C359, 'Team Per G'!$A$2:$G$31, 5, FALSE)</f>
        <v>#N/A</v>
      </c>
      <c r="AR359" s="9" t="e">
        <f>VLOOKUP($C359, 'Team Per G'!$A$2:$G$31, 4, FALSE)</f>
        <v>#N/A</v>
      </c>
      <c r="AS359" s="9" t="e">
        <f>VLOOKUP($C359, Team_Batting___Dashboard[], 22, FALSE)/$AC359</f>
        <v>#N/A</v>
      </c>
      <c r="AT359" s="9" t="e">
        <f>VLOOKUP($C359, 'FanGraphs - Team WAR Projected'!$B$2:$E$31, 4, FALSE)/162</f>
        <v>#N/A</v>
      </c>
      <c r="AU359" s="9" t="e">
        <f>VLOOKUP($C359, FanGraphs_Standings[[Abbreviation]:[2024 Year to Date RS/G]], 6, FALSE)/$AC359</f>
        <v>#N/A</v>
      </c>
      <c r="AV359" s="9" t="e">
        <f>VLOOKUP($C359, FanGraphs_Standings[[Abbreviation]:[2024 Projected Full Season RDif]], 19, FALSE)/162</f>
        <v>#N/A</v>
      </c>
      <c r="AW359" s="9" t="e">
        <f>VLOOKUP($C359, FanGraphs_Standings[[Abbreviation]:[2024 Projected Full Season RDif]], 5, FALSE)</f>
        <v>#N/A</v>
      </c>
      <c r="AX359" s="9" t="e">
        <f>VLOOKUP($C359, FanGraphs_Standings[[Abbreviation]:[2024 Projected Full Season W%]], 18, FALSE)</f>
        <v>#N/A</v>
      </c>
      <c r="AY359" s="9" t="e">
        <f>VLOOKUP($C359, 'Home Field Adv'!$A$2:$K$31, 11, FALSE)</f>
        <v>#N/A</v>
      </c>
      <c r="BB359" s="5" t="str">
        <f t="shared" si="16"/>
        <v/>
      </c>
      <c r="BC359" s="5" t="str">
        <f t="shared" si="17"/>
        <v/>
      </c>
      <c r="BD359" s="5" t="str">
        <f t="shared" si="18"/>
        <v/>
      </c>
    </row>
    <row r="360" spans="6:56" x14ac:dyDescent="0.45">
      <c r="F360" s="9" t="e">
        <f>VLOOKUP($B360, FanGraphs_Standings[[Abbreviation]:[2024 Year to Date G]], 2, FALSE)</f>
        <v>#N/A</v>
      </c>
      <c r="G360" s="9" t="e">
        <f>IF(ISERR(VLOOKUP($D360, 'SP Per G'!$A$2:$D$1380, 3, FALSE)), L360, VLOOKUP($D360, 'SP Per G'!$A$2:$D$1380, 3, FALSE))</f>
        <v>#N/A</v>
      </c>
      <c r="H360" s="9" t="e">
        <f>VLOOKUP($D360, 'SP Per G'!$A$2:$D$1380, 4, FALSE)</f>
        <v>#N/A</v>
      </c>
      <c r="I360" s="9" t="e">
        <f>VLOOKUP($D360, Individual_Pitching___Dashboard[], 18, FALSE)</f>
        <v>#N/A</v>
      </c>
      <c r="J360" s="9" t="e">
        <f>VLOOKUP($D360, Individual_Pitching___Dashboard[], 20, FALSE)</f>
        <v>#N/A</v>
      </c>
      <c r="K360" s="9" t="e">
        <f>VLOOKUP($D360, Individual_Pitching___Advanced[], 21,FALSE)</f>
        <v>#N/A</v>
      </c>
      <c r="L360" s="9" t="e">
        <f>VLOOKUP($B360, 'Team Per G'!$A$2:$G$31, 7, FALSE)</f>
        <v>#N/A</v>
      </c>
      <c r="M360" s="9" t="e">
        <f>VLOOKUP($B360, 'FanGraphs - Team WAR Projected'!$B$2:$E$31, 3, FALSE)/162</f>
        <v>#N/A</v>
      </c>
      <c r="N360" s="9" t="e">
        <f>VLOOKUP($B360, Team_Pitching___Advanced[[Team]:[xFIP]], 19,FALSE)</f>
        <v>#N/A</v>
      </c>
      <c r="O360" s="9" t="e">
        <f>VLOOKUP($B360, Team_Pitching___Advanced[], 20, FALSE)</f>
        <v>#N/A</v>
      </c>
      <c r="P360" s="9" t="e">
        <f>VLOOKUP($B360, Team_Batting___Dashboard[[Team]:[wOBA]], 16, FALSE)</f>
        <v>#N/A</v>
      </c>
      <c r="Q360" s="9" t="e">
        <f>VLOOKUP($B360, Team_Batting___Advanced[[Team]:[OPS]], 9, FALSE)</f>
        <v>#N/A</v>
      </c>
      <c r="R360" s="9" t="e">
        <f>VLOOKUP($B360, Team_Batting___Advanced[], 19, FALSE)</f>
        <v>#N/A</v>
      </c>
      <c r="S360" s="9" t="e">
        <f>VLOOKUP($B360, 'Team Per G'!$A$2:$G$31, 3, FALSE)</f>
        <v>#N/A</v>
      </c>
      <c r="T360" s="9" t="e">
        <f>VLOOKUP($B360, 'Team Per G'!$A$2:$G$31, 5, FALSE)</f>
        <v>#N/A</v>
      </c>
      <c r="U360" s="9" t="e">
        <f>VLOOKUP($B360, 'Team Per G'!$A$2:$G$31, 4, FALSE)</f>
        <v>#N/A</v>
      </c>
      <c r="V360" s="9" t="e">
        <f>VLOOKUP($B360, Team_Batting___Dashboard[], 22, FALSE)/$F360</f>
        <v>#N/A</v>
      </c>
      <c r="W360" s="9" t="e">
        <f>VLOOKUP($B360, 'FanGraphs - Team WAR Projected'!$B$2:$E$31, 4, FALSE)/162</f>
        <v>#N/A</v>
      </c>
      <c r="X360" s="9" t="e">
        <f>VLOOKUP($B360, FanGraphs_Standings[[Abbreviation]:[2024 Year to Date RS/G]], 6, FALSE)/$F360</f>
        <v>#N/A</v>
      </c>
      <c r="Y360" s="9" t="e">
        <f>VLOOKUP($B360, FanGraphs_Standings[[Abbreviation]:[2024 Projected Full Season RDif]], 19, FALSE)/162</f>
        <v>#N/A</v>
      </c>
      <c r="Z360" s="9" t="e">
        <f>VLOOKUP($B360, FanGraphs_Standings[[Abbreviation]:[2024 Projected Full Season RDif]], 5, FALSE)</f>
        <v>#N/A</v>
      </c>
      <c r="AA360" s="9" t="e">
        <f>VLOOKUP($B360, FanGraphs_Standings[[Abbreviation]:[2024 Projected Full Season W%]], 18, FALSE)</f>
        <v>#N/A</v>
      </c>
      <c r="AB360" s="9" t="e">
        <f>VLOOKUP($B360, 'Home Field Adv'!$A$2:$I$31, 9, FALSE)</f>
        <v>#N/A</v>
      </c>
      <c r="AC360" s="9" t="e">
        <f>VLOOKUP($C360, FanGraphs_Standings[[Abbreviation]:[2024 Year to Date G]], 2, FALSE)</f>
        <v>#N/A</v>
      </c>
      <c r="AD360" s="9" t="e">
        <f>VLOOKUP($E360, 'SP Per G'!$A$2:$D$1380, 3, FALSE)</f>
        <v>#N/A</v>
      </c>
      <c r="AE360" s="9" t="e">
        <f>VLOOKUP($E360, 'SP Per G'!$A$2:$D$1380, 4, FALSE)</f>
        <v>#N/A</v>
      </c>
      <c r="AF360" s="9" t="e">
        <f>VLOOKUP($E360, Individual_Pitching___Dashboard[], 18, FALSE)</f>
        <v>#N/A</v>
      </c>
      <c r="AG360" s="9" t="e">
        <f>VLOOKUP($E360, Individual_Pitching___Dashboard[], 20, FALSE)</f>
        <v>#N/A</v>
      </c>
      <c r="AH360" s="9" t="e">
        <f>VLOOKUP($E360, Individual_Pitching___Advanced[], 21,FALSE)</f>
        <v>#N/A</v>
      </c>
      <c r="AI360" s="9" t="e">
        <f>VLOOKUP($C360, 'Team Per G'!$A$2:$G$31, 7, FALSE)</f>
        <v>#N/A</v>
      </c>
      <c r="AJ360" s="9" t="e">
        <f>VLOOKUP($C360, 'FanGraphs - Team WAR Projected'!$B$2:$E$31, 3, FALSE)/162</f>
        <v>#N/A</v>
      </c>
      <c r="AK360" s="9" t="e">
        <f>VLOOKUP($C360, Team_Pitching___Advanced[[Team]:[xFIP]], 19,FALSE)</f>
        <v>#N/A</v>
      </c>
      <c r="AL360" s="9" t="e">
        <f>VLOOKUP($C360, Team_Pitching___Advanced[], 20, FALSE)</f>
        <v>#N/A</v>
      </c>
      <c r="AM360" s="9" t="e">
        <f>VLOOKUP($C360, Team_Batting___Dashboard[[Team]:[wOBA]], 16, FALSE)</f>
        <v>#N/A</v>
      </c>
      <c r="AN360" s="9" t="e">
        <f>VLOOKUP($C360, Team_Batting___Advanced[[Team]:[OPS]], 9, FALSE)</f>
        <v>#N/A</v>
      </c>
      <c r="AO360" s="9" t="e">
        <f>VLOOKUP($C360, Team_Batting___Advanced[], 19, FALSE)</f>
        <v>#N/A</v>
      </c>
      <c r="AP360" s="9" t="e">
        <f>VLOOKUP($C360, 'Team Per G'!$A$2:$G$31, 3, FALSE)</f>
        <v>#N/A</v>
      </c>
      <c r="AQ360" s="9" t="e">
        <f>VLOOKUP($C360, 'Team Per G'!$A$2:$G$31, 5, FALSE)</f>
        <v>#N/A</v>
      </c>
      <c r="AR360" s="9" t="e">
        <f>VLOOKUP($C360, 'Team Per G'!$A$2:$G$31, 4, FALSE)</f>
        <v>#N/A</v>
      </c>
      <c r="AS360" s="9" t="e">
        <f>VLOOKUP($C360, Team_Batting___Dashboard[], 22, FALSE)/$AC360</f>
        <v>#N/A</v>
      </c>
      <c r="AT360" s="9" t="e">
        <f>VLOOKUP($C360, 'FanGraphs - Team WAR Projected'!$B$2:$E$31, 4, FALSE)/162</f>
        <v>#N/A</v>
      </c>
      <c r="AU360" s="9" t="e">
        <f>VLOOKUP($C360, FanGraphs_Standings[[Abbreviation]:[2024 Year to Date RS/G]], 6, FALSE)/$AC360</f>
        <v>#N/A</v>
      </c>
      <c r="AV360" s="9" t="e">
        <f>VLOOKUP($C360, FanGraphs_Standings[[Abbreviation]:[2024 Projected Full Season RDif]], 19, FALSE)/162</f>
        <v>#N/A</v>
      </c>
      <c r="AW360" s="9" t="e">
        <f>VLOOKUP($C360, FanGraphs_Standings[[Abbreviation]:[2024 Projected Full Season RDif]], 5, FALSE)</f>
        <v>#N/A</v>
      </c>
      <c r="AX360" s="9" t="e">
        <f>VLOOKUP($C360, FanGraphs_Standings[[Abbreviation]:[2024 Projected Full Season W%]], 18, FALSE)</f>
        <v>#N/A</v>
      </c>
      <c r="AY360" s="9" t="e">
        <f>VLOOKUP($C360, 'Home Field Adv'!$A$2:$K$31, 11, FALSE)</f>
        <v>#N/A</v>
      </c>
      <c r="BB360" s="5" t="str">
        <f t="shared" si="16"/>
        <v/>
      </c>
      <c r="BC360" s="5" t="str">
        <f t="shared" si="17"/>
        <v/>
      </c>
      <c r="BD360" s="5" t="str">
        <f t="shared" si="18"/>
        <v/>
      </c>
    </row>
    <row r="361" spans="6:56" x14ac:dyDescent="0.45">
      <c r="F361" s="9" t="e">
        <f>VLOOKUP($B361, FanGraphs_Standings[[Abbreviation]:[2024 Year to Date G]], 2, FALSE)</f>
        <v>#N/A</v>
      </c>
      <c r="G361" s="9" t="e">
        <f>IF(ISERR(VLOOKUP($D361, 'SP Per G'!$A$2:$D$1380, 3, FALSE)), L361, VLOOKUP($D361, 'SP Per G'!$A$2:$D$1380, 3, FALSE))</f>
        <v>#N/A</v>
      </c>
      <c r="H361" s="9" t="e">
        <f>VLOOKUP($D361, 'SP Per G'!$A$2:$D$1380, 4, FALSE)</f>
        <v>#N/A</v>
      </c>
      <c r="I361" s="9" t="e">
        <f>VLOOKUP($D361, Individual_Pitching___Dashboard[], 18, FALSE)</f>
        <v>#N/A</v>
      </c>
      <c r="J361" s="9" t="e">
        <f>VLOOKUP($D361, Individual_Pitching___Dashboard[], 20, FALSE)</f>
        <v>#N/A</v>
      </c>
      <c r="K361" s="9" t="e">
        <f>VLOOKUP($D361, Individual_Pitching___Advanced[], 21,FALSE)</f>
        <v>#N/A</v>
      </c>
      <c r="L361" s="9" t="e">
        <f>VLOOKUP($B361, 'Team Per G'!$A$2:$G$31, 7, FALSE)</f>
        <v>#N/A</v>
      </c>
      <c r="M361" s="9" t="e">
        <f>VLOOKUP($B361, 'FanGraphs - Team WAR Projected'!$B$2:$E$31, 3, FALSE)/162</f>
        <v>#N/A</v>
      </c>
      <c r="N361" s="9" t="e">
        <f>VLOOKUP($B361, Team_Pitching___Advanced[[Team]:[xFIP]], 19,FALSE)</f>
        <v>#N/A</v>
      </c>
      <c r="O361" s="9" t="e">
        <f>VLOOKUP($B361, Team_Pitching___Advanced[], 20, FALSE)</f>
        <v>#N/A</v>
      </c>
      <c r="P361" s="9" t="e">
        <f>VLOOKUP($B361, Team_Batting___Dashboard[[Team]:[wOBA]], 16, FALSE)</f>
        <v>#N/A</v>
      </c>
      <c r="Q361" s="9" t="e">
        <f>VLOOKUP($B361, Team_Batting___Advanced[[Team]:[OPS]], 9, FALSE)</f>
        <v>#N/A</v>
      </c>
      <c r="R361" s="9" t="e">
        <f>VLOOKUP($B361, Team_Batting___Advanced[], 19, FALSE)</f>
        <v>#N/A</v>
      </c>
      <c r="S361" s="9" t="e">
        <f>VLOOKUP($B361, 'Team Per G'!$A$2:$G$31, 3, FALSE)</f>
        <v>#N/A</v>
      </c>
      <c r="T361" s="9" t="e">
        <f>VLOOKUP($B361, 'Team Per G'!$A$2:$G$31, 5, FALSE)</f>
        <v>#N/A</v>
      </c>
      <c r="U361" s="9" t="e">
        <f>VLOOKUP($B361, 'Team Per G'!$A$2:$G$31, 4, FALSE)</f>
        <v>#N/A</v>
      </c>
      <c r="V361" s="9" t="e">
        <f>VLOOKUP($B361, Team_Batting___Dashboard[], 22, FALSE)/$F361</f>
        <v>#N/A</v>
      </c>
      <c r="W361" s="9" t="e">
        <f>VLOOKUP($B361, 'FanGraphs - Team WAR Projected'!$B$2:$E$31, 4, FALSE)/162</f>
        <v>#N/A</v>
      </c>
      <c r="X361" s="9" t="e">
        <f>VLOOKUP($B361, FanGraphs_Standings[[Abbreviation]:[2024 Year to Date RS/G]], 6, FALSE)/$F361</f>
        <v>#N/A</v>
      </c>
      <c r="Y361" s="9" t="e">
        <f>VLOOKUP($B361, FanGraphs_Standings[[Abbreviation]:[2024 Projected Full Season RDif]], 19, FALSE)/162</f>
        <v>#N/A</v>
      </c>
      <c r="Z361" s="9" t="e">
        <f>VLOOKUP($B361, FanGraphs_Standings[[Abbreviation]:[2024 Projected Full Season RDif]], 5, FALSE)</f>
        <v>#N/A</v>
      </c>
      <c r="AA361" s="9" t="e">
        <f>VLOOKUP($B361, FanGraphs_Standings[[Abbreviation]:[2024 Projected Full Season W%]], 18, FALSE)</f>
        <v>#N/A</v>
      </c>
      <c r="AB361" s="9" t="e">
        <f>VLOOKUP($B361, 'Home Field Adv'!$A$2:$I$31, 9, FALSE)</f>
        <v>#N/A</v>
      </c>
      <c r="AC361" s="9" t="e">
        <f>VLOOKUP($C361, FanGraphs_Standings[[Abbreviation]:[2024 Year to Date G]], 2, FALSE)</f>
        <v>#N/A</v>
      </c>
      <c r="AD361" s="9" t="e">
        <f>VLOOKUP($E361, 'SP Per G'!$A$2:$D$1380, 3, FALSE)</f>
        <v>#N/A</v>
      </c>
      <c r="AE361" s="9" t="e">
        <f>VLOOKUP($E361, 'SP Per G'!$A$2:$D$1380, 4, FALSE)</f>
        <v>#N/A</v>
      </c>
      <c r="AF361" s="9" t="e">
        <f>VLOOKUP($E361, Individual_Pitching___Dashboard[], 18, FALSE)</f>
        <v>#N/A</v>
      </c>
      <c r="AG361" s="9" t="e">
        <f>VLOOKUP($E361, Individual_Pitching___Dashboard[], 20, FALSE)</f>
        <v>#N/A</v>
      </c>
      <c r="AH361" s="9" t="e">
        <f>VLOOKUP($E361, Individual_Pitching___Advanced[], 21,FALSE)</f>
        <v>#N/A</v>
      </c>
      <c r="AI361" s="9" t="e">
        <f>VLOOKUP($C361, 'Team Per G'!$A$2:$G$31, 7, FALSE)</f>
        <v>#N/A</v>
      </c>
      <c r="AJ361" s="9" t="e">
        <f>VLOOKUP($C361, 'FanGraphs - Team WAR Projected'!$B$2:$E$31, 3, FALSE)/162</f>
        <v>#N/A</v>
      </c>
      <c r="AK361" s="9" t="e">
        <f>VLOOKUP($C361, Team_Pitching___Advanced[[Team]:[xFIP]], 19,FALSE)</f>
        <v>#N/A</v>
      </c>
      <c r="AL361" s="9" t="e">
        <f>VLOOKUP($C361, Team_Pitching___Advanced[], 20, FALSE)</f>
        <v>#N/A</v>
      </c>
      <c r="AM361" s="9" t="e">
        <f>VLOOKUP($C361, Team_Batting___Dashboard[[Team]:[wOBA]], 16, FALSE)</f>
        <v>#N/A</v>
      </c>
      <c r="AN361" s="9" t="e">
        <f>VLOOKUP($C361, Team_Batting___Advanced[[Team]:[OPS]], 9, FALSE)</f>
        <v>#N/A</v>
      </c>
      <c r="AO361" s="9" t="e">
        <f>VLOOKUP($C361, Team_Batting___Advanced[], 19, FALSE)</f>
        <v>#N/A</v>
      </c>
      <c r="AP361" s="9" t="e">
        <f>VLOOKUP($C361, 'Team Per G'!$A$2:$G$31, 3, FALSE)</f>
        <v>#N/A</v>
      </c>
      <c r="AQ361" s="9" t="e">
        <f>VLOOKUP($C361, 'Team Per G'!$A$2:$G$31, 5, FALSE)</f>
        <v>#N/A</v>
      </c>
      <c r="AR361" s="9" t="e">
        <f>VLOOKUP($C361, 'Team Per G'!$A$2:$G$31, 4, FALSE)</f>
        <v>#N/A</v>
      </c>
      <c r="AS361" s="9" t="e">
        <f>VLOOKUP($C361, Team_Batting___Dashboard[], 22, FALSE)/$AC361</f>
        <v>#N/A</v>
      </c>
      <c r="AT361" s="9" t="e">
        <f>VLOOKUP($C361, 'FanGraphs - Team WAR Projected'!$B$2:$E$31, 4, FALSE)/162</f>
        <v>#N/A</v>
      </c>
      <c r="AU361" s="9" t="e">
        <f>VLOOKUP($C361, FanGraphs_Standings[[Abbreviation]:[2024 Year to Date RS/G]], 6, FALSE)/$AC361</f>
        <v>#N/A</v>
      </c>
      <c r="AV361" s="9" t="e">
        <f>VLOOKUP($C361, FanGraphs_Standings[[Abbreviation]:[2024 Projected Full Season RDif]], 19, FALSE)/162</f>
        <v>#N/A</v>
      </c>
      <c r="AW361" s="9" t="e">
        <f>VLOOKUP($C361, FanGraphs_Standings[[Abbreviation]:[2024 Projected Full Season RDif]], 5, FALSE)</f>
        <v>#N/A</v>
      </c>
      <c r="AX361" s="9" t="e">
        <f>VLOOKUP($C361, FanGraphs_Standings[[Abbreviation]:[2024 Projected Full Season W%]], 18, FALSE)</f>
        <v>#N/A</v>
      </c>
      <c r="AY361" s="9" t="e">
        <f>VLOOKUP($C361, 'Home Field Adv'!$A$2:$K$31, 11, FALSE)</f>
        <v>#N/A</v>
      </c>
      <c r="BB361" s="5" t="str">
        <f t="shared" si="16"/>
        <v/>
      </c>
      <c r="BC361" s="5" t="str">
        <f t="shared" si="17"/>
        <v/>
      </c>
      <c r="BD361" s="5" t="str">
        <f t="shared" si="18"/>
        <v/>
      </c>
    </row>
    <row r="362" spans="6:56" x14ac:dyDescent="0.45">
      <c r="F362" s="9" t="e">
        <f>VLOOKUP($B362, FanGraphs_Standings[[Abbreviation]:[2024 Year to Date G]], 2, FALSE)</f>
        <v>#N/A</v>
      </c>
      <c r="G362" s="9" t="e">
        <f>IF(ISERR(VLOOKUP($D362, 'SP Per G'!$A$2:$D$1380, 3, FALSE)), L362, VLOOKUP($D362, 'SP Per G'!$A$2:$D$1380, 3, FALSE))</f>
        <v>#N/A</v>
      </c>
      <c r="H362" s="9" t="e">
        <f>VLOOKUP($D362, 'SP Per G'!$A$2:$D$1380, 4, FALSE)</f>
        <v>#N/A</v>
      </c>
      <c r="I362" s="9" t="e">
        <f>VLOOKUP($D362, Individual_Pitching___Dashboard[], 18, FALSE)</f>
        <v>#N/A</v>
      </c>
      <c r="J362" s="9" t="e">
        <f>VLOOKUP($D362, Individual_Pitching___Dashboard[], 20, FALSE)</f>
        <v>#N/A</v>
      </c>
      <c r="K362" s="9" t="e">
        <f>VLOOKUP($D362, Individual_Pitching___Advanced[], 21,FALSE)</f>
        <v>#N/A</v>
      </c>
      <c r="L362" s="9" t="e">
        <f>VLOOKUP($B362, 'Team Per G'!$A$2:$G$31, 7, FALSE)</f>
        <v>#N/A</v>
      </c>
      <c r="M362" s="9" t="e">
        <f>VLOOKUP($B362, 'FanGraphs - Team WAR Projected'!$B$2:$E$31, 3, FALSE)/162</f>
        <v>#N/A</v>
      </c>
      <c r="N362" s="9" t="e">
        <f>VLOOKUP($B362, Team_Pitching___Advanced[[Team]:[xFIP]], 19,FALSE)</f>
        <v>#N/A</v>
      </c>
      <c r="O362" s="9" t="e">
        <f>VLOOKUP($B362, Team_Pitching___Advanced[], 20, FALSE)</f>
        <v>#N/A</v>
      </c>
      <c r="P362" s="9" t="e">
        <f>VLOOKUP($B362, Team_Batting___Dashboard[[Team]:[wOBA]], 16, FALSE)</f>
        <v>#N/A</v>
      </c>
      <c r="Q362" s="9" t="e">
        <f>VLOOKUP($B362, Team_Batting___Advanced[[Team]:[OPS]], 9, FALSE)</f>
        <v>#N/A</v>
      </c>
      <c r="R362" s="9" t="e">
        <f>VLOOKUP($B362, Team_Batting___Advanced[], 19, FALSE)</f>
        <v>#N/A</v>
      </c>
      <c r="S362" s="9" t="e">
        <f>VLOOKUP($B362, 'Team Per G'!$A$2:$G$31, 3, FALSE)</f>
        <v>#N/A</v>
      </c>
      <c r="T362" s="9" t="e">
        <f>VLOOKUP($B362, 'Team Per G'!$A$2:$G$31, 5, FALSE)</f>
        <v>#N/A</v>
      </c>
      <c r="U362" s="9" t="e">
        <f>VLOOKUP($B362, 'Team Per G'!$A$2:$G$31, 4, FALSE)</f>
        <v>#N/A</v>
      </c>
      <c r="V362" s="9" t="e">
        <f>VLOOKUP($B362, Team_Batting___Dashboard[], 22, FALSE)/$F362</f>
        <v>#N/A</v>
      </c>
      <c r="W362" s="9" t="e">
        <f>VLOOKUP($B362, 'FanGraphs - Team WAR Projected'!$B$2:$E$31, 4, FALSE)/162</f>
        <v>#N/A</v>
      </c>
      <c r="X362" s="9" t="e">
        <f>VLOOKUP($B362, FanGraphs_Standings[[Abbreviation]:[2024 Year to Date RS/G]], 6, FALSE)/$F362</f>
        <v>#N/A</v>
      </c>
      <c r="Y362" s="9" t="e">
        <f>VLOOKUP($B362, FanGraphs_Standings[[Abbreviation]:[2024 Projected Full Season RDif]], 19, FALSE)/162</f>
        <v>#N/A</v>
      </c>
      <c r="Z362" s="9" t="e">
        <f>VLOOKUP($B362, FanGraphs_Standings[[Abbreviation]:[2024 Projected Full Season RDif]], 5, FALSE)</f>
        <v>#N/A</v>
      </c>
      <c r="AA362" s="9" t="e">
        <f>VLOOKUP($B362, FanGraphs_Standings[[Abbreviation]:[2024 Projected Full Season W%]], 18, FALSE)</f>
        <v>#N/A</v>
      </c>
      <c r="AB362" s="9" t="e">
        <f>VLOOKUP($B362, 'Home Field Adv'!$A$2:$I$31, 9, FALSE)</f>
        <v>#N/A</v>
      </c>
      <c r="AC362" s="9" t="e">
        <f>VLOOKUP($C362, FanGraphs_Standings[[Abbreviation]:[2024 Year to Date G]], 2, FALSE)</f>
        <v>#N/A</v>
      </c>
      <c r="AD362" s="9" t="e">
        <f>VLOOKUP($E362, 'SP Per G'!$A$2:$D$1380, 3, FALSE)</f>
        <v>#N/A</v>
      </c>
      <c r="AE362" s="9" t="e">
        <f>VLOOKUP($E362, 'SP Per G'!$A$2:$D$1380, 4, FALSE)</f>
        <v>#N/A</v>
      </c>
      <c r="AF362" s="9" t="e">
        <f>VLOOKUP($E362, Individual_Pitching___Dashboard[], 18, FALSE)</f>
        <v>#N/A</v>
      </c>
      <c r="AG362" s="9" t="e">
        <f>VLOOKUP($E362, Individual_Pitching___Dashboard[], 20, FALSE)</f>
        <v>#N/A</v>
      </c>
      <c r="AH362" s="9" t="e">
        <f>VLOOKUP($E362, Individual_Pitching___Advanced[], 21,FALSE)</f>
        <v>#N/A</v>
      </c>
      <c r="AI362" s="9" t="e">
        <f>VLOOKUP($C362, 'Team Per G'!$A$2:$G$31, 7, FALSE)</f>
        <v>#N/A</v>
      </c>
      <c r="AJ362" s="9" t="e">
        <f>VLOOKUP($C362, 'FanGraphs - Team WAR Projected'!$B$2:$E$31, 3, FALSE)/162</f>
        <v>#N/A</v>
      </c>
      <c r="AK362" s="9" t="e">
        <f>VLOOKUP($C362, Team_Pitching___Advanced[[Team]:[xFIP]], 19,FALSE)</f>
        <v>#N/A</v>
      </c>
      <c r="AL362" s="9" t="e">
        <f>VLOOKUP($C362, Team_Pitching___Advanced[], 20, FALSE)</f>
        <v>#N/A</v>
      </c>
      <c r="AM362" s="9" t="e">
        <f>VLOOKUP($C362, Team_Batting___Dashboard[[Team]:[wOBA]], 16, FALSE)</f>
        <v>#N/A</v>
      </c>
      <c r="AN362" s="9" t="e">
        <f>VLOOKUP($C362, Team_Batting___Advanced[[Team]:[OPS]], 9, FALSE)</f>
        <v>#N/A</v>
      </c>
      <c r="AO362" s="9" t="e">
        <f>VLOOKUP($C362, Team_Batting___Advanced[], 19, FALSE)</f>
        <v>#N/A</v>
      </c>
      <c r="AP362" s="9" t="e">
        <f>VLOOKUP($C362, 'Team Per G'!$A$2:$G$31, 3, FALSE)</f>
        <v>#N/A</v>
      </c>
      <c r="AQ362" s="9" t="e">
        <f>VLOOKUP($C362, 'Team Per G'!$A$2:$G$31, 5, FALSE)</f>
        <v>#N/A</v>
      </c>
      <c r="AR362" s="9" t="e">
        <f>VLOOKUP($C362, 'Team Per G'!$A$2:$G$31, 4, FALSE)</f>
        <v>#N/A</v>
      </c>
      <c r="AS362" s="9" t="e">
        <f>VLOOKUP($C362, Team_Batting___Dashboard[], 22, FALSE)/$AC362</f>
        <v>#N/A</v>
      </c>
      <c r="AT362" s="9" t="e">
        <f>VLOOKUP($C362, 'FanGraphs - Team WAR Projected'!$B$2:$E$31, 4, FALSE)/162</f>
        <v>#N/A</v>
      </c>
      <c r="AU362" s="9" t="e">
        <f>VLOOKUP($C362, FanGraphs_Standings[[Abbreviation]:[2024 Year to Date RS/G]], 6, FALSE)/$AC362</f>
        <v>#N/A</v>
      </c>
      <c r="AV362" s="9" t="e">
        <f>VLOOKUP($C362, FanGraphs_Standings[[Abbreviation]:[2024 Projected Full Season RDif]], 19, FALSE)/162</f>
        <v>#N/A</v>
      </c>
      <c r="AW362" s="9" t="e">
        <f>VLOOKUP($C362, FanGraphs_Standings[[Abbreviation]:[2024 Projected Full Season RDif]], 5, FALSE)</f>
        <v>#N/A</v>
      </c>
      <c r="AX362" s="9" t="e">
        <f>VLOOKUP($C362, FanGraphs_Standings[[Abbreviation]:[2024 Projected Full Season W%]], 18, FALSE)</f>
        <v>#N/A</v>
      </c>
      <c r="AY362" s="9" t="e">
        <f>VLOOKUP($C362, 'Home Field Adv'!$A$2:$K$31, 11, FALSE)</f>
        <v>#N/A</v>
      </c>
      <c r="BB362" s="5" t="str">
        <f t="shared" si="16"/>
        <v/>
      </c>
      <c r="BC362" s="5" t="str">
        <f t="shared" si="17"/>
        <v/>
      </c>
      <c r="BD362" s="5" t="str">
        <f t="shared" si="18"/>
        <v/>
      </c>
    </row>
    <row r="363" spans="6:56" x14ac:dyDescent="0.45">
      <c r="F363" s="9" t="e">
        <f>VLOOKUP($B363, FanGraphs_Standings[[Abbreviation]:[2024 Year to Date G]], 2, FALSE)</f>
        <v>#N/A</v>
      </c>
      <c r="G363" s="9" t="e">
        <f>IF(ISERR(VLOOKUP($D363, 'SP Per G'!$A$2:$D$1380, 3, FALSE)), L363, VLOOKUP($D363, 'SP Per G'!$A$2:$D$1380, 3, FALSE))</f>
        <v>#N/A</v>
      </c>
      <c r="H363" s="9" t="e">
        <f>VLOOKUP($D363, 'SP Per G'!$A$2:$D$1380, 4, FALSE)</f>
        <v>#N/A</v>
      </c>
      <c r="I363" s="9" t="e">
        <f>VLOOKUP($D363, Individual_Pitching___Dashboard[], 18, FALSE)</f>
        <v>#N/A</v>
      </c>
      <c r="J363" s="9" t="e">
        <f>VLOOKUP($D363, Individual_Pitching___Dashboard[], 20, FALSE)</f>
        <v>#N/A</v>
      </c>
      <c r="K363" s="9" t="e">
        <f>VLOOKUP($D363, Individual_Pitching___Advanced[], 21,FALSE)</f>
        <v>#N/A</v>
      </c>
      <c r="L363" s="9" t="e">
        <f>VLOOKUP($B363, 'Team Per G'!$A$2:$G$31, 7, FALSE)</f>
        <v>#N/A</v>
      </c>
      <c r="M363" s="9" t="e">
        <f>VLOOKUP($B363, 'FanGraphs - Team WAR Projected'!$B$2:$E$31, 3, FALSE)/162</f>
        <v>#N/A</v>
      </c>
      <c r="N363" s="9" t="e">
        <f>VLOOKUP($B363, Team_Pitching___Advanced[[Team]:[xFIP]], 19,FALSE)</f>
        <v>#N/A</v>
      </c>
      <c r="O363" s="9" t="e">
        <f>VLOOKUP($B363, Team_Pitching___Advanced[], 20, FALSE)</f>
        <v>#N/A</v>
      </c>
      <c r="P363" s="9" t="e">
        <f>VLOOKUP($B363, Team_Batting___Dashboard[[Team]:[wOBA]], 16, FALSE)</f>
        <v>#N/A</v>
      </c>
      <c r="Q363" s="9" t="e">
        <f>VLOOKUP($B363, Team_Batting___Advanced[[Team]:[OPS]], 9, FALSE)</f>
        <v>#N/A</v>
      </c>
      <c r="R363" s="9" t="e">
        <f>VLOOKUP($B363, Team_Batting___Advanced[], 19, FALSE)</f>
        <v>#N/A</v>
      </c>
      <c r="S363" s="9" t="e">
        <f>VLOOKUP($B363, 'Team Per G'!$A$2:$G$31, 3, FALSE)</f>
        <v>#N/A</v>
      </c>
      <c r="T363" s="9" t="e">
        <f>VLOOKUP($B363, 'Team Per G'!$A$2:$G$31, 5, FALSE)</f>
        <v>#N/A</v>
      </c>
      <c r="U363" s="9" t="e">
        <f>VLOOKUP($B363, 'Team Per G'!$A$2:$G$31, 4, FALSE)</f>
        <v>#N/A</v>
      </c>
      <c r="V363" s="9" t="e">
        <f>VLOOKUP($B363, Team_Batting___Dashboard[], 22, FALSE)/$F363</f>
        <v>#N/A</v>
      </c>
      <c r="W363" s="9" t="e">
        <f>VLOOKUP($B363, 'FanGraphs - Team WAR Projected'!$B$2:$E$31, 4, FALSE)/162</f>
        <v>#N/A</v>
      </c>
      <c r="X363" s="9" t="e">
        <f>VLOOKUP($B363, FanGraphs_Standings[[Abbreviation]:[2024 Year to Date RS/G]], 6, FALSE)/$F363</f>
        <v>#N/A</v>
      </c>
      <c r="Y363" s="9" t="e">
        <f>VLOOKUP($B363, FanGraphs_Standings[[Abbreviation]:[2024 Projected Full Season RDif]], 19, FALSE)/162</f>
        <v>#N/A</v>
      </c>
      <c r="Z363" s="9" t="e">
        <f>VLOOKUP($B363, FanGraphs_Standings[[Abbreviation]:[2024 Projected Full Season RDif]], 5, FALSE)</f>
        <v>#N/A</v>
      </c>
      <c r="AA363" s="9" t="e">
        <f>VLOOKUP($B363, FanGraphs_Standings[[Abbreviation]:[2024 Projected Full Season W%]], 18, FALSE)</f>
        <v>#N/A</v>
      </c>
      <c r="AB363" s="9" t="e">
        <f>VLOOKUP($B363, 'Home Field Adv'!$A$2:$I$31, 9, FALSE)</f>
        <v>#N/A</v>
      </c>
      <c r="AC363" s="9" t="e">
        <f>VLOOKUP($C363, FanGraphs_Standings[[Abbreviation]:[2024 Year to Date G]], 2, FALSE)</f>
        <v>#N/A</v>
      </c>
      <c r="AD363" s="9" t="e">
        <f>VLOOKUP($E363, 'SP Per G'!$A$2:$D$1380, 3, FALSE)</f>
        <v>#N/A</v>
      </c>
      <c r="AE363" s="9" t="e">
        <f>VLOOKUP($E363, 'SP Per G'!$A$2:$D$1380, 4, FALSE)</f>
        <v>#N/A</v>
      </c>
      <c r="AF363" s="9" t="e">
        <f>VLOOKUP($E363, Individual_Pitching___Dashboard[], 18, FALSE)</f>
        <v>#N/A</v>
      </c>
      <c r="AG363" s="9" t="e">
        <f>VLOOKUP($E363, Individual_Pitching___Dashboard[], 20, FALSE)</f>
        <v>#N/A</v>
      </c>
      <c r="AH363" s="9" t="e">
        <f>VLOOKUP($E363, Individual_Pitching___Advanced[], 21,FALSE)</f>
        <v>#N/A</v>
      </c>
      <c r="AI363" s="9" t="e">
        <f>VLOOKUP($C363, 'Team Per G'!$A$2:$G$31, 7, FALSE)</f>
        <v>#N/A</v>
      </c>
      <c r="AJ363" s="9" t="e">
        <f>VLOOKUP($C363, 'FanGraphs - Team WAR Projected'!$B$2:$E$31, 3, FALSE)/162</f>
        <v>#N/A</v>
      </c>
      <c r="AK363" s="9" t="e">
        <f>VLOOKUP($C363, Team_Pitching___Advanced[[Team]:[xFIP]], 19,FALSE)</f>
        <v>#N/A</v>
      </c>
      <c r="AL363" s="9" t="e">
        <f>VLOOKUP($C363, Team_Pitching___Advanced[], 20, FALSE)</f>
        <v>#N/A</v>
      </c>
      <c r="AM363" s="9" t="e">
        <f>VLOOKUP($C363, Team_Batting___Dashboard[[Team]:[wOBA]], 16, FALSE)</f>
        <v>#N/A</v>
      </c>
      <c r="AN363" s="9" t="e">
        <f>VLOOKUP($C363, Team_Batting___Advanced[[Team]:[OPS]], 9, FALSE)</f>
        <v>#N/A</v>
      </c>
      <c r="AO363" s="9" t="e">
        <f>VLOOKUP($C363, Team_Batting___Advanced[], 19, FALSE)</f>
        <v>#N/A</v>
      </c>
      <c r="AP363" s="9" t="e">
        <f>VLOOKUP($C363, 'Team Per G'!$A$2:$G$31, 3, FALSE)</f>
        <v>#N/A</v>
      </c>
      <c r="AQ363" s="9" t="e">
        <f>VLOOKUP($C363, 'Team Per G'!$A$2:$G$31, 5, FALSE)</f>
        <v>#N/A</v>
      </c>
      <c r="AR363" s="9" t="e">
        <f>VLOOKUP($C363, 'Team Per G'!$A$2:$G$31, 4, FALSE)</f>
        <v>#N/A</v>
      </c>
      <c r="AS363" s="9" t="e">
        <f>VLOOKUP($C363, Team_Batting___Dashboard[], 22, FALSE)/$AC363</f>
        <v>#N/A</v>
      </c>
      <c r="AT363" s="9" t="e">
        <f>VLOOKUP($C363, 'FanGraphs - Team WAR Projected'!$B$2:$E$31, 4, FALSE)/162</f>
        <v>#N/A</v>
      </c>
      <c r="AU363" s="9" t="e">
        <f>VLOOKUP($C363, FanGraphs_Standings[[Abbreviation]:[2024 Year to Date RS/G]], 6, FALSE)/$AC363</f>
        <v>#N/A</v>
      </c>
      <c r="AV363" s="9" t="e">
        <f>VLOOKUP($C363, FanGraphs_Standings[[Abbreviation]:[2024 Projected Full Season RDif]], 19, FALSE)/162</f>
        <v>#N/A</v>
      </c>
      <c r="AW363" s="9" t="e">
        <f>VLOOKUP($C363, FanGraphs_Standings[[Abbreviation]:[2024 Projected Full Season RDif]], 5, FALSE)</f>
        <v>#N/A</v>
      </c>
      <c r="AX363" s="9" t="e">
        <f>VLOOKUP($C363, FanGraphs_Standings[[Abbreviation]:[2024 Projected Full Season W%]], 18, FALSE)</f>
        <v>#N/A</v>
      </c>
      <c r="AY363" s="9" t="e">
        <f>VLOOKUP($C363, 'Home Field Adv'!$A$2:$K$31, 11, FALSE)</f>
        <v>#N/A</v>
      </c>
      <c r="BB363" s="5" t="str">
        <f t="shared" si="16"/>
        <v/>
      </c>
      <c r="BC363" s="5" t="str">
        <f t="shared" si="17"/>
        <v/>
      </c>
      <c r="BD363" s="5" t="str">
        <f t="shared" si="18"/>
        <v/>
      </c>
    </row>
    <row r="364" spans="6:56" x14ac:dyDescent="0.45">
      <c r="F364" s="9" t="e">
        <f>VLOOKUP($B364, FanGraphs_Standings[[Abbreviation]:[2024 Year to Date G]], 2, FALSE)</f>
        <v>#N/A</v>
      </c>
      <c r="G364" s="9" t="e">
        <f>IF(ISERR(VLOOKUP($D364, 'SP Per G'!$A$2:$D$1380, 3, FALSE)), L364, VLOOKUP($D364, 'SP Per G'!$A$2:$D$1380, 3, FALSE))</f>
        <v>#N/A</v>
      </c>
      <c r="H364" s="9" t="e">
        <f>VLOOKUP($D364, 'SP Per G'!$A$2:$D$1380, 4, FALSE)</f>
        <v>#N/A</v>
      </c>
      <c r="I364" s="9" t="e">
        <f>VLOOKUP($D364, Individual_Pitching___Dashboard[], 18, FALSE)</f>
        <v>#N/A</v>
      </c>
      <c r="J364" s="9" t="e">
        <f>VLOOKUP($D364, Individual_Pitching___Dashboard[], 20, FALSE)</f>
        <v>#N/A</v>
      </c>
      <c r="K364" s="9" t="e">
        <f>VLOOKUP($D364, Individual_Pitching___Advanced[], 21,FALSE)</f>
        <v>#N/A</v>
      </c>
      <c r="L364" s="9" t="e">
        <f>VLOOKUP($B364, 'Team Per G'!$A$2:$G$31, 7, FALSE)</f>
        <v>#N/A</v>
      </c>
      <c r="M364" s="9" t="e">
        <f>VLOOKUP($B364, 'FanGraphs - Team WAR Projected'!$B$2:$E$31, 3, FALSE)/162</f>
        <v>#N/A</v>
      </c>
      <c r="N364" s="9" t="e">
        <f>VLOOKUP($B364, Team_Pitching___Advanced[[Team]:[xFIP]], 19,FALSE)</f>
        <v>#N/A</v>
      </c>
      <c r="O364" s="9" t="e">
        <f>VLOOKUP($B364, Team_Pitching___Advanced[], 20, FALSE)</f>
        <v>#N/A</v>
      </c>
      <c r="P364" s="9" t="e">
        <f>VLOOKUP($B364, Team_Batting___Dashboard[[Team]:[wOBA]], 16, FALSE)</f>
        <v>#N/A</v>
      </c>
      <c r="Q364" s="9" t="e">
        <f>VLOOKUP($B364, Team_Batting___Advanced[[Team]:[OPS]], 9, FALSE)</f>
        <v>#N/A</v>
      </c>
      <c r="R364" s="9" t="e">
        <f>VLOOKUP($B364, Team_Batting___Advanced[], 19, FALSE)</f>
        <v>#N/A</v>
      </c>
      <c r="S364" s="9" t="e">
        <f>VLOOKUP($B364, 'Team Per G'!$A$2:$G$31, 3, FALSE)</f>
        <v>#N/A</v>
      </c>
      <c r="T364" s="9" t="e">
        <f>VLOOKUP($B364, 'Team Per G'!$A$2:$G$31, 5, FALSE)</f>
        <v>#N/A</v>
      </c>
      <c r="U364" s="9" t="e">
        <f>VLOOKUP($B364, 'Team Per G'!$A$2:$G$31, 4, FALSE)</f>
        <v>#N/A</v>
      </c>
      <c r="V364" s="9" t="e">
        <f>VLOOKUP($B364, Team_Batting___Dashboard[], 22, FALSE)/$F364</f>
        <v>#N/A</v>
      </c>
      <c r="W364" s="9" t="e">
        <f>VLOOKUP($B364, 'FanGraphs - Team WAR Projected'!$B$2:$E$31, 4, FALSE)/162</f>
        <v>#N/A</v>
      </c>
      <c r="X364" s="9" t="e">
        <f>VLOOKUP($B364, FanGraphs_Standings[[Abbreviation]:[2024 Year to Date RS/G]], 6, FALSE)/$F364</f>
        <v>#N/A</v>
      </c>
      <c r="Y364" s="9" t="e">
        <f>VLOOKUP($B364, FanGraphs_Standings[[Abbreviation]:[2024 Projected Full Season RDif]], 19, FALSE)/162</f>
        <v>#N/A</v>
      </c>
      <c r="Z364" s="9" t="e">
        <f>VLOOKUP($B364, FanGraphs_Standings[[Abbreviation]:[2024 Projected Full Season RDif]], 5, FALSE)</f>
        <v>#N/A</v>
      </c>
      <c r="AA364" s="9" t="e">
        <f>VLOOKUP($B364, FanGraphs_Standings[[Abbreviation]:[2024 Projected Full Season W%]], 18, FALSE)</f>
        <v>#N/A</v>
      </c>
      <c r="AB364" s="9" t="e">
        <f>VLOOKUP($B364, 'Home Field Adv'!$A$2:$I$31, 9, FALSE)</f>
        <v>#N/A</v>
      </c>
      <c r="AC364" s="9" t="e">
        <f>VLOOKUP($C364, FanGraphs_Standings[[Abbreviation]:[2024 Year to Date G]], 2, FALSE)</f>
        <v>#N/A</v>
      </c>
      <c r="AD364" s="9" t="e">
        <f>VLOOKUP($E364, 'SP Per G'!$A$2:$D$1380, 3, FALSE)</f>
        <v>#N/A</v>
      </c>
      <c r="AE364" s="9" t="e">
        <f>VLOOKUP($E364, 'SP Per G'!$A$2:$D$1380, 4, FALSE)</f>
        <v>#N/A</v>
      </c>
      <c r="AF364" s="9" t="e">
        <f>VLOOKUP($E364, Individual_Pitching___Dashboard[], 18, FALSE)</f>
        <v>#N/A</v>
      </c>
      <c r="AG364" s="9" t="e">
        <f>VLOOKUP($E364, Individual_Pitching___Dashboard[], 20, FALSE)</f>
        <v>#N/A</v>
      </c>
      <c r="AH364" s="9" t="e">
        <f>VLOOKUP($E364, Individual_Pitching___Advanced[], 21,FALSE)</f>
        <v>#N/A</v>
      </c>
      <c r="AI364" s="9" t="e">
        <f>VLOOKUP($C364, 'Team Per G'!$A$2:$G$31, 7, FALSE)</f>
        <v>#N/A</v>
      </c>
      <c r="AJ364" s="9" t="e">
        <f>VLOOKUP($C364, 'FanGraphs - Team WAR Projected'!$B$2:$E$31, 3, FALSE)/162</f>
        <v>#N/A</v>
      </c>
      <c r="AK364" s="9" t="e">
        <f>VLOOKUP($C364, Team_Pitching___Advanced[[Team]:[xFIP]], 19,FALSE)</f>
        <v>#N/A</v>
      </c>
      <c r="AL364" s="9" t="e">
        <f>VLOOKUP($C364, Team_Pitching___Advanced[], 20, FALSE)</f>
        <v>#N/A</v>
      </c>
      <c r="AM364" s="9" t="e">
        <f>VLOOKUP($C364, Team_Batting___Dashboard[[Team]:[wOBA]], 16, FALSE)</f>
        <v>#N/A</v>
      </c>
      <c r="AN364" s="9" t="e">
        <f>VLOOKUP($C364, Team_Batting___Advanced[[Team]:[OPS]], 9, FALSE)</f>
        <v>#N/A</v>
      </c>
      <c r="AO364" s="9" t="e">
        <f>VLOOKUP($C364, Team_Batting___Advanced[], 19, FALSE)</f>
        <v>#N/A</v>
      </c>
      <c r="AP364" s="9" t="e">
        <f>VLOOKUP($C364, 'Team Per G'!$A$2:$G$31, 3, FALSE)</f>
        <v>#N/A</v>
      </c>
      <c r="AQ364" s="9" t="e">
        <f>VLOOKUP($C364, 'Team Per G'!$A$2:$G$31, 5, FALSE)</f>
        <v>#N/A</v>
      </c>
      <c r="AR364" s="9" t="e">
        <f>VLOOKUP($C364, 'Team Per G'!$A$2:$G$31, 4, FALSE)</f>
        <v>#N/A</v>
      </c>
      <c r="AS364" s="9" t="e">
        <f>VLOOKUP($C364, Team_Batting___Dashboard[], 22, FALSE)/$AC364</f>
        <v>#N/A</v>
      </c>
      <c r="AT364" s="9" t="e">
        <f>VLOOKUP($C364, 'FanGraphs - Team WAR Projected'!$B$2:$E$31, 4, FALSE)/162</f>
        <v>#N/A</v>
      </c>
      <c r="AU364" s="9" t="e">
        <f>VLOOKUP($C364, FanGraphs_Standings[[Abbreviation]:[2024 Year to Date RS/G]], 6, FALSE)/$AC364</f>
        <v>#N/A</v>
      </c>
      <c r="AV364" s="9" t="e">
        <f>VLOOKUP($C364, FanGraphs_Standings[[Abbreviation]:[2024 Projected Full Season RDif]], 19, FALSE)/162</f>
        <v>#N/A</v>
      </c>
      <c r="AW364" s="9" t="e">
        <f>VLOOKUP($C364, FanGraphs_Standings[[Abbreviation]:[2024 Projected Full Season RDif]], 5, FALSE)</f>
        <v>#N/A</v>
      </c>
      <c r="AX364" s="9" t="e">
        <f>VLOOKUP($C364, FanGraphs_Standings[[Abbreviation]:[2024 Projected Full Season W%]], 18, FALSE)</f>
        <v>#N/A</v>
      </c>
      <c r="AY364" s="9" t="e">
        <f>VLOOKUP($C364, 'Home Field Adv'!$A$2:$K$31, 11, FALSE)</f>
        <v>#N/A</v>
      </c>
      <c r="BB364" s="5" t="str">
        <f t="shared" si="16"/>
        <v/>
      </c>
      <c r="BC364" s="5" t="str">
        <f t="shared" si="17"/>
        <v/>
      </c>
      <c r="BD364" s="5" t="str">
        <f t="shared" si="18"/>
        <v/>
      </c>
    </row>
    <row r="365" spans="6:56" x14ac:dyDescent="0.45">
      <c r="F365" s="9" t="e">
        <f>VLOOKUP($B365, FanGraphs_Standings[[Abbreviation]:[2024 Year to Date G]], 2, FALSE)</f>
        <v>#N/A</v>
      </c>
      <c r="G365" s="9" t="e">
        <f>IF(ISERR(VLOOKUP($D365, 'SP Per G'!$A$2:$D$1380, 3, FALSE)), L365, VLOOKUP($D365, 'SP Per G'!$A$2:$D$1380, 3, FALSE))</f>
        <v>#N/A</v>
      </c>
      <c r="H365" s="9" t="e">
        <f>VLOOKUP($D365, 'SP Per G'!$A$2:$D$1380, 4, FALSE)</f>
        <v>#N/A</v>
      </c>
      <c r="I365" s="9" t="e">
        <f>VLOOKUP($D365, Individual_Pitching___Dashboard[], 18, FALSE)</f>
        <v>#N/A</v>
      </c>
      <c r="J365" s="9" t="e">
        <f>VLOOKUP($D365, Individual_Pitching___Dashboard[], 20, FALSE)</f>
        <v>#N/A</v>
      </c>
      <c r="K365" s="9" t="e">
        <f>VLOOKUP($D365, Individual_Pitching___Advanced[], 21,FALSE)</f>
        <v>#N/A</v>
      </c>
      <c r="L365" s="9" t="e">
        <f>VLOOKUP($B365, 'Team Per G'!$A$2:$G$31, 7, FALSE)</f>
        <v>#N/A</v>
      </c>
      <c r="M365" s="9" t="e">
        <f>VLOOKUP($B365, 'FanGraphs - Team WAR Projected'!$B$2:$E$31, 3, FALSE)/162</f>
        <v>#N/A</v>
      </c>
      <c r="N365" s="9" t="e">
        <f>VLOOKUP($B365, Team_Pitching___Advanced[[Team]:[xFIP]], 19,FALSE)</f>
        <v>#N/A</v>
      </c>
      <c r="O365" s="9" t="e">
        <f>VLOOKUP($B365, Team_Pitching___Advanced[], 20, FALSE)</f>
        <v>#N/A</v>
      </c>
      <c r="P365" s="9" t="e">
        <f>VLOOKUP($B365, Team_Batting___Dashboard[[Team]:[wOBA]], 16, FALSE)</f>
        <v>#N/A</v>
      </c>
      <c r="Q365" s="9" t="e">
        <f>VLOOKUP($B365, Team_Batting___Advanced[[Team]:[OPS]], 9, FALSE)</f>
        <v>#N/A</v>
      </c>
      <c r="R365" s="9" t="e">
        <f>VLOOKUP($B365, Team_Batting___Advanced[], 19, FALSE)</f>
        <v>#N/A</v>
      </c>
      <c r="S365" s="9" t="e">
        <f>VLOOKUP($B365, 'Team Per G'!$A$2:$G$31, 3, FALSE)</f>
        <v>#N/A</v>
      </c>
      <c r="T365" s="9" t="e">
        <f>VLOOKUP($B365, 'Team Per G'!$A$2:$G$31, 5, FALSE)</f>
        <v>#N/A</v>
      </c>
      <c r="U365" s="9" t="e">
        <f>VLOOKUP($B365, 'Team Per G'!$A$2:$G$31, 4, FALSE)</f>
        <v>#N/A</v>
      </c>
      <c r="V365" s="9" t="e">
        <f>VLOOKUP($B365, Team_Batting___Dashboard[], 22, FALSE)/$F365</f>
        <v>#N/A</v>
      </c>
      <c r="W365" s="9" t="e">
        <f>VLOOKUP($B365, 'FanGraphs - Team WAR Projected'!$B$2:$E$31, 4, FALSE)/162</f>
        <v>#N/A</v>
      </c>
      <c r="X365" s="9" t="e">
        <f>VLOOKUP($B365, FanGraphs_Standings[[Abbreviation]:[2024 Year to Date RS/G]], 6, FALSE)/$F365</f>
        <v>#N/A</v>
      </c>
      <c r="Y365" s="9" t="e">
        <f>VLOOKUP($B365, FanGraphs_Standings[[Abbreviation]:[2024 Projected Full Season RDif]], 19, FALSE)/162</f>
        <v>#N/A</v>
      </c>
      <c r="Z365" s="9" t="e">
        <f>VLOOKUP($B365, FanGraphs_Standings[[Abbreviation]:[2024 Projected Full Season RDif]], 5, FALSE)</f>
        <v>#N/A</v>
      </c>
      <c r="AA365" s="9" t="e">
        <f>VLOOKUP($B365, FanGraphs_Standings[[Abbreviation]:[2024 Projected Full Season W%]], 18, FALSE)</f>
        <v>#N/A</v>
      </c>
      <c r="AB365" s="9" t="e">
        <f>VLOOKUP($B365, 'Home Field Adv'!$A$2:$I$31, 9, FALSE)</f>
        <v>#N/A</v>
      </c>
      <c r="AC365" s="9" t="e">
        <f>VLOOKUP($C365, FanGraphs_Standings[[Abbreviation]:[2024 Year to Date G]], 2, FALSE)</f>
        <v>#N/A</v>
      </c>
      <c r="AD365" s="9" t="e">
        <f>VLOOKUP($E365, 'SP Per G'!$A$2:$D$1380, 3, FALSE)</f>
        <v>#N/A</v>
      </c>
      <c r="AE365" s="9" t="e">
        <f>VLOOKUP($E365, 'SP Per G'!$A$2:$D$1380, 4, FALSE)</f>
        <v>#N/A</v>
      </c>
      <c r="AF365" s="9" t="e">
        <f>VLOOKUP($E365, Individual_Pitching___Dashboard[], 18, FALSE)</f>
        <v>#N/A</v>
      </c>
      <c r="AG365" s="9" t="e">
        <f>VLOOKUP($E365, Individual_Pitching___Dashboard[], 20, FALSE)</f>
        <v>#N/A</v>
      </c>
      <c r="AH365" s="9" t="e">
        <f>VLOOKUP($E365, Individual_Pitching___Advanced[], 21,FALSE)</f>
        <v>#N/A</v>
      </c>
      <c r="AI365" s="9" t="e">
        <f>VLOOKUP($C365, 'Team Per G'!$A$2:$G$31, 7, FALSE)</f>
        <v>#N/A</v>
      </c>
      <c r="AJ365" s="9" t="e">
        <f>VLOOKUP($C365, 'FanGraphs - Team WAR Projected'!$B$2:$E$31, 3, FALSE)/162</f>
        <v>#N/A</v>
      </c>
      <c r="AK365" s="9" t="e">
        <f>VLOOKUP($C365, Team_Pitching___Advanced[[Team]:[xFIP]], 19,FALSE)</f>
        <v>#N/A</v>
      </c>
      <c r="AL365" s="9" t="e">
        <f>VLOOKUP($C365, Team_Pitching___Advanced[], 20, FALSE)</f>
        <v>#N/A</v>
      </c>
      <c r="AM365" s="9" t="e">
        <f>VLOOKUP($C365, Team_Batting___Dashboard[[Team]:[wOBA]], 16, FALSE)</f>
        <v>#N/A</v>
      </c>
      <c r="AN365" s="9" t="e">
        <f>VLOOKUP($C365, Team_Batting___Advanced[[Team]:[OPS]], 9, FALSE)</f>
        <v>#N/A</v>
      </c>
      <c r="AO365" s="9" t="e">
        <f>VLOOKUP($C365, Team_Batting___Advanced[], 19, FALSE)</f>
        <v>#N/A</v>
      </c>
      <c r="AP365" s="9" t="e">
        <f>VLOOKUP($C365, 'Team Per G'!$A$2:$G$31, 3, FALSE)</f>
        <v>#N/A</v>
      </c>
      <c r="AQ365" s="9" t="e">
        <f>VLOOKUP($C365, 'Team Per G'!$A$2:$G$31, 5, FALSE)</f>
        <v>#N/A</v>
      </c>
      <c r="AR365" s="9" t="e">
        <f>VLOOKUP($C365, 'Team Per G'!$A$2:$G$31, 4, FALSE)</f>
        <v>#N/A</v>
      </c>
      <c r="AS365" s="9" t="e">
        <f>VLOOKUP($C365, Team_Batting___Dashboard[], 22, FALSE)/$AC365</f>
        <v>#N/A</v>
      </c>
      <c r="AT365" s="9" t="e">
        <f>VLOOKUP($C365, 'FanGraphs - Team WAR Projected'!$B$2:$E$31, 4, FALSE)/162</f>
        <v>#N/A</v>
      </c>
      <c r="AU365" s="9" t="e">
        <f>VLOOKUP($C365, FanGraphs_Standings[[Abbreviation]:[2024 Year to Date RS/G]], 6, FALSE)/$AC365</f>
        <v>#N/A</v>
      </c>
      <c r="AV365" s="9" t="e">
        <f>VLOOKUP($C365, FanGraphs_Standings[[Abbreviation]:[2024 Projected Full Season RDif]], 19, FALSE)/162</f>
        <v>#N/A</v>
      </c>
      <c r="AW365" s="9" t="e">
        <f>VLOOKUP($C365, FanGraphs_Standings[[Abbreviation]:[2024 Projected Full Season RDif]], 5, FALSE)</f>
        <v>#N/A</v>
      </c>
      <c r="AX365" s="9" t="e">
        <f>VLOOKUP($C365, FanGraphs_Standings[[Abbreviation]:[2024 Projected Full Season W%]], 18, FALSE)</f>
        <v>#N/A</v>
      </c>
      <c r="AY365" s="9" t="e">
        <f>VLOOKUP($C365, 'Home Field Adv'!$A$2:$K$31, 11, FALSE)</f>
        <v>#N/A</v>
      </c>
      <c r="BB365" s="5" t="str">
        <f t="shared" si="16"/>
        <v/>
      </c>
      <c r="BC365" s="5" t="str">
        <f t="shared" si="17"/>
        <v/>
      </c>
      <c r="BD365" s="5" t="str">
        <f t="shared" si="18"/>
        <v/>
      </c>
    </row>
    <row r="366" spans="6:56" x14ac:dyDescent="0.45">
      <c r="F366" s="9" t="e">
        <f>VLOOKUP($B366, FanGraphs_Standings[[Abbreviation]:[2024 Year to Date G]], 2, FALSE)</f>
        <v>#N/A</v>
      </c>
      <c r="G366" s="9" t="e">
        <f>IF(ISERR(VLOOKUP($D366, 'SP Per G'!$A$2:$D$1380, 3, FALSE)), L366, VLOOKUP($D366, 'SP Per G'!$A$2:$D$1380, 3, FALSE))</f>
        <v>#N/A</v>
      </c>
      <c r="H366" s="9" t="e">
        <f>VLOOKUP($D366, 'SP Per G'!$A$2:$D$1380, 4, FALSE)</f>
        <v>#N/A</v>
      </c>
      <c r="I366" s="9" t="e">
        <f>VLOOKUP($D366, Individual_Pitching___Dashboard[], 18, FALSE)</f>
        <v>#N/A</v>
      </c>
      <c r="J366" s="9" t="e">
        <f>VLOOKUP($D366, Individual_Pitching___Dashboard[], 20, FALSE)</f>
        <v>#N/A</v>
      </c>
      <c r="K366" s="9" t="e">
        <f>VLOOKUP($D366, Individual_Pitching___Advanced[], 21,FALSE)</f>
        <v>#N/A</v>
      </c>
      <c r="L366" s="9" t="e">
        <f>VLOOKUP($B366, 'Team Per G'!$A$2:$G$31, 7, FALSE)</f>
        <v>#N/A</v>
      </c>
      <c r="M366" s="9" t="e">
        <f>VLOOKUP($B366, 'FanGraphs - Team WAR Projected'!$B$2:$E$31, 3, FALSE)/162</f>
        <v>#N/A</v>
      </c>
      <c r="N366" s="9" t="e">
        <f>VLOOKUP($B366, Team_Pitching___Advanced[[Team]:[xFIP]], 19,FALSE)</f>
        <v>#N/A</v>
      </c>
      <c r="O366" s="9" t="e">
        <f>VLOOKUP($B366, Team_Pitching___Advanced[], 20, FALSE)</f>
        <v>#N/A</v>
      </c>
      <c r="P366" s="9" t="e">
        <f>VLOOKUP($B366, Team_Batting___Dashboard[[Team]:[wOBA]], 16, FALSE)</f>
        <v>#N/A</v>
      </c>
      <c r="Q366" s="9" t="e">
        <f>VLOOKUP($B366, Team_Batting___Advanced[[Team]:[OPS]], 9, FALSE)</f>
        <v>#N/A</v>
      </c>
      <c r="R366" s="9" t="e">
        <f>VLOOKUP($B366, Team_Batting___Advanced[], 19, FALSE)</f>
        <v>#N/A</v>
      </c>
      <c r="S366" s="9" t="e">
        <f>VLOOKUP($B366, 'Team Per G'!$A$2:$G$31, 3, FALSE)</f>
        <v>#N/A</v>
      </c>
      <c r="T366" s="9" t="e">
        <f>VLOOKUP($B366, 'Team Per G'!$A$2:$G$31, 5, FALSE)</f>
        <v>#N/A</v>
      </c>
      <c r="U366" s="9" t="e">
        <f>VLOOKUP($B366, 'Team Per G'!$A$2:$G$31, 4, FALSE)</f>
        <v>#N/A</v>
      </c>
      <c r="V366" s="9" t="e">
        <f>VLOOKUP($B366, Team_Batting___Dashboard[], 22, FALSE)/$F366</f>
        <v>#N/A</v>
      </c>
      <c r="W366" s="9" t="e">
        <f>VLOOKUP($B366, 'FanGraphs - Team WAR Projected'!$B$2:$E$31, 4, FALSE)/162</f>
        <v>#N/A</v>
      </c>
      <c r="X366" s="9" t="e">
        <f>VLOOKUP($B366, FanGraphs_Standings[[Abbreviation]:[2024 Year to Date RS/G]], 6, FALSE)/$F366</f>
        <v>#N/A</v>
      </c>
      <c r="Y366" s="9" t="e">
        <f>VLOOKUP($B366, FanGraphs_Standings[[Abbreviation]:[2024 Projected Full Season RDif]], 19, FALSE)/162</f>
        <v>#N/A</v>
      </c>
      <c r="Z366" s="9" t="e">
        <f>VLOOKUP($B366, FanGraphs_Standings[[Abbreviation]:[2024 Projected Full Season RDif]], 5, FALSE)</f>
        <v>#N/A</v>
      </c>
      <c r="AA366" s="9" t="e">
        <f>VLOOKUP($B366, FanGraphs_Standings[[Abbreviation]:[2024 Projected Full Season W%]], 18, FALSE)</f>
        <v>#N/A</v>
      </c>
      <c r="AB366" s="9" t="e">
        <f>VLOOKUP($B366, 'Home Field Adv'!$A$2:$I$31, 9, FALSE)</f>
        <v>#N/A</v>
      </c>
      <c r="AC366" s="9" t="e">
        <f>VLOOKUP($C366, FanGraphs_Standings[[Abbreviation]:[2024 Year to Date G]], 2, FALSE)</f>
        <v>#N/A</v>
      </c>
      <c r="AD366" s="9" t="e">
        <f>VLOOKUP($E366, 'SP Per G'!$A$2:$D$1380, 3, FALSE)</f>
        <v>#N/A</v>
      </c>
      <c r="AE366" s="9" t="e">
        <f>VLOOKUP($E366, 'SP Per G'!$A$2:$D$1380, 4, FALSE)</f>
        <v>#N/A</v>
      </c>
      <c r="AF366" s="9" t="e">
        <f>VLOOKUP($E366, Individual_Pitching___Dashboard[], 18, FALSE)</f>
        <v>#N/A</v>
      </c>
      <c r="AG366" s="9" t="e">
        <f>VLOOKUP($E366, Individual_Pitching___Dashboard[], 20, FALSE)</f>
        <v>#N/A</v>
      </c>
      <c r="AH366" s="9" t="e">
        <f>VLOOKUP($E366, Individual_Pitching___Advanced[], 21,FALSE)</f>
        <v>#N/A</v>
      </c>
      <c r="AI366" s="9" t="e">
        <f>VLOOKUP($C366, 'Team Per G'!$A$2:$G$31, 7, FALSE)</f>
        <v>#N/A</v>
      </c>
      <c r="AJ366" s="9" t="e">
        <f>VLOOKUP($C366, 'FanGraphs - Team WAR Projected'!$B$2:$E$31, 3, FALSE)/162</f>
        <v>#N/A</v>
      </c>
      <c r="AK366" s="9" t="e">
        <f>VLOOKUP($C366, Team_Pitching___Advanced[[Team]:[xFIP]], 19,FALSE)</f>
        <v>#N/A</v>
      </c>
      <c r="AL366" s="9" t="e">
        <f>VLOOKUP($C366, Team_Pitching___Advanced[], 20, FALSE)</f>
        <v>#N/A</v>
      </c>
      <c r="AM366" s="9" t="e">
        <f>VLOOKUP($C366, Team_Batting___Dashboard[[Team]:[wOBA]], 16, FALSE)</f>
        <v>#N/A</v>
      </c>
      <c r="AN366" s="9" t="e">
        <f>VLOOKUP($C366, Team_Batting___Advanced[[Team]:[OPS]], 9, FALSE)</f>
        <v>#N/A</v>
      </c>
      <c r="AO366" s="9" t="e">
        <f>VLOOKUP($C366, Team_Batting___Advanced[], 19, FALSE)</f>
        <v>#N/A</v>
      </c>
      <c r="AP366" s="9" t="e">
        <f>VLOOKUP($C366, 'Team Per G'!$A$2:$G$31, 3, FALSE)</f>
        <v>#N/A</v>
      </c>
      <c r="AQ366" s="9" t="e">
        <f>VLOOKUP($C366, 'Team Per G'!$A$2:$G$31, 5, FALSE)</f>
        <v>#N/A</v>
      </c>
      <c r="AR366" s="9" t="e">
        <f>VLOOKUP($C366, 'Team Per G'!$A$2:$G$31, 4, FALSE)</f>
        <v>#N/A</v>
      </c>
      <c r="AS366" s="9" t="e">
        <f>VLOOKUP($C366, Team_Batting___Dashboard[], 22, FALSE)/$AC366</f>
        <v>#N/A</v>
      </c>
      <c r="AT366" s="9" t="e">
        <f>VLOOKUP($C366, 'FanGraphs - Team WAR Projected'!$B$2:$E$31, 4, FALSE)/162</f>
        <v>#N/A</v>
      </c>
      <c r="AU366" s="9" t="e">
        <f>VLOOKUP($C366, FanGraphs_Standings[[Abbreviation]:[2024 Year to Date RS/G]], 6, FALSE)/$AC366</f>
        <v>#N/A</v>
      </c>
      <c r="AV366" s="9" t="e">
        <f>VLOOKUP($C366, FanGraphs_Standings[[Abbreviation]:[2024 Projected Full Season RDif]], 19, FALSE)/162</f>
        <v>#N/A</v>
      </c>
      <c r="AW366" s="9" t="e">
        <f>VLOOKUP($C366, FanGraphs_Standings[[Abbreviation]:[2024 Projected Full Season RDif]], 5, FALSE)</f>
        <v>#N/A</v>
      </c>
      <c r="AX366" s="9" t="e">
        <f>VLOOKUP($C366, FanGraphs_Standings[[Abbreviation]:[2024 Projected Full Season W%]], 18, FALSE)</f>
        <v>#N/A</v>
      </c>
      <c r="AY366" s="9" t="e">
        <f>VLOOKUP($C366, 'Home Field Adv'!$A$2:$K$31, 11, FALSE)</f>
        <v>#N/A</v>
      </c>
      <c r="BB366" s="5" t="str">
        <f t="shared" si="16"/>
        <v/>
      </c>
      <c r="BC366" s="5" t="str">
        <f t="shared" si="17"/>
        <v/>
      </c>
      <c r="BD366" s="5" t="str">
        <f t="shared" si="18"/>
        <v/>
      </c>
    </row>
    <row r="367" spans="6:56" x14ac:dyDescent="0.45">
      <c r="F367" s="9" t="e">
        <f>VLOOKUP($B367, FanGraphs_Standings[[Abbreviation]:[2024 Year to Date G]], 2, FALSE)</f>
        <v>#N/A</v>
      </c>
      <c r="G367" s="9" t="e">
        <f>IF(ISERR(VLOOKUP($D367, 'SP Per G'!$A$2:$D$1380, 3, FALSE)), L367, VLOOKUP($D367, 'SP Per G'!$A$2:$D$1380, 3, FALSE))</f>
        <v>#N/A</v>
      </c>
      <c r="H367" s="9" t="e">
        <f>VLOOKUP($D367, 'SP Per G'!$A$2:$D$1380, 4, FALSE)</f>
        <v>#N/A</v>
      </c>
      <c r="I367" s="9" t="e">
        <f>VLOOKUP($D367, Individual_Pitching___Dashboard[], 18, FALSE)</f>
        <v>#N/A</v>
      </c>
      <c r="J367" s="9" t="e">
        <f>VLOOKUP($D367, Individual_Pitching___Dashboard[], 20, FALSE)</f>
        <v>#N/A</v>
      </c>
      <c r="K367" s="9" t="e">
        <f>VLOOKUP($D367, Individual_Pitching___Advanced[], 21,FALSE)</f>
        <v>#N/A</v>
      </c>
      <c r="L367" s="9" t="e">
        <f>VLOOKUP($B367, 'Team Per G'!$A$2:$G$31, 7, FALSE)</f>
        <v>#N/A</v>
      </c>
      <c r="M367" s="9" t="e">
        <f>VLOOKUP($B367, 'FanGraphs - Team WAR Projected'!$B$2:$E$31, 3, FALSE)/162</f>
        <v>#N/A</v>
      </c>
      <c r="N367" s="9" t="e">
        <f>VLOOKUP($B367, Team_Pitching___Advanced[[Team]:[xFIP]], 19,FALSE)</f>
        <v>#N/A</v>
      </c>
      <c r="O367" s="9" t="e">
        <f>VLOOKUP($B367, Team_Pitching___Advanced[], 20, FALSE)</f>
        <v>#N/A</v>
      </c>
      <c r="P367" s="9" t="e">
        <f>VLOOKUP($B367, Team_Batting___Dashboard[[Team]:[wOBA]], 16, FALSE)</f>
        <v>#N/A</v>
      </c>
      <c r="Q367" s="9" t="e">
        <f>VLOOKUP($B367, Team_Batting___Advanced[[Team]:[OPS]], 9, FALSE)</f>
        <v>#N/A</v>
      </c>
      <c r="R367" s="9" t="e">
        <f>VLOOKUP($B367, Team_Batting___Advanced[], 19, FALSE)</f>
        <v>#N/A</v>
      </c>
      <c r="S367" s="9" t="e">
        <f>VLOOKUP($B367, 'Team Per G'!$A$2:$G$31, 3, FALSE)</f>
        <v>#N/A</v>
      </c>
      <c r="T367" s="9" t="e">
        <f>VLOOKUP($B367, 'Team Per G'!$A$2:$G$31, 5, FALSE)</f>
        <v>#N/A</v>
      </c>
      <c r="U367" s="9" t="e">
        <f>VLOOKUP($B367, 'Team Per G'!$A$2:$G$31, 4, FALSE)</f>
        <v>#N/A</v>
      </c>
      <c r="V367" s="9" t="e">
        <f>VLOOKUP($B367, Team_Batting___Dashboard[], 22, FALSE)/$F367</f>
        <v>#N/A</v>
      </c>
      <c r="W367" s="9" t="e">
        <f>VLOOKUP($B367, 'FanGraphs - Team WAR Projected'!$B$2:$E$31, 4, FALSE)/162</f>
        <v>#N/A</v>
      </c>
      <c r="X367" s="9" t="e">
        <f>VLOOKUP($B367, FanGraphs_Standings[[Abbreviation]:[2024 Year to Date RS/G]], 6, FALSE)/$F367</f>
        <v>#N/A</v>
      </c>
      <c r="Y367" s="9" t="e">
        <f>VLOOKUP($B367, FanGraphs_Standings[[Abbreviation]:[2024 Projected Full Season RDif]], 19, FALSE)/162</f>
        <v>#N/A</v>
      </c>
      <c r="Z367" s="9" t="e">
        <f>VLOOKUP($B367, FanGraphs_Standings[[Abbreviation]:[2024 Projected Full Season RDif]], 5, FALSE)</f>
        <v>#N/A</v>
      </c>
      <c r="AA367" s="9" t="e">
        <f>VLOOKUP($B367, FanGraphs_Standings[[Abbreviation]:[2024 Projected Full Season W%]], 18, FALSE)</f>
        <v>#N/A</v>
      </c>
      <c r="AB367" s="9" t="e">
        <f>VLOOKUP($B367, 'Home Field Adv'!$A$2:$I$31, 9, FALSE)</f>
        <v>#N/A</v>
      </c>
      <c r="AC367" s="9" t="e">
        <f>VLOOKUP($C367, FanGraphs_Standings[[Abbreviation]:[2024 Year to Date G]], 2, FALSE)</f>
        <v>#N/A</v>
      </c>
      <c r="AD367" s="9" t="e">
        <f>VLOOKUP($E367, 'SP Per G'!$A$2:$D$1380, 3, FALSE)</f>
        <v>#N/A</v>
      </c>
      <c r="AE367" s="9" t="e">
        <f>VLOOKUP($E367, 'SP Per G'!$A$2:$D$1380, 4, FALSE)</f>
        <v>#N/A</v>
      </c>
      <c r="AF367" s="9" t="e">
        <f>VLOOKUP($E367, Individual_Pitching___Dashboard[], 18, FALSE)</f>
        <v>#N/A</v>
      </c>
      <c r="AG367" s="9" t="e">
        <f>VLOOKUP($E367, Individual_Pitching___Dashboard[], 20, FALSE)</f>
        <v>#N/A</v>
      </c>
      <c r="AH367" s="9" t="e">
        <f>VLOOKUP($E367, Individual_Pitching___Advanced[], 21,FALSE)</f>
        <v>#N/A</v>
      </c>
      <c r="AI367" s="9" t="e">
        <f>VLOOKUP($C367, 'Team Per G'!$A$2:$G$31, 7, FALSE)</f>
        <v>#N/A</v>
      </c>
      <c r="AJ367" s="9" t="e">
        <f>VLOOKUP($C367, 'FanGraphs - Team WAR Projected'!$B$2:$E$31, 3, FALSE)/162</f>
        <v>#N/A</v>
      </c>
      <c r="AK367" s="9" t="e">
        <f>VLOOKUP($C367, Team_Pitching___Advanced[[Team]:[xFIP]], 19,FALSE)</f>
        <v>#N/A</v>
      </c>
      <c r="AL367" s="9" t="e">
        <f>VLOOKUP($C367, Team_Pitching___Advanced[], 20, FALSE)</f>
        <v>#N/A</v>
      </c>
      <c r="AM367" s="9" t="e">
        <f>VLOOKUP($C367, Team_Batting___Dashboard[[Team]:[wOBA]], 16, FALSE)</f>
        <v>#N/A</v>
      </c>
      <c r="AN367" s="9" t="e">
        <f>VLOOKUP($C367, Team_Batting___Advanced[[Team]:[OPS]], 9, FALSE)</f>
        <v>#N/A</v>
      </c>
      <c r="AO367" s="9" t="e">
        <f>VLOOKUP($C367, Team_Batting___Advanced[], 19, FALSE)</f>
        <v>#N/A</v>
      </c>
      <c r="AP367" s="9" t="e">
        <f>VLOOKUP($C367, 'Team Per G'!$A$2:$G$31, 3, FALSE)</f>
        <v>#N/A</v>
      </c>
      <c r="AQ367" s="9" t="e">
        <f>VLOOKUP($C367, 'Team Per G'!$A$2:$G$31, 5, FALSE)</f>
        <v>#N/A</v>
      </c>
      <c r="AR367" s="9" t="e">
        <f>VLOOKUP($C367, 'Team Per G'!$A$2:$G$31, 4, FALSE)</f>
        <v>#N/A</v>
      </c>
      <c r="AS367" s="9" t="e">
        <f>VLOOKUP($C367, Team_Batting___Dashboard[], 22, FALSE)/$AC367</f>
        <v>#N/A</v>
      </c>
      <c r="AT367" s="9" t="e">
        <f>VLOOKUP($C367, 'FanGraphs - Team WAR Projected'!$B$2:$E$31, 4, FALSE)/162</f>
        <v>#N/A</v>
      </c>
      <c r="AU367" s="9" t="e">
        <f>VLOOKUP($C367, FanGraphs_Standings[[Abbreviation]:[2024 Year to Date RS/G]], 6, FALSE)/$AC367</f>
        <v>#N/A</v>
      </c>
      <c r="AV367" s="9" t="e">
        <f>VLOOKUP($C367, FanGraphs_Standings[[Abbreviation]:[2024 Projected Full Season RDif]], 19, FALSE)/162</f>
        <v>#N/A</v>
      </c>
      <c r="AW367" s="9" t="e">
        <f>VLOOKUP($C367, FanGraphs_Standings[[Abbreviation]:[2024 Projected Full Season RDif]], 5, FALSE)</f>
        <v>#N/A</v>
      </c>
      <c r="AX367" s="9" t="e">
        <f>VLOOKUP($C367, FanGraphs_Standings[[Abbreviation]:[2024 Projected Full Season W%]], 18, FALSE)</f>
        <v>#N/A</v>
      </c>
      <c r="AY367" s="9" t="e">
        <f>VLOOKUP($C367, 'Home Field Adv'!$A$2:$K$31, 11, FALSE)</f>
        <v>#N/A</v>
      </c>
      <c r="BB367" s="5" t="str">
        <f t="shared" si="16"/>
        <v/>
      </c>
      <c r="BC367" s="5" t="str">
        <f t="shared" si="17"/>
        <v/>
      </c>
      <c r="BD367" s="5" t="str">
        <f t="shared" si="18"/>
        <v/>
      </c>
    </row>
    <row r="368" spans="6:56" x14ac:dyDescent="0.45">
      <c r="F368" s="9" t="e">
        <f>VLOOKUP($B368, FanGraphs_Standings[[Abbreviation]:[2024 Year to Date G]], 2, FALSE)</f>
        <v>#N/A</v>
      </c>
      <c r="G368" s="9" t="e">
        <f>IF(ISERR(VLOOKUP($D368, 'SP Per G'!$A$2:$D$1380, 3, FALSE)), L368, VLOOKUP($D368, 'SP Per G'!$A$2:$D$1380, 3, FALSE))</f>
        <v>#N/A</v>
      </c>
      <c r="H368" s="9" t="e">
        <f>VLOOKUP($D368, 'SP Per G'!$A$2:$D$1380, 4, FALSE)</f>
        <v>#N/A</v>
      </c>
      <c r="I368" s="9" t="e">
        <f>VLOOKUP($D368, Individual_Pitching___Dashboard[], 18, FALSE)</f>
        <v>#N/A</v>
      </c>
      <c r="J368" s="9" t="e">
        <f>VLOOKUP($D368, Individual_Pitching___Dashboard[], 20, FALSE)</f>
        <v>#N/A</v>
      </c>
      <c r="K368" s="9" t="e">
        <f>VLOOKUP($D368, Individual_Pitching___Advanced[], 21,FALSE)</f>
        <v>#N/A</v>
      </c>
      <c r="L368" s="9" t="e">
        <f>VLOOKUP($B368, 'Team Per G'!$A$2:$G$31, 7, FALSE)</f>
        <v>#N/A</v>
      </c>
      <c r="M368" s="9" t="e">
        <f>VLOOKUP($B368, 'FanGraphs - Team WAR Projected'!$B$2:$E$31, 3, FALSE)/162</f>
        <v>#N/A</v>
      </c>
      <c r="N368" s="9" t="e">
        <f>VLOOKUP($B368, Team_Pitching___Advanced[[Team]:[xFIP]], 19,FALSE)</f>
        <v>#N/A</v>
      </c>
      <c r="O368" s="9" t="e">
        <f>VLOOKUP($B368, Team_Pitching___Advanced[], 20, FALSE)</f>
        <v>#N/A</v>
      </c>
      <c r="P368" s="9" t="e">
        <f>VLOOKUP($B368, Team_Batting___Dashboard[[Team]:[wOBA]], 16, FALSE)</f>
        <v>#N/A</v>
      </c>
      <c r="Q368" s="9" t="e">
        <f>VLOOKUP($B368, Team_Batting___Advanced[[Team]:[OPS]], 9, FALSE)</f>
        <v>#N/A</v>
      </c>
      <c r="R368" s="9" t="e">
        <f>VLOOKUP($B368, Team_Batting___Advanced[], 19, FALSE)</f>
        <v>#N/A</v>
      </c>
      <c r="S368" s="9" t="e">
        <f>VLOOKUP($B368, 'Team Per G'!$A$2:$G$31, 3, FALSE)</f>
        <v>#N/A</v>
      </c>
      <c r="T368" s="9" t="e">
        <f>VLOOKUP($B368, 'Team Per G'!$A$2:$G$31, 5, FALSE)</f>
        <v>#N/A</v>
      </c>
      <c r="U368" s="9" t="e">
        <f>VLOOKUP($B368, 'Team Per G'!$A$2:$G$31, 4, FALSE)</f>
        <v>#N/A</v>
      </c>
      <c r="V368" s="9" t="e">
        <f>VLOOKUP($B368, Team_Batting___Dashboard[], 22, FALSE)/$F368</f>
        <v>#N/A</v>
      </c>
      <c r="W368" s="9" t="e">
        <f>VLOOKUP($B368, 'FanGraphs - Team WAR Projected'!$B$2:$E$31, 4, FALSE)/162</f>
        <v>#N/A</v>
      </c>
      <c r="X368" s="9" t="e">
        <f>VLOOKUP($B368, FanGraphs_Standings[[Abbreviation]:[2024 Year to Date RS/G]], 6, FALSE)/$F368</f>
        <v>#N/A</v>
      </c>
      <c r="Y368" s="9" t="e">
        <f>VLOOKUP($B368, FanGraphs_Standings[[Abbreviation]:[2024 Projected Full Season RDif]], 19, FALSE)/162</f>
        <v>#N/A</v>
      </c>
      <c r="Z368" s="9" t="e">
        <f>VLOOKUP($B368, FanGraphs_Standings[[Abbreviation]:[2024 Projected Full Season RDif]], 5, FALSE)</f>
        <v>#N/A</v>
      </c>
      <c r="AA368" s="9" t="e">
        <f>VLOOKUP($B368, FanGraphs_Standings[[Abbreviation]:[2024 Projected Full Season W%]], 18, FALSE)</f>
        <v>#N/A</v>
      </c>
      <c r="AB368" s="9" t="e">
        <f>VLOOKUP($B368, 'Home Field Adv'!$A$2:$I$31, 9, FALSE)</f>
        <v>#N/A</v>
      </c>
      <c r="AC368" s="9" t="e">
        <f>VLOOKUP($C368, FanGraphs_Standings[[Abbreviation]:[2024 Year to Date G]], 2, FALSE)</f>
        <v>#N/A</v>
      </c>
      <c r="AD368" s="9" t="e">
        <f>VLOOKUP($E368, 'SP Per G'!$A$2:$D$1380, 3, FALSE)</f>
        <v>#N/A</v>
      </c>
      <c r="AE368" s="9" t="e">
        <f>VLOOKUP($E368, 'SP Per G'!$A$2:$D$1380, 4, FALSE)</f>
        <v>#N/A</v>
      </c>
      <c r="AF368" s="9" t="e">
        <f>VLOOKUP($E368, Individual_Pitching___Dashboard[], 18, FALSE)</f>
        <v>#N/A</v>
      </c>
      <c r="AG368" s="9" t="e">
        <f>VLOOKUP($E368, Individual_Pitching___Dashboard[], 20, FALSE)</f>
        <v>#N/A</v>
      </c>
      <c r="AH368" s="9" t="e">
        <f>VLOOKUP($E368, Individual_Pitching___Advanced[], 21,FALSE)</f>
        <v>#N/A</v>
      </c>
      <c r="AI368" s="9" t="e">
        <f>VLOOKUP($C368, 'Team Per G'!$A$2:$G$31, 7, FALSE)</f>
        <v>#N/A</v>
      </c>
      <c r="AJ368" s="9" t="e">
        <f>VLOOKUP($C368, 'FanGraphs - Team WAR Projected'!$B$2:$E$31, 3, FALSE)/162</f>
        <v>#N/A</v>
      </c>
      <c r="AK368" s="9" t="e">
        <f>VLOOKUP($C368, Team_Pitching___Advanced[[Team]:[xFIP]], 19,FALSE)</f>
        <v>#N/A</v>
      </c>
      <c r="AL368" s="9" t="e">
        <f>VLOOKUP($C368, Team_Pitching___Advanced[], 20, FALSE)</f>
        <v>#N/A</v>
      </c>
      <c r="AM368" s="9" t="e">
        <f>VLOOKUP($C368, Team_Batting___Dashboard[[Team]:[wOBA]], 16, FALSE)</f>
        <v>#N/A</v>
      </c>
      <c r="AN368" s="9" t="e">
        <f>VLOOKUP($C368, Team_Batting___Advanced[[Team]:[OPS]], 9, FALSE)</f>
        <v>#N/A</v>
      </c>
      <c r="AO368" s="9" t="e">
        <f>VLOOKUP($C368, Team_Batting___Advanced[], 19, FALSE)</f>
        <v>#N/A</v>
      </c>
      <c r="AP368" s="9" t="e">
        <f>VLOOKUP($C368, 'Team Per G'!$A$2:$G$31, 3, FALSE)</f>
        <v>#N/A</v>
      </c>
      <c r="AQ368" s="9" t="e">
        <f>VLOOKUP($C368, 'Team Per G'!$A$2:$G$31, 5, FALSE)</f>
        <v>#N/A</v>
      </c>
      <c r="AR368" s="9" t="e">
        <f>VLOOKUP($C368, 'Team Per G'!$A$2:$G$31, 4, FALSE)</f>
        <v>#N/A</v>
      </c>
      <c r="AS368" s="9" t="e">
        <f>VLOOKUP($C368, Team_Batting___Dashboard[], 22, FALSE)/$AC368</f>
        <v>#N/A</v>
      </c>
      <c r="AT368" s="9" t="e">
        <f>VLOOKUP($C368, 'FanGraphs - Team WAR Projected'!$B$2:$E$31, 4, FALSE)/162</f>
        <v>#N/A</v>
      </c>
      <c r="AU368" s="9" t="e">
        <f>VLOOKUP($C368, FanGraphs_Standings[[Abbreviation]:[2024 Year to Date RS/G]], 6, FALSE)/$AC368</f>
        <v>#N/A</v>
      </c>
      <c r="AV368" s="9" t="e">
        <f>VLOOKUP($C368, FanGraphs_Standings[[Abbreviation]:[2024 Projected Full Season RDif]], 19, FALSE)/162</f>
        <v>#N/A</v>
      </c>
      <c r="AW368" s="9" t="e">
        <f>VLOOKUP($C368, FanGraphs_Standings[[Abbreviation]:[2024 Projected Full Season RDif]], 5, FALSE)</f>
        <v>#N/A</v>
      </c>
      <c r="AX368" s="9" t="e">
        <f>VLOOKUP($C368, FanGraphs_Standings[[Abbreviation]:[2024 Projected Full Season W%]], 18, FALSE)</f>
        <v>#N/A</v>
      </c>
      <c r="AY368" s="9" t="e">
        <f>VLOOKUP($C368, 'Home Field Adv'!$A$2:$K$31, 11, FALSE)</f>
        <v>#N/A</v>
      </c>
      <c r="BB368" s="5" t="str">
        <f t="shared" si="16"/>
        <v/>
      </c>
      <c r="BC368" s="5" t="str">
        <f t="shared" si="17"/>
        <v/>
      </c>
      <c r="BD368" s="5" t="str">
        <f t="shared" si="18"/>
        <v/>
      </c>
    </row>
    <row r="369" spans="6:56" x14ac:dyDescent="0.45">
      <c r="F369" s="9" t="e">
        <f>VLOOKUP($B369, FanGraphs_Standings[[Abbreviation]:[2024 Year to Date G]], 2, FALSE)</f>
        <v>#N/A</v>
      </c>
      <c r="G369" s="9" t="e">
        <f>IF(ISERR(VLOOKUP($D369, 'SP Per G'!$A$2:$D$1380, 3, FALSE)), L369, VLOOKUP($D369, 'SP Per G'!$A$2:$D$1380, 3, FALSE))</f>
        <v>#N/A</v>
      </c>
      <c r="H369" s="9" t="e">
        <f>VLOOKUP($D369, 'SP Per G'!$A$2:$D$1380, 4, FALSE)</f>
        <v>#N/A</v>
      </c>
      <c r="I369" s="9" t="e">
        <f>VLOOKUP($D369, Individual_Pitching___Dashboard[], 18, FALSE)</f>
        <v>#N/A</v>
      </c>
      <c r="J369" s="9" t="e">
        <f>VLOOKUP($D369, Individual_Pitching___Dashboard[], 20, FALSE)</f>
        <v>#N/A</v>
      </c>
      <c r="K369" s="9" t="e">
        <f>VLOOKUP($D369, Individual_Pitching___Advanced[], 21,FALSE)</f>
        <v>#N/A</v>
      </c>
      <c r="L369" s="9" t="e">
        <f>VLOOKUP($B369, 'Team Per G'!$A$2:$G$31, 7, FALSE)</f>
        <v>#N/A</v>
      </c>
      <c r="M369" s="9" t="e">
        <f>VLOOKUP($B369, 'FanGraphs - Team WAR Projected'!$B$2:$E$31, 3, FALSE)/162</f>
        <v>#N/A</v>
      </c>
      <c r="N369" s="9" t="e">
        <f>VLOOKUP($B369, Team_Pitching___Advanced[[Team]:[xFIP]], 19,FALSE)</f>
        <v>#N/A</v>
      </c>
      <c r="O369" s="9" t="e">
        <f>VLOOKUP($B369, Team_Pitching___Advanced[], 20, FALSE)</f>
        <v>#N/A</v>
      </c>
      <c r="P369" s="9" t="e">
        <f>VLOOKUP($B369, Team_Batting___Dashboard[[Team]:[wOBA]], 16, FALSE)</f>
        <v>#N/A</v>
      </c>
      <c r="Q369" s="9" t="e">
        <f>VLOOKUP($B369, Team_Batting___Advanced[[Team]:[OPS]], 9, FALSE)</f>
        <v>#N/A</v>
      </c>
      <c r="R369" s="9" t="e">
        <f>VLOOKUP($B369, Team_Batting___Advanced[], 19, FALSE)</f>
        <v>#N/A</v>
      </c>
      <c r="S369" s="9" t="e">
        <f>VLOOKUP($B369, 'Team Per G'!$A$2:$G$31, 3, FALSE)</f>
        <v>#N/A</v>
      </c>
      <c r="T369" s="9" t="e">
        <f>VLOOKUP($B369, 'Team Per G'!$A$2:$G$31, 5, FALSE)</f>
        <v>#N/A</v>
      </c>
      <c r="U369" s="9" t="e">
        <f>VLOOKUP($B369, 'Team Per G'!$A$2:$G$31, 4, FALSE)</f>
        <v>#N/A</v>
      </c>
      <c r="V369" s="9" t="e">
        <f>VLOOKUP($B369, Team_Batting___Dashboard[], 22, FALSE)/$F369</f>
        <v>#N/A</v>
      </c>
      <c r="W369" s="9" t="e">
        <f>VLOOKUP($B369, 'FanGraphs - Team WAR Projected'!$B$2:$E$31, 4, FALSE)/162</f>
        <v>#N/A</v>
      </c>
      <c r="X369" s="9" t="e">
        <f>VLOOKUP($B369, FanGraphs_Standings[[Abbreviation]:[2024 Year to Date RS/G]], 6, FALSE)/$F369</f>
        <v>#N/A</v>
      </c>
      <c r="Y369" s="9" t="e">
        <f>VLOOKUP($B369, FanGraphs_Standings[[Abbreviation]:[2024 Projected Full Season RDif]], 19, FALSE)/162</f>
        <v>#N/A</v>
      </c>
      <c r="Z369" s="9" t="e">
        <f>VLOOKUP($B369, FanGraphs_Standings[[Abbreviation]:[2024 Projected Full Season RDif]], 5, FALSE)</f>
        <v>#N/A</v>
      </c>
      <c r="AA369" s="9" t="e">
        <f>VLOOKUP($B369, FanGraphs_Standings[[Abbreviation]:[2024 Projected Full Season W%]], 18, FALSE)</f>
        <v>#N/A</v>
      </c>
      <c r="AB369" s="9" t="e">
        <f>VLOOKUP($B369, 'Home Field Adv'!$A$2:$I$31, 9, FALSE)</f>
        <v>#N/A</v>
      </c>
      <c r="AC369" s="9" t="e">
        <f>VLOOKUP($C369, FanGraphs_Standings[[Abbreviation]:[2024 Year to Date G]], 2, FALSE)</f>
        <v>#N/A</v>
      </c>
      <c r="AD369" s="9" t="e">
        <f>VLOOKUP($E369, 'SP Per G'!$A$2:$D$1380, 3, FALSE)</f>
        <v>#N/A</v>
      </c>
      <c r="AE369" s="9" t="e">
        <f>VLOOKUP($E369, 'SP Per G'!$A$2:$D$1380, 4, FALSE)</f>
        <v>#N/A</v>
      </c>
      <c r="AF369" s="9" t="e">
        <f>VLOOKUP($E369, Individual_Pitching___Dashboard[], 18, FALSE)</f>
        <v>#N/A</v>
      </c>
      <c r="AG369" s="9" t="e">
        <f>VLOOKUP($E369, Individual_Pitching___Dashboard[], 20, FALSE)</f>
        <v>#N/A</v>
      </c>
      <c r="AH369" s="9" t="e">
        <f>VLOOKUP($E369, Individual_Pitching___Advanced[], 21,FALSE)</f>
        <v>#N/A</v>
      </c>
      <c r="AI369" s="9" t="e">
        <f>VLOOKUP($C369, 'Team Per G'!$A$2:$G$31, 7, FALSE)</f>
        <v>#N/A</v>
      </c>
      <c r="AJ369" s="9" t="e">
        <f>VLOOKUP($C369, 'FanGraphs - Team WAR Projected'!$B$2:$E$31, 3, FALSE)/162</f>
        <v>#N/A</v>
      </c>
      <c r="AK369" s="9" t="e">
        <f>VLOOKUP($C369, Team_Pitching___Advanced[[Team]:[xFIP]], 19,FALSE)</f>
        <v>#N/A</v>
      </c>
      <c r="AL369" s="9" t="e">
        <f>VLOOKUP($C369, Team_Pitching___Advanced[], 20, FALSE)</f>
        <v>#N/A</v>
      </c>
      <c r="AM369" s="9" t="e">
        <f>VLOOKUP($C369, Team_Batting___Dashboard[[Team]:[wOBA]], 16, FALSE)</f>
        <v>#N/A</v>
      </c>
      <c r="AN369" s="9" t="e">
        <f>VLOOKUP($C369, Team_Batting___Advanced[[Team]:[OPS]], 9, FALSE)</f>
        <v>#N/A</v>
      </c>
      <c r="AO369" s="9" t="e">
        <f>VLOOKUP($C369, Team_Batting___Advanced[], 19, FALSE)</f>
        <v>#N/A</v>
      </c>
      <c r="AP369" s="9" t="e">
        <f>VLOOKUP($C369, 'Team Per G'!$A$2:$G$31, 3, FALSE)</f>
        <v>#N/A</v>
      </c>
      <c r="AQ369" s="9" t="e">
        <f>VLOOKUP($C369, 'Team Per G'!$A$2:$G$31, 5, FALSE)</f>
        <v>#N/A</v>
      </c>
      <c r="AR369" s="9" t="e">
        <f>VLOOKUP($C369, 'Team Per G'!$A$2:$G$31, 4, FALSE)</f>
        <v>#N/A</v>
      </c>
      <c r="AS369" s="9" t="e">
        <f>VLOOKUP($C369, Team_Batting___Dashboard[], 22, FALSE)/$AC369</f>
        <v>#N/A</v>
      </c>
      <c r="AT369" s="9" t="e">
        <f>VLOOKUP($C369, 'FanGraphs - Team WAR Projected'!$B$2:$E$31, 4, FALSE)/162</f>
        <v>#N/A</v>
      </c>
      <c r="AU369" s="9" t="e">
        <f>VLOOKUP($C369, FanGraphs_Standings[[Abbreviation]:[2024 Year to Date RS/G]], 6, FALSE)/$AC369</f>
        <v>#N/A</v>
      </c>
      <c r="AV369" s="9" t="e">
        <f>VLOOKUP($C369, FanGraphs_Standings[[Abbreviation]:[2024 Projected Full Season RDif]], 19, FALSE)/162</f>
        <v>#N/A</v>
      </c>
      <c r="AW369" s="9" t="e">
        <f>VLOOKUP($C369, FanGraphs_Standings[[Abbreviation]:[2024 Projected Full Season RDif]], 5, FALSE)</f>
        <v>#N/A</v>
      </c>
      <c r="AX369" s="9" t="e">
        <f>VLOOKUP($C369, FanGraphs_Standings[[Abbreviation]:[2024 Projected Full Season W%]], 18, FALSE)</f>
        <v>#N/A</v>
      </c>
      <c r="AY369" s="9" t="e">
        <f>VLOOKUP($C369, 'Home Field Adv'!$A$2:$K$31, 11, FALSE)</f>
        <v>#N/A</v>
      </c>
      <c r="BB369" s="5" t="str">
        <f t="shared" si="16"/>
        <v/>
      </c>
      <c r="BC369" s="5" t="str">
        <f t="shared" si="17"/>
        <v/>
      </c>
      <c r="BD369" s="5" t="str">
        <f t="shared" si="18"/>
        <v/>
      </c>
    </row>
    <row r="370" spans="6:56" x14ac:dyDescent="0.45">
      <c r="F370" s="9" t="e">
        <f>VLOOKUP($B370, FanGraphs_Standings[[Abbreviation]:[2024 Year to Date G]], 2, FALSE)</f>
        <v>#N/A</v>
      </c>
      <c r="G370" s="9" t="e">
        <f>IF(ISERR(VLOOKUP($D370, 'SP Per G'!$A$2:$D$1380, 3, FALSE)), L370, VLOOKUP($D370, 'SP Per G'!$A$2:$D$1380, 3, FALSE))</f>
        <v>#N/A</v>
      </c>
      <c r="H370" s="9" t="e">
        <f>VLOOKUP($D370, 'SP Per G'!$A$2:$D$1380, 4, FALSE)</f>
        <v>#N/A</v>
      </c>
      <c r="I370" s="9" t="e">
        <f>VLOOKUP($D370, Individual_Pitching___Dashboard[], 18, FALSE)</f>
        <v>#N/A</v>
      </c>
      <c r="J370" s="9" t="e">
        <f>VLOOKUP($D370, Individual_Pitching___Dashboard[], 20, FALSE)</f>
        <v>#N/A</v>
      </c>
      <c r="K370" s="9" t="e">
        <f>VLOOKUP($D370, Individual_Pitching___Advanced[], 21,FALSE)</f>
        <v>#N/A</v>
      </c>
      <c r="L370" s="9" t="e">
        <f>VLOOKUP($B370, 'Team Per G'!$A$2:$G$31, 7, FALSE)</f>
        <v>#N/A</v>
      </c>
      <c r="M370" s="9" t="e">
        <f>VLOOKUP($B370, 'FanGraphs - Team WAR Projected'!$B$2:$E$31, 3, FALSE)/162</f>
        <v>#N/A</v>
      </c>
      <c r="N370" s="9" t="e">
        <f>VLOOKUP($B370, Team_Pitching___Advanced[[Team]:[xFIP]], 19,FALSE)</f>
        <v>#N/A</v>
      </c>
      <c r="O370" s="9" t="e">
        <f>VLOOKUP($B370, Team_Pitching___Advanced[], 20, FALSE)</f>
        <v>#N/A</v>
      </c>
      <c r="P370" s="9" t="e">
        <f>VLOOKUP($B370, Team_Batting___Dashboard[[Team]:[wOBA]], 16, FALSE)</f>
        <v>#N/A</v>
      </c>
      <c r="Q370" s="9" t="e">
        <f>VLOOKUP($B370, Team_Batting___Advanced[[Team]:[OPS]], 9, FALSE)</f>
        <v>#N/A</v>
      </c>
      <c r="R370" s="9" t="e">
        <f>VLOOKUP($B370, Team_Batting___Advanced[], 19, FALSE)</f>
        <v>#N/A</v>
      </c>
      <c r="S370" s="9" t="e">
        <f>VLOOKUP($B370, 'Team Per G'!$A$2:$G$31, 3, FALSE)</f>
        <v>#N/A</v>
      </c>
      <c r="T370" s="9" t="e">
        <f>VLOOKUP($B370, 'Team Per G'!$A$2:$G$31, 5, FALSE)</f>
        <v>#N/A</v>
      </c>
      <c r="U370" s="9" t="e">
        <f>VLOOKUP($B370, 'Team Per G'!$A$2:$G$31, 4, FALSE)</f>
        <v>#N/A</v>
      </c>
      <c r="V370" s="9" t="e">
        <f>VLOOKUP($B370, Team_Batting___Dashboard[], 22, FALSE)/$F370</f>
        <v>#N/A</v>
      </c>
      <c r="W370" s="9" t="e">
        <f>VLOOKUP($B370, 'FanGraphs - Team WAR Projected'!$B$2:$E$31, 4, FALSE)/162</f>
        <v>#N/A</v>
      </c>
      <c r="X370" s="9" t="e">
        <f>VLOOKUP($B370, FanGraphs_Standings[[Abbreviation]:[2024 Year to Date RS/G]], 6, FALSE)/$F370</f>
        <v>#N/A</v>
      </c>
      <c r="Y370" s="9" t="e">
        <f>VLOOKUP($B370, FanGraphs_Standings[[Abbreviation]:[2024 Projected Full Season RDif]], 19, FALSE)/162</f>
        <v>#N/A</v>
      </c>
      <c r="Z370" s="9" t="e">
        <f>VLOOKUP($B370, FanGraphs_Standings[[Abbreviation]:[2024 Projected Full Season RDif]], 5, FALSE)</f>
        <v>#N/A</v>
      </c>
      <c r="AA370" s="9" t="e">
        <f>VLOOKUP($B370, FanGraphs_Standings[[Abbreviation]:[2024 Projected Full Season W%]], 18, FALSE)</f>
        <v>#N/A</v>
      </c>
      <c r="AB370" s="9" t="e">
        <f>VLOOKUP($B370, 'Home Field Adv'!$A$2:$I$31, 9, FALSE)</f>
        <v>#N/A</v>
      </c>
      <c r="AC370" s="9" t="e">
        <f>VLOOKUP($C370, FanGraphs_Standings[[Abbreviation]:[2024 Year to Date G]], 2, FALSE)</f>
        <v>#N/A</v>
      </c>
      <c r="AD370" s="9" t="e">
        <f>VLOOKUP($E370, 'SP Per G'!$A$2:$D$1380, 3, FALSE)</f>
        <v>#N/A</v>
      </c>
      <c r="AE370" s="9" t="e">
        <f>VLOOKUP($E370, 'SP Per G'!$A$2:$D$1380, 4, FALSE)</f>
        <v>#N/A</v>
      </c>
      <c r="AF370" s="9" t="e">
        <f>VLOOKUP($E370, Individual_Pitching___Dashboard[], 18, FALSE)</f>
        <v>#N/A</v>
      </c>
      <c r="AG370" s="9" t="e">
        <f>VLOOKUP($E370, Individual_Pitching___Dashboard[], 20, FALSE)</f>
        <v>#N/A</v>
      </c>
      <c r="AH370" s="9" t="e">
        <f>VLOOKUP($E370, Individual_Pitching___Advanced[], 21,FALSE)</f>
        <v>#N/A</v>
      </c>
      <c r="AI370" s="9" t="e">
        <f>VLOOKUP($C370, 'Team Per G'!$A$2:$G$31, 7, FALSE)</f>
        <v>#N/A</v>
      </c>
      <c r="AJ370" s="9" t="e">
        <f>VLOOKUP($C370, 'FanGraphs - Team WAR Projected'!$B$2:$E$31, 3, FALSE)/162</f>
        <v>#N/A</v>
      </c>
      <c r="AK370" s="9" t="e">
        <f>VLOOKUP($C370, Team_Pitching___Advanced[[Team]:[xFIP]], 19,FALSE)</f>
        <v>#N/A</v>
      </c>
      <c r="AL370" s="9" t="e">
        <f>VLOOKUP($C370, Team_Pitching___Advanced[], 20, FALSE)</f>
        <v>#N/A</v>
      </c>
      <c r="AM370" s="9" t="e">
        <f>VLOOKUP($C370, Team_Batting___Dashboard[[Team]:[wOBA]], 16, FALSE)</f>
        <v>#N/A</v>
      </c>
      <c r="AN370" s="9" t="e">
        <f>VLOOKUP($C370, Team_Batting___Advanced[[Team]:[OPS]], 9, FALSE)</f>
        <v>#N/A</v>
      </c>
      <c r="AO370" s="9" t="e">
        <f>VLOOKUP($C370, Team_Batting___Advanced[], 19, FALSE)</f>
        <v>#N/A</v>
      </c>
      <c r="AP370" s="9" t="e">
        <f>VLOOKUP($C370, 'Team Per G'!$A$2:$G$31, 3, FALSE)</f>
        <v>#N/A</v>
      </c>
      <c r="AQ370" s="9" t="e">
        <f>VLOOKUP($C370, 'Team Per G'!$A$2:$G$31, 5, FALSE)</f>
        <v>#N/A</v>
      </c>
      <c r="AR370" s="9" t="e">
        <f>VLOOKUP($C370, 'Team Per G'!$A$2:$G$31, 4, FALSE)</f>
        <v>#N/A</v>
      </c>
      <c r="AS370" s="9" t="e">
        <f>VLOOKUP($C370, Team_Batting___Dashboard[], 22, FALSE)/$AC370</f>
        <v>#N/A</v>
      </c>
      <c r="AT370" s="9" t="e">
        <f>VLOOKUP($C370, 'FanGraphs - Team WAR Projected'!$B$2:$E$31, 4, FALSE)/162</f>
        <v>#N/A</v>
      </c>
      <c r="AU370" s="9" t="e">
        <f>VLOOKUP($C370, FanGraphs_Standings[[Abbreviation]:[2024 Year to Date RS/G]], 6, FALSE)/$AC370</f>
        <v>#N/A</v>
      </c>
      <c r="AV370" s="9" t="e">
        <f>VLOOKUP($C370, FanGraphs_Standings[[Abbreviation]:[2024 Projected Full Season RDif]], 19, FALSE)/162</f>
        <v>#N/A</v>
      </c>
      <c r="AW370" s="9" t="e">
        <f>VLOOKUP($C370, FanGraphs_Standings[[Abbreviation]:[2024 Projected Full Season RDif]], 5, FALSE)</f>
        <v>#N/A</v>
      </c>
      <c r="AX370" s="9" t="e">
        <f>VLOOKUP($C370, FanGraphs_Standings[[Abbreviation]:[2024 Projected Full Season W%]], 18, FALSE)</f>
        <v>#N/A</v>
      </c>
      <c r="AY370" s="9" t="e">
        <f>VLOOKUP($C370, 'Home Field Adv'!$A$2:$K$31, 11, FALSE)</f>
        <v>#N/A</v>
      </c>
      <c r="BB370" s="5" t="str">
        <f t="shared" si="16"/>
        <v/>
      </c>
      <c r="BC370" s="5" t="str">
        <f t="shared" si="17"/>
        <v/>
      </c>
      <c r="BD370" s="5" t="str">
        <f t="shared" si="18"/>
        <v/>
      </c>
    </row>
    <row r="371" spans="6:56" x14ac:dyDescent="0.45">
      <c r="F371" s="9" t="e">
        <f>VLOOKUP($B371, FanGraphs_Standings[[Abbreviation]:[2024 Year to Date G]], 2, FALSE)</f>
        <v>#N/A</v>
      </c>
      <c r="G371" s="9" t="e">
        <f>IF(ISERR(VLOOKUP($D371, 'SP Per G'!$A$2:$D$1380, 3, FALSE)), L371, VLOOKUP($D371, 'SP Per G'!$A$2:$D$1380, 3, FALSE))</f>
        <v>#N/A</v>
      </c>
      <c r="H371" s="9" t="e">
        <f>VLOOKUP($D371, 'SP Per G'!$A$2:$D$1380, 4, FALSE)</f>
        <v>#N/A</v>
      </c>
      <c r="I371" s="9" t="e">
        <f>VLOOKUP($D371, Individual_Pitching___Dashboard[], 18, FALSE)</f>
        <v>#N/A</v>
      </c>
      <c r="J371" s="9" t="e">
        <f>VLOOKUP($D371, Individual_Pitching___Dashboard[], 20, FALSE)</f>
        <v>#N/A</v>
      </c>
      <c r="K371" s="9" t="e">
        <f>VLOOKUP($D371, Individual_Pitching___Advanced[], 21,FALSE)</f>
        <v>#N/A</v>
      </c>
      <c r="L371" s="9" t="e">
        <f>VLOOKUP($B371, 'Team Per G'!$A$2:$G$31, 7, FALSE)</f>
        <v>#N/A</v>
      </c>
      <c r="M371" s="9" t="e">
        <f>VLOOKUP($B371, 'FanGraphs - Team WAR Projected'!$B$2:$E$31, 3, FALSE)/162</f>
        <v>#N/A</v>
      </c>
      <c r="N371" s="9" t="e">
        <f>VLOOKUP($B371, Team_Pitching___Advanced[[Team]:[xFIP]], 19,FALSE)</f>
        <v>#N/A</v>
      </c>
      <c r="O371" s="9" t="e">
        <f>VLOOKUP($B371, Team_Pitching___Advanced[], 20, FALSE)</f>
        <v>#N/A</v>
      </c>
      <c r="P371" s="9" t="e">
        <f>VLOOKUP($B371, Team_Batting___Dashboard[[Team]:[wOBA]], 16, FALSE)</f>
        <v>#N/A</v>
      </c>
      <c r="Q371" s="9" t="e">
        <f>VLOOKUP($B371, Team_Batting___Advanced[[Team]:[OPS]], 9, FALSE)</f>
        <v>#N/A</v>
      </c>
      <c r="R371" s="9" t="e">
        <f>VLOOKUP($B371, Team_Batting___Advanced[], 19, FALSE)</f>
        <v>#N/A</v>
      </c>
      <c r="S371" s="9" t="e">
        <f>VLOOKUP($B371, 'Team Per G'!$A$2:$G$31, 3, FALSE)</f>
        <v>#N/A</v>
      </c>
      <c r="T371" s="9" t="e">
        <f>VLOOKUP($B371, 'Team Per G'!$A$2:$G$31, 5, FALSE)</f>
        <v>#N/A</v>
      </c>
      <c r="U371" s="9" t="e">
        <f>VLOOKUP($B371, 'Team Per G'!$A$2:$G$31, 4, FALSE)</f>
        <v>#N/A</v>
      </c>
      <c r="V371" s="9" t="e">
        <f>VLOOKUP($B371, Team_Batting___Dashboard[], 22, FALSE)/$F371</f>
        <v>#N/A</v>
      </c>
      <c r="W371" s="9" t="e">
        <f>VLOOKUP($B371, 'FanGraphs - Team WAR Projected'!$B$2:$E$31, 4, FALSE)/162</f>
        <v>#N/A</v>
      </c>
      <c r="X371" s="9" t="e">
        <f>VLOOKUP($B371, FanGraphs_Standings[[Abbreviation]:[2024 Year to Date RS/G]], 6, FALSE)/$F371</f>
        <v>#N/A</v>
      </c>
      <c r="Y371" s="9" t="e">
        <f>VLOOKUP($B371, FanGraphs_Standings[[Abbreviation]:[2024 Projected Full Season RDif]], 19, FALSE)/162</f>
        <v>#N/A</v>
      </c>
      <c r="Z371" s="9" t="e">
        <f>VLOOKUP($B371, FanGraphs_Standings[[Abbreviation]:[2024 Projected Full Season RDif]], 5, FALSE)</f>
        <v>#N/A</v>
      </c>
      <c r="AA371" s="9" t="e">
        <f>VLOOKUP($B371, FanGraphs_Standings[[Abbreviation]:[2024 Projected Full Season W%]], 18, FALSE)</f>
        <v>#N/A</v>
      </c>
      <c r="AB371" s="9" t="e">
        <f>VLOOKUP($B371, 'Home Field Adv'!$A$2:$I$31, 9, FALSE)</f>
        <v>#N/A</v>
      </c>
      <c r="AC371" s="9" t="e">
        <f>VLOOKUP($C371, FanGraphs_Standings[[Abbreviation]:[2024 Year to Date G]], 2, FALSE)</f>
        <v>#N/A</v>
      </c>
      <c r="AD371" s="9" t="e">
        <f>VLOOKUP($E371, 'SP Per G'!$A$2:$D$1380, 3, FALSE)</f>
        <v>#N/A</v>
      </c>
      <c r="AE371" s="9" t="e">
        <f>VLOOKUP($E371, 'SP Per G'!$A$2:$D$1380, 4, FALSE)</f>
        <v>#N/A</v>
      </c>
      <c r="AF371" s="9" t="e">
        <f>VLOOKUP($E371, Individual_Pitching___Dashboard[], 18, FALSE)</f>
        <v>#N/A</v>
      </c>
      <c r="AG371" s="9" t="e">
        <f>VLOOKUP($E371, Individual_Pitching___Dashboard[], 20, FALSE)</f>
        <v>#N/A</v>
      </c>
      <c r="AH371" s="9" t="e">
        <f>VLOOKUP($E371, Individual_Pitching___Advanced[], 21,FALSE)</f>
        <v>#N/A</v>
      </c>
      <c r="AI371" s="9" t="e">
        <f>VLOOKUP($C371, 'Team Per G'!$A$2:$G$31, 7, FALSE)</f>
        <v>#N/A</v>
      </c>
      <c r="AJ371" s="9" t="e">
        <f>VLOOKUP($C371, 'FanGraphs - Team WAR Projected'!$B$2:$E$31, 3, FALSE)/162</f>
        <v>#N/A</v>
      </c>
      <c r="AK371" s="9" t="e">
        <f>VLOOKUP($C371, Team_Pitching___Advanced[[Team]:[xFIP]], 19,FALSE)</f>
        <v>#N/A</v>
      </c>
      <c r="AL371" s="9" t="e">
        <f>VLOOKUP($C371, Team_Pitching___Advanced[], 20, FALSE)</f>
        <v>#N/A</v>
      </c>
      <c r="AM371" s="9" t="e">
        <f>VLOOKUP($C371, Team_Batting___Dashboard[[Team]:[wOBA]], 16, FALSE)</f>
        <v>#N/A</v>
      </c>
      <c r="AN371" s="9" t="e">
        <f>VLOOKUP($C371, Team_Batting___Advanced[[Team]:[OPS]], 9, FALSE)</f>
        <v>#N/A</v>
      </c>
      <c r="AO371" s="9" t="e">
        <f>VLOOKUP($C371, Team_Batting___Advanced[], 19, FALSE)</f>
        <v>#N/A</v>
      </c>
      <c r="AP371" s="9" t="e">
        <f>VLOOKUP($C371, 'Team Per G'!$A$2:$G$31, 3, FALSE)</f>
        <v>#N/A</v>
      </c>
      <c r="AQ371" s="9" t="e">
        <f>VLOOKUP($C371, 'Team Per G'!$A$2:$G$31, 5, FALSE)</f>
        <v>#N/A</v>
      </c>
      <c r="AR371" s="9" t="e">
        <f>VLOOKUP($C371, 'Team Per G'!$A$2:$G$31, 4, FALSE)</f>
        <v>#N/A</v>
      </c>
      <c r="AS371" s="9" t="e">
        <f>VLOOKUP($C371, Team_Batting___Dashboard[], 22, FALSE)/$AC371</f>
        <v>#N/A</v>
      </c>
      <c r="AT371" s="9" t="e">
        <f>VLOOKUP($C371, 'FanGraphs - Team WAR Projected'!$B$2:$E$31, 4, FALSE)/162</f>
        <v>#N/A</v>
      </c>
      <c r="AU371" s="9" t="e">
        <f>VLOOKUP($C371, FanGraphs_Standings[[Abbreviation]:[2024 Year to Date RS/G]], 6, FALSE)/$AC371</f>
        <v>#N/A</v>
      </c>
      <c r="AV371" s="9" t="e">
        <f>VLOOKUP($C371, FanGraphs_Standings[[Abbreviation]:[2024 Projected Full Season RDif]], 19, FALSE)/162</f>
        <v>#N/A</v>
      </c>
      <c r="AW371" s="9" t="e">
        <f>VLOOKUP($C371, FanGraphs_Standings[[Abbreviation]:[2024 Projected Full Season RDif]], 5, FALSE)</f>
        <v>#N/A</v>
      </c>
      <c r="AX371" s="9" t="e">
        <f>VLOOKUP($C371, FanGraphs_Standings[[Abbreviation]:[2024 Projected Full Season W%]], 18, FALSE)</f>
        <v>#N/A</v>
      </c>
      <c r="AY371" s="9" t="e">
        <f>VLOOKUP($C371, 'Home Field Adv'!$A$2:$K$31, 11, FALSE)</f>
        <v>#N/A</v>
      </c>
      <c r="BB371" s="5" t="str">
        <f t="shared" si="16"/>
        <v/>
      </c>
      <c r="BC371" s="5" t="str">
        <f t="shared" si="17"/>
        <v/>
      </c>
      <c r="BD371" s="5" t="str">
        <f t="shared" si="18"/>
        <v/>
      </c>
    </row>
    <row r="372" spans="6:56" x14ac:dyDescent="0.45">
      <c r="F372" s="9" t="e">
        <f>VLOOKUP($B372, FanGraphs_Standings[[Abbreviation]:[2024 Year to Date G]], 2, FALSE)</f>
        <v>#N/A</v>
      </c>
      <c r="G372" s="9" t="e">
        <f>IF(ISERR(VLOOKUP($D372, 'SP Per G'!$A$2:$D$1380, 3, FALSE)), L372, VLOOKUP($D372, 'SP Per G'!$A$2:$D$1380, 3, FALSE))</f>
        <v>#N/A</v>
      </c>
      <c r="H372" s="9" t="e">
        <f>VLOOKUP($D372, 'SP Per G'!$A$2:$D$1380, 4, FALSE)</f>
        <v>#N/A</v>
      </c>
      <c r="I372" s="9" t="e">
        <f>VLOOKUP($D372, Individual_Pitching___Dashboard[], 18, FALSE)</f>
        <v>#N/A</v>
      </c>
      <c r="J372" s="9" t="e">
        <f>VLOOKUP($D372, Individual_Pitching___Dashboard[], 20, FALSE)</f>
        <v>#N/A</v>
      </c>
      <c r="K372" s="9" t="e">
        <f>VLOOKUP($D372, Individual_Pitching___Advanced[], 21,FALSE)</f>
        <v>#N/A</v>
      </c>
      <c r="L372" s="9" t="e">
        <f>VLOOKUP($B372, 'Team Per G'!$A$2:$G$31, 7, FALSE)</f>
        <v>#N/A</v>
      </c>
      <c r="M372" s="9" t="e">
        <f>VLOOKUP($B372, 'FanGraphs - Team WAR Projected'!$B$2:$E$31, 3, FALSE)/162</f>
        <v>#N/A</v>
      </c>
      <c r="N372" s="9" t="e">
        <f>VLOOKUP($B372, Team_Pitching___Advanced[[Team]:[xFIP]], 19,FALSE)</f>
        <v>#N/A</v>
      </c>
      <c r="O372" s="9" t="e">
        <f>VLOOKUP($B372, Team_Pitching___Advanced[], 20, FALSE)</f>
        <v>#N/A</v>
      </c>
      <c r="P372" s="9" t="e">
        <f>VLOOKUP($B372, Team_Batting___Dashboard[[Team]:[wOBA]], 16, FALSE)</f>
        <v>#N/A</v>
      </c>
      <c r="Q372" s="9" t="e">
        <f>VLOOKUP($B372, Team_Batting___Advanced[[Team]:[OPS]], 9, FALSE)</f>
        <v>#N/A</v>
      </c>
      <c r="R372" s="9" t="e">
        <f>VLOOKUP($B372, Team_Batting___Advanced[], 19, FALSE)</f>
        <v>#N/A</v>
      </c>
      <c r="S372" s="9" t="e">
        <f>VLOOKUP($B372, 'Team Per G'!$A$2:$G$31, 3, FALSE)</f>
        <v>#N/A</v>
      </c>
      <c r="T372" s="9" t="e">
        <f>VLOOKUP($B372, 'Team Per G'!$A$2:$G$31, 5, FALSE)</f>
        <v>#N/A</v>
      </c>
      <c r="U372" s="9" t="e">
        <f>VLOOKUP($B372, 'Team Per G'!$A$2:$G$31, 4, FALSE)</f>
        <v>#N/A</v>
      </c>
      <c r="V372" s="9" t="e">
        <f>VLOOKUP($B372, Team_Batting___Dashboard[], 22, FALSE)/$F372</f>
        <v>#N/A</v>
      </c>
      <c r="W372" s="9" t="e">
        <f>VLOOKUP($B372, 'FanGraphs - Team WAR Projected'!$B$2:$E$31, 4, FALSE)/162</f>
        <v>#N/A</v>
      </c>
      <c r="X372" s="9" t="e">
        <f>VLOOKUP($B372, FanGraphs_Standings[[Abbreviation]:[2024 Year to Date RS/G]], 6, FALSE)/$F372</f>
        <v>#N/A</v>
      </c>
      <c r="Y372" s="9" t="e">
        <f>VLOOKUP($B372, FanGraphs_Standings[[Abbreviation]:[2024 Projected Full Season RDif]], 19, FALSE)/162</f>
        <v>#N/A</v>
      </c>
      <c r="Z372" s="9" t="e">
        <f>VLOOKUP($B372, FanGraphs_Standings[[Abbreviation]:[2024 Projected Full Season RDif]], 5, FALSE)</f>
        <v>#N/A</v>
      </c>
      <c r="AA372" s="9" t="e">
        <f>VLOOKUP($B372, FanGraphs_Standings[[Abbreviation]:[2024 Projected Full Season W%]], 18, FALSE)</f>
        <v>#N/A</v>
      </c>
      <c r="AB372" s="9" t="e">
        <f>VLOOKUP($B372, 'Home Field Adv'!$A$2:$I$31, 9, FALSE)</f>
        <v>#N/A</v>
      </c>
      <c r="AC372" s="9" t="e">
        <f>VLOOKUP($C372, FanGraphs_Standings[[Abbreviation]:[2024 Year to Date G]], 2, FALSE)</f>
        <v>#N/A</v>
      </c>
      <c r="AD372" s="9" t="e">
        <f>VLOOKUP($E372, 'SP Per G'!$A$2:$D$1380, 3, FALSE)</f>
        <v>#N/A</v>
      </c>
      <c r="AE372" s="9" t="e">
        <f>VLOOKUP($E372, 'SP Per G'!$A$2:$D$1380, 4, FALSE)</f>
        <v>#N/A</v>
      </c>
      <c r="AF372" s="9" t="e">
        <f>VLOOKUP($E372, Individual_Pitching___Dashboard[], 18, FALSE)</f>
        <v>#N/A</v>
      </c>
      <c r="AG372" s="9" t="e">
        <f>VLOOKUP($E372, Individual_Pitching___Dashboard[], 20, FALSE)</f>
        <v>#N/A</v>
      </c>
      <c r="AH372" s="9" t="e">
        <f>VLOOKUP($E372, Individual_Pitching___Advanced[], 21,FALSE)</f>
        <v>#N/A</v>
      </c>
      <c r="AI372" s="9" t="e">
        <f>VLOOKUP($C372, 'Team Per G'!$A$2:$G$31, 7, FALSE)</f>
        <v>#N/A</v>
      </c>
      <c r="AJ372" s="9" t="e">
        <f>VLOOKUP($C372, 'FanGraphs - Team WAR Projected'!$B$2:$E$31, 3, FALSE)/162</f>
        <v>#N/A</v>
      </c>
      <c r="AK372" s="9" t="e">
        <f>VLOOKUP($C372, Team_Pitching___Advanced[[Team]:[xFIP]], 19,FALSE)</f>
        <v>#N/A</v>
      </c>
      <c r="AL372" s="9" t="e">
        <f>VLOOKUP($C372, Team_Pitching___Advanced[], 20, FALSE)</f>
        <v>#N/A</v>
      </c>
      <c r="AM372" s="9" t="e">
        <f>VLOOKUP($C372, Team_Batting___Dashboard[[Team]:[wOBA]], 16, FALSE)</f>
        <v>#N/A</v>
      </c>
      <c r="AN372" s="9" t="e">
        <f>VLOOKUP($C372, Team_Batting___Advanced[[Team]:[OPS]], 9, FALSE)</f>
        <v>#N/A</v>
      </c>
      <c r="AO372" s="9" t="e">
        <f>VLOOKUP($C372, Team_Batting___Advanced[], 19, FALSE)</f>
        <v>#N/A</v>
      </c>
      <c r="AP372" s="9" t="e">
        <f>VLOOKUP($C372, 'Team Per G'!$A$2:$G$31, 3, FALSE)</f>
        <v>#N/A</v>
      </c>
      <c r="AQ372" s="9" t="e">
        <f>VLOOKUP($C372, 'Team Per G'!$A$2:$G$31, 5, FALSE)</f>
        <v>#N/A</v>
      </c>
      <c r="AR372" s="9" t="e">
        <f>VLOOKUP($C372, 'Team Per G'!$A$2:$G$31, 4, FALSE)</f>
        <v>#N/A</v>
      </c>
      <c r="AS372" s="9" t="e">
        <f>VLOOKUP($C372, Team_Batting___Dashboard[], 22, FALSE)/$AC372</f>
        <v>#N/A</v>
      </c>
      <c r="AT372" s="9" t="e">
        <f>VLOOKUP($C372, 'FanGraphs - Team WAR Projected'!$B$2:$E$31, 4, FALSE)/162</f>
        <v>#N/A</v>
      </c>
      <c r="AU372" s="9" t="e">
        <f>VLOOKUP($C372, FanGraphs_Standings[[Abbreviation]:[2024 Year to Date RS/G]], 6, FALSE)/$AC372</f>
        <v>#N/A</v>
      </c>
      <c r="AV372" s="9" t="e">
        <f>VLOOKUP($C372, FanGraphs_Standings[[Abbreviation]:[2024 Projected Full Season RDif]], 19, FALSE)/162</f>
        <v>#N/A</v>
      </c>
      <c r="AW372" s="9" t="e">
        <f>VLOOKUP($C372, FanGraphs_Standings[[Abbreviation]:[2024 Projected Full Season RDif]], 5, FALSE)</f>
        <v>#N/A</v>
      </c>
      <c r="AX372" s="9" t="e">
        <f>VLOOKUP($C372, FanGraphs_Standings[[Abbreviation]:[2024 Projected Full Season W%]], 18, FALSE)</f>
        <v>#N/A</v>
      </c>
      <c r="AY372" s="9" t="e">
        <f>VLOOKUP($C372, 'Home Field Adv'!$A$2:$K$31, 11, FALSE)</f>
        <v>#N/A</v>
      </c>
      <c r="BB372" s="5" t="str">
        <f t="shared" si="16"/>
        <v/>
      </c>
      <c r="BC372" s="5" t="str">
        <f t="shared" si="17"/>
        <v/>
      </c>
      <c r="BD372" s="5" t="str">
        <f t="shared" si="18"/>
        <v/>
      </c>
    </row>
    <row r="373" spans="6:56" x14ac:dyDescent="0.45">
      <c r="F373" s="9" t="e">
        <f>VLOOKUP($B373, FanGraphs_Standings[[Abbreviation]:[2024 Year to Date G]], 2, FALSE)</f>
        <v>#N/A</v>
      </c>
      <c r="G373" s="9" t="e">
        <f>IF(ISERR(VLOOKUP($D373, 'SP Per G'!$A$2:$D$1380, 3, FALSE)), L373, VLOOKUP($D373, 'SP Per G'!$A$2:$D$1380, 3, FALSE))</f>
        <v>#N/A</v>
      </c>
      <c r="H373" s="9" t="e">
        <f>VLOOKUP($D373, 'SP Per G'!$A$2:$D$1380, 4, FALSE)</f>
        <v>#N/A</v>
      </c>
      <c r="I373" s="9" t="e">
        <f>VLOOKUP($D373, Individual_Pitching___Dashboard[], 18, FALSE)</f>
        <v>#N/A</v>
      </c>
      <c r="J373" s="9" t="e">
        <f>VLOOKUP($D373, Individual_Pitching___Dashboard[], 20, FALSE)</f>
        <v>#N/A</v>
      </c>
      <c r="K373" s="9" t="e">
        <f>VLOOKUP($D373, Individual_Pitching___Advanced[], 21,FALSE)</f>
        <v>#N/A</v>
      </c>
      <c r="L373" s="9" t="e">
        <f>VLOOKUP($B373, 'Team Per G'!$A$2:$G$31, 7, FALSE)</f>
        <v>#N/A</v>
      </c>
      <c r="M373" s="9" t="e">
        <f>VLOOKUP($B373, 'FanGraphs - Team WAR Projected'!$B$2:$E$31, 3, FALSE)/162</f>
        <v>#N/A</v>
      </c>
      <c r="N373" s="9" t="e">
        <f>VLOOKUP($B373, Team_Pitching___Advanced[[Team]:[xFIP]], 19,FALSE)</f>
        <v>#N/A</v>
      </c>
      <c r="O373" s="9" t="e">
        <f>VLOOKUP($B373, Team_Pitching___Advanced[], 20, FALSE)</f>
        <v>#N/A</v>
      </c>
      <c r="P373" s="9" t="e">
        <f>VLOOKUP($B373, Team_Batting___Dashboard[[Team]:[wOBA]], 16, FALSE)</f>
        <v>#N/A</v>
      </c>
      <c r="Q373" s="9" t="e">
        <f>VLOOKUP($B373, Team_Batting___Advanced[[Team]:[OPS]], 9, FALSE)</f>
        <v>#N/A</v>
      </c>
      <c r="R373" s="9" t="e">
        <f>VLOOKUP($B373, Team_Batting___Advanced[], 19, FALSE)</f>
        <v>#N/A</v>
      </c>
      <c r="S373" s="9" t="e">
        <f>VLOOKUP($B373, 'Team Per G'!$A$2:$G$31, 3, FALSE)</f>
        <v>#N/A</v>
      </c>
      <c r="T373" s="9" t="e">
        <f>VLOOKUP($B373, 'Team Per G'!$A$2:$G$31, 5, FALSE)</f>
        <v>#N/A</v>
      </c>
      <c r="U373" s="9" t="e">
        <f>VLOOKUP($B373, 'Team Per G'!$A$2:$G$31, 4, FALSE)</f>
        <v>#N/A</v>
      </c>
      <c r="V373" s="9" t="e">
        <f>VLOOKUP($B373, Team_Batting___Dashboard[], 22, FALSE)/$F373</f>
        <v>#N/A</v>
      </c>
      <c r="W373" s="9" t="e">
        <f>VLOOKUP($B373, 'FanGraphs - Team WAR Projected'!$B$2:$E$31, 4, FALSE)/162</f>
        <v>#N/A</v>
      </c>
      <c r="X373" s="9" t="e">
        <f>VLOOKUP($B373, FanGraphs_Standings[[Abbreviation]:[2024 Year to Date RS/G]], 6, FALSE)/$F373</f>
        <v>#N/A</v>
      </c>
      <c r="Y373" s="9" t="e">
        <f>VLOOKUP($B373, FanGraphs_Standings[[Abbreviation]:[2024 Projected Full Season RDif]], 19, FALSE)/162</f>
        <v>#N/A</v>
      </c>
      <c r="Z373" s="9" t="e">
        <f>VLOOKUP($B373, FanGraphs_Standings[[Abbreviation]:[2024 Projected Full Season RDif]], 5, FALSE)</f>
        <v>#N/A</v>
      </c>
      <c r="AA373" s="9" t="e">
        <f>VLOOKUP($B373, FanGraphs_Standings[[Abbreviation]:[2024 Projected Full Season W%]], 18, FALSE)</f>
        <v>#N/A</v>
      </c>
      <c r="AB373" s="9" t="e">
        <f>VLOOKUP($B373, 'Home Field Adv'!$A$2:$I$31, 9, FALSE)</f>
        <v>#N/A</v>
      </c>
      <c r="AC373" s="9" t="e">
        <f>VLOOKUP($C373, FanGraphs_Standings[[Abbreviation]:[2024 Year to Date G]], 2, FALSE)</f>
        <v>#N/A</v>
      </c>
      <c r="AD373" s="9" t="e">
        <f>VLOOKUP($E373, 'SP Per G'!$A$2:$D$1380, 3, FALSE)</f>
        <v>#N/A</v>
      </c>
      <c r="AE373" s="9" t="e">
        <f>VLOOKUP($E373, 'SP Per G'!$A$2:$D$1380, 4, FALSE)</f>
        <v>#N/A</v>
      </c>
      <c r="AF373" s="9" t="e">
        <f>VLOOKUP($E373, Individual_Pitching___Dashboard[], 18, FALSE)</f>
        <v>#N/A</v>
      </c>
      <c r="AG373" s="9" t="e">
        <f>VLOOKUP($E373, Individual_Pitching___Dashboard[], 20, FALSE)</f>
        <v>#N/A</v>
      </c>
      <c r="AH373" s="9" t="e">
        <f>VLOOKUP($E373, Individual_Pitching___Advanced[], 21,FALSE)</f>
        <v>#N/A</v>
      </c>
      <c r="AI373" s="9" t="e">
        <f>VLOOKUP($C373, 'Team Per G'!$A$2:$G$31, 7, FALSE)</f>
        <v>#N/A</v>
      </c>
      <c r="AJ373" s="9" t="e">
        <f>VLOOKUP($C373, 'FanGraphs - Team WAR Projected'!$B$2:$E$31, 3, FALSE)/162</f>
        <v>#N/A</v>
      </c>
      <c r="AK373" s="9" t="e">
        <f>VLOOKUP($C373, Team_Pitching___Advanced[[Team]:[xFIP]], 19,FALSE)</f>
        <v>#N/A</v>
      </c>
      <c r="AL373" s="9" t="e">
        <f>VLOOKUP($C373, Team_Pitching___Advanced[], 20, FALSE)</f>
        <v>#N/A</v>
      </c>
      <c r="AM373" s="9" t="e">
        <f>VLOOKUP($C373, Team_Batting___Dashboard[[Team]:[wOBA]], 16, FALSE)</f>
        <v>#N/A</v>
      </c>
      <c r="AN373" s="9" t="e">
        <f>VLOOKUP($C373, Team_Batting___Advanced[[Team]:[OPS]], 9, FALSE)</f>
        <v>#N/A</v>
      </c>
      <c r="AO373" s="9" t="e">
        <f>VLOOKUP($C373, Team_Batting___Advanced[], 19, FALSE)</f>
        <v>#N/A</v>
      </c>
      <c r="AP373" s="9" t="e">
        <f>VLOOKUP($C373, 'Team Per G'!$A$2:$G$31, 3, FALSE)</f>
        <v>#N/A</v>
      </c>
      <c r="AQ373" s="9" t="e">
        <f>VLOOKUP($C373, 'Team Per G'!$A$2:$G$31, 5, FALSE)</f>
        <v>#N/A</v>
      </c>
      <c r="AR373" s="9" t="e">
        <f>VLOOKUP($C373, 'Team Per G'!$A$2:$G$31, 4, FALSE)</f>
        <v>#N/A</v>
      </c>
      <c r="AS373" s="9" t="e">
        <f>VLOOKUP($C373, Team_Batting___Dashboard[], 22, FALSE)/$AC373</f>
        <v>#N/A</v>
      </c>
      <c r="AT373" s="9" t="e">
        <f>VLOOKUP($C373, 'FanGraphs - Team WAR Projected'!$B$2:$E$31, 4, FALSE)/162</f>
        <v>#N/A</v>
      </c>
      <c r="AU373" s="9" t="e">
        <f>VLOOKUP($C373, FanGraphs_Standings[[Abbreviation]:[2024 Year to Date RS/G]], 6, FALSE)/$AC373</f>
        <v>#N/A</v>
      </c>
      <c r="AV373" s="9" t="e">
        <f>VLOOKUP($C373, FanGraphs_Standings[[Abbreviation]:[2024 Projected Full Season RDif]], 19, FALSE)/162</f>
        <v>#N/A</v>
      </c>
      <c r="AW373" s="9" t="e">
        <f>VLOOKUP($C373, FanGraphs_Standings[[Abbreviation]:[2024 Projected Full Season RDif]], 5, FALSE)</f>
        <v>#N/A</v>
      </c>
      <c r="AX373" s="9" t="e">
        <f>VLOOKUP($C373, FanGraphs_Standings[[Abbreviation]:[2024 Projected Full Season W%]], 18, FALSE)</f>
        <v>#N/A</v>
      </c>
      <c r="AY373" s="9" t="e">
        <f>VLOOKUP($C373, 'Home Field Adv'!$A$2:$K$31, 11, FALSE)</f>
        <v>#N/A</v>
      </c>
      <c r="BB373" s="5" t="str">
        <f t="shared" si="16"/>
        <v/>
      </c>
      <c r="BC373" s="5" t="str">
        <f t="shared" si="17"/>
        <v/>
      </c>
      <c r="BD373" s="5" t="str">
        <f t="shared" si="18"/>
        <v/>
      </c>
    </row>
    <row r="374" spans="6:56" x14ac:dyDescent="0.45">
      <c r="F374" s="9" t="e">
        <f>VLOOKUP($B374, FanGraphs_Standings[[Abbreviation]:[2024 Year to Date G]], 2, FALSE)</f>
        <v>#N/A</v>
      </c>
      <c r="G374" s="9" t="e">
        <f>IF(ISERR(VLOOKUP($D374, 'SP Per G'!$A$2:$D$1380, 3, FALSE)), L374, VLOOKUP($D374, 'SP Per G'!$A$2:$D$1380, 3, FALSE))</f>
        <v>#N/A</v>
      </c>
      <c r="H374" s="9" t="e">
        <f>VLOOKUP($D374, 'SP Per G'!$A$2:$D$1380, 4, FALSE)</f>
        <v>#N/A</v>
      </c>
      <c r="I374" s="9" t="e">
        <f>VLOOKUP($D374, Individual_Pitching___Dashboard[], 18, FALSE)</f>
        <v>#N/A</v>
      </c>
      <c r="J374" s="9" t="e">
        <f>VLOOKUP($D374, Individual_Pitching___Dashboard[], 20, FALSE)</f>
        <v>#N/A</v>
      </c>
      <c r="K374" s="9" t="e">
        <f>VLOOKUP($D374, Individual_Pitching___Advanced[], 21,FALSE)</f>
        <v>#N/A</v>
      </c>
      <c r="L374" s="9" t="e">
        <f>VLOOKUP($B374, 'Team Per G'!$A$2:$G$31, 7, FALSE)</f>
        <v>#N/A</v>
      </c>
      <c r="M374" s="9" t="e">
        <f>VLOOKUP($B374, 'FanGraphs - Team WAR Projected'!$B$2:$E$31, 3, FALSE)/162</f>
        <v>#N/A</v>
      </c>
      <c r="N374" s="9" t="e">
        <f>VLOOKUP($B374, Team_Pitching___Advanced[[Team]:[xFIP]], 19,FALSE)</f>
        <v>#N/A</v>
      </c>
      <c r="O374" s="9" t="e">
        <f>VLOOKUP($B374, Team_Pitching___Advanced[], 20, FALSE)</f>
        <v>#N/A</v>
      </c>
      <c r="P374" s="9" t="e">
        <f>VLOOKUP($B374, Team_Batting___Dashboard[[Team]:[wOBA]], 16, FALSE)</f>
        <v>#N/A</v>
      </c>
      <c r="Q374" s="9" t="e">
        <f>VLOOKUP($B374, Team_Batting___Advanced[[Team]:[OPS]], 9, FALSE)</f>
        <v>#N/A</v>
      </c>
      <c r="R374" s="9" t="e">
        <f>VLOOKUP($B374, Team_Batting___Advanced[], 19, FALSE)</f>
        <v>#N/A</v>
      </c>
      <c r="S374" s="9" t="e">
        <f>VLOOKUP($B374, 'Team Per G'!$A$2:$G$31, 3, FALSE)</f>
        <v>#N/A</v>
      </c>
      <c r="T374" s="9" t="e">
        <f>VLOOKUP($B374, 'Team Per G'!$A$2:$G$31, 5, FALSE)</f>
        <v>#N/A</v>
      </c>
      <c r="U374" s="9" t="e">
        <f>VLOOKUP($B374, 'Team Per G'!$A$2:$G$31, 4, FALSE)</f>
        <v>#N/A</v>
      </c>
      <c r="V374" s="9" t="e">
        <f>VLOOKUP($B374, Team_Batting___Dashboard[], 22, FALSE)/$F374</f>
        <v>#N/A</v>
      </c>
      <c r="W374" s="9" t="e">
        <f>VLOOKUP($B374, 'FanGraphs - Team WAR Projected'!$B$2:$E$31, 4, FALSE)/162</f>
        <v>#N/A</v>
      </c>
      <c r="X374" s="9" t="e">
        <f>VLOOKUP($B374, FanGraphs_Standings[[Abbreviation]:[2024 Year to Date RS/G]], 6, FALSE)/$F374</f>
        <v>#N/A</v>
      </c>
      <c r="Y374" s="9" t="e">
        <f>VLOOKUP($B374, FanGraphs_Standings[[Abbreviation]:[2024 Projected Full Season RDif]], 19, FALSE)/162</f>
        <v>#N/A</v>
      </c>
      <c r="Z374" s="9" t="e">
        <f>VLOOKUP($B374, FanGraphs_Standings[[Abbreviation]:[2024 Projected Full Season RDif]], 5, FALSE)</f>
        <v>#N/A</v>
      </c>
      <c r="AA374" s="9" t="e">
        <f>VLOOKUP($B374, FanGraphs_Standings[[Abbreviation]:[2024 Projected Full Season W%]], 18, FALSE)</f>
        <v>#N/A</v>
      </c>
      <c r="AB374" s="9" t="e">
        <f>VLOOKUP($B374, 'Home Field Adv'!$A$2:$I$31, 9, FALSE)</f>
        <v>#N/A</v>
      </c>
      <c r="AC374" s="9" t="e">
        <f>VLOOKUP($C374, FanGraphs_Standings[[Abbreviation]:[2024 Year to Date G]], 2, FALSE)</f>
        <v>#N/A</v>
      </c>
      <c r="AD374" s="9" t="e">
        <f>VLOOKUP($E374, 'SP Per G'!$A$2:$D$1380, 3, FALSE)</f>
        <v>#N/A</v>
      </c>
      <c r="AE374" s="9" t="e">
        <f>VLOOKUP($E374, 'SP Per G'!$A$2:$D$1380, 4, FALSE)</f>
        <v>#N/A</v>
      </c>
      <c r="AF374" s="9" t="e">
        <f>VLOOKUP($E374, Individual_Pitching___Dashboard[], 18, FALSE)</f>
        <v>#N/A</v>
      </c>
      <c r="AG374" s="9" t="e">
        <f>VLOOKUP($E374, Individual_Pitching___Dashboard[], 20, FALSE)</f>
        <v>#N/A</v>
      </c>
      <c r="AH374" s="9" t="e">
        <f>VLOOKUP($E374, Individual_Pitching___Advanced[], 21,FALSE)</f>
        <v>#N/A</v>
      </c>
      <c r="AI374" s="9" t="e">
        <f>VLOOKUP($C374, 'Team Per G'!$A$2:$G$31, 7, FALSE)</f>
        <v>#N/A</v>
      </c>
      <c r="AJ374" s="9" t="e">
        <f>VLOOKUP($C374, 'FanGraphs - Team WAR Projected'!$B$2:$E$31, 3, FALSE)/162</f>
        <v>#N/A</v>
      </c>
      <c r="AK374" s="9" t="e">
        <f>VLOOKUP($C374, Team_Pitching___Advanced[[Team]:[xFIP]], 19,FALSE)</f>
        <v>#N/A</v>
      </c>
      <c r="AL374" s="9" t="e">
        <f>VLOOKUP($C374, Team_Pitching___Advanced[], 20, FALSE)</f>
        <v>#N/A</v>
      </c>
      <c r="AM374" s="9" t="e">
        <f>VLOOKUP($C374, Team_Batting___Dashboard[[Team]:[wOBA]], 16, FALSE)</f>
        <v>#N/A</v>
      </c>
      <c r="AN374" s="9" t="e">
        <f>VLOOKUP($C374, Team_Batting___Advanced[[Team]:[OPS]], 9, FALSE)</f>
        <v>#N/A</v>
      </c>
      <c r="AO374" s="9" t="e">
        <f>VLOOKUP($C374, Team_Batting___Advanced[], 19, FALSE)</f>
        <v>#N/A</v>
      </c>
      <c r="AP374" s="9" t="e">
        <f>VLOOKUP($C374, 'Team Per G'!$A$2:$G$31, 3, FALSE)</f>
        <v>#N/A</v>
      </c>
      <c r="AQ374" s="9" t="e">
        <f>VLOOKUP($C374, 'Team Per G'!$A$2:$G$31, 5, FALSE)</f>
        <v>#N/A</v>
      </c>
      <c r="AR374" s="9" t="e">
        <f>VLOOKUP($C374, 'Team Per G'!$A$2:$G$31, 4, FALSE)</f>
        <v>#N/A</v>
      </c>
      <c r="AS374" s="9" t="e">
        <f>VLOOKUP($C374, Team_Batting___Dashboard[], 22, FALSE)/$AC374</f>
        <v>#N/A</v>
      </c>
      <c r="AT374" s="9" t="e">
        <f>VLOOKUP($C374, 'FanGraphs - Team WAR Projected'!$B$2:$E$31, 4, FALSE)/162</f>
        <v>#N/A</v>
      </c>
      <c r="AU374" s="9" t="e">
        <f>VLOOKUP($C374, FanGraphs_Standings[[Abbreviation]:[2024 Year to Date RS/G]], 6, FALSE)/$AC374</f>
        <v>#N/A</v>
      </c>
      <c r="AV374" s="9" t="e">
        <f>VLOOKUP($C374, FanGraphs_Standings[[Abbreviation]:[2024 Projected Full Season RDif]], 19, FALSE)/162</f>
        <v>#N/A</v>
      </c>
      <c r="AW374" s="9" t="e">
        <f>VLOOKUP($C374, FanGraphs_Standings[[Abbreviation]:[2024 Projected Full Season RDif]], 5, FALSE)</f>
        <v>#N/A</v>
      </c>
      <c r="AX374" s="9" t="e">
        <f>VLOOKUP($C374, FanGraphs_Standings[[Abbreviation]:[2024 Projected Full Season W%]], 18, FALSE)</f>
        <v>#N/A</v>
      </c>
      <c r="AY374" s="9" t="e">
        <f>VLOOKUP($C374, 'Home Field Adv'!$A$2:$K$31, 11, FALSE)</f>
        <v>#N/A</v>
      </c>
      <c r="BB374" s="5" t="str">
        <f t="shared" si="16"/>
        <v/>
      </c>
      <c r="BC374" s="5" t="str">
        <f t="shared" si="17"/>
        <v/>
      </c>
      <c r="BD374" s="5" t="str">
        <f t="shared" si="18"/>
        <v/>
      </c>
    </row>
    <row r="375" spans="6:56" x14ac:dyDescent="0.45">
      <c r="F375" s="9" t="e">
        <f>VLOOKUP($B375, FanGraphs_Standings[[Abbreviation]:[2024 Year to Date G]], 2, FALSE)</f>
        <v>#N/A</v>
      </c>
      <c r="G375" s="9" t="e">
        <f>IF(ISERR(VLOOKUP($D375, 'SP Per G'!$A$2:$D$1380, 3, FALSE)), L375, VLOOKUP($D375, 'SP Per G'!$A$2:$D$1380, 3, FALSE))</f>
        <v>#N/A</v>
      </c>
      <c r="H375" s="9" t="e">
        <f>VLOOKUP($D375, 'SP Per G'!$A$2:$D$1380, 4, FALSE)</f>
        <v>#N/A</v>
      </c>
      <c r="I375" s="9" t="e">
        <f>VLOOKUP($D375, Individual_Pitching___Dashboard[], 18, FALSE)</f>
        <v>#N/A</v>
      </c>
      <c r="J375" s="9" t="e">
        <f>VLOOKUP($D375, Individual_Pitching___Dashboard[], 20, FALSE)</f>
        <v>#N/A</v>
      </c>
      <c r="K375" s="9" t="e">
        <f>VLOOKUP($D375, Individual_Pitching___Advanced[], 21,FALSE)</f>
        <v>#N/A</v>
      </c>
      <c r="L375" s="9" t="e">
        <f>VLOOKUP($B375, 'Team Per G'!$A$2:$G$31, 7, FALSE)</f>
        <v>#N/A</v>
      </c>
      <c r="M375" s="9" t="e">
        <f>VLOOKUP($B375, 'FanGraphs - Team WAR Projected'!$B$2:$E$31, 3, FALSE)/162</f>
        <v>#N/A</v>
      </c>
      <c r="N375" s="9" t="e">
        <f>VLOOKUP($B375, Team_Pitching___Advanced[[Team]:[xFIP]], 19,FALSE)</f>
        <v>#N/A</v>
      </c>
      <c r="O375" s="9" t="e">
        <f>VLOOKUP($B375, Team_Pitching___Advanced[], 20, FALSE)</f>
        <v>#N/A</v>
      </c>
      <c r="P375" s="9" t="e">
        <f>VLOOKUP($B375, Team_Batting___Dashboard[[Team]:[wOBA]], 16, FALSE)</f>
        <v>#N/A</v>
      </c>
      <c r="Q375" s="9" t="e">
        <f>VLOOKUP($B375, Team_Batting___Advanced[[Team]:[OPS]], 9, FALSE)</f>
        <v>#N/A</v>
      </c>
      <c r="R375" s="9" t="e">
        <f>VLOOKUP($B375, Team_Batting___Advanced[], 19, FALSE)</f>
        <v>#N/A</v>
      </c>
      <c r="S375" s="9" t="e">
        <f>VLOOKUP($B375, 'Team Per G'!$A$2:$G$31, 3, FALSE)</f>
        <v>#N/A</v>
      </c>
      <c r="T375" s="9" t="e">
        <f>VLOOKUP($B375, 'Team Per G'!$A$2:$G$31, 5, FALSE)</f>
        <v>#N/A</v>
      </c>
      <c r="U375" s="9" t="e">
        <f>VLOOKUP($B375, 'Team Per G'!$A$2:$G$31, 4, FALSE)</f>
        <v>#N/A</v>
      </c>
      <c r="V375" s="9" t="e">
        <f>VLOOKUP($B375, Team_Batting___Dashboard[], 22, FALSE)/$F375</f>
        <v>#N/A</v>
      </c>
      <c r="W375" s="9" t="e">
        <f>VLOOKUP($B375, 'FanGraphs - Team WAR Projected'!$B$2:$E$31, 4, FALSE)/162</f>
        <v>#N/A</v>
      </c>
      <c r="X375" s="9" t="e">
        <f>VLOOKUP($B375, FanGraphs_Standings[[Abbreviation]:[2024 Year to Date RS/G]], 6, FALSE)/$F375</f>
        <v>#N/A</v>
      </c>
      <c r="Y375" s="9" t="e">
        <f>VLOOKUP($B375, FanGraphs_Standings[[Abbreviation]:[2024 Projected Full Season RDif]], 19, FALSE)/162</f>
        <v>#N/A</v>
      </c>
      <c r="Z375" s="9" t="e">
        <f>VLOOKUP($B375, FanGraphs_Standings[[Abbreviation]:[2024 Projected Full Season RDif]], 5, FALSE)</f>
        <v>#N/A</v>
      </c>
      <c r="AA375" s="9" t="e">
        <f>VLOOKUP($B375, FanGraphs_Standings[[Abbreviation]:[2024 Projected Full Season W%]], 18, FALSE)</f>
        <v>#N/A</v>
      </c>
      <c r="AB375" s="9" t="e">
        <f>VLOOKUP($B375, 'Home Field Adv'!$A$2:$I$31, 9, FALSE)</f>
        <v>#N/A</v>
      </c>
      <c r="AC375" s="9" t="e">
        <f>VLOOKUP($C375, FanGraphs_Standings[[Abbreviation]:[2024 Year to Date G]], 2, FALSE)</f>
        <v>#N/A</v>
      </c>
      <c r="AD375" s="9" t="e">
        <f>VLOOKUP($E375, 'SP Per G'!$A$2:$D$1380, 3, FALSE)</f>
        <v>#N/A</v>
      </c>
      <c r="AE375" s="9" t="e">
        <f>VLOOKUP($E375, 'SP Per G'!$A$2:$D$1380, 4, FALSE)</f>
        <v>#N/A</v>
      </c>
      <c r="AF375" s="9" t="e">
        <f>VLOOKUP($E375, Individual_Pitching___Dashboard[], 18, FALSE)</f>
        <v>#N/A</v>
      </c>
      <c r="AG375" s="9" t="e">
        <f>VLOOKUP($E375, Individual_Pitching___Dashboard[], 20, FALSE)</f>
        <v>#N/A</v>
      </c>
      <c r="AH375" s="9" t="e">
        <f>VLOOKUP($E375, Individual_Pitching___Advanced[], 21,FALSE)</f>
        <v>#N/A</v>
      </c>
      <c r="AI375" s="9" t="e">
        <f>VLOOKUP($C375, 'Team Per G'!$A$2:$G$31, 7, FALSE)</f>
        <v>#N/A</v>
      </c>
      <c r="AJ375" s="9" t="e">
        <f>VLOOKUP($C375, 'FanGraphs - Team WAR Projected'!$B$2:$E$31, 3, FALSE)/162</f>
        <v>#N/A</v>
      </c>
      <c r="AK375" s="9" t="e">
        <f>VLOOKUP($C375, Team_Pitching___Advanced[[Team]:[xFIP]], 19,FALSE)</f>
        <v>#N/A</v>
      </c>
      <c r="AL375" s="9" t="e">
        <f>VLOOKUP($C375, Team_Pitching___Advanced[], 20, FALSE)</f>
        <v>#N/A</v>
      </c>
      <c r="AM375" s="9" t="e">
        <f>VLOOKUP($C375, Team_Batting___Dashboard[[Team]:[wOBA]], 16, FALSE)</f>
        <v>#N/A</v>
      </c>
      <c r="AN375" s="9" t="e">
        <f>VLOOKUP($C375, Team_Batting___Advanced[[Team]:[OPS]], 9, FALSE)</f>
        <v>#N/A</v>
      </c>
      <c r="AO375" s="9" t="e">
        <f>VLOOKUP($C375, Team_Batting___Advanced[], 19, FALSE)</f>
        <v>#N/A</v>
      </c>
      <c r="AP375" s="9" t="e">
        <f>VLOOKUP($C375, 'Team Per G'!$A$2:$G$31, 3, FALSE)</f>
        <v>#N/A</v>
      </c>
      <c r="AQ375" s="9" t="e">
        <f>VLOOKUP($C375, 'Team Per G'!$A$2:$G$31, 5, FALSE)</f>
        <v>#N/A</v>
      </c>
      <c r="AR375" s="9" t="e">
        <f>VLOOKUP($C375, 'Team Per G'!$A$2:$G$31, 4, FALSE)</f>
        <v>#N/A</v>
      </c>
      <c r="AS375" s="9" t="e">
        <f>VLOOKUP($C375, Team_Batting___Dashboard[], 22, FALSE)/$AC375</f>
        <v>#N/A</v>
      </c>
      <c r="AT375" s="9" t="e">
        <f>VLOOKUP($C375, 'FanGraphs - Team WAR Projected'!$B$2:$E$31, 4, FALSE)/162</f>
        <v>#N/A</v>
      </c>
      <c r="AU375" s="9" t="e">
        <f>VLOOKUP($C375, FanGraphs_Standings[[Abbreviation]:[2024 Year to Date RS/G]], 6, FALSE)/$AC375</f>
        <v>#N/A</v>
      </c>
      <c r="AV375" s="9" t="e">
        <f>VLOOKUP($C375, FanGraphs_Standings[[Abbreviation]:[2024 Projected Full Season RDif]], 19, FALSE)/162</f>
        <v>#N/A</v>
      </c>
      <c r="AW375" s="9" t="e">
        <f>VLOOKUP($C375, FanGraphs_Standings[[Abbreviation]:[2024 Projected Full Season RDif]], 5, FALSE)</f>
        <v>#N/A</v>
      </c>
      <c r="AX375" s="9" t="e">
        <f>VLOOKUP($C375, FanGraphs_Standings[[Abbreviation]:[2024 Projected Full Season W%]], 18, FALSE)</f>
        <v>#N/A</v>
      </c>
      <c r="AY375" s="9" t="e">
        <f>VLOOKUP($C375, 'Home Field Adv'!$A$2:$K$31, 11, FALSE)</f>
        <v>#N/A</v>
      </c>
      <c r="BB375" s="5" t="str">
        <f t="shared" si="16"/>
        <v/>
      </c>
      <c r="BC375" s="5" t="str">
        <f t="shared" si="17"/>
        <v/>
      </c>
      <c r="BD375" s="5" t="str">
        <f t="shared" si="18"/>
        <v/>
      </c>
    </row>
    <row r="376" spans="6:56" x14ac:dyDescent="0.45">
      <c r="F376" s="9" t="e">
        <f>VLOOKUP($B376, FanGraphs_Standings[[Abbreviation]:[2024 Year to Date G]], 2, FALSE)</f>
        <v>#N/A</v>
      </c>
      <c r="G376" s="9" t="e">
        <f>IF(ISERR(VLOOKUP($D376, 'SP Per G'!$A$2:$D$1380, 3, FALSE)), L376, VLOOKUP($D376, 'SP Per G'!$A$2:$D$1380, 3, FALSE))</f>
        <v>#N/A</v>
      </c>
      <c r="H376" s="9" t="e">
        <f>VLOOKUP($D376, 'SP Per G'!$A$2:$D$1380, 4, FALSE)</f>
        <v>#N/A</v>
      </c>
      <c r="I376" s="9" t="e">
        <f>VLOOKUP($D376, Individual_Pitching___Dashboard[], 18, FALSE)</f>
        <v>#N/A</v>
      </c>
      <c r="J376" s="9" t="e">
        <f>VLOOKUP($D376, Individual_Pitching___Dashboard[], 20, FALSE)</f>
        <v>#N/A</v>
      </c>
      <c r="K376" s="9" t="e">
        <f>VLOOKUP($D376, Individual_Pitching___Advanced[], 21,FALSE)</f>
        <v>#N/A</v>
      </c>
      <c r="L376" s="9" t="e">
        <f>VLOOKUP($B376, 'Team Per G'!$A$2:$G$31, 7, FALSE)</f>
        <v>#N/A</v>
      </c>
      <c r="M376" s="9" t="e">
        <f>VLOOKUP($B376, 'FanGraphs - Team WAR Projected'!$B$2:$E$31, 3, FALSE)/162</f>
        <v>#N/A</v>
      </c>
      <c r="N376" s="9" t="e">
        <f>VLOOKUP($B376, Team_Pitching___Advanced[[Team]:[xFIP]], 19,FALSE)</f>
        <v>#N/A</v>
      </c>
      <c r="O376" s="9" t="e">
        <f>VLOOKUP($B376, Team_Pitching___Advanced[], 20, FALSE)</f>
        <v>#N/A</v>
      </c>
      <c r="P376" s="9" t="e">
        <f>VLOOKUP($B376, Team_Batting___Dashboard[[Team]:[wOBA]], 16, FALSE)</f>
        <v>#N/A</v>
      </c>
      <c r="Q376" s="9" t="e">
        <f>VLOOKUP($B376, Team_Batting___Advanced[[Team]:[OPS]], 9, FALSE)</f>
        <v>#N/A</v>
      </c>
      <c r="R376" s="9" t="e">
        <f>VLOOKUP($B376, Team_Batting___Advanced[], 19, FALSE)</f>
        <v>#N/A</v>
      </c>
      <c r="S376" s="9" t="e">
        <f>VLOOKUP($B376, 'Team Per G'!$A$2:$G$31, 3, FALSE)</f>
        <v>#N/A</v>
      </c>
      <c r="T376" s="9" t="e">
        <f>VLOOKUP($B376, 'Team Per G'!$A$2:$G$31, 5, FALSE)</f>
        <v>#N/A</v>
      </c>
      <c r="U376" s="9" t="e">
        <f>VLOOKUP($B376, 'Team Per G'!$A$2:$G$31, 4, FALSE)</f>
        <v>#N/A</v>
      </c>
      <c r="V376" s="9" t="e">
        <f>VLOOKUP($B376, Team_Batting___Dashboard[], 22, FALSE)/$F376</f>
        <v>#N/A</v>
      </c>
      <c r="W376" s="9" t="e">
        <f>VLOOKUP($B376, 'FanGraphs - Team WAR Projected'!$B$2:$E$31, 4, FALSE)/162</f>
        <v>#N/A</v>
      </c>
      <c r="X376" s="9" t="e">
        <f>VLOOKUP($B376, FanGraphs_Standings[[Abbreviation]:[2024 Year to Date RS/G]], 6, FALSE)/$F376</f>
        <v>#N/A</v>
      </c>
      <c r="Y376" s="9" t="e">
        <f>VLOOKUP($B376, FanGraphs_Standings[[Abbreviation]:[2024 Projected Full Season RDif]], 19, FALSE)/162</f>
        <v>#N/A</v>
      </c>
      <c r="Z376" s="9" t="e">
        <f>VLOOKUP($B376, FanGraphs_Standings[[Abbreviation]:[2024 Projected Full Season RDif]], 5, FALSE)</f>
        <v>#N/A</v>
      </c>
      <c r="AA376" s="9" t="e">
        <f>VLOOKUP($B376, FanGraphs_Standings[[Abbreviation]:[2024 Projected Full Season W%]], 18, FALSE)</f>
        <v>#N/A</v>
      </c>
      <c r="AB376" s="9" t="e">
        <f>VLOOKUP($B376, 'Home Field Adv'!$A$2:$I$31, 9, FALSE)</f>
        <v>#N/A</v>
      </c>
      <c r="AC376" s="9" t="e">
        <f>VLOOKUP($C376, FanGraphs_Standings[[Abbreviation]:[2024 Year to Date G]], 2, FALSE)</f>
        <v>#N/A</v>
      </c>
      <c r="AD376" s="9" t="e">
        <f>VLOOKUP($E376, 'SP Per G'!$A$2:$D$1380, 3, FALSE)</f>
        <v>#N/A</v>
      </c>
      <c r="AE376" s="9" t="e">
        <f>VLOOKUP($E376, 'SP Per G'!$A$2:$D$1380, 4, FALSE)</f>
        <v>#N/A</v>
      </c>
      <c r="AF376" s="9" t="e">
        <f>VLOOKUP($E376, Individual_Pitching___Dashboard[], 18, FALSE)</f>
        <v>#N/A</v>
      </c>
      <c r="AG376" s="9" t="e">
        <f>VLOOKUP($E376, Individual_Pitching___Dashboard[], 20, FALSE)</f>
        <v>#N/A</v>
      </c>
      <c r="AH376" s="9" t="e">
        <f>VLOOKUP($E376, Individual_Pitching___Advanced[], 21,FALSE)</f>
        <v>#N/A</v>
      </c>
      <c r="AI376" s="9" t="e">
        <f>VLOOKUP($C376, 'Team Per G'!$A$2:$G$31, 7, FALSE)</f>
        <v>#N/A</v>
      </c>
      <c r="AJ376" s="9" t="e">
        <f>VLOOKUP($C376, 'FanGraphs - Team WAR Projected'!$B$2:$E$31, 3, FALSE)/162</f>
        <v>#N/A</v>
      </c>
      <c r="AK376" s="9" t="e">
        <f>VLOOKUP($C376, Team_Pitching___Advanced[[Team]:[xFIP]], 19,FALSE)</f>
        <v>#N/A</v>
      </c>
      <c r="AL376" s="9" t="e">
        <f>VLOOKUP($C376, Team_Pitching___Advanced[], 20, FALSE)</f>
        <v>#N/A</v>
      </c>
      <c r="AM376" s="9" t="e">
        <f>VLOOKUP($C376, Team_Batting___Dashboard[[Team]:[wOBA]], 16, FALSE)</f>
        <v>#N/A</v>
      </c>
      <c r="AN376" s="9" t="e">
        <f>VLOOKUP($C376, Team_Batting___Advanced[[Team]:[OPS]], 9, FALSE)</f>
        <v>#N/A</v>
      </c>
      <c r="AO376" s="9" t="e">
        <f>VLOOKUP($C376, Team_Batting___Advanced[], 19, FALSE)</f>
        <v>#N/A</v>
      </c>
      <c r="AP376" s="9" t="e">
        <f>VLOOKUP($C376, 'Team Per G'!$A$2:$G$31, 3, FALSE)</f>
        <v>#N/A</v>
      </c>
      <c r="AQ376" s="9" t="e">
        <f>VLOOKUP($C376, 'Team Per G'!$A$2:$G$31, 5, FALSE)</f>
        <v>#N/A</v>
      </c>
      <c r="AR376" s="9" t="e">
        <f>VLOOKUP($C376, 'Team Per G'!$A$2:$G$31, 4, FALSE)</f>
        <v>#N/A</v>
      </c>
      <c r="AS376" s="9" t="e">
        <f>VLOOKUP($C376, Team_Batting___Dashboard[], 22, FALSE)/$AC376</f>
        <v>#N/A</v>
      </c>
      <c r="AT376" s="9" t="e">
        <f>VLOOKUP($C376, 'FanGraphs - Team WAR Projected'!$B$2:$E$31, 4, FALSE)/162</f>
        <v>#N/A</v>
      </c>
      <c r="AU376" s="9" t="e">
        <f>VLOOKUP($C376, FanGraphs_Standings[[Abbreviation]:[2024 Year to Date RS/G]], 6, FALSE)/$AC376</f>
        <v>#N/A</v>
      </c>
      <c r="AV376" s="9" t="e">
        <f>VLOOKUP($C376, FanGraphs_Standings[[Abbreviation]:[2024 Projected Full Season RDif]], 19, FALSE)/162</f>
        <v>#N/A</v>
      </c>
      <c r="AW376" s="9" t="e">
        <f>VLOOKUP($C376, FanGraphs_Standings[[Abbreviation]:[2024 Projected Full Season RDif]], 5, FALSE)</f>
        <v>#N/A</v>
      </c>
      <c r="AX376" s="9" t="e">
        <f>VLOOKUP($C376, FanGraphs_Standings[[Abbreviation]:[2024 Projected Full Season W%]], 18, FALSE)</f>
        <v>#N/A</v>
      </c>
      <c r="AY376" s="9" t="e">
        <f>VLOOKUP($C376, 'Home Field Adv'!$A$2:$K$31, 11, FALSE)</f>
        <v>#N/A</v>
      </c>
      <c r="BB376" s="5" t="str">
        <f t="shared" si="16"/>
        <v/>
      </c>
      <c r="BC376" s="5" t="str">
        <f t="shared" si="17"/>
        <v/>
      </c>
      <c r="BD376" s="5" t="str">
        <f t="shared" si="18"/>
        <v/>
      </c>
    </row>
    <row r="377" spans="6:56" x14ac:dyDescent="0.45">
      <c r="F377" s="9" t="e">
        <f>VLOOKUP($B377, FanGraphs_Standings[[Abbreviation]:[2024 Year to Date G]], 2, FALSE)</f>
        <v>#N/A</v>
      </c>
      <c r="G377" s="9" t="e">
        <f>IF(ISERR(VLOOKUP($D377, 'SP Per G'!$A$2:$D$1380, 3, FALSE)), L377, VLOOKUP($D377, 'SP Per G'!$A$2:$D$1380, 3, FALSE))</f>
        <v>#N/A</v>
      </c>
      <c r="H377" s="9" t="e">
        <f>VLOOKUP($D377, 'SP Per G'!$A$2:$D$1380, 4, FALSE)</f>
        <v>#N/A</v>
      </c>
      <c r="I377" s="9" t="e">
        <f>VLOOKUP($D377, Individual_Pitching___Dashboard[], 18, FALSE)</f>
        <v>#N/A</v>
      </c>
      <c r="J377" s="9" t="e">
        <f>VLOOKUP($D377, Individual_Pitching___Dashboard[], 20, FALSE)</f>
        <v>#N/A</v>
      </c>
      <c r="K377" s="9" t="e">
        <f>VLOOKUP($D377, Individual_Pitching___Advanced[], 21,FALSE)</f>
        <v>#N/A</v>
      </c>
      <c r="L377" s="9" t="e">
        <f>VLOOKUP($B377, 'Team Per G'!$A$2:$G$31, 7, FALSE)</f>
        <v>#N/A</v>
      </c>
      <c r="M377" s="9" t="e">
        <f>VLOOKUP($B377, 'FanGraphs - Team WAR Projected'!$B$2:$E$31, 3, FALSE)/162</f>
        <v>#N/A</v>
      </c>
      <c r="N377" s="9" t="e">
        <f>VLOOKUP($B377, Team_Pitching___Advanced[[Team]:[xFIP]], 19,FALSE)</f>
        <v>#N/A</v>
      </c>
      <c r="O377" s="9" t="e">
        <f>VLOOKUP($B377, Team_Pitching___Advanced[], 20, FALSE)</f>
        <v>#N/A</v>
      </c>
      <c r="P377" s="9" t="e">
        <f>VLOOKUP($B377, Team_Batting___Dashboard[[Team]:[wOBA]], 16, FALSE)</f>
        <v>#N/A</v>
      </c>
      <c r="Q377" s="9" t="e">
        <f>VLOOKUP($B377, Team_Batting___Advanced[[Team]:[OPS]], 9, FALSE)</f>
        <v>#N/A</v>
      </c>
      <c r="R377" s="9" t="e">
        <f>VLOOKUP($B377, Team_Batting___Advanced[], 19, FALSE)</f>
        <v>#N/A</v>
      </c>
      <c r="S377" s="9" t="e">
        <f>VLOOKUP($B377, 'Team Per G'!$A$2:$G$31, 3, FALSE)</f>
        <v>#N/A</v>
      </c>
      <c r="T377" s="9" t="e">
        <f>VLOOKUP($B377, 'Team Per G'!$A$2:$G$31, 5, FALSE)</f>
        <v>#N/A</v>
      </c>
      <c r="U377" s="9" t="e">
        <f>VLOOKUP($B377, 'Team Per G'!$A$2:$G$31, 4, FALSE)</f>
        <v>#N/A</v>
      </c>
      <c r="V377" s="9" t="e">
        <f>VLOOKUP($B377, Team_Batting___Dashboard[], 22, FALSE)/$F377</f>
        <v>#N/A</v>
      </c>
      <c r="W377" s="9" t="e">
        <f>VLOOKUP($B377, 'FanGraphs - Team WAR Projected'!$B$2:$E$31, 4, FALSE)/162</f>
        <v>#N/A</v>
      </c>
      <c r="X377" s="9" t="e">
        <f>VLOOKUP($B377, FanGraphs_Standings[[Abbreviation]:[2024 Year to Date RS/G]], 6, FALSE)/$F377</f>
        <v>#N/A</v>
      </c>
      <c r="Y377" s="9" t="e">
        <f>VLOOKUP($B377, FanGraphs_Standings[[Abbreviation]:[2024 Projected Full Season RDif]], 19, FALSE)/162</f>
        <v>#N/A</v>
      </c>
      <c r="Z377" s="9" t="e">
        <f>VLOOKUP($B377, FanGraphs_Standings[[Abbreviation]:[2024 Projected Full Season RDif]], 5, FALSE)</f>
        <v>#N/A</v>
      </c>
      <c r="AA377" s="9" t="e">
        <f>VLOOKUP($B377, FanGraphs_Standings[[Abbreviation]:[2024 Projected Full Season W%]], 18, FALSE)</f>
        <v>#N/A</v>
      </c>
      <c r="AB377" s="9" t="e">
        <f>VLOOKUP($B377, 'Home Field Adv'!$A$2:$I$31, 9, FALSE)</f>
        <v>#N/A</v>
      </c>
      <c r="AC377" s="9" t="e">
        <f>VLOOKUP($C377, FanGraphs_Standings[[Abbreviation]:[2024 Year to Date G]], 2, FALSE)</f>
        <v>#N/A</v>
      </c>
      <c r="AD377" s="9" t="e">
        <f>VLOOKUP($E377, 'SP Per G'!$A$2:$D$1380, 3, FALSE)</f>
        <v>#N/A</v>
      </c>
      <c r="AE377" s="9" t="e">
        <f>VLOOKUP($E377, 'SP Per G'!$A$2:$D$1380, 4, FALSE)</f>
        <v>#N/A</v>
      </c>
      <c r="AF377" s="9" t="e">
        <f>VLOOKUP($E377, Individual_Pitching___Dashboard[], 18, FALSE)</f>
        <v>#N/A</v>
      </c>
      <c r="AG377" s="9" t="e">
        <f>VLOOKUP($E377, Individual_Pitching___Dashboard[], 20, FALSE)</f>
        <v>#N/A</v>
      </c>
      <c r="AH377" s="9" t="e">
        <f>VLOOKUP($E377, Individual_Pitching___Advanced[], 21,FALSE)</f>
        <v>#N/A</v>
      </c>
      <c r="AI377" s="9" t="e">
        <f>VLOOKUP($C377, 'Team Per G'!$A$2:$G$31, 7, FALSE)</f>
        <v>#N/A</v>
      </c>
      <c r="AJ377" s="9" t="e">
        <f>VLOOKUP($C377, 'FanGraphs - Team WAR Projected'!$B$2:$E$31, 3, FALSE)/162</f>
        <v>#N/A</v>
      </c>
      <c r="AK377" s="9" t="e">
        <f>VLOOKUP($C377, Team_Pitching___Advanced[[Team]:[xFIP]], 19,FALSE)</f>
        <v>#N/A</v>
      </c>
      <c r="AL377" s="9" t="e">
        <f>VLOOKUP($C377, Team_Pitching___Advanced[], 20, FALSE)</f>
        <v>#N/A</v>
      </c>
      <c r="AM377" s="9" t="e">
        <f>VLOOKUP($C377, Team_Batting___Dashboard[[Team]:[wOBA]], 16, FALSE)</f>
        <v>#N/A</v>
      </c>
      <c r="AN377" s="9" t="e">
        <f>VLOOKUP($C377, Team_Batting___Advanced[[Team]:[OPS]], 9, FALSE)</f>
        <v>#N/A</v>
      </c>
      <c r="AO377" s="9" t="e">
        <f>VLOOKUP($C377, Team_Batting___Advanced[], 19, FALSE)</f>
        <v>#N/A</v>
      </c>
      <c r="AP377" s="9" t="e">
        <f>VLOOKUP($C377, 'Team Per G'!$A$2:$G$31, 3, FALSE)</f>
        <v>#N/A</v>
      </c>
      <c r="AQ377" s="9" t="e">
        <f>VLOOKUP($C377, 'Team Per G'!$A$2:$G$31, 5, FALSE)</f>
        <v>#N/A</v>
      </c>
      <c r="AR377" s="9" t="e">
        <f>VLOOKUP($C377, 'Team Per G'!$A$2:$G$31, 4, FALSE)</f>
        <v>#N/A</v>
      </c>
      <c r="AS377" s="9" t="e">
        <f>VLOOKUP($C377, Team_Batting___Dashboard[], 22, FALSE)/$AC377</f>
        <v>#N/A</v>
      </c>
      <c r="AT377" s="9" t="e">
        <f>VLOOKUP($C377, 'FanGraphs - Team WAR Projected'!$B$2:$E$31, 4, FALSE)/162</f>
        <v>#N/A</v>
      </c>
      <c r="AU377" s="9" t="e">
        <f>VLOOKUP($C377, FanGraphs_Standings[[Abbreviation]:[2024 Year to Date RS/G]], 6, FALSE)/$AC377</f>
        <v>#N/A</v>
      </c>
      <c r="AV377" s="9" t="e">
        <f>VLOOKUP($C377, FanGraphs_Standings[[Abbreviation]:[2024 Projected Full Season RDif]], 19, FALSE)/162</f>
        <v>#N/A</v>
      </c>
      <c r="AW377" s="9" t="e">
        <f>VLOOKUP($C377, FanGraphs_Standings[[Abbreviation]:[2024 Projected Full Season RDif]], 5, FALSE)</f>
        <v>#N/A</v>
      </c>
      <c r="AX377" s="9" t="e">
        <f>VLOOKUP($C377, FanGraphs_Standings[[Abbreviation]:[2024 Projected Full Season W%]], 18, FALSE)</f>
        <v>#N/A</v>
      </c>
      <c r="AY377" s="9" t="e">
        <f>VLOOKUP($C377, 'Home Field Adv'!$A$2:$K$31, 11, FALSE)</f>
        <v>#N/A</v>
      </c>
      <c r="BB377" s="5" t="str">
        <f t="shared" si="16"/>
        <v/>
      </c>
      <c r="BC377" s="5" t="str">
        <f t="shared" si="17"/>
        <v/>
      </c>
      <c r="BD377" s="5" t="str">
        <f t="shared" si="18"/>
        <v/>
      </c>
    </row>
    <row r="378" spans="6:56" x14ac:dyDescent="0.45">
      <c r="F378" s="9" t="e">
        <f>VLOOKUP($B378, FanGraphs_Standings[[Abbreviation]:[2024 Year to Date G]], 2, FALSE)</f>
        <v>#N/A</v>
      </c>
      <c r="G378" s="9" t="e">
        <f>IF(ISERR(VLOOKUP($D378, 'SP Per G'!$A$2:$D$1380, 3, FALSE)), L378, VLOOKUP($D378, 'SP Per G'!$A$2:$D$1380, 3, FALSE))</f>
        <v>#N/A</v>
      </c>
      <c r="H378" s="9" t="e">
        <f>VLOOKUP($D378, 'SP Per G'!$A$2:$D$1380, 4, FALSE)</f>
        <v>#N/A</v>
      </c>
      <c r="I378" s="9" t="e">
        <f>VLOOKUP($D378, Individual_Pitching___Dashboard[], 18, FALSE)</f>
        <v>#N/A</v>
      </c>
      <c r="J378" s="9" t="e">
        <f>VLOOKUP($D378, Individual_Pitching___Dashboard[], 20, FALSE)</f>
        <v>#N/A</v>
      </c>
      <c r="K378" s="9" t="e">
        <f>VLOOKUP($D378, Individual_Pitching___Advanced[], 21,FALSE)</f>
        <v>#N/A</v>
      </c>
      <c r="L378" s="9" t="e">
        <f>VLOOKUP($B378, 'Team Per G'!$A$2:$G$31, 7, FALSE)</f>
        <v>#N/A</v>
      </c>
      <c r="M378" s="9" t="e">
        <f>VLOOKUP($B378, 'FanGraphs - Team WAR Projected'!$B$2:$E$31, 3, FALSE)/162</f>
        <v>#N/A</v>
      </c>
      <c r="N378" s="9" t="e">
        <f>VLOOKUP($B378, Team_Pitching___Advanced[[Team]:[xFIP]], 19,FALSE)</f>
        <v>#N/A</v>
      </c>
      <c r="O378" s="9" t="e">
        <f>VLOOKUP($B378, Team_Pitching___Advanced[], 20, FALSE)</f>
        <v>#N/A</v>
      </c>
      <c r="P378" s="9" t="e">
        <f>VLOOKUP($B378, Team_Batting___Dashboard[[Team]:[wOBA]], 16, FALSE)</f>
        <v>#N/A</v>
      </c>
      <c r="Q378" s="9" t="e">
        <f>VLOOKUP($B378, Team_Batting___Advanced[[Team]:[OPS]], 9, FALSE)</f>
        <v>#N/A</v>
      </c>
      <c r="R378" s="9" t="e">
        <f>VLOOKUP($B378, Team_Batting___Advanced[], 19, FALSE)</f>
        <v>#N/A</v>
      </c>
      <c r="S378" s="9" t="e">
        <f>VLOOKUP($B378, 'Team Per G'!$A$2:$G$31, 3, FALSE)</f>
        <v>#N/A</v>
      </c>
      <c r="T378" s="9" t="e">
        <f>VLOOKUP($B378, 'Team Per G'!$A$2:$G$31, 5, FALSE)</f>
        <v>#N/A</v>
      </c>
      <c r="U378" s="9" t="e">
        <f>VLOOKUP($B378, 'Team Per G'!$A$2:$G$31, 4, FALSE)</f>
        <v>#N/A</v>
      </c>
      <c r="V378" s="9" t="e">
        <f>VLOOKUP($B378, Team_Batting___Dashboard[], 22, FALSE)/$F378</f>
        <v>#N/A</v>
      </c>
      <c r="W378" s="9" t="e">
        <f>VLOOKUP($B378, 'FanGraphs - Team WAR Projected'!$B$2:$E$31, 4, FALSE)/162</f>
        <v>#N/A</v>
      </c>
      <c r="X378" s="9" t="e">
        <f>VLOOKUP($B378, FanGraphs_Standings[[Abbreviation]:[2024 Year to Date RS/G]], 6, FALSE)/$F378</f>
        <v>#N/A</v>
      </c>
      <c r="Y378" s="9" t="e">
        <f>VLOOKUP($B378, FanGraphs_Standings[[Abbreviation]:[2024 Projected Full Season RDif]], 19, FALSE)/162</f>
        <v>#N/A</v>
      </c>
      <c r="Z378" s="9" t="e">
        <f>VLOOKUP($B378, FanGraphs_Standings[[Abbreviation]:[2024 Projected Full Season RDif]], 5, FALSE)</f>
        <v>#N/A</v>
      </c>
      <c r="AA378" s="9" t="e">
        <f>VLOOKUP($B378, FanGraphs_Standings[[Abbreviation]:[2024 Projected Full Season W%]], 18, FALSE)</f>
        <v>#N/A</v>
      </c>
      <c r="AB378" s="9" t="e">
        <f>VLOOKUP($B378, 'Home Field Adv'!$A$2:$I$31, 9, FALSE)</f>
        <v>#N/A</v>
      </c>
      <c r="AC378" s="9" t="e">
        <f>VLOOKUP($C378, FanGraphs_Standings[[Abbreviation]:[2024 Year to Date G]], 2, FALSE)</f>
        <v>#N/A</v>
      </c>
      <c r="AD378" s="9" t="e">
        <f>VLOOKUP($E378, 'SP Per G'!$A$2:$D$1380, 3, FALSE)</f>
        <v>#N/A</v>
      </c>
      <c r="AE378" s="9" t="e">
        <f>VLOOKUP($E378, 'SP Per G'!$A$2:$D$1380, 4, FALSE)</f>
        <v>#N/A</v>
      </c>
      <c r="AF378" s="9" t="e">
        <f>VLOOKUP($E378, Individual_Pitching___Dashboard[], 18, FALSE)</f>
        <v>#N/A</v>
      </c>
      <c r="AG378" s="9" t="e">
        <f>VLOOKUP($E378, Individual_Pitching___Dashboard[], 20, FALSE)</f>
        <v>#N/A</v>
      </c>
      <c r="AH378" s="9" t="e">
        <f>VLOOKUP($E378, Individual_Pitching___Advanced[], 21,FALSE)</f>
        <v>#N/A</v>
      </c>
      <c r="AI378" s="9" t="e">
        <f>VLOOKUP($C378, 'Team Per G'!$A$2:$G$31, 7, FALSE)</f>
        <v>#N/A</v>
      </c>
      <c r="AJ378" s="9" t="e">
        <f>VLOOKUP($C378, 'FanGraphs - Team WAR Projected'!$B$2:$E$31, 3, FALSE)/162</f>
        <v>#N/A</v>
      </c>
      <c r="AK378" s="9" t="e">
        <f>VLOOKUP($C378, Team_Pitching___Advanced[[Team]:[xFIP]], 19,FALSE)</f>
        <v>#N/A</v>
      </c>
      <c r="AL378" s="9" t="e">
        <f>VLOOKUP($C378, Team_Pitching___Advanced[], 20, FALSE)</f>
        <v>#N/A</v>
      </c>
      <c r="AM378" s="9" t="e">
        <f>VLOOKUP($C378, Team_Batting___Dashboard[[Team]:[wOBA]], 16, FALSE)</f>
        <v>#N/A</v>
      </c>
      <c r="AN378" s="9" t="e">
        <f>VLOOKUP($C378, Team_Batting___Advanced[[Team]:[OPS]], 9, FALSE)</f>
        <v>#N/A</v>
      </c>
      <c r="AO378" s="9" t="e">
        <f>VLOOKUP($C378, Team_Batting___Advanced[], 19, FALSE)</f>
        <v>#N/A</v>
      </c>
      <c r="AP378" s="9" t="e">
        <f>VLOOKUP($C378, 'Team Per G'!$A$2:$G$31, 3, FALSE)</f>
        <v>#N/A</v>
      </c>
      <c r="AQ378" s="9" t="e">
        <f>VLOOKUP($C378, 'Team Per G'!$A$2:$G$31, 5, FALSE)</f>
        <v>#N/A</v>
      </c>
      <c r="AR378" s="9" t="e">
        <f>VLOOKUP($C378, 'Team Per G'!$A$2:$G$31, 4, FALSE)</f>
        <v>#N/A</v>
      </c>
      <c r="AS378" s="9" t="e">
        <f>VLOOKUP($C378, Team_Batting___Dashboard[], 22, FALSE)/$AC378</f>
        <v>#N/A</v>
      </c>
      <c r="AT378" s="9" t="e">
        <f>VLOOKUP($C378, 'FanGraphs - Team WAR Projected'!$B$2:$E$31, 4, FALSE)/162</f>
        <v>#N/A</v>
      </c>
      <c r="AU378" s="9" t="e">
        <f>VLOOKUP($C378, FanGraphs_Standings[[Abbreviation]:[2024 Year to Date RS/G]], 6, FALSE)/$AC378</f>
        <v>#N/A</v>
      </c>
      <c r="AV378" s="9" t="e">
        <f>VLOOKUP($C378, FanGraphs_Standings[[Abbreviation]:[2024 Projected Full Season RDif]], 19, FALSE)/162</f>
        <v>#N/A</v>
      </c>
      <c r="AW378" s="9" t="e">
        <f>VLOOKUP($C378, FanGraphs_Standings[[Abbreviation]:[2024 Projected Full Season RDif]], 5, FALSE)</f>
        <v>#N/A</v>
      </c>
      <c r="AX378" s="9" t="e">
        <f>VLOOKUP($C378, FanGraphs_Standings[[Abbreviation]:[2024 Projected Full Season W%]], 18, FALSE)</f>
        <v>#N/A</v>
      </c>
      <c r="AY378" s="9" t="e">
        <f>VLOOKUP($C378, 'Home Field Adv'!$A$2:$K$31, 11, FALSE)</f>
        <v>#N/A</v>
      </c>
      <c r="BB378" s="5" t="str">
        <f t="shared" si="16"/>
        <v/>
      </c>
      <c r="BC378" s="5" t="str">
        <f t="shared" si="17"/>
        <v/>
      </c>
      <c r="BD378" s="5" t="str">
        <f t="shared" si="18"/>
        <v/>
      </c>
    </row>
    <row r="379" spans="6:56" x14ac:dyDescent="0.45">
      <c r="F379" s="9" t="e">
        <f>VLOOKUP($B379, FanGraphs_Standings[[Abbreviation]:[2024 Year to Date G]], 2, FALSE)</f>
        <v>#N/A</v>
      </c>
      <c r="G379" s="9" t="e">
        <f>IF(ISERR(VLOOKUP($D379, 'SP Per G'!$A$2:$D$1380, 3, FALSE)), L379, VLOOKUP($D379, 'SP Per G'!$A$2:$D$1380, 3, FALSE))</f>
        <v>#N/A</v>
      </c>
      <c r="H379" s="9" t="e">
        <f>VLOOKUP($D379, 'SP Per G'!$A$2:$D$1380, 4, FALSE)</f>
        <v>#N/A</v>
      </c>
      <c r="I379" s="9" t="e">
        <f>VLOOKUP($D379, Individual_Pitching___Dashboard[], 18, FALSE)</f>
        <v>#N/A</v>
      </c>
      <c r="J379" s="9" t="e">
        <f>VLOOKUP($D379, Individual_Pitching___Dashboard[], 20, FALSE)</f>
        <v>#N/A</v>
      </c>
      <c r="K379" s="9" t="e">
        <f>VLOOKUP($D379, Individual_Pitching___Advanced[], 21,FALSE)</f>
        <v>#N/A</v>
      </c>
      <c r="L379" s="9" t="e">
        <f>VLOOKUP($B379, 'Team Per G'!$A$2:$G$31, 7, FALSE)</f>
        <v>#N/A</v>
      </c>
      <c r="M379" s="9" t="e">
        <f>VLOOKUP($B379, 'FanGraphs - Team WAR Projected'!$B$2:$E$31, 3, FALSE)/162</f>
        <v>#N/A</v>
      </c>
      <c r="N379" s="9" t="e">
        <f>VLOOKUP($B379, Team_Pitching___Advanced[[Team]:[xFIP]], 19,FALSE)</f>
        <v>#N/A</v>
      </c>
      <c r="O379" s="9" t="e">
        <f>VLOOKUP($B379, Team_Pitching___Advanced[], 20, FALSE)</f>
        <v>#N/A</v>
      </c>
      <c r="P379" s="9" t="e">
        <f>VLOOKUP($B379, Team_Batting___Dashboard[[Team]:[wOBA]], 16, FALSE)</f>
        <v>#N/A</v>
      </c>
      <c r="Q379" s="9" t="e">
        <f>VLOOKUP($B379, Team_Batting___Advanced[[Team]:[OPS]], 9, FALSE)</f>
        <v>#N/A</v>
      </c>
      <c r="R379" s="9" t="e">
        <f>VLOOKUP($B379, Team_Batting___Advanced[], 19, FALSE)</f>
        <v>#N/A</v>
      </c>
      <c r="S379" s="9" t="e">
        <f>VLOOKUP($B379, 'Team Per G'!$A$2:$G$31, 3, FALSE)</f>
        <v>#N/A</v>
      </c>
      <c r="T379" s="9" t="e">
        <f>VLOOKUP($B379, 'Team Per G'!$A$2:$G$31, 5, FALSE)</f>
        <v>#N/A</v>
      </c>
      <c r="U379" s="9" t="e">
        <f>VLOOKUP($B379, 'Team Per G'!$A$2:$G$31, 4, FALSE)</f>
        <v>#N/A</v>
      </c>
      <c r="V379" s="9" t="e">
        <f>VLOOKUP($B379, Team_Batting___Dashboard[], 22, FALSE)/$F379</f>
        <v>#N/A</v>
      </c>
      <c r="W379" s="9" t="e">
        <f>VLOOKUP($B379, 'FanGraphs - Team WAR Projected'!$B$2:$E$31, 4, FALSE)/162</f>
        <v>#N/A</v>
      </c>
      <c r="X379" s="9" t="e">
        <f>VLOOKUP($B379, FanGraphs_Standings[[Abbreviation]:[2024 Year to Date RS/G]], 6, FALSE)/$F379</f>
        <v>#N/A</v>
      </c>
      <c r="Y379" s="9" t="e">
        <f>VLOOKUP($B379, FanGraphs_Standings[[Abbreviation]:[2024 Projected Full Season RDif]], 19, FALSE)/162</f>
        <v>#N/A</v>
      </c>
      <c r="Z379" s="9" t="e">
        <f>VLOOKUP($B379, FanGraphs_Standings[[Abbreviation]:[2024 Projected Full Season RDif]], 5, FALSE)</f>
        <v>#N/A</v>
      </c>
      <c r="AA379" s="9" t="e">
        <f>VLOOKUP($B379, FanGraphs_Standings[[Abbreviation]:[2024 Projected Full Season W%]], 18, FALSE)</f>
        <v>#N/A</v>
      </c>
      <c r="AB379" s="9" t="e">
        <f>VLOOKUP($B379, 'Home Field Adv'!$A$2:$I$31, 9, FALSE)</f>
        <v>#N/A</v>
      </c>
      <c r="AC379" s="9" t="e">
        <f>VLOOKUP($C379, FanGraphs_Standings[[Abbreviation]:[2024 Year to Date G]], 2, FALSE)</f>
        <v>#N/A</v>
      </c>
      <c r="AD379" s="9" t="e">
        <f>VLOOKUP($E379, 'SP Per G'!$A$2:$D$1380, 3, FALSE)</f>
        <v>#N/A</v>
      </c>
      <c r="AE379" s="9" t="e">
        <f>VLOOKUP($E379, 'SP Per G'!$A$2:$D$1380, 4, FALSE)</f>
        <v>#N/A</v>
      </c>
      <c r="AF379" s="9" t="e">
        <f>VLOOKUP($E379, Individual_Pitching___Dashboard[], 18, FALSE)</f>
        <v>#N/A</v>
      </c>
      <c r="AG379" s="9" t="e">
        <f>VLOOKUP($E379, Individual_Pitching___Dashboard[], 20, FALSE)</f>
        <v>#N/A</v>
      </c>
      <c r="AH379" s="9" t="e">
        <f>VLOOKUP($E379, Individual_Pitching___Advanced[], 21,FALSE)</f>
        <v>#N/A</v>
      </c>
      <c r="AI379" s="9" t="e">
        <f>VLOOKUP($C379, 'Team Per G'!$A$2:$G$31, 7, FALSE)</f>
        <v>#N/A</v>
      </c>
      <c r="AJ379" s="9" t="e">
        <f>VLOOKUP($C379, 'FanGraphs - Team WAR Projected'!$B$2:$E$31, 3, FALSE)/162</f>
        <v>#N/A</v>
      </c>
      <c r="AK379" s="9" t="e">
        <f>VLOOKUP($C379, Team_Pitching___Advanced[[Team]:[xFIP]], 19,FALSE)</f>
        <v>#N/A</v>
      </c>
      <c r="AL379" s="9" t="e">
        <f>VLOOKUP($C379, Team_Pitching___Advanced[], 20, FALSE)</f>
        <v>#N/A</v>
      </c>
      <c r="AM379" s="9" t="e">
        <f>VLOOKUP($C379, Team_Batting___Dashboard[[Team]:[wOBA]], 16, FALSE)</f>
        <v>#N/A</v>
      </c>
      <c r="AN379" s="9" t="e">
        <f>VLOOKUP($C379, Team_Batting___Advanced[[Team]:[OPS]], 9, FALSE)</f>
        <v>#N/A</v>
      </c>
      <c r="AO379" s="9" t="e">
        <f>VLOOKUP($C379, Team_Batting___Advanced[], 19, FALSE)</f>
        <v>#N/A</v>
      </c>
      <c r="AP379" s="9" t="e">
        <f>VLOOKUP($C379, 'Team Per G'!$A$2:$G$31, 3, FALSE)</f>
        <v>#N/A</v>
      </c>
      <c r="AQ379" s="9" t="e">
        <f>VLOOKUP($C379, 'Team Per G'!$A$2:$G$31, 5, FALSE)</f>
        <v>#N/A</v>
      </c>
      <c r="AR379" s="9" t="e">
        <f>VLOOKUP($C379, 'Team Per G'!$A$2:$G$31, 4, FALSE)</f>
        <v>#N/A</v>
      </c>
      <c r="AS379" s="9" t="e">
        <f>VLOOKUP($C379, Team_Batting___Dashboard[], 22, FALSE)/$AC379</f>
        <v>#N/A</v>
      </c>
      <c r="AT379" s="9" t="e">
        <f>VLOOKUP($C379, 'FanGraphs - Team WAR Projected'!$B$2:$E$31, 4, FALSE)/162</f>
        <v>#N/A</v>
      </c>
      <c r="AU379" s="9" t="e">
        <f>VLOOKUP($C379, FanGraphs_Standings[[Abbreviation]:[2024 Year to Date RS/G]], 6, FALSE)/$AC379</f>
        <v>#N/A</v>
      </c>
      <c r="AV379" s="9" t="e">
        <f>VLOOKUP($C379, FanGraphs_Standings[[Abbreviation]:[2024 Projected Full Season RDif]], 19, FALSE)/162</f>
        <v>#N/A</v>
      </c>
      <c r="AW379" s="9" t="e">
        <f>VLOOKUP($C379, FanGraphs_Standings[[Abbreviation]:[2024 Projected Full Season RDif]], 5, FALSE)</f>
        <v>#N/A</v>
      </c>
      <c r="AX379" s="9" t="e">
        <f>VLOOKUP($C379, FanGraphs_Standings[[Abbreviation]:[2024 Projected Full Season W%]], 18, FALSE)</f>
        <v>#N/A</v>
      </c>
      <c r="AY379" s="9" t="e">
        <f>VLOOKUP($C379, 'Home Field Adv'!$A$2:$K$31, 11, FALSE)</f>
        <v>#N/A</v>
      </c>
      <c r="BB379" s="5" t="str">
        <f t="shared" si="16"/>
        <v/>
      </c>
      <c r="BC379" s="5" t="str">
        <f t="shared" si="17"/>
        <v/>
      </c>
      <c r="BD379" s="5" t="str">
        <f t="shared" si="18"/>
        <v/>
      </c>
    </row>
    <row r="380" spans="6:56" x14ac:dyDescent="0.45">
      <c r="F380" s="9" t="e">
        <f>VLOOKUP($B380, FanGraphs_Standings[[Abbreviation]:[2024 Year to Date G]], 2, FALSE)</f>
        <v>#N/A</v>
      </c>
      <c r="G380" s="9" t="e">
        <f>IF(ISERR(VLOOKUP($D380, 'SP Per G'!$A$2:$D$1380, 3, FALSE)), L380, VLOOKUP($D380, 'SP Per G'!$A$2:$D$1380, 3, FALSE))</f>
        <v>#N/A</v>
      </c>
      <c r="H380" s="9" t="e">
        <f>VLOOKUP($D380, 'SP Per G'!$A$2:$D$1380, 4, FALSE)</f>
        <v>#N/A</v>
      </c>
      <c r="I380" s="9" t="e">
        <f>VLOOKUP($D380, Individual_Pitching___Dashboard[], 18, FALSE)</f>
        <v>#N/A</v>
      </c>
      <c r="J380" s="9" t="e">
        <f>VLOOKUP($D380, Individual_Pitching___Dashboard[], 20, FALSE)</f>
        <v>#N/A</v>
      </c>
      <c r="K380" s="9" t="e">
        <f>VLOOKUP($D380, Individual_Pitching___Advanced[], 21,FALSE)</f>
        <v>#N/A</v>
      </c>
      <c r="L380" s="9" t="e">
        <f>VLOOKUP($B380, 'Team Per G'!$A$2:$G$31, 7, FALSE)</f>
        <v>#N/A</v>
      </c>
      <c r="M380" s="9" t="e">
        <f>VLOOKUP($B380, 'FanGraphs - Team WAR Projected'!$B$2:$E$31, 3, FALSE)/162</f>
        <v>#N/A</v>
      </c>
      <c r="N380" s="9" t="e">
        <f>VLOOKUP($B380, Team_Pitching___Advanced[[Team]:[xFIP]], 19,FALSE)</f>
        <v>#N/A</v>
      </c>
      <c r="O380" s="9" t="e">
        <f>VLOOKUP($B380, Team_Pitching___Advanced[], 20, FALSE)</f>
        <v>#N/A</v>
      </c>
      <c r="P380" s="9" t="e">
        <f>VLOOKUP($B380, Team_Batting___Dashboard[[Team]:[wOBA]], 16, FALSE)</f>
        <v>#N/A</v>
      </c>
      <c r="Q380" s="9" t="e">
        <f>VLOOKUP($B380, Team_Batting___Advanced[[Team]:[OPS]], 9, FALSE)</f>
        <v>#N/A</v>
      </c>
      <c r="R380" s="9" t="e">
        <f>VLOOKUP($B380, Team_Batting___Advanced[], 19, FALSE)</f>
        <v>#N/A</v>
      </c>
      <c r="S380" s="9" t="e">
        <f>VLOOKUP($B380, 'Team Per G'!$A$2:$G$31, 3, FALSE)</f>
        <v>#N/A</v>
      </c>
      <c r="T380" s="9" t="e">
        <f>VLOOKUP($B380, 'Team Per G'!$A$2:$G$31, 5, FALSE)</f>
        <v>#N/A</v>
      </c>
      <c r="U380" s="9" t="e">
        <f>VLOOKUP($B380, 'Team Per G'!$A$2:$G$31, 4, FALSE)</f>
        <v>#N/A</v>
      </c>
      <c r="V380" s="9" t="e">
        <f>VLOOKUP($B380, Team_Batting___Dashboard[], 22, FALSE)/$F380</f>
        <v>#N/A</v>
      </c>
      <c r="W380" s="9" t="e">
        <f>VLOOKUP($B380, 'FanGraphs - Team WAR Projected'!$B$2:$E$31, 4, FALSE)/162</f>
        <v>#N/A</v>
      </c>
      <c r="X380" s="9" t="e">
        <f>VLOOKUP($B380, FanGraphs_Standings[[Abbreviation]:[2024 Year to Date RS/G]], 6, FALSE)/$F380</f>
        <v>#N/A</v>
      </c>
      <c r="Y380" s="9" t="e">
        <f>VLOOKUP($B380, FanGraphs_Standings[[Abbreviation]:[2024 Projected Full Season RDif]], 19, FALSE)/162</f>
        <v>#N/A</v>
      </c>
      <c r="Z380" s="9" t="e">
        <f>VLOOKUP($B380, FanGraphs_Standings[[Abbreviation]:[2024 Projected Full Season RDif]], 5, FALSE)</f>
        <v>#N/A</v>
      </c>
      <c r="AA380" s="9" t="e">
        <f>VLOOKUP($B380, FanGraphs_Standings[[Abbreviation]:[2024 Projected Full Season W%]], 18, FALSE)</f>
        <v>#N/A</v>
      </c>
      <c r="AB380" s="9" t="e">
        <f>VLOOKUP($B380, 'Home Field Adv'!$A$2:$I$31, 9, FALSE)</f>
        <v>#N/A</v>
      </c>
      <c r="AC380" s="9" t="e">
        <f>VLOOKUP($C380, FanGraphs_Standings[[Abbreviation]:[2024 Year to Date G]], 2, FALSE)</f>
        <v>#N/A</v>
      </c>
      <c r="AD380" s="9" t="e">
        <f>VLOOKUP($E380, 'SP Per G'!$A$2:$D$1380, 3, FALSE)</f>
        <v>#N/A</v>
      </c>
      <c r="AE380" s="9" t="e">
        <f>VLOOKUP($E380, 'SP Per G'!$A$2:$D$1380, 4, FALSE)</f>
        <v>#N/A</v>
      </c>
      <c r="AF380" s="9" t="e">
        <f>VLOOKUP($E380, Individual_Pitching___Dashboard[], 18, FALSE)</f>
        <v>#N/A</v>
      </c>
      <c r="AG380" s="9" t="e">
        <f>VLOOKUP($E380, Individual_Pitching___Dashboard[], 20, FALSE)</f>
        <v>#N/A</v>
      </c>
      <c r="AH380" s="9" t="e">
        <f>VLOOKUP($E380, Individual_Pitching___Advanced[], 21,FALSE)</f>
        <v>#N/A</v>
      </c>
      <c r="AI380" s="9" t="e">
        <f>VLOOKUP($C380, 'Team Per G'!$A$2:$G$31, 7, FALSE)</f>
        <v>#N/A</v>
      </c>
      <c r="AJ380" s="9" t="e">
        <f>VLOOKUP($C380, 'FanGraphs - Team WAR Projected'!$B$2:$E$31, 3, FALSE)/162</f>
        <v>#N/A</v>
      </c>
      <c r="AK380" s="9" t="e">
        <f>VLOOKUP($C380, Team_Pitching___Advanced[[Team]:[xFIP]], 19,FALSE)</f>
        <v>#N/A</v>
      </c>
      <c r="AL380" s="9" t="e">
        <f>VLOOKUP($C380, Team_Pitching___Advanced[], 20, FALSE)</f>
        <v>#N/A</v>
      </c>
      <c r="AM380" s="9" t="e">
        <f>VLOOKUP($C380, Team_Batting___Dashboard[[Team]:[wOBA]], 16, FALSE)</f>
        <v>#N/A</v>
      </c>
      <c r="AN380" s="9" t="e">
        <f>VLOOKUP($C380, Team_Batting___Advanced[[Team]:[OPS]], 9, FALSE)</f>
        <v>#N/A</v>
      </c>
      <c r="AO380" s="9" t="e">
        <f>VLOOKUP($C380, Team_Batting___Advanced[], 19, FALSE)</f>
        <v>#N/A</v>
      </c>
      <c r="AP380" s="9" t="e">
        <f>VLOOKUP($C380, 'Team Per G'!$A$2:$G$31, 3, FALSE)</f>
        <v>#N/A</v>
      </c>
      <c r="AQ380" s="9" t="e">
        <f>VLOOKUP($C380, 'Team Per G'!$A$2:$G$31, 5, FALSE)</f>
        <v>#N/A</v>
      </c>
      <c r="AR380" s="9" t="e">
        <f>VLOOKUP($C380, 'Team Per G'!$A$2:$G$31, 4, FALSE)</f>
        <v>#N/A</v>
      </c>
      <c r="AS380" s="9" t="e">
        <f>VLOOKUP($C380, Team_Batting___Dashboard[], 22, FALSE)/$AC380</f>
        <v>#N/A</v>
      </c>
      <c r="AT380" s="9" t="e">
        <f>VLOOKUP($C380, 'FanGraphs - Team WAR Projected'!$B$2:$E$31, 4, FALSE)/162</f>
        <v>#N/A</v>
      </c>
      <c r="AU380" s="9" t="e">
        <f>VLOOKUP($C380, FanGraphs_Standings[[Abbreviation]:[2024 Year to Date RS/G]], 6, FALSE)/$AC380</f>
        <v>#N/A</v>
      </c>
      <c r="AV380" s="9" t="e">
        <f>VLOOKUP($C380, FanGraphs_Standings[[Abbreviation]:[2024 Projected Full Season RDif]], 19, FALSE)/162</f>
        <v>#N/A</v>
      </c>
      <c r="AW380" s="9" t="e">
        <f>VLOOKUP($C380, FanGraphs_Standings[[Abbreviation]:[2024 Projected Full Season RDif]], 5, FALSE)</f>
        <v>#N/A</v>
      </c>
      <c r="AX380" s="9" t="e">
        <f>VLOOKUP($C380, FanGraphs_Standings[[Abbreviation]:[2024 Projected Full Season W%]], 18, FALSE)</f>
        <v>#N/A</v>
      </c>
      <c r="AY380" s="9" t="e">
        <f>VLOOKUP($C380, 'Home Field Adv'!$A$2:$K$31, 11, FALSE)</f>
        <v>#N/A</v>
      </c>
      <c r="BB380" s="5" t="str">
        <f t="shared" si="16"/>
        <v/>
      </c>
      <c r="BC380" s="5" t="str">
        <f t="shared" si="17"/>
        <v/>
      </c>
      <c r="BD380" s="5" t="str">
        <f t="shared" si="18"/>
        <v/>
      </c>
    </row>
    <row r="381" spans="6:56" x14ac:dyDescent="0.45">
      <c r="F381" s="9" t="e">
        <f>VLOOKUP($B381, FanGraphs_Standings[[Abbreviation]:[2024 Year to Date G]], 2, FALSE)</f>
        <v>#N/A</v>
      </c>
      <c r="G381" s="9" t="e">
        <f>IF(ISERR(VLOOKUP($D381, 'SP Per G'!$A$2:$D$1380, 3, FALSE)), L381, VLOOKUP($D381, 'SP Per G'!$A$2:$D$1380, 3, FALSE))</f>
        <v>#N/A</v>
      </c>
      <c r="H381" s="9" t="e">
        <f>VLOOKUP($D381, 'SP Per G'!$A$2:$D$1380, 4, FALSE)</f>
        <v>#N/A</v>
      </c>
      <c r="I381" s="9" t="e">
        <f>VLOOKUP($D381, Individual_Pitching___Dashboard[], 18, FALSE)</f>
        <v>#N/A</v>
      </c>
      <c r="J381" s="9" t="e">
        <f>VLOOKUP($D381, Individual_Pitching___Dashboard[], 20, FALSE)</f>
        <v>#N/A</v>
      </c>
      <c r="K381" s="9" t="e">
        <f>VLOOKUP($D381, Individual_Pitching___Advanced[], 21,FALSE)</f>
        <v>#N/A</v>
      </c>
      <c r="L381" s="9" t="e">
        <f>VLOOKUP($B381, 'Team Per G'!$A$2:$G$31, 7, FALSE)</f>
        <v>#N/A</v>
      </c>
      <c r="M381" s="9" t="e">
        <f>VLOOKUP($B381, 'FanGraphs - Team WAR Projected'!$B$2:$E$31, 3, FALSE)/162</f>
        <v>#N/A</v>
      </c>
      <c r="N381" s="9" t="e">
        <f>VLOOKUP($B381, Team_Pitching___Advanced[[Team]:[xFIP]], 19,FALSE)</f>
        <v>#N/A</v>
      </c>
      <c r="O381" s="9" t="e">
        <f>VLOOKUP($B381, Team_Pitching___Advanced[], 20, FALSE)</f>
        <v>#N/A</v>
      </c>
      <c r="P381" s="9" t="e">
        <f>VLOOKUP($B381, Team_Batting___Dashboard[[Team]:[wOBA]], 16, FALSE)</f>
        <v>#N/A</v>
      </c>
      <c r="Q381" s="9" t="e">
        <f>VLOOKUP($B381, Team_Batting___Advanced[[Team]:[OPS]], 9, FALSE)</f>
        <v>#N/A</v>
      </c>
      <c r="R381" s="9" t="e">
        <f>VLOOKUP($B381, Team_Batting___Advanced[], 19, FALSE)</f>
        <v>#N/A</v>
      </c>
      <c r="S381" s="9" t="e">
        <f>VLOOKUP($B381, 'Team Per G'!$A$2:$G$31, 3, FALSE)</f>
        <v>#N/A</v>
      </c>
      <c r="T381" s="9" t="e">
        <f>VLOOKUP($B381, 'Team Per G'!$A$2:$G$31, 5, FALSE)</f>
        <v>#N/A</v>
      </c>
      <c r="U381" s="9" t="e">
        <f>VLOOKUP($B381, 'Team Per G'!$A$2:$G$31, 4, FALSE)</f>
        <v>#N/A</v>
      </c>
      <c r="V381" s="9" t="e">
        <f>VLOOKUP($B381, Team_Batting___Dashboard[], 22, FALSE)/$F381</f>
        <v>#N/A</v>
      </c>
      <c r="W381" s="9" t="e">
        <f>VLOOKUP($B381, 'FanGraphs - Team WAR Projected'!$B$2:$E$31, 4, FALSE)/162</f>
        <v>#N/A</v>
      </c>
      <c r="X381" s="9" t="e">
        <f>VLOOKUP($B381, FanGraphs_Standings[[Abbreviation]:[2024 Year to Date RS/G]], 6, FALSE)/$F381</f>
        <v>#N/A</v>
      </c>
      <c r="Y381" s="9" t="e">
        <f>VLOOKUP($B381, FanGraphs_Standings[[Abbreviation]:[2024 Projected Full Season RDif]], 19, FALSE)/162</f>
        <v>#N/A</v>
      </c>
      <c r="Z381" s="9" t="e">
        <f>VLOOKUP($B381, FanGraphs_Standings[[Abbreviation]:[2024 Projected Full Season RDif]], 5, FALSE)</f>
        <v>#N/A</v>
      </c>
      <c r="AA381" s="9" t="e">
        <f>VLOOKUP($B381, FanGraphs_Standings[[Abbreviation]:[2024 Projected Full Season W%]], 18, FALSE)</f>
        <v>#N/A</v>
      </c>
      <c r="AB381" s="9" t="e">
        <f>VLOOKUP($B381, 'Home Field Adv'!$A$2:$I$31, 9, FALSE)</f>
        <v>#N/A</v>
      </c>
      <c r="AC381" s="9" t="e">
        <f>VLOOKUP($C381, FanGraphs_Standings[[Abbreviation]:[2024 Year to Date G]], 2, FALSE)</f>
        <v>#N/A</v>
      </c>
      <c r="AD381" s="9" t="e">
        <f>VLOOKUP($E381, 'SP Per G'!$A$2:$D$1380, 3, FALSE)</f>
        <v>#N/A</v>
      </c>
      <c r="AE381" s="9" t="e">
        <f>VLOOKUP($E381, 'SP Per G'!$A$2:$D$1380, 4, FALSE)</f>
        <v>#N/A</v>
      </c>
      <c r="AF381" s="9" t="e">
        <f>VLOOKUP($E381, Individual_Pitching___Dashboard[], 18, FALSE)</f>
        <v>#N/A</v>
      </c>
      <c r="AG381" s="9" t="e">
        <f>VLOOKUP($E381, Individual_Pitching___Dashboard[], 20, FALSE)</f>
        <v>#N/A</v>
      </c>
      <c r="AH381" s="9" t="e">
        <f>VLOOKUP($E381, Individual_Pitching___Advanced[], 21,FALSE)</f>
        <v>#N/A</v>
      </c>
      <c r="AI381" s="9" t="e">
        <f>VLOOKUP($C381, 'Team Per G'!$A$2:$G$31, 7, FALSE)</f>
        <v>#N/A</v>
      </c>
      <c r="AJ381" s="9" t="e">
        <f>VLOOKUP($C381, 'FanGraphs - Team WAR Projected'!$B$2:$E$31, 3, FALSE)/162</f>
        <v>#N/A</v>
      </c>
      <c r="AK381" s="9" t="e">
        <f>VLOOKUP($C381, Team_Pitching___Advanced[[Team]:[xFIP]], 19,FALSE)</f>
        <v>#N/A</v>
      </c>
      <c r="AL381" s="9" t="e">
        <f>VLOOKUP($C381, Team_Pitching___Advanced[], 20, FALSE)</f>
        <v>#N/A</v>
      </c>
      <c r="AM381" s="9" t="e">
        <f>VLOOKUP($C381, Team_Batting___Dashboard[[Team]:[wOBA]], 16, FALSE)</f>
        <v>#N/A</v>
      </c>
      <c r="AN381" s="9" t="e">
        <f>VLOOKUP($C381, Team_Batting___Advanced[[Team]:[OPS]], 9, FALSE)</f>
        <v>#N/A</v>
      </c>
      <c r="AO381" s="9" t="e">
        <f>VLOOKUP($C381, Team_Batting___Advanced[], 19, FALSE)</f>
        <v>#N/A</v>
      </c>
      <c r="AP381" s="9" t="e">
        <f>VLOOKUP($C381, 'Team Per G'!$A$2:$G$31, 3, FALSE)</f>
        <v>#N/A</v>
      </c>
      <c r="AQ381" s="9" t="e">
        <f>VLOOKUP($C381, 'Team Per G'!$A$2:$G$31, 5, FALSE)</f>
        <v>#N/A</v>
      </c>
      <c r="AR381" s="9" t="e">
        <f>VLOOKUP($C381, 'Team Per G'!$A$2:$G$31, 4, FALSE)</f>
        <v>#N/A</v>
      </c>
      <c r="AS381" s="9" t="e">
        <f>VLOOKUP($C381, Team_Batting___Dashboard[], 22, FALSE)/$AC381</f>
        <v>#N/A</v>
      </c>
      <c r="AT381" s="9" t="e">
        <f>VLOOKUP($C381, 'FanGraphs - Team WAR Projected'!$B$2:$E$31, 4, FALSE)/162</f>
        <v>#N/A</v>
      </c>
      <c r="AU381" s="9" t="e">
        <f>VLOOKUP($C381, FanGraphs_Standings[[Abbreviation]:[2024 Year to Date RS/G]], 6, FALSE)/$AC381</f>
        <v>#N/A</v>
      </c>
      <c r="AV381" s="9" t="e">
        <f>VLOOKUP($C381, FanGraphs_Standings[[Abbreviation]:[2024 Projected Full Season RDif]], 19, FALSE)/162</f>
        <v>#N/A</v>
      </c>
      <c r="AW381" s="9" t="e">
        <f>VLOOKUP($C381, FanGraphs_Standings[[Abbreviation]:[2024 Projected Full Season RDif]], 5, FALSE)</f>
        <v>#N/A</v>
      </c>
      <c r="AX381" s="9" t="e">
        <f>VLOOKUP($C381, FanGraphs_Standings[[Abbreviation]:[2024 Projected Full Season W%]], 18, FALSE)</f>
        <v>#N/A</v>
      </c>
      <c r="AY381" s="9" t="e">
        <f>VLOOKUP($C381, 'Home Field Adv'!$A$2:$K$31, 11, FALSE)</f>
        <v>#N/A</v>
      </c>
      <c r="BB381" s="5" t="str">
        <f t="shared" si="16"/>
        <v/>
      </c>
      <c r="BC381" s="5" t="str">
        <f t="shared" si="17"/>
        <v/>
      </c>
      <c r="BD381" s="5" t="str">
        <f t="shared" si="18"/>
        <v/>
      </c>
    </row>
    <row r="382" spans="6:56" x14ac:dyDescent="0.45">
      <c r="F382" s="9" t="e">
        <f>VLOOKUP($B382, FanGraphs_Standings[[Abbreviation]:[2024 Year to Date G]], 2, FALSE)</f>
        <v>#N/A</v>
      </c>
      <c r="G382" s="9" t="e">
        <f>IF(ISERR(VLOOKUP($D382, 'SP Per G'!$A$2:$D$1380, 3, FALSE)), L382, VLOOKUP($D382, 'SP Per G'!$A$2:$D$1380, 3, FALSE))</f>
        <v>#N/A</v>
      </c>
      <c r="H382" s="9" t="e">
        <f>VLOOKUP($D382, 'SP Per G'!$A$2:$D$1380, 4, FALSE)</f>
        <v>#N/A</v>
      </c>
      <c r="I382" s="9" t="e">
        <f>VLOOKUP($D382, Individual_Pitching___Dashboard[], 18, FALSE)</f>
        <v>#N/A</v>
      </c>
      <c r="J382" s="9" t="e">
        <f>VLOOKUP($D382, Individual_Pitching___Dashboard[], 20, FALSE)</f>
        <v>#N/A</v>
      </c>
      <c r="K382" s="9" t="e">
        <f>VLOOKUP($D382, Individual_Pitching___Advanced[], 21,FALSE)</f>
        <v>#N/A</v>
      </c>
      <c r="L382" s="9" t="e">
        <f>VLOOKUP($B382, 'Team Per G'!$A$2:$G$31, 7, FALSE)</f>
        <v>#N/A</v>
      </c>
      <c r="M382" s="9" t="e">
        <f>VLOOKUP($B382, 'FanGraphs - Team WAR Projected'!$B$2:$E$31, 3, FALSE)/162</f>
        <v>#N/A</v>
      </c>
      <c r="N382" s="9" t="e">
        <f>VLOOKUP($B382, Team_Pitching___Advanced[[Team]:[xFIP]], 19,FALSE)</f>
        <v>#N/A</v>
      </c>
      <c r="O382" s="9" t="e">
        <f>VLOOKUP($B382, Team_Pitching___Advanced[], 20, FALSE)</f>
        <v>#N/A</v>
      </c>
      <c r="P382" s="9" t="e">
        <f>VLOOKUP($B382, Team_Batting___Dashboard[[Team]:[wOBA]], 16, FALSE)</f>
        <v>#N/A</v>
      </c>
      <c r="Q382" s="9" t="e">
        <f>VLOOKUP($B382, Team_Batting___Advanced[[Team]:[OPS]], 9, FALSE)</f>
        <v>#N/A</v>
      </c>
      <c r="R382" s="9" t="e">
        <f>VLOOKUP($B382, Team_Batting___Advanced[], 19, FALSE)</f>
        <v>#N/A</v>
      </c>
      <c r="S382" s="9" t="e">
        <f>VLOOKUP($B382, 'Team Per G'!$A$2:$G$31, 3, FALSE)</f>
        <v>#N/A</v>
      </c>
      <c r="T382" s="9" t="e">
        <f>VLOOKUP($B382, 'Team Per G'!$A$2:$G$31, 5, FALSE)</f>
        <v>#N/A</v>
      </c>
      <c r="U382" s="9" t="e">
        <f>VLOOKUP($B382, 'Team Per G'!$A$2:$G$31, 4, FALSE)</f>
        <v>#N/A</v>
      </c>
      <c r="V382" s="9" t="e">
        <f>VLOOKUP($B382, Team_Batting___Dashboard[], 22, FALSE)/$F382</f>
        <v>#N/A</v>
      </c>
      <c r="W382" s="9" t="e">
        <f>VLOOKUP($B382, 'FanGraphs - Team WAR Projected'!$B$2:$E$31, 4, FALSE)/162</f>
        <v>#N/A</v>
      </c>
      <c r="X382" s="9" t="e">
        <f>VLOOKUP($B382, FanGraphs_Standings[[Abbreviation]:[2024 Year to Date RS/G]], 6, FALSE)/$F382</f>
        <v>#N/A</v>
      </c>
      <c r="Y382" s="9" t="e">
        <f>VLOOKUP($B382, FanGraphs_Standings[[Abbreviation]:[2024 Projected Full Season RDif]], 19, FALSE)/162</f>
        <v>#N/A</v>
      </c>
      <c r="Z382" s="9" t="e">
        <f>VLOOKUP($B382, FanGraphs_Standings[[Abbreviation]:[2024 Projected Full Season RDif]], 5, FALSE)</f>
        <v>#N/A</v>
      </c>
      <c r="AA382" s="9" t="e">
        <f>VLOOKUP($B382, FanGraphs_Standings[[Abbreviation]:[2024 Projected Full Season W%]], 18, FALSE)</f>
        <v>#N/A</v>
      </c>
      <c r="AB382" s="9" t="e">
        <f>VLOOKUP($B382, 'Home Field Adv'!$A$2:$I$31, 9, FALSE)</f>
        <v>#N/A</v>
      </c>
      <c r="AC382" s="9" t="e">
        <f>VLOOKUP($C382, FanGraphs_Standings[[Abbreviation]:[2024 Year to Date G]], 2, FALSE)</f>
        <v>#N/A</v>
      </c>
      <c r="AD382" s="9" t="e">
        <f>VLOOKUP($E382, 'SP Per G'!$A$2:$D$1380, 3, FALSE)</f>
        <v>#N/A</v>
      </c>
      <c r="AE382" s="9" t="e">
        <f>VLOOKUP($E382, 'SP Per G'!$A$2:$D$1380, 4, FALSE)</f>
        <v>#N/A</v>
      </c>
      <c r="AF382" s="9" t="e">
        <f>VLOOKUP($E382, Individual_Pitching___Dashboard[], 18, FALSE)</f>
        <v>#N/A</v>
      </c>
      <c r="AG382" s="9" t="e">
        <f>VLOOKUP($E382, Individual_Pitching___Dashboard[], 20, FALSE)</f>
        <v>#N/A</v>
      </c>
      <c r="AH382" s="9" t="e">
        <f>VLOOKUP($E382, Individual_Pitching___Advanced[], 21,FALSE)</f>
        <v>#N/A</v>
      </c>
      <c r="AI382" s="9" t="e">
        <f>VLOOKUP($C382, 'Team Per G'!$A$2:$G$31, 7, FALSE)</f>
        <v>#N/A</v>
      </c>
      <c r="AJ382" s="9" t="e">
        <f>VLOOKUP($C382, 'FanGraphs - Team WAR Projected'!$B$2:$E$31, 3, FALSE)/162</f>
        <v>#N/A</v>
      </c>
      <c r="AK382" s="9" t="e">
        <f>VLOOKUP($C382, Team_Pitching___Advanced[[Team]:[xFIP]], 19,FALSE)</f>
        <v>#N/A</v>
      </c>
      <c r="AL382" s="9" t="e">
        <f>VLOOKUP($C382, Team_Pitching___Advanced[], 20, FALSE)</f>
        <v>#N/A</v>
      </c>
      <c r="AM382" s="9" t="e">
        <f>VLOOKUP($C382, Team_Batting___Dashboard[[Team]:[wOBA]], 16, FALSE)</f>
        <v>#N/A</v>
      </c>
      <c r="AN382" s="9" t="e">
        <f>VLOOKUP($C382, Team_Batting___Advanced[[Team]:[OPS]], 9, FALSE)</f>
        <v>#N/A</v>
      </c>
      <c r="AO382" s="9" t="e">
        <f>VLOOKUP($C382, Team_Batting___Advanced[], 19, FALSE)</f>
        <v>#N/A</v>
      </c>
      <c r="AP382" s="9" t="e">
        <f>VLOOKUP($C382, 'Team Per G'!$A$2:$G$31, 3, FALSE)</f>
        <v>#N/A</v>
      </c>
      <c r="AQ382" s="9" t="e">
        <f>VLOOKUP($C382, 'Team Per G'!$A$2:$G$31, 5, FALSE)</f>
        <v>#N/A</v>
      </c>
      <c r="AR382" s="9" t="e">
        <f>VLOOKUP($C382, 'Team Per G'!$A$2:$G$31, 4, FALSE)</f>
        <v>#N/A</v>
      </c>
      <c r="AS382" s="9" t="e">
        <f>VLOOKUP($C382, Team_Batting___Dashboard[], 22, FALSE)/$AC382</f>
        <v>#N/A</v>
      </c>
      <c r="AT382" s="9" t="e">
        <f>VLOOKUP($C382, 'FanGraphs - Team WAR Projected'!$B$2:$E$31, 4, FALSE)/162</f>
        <v>#N/A</v>
      </c>
      <c r="AU382" s="9" t="e">
        <f>VLOOKUP($C382, FanGraphs_Standings[[Abbreviation]:[2024 Year to Date RS/G]], 6, FALSE)/$AC382</f>
        <v>#N/A</v>
      </c>
      <c r="AV382" s="9" t="e">
        <f>VLOOKUP($C382, FanGraphs_Standings[[Abbreviation]:[2024 Projected Full Season RDif]], 19, FALSE)/162</f>
        <v>#N/A</v>
      </c>
      <c r="AW382" s="9" t="e">
        <f>VLOOKUP($C382, FanGraphs_Standings[[Abbreviation]:[2024 Projected Full Season RDif]], 5, FALSE)</f>
        <v>#N/A</v>
      </c>
      <c r="AX382" s="9" t="e">
        <f>VLOOKUP($C382, FanGraphs_Standings[[Abbreviation]:[2024 Projected Full Season W%]], 18, FALSE)</f>
        <v>#N/A</v>
      </c>
      <c r="AY382" s="9" t="e">
        <f>VLOOKUP($C382, 'Home Field Adv'!$A$2:$K$31, 11, FALSE)</f>
        <v>#N/A</v>
      </c>
      <c r="BB382" s="5" t="str">
        <f t="shared" si="16"/>
        <v/>
      </c>
      <c r="BC382" s="5" t="str">
        <f t="shared" si="17"/>
        <v/>
      </c>
      <c r="BD382" s="5" t="str">
        <f t="shared" si="18"/>
        <v/>
      </c>
    </row>
    <row r="383" spans="6:56" x14ac:dyDescent="0.45">
      <c r="F383" s="9" t="e">
        <f>VLOOKUP($B383, FanGraphs_Standings[[Abbreviation]:[2024 Year to Date G]], 2, FALSE)</f>
        <v>#N/A</v>
      </c>
      <c r="G383" s="9" t="e">
        <f>IF(ISERR(VLOOKUP($D383, 'SP Per G'!$A$2:$D$1380, 3, FALSE)), L383, VLOOKUP($D383, 'SP Per G'!$A$2:$D$1380, 3, FALSE))</f>
        <v>#N/A</v>
      </c>
      <c r="H383" s="9" t="e">
        <f>VLOOKUP($D383, 'SP Per G'!$A$2:$D$1380, 4, FALSE)</f>
        <v>#N/A</v>
      </c>
      <c r="I383" s="9" t="e">
        <f>VLOOKUP($D383, Individual_Pitching___Dashboard[], 18, FALSE)</f>
        <v>#N/A</v>
      </c>
      <c r="J383" s="9" t="e">
        <f>VLOOKUP($D383, Individual_Pitching___Dashboard[], 20, FALSE)</f>
        <v>#N/A</v>
      </c>
      <c r="K383" s="9" t="e">
        <f>VLOOKUP($D383, Individual_Pitching___Advanced[], 21,FALSE)</f>
        <v>#N/A</v>
      </c>
      <c r="L383" s="9" t="e">
        <f>VLOOKUP($B383, 'Team Per G'!$A$2:$G$31, 7, FALSE)</f>
        <v>#N/A</v>
      </c>
      <c r="M383" s="9" t="e">
        <f>VLOOKUP($B383, 'FanGraphs - Team WAR Projected'!$B$2:$E$31, 3, FALSE)/162</f>
        <v>#N/A</v>
      </c>
      <c r="N383" s="9" t="e">
        <f>VLOOKUP($B383, Team_Pitching___Advanced[[Team]:[xFIP]], 19,FALSE)</f>
        <v>#N/A</v>
      </c>
      <c r="O383" s="9" t="e">
        <f>VLOOKUP($B383, Team_Pitching___Advanced[], 20, FALSE)</f>
        <v>#N/A</v>
      </c>
      <c r="P383" s="9" t="e">
        <f>VLOOKUP($B383, Team_Batting___Dashboard[[Team]:[wOBA]], 16, FALSE)</f>
        <v>#N/A</v>
      </c>
      <c r="Q383" s="9" t="e">
        <f>VLOOKUP($B383, Team_Batting___Advanced[[Team]:[OPS]], 9, FALSE)</f>
        <v>#N/A</v>
      </c>
      <c r="R383" s="9" t="e">
        <f>VLOOKUP($B383, Team_Batting___Advanced[], 19, FALSE)</f>
        <v>#N/A</v>
      </c>
      <c r="S383" s="9" t="e">
        <f>VLOOKUP($B383, 'Team Per G'!$A$2:$G$31, 3, FALSE)</f>
        <v>#N/A</v>
      </c>
      <c r="T383" s="9" t="e">
        <f>VLOOKUP($B383, 'Team Per G'!$A$2:$G$31, 5, FALSE)</f>
        <v>#N/A</v>
      </c>
      <c r="U383" s="9" t="e">
        <f>VLOOKUP($B383, 'Team Per G'!$A$2:$G$31, 4, FALSE)</f>
        <v>#N/A</v>
      </c>
      <c r="V383" s="9" t="e">
        <f>VLOOKUP($B383, Team_Batting___Dashboard[], 22, FALSE)/$F383</f>
        <v>#N/A</v>
      </c>
      <c r="W383" s="9" t="e">
        <f>VLOOKUP($B383, 'FanGraphs - Team WAR Projected'!$B$2:$E$31, 4, FALSE)/162</f>
        <v>#N/A</v>
      </c>
      <c r="X383" s="9" t="e">
        <f>VLOOKUP($B383, FanGraphs_Standings[[Abbreviation]:[2024 Year to Date RS/G]], 6, FALSE)/$F383</f>
        <v>#N/A</v>
      </c>
      <c r="Y383" s="9" t="e">
        <f>VLOOKUP($B383, FanGraphs_Standings[[Abbreviation]:[2024 Projected Full Season RDif]], 19, FALSE)/162</f>
        <v>#N/A</v>
      </c>
      <c r="Z383" s="9" t="e">
        <f>VLOOKUP($B383, FanGraphs_Standings[[Abbreviation]:[2024 Projected Full Season RDif]], 5, FALSE)</f>
        <v>#N/A</v>
      </c>
      <c r="AA383" s="9" t="e">
        <f>VLOOKUP($B383, FanGraphs_Standings[[Abbreviation]:[2024 Projected Full Season W%]], 18, FALSE)</f>
        <v>#N/A</v>
      </c>
      <c r="AB383" s="9" t="e">
        <f>VLOOKUP($B383, 'Home Field Adv'!$A$2:$I$31, 9, FALSE)</f>
        <v>#N/A</v>
      </c>
      <c r="AC383" s="9" t="e">
        <f>VLOOKUP($C383, FanGraphs_Standings[[Abbreviation]:[2024 Year to Date G]], 2, FALSE)</f>
        <v>#N/A</v>
      </c>
      <c r="AD383" s="9" t="e">
        <f>VLOOKUP($E383, 'SP Per G'!$A$2:$D$1380, 3, FALSE)</f>
        <v>#N/A</v>
      </c>
      <c r="AE383" s="9" t="e">
        <f>VLOOKUP($E383, 'SP Per G'!$A$2:$D$1380, 4, FALSE)</f>
        <v>#N/A</v>
      </c>
      <c r="AF383" s="9" t="e">
        <f>VLOOKUP($E383, Individual_Pitching___Dashboard[], 18, FALSE)</f>
        <v>#N/A</v>
      </c>
      <c r="AG383" s="9" t="e">
        <f>VLOOKUP($E383, Individual_Pitching___Dashboard[], 20, FALSE)</f>
        <v>#N/A</v>
      </c>
      <c r="AH383" s="9" t="e">
        <f>VLOOKUP($E383, Individual_Pitching___Advanced[], 21,FALSE)</f>
        <v>#N/A</v>
      </c>
      <c r="AI383" s="9" t="e">
        <f>VLOOKUP($C383, 'Team Per G'!$A$2:$G$31, 7, FALSE)</f>
        <v>#N/A</v>
      </c>
      <c r="AJ383" s="9" t="e">
        <f>VLOOKUP($C383, 'FanGraphs - Team WAR Projected'!$B$2:$E$31, 3, FALSE)/162</f>
        <v>#N/A</v>
      </c>
      <c r="AK383" s="9" t="e">
        <f>VLOOKUP($C383, Team_Pitching___Advanced[[Team]:[xFIP]], 19,FALSE)</f>
        <v>#N/A</v>
      </c>
      <c r="AL383" s="9" t="e">
        <f>VLOOKUP($C383, Team_Pitching___Advanced[], 20, FALSE)</f>
        <v>#N/A</v>
      </c>
      <c r="AM383" s="9" t="e">
        <f>VLOOKUP($C383, Team_Batting___Dashboard[[Team]:[wOBA]], 16, FALSE)</f>
        <v>#N/A</v>
      </c>
      <c r="AN383" s="9" t="e">
        <f>VLOOKUP($C383, Team_Batting___Advanced[[Team]:[OPS]], 9, FALSE)</f>
        <v>#N/A</v>
      </c>
      <c r="AO383" s="9" t="e">
        <f>VLOOKUP($C383, Team_Batting___Advanced[], 19, FALSE)</f>
        <v>#N/A</v>
      </c>
      <c r="AP383" s="9" t="e">
        <f>VLOOKUP($C383, 'Team Per G'!$A$2:$G$31, 3, FALSE)</f>
        <v>#N/A</v>
      </c>
      <c r="AQ383" s="9" t="e">
        <f>VLOOKUP($C383, 'Team Per G'!$A$2:$G$31, 5, FALSE)</f>
        <v>#N/A</v>
      </c>
      <c r="AR383" s="9" t="e">
        <f>VLOOKUP($C383, 'Team Per G'!$A$2:$G$31, 4, FALSE)</f>
        <v>#N/A</v>
      </c>
      <c r="AS383" s="9" t="e">
        <f>VLOOKUP($C383, Team_Batting___Dashboard[], 22, FALSE)/$AC383</f>
        <v>#N/A</v>
      </c>
      <c r="AT383" s="9" t="e">
        <f>VLOOKUP($C383, 'FanGraphs - Team WAR Projected'!$B$2:$E$31, 4, FALSE)/162</f>
        <v>#N/A</v>
      </c>
      <c r="AU383" s="9" t="e">
        <f>VLOOKUP($C383, FanGraphs_Standings[[Abbreviation]:[2024 Year to Date RS/G]], 6, FALSE)/$AC383</f>
        <v>#N/A</v>
      </c>
      <c r="AV383" s="9" t="e">
        <f>VLOOKUP($C383, FanGraphs_Standings[[Abbreviation]:[2024 Projected Full Season RDif]], 19, FALSE)/162</f>
        <v>#N/A</v>
      </c>
      <c r="AW383" s="9" t="e">
        <f>VLOOKUP($C383, FanGraphs_Standings[[Abbreviation]:[2024 Projected Full Season RDif]], 5, FALSE)</f>
        <v>#N/A</v>
      </c>
      <c r="AX383" s="9" t="e">
        <f>VLOOKUP($C383, FanGraphs_Standings[[Abbreviation]:[2024 Projected Full Season W%]], 18, FALSE)</f>
        <v>#N/A</v>
      </c>
      <c r="AY383" s="9" t="e">
        <f>VLOOKUP($C383, 'Home Field Adv'!$A$2:$K$31, 11, FALSE)</f>
        <v>#N/A</v>
      </c>
      <c r="BB383" s="5" t="str">
        <f t="shared" si="16"/>
        <v/>
      </c>
      <c r="BC383" s="5" t="str">
        <f t="shared" si="17"/>
        <v/>
      </c>
      <c r="BD383" s="5" t="str">
        <f t="shared" si="18"/>
        <v/>
      </c>
    </row>
    <row r="384" spans="6:56" x14ac:dyDescent="0.45">
      <c r="F384" s="9" t="e">
        <f>VLOOKUP($B384, FanGraphs_Standings[[Abbreviation]:[2024 Year to Date G]], 2, FALSE)</f>
        <v>#N/A</v>
      </c>
      <c r="G384" s="9" t="e">
        <f>IF(ISERR(VLOOKUP($D384, 'SP Per G'!$A$2:$D$1380, 3, FALSE)), L384, VLOOKUP($D384, 'SP Per G'!$A$2:$D$1380, 3, FALSE))</f>
        <v>#N/A</v>
      </c>
      <c r="H384" s="9" t="e">
        <f>VLOOKUP($D384, 'SP Per G'!$A$2:$D$1380, 4, FALSE)</f>
        <v>#N/A</v>
      </c>
      <c r="I384" s="9" t="e">
        <f>VLOOKUP($D384, Individual_Pitching___Dashboard[], 18, FALSE)</f>
        <v>#N/A</v>
      </c>
      <c r="J384" s="9" t="e">
        <f>VLOOKUP($D384, Individual_Pitching___Dashboard[], 20, FALSE)</f>
        <v>#N/A</v>
      </c>
      <c r="K384" s="9" t="e">
        <f>VLOOKUP($D384, Individual_Pitching___Advanced[], 21,FALSE)</f>
        <v>#N/A</v>
      </c>
      <c r="L384" s="9" t="e">
        <f>VLOOKUP($B384, 'Team Per G'!$A$2:$G$31, 7, FALSE)</f>
        <v>#N/A</v>
      </c>
      <c r="M384" s="9" t="e">
        <f>VLOOKUP($B384, 'FanGraphs - Team WAR Projected'!$B$2:$E$31, 3, FALSE)/162</f>
        <v>#N/A</v>
      </c>
      <c r="N384" s="9" t="e">
        <f>VLOOKUP($B384, Team_Pitching___Advanced[[Team]:[xFIP]], 19,FALSE)</f>
        <v>#N/A</v>
      </c>
      <c r="O384" s="9" t="e">
        <f>VLOOKUP($B384, Team_Pitching___Advanced[], 20, FALSE)</f>
        <v>#N/A</v>
      </c>
      <c r="P384" s="9" t="e">
        <f>VLOOKUP($B384, Team_Batting___Dashboard[[Team]:[wOBA]], 16, FALSE)</f>
        <v>#N/A</v>
      </c>
      <c r="Q384" s="9" t="e">
        <f>VLOOKUP($B384, Team_Batting___Advanced[[Team]:[OPS]], 9, FALSE)</f>
        <v>#N/A</v>
      </c>
      <c r="R384" s="9" t="e">
        <f>VLOOKUP($B384, Team_Batting___Advanced[], 19, FALSE)</f>
        <v>#N/A</v>
      </c>
      <c r="S384" s="9" t="e">
        <f>VLOOKUP($B384, 'Team Per G'!$A$2:$G$31, 3, FALSE)</f>
        <v>#N/A</v>
      </c>
      <c r="T384" s="9" t="e">
        <f>VLOOKUP($B384, 'Team Per G'!$A$2:$G$31, 5, FALSE)</f>
        <v>#N/A</v>
      </c>
      <c r="U384" s="9" t="e">
        <f>VLOOKUP($B384, 'Team Per G'!$A$2:$G$31, 4, FALSE)</f>
        <v>#N/A</v>
      </c>
      <c r="V384" s="9" t="e">
        <f>VLOOKUP($B384, Team_Batting___Dashboard[], 22, FALSE)/$F384</f>
        <v>#N/A</v>
      </c>
      <c r="W384" s="9" t="e">
        <f>VLOOKUP($B384, 'FanGraphs - Team WAR Projected'!$B$2:$E$31, 4, FALSE)/162</f>
        <v>#N/A</v>
      </c>
      <c r="X384" s="9" t="e">
        <f>VLOOKUP($B384, FanGraphs_Standings[[Abbreviation]:[2024 Year to Date RS/G]], 6, FALSE)/$F384</f>
        <v>#N/A</v>
      </c>
      <c r="Y384" s="9" t="e">
        <f>VLOOKUP($B384, FanGraphs_Standings[[Abbreviation]:[2024 Projected Full Season RDif]], 19, FALSE)/162</f>
        <v>#N/A</v>
      </c>
      <c r="Z384" s="9" t="e">
        <f>VLOOKUP($B384, FanGraphs_Standings[[Abbreviation]:[2024 Projected Full Season RDif]], 5, FALSE)</f>
        <v>#N/A</v>
      </c>
      <c r="AA384" s="9" t="e">
        <f>VLOOKUP($B384, FanGraphs_Standings[[Abbreviation]:[2024 Projected Full Season W%]], 18, FALSE)</f>
        <v>#N/A</v>
      </c>
      <c r="AB384" s="9" t="e">
        <f>VLOOKUP($B384, 'Home Field Adv'!$A$2:$I$31, 9, FALSE)</f>
        <v>#N/A</v>
      </c>
      <c r="AC384" s="9" t="e">
        <f>VLOOKUP($C384, FanGraphs_Standings[[Abbreviation]:[2024 Year to Date G]], 2, FALSE)</f>
        <v>#N/A</v>
      </c>
      <c r="AD384" s="9" t="e">
        <f>VLOOKUP($E384, 'SP Per G'!$A$2:$D$1380, 3, FALSE)</f>
        <v>#N/A</v>
      </c>
      <c r="AE384" s="9" t="e">
        <f>VLOOKUP($E384, 'SP Per G'!$A$2:$D$1380, 4, FALSE)</f>
        <v>#N/A</v>
      </c>
      <c r="AF384" s="9" t="e">
        <f>VLOOKUP($E384, Individual_Pitching___Dashboard[], 18, FALSE)</f>
        <v>#N/A</v>
      </c>
      <c r="AG384" s="9" t="e">
        <f>VLOOKUP($E384, Individual_Pitching___Dashboard[], 20, FALSE)</f>
        <v>#N/A</v>
      </c>
      <c r="AH384" s="9" t="e">
        <f>VLOOKUP($E384, Individual_Pitching___Advanced[], 21,FALSE)</f>
        <v>#N/A</v>
      </c>
      <c r="AI384" s="9" t="e">
        <f>VLOOKUP($C384, 'Team Per G'!$A$2:$G$31, 7, FALSE)</f>
        <v>#N/A</v>
      </c>
      <c r="AJ384" s="9" t="e">
        <f>VLOOKUP($C384, 'FanGraphs - Team WAR Projected'!$B$2:$E$31, 3, FALSE)/162</f>
        <v>#N/A</v>
      </c>
      <c r="AK384" s="9" t="e">
        <f>VLOOKUP($C384, Team_Pitching___Advanced[[Team]:[xFIP]], 19,FALSE)</f>
        <v>#N/A</v>
      </c>
      <c r="AL384" s="9" t="e">
        <f>VLOOKUP($C384, Team_Pitching___Advanced[], 20, FALSE)</f>
        <v>#N/A</v>
      </c>
      <c r="AM384" s="9" t="e">
        <f>VLOOKUP($C384, Team_Batting___Dashboard[[Team]:[wOBA]], 16, FALSE)</f>
        <v>#N/A</v>
      </c>
      <c r="AN384" s="9" t="e">
        <f>VLOOKUP($C384, Team_Batting___Advanced[[Team]:[OPS]], 9, FALSE)</f>
        <v>#N/A</v>
      </c>
      <c r="AO384" s="9" t="e">
        <f>VLOOKUP($C384, Team_Batting___Advanced[], 19, FALSE)</f>
        <v>#N/A</v>
      </c>
      <c r="AP384" s="9" t="e">
        <f>VLOOKUP($C384, 'Team Per G'!$A$2:$G$31, 3, FALSE)</f>
        <v>#N/A</v>
      </c>
      <c r="AQ384" s="9" t="e">
        <f>VLOOKUP($C384, 'Team Per G'!$A$2:$G$31, 5, FALSE)</f>
        <v>#N/A</v>
      </c>
      <c r="AR384" s="9" t="e">
        <f>VLOOKUP($C384, 'Team Per G'!$A$2:$G$31, 4, FALSE)</f>
        <v>#N/A</v>
      </c>
      <c r="AS384" s="9" t="e">
        <f>VLOOKUP($C384, Team_Batting___Dashboard[], 22, FALSE)/$AC384</f>
        <v>#N/A</v>
      </c>
      <c r="AT384" s="9" t="e">
        <f>VLOOKUP($C384, 'FanGraphs - Team WAR Projected'!$B$2:$E$31, 4, FALSE)/162</f>
        <v>#N/A</v>
      </c>
      <c r="AU384" s="9" t="e">
        <f>VLOOKUP($C384, FanGraphs_Standings[[Abbreviation]:[2024 Year to Date RS/G]], 6, FALSE)/$AC384</f>
        <v>#N/A</v>
      </c>
      <c r="AV384" s="9" t="e">
        <f>VLOOKUP($C384, FanGraphs_Standings[[Abbreviation]:[2024 Projected Full Season RDif]], 19, FALSE)/162</f>
        <v>#N/A</v>
      </c>
      <c r="AW384" s="9" t="e">
        <f>VLOOKUP($C384, FanGraphs_Standings[[Abbreviation]:[2024 Projected Full Season RDif]], 5, FALSE)</f>
        <v>#N/A</v>
      </c>
      <c r="AX384" s="9" t="e">
        <f>VLOOKUP($C384, FanGraphs_Standings[[Abbreviation]:[2024 Projected Full Season W%]], 18, FALSE)</f>
        <v>#N/A</v>
      </c>
      <c r="AY384" s="9" t="e">
        <f>VLOOKUP($C384, 'Home Field Adv'!$A$2:$K$31, 11, FALSE)</f>
        <v>#N/A</v>
      </c>
      <c r="BB384" s="5" t="str">
        <f t="shared" si="16"/>
        <v/>
      </c>
      <c r="BC384" s="5" t="str">
        <f t="shared" si="17"/>
        <v/>
      </c>
      <c r="BD384" s="5" t="str">
        <f t="shared" si="18"/>
        <v/>
      </c>
    </row>
    <row r="385" spans="6:56" x14ac:dyDescent="0.45">
      <c r="F385" s="9" t="e">
        <f>VLOOKUP($B385, FanGraphs_Standings[[Abbreviation]:[2024 Year to Date G]], 2, FALSE)</f>
        <v>#N/A</v>
      </c>
      <c r="G385" s="9" t="e">
        <f>IF(ISERR(VLOOKUP($D385, 'SP Per G'!$A$2:$D$1380, 3, FALSE)), L385, VLOOKUP($D385, 'SP Per G'!$A$2:$D$1380, 3, FALSE))</f>
        <v>#N/A</v>
      </c>
      <c r="H385" s="9" t="e">
        <f>VLOOKUP($D385, 'SP Per G'!$A$2:$D$1380, 4, FALSE)</f>
        <v>#N/A</v>
      </c>
      <c r="I385" s="9" t="e">
        <f>VLOOKUP($D385, Individual_Pitching___Dashboard[], 18, FALSE)</f>
        <v>#N/A</v>
      </c>
      <c r="J385" s="9" t="e">
        <f>VLOOKUP($D385, Individual_Pitching___Dashboard[], 20, FALSE)</f>
        <v>#N/A</v>
      </c>
      <c r="K385" s="9" t="e">
        <f>VLOOKUP($D385, Individual_Pitching___Advanced[], 21,FALSE)</f>
        <v>#N/A</v>
      </c>
      <c r="L385" s="9" t="e">
        <f>VLOOKUP($B385, 'Team Per G'!$A$2:$G$31, 7, FALSE)</f>
        <v>#N/A</v>
      </c>
      <c r="M385" s="9" t="e">
        <f>VLOOKUP($B385, 'FanGraphs - Team WAR Projected'!$B$2:$E$31, 3, FALSE)/162</f>
        <v>#N/A</v>
      </c>
      <c r="N385" s="9" t="e">
        <f>VLOOKUP($B385, Team_Pitching___Advanced[[Team]:[xFIP]], 19,FALSE)</f>
        <v>#N/A</v>
      </c>
      <c r="O385" s="9" t="e">
        <f>VLOOKUP($B385, Team_Pitching___Advanced[], 20, FALSE)</f>
        <v>#N/A</v>
      </c>
      <c r="P385" s="9" t="e">
        <f>VLOOKUP($B385, Team_Batting___Dashboard[[Team]:[wOBA]], 16, FALSE)</f>
        <v>#N/A</v>
      </c>
      <c r="Q385" s="9" t="e">
        <f>VLOOKUP($B385, Team_Batting___Advanced[[Team]:[OPS]], 9, FALSE)</f>
        <v>#N/A</v>
      </c>
      <c r="R385" s="9" t="e">
        <f>VLOOKUP($B385, Team_Batting___Advanced[], 19, FALSE)</f>
        <v>#N/A</v>
      </c>
      <c r="S385" s="9" t="e">
        <f>VLOOKUP($B385, 'Team Per G'!$A$2:$G$31, 3, FALSE)</f>
        <v>#N/A</v>
      </c>
      <c r="T385" s="9" t="e">
        <f>VLOOKUP($B385, 'Team Per G'!$A$2:$G$31, 5, FALSE)</f>
        <v>#N/A</v>
      </c>
      <c r="U385" s="9" t="e">
        <f>VLOOKUP($B385, 'Team Per G'!$A$2:$G$31, 4, FALSE)</f>
        <v>#N/A</v>
      </c>
      <c r="V385" s="9" t="e">
        <f>VLOOKUP($B385, Team_Batting___Dashboard[], 22, FALSE)/$F385</f>
        <v>#N/A</v>
      </c>
      <c r="W385" s="9" t="e">
        <f>VLOOKUP($B385, 'FanGraphs - Team WAR Projected'!$B$2:$E$31, 4, FALSE)/162</f>
        <v>#N/A</v>
      </c>
      <c r="X385" s="9" t="e">
        <f>VLOOKUP($B385, FanGraphs_Standings[[Abbreviation]:[2024 Year to Date RS/G]], 6, FALSE)/$F385</f>
        <v>#N/A</v>
      </c>
      <c r="Y385" s="9" t="e">
        <f>VLOOKUP($B385, FanGraphs_Standings[[Abbreviation]:[2024 Projected Full Season RDif]], 19, FALSE)/162</f>
        <v>#N/A</v>
      </c>
      <c r="Z385" s="9" t="e">
        <f>VLOOKUP($B385, FanGraphs_Standings[[Abbreviation]:[2024 Projected Full Season RDif]], 5, FALSE)</f>
        <v>#N/A</v>
      </c>
      <c r="AA385" s="9" t="e">
        <f>VLOOKUP($B385, FanGraphs_Standings[[Abbreviation]:[2024 Projected Full Season W%]], 18, FALSE)</f>
        <v>#N/A</v>
      </c>
      <c r="AB385" s="9" t="e">
        <f>VLOOKUP($B385, 'Home Field Adv'!$A$2:$I$31, 9, FALSE)</f>
        <v>#N/A</v>
      </c>
      <c r="AC385" s="9" t="e">
        <f>VLOOKUP($C385, FanGraphs_Standings[[Abbreviation]:[2024 Year to Date G]], 2, FALSE)</f>
        <v>#N/A</v>
      </c>
      <c r="AD385" s="9" t="e">
        <f>VLOOKUP($E385, 'SP Per G'!$A$2:$D$1380, 3, FALSE)</f>
        <v>#N/A</v>
      </c>
      <c r="AE385" s="9" t="e">
        <f>VLOOKUP($E385, 'SP Per G'!$A$2:$D$1380, 4, FALSE)</f>
        <v>#N/A</v>
      </c>
      <c r="AF385" s="9" t="e">
        <f>VLOOKUP($E385, Individual_Pitching___Dashboard[], 18, FALSE)</f>
        <v>#N/A</v>
      </c>
      <c r="AG385" s="9" t="e">
        <f>VLOOKUP($E385, Individual_Pitching___Dashboard[], 20, FALSE)</f>
        <v>#N/A</v>
      </c>
      <c r="AH385" s="9" t="e">
        <f>VLOOKUP($E385, Individual_Pitching___Advanced[], 21,FALSE)</f>
        <v>#N/A</v>
      </c>
      <c r="AI385" s="9" t="e">
        <f>VLOOKUP($C385, 'Team Per G'!$A$2:$G$31, 7, FALSE)</f>
        <v>#N/A</v>
      </c>
      <c r="AJ385" s="9" t="e">
        <f>VLOOKUP($C385, 'FanGraphs - Team WAR Projected'!$B$2:$E$31, 3, FALSE)/162</f>
        <v>#N/A</v>
      </c>
      <c r="AK385" s="9" t="e">
        <f>VLOOKUP($C385, Team_Pitching___Advanced[[Team]:[xFIP]], 19,FALSE)</f>
        <v>#N/A</v>
      </c>
      <c r="AL385" s="9" t="e">
        <f>VLOOKUP($C385, Team_Pitching___Advanced[], 20, FALSE)</f>
        <v>#N/A</v>
      </c>
      <c r="AM385" s="9" t="e">
        <f>VLOOKUP($C385, Team_Batting___Dashboard[[Team]:[wOBA]], 16, FALSE)</f>
        <v>#N/A</v>
      </c>
      <c r="AN385" s="9" t="e">
        <f>VLOOKUP($C385, Team_Batting___Advanced[[Team]:[OPS]], 9, FALSE)</f>
        <v>#N/A</v>
      </c>
      <c r="AO385" s="9" t="e">
        <f>VLOOKUP($C385, Team_Batting___Advanced[], 19, FALSE)</f>
        <v>#N/A</v>
      </c>
      <c r="AP385" s="9" t="e">
        <f>VLOOKUP($C385, 'Team Per G'!$A$2:$G$31, 3, FALSE)</f>
        <v>#N/A</v>
      </c>
      <c r="AQ385" s="9" t="e">
        <f>VLOOKUP($C385, 'Team Per G'!$A$2:$G$31, 5, FALSE)</f>
        <v>#N/A</v>
      </c>
      <c r="AR385" s="9" t="e">
        <f>VLOOKUP($C385, 'Team Per G'!$A$2:$G$31, 4, FALSE)</f>
        <v>#N/A</v>
      </c>
      <c r="AS385" s="9" t="e">
        <f>VLOOKUP($C385, Team_Batting___Dashboard[], 22, FALSE)/$AC385</f>
        <v>#N/A</v>
      </c>
      <c r="AT385" s="9" t="e">
        <f>VLOOKUP($C385, 'FanGraphs - Team WAR Projected'!$B$2:$E$31, 4, FALSE)/162</f>
        <v>#N/A</v>
      </c>
      <c r="AU385" s="9" t="e">
        <f>VLOOKUP($C385, FanGraphs_Standings[[Abbreviation]:[2024 Year to Date RS/G]], 6, FALSE)/$AC385</f>
        <v>#N/A</v>
      </c>
      <c r="AV385" s="9" t="e">
        <f>VLOOKUP($C385, FanGraphs_Standings[[Abbreviation]:[2024 Projected Full Season RDif]], 19, FALSE)/162</f>
        <v>#N/A</v>
      </c>
      <c r="AW385" s="9" t="e">
        <f>VLOOKUP($C385, FanGraphs_Standings[[Abbreviation]:[2024 Projected Full Season RDif]], 5, FALSE)</f>
        <v>#N/A</v>
      </c>
      <c r="AX385" s="9" t="e">
        <f>VLOOKUP($C385, FanGraphs_Standings[[Abbreviation]:[2024 Projected Full Season W%]], 18, FALSE)</f>
        <v>#N/A</v>
      </c>
      <c r="AY385" s="9" t="e">
        <f>VLOOKUP($C385, 'Home Field Adv'!$A$2:$K$31, 11, FALSE)</f>
        <v>#N/A</v>
      </c>
      <c r="BB385" s="5" t="str">
        <f t="shared" si="16"/>
        <v/>
      </c>
      <c r="BC385" s="5" t="str">
        <f t="shared" si="17"/>
        <v/>
      </c>
      <c r="BD385" s="5" t="str">
        <f t="shared" si="18"/>
        <v/>
      </c>
    </row>
    <row r="386" spans="6:56" x14ac:dyDescent="0.45">
      <c r="F386" s="9" t="e">
        <f>VLOOKUP($B386, FanGraphs_Standings[[Abbreviation]:[2024 Year to Date G]], 2, FALSE)</f>
        <v>#N/A</v>
      </c>
      <c r="G386" s="9" t="e">
        <f>IF(ISERR(VLOOKUP($D386, 'SP Per G'!$A$2:$D$1380, 3, FALSE)), L386, VLOOKUP($D386, 'SP Per G'!$A$2:$D$1380, 3, FALSE))</f>
        <v>#N/A</v>
      </c>
      <c r="H386" s="9" t="e">
        <f>VLOOKUP($D386, 'SP Per G'!$A$2:$D$1380, 4, FALSE)</f>
        <v>#N/A</v>
      </c>
      <c r="I386" s="9" t="e">
        <f>VLOOKUP($D386, Individual_Pitching___Dashboard[], 18, FALSE)</f>
        <v>#N/A</v>
      </c>
      <c r="J386" s="9" t="e">
        <f>VLOOKUP($D386, Individual_Pitching___Dashboard[], 20, FALSE)</f>
        <v>#N/A</v>
      </c>
      <c r="K386" s="9" t="e">
        <f>VLOOKUP($D386, Individual_Pitching___Advanced[], 21,FALSE)</f>
        <v>#N/A</v>
      </c>
      <c r="L386" s="9" t="e">
        <f>VLOOKUP($B386, 'Team Per G'!$A$2:$G$31, 7, FALSE)</f>
        <v>#N/A</v>
      </c>
      <c r="M386" s="9" t="e">
        <f>VLOOKUP($B386, 'FanGraphs - Team WAR Projected'!$B$2:$E$31, 3, FALSE)/162</f>
        <v>#N/A</v>
      </c>
      <c r="N386" s="9" t="e">
        <f>VLOOKUP($B386, Team_Pitching___Advanced[[Team]:[xFIP]], 19,FALSE)</f>
        <v>#N/A</v>
      </c>
      <c r="O386" s="9" t="e">
        <f>VLOOKUP($B386, Team_Pitching___Advanced[], 20, FALSE)</f>
        <v>#N/A</v>
      </c>
      <c r="P386" s="9" t="e">
        <f>VLOOKUP($B386, Team_Batting___Dashboard[[Team]:[wOBA]], 16, FALSE)</f>
        <v>#N/A</v>
      </c>
      <c r="Q386" s="9" t="e">
        <f>VLOOKUP($B386, Team_Batting___Advanced[[Team]:[OPS]], 9, FALSE)</f>
        <v>#N/A</v>
      </c>
      <c r="R386" s="9" t="e">
        <f>VLOOKUP($B386, Team_Batting___Advanced[], 19, FALSE)</f>
        <v>#N/A</v>
      </c>
      <c r="S386" s="9" t="e">
        <f>VLOOKUP($B386, 'Team Per G'!$A$2:$G$31, 3, FALSE)</f>
        <v>#N/A</v>
      </c>
      <c r="T386" s="9" t="e">
        <f>VLOOKUP($B386, 'Team Per G'!$A$2:$G$31, 5, FALSE)</f>
        <v>#N/A</v>
      </c>
      <c r="U386" s="9" t="e">
        <f>VLOOKUP($B386, 'Team Per G'!$A$2:$G$31, 4, FALSE)</f>
        <v>#N/A</v>
      </c>
      <c r="V386" s="9" t="e">
        <f>VLOOKUP($B386, Team_Batting___Dashboard[], 22, FALSE)/$F386</f>
        <v>#N/A</v>
      </c>
      <c r="W386" s="9" t="e">
        <f>VLOOKUP($B386, 'FanGraphs - Team WAR Projected'!$B$2:$E$31, 4, FALSE)/162</f>
        <v>#N/A</v>
      </c>
      <c r="X386" s="9" t="e">
        <f>VLOOKUP($B386, FanGraphs_Standings[[Abbreviation]:[2024 Year to Date RS/G]], 6, FALSE)/$F386</f>
        <v>#N/A</v>
      </c>
      <c r="Y386" s="9" t="e">
        <f>VLOOKUP($B386, FanGraphs_Standings[[Abbreviation]:[2024 Projected Full Season RDif]], 19, FALSE)/162</f>
        <v>#N/A</v>
      </c>
      <c r="Z386" s="9" t="e">
        <f>VLOOKUP($B386, FanGraphs_Standings[[Abbreviation]:[2024 Projected Full Season RDif]], 5, FALSE)</f>
        <v>#N/A</v>
      </c>
      <c r="AA386" s="9" t="e">
        <f>VLOOKUP($B386, FanGraphs_Standings[[Abbreviation]:[2024 Projected Full Season W%]], 18, FALSE)</f>
        <v>#N/A</v>
      </c>
      <c r="AB386" s="9" t="e">
        <f>VLOOKUP($B386, 'Home Field Adv'!$A$2:$I$31, 9, FALSE)</f>
        <v>#N/A</v>
      </c>
      <c r="AC386" s="9" t="e">
        <f>VLOOKUP($C386, FanGraphs_Standings[[Abbreviation]:[2024 Year to Date G]], 2, FALSE)</f>
        <v>#N/A</v>
      </c>
      <c r="AD386" s="9" t="e">
        <f>VLOOKUP($E386, 'SP Per G'!$A$2:$D$1380, 3, FALSE)</f>
        <v>#N/A</v>
      </c>
      <c r="AE386" s="9" t="e">
        <f>VLOOKUP($E386, 'SP Per G'!$A$2:$D$1380, 4, FALSE)</f>
        <v>#N/A</v>
      </c>
      <c r="AF386" s="9" t="e">
        <f>VLOOKUP($E386, Individual_Pitching___Dashboard[], 18, FALSE)</f>
        <v>#N/A</v>
      </c>
      <c r="AG386" s="9" t="e">
        <f>VLOOKUP($E386, Individual_Pitching___Dashboard[], 20, FALSE)</f>
        <v>#N/A</v>
      </c>
      <c r="AH386" s="9" t="e">
        <f>VLOOKUP($E386, Individual_Pitching___Advanced[], 21,FALSE)</f>
        <v>#N/A</v>
      </c>
      <c r="AI386" s="9" t="e">
        <f>VLOOKUP($C386, 'Team Per G'!$A$2:$G$31, 7, FALSE)</f>
        <v>#N/A</v>
      </c>
      <c r="AJ386" s="9" t="e">
        <f>VLOOKUP($C386, 'FanGraphs - Team WAR Projected'!$B$2:$E$31, 3, FALSE)/162</f>
        <v>#N/A</v>
      </c>
      <c r="AK386" s="9" t="e">
        <f>VLOOKUP($C386, Team_Pitching___Advanced[[Team]:[xFIP]], 19,FALSE)</f>
        <v>#N/A</v>
      </c>
      <c r="AL386" s="9" t="e">
        <f>VLOOKUP($C386, Team_Pitching___Advanced[], 20, FALSE)</f>
        <v>#N/A</v>
      </c>
      <c r="AM386" s="9" t="e">
        <f>VLOOKUP($C386, Team_Batting___Dashboard[[Team]:[wOBA]], 16, FALSE)</f>
        <v>#N/A</v>
      </c>
      <c r="AN386" s="9" t="e">
        <f>VLOOKUP($C386, Team_Batting___Advanced[[Team]:[OPS]], 9, FALSE)</f>
        <v>#N/A</v>
      </c>
      <c r="AO386" s="9" t="e">
        <f>VLOOKUP($C386, Team_Batting___Advanced[], 19, FALSE)</f>
        <v>#N/A</v>
      </c>
      <c r="AP386" s="9" t="e">
        <f>VLOOKUP($C386, 'Team Per G'!$A$2:$G$31, 3, FALSE)</f>
        <v>#N/A</v>
      </c>
      <c r="AQ386" s="9" t="e">
        <f>VLOOKUP($C386, 'Team Per G'!$A$2:$G$31, 5, FALSE)</f>
        <v>#N/A</v>
      </c>
      <c r="AR386" s="9" t="e">
        <f>VLOOKUP($C386, 'Team Per G'!$A$2:$G$31, 4, FALSE)</f>
        <v>#N/A</v>
      </c>
      <c r="AS386" s="9" t="e">
        <f>VLOOKUP($C386, Team_Batting___Dashboard[], 22, FALSE)/$AC386</f>
        <v>#N/A</v>
      </c>
      <c r="AT386" s="9" t="e">
        <f>VLOOKUP($C386, 'FanGraphs - Team WAR Projected'!$B$2:$E$31, 4, FALSE)/162</f>
        <v>#N/A</v>
      </c>
      <c r="AU386" s="9" t="e">
        <f>VLOOKUP($C386, FanGraphs_Standings[[Abbreviation]:[2024 Year to Date RS/G]], 6, FALSE)/$AC386</f>
        <v>#N/A</v>
      </c>
      <c r="AV386" s="9" t="e">
        <f>VLOOKUP($C386, FanGraphs_Standings[[Abbreviation]:[2024 Projected Full Season RDif]], 19, FALSE)/162</f>
        <v>#N/A</v>
      </c>
      <c r="AW386" s="9" t="e">
        <f>VLOOKUP($C386, FanGraphs_Standings[[Abbreviation]:[2024 Projected Full Season RDif]], 5, FALSE)</f>
        <v>#N/A</v>
      </c>
      <c r="AX386" s="9" t="e">
        <f>VLOOKUP($C386, FanGraphs_Standings[[Abbreviation]:[2024 Projected Full Season W%]], 18, FALSE)</f>
        <v>#N/A</v>
      </c>
      <c r="AY386" s="9" t="e">
        <f>VLOOKUP($C386, 'Home Field Adv'!$A$2:$K$31, 11, FALSE)</f>
        <v>#N/A</v>
      </c>
      <c r="BB386" s="5" t="str">
        <f t="shared" si="16"/>
        <v/>
      </c>
      <c r="BC386" s="5" t="str">
        <f t="shared" si="17"/>
        <v/>
      </c>
      <c r="BD386" s="5" t="str">
        <f t="shared" si="18"/>
        <v/>
      </c>
    </row>
    <row r="387" spans="6:56" x14ac:dyDescent="0.45">
      <c r="F387" s="9" t="e">
        <f>VLOOKUP($B387, FanGraphs_Standings[[Abbreviation]:[2024 Year to Date G]], 2, FALSE)</f>
        <v>#N/A</v>
      </c>
      <c r="G387" s="9" t="e">
        <f>IF(ISERR(VLOOKUP($D387, 'SP Per G'!$A$2:$D$1380, 3, FALSE)), L387, VLOOKUP($D387, 'SP Per G'!$A$2:$D$1380, 3, FALSE))</f>
        <v>#N/A</v>
      </c>
      <c r="H387" s="9" t="e">
        <f>VLOOKUP($D387, 'SP Per G'!$A$2:$D$1380, 4, FALSE)</f>
        <v>#N/A</v>
      </c>
      <c r="I387" s="9" t="e">
        <f>VLOOKUP($D387, Individual_Pitching___Dashboard[], 18, FALSE)</f>
        <v>#N/A</v>
      </c>
      <c r="J387" s="9" t="e">
        <f>VLOOKUP($D387, Individual_Pitching___Dashboard[], 20, FALSE)</f>
        <v>#N/A</v>
      </c>
      <c r="K387" s="9" t="e">
        <f>VLOOKUP($D387, Individual_Pitching___Advanced[], 21,FALSE)</f>
        <v>#N/A</v>
      </c>
      <c r="L387" s="9" t="e">
        <f>VLOOKUP($B387, 'Team Per G'!$A$2:$G$31, 7, FALSE)</f>
        <v>#N/A</v>
      </c>
      <c r="M387" s="9" t="e">
        <f>VLOOKUP($B387, 'FanGraphs - Team WAR Projected'!$B$2:$E$31, 3, FALSE)/162</f>
        <v>#N/A</v>
      </c>
      <c r="N387" s="9" t="e">
        <f>VLOOKUP($B387, Team_Pitching___Advanced[[Team]:[xFIP]], 19,FALSE)</f>
        <v>#N/A</v>
      </c>
      <c r="O387" s="9" t="e">
        <f>VLOOKUP($B387, Team_Pitching___Advanced[], 20, FALSE)</f>
        <v>#N/A</v>
      </c>
      <c r="P387" s="9" t="e">
        <f>VLOOKUP($B387, Team_Batting___Dashboard[[Team]:[wOBA]], 16, FALSE)</f>
        <v>#N/A</v>
      </c>
      <c r="Q387" s="9" t="e">
        <f>VLOOKUP($B387, Team_Batting___Advanced[[Team]:[OPS]], 9, FALSE)</f>
        <v>#N/A</v>
      </c>
      <c r="R387" s="9" t="e">
        <f>VLOOKUP($B387, Team_Batting___Advanced[], 19, FALSE)</f>
        <v>#N/A</v>
      </c>
      <c r="S387" s="9" t="e">
        <f>VLOOKUP($B387, 'Team Per G'!$A$2:$G$31, 3, FALSE)</f>
        <v>#N/A</v>
      </c>
      <c r="T387" s="9" t="e">
        <f>VLOOKUP($B387, 'Team Per G'!$A$2:$G$31, 5, FALSE)</f>
        <v>#N/A</v>
      </c>
      <c r="U387" s="9" t="e">
        <f>VLOOKUP($B387, 'Team Per G'!$A$2:$G$31, 4, FALSE)</f>
        <v>#N/A</v>
      </c>
      <c r="V387" s="9" t="e">
        <f>VLOOKUP($B387, Team_Batting___Dashboard[], 22, FALSE)/$F387</f>
        <v>#N/A</v>
      </c>
      <c r="W387" s="9" t="e">
        <f>VLOOKUP($B387, 'FanGraphs - Team WAR Projected'!$B$2:$E$31, 4, FALSE)/162</f>
        <v>#N/A</v>
      </c>
      <c r="X387" s="9" t="e">
        <f>VLOOKUP($B387, FanGraphs_Standings[[Abbreviation]:[2024 Year to Date RS/G]], 6, FALSE)/$F387</f>
        <v>#N/A</v>
      </c>
      <c r="Y387" s="9" t="e">
        <f>VLOOKUP($B387, FanGraphs_Standings[[Abbreviation]:[2024 Projected Full Season RDif]], 19, FALSE)/162</f>
        <v>#N/A</v>
      </c>
      <c r="Z387" s="9" t="e">
        <f>VLOOKUP($B387, FanGraphs_Standings[[Abbreviation]:[2024 Projected Full Season RDif]], 5, FALSE)</f>
        <v>#N/A</v>
      </c>
      <c r="AA387" s="9" t="e">
        <f>VLOOKUP($B387, FanGraphs_Standings[[Abbreviation]:[2024 Projected Full Season W%]], 18, FALSE)</f>
        <v>#N/A</v>
      </c>
      <c r="AB387" s="9" t="e">
        <f>VLOOKUP($B387, 'Home Field Adv'!$A$2:$I$31, 9, FALSE)</f>
        <v>#N/A</v>
      </c>
      <c r="AC387" s="9" t="e">
        <f>VLOOKUP($C387, FanGraphs_Standings[[Abbreviation]:[2024 Year to Date G]], 2, FALSE)</f>
        <v>#N/A</v>
      </c>
      <c r="AD387" s="9" t="e">
        <f>VLOOKUP($E387, 'SP Per G'!$A$2:$D$1380, 3, FALSE)</f>
        <v>#N/A</v>
      </c>
      <c r="AE387" s="9" t="e">
        <f>VLOOKUP($E387, 'SP Per G'!$A$2:$D$1380, 4, FALSE)</f>
        <v>#N/A</v>
      </c>
      <c r="AF387" s="9" t="e">
        <f>VLOOKUP($E387, Individual_Pitching___Dashboard[], 18, FALSE)</f>
        <v>#N/A</v>
      </c>
      <c r="AG387" s="9" t="e">
        <f>VLOOKUP($E387, Individual_Pitching___Dashboard[], 20, FALSE)</f>
        <v>#N/A</v>
      </c>
      <c r="AH387" s="9" t="e">
        <f>VLOOKUP($E387, Individual_Pitching___Advanced[], 21,FALSE)</f>
        <v>#N/A</v>
      </c>
      <c r="AI387" s="9" t="e">
        <f>VLOOKUP($C387, 'Team Per G'!$A$2:$G$31, 7, FALSE)</f>
        <v>#N/A</v>
      </c>
      <c r="AJ387" s="9" t="e">
        <f>VLOOKUP($C387, 'FanGraphs - Team WAR Projected'!$B$2:$E$31, 3, FALSE)/162</f>
        <v>#N/A</v>
      </c>
      <c r="AK387" s="9" t="e">
        <f>VLOOKUP($C387, Team_Pitching___Advanced[[Team]:[xFIP]], 19,FALSE)</f>
        <v>#N/A</v>
      </c>
      <c r="AL387" s="9" t="e">
        <f>VLOOKUP($C387, Team_Pitching___Advanced[], 20, FALSE)</f>
        <v>#N/A</v>
      </c>
      <c r="AM387" s="9" t="e">
        <f>VLOOKUP($C387, Team_Batting___Dashboard[[Team]:[wOBA]], 16, FALSE)</f>
        <v>#N/A</v>
      </c>
      <c r="AN387" s="9" t="e">
        <f>VLOOKUP($C387, Team_Batting___Advanced[[Team]:[OPS]], 9, FALSE)</f>
        <v>#N/A</v>
      </c>
      <c r="AO387" s="9" t="e">
        <f>VLOOKUP($C387, Team_Batting___Advanced[], 19, FALSE)</f>
        <v>#N/A</v>
      </c>
      <c r="AP387" s="9" t="e">
        <f>VLOOKUP($C387, 'Team Per G'!$A$2:$G$31, 3, FALSE)</f>
        <v>#N/A</v>
      </c>
      <c r="AQ387" s="9" t="e">
        <f>VLOOKUP($C387, 'Team Per G'!$A$2:$G$31, 5, FALSE)</f>
        <v>#N/A</v>
      </c>
      <c r="AR387" s="9" t="e">
        <f>VLOOKUP($C387, 'Team Per G'!$A$2:$G$31, 4, FALSE)</f>
        <v>#N/A</v>
      </c>
      <c r="AS387" s="9" t="e">
        <f>VLOOKUP($C387, Team_Batting___Dashboard[], 22, FALSE)/$AC387</f>
        <v>#N/A</v>
      </c>
      <c r="AT387" s="9" t="e">
        <f>VLOOKUP($C387, 'FanGraphs - Team WAR Projected'!$B$2:$E$31, 4, FALSE)/162</f>
        <v>#N/A</v>
      </c>
      <c r="AU387" s="9" t="e">
        <f>VLOOKUP($C387, FanGraphs_Standings[[Abbreviation]:[2024 Year to Date RS/G]], 6, FALSE)/$AC387</f>
        <v>#N/A</v>
      </c>
      <c r="AV387" s="9" t="e">
        <f>VLOOKUP($C387, FanGraphs_Standings[[Abbreviation]:[2024 Projected Full Season RDif]], 19, FALSE)/162</f>
        <v>#N/A</v>
      </c>
      <c r="AW387" s="9" t="e">
        <f>VLOOKUP($C387, FanGraphs_Standings[[Abbreviation]:[2024 Projected Full Season RDif]], 5, FALSE)</f>
        <v>#N/A</v>
      </c>
      <c r="AX387" s="9" t="e">
        <f>VLOOKUP($C387, FanGraphs_Standings[[Abbreviation]:[2024 Projected Full Season W%]], 18, FALSE)</f>
        <v>#N/A</v>
      </c>
      <c r="AY387" s="9" t="e">
        <f>VLOOKUP($C387, 'Home Field Adv'!$A$2:$K$31, 11, FALSE)</f>
        <v>#N/A</v>
      </c>
      <c r="BB387" s="5" t="str">
        <f t="shared" ref="BB387:BB450" si="19">IF(ISBLANK(AZ387), "", AZ387-BA387)</f>
        <v/>
      </c>
      <c r="BC387" s="5" t="str">
        <f t="shared" ref="BC387:BC450" si="20">IF( ISBLANK(AZ387), "",IF(AZ387&gt;BA387, B387, C387))</f>
        <v/>
      </c>
      <c r="BD387" s="5" t="str">
        <f t="shared" ref="BD387:BD450" si="21">IF(ISBLANK(AZ387), "", AZ387+BA387)</f>
        <v/>
      </c>
    </row>
    <row r="388" spans="6:56" x14ac:dyDescent="0.45">
      <c r="F388" s="9" t="e">
        <f>VLOOKUP($B388, FanGraphs_Standings[[Abbreviation]:[2024 Year to Date G]], 2, FALSE)</f>
        <v>#N/A</v>
      </c>
      <c r="G388" s="9" t="e">
        <f>IF(ISERR(VLOOKUP($D388, 'SP Per G'!$A$2:$D$1380, 3, FALSE)), L388, VLOOKUP($D388, 'SP Per G'!$A$2:$D$1380, 3, FALSE))</f>
        <v>#N/A</v>
      </c>
      <c r="H388" s="9" t="e">
        <f>VLOOKUP($D388, 'SP Per G'!$A$2:$D$1380, 4, FALSE)</f>
        <v>#N/A</v>
      </c>
      <c r="I388" s="9" t="e">
        <f>VLOOKUP($D388, Individual_Pitching___Dashboard[], 18, FALSE)</f>
        <v>#N/A</v>
      </c>
      <c r="J388" s="9" t="e">
        <f>VLOOKUP($D388, Individual_Pitching___Dashboard[], 20, FALSE)</f>
        <v>#N/A</v>
      </c>
      <c r="K388" s="9" t="e">
        <f>VLOOKUP($D388, Individual_Pitching___Advanced[], 21,FALSE)</f>
        <v>#N/A</v>
      </c>
      <c r="L388" s="9" t="e">
        <f>VLOOKUP($B388, 'Team Per G'!$A$2:$G$31, 7, FALSE)</f>
        <v>#N/A</v>
      </c>
      <c r="M388" s="9" t="e">
        <f>VLOOKUP($B388, 'FanGraphs - Team WAR Projected'!$B$2:$E$31, 3, FALSE)/162</f>
        <v>#N/A</v>
      </c>
      <c r="N388" s="9" t="e">
        <f>VLOOKUP($B388, Team_Pitching___Advanced[[Team]:[xFIP]], 19,FALSE)</f>
        <v>#N/A</v>
      </c>
      <c r="O388" s="9" t="e">
        <f>VLOOKUP($B388, Team_Pitching___Advanced[], 20, FALSE)</f>
        <v>#N/A</v>
      </c>
      <c r="P388" s="9" t="e">
        <f>VLOOKUP($B388, Team_Batting___Dashboard[[Team]:[wOBA]], 16, FALSE)</f>
        <v>#N/A</v>
      </c>
      <c r="Q388" s="9" t="e">
        <f>VLOOKUP($B388, Team_Batting___Advanced[[Team]:[OPS]], 9, FALSE)</f>
        <v>#N/A</v>
      </c>
      <c r="R388" s="9" t="e">
        <f>VLOOKUP($B388, Team_Batting___Advanced[], 19, FALSE)</f>
        <v>#N/A</v>
      </c>
      <c r="S388" s="9" t="e">
        <f>VLOOKUP($B388, 'Team Per G'!$A$2:$G$31, 3, FALSE)</f>
        <v>#N/A</v>
      </c>
      <c r="T388" s="9" t="e">
        <f>VLOOKUP($B388, 'Team Per G'!$A$2:$G$31, 5, FALSE)</f>
        <v>#N/A</v>
      </c>
      <c r="U388" s="9" t="e">
        <f>VLOOKUP($B388, 'Team Per G'!$A$2:$G$31, 4, FALSE)</f>
        <v>#N/A</v>
      </c>
      <c r="V388" s="9" t="e">
        <f>VLOOKUP($B388, Team_Batting___Dashboard[], 22, FALSE)/$F388</f>
        <v>#N/A</v>
      </c>
      <c r="W388" s="9" t="e">
        <f>VLOOKUP($B388, 'FanGraphs - Team WAR Projected'!$B$2:$E$31, 4, FALSE)/162</f>
        <v>#N/A</v>
      </c>
      <c r="X388" s="9" t="e">
        <f>VLOOKUP($B388, FanGraphs_Standings[[Abbreviation]:[2024 Year to Date RS/G]], 6, FALSE)/$F388</f>
        <v>#N/A</v>
      </c>
      <c r="Y388" s="9" t="e">
        <f>VLOOKUP($B388, FanGraphs_Standings[[Abbreviation]:[2024 Projected Full Season RDif]], 19, FALSE)/162</f>
        <v>#N/A</v>
      </c>
      <c r="Z388" s="9" t="e">
        <f>VLOOKUP($B388, FanGraphs_Standings[[Abbreviation]:[2024 Projected Full Season RDif]], 5, FALSE)</f>
        <v>#N/A</v>
      </c>
      <c r="AA388" s="9" t="e">
        <f>VLOOKUP($B388, FanGraphs_Standings[[Abbreviation]:[2024 Projected Full Season W%]], 18, FALSE)</f>
        <v>#N/A</v>
      </c>
      <c r="AB388" s="9" t="e">
        <f>VLOOKUP($B388, 'Home Field Adv'!$A$2:$I$31, 9, FALSE)</f>
        <v>#N/A</v>
      </c>
      <c r="AC388" s="9" t="e">
        <f>VLOOKUP($C388, FanGraphs_Standings[[Abbreviation]:[2024 Year to Date G]], 2, FALSE)</f>
        <v>#N/A</v>
      </c>
      <c r="AD388" s="9" t="e">
        <f>VLOOKUP($E388, 'SP Per G'!$A$2:$D$1380, 3, FALSE)</f>
        <v>#N/A</v>
      </c>
      <c r="AE388" s="9" t="e">
        <f>VLOOKUP($E388, 'SP Per G'!$A$2:$D$1380, 4, FALSE)</f>
        <v>#N/A</v>
      </c>
      <c r="AF388" s="9" t="e">
        <f>VLOOKUP($E388, Individual_Pitching___Dashboard[], 18, FALSE)</f>
        <v>#N/A</v>
      </c>
      <c r="AG388" s="9" t="e">
        <f>VLOOKUP($E388, Individual_Pitching___Dashboard[], 20, FALSE)</f>
        <v>#N/A</v>
      </c>
      <c r="AH388" s="9" t="e">
        <f>VLOOKUP($E388, Individual_Pitching___Advanced[], 21,FALSE)</f>
        <v>#N/A</v>
      </c>
      <c r="AI388" s="9" t="e">
        <f>VLOOKUP($C388, 'Team Per G'!$A$2:$G$31, 7, FALSE)</f>
        <v>#N/A</v>
      </c>
      <c r="AJ388" s="9" t="e">
        <f>VLOOKUP($C388, 'FanGraphs - Team WAR Projected'!$B$2:$E$31, 3, FALSE)/162</f>
        <v>#N/A</v>
      </c>
      <c r="AK388" s="9" t="e">
        <f>VLOOKUP($C388, Team_Pitching___Advanced[[Team]:[xFIP]], 19,FALSE)</f>
        <v>#N/A</v>
      </c>
      <c r="AL388" s="9" t="e">
        <f>VLOOKUP($C388, Team_Pitching___Advanced[], 20, FALSE)</f>
        <v>#N/A</v>
      </c>
      <c r="AM388" s="9" t="e">
        <f>VLOOKUP($C388, Team_Batting___Dashboard[[Team]:[wOBA]], 16, FALSE)</f>
        <v>#N/A</v>
      </c>
      <c r="AN388" s="9" t="e">
        <f>VLOOKUP($C388, Team_Batting___Advanced[[Team]:[OPS]], 9, FALSE)</f>
        <v>#N/A</v>
      </c>
      <c r="AO388" s="9" t="e">
        <f>VLOOKUP($C388, Team_Batting___Advanced[], 19, FALSE)</f>
        <v>#N/A</v>
      </c>
      <c r="AP388" s="9" t="e">
        <f>VLOOKUP($C388, 'Team Per G'!$A$2:$G$31, 3, FALSE)</f>
        <v>#N/A</v>
      </c>
      <c r="AQ388" s="9" t="e">
        <f>VLOOKUP($C388, 'Team Per G'!$A$2:$G$31, 5, FALSE)</f>
        <v>#N/A</v>
      </c>
      <c r="AR388" s="9" t="e">
        <f>VLOOKUP($C388, 'Team Per G'!$A$2:$G$31, 4, FALSE)</f>
        <v>#N/A</v>
      </c>
      <c r="AS388" s="9" t="e">
        <f>VLOOKUP($C388, Team_Batting___Dashboard[], 22, FALSE)/$AC388</f>
        <v>#N/A</v>
      </c>
      <c r="AT388" s="9" t="e">
        <f>VLOOKUP($C388, 'FanGraphs - Team WAR Projected'!$B$2:$E$31, 4, FALSE)/162</f>
        <v>#N/A</v>
      </c>
      <c r="AU388" s="9" t="e">
        <f>VLOOKUP($C388, FanGraphs_Standings[[Abbreviation]:[2024 Year to Date RS/G]], 6, FALSE)/$AC388</f>
        <v>#N/A</v>
      </c>
      <c r="AV388" s="9" t="e">
        <f>VLOOKUP($C388, FanGraphs_Standings[[Abbreviation]:[2024 Projected Full Season RDif]], 19, FALSE)/162</f>
        <v>#N/A</v>
      </c>
      <c r="AW388" s="9" t="e">
        <f>VLOOKUP($C388, FanGraphs_Standings[[Abbreviation]:[2024 Projected Full Season RDif]], 5, FALSE)</f>
        <v>#N/A</v>
      </c>
      <c r="AX388" s="9" t="e">
        <f>VLOOKUP($C388, FanGraphs_Standings[[Abbreviation]:[2024 Projected Full Season W%]], 18, FALSE)</f>
        <v>#N/A</v>
      </c>
      <c r="AY388" s="9" t="e">
        <f>VLOOKUP($C388, 'Home Field Adv'!$A$2:$K$31, 11, FALSE)</f>
        <v>#N/A</v>
      </c>
      <c r="BB388" s="5" t="str">
        <f t="shared" si="19"/>
        <v/>
      </c>
      <c r="BC388" s="5" t="str">
        <f t="shared" si="20"/>
        <v/>
      </c>
      <c r="BD388" s="5" t="str">
        <f t="shared" si="21"/>
        <v/>
      </c>
    </row>
    <row r="389" spans="6:56" x14ac:dyDescent="0.45">
      <c r="F389" s="9" t="e">
        <f>VLOOKUP($B389, FanGraphs_Standings[[Abbreviation]:[2024 Year to Date G]], 2, FALSE)</f>
        <v>#N/A</v>
      </c>
      <c r="G389" s="9" t="e">
        <f>IF(ISERR(VLOOKUP($D389, 'SP Per G'!$A$2:$D$1380, 3, FALSE)), L389, VLOOKUP($D389, 'SP Per G'!$A$2:$D$1380, 3, FALSE))</f>
        <v>#N/A</v>
      </c>
      <c r="H389" s="9" t="e">
        <f>VLOOKUP($D389, 'SP Per G'!$A$2:$D$1380, 4, FALSE)</f>
        <v>#N/A</v>
      </c>
      <c r="I389" s="9" t="e">
        <f>VLOOKUP($D389, Individual_Pitching___Dashboard[], 18, FALSE)</f>
        <v>#N/A</v>
      </c>
      <c r="J389" s="9" t="e">
        <f>VLOOKUP($D389, Individual_Pitching___Dashboard[], 20, FALSE)</f>
        <v>#N/A</v>
      </c>
      <c r="K389" s="9" t="e">
        <f>VLOOKUP($D389, Individual_Pitching___Advanced[], 21,FALSE)</f>
        <v>#N/A</v>
      </c>
      <c r="L389" s="9" t="e">
        <f>VLOOKUP($B389, 'Team Per G'!$A$2:$G$31, 7, FALSE)</f>
        <v>#N/A</v>
      </c>
      <c r="M389" s="9" t="e">
        <f>VLOOKUP($B389, 'FanGraphs - Team WAR Projected'!$B$2:$E$31, 3, FALSE)/162</f>
        <v>#N/A</v>
      </c>
      <c r="N389" s="9" t="e">
        <f>VLOOKUP($B389, Team_Pitching___Advanced[[Team]:[xFIP]], 19,FALSE)</f>
        <v>#N/A</v>
      </c>
      <c r="O389" s="9" t="e">
        <f>VLOOKUP($B389, Team_Pitching___Advanced[], 20, FALSE)</f>
        <v>#N/A</v>
      </c>
      <c r="P389" s="9" t="e">
        <f>VLOOKUP($B389, Team_Batting___Dashboard[[Team]:[wOBA]], 16, FALSE)</f>
        <v>#N/A</v>
      </c>
      <c r="Q389" s="9" t="e">
        <f>VLOOKUP($B389, Team_Batting___Advanced[[Team]:[OPS]], 9, FALSE)</f>
        <v>#N/A</v>
      </c>
      <c r="R389" s="9" t="e">
        <f>VLOOKUP($B389, Team_Batting___Advanced[], 19, FALSE)</f>
        <v>#N/A</v>
      </c>
      <c r="S389" s="9" t="e">
        <f>VLOOKUP($B389, 'Team Per G'!$A$2:$G$31, 3, FALSE)</f>
        <v>#N/A</v>
      </c>
      <c r="T389" s="9" t="e">
        <f>VLOOKUP($B389, 'Team Per G'!$A$2:$G$31, 5, FALSE)</f>
        <v>#N/A</v>
      </c>
      <c r="U389" s="9" t="e">
        <f>VLOOKUP($B389, 'Team Per G'!$A$2:$G$31, 4, FALSE)</f>
        <v>#N/A</v>
      </c>
      <c r="V389" s="9" t="e">
        <f>VLOOKUP($B389, Team_Batting___Dashboard[], 22, FALSE)/$F389</f>
        <v>#N/A</v>
      </c>
      <c r="W389" s="9" t="e">
        <f>VLOOKUP($B389, 'FanGraphs - Team WAR Projected'!$B$2:$E$31, 4, FALSE)/162</f>
        <v>#N/A</v>
      </c>
      <c r="X389" s="9" t="e">
        <f>VLOOKUP($B389, FanGraphs_Standings[[Abbreviation]:[2024 Year to Date RS/G]], 6, FALSE)/$F389</f>
        <v>#N/A</v>
      </c>
      <c r="Y389" s="9" t="e">
        <f>VLOOKUP($B389, FanGraphs_Standings[[Abbreviation]:[2024 Projected Full Season RDif]], 19, FALSE)/162</f>
        <v>#N/A</v>
      </c>
      <c r="Z389" s="9" t="e">
        <f>VLOOKUP($B389, FanGraphs_Standings[[Abbreviation]:[2024 Projected Full Season RDif]], 5, FALSE)</f>
        <v>#N/A</v>
      </c>
      <c r="AA389" s="9" t="e">
        <f>VLOOKUP($B389, FanGraphs_Standings[[Abbreviation]:[2024 Projected Full Season W%]], 18, FALSE)</f>
        <v>#N/A</v>
      </c>
      <c r="AB389" s="9" t="e">
        <f>VLOOKUP($B389, 'Home Field Adv'!$A$2:$I$31, 9, FALSE)</f>
        <v>#N/A</v>
      </c>
      <c r="AC389" s="9" t="e">
        <f>VLOOKUP($C389, FanGraphs_Standings[[Abbreviation]:[2024 Year to Date G]], 2, FALSE)</f>
        <v>#N/A</v>
      </c>
      <c r="AD389" s="9" t="e">
        <f>VLOOKUP($E389, 'SP Per G'!$A$2:$D$1380, 3, FALSE)</f>
        <v>#N/A</v>
      </c>
      <c r="AE389" s="9" t="e">
        <f>VLOOKUP($E389, 'SP Per G'!$A$2:$D$1380, 4, FALSE)</f>
        <v>#N/A</v>
      </c>
      <c r="AF389" s="9" t="e">
        <f>VLOOKUP($E389, Individual_Pitching___Dashboard[], 18, FALSE)</f>
        <v>#N/A</v>
      </c>
      <c r="AG389" s="9" t="e">
        <f>VLOOKUP($E389, Individual_Pitching___Dashboard[], 20, FALSE)</f>
        <v>#N/A</v>
      </c>
      <c r="AH389" s="9" t="e">
        <f>VLOOKUP($E389, Individual_Pitching___Advanced[], 21,FALSE)</f>
        <v>#N/A</v>
      </c>
      <c r="AI389" s="9" t="e">
        <f>VLOOKUP($C389, 'Team Per G'!$A$2:$G$31, 7, FALSE)</f>
        <v>#N/A</v>
      </c>
      <c r="AJ389" s="9" t="e">
        <f>VLOOKUP($C389, 'FanGraphs - Team WAR Projected'!$B$2:$E$31, 3, FALSE)/162</f>
        <v>#N/A</v>
      </c>
      <c r="AK389" s="9" t="e">
        <f>VLOOKUP($C389, Team_Pitching___Advanced[[Team]:[xFIP]], 19,FALSE)</f>
        <v>#N/A</v>
      </c>
      <c r="AL389" s="9" t="e">
        <f>VLOOKUP($C389, Team_Pitching___Advanced[], 20, FALSE)</f>
        <v>#N/A</v>
      </c>
      <c r="AM389" s="9" t="e">
        <f>VLOOKUP($C389, Team_Batting___Dashboard[[Team]:[wOBA]], 16, FALSE)</f>
        <v>#N/A</v>
      </c>
      <c r="AN389" s="9" t="e">
        <f>VLOOKUP($C389, Team_Batting___Advanced[[Team]:[OPS]], 9, FALSE)</f>
        <v>#N/A</v>
      </c>
      <c r="AO389" s="9" t="e">
        <f>VLOOKUP($C389, Team_Batting___Advanced[], 19, FALSE)</f>
        <v>#N/A</v>
      </c>
      <c r="AP389" s="9" t="e">
        <f>VLOOKUP($C389, 'Team Per G'!$A$2:$G$31, 3, FALSE)</f>
        <v>#N/A</v>
      </c>
      <c r="AQ389" s="9" t="e">
        <f>VLOOKUP($C389, 'Team Per G'!$A$2:$G$31, 5, FALSE)</f>
        <v>#N/A</v>
      </c>
      <c r="AR389" s="9" t="e">
        <f>VLOOKUP($C389, 'Team Per G'!$A$2:$G$31, 4, FALSE)</f>
        <v>#N/A</v>
      </c>
      <c r="AS389" s="9" t="e">
        <f>VLOOKUP($C389, Team_Batting___Dashboard[], 22, FALSE)/$AC389</f>
        <v>#N/A</v>
      </c>
      <c r="AT389" s="9" t="e">
        <f>VLOOKUP($C389, 'FanGraphs - Team WAR Projected'!$B$2:$E$31, 4, FALSE)/162</f>
        <v>#N/A</v>
      </c>
      <c r="AU389" s="9" t="e">
        <f>VLOOKUP($C389, FanGraphs_Standings[[Abbreviation]:[2024 Year to Date RS/G]], 6, FALSE)/$AC389</f>
        <v>#N/A</v>
      </c>
      <c r="AV389" s="9" t="e">
        <f>VLOOKUP($C389, FanGraphs_Standings[[Abbreviation]:[2024 Projected Full Season RDif]], 19, FALSE)/162</f>
        <v>#N/A</v>
      </c>
      <c r="AW389" s="9" t="e">
        <f>VLOOKUP($C389, FanGraphs_Standings[[Abbreviation]:[2024 Projected Full Season RDif]], 5, FALSE)</f>
        <v>#N/A</v>
      </c>
      <c r="AX389" s="9" t="e">
        <f>VLOOKUP($C389, FanGraphs_Standings[[Abbreviation]:[2024 Projected Full Season W%]], 18, FALSE)</f>
        <v>#N/A</v>
      </c>
      <c r="AY389" s="9" t="e">
        <f>VLOOKUP($C389, 'Home Field Adv'!$A$2:$K$31, 11, FALSE)</f>
        <v>#N/A</v>
      </c>
      <c r="BB389" s="5" t="str">
        <f t="shared" si="19"/>
        <v/>
      </c>
      <c r="BC389" s="5" t="str">
        <f t="shared" si="20"/>
        <v/>
      </c>
      <c r="BD389" s="5" t="str">
        <f t="shared" si="21"/>
        <v/>
      </c>
    </row>
    <row r="390" spans="6:56" x14ac:dyDescent="0.45">
      <c r="F390" s="9" t="e">
        <f>VLOOKUP($B390, FanGraphs_Standings[[Abbreviation]:[2024 Year to Date G]], 2, FALSE)</f>
        <v>#N/A</v>
      </c>
      <c r="G390" s="9" t="e">
        <f>IF(ISERR(VLOOKUP($D390, 'SP Per G'!$A$2:$D$1380, 3, FALSE)), L390, VLOOKUP($D390, 'SP Per G'!$A$2:$D$1380, 3, FALSE))</f>
        <v>#N/A</v>
      </c>
      <c r="H390" s="9" t="e">
        <f>VLOOKUP($D390, 'SP Per G'!$A$2:$D$1380, 4, FALSE)</f>
        <v>#N/A</v>
      </c>
      <c r="I390" s="9" t="e">
        <f>VLOOKUP($D390, Individual_Pitching___Dashboard[], 18, FALSE)</f>
        <v>#N/A</v>
      </c>
      <c r="J390" s="9" t="e">
        <f>VLOOKUP($D390, Individual_Pitching___Dashboard[], 20, FALSE)</f>
        <v>#N/A</v>
      </c>
      <c r="K390" s="9" t="e">
        <f>VLOOKUP($D390, Individual_Pitching___Advanced[], 21,FALSE)</f>
        <v>#N/A</v>
      </c>
      <c r="L390" s="9" t="e">
        <f>VLOOKUP($B390, 'Team Per G'!$A$2:$G$31, 7, FALSE)</f>
        <v>#N/A</v>
      </c>
      <c r="M390" s="9" t="e">
        <f>VLOOKUP($B390, 'FanGraphs - Team WAR Projected'!$B$2:$E$31, 3, FALSE)/162</f>
        <v>#N/A</v>
      </c>
      <c r="N390" s="9" t="e">
        <f>VLOOKUP($B390, Team_Pitching___Advanced[[Team]:[xFIP]], 19,FALSE)</f>
        <v>#N/A</v>
      </c>
      <c r="O390" s="9" t="e">
        <f>VLOOKUP($B390, Team_Pitching___Advanced[], 20, FALSE)</f>
        <v>#N/A</v>
      </c>
      <c r="P390" s="9" t="e">
        <f>VLOOKUP($B390, Team_Batting___Dashboard[[Team]:[wOBA]], 16, FALSE)</f>
        <v>#N/A</v>
      </c>
      <c r="Q390" s="9" t="e">
        <f>VLOOKUP($B390, Team_Batting___Advanced[[Team]:[OPS]], 9, FALSE)</f>
        <v>#N/A</v>
      </c>
      <c r="R390" s="9" t="e">
        <f>VLOOKUP($B390, Team_Batting___Advanced[], 19, FALSE)</f>
        <v>#N/A</v>
      </c>
      <c r="S390" s="9" t="e">
        <f>VLOOKUP($B390, 'Team Per G'!$A$2:$G$31, 3, FALSE)</f>
        <v>#N/A</v>
      </c>
      <c r="T390" s="9" t="e">
        <f>VLOOKUP($B390, 'Team Per G'!$A$2:$G$31, 5, FALSE)</f>
        <v>#N/A</v>
      </c>
      <c r="U390" s="9" t="e">
        <f>VLOOKUP($B390, 'Team Per G'!$A$2:$G$31, 4, FALSE)</f>
        <v>#N/A</v>
      </c>
      <c r="V390" s="9" t="e">
        <f>VLOOKUP($B390, Team_Batting___Dashboard[], 22, FALSE)/$F390</f>
        <v>#N/A</v>
      </c>
      <c r="W390" s="9" t="e">
        <f>VLOOKUP($B390, 'FanGraphs - Team WAR Projected'!$B$2:$E$31, 4, FALSE)/162</f>
        <v>#N/A</v>
      </c>
      <c r="X390" s="9" t="e">
        <f>VLOOKUP($B390, FanGraphs_Standings[[Abbreviation]:[2024 Year to Date RS/G]], 6, FALSE)/$F390</f>
        <v>#N/A</v>
      </c>
      <c r="Y390" s="9" t="e">
        <f>VLOOKUP($B390, FanGraphs_Standings[[Abbreviation]:[2024 Projected Full Season RDif]], 19, FALSE)/162</f>
        <v>#N/A</v>
      </c>
      <c r="Z390" s="9" t="e">
        <f>VLOOKUP($B390, FanGraphs_Standings[[Abbreviation]:[2024 Projected Full Season RDif]], 5, FALSE)</f>
        <v>#N/A</v>
      </c>
      <c r="AA390" s="9" t="e">
        <f>VLOOKUP($B390, FanGraphs_Standings[[Abbreviation]:[2024 Projected Full Season W%]], 18, FALSE)</f>
        <v>#N/A</v>
      </c>
      <c r="AB390" s="9" t="e">
        <f>VLOOKUP($B390, 'Home Field Adv'!$A$2:$I$31, 9, FALSE)</f>
        <v>#N/A</v>
      </c>
      <c r="AC390" s="9" t="e">
        <f>VLOOKUP($C390, FanGraphs_Standings[[Abbreviation]:[2024 Year to Date G]], 2, FALSE)</f>
        <v>#N/A</v>
      </c>
      <c r="AD390" s="9" t="e">
        <f>VLOOKUP($E390, 'SP Per G'!$A$2:$D$1380, 3, FALSE)</f>
        <v>#N/A</v>
      </c>
      <c r="AE390" s="9" t="e">
        <f>VLOOKUP($E390, 'SP Per G'!$A$2:$D$1380, 4, FALSE)</f>
        <v>#N/A</v>
      </c>
      <c r="AF390" s="9" t="e">
        <f>VLOOKUP($E390, Individual_Pitching___Dashboard[], 18, FALSE)</f>
        <v>#N/A</v>
      </c>
      <c r="AG390" s="9" t="e">
        <f>VLOOKUP($E390, Individual_Pitching___Dashboard[], 20, FALSE)</f>
        <v>#N/A</v>
      </c>
      <c r="AH390" s="9" t="e">
        <f>VLOOKUP($E390, Individual_Pitching___Advanced[], 21,FALSE)</f>
        <v>#N/A</v>
      </c>
      <c r="AI390" s="9" t="e">
        <f>VLOOKUP($C390, 'Team Per G'!$A$2:$G$31, 7, FALSE)</f>
        <v>#N/A</v>
      </c>
      <c r="AJ390" s="9" t="e">
        <f>VLOOKUP($C390, 'FanGraphs - Team WAR Projected'!$B$2:$E$31, 3, FALSE)/162</f>
        <v>#N/A</v>
      </c>
      <c r="AK390" s="9" t="e">
        <f>VLOOKUP($C390, Team_Pitching___Advanced[[Team]:[xFIP]], 19,FALSE)</f>
        <v>#N/A</v>
      </c>
      <c r="AL390" s="9" t="e">
        <f>VLOOKUP($C390, Team_Pitching___Advanced[], 20, FALSE)</f>
        <v>#N/A</v>
      </c>
      <c r="AM390" s="9" t="e">
        <f>VLOOKUP($C390, Team_Batting___Dashboard[[Team]:[wOBA]], 16, FALSE)</f>
        <v>#N/A</v>
      </c>
      <c r="AN390" s="9" t="e">
        <f>VLOOKUP($C390, Team_Batting___Advanced[[Team]:[OPS]], 9, FALSE)</f>
        <v>#N/A</v>
      </c>
      <c r="AO390" s="9" t="e">
        <f>VLOOKUP($C390, Team_Batting___Advanced[], 19, FALSE)</f>
        <v>#N/A</v>
      </c>
      <c r="AP390" s="9" t="e">
        <f>VLOOKUP($C390, 'Team Per G'!$A$2:$G$31, 3, FALSE)</f>
        <v>#N/A</v>
      </c>
      <c r="AQ390" s="9" t="e">
        <f>VLOOKUP($C390, 'Team Per G'!$A$2:$G$31, 5, FALSE)</f>
        <v>#N/A</v>
      </c>
      <c r="AR390" s="9" t="e">
        <f>VLOOKUP($C390, 'Team Per G'!$A$2:$G$31, 4, FALSE)</f>
        <v>#N/A</v>
      </c>
      <c r="AS390" s="9" t="e">
        <f>VLOOKUP($C390, Team_Batting___Dashboard[], 22, FALSE)/$AC390</f>
        <v>#N/A</v>
      </c>
      <c r="AT390" s="9" t="e">
        <f>VLOOKUP($C390, 'FanGraphs - Team WAR Projected'!$B$2:$E$31, 4, FALSE)/162</f>
        <v>#N/A</v>
      </c>
      <c r="AU390" s="9" t="e">
        <f>VLOOKUP($C390, FanGraphs_Standings[[Abbreviation]:[2024 Year to Date RS/G]], 6, FALSE)/$AC390</f>
        <v>#N/A</v>
      </c>
      <c r="AV390" s="9" t="e">
        <f>VLOOKUP($C390, FanGraphs_Standings[[Abbreviation]:[2024 Projected Full Season RDif]], 19, FALSE)/162</f>
        <v>#N/A</v>
      </c>
      <c r="AW390" s="9" t="e">
        <f>VLOOKUP($C390, FanGraphs_Standings[[Abbreviation]:[2024 Projected Full Season RDif]], 5, FALSE)</f>
        <v>#N/A</v>
      </c>
      <c r="AX390" s="9" t="e">
        <f>VLOOKUP($C390, FanGraphs_Standings[[Abbreviation]:[2024 Projected Full Season W%]], 18, FALSE)</f>
        <v>#N/A</v>
      </c>
      <c r="AY390" s="9" t="e">
        <f>VLOOKUP($C390, 'Home Field Adv'!$A$2:$K$31, 11, FALSE)</f>
        <v>#N/A</v>
      </c>
      <c r="BB390" s="5" t="str">
        <f t="shared" si="19"/>
        <v/>
      </c>
      <c r="BC390" s="5" t="str">
        <f t="shared" si="20"/>
        <v/>
      </c>
      <c r="BD390" s="5" t="str">
        <f t="shared" si="21"/>
        <v/>
      </c>
    </row>
    <row r="391" spans="6:56" x14ac:dyDescent="0.45">
      <c r="F391" s="9" t="e">
        <f>VLOOKUP($B391, FanGraphs_Standings[[Abbreviation]:[2024 Year to Date G]], 2, FALSE)</f>
        <v>#N/A</v>
      </c>
      <c r="G391" s="9" t="e">
        <f>IF(ISERR(VLOOKUP($D391, 'SP Per G'!$A$2:$D$1380, 3, FALSE)), L391, VLOOKUP($D391, 'SP Per G'!$A$2:$D$1380, 3, FALSE))</f>
        <v>#N/A</v>
      </c>
      <c r="H391" s="9" t="e">
        <f>VLOOKUP($D391, 'SP Per G'!$A$2:$D$1380, 4, FALSE)</f>
        <v>#N/A</v>
      </c>
      <c r="I391" s="9" t="e">
        <f>VLOOKUP($D391, Individual_Pitching___Dashboard[], 18, FALSE)</f>
        <v>#N/A</v>
      </c>
      <c r="J391" s="9" t="e">
        <f>VLOOKUP($D391, Individual_Pitching___Dashboard[], 20, FALSE)</f>
        <v>#N/A</v>
      </c>
      <c r="K391" s="9" t="e">
        <f>VLOOKUP($D391, Individual_Pitching___Advanced[], 21,FALSE)</f>
        <v>#N/A</v>
      </c>
      <c r="L391" s="9" t="e">
        <f>VLOOKUP($B391, 'Team Per G'!$A$2:$G$31, 7, FALSE)</f>
        <v>#N/A</v>
      </c>
      <c r="M391" s="9" t="e">
        <f>VLOOKUP($B391, 'FanGraphs - Team WAR Projected'!$B$2:$E$31, 3, FALSE)/162</f>
        <v>#N/A</v>
      </c>
      <c r="N391" s="9" t="e">
        <f>VLOOKUP($B391, Team_Pitching___Advanced[[Team]:[xFIP]], 19,FALSE)</f>
        <v>#N/A</v>
      </c>
      <c r="O391" s="9" t="e">
        <f>VLOOKUP($B391, Team_Pitching___Advanced[], 20, FALSE)</f>
        <v>#N/A</v>
      </c>
      <c r="P391" s="9" t="e">
        <f>VLOOKUP($B391, Team_Batting___Dashboard[[Team]:[wOBA]], 16, FALSE)</f>
        <v>#N/A</v>
      </c>
      <c r="Q391" s="9" t="e">
        <f>VLOOKUP($B391, Team_Batting___Advanced[[Team]:[OPS]], 9, FALSE)</f>
        <v>#N/A</v>
      </c>
      <c r="R391" s="9" t="e">
        <f>VLOOKUP($B391, Team_Batting___Advanced[], 19, FALSE)</f>
        <v>#N/A</v>
      </c>
      <c r="S391" s="9" t="e">
        <f>VLOOKUP($B391, 'Team Per G'!$A$2:$G$31, 3, FALSE)</f>
        <v>#N/A</v>
      </c>
      <c r="T391" s="9" t="e">
        <f>VLOOKUP($B391, 'Team Per G'!$A$2:$G$31, 5, FALSE)</f>
        <v>#N/A</v>
      </c>
      <c r="U391" s="9" t="e">
        <f>VLOOKUP($B391, 'Team Per G'!$A$2:$G$31, 4, FALSE)</f>
        <v>#N/A</v>
      </c>
      <c r="V391" s="9" t="e">
        <f>VLOOKUP($B391, Team_Batting___Dashboard[], 22, FALSE)/$F391</f>
        <v>#N/A</v>
      </c>
      <c r="W391" s="9" t="e">
        <f>VLOOKUP($B391, 'FanGraphs - Team WAR Projected'!$B$2:$E$31, 4, FALSE)/162</f>
        <v>#N/A</v>
      </c>
      <c r="X391" s="9" t="e">
        <f>VLOOKUP($B391, FanGraphs_Standings[[Abbreviation]:[2024 Year to Date RS/G]], 6, FALSE)/$F391</f>
        <v>#N/A</v>
      </c>
      <c r="Y391" s="9" t="e">
        <f>VLOOKUP($B391, FanGraphs_Standings[[Abbreviation]:[2024 Projected Full Season RDif]], 19, FALSE)/162</f>
        <v>#N/A</v>
      </c>
      <c r="Z391" s="9" t="e">
        <f>VLOOKUP($B391, FanGraphs_Standings[[Abbreviation]:[2024 Projected Full Season RDif]], 5, FALSE)</f>
        <v>#N/A</v>
      </c>
      <c r="AA391" s="9" t="e">
        <f>VLOOKUP($B391, FanGraphs_Standings[[Abbreviation]:[2024 Projected Full Season W%]], 18, FALSE)</f>
        <v>#N/A</v>
      </c>
      <c r="AB391" s="9" t="e">
        <f>VLOOKUP($B391, 'Home Field Adv'!$A$2:$I$31, 9, FALSE)</f>
        <v>#N/A</v>
      </c>
      <c r="AC391" s="9" t="e">
        <f>VLOOKUP($C391, FanGraphs_Standings[[Abbreviation]:[2024 Year to Date G]], 2, FALSE)</f>
        <v>#N/A</v>
      </c>
      <c r="AD391" s="9" t="e">
        <f>VLOOKUP($E391, 'SP Per G'!$A$2:$D$1380, 3, FALSE)</f>
        <v>#N/A</v>
      </c>
      <c r="AE391" s="9" t="e">
        <f>VLOOKUP($E391, 'SP Per G'!$A$2:$D$1380, 4, FALSE)</f>
        <v>#N/A</v>
      </c>
      <c r="AF391" s="9" t="e">
        <f>VLOOKUP($E391, Individual_Pitching___Dashboard[], 18, FALSE)</f>
        <v>#N/A</v>
      </c>
      <c r="AG391" s="9" t="e">
        <f>VLOOKUP($E391, Individual_Pitching___Dashboard[], 20, FALSE)</f>
        <v>#N/A</v>
      </c>
      <c r="AH391" s="9" t="e">
        <f>VLOOKUP($E391, Individual_Pitching___Advanced[], 21,FALSE)</f>
        <v>#N/A</v>
      </c>
      <c r="AI391" s="9" t="e">
        <f>VLOOKUP($C391, 'Team Per G'!$A$2:$G$31, 7, FALSE)</f>
        <v>#N/A</v>
      </c>
      <c r="AJ391" s="9" t="e">
        <f>VLOOKUP($C391, 'FanGraphs - Team WAR Projected'!$B$2:$E$31, 3, FALSE)/162</f>
        <v>#N/A</v>
      </c>
      <c r="AK391" s="9" t="e">
        <f>VLOOKUP($C391, Team_Pitching___Advanced[[Team]:[xFIP]], 19,FALSE)</f>
        <v>#N/A</v>
      </c>
      <c r="AL391" s="9" t="e">
        <f>VLOOKUP($C391, Team_Pitching___Advanced[], 20, FALSE)</f>
        <v>#N/A</v>
      </c>
      <c r="AM391" s="9" t="e">
        <f>VLOOKUP($C391, Team_Batting___Dashboard[[Team]:[wOBA]], 16, FALSE)</f>
        <v>#N/A</v>
      </c>
      <c r="AN391" s="9" t="e">
        <f>VLOOKUP($C391, Team_Batting___Advanced[[Team]:[OPS]], 9, FALSE)</f>
        <v>#N/A</v>
      </c>
      <c r="AO391" s="9" t="e">
        <f>VLOOKUP($C391, Team_Batting___Advanced[], 19, FALSE)</f>
        <v>#N/A</v>
      </c>
      <c r="AP391" s="9" t="e">
        <f>VLOOKUP($C391, 'Team Per G'!$A$2:$G$31, 3, FALSE)</f>
        <v>#N/A</v>
      </c>
      <c r="AQ391" s="9" t="e">
        <f>VLOOKUP($C391, 'Team Per G'!$A$2:$G$31, 5, FALSE)</f>
        <v>#N/A</v>
      </c>
      <c r="AR391" s="9" t="e">
        <f>VLOOKUP($C391, 'Team Per G'!$A$2:$G$31, 4, FALSE)</f>
        <v>#N/A</v>
      </c>
      <c r="AS391" s="9" t="e">
        <f>VLOOKUP($C391, Team_Batting___Dashboard[], 22, FALSE)/$AC391</f>
        <v>#N/A</v>
      </c>
      <c r="AT391" s="9" t="e">
        <f>VLOOKUP($C391, 'FanGraphs - Team WAR Projected'!$B$2:$E$31, 4, FALSE)/162</f>
        <v>#N/A</v>
      </c>
      <c r="AU391" s="9" t="e">
        <f>VLOOKUP($C391, FanGraphs_Standings[[Abbreviation]:[2024 Year to Date RS/G]], 6, FALSE)/$AC391</f>
        <v>#N/A</v>
      </c>
      <c r="AV391" s="9" t="e">
        <f>VLOOKUP($C391, FanGraphs_Standings[[Abbreviation]:[2024 Projected Full Season RDif]], 19, FALSE)/162</f>
        <v>#N/A</v>
      </c>
      <c r="AW391" s="9" t="e">
        <f>VLOOKUP($C391, FanGraphs_Standings[[Abbreviation]:[2024 Projected Full Season RDif]], 5, FALSE)</f>
        <v>#N/A</v>
      </c>
      <c r="AX391" s="9" t="e">
        <f>VLOOKUP($C391, FanGraphs_Standings[[Abbreviation]:[2024 Projected Full Season W%]], 18, FALSE)</f>
        <v>#N/A</v>
      </c>
      <c r="AY391" s="9" t="e">
        <f>VLOOKUP($C391, 'Home Field Adv'!$A$2:$K$31, 11, FALSE)</f>
        <v>#N/A</v>
      </c>
      <c r="BB391" s="5" t="str">
        <f t="shared" si="19"/>
        <v/>
      </c>
      <c r="BC391" s="5" t="str">
        <f t="shared" si="20"/>
        <v/>
      </c>
      <c r="BD391" s="5" t="str">
        <f t="shared" si="21"/>
        <v/>
      </c>
    </row>
    <row r="392" spans="6:56" x14ac:dyDescent="0.45">
      <c r="F392" s="9" t="e">
        <f>VLOOKUP($B392, FanGraphs_Standings[[Abbreviation]:[2024 Year to Date G]], 2, FALSE)</f>
        <v>#N/A</v>
      </c>
      <c r="G392" s="9" t="e">
        <f>IF(ISERR(VLOOKUP($D392, 'SP Per G'!$A$2:$D$1380, 3, FALSE)), L392, VLOOKUP($D392, 'SP Per G'!$A$2:$D$1380, 3, FALSE))</f>
        <v>#N/A</v>
      </c>
      <c r="H392" s="9" t="e">
        <f>VLOOKUP($D392, 'SP Per G'!$A$2:$D$1380, 4, FALSE)</f>
        <v>#N/A</v>
      </c>
      <c r="I392" s="9" t="e">
        <f>VLOOKUP($D392, Individual_Pitching___Dashboard[], 18, FALSE)</f>
        <v>#N/A</v>
      </c>
      <c r="J392" s="9" t="e">
        <f>VLOOKUP($D392, Individual_Pitching___Dashboard[], 20, FALSE)</f>
        <v>#N/A</v>
      </c>
      <c r="K392" s="9" t="e">
        <f>VLOOKUP($D392, Individual_Pitching___Advanced[], 21,FALSE)</f>
        <v>#N/A</v>
      </c>
      <c r="L392" s="9" t="e">
        <f>VLOOKUP($B392, 'Team Per G'!$A$2:$G$31, 7, FALSE)</f>
        <v>#N/A</v>
      </c>
      <c r="M392" s="9" t="e">
        <f>VLOOKUP($B392, 'FanGraphs - Team WAR Projected'!$B$2:$E$31, 3, FALSE)/162</f>
        <v>#N/A</v>
      </c>
      <c r="N392" s="9" t="e">
        <f>VLOOKUP($B392, Team_Pitching___Advanced[[Team]:[xFIP]], 19,FALSE)</f>
        <v>#N/A</v>
      </c>
      <c r="O392" s="9" t="e">
        <f>VLOOKUP($B392, Team_Pitching___Advanced[], 20, FALSE)</f>
        <v>#N/A</v>
      </c>
      <c r="P392" s="9" t="e">
        <f>VLOOKUP($B392, Team_Batting___Dashboard[[Team]:[wOBA]], 16, FALSE)</f>
        <v>#N/A</v>
      </c>
      <c r="Q392" s="9" t="e">
        <f>VLOOKUP($B392, Team_Batting___Advanced[[Team]:[OPS]], 9, FALSE)</f>
        <v>#N/A</v>
      </c>
      <c r="R392" s="9" t="e">
        <f>VLOOKUP($B392, Team_Batting___Advanced[], 19, FALSE)</f>
        <v>#N/A</v>
      </c>
      <c r="S392" s="9" t="e">
        <f>VLOOKUP($B392, 'Team Per G'!$A$2:$G$31, 3, FALSE)</f>
        <v>#N/A</v>
      </c>
      <c r="T392" s="9" t="e">
        <f>VLOOKUP($B392, 'Team Per G'!$A$2:$G$31, 5, FALSE)</f>
        <v>#N/A</v>
      </c>
      <c r="U392" s="9" t="e">
        <f>VLOOKUP($B392, 'Team Per G'!$A$2:$G$31, 4, FALSE)</f>
        <v>#N/A</v>
      </c>
      <c r="V392" s="9" t="e">
        <f>VLOOKUP($B392, Team_Batting___Dashboard[], 22, FALSE)/$F392</f>
        <v>#N/A</v>
      </c>
      <c r="W392" s="9" t="e">
        <f>VLOOKUP($B392, 'FanGraphs - Team WAR Projected'!$B$2:$E$31, 4, FALSE)/162</f>
        <v>#N/A</v>
      </c>
      <c r="X392" s="9" t="e">
        <f>VLOOKUP($B392, FanGraphs_Standings[[Abbreviation]:[2024 Year to Date RS/G]], 6, FALSE)/$F392</f>
        <v>#N/A</v>
      </c>
      <c r="Y392" s="9" t="e">
        <f>VLOOKUP($B392, FanGraphs_Standings[[Abbreviation]:[2024 Projected Full Season RDif]], 19, FALSE)/162</f>
        <v>#N/A</v>
      </c>
      <c r="Z392" s="9" t="e">
        <f>VLOOKUP($B392, FanGraphs_Standings[[Abbreviation]:[2024 Projected Full Season RDif]], 5, FALSE)</f>
        <v>#N/A</v>
      </c>
      <c r="AA392" s="9" t="e">
        <f>VLOOKUP($B392, FanGraphs_Standings[[Abbreviation]:[2024 Projected Full Season W%]], 18, FALSE)</f>
        <v>#N/A</v>
      </c>
      <c r="AB392" s="9" t="e">
        <f>VLOOKUP($B392, 'Home Field Adv'!$A$2:$I$31, 9, FALSE)</f>
        <v>#N/A</v>
      </c>
      <c r="AC392" s="9" t="e">
        <f>VLOOKUP($C392, FanGraphs_Standings[[Abbreviation]:[2024 Year to Date G]], 2, FALSE)</f>
        <v>#N/A</v>
      </c>
      <c r="AD392" s="9" t="e">
        <f>VLOOKUP($E392, 'SP Per G'!$A$2:$D$1380, 3, FALSE)</f>
        <v>#N/A</v>
      </c>
      <c r="AE392" s="9" t="e">
        <f>VLOOKUP($E392, 'SP Per G'!$A$2:$D$1380, 4, FALSE)</f>
        <v>#N/A</v>
      </c>
      <c r="AF392" s="9" t="e">
        <f>VLOOKUP($E392, Individual_Pitching___Dashboard[], 18, FALSE)</f>
        <v>#N/A</v>
      </c>
      <c r="AG392" s="9" t="e">
        <f>VLOOKUP($E392, Individual_Pitching___Dashboard[], 20, FALSE)</f>
        <v>#N/A</v>
      </c>
      <c r="AH392" s="9" t="e">
        <f>VLOOKUP($E392, Individual_Pitching___Advanced[], 21,FALSE)</f>
        <v>#N/A</v>
      </c>
      <c r="AI392" s="9" t="e">
        <f>VLOOKUP($C392, 'Team Per G'!$A$2:$G$31, 7, FALSE)</f>
        <v>#N/A</v>
      </c>
      <c r="AJ392" s="9" t="e">
        <f>VLOOKUP($C392, 'FanGraphs - Team WAR Projected'!$B$2:$E$31, 3, FALSE)/162</f>
        <v>#N/A</v>
      </c>
      <c r="AK392" s="9" t="e">
        <f>VLOOKUP($C392, Team_Pitching___Advanced[[Team]:[xFIP]], 19,FALSE)</f>
        <v>#N/A</v>
      </c>
      <c r="AL392" s="9" t="e">
        <f>VLOOKUP($C392, Team_Pitching___Advanced[], 20, FALSE)</f>
        <v>#N/A</v>
      </c>
      <c r="AM392" s="9" t="e">
        <f>VLOOKUP($C392, Team_Batting___Dashboard[[Team]:[wOBA]], 16, FALSE)</f>
        <v>#N/A</v>
      </c>
      <c r="AN392" s="9" t="e">
        <f>VLOOKUP($C392, Team_Batting___Advanced[[Team]:[OPS]], 9, FALSE)</f>
        <v>#N/A</v>
      </c>
      <c r="AO392" s="9" t="e">
        <f>VLOOKUP($C392, Team_Batting___Advanced[], 19, FALSE)</f>
        <v>#N/A</v>
      </c>
      <c r="AP392" s="9" t="e">
        <f>VLOOKUP($C392, 'Team Per G'!$A$2:$G$31, 3, FALSE)</f>
        <v>#N/A</v>
      </c>
      <c r="AQ392" s="9" t="e">
        <f>VLOOKUP($C392, 'Team Per G'!$A$2:$G$31, 5, FALSE)</f>
        <v>#N/A</v>
      </c>
      <c r="AR392" s="9" t="e">
        <f>VLOOKUP($C392, 'Team Per G'!$A$2:$G$31, 4, FALSE)</f>
        <v>#N/A</v>
      </c>
      <c r="AS392" s="9" t="e">
        <f>VLOOKUP($C392, Team_Batting___Dashboard[], 22, FALSE)/$AC392</f>
        <v>#N/A</v>
      </c>
      <c r="AT392" s="9" t="e">
        <f>VLOOKUP($C392, 'FanGraphs - Team WAR Projected'!$B$2:$E$31, 4, FALSE)/162</f>
        <v>#N/A</v>
      </c>
      <c r="AU392" s="9" t="e">
        <f>VLOOKUP($C392, FanGraphs_Standings[[Abbreviation]:[2024 Year to Date RS/G]], 6, FALSE)/$AC392</f>
        <v>#N/A</v>
      </c>
      <c r="AV392" s="9" t="e">
        <f>VLOOKUP($C392, FanGraphs_Standings[[Abbreviation]:[2024 Projected Full Season RDif]], 19, FALSE)/162</f>
        <v>#N/A</v>
      </c>
      <c r="AW392" s="9" t="e">
        <f>VLOOKUP($C392, FanGraphs_Standings[[Abbreviation]:[2024 Projected Full Season RDif]], 5, FALSE)</f>
        <v>#N/A</v>
      </c>
      <c r="AX392" s="9" t="e">
        <f>VLOOKUP($C392, FanGraphs_Standings[[Abbreviation]:[2024 Projected Full Season W%]], 18, FALSE)</f>
        <v>#N/A</v>
      </c>
      <c r="AY392" s="9" t="e">
        <f>VLOOKUP($C392, 'Home Field Adv'!$A$2:$K$31, 11, FALSE)</f>
        <v>#N/A</v>
      </c>
      <c r="BB392" s="5" t="str">
        <f t="shared" si="19"/>
        <v/>
      </c>
      <c r="BC392" s="5" t="str">
        <f t="shared" si="20"/>
        <v/>
      </c>
      <c r="BD392" s="5" t="str">
        <f t="shared" si="21"/>
        <v/>
      </c>
    </row>
    <row r="393" spans="6:56" x14ac:dyDescent="0.45">
      <c r="F393" s="9" t="e">
        <f>VLOOKUP($B393, FanGraphs_Standings[[Abbreviation]:[2024 Year to Date G]], 2, FALSE)</f>
        <v>#N/A</v>
      </c>
      <c r="G393" s="9" t="e">
        <f>IF(ISERR(VLOOKUP($D393, 'SP Per G'!$A$2:$D$1380, 3, FALSE)), L393, VLOOKUP($D393, 'SP Per G'!$A$2:$D$1380, 3, FALSE))</f>
        <v>#N/A</v>
      </c>
      <c r="H393" s="9" t="e">
        <f>VLOOKUP($D393, 'SP Per G'!$A$2:$D$1380, 4, FALSE)</f>
        <v>#N/A</v>
      </c>
      <c r="I393" s="9" t="e">
        <f>VLOOKUP($D393, Individual_Pitching___Dashboard[], 18, FALSE)</f>
        <v>#N/A</v>
      </c>
      <c r="J393" s="9" t="e">
        <f>VLOOKUP($D393, Individual_Pitching___Dashboard[], 20, FALSE)</f>
        <v>#N/A</v>
      </c>
      <c r="K393" s="9" t="e">
        <f>VLOOKUP($D393, Individual_Pitching___Advanced[], 21,FALSE)</f>
        <v>#N/A</v>
      </c>
      <c r="L393" s="9" t="e">
        <f>VLOOKUP($B393, 'Team Per G'!$A$2:$G$31, 7, FALSE)</f>
        <v>#N/A</v>
      </c>
      <c r="M393" s="9" t="e">
        <f>VLOOKUP($B393, 'FanGraphs - Team WAR Projected'!$B$2:$E$31, 3, FALSE)/162</f>
        <v>#N/A</v>
      </c>
      <c r="N393" s="9" t="e">
        <f>VLOOKUP($B393, Team_Pitching___Advanced[[Team]:[xFIP]], 19,FALSE)</f>
        <v>#N/A</v>
      </c>
      <c r="O393" s="9" t="e">
        <f>VLOOKUP($B393, Team_Pitching___Advanced[], 20, FALSE)</f>
        <v>#N/A</v>
      </c>
      <c r="P393" s="9" t="e">
        <f>VLOOKUP($B393, Team_Batting___Dashboard[[Team]:[wOBA]], 16, FALSE)</f>
        <v>#N/A</v>
      </c>
      <c r="Q393" s="9" t="e">
        <f>VLOOKUP($B393, Team_Batting___Advanced[[Team]:[OPS]], 9, FALSE)</f>
        <v>#N/A</v>
      </c>
      <c r="R393" s="9" t="e">
        <f>VLOOKUP($B393, Team_Batting___Advanced[], 19, FALSE)</f>
        <v>#N/A</v>
      </c>
      <c r="S393" s="9" t="e">
        <f>VLOOKUP($B393, 'Team Per G'!$A$2:$G$31, 3, FALSE)</f>
        <v>#N/A</v>
      </c>
      <c r="T393" s="9" t="e">
        <f>VLOOKUP($B393, 'Team Per G'!$A$2:$G$31, 5, FALSE)</f>
        <v>#N/A</v>
      </c>
      <c r="U393" s="9" t="e">
        <f>VLOOKUP($B393, 'Team Per G'!$A$2:$G$31, 4, FALSE)</f>
        <v>#N/A</v>
      </c>
      <c r="V393" s="9" t="e">
        <f>VLOOKUP($B393, Team_Batting___Dashboard[], 22, FALSE)/$F393</f>
        <v>#N/A</v>
      </c>
      <c r="W393" s="9" t="e">
        <f>VLOOKUP($B393, 'FanGraphs - Team WAR Projected'!$B$2:$E$31, 4, FALSE)/162</f>
        <v>#N/A</v>
      </c>
      <c r="X393" s="9" t="e">
        <f>VLOOKUP($B393, FanGraphs_Standings[[Abbreviation]:[2024 Year to Date RS/G]], 6, FALSE)/$F393</f>
        <v>#N/A</v>
      </c>
      <c r="Y393" s="9" t="e">
        <f>VLOOKUP($B393, FanGraphs_Standings[[Abbreviation]:[2024 Projected Full Season RDif]], 19, FALSE)/162</f>
        <v>#N/A</v>
      </c>
      <c r="Z393" s="9" t="e">
        <f>VLOOKUP($B393, FanGraphs_Standings[[Abbreviation]:[2024 Projected Full Season RDif]], 5, FALSE)</f>
        <v>#N/A</v>
      </c>
      <c r="AA393" s="9" t="e">
        <f>VLOOKUP($B393, FanGraphs_Standings[[Abbreviation]:[2024 Projected Full Season W%]], 18, FALSE)</f>
        <v>#N/A</v>
      </c>
      <c r="AB393" s="9" t="e">
        <f>VLOOKUP($B393, 'Home Field Adv'!$A$2:$I$31, 9, FALSE)</f>
        <v>#N/A</v>
      </c>
      <c r="AC393" s="9" t="e">
        <f>VLOOKUP($C393, FanGraphs_Standings[[Abbreviation]:[2024 Year to Date G]], 2, FALSE)</f>
        <v>#N/A</v>
      </c>
      <c r="AD393" s="9" t="e">
        <f>VLOOKUP($E393, 'SP Per G'!$A$2:$D$1380, 3, FALSE)</f>
        <v>#N/A</v>
      </c>
      <c r="AE393" s="9" t="e">
        <f>VLOOKUP($E393, 'SP Per G'!$A$2:$D$1380, 4, FALSE)</f>
        <v>#N/A</v>
      </c>
      <c r="AF393" s="9" t="e">
        <f>VLOOKUP($E393, Individual_Pitching___Dashboard[], 18, FALSE)</f>
        <v>#N/A</v>
      </c>
      <c r="AG393" s="9" t="e">
        <f>VLOOKUP($E393, Individual_Pitching___Dashboard[], 20, FALSE)</f>
        <v>#N/A</v>
      </c>
      <c r="AH393" s="9" t="e">
        <f>VLOOKUP($E393, Individual_Pitching___Advanced[], 21,FALSE)</f>
        <v>#N/A</v>
      </c>
      <c r="AI393" s="9" t="e">
        <f>VLOOKUP($C393, 'Team Per G'!$A$2:$G$31, 7, FALSE)</f>
        <v>#N/A</v>
      </c>
      <c r="AJ393" s="9" t="e">
        <f>VLOOKUP($C393, 'FanGraphs - Team WAR Projected'!$B$2:$E$31, 3, FALSE)/162</f>
        <v>#N/A</v>
      </c>
      <c r="AK393" s="9" t="e">
        <f>VLOOKUP($C393, Team_Pitching___Advanced[[Team]:[xFIP]], 19,FALSE)</f>
        <v>#N/A</v>
      </c>
      <c r="AL393" s="9" t="e">
        <f>VLOOKUP($C393, Team_Pitching___Advanced[], 20, FALSE)</f>
        <v>#N/A</v>
      </c>
      <c r="AM393" s="9" t="e">
        <f>VLOOKUP($C393, Team_Batting___Dashboard[[Team]:[wOBA]], 16, FALSE)</f>
        <v>#N/A</v>
      </c>
      <c r="AN393" s="9" t="e">
        <f>VLOOKUP($C393, Team_Batting___Advanced[[Team]:[OPS]], 9, FALSE)</f>
        <v>#N/A</v>
      </c>
      <c r="AO393" s="9" t="e">
        <f>VLOOKUP($C393, Team_Batting___Advanced[], 19, FALSE)</f>
        <v>#N/A</v>
      </c>
      <c r="AP393" s="9" t="e">
        <f>VLOOKUP($C393, 'Team Per G'!$A$2:$G$31, 3, FALSE)</f>
        <v>#N/A</v>
      </c>
      <c r="AQ393" s="9" t="e">
        <f>VLOOKUP($C393, 'Team Per G'!$A$2:$G$31, 5, FALSE)</f>
        <v>#N/A</v>
      </c>
      <c r="AR393" s="9" t="e">
        <f>VLOOKUP($C393, 'Team Per G'!$A$2:$G$31, 4, FALSE)</f>
        <v>#N/A</v>
      </c>
      <c r="AS393" s="9" t="e">
        <f>VLOOKUP($C393, Team_Batting___Dashboard[], 22, FALSE)/$AC393</f>
        <v>#N/A</v>
      </c>
      <c r="AT393" s="9" t="e">
        <f>VLOOKUP($C393, 'FanGraphs - Team WAR Projected'!$B$2:$E$31, 4, FALSE)/162</f>
        <v>#N/A</v>
      </c>
      <c r="AU393" s="9" t="e">
        <f>VLOOKUP($C393, FanGraphs_Standings[[Abbreviation]:[2024 Year to Date RS/G]], 6, FALSE)/$AC393</f>
        <v>#N/A</v>
      </c>
      <c r="AV393" s="9" t="e">
        <f>VLOOKUP($C393, FanGraphs_Standings[[Abbreviation]:[2024 Projected Full Season RDif]], 19, FALSE)/162</f>
        <v>#N/A</v>
      </c>
      <c r="AW393" s="9" t="e">
        <f>VLOOKUP($C393, FanGraphs_Standings[[Abbreviation]:[2024 Projected Full Season RDif]], 5, FALSE)</f>
        <v>#N/A</v>
      </c>
      <c r="AX393" s="9" t="e">
        <f>VLOOKUP($C393, FanGraphs_Standings[[Abbreviation]:[2024 Projected Full Season W%]], 18, FALSE)</f>
        <v>#N/A</v>
      </c>
      <c r="AY393" s="9" t="e">
        <f>VLOOKUP($C393, 'Home Field Adv'!$A$2:$K$31, 11, FALSE)</f>
        <v>#N/A</v>
      </c>
      <c r="BB393" s="5" t="str">
        <f t="shared" si="19"/>
        <v/>
      </c>
      <c r="BC393" s="5" t="str">
        <f t="shared" si="20"/>
        <v/>
      </c>
      <c r="BD393" s="5" t="str">
        <f t="shared" si="21"/>
        <v/>
      </c>
    </row>
    <row r="394" spans="6:56" x14ac:dyDescent="0.45">
      <c r="F394" s="9" t="e">
        <f>VLOOKUP($B394, FanGraphs_Standings[[Abbreviation]:[2024 Year to Date G]], 2, FALSE)</f>
        <v>#N/A</v>
      </c>
      <c r="G394" s="9" t="e">
        <f>IF(ISERR(VLOOKUP($D394, 'SP Per G'!$A$2:$D$1380, 3, FALSE)), L394, VLOOKUP($D394, 'SP Per G'!$A$2:$D$1380, 3, FALSE))</f>
        <v>#N/A</v>
      </c>
      <c r="H394" s="9" t="e">
        <f>VLOOKUP($D394, 'SP Per G'!$A$2:$D$1380, 4, FALSE)</f>
        <v>#N/A</v>
      </c>
      <c r="I394" s="9" t="e">
        <f>VLOOKUP($D394, Individual_Pitching___Dashboard[], 18, FALSE)</f>
        <v>#N/A</v>
      </c>
      <c r="J394" s="9" t="e">
        <f>VLOOKUP($D394, Individual_Pitching___Dashboard[], 20, FALSE)</f>
        <v>#N/A</v>
      </c>
      <c r="K394" s="9" t="e">
        <f>VLOOKUP($D394, Individual_Pitching___Advanced[], 21,FALSE)</f>
        <v>#N/A</v>
      </c>
      <c r="L394" s="9" t="e">
        <f>VLOOKUP($B394, 'Team Per G'!$A$2:$G$31, 7, FALSE)</f>
        <v>#N/A</v>
      </c>
      <c r="M394" s="9" t="e">
        <f>VLOOKUP($B394, 'FanGraphs - Team WAR Projected'!$B$2:$E$31, 3, FALSE)/162</f>
        <v>#N/A</v>
      </c>
      <c r="N394" s="9" t="e">
        <f>VLOOKUP($B394, Team_Pitching___Advanced[[Team]:[xFIP]], 19,FALSE)</f>
        <v>#N/A</v>
      </c>
      <c r="O394" s="9" t="e">
        <f>VLOOKUP($B394, Team_Pitching___Advanced[], 20, FALSE)</f>
        <v>#N/A</v>
      </c>
      <c r="P394" s="9" t="e">
        <f>VLOOKUP($B394, Team_Batting___Dashboard[[Team]:[wOBA]], 16, FALSE)</f>
        <v>#N/A</v>
      </c>
      <c r="Q394" s="9" t="e">
        <f>VLOOKUP($B394, Team_Batting___Advanced[[Team]:[OPS]], 9, FALSE)</f>
        <v>#N/A</v>
      </c>
      <c r="R394" s="9" t="e">
        <f>VLOOKUP($B394, Team_Batting___Advanced[], 19, FALSE)</f>
        <v>#N/A</v>
      </c>
      <c r="S394" s="9" t="e">
        <f>VLOOKUP($B394, 'Team Per G'!$A$2:$G$31, 3, FALSE)</f>
        <v>#N/A</v>
      </c>
      <c r="T394" s="9" t="e">
        <f>VLOOKUP($B394, 'Team Per G'!$A$2:$G$31, 5, FALSE)</f>
        <v>#N/A</v>
      </c>
      <c r="U394" s="9" t="e">
        <f>VLOOKUP($B394, 'Team Per G'!$A$2:$G$31, 4, FALSE)</f>
        <v>#N/A</v>
      </c>
      <c r="V394" s="9" t="e">
        <f>VLOOKUP($B394, Team_Batting___Dashboard[], 22, FALSE)/$F394</f>
        <v>#N/A</v>
      </c>
      <c r="W394" s="9" t="e">
        <f>VLOOKUP($B394, 'FanGraphs - Team WAR Projected'!$B$2:$E$31, 4, FALSE)/162</f>
        <v>#N/A</v>
      </c>
      <c r="X394" s="9" t="e">
        <f>VLOOKUP($B394, FanGraphs_Standings[[Abbreviation]:[2024 Year to Date RS/G]], 6, FALSE)/$F394</f>
        <v>#N/A</v>
      </c>
      <c r="Y394" s="9" t="e">
        <f>VLOOKUP($B394, FanGraphs_Standings[[Abbreviation]:[2024 Projected Full Season RDif]], 19, FALSE)/162</f>
        <v>#N/A</v>
      </c>
      <c r="Z394" s="9" t="e">
        <f>VLOOKUP($B394, FanGraphs_Standings[[Abbreviation]:[2024 Projected Full Season RDif]], 5, FALSE)</f>
        <v>#N/A</v>
      </c>
      <c r="AA394" s="9" t="e">
        <f>VLOOKUP($B394, FanGraphs_Standings[[Abbreviation]:[2024 Projected Full Season W%]], 18, FALSE)</f>
        <v>#N/A</v>
      </c>
      <c r="AB394" s="9" t="e">
        <f>VLOOKUP($B394, 'Home Field Adv'!$A$2:$I$31, 9, FALSE)</f>
        <v>#N/A</v>
      </c>
      <c r="AC394" s="9" t="e">
        <f>VLOOKUP($C394, FanGraphs_Standings[[Abbreviation]:[2024 Year to Date G]], 2, FALSE)</f>
        <v>#N/A</v>
      </c>
      <c r="AD394" s="9" t="e">
        <f>VLOOKUP($E394, 'SP Per G'!$A$2:$D$1380, 3, FALSE)</f>
        <v>#N/A</v>
      </c>
      <c r="AE394" s="9" t="e">
        <f>VLOOKUP($E394, 'SP Per G'!$A$2:$D$1380, 4, FALSE)</f>
        <v>#N/A</v>
      </c>
      <c r="AF394" s="9" t="e">
        <f>VLOOKUP($E394, Individual_Pitching___Dashboard[], 18, FALSE)</f>
        <v>#N/A</v>
      </c>
      <c r="AG394" s="9" t="e">
        <f>VLOOKUP($E394, Individual_Pitching___Dashboard[], 20, FALSE)</f>
        <v>#N/A</v>
      </c>
      <c r="AH394" s="9" t="e">
        <f>VLOOKUP($E394, Individual_Pitching___Advanced[], 21,FALSE)</f>
        <v>#N/A</v>
      </c>
      <c r="AI394" s="9" t="e">
        <f>VLOOKUP($C394, 'Team Per G'!$A$2:$G$31, 7, FALSE)</f>
        <v>#N/A</v>
      </c>
      <c r="AJ394" s="9" t="e">
        <f>VLOOKUP($C394, 'FanGraphs - Team WAR Projected'!$B$2:$E$31, 3, FALSE)/162</f>
        <v>#N/A</v>
      </c>
      <c r="AK394" s="9" t="e">
        <f>VLOOKUP($C394, Team_Pitching___Advanced[[Team]:[xFIP]], 19,FALSE)</f>
        <v>#N/A</v>
      </c>
      <c r="AL394" s="9" t="e">
        <f>VLOOKUP($C394, Team_Pitching___Advanced[], 20, FALSE)</f>
        <v>#N/A</v>
      </c>
      <c r="AM394" s="9" t="e">
        <f>VLOOKUP($C394, Team_Batting___Dashboard[[Team]:[wOBA]], 16, FALSE)</f>
        <v>#N/A</v>
      </c>
      <c r="AN394" s="9" t="e">
        <f>VLOOKUP($C394, Team_Batting___Advanced[[Team]:[OPS]], 9, FALSE)</f>
        <v>#N/A</v>
      </c>
      <c r="AO394" s="9" t="e">
        <f>VLOOKUP($C394, Team_Batting___Advanced[], 19, FALSE)</f>
        <v>#N/A</v>
      </c>
      <c r="AP394" s="9" t="e">
        <f>VLOOKUP($C394, 'Team Per G'!$A$2:$G$31, 3, FALSE)</f>
        <v>#N/A</v>
      </c>
      <c r="AQ394" s="9" t="e">
        <f>VLOOKUP($C394, 'Team Per G'!$A$2:$G$31, 5, FALSE)</f>
        <v>#N/A</v>
      </c>
      <c r="AR394" s="9" t="e">
        <f>VLOOKUP($C394, 'Team Per G'!$A$2:$G$31, 4, FALSE)</f>
        <v>#N/A</v>
      </c>
      <c r="AS394" s="9" t="e">
        <f>VLOOKUP($C394, Team_Batting___Dashboard[], 22, FALSE)/$AC394</f>
        <v>#N/A</v>
      </c>
      <c r="AT394" s="9" t="e">
        <f>VLOOKUP($C394, 'FanGraphs - Team WAR Projected'!$B$2:$E$31, 4, FALSE)/162</f>
        <v>#N/A</v>
      </c>
      <c r="AU394" s="9" t="e">
        <f>VLOOKUP($C394, FanGraphs_Standings[[Abbreviation]:[2024 Year to Date RS/G]], 6, FALSE)/$AC394</f>
        <v>#N/A</v>
      </c>
      <c r="AV394" s="9" t="e">
        <f>VLOOKUP($C394, FanGraphs_Standings[[Abbreviation]:[2024 Projected Full Season RDif]], 19, FALSE)/162</f>
        <v>#N/A</v>
      </c>
      <c r="AW394" s="9" t="e">
        <f>VLOOKUP($C394, FanGraphs_Standings[[Abbreviation]:[2024 Projected Full Season RDif]], 5, FALSE)</f>
        <v>#N/A</v>
      </c>
      <c r="AX394" s="9" t="e">
        <f>VLOOKUP($C394, FanGraphs_Standings[[Abbreviation]:[2024 Projected Full Season W%]], 18, FALSE)</f>
        <v>#N/A</v>
      </c>
      <c r="AY394" s="9" t="e">
        <f>VLOOKUP($C394, 'Home Field Adv'!$A$2:$K$31, 11, FALSE)</f>
        <v>#N/A</v>
      </c>
      <c r="BB394" s="5" t="str">
        <f t="shared" si="19"/>
        <v/>
      </c>
      <c r="BC394" s="5" t="str">
        <f t="shared" si="20"/>
        <v/>
      </c>
      <c r="BD394" s="5" t="str">
        <f t="shared" si="21"/>
        <v/>
      </c>
    </row>
    <row r="395" spans="6:56" x14ac:dyDescent="0.45">
      <c r="F395" s="9" t="e">
        <f>VLOOKUP($B395, FanGraphs_Standings[[Abbreviation]:[2024 Year to Date G]], 2, FALSE)</f>
        <v>#N/A</v>
      </c>
      <c r="G395" s="9" t="e">
        <f>IF(ISERR(VLOOKUP($D395, 'SP Per G'!$A$2:$D$1380, 3, FALSE)), L395, VLOOKUP($D395, 'SP Per G'!$A$2:$D$1380, 3, FALSE))</f>
        <v>#N/A</v>
      </c>
      <c r="H395" s="9" t="e">
        <f>VLOOKUP($D395, 'SP Per G'!$A$2:$D$1380, 4, FALSE)</f>
        <v>#N/A</v>
      </c>
      <c r="I395" s="9" t="e">
        <f>VLOOKUP($D395, Individual_Pitching___Dashboard[], 18, FALSE)</f>
        <v>#N/A</v>
      </c>
      <c r="J395" s="9" t="e">
        <f>VLOOKUP($D395, Individual_Pitching___Dashboard[], 20, FALSE)</f>
        <v>#N/A</v>
      </c>
      <c r="K395" s="9" t="e">
        <f>VLOOKUP($D395, Individual_Pitching___Advanced[], 21,FALSE)</f>
        <v>#N/A</v>
      </c>
      <c r="L395" s="9" t="e">
        <f>VLOOKUP($B395, 'Team Per G'!$A$2:$G$31, 7, FALSE)</f>
        <v>#N/A</v>
      </c>
      <c r="M395" s="9" t="e">
        <f>VLOOKUP($B395, 'FanGraphs - Team WAR Projected'!$B$2:$E$31, 3, FALSE)/162</f>
        <v>#N/A</v>
      </c>
      <c r="N395" s="9" t="e">
        <f>VLOOKUP($B395, Team_Pitching___Advanced[[Team]:[xFIP]], 19,FALSE)</f>
        <v>#N/A</v>
      </c>
      <c r="O395" s="9" t="e">
        <f>VLOOKUP($B395, Team_Pitching___Advanced[], 20, FALSE)</f>
        <v>#N/A</v>
      </c>
      <c r="P395" s="9" t="e">
        <f>VLOOKUP($B395, Team_Batting___Dashboard[[Team]:[wOBA]], 16, FALSE)</f>
        <v>#N/A</v>
      </c>
      <c r="Q395" s="9" t="e">
        <f>VLOOKUP($B395, Team_Batting___Advanced[[Team]:[OPS]], 9, FALSE)</f>
        <v>#N/A</v>
      </c>
      <c r="R395" s="9" t="e">
        <f>VLOOKUP($B395, Team_Batting___Advanced[], 19, FALSE)</f>
        <v>#N/A</v>
      </c>
      <c r="S395" s="9" t="e">
        <f>VLOOKUP($B395, 'Team Per G'!$A$2:$G$31, 3, FALSE)</f>
        <v>#N/A</v>
      </c>
      <c r="T395" s="9" t="e">
        <f>VLOOKUP($B395, 'Team Per G'!$A$2:$G$31, 5, FALSE)</f>
        <v>#N/A</v>
      </c>
      <c r="U395" s="9" t="e">
        <f>VLOOKUP($B395, 'Team Per G'!$A$2:$G$31, 4, FALSE)</f>
        <v>#N/A</v>
      </c>
      <c r="V395" s="9" t="e">
        <f>VLOOKUP($B395, Team_Batting___Dashboard[], 22, FALSE)/$F395</f>
        <v>#N/A</v>
      </c>
      <c r="W395" s="9" t="e">
        <f>VLOOKUP($B395, 'FanGraphs - Team WAR Projected'!$B$2:$E$31, 4, FALSE)/162</f>
        <v>#N/A</v>
      </c>
      <c r="X395" s="9" t="e">
        <f>VLOOKUP($B395, FanGraphs_Standings[[Abbreviation]:[2024 Year to Date RS/G]], 6, FALSE)/$F395</f>
        <v>#N/A</v>
      </c>
      <c r="Y395" s="9" t="e">
        <f>VLOOKUP($B395, FanGraphs_Standings[[Abbreviation]:[2024 Projected Full Season RDif]], 19, FALSE)/162</f>
        <v>#N/A</v>
      </c>
      <c r="Z395" s="9" t="e">
        <f>VLOOKUP($B395, FanGraphs_Standings[[Abbreviation]:[2024 Projected Full Season RDif]], 5, FALSE)</f>
        <v>#N/A</v>
      </c>
      <c r="AA395" s="9" t="e">
        <f>VLOOKUP($B395, FanGraphs_Standings[[Abbreviation]:[2024 Projected Full Season W%]], 18, FALSE)</f>
        <v>#N/A</v>
      </c>
      <c r="AB395" s="9" t="e">
        <f>VLOOKUP($B395, 'Home Field Adv'!$A$2:$I$31, 9, FALSE)</f>
        <v>#N/A</v>
      </c>
      <c r="AC395" s="9" t="e">
        <f>VLOOKUP($C395, FanGraphs_Standings[[Abbreviation]:[2024 Year to Date G]], 2, FALSE)</f>
        <v>#N/A</v>
      </c>
      <c r="AD395" s="9" t="e">
        <f>VLOOKUP($E395, 'SP Per G'!$A$2:$D$1380, 3, FALSE)</f>
        <v>#N/A</v>
      </c>
      <c r="AE395" s="9" t="e">
        <f>VLOOKUP($E395, 'SP Per G'!$A$2:$D$1380, 4, FALSE)</f>
        <v>#N/A</v>
      </c>
      <c r="AF395" s="9" t="e">
        <f>VLOOKUP($E395, Individual_Pitching___Dashboard[], 18, FALSE)</f>
        <v>#N/A</v>
      </c>
      <c r="AG395" s="9" t="e">
        <f>VLOOKUP($E395, Individual_Pitching___Dashboard[], 20, FALSE)</f>
        <v>#N/A</v>
      </c>
      <c r="AH395" s="9" t="e">
        <f>VLOOKUP($E395, Individual_Pitching___Advanced[], 21,FALSE)</f>
        <v>#N/A</v>
      </c>
      <c r="AI395" s="9" t="e">
        <f>VLOOKUP($C395, 'Team Per G'!$A$2:$G$31, 7, FALSE)</f>
        <v>#N/A</v>
      </c>
      <c r="AJ395" s="9" t="e">
        <f>VLOOKUP($C395, 'FanGraphs - Team WAR Projected'!$B$2:$E$31, 3, FALSE)/162</f>
        <v>#N/A</v>
      </c>
      <c r="AK395" s="9" t="e">
        <f>VLOOKUP($C395, Team_Pitching___Advanced[[Team]:[xFIP]], 19,FALSE)</f>
        <v>#N/A</v>
      </c>
      <c r="AL395" s="9" t="e">
        <f>VLOOKUP($C395, Team_Pitching___Advanced[], 20, FALSE)</f>
        <v>#N/A</v>
      </c>
      <c r="AM395" s="9" t="e">
        <f>VLOOKUP($C395, Team_Batting___Dashboard[[Team]:[wOBA]], 16, FALSE)</f>
        <v>#N/A</v>
      </c>
      <c r="AN395" s="9" t="e">
        <f>VLOOKUP($C395, Team_Batting___Advanced[[Team]:[OPS]], 9, FALSE)</f>
        <v>#N/A</v>
      </c>
      <c r="AO395" s="9" t="e">
        <f>VLOOKUP($C395, Team_Batting___Advanced[], 19, FALSE)</f>
        <v>#N/A</v>
      </c>
      <c r="AP395" s="9" t="e">
        <f>VLOOKUP($C395, 'Team Per G'!$A$2:$G$31, 3, FALSE)</f>
        <v>#N/A</v>
      </c>
      <c r="AQ395" s="9" t="e">
        <f>VLOOKUP($C395, 'Team Per G'!$A$2:$G$31, 5, FALSE)</f>
        <v>#N/A</v>
      </c>
      <c r="AR395" s="9" t="e">
        <f>VLOOKUP($C395, 'Team Per G'!$A$2:$G$31, 4, FALSE)</f>
        <v>#N/A</v>
      </c>
      <c r="AS395" s="9" t="e">
        <f>VLOOKUP($C395, Team_Batting___Dashboard[], 22, FALSE)/$AC395</f>
        <v>#N/A</v>
      </c>
      <c r="AT395" s="9" t="e">
        <f>VLOOKUP($C395, 'FanGraphs - Team WAR Projected'!$B$2:$E$31, 4, FALSE)/162</f>
        <v>#N/A</v>
      </c>
      <c r="AU395" s="9" t="e">
        <f>VLOOKUP($C395, FanGraphs_Standings[[Abbreviation]:[2024 Year to Date RS/G]], 6, FALSE)/$AC395</f>
        <v>#N/A</v>
      </c>
      <c r="AV395" s="9" t="e">
        <f>VLOOKUP($C395, FanGraphs_Standings[[Abbreviation]:[2024 Projected Full Season RDif]], 19, FALSE)/162</f>
        <v>#N/A</v>
      </c>
      <c r="AW395" s="9" t="e">
        <f>VLOOKUP($C395, FanGraphs_Standings[[Abbreviation]:[2024 Projected Full Season RDif]], 5, FALSE)</f>
        <v>#N/A</v>
      </c>
      <c r="AX395" s="9" t="e">
        <f>VLOOKUP($C395, FanGraphs_Standings[[Abbreviation]:[2024 Projected Full Season W%]], 18, FALSE)</f>
        <v>#N/A</v>
      </c>
      <c r="AY395" s="9" t="e">
        <f>VLOOKUP($C395, 'Home Field Adv'!$A$2:$K$31, 11, FALSE)</f>
        <v>#N/A</v>
      </c>
      <c r="BB395" s="5" t="str">
        <f t="shared" si="19"/>
        <v/>
      </c>
      <c r="BC395" s="5" t="str">
        <f t="shared" si="20"/>
        <v/>
      </c>
      <c r="BD395" s="5" t="str">
        <f t="shared" si="21"/>
        <v/>
      </c>
    </row>
    <row r="396" spans="6:56" x14ac:dyDescent="0.45">
      <c r="F396" s="9" t="e">
        <f>VLOOKUP($B396, FanGraphs_Standings[[Abbreviation]:[2024 Year to Date G]], 2, FALSE)</f>
        <v>#N/A</v>
      </c>
      <c r="G396" s="9" t="e">
        <f>IF(ISERR(VLOOKUP($D396, 'SP Per G'!$A$2:$D$1380, 3, FALSE)), L396, VLOOKUP($D396, 'SP Per G'!$A$2:$D$1380, 3, FALSE))</f>
        <v>#N/A</v>
      </c>
      <c r="H396" s="9" t="e">
        <f>VLOOKUP($D396, 'SP Per G'!$A$2:$D$1380, 4, FALSE)</f>
        <v>#N/A</v>
      </c>
      <c r="I396" s="9" t="e">
        <f>VLOOKUP($D396, Individual_Pitching___Dashboard[], 18, FALSE)</f>
        <v>#N/A</v>
      </c>
      <c r="J396" s="9" t="e">
        <f>VLOOKUP($D396, Individual_Pitching___Dashboard[], 20, FALSE)</f>
        <v>#N/A</v>
      </c>
      <c r="K396" s="9" t="e">
        <f>VLOOKUP($D396, Individual_Pitching___Advanced[], 21,FALSE)</f>
        <v>#N/A</v>
      </c>
      <c r="L396" s="9" t="e">
        <f>VLOOKUP($B396, 'Team Per G'!$A$2:$G$31, 7, FALSE)</f>
        <v>#N/A</v>
      </c>
      <c r="M396" s="9" t="e">
        <f>VLOOKUP($B396, 'FanGraphs - Team WAR Projected'!$B$2:$E$31, 3, FALSE)/162</f>
        <v>#N/A</v>
      </c>
      <c r="N396" s="9" t="e">
        <f>VLOOKUP($B396, Team_Pitching___Advanced[[Team]:[xFIP]], 19,FALSE)</f>
        <v>#N/A</v>
      </c>
      <c r="O396" s="9" t="e">
        <f>VLOOKUP($B396, Team_Pitching___Advanced[], 20, FALSE)</f>
        <v>#N/A</v>
      </c>
      <c r="P396" s="9" t="e">
        <f>VLOOKUP($B396, Team_Batting___Dashboard[[Team]:[wOBA]], 16, FALSE)</f>
        <v>#N/A</v>
      </c>
      <c r="Q396" s="9" t="e">
        <f>VLOOKUP($B396, Team_Batting___Advanced[[Team]:[OPS]], 9, FALSE)</f>
        <v>#N/A</v>
      </c>
      <c r="R396" s="9" t="e">
        <f>VLOOKUP($B396, Team_Batting___Advanced[], 19, FALSE)</f>
        <v>#N/A</v>
      </c>
      <c r="S396" s="9" t="e">
        <f>VLOOKUP($B396, 'Team Per G'!$A$2:$G$31, 3, FALSE)</f>
        <v>#N/A</v>
      </c>
      <c r="T396" s="9" t="e">
        <f>VLOOKUP($B396, 'Team Per G'!$A$2:$G$31, 5, FALSE)</f>
        <v>#N/A</v>
      </c>
      <c r="U396" s="9" t="e">
        <f>VLOOKUP($B396, 'Team Per G'!$A$2:$G$31, 4, FALSE)</f>
        <v>#N/A</v>
      </c>
      <c r="V396" s="9" t="e">
        <f>VLOOKUP($B396, Team_Batting___Dashboard[], 22, FALSE)/$F396</f>
        <v>#N/A</v>
      </c>
      <c r="W396" s="9" t="e">
        <f>VLOOKUP($B396, 'FanGraphs - Team WAR Projected'!$B$2:$E$31, 4, FALSE)/162</f>
        <v>#N/A</v>
      </c>
      <c r="X396" s="9" t="e">
        <f>VLOOKUP($B396, FanGraphs_Standings[[Abbreviation]:[2024 Year to Date RS/G]], 6, FALSE)/$F396</f>
        <v>#N/A</v>
      </c>
      <c r="Y396" s="9" t="e">
        <f>VLOOKUP($B396, FanGraphs_Standings[[Abbreviation]:[2024 Projected Full Season RDif]], 19, FALSE)/162</f>
        <v>#N/A</v>
      </c>
      <c r="Z396" s="9" t="e">
        <f>VLOOKUP($B396, FanGraphs_Standings[[Abbreviation]:[2024 Projected Full Season RDif]], 5, FALSE)</f>
        <v>#N/A</v>
      </c>
      <c r="AA396" s="9" t="e">
        <f>VLOOKUP($B396, FanGraphs_Standings[[Abbreviation]:[2024 Projected Full Season W%]], 18, FALSE)</f>
        <v>#N/A</v>
      </c>
      <c r="AB396" s="9" t="e">
        <f>VLOOKUP($B396, 'Home Field Adv'!$A$2:$I$31, 9, FALSE)</f>
        <v>#N/A</v>
      </c>
      <c r="AC396" s="9" t="e">
        <f>VLOOKUP($C396, FanGraphs_Standings[[Abbreviation]:[2024 Year to Date G]], 2, FALSE)</f>
        <v>#N/A</v>
      </c>
      <c r="AD396" s="9" t="e">
        <f>VLOOKUP($E396, 'SP Per G'!$A$2:$D$1380, 3, FALSE)</f>
        <v>#N/A</v>
      </c>
      <c r="AE396" s="9" t="e">
        <f>VLOOKUP($E396, 'SP Per G'!$A$2:$D$1380, 4, FALSE)</f>
        <v>#N/A</v>
      </c>
      <c r="AF396" s="9" t="e">
        <f>VLOOKUP($E396, Individual_Pitching___Dashboard[], 18, FALSE)</f>
        <v>#N/A</v>
      </c>
      <c r="AG396" s="9" t="e">
        <f>VLOOKUP($E396, Individual_Pitching___Dashboard[], 20, FALSE)</f>
        <v>#N/A</v>
      </c>
      <c r="AH396" s="9" t="e">
        <f>VLOOKUP($E396, Individual_Pitching___Advanced[], 21,FALSE)</f>
        <v>#N/A</v>
      </c>
      <c r="AI396" s="9" t="e">
        <f>VLOOKUP($C396, 'Team Per G'!$A$2:$G$31, 7, FALSE)</f>
        <v>#N/A</v>
      </c>
      <c r="AJ396" s="9" t="e">
        <f>VLOOKUP($C396, 'FanGraphs - Team WAR Projected'!$B$2:$E$31, 3, FALSE)/162</f>
        <v>#N/A</v>
      </c>
      <c r="AK396" s="9" t="e">
        <f>VLOOKUP($C396, Team_Pitching___Advanced[[Team]:[xFIP]], 19,FALSE)</f>
        <v>#N/A</v>
      </c>
      <c r="AL396" s="9" t="e">
        <f>VLOOKUP($C396, Team_Pitching___Advanced[], 20, FALSE)</f>
        <v>#N/A</v>
      </c>
      <c r="AM396" s="9" t="e">
        <f>VLOOKUP($C396, Team_Batting___Dashboard[[Team]:[wOBA]], 16, FALSE)</f>
        <v>#N/A</v>
      </c>
      <c r="AN396" s="9" t="e">
        <f>VLOOKUP($C396, Team_Batting___Advanced[[Team]:[OPS]], 9, FALSE)</f>
        <v>#N/A</v>
      </c>
      <c r="AO396" s="9" t="e">
        <f>VLOOKUP($C396, Team_Batting___Advanced[], 19, FALSE)</f>
        <v>#N/A</v>
      </c>
      <c r="AP396" s="9" t="e">
        <f>VLOOKUP($C396, 'Team Per G'!$A$2:$G$31, 3, FALSE)</f>
        <v>#N/A</v>
      </c>
      <c r="AQ396" s="9" t="e">
        <f>VLOOKUP($C396, 'Team Per G'!$A$2:$G$31, 5, FALSE)</f>
        <v>#N/A</v>
      </c>
      <c r="AR396" s="9" t="e">
        <f>VLOOKUP($C396, 'Team Per G'!$A$2:$G$31, 4, FALSE)</f>
        <v>#N/A</v>
      </c>
      <c r="AS396" s="9" t="e">
        <f>VLOOKUP($C396, Team_Batting___Dashboard[], 22, FALSE)/$AC396</f>
        <v>#N/A</v>
      </c>
      <c r="AT396" s="9" t="e">
        <f>VLOOKUP($C396, 'FanGraphs - Team WAR Projected'!$B$2:$E$31, 4, FALSE)/162</f>
        <v>#N/A</v>
      </c>
      <c r="AU396" s="9" t="e">
        <f>VLOOKUP($C396, FanGraphs_Standings[[Abbreviation]:[2024 Year to Date RS/G]], 6, FALSE)/$AC396</f>
        <v>#N/A</v>
      </c>
      <c r="AV396" s="9" t="e">
        <f>VLOOKUP($C396, FanGraphs_Standings[[Abbreviation]:[2024 Projected Full Season RDif]], 19, FALSE)/162</f>
        <v>#N/A</v>
      </c>
      <c r="AW396" s="9" t="e">
        <f>VLOOKUP($C396, FanGraphs_Standings[[Abbreviation]:[2024 Projected Full Season RDif]], 5, FALSE)</f>
        <v>#N/A</v>
      </c>
      <c r="AX396" s="9" t="e">
        <f>VLOOKUP($C396, FanGraphs_Standings[[Abbreviation]:[2024 Projected Full Season W%]], 18, FALSE)</f>
        <v>#N/A</v>
      </c>
      <c r="AY396" s="9" t="e">
        <f>VLOOKUP($C396, 'Home Field Adv'!$A$2:$K$31, 11, FALSE)</f>
        <v>#N/A</v>
      </c>
      <c r="BB396" s="5" t="str">
        <f t="shared" si="19"/>
        <v/>
      </c>
      <c r="BC396" s="5" t="str">
        <f t="shared" si="20"/>
        <v/>
      </c>
      <c r="BD396" s="5" t="str">
        <f t="shared" si="21"/>
        <v/>
      </c>
    </row>
    <row r="397" spans="6:56" x14ac:dyDescent="0.45">
      <c r="F397" s="9" t="e">
        <f>VLOOKUP($B397, FanGraphs_Standings[[Abbreviation]:[2024 Year to Date G]], 2, FALSE)</f>
        <v>#N/A</v>
      </c>
      <c r="G397" s="9" t="e">
        <f>IF(ISERR(VLOOKUP($D397, 'SP Per G'!$A$2:$D$1380, 3, FALSE)), L397, VLOOKUP($D397, 'SP Per G'!$A$2:$D$1380, 3, FALSE))</f>
        <v>#N/A</v>
      </c>
      <c r="H397" s="9" t="e">
        <f>VLOOKUP($D397, 'SP Per G'!$A$2:$D$1380, 4, FALSE)</f>
        <v>#N/A</v>
      </c>
      <c r="I397" s="9" t="e">
        <f>VLOOKUP($D397, Individual_Pitching___Dashboard[], 18, FALSE)</f>
        <v>#N/A</v>
      </c>
      <c r="J397" s="9" t="e">
        <f>VLOOKUP($D397, Individual_Pitching___Dashboard[], 20, FALSE)</f>
        <v>#N/A</v>
      </c>
      <c r="K397" s="9" t="e">
        <f>VLOOKUP($D397, Individual_Pitching___Advanced[], 21,FALSE)</f>
        <v>#N/A</v>
      </c>
      <c r="L397" s="9" t="e">
        <f>VLOOKUP($B397, 'Team Per G'!$A$2:$G$31, 7, FALSE)</f>
        <v>#N/A</v>
      </c>
      <c r="M397" s="9" t="e">
        <f>VLOOKUP($B397, 'FanGraphs - Team WAR Projected'!$B$2:$E$31, 3, FALSE)/162</f>
        <v>#N/A</v>
      </c>
      <c r="N397" s="9" t="e">
        <f>VLOOKUP($B397, Team_Pitching___Advanced[[Team]:[xFIP]], 19,FALSE)</f>
        <v>#N/A</v>
      </c>
      <c r="O397" s="9" t="e">
        <f>VLOOKUP($B397, Team_Pitching___Advanced[], 20, FALSE)</f>
        <v>#N/A</v>
      </c>
      <c r="P397" s="9" t="e">
        <f>VLOOKUP($B397, Team_Batting___Dashboard[[Team]:[wOBA]], 16, FALSE)</f>
        <v>#N/A</v>
      </c>
      <c r="Q397" s="9" t="e">
        <f>VLOOKUP($B397, Team_Batting___Advanced[[Team]:[OPS]], 9, FALSE)</f>
        <v>#N/A</v>
      </c>
      <c r="R397" s="9" t="e">
        <f>VLOOKUP($B397, Team_Batting___Advanced[], 19, FALSE)</f>
        <v>#N/A</v>
      </c>
      <c r="S397" s="9" t="e">
        <f>VLOOKUP($B397, 'Team Per G'!$A$2:$G$31, 3, FALSE)</f>
        <v>#N/A</v>
      </c>
      <c r="T397" s="9" t="e">
        <f>VLOOKUP($B397, 'Team Per G'!$A$2:$G$31, 5, FALSE)</f>
        <v>#N/A</v>
      </c>
      <c r="U397" s="9" t="e">
        <f>VLOOKUP($B397, 'Team Per G'!$A$2:$G$31, 4, FALSE)</f>
        <v>#N/A</v>
      </c>
      <c r="V397" s="9" t="e">
        <f>VLOOKUP($B397, Team_Batting___Dashboard[], 22, FALSE)/$F397</f>
        <v>#N/A</v>
      </c>
      <c r="W397" s="9" t="e">
        <f>VLOOKUP($B397, 'FanGraphs - Team WAR Projected'!$B$2:$E$31, 4, FALSE)/162</f>
        <v>#N/A</v>
      </c>
      <c r="X397" s="9" t="e">
        <f>VLOOKUP($B397, FanGraphs_Standings[[Abbreviation]:[2024 Year to Date RS/G]], 6, FALSE)/$F397</f>
        <v>#N/A</v>
      </c>
      <c r="Y397" s="9" t="e">
        <f>VLOOKUP($B397, FanGraphs_Standings[[Abbreviation]:[2024 Projected Full Season RDif]], 19, FALSE)/162</f>
        <v>#N/A</v>
      </c>
      <c r="Z397" s="9" t="e">
        <f>VLOOKUP($B397, FanGraphs_Standings[[Abbreviation]:[2024 Projected Full Season RDif]], 5, FALSE)</f>
        <v>#N/A</v>
      </c>
      <c r="AA397" s="9" t="e">
        <f>VLOOKUP($B397, FanGraphs_Standings[[Abbreviation]:[2024 Projected Full Season W%]], 18, FALSE)</f>
        <v>#N/A</v>
      </c>
      <c r="AB397" s="9" t="e">
        <f>VLOOKUP($B397, 'Home Field Adv'!$A$2:$I$31, 9, FALSE)</f>
        <v>#N/A</v>
      </c>
      <c r="AC397" s="9" t="e">
        <f>VLOOKUP($C397, FanGraphs_Standings[[Abbreviation]:[2024 Year to Date G]], 2, FALSE)</f>
        <v>#N/A</v>
      </c>
      <c r="AD397" s="9" t="e">
        <f>VLOOKUP($E397, 'SP Per G'!$A$2:$D$1380, 3, FALSE)</f>
        <v>#N/A</v>
      </c>
      <c r="AE397" s="9" t="e">
        <f>VLOOKUP($E397, 'SP Per G'!$A$2:$D$1380, 4, FALSE)</f>
        <v>#N/A</v>
      </c>
      <c r="AF397" s="9" t="e">
        <f>VLOOKUP($E397, Individual_Pitching___Dashboard[], 18, FALSE)</f>
        <v>#N/A</v>
      </c>
      <c r="AG397" s="9" t="e">
        <f>VLOOKUP($E397, Individual_Pitching___Dashboard[], 20, FALSE)</f>
        <v>#N/A</v>
      </c>
      <c r="AH397" s="9" t="e">
        <f>VLOOKUP($E397, Individual_Pitching___Advanced[], 21,FALSE)</f>
        <v>#N/A</v>
      </c>
      <c r="AI397" s="9" t="e">
        <f>VLOOKUP($C397, 'Team Per G'!$A$2:$G$31, 7, FALSE)</f>
        <v>#N/A</v>
      </c>
      <c r="AJ397" s="9" t="e">
        <f>VLOOKUP($C397, 'FanGraphs - Team WAR Projected'!$B$2:$E$31, 3, FALSE)/162</f>
        <v>#N/A</v>
      </c>
      <c r="AK397" s="9" t="e">
        <f>VLOOKUP($C397, Team_Pitching___Advanced[[Team]:[xFIP]], 19,FALSE)</f>
        <v>#N/A</v>
      </c>
      <c r="AL397" s="9" t="e">
        <f>VLOOKUP($C397, Team_Pitching___Advanced[], 20, FALSE)</f>
        <v>#N/A</v>
      </c>
      <c r="AM397" s="9" t="e">
        <f>VLOOKUP($C397, Team_Batting___Dashboard[[Team]:[wOBA]], 16, FALSE)</f>
        <v>#N/A</v>
      </c>
      <c r="AN397" s="9" t="e">
        <f>VLOOKUP($C397, Team_Batting___Advanced[[Team]:[OPS]], 9, FALSE)</f>
        <v>#N/A</v>
      </c>
      <c r="AO397" s="9" t="e">
        <f>VLOOKUP($C397, Team_Batting___Advanced[], 19, FALSE)</f>
        <v>#N/A</v>
      </c>
      <c r="AP397" s="9" t="e">
        <f>VLOOKUP($C397, 'Team Per G'!$A$2:$G$31, 3, FALSE)</f>
        <v>#N/A</v>
      </c>
      <c r="AQ397" s="9" t="e">
        <f>VLOOKUP($C397, 'Team Per G'!$A$2:$G$31, 5, FALSE)</f>
        <v>#N/A</v>
      </c>
      <c r="AR397" s="9" t="e">
        <f>VLOOKUP($C397, 'Team Per G'!$A$2:$G$31, 4, FALSE)</f>
        <v>#N/A</v>
      </c>
      <c r="AS397" s="9" t="e">
        <f>VLOOKUP($C397, Team_Batting___Dashboard[], 22, FALSE)/$AC397</f>
        <v>#N/A</v>
      </c>
      <c r="AT397" s="9" t="e">
        <f>VLOOKUP($C397, 'FanGraphs - Team WAR Projected'!$B$2:$E$31, 4, FALSE)/162</f>
        <v>#N/A</v>
      </c>
      <c r="AU397" s="9" t="e">
        <f>VLOOKUP($C397, FanGraphs_Standings[[Abbreviation]:[2024 Year to Date RS/G]], 6, FALSE)/$AC397</f>
        <v>#N/A</v>
      </c>
      <c r="AV397" s="9" t="e">
        <f>VLOOKUP($C397, FanGraphs_Standings[[Abbreviation]:[2024 Projected Full Season RDif]], 19, FALSE)/162</f>
        <v>#N/A</v>
      </c>
      <c r="AW397" s="9" t="e">
        <f>VLOOKUP($C397, FanGraphs_Standings[[Abbreviation]:[2024 Projected Full Season RDif]], 5, FALSE)</f>
        <v>#N/A</v>
      </c>
      <c r="AX397" s="9" t="e">
        <f>VLOOKUP($C397, FanGraphs_Standings[[Abbreviation]:[2024 Projected Full Season W%]], 18, FALSE)</f>
        <v>#N/A</v>
      </c>
      <c r="AY397" s="9" t="e">
        <f>VLOOKUP($C397, 'Home Field Adv'!$A$2:$K$31, 11, FALSE)</f>
        <v>#N/A</v>
      </c>
      <c r="BB397" s="5" t="str">
        <f t="shared" si="19"/>
        <v/>
      </c>
      <c r="BC397" s="5" t="str">
        <f t="shared" si="20"/>
        <v/>
      </c>
      <c r="BD397" s="5" t="str">
        <f t="shared" si="21"/>
        <v/>
      </c>
    </row>
    <row r="398" spans="6:56" x14ac:dyDescent="0.45">
      <c r="F398" s="9" t="e">
        <f>VLOOKUP($B398, FanGraphs_Standings[[Abbreviation]:[2024 Year to Date G]], 2, FALSE)</f>
        <v>#N/A</v>
      </c>
      <c r="G398" s="9" t="e">
        <f>IF(ISERR(VLOOKUP($D398, 'SP Per G'!$A$2:$D$1380, 3, FALSE)), L398, VLOOKUP($D398, 'SP Per G'!$A$2:$D$1380, 3, FALSE))</f>
        <v>#N/A</v>
      </c>
      <c r="H398" s="9" t="e">
        <f>VLOOKUP($D398, 'SP Per G'!$A$2:$D$1380, 4, FALSE)</f>
        <v>#N/A</v>
      </c>
      <c r="I398" s="9" t="e">
        <f>VLOOKUP($D398, Individual_Pitching___Dashboard[], 18, FALSE)</f>
        <v>#N/A</v>
      </c>
      <c r="J398" s="9" t="e">
        <f>VLOOKUP($D398, Individual_Pitching___Dashboard[], 20, FALSE)</f>
        <v>#N/A</v>
      </c>
      <c r="K398" s="9" t="e">
        <f>VLOOKUP($D398, Individual_Pitching___Advanced[], 21,FALSE)</f>
        <v>#N/A</v>
      </c>
      <c r="L398" s="9" t="e">
        <f>VLOOKUP($B398, 'Team Per G'!$A$2:$G$31, 7, FALSE)</f>
        <v>#N/A</v>
      </c>
      <c r="M398" s="9" t="e">
        <f>VLOOKUP($B398, 'FanGraphs - Team WAR Projected'!$B$2:$E$31, 3, FALSE)/162</f>
        <v>#N/A</v>
      </c>
      <c r="N398" s="9" t="e">
        <f>VLOOKUP($B398, Team_Pitching___Advanced[[Team]:[xFIP]], 19,FALSE)</f>
        <v>#N/A</v>
      </c>
      <c r="O398" s="9" t="e">
        <f>VLOOKUP($B398, Team_Pitching___Advanced[], 20, FALSE)</f>
        <v>#N/A</v>
      </c>
      <c r="P398" s="9" t="e">
        <f>VLOOKUP($B398, Team_Batting___Dashboard[[Team]:[wOBA]], 16, FALSE)</f>
        <v>#N/A</v>
      </c>
      <c r="Q398" s="9" t="e">
        <f>VLOOKUP($B398, Team_Batting___Advanced[[Team]:[OPS]], 9, FALSE)</f>
        <v>#N/A</v>
      </c>
      <c r="R398" s="9" t="e">
        <f>VLOOKUP($B398, Team_Batting___Advanced[], 19, FALSE)</f>
        <v>#N/A</v>
      </c>
      <c r="S398" s="9" t="e">
        <f>VLOOKUP($B398, 'Team Per G'!$A$2:$G$31, 3, FALSE)</f>
        <v>#N/A</v>
      </c>
      <c r="T398" s="9" t="e">
        <f>VLOOKUP($B398, 'Team Per G'!$A$2:$G$31, 5, FALSE)</f>
        <v>#N/A</v>
      </c>
      <c r="U398" s="9" t="e">
        <f>VLOOKUP($B398, 'Team Per G'!$A$2:$G$31, 4, FALSE)</f>
        <v>#N/A</v>
      </c>
      <c r="V398" s="9" t="e">
        <f>VLOOKUP($B398, Team_Batting___Dashboard[], 22, FALSE)/$F398</f>
        <v>#N/A</v>
      </c>
      <c r="W398" s="9" t="e">
        <f>VLOOKUP($B398, 'FanGraphs - Team WAR Projected'!$B$2:$E$31, 4, FALSE)/162</f>
        <v>#N/A</v>
      </c>
      <c r="X398" s="9" t="e">
        <f>VLOOKUP($B398, FanGraphs_Standings[[Abbreviation]:[2024 Year to Date RS/G]], 6, FALSE)/$F398</f>
        <v>#N/A</v>
      </c>
      <c r="Y398" s="9" t="e">
        <f>VLOOKUP($B398, FanGraphs_Standings[[Abbreviation]:[2024 Projected Full Season RDif]], 19, FALSE)/162</f>
        <v>#N/A</v>
      </c>
      <c r="Z398" s="9" t="e">
        <f>VLOOKUP($B398, FanGraphs_Standings[[Abbreviation]:[2024 Projected Full Season RDif]], 5, FALSE)</f>
        <v>#N/A</v>
      </c>
      <c r="AA398" s="9" t="e">
        <f>VLOOKUP($B398, FanGraphs_Standings[[Abbreviation]:[2024 Projected Full Season W%]], 18, FALSE)</f>
        <v>#N/A</v>
      </c>
      <c r="AB398" s="9" t="e">
        <f>VLOOKUP($B398, 'Home Field Adv'!$A$2:$I$31, 9, FALSE)</f>
        <v>#N/A</v>
      </c>
      <c r="AC398" s="9" t="e">
        <f>VLOOKUP($C398, FanGraphs_Standings[[Abbreviation]:[2024 Year to Date G]], 2, FALSE)</f>
        <v>#N/A</v>
      </c>
      <c r="AD398" s="9" t="e">
        <f>VLOOKUP($E398, 'SP Per G'!$A$2:$D$1380, 3, FALSE)</f>
        <v>#N/A</v>
      </c>
      <c r="AE398" s="9" t="e">
        <f>VLOOKUP($E398, 'SP Per G'!$A$2:$D$1380, 4, FALSE)</f>
        <v>#N/A</v>
      </c>
      <c r="AF398" s="9" t="e">
        <f>VLOOKUP($E398, Individual_Pitching___Dashboard[], 18, FALSE)</f>
        <v>#N/A</v>
      </c>
      <c r="AG398" s="9" t="e">
        <f>VLOOKUP($E398, Individual_Pitching___Dashboard[], 20, FALSE)</f>
        <v>#N/A</v>
      </c>
      <c r="AH398" s="9" t="e">
        <f>VLOOKUP($E398, Individual_Pitching___Advanced[], 21,FALSE)</f>
        <v>#N/A</v>
      </c>
      <c r="AI398" s="9" t="e">
        <f>VLOOKUP($C398, 'Team Per G'!$A$2:$G$31, 7, FALSE)</f>
        <v>#N/A</v>
      </c>
      <c r="AJ398" s="9" t="e">
        <f>VLOOKUP($C398, 'FanGraphs - Team WAR Projected'!$B$2:$E$31, 3, FALSE)/162</f>
        <v>#N/A</v>
      </c>
      <c r="AK398" s="9" t="e">
        <f>VLOOKUP($C398, Team_Pitching___Advanced[[Team]:[xFIP]], 19,FALSE)</f>
        <v>#N/A</v>
      </c>
      <c r="AL398" s="9" t="e">
        <f>VLOOKUP($C398, Team_Pitching___Advanced[], 20, FALSE)</f>
        <v>#N/A</v>
      </c>
      <c r="AM398" s="9" t="e">
        <f>VLOOKUP($C398, Team_Batting___Dashboard[[Team]:[wOBA]], 16, FALSE)</f>
        <v>#N/A</v>
      </c>
      <c r="AN398" s="9" t="e">
        <f>VLOOKUP($C398, Team_Batting___Advanced[[Team]:[OPS]], 9, FALSE)</f>
        <v>#N/A</v>
      </c>
      <c r="AO398" s="9" t="e">
        <f>VLOOKUP($C398, Team_Batting___Advanced[], 19, FALSE)</f>
        <v>#N/A</v>
      </c>
      <c r="AP398" s="9" t="e">
        <f>VLOOKUP($C398, 'Team Per G'!$A$2:$G$31, 3, FALSE)</f>
        <v>#N/A</v>
      </c>
      <c r="AQ398" s="9" t="e">
        <f>VLOOKUP($C398, 'Team Per G'!$A$2:$G$31, 5, FALSE)</f>
        <v>#N/A</v>
      </c>
      <c r="AR398" s="9" t="e">
        <f>VLOOKUP($C398, 'Team Per G'!$A$2:$G$31, 4, FALSE)</f>
        <v>#N/A</v>
      </c>
      <c r="AS398" s="9" t="e">
        <f>VLOOKUP($C398, Team_Batting___Dashboard[], 22, FALSE)/$AC398</f>
        <v>#N/A</v>
      </c>
      <c r="AT398" s="9" t="e">
        <f>VLOOKUP($C398, 'FanGraphs - Team WAR Projected'!$B$2:$E$31, 4, FALSE)/162</f>
        <v>#N/A</v>
      </c>
      <c r="AU398" s="9" t="e">
        <f>VLOOKUP($C398, FanGraphs_Standings[[Abbreviation]:[2024 Year to Date RS/G]], 6, FALSE)/$AC398</f>
        <v>#N/A</v>
      </c>
      <c r="AV398" s="9" t="e">
        <f>VLOOKUP($C398, FanGraphs_Standings[[Abbreviation]:[2024 Projected Full Season RDif]], 19, FALSE)/162</f>
        <v>#N/A</v>
      </c>
      <c r="AW398" s="9" t="e">
        <f>VLOOKUP($C398, FanGraphs_Standings[[Abbreviation]:[2024 Projected Full Season RDif]], 5, FALSE)</f>
        <v>#N/A</v>
      </c>
      <c r="AX398" s="9" t="e">
        <f>VLOOKUP($C398, FanGraphs_Standings[[Abbreviation]:[2024 Projected Full Season W%]], 18, FALSE)</f>
        <v>#N/A</v>
      </c>
      <c r="AY398" s="9" t="e">
        <f>VLOOKUP($C398, 'Home Field Adv'!$A$2:$K$31, 11, FALSE)</f>
        <v>#N/A</v>
      </c>
      <c r="BB398" s="5" t="str">
        <f t="shared" si="19"/>
        <v/>
      </c>
      <c r="BC398" s="5" t="str">
        <f t="shared" si="20"/>
        <v/>
      </c>
      <c r="BD398" s="5" t="str">
        <f t="shared" si="21"/>
        <v/>
      </c>
    </row>
    <row r="399" spans="6:56" x14ac:dyDescent="0.45">
      <c r="F399" s="9" t="e">
        <f>VLOOKUP($B399, FanGraphs_Standings[[Abbreviation]:[2024 Year to Date G]], 2, FALSE)</f>
        <v>#N/A</v>
      </c>
      <c r="G399" s="9" t="e">
        <f>IF(ISERR(VLOOKUP($D399, 'SP Per G'!$A$2:$D$1380, 3, FALSE)), L399, VLOOKUP($D399, 'SP Per G'!$A$2:$D$1380, 3, FALSE))</f>
        <v>#N/A</v>
      </c>
      <c r="H399" s="9" t="e">
        <f>VLOOKUP($D399, 'SP Per G'!$A$2:$D$1380, 4, FALSE)</f>
        <v>#N/A</v>
      </c>
      <c r="I399" s="9" t="e">
        <f>VLOOKUP($D399, Individual_Pitching___Dashboard[], 18, FALSE)</f>
        <v>#N/A</v>
      </c>
      <c r="J399" s="9" t="e">
        <f>VLOOKUP($D399, Individual_Pitching___Dashboard[], 20, FALSE)</f>
        <v>#N/A</v>
      </c>
      <c r="K399" s="9" t="e">
        <f>VLOOKUP($D399, Individual_Pitching___Advanced[], 21,FALSE)</f>
        <v>#N/A</v>
      </c>
      <c r="L399" s="9" t="e">
        <f>VLOOKUP($B399, 'Team Per G'!$A$2:$G$31, 7, FALSE)</f>
        <v>#N/A</v>
      </c>
      <c r="M399" s="9" t="e">
        <f>VLOOKUP($B399, 'FanGraphs - Team WAR Projected'!$B$2:$E$31, 3, FALSE)/162</f>
        <v>#N/A</v>
      </c>
      <c r="N399" s="9" t="e">
        <f>VLOOKUP($B399, Team_Pitching___Advanced[[Team]:[xFIP]], 19,FALSE)</f>
        <v>#N/A</v>
      </c>
      <c r="O399" s="9" t="e">
        <f>VLOOKUP($B399, Team_Pitching___Advanced[], 20, FALSE)</f>
        <v>#N/A</v>
      </c>
      <c r="P399" s="9" t="e">
        <f>VLOOKUP($B399, Team_Batting___Dashboard[[Team]:[wOBA]], 16, FALSE)</f>
        <v>#N/A</v>
      </c>
      <c r="Q399" s="9" t="e">
        <f>VLOOKUP($B399, Team_Batting___Advanced[[Team]:[OPS]], 9, FALSE)</f>
        <v>#N/A</v>
      </c>
      <c r="R399" s="9" t="e">
        <f>VLOOKUP($B399, Team_Batting___Advanced[], 19, FALSE)</f>
        <v>#N/A</v>
      </c>
      <c r="S399" s="9" t="e">
        <f>VLOOKUP($B399, 'Team Per G'!$A$2:$G$31, 3, FALSE)</f>
        <v>#N/A</v>
      </c>
      <c r="T399" s="9" t="e">
        <f>VLOOKUP($B399, 'Team Per G'!$A$2:$G$31, 5, FALSE)</f>
        <v>#N/A</v>
      </c>
      <c r="U399" s="9" t="e">
        <f>VLOOKUP($B399, 'Team Per G'!$A$2:$G$31, 4, FALSE)</f>
        <v>#N/A</v>
      </c>
      <c r="V399" s="9" t="e">
        <f>VLOOKUP($B399, Team_Batting___Dashboard[], 22, FALSE)/$F399</f>
        <v>#N/A</v>
      </c>
      <c r="W399" s="9" t="e">
        <f>VLOOKUP($B399, 'FanGraphs - Team WAR Projected'!$B$2:$E$31, 4, FALSE)/162</f>
        <v>#N/A</v>
      </c>
      <c r="X399" s="9" t="e">
        <f>VLOOKUP($B399, FanGraphs_Standings[[Abbreviation]:[2024 Year to Date RS/G]], 6, FALSE)/$F399</f>
        <v>#N/A</v>
      </c>
      <c r="Y399" s="9" t="e">
        <f>VLOOKUP($B399, FanGraphs_Standings[[Abbreviation]:[2024 Projected Full Season RDif]], 19, FALSE)/162</f>
        <v>#N/A</v>
      </c>
      <c r="Z399" s="9" t="e">
        <f>VLOOKUP($B399, FanGraphs_Standings[[Abbreviation]:[2024 Projected Full Season RDif]], 5, FALSE)</f>
        <v>#N/A</v>
      </c>
      <c r="AA399" s="9" t="e">
        <f>VLOOKUP($B399, FanGraphs_Standings[[Abbreviation]:[2024 Projected Full Season W%]], 18, FALSE)</f>
        <v>#N/A</v>
      </c>
      <c r="AB399" s="9" t="e">
        <f>VLOOKUP($B399, 'Home Field Adv'!$A$2:$I$31, 9, FALSE)</f>
        <v>#N/A</v>
      </c>
      <c r="AC399" s="9" t="e">
        <f>VLOOKUP($C399, FanGraphs_Standings[[Abbreviation]:[2024 Year to Date G]], 2, FALSE)</f>
        <v>#N/A</v>
      </c>
      <c r="AD399" s="9" t="e">
        <f>VLOOKUP($E399, 'SP Per G'!$A$2:$D$1380, 3, FALSE)</f>
        <v>#N/A</v>
      </c>
      <c r="AE399" s="9" t="e">
        <f>VLOOKUP($E399, 'SP Per G'!$A$2:$D$1380, 4, FALSE)</f>
        <v>#N/A</v>
      </c>
      <c r="AF399" s="9" t="e">
        <f>VLOOKUP($E399, Individual_Pitching___Dashboard[], 18, FALSE)</f>
        <v>#N/A</v>
      </c>
      <c r="AG399" s="9" t="e">
        <f>VLOOKUP($E399, Individual_Pitching___Dashboard[], 20, FALSE)</f>
        <v>#N/A</v>
      </c>
      <c r="AH399" s="9" t="e">
        <f>VLOOKUP($E399, Individual_Pitching___Advanced[], 21,FALSE)</f>
        <v>#N/A</v>
      </c>
      <c r="AI399" s="9" t="e">
        <f>VLOOKUP($C399, 'Team Per G'!$A$2:$G$31, 7, FALSE)</f>
        <v>#N/A</v>
      </c>
      <c r="AJ399" s="9" t="e">
        <f>VLOOKUP($C399, 'FanGraphs - Team WAR Projected'!$B$2:$E$31, 3, FALSE)/162</f>
        <v>#N/A</v>
      </c>
      <c r="AK399" s="9" t="e">
        <f>VLOOKUP($C399, Team_Pitching___Advanced[[Team]:[xFIP]], 19,FALSE)</f>
        <v>#N/A</v>
      </c>
      <c r="AL399" s="9" t="e">
        <f>VLOOKUP($C399, Team_Pitching___Advanced[], 20, FALSE)</f>
        <v>#N/A</v>
      </c>
      <c r="AM399" s="9" t="e">
        <f>VLOOKUP($C399, Team_Batting___Dashboard[[Team]:[wOBA]], 16, FALSE)</f>
        <v>#N/A</v>
      </c>
      <c r="AN399" s="9" t="e">
        <f>VLOOKUP($C399, Team_Batting___Advanced[[Team]:[OPS]], 9, FALSE)</f>
        <v>#N/A</v>
      </c>
      <c r="AO399" s="9" t="e">
        <f>VLOOKUP($C399, Team_Batting___Advanced[], 19, FALSE)</f>
        <v>#N/A</v>
      </c>
      <c r="AP399" s="9" t="e">
        <f>VLOOKUP($C399, 'Team Per G'!$A$2:$G$31, 3, FALSE)</f>
        <v>#N/A</v>
      </c>
      <c r="AQ399" s="9" t="e">
        <f>VLOOKUP($C399, 'Team Per G'!$A$2:$G$31, 5, FALSE)</f>
        <v>#N/A</v>
      </c>
      <c r="AR399" s="9" t="e">
        <f>VLOOKUP($C399, 'Team Per G'!$A$2:$G$31, 4, FALSE)</f>
        <v>#N/A</v>
      </c>
      <c r="AS399" s="9" t="e">
        <f>VLOOKUP($C399, Team_Batting___Dashboard[], 22, FALSE)/$AC399</f>
        <v>#N/A</v>
      </c>
      <c r="AT399" s="9" t="e">
        <f>VLOOKUP($C399, 'FanGraphs - Team WAR Projected'!$B$2:$E$31, 4, FALSE)/162</f>
        <v>#N/A</v>
      </c>
      <c r="AU399" s="9" t="e">
        <f>VLOOKUP($C399, FanGraphs_Standings[[Abbreviation]:[2024 Year to Date RS/G]], 6, FALSE)/$AC399</f>
        <v>#N/A</v>
      </c>
      <c r="AV399" s="9" t="e">
        <f>VLOOKUP($C399, FanGraphs_Standings[[Abbreviation]:[2024 Projected Full Season RDif]], 19, FALSE)/162</f>
        <v>#N/A</v>
      </c>
      <c r="AW399" s="9" t="e">
        <f>VLOOKUP($C399, FanGraphs_Standings[[Abbreviation]:[2024 Projected Full Season RDif]], 5, FALSE)</f>
        <v>#N/A</v>
      </c>
      <c r="AX399" s="9" t="e">
        <f>VLOOKUP($C399, FanGraphs_Standings[[Abbreviation]:[2024 Projected Full Season W%]], 18, FALSE)</f>
        <v>#N/A</v>
      </c>
      <c r="AY399" s="9" t="e">
        <f>VLOOKUP($C399, 'Home Field Adv'!$A$2:$K$31, 11, FALSE)</f>
        <v>#N/A</v>
      </c>
      <c r="BB399" s="5" t="str">
        <f t="shared" si="19"/>
        <v/>
      </c>
      <c r="BC399" s="5" t="str">
        <f t="shared" si="20"/>
        <v/>
      </c>
      <c r="BD399" s="5" t="str">
        <f t="shared" si="21"/>
        <v/>
      </c>
    </row>
    <row r="400" spans="6:56" x14ac:dyDescent="0.45">
      <c r="F400" s="9" t="e">
        <f>VLOOKUP($B400, FanGraphs_Standings[[Abbreviation]:[2024 Year to Date G]], 2, FALSE)</f>
        <v>#N/A</v>
      </c>
      <c r="G400" s="9" t="e">
        <f>IF(ISERR(VLOOKUP($D400, 'SP Per G'!$A$2:$D$1380, 3, FALSE)), L400, VLOOKUP($D400, 'SP Per G'!$A$2:$D$1380, 3, FALSE))</f>
        <v>#N/A</v>
      </c>
      <c r="H400" s="9" t="e">
        <f>VLOOKUP($D400, 'SP Per G'!$A$2:$D$1380, 4, FALSE)</f>
        <v>#N/A</v>
      </c>
      <c r="I400" s="9" t="e">
        <f>VLOOKUP($D400, Individual_Pitching___Dashboard[], 18, FALSE)</f>
        <v>#N/A</v>
      </c>
      <c r="J400" s="9" t="e">
        <f>VLOOKUP($D400, Individual_Pitching___Dashboard[], 20, FALSE)</f>
        <v>#N/A</v>
      </c>
      <c r="K400" s="9" t="e">
        <f>VLOOKUP($D400, Individual_Pitching___Advanced[], 21,FALSE)</f>
        <v>#N/A</v>
      </c>
      <c r="L400" s="9" t="e">
        <f>VLOOKUP($B400, 'Team Per G'!$A$2:$G$31, 7, FALSE)</f>
        <v>#N/A</v>
      </c>
      <c r="M400" s="9" t="e">
        <f>VLOOKUP($B400, 'FanGraphs - Team WAR Projected'!$B$2:$E$31, 3, FALSE)/162</f>
        <v>#N/A</v>
      </c>
      <c r="N400" s="9" t="e">
        <f>VLOOKUP($B400, Team_Pitching___Advanced[[Team]:[xFIP]], 19,FALSE)</f>
        <v>#N/A</v>
      </c>
      <c r="O400" s="9" t="e">
        <f>VLOOKUP($B400, Team_Pitching___Advanced[], 20, FALSE)</f>
        <v>#N/A</v>
      </c>
      <c r="P400" s="9" t="e">
        <f>VLOOKUP($B400, Team_Batting___Dashboard[[Team]:[wOBA]], 16, FALSE)</f>
        <v>#N/A</v>
      </c>
      <c r="Q400" s="9" t="e">
        <f>VLOOKUP($B400, Team_Batting___Advanced[[Team]:[OPS]], 9, FALSE)</f>
        <v>#N/A</v>
      </c>
      <c r="R400" s="9" t="e">
        <f>VLOOKUP($B400, Team_Batting___Advanced[], 19, FALSE)</f>
        <v>#N/A</v>
      </c>
      <c r="S400" s="9" t="e">
        <f>VLOOKUP($B400, 'Team Per G'!$A$2:$G$31, 3, FALSE)</f>
        <v>#N/A</v>
      </c>
      <c r="T400" s="9" t="e">
        <f>VLOOKUP($B400, 'Team Per G'!$A$2:$G$31, 5, FALSE)</f>
        <v>#N/A</v>
      </c>
      <c r="U400" s="9" t="e">
        <f>VLOOKUP($B400, 'Team Per G'!$A$2:$G$31, 4, FALSE)</f>
        <v>#N/A</v>
      </c>
      <c r="V400" s="9" t="e">
        <f>VLOOKUP($B400, Team_Batting___Dashboard[], 22, FALSE)/$F400</f>
        <v>#N/A</v>
      </c>
      <c r="W400" s="9" t="e">
        <f>VLOOKUP($B400, 'FanGraphs - Team WAR Projected'!$B$2:$E$31, 4, FALSE)/162</f>
        <v>#N/A</v>
      </c>
      <c r="X400" s="9" t="e">
        <f>VLOOKUP($B400, FanGraphs_Standings[[Abbreviation]:[2024 Year to Date RS/G]], 6, FALSE)/$F400</f>
        <v>#N/A</v>
      </c>
      <c r="Y400" s="9" t="e">
        <f>VLOOKUP($B400, FanGraphs_Standings[[Abbreviation]:[2024 Projected Full Season RDif]], 19, FALSE)/162</f>
        <v>#N/A</v>
      </c>
      <c r="Z400" s="9" t="e">
        <f>VLOOKUP($B400, FanGraphs_Standings[[Abbreviation]:[2024 Projected Full Season RDif]], 5, FALSE)</f>
        <v>#N/A</v>
      </c>
      <c r="AA400" s="9" t="e">
        <f>VLOOKUP($B400, FanGraphs_Standings[[Abbreviation]:[2024 Projected Full Season W%]], 18, FALSE)</f>
        <v>#N/A</v>
      </c>
      <c r="AB400" s="9" t="e">
        <f>VLOOKUP($B400, 'Home Field Adv'!$A$2:$I$31, 9, FALSE)</f>
        <v>#N/A</v>
      </c>
      <c r="AC400" s="9" t="e">
        <f>VLOOKUP($C400, FanGraphs_Standings[[Abbreviation]:[2024 Year to Date G]], 2, FALSE)</f>
        <v>#N/A</v>
      </c>
      <c r="AD400" s="9" t="e">
        <f>VLOOKUP($E400, 'SP Per G'!$A$2:$D$1380, 3, FALSE)</f>
        <v>#N/A</v>
      </c>
      <c r="AE400" s="9" t="e">
        <f>VLOOKUP($E400, 'SP Per G'!$A$2:$D$1380, 4, FALSE)</f>
        <v>#N/A</v>
      </c>
      <c r="AF400" s="9" t="e">
        <f>VLOOKUP($E400, Individual_Pitching___Dashboard[], 18, FALSE)</f>
        <v>#N/A</v>
      </c>
      <c r="AG400" s="9" t="e">
        <f>VLOOKUP($E400, Individual_Pitching___Dashboard[], 20, FALSE)</f>
        <v>#N/A</v>
      </c>
      <c r="AH400" s="9" t="e">
        <f>VLOOKUP($E400, Individual_Pitching___Advanced[], 21,FALSE)</f>
        <v>#N/A</v>
      </c>
      <c r="AI400" s="9" t="e">
        <f>VLOOKUP($C400, 'Team Per G'!$A$2:$G$31, 7, FALSE)</f>
        <v>#N/A</v>
      </c>
      <c r="AJ400" s="9" t="e">
        <f>VLOOKUP($C400, 'FanGraphs - Team WAR Projected'!$B$2:$E$31, 3, FALSE)/162</f>
        <v>#N/A</v>
      </c>
      <c r="AK400" s="9" t="e">
        <f>VLOOKUP($C400, Team_Pitching___Advanced[[Team]:[xFIP]], 19,FALSE)</f>
        <v>#N/A</v>
      </c>
      <c r="AL400" s="9" t="e">
        <f>VLOOKUP($C400, Team_Pitching___Advanced[], 20, FALSE)</f>
        <v>#N/A</v>
      </c>
      <c r="AM400" s="9" t="e">
        <f>VLOOKUP($C400, Team_Batting___Dashboard[[Team]:[wOBA]], 16, FALSE)</f>
        <v>#N/A</v>
      </c>
      <c r="AN400" s="9" t="e">
        <f>VLOOKUP($C400, Team_Batting___Advanced[[Team]:[OPS]], 9, FALSE)</f>
        <v>#N/A</v>
      </c>
      <c r="AO400" s="9" t="e">
        <f>VLOOKUP($C400, Team_Batting___Advanced[], 19, FALSE)</f>
        <v>#N/A</v>
      </c>
      <c r="AP400" s="9" t="e">
        <f>VLOOKUP($C400, 'Team Per G'!$A$2:$G$31, 3, FALSE)</f>
        <v>#N/A</v>
      </c>
      <c r="AQ400" s="9" t="e">
        <f>VLOOKUP($C400, 'Team Per G'!$A$2:$G$31, 5, FALSE)</f>
        <v>#N/A</v>
      </c>
      <c r="AR400" s="9" t="e">
        <f>VLOOKUP($C400, 'Team Per G'!$A$2:$G$31, 4, FALSE)</f>
        <v>#N/A</v>
      </c>
      <c r="AS400" s="9" t="e">
        <f>VLOOKUP($C400, Team_Batting___Dashboard[], 22, FALSE)/$AC400</f>
        <v>#N/A</v>
      </c>
      <c r="AT400" s="9" t="e">
        <f>VLOOKUP($C400, 'FanGraphs - Team WAR Projected'!$B$2:$E$31, 4, FALSE)/162</f>
        <v>#N/A</v>
      </c>
      <c r="AU400" s="9" t="e">
        <f>VLOOKUP($C400, FanGraphs_Standings[[Abbreviation]:[2024 Year to Date RS/G]], 6, FALSE)/$AC400</f>
        <v>#N/A</v>
      </c>
      <c r="AV400" s="9" t="e">
        <f>VLOOKUP($C400, FanGraphs_Standings[[Abbreviation]:[2024 Projected Full Season RDif]], 19, FALSE)/162</f>
        <v>#N/A</v>
      </c>
      <c r="AW400" s="9" t="e">
        <f>VLOOKUP($C400, FanGraphs_Standings[[Abbreviation]:[2024 Projected Full Season RDif]], 5, FALSE)</f>
        <v>#N/A</v>
      </c>
      <c r="AX400" s="9" t="e">
        <f>VLOOKUP($C400, FanGraphs_Standings[[Abbreviation]:[2024 Projected Full Season W%]], 18, FALSE)</f>
        <v>#N/A</v>
      </c>
      <c r="AY400" s="9" t="e">
        <f>VLOOKUP($C400, 'Home Field Adv'!$A$2:$K$31, 11, FALSE)</f>
        <v>#N/A</v>
      </c>
      <c r="BB400" s="5" t="str">
        <f t="shared" si="19"/>
        <v/>
      </c>
      <c r="BC400" s="5" t="str">
        <f t="shared" si="20"/>
        <v/>
      </c>
      <c r="BD400" s="5" t="str">
        <f t="shared" si="21"/>
        <v/>
      </c>
    </row>
    <row r="401" spans="6:56" x14ac:dyDescent="0.45">
      <c r="F401" s="9" t="e">
        <f>VLOOKUP($B401, FanGraphs_Standings[[Abbreviation]:[2024 Year to Date G]], 2, FALSE)</f>
        <v>#N/A</v>
      </c>
      <c r="G401" s="9" t="e">
        <f>IF(ISERR(VLOOKUP($D401, 'SP Per G'!$A$2:$D$1380, 3, FALSE)), L401, VLOOKUP($D401, 'SP Per G'!$A$2:$D$1380, 3, FALSE))</f>
        <v>#N/A</v>
      </c>
      <c r="H401" s="9" t="e">
        <f>VLOOKUP($D401, 'SP Per G'!$A$2:$D$1380, 4, FALSE)</f>
        <v>#N/A</v>
      </c>
      <c r="I401" s="9" t="e">
        <f>VLOOKUP($D401, Individual_Pitching___Dashboard[], 18, FALSE)</f>
        <v>#N/A</v>
      </c>
      <c r="J401" s="9" t="e">
        <f>VLOOKUP($D401, Individual_Pitching___Dashboard[], 20, FALSE)</f>
        <v>#N/A</v>
      </c>
      <c r="K401" s="9" t="e">
        <f>VLOOKUP($D401, Individual_Pitching___Advanced[], 21,FALSE)</f>
        <v>#N/A</v>
      </c>
      <c r="L401" s="9" t="e">
        <f>VLOOKUP($B401, 'Team Per G'!$A$2:$G$31, 7, FALSE)</f>
        <v>#N/A</v>
      </c>
      <c r="M401" s="9" t="e">
        <f>VLOOKUP($B401, 'FanGraphs - Team WAR Projected'!$B$2:$E$31, 3, FALSE)/162</f>
        <v>#N/A</v>
      </c>
      <c r="N401" s="9" t="e">
        <f>VLOOKUP($B401, Team_Pitching___Advanced[[Team]:[xFIP]], 19,FALSE)</f>
        <v>#N/A</v>
      </c>
      <c r="O401" s="9" t="e">
        <f>VLOOKUP($B401, Team_Pitching___Advanced[], 20, FALSE)</f>
        <v>#N/A</v>
      </c>
      <c r="P401" s="9" t="e">
        <f>VLOOKUP($B401, Team_Batting___Dashboard[[Team]:[wOBA]], 16, FALSE)</f>
        <v>#N/A</v>
      </c>
      <c r="Q401" s="9" t="e">
        <f>VLOOKUP($B401, Team_Batting___Advanced[[Team]:[OPS]], 9, FALSE)</f>
        <v>#N/A</v>
      </c>
      <c r="R401" s="9" t="e">
        <f>VLOOKUP($B401, Team_Batting___Advanced[], 19, FALSE)</f>
        <v>#N/A</v>
      </c>
      <c r="S401" s="9" t="e">
        <f>VLOOKUP($B401, 'Team Per G'!$A$2:$G$31, 3, FALSE)</f>
        <v>#N/A</v>
      </c>
      <c r="T401" s="9" t="e">
        <f>VLOOKUP($B401, 'Team Per G'!$A$2:$G$31, 5, FALSE)</f>
        <v>#N/A</v>
      </c>
      <c r="U401" s="9" t="e">
        <f>VLOOKUP($B401, 'Team Per G'!$A$2:$G$31, 4, FALSE)</f>
        <v>#N/A</v>
      </c>
      <c r="V401" s="9" t="e">
        <f>VLOOKUP($B401, Team_Batting___Dashboard[], 22, FALSE)/$F401</f>
        <v>#N/A</v>
      </c>
      <c r="W401" s="9" t="e">
        <f>VLOOKUP($B401, 'FanGraphs - Team WAR Projected'!$B$2:$E$31, 4, FALSE)/162</f>
        <v>#N/A</v>
      </c>
      <c r="X401" s="9" t="e">
        <f>VLOOKUP($B401, FanGraphs_Standings[[Abbreviation]:[2024 Year to Date RS/G]], 6, FALSE)/$F401</f>
        <v>#N/A</v>
      </c>
      <c r="Y401" s="9" t="e">
        <f>VLOOKUP($B401, FanGraphs_Standings[[Abbreviation]:[2024 Projected Full Season RDif]], 19, FALSE)/162</f>
        <v>#N/A</v>
      </c>
      <c r="Z401" s="9" t="e">
        <f>VLOOKUP($B401, FanGraphs_Standings[[Abbreviation]:[2024 Projected Full Season RDif]], 5, FALSE)</f>
        <v>#N/A</v>
      </c>
      <c r="AA401" s="9" t="e">
        <f>VLOOKUP($B401, FanGraphs_Standings[[Abbreviation]:[2024 Projected Full Season W%]], 18, FALSE)</f>
        <v>#N/A</v>
      </c>
      <c r="AB401" s="9" t="e">
        <f>VLOOKUP($B401, 'Home Field Adv'!$A$2:$I$31, 9, FALSE)</f>
        <v>#N/A</v>
      </c>
      <c r="AC401" s="9" t="e">
        <f>VLOOKUP($C401, FanGraphs_Standings[[Abbreviation]:[2024 Year to Date G]], 2, FALSE)</f>
        <v>#N/A</v>
      </c>
      <c r="AD401" s="9" t="e">
        <f>VLOOKUP($E401, 'SP Per G'!$A$2:$D$1380, 3, FALSE)</f>
        <v>#N/A</v>
      </c>
      <c r="AE401" s="9" t="e">
        <f>VLOOKUP($E401, 'SP Per G'!$A$2:$D$1380, 4, FALSE)</f>
        <v>#N/A</v>
      </c>
      <c r="AF401" s="9" t="e">
        <f>VLOOKUP($E401, Individual_Pitching___Dashboard[], 18, FALSE)</f>
        <v>#N/A</v>
      </c>
      <c r="AG401" s="9" t="e">
        <f>VLOOKUP($E401, Individual_Pitching___Dashboard[], 20, FALSE)</f>
        <v>#N/A</v>
      </c>
      <c r="AH401" s="9" t="e">
        <f>VLOOKUP($E401, Individual_Pitching___Advanced[], 21,FALSE)</f>
        <v>#N/A</v>
      </c>
      <c r="AI401" s="9" t="e">
        <f>VLOOKUP($C401, 'Team Per G'!$A$2:$G$31, 7, FALSE)</f>
        <v>#N/A</v>
      </c>
      <c r="AJ401" s="9" t="e">
        <f>VLOOKUP($C401, 'FanGraphs - Team WAR Projected'!$B$2:$E$31, 3, FALSE)/162</f>
        <v>#N/A</v>
      </c>
      <c r="AK401" s="9" t="e">
        <f>VLOOKUP($C401, Team_Pitching___Advanced[[Team]:[xFIP]], 19,FALSE)</f>
        <v>#N/A</v>
      </c>
      <c r="AL401" s="9" t="e">
        <f>VLOOKUP($C401, Team_Pitching___Advanced[], 20, FALSE)</f>
        <v>#N/A</v>
      </c>
      <c r="AM401" s="9" t="e">
        <f>VLOOKUP($C401, Team_Batting___Dashboard[[Team]:[wOBA]], 16, FALSE)</f>
        <v>#N/A</v>
      </c>
      <c r="AN401" s="9" t="e">
        <f>VLOOKUP($C401, Team_Batting___Advanced[[Team]:[OPS]], 9, FALSE)</f>
        <v>#N/A</v>
      </c>
      <c r="AO401" s="9" t="e">
        <f>VLOOKUP($C401, Team_Batting___Advanced[], 19, FALSE)</f>
        <v>#N/A</v>
      </c>
      <c r="AP401" s="9" t="e">
        <f>VLOOKUP($C401, 'Team Per G'!$A$2:$G$31, 3, FALSE)</f>
        <v>#N/A</v>
      </c>
      <c r="AQ401" s="9" t="e">
        <f>VLOOKUP($C401, 'Team Per G'!$A$2:$G$31, 5, FALSE)</f>
        <v>#N/A</v>
      </c>
      <c r="AR401" s="9" t="e">
        <f>VLOOKUP($C401, 'Team Per G'!$A$2:$G$31, 4, FALSE)</f>
        <v>#N/A</v>
      </c>
      <c r="AS401" s="9" t="e">
        <f>VLOOKUP($C401, Team_Batting___Dashboard[], 22, FALSE)/$AC401</f>
        <v>#N/A</v>
      </c>
      <c r="AT401" s="9" t="e">
        <f>VLOOKUP($C401, 'FanGraphs - Team WAR Projected'!$B$2:$E$31, 4, FALSE)/162</f>
        <v>#N/A</v>
      </c>
      <c r="AU401" s="9" t="e">
        <f>VLOOKUP($C401, FanGraphs_Standings[[Abbreviation]:[2024 Year to Date RS/G]], 6, FALSE)/$AC401</f>
        <v>#N/A</v>
      </c>
      <c r="AV401" s="9" t="e">
        <f>VLOOKUP($C401, FanGraphs_Standings[[Abbreviation]:[2024 Projected Full Season RDif]], 19, FALSE)/162</f>
        <v>#N/A</v>
      </c>
      <c r="AW401" s="9" t="e">
        <f>VLOOKUP($C401, FanGraphs_Standings[[Abbreviation]:[2024 Projected Full Season RDif]], 5, FALSE)</f>
        <v>#N/A</v>
      </c>
      <c r="AX401" s="9" t="e">
        <f>VLOOKUP($C401, FanGraphs_Standings[[Abbreviation]:[2024 Projected Full Season W%]], 18, FALSE)</f>
        <v>#N/A</v>
      </c>
      <c r="AY401" s="9" t="e">
        <f>VLOOKUP($C401, 'Home Field Adv'!$A$2:$K$31, 11, FALSE)</f>
        <v>#N/A</v>
      </c>
      <c r="BB401" s="5" t="str">
        <f t="shared" si="19"/>
        <v/>
      </c>
      <c r="BC401" s="5" t="str">
        <f t="shared" si="20"/>
        <v/>
      </c>
      <c r="BD401" s="5" t="str">
        <f t="shared" si="21"/>
        <v/>
      </c>
    </row>
    <row r="402" spans="6:56" x14ac:dyDescent="0.45">
      <c r="F402" s="9" t="e">
        <f>VLOOKUP($B402, FanGraphs_Standings[[Abbreviation]:[2024 Year to Date G]], 2, FALSE)</f>
        <v>#N/A</v>
      </c>
      <c r="G402" s="9" t="e">
        <f>IF(ISERR(VLOOKUP($D402, 'SP Per G'!$A$2:$D$1380, 3, FALSE)), L402, VLOOKUP($D402, 'SP Per G'!$A$2:$D$1380, 3, FALSE))</f>
        <v>#N/A</v>
      </c>
      <c r="H402" s="9" t="e">
        <f>VLOOKUP($D402, 'SP Per G'!$A$2:$D$1380, 4, FALSE)</f>
        <v>#N/A</v>
      </c>
      <c r="I402" s="9" t="e">
        <f>VLOOKUP($D402, Individual_Pitching___Dashboard[], 18, FALSE)</f>
        <v>#N/A</v>
      </c>
      <c r="J402" s="9" t="e">
        <f>VLOOKUP($D402, Individual_Pitching___Dashboard[], 20, FALSE)</f>
        <v>#N/A</v>
      </c>
      <c r="K402" s="9" t="e">
        <f>VLOOKUP($D402, Individual_Pitching___Advanced[], 21,FALSE)</f>
        <v>#N/A</v>
      </c>
      <c r="L402" s="9" t="e">
        <f>VLOOKUP($B402, 'Team Per G'!$A$2:$G$31, 7, FALSE)</f>
        <v>#N/A</v>
      </c>
      <c r="M402" s="9" t="e">
        <f>VLOOKUP($B402, 'FanGraphs - Team WAR Projected'!$B$2:$E$31, 3, FALSE)/162</f>
        <v>#N/A</v>
      </c>
      <c r="N402" s="9" t="e">
        <f>VLOOKUP($B402, Team_Pitching___Advanced[[Team]:[xFIP]], 19,FALSE)</f>
        <v>#N/A</v>
      </c>
      <c r="O402" s="9" t="e">
        <f>VLOOKUP($B402, Team_Pitching___Advanced[], 20, FALSE)</f>
        <v>#N/A</v>
      </c>
      <c r="P402" s="9" t="e">
        <f>VLOOKUP($B402, Team_Batting___Dashboard[[Team]:[wOBA]], 16, FALSE)</f>
        <v>#N/A</v>
      </c>
      <c r="Q402" s="9" t="e">
        <f>VLOOKUP($B402, Team_Batting___Advanced[[Team]:[OPS]], 9, FALSE)</f>
        <v>#N/A</v>
      </c>
      <c r="R402" s="9" t="e">
        <f>VLOOKUP($B402, Team_Batting___Advanced[], 19, FALSE)</f>
        <v>#N/A</v>
      </c>
      <c r="S402" s="9" t="e">
        <f>VLOOKUP($B402, 'Team Per G'!$A$2:$G$31, 3, FALSE)</f>
        <v>#N/A</v>
      </c>
      <c r="T402" s="9" t="e">
        <f>VLOOKUP($B402, 'Team Per G'!$A$2:$G$31, 5, FALSE)</f>
        <v>#N/A</v>
      </c>
      <c r="U402" s="9" t="e">
        <f>VLOOKUP($B402, 'Team Per G'!$A$2:$G$31, 4, FALSE)</f>
        <v>#N/A</v>
      </c>
      <c r="V402" s="9" t="e">
        <f>VLOOKUP($B402, Team_Batting___Dashboard[], 22, FALSE)/$F402</f>
        <v>#N/A</v>
      </c>
      <c r="W402" s="9" t="e">
        <f>VLOOKUP($B402, 'FanGraphs - Team WAR Projected'!$B$2:$E$31, 4, FALSE)/162</f>
        <v>#N/A</v>
      </c>
      <c r="X402" s="9" t="e">
        <f>VLOOKUP($B402, FanGraphs_Standings[[Abbreviation]:[2024 Year to Date RS/G]], 6, FALSE)/$F402</f>
        <v>#N/A</v>
      </c>
      <c r="Y402" s="9" t="e">
        <f>VLOOKUP($B402, FanGraphs_Standings[[Abbreviation]:[2024 Projected Full Season RDif]], 19, FALSE)/162</f>
        <v>#N/A</v>
      </c>
      <c r="Z402" s="9" t="e">
        <f>VLOOKUP($B402, FanGraphs_Standings[[Abbreviation]:[2024 Projected Full Season RDif]], 5, FALSE)</f>
        <v>#N/A</v>
      </c>
      <c r="AA402" s="9" t="e">
        <f>VLOOKUP($B402, FanGraphs_Standings[[Abbreviation]:[2024 Projected Full Season W%]], 18, FALSE)</f>
        <v>#N/A</v>
      </c>
      <c r="AB402" s="9" t="e">
        <f>VLOOKUP($B402, 'Home Field Adv'!$A$2:$I$31, 9, FALSE)</f>
        <v>#N/A</v>
      </c>
      <c r="AC402" s="9" t="e">
        <f>VLOOKUP($C402, FanGraphs_Standings[[Abbreviation]:[2024 Year to Date G]], 2, FALSE)</f>
        <v>#N/A</v>
      </c>
      <c r="AD402" s="9" t="e">
        <f>VLOOKUP($E402, 'SP Per G'!$A$2:$D$1380, 3, FALSE)</f>
        <v>#N/A</v>
      </c>
      <c r="AE402" s="9" t="e">
        <f>VLOOKUP($E402, 'SP Per G'!$A$2:$D$1380, 4, FALSE)</f>
        <v>#N/A</v>
      </c>
      <c r="AF402" s="9" t="e">
        <f>VLOOKUP($E402, Individual_Pitching___Dashboard[], 18, FALSE)</f>
        <v>#N/A</v>
      </c>
      <c r="AG402" s="9" t="e">
        <f>VLOOKUP($E402, Individual_Pitching___Dashboard[], 20, FALSE)</f>
        <v>#N/A</v>
      </c>
      <c r="AH402" s="9" t="e">
        <f>VLOOKUP($E402, Individual_Pitching___Advanced[], 21,FALSE)</f>
        <v>#N/A</v>
      </c>
      <c r="AI402" s="9" t="e">
        <f>VLOOKUP($C402, 'Team Per G'!$A$2:$G$31, 7, FALSE)</f>
        <v>#N/A</v>
      </c>
      <c r="AJ402" s="9" t="e">
        <f>VLOOKUP($C402, 'FanGraphs - Team WAR Projected'!$B$2:$E$31, 3, FALSE)/162</f>
        <v>#N/A</v>
      </c>
      <c r="AK402" s="9" t="e">
        <f>VLOOKUP($C402, Team_Pitching___Advanced[[Team]:[xFIP]], 19,FALSE)</f>
        <v>#N/A</v>
      </c>
      <c r="AL402" s="9" t="e">
        <f>VLOOKUP($C402, Team_Pitching___Advanced[], 20, FALSE)</f>
        <v>#N/A</v>
      </c>
      <c r="AM402" s="9" t="e">
        <f>VLOOKUP($C402, Team_Batting___Dashboard[[Team]:[wOBA]], 16, FALSE)</f>
        <v>#N/A</v>
      </c>
      <c r="AN402" s="9" t="e">
        <f>VLOOKUP($C402, Team_Batting___Advanced[[Team]:[OPS]], 9, FALSE)</f>
        <v>#N/A</v>
      </c>
      <c r="AO402" s="9" t="e">
        <f>VLOOKUP($C402, Team_Batting___Advanced[], 19, FALSE)</f>
        <v>#N/A</v>
      </c>
      <c r="AP402" s="9" t="e">
        <f>VLOOKUP($C402, 'Team Per G'!$A$2:$G$31, 3, FALSE)</f>
        <v>#N/A</v>
      </c>
      <c r="AQ402" s="9" t="e">
        <f>VLOOKUP($C402, 'Team Per G'!$A$2:$G$31, 5, FALSE)</f>
        <v>#N/A</v>
      </c>
      <c r="AR402" s="9" t="e">
        <f>VLOOKUP($C402, 'Team Per G'!$A$2:$G$31, 4, FALSE)</f>
        <v>#N/A</v>
      </c>
      <c r="AS402" s="9" t="e">
        <f>VLOOKUP($C402, Team_Batting___Dashboard[], 22, FALSE)/$AC402</f>
        <v>#N/A</v>
      </c>
      <c r="AT402" s="9" t="e">
        <f>VLOOKUP($C402, 'FanGraphs - Team WAR Projected'!$B$2:$E$31, 4, FALSE)/162</f>
        <v>#N/A</v>
      </c>
      <c r="AU402" s="9" t="e">
        <f>VLOOKUP($C402, FanGraphs_Standings[[Abbreviation]:[2024 Year to Date RS/G]], 6, FALSE)/$AC402</f>
        <v>#N/A</v>
      </c>
      <c r="AV402" s="9" t="e">
        <f>VLOOKUP($C402, FanGraphs_Standings[[Abbreviation]:[2024 Projected Full Season RDif]], 19, FALSE)/162</f>
        <v>#N/A</v>
      </c>
      <c r="AW402" s="9" t="e">
        <f>VLOOKUP($C402, FanGraphs_Standings[[Abbreviation]:[2024 Projected Full Season RDif]], 5, FALSE)</f>
        <v>#N/A</v>
      </c>
      <c r="AX402" s="9" t="e">
        <f>VLOOKUP($C402, FanGraphs_Standings[[Abbreviation]:[2024 Projected Full Season W%]], 18, FALSE)</f>
        <v>#N/A</v>
      </c>
      <c r="AY402" s="9" t="e">
        <f>VLOOKUP($C402, 'Home Field Adv'!$A$2:$K$31, 11, FALSE)</f>
        <v>#N/A</v>
      </c>
      <c r="BB402" s="5" t="str">
        <f t="shared" si="19"/>
        <v/>
      </c>
      <c r="BC402" s="5" t="str">
        <f t="shared" si="20"/>
        <v/>
      </c>
      <c r="BD402" s="5" t="str">
        <f t="shared" si="21"/>
        <v/>
      </c>
    </row>
    <row r="403" spans="6:56" x14ac:dyDescent="0.45">
      <c r="F403" s="9" t="e">
        <f>VLOOKUP($B403, FanGraphs_Standings[[Abbreviation]:[2024 Year to Date G]], 2, FALSE)</f>
        <v>#N/A</v>
      </c>
      <c r="G403" s="9" t="e">
        <f>IF(ISERR(VLOOKUP($D403, 'SP Per G'!$A$2:$D$1380, 3, FALSE)), L403, VLOOKUP($D403, 'SP Per G'!$A$2:$D$1380, 3, FALSE))</f>
        <v>#N/A</v>
      </c>
      <c r="H403" s="9" t="e">
        <f>VLOOKUP($D403, 'SP Per G'!$A$2:$D$1380, 4, FALSE)</f>
        <v>#N/A</v>
      </c>
      <c r="I403" s="9" t="e">
        <f>VLOOKUP($D403, Individual_Pitching___Dashboard[], 18, FALSE)</f>
        <v>#N/A</v>
      </c>
      <c r="J403" s="9" t="e">
        <f>VLOOKUP($D403, Individual_Pitching___Dashboard[], 20, FALSE)</f>
        <v>#N/A</v>
      </c>
      <c r="K403" s="9" t="e">
        <f>VLOOKUP($D403, Individual_Pitching___Advanced[], 21,FALSE)</f>
        <v>#N/A</v>
      </c>
      <c r="L403" s="9" t="e">
        <f>VLOOKUP($B403, 'Team Per G'!$A$2:$G$31, 7, FALSE)</f>
        <v>#N/A</v>
      </c>
      <c r="M403" s="9" t="e">
        <f>VLOOKUP($B403, 'FanGraphs - Team WAR Projected'!$B$2:$E$31, 3, FALSE)/162</f>
        <v>#N/A</v>
      </c>
      <c r="N403" s="9" t="e">
        <f>VLOOKUP($B403, Team_Pitching___Advanced[[Team]:[xFIP]], 19,FALSE)</f>
        <v>#N/A</v>
      </c>
      <c r="O403" s="9" t="e">
        <f>VLOOKUP($B403, Team_Pitching___Advanced[], 20, FALSE)</f>
        <v>#N/A</v>
      </c>
      <c r="P403" s="9" t="e">
        <f>VLOOKUP($B403, Team_Batting___Dashboard[[Team]:[wOBA]], 16, FALSE)</f>
        <v>#N/A</v>
      </c>
      <c r="Q403" s="9" t="e">
        <f>VLOOKUP($B403, Team_Batting___Advanced[[Team]:[OPS]], 9, FALSE)</f>
        <v>#N/A</v>
      </c>
      <c r="R403" s="9" t="e">
        <f>VLOOKUP($B403, Team_Batting___Advanced[], 19, FALSE)</f>
        <v>#N/A</v>
      </c>
      <c r="S403" s="9" t="e">
        <f>VLOOKUP($B403, 'Team Per G'!$A$2:$G$31, 3, FALSE)</f>
        <v>#N/A</v>
      </c>
      <c r="T403" s="9" t="e">
        <f>VLOOKUP($B403, 'Team Per G'!$A$2:$G$31, 5, FALSE)</f>
        <v>#N/A</v>
      </c>
      <c r="U403" s="9" t="e">
        <f>VLOOKUP($B403, 'Team Per G'!$A$2:$G$31, 4, FALSE)</f>
        <v>#N/A</v>
      </c>
      <c r="V403" s="9" t="e">
        <f>VLOOKUP($B403, Team_Batting___Dashboard[], 22, FALSE)/$F403</f>
        <v>#N/A</v>
      </c>
      <c r="W403" s="9" t="e">
        <f>VLOOKUP($B403, 'FanGraphs - Team WAR Projected'!$B$2:$E$31, 4, FALSE)/162</f>
        <v>#N/A</v>
      </c>
      <c r="X403" s="9" t="e">
        <f>VLOOKUP($B403, FanGraphs_Standings[[Abbreviation]:[2024 Year to Date RS/G]], 6, FALSE)/$F403</f>
        <v>#N/A</v>
      </c>
      <c r="Y403" s="9" t="e">
        <f>VLOOKUP($B403, FanGraphs_Standings[[Abbreviation]:[2024 Projected Full Season RDif]], 19, FALSE)/162</f>
        <v>#N/A</v>
      </c>
      <c r="Z403" s="9" t="e">
        <f>VLOOKUP($B403, FanGraphs_Standings[[Abbreviation]:[2024 Projected Full Season RDif]], 5, FALSE)</f>
        <v>#N/A</v>
      </c>
      <c r="AA403" s="9" t="e">
        <f>VLOOKUP($B403, FanGraphs_Standings[[Abbreviation]:[2024 Projected Full Season W%]], 18, FALSE)</f>
        <v>#N/A</v>
      </c>
      <c r="AB403" s="9" t="e">
        <f>VLOOKUP($B403, 'Home Field Adv'!$A$2:$I$31, 9, FALSE)</f>
        <v>#N/A</v>
      </c>
      <c r="AC403" s="9" t="e">
        <f>VLOOKUP($C403, FanGraphs_Standings[[Abbreviation]:[2024 Year to Date G]], 2, FALSE)</f>
        <v>#N/A</v>
      </c>
      <c r="AD403" s="9" t="e">
        <f>VLOOKUP($E403, 'SP Per G'!$A$2:$D$1380, 3, FALSE)</f>
        <v>#N/A</v>
      </c>
      <c r="AE403" s="9" t="e">
        <f>VLOOKUP($E403, 'SP Per G'!$A$2:$D$1380, 4, FALSE)</f>
        <v>#N/A</v>
      </c>
      <c r="AF403" s="9" t="e">
        <f>VLOOKUP($E403, Individual_Pitching___Dashboard[], 18, FALSE)</f>
        <v>#N/A</v>
      </c>
      <c r="AG403" s="9" t="e">
        <f>VLOOKUP($E403, Individual_Pitching___Dashboard[], 20, FALSE)</f>
        <v>#N/A</v>
      </c>
      <c r="AH403" s="9" t="e">
        <f>VLOOKUP($E403, Individual_Pitching___Advanced[], 21,FALSE)</f>
        <v>#N/A</v>
      </c>
      <c r="AI403" s="9" t="e">
        <f>VLOOKUP($C403, 'Team Per G'!$A$2:$G$31, 7, FALSE)</f>
        <v>#N/A</v>
      </c>
      <c r="AJ403" s="9" t="e">
        <f>VLOOKUP($C403, 'FanGraphs - Team WAR Projected'!$B$2:$E$31, 3, FALSE)/162</f>
        <v>#N/A</v>
      </c>
      <c r="AK403" s="9" t="e">
        <f>VLOOKUP($C403, Team_Pitching___Advanced[[Team]:[xFIP]], 19,FALSE)</f>
        <v>#N/A</v>
      </c>
      <c r="AL403" s="9" t="e">
        <f>VLOOKUP($C403, Team_Pitching___Advanced[], 20, FALSE)</f>
        <v>#N/A</v>
      </c>
      <c r="AM403" s="9" t="e">
        <f>VLOOKUP($C403, Team_Batting___Dashboard[[Team]:[wOBA]], 16, FALSE)</f>
        <v>#N/A</v>
      </c>
      <c r="AN403" s="9" t="e">
        <f>VLOOKUP($C403, Team_Batting___Advanced[[Team]:[OPS]], 9, FALSE)</f>
        <v>#N/A</v>
      </c>
      <c r="AO403" s="9" t="e">
        <f>VLOOKUP($C403, Team_Batting___Advanced[], 19, FALSE)</f>
        <v>#N/A</v>
      </c>
      <c r="AP403" s="9" t="e">
        <f>VLOOKUP($C403, 'Team Per G'!$A$2:$G$31, 3, FALSE)</f>
        <v>#N/A</v>
      </c>
      <c r="AQ403" s="9" t="e">
        <f>VLOOKUP($C403, 'Team Per G'!$A$2:$G$31, 5, FALSE)</f>
        <v>#N/A</v>
      </c>
      <c r="AR403" s="9" t="e">
        <f>VLOOKUP($C403, 'Team Per G'!$A$2:$G$31, 4, FALSE)</f>
        <v>#N/A</v>
      </c>
      <c r="AS403" s="9" t="e">
        <f>VLOOKUP($C403, Team_Batting___Dashboard[], 22, FALSE)/$AC403</f>
        <v>#N/A</v>
      </c>
      <c r="AT403" s="9" t="e">
        <f>VLOOKUP($C403, 'FanGraphs - Team WAR Projected'!$B$2:$E$31, 4, FALSE)/162</f>
        <v>#N/A</v>
      </c>
      <c r="AU403" s="9" t="e">
        <f>VLOOKUP($C403, FanGraphs_Standings[[Abbreviation]:[2024 Year to Date RS/G]], 6, FALSE)/$AC403</f>
        <v>#N/A</v>
      </c>
      <c r="AV403" s="9" t="e">
        <f>VLOOKUP($C403, FanGraphs_Standings[[Abbreviation]:[2024 Projected Full Season RDif]], 19, FALSE)/162</f>
        <v>#N/A</v>
      </c>
      <c r="AW403" s="9" t="e">
        <f>VLOOKUP($C403, FanGraphs_Standings[[Abbreviation]:[2024 Projected Full Season RDif]], 5, FALSE)</f>
        <v>#N/A</v>
      </c>
      <c r="AX403" s="9" t="e">
        <f>VLOOKUP($C403, FanGraphs_Standings[[Abbreviation]:[2024 Projected Full Season W%]], 18, FALSE)</f>
        <v>#N/A</v>
      </c>
      <c r="AY403" s="9" t="e">
        <f>VLOOKUP($C403, 'Home Field Adv'!$A$2:$K$31, 11, FALSE)</f>
        <v>#N/A</v>
      </c>
      <c r="BB403" s="5" t="str">
        <f t="shared" si="19"/>
        <v/>
      </c>
      <c r="BC403" s="5" t="str">
        <f t="shared" si="20"/>
        <v/>
      </c>
      <c r="BD403" s="5" t="str">
        <f t="shared" si="21"/>
        <v/>
      </c>
    </row>
    <row r="404" spans="6:56" x14ac:dyDescent="0.45">
      <c r="F404" s="9" t="e">
        <f>VLOOKUP($B404, FanGraphs_Standings[[Abbreviation]:[2024 Year to Date G]], 2, FALSE)</f>
        <v>#N/A</v>
      </c>
      <c r="G404" s="9" t="e">
        <f>IF(ISERR(VLOOKUP($D404, 'SP Per G'!$A$2:$D$1380, 3, FALSE)), L404, VLOOKUP($D404, 'SP Per G'!$A$2:$D$1380, 3, FALSE))</f>
        <v>#N/A</v>
      </c>
      <c r="H404" s="9" t="e">
        <f>VLOOKUP($D404, 'SP Per G'!$A$2:$D$1380, 4, FALSE)</f>
        <v>#N/A</v>
      </c>
      <c r="I404" s="9" t="e">
        <f>VLOOKUP($D404, Individual_Pitching___Dashboard[], 18, FALSE)</f>
        <v>#N/A</v>
      </c>
      <c r="J404" s="9" t="e">
        <f>VLOOKUP($D404, Individual_Pitching___Dashboard[], 20, FALSE)</f>
        <v>#N/A</v>
      </c>
      <c r="K404" s="9" t="e">
        <f>VLOOKUP($D404, Individual_Pitching___Advanced[], 21,FALSE)</f>
        <v>#N/A</v>
      </c>
      <c r="L404" s="9" t="e">
        <f>VLOOKUP($B404, 'Team Per G'!$A$2:$G$31, 7, FALSE)</f>
        <v>#N/A</v>
      </c>
      <c r="M404" s="9" t="e">
        <f>VLOOKUP($B404, 'FanGraphs - Team WAR Projected'!$B$2:$E$31, 3, FALSE)/162</f>
        <v>#N/A</v>
      </c>
      <c r="N404" s="9" t="e">
        <f>VLOOKUP($B404, Team_Pitching___Advanced[[Team]:[xFIP]], 19,FALSE)</f>
        <v>#N/A</v>
      </c>
      <c r="O404" s="9" t="e">
        <f>VLOOKUP($B404, Team_Pitching___Advanced[], 20, FALSE)</f>
        <v>#N/A</v>
      </c>
      <c r="P404" s="9" t="e">
        <f>VLOOKUP($B404, Team_Batting___Dashboard[[Team]:[wOBA]], 16, FALSE)</f>
        <v>#N/A</v>
      </c>
      <c r="Q404" s="9" t="e">
        <f>VLOOKUP($B404, Team_Batting___Advanced[[Team]:[OPS]], 9, FALSE)</f>
        <v>#N/A</v>
      </c>
      <c r="R404" s="9" t="e">
        <f>VLOOKUP($B404, Team_Batting___Advanced[], 19, FALSE)</f>
        <v>#N/A</v>
      </c>
      <c r="S404" s="9" t="e">
        <f>VLOOKUP($B404, 'Team Per G'!$A$2:$G$31, 3, FALSE)</f>
        <v>#N/A</v>
      </c>
      <c r="T404" s="9" t="e">
        <f>VLOOKUP($B404, 'Team Per G'!$A$2:$G$31, 5, FALSE)</f>
        <v>#N/A</v>
      </c>
      <c r="U404" s="9" t="e">
        <f>VLOOKUP($B404, 'Team Per G'!$A$2:$G$31, 4, FALSE)</f>
        <v>#N/A</v>
      </c>
      <c r="V404" s="9" t="e">
        <f>VLOOKUP($B404, Team_Batting___Dashboard[], 22, FALSE)/$F404</f>
        <v>#N/A</v>
      </c>
      <c r="W404" s="9" t="e">
        <f>VLOOKUP($B404, 'FanGraphs - Team WAR Projected'!$B$2:$E$31, 4, FALSE)/162</f>
        <v>#N/A</v>
      </c>
      <c r="X404" s="9" t="e">
        <f>VLOOKUP($B404, FanGraphs_Standings[[Abbreviation]:[2024 Year to Date RS/G]], 6, FALSE)/$F404</f>
        <v>#N/A</v>
      </c>
      <c r="Y404" s="9" t="e">
        <f>VLOOKUP($B404, FanGraphs_Standings[[Abbreviation]:[2024 Projected Full Season RDif]], 19, FALSE)/162</f>
        <v>#N/A</v>
      </c>
      <c r="Z404" s="9" t="e">
        <f>VLOOKUP($B404, FanGraphs_Standings[[Abbreviation]:[2024 Projected Full Season RDif]], 5, FALSE)</f>
        <v>#N/A</v>
      </c>
      <c r="AA404" s="9" t="e">
        <f>VLOOKUP($B404, FanGraphs_Standings[[Abbreviation]:[2024 Projected Full Season W%]], 18, FALSE)</f>
        <v>#N/A</v>
      </c>
      <c r="AB404" s="9" t="e">
        <f>VLOOKUP($B404, 'Home Field Adv'!$A$2:$I$31, 9, FALSE)</f>
        <v>#N/A</v>
      </c>
      <c r="AC404" s="9" t="e">
        <f>VLOOKUP($C404, FanGraphs_Standings[[Abbreviation]:[2024 Year to Date G]], 2, FALSE)</f>
        <v>#N/A</v>
      </c>
      <c r="AD404" s="9" t="e">
        <f>VLOOKUP($E404, 'SP Per G'!$A$2:$D$1380, 3, FALSE)</f>
        <v>#N/A</v>
      </c>
      <c r="AE404" s="9" t="e">
        <f>VLOOKUP($E404, 'SP Per G'!$A$2:$D$1380, 4, FALSE)</f>
        <v>#N/A</v>
      </c>
      <c r="AF404" s="9" t="e">
        <f>VLOOKUP($E404, Individual_Pitching___Dashboard[], 18, FALSE)</f>
        <v>#N/A</v>
      </c>
      <c r="AG404" s="9" t="e">
        <f>VLOOKUP($E404, Individual_Pitching___Dashboard[], 20, FALSE)</f>
        <v>#N/A</v>
      </c>
      <c r="AH404" s="9" t="e">
        <f>VLOOKUP($E404, Individual_Pitching___Advanced[], 21,FALSE)</f>
        <v>#N/A</v>
      </c>
      <c r="AI404" s="9" t="e">
        <f>VLOOKUP($C404, 'Team Per G'!$A$2:$G$31, 7, FALSE)</f>
        <v>#N/A</v>
      </c>
      <c r="AJ404" s="9" t="e">
        <f>VLOOKUP($C404, 'FanGraphs - Team WAR Projected'!$B$2:$E$31, 3, FALSE)/162</f>
        <v>#N/A</v>
      </c>
      <c r="AK404" s="9" t="e">
        <f>VLOOKUP($C404, Team_Pitching___Advanced[[Team]:[xFIP]], 19,FALSE)</f>
        <v>#N/A</v>
      </c>
      <c r="AL404" s="9" t="e">
        <f>VLOOKUP($C404, Team_Pitching___Advanced[], 20, FALSE)</f>
        <v>#N/A</v>
      </c>
      <c r="AM404" s="9" t="e">
        <f>VLOOKUP($C404, Team_Batting___Dashboard[[Team]:[wOBA]], 16, FALSE)</f>
        <v>#N/A</v>
      </c>
      <c r="AN404" s="9" t="e">
        <f>VLOOKUP($C404, Team_Batting___Advanced[[Team]:[OPS]], 9, FALSE)</f>
        <v>#N/A</v>
      </c>
      <c r="AO404" s="9" t="e">
        <f>VLOOKUP($C404, Team_Batting___Advanced[], 19, FALSE)</f>
        <v>#N/A</v>
      </c>
      <c r="AP404" s="9" t="e">
        <f>VLOOKUP($C404, 'Team Per G'!$A$2:$G$31, 3, FALSE)</f>
        <v>#N/A</v>
      </c>
      <c r="AQ404" s="9" t="e">
        <f>VLOOKUP($C404, 'Team Per G'!$A$2:$G$31, 5, FALSE)</f>
        <v>#N/A</v>
      </c>
      <c r="AR404" s="9" t="e">
        <f>VLOOKUP($C404, 'Team Per G'!$A$2:$G$31, 4, FALSE)</f>
        <v>#N/A</v>
      </c>
      <c r="AS404" s="9" t="e">
        <f>VLOOKUP($C404, Team_Batting___Dashboard[], 22, FALSE)/$AC404</f>
        <v>#N/A</v>
      </c>
      <c r="AT404" s="9" t="e">
        <f>VLOOKUP($C404, 'FanGraphs - Team WAR Projected'!$B$2:$E$31, 4, FALSE)/162</f>
        <v>#N/A</v>
      </c>
      <c r="AU404" s="9" t="e">
        <f>VLOOKUP($C404, FanGraphs_Standings[[Abbreviation]:[2024 Year to Date RS/G]], 6, FALSE)/$AC404</f>
        <v>#N/A</v>
      </c>
      <c r="AV404" s="9" t="e">
        <f>VLOOKUP($C404, FanGraphs_Standings[[Abbreviation]:[2024 Projected Full Season RDif]], 19, FALSE)/162</f>
        <v>#N/A</v>
      </c>
      <c r="AW404" s="9" t="e">
        <f>VLOOKUP($C404, FanGraphs_Standings[[Abbreviation]:[2024 Projected Full Season RDif]], 5, FALSE)</f>
        <v>#N/A</v>
      </c>
      <c r="AX404" s="9" t="e">
        <f>VLOOKUP($C404, FanGraphs_Standings[[Abbreviation]:[2024 Projected Full Season W%]], 18, FALSE)</f>
        <v>#N/A</v>
      </c>
      <c r="AY404" s="9" t="e">
        <f>VLOOKUP($C404, 'Home Field Adv'!$A$2:$K$31, 11, FALSE)</f>
        <v>#N/A</v>
      </c>
      <c r="BB404" s="5" t="str">
        <f t="shared" si="19"/>
        <v/>
      </c>
      <c r="BC404" s="5" t="str">
        <f t="shared" si="20"/>
        <v/>
      </c>
      <c r="BD404" s="5" t="str">
        <f t="shared" si="21"/>
        <v/>
      </c>
    </row>
    <row r="405" spans="6:56" x14ac:dyDescent="0.45">
      <c r="F405" s="9" t="e">
        <f>VLOOKUP($B405, FanGraphs_Standings[[Abbreviation]:[2024 Year to Date G]], 2, FALSE)</f>
        <v>#N/A</v>
      </c>
      <c r="G405" s="9" t="e">
        <f>IF(ISERR(VLOOKUP($D405, 'SP Per G'!$A$2:$D$1380, 3, FALSE)), L405, VLOOKUP($D405, 'SP Per G'!$A$2:$D$1380, 3, FALSE))</f>
        <v>#N/A</v>
      </c>
      <c r="H405" s="9" t="e">
        <f>VLOOKUP($D405, 'SP Per G'!$A$2:$D$1380, 4, FALSE)</f>
        <v>#N/A</v>
      </c>
      <c r="I405" s="9" t="e">
        <f>VLOOKUP($D405, Individual_Pitching___Dashboard[], 18, FALSE)</f>
        <v>#N/A</v>
      </c>
      <c r="J405" s="9" t="e">
        <f>VLOOKUP($D405, Individual_Pitching___Dashboard[], 20, FALSE)</f>
        <v>#N/A</v>
      </c>
      <c r="K405" s="9" t="e">
        <f>VLOOKUP($D405, Individual_Pitching___Advanced[], 21,FALSE)</f>
        <v>#N/A</v>
      </c>
      <c r="L405" s="9" t="e">
        <f>VLOOKUP($B405, 'Team Per G'!$A$2:$G$31, 7, FALSE)</f>
        <v>#N/A</v>
      </c>
      <c r="M405" s="9" t="e">
        <f>VLOOKUP($B405, 'FanGraphs - Team WAR Projected'!$B$2:$E$31, 3, FALSE)/162</f>
        <v>#N/A</v>
      </c>
      <c r="N405" s="9" t="e">
        <f>VLOOKUP($B405, Team_Pitching___Advanced[[Team]:[xFIP]], 19,FALSE)</f>
        <v>#N/A</v>
      </c>
      <c r="O405" s="9" t="e">
        <f>VLOOKUP($B405, Team_Pitching___Advanced[], 20, FALSE)</f>
        <v>#N/A</v>
      </c>
      <c r="P405" s="9" t="e">
        <f>VLOOKUP($B405, Team_Batting___Dashboard[[Team]:[wOBA]], 16, FALSE)</f>
        <v>#N/A</v>
      </c>
      <c r="Q405" s="9" t="e">
        <f>VLOOKUP($B405, Team_Batting___Advanced[[Team]:[OPS]], 9, FALSE)</f>
        <v>#N/A</v>
      </c>
      <c r="R405" s="9" t="e">
        <f>VLOOKUP($B405, Team_Batting___Advanced[], 19, FALSE)</f>
        <v>#N/A</v>
      </c>
      <c r="S405" s="9" t="e">
        <f>VLOOKUP($B405, 'Team Per G'!$A$2:$G$31, 3, FALSE)</f>
        <v>#N/A</v>
      </c>
      <c r="T405" s="9" t="e">
        <f>VLOOKUP($B405, 'Team Per G'!$A$2:$G$31, 5, FALSE)</f>
        <v>#N/A</v>
      </c>
      <c r="U405" s="9" t="e">
        <f>VLOOKUP($B405, 'Team Per G'!$A$2:$G$31, 4, FALSE)</f>
        <v>#N/A</v>
      </c>
      <c r="V405" s="9" t="e">
        <f>VLOOKUP($B405, Team_Batting___Dashboard[], 22, FALSE)/$F405</f>
        <v>#N/A</v>
      </c>
      <c r="W405" s="9" t="e">
        <f>VLOOKUP($B405, 'FanGraphs - Team WAR Projected'!$B$2:$E$31, 4, FALSE)/162</f>
        <v>#N/A</v>
      </c>
      <c r="X405" s="9" t="e">
        <f>VLOOKUP($B405, FanGraphs_Standings[[Abbreviation]:[2024 Year to Date RS/G]], 6, FALSE)/$F405</f>
        <v>#N/A</v>
      </c>
      <c r="Y405" s="9" t="e">
        <f>VLOOKUP($B405, FanGraphs_Standings[[Abbreviation]:[2024 Projected Full Season RDif]], 19, FALSE)/162</f>
        <v>#N/A</v>
      </c>
      <c r="Z405" s="9" t="e">
        <f>VLOOKUP($B405, FanGraphs_Standings[[Abbreviation]:[2024 Projected Full Season RDif]], 5, FALSE)</f>
        <v>#N/A</v>
      </c>
      <c r="AA405" s="9" t="e">
        <f>VLOOKUP($B405, FanGraphs_Standings[[Abbreviation]:[2024 Projected Full Season W%]], 18, FALSE)</f>
        <v>#N/A</v>
      </c>
      <c r="AB405" s="9" t="e">
        <f>VLOOKUP($B405, 'Home Field Adv'!$A$2:$I$31, 9, FALSE)</f>
        <v>#N/A</v>
      </c>
      <c r="AC405" s="9" t="e">
        <f>VLOOKUP($C405, FanGraphs_Standings[[Abbreviation]:[2024 Year to Date G]], 2, FALSE)</f>
        <v>#N/A</v>
      </c>
      <c r="AD405" s="9" t="e">
        <f>VLOOKUP($E405, 'SP Per G'!$A$2:$D$1380, 3, FALSE)</f>
        <v>#N/A</v>
      </c>
      <c r="AE405" s="9" t="e">
        <f>VLOOKUP($E405, 'SP Per G'!$A$2:$D$1380, 4, FALSE)</f>
        <v>#N/A</v>
      </c>
      <c r="AF405" s="9" t="e">
        <f>VLOOKUP($E405, Individual_Pitching___Dashboard[], 18, FALSE)</f>
        <v>#N/A</v>
      </c>
      <c r="AG405" s="9" t="e">
        <f>VLOOKUP($E405, Individual_Pitching___Dashboard[], 20, FALSE)</f>
        <v>#N/A</v>
      </c>
      <c r="AH405" s="9" t="e">
        <f>VLOOKUP($E405, Individual_Pitching___Advanced[], 21,FALSE)</f>
        <v>#N/A</v>
      </c>
      <c r="AI405" s="9" t="e">
        <f>VLOOKUP($C405, 'Team Per G'!$A$2:$G$31, 7, FALSE)</f>
        <v>#N/A</v>
      </c>
      <c r="AJ405" s="9" t="e">
        <f>VLOOKUP($C405, 'FanGraphs - Team WAR Projected'!$B$2:$E$31, 3, FALSE)/162</f>
        <v>#N/A</v>
      </c>
      <c r="AK405" s="9" t="e">
        <f>VLOOKUP($C405, Team_Pitching___Advanced[[Team]:[xFIP]], 19,FALSE)</f>
        <v>#N/A</v>
      </c>
      <c r="AL405" s="9" t="e">
        <f>VLOOKUP($C405, Team_Pitching___Advanced[], 20, FALSE)</f>
        <v>#N/A</v>
      </c>
      <c r="AM405" s="9" t="e">
        <f>VLOOKUP($C405, Team_Batting___Dashboard[[Team]:[wOBA]], 16, FALSE)</f>
        <v>#N/A</v>
      </c>
      <c r="AN405" s="9" t="e">
        <f>VLOOKUP($C405, Team_Batting___Advanced[[Team]:[OPS]], 9, FALSE)</f>
        <v>#N/A</v>
      </c>
      <c r="AO405" s="9" t="e">
        <f>VLOOKUP($C405, Team_Batting___Advanced[], 19, FALSE)</f>
        <v>#N/A</v>
      </c>
      <c r="AP405" s="9" t="e">
        <f>VLOOKUP($C405, 'Team Per G'!$A$2:$G$31, 3, FALSE)</f>
        <v>#N/A</v>
      </c>
      <c r="AQ405" s="9" t="e">
        <f>VLOOKUP($C405, 'Team Per G'!$A$2:$G$31, 5, FALSE)</f>
        <v>#N/A</v>
      </c>
      <c r="AR405" s="9" t="e">
        <f>VLOOKUP($C405, 'Team Per G'!$A$2:$G$31, 4, FALSE)</f>
        <v>#N/A</v>
      </c>
      <c r="AS405" s="9" t="e">
        <f>VLOOKUP($C405, Team_Batting___Dashboard[], 22, FALSE)/$AC405</f>
        <v>#N/A</v>
      </c>
      <c r="AT405" s="9" t="e">
        <f>VLOOKUP($C405, 'FanGraphs - Team WAR Projected'!$B$2:$E$31, 4, FALSE)/162</f>
        <v>#N/A</v>
      </c>
      <c r="AU405" s="9" t="e">
        <f>VLOOKUP($C405, FanGraphs_Standings[[Abbreviation]:[2024 Year to Date RS/G]], 6, FALSE)/$AC405</f>
        <v>#N/A</v>
      </c>
      <c r="AV405" s="9" t="e">
        <f>VLOOKUP($C405, FanGraphs_Standings[[Abbreviation]:[2024 Projected Full Season RDif]], 19, FALSE)/162</f>
        <v>#N/A</v>
      </c>
      <c r="AW405" s="9" t="e">
        <f>VLOOKUP($C405, FanGraphs_Standings[[Abbreviation]:[2024 Projected Full Season RDif]], 5, FALSE)</f>
        <v>#N/A</v>
      </c>
      <c r="AX405" s="9" t="e">
        <f>VLOOKUP($C405, FanGraphs_Standings[[Abbreviation]:[2024 Projected Full Season W%]], 18, FALSE)</f>
        <v>#N/A</v>
      </c>
      <c r="AY405" s="9" t="e">
        <f>VLOOKUP($C405, 'Home Field Adv'!$A$2:$K$31, 11, FALSE)</f>
        <v>#N/A</v>
      </c>
      <c r="BB405" s="5" t="str">
        <f t="shared" si="19"/>
        <v/>
      </c>
      <c r="BC405" s="5" t="str">
        <f t="shared" si="20"/>
        <v/>
      </c>
      <c r="BD405" s="5" t="str">
        <f t="shared" si="21"/>
        <v/>
      </c>
    </row>
    <row r="406" spans="6:56" x14ac:dyDescent="0.45">
      <c r="F406" s="9" t="e">
        <f>VLOOKUP($B406, FanGraphs_Standings[[Abbreviation]:[2024 Year to Date G]], 2, FALSE)</f>
        <v>#N/A</v>
      </c>
      <c r="G406" s="9" t="e">
        <f>IF(ISERR(VLOOKUP($D406, 'SP Per G'!$A$2:$D$1380, 3, FALSE)), L406, VLOOKUP($D406, 'SP Per G'!$A$2:$D$1380, 3, FALSE))</f>
        <v>#N/A</v>
      </c>
      <c r="H406" s="9" t="e">
        <f>VLOOKUP($D406, 'SP Per G'!$A$2:$D$1380, 4, FALSE)</f>
        <v>#N/A</v>
      </c>
      <c r="I406" s="9" t="e">
        <f>VLOOKUP($D406, Individual_Pitching___Dashboard[], 18, FALSE)</f>
        <v>#N/A</v>
      </c>
      <c r="J406" s="9" t="e">
        <f>VLOOKUP($D406, Individual_Pitching___Dashboard[], 20, FALSE)</f>
        <v>#N/A</v>
      </c>
      <c r="K406" s="9" t="e">
        <f>VLOOKUP($D406, Individual_Pitching___Advanced[], 21,FALSE)</f>
        <v>#N/A</v>
      </c>
      <c r="L406" s="9" t="e">
        <f>VLOOKUP($B406, 'Team Per G'!$A$2:$G$31, 7, FALSE)</f>
        <v>#N/A</v>
      </c>
      <c r="M406" s="9" t="e">
        <f>VLOOKUP($B406, 'FanGraphs - Team WAR Projected'!$B$2:$E$31, 3, FALSE)/162</f>
        <v>#N/A</v>
      </c>
      <c r="N406" s="9" t="e">
        <f>VLOOKUP($B406, Team_Pitching___Advanced[[Team]:[xFIP]], 19,FALSE)</f>
        <v>#N/A</v>
      </c>
      <c r="O406" s="9" t="e">
        <f>VLOOKUP($B406, Team_Pitching___Advanced[], 20, FALSE)</f>
        <v>#N/A</v>
      </c>
      <c r="P406" s="9" t="e">
        <f>VLOOKUP($B406, Team_Batting___Dashboard[[Team]:[wOBA]], 16, FALSE)</f>
        <v>#N/A</v>
      </c>
      <c r="Q406" s="9" t="e">
        <f>VLOOKUP($B406, Team_Batting___Advanced[[Team]:[OPS]], 9, FALSE)</f>
        <v>#N/A</v>
      </c>
      <c r="R406" s="9" t="e">
        <f>VLOOKUP($B406, Team_Batting___Advanced[], 19, FALSE)</f>
        <v>#N/A</v>
      </c>
      <c r="S406" s="9" t="e">
        <f>VLOOKUP($B406, 'Team Per G'!$A$2:$G$31, 3, FALSE)</f>
        <v>#N/A</v>
      </c>
      <c r="T406" s="9" t="e">
        <f>VLOOKUP($B406, 'Team Per G'!$A$2:$G$31, 5, FALSE)</f>
        <v>#N/A</v>
      </c>
      <c r="U406" s="9" t="e">
        <f>VLOOKUP($B406, 'Team Per G'!$A$2:$G$31, 4, FALSE)</f>
        <v>#N/A</v>
      </c>
      <c r="V406" s="9" t="e">
        <f>VLOOKUP($B406, Team_Batting___Dashboard[], 22, FALSE)/$F406</f>
        <v>#N/A</v>
      </c>
      <c r="W406" s="9" t="e">
        <f>VLOOKUP($B406, 'FanGraphs - Team WAR Projected'!$B$2:$E$31, 4, FALSE)/162</f>
        <v>#N/A</v>
      </c>
      <c r="X406" s="9" t="e">
        <f>VLOOKUP($B406, FanGraphs_Standings[[Abbreviation]:[2024 Year to Date RS/G]], 6, FALSE)/$F406</f>
        <v>#N/A</v>
      </c>
      <c r="Y406" s="9" t="e">
        <f>VLOOKUP($B406, FanGraphs_Standings[[Abbreviation]:[2024 Projected Full Season RDif]], 19, FALSE)/162</f>
        <v>#N/A</v>
      </c>
      <c r="Z406" s="9" t="e">
        <f>VLOOKUP($B406, FanGraphs_Standings[[Abbreviation]:[2024 Projected Full Season RDif]], 5, FALSE)</f>
        <v>#N/A</v>
      </c>
      <c r="AA406" s="9" t="e">
        <f>VLOOKUP($B406, FanGraphs_Standings[[Abbreviation]:[2024 Projected Full Season W%]], 18, FALSE)</f>
        <v>#N/A</v>
      </c>
      <c r="AB406" s="9" t="e">
        <f>VLOOKUP($B406, 'Home Field Adv'!$A$2:$I$31, 9, FALSE)</f>
        <v>#N/A</v>
      </c>
      <c r="AC406" s="9" t="e">
        <f>VLOOKUP($C406, FanGraphs_Standings[[Abbreviation]:[2024 Year to Date G]], 2, FALSE)</f>
        <v>#N/A</v>
      </c>
      <c r="AD406" s="9" t="e">
        <f>VLOOKUP($E406, 'SP Per G'!$A$2:$D$1380, 3, FALSE)</f>
        <v>#N/A</v>
      </c>
      <c r="AE406" s="9" t="e">
        <f>VLOOKUP($E406, 'SP Per G'!$A$2:$D$1380, 4, FALSE)</f>
        <v>#N/A</v>
      </c>
      <c r="AF406" s="9" t="e">
        <f>VLOOKUP($E406, Individual_Pitching___Dashboard[], 18, FALSE)</f>
        <v>#N/A</v>
      </c>
      <c r="AG406" s="9" t="e">
        <f>VLOOKUP($E406, Individual_Pitching___Dashboard[], 20, FALSE)</f>
        <v>#N/A</v>
      </c>
      <c r="AH406" s="9" t="e">
        <f>VLOOKUP($E406, Individual_Pitching___Advanced[], 21,FALSE)</f>
        <v>#N/A</v>
      </c>
      <c r="AI406" s="9" t="e">
        <f>VLOOKUP($C406, 'Team Per G'!$A$2:$G$31, 7, FALSE)</f>
        <v>#N/A</v>
      </c>
      <c r="AJ406" s="9" t="e">
        <f>VLOOKUP($C406, 'FanGraphs - Team WAR Projected'!$B$2:$E$31, 3, FALSE)/162</f>
        <v>#N/A</v>
      </c>
      <c r="AK406" s="9" t="e">
        <f>VLOOKUP($C406, Team_Pitching___Advanced[[Team]:[xFIP]], 19,FALSE)</f>
        <v>#N/A</v>
      </c>
      <c r="AL406" s="9" t="e">
        <f>VLOOKUP($C406, Team_Pitching___Advanced[], 20, FALSE)</f>
        <v>#N/A</v>
      </c>
      <c r="AM406" s="9" t="e">
        <f>VLOOKUP($C406, Team_Batting___Dashboard[[Team]:[wOBA]], 16, FALSE)</f>
        <v>#N/A</v>
      </c>
      <c r="AN406" s="9" t="e">
        <f>VLOOKUP($C406, Team_Batting___Advanced[[Team]:[OPS]], 9, FALSE)</f>
        <v>#N/A</v>
      </c>
      <c r="AO406" s="9" t="e">
        <f>VLOOKUP($C406, Team_Batting___Advanced[], 19, FALSE)</f>
        <v>#N/A</v>
      </c>
      <c r="AP406" s="9" t="e">
        <f>VLOOKUP($C406, 'Team Per G'!$A$2:$G$31, 3, FALSE)</f>
        <v>#N/A</v>
      </c>
      <c r="AQ406" s="9" t="e">
        <f>VLOOKUP($C406, 'Team Per G'!$A$2:$G$31, 5, FALSE)</f>
        <v>#N/A</v>
      </c>
      <c r="AR406" s="9" t="e">
        <f>VLOOKUP($C406, 'Team Per G'!$A$2:$G$31, 4, FALSE)</f>
        <v>#N/A</v>
      </c>
      <c r="AS406" s="9" t="e">
        <f>VLOOKUP($C406, Team_Batting___Dashboard[], 22, FALSE)/$AC406</f>
        <v>#N/A</v>
      </c>
      <c r="AT406" s="9" t="e">
        <f>VLOOKUP($C406, 'FanGraphs - Team WAR Projected'!$B$2:$E$31, 4, FALSE)/162</f>
        <v>#N/A</v>
      </c>
      <c r="AU406" s="9" t="e">
        <f>VLOOKUP($C406, FanGraphs_Standings[[Abbreviation]:[2024 Year to Date RS/G]], 6, FALSE)/$AC406</f>
        <v>#N/A</v>
      </c>
      <c r="AV406" s="9" t="e">
        <f>VLOOKUP($C406, FanGraphs_Standings[[Abbreviation]:[2024 Projected Full Season RDif]], 19, FALSE)/162</f>
        <v>#N/A</v>
      </c>
      <c r="AW406" s="9" t="e">
        <f>VLOOKUP($C406, FanGraphs_Standings[[Abbreviation]:[2024 Projected Full Season RDif]], 5, FALSE)</f>
        <v>#N/A</v>
      </c>
      <c r="AX406" s="9" t="e">
        <f>VLOOKUP($C406, FanGraphs_Standings[[Abbreviation]:[2024 Projected Full Season W%]], 18, FALSE)</f>
        <v>#N/A</v>
      </c>
      <c r="AY406" s="9" t="e">
        <f>VLOOKUP($C406, 'Home Field Adv'!$A$2:$K$31, 11, FALSE)</f>
        <v>#N/A</v>
      </c>
      <c r="BB406" s="5" t="str">
        <f t="shared" si="19"/>
        <v/>
      </c>
      <c r="BC406" s="5" t="str">
        <f t="shared" si="20"/>
        <v/>
      </c>
      <c r="BD406" s="5" t="str">
        <f t="shared" si="21"/>
        <v/>
      </c>
    </row>
    <row r="407" spans="6:56" x14ac:dyDescent="0.45">
      <c r="F407" s="9" t="e">
        <f>VLOOKUP($B407, FanGraphs_Standings[[Abbreviation]:[2024 Year to Date G]], 2, FALSE)</f>
        <v>#N/A</v>
      </c>
      <c r="G407" s="9" t="e">
        <f>IF(ISERR(VLOOKUP($D407, 'SP Per G'!$A$2:$D$1380, 3, FALSE)), L407, VLOOKUP($D407, 'SP Per G'!$A$2:$D$1380, 3, FALSE))</f>
        <v>#N/A</v>
      </c>
      <c r="H407" s="9" t="e">
        <f>VLOOKUP($D407, 'SP Per G'!$A$2:$D$1380, 4, FALSE)</f>
        <v>#N/A</v>
      </c>
      <c r="I407" s="9" t="e">
        <f>VLOOKUP($D407, Individual_Pitching___Dashboard[], 18, FALSE)</f>
        <v>#N/A</v>
      </c>
      <c r="J407" s="9" t="e">
        <f>VLOOKUP($D407, Individual_Pitching___Dashboard[], 20, FALSE)</f>
        <v>#N/A</v>
      </c>
      <c r="K407" s="9" t="e">
        <f>VLOOKUP($D407, Individual_Pitching___Advanced[], 21,FALSE)</f>
        <v>#N/A</v>
      </c>
      <c r="L407" s="9" t="e">
        <f>VLOOKUP($B407, 'Team Per G'!$A$2:$G$31, 7, FALSE)</f>
        <v>#N/A</v>
      </c>
      <c r="M407" s="9" t="e">
        <f>VLOOKUP($B407, 'FanGraphs - Team WAR Projected'!$B$2:$E$31, 3, FALSE)/162</f>
        <v>#N/A</v>
      </c>
      <c r="N407" s="9" t="e">
        <f>VLOOKUP($B407, Team_Pitching___Advanced[[Team]:[xFIP]], 19,FALSE)</f>
        <v>#N/A</v>
      </c>
      <c r="O407" s="9" t="e">
        <f>VLOOKUP($B407, Team_Pitching___Advanced[], 20, FALSE)</f>
        <v>#N/A</v>
      </c>
      <c r="P407" s="9" t="e">
        <f>VLOOKUP($B407, Team_Batting___Dashboard[[Team]:[wOBA]], 16, FALSE)</f>
        <v>#N/A</v>
      </c>
      <c r="Q407" s="9" t="e">
        <f>VLOOKUP($B407, Team_Batting___Advanced[[Team]:[OPS]], 9, FALSE)</f>
        <v>#N/A</v>
      </c>
      <c r="R407" s="9" t="e">
        <f>VLOOKUP($B407, Team_Batting___Advanced[], 19, FALSE)</f>
        <v>#N/A</v>
      </c>
      <c r="S407" s="9" t="e">
        <f>VLOOKUP($B407, 'Team Per G'!$A$2:$G$31, 3, FALSE)</f>
        <v>#N/A</v>
      </c>
      <c r="T407" s="9" t="e">
        <f>VLOOKUP($B407, 'Team Per G'!$A$2:$G$31, 5, FALSE)</f>
        <v>#N/A</v>
      </c>
      <c r="U407" s="9" t="e">
        <f>VLOOKUP($B407, 'Team Per G'!$A$2:$G$31, 4, FALSE)</f>
        <v>#N/A</v>
      </c>
      <c r="V407" s="9" t="e">
        <f>VLOOKUP($B407, Team_Batting___Dashboard[], 22, FALSE)/$F407</f>
        <v>#N/A</v>
      </c>
      <c r="W407" s="9" t="e">
        <f>VLOOKUP($B407, 'FanGraphs - Team WAR Projected'!$B$2:$E$31, 4, FALSE)/162</f>
        <v>#N/A</v>
      </c>
      <c r="X407" s="9" t="e">
        <f>VLOOKUP($B407, FanGraphs_Standings[[Abbreviation]:[2024 Year to Date RS/G]], 6, FALSE)/$F407</f>
        <v>#N/A</v>
      </c>
      <c r="Y407" s="9" t="e">
        <f>VLOOKUP($B407, FanGraphs_Standings[[Abbreviation]:[2024 Projected Full Season RDif]], 19, FALSE)/162</f>
        <v>#N/A</v>
      </c>
      <c r="Z407" s="9" t="e">
        <f>VLOOKUP($B407, FanGraphs_Standings[[Abbreviation]:[2024 Projected Full Season RDif]], 5, FALSE)</f>
        <v>#N/A</v>
      </c>
      <c r="AA407" s="9" t="e">
        <f>VLOOKUP($B407, FanGraphs_Standings[[Abbreviation]:[2024 Projected Full Season W%]], 18, FALSE)</f>
        <v>#N/A</v>
      </c>
      <c r="AB407" s="9" t="e">
        <f>VLOOKUP($B407, 'Home Field Adv'!$A$2:$I$31, 9, FALSE)</f>
        <v>#N/A</v>
      </c>
      <c r="AC407" s="9" t="e">
        <f>VLOOKUP($C407, FanGraphs_Standings[[Abbreviation]:[2024 Year to Date G]], 2, FALSE)</f>
        <v>#N/A</v>
      </c>
      <c r="AD407" s="9" t="e">
        <f>VLOOKUP($E407, 'SP Per G'!$A$2:$D$1380, 3, FALSE)</f>
        <v>#N/A</v>
      </c>
      <c r="AE407" s="9" t="e">
        <f>VLOOKUP($E407, 'SP Per G'!$A$2:$D$1380, 4, FALSE)</f>
        <v>#N/A</v>
      </c>
      <c r="AF407" s="9" t="e">
        <f>VLOOKUP($E407, Individual_Pitching___Dashboard[], 18, FALSE)</f>
        <v>#N/A</v>
      </c>
      <c r="AG407" s="9" t="e">
        <f>VLOOKUP($E407, Individual_Pitching___Dashboard[], 20, FALSE)</f>
        <v>#N/A</v>
      </c>
      <c r="AH407" s="9" t="e">
        <f>VLOOKUP($E407, Individual_Pitching___Advanced[], 21,FALSE)</f>
        <v>#N/A</v>
      </c>
      <c r="AI407" s="9" t="e">
        <f>VLOOKUP($C407, 'Team Per G'!$A$2:$G$31, 7, FALSE)</f>
        <v>#N/A</v>
      </c>
      <c r="AJ407" s="9" t="e">
        <f>VLOOKUP($C407, 'FanGraphs - Team WAR Projected'!$B$2:$E$31, 3, FALSE)/162</f>
        <v>#N/A</v>
      </c>
      <c r="AK407" s="9" t="e">
        <f>VLOOKUP($C407, Team_Pitching___Advanced[[Team]:[xFIP]], 19,FALSE)</f>
        <v>#N/A</v>
      </c>
      <c r="AL407" s="9" t="e">
        <f>VLOOKUP($C407, Team_Pitching___Advanced[], 20, FALSE)</f>
        <v>#N/A</v>
      </c>
      <c r="AM407" s="9" t="e">
        <f>VLOOKUP($C407, Team_Batting___Dashboard[[Team]:[wOBA]], 16, FALSE)</f>
        <v>#N/A</v>
      </c>
      <c r="AN407" s="9" t="e">
        <f>VLOOKUP($C407, Team_Batting___Advanced[[Team]:[OPS]], 9, FALSE)</f>
        <v>#N/A</v>
      </c>
      <c r="AO407" s="9" t="e">
        <f>VLOOKUP($C407, Team_Batting___Advanced[], 19, FALSE)</f>
        <v>#N/A</v>
      </c>
      <c r="AP407" s="9" t="e">
        <f>VLOOKUP($C407, 'Team Per G'!$A$2:$G$31, 3, FALSE)</f>
        <v>#N/A</v>
      </c>
      <c r="AQ407" s="9" t="e">
        <f>VLOOKUP($C407, 'Team Per G'!$A$2:$G$31, 5, FALSE)</f>
        <v>#N/A</v>
      </c>
      <c r="AR407" s="9" t="e">
        <f>VLOOKUP($C407, 'Team Per G'!$A$2:$G$31, 4, FALSE)</f>
        <v>#N/A</v>
      </c>
      <c r="AS407" s="9" t="e">
        <f>VLOOKUP($C407, Team_Batting___Dashboard[], 22, FALSE)/$AC407</f>
        <v>#N/A</v>
      </c>
      <c r="AT407" s="9" t="e">
        <f>VLOOKUP($C407, 'FanGraphs - Team WAR Projected'!$B$2:$E$31, 4, FALSE)/162</f>
        <v>#N/A</v>
      </c>
      <c r="AU407" s="9" t="e">
        <f>VLOOKUP($C407, FanGraphs_Standings[[Abbreviation]:[2024 Year to Date RS/G]], 6, FALSE)/$AC407</f>
        <v>#N/A</v>
      </c>
      <c r="AV407" s="9" t="e">
        <f>VLOOKUP($C407, FanGraphs_Standings[[Abbreviation]:[2024 Projected Full Season RDif]], 19, FALSE)/162</f>
        <v>#N/A</v>
      </c>
      <c r="AW407" s="9" t="e">
        <f>VLOOKUP($C407, FanGraphs_Standings[[Abbreviation]:[2024 Projected Full Season RDif]], 5, FALSE)</f>
        <v>#N/A</v>
      </c>
      <c r="AX407" s="9" t="e">
        <f>VLOOKUP($C407, FanGraphs_Standings[[Abbreviation]:[2024 Projected Full Season W%]], 18, FALSE)</f>
        <v>#N/A</v>
      </c>
      <c r="AY407" s="9" t="e">
        <f>VLOOKUP($C407, 'Home Field Adv'!$A$2:$K$31, 11, FALSE)</f>
        <v>#N/A</v>
      </c>
      <c r="BB407" s="5" t="str">
        <f t="shared" si="19"/>
        <v/>
      </c>
      <c r="BC407" s="5" t="str">
        <f t="shared" si="20"/>
        <v/>
      </c>
      <c r="BD407" s="5" t="str">
        <f t="shared" si="21"/>
        <v/>
      </c>
    </row>
    <row r="408" spans="6:56" x14ac:dyDescent="0.45">
      <c r="F408" s="9" t="e">
        <f>VLOOKUP($B408, FanGraphs_Standings[[Abbreviation]:[2024 Year to Date G]], 2, FALSE)</f>
        <v>#N/A</v>
      </c>
      <c r="G408" s="9" t="e">
        <f>IF(ISERR(VLOOKUP($D408, 'SP Per G'!$A$2:$D$1380, 3, FALSE)), L408, VLOOKUP($D408, 'SP Per G'!$A$2:$D$1380, 3, FALSE))</f>
        <v>#N/A</v>
      </c>
      <c r="H408" s="9" t="e">
        <f>VLOOKUP($D408, 'SP Per G'!$A$2:$D$1380, 4, FALSE)</f>
        <v>#N/A</v>
      </c>
      <c r="I408" s="9" t="e">
        <f>VLOOKUP($D408, Individual_Pitching___Dashboard[], 18, FALSE)</f>
        <v>#N/A</v>
      </c>
      <c r="J408" s="9" t="e">
        <f>VLOOKUP($D408, Individual_Pitching___Dashboard[], 20, FALSE)</f>
        <v>#N/A</v>
      </c>
      <c r="K408" s="9" t="e">
        <f>VLOOKUP($D408, Individual_Pitching___Advanced[], 21,FALSE)</f>
        <v>#N/A</v>
      </c>
      <c r="L408" s="9" t="e">
        <f>VLOOKUP($B408, 'Team Per G'!$A$2:$G$31, 7, FALSE)</f>
        <v>#N/A</v>
      </c>
      <c r="M408" s="9" t="e">
        <f>VLOOKUP($B408, 'FanGraphs - Team WAR Projected'!$B$2:$E$31, 3, FALSE)/162</f>
        <v>#N/A</v>
      </c>
      <c r="N408" s="9" t="e">
        <f>VLOOKUP($B408, Team_Pitching___Advanced[[Team]:[xFIP]], 19,FALSE)</f>
        <v>#N/A</v>
      </c>
      <c r="O408" s="9" t="e">
        <f>VLOOKUP($B408, Team_Pitching___Advanced[], 20, FALSE)</f>
        <v>#N/A</v>
      </c>
      <c r="P408" s="9" t="e">
        <f>VLOOKUP($B408, Team_Batting___Dashboard[[Team]:[wOBA]], 16, FALSE)</f>
        <v>#N/A</v>
      </c>
      <c r="Q408" s="9" t="e">
        <f>VLOOKUP($B408, Team_Batting___Advanced[[Team]:[OPS]], 9, FALSE)</f>
        <v>#N/A</v>
      </c>
      <c r="R408" s="9" t="e">
        <f>VLOOKUP($B408, Team_Batting___Advanced[], 19, FALSE)</f>
        <v>#N/A</v>
      </c>
      <c r="S408" s="9" t="e">
        <f>VLOOKUP($B408, 'Team Per G'!$A$2:$G$31, 3, FALSE)</f>
        <v>#N/A</v>
      </c>
      <c r="T408" s="9" t="e">
        <f>VLOOKUP($B408, 'Team Per G'!$A$2:$G$31, 5, FALSE)</f>
        <v>#N/A</v>
      </c>
      <c r="U408" s="9" t="e">
        <f>VLOOKUP($B408, 'Team Per G'!$A$2:$G$31, 4, FALSE)</f>
        <v>#N/A</v>
      </c>
      <c r="V408" s="9" t="e">
        <f>VLOOKUP($B408, Team_Batting___Dashboard[], 22, FALSE)/$F408</f>
        <v>#N/A</v>
      </c>
      <c r="W408" s="9" t="e">
        <f>VLOOKUP($B408, 'FanGraphs - Team WAR Projected'!$B$2:$E$31, 4, FALSE)/162</f>
        <v>#N/A</v>
      </c>
      <c r="X408" s="9" t="e">
        <f>VLOOKUP($B408, FanGraphs_Standings[[Abbreviation]:[2024 Year to Date RS/G]], 6, FALSE)/$F408</f>
        <v>#N/A</v>
      </c>
      <c r="Y408" s="9" t="e">
        <f>VLOOKUP($B408, FanGraphs_Standings[[Abbreviation]:[2024 Projected Full Season RDif]], 19, FALSE)/162</f>
        <v>#N/A</v>
      </c>
      <c r="Z408" s="9" t="e">
        <f>VLOOKUP($B408, FanGraphs_Standings[[Abbreviation]:[2024 Projected Full Season RDif]], 5, FALSE)</f>
        <v>#N/A</v>
      </c>
      <c r="AA408" s="9" t="e">
        <f>VLOOKUP($B408, FanGraphs_Standings[[Abbreviation]:[2024 Projected Full Season W%]], 18, FALSE)</f>
        <v>#N/A</v>
      </c>
      <c r="AB408" s="9" t="e">
        <f>VLOOKUP($B408, 'Home Field Adv'!$A$2:$I$31, 9, FALSE)</f>
        <v>#N/A</v>
      </c>
      <c r="AC408" s="9" t="e">
        <f>VLOOKUP($C408, FanGraphs_Standings[[Abbreviation]:[2024 Year to Date G]], 2, FALSE)</f>
        <v>#N/A</v>
      </c>
      <c r="AD408" s="9" t="e">
        <f>VLOOKUP($E408, 'SP Per G'!$A$2:$D$1380, 3, FALSE)</f>
        <v>#N/A</v>
      </c>
      <c r="AE408" s="9" t="e">
        <f>VLOOKUP($E408, 'SP Per G'!$A$2:$D$1380, 4, FALSE)</f>
        <v>#N/A</v>
      </c>
      <c r="AF408" s="9" t="e">
        <f>VLOOKUP($E408, Individual_Pitching___Dashboard[], 18, FALSE)</f>
        <v>#N/A</v>
      </c>
      <c r="AG408" s="9" t="e">
        <f>VLOOKUP($E408, Individual_Pitching___Dashboard[], 20, FALSE)</f>
        <v>#N/A</v>
      </c>
      <c r="AH408" s="9" t="e">
        <f>VLOOKUP($E408, Individual_Pitching___Advanced[], 21,FALSE)</f>
        <v>#N/A</v>
      </c>
      <c r="AI408" s="9" t="e">
        <f>VLOOKUP($C408, 'Team Per G'!$A$2:$G$31, 7, FALSE)</f>
        <v>#N/A</v>
      </c>
      <c r="AJ408" s="9" t="e">
        <f>VLOOKUP($C408, 'FanGraphs - Team WAR Projected'!$B$2:$E$31, 3, FALSE)/162</f>
        <v>#N/A</v>
      </c>
      <c r="AK408" s="9" t="e">
        <f>VLOOKUP($C408, Team_Pitching___Advanced[[Team]:[xFIP]], 19,FALSE)</f>
        <v>#N/A</v>
      </c>
      <c r="AL408" s="9" t="e">
        <f>VLOOKUP($C408, Team_Pitching___Advanced[], 20, FALSE)</f>
        <v>#N/A</v>
      </c>
      <c r="AM408" s="9" t="e">
        <f>VLOOKUP($C408, Team_Batting___Dashboard[[Team]:[wOBA]], 16, FALSE)</f>
        <v>#N/A</v>
      </c>
      <c r="AN408" s="9" t="e">
        <f>VLOOKUP($C408, Team_Batting___Advanced[[Team]:[OPS]], 9, FALSE)</f>
        <v>#N/A</v>
      </c>
      <c r="AO408" s="9" t="e">
        <f>VLOOKUP($C408, Team_Batting___Advanced[], 19, FALSE)</f>
        <v>#N/A</v>
      </c>
      <c r="AP408" s="9" t="e">
        <f>VLOOKUP($C408, 'Team Per G'!$A$2:$G$31, 3, FALSE)</f>
        <v>#N/A</v>
      </c>
      <c r="AQ408" s="9" t="e">
        <f>VLOOKUP($C408, 'Team Per G'!$A$2:$G$31, 5, FALSE)</f>
        <v>#N/A</v>
      </c>
      <c r="AR408" s="9" t="e">
        <f>VLOOKUP($C408, 'Team Per G'!$A$2:$G$31, 4, FALSE)</f>
        <v>#N/A</v>
      </c>
      <c r="AS408" s="9" t="e">
        <f>VLOOKUP($C408, Team_Batting___Dashboard[], 22, FALSE)/$AC408</f>
        <v>#N/A</v>
      </c>
      <c r="AT408" s="9" t="e">
        <f>VLOOKUP($C408, 'FanGraphs - Team WAR Projected'!$B$2:$E$31, 4, FALSE)/162</f>
        <v>#N/A</v>
      </c>
      <c r="AU408" s="9" t="e">
        <f>VLOOKUP($C408, FanGraphs_Standings[[Abbreviation]:[2024 Year to Date RS/G]], 6, FALSE)/$AC408</f>
        <v>#N/A</v>
      </c>
      <c r="AV408" s="9" t="e">
        <f>VLOOKUP($C408, FanGraphs_Standings[[Abbreviation]:[2024 Projected Full Season RDif]], 19, FALSE)/162</f>
        <v>#N/A</v>
      </c>
      <c r="AW408" s="9" t="e">
        <f>VLOOKUP($C408, FanGraphs_Standings[[Abbreviation]:[2024 Projected Full Season RDif]], 5, FALSE)</f>
        <v>#N/A</v>
      </c>
      <c r="AX408" s="9" t="e">
        <f>VLOOKUP($C408, FanGraphs_Standings[[Abbreviation]:[2024 Projected Full Season W%]], 18, FALSE)</f>
        <v>#N/A</v>
      </c>
      <c r="AY408" s="9" t="e">
        <f>VLOOKUP($C408, 'Home Field Adv'!$A$2:$K$31, 11, FALSE)</f>
        <v>#N/A</v>
      </c>
      <c r="BB408" s="5" t="str">
        <f t="shared" si="19"/>
        <v/>
      </c>
      <c r="BC408" s="5" t="str">
        <f t="shared" si="20"/>
        <v/>
      </c>
      <c r="BD408" s="5" t="str">
        <f t="shared" si="21"/>
        <v/>
      </c>
    </row>
    <row r="409" spans="6:56" x14ac:dyDescent="0.45">
      <c r="F409" s="9" t="e">
        <f>VLOOKUP($B409, FanGraphs_Standings[[Abbreviation]:[2024 Year to Date G]], 2, FALSE)</f>
        <v>#N/A</v>
      </c>
      <c r="G409" s="9" t="e">
        <f>IF(ISERR(VLOOKUP($D409, 'SP Per G'!$A$2:$D$1380, 3, FALSE)), L409, VLOOKUP($D409, 'SP Per G'!$A$2:$D$1380, 3, FALSE))</f>
        <v>#N/A</v>
      </c>
      <c r="H409" s="9" t="e">
        <f>VLOOKUP($D409, 'SP Per G'!$A$2:$D$1380, 4, FALSE)</f>
        <v>#N/A</v>
      </c>
      <c r="I409" s="9" t="e">
        <f>VLOOKUP($D409, Individual_Pitching___Dashboard[], 18, FALSE)</f>
        <v>#N/A</v>
      </c>
      <c r="J409" s="9" t="e">
        <f>VLOOKUP($D409, Individual_Pitching___Dashboard[], 20, FALSE)</f>
        <v>#N/A</v>
      </c>
      <c r="K409" s="9" t="e">
        <f>VLOOKUP($D409, Individual_Pitching___Advanced[], 21,FALSE)</f>
        <v>#N/A</v>
      </c>
      <c r="L409" s="9" t="e">
        <f>VLOOKUP($B409, 'Team Per G'!$A$2:$G$31, 7, FALSE)</f>
        <v>#N/A</v>
      </c>
      <c r="M409" s="9" t="e">
        <f>VLOOKUP($B409, 'FanGraphs - Team WAR Projected'!$B$2:$E$31, 3, FALSE)/162</f>
        <v>#N/A</v>
      </c>
      <c r="N409" s="9" t="e">
        <f>VLOOKUP($B409, Team_Pitching___Advanced[[Team]:[xFIP]], 19,FALSE)</f>
        <v>#N/A</v>
      </c>
      <c r="O409" s="9" t="e">
        <f>VLOOKUP($B409, Team_Pitching___Advanced[], 20, FALSE)</f>
        <v>#N/A</v>
      </c>
      <c r="P409" s="9" t="e">
        <f>VLOOKUP($B409, Team_Batting___Dashboard[[Team]:[wOBA]], 16, FALSE)</f>
        <v>#N/A</v>
      </c>
      <c r="Q409" s="9" t="e">
        <f>VLOOKUP($B409, Team_Batting___Advanced[[Team]:[OPS]], 9, FALSE)</f>
        <v>#N/A</v>
      </c>
      <c r="R409" s="9" t="e">
        <f>VLOOKUP($B409, Team_Batting___Advanced[], 19, FALSE)</f>
        <v>#N/A</v>
      </c>
      <c r="S409" s="9" t="e">
        <f>VLOOKUP($B409, 'Team Per G'!$A$2:$G$31, 3, FALSE)</f>
        <v>#N/A</v>
      </c>
      <c r="T409" s="9" t="e">
        <f>VLOOKUP($B409, 'Team Per G'!$A$2:$G$31, 5, FALSE)</f>
        <v>#N/A</v>
      </c>
      <c r="U409" s="9" t="e">
        <f>VLOOKUP($B409, 'Team Per G'!$A$2:$G$31, 4, FALSE)</f>
        <v>#N/A</v>
      </c>
      <c r="V409" s="9" t="e">
        <f>VLOOKUP($B409, Team_Batting___Dashboard[], 22, FALSE)/$F409</f>
        <v>#N/A</v>
      </c>
      <c r="W409" s="9" t="e">
        <f>VLOOKUP($B409, 'FanGraphs - Team WAR Projected'!$B$2:$E$31, 4, FALSE)/162</f>
        <v>#N/A</v>
      </c>
      <c r="X409" s="9" t="e">
        <f>VLOOKUP($B409, FanGraphs_Standings[[Abbreviation]:[2024 Year to Date RS/G]], 6, FALSE)/$F409</f>
        <v>#N/A</v>
      </c>
      <c r="Y409" s="9" t="e">
        <f>VLOOKUP($B409, FanGraphs_Standings[[Abbreviation]:[2024 Projected Full Season RDif]], 19, FALSE)/162</f>
        <v>#N/A</v>
      </c>
      <c r="Z409" s="9" t="e">
        <f>VLOOKUP($B409, FanGraphs_Standings[[Abbreviation]:[2024 Projected Full Season RDif]], 5, FALSE)</f>
        <v>#N/A</v>
      </c>
      <c r="AA409" s="9" t="e">
        <f>VLOOKUP($B409, FanGraphs_Standings[[Abbreviation]:[2024 Projected Full Season W%]], 18, FALSE)</f>
        <v>#N/A</v>
      </c>
      <c r="AB409" s="9" t="e">
        <f>VLOOKUP($B409, 'Home Field Adv'!$A$2:$I$31, 9, FALSE)</f>
        <v>#N/A</v>
      </c>
      <c r="AC409" s="9" t="e">
        <f>VLOOKUP($C409, FanGraphs_Standings[[Abbreviation]:[2024 Year to Date G]], 2, FALSE)</f>
        <v>#N/A</v>
      </c>
      <c r="AD409" s="9" t="e">
        <f>VLOOKUP($E409, 'SP Per G'!$A$2:$D$1380, 3, FALSE)</f>
        <v>#N/A</v>
      </c>
      <c r="AE409" s="9" t="e">
        <f>VLOOKUP($E409, 'SP Per G'!$A$2:$D$1380, 4, FALSE)</f>
        <v>#N/A</v>
      </c>
      <c r="AF409" s="9" t="e">
        <f>VLOOKUP($E409, Individual_Pitching___Dashboard[], 18, FALSE)</f>
        <v>#N/A</v>
      </c>
      <c r="AG409" s="9" t="e">
        <f>VLOOKUP($E409, Individual_Pitching___Dashboard[], 20, FALSE)</f>
        <v>#N/A</v>
      </c>
      <c r="AH409" s="9" t="e">
        <f>VLOOKUP($E409, Individual_Pitching___Advanced[], 21,FALSE)</f>
        <v>#N/A</v>
      </c>
      <c r="AI409" s="9" t="e">
        <f>VLOOKUP($C409, 'Team Per G'!$A$2:$G$31, 7, FALSE)</f>
        <v>#N/A</v>
      </c>
      <c r="AJ409" s="9" t="e">
        <f>VLOOKUP($C409, 'FanGraphs - Team WAR Projected'!$B$2:$E$31, 3, FALSE)/162</f>
        <v>#N/A</v>
      </c>
      <c r="AK409" s="9" t="e">
        <f>VLOOKUP($C409, Team_Pitching___Advanced[[Team]:[xFIP]], 19,FALSE)</f>
        <v>#N/A</v>
      </c>
      <c r="AL409" s="9" t="e">
        <f>VLOOKUP($C409, Team_Pitching___Advanced[], 20, FALSE)</f>
        <v>#N/A</v>
      </c>
      <c r="AM409" s="9" t="e">
        <f>VLOOKUP($C409, Team_Batting___Dashboard[[Team]:[wOBA]], 16, FALSE)</f>
        <v>#N/A</v>
      </c>
      <c r="AN409" s="9" t="e">
        <f>VLOOKUP($C409, Team_Batting___Advanced[[Team]:[OPS]], 9, FALSE)</f>
        <v>#N/A</v>
      </c>
      <c r="AO409" s="9" t="e">
        <f>VLOOKUP($C409, Team_Batting___Advanced[], 19, FALSE)</f>
        <v>#N/A</v>
      </c>
      <c r="AP409" s="9" t="e">
        <f>VLOOKUP($C409, 'Team Per G'!$A$2:$G$31, 3, FALSE)</f>
        <v>#N/A</v>
      </c>
      <c r="AQ409" s="9" t="e">
        <f>VLOOKUP($C409, 'Team Per G'!$A$2:$G$31, 5, FALSE)</f>
        <v>#N/A</v>
      </c>
      <c r="AR409" s="9" t="e">
        <f>VLOOKUP($C409, 'Team Per G'!$A$2:$G$31, 4, FALSE)</f>
        <v>#N/A</v>
      </c>
      <c r="AS409" s="9" t="e">
        <f>VLOOKUP($C409, Team_Batting___Dashboard[], 22, FALSE)/$AC409</f>
        <v>#N/A</v>
      </c>
      <c r="AT409" s="9" t="e">
        <f>VLOOKUP($C409, 'FanGraphs - Team WAR Projected'!$B$2:$E$31, 4, FALSE)/162</f>
        <v>#N/A</v>
      </c>
      <c r="AU409" s="9" t="e">
        <f>VLOOKUP($C409, FanGraphs_Standings[[Abbreviation]:[2024 Year to Date RS/G]], 6, FALSE)/$AC409</f>
        <v>#N/A</v>
      </c>
      <c r="AV409" s="9" t="e">
        <f>VLOOKUP($C409, FanGraphs_Standings[[Abbreviation]:[2024 Projected Full Season RDif]], 19, FALSE)/162</f>
        <v>#N/A</v>
      </c>
      <c r="AW409" s="9" t="e">
        <f>VLOOKUP($C409, FanGraphs_Standings[[Abbreviation]:[2024 Projected Full Season RDif]], 5, FALSE)</f>
        <v>#N/A</v>
      </c>
      <c r="AX409" s="9" t="e">
        <f>VLOOKUP($C409, FanGraphs_Standings[[Abbreviation]:[2024 Projected Full Season W%]], 18, FALSE)</f>
        <v>#N/A</v>
      </c>
      <c r="AY409" s="9" t="e">
        <f>VLOOKUP($C409, 'Home Field Adv'!$A$2:$K$31, 11, FALSE)</f>
        <v>#N/A</v>
      </c>
      <c r="BB409" s="5" t="str">
        <f t="shared" si="19"/>
        <v/>
      </c>
      <c r="BC409" s="5" t="str">
        <f t="shared" si="20"/>
        <v/>
      </c>
      <c r="BD409" s="5" t="str">
        <f t="shared" si="21"/>
        <v/>
      </c>
    </row>
    <row r="410" spans="6:56" x14ac:dyDescent="0.45">
      <c r="F410" s="9" t="e">
        <f>VLOOKUP($B410, FanGraphs_Standings[[Abbreviation]:[2024 Year to Date G]], 2, FALSE)</f>
        <v>#N/A</v>
      </c>
      <c r="G410" s="9" t="e">
        <f>IF(ISERR(VLOOKUP($D410, 'SP Per G'!$A$2:$D$1380, 3, FALSE)), L410, VLOOKUP($D410, 'SP Per G'!$A$2:$D$1380, 3, FALSE))</f>
        <v>#N/A</v>
      </c>
      <c r="H410" s="9" t="e">
        <f>VLOOKUP($D410, 'SP Per G'!$A$2:$D$1380, 4, FALSE)</f>
        <v>#N/A</v>
      </c>
      <c r="I410" s="9" t="e">
        <f>VLOOKUP($D410, Individual_Pitching___Dashboard[], 18, FALSE)</f>
        <v>#N/A</v>
      </c>
      <c r="J410" s="9" t="e">
        <f>VLOOKUP($D410, Individual_Pitching___Dashboard[], 20, FALSE)</f>
        <v>#N/A</v>
      </c>
      <c r="K410" s="9" t="e">
        <f>VLOOKUP($D410, Individual_Pitching___Advanced[], 21,FALSE)</f>
        <v>#N/A</v>
      </c>
      <c r="L410" s="9" t="e">
        <f>VLOOKUP($B410, 'Team Per G'!$A$2:$G$31, 7, FALSE)</f>
        <v>#N/A</v>
      </c>
      <c r="M410" s="9" t="e">
        <f>VLOOKUP($B410, 'FanGraphs - Team WAR Projected'!$B$2:$E$31, 3, FALSE)/162</f>
        <v>#N/A</v>
      </c>
      <c r="N410" s="9" t="e">
        <f>VLOOKUP($B410, Team_Pitching___Advanced[[Team]:[xFIP]], 19,FALSE)</f>
        <v>#N/A</v>
      </c>
      <c r="O410" s="9" t="e">
        <f>VLOOKUP($B410, Team_Pitching___Advanced[], 20, FALSE)</f>
        <v>#N/A</v>
      </c>
      <c r="P410" s="9" t="e">
        <f>VLOOKUP($B410, Team_Batting___Dashboard[[Team]:[wOBA]], 16, FALSE)</f>
        <v>#N/A</v>
      </c>
      <c r="Q410" s="9" t="e">
        <f>VLOOKUP($B410, Team_Batting___Advanced[[Team]:[OPS]], 9, FALSE)</f>
        <v>#N/A</v>
      </c>
      <c r="R410" s="9" t="e">
        <f>VLOOKUP($B410, Team_Batting___Advanced[], 19, FALSE)</f>
        <v>#N/A</v>
      </c>
      <c r="S410" s="9" t="e">
        <f>VLOOKUP($B410, 'Team Per G'!$A$2:$G$31, 3, FALSE)</f>
        <v>#N/A</v>
      </c>
      <c r="T410" s="9" t="e">
        <f>VLOOKUP($B410, 'Team Per G'!$A$2:$G$31, 5, FALSE)</f>
        <v>#N/A</v>
      </c>
      <c r="U410" s="9" t="e">
        <f>VLOOKUP($B410, 'Team Per G'!$A$2:$G$31, 4, FALSE)</f>
        <v>#N/A</v>
      </c>
      <c r="V410" s="9" t="e">
        <f>VLOOKUP($B410, Team_Batting___Dashboard[], 22, FALSE)/$F410</f>
        <v>#N/A</v>
      </c>
      <c r="W410" s="9" t="e">
        <f>VLOOKUP($B410, 'FanGraphs - Team WAR Projected'!$B$2:$E$31, 4, FALSE)/162</f>
        <v>#N/A</v>
      </c>
      <c r="X410" s="9" t="e">
        <f>VLOOKUP($B410, FanGraphs_Standings[[Abbreviation]:[2024 Year to Date RS/G]], 6, FALSE)/$F410</f>
        <v>#N/A</v>
      </c>
      <c r="Y410" s="9" t="e">
        <f>VLOOKUP($B410, FanGraphs_Standings[[Abbreviation]:[2024 Projected Full Season RDif]], 19, FALSE)/162</f>
        <v>#N/A</v>
      </c>
      <c r="Z410" s="9" t="e">
        <f>VLOOKUP($B410, FanGraphs_Standings[[Abbreviation]:[2024 Projected Full Season RDif]], 5, FALSE)</f>
        <v>#N/A</v>
      </c>
      <c r="AA410" s="9" t="e">
        <f>VLOOKUP($B410, FanGraphs_Standings[[Abbreviation]:[2024 Projected Full Season W%]], 18, FALSE)</f>
        <v>#N/A</v>
      </c>
      <c r="AB410" s="9" t="e">
        <f>VLOOKUP($B410, 'Home Field Adv'!$A$2:$I$31, 9, FALSE)</f>
        <v>#N/A</v>
      </c>
      <c r="AC410" s="9" t="e">
        <f>VLOOKUP($C410, FanGraphs_Standings[[Abbreviation]:[2024 Year to Date G]], 2, FALSE)</f>
        <v>#N/A</v>
      </c>
      <c r="AD410" s="9" t="e">
        <f>VLOOKUP($E410, 'SP Per G'!$A$2:$D$1380, 3, FALSE)</f>
        <v>#N/A</v>
      </c>
      <c r="AE410" s="9" t="e">
        <f>VLOOKUP($E410, 'SP Per G'!$A$2:$D$1380, 4, FALSE)</f>
        <v>#N/A</v>
      </c>
      <c r="AF410" s="9" t="e">
        <f>VLOOKUP($E410, Individual_Pitching___Dashboard[], 18, FALSE)</f>
        <v>#N/A</v>
      </c>
      <c r="AG410" s="9" t="e">
        <f>VLOOKUP($E410, Individual_Pitching___Dashboard[], 20, FALSE)</f>
        <v>#N/A</v>
      </c>
      <c r="AH410" s="9" t="e">
        <f>VLOOKUP($E410, Individual_Pitching___Advanced[], 21,FALSE)</f>
        <v>#N/A</v>
      </c>
      <c r="AI410" s="9" t="e">
        <f>VLOOKUP($C410, 'Team Per G'!$A$2:$G$31, 7, FALSE)</f>
        <v>#N/A</v>
      </c>
      <c r="AJ410" s="9" t="e">
        <f>VLOOKUP($C410, 'FanGraphs - Team WAR Projected'!$B$2:$E$31, 3, FALSE)/162</f>
        <v>#N/A</v>
      </c>
      <c r="AK410" s="9" t="e">
        <f>VLOOKUP($C410, Team_Pitching___Advanced[[Team]:[xFIP]], 19,FALSE)</f>
        <v>#N/A</v>
      </c>
      <c r="AL410" s="9" t="e">
        <f>VLOOKUP($C410, Team_Pitching___Advanced[], 20, FALSE)</f>
        <v>#N/A</v>
      </c>
      <c r="AM410" s="9" t="e">
        <f>VLOOKUP($C410, Team_Batting___Dashboard[[Team]:[wOBA]], 16, FALSE)</f>
        <v>#N/A</v>
      </c>
      <c r="AN410" s="9" t="e">
        <f>VLOOKUP($C410, Team_Batting___Advanced[[Team]:[OPS]], 9, FALSE)</f>
        <v>#N/A</v>
      </c>
      <c r="AO410" s="9" t="e">
        <f>VLOOKUP($C410, Team_Batting___Advanced[], 19, FALSE)</f>
        <v>#N/A</v>
      </c>
      <c r="AP410" s="9" t="e">
        <f>VLOOKUP($C410, 'Team Per G'!$A$2:$G$31, 3, FALSE)</f>
        <v>#N/A</v>
      </c>
      <c r="AQ410" s="9" t="e">
        <f>VLOOKUP($C410, 'Team Per G'!$A$2:$G$31, 5, FALSE)</f>
        <v>#N/A</v>
      </c>
      <c r="AR410" s="9" t="e">
        <f>VLOOKUP($C410, 'Team Per G'!$A$2:$G$31, 4, FALSE)</f>
        <v>#N/A</v>
      </c>
      <c r="AS410" s="9" t="e">
        <f>VLOOKUP($C410, Team_Batting___Dashboard[], 22, FALSE)/$AC410</f>
        <v>#N/A</v>
      </c>
      <c r="AT410" s="9" t="e">
        <f>VLOOKUP($C410, 'FanGraphs - Team WAR Projected'!$B$2:$E$31, 4, FALSE)/162</f>
        <v>#N/A</v>
      </c>
      <c r="AU410" s="9" t="e">
        <f>VLOOKUP($C410, FanGraphs_Standings[[Abbreviation]:[2024 Year to Date RS/G]], 6, FALSE)/$AC410</f>
        <v>#N/A</v>
      </c>
      <c r="AV410" s="9" t="e">
        <f>VLOOKUP($C410, FanGraphs_Standings[[Abbreviation]:[2024 Projected Full Season RDif]], 19, FALSE)/162</f>
        <v>#N/A</v>
      </c>
      <c r="AW410" s="9" t="e">
        <f>VLOOKUP($C410, FanGraphs_Standings[[Abbreviation]:[2024 Projected Full Season RDif]], 5, FALSE)</f>
        <v>#N/A</v>
      </c>
      <c r="AX410" s="9" t="e">
        <f>VLOOKUP($C410, FanGraphs_Standings[[Abbreviation]:[2024 Projected Full Season W%]], 18, FALSE)</f>
        <v>#N/A</v>
      </c>
      <c r="AY410" s="9" t="e">
        <f>VLOOKUP($C410, 'Home Field Adv'!$A$2:$K$31, 11, FALSE)</f>
        <v>#N/A</v>
      </c>
      <c r="BB410" s="5" t="str">
        <f t="shared" si="19"/>
        <v/>
      </c>
      <c r="BC410" s="5" t="str">
        <f t="shared" si="20"/>
        <v/>
      </c>
      <c r="BD410" s="5" t="str">
        <f t="shared" si="21"/>
        <v/>
      </c>
    </row>
    <row r="411" spans="6:56" x14ac:dyDescent="0.45">
      <c r="F411" s="9" t="e">
        <f>VLOOKUP($B411, FanGraphs_Standings[[Abbreviation]:[2024 Year to Date G]], 2, FALSE)</f>
        <v>#N/A</v>
      </c>
      <c r="G411" s="9" t="e">
        <f>IF(ISERR(VLOOKUP($D411, 'SP Per G'!$A$2:$D$1380, 3, FALSE)), L411, VLOOKUP($D411, 'SP Per G'!$A$2:$D$1380, 3, FALSE))</f>
        <v>#N/A</v>
      </c>
      <c r="H411" s="9" t="e">
        <f>VLOOKUP($D411, 'SP Per G'!$A$2:$D$1380, 4, FALSE)</f>
        <v>#N/A</v>
      </c>
      <c r="I411" s="9" t="e">
        <f>VLOOKUP($D411, Individual_Pitching___Dashboard[], 18, FALSE)</f>
        <v>#N/A</v>
      </c>
      <c r="J411" s="9" t="e">
        <f>VLOOKUP($D411, Individual_Pitching___Dashboard[], 20, FALSE)</f>
        <v>#N/A</v>
      </c>
      <c r="K411" s="9" t="e">
        <f>VLOOKUP($D411, Individual_Pitching___Advanced[], 21,FALSE)</f>
        <v>#N/A</v>
      </c>
      <c r="L411" s="9" t="e">
        <f>VLOOKUP($B411, 'Team Per G'!$A$2:$G$31, 7, FALSE)</f>
        <v>#N/A</v>
      </c>
      <c r="M411" s="9" t="e">
        <f>VLOOKUP($B411, 'FanGraphs - Team WAR Projected'!$B$2:$E$31, 3, FALSE)/162</f>
        <v>#N/A</v>
      </c>
      <c r="N411" s="9" t="e">
        <f>VLOOKUP($B411, Team_Pitching___Advanced[[Team]:[xFIP]], 19,FALSE)</f>
        <v>#N/A</v>
      </c>
      <c r="O411" s="9" t="e">
        <f>VLOOKUP($B411, Team_Pitching___Advanced[], 20, FALSE)</f>
        <v>#N/A</v>
      </c>
      <c r="P411" s="9" t="e">
        <f>VLOOKUP($B411, Team_Batting___Dashboard[[Team]:[wOBA]], 16, FALSE)</f>
        <v>#N/A</v>
      </c>
      <c r="Q411" s="9" t="e">
        <f>VLOOKUP($B411, Team_Batting___Advanced[[Team]:[OPS]], 9, FALSE)</f>
        <v>#N/A</v>
      </c>
      <c r="R411" s="9" t="e">
        <f>VLOOKUP($B411, Team_Batting___Advanced[], 19, FALSE)</f>
        <v>#N/A</v>
      </c>
      <c r="S411" s="9" t="e">
        <f>VLOOKUP($B411, 'Team Per G'!$A$2:$G$31, 3, FALSE)</f>
        <v>#N/A</v>
      </c>
      <c r="T411" s="9" t="e">
        <f>VLOOKUP($B411, 'Team Per G'!$A$2:$G$31, 5, FALSE)</f>
        <v>#N/A</v>
      </c>
      <c r="U411" s="9" t="e">
        <f>VLOOKUP($B411, 'Team Per G'!$A$2:$G$31, 4, FALSE)</f>
        <v>#N/A</v>
      </c>
      <c r="V411" s="9" t="e">
        <f>VLOOKUP($B411, Team_Batting___Dashboard[], 22, FALSE)/$F411</f>
        <v>#N/A</v>
      </c>
      <c r="W411" s="9" t="e">
        <f>VLOOKUP($B411, 'FanGraphs - Team WAR Projected'!$B$2:$E$31, 4, FALSE)/162</f>
        <v>#N/A</v>
      </c>
      <c r="X411" s="9" t="e">
        <f>VLOOKUP($B411, FanGraphs_Standings[[Abbreviation]:[2024 Year to Date RS/G]], 6, FALSE)/$F411</f>
        <v>#N/A</v>
      </c>
      <c r="Y411" s="9" t="e">
        <f>VLOOKUP($B411, FanGraphs_Standings[[Abbreviation]:[2024 Projected Full Season RDif]], 19, FALSE)/162</f>
        <v>#N/A</v>
      </c>
      <c r="Z411" s="9" t="e">
        <f>VLOOKUP($B411, FanGraphs_Standings[[Abbreviation]:[2024 Projected Full Season RDif]], 5, FALSE)</f>
        <v>#N/A</v>
      </c>
      <c r="AA411" s="9" t="e">
        <f>VLOOKUP($B411, FanGraphs_Standings[[Abbreviation]:[2024 Projected Full Season W%]], 18, FALSE)</f>
        <v>#N/A</v>
      </c>
      <c r="AB411" s="9" t="e">
        <f>VLOOKUP($B411, 'Home Field Adv'!$A$2:$I$31, 9, FALSE)</f>
        <v>#N/A</v>
      </c>
      <c r="AC411" s="9" t="e">
        <f>VLOOKUP($C411, FanGraphs_Standings[[Abbreviation]:[2024 Year to Date G]], 2, FALSE)</f>
        <v>#N/A</v>
      </c>
      <c r="AD411" s="9" t="e">
        <f>VLOOKUP($E411, 'SP Per G'!$A$2:$D$1380, 3, FALSE)</f>
        <v>#N/A</v>
      </c>
      <c r="AE411" s="9" t="e">
        <f>VLOOKUP($E411, 'SP Per G'!$A$2:$D$1380, 4, FALSE)</f>
        <v>#N/A</v>
      </c>
      <c r="AF411" s="9" t="e">
        <f>VLOOKUP($E411, Individual_Pitching___Dashboard[], 18, FALSE)</f>
        <v>#N/A</v>
      </c>
      <c r="AG411" s="9" t="e">
        <f>VLOOKUP($E411, Individual_Pitching___Dashboard[], 20, FALSE)</f>
        <v>#N/A</v>
      </c>
      <c r="AH411" s="9" t="e">
        <f>VLOOKUP($E411, Individual_Pitching___Advanced[], 21,FALSE)</f>
        <v>#N/A</v>
      </c>
      <c r="AI411" s="9" t="e">
        <f>VLOOKUP($C411, 'Team Per G'!$A$2:$G$31, 7, FALSE)</f>
        <v>#N/A</v>
      </c>
      <c r="AJ411" s="9" t="e">
        <f>VLOOKUP($C411, 'FanGraphs - Team WAR Projected'!$B$2:$E$31, 3, FALSE)/162</f>
        <v>#N/A</v>
      </c>
      <c r="AK411" s="9" t="e">
        <f>VLOOKUP($C411, Team_Pitching___Advanced[[Team]:[xFIP]], 19,FALSE)</f>
        <v>#N/A</v>
      </c>
      <c r="AL411" s="9" t="e">
        <f>VLOOKUP($C411, Team_Pitching___Advanced[], 20, FALSE)</f>
        <v>#N/A</v>
      </c>
      <c r="AM411" s="9" t="e">
        <f>VLOOKUP($C411, Team_Batting___Dashboard[[Team]:[wOBA]], 16, FALSE)</f>
        <v>#N/A</v>
      </c>
      <c r="AN411" s="9" t="e">
        <f>VLOOKUP($C411, Team_Batting___Advanced[[Team]:[OPS]], 9, FALSE)</f>
        <v>#N/A</v>
      </c>
      <c r="AO411" s="9" t="e">
        <f>VLOOKUP($C411, Team_Batting___Advanced[], 19, FALSE)</f>
        <v>#N/A</v>
      </c>
      <c r="AP411" s="9" t="e">
        <f>VLOOKUP($C411, 'Team Per G'!$A$2:$G$31, 3, FALSE)</f>
        <v>#N/A</v>
      </c>
      <c r="AQ411" s="9" t="e">
        <f>VLOOKUP($C411, 'Team Per G'!$A$2:$G$31, 5, FALSE)</f>
        <v>#N/A</v>
      </c>
      <c r="AR411" s="9" t="e">
        <f>VLOOKUP($C411, 'Team Per G'!$A$2:$G$31, 4, FALSE)</f>
        <v>#N/A</v>
      </c>
      <c r="AS411" s="9" t="e">
        <f>VLOOKUP($C411, Team_Batting___Dashboard[], 22, FALSE)/$AC411</f>
        <v>#N/A</v>
      </c>
      <c r="AT411" s="9" t="e">
        <f>VLOOKUP($C411, 'FanGraphs - Team WAR Projected'!$B$2:$E$31, 4, FALSE)/162</f>
        <v>#N/A</v>
      </c>
      <c r="AU411" s="9" t="e">
        <f>VLOOKUP($C411, FanGraphs_Standings[[Abbreviation]:[2024 Year to Date RS/G]], 6, FALSE)/$AC411</f>
        <v>#N/A</v>
      </c>
      <c r="AV411" s="9" t="e">
        <f>VLOOKUP($C411, FanGraphs_Standings[[Abbreviation]:[2024 Projected Full Season RDif]], 19, FALSE)/162</f>
        <v>#N/A</v>
      </c>
      <c r="AW411" s="9" t="e">
        <f>VLOOKUP($C411, FanGraphs_Standings[[Abbreviation]:[2024 Projected Full Season RDif]], 5, FALSE)</f>
        <v>#N/A</v>
      </c>
      <c r="AX411" s="9" t="e">
        <f>VLOOKUP($C411, FanGraphs_Standings[[Abbreviation]:[2024 Projected Full Season W%]], 18, FALSE)</f>
        <v>#N/A</v>
      </c>
      <c r="AY411" s="9" t="e">
        <f>VLOOKUP($C411, 'Home Field Adv'!$A$2:$K$31, 11, FALSE)</f>
        <v>#N/A</v>
      </c>
      <c r="BB411" s="5" t="str">
        <f t="shared" si="19"/>
        <v/>
      </c>
      <c r="BC411" s="5" t="str">
        <f t="shared" si="20"/>
        <v/>
      </c>
      <c r="BD411" s="5" t="str">
        <f t="shared" si="21"/>
        <v/>
      </c>
    </row>
    <row r="412" spans="6:56" x14ac:dyDescent="0.45">
      <c r="F412" s="9" t="e">
        <f>VLOOKUP($B412, FanGraphs_Standings[[Abbreviation]:[2024 Year to Date G]], 2, FALSE)</f>
        <v>#N/A</v>
      </c>
      <c r="G412" s="9" t="e">
        <f>IF(ISERR(VLOOKUP($D412, 'SP Per G'!$A$2:$D$1380, 3, FALSE)), L412, VLOOKUP($D412, 'SP Per G'!$A$2:$D$1380, 3, FALSE))</f>
        <v>#N/A</v>
      </c>
      <c r="H412" s="9" t="e">
        <f>VLOOKUP($D412, 'SP Per G'!$A$2:$D$1380, 4, FALSE)</f>
        <v>#N/A</v>
      </c>
      <c r="I412" s="9" t="e">
        <f>VLOOKUP($D412, Individual_Pitching___Dashboard[], 18, FALSE)</f>
        <v>#N/A</v>
      </c>
      <c r="J412" s="9" t="e">
        <f>VLOOKUP($D412, Individual_Pitching___Dashboard[], 20, FALSE)</f>
        <v>#N/A</v>
      </c>
      <c r="K412" s="9" t="e">
        <f>VLOOKUP($D412, Individual_Pitching___Advanced[], 21,FALSE)</f>
        <v>#N/A</v>
      </c>
      <c r="L412" s="9" t="e">
        <f>VLOOKUP($B412, 'Team Per G'!$A$2:$G$31, 7, FALSE)</f>
        <v>#N/A</v>
      </c>
      <c r="M412" s="9" t="e">
        <f>VLOOKUP($B412, 'FanGraphs - Team WAR Projected'!$B$2:$E$31, 3, FALSE)/162</f>
        <v>#N/A</v>
      </c>
      <c r="N412" s="9" t="e">
        <f>VLOOKUP($B412, Team_Pitching___Advanced[[Team]:[xFIP]], 19,FALSE)</f>
        <v>#N/A</v>
      </c>
      <c r="O412" s="9" t="e">
        <f>VLOOKUP($B412, Team_Pitching___Advanced[], 20, FALSE)</f>
        <v>#N/A</v>
      </c>
      <c r="P412" s="9" t="e">
        <f>VLOOKUP($B412, Team_Batting___Dashboard[[Team]:[wOBA]], 16, FALSE)</f>
        <v>#N/A</v>
      </c>
      <c r="Q412" s="9" t="e">
        <f>VLOOKUP($B412, Team_Batting___Advanced[[Team]:[OPS]], 9, FALSE)</f>
        <v>#N/A</v>
      </c>
      <c r="R412" s="9" t="e">
        <f>VLOOKUP($B412, Team_Batting___Advanced[], 19, FALSE)</f>
        <v>#N/A</v>
      </c>
      <c r="S412" s="9" t="e">
        <f>VLOOKUP($B412, 'Team Per G'!$A$2:$G$31, 3, FALSE)</f>
        <v>#N/A</v>
      </c>
      <c r="T412" s="9" t="e">
        <f>VLOOKUP($B412, 'Team Per G'!$A$2:$G$31, 5, FALSE)</f>
        <v>#N/A</v>
      </c>
      <c r="U412" s="9" t="e">
        <f>VLOOKUP($B412, 'Team Per G'!$A$2:$G$31, 4, FALSE)</f>
        <v>#N/A</v>
      </c>
      <c r="V412" s="9" t="e">
        <f>VLOOKUP($B412, Team_Batting___Dashboard[], 22, FALSE)/$F412</f>
        <v>#N/A</v>
      </c>
      <c r="W412" s="9" t="e">
        <f>VLOOKUP($B412, 'FanGraphs - Team WAR Projected'!$B$2:$E$31, 4, FALSE)/162</f>
        <v>#N/A</v>
      </c>
      <c r="X412" s="9" t="e">
        <f>VLOOKUP($B412, FanGraphs_Standings[[Abbreviation]:[2024 Year to Date RS/G]], 6, FALSE)/$F412</f>
        <v>#N/A</v>
      </c>
      <c r="Y412" s="9" t="e">
        <f>VLOOKUP($B412, FanGraphs_Standings[[Abbreviation]:[2024 Projected Full Season RDif]], 19, FALSE)/162</f>
        <v>#N/A</v>
      </c>
      <c r="Z412" s="9" t="e">
        <f>VLOOKUP($B412, FanGraphs_Standings[[Abbreviation]:[2024 Projected Full Season RDif]], 5, FALSE)</f>
        <v>#N/A</v>
      </c>
      <c r="AA412" s="9" t="e">
        <f>VLOOKUP($B412, FanGraphs_Standings[[Abbreviation]:[2024 Projected Full Season W%]], 18, FALSE)</f>
        <v>#N/A</v>
      </c>
      <c r="AB412" s="9" t="e">
        <f>VLOOKUP($B412, 'Home Field Adv'!$A$2:$I$31, 9, FALSE)</f>
        <v>#N/A</v>
      </c>
      <c r="AC412" s="9" t="e">
        <f>VLOOKUP($C412, FanGraphs_Standings[[Abbreviation]:[2024 Year to Date G]], 2, FALSE)</f>
        <v>#N/A</v>
      </c>
      <c r="AD412" s="9" t="e">
        <f>VLOOKUP($E412, 'SP Per G'!$A$2:$D$1380, 3, FALSE)</f>
        <v>#N/A</v>
      </c>
      <c r="AE412" s="9" t="e">
        <f>VLOOKUP($E412, 'SP Per G'!$A$2:$D$1380, 4, FALSE)</f>
        <v>#N/A</v>
      </c>
      <c r="AF412" s="9" t="e">
        <f>VLOOKUP($E412, Individual_Pitching___Dashboard[], 18, FALSE)</f>
        <v>#N/A</v>
      </c>
      <c r="AG412" s="9" t="e">
        <f>VLOOKUP($E412, Individual_Pitching___Dashboard[], 20, FALSE)</f>
        <v>#N/A</v>
      </c>
      <c r="AH412" s="9" t="e">
        <f>VLOOKUP($E412, Individual_Pitching___Advanced[], 21,FALSE)</f>
        <v>#N/A</v>
      </c>
      <c r="AI412" s="9" t="e">
        <f>VLOOKUP($C412, 'Team Per G'!$A$2:$G$31, 7, FALSE)</f>
        <v>#N/A</v>
      </c>
      <c r="AJ412" s="9" t="e">
        <f>VLOOKUP($C412, 'FanGraphs - Team WAR Projected'!$B$2:$E$31, 3, FALSE)/162</f>
        <v>#N/A</v>
      </c>
      <c r="AK412" s="9" t="e">
        <f>VLOOKUP($C412, Team_Pitching___Advanced[[Team]:[xFIP]], 19,FALSE)</f>
        <v>#N/A</v>
      </c>
      <c r="AL412" s="9" t="e">
        <f>VLOOKUP($C412, Team_Pitching___Advanced[], 20, FALSE)</f>
        <v>#N/A</v>
      </c>
      <c r="AM412" s="9" t="e">
        <f>VLOOKUP($C412, Team_Batting___Dashboard[[Team]:[wOBA]], 16, FALSE)</f>
        <v>#N/A</v>
      </c>
      <c r="AN412" s="9" t="e">
        <f>VLOOKUP($C412, Team_Batting___Advanced[[Team]:[OPS]], 9, FALSE)</f>
        <v>#N/A</v>
      </c>
      <c r="AO412" s="9" t="e">
        <f>VLOOKUP($C412, Team_Batting___Advanced[], 19, FALSE)</f>
        <v>#N/A</v>
      </c>
      <c r="AP412" s="9" t="e">
        <f>VLOOKUP($C412, 'Team Per G'!$A$2:$G$31, 3, FALSE)</f>
        <v>#N/A</v>
      </c>
      <c r="AQ412" s="9" t="e">
        <f>VLOOKUP($C412, 'Team Per G'!$A$2:$G$31, 5, FALSE)</f>
        <v>#N/A</v>
      </c>
      <c r="AR412" s="9" t="e">
        <f>VLOOKUP($C412, 'Team Per G'!$A$2:$G$31, 4, FALSE)</f>
        <v>#N/A</v>
      </c>
      <c r="AS412" s="9" t="e">
        <f>VLOOKUP($C412, Team_Batting___Dashboard[], 22, FALSE)/$AC412</f>
        <v>#N/A</v>
      </c>
      <c r="AT412" s="9" t="e">
        <f>VLOOKUP($C412, 'FanGraphs - Team WAR Projected'!$B$2:$E$31, 4, FALSE)/162</f>
        <v>#N/A</v>
      </c>
      <c r="AU412" s="9" t="e">
        <f>VLOOKUP($C412, FanGraphs_Standings[[Abbreviation]:[2024 Year to Date RS/G]], 6, FALSE)/$AC412</f>
        <v>#N/A</v>
      </c>
      <c r="AV412" s="9" t="e">
        <f>VLOOKUP($C412, FanGraphs_Standings[[Abbreviation]:[2024 Projected Full Season RDif]], 19, FALSE)/162</f>
        <v>#N/A</v>
      </c>
      <c r="AW412" s="9" t="e">
        <f>VLOOKUP($C412, FanGraphs_Standings[[Abbreviation]:[2024 Projected Full Season RDif]], 5, FALSE)</f>
        <v>#N/A</v>
      </c>
      <c r="AX412" s="9" t="e">
        <f>VLOOKUP($C412, FanGraphs_Standings[[Abbreviation]:[2024 Projected Full Season W%]], 18, FALSE)</f>
        <v>#N/A</v>
      </c>
      <c r="AY412" s="9" t="e">
        <f>VLOOKUP($C412, 'Home Field Adv'!$A$2:$K$31, 11, FALSE)</f>
        <v>#N/A</v>
      </c>
      <c r="BB412" s="5" t="str">
        <f t="shared" si="19"/>
        <v/>
      </c>
      <c r="BC412" s="5" t="str">
        <f t="shared" si="20"/>
        <v/>
      </c>
      <c r="BD412" s="5" t="str">
        <f t="shared" si="21"/>
        <v/>
      </c>
    </row>
    <row r="413" spans="6:56" x14ac:dyDescent="0.45">
      <c r="F413" s="9" t="e">
        <f>VLOOKUP($B413, FanGraphs_Standings[[Abbreviation]:[2024 Year to Date G]], 2, FALSE)</f>
        <v>#N/A</v>
      </c>
      <c r="G413" s="9" t="e">
        <f>IF(ISERR(VLOOKUP($D413, 'SP Per G'!$A$2:$D$1380, 3, FALSE)), L413, VLOOKUP($D413, 'SP Per G'!$A$2:$D$1380, 3, FALSE))</f>
        <v>#N/A</v>
      </c>
      <c r="H413" s="9" t="e">
        <f>VLOOKUP($D413, 'SP Per G'!$A$2:$D$1380, 4, FALSE)</f>
        <v>#N/A</v>
      </c>
      <c r="I413" s="9" t="e">
        <f>VLOOKUP($D413, Individual_Pitching___Dashboard[], 18, FALSE)</f>
        <v>#N/A</v>
      </c>
      <c r="J413" s="9" t="e">
        <f>VLOOKUP($D413, Individual_Pitching___Dashboard[], 20, FALSE)</f>
        <v>#N/A</v>
      </c>
      <c r="K413" s="9" t="e">
        <f>VLOOKUP($D413, Individual_Pitching___Advanced[], 21,FALSE)</f>
        <v>#N/A</v>
      </c>
      <c r="L413" s="9" t="e">
        <f>VLOOKUP($B413, 'Team Per G'!$A$2:$G$31, 7, FALSE)</f>
        <v>#N/A</v>
      </c>
      <c r="M413" s="9" t="e">
        <f>VLOOKUP($B413, 'FanGraphs - Team WAR Projected'!$B$2:$E$31, 3, FALSE)/162</f>
        <v>#N/A</v>
      </c>
      <c r="N413" s="9" t="e">
        <f>VLOOKUP($B413, Team_Pitching___Advanced[[Team]:[xFIP]], 19,FALSE)</f>
        <v>#N/A</v>
      </c>
      <c r="O413" s="9" t="e">
        <f>VLOOKUP($B413, Team_Pitching___Advanced[], 20, FALSE)</f>
        <v>#N/A</v>
      </c>
      <c r="P413" s="9" t="e">
        <f>VLOOKUP($B413, Team_Batting___Dashboard[[Team]:[wOBA]], 16, FALSE)</f>
        <v>#N/A</v>
      </c>
      <c r="Q413" s="9" t="e">
        <f>VLOOKUP($B413, Team_Batting___Advanced[[Team]:[OPS]], 9, FALSE)</f>
        <v>#N/A</v>
      </c>
      <c r="R413" s="9" t="e">
        <f>VLOOKUP($B413, Team_Batting___Advanced[], 19, FALSE)</f>
        <v>#N/A</v>
      </c>
      <c r="S413" s="9" t="e">
        <f>VLOOKUP($B413, 'Team Per G'!$A$2:$G$31, 3, FALSE)</f>
        <v>#N/A</v>
      </c>
      <c r="T413" s="9" t="e">
        <f>VLOOKUP($B413, 'Team Per G'!$A$2:$G$31, 5, FALSE)</f>
        <v>#N/A</v>
      </c>
      <c r="U413" s="9" t="e">
        <f>VLOOKUP($B413, 'Team Per G'!$A$2:$G$31, 4, FALSE)</f>
        <v>#N/A</v>
      </c>
      <c r="V413" s="9" t="e">
        <f>VLOOKUP($B413, Team_Batting___Dashboard[], 22, FALSE)/$F413</f>
        <v>#N/A</v>
      </c>
      <c r="W413" s="9" t="e">
        <f>VLOOKUP($B413, 'FanGraphs - Team WAR Projected'!$B$2:$E$31, 4, FALSE)/162</f>
        <v>#N/A</v>
      </c>
      <c r="X413" s="9" t="e">
        <f>VLOOKUP($B413, FanGraphs_Standings[[Abbreviation]:[2024 Year to Date RS/G]], 6, FALSE)/$F413</f>
        <v>#N/A</v>
      </c>
      <c r="Y413" s="9" t="e">
        <f>VLOOKUP($B413, FanGraphs_Standings[[Abbreviation]:[2024 Projected Full Season RDif]], 19, FALSE)/162</f>
        <v>#N/A</v>
      </c>
      <c r="Z413" s="9" t="e">
        <f>VLOOKUP($B413, FanGraphs_Standings[[Abbreviation]:[2024 Projected Full Season RDif]], 5, FALSE)</f>
        <v>#N/A</v>
      </c>
      <c r="AA413" s="9" t="e">
        <f>VLOOKUP($B413, FanGraphs_Standings[[Abbreviation]:[2024 Projected Full Season W%]], 18, FALSE)</f>
        <v>#N/A</v>
      </c>
      <c r="AB413" s="9" t="e">
        <f>VLOOKUP($B413, 'Home Field Adv'!$A$2:$I$31, 9, FALSE)</f>
        <v>#N/A</v>
      </c>
      <c r="AC413" s="9" t="e">
        <f>VLOOKUP($C413, FanGraphs_Standings[[Abbreviation]:[2024 Year to Date G]], 2, FALSE)</f>
        <v>#N/A</v>
      </c>
      <c r="AD413" s="9" t="e">
        <f>VLOOKUP($E413, 'SP Per G'!$A$2:$D$1380, 3, FALSE)</f>
        <v>#N/A</v>
      </c>
      <c r="AE413" s="9" t="e">
        <f>VLOOKUP($E413, 'SP Per G'!$A$2:$D$1380, 4, FALSE)</f>
        <v>#N/A</v>
      </c>
      <c r="AF413" s="9" t="e">
        <f>VLOOKUP($E413, Individual_Pitching___Dashboard[], 18, FALSE)</f>
        <v>#N/A</v>
      </c>
      <c r="AG413" s="9" t="e">
        <f>VLOOKUP($E413, Individual_Pitching___Dashboard[], 20, FALSE)</f>
        <v>#N/A</v>
      </c>
      <c r="AH413" s="9" t="e">
        <f>VLOOKUP($E413, Individual_Pitching___Advanced[], 21,FALSE)</f>
        <v>#N/A</v>
      </c>
      <c r="AI413" s="9" t="e">
        <f>VLOOKUP($C413, 'Team Per G'!$A$2:$G$31, 7, FALSE)</f>
        <v>#N/A</v>
      </c>
      <c r="AJ413" s="9" t="e">
        <f>VLOOKUP($C413, 'FanGraphs - Team WAR Projected'!$B$2:$E$31, 3, FALSE)/162</f>
        <v>#N/A</v>
      </c>
      <c r="AK413" s="9" t="e">
        <f>VLOOKUP($C413, Team_Pitching___Advanced[[Team]:[xFIP]], 19,FALSE)</f>
        <v>#N/A</v>
      </c>
      <c r="AL413" s="9" t="e">
        <f>VLOOKUP($C413, Team_Pitching___Advanced[], 20, FALSE)</f>
        <v>#N/A</v>
      </c>
      <c r="AM413" s="9" t="e">
        <f>VLOOKUP($C413, Team_Batting___Dashboard[[Team]:[wOBA]], 16, FALSE)</f>
        <v>#N/A</v>
      </c>
      <c r="AN413" s="9" t="e">
        <f>VLOOKUP($C413, Team_Batting___Advanced[[Team]:[OPS]], 9, FALSE)</f>
        <v>#N/A</v>
      </c>
      <c r="AO413" s="9" t="e">
        <f>VLOOKUP($C413, Team_Batting___Advanced[], 19, FALSE)</f>
        <v>#N/A</v>
      </c>
      <c r="AP413" s="9" t="e">
        <f>VLOOKUP($C413, 'Team Per G'!$A$2:$G$31, 3, FALSE)</f>
        <v>#N/A</v>
      </c>
      <c r="AQ413" s="9" t="e">
        <f>VLOOKUP($C413, 'Team Per G'!$A$2:$G$31, 5, FALSE)</f>
        <v>#N/A</v>
      </c>
      <c r="AR413" s="9" t="e">
        <f>VLOOKUP($C413, 'Team Per G'!$A$2:$G$31, 4, FALSE)</f>
        <v>#N/A</v>
      </c>
      <c r="AS413" s="9" t="e">
        <f>VLOOKUP($C413, Team_Batting___Dashboard[], 22, FALSE)/$AC413</f>
        <v>#N/A</v>
      </c>
      <c r="AT413" s="9" t="e">
        <f>VLOOKUP($C413, 'FanGraphs - Team WAR Projected'!$B$2:$E$31, 4, FALSE)/162</f>
        <v>#N/A</v>
      </c>
      <c r="AU413" s="9" t="e">
        <f>VLOOKUP($C413, FanGraphs_Standings[[Abbreviation]:[2024 Year to Date RS/G]], 6, FALSE)/$AC413</f>
        <v>#N/A</v>
      </c>
      <c r="AV413" s="9" t="e">
        <f>VLOOKUP($C413, FanGraphs_Standings[[Abbreviation]:[2024 Projected Full Season RDif]], 19, FALSE)/162</f>
        <v>#N/A</v>
      </c>
      <c r="AW413" s="9" t="e">
        <f>VLOOKUP($C413, FanGraphs_Standings[[Abbreviation]:[2024 Projected Full Season RDif]], 5, FALSE)</f>
        <v>#N/A</v>
      </c>
      <c r="AX413" s="9" t="e">
        <f>VLOOKUP($C413, FanGraphs_Standings[[Abbreviation]:[2024 Projected Full Season W%]], 18, FALSE)</f>
        <v>#N/A</v>
      </c>
      <c r="AY413" s="9" t="e">
        <f>VLOOKUP($C413, 'Home Field Adv'!$A$2:$K$31, 11, FALSE)</f>
        <v>#N/A</v>
      </c>
      <c r="BB413" s="5" t="str">
        <f t="shared" si="19"/>
        <v/>
      </c>
      <c r="BC413" s="5" t="str">
        <f t="shared" si="20"/>
        <v/>
      </c>
      <c r="BD413" s="5" t="str">
        <f t="shared" si="21"/>
        <v/>
      </c>
    </row>
    <row r="414" spans="6:56" x14ac:dyDescent="0.45">
      <c r="F414" s="9" t="e">
        <f>VLOOKUP($B414, FanGraphs_Standings[[Abbreviation]:[2024 Year to Date G]], 2, FALSE)</f>
        <v>#N/A</v>
      </c>
      <c r="G414" s="9" t="e">
        <f>IF(ISERR(VLOOKUP($D414, 'SP Per G'!$A$2:$D$1380, 3, FALSE)), L414, VLOOKUP($D414, 'SP Per G'!$A$2:$D$1380, 3, FALSE))</f>
        <v>#N/A</v>
      </c>
      <c r="H414" s="9" t="e">
        <f>VLOOKUP($D414, 'SP Per G'!$A$2:$D$1380, 4, FALSE)</f>
        <v>#N/A</v>
      </c>
      <c r="I414" s="9" t="e">
        <f>VLOOKUP($D414, Individual_Pitching___Dashboard[], 18, FALSE)</f>
        <v>#N/A</v>
      </c>
      <c r="J414" s="9" t="e">
        <f>VLOOKUP($D414, Individual_Pitching___Dashboard[], 20, FALSE)</f>
        <v>#N/A</v>
      </c>
      <c r="K414" s="9" t="e">
        <f>VLOOKUP($D414, Individual_Pitching___Advanced[], 21,FALSE)</f>
        <v>#N/A</v>
      </c>
      <c r="L414" s="9" t="e">
        <f>VLOOKUP($B414, 'Team Per G'!$A$2:$G$31, 7, FALSE)</f>
        <v>#N/A</v>
      </c>
      <c r="M414" s="9" t="e">
        <f>VLOOKUP($B414, 'FanGraphs - Team WAR Projected'!$B$2:$E$31, 3, FALSE)/162</f>
        <v>#N/A</v>
      </c>
      <c r="N414" s="9" t="e">
        <f>VLOOKUP($B414, Team_Pitching___Advanced[[Team]:[xFIP]], 19,FALSE)</f>
        <v>#N/A</v>
      </c>
      <c r="O414" s="9" t="e">
        <f>VLOOKUP($B414, Team_Pitching___Advanced[], 20, FALSE)</f>
        <v>#N/A</v>
      </c>
      <c r="P414" s="9" t="e">
        <f>VLOOKUP($B414, Team_Batting___Dashboard[[Team]:[wOBA]], 16, FALSE)</f>
        <v>#N/A</v>
      </c>
      <c r="Q414" s="9" t="e">
        <f>VLOOKUP($B414, Team_Batting___Advanced[[Team]:[OPS]], 9, FALSE)</f>
        <v>#N/A</v>
      </c>
      <c r="R414" s="9" t="e">
        <f>VLOOKUP($B414, Team_Batting___Advanced[], 19, FALSE)</f>
        <v>#N/A</v>
      </c>
      <c r="S414" s="9" t="e">
        <f>VLOOKUP($B414, 'Team Per G'!$A$2:$G$31, 3, FALSE)</f>
        <v>#N/A</v>
      </c>
      <c r="T414" s="9" t="e">
        <f>VLOOKUP($B414, 'Team Per G'!$A$2:$G$31, 5, FALSE)</f>
        <v>#N/A</v>
      </c>
      <c r="U414" s="9" t="e">
        <f>VLOOKUP($B414, 'Team Per G'!$A$2:$G$31, 4, FALSE)</f>
        <v>#N/A</v>
      </c>
      <c r="V414" s="9" t="e">
        <f>VLOOKUP($B414, Team_Batting___Dashboard[], 22, FALSE)/$F414</f>
        <v>#N/A</v>
      </c>
      <c r="W414" s="9" t="e">
        <f>VLOOKUP($B414, 'FanGraphs - Team WAR Projected'!$B$2:$E$31, 4, FALSE)/162</f>
        <v>#N/A</v>
      </c>
      <c r="X414" s="9" t="e">
        <f>VLOOKUP($B414, FanGraphs_Standings[[Abbreviation]:[2024 Year to Date RS/G]], 6, FALSE)/$F414</f>
        <v>#N/A</v>
      </c>
      <c r="Y414" s="9" t="e">
        <f>VLOOKUP($B414, FanGraphs_Standings[[Abbreviation]:[2024 Projected Full Season RDif]], 19, FALSE)/162</f>
        <v>#N/A</v>
      </c>
      <c r="Z414" s="9" t="e">
        <f>VLOOKUP($B414, FanGraphs_Standings[[Abbreviation]:[2024 Projected Full Season RDif]], 5, FALSE)</f>
        <v>#N/A</v>
      </c>
      <c r="AA414" s="9" t="e">
        <f>VLOOKUP($B414, FanGraphs_Standings[[Abbreviation]:[2024 Projected Full Season W%]], 18, FALSE)</f>
        <v>#N/A</v>
      </c>
      <c r="AB414" s="9" t="e">
        <f>VLOOKUP($B414, 'Home Field Adv'!$A$2:$I$31, 9, FALSE)</f>
        <v>#N/A</v>
      </c>
      <c r="AC414" s="9" t="e">
        <f>VLOOKUP($C414, FanGraphs_Standings[[Abbreviation]:[2024 Year to Date G]], 2, FALSE)</f>
        <v>#N/A</v>
      </c>
      <c r="AD414" s="9" t="e">
        <f>VLOOKUP($E414, 'SP Per G'!$A$2:$D$1380, 3, FALSE)</f>
        <v>#N/A</v>
      </c>
      <c r="AE414" s="9" t="e">
        <f>VLOOKUP($E414, 'SP Per G'!$A$2:$D$1380, 4, FALSE)</f>
        <v>#N/A</v>
      </c>
      <c r="AF414" s="9" t="e">
        <f>VLOOKUP($E414, Individual_Pitching___Dashboard[], 18, FALSE)</f>
        <v>#N/A</v>
      </c>
      <c r="AG414" s="9" t="e">
        <f>VLOOKUP($E414, Individual_Pitching___Dashboard[], 20, FALSE)</f>
        <v>#N/A</v>
      </c>
      <c r="AH414" s="9" t="e">
        <f>VLOOKUP($E414, Individual_Pitching___Advanced[], 21,FALSE)</f>
        <v>#N/A</v>
      </c>
      <c r="AI414" s="9" t="e">
        <f>VLOOKUP($C414, 'Team Per G'!$A$2:$G$31, 7, FALSE)</f>
        <v>#N/A</v>
      </c>
      <c r="AJ414" s="9" t="e">
        <f>VLOOKUP($C414, 'FanGraphs - Team WAR Projected'!$B$2:$E$31, 3, FALSE)/162</f>
        <v>#N/A</v>
      </c>
      <c r="AK414" s="9" t="e">
        <f>VLOOKUP($C414, Team_Pitching___Advanced[[Team]:[xFIP]], 19,FALSE)</f>
        <v>#N/A</v>
      </c>
      <c r="AL414" s="9" t="e">
        <f>VLOOKUP($C414, Team_Pitching___Advanced[], 20, FALSE)</f>
        <v>#N/A</v>
      </c>
      <c r="AM414" s="9" t="e">
        <f>VLOOKUP($C414, Team_Batting___Dashboard[[Team]:[wOBA]], 16, FALSE)</f>
        <v>#N/A</v>
      </c>
      <c r="AN414" s="9" t="e">
        <f>VLOOKUP($C414, Team_Batting___Advanced[[Team]:[OPS]], 9, FALSE)</f>
        <v>#N/A</v>
      </c>
      <c r="AO414" s="9" t="e">
        <f>VLOOKUP($C414, Team_Batting___Advanced[], 19, FALSE)</f>
        <v>#N/A</v>
      </c>
      <c r="AP414" s="9" t="e">
        <f>VLOOKUP($C414, 'Team Per G'!$A$2:$G$31, 3, FALSE)</f>
        <v>#N/A</v>
      </c>
      <c r="AQ414" s="9" t="e">
        <f>VLOOKUP($C414, 'Team Per G'!$A$2:$G$31, 5, FALSE)</f>
        <v>#N/A</v>
      </c>
      <c r="AR414" s="9" t="e">
        <f>VLOOKUP($C414, 'Team Per G'!$A$2:$G$31, 4, FALSE)</f>
        <v>#N/A</v>
      </c>
      <c r="AS414" s="9" t="e">
        <f>VLOOKUP($C414, Team_Batting___Dashboard[], 22, FALSE)/$AC414</f>
        <v>#N/A</v>
      </c>
      <c r="AT414" s="9" t="e">
        <f>VLOOKUP($C414, 'FanGraphs - Team WAR Projected'!$B$2:$E$31, 4, FALSE)/162</f>
        <v>#N/A</v>
      </c>
      <c r="AU414" s="9" t="e">
        <f>VLOOKUP($C414, FanGraphs_Standings[[Abbreviation]:[2024 Year to Date RS/G]], 6, FALSE)/$AC414</f>
        <v>#N/A</v>
      </c>
      <c r="AV414" s="9" t="e">
        <f>VLOOKUP($C414, FanGraphs_Standings[[Abbreviation]:[2024 Projected Full Season RDif]], 19, FALSE)/162</f>
        <v>#N/A</v>
      </c>
      <c r="AW414" s="9" t="e">
        <f>VLOOKUP($C414, FanGraphs_Standings[[Abbreviation]:[2024 Projected Full Season RDif]], 5, FALSE)</f>
        <v>#N/A</v>
      </c>
      <c r="AX414" s="9" t="e">
        <f>VLOOKUP($C414, FanGraphs_Standings[[Abbreviation]:[2024 Projected Full Season W%]], 18, FALSE)</f>
        <v>#N/A</v>
      </c>
      <c r="AY414" s="9" t="e">
        <f>VLOOKUP($C414, 'Home Field Adv'!$A$2:$K$31, 11, FALSE)</f>
        <v>#N/A</v>
      </c>
      <c r="BB414" s="5" t="str">
        <f t="shared" si="19"/>
        <v/>
      </c>
      <c r="BC414" s="5" t="str">
        <f t="shared" si="20"/>
        <v/>
      </c>
      <c r="BD414" s="5" t="str">
        <f t="shared" si="21"/>
        <v/>
      </c>
    </row>
    <row r="415" spans="6:56" x14ac:dyDescent="0.45">
      <c r="F415" s="9" t="e">
        <f>VLOOKUP($B415, FanGraphs_Standings[[Abbreviation]:[2024 Year to Date G]], 2, FALSE)</f>
        <v>#N/A</v>
      </c>
      <c r="G415" s="9" t="e">
        <f>IF(ISERR(VLOOKUP($D415, 'SP Per G'!$A$2:$D$1380, 3, FALSE)), L415, VLOOKUP($D415, 'SP Per G'!$A$2:$D$1380, 3, FALSE))</f>
        <v>#N/A</v>
      </c>
      <c r="H415" s="9" t="e">
        <f>VLOOKUP($D415, 'SP Per G'!$A$2:$D$1380, 4, FALSE)</f>
        <v>#N/A</v>
      </c>
      <c r="I415" s="9" t="e">
        <f>VLOOKUP($D415, Individual_Pitching___Dashboard[], 18, FALSE)</f>
        <v>#N/A</v>
      </c>
      <c r="J415" s="9" t="e">
        <f>VLOOKUP($D415, Individual_Pitching___Dashboard[], 20, FALSE)</f>
        <v>#N/A</v>
      </c>
      <c r="K415" s="9" t="e">
        <f>VLOOKUP($D415, Individual_Pitching___Advanced[], 21,FALSE)</f>
        <v>#N/A</v>
      </c>
      <c r="L415" s="9" t="e">
        <f>VLOOKUP($B415, 'Team Per G'!$A$2:$G$31, 7, FALSE)</f>
        <v>#N/A</v>
      </c>
      <c r="M415" s="9" t="e">
        <f>VLOOKUP($B415, 'FanGraphs - Team WAR Projected'!$B$2:$E$31, 3, FALSE)/162</f>
        <v>#N/A</v>
      </c>
      <c r="N415" s="9" t="e">
        <f>VLOOKUP($B415, Team_Pitching___Advanced[[Team]:[xFIP]], 19,FALSE)</f>
        <v>#N/A</v>
      </c>
      <c r="O415" s="9" t="e">
        <f>VLOOKUP($B415, Team_Pitching___Advanced[], 20, FALSE)</f>
        <v>#N/A</v>
      </c>
      <c r="P415" s="9" t="e">
        <f>VLOOKUP($B415, Team_Batting___Dashboard[[Team]:[wOBA]], 16, FALSE)</f>
        <v>#N/A</v>
      </c>
      <c r="Q415" s="9" t="e">
        <f>VLOOKUP($B415, Team_Batting___Advanced[[Team]:[OPS]], 9, FALSE)</f>
        <v>#N/A</v>
      </c>
      <c r="R415" s="9" t="e">
        <f>VLOOKUP($B415, Team_Batting___Advanced[], 19, FALSE)</f>
        <v>#N/A</v>
      </c>
      <c r="S415" s="9" t="e">
        <f>VLOOKUP($B415, 'Team Per G'!$A$2:$G$31, 3, FALSE)</f>
        <v>#N/A</v>
      </c>
      <c r="T415" s="9" t="e">
        <f>VLOOKUP($B415, 'Team Per G'!$A$2:$G$31, 5, FALSE)</f>
        <v>#N/A</v>
      </c>
      <c r="U415" s="9" t="e">
        <f>VLOOKUP($B415, 'Team Per G'!$A$2:$G$31, 4, FALSE)</f>
        <v>#N/A</v>
      </c>
      <c r="V415" s="9" t="e">
        <f>VLOOKUP($B415, Team_Batting___Dashboard[], 22, FALSE)/$F415</f>
        <v>#N/A</v>
      </c>
      <c r="W415" s="9" t="e">
        <f>VLOOKUP($B415, 'FanGraphs - Team WAR Projected'!$B$2:$E$31, 4, FALSE)/162</f>
        <v>#N/A</v>
      </c>
      <c r="X415" s="9" t="e">
        <f>VLOOKUP($B415, FanGraphs_Standings[[Abbreviation]:[2024 Year to Date RS/G]], 6, FALSE)/$F415</f>
        <v>#N/A</v>
      </c>
      <c r="Y415" s="9" t="e">
        <f>VLOOKUP($B415, FanGraphs_Standings[[Abbreviation]:[2024 Projected Full Season RDif]], 19, FALSE)/162</f>
        <v>#N/A</v>
      </c>
      <c r="Z415" s="9" t="e">
        <f>VLOOKUP($B415, FanGraphs_Standings[[Abbreviation]:[2024 Projected Full Season RDif]], 5, FALSE)</f>
        <v>#N/A</v>
      </c>
      <c r="AA415" s="9" t="e">
        <f>VLOOKUP($B415, FanGraphs_Standings[[Abbreviation]:[2024 Projected Full Season W%]], 18, FALSE)</f>
        <v>#N/A</v>
      </c>
      <c r="AB415" s="9" t="e">
        <f>VLOOKUP($B415, 'Home Field Adv'!$A$2:$I$31, 9, FALSE)</f>
        <v>#N/A</v>
      </c>
      <c r="AC415" s="9" t="e">
        <f>VLOOKUP($C415, FanGraphs_Standings[[Abbreviation]:[2024 Year to Date G]], 2, FALSE)</f>
        <v>#N/A</v>
      </c>
      <c r="AD415" s="9" t="e">
        <f>VLOOKUP($E415, 'SP Per G'!$A$2:$D$1380, 3, FALSE)</f>
        <v>#N/A</v>
      </c>
      <c r="AE415" s="9" t="e">
        <f>VLOOKUP($E415, 'SP Per G'!$A$2:$D$1380, 4, FALSE)</f>
        <v>#N/A</v>
      </c>
      <c r="AF415" s="9" t="e">
        <f>VLOOKUP($E415, Individual_Pitching___Dashboard[], 18, FALSE)</f>
        <v>#N/A</v>
      </c>
      <c r="AG415" s="9" t="e">
        <f>VLOOKUP($E415, Individual_Pitching___Dashboard[], 20, FALSE)</f>
        <v>#N/A</v>
      </c>
      <c r="AH415" s="9" t="e">
        <f>VLOOKUP($E415, Individual_Pitching___Advanced[], 21,FALSE)</f>
        <v>#N/A</v>
      </c>
      <c r="AI415" s="9" t="e">
        <f>VLOOKUP($C415, 'Team Per G'!$A$2:$G$31, 7, FALSE)</f>
        <v>#N/A</v>
      </c>
      <c r="AJ415" s="9" t="e">
        <f>VLOOKUP($C415, 'FanGraphs - Team WAR Projected'!$B$2:$E$31, 3, FALSE)/162</f>
        <v>#N/A</v>
      </c>
      <c r="AK415" s="9" t="e">
        <f>VLOOKUP($C415, Team_Pitching___Advanced[[Team]:[xFIP]], 19,FALSE)</f>
        <v>#N/A</v>
      </c>
      <c r="AL415" s="9" t="e">
        <f>VLOOKUP($C415, Team_Pitching___Advanced[], 20, FALSE)</f>
        <v>#N/A</v>
      </c>
      <c r="AM415" s="9" t="e">
        <f>VLOOKUP($C415, Team_Batting___Dashboard[[Team]:[wOBA]], 16, FALSE)</f>
        <v>#N/A</v>
      </c>
      <c r="AN415" s="9" t="e">
        <f>VLOOKUP($C415, Team_Batting___Advanced[[Team]:[OPS]], 9, FALSE)</f>
        <v>#N/A</v>
      </c>
      <c r="AO415" s="9" t="e">
        <f>VLOOKUP($C415, Team_Batting___Advanced[], 19, FALSE)</f>
        <v>#N/A</v>
      </c>
      <c r="AP415" s="9" t="e">
        <f>VLOOKUP($C415, 'Team Per G'!$A$2:$G$31, 3, FALSE)</f>
        <v>#N/A</v>
      </c>
      <c r="AQ415" s="9" t="e">
        <f>VLOOKUP($C415, 'Team Per G'!$A$2:$G$31, 5, FALSE)</f>
        <v>#N/A</v>
      </c>
      <c r="AR415" s="9" t="e">
        <f>VLOOKUP($C415, 'Team Per G'!$A$2:$G$31, 4, FALSE)</f>
        <v>#N/A</v>
      </c>
      <c r="AS415" s="9" t="e">
        <f>VLOOKUP($C415, Team_Batting___Dashboard[], 22, FALSE)/$AC415</f>
        <v>#N/A</v>
      </c>
      <c r="AT415" s="9" t="e">
        <f>VLOOKUP($C415, 'FanGraphs - Team WAR Projected'!$B$2:$E$31, 4, FALSE)/162</f>
        <v>#N/A</v>
      </c>
      <c r="AU415" s="9" t="e">
        <f>VLOOKUP($C415, FanGraphs_Standings[[Abbreviation]:[2024 Year to Date RS/G]], 6, FALSE)/$AC415</f>
        <v>#N/A</v>
      </c>
      <c r="AV415" s="9" t="e">
        <f>VLOOKUP($C415, FanGraphs_Standings[[Abbreviation]:[2024 Projected Full Season RDif]], 19, FALSE)/162</f>
        <v>#N/A</v>
      </c>
      <c r="AW415" s="9" t="e">
        <f>VLOOKUP($C415, FanGraphs_Standings[[Abbreviation]:[2024 Projected Full Season RDif]], 5, FALSE)</f>
        <v>#N/A</v>
      </c>
      <c r="AX415" s="9" t="e">
        <f>VLOOKUP($C415, FanGraphs_Standings[[Abbreviation]:[2024 Projected Full Season W%]], 18, FALSE)</f>
        <v>#N/A</v>
      </c>
      <c r="AY415" s="9" t="e">
        <f>VLOOKUP($C415, 'Home Field Adv'!$A$2:$K$31, 11, FALSE)</f>
        <v>#N/A</v>
      </c>
      <c r="BB415" s="5" t="str">
        <f t="shared" si="19"/>
        <v/>
      </c>
      <c r="BC415" s="5" t="str">
        <f t="shared" si="20"/>
        <v/>
      </c>
      <c r="BD415" s="5" t="str">
        <f t="shared" si="21"/>
        <v/>
      </c>
    </row>
    <row r="416" spans="6:56" x14ac:dyDescent="0.45">
      <c r="F416" s="9" t="e">
        <f>VLOOKUP($B416, FanGraphs_Standings[[Abbreviation]:[2024 Year to Date G]], 2, FALSE)</f>
        <v>#N/A</v>
      </c>
      <c r="G416" s="9" t="e">
        <f>IF(ISERR(VLOOKUP($D416, 'SP Per G'!$A$2:$D$1380, 3, FALSE)), L416, VLOOKUP($D416, 'SP Per G'!$A$2:$D$1380, 3, FALSE))</f>
        <v>#N/A</v>
      </c>
      <c r="H416" s="9" t="e">
        <f>VLOOKUP($D416, 'SP Per G'!$A$2:$D$1380, 4, FALSE)</f>
        <v>#N/A</v>
      </c>
      <c r="I416" s="9" t="e">
        <f>VLOOKUP($D416, Individual_Pitching___Dashboard[], 18, FALSE)</f>
        <v>#N/A</v>
      </c>
      <c r="J416" s="9" t="e">
        <f>VLOOKUP($D416, Individual_Pitching___Dashboard[], 20, FALSE)</f>
        <v>#N/A</v>
      </c>
      <c r="K416" s="9" t="e">
        <f>VLOOKUP($D416, Individual_Pitching___Advanced[], 21,FALSE)</f>
        <v>#N/A</v>
      </c>
      <c r="L416" s="9" t="e">
        <f>VLOOKUP($B416, 'Team Per G'!$A$2:$G$31, 7, FALSE)</f>
        <v>#N/A</v>
      </c>
      <c r="M416" s="9" t="e">
        <f>VLOOKUP($B416, 'FanGraphs - Team WAR Projected'!$B$2:$E$31, 3, FALSE)/162</f>
        <v>#N/A</v>
      </c>
      <c r="N416" s="9" t="e">
        <f>VLOOKUP($B416, Team_Pitching___Advanced[[Team]:[xFIP]], 19,FALSE)</f>
        <v>#N/A</v>
      </c>
      <c r="O416" s="9" t="e">
        <f>VLOOKUP($B416, Team_Pitching___Advanced[], 20, FALSE)</f>
        <v>#N/A</v>
      </c>
      <c r="P416" s="9" t="e">
        <f>VLOOKUP($B416, Team_Batting___Dashboard[[Team]:[wOBA]], 16, FALSE)</f>
        <v>#N/A</v>
      </c>
      <c r="Q416" s="9" t="e">
        <f>VLOOKUP($B416, Team_Batting___Advanced[[Team]:[OPS]], 9, FALSE)</f>
        <v>#N/A</v>
      </c>
      <c r="R416" s="9" t="e">
        <f>VLOOKUP($B416, Team_Batting___Advanced[], 19, FALSE)</f>
        <v>#N/A</v>
      </c>
      <c r="S416" s="9" t="e">
        <f>VLOOKUP($B416, 'Team Per G'!$A$2:$G$31, 3, FALSE)</f>
        <v>#N/A</v>
      </c>
      <c r="T416" s="9" t="e">
        <f>VLOOKUP($B416, 'Team Per G'!$A$2:$G$31, 5, FALSE)</f>
        <v>#N/A</v>
      </c>
      <c r="U416" s="9" t="e">
        <f>VLOOKUP($B416, 'Team Per G'!$A$2:$G$31, 4, FALSE)</f>
        <v>#N/A</v>
      </c>
      <c r="V416" s="9" t="e">
        <f>VLOOKUP($B416, Team_Batting___Dashboard[], 22, FALSE)/$F416</f>
        <v>#N/A</v>
      </c>
      <c r="W416" s="9" t="e">
        <f>VLOOKUP($B416, 'FanGraphs - Team WAR Projected'!$B$2:$E$31, 4, FALSE)/162</f>
        <v>#N/A</v>
      </c>
      <c r="X416" s="9" t="e">
        <f>VLOOKUP($B416, FanGraphs_Standings[[Abbreviation]:[2024 Year to Date RS/G]], 6, FALSE)/$F416</f>
        <v>#N/A</v>
      </c>
      <c r="Y416" s="9" t="e">
        <f>VLOOKUP($B416, FanGraphs_Standings[[Abbreviation]:[2024 Projected Full Season RDif]], 19, FALSE)/162</f>
        <v>#N/A</v>
      </c>
      <c r="Z416" s="9" t="e">
        <f>VLOOKUP($B416, FanGraphs_Standings[[Abbreviation]:[2024 Projected Full Season RDif]], 5, FALSE)</f>
        <v>#N/A</v>
      </c>
      <c r="AA416" s="9" t="e">
        <f>VLOOKUP($B416, FanGraphs_Standings[[Abbreviation]:[2024 Projected Full Season W%]], 18, FALSE)</f>
        <v>#N/A</v>
      </c>
      <c r="AB416" s="9" t="e">
        <f>VLOOKUP($B416, 'Home Field Adv'!$A$2:$I$31, 9, FALSE)</f>
        <v>#N/A</v>
      </c>
      <c r="AC416" s="9" t="e">
        <f>VLOOKUP($C416, FanGraphs_Standings[[Abbreviation]:[2024 Year to Date G]], 2, FALSE)</f>
        <v>#N/A</v>
      </c>
      <c r="AD416" s="9" t="e">
        <f>VLOOKUP($E416, 'SP Per G'!$A$2:$D$1380, 3, FALSE)</f>
        <v>#N/A</v>
      </c>
      <c r="AE416" s="9" t="e">
        <f>VLOOKUP($E416, 'SP Per G'!$A$2:$D$1380, 4, FALSE)</f>
        <v>#N/A</v>
      </c>
      <c r="AF416" s="9" t="e">
        <f>VLOOKUP($E416, Individual_Pitching___Dashboard[], 18, FALSE)</f>
        <v>#N/A</v>
      </c>
      <c r="AG416" s="9" t="e">
        <f>VLOOKUP($E416, Individual_Pitching___Dashboard[], 20, FALSE)</f>
        <v>#N/A</v>
      </c>
      <c r="AH416" s="9" t="e">
        <f>VLOOKUP($E416, Individual_Pitching___Advanced[], 21,FALSE)</f>
        <v>#N/A</v>
      </c>
      <c r="AI416" s="9" t="e">
        <f>VLOOKUP($C416, 'Team Per G'!$A$2:$G$31, 7, FALSE)</f>
        <v>#N/A</v>
      </c>
      <c r="AJ416" s="9" t="e">
        <f>VLOOKUP($C416, 'FanGraphs - Team WAR Projected'!$B$2:$E$31, 3, FALSE)/162</f>
        <v>#N/A</v>
      </c>
      <c r="AK416" s="9" t="e">
        <f>VLOOKUP($C416, Team_Pitching___Advanced[[Team]:[xFIP]], 19,FALSE)</f>
        <v>#N/A</v>
      </c>
      <c r="AL416" s="9" t="e">
        <f>VLOOKUP($C416, Team_Pitching___Advanced[], 20, FALSE)</f>
        <v>#N/A</v>
      </c>
      <c r="AM416" s="9" t="e">
        <f>VLOOKUP($C416, Team_Batting___Dashboard[[Team]:[wOBA]], 16, FALSE)</f>
        <v>#N/A</v>
      </c>
      <c r="AN416" s="9" t="e">
        <f>VLOOKUP($C416, Team_Batting___Advanced[[Team]:[OPS]], 9, FALSE)</f>
        <v>#N/A</v>
      </c>
      <c r="AO416" s="9" t="e">
        <f>VLOOKUP($C416, Team_Batting___Advanced[], 19, FALSE)</f>
        <v>#N/A</v>
      </c>
      <c r="AP416" s="9" t="e">
        <f>VLOOKUP($C416, 'Team Per G'!$A$2:$G$31, 3, FALSE)</f>
        <v>#N/A</v>
      </c>
      <c r="AQ416" s="9" t="e">
        <f>VLOOKUP($C416, 'Team Per G'!$A$2:$G$31, 5, FALSE)</f>
        <v>#N/A</v>
      </c>
      <c r="AR416" s="9" t="e">
        <f>VLOOKUP($C416, 'Team Per G'!$A$2:$G$31, 4, FALSE)</f>
        <v>#N/A</v>
      </c>
      <c r="AS416" s="9" t="e">
        <f>VLOOKUP($C416, Team_Batting___Dashboard[], 22, FALSE)/$AC416</f>
        <v>#N/A</v>
      </c>
      <c r="AT416" s="9" t="e">
        <f>VLOOKUP($C416, 'FanGraphs - Team WAR Projected'!$B$2:$E$31, 4, FALSE)/162</f>
        <v>#N/A</v>
      </c>
      <c r="AU416" s="9" t="e">
        <f>VLOOKUP($C416, FanGraphs_Standings[[Abbreviation]:[2024 Year to Date RS/G]], 6, FALSE)/$AC416</f>
        <v>#N/A</v>
      </c>
      <c r="AV416" s="9" t="e">
        <f>VLOOKUP($C416, FanGraphs_Standings[[Abbreviation]:[2024 Projected Full Season RDif]], 19, FALSE)/162</f>
        <v>#N/A</v>
      </c>
      <c r="AW416" s="9" t="e">
        <f>VLOOKUP($C416, FanGraphs_Standings[[Abbreviation]:[2024 Projected Full Season RDif]], 5, FALSE)</f>
        <v>#N/A</v>
      </c>
      <c r="AX416" s="9" t="e">
        <f>VLOOKUP($C416, FanGraphs_Standings[[Abbreviation]:[2024 Projected Full Season W%]], 18, FALSE)</f>
        <v>#N/A</v>
      </c>
      <c r="AY416" s="9" t="e">
        <f>VLOOKUP($C416, 'Home Field Adv'!$A$2:$K$31, 11, FALSE)</f>
        <v>#N/A</v>
      </c>
      <c r="BB416" s="5" t="str">
        <f t="shared" si="19"/>
        <v/>
      </c>
      <c r="BC416" s="5" t="str">
        <f t="shared" si="20"/>
        <v/>
      </c>
      <c r="BD416" s="5" t="str">
        <f t="shared" si="21"/>
        <v/>
      </c>
    </row>
    <row r="417" spans="6:56" x14ac:dyDescent="0.45">
      <c r="F417" s="9" t="e">
        <f>VLOOKUP($B417, FanGraphs_Standings[[Abbreviation]:[2024 Year to Date G]], 2, FALSE)</f>
        <v>#N/A</v>
      </c>
      <c r="G417" s="9" t="e">
        <f>IF(ISERR(VLOOKUP($D417, 'SP Per G'!$A$2:$D$1380, 3, FALSE)), L417, VLOOKUP($D417, 'SP Per G'!$A$2:$D$1380, 3, FALSE))</f>
        <v>#N/A</v>
      </c>
      <c r="H417" s="9" t="e">
        <f>VLOOKUP($D417, 'SP Per G'!$A$2:$D$1380, 4, FALSE)</f>
        <v>#N/A</v>
      </c>
      <c r="I417" s="9" t="e">
        <f>VLOOKUP($D417, Individual_Pitching___Dashboard[], 18, FALSE)</f>
        <v>#N/A</v>
      </c>
      <c r="J417" s="9" t="e">
        <f>VLOOKUP($D417, Individual_Pitching___Dashboard[], 20, FALSE)</f>
        <v>#N/A</v>
      </c>
      <c r="K417" s="9" t="e">
        <f>VLOOKUP($D417, Individual_Pitching___Advanced[], 21,FALSE)</f>
        <v>#N/A</v>
      </c>
      <c r="L417" s="9" t="e">
        <f>VLOOKUP($B417, 'Team Per G'!$A$2:$G$31, 7, FALSE)</f>
        <v>#N/A</v>
      </c>
      <c r="M417" s="9" t="e">
        <f>VLOOKUP($B417, 'FanGraphs - Team WAR Projected'!$B$2:$E$31, 3, FALSE)/162</f>
        <v>#N/A</v>
      </c>
      <c r="N417" s="9" t="e">
        <f>VLOOKUP($B417, Team_Pitching___Advanced[[Team]:[xFIP]], 19,FALSE)</f>
        <v>#N/A</v>
      </c>
      <c r="O417" s="9" t="e">
        <f>VLOOKUP($B417, Team_Pitching___Advanced[], 20, FALSE)</f>
        <v>#N/A</v>
      </c>
      <c r="P417" s="9" t="e">
        <f>VLOOKUP($B417, Team_Batting___Dashboard[[Team]:[wOBA]], 16, FALSE)</f>
        <v>#N/A</v>
      </c>
      <c r="Q417" s="9" t="e">
        <f>VLOOKUP($B417, Team_Batting___Advanced[[Team]:[OPS]], 9, FALSE)</f>
        <v>#N/A</v>
      </c>
      <c r="R417" s="9" t="e">
        <f>VLOOKUP($B417, Team_Batting___Advanced[], 19, FALSE)</f>
        <v>#N/A</v>
      </c>
      <c r="S417" s="9" t="e">
        <f>VLOOKUP($B417, 'Team Per G'!$A$2:$G$31, 3, FALSE)</f>
        <v>#N/A</v>
      </c>
      <c r="T417" s="9" t="e">
        <f>VLOOKUP($B417, 'Team Per G'!$A$2:$G$31, 5, FALSE)</f>
        <v>#N/A</v>
      </c>
      <c r="U417" s="9" t="e">
        <f>VLOOKUP($B417, 'Team Per G'!$A$2:$G$31, 4, FALSE)</f>
        <v>#N/A</v>
      </c>
      <c r="V417" s="9" t="e">
        <f>VLOOKUP($B417, Team_Batting___Dashboard[], 22, FALSE)/$F417</f>
        <v>#N/A</v>
      </c>
      <c r="W417" s="9" t="e">
        <f>VLOOKUP($B417, 'FanGraphs - Team WAR Projected'!$B$2:$E$31, 4, FALSE)/162</f>
        <v>#N/A</v>
      </c>
      <c r="X417" s="9" t="e">
        <f>VLOOKUP($B417, FanGraphs_Standings[[Abbreviation]:[2024 Year to Date RS/G]], 6, FALSE)/$F417</f>
        <v>#N/A</v>
      </c>
      <c r="Y417" s="9" t="e">
        <f>VLOOKUP($B417, FanGraphs_Standings[[Abbreviation]:[2024 Projected Full Season RDif]], 19, FALSE)/162</f>
        <v>#N/A</v>
      </c>
      <c r="Z417" s="9" t="e">
        <f>VLOOKUP($B417, FanGraphs_Standings[[Abbreviation]:[2024 Projected Full Season RDif]], 5, FALSE)</f>
        <v>#N/A</v>
      </c>
      <c r="AA417" s="9" t="e">
        <f>VLOOKUP($B417, FanGraphs_Standings[[Abbreviation]:[2024 Projected Full Season W%]], 18, FALSE)</f>
        <v>#N/A</v>
      </c>
      <c r="AB417" s="9" t="e">
        <f>VLOOKUP($B417, 'Home Field Adv'!$A$2:$I$31, 9, FALSE)</f>
        <v>#N/A</v>
      </c>
      <c r="AC417" s="9" t="e">
        <f>VLOOKUP($C417, FanGraphs_Standings[[Abbreviation]:[2024 Year to Date G]], 2, FALSE)</f>
        <v>#N/A</v>
      </c>
      <c r="AD417" s="9" t="e">
        <f>VLOOKUP($E417, 'SP Per G'!$A$2:$D$1380, 3, FALSE)</f>
        <v>#N/A</v>
      </c>
      <c r="AE417" s="9" t="e">
        <f>VLOOKUP($E417, 'SP Per G'!$A$2:$D$1380, 4, FALSE)</f>
        <v>#N/A</v>
      </c>
      <c r="AF417" s="9" t="e">
        <f>VLOOKUP($E417, Individual_Pitching___Dashboard[], 18, FALSE)</f>
        <v>#N/A</v>
      </c>
      <c r="AG417" s="9" t="e">
        <f>VLOOKUP($E417, Individual_Pitching___Dashboard[], 20, FALSE)</f>
        <v>#N/A</v>
      </c>
      <c r="AH417" s="9" t="e">
        <f>VLOOKUP($E417, Individual_Pitching___Advanced[], 21,FALSE)</f>
        <v>#N/A</v>
      </c>
      <c r="AI417" s="9" t="e">
        <f>VLOOKUP($C417, 'Team Per G'!$A$2:$G$31, 7, FALSE)</f>
        <v>#N/A</v>
      </c>
      <c r="AJ417" s="9" t="e">
        <f>VLOOKUP($C417, 'FanGraphs - Team WAR Projected'!$B$2:$E$31, 3, FALSE)/162</f>
        <v>#N/A</v>
      </c>
      <c r="AK417" s="9" t="e">
        <f>VLOOKUP($C417, Team_Pitching___Advanced[[Team]:[xFIP]], 19,FALSE)</f>
        <v>#N/A</v>
      </c>
      <c r="AL417" s="9" t="e">
        <f>VLOOKUP($C417, Team_Pitching___Advanced[], 20, FALSE)</f>
        <v>#N/A</v>
      </c>
      <c r="AM417" s="9" t="e">
        <f>VLOOKUP($C417, Team_Batting___Dashboard[[Team]:[wOBA]], 16, FALSE)</f>
        <v>#N/A</v>
      </c>
      <c r="AN417" s="9" t="e">
        <f>VLOOKUP($C417, Team_Batting___Advanced[[Team]:[OPS]], 9, FALSE)</f>
        <v>#N/A</v>
      </c>
      <c r="AO417" s="9" t="e">
        <f>VLOOKUP($C417, Team_Batting___Advanced[], 19, FALSE)</f>
        <v>#N/A</v>
      </c>
      <c r="AP417" s="9" t="e">
        <f>VLOOKUP($C417, 'Team Per G'!$A$2:$G$31, 3, FALSE)</f>
        <v>#N/A</v>
      </c>
      <c r="AQ417" s="9" t="e">
        <f>VLOOKUP($C417, 'Team Per G'!$A$2:$G$31, 5, FALSE)</f>
        <v>#N/A</v>
      </c>
      <c r="AR417" s="9" t="e">
        <f>VLOOKUP($C417, 'Team Per G'!$A$2:$G$31, 4, FALSE)</f>
        <v>#N/A</v>
      </c>
      <c r="AS417" s="9" t="e">
        <f>VLOOKUP($C417, Team_Batting___Dashboard[], 22, FALSE)/$AC417</f>
        <v>#N/A</v>
      </c>
      <c r="AT417" s="9" t="e">
        <f>VLOOKUP($C417, 'FanGraphs - Team WAR Projected'!$B$2:$E$31, 4, FALSE)/162</f>
        <v>#N/A</v>
      </c>
      <c r="AU417" s="9" t="e">
        <f>VLOOKUP($C417, FanGraphs_Standings[[Abbreviation]:[2024 Year to Date RS/G]], 6, FALSE)/$AC417</f>
        <v>#N/A</v>
      </c>
      <c r="AV417" s="9" t="e">
        <f>VLOOKUP($C417, FanGraphs_Standings[[Abbreviation]:[2024 Projected Full Season RDif]], 19, FALSE)/162</f>
        <v>#N/A</v>
      </c>
      <c r="AW417" s="9" t="e">
        <f>VLOOKUP($C417, FanGraphs_Standings[[Abbreviation]:[2024 Projected Full Season RDif]], 5, FALSE)</f>
        <v>#N/A</v>
      </c>
      <c r="AX417" s="9" t="e">
        <f>VLOOKUP($C417, FanGraphs_Standings[[Abbreviation]:[2024 Projected Full Season W%]], 18, FALSE)</f>
        <v>#N/A</v>
      </c>
      <c r="AY417" s="9" t="e">
        <f>VLOOKUP($C417, 'Home Field Adv'!$A$2:$K$31, 11, FALSE)</f>
        <v>#N/A</v>
      </c>
      <c r="BB417" s="5" t="str">
        <f t="shared" si="19"/>
        <v/>
      </c>
      <c r="BC417" s="5" t="str">
        <f t="shared" si="20"/>
        <v/>
      </c>
      <c r="BD417" s="5" t="str">
        <f t="shared" si="21"/>
        <v/>
      </c>
    </row>
    <row r="418" spans="6:56" x14ac:dyDescent="0.45">
      <c r="F418" s="9" t="e">
        <f>VLOOKUP($B418, FanGraphs_Standings[[Abbreviation]:[2024 Year to Date G]], 2, FALSE)</f>
        <v>#N/A</v>
      </c>
      <c r="G418" s="9" t="e">
        <f>IF(ISERR(VLOOKUP($D418, 'SP Per G'!$A$2:$D$1380, 3, FALSE)), L418, VLOOKUP($D418, 'SP Per G'!$A$2:$D$1380, 3, FALSE))</f>
        <v>#N/A</v>
      </c>
      <c r="H418" s="9" t="e">
        <f>VLOOKUP($D418, 'SP Per G'!$A$2:$D$1380, 4, FALSE)</f>
        <v>#N/A</v>
      </c>
      <c r="I418" s="9" t="e">
        <f>VLOOKUP($D418, Individual_Pitching___Dashboard[], 18, FALSE)</f>
        <v>#N/A</v>
      </c>
      <c r="J418" s="9" t="e">
        <f>VLOOKUP($D418, Individual_Pitching___Dashboard[], 20, FALSE)</f>
        <v>#N/A</v>
      </c>
      <c r="K418" s="9" t="e">
        <f>VLOOKUP($D418, Individual_Pitching___Advanced[], 21,FALSE)</f>
        <v>#N/A</v>
      </c>
      <c r="L418" s="9" t="e">
        <f>VLOOKUP($B418, 'Team Per G'!$A$2:$G$31, 7, FALSE)</f>
        <v>#N/A</v>
      </c>
      <c r="M418" s="9" t="e">
        <f>VLOOKUP($B418, 'FanGraphs - Team WAR Projected'!$B$2:$E$31, 3, FALSE)/162</f>
        <v>#N/A</v>
      </c>
      <c r="N418" s="9" t="e">
        <f>VLOOKUP($B418, Team_Pitching___Advanced[[Team]:[xFIP]], 19,FALSE)</f>
        <v>#N/A</v>
      </c>
      <c r="O418" s="9" t="e">
        <f>VLOOKUP($B418, Team_Pitching___Advanced[], 20, FALSE)</f>
        <v>#N/A</v>
      </c>
      <c r="P418" s="9" t="e">
        <f>VLOOKUP($B418, Team_Batting___Dashboard[[Team]:[wOBA]], 16, FALSE)</f>
        <v>#N/A</v>
      </c>
      <c r="Q418" s="9" t="e">
        <f>VLOOKUP($B418, Team_Batting___Advanced[[Team]:[OPS]], 9, FALSE)</f>
        <v>#N/A</v>
      </c>
      <c r="R418" s="9" t="e">
        <f>VLOOKUP($B418, Team_Batting___Advanced[], 19, FALSE)</f>
        <v>#N/A</v>
      </c>
      <c r="S418" s="9" t="e">
        <f>VLOOKUP($B418, 'Team Per G'!$A$2:$G$31, 3, FALSE)</f>
        <v>#N/A</v>
      </c>
      <c r="T418" s="9" t="e">
        <f>VLOOKUP($B418, 'Team Per G'!$A$2:$G$31, 5, FALSE)</f>
        <v>#N/A</v>
      </c>
      <c r="U418" s="9" t="e">
        <f>VLOOKUP($B418, 'Team Per G'!$A$2:$G$31, 4, FALSE)</f>
        <v>#N/A</v>
      </c>
      <c r="V418" s="9" t="e">
        <f>VLOOKUP($B418, Team_Batting___Dashboard[], 22, FALSE)/$F418</f>
        <v>#N/A</v>
      </c>
      <c r="W418" s="9" t="e">
        <f>VLOOKUP($B418, 'FanGraphs - Team WAR Projected'!$B$2:$E$31, 4, FALSE)/162</f>
        <v>#N/A</v>
      </c>
      <c r="X418" s="9" t="e">
        <f>VLOOKUP($B418, FanGraphs_Standings[[Abbreviation]:[2024 Year to Date RS/G]], 6, FALSE)/$F418</f>
        <v>#N/A</v>
      </c>
      <c r="Y418" s="9" t="e">
        <f>VLOOKUP($B418, FanGraphs_Standings[[Abbreviation]:[2024 Projected Full Season RDif]], 19, FALSE)/162</f>
        <v>#N/A</v>
      </c>
      <c r="Z418" s="9" t="e">
        <f>VLOOKUP($B418, FanGraphs_Standings[[Abbreviation]:[2024 Projected Full Season RDif]], 5, FALSE)</f>
        <v>#N/A</v>
      </c>
      <c r="AA418" s="9" t="e">
        <f>VLOOKUP($B418, FanGraphs_Standings[[Abbreviation]:[2024 Projected Full Season W%]], 18, FALSE)</f>
        <v>#N/A</v>
      </c>
      <c r="AB418" s="9" t="e">
        <f>VLOOKUP($B418, 'Home Field Adv'!$A$2:$I$31, 9, FALSE)</f>
        <v>#N/A</v>
      </c>
      <c r="AC418" s="9" t="e">
        <f>VLOOKUP($C418, FanGraphs_Standings[[Abbreviation]:[2024 Year to Date G]], 2, FALSE)</f>
        <v>#N/A</v>
      </c>
      <c r="AD418" s="9" t="e">
        <f>VLOOKUP($E418, 'SP Per G'!$A$2:$D$1380, 3, FALSE)</f>
        <v>#N/A</v>
      </c>
      <c r="AE418" s="9" t="e">
        <f>VLOOKUP($E418, 'SP Per G'!$A$2:$D$1380, 4, FALSE)</f>
        <v>#N/A</v>
      </c>
      <c r="AF418" s="9" t="e">
        <f>VLOOKUP($E418, Individual_Pitching___Dashboard[], 18, FALSE)</f>
        <v>#N/A</v>
      </c>
      <c r="AG418" s="9" t="e">
        <f>VLOOKUP($E418, Individual_Pitching___Dashboard[], 20, FALSE)</f>
        <v>#N/A</v>
      </c>
      <c r="AH418" s="9" t="e">
        <f>VLOOKUP($E418, Individual_Pitching___Advanced[], 21,FALSE)</f>
        <v>#N/A</v>
      </c>
      <c r="AI418" s="9" t="e">
        <f>VLOOKUP($C418, 'Team Per G'!$A$2:$G$31, 7, FALSE)</f>
        <v>#N/A</v>
      </c>
      <c r="AJ418" s="9" t="e">
        <f>VLOOKUP($C418, 'FanGraphs - Team WAR Projected'!$B$2:$E$31, 3, FALSE)/162</f>
        <v>#N/A</v>
      </c>
      <c r="AK418" s="9" t="e">
        <f>VLOOKUP($C418, Team_Pitching___Advanced[[Team]:[xFIP]], 19,FALSE)</f>
        <v>#N/A</v>
      </c>
      <c r="AL418" s="9" t="e">
        <f>VLOOKUP($C418, Team_Pitching___Advanced[], 20, FALSE)</f>
        <v>#N/A</v>
      </c>
      <c r="AM418" s="9" t="e">
        <f>VLOOKUP($C418, Team_Batting___Dashboard[[Team]:[wOBA]], 16, FALSE)</f>
        <v>#N/A</v>
      </c>
      <c r="AN418" s="9" t="e">
        <f>VLOOKUP($C418, Team_Batting___Advanced[[Team]:[OPS]], 9, FALSE)</f>
        <v>#N/A</v>
      </c>
      <c r="AO418" s="9" t="e">
        <f>VLOOKUP($C418, Team_Batting___Advanced[], 19, FALSE)</f>
        <v>#N/A</v>
      </c>
      <c r="AP418" s="9" t="e">
        <f>VLOOKUP($C418, 'Team Per G'!$A$2:$G$31, 3, FALSE)</f>
        <v>#N/A</v>
      </c>
      <c r="AQ418" s="9" t="e">
        <f>VLOOKUP($C418, 'Team Per G'!$A$2:$G$31, 5, FALSE)</f>
        <v>#N/A</v>
      </c>
      <c r="AR418" s="9" t="e">
        <f>VLOOKUP($C418, 'Team Per G'!$A$2:$G$31, 4, FALSE)</f>
        <v>#N/A</v>
      </c>
      <c r="AS418" s="9" t="e">
        <f>VLOOKUP($C418, Team_Batting___Dashboard[], 22, FALSE)/$AC418</f>
        <v>#N/A</v>
      </c>
      <c r="AT418" s="9" t="e">
        <f>VLOOKUP($C418, 'FanGraphs - Team WAR Projected'!$B$2:$E$31, 4, FALSE)/162</f>
        <v>#N/A</v>
      </c>
      <c r="AU418" s="9" t="e">
        <f>VLOOKUP($C418, FanGraphs_Standings[[Abbreviation]:[2024 Year to Date RS/G]], 6, FALSE)/$AC418</f>
        <v>#N/A</v>
      </c>
      <c r="AV418" s="9" t="e">
        <f>VLOOKUP($C418, FanGraphs_Standings[[Abbreviation]:[2024 Projected Full Season RDif]], 19, FALSE)/162</f>
        <v>#N/A</v>
      </c>
      <c r="AW418" s="9" t="e">
        <f>VLOOKUP($C418, FanGraphs_Standings[[Abbreviation]:[2024 Projected Full Season RDif]], 5, FALSE)</f>
        <v>#N/A</v>
      </c>
      <c r="AX418" s="9" t="e">
        <f>VLOOKUP($C418, FanGraphs_Standings[[Abbreviation]:[2024 Projected Full Season W%]], 18, FALSE)</f>
        <v>#N/A</v>
      </c>
      <c r="AY418" s="9" t="e">
        <f>VLOOKUP($C418, 'Home Field Adv'!$A$2:$K$31, 11, FALSE)</f>
        <v>#N/A</v>
      </c>
      <c r="BB418" s="5" t="str">
        <f t="shared" si="19"/>
        <v/>
      </c>
      <c r="BC418" s="5" t="str">
        <f t="shared" si="20"/>
        <v/>
      </c>
      <c r="BD418" s="5" t="str">
        <f t="shared" si="21"/>
        <v/>
      </c>
    </row>
    <row r="419" spans="6:56" x14ac:dyDescent="0.45">
      <c r="F419" s="9" t="e">
        <f>VLOOKUP($B419, FanGraphs_Standings[[Abbreviation]:[2024 Year to Date G]], 2, FALSE)</f>
        <v>#N/A</v>
      </c>
      <c r="G419" s="9" t="e">
        <f>IF(ISERR(VLOOKUP($D419, 'SP Per G'!$A$2:$D$1380, 3, FALSE)), L419, VLOOKUP($D419, 'SP Per G'!$A$2:$D$1380, 3, FALSE))</f>
        <v>#N/A</v>
      </c>
      <c r="H419" s="9" t="e">
        <f>VLOOKUP($D419, 'SP Per G'!$A$2:$D$1380, 4, FALSE)</f>
        <v>#N/A</v>
      </c>
      <c r="I419" s="9" t="e">
        <f>VLOOKUP($D419, Individual_Pitching___Dashboard[], 18, FALSE)</f>
        <v>#N/A</v>
      </c>
      <c r="J419" s="9" t="e">
        <f>VLOOKUP($D419, Individual_Pitching___Dashboard[], 20, FALSE)</f>
        <v>#N/A</v>
      </c>
      <c r="K419" s="9" t="e">
        <f>VLOOKUP($D419, Individual_Pitching___Advanced[], 21,FALSE)</f>
        <v>#N/A</v>
      </c>
      <c r="L419" s="9" t="e">
        <f>VLOOKUP($B419, 'Team Per G'!$A$2:$G$31, 7, FALSE)</f>
        <v>#N/A</v>
      </c>
      <c r="M419" s="9" t="e">
        <f>VLOOKUP($B419, 'FanGraphs - Team WAR Projected'!$B$2:$E$31, 3, FALSE)/162</f>
        <v>#N/A</v>
      </c>
      <c r="N419" s="9" t="e">
        <f>VLOOKUP($B419, Team_Pitching___Advanced[[Team]:[xFIP]], 19,FALSE)</f>
        <v>#N/A</v>
      </c>
      <c r="O419" s="9" t="e">
        <f>VLOOKUP($B419, Team_Pitching___Advanced[], 20, FALSE)</f>
        <v>#N/A</v>
      </c>
      <c r="P419" s="9" t="e">
        <f>VLOOKUP($B419, Team_Batting___Dashboard[[Team]:[wOBA]], 16, FALSE)</f>
        <v>#N/A</v>
      </c>
      <c r="Q419" s="9" t="e">
        <f>VLOOKUP($B419, Team_Batting___Advanced[[Team]:[OPS]], 9, FALSE)</f>
        <v>#N/A</v>
      </c>
      <c r="R419" s="9" t="e">
        <f>VLOOKUP($B419, Team_Batting___Advanced[], 19, FALSE)</f>
        <v>#N/A</v>
      </c>
      <c r="S419" s="9" t="e">
        <f>VLOOKUP($B419, 'Team Per G'!$A$2:$G$31, 3, FALSE)</f>
        <v>#N/A</v>
      </c>
      <c r="T419" s="9" t="e">
        <f>VLOOKUP($B419, 'Team Per G'!$A$2:$G$31, 5, FALSE)</f>
        <v>#N/A</v>
      </c>
      <c r="U419" s="9" t="e">
        <f>VLOOKUP($B419, 'Team Per G'!$A$2:$G$31, 4, FALSE)</f>
        <v>#N/A</v>
      </c>
      <c r="V419" s="9" t="e">
        <f>VLOOKUP($B419, Team_Batting___Dashboard[], 22, FALSE)/$F419</f>
        <v>#N/A</v>
      </c>
      <c r="W419" s="9" t="e">
        <f>VLOOKUP($B419, 'FanGraphs - Team WAR Projected'!$B$2:$E$31, 4, FALSE)/162</f>
        <v>#N/A</v>
      </c>
      <c r="X419" s="9" t="e">
        <f>VLOOKUP($B419, FanGraphs_Standings[[Abbreviation]:[2024 Year to Date RS/G]], 6, FALSE)/$F419</f>
        <v>#N/A</v>
      </c>
      <c r="Y419" s="9" t="e">
        <f>VLOOKUP($B419, FanGraphs_Standings[[Abbreviation]:[2024 Projected Full Season RDif]], 19, FALSE)/162</f>
        <v>#N/A</v>
      </c>
      <c r="Z419" s="9" t="e">
        <f>VLOOKUP($B419, FanGraphs_Standings[[Abbreviation]:[2024 Projected Full Season RDif]], 5, FALSE)</f>
        <v>#N/A</v>
      </c>
      <c r="AA419" s="9" t="e">
        <f>VLOOKUP($B419, FanGraphs_Standings[[Abbreviation]:[2024 Projected Full Season W%]], 18, FALSE)</f>
        <v>#N/A</v>
      </c>
      <c r="AB419" s="9" t="e">
        <f>VLOOKUP($B419, 'Home Field Adv'!$A$2:$I$31, 9, FALSE)</f>
        <v>#N/A</v>
      </c>
      <c r="AC419" s="9" t="e">
        <f>VLOOKUP($C419, FanGraphs_Standings[[Abbreviation]:[2024 Year to Date G]], 2, FALSE)</f>
        <v>#N/A</v>
      </c>
      <c r="AD419" s="9" t="e">
        <f>VLOOKUP($E419, 'SP Per G'!$A$2:$D$1380, 3, FALSE)</f>
        <v>#N/A</v>
      </c>
      <c r="AE419" s="9" t="e">
        <f>VLOOKUP($E419, 'SP Per G'!$A$2:$D$1380, 4, FALSE)</f>
        <v>#N/A</v>
      </c>
      <c r="AF419" s="9" t="e">
        <f>VLOOKUP($E419, Individual_Pitching___Dashboard[], 18, FALSE)</f>
        <v>#N/A</v>
      </c>
      <c r="AG419" s="9" t="e">
        <f>VLOOKUP($E419, Individual_Pitching___Dashboard[], 20, FALSE)</f>
        <v>#N/A</v>
      </c>
      <c r="AH419" s="9" t="e">
        <f>VLOOKUP($E419, Individual_Pitching___Advanced[], 21,FALSE)</f>
        <v>#N/A</v>
      </c>
      <c r="AI419" s="9" t="e">
        <f>VLOOKUP($C419, 'Team Per G'!$A$2:$G$31, 7, FALSE)</f>
        <v>#N/A</v>
      </c>
      <c r="AJ419" s="9" t="e">
        <f>VLOOKUP($C419, 'FanGraphs - Team WAR Projected'!$B$2:$E$31, 3, FALSE)/162</f>
        <v>#N/A</v>
      </c>
      <c r="AK419" s="9" t="e">
        <f>VLOOKUP($C419, Team_Pitching___Advanced[[Team]:[xFIP]], 19,FALSE)</f>
        <v>#N/A</v>
      </c>
      <c r="AL419" s="9" t="e">
        <f>VLOOKUP($C419, Team_Pitching___Advanced[], 20, FALSE)</f>
        <v>#N/A</v>
      </c>
      <c r="AM419" s="9" t="e">
        <f>VLOOKUP($C419, Team_Batting___Dashboard[[Team]:[wOBA]], 16, FALSE)</f>
        <v>#N/A</v>
      </c>
      <c r="AN419" s="9" t="e">
        <f>VLOOKUP($C419, Team_Batting___Advanced[[Team]:[OPS]], 9, FALSE)</f>
        <v>#N/A</v>
      </c>
      <c r="AO419" s="9" t="e">
        <f>VLOOKUP($C419, Team_Batting___Advanced[], 19, FALSE)</f>
        <v>#N/A</v>
      </c>
      <c r="AP419" s="9" t="e">
        <f>VLOOKUP($C419, 'Team Per G'!$A$2:$G$31, 3, FALSE)</f>
        <v>#N/A</v>
      </c>
      <c r="AQ419" s="9" t="e">
        <f>VLOOKUP($C419, 'Team Per G'!$A$2:$G$31, 5, FALSE)</f>
        <v>#N/A</v>
      </c>
      <c r="AR419" s="9" t="e">
        <f>VLOOKUP($C419, 'Team Per G'!$A$2:$G$31, 4, FALSE)</f>
        <v>#N/A</v>
      </c>
      <c r="AS419" s="9" t="e">
        <f>VLOOKUP($C419, Team_Batting___Dashboard[], 22, FALSE)/$AC419</f>
        <v>#N/A</v>
      </c>
      <c r="AT419" s="9" t="e">
        <f>VLOOKUP($C419, 'FanGraphs - Team WAR Projected'!$B$2:$E$31, 4, FALSE)/162</f>
        <v>#N/A</v>
      </c>
      <c r="AU419" s="9" t="e">
        <f>VLOOKUP($C419, FanGraphs_Standings[[Abbreviation]:[2024 Year to Date RS/G]], 6, FALSE)/$AC419</f>
        <v>#N/A</v>
      </c>
      <c r="AV419" s="9" t="e">
        <f>VLOOKUP($C419, FanGraphs_Standings[[Abbreviation]:[2024 Projected Full Season RDif]], 19, FALSE)/162</f>
        <v>#N/A</v>
      </c>
      <c r="AW419" s="9" t="e">
        <f>VLOOKUP($C419, FanGraphs_Standings[[Abbreviation]:[2024 Projected Full Season RDif]], 5, FALSE)</f>
        <v>#N/A</v>
      </c>
      <c r="AX419" s="9" t="e">
        <f>VLOOKUP($C419, FanGraphs_Standings[[Abbreviation]:[2024 Projected Full Season W%]], 18, FALSE)</f>
        <v>#N/A</v>
      </c>
      <c r="AY419" s="9" t="e">
        <f>VLOOKUP($C419, 'Home Field Adv'!$A$2:$K$31, 11, FALSE)</f>
        <v>#N/A</v>
      </c>
      <c r="BB419" s="5" t="str">
        <f t="shared" si="19"/>
        <v/>
      </c>
      <c r="BC419" s="5" t="str">
        <f t="shared" si="20"/>
        <v/>
      </c>
      <c r="BD419" s="5" t="str">
        <f t="shared" si="21"/>
        <v/>
      </c>
    </row>
    <row r="420" spans="6:56" x14ac:dyDescent="0.45">
      <c r="F420" s="9" t="e">
        <f>VLOOKUP($B420, FanGraphs_Standings[[Abbreviation]:[2024 Year to Date G]], 2, FALSE)</f>
        <v>#N/A</v>
      </c>
      <c r="G420" s="9" t="e">
        <f>IF(ISERR(VLOOKUP($D420, 'SP Per G'!$A$2:$D$1380, 3, FALSE)), L420, VLOOKUP($D420, 'SP Per G'!$A$2:$D$1380, 3, FALSE))</f>
        <v>#N/A</v>
      </c>
      <c r="H420" s="9" t="e">
        <f>VLOOKUP($D420, 'SP Per G'!$A$2:$D$1380, 4, FALSE)</f>
        <v>#N/A</v>
      </c>
      <c r="I420" s="9" t="e">
        <f>VLOOKUP($D420, Individual_Pitching___Dashboard[], 18, FALSE)</f>
        <v>#N/A</v>
      </c>
      <c r="J420" s="9" t="e">
        <f>VLOOKUP($D420, Individual_Pitching___Dashboard[], 20, FALSE)</f>
        <v>#N/A</v>
      </c>
      <c r="K420" s="9" t="e">
        <f>VLOOKUP($D420, Individual_Pitching___Advanced[], 21,FALSE)</f>
        <v>#N/A</v>
      </c>
      <c r="L420" s="9" t="e">
        <f>VLOOKUP($B420, 'Team Per G'!$A$2:$G$31, 7, FALSE)</f>
        <v>#N/A</v>
      </c>
      <c r="M420" s="9" t="e">
        <f>VLOOKUP($B420, 'FanGraphs - Team WAR Projected'!$B$2:$E$31, 3, FALSE)/162</f>
        <v>#N/A</v>
      </c>
      <c r="N420" s="9" t="e">
        <f>VLOOKUP($B420, Team_Pitching___Advanced[[Team]:[xFIP]], 19,FALSE)</f>
        <v>#N/A</v>
      </c>
      <c r="O420" s="9" t="e">
        <f>VLOOKUP($B420, Team_Pitching___Advanced[], 20, FALSE)</f>
        <v>#N/A</v>
      </c>
      <c r="P420" s="9" t="e">
        <f>VLOOKUP($B420, Team_Batting___Dashboard[[Team]:[wOBA]], 16, FALSE)</f>
        <v>#N/A</v>
      </c>
      <c r="Q420" s="9" t="e">
        <f>VLOOKUP($B420, Team_Batting___Advanced[[Team]:[OPS]], 9, FALSE)</f>
        <v>#N/A</v>
      </c>
      <c r="R420" s="9" t="e">
        <f>VLOOKUP($B420, Team_Batting___Advanced[], 19, FALSE)</f>
        <v>#N/A</v>
      </c>
      <c r="S420" s="9" t="e">
        <f>VLOOKUP($B420, 'Team Per G'!$A$2:$G$31, 3, FALSE)</f>
        <v>#N/A</v>
      </c>
      <c r="T420" s="9" t="e">
        <f>VLOOKUP($B420, 'Team Per G'!$A$2:$G$31, 5, FALSE)</f>
        <v>#N/A</v>
      </c>
      <c r="U420" s="9" t="e">
        <f>VLOOKUP($B420, 'Team Per G'!$A$2:$G$31, 4, FALSE)</f>
        <v>#N/A</v>
      </c>
      <c r="V420" s="9" t="e">
        <f>VLOOKUP($B420, Team_Batting___Dashboard[], 22, FALSE)/$F420</f>
        <v>#N/A</v>
      </c>
      <c r="W420" s="9" t="e">
        <f>VLOOKUP($B420, 'FanGraphs - Team WAR Projected'!$B$2:$E$31, 4, FALSE)/162</f>
        <v>#N/A</v>
      </c>
      <c r="X420" s="9" t="e">
        <f>VLOOKUP($B420, FanGraphs_Standings[[Abbreviation]:[2024 Year to Date RS/G]], 6, FALSE)/$F420</f>
        <v>#N/A</v>
      </c>
      <c r="Y420" s="9" t="e">
        <f>VLOOKUP($B420, FanGraphs_Standings[[Abbreviation]:[2024 Projected Full Season RDif]], 19, FALSE)/162</f>
        <v>#N/A</v>
      </c>
      <c r="Z420" s="9" t="e">
        <f>VLOOKUP($B420, FanGraphs_Standings[[Abbreviation]:[2024 Projected Full Season RDif]], 5, FALSE)</f>
        <v>#N/A</v>
      </c>
      <c r="AA420" s="9" t="e">
        <f>VLOOKUP($B420, FanGraphs_Standings[[Abbreviation]:[2024 Projected Full Season W%]], 18, FALSE)</f>
        <v>#N/A</v>
      </c>
      <c r="AB420" s="9" t="e">
        <f>VLOOKUP($B420, 'Home Field Adv'!$A$2:$I$31, 9, FALSE)</f>
        <v>#N/A</v>
      </c>
      <c r="AC420" s="9" t="e">
        <f>VLOOKUP($C420, FanGraphs_Standings[[Abbreviation]:[2024 Year to Date G]], 2, FALSE)</f>
        <v>#N/A</v>
      </c>
      <c r="AD420" s="9" t="e">
        <f>VLOOKUP($E420, 'SP Per G'!$A$2:$D$1380, 3, FALSE)</f>
        <v>#N/A</v>
      </c>
      <c r="AE420" s="9" t="e">
        <f>VLOOKUP($E420, 'SP Per G'!$A$2:$D$1380, 4, FALSE)</f>
        <v>#N/A</v>
      </c>
      <c r="AF420" s="9" t="e">
        <f>VLOOKUP($E420, Individual_Pitching___Dashboard[], 18, FALSE)</f>
        <v>#N/A</v>
      </c>
      <c r="AG420" s="9" t="e">
        <f>VLOOKUP($E420, Individual_Pitching___Dashboard[], 20, FALSE)</f>
        <v>#N/A</v>
      </c>
      <c r="AH420" s="9" t="e">
        <f>VLOOKUP($E420, Individual_Pitching___Advanced[], 21,FALSE)</f>
        <v>#N/A</v>
      </c>
      <c r="AI420" s="9" t="e">
        <f>VLOOKUP($C420, 'Team Per G'!$A$2:$G$31, 7, FALSE)</f>
        <v>#N/A</v>
      </c>
      <c r="AJ420" s="9" t="e">
        <f>VLOOKUP($C420, 'FanGraphs - Team WAR Projected'!$B$2:$E$31, 3, FALSE)/162</f>
        <v>#N/A</v>
      </c>
      <c r="AK420" s="9" t="e">
        <f>VLOOKUP($C420, Team_Pitching___Advanced[[Team]:[xFIP]], 19,FALSE)</f>
        <v>#N/A</v>
      </c>
      <c r="AL420" s="9" t="e">
        <f>VLOOKUP($C420, Team_Pitching___Advanced[], 20, FALSE)</f>
        <v>#N/A</v>
      </c>
      <c r="AM420" s="9" t="e">
        <f>VLOOKUP($C420, Team_Batting___Dashboard[[Team]:[wOBA]], 16, FALSE)</f>
        <v>#N/A</v>
      </c>
      <c r="AN420" s="9" t="e">
        <f>VLOOKUP($C420, Team_Batting___Advanced[[Team]:[OPS]], 9, FALSE)</f>
        <v>#N/A</v>
      </c>
      <c r="AO420" s="9" t="e">
        <f>VLOOKUP($C420, Team_Batting___Advanced[], 19, FALSE)</f>
        <v>#N/A</v>
      </c>
      <c r="AP420" s="9" t="e">
        <f>VLOOKUP($C420, 'Team Per G'!$A$2:$G$31, 3, FALSE)</f>
        <v>#N/A</v>
      </c>
      <c r="AQ420" s="9" t="e">
        <f>VLOOKUP($C420, 'Team Per G'!$A$2:$G$31, 5, FALSE)</f>
        <v>#N/A</v>
      </c>
      <c r="AR420" s="9" t="e">
        <f>VLOOKUP($C420, 'Team Per G'!$A$2:$G$31, 4, FALSE)</f>
        <v>#N/A</v>
      </c>
      <c r="AS420" s="9" t="e">
        <f>VLOOKUP($C420, Team_Batting___Dashboard[], 22, FALSE)/$AC420</f>
        <v>#N/A</v>
      </c>
      <c r="AT420" s="9" t="e">
        <f>VLOOKUP($C420, 'FanGraphs - Team WAR Projected'!$B$2:$E$31, 4, FALSE)/162</f>
        <v>#N/A</v>
      </c>
      <c r="AU420" s="9" t="e">
        <f>VLOOKUP($C420, FanGraphs_Standings[[Abbreviation]:[2024 Year to Date RS/G]], 6, FALSE)/$AC420</f>
        <v>#N/A</v>
      </c>
      <c r="AV420" s="9" t="e">
        <f>VLOOKUP($C420, FanGraphs_Standings[[Abbreviation]:[2024 Projected Full Season RDif]], 19, FALSE)/162</f>
        <v>#N/A</v>
      </c>
      <c r="AW420" s="9" t="e">
        <f>VLOOKUP($C420, FanGraphs_Standings[[Abbreviation]:[2024 Projected Full Season RDif]], 5, FALSE)</f>
        <v>#N/A</v>
      </c>
      <c r="AX420" s="9" t="e">
        <f>VLOOKUP($C420, FanGraphs_Standings[[Abbreviation]:[2024 Projected Full Season W%]], 18, FALSE)</f>
        <v>#N/A</v>
      </c>
      <c r="AY420" s="9" t="e">
        <f>VLOOKUP($C420, 'Home Field Adv'!$A$2:$K$31, 11, FALSE)</f>
        <v>#N/A</v>
      </c>
      <c r="BB420" s="5" t="str">
        <f t="shared" si="19"/>
        <v/>
      </c>
      <c r="BC420" s="5" t="str">
        <f t="shared" si="20"/>
        <v/>
      </c>
      <c r="BD420" s="5" t="str">
        <f t="shared" si="21"/>
        <v/>
      </c>
    </row>
    <row r="421" spans="6:56" x14ac:dyDescent="0.45">
      <c r="F421" s="9" t="e">
        <f>VLOOKUP($B421, FanGraphs_Standings[[Abbreviation]:[2024 Year to Date G]], 2, FALSE)</f>
        <v>#N/A</v>
      </c>
      <c r="G421" s="9" t="e">
        <f>IF(ISERR(VLOOKUP($D421, 'SP Per G'!$A$2:$D$1380, 3, FALSE)), L421, VLOOKUP($D421, 'SP Per G'!$A$2:$D$1380, 3, FALSE))</f>
        <v>#N/A</v>
      </c>
      <c r="H421" s="9" t="e">
        <f>VLOOKUP($D421, 'SP Per G'!$A$2:$D$1380, 4, FALSE)</f>
        <v>#N/A</v>
      </c>
      <c r="I421" s="9" t="e">
        <f>VLOOKUP($D421, Individual_Pitching___Dashboard[], 18, FALSE)</f>
        <v>#N/A</v>
      </c>
      <c r="J421" s="9" t="e">
        <f>VLOOKUP($D421, Individual_Pitching___Dashboard[], 20, FALSE)</f>
        <v>#N/A</v>
      </c>
      <c r="K421" s="9" t="e">
        <f>VLOOKUP($D421, Individual_Pitching___Advanced[], 21,FALSE)</f>
        <v>#N/A</v>
      </c>
      <c r="L421" s="9" t="e">
        <f>VLOOKUP($B421, 'Team Per G'!$A$2:$G$31, 7, FALSE)</f>
        <v>#N/A</v>
      </c>
      <c r="M421" s="9" t="e">
        <f>VLOOKUP($B421, 'FanGraphs - Team WAR Projected'!$B$2:$E$31, 3, FALSE)/162</f>
        <v>#N/A</v>
      </c>
      <c r="N421" s="9" t="e">
        <f>VLOOKUP($B421, Team_Pitching___Advanced[[Team]:[xFIP]], 19,FALSE)</f>
        <v>#N/A</v>
      </c>
      <c r="O421" s="9" t="e">
        <f>VLOOKUP($B421, Team_Pitching___Advanced[], 20, FALSE)</f>
        <v>#N/A</v>
      </c>
      <c r="P421" s="9" t="e">
        <f>VLOOKUP($B421, Team_Batting___Dashboard[[Team]:[wOBA]], 16, FALSE)</f>
        <v>#N/A</v>
      </c>
      <c r="Q421" s="9" t="e">
        <f>VLOOKUP($B421, Team_Batting___Advanced[[Team]:[OPS]], 9, FALSE)</f>
        <v>#N/A</v>
      </c>
      <c r="R421" s="9" t="e">
        <f>VLOOKUP($B421, Team_Batting___Advanced[], 19, FALSE)</f>
        <v>#N/A</v>
      </c>
      <c r="S421" s="9" t="e">
        <f>VLOOKUP($B421, 'Team Per G'!$A$2:$G$31, 3, FALSE)</f>
        <v>#N/A</v>
      </c>
      <c r="T421" s="9" t="e">
        <f>VLOOKUP($B421, 'Team Per G'!$A$2:$G$31, 5, FALSE)</f>
        <v>#N/A</v>
      </c>
      <c r="U421" s="9" t="e">
        <f>VLOOKUP($B421, 'Team Per G'!$A$2:$G$31, 4, FALSE)</f>
        <v>#N/A</v>
      </c>
      <c r="V421" s="9" t="e">
        <f>VLOOKUP($B421, Team_Batting___Dashboard[], 22, FALSE)/$F421</f>
        <v>#N/A</v>
      </c>
      <c r="W421" s="9" t="e">
        <f>VLOOKUP($B421, 'FanGraphs - Team WAR Projected'!$B$2:$E$31, 4, FALSE)/162</f>
        <v>#N/A</v>
      </c>
      <c r="X421" s="9" t="e">
        <f>VLOOKUP($B421, FanGraphs_Standings[[Abbreviation]:[2024 Year to Date RS/G]], 6, FALSE)/$F421</f>
        <v>#N/A</v>
      </c>
      <c r="Y421" s="9" t="e">
        <f>VLOOKUP($B421, FanGraphs_Standings[[Abbreviation]:[2024 Projected Full Season RDif]], 19, FALSE)/162</f>
        <v>#N/A</v>
      </c>
      <c r="Z421" s="9" t="e">
        <f>VLOOKUP($B421, FanGraphs_Standings[[Abbreviation]:[2024 Projected Full Season RDif]], 5, FALSE)</f>
        <v>#N/A</v>
      </c>
      <c r="AA421" s="9" t="e">
        <f>VLOOKUP($B421, FanGraphs_Standings[[Abbreviation]:[2024 Projected Full Season W%]], 18, FALSE)</f>
        <v>#N/A</v>
      </c>
      <c r="AB421" s="9" t="e">
        <f>VLOOKUP($B421, 'Home Field Adv'!$A$2:$I$31, 9, FALSE)</f>
        <v>#N/A</v>
      </c>
      <c r="AC421" s="9" t="e">
        <f>VLOOKUP($C421, FanGraphs_Standings[[Abbreviation]:[2024 Year to Date G]], 2, FALSE)</f>
        <v>#N/A</v>
      </c>
      <c r="AD421" s="9" t="e">
        <f>VLOOKUP($E421, 'SP Per G'!$A$2:$D$1380, 3, FALSE)</f>
        <v>#N/A</v>
      </c>
      <c r="AE421" s="9" t="e">
        <f>VLOOKUP($E421, 'SP Per G'!$A$2:$D$1380, 4, FALSE)</f>
        <v>#N/A</v>
      </c>
      <c r="AF421" s="9" t="e">
        <f>VLOOKUP($E421, Individual_Pitching___Dashboard[], 18, FALSE)</f>
        <v>#N/A</v>
      </c>
      <c r="AG421" s="9" t="e">
        <f>VLOOKUP($E421, Individual_Pitching___Dashboard[], 20, FALSE)</f>
        <v>#N/A</v>
      </c>
      <c r="AH421" s="9" t="e">
        <f>VLOOKUP($E421, Individual_Pitching___Advanced[], 21,FALSE)</f>
        <v>#N/A</v>
      </c>
      <c r="AI421" s="9" t="e">
        <f>VLOOKUP($C421, 'Team Per G'!$A$2:$G$31, 7, FALSE)</f>
        <v>#N/A</v>
      </c>
      <c r="AJ421" s="9" t="e">
        <f>VLOOKUP($C421, 'FanGraphs - Team WAR Projected'!$B$2:$E$31, 3, FALSE)/162</f>
        <v>#N/A</v>
      </c>
      <c r="AK421" s="9" t="e">
        <f>VLOOKUP($C421, Team_Pitching___Advanced[[Team]:[xFIP]], 19,FALSE)</f>
        <v>#N/A</v>
      </c>
      <c r="AL421" s="9" t="e">
        <f>VLOOKUP($C421, Team_Pitching___Advanced[], 20, FALSE)</f>
        <v>#N/A</v>
      </c>
      <c r="AM421" s="9" t="e">
        <f>VLOOKUP($C421, Team_Batting___Dashboard[[Team]:[wOBA]], 16, FALSE)</f>
        <v>#N/A</v>
      </c>
      <c r="AN421" s="9" t="e">
        <f>VLOOKUP($C421, Team_Batting___Advanced[[Team]:[OPS]], 9, FALSE)</f>
        <v>#N/A</v>
      </c>
      <c r="AO421" s="9" t="e">
        <f>VLOOKUP($C421, Team_Batting___Advanced[], 19, FALSE)</f>
        <v>#N/A</v>
      </c>
      <c r="AP421" s="9" t="e">
        <f>VLOOKUP($C421, 'Team Per G'!$A$2:$G$31, 3, FALSE)</f>
        <v>#N/A</v>
      </c>
      <c r="AQ421" s="9" t="e">
        <f>VLOOKUP($C421, 'Team Per G'!$A$2:$G$31, 5, FALSE)</f>
        <v>#N/A</v>
      </c>
      <c r="AR421" s="9" t="e">
        <f>VLOOKUP($C421, 'Team Per G'!$A$2:$G$31, 4, FALSE)</f>
        <v>#N/A</v>
      </c>
      <c r="AS421" s="9" t="e">
        <f>VLOOKUP($C421, Team_Batting___Dashboard[], 22, FALSE)/$AC421</f>
        <v>#N/A</v>
      </c>
      <c r="AT421" s="9" t="e">
        <f>VLOOKUP($C421, 'FanGraphs - Team WAR Projected'!$B$2:$E$31, 4, FALSE)/162</f>
        <v>#N/A</v>
      </c>
      <c r="AU421" s="9" t="e">
        <f>VLOOKUP($C421, FanGraphs_Standings[[Abbreviation]:[2024 Year to Date RS/G]], 6, FALSE)/$AC421</f>
        <v>#N/A</v>
      </c>
      <c r="AV421" s="9" t="e">
        <f>VLOOKUP($C421, FanGraphs_Standings[[Abbreviation]:[2024 Projected Full Season RDif]], 19, FALSE)/162</f>
        <v>#N/A</v>
      </c>
      <c r="AW421" s="9" t="e">
        <f>VLOOKUP($C421, FanGraphs_Standings[[Abbreviation]:[2024 Projected Full Season RDif]], 5, FALSE)</f>
        <v>#N/A</v>
      </c>
      <c r="AX421" s="9" t="e">
        <f>VLOOKUP($C421, FanGraphs_Standings[[Abbreviation]:[2024 Projected Full Season W%]], 18, FALSE)</f>
        <v>#N/A</v>
      </c>
      <c r="AY421" s="9" t="e">
        <f>VLOOKUP($C421, 'Home Field Adv'!$A$2:$K$31, 11, FALSE)</f>
        <v>#N/A</v>
      </c>
      <c r="BB421" s="5" t="str">
        <f t="shared" si="19"/>
        <v/>
      </c>
      <c r="BC421" s="5" t="str">
        <f t="shared" si="20"/>
        <v/>
      </c>
      <c r="BD421" s="5" t="str">
        <f t="shared" si="21"/>
        <v/>
      </c>
    </row>
    <row r="422" spans="6:56" x14ac:dyDescent="0.45">
      <c r="F422" s="9" t="e">
        <f>VLOOKUP($B422, FanGraphs_Standings[[Abbreviation]:[2024 Year to Date G]], 2, FALSE)</f>
        <v>#N/A</v>
      </c>
      <c r="G422" s="9" t="e">
        <f>IF(ISERR(VLOOKUP($D422, 'SP Per G'!$A$2:$D$1380, 3, FALSE)), L422, VLOOKUP($D422, 'SP Per G'!$A$2:$D$1380, 3, FALSE))</f>
        <v>#N/A</v>
      </c>
      <c r="H422" s="9" t="e">
        <f>VLOOKUP($D422, 'SP Per G'!$A$2:$D$1380, 4, FALSE)</f>
        <v>#N/A</v>
      </c>
      <c r="I422" s="9" t="e">
        <f>VLOOKUP($D422, Individual_Pitching___Dashboard[], 18, FALSE)</f>
        <v>#N/A</v>
      </c>
      <c r="J422" s="9" t="e">
        <f>VLOOKUP($D422, Individual_Pitching___Dashboard[], 20, FALSE)</f>
        <v>#N/A</v>
      </c>
      <c r="K422" s="9" t="e">
        <f>VLOOKUP($D422, Individual_Pitching___Advanced[], 21,FALSE)</f>
        <v>#N/A</v>
      </c>
      <c r="L422" s="9" t="e">
        <f>VLOOKUP($B422, 'Team Per G'!$A$2:$G$31, 7, FALSE)</f>
        <v>#N/A</v>
      </c>
      <c r="M422" s="9" t="e">
        <f>VLOOKUP($B422, 'FanGraphs - Team WAR Projected'!$B$2:$E$31, 3, FALSE)/162</f>
        <v>#N/A</v>
      </c>
      <c r="N422" s="9" t="e">
        <f>VLOOKUP($B422, Team_Pitching___Advanced[[Team]:[xFIP]], 19,FALSE)</f>
        <v>#N/A</v>
      </c>
      <c r="O422" s="9" t="e">
        <f>VLOOKUP($B422, Team_Pitching___Advanced[], 20, FALSE)</f>
        <v>#N/A</v>
      </c>
      <c r="P422" s="9" t="e">
        <f>VLOOKUP($B422, Team_Batting___Dashboard[[Team]:[wOBA]], 16, FALSE)</f>
        <v>#N/A</v>
      </c>
      <c r="Q422" s="9" t="e">
        <f>VLOOKUP($B422, Team_Batting___Advanced[[Team]:[OPS]], 9, FALSE)</f>
        <v>#N/A</v>
      </c>
      <c r="R422" s="9" t="e">
        <f>VLOOKUP($B422, Team_Batting___Advanced[], 19, FALSE)</f>
        <v>#N/A</v>
      </c>
      <c r="S422" s="9" t="e">
        <f>VLOOKUP($B422, 'Team Per G'!$A$2:$G$31, 3, FALSE)</f>
        <v>#N/A</v>
      </c>
      <c r="T422" s="9" t="e">
        <f>VLOOKUP($B422, 'Team Per G'!$A$2:$G$31, 5, FALSE)</f>
        <v>#N/A</v>
      </c>
      <c r="U422" s="9" t="e">
        <f>VLOOKUP($B422, 'Team Per G'!$A$2:$G$31, 4, FALSE)</f>
        <v>#N/A</v>
      </c>
      <c r="V422" s="9" t="e">
        <f>VLOOKUP($B422, Team_Batting___Dashboard[], 22, FALSE)/$F422</f>
        <v>#N/A</v>
      </c>
      <c r="W422" s="9" t="e">
        <f>VLOOKUP($B422, 'FanGraphs - Team WAR Projected'!$B$2:$E$31, 4, FALSE)/162</f>
        <v>#N/A</v>
      </c>
      <c r="X422" s="9" t="e">
        <f>VLOOKUP($B422, FanGraphs_Standings[[Abbreviation]:[2024 Year to Date RS/G]], 6, FALSE)/$F422</f>
        <v>#N/A</v>
      </c>
      <c r="Y422" s="9" t="e">
        <f>VLOOKUP($B422, FanGraphs_Standings[[Abbreviation]:[2024 Projected Full Season RDif]], 19, FALSE)/162</f>
        <v>#N/A</v>
      </c>
      <c r="Z422" s="9" t="e">
        <f>VLOOKUP($B422, FanGraphs_Standings[[Abbreviation]:[2024 Projected Full Season RDif]], 5, FALSE)</f>
        <v>#N/A</v>
      </c>
      <c r="AA422" s="9" t="e">
        <f>VLOOKUP($B422, FanGraphs_Standings[[Abbreviation]:[2024 Projected Full Season W%]], 18, FALSE)</f>
        <v>#N/A</v>
      </c>
      <c r="AB422" s="9" t="e">
        <f>VLOOKUP($B422, 'Home Field Adv'!$A$2:$I$31, 9, FALSE)</f>
        <v>#N/A</v>
      </c>
      <c r="AC422" s="9" t="e">
        <f>VLOOKUP($C422, FanGraphs_Standings[[Abbreviation]:[2024 Year to Date G]], 2, FALSE)</f>
        <v>#N/A</v>
      </c>
      <c r="AD422" s="9" t="e">
        <f>VLOOKUP($E422, 'SP Per G'!$A$2:$D$1380, 3, FALSE)</f>
        <v>#N/A</v>
      </c>
      <c r="AE422" s="9" t="e">
        <f>VLOOKUP($E422, 'SP Per G'!$A$2:$D$1380, 4, FALSE)</f>
        <v>#N/A</v>
      </c>
      <c r="AF422" s="9" t="e">
        <f>VLOOKUP($E422, Individual_Pitching___Dashboard[], 18, FALSE)</f>
        <v>#N/A</v>
      </c>
      <c r="AG422" s="9" t="e">
        <f>VLOOKUP($E422, Individual_Pitching___Dashboard[], 20, FALSE)</f>
        <v>#N/A</v>
      </c>
      <c r="AH422" s="9" t="e">
        <f>VLOOKUP($E422, Individual_Pitching___Advanced[], 21,FALSE)</f>
        <v>#N/A</v>
      </c>
      <c r="AI422" s="9" t="e">
        <f>VLOOKUP($C422, 'Team Per G'!$A$2:$G$31, 7, FALSE)</f>
        <v>#N/A</v>
      </c>
      <c r="AJ422" s="9" t="e">
        <f>VLOOKUP($C422, 'FanGraphs - Team WAR Projected'!$B$2:$E$31, 3, FALSE)/162</f>
        <v>#N/A</v>
      </c>
      <c r="AK422" s="9" t="e">
        <f>VLOOKUP($C422, Team_Pitching___Advanced[[Team]:[xFIP]], 19,FALSE)</f>
        <v>#N/A</v>
      </c>
      <c r="AL422" s="9" t="e">
        <f>VLOOKUP($C422, Team_Pitching___Advanced[], 20, FALSE)</f>
        <v>#N/A</v>
      </c>
      <c r="AM422" s="9" t="e">
        <f>VLOOKUP($C422, Team_Batting___Dashboard[[Team]:[wOBA]], 16, FALSE)</f>
        <v>#N/A</v>
      </c>
      <c r="AN422" s="9" t="e">
        <f>VLOOKUP($C422, Team_Batting___Advanced[[Team]:[OPS]], 9, FALSE)</f>
        <v>#N/A</v>
      </c>
      <c r="AO422" s="9" t="e">
        <f>VLOOKUP($C422, Team_Batting___Advanced[], 19, FALSE)</f>
        <v>#N/A</v>
      </c>
      <c r="AP422" s="9" t="e">
        <f>VLOOKUP($C422, 'Team Per G'!$A$2:$G$31, 3, FALSE)</f>
        <v>#N/A</v>
      </c>
      <c r="AQ422" s="9" t="e">
        <f>VLOOKUP($C422, 'Team Per G'!$A$2:$G$31, 5, FALSE)</f>
        <v>#N/A</v>
      </c>
      <c r="AR422" s="9" t="e">
        <f>VLOOKUP($C422, 'Team Per G'!$A$2:$G$31, 4, FALSE)</f>
        <v>#N/A</v>
      </c>
      <c r="AS422" s="9" t="e">
        <f>VLOOKUP($C422, Team_Batting___Dashboard[], 22, FALSE)/$AC422</f>
        <v>#N/A</v>
      </c>
      <c r="AT422" s="9" t="e">
        <f>VLOOKUP($C422, 'FanGraphs - Team WAR Projected'!$B$2:$E$31, 4, FALSE)/162</f>
        <v>#N/A</v>
      </c>
      <c r="AU422" s="9" t="e">
        <f>VLOOKUP($C422, FanGraphs_Standings[[Abbreviation]:[2024 Year to Date RS/G]], 6, FALSE)/$AC422</f>
        <v>#N/A</v>
      </c>
      <c r="AV422" s="9" t="e">
        <f>VLOOKUP($C422, FanGraphs_Standings[[Abbreviation]:[2024 Projected Full Season RDif]], 19, FALSE)/162</f>
        <v>#N/A</v>
      </c>
      <c r="AW422" s="9" t="e">
        <f>VLOOKUP($C422, FanGraphs_Standings[[Abbreviation]:[2024 Projected Full Season RDif]], 5, FALSE)</f>
        <v>#N/A</v>
      </c>
      <c r="AX422" s="9" t="e">
        <f>VLOOKUP($C422, FanGraphs_Standings[[Abbreviation]:[2024 Projected Full Season W%]], 18, FALSE)</f>
        <v>#N/A</v>
      </c>
      <c r="AY422" s="9" t="e">
        <f>VLOOKUP($C422, 'Home Field Adv'!$A$2:$K$31, 11, FALSE)</f>
        <v>#N/A</v>
      </c>
      <c r="BB422" s="5" t="str">
        <f t="shared" si="19"/>
        <v/>
      </c>
      <c r="BC422" s="5" t="str">
        <f t="shared" si="20"/>
        <v/>
      </c>
      <c r="BD422" s="5" t="str">
        <f t="shared" si="21"/>
        <v/>
      </c>
    </row>
    <row r="423" spans="6:56" x14ac:dyDescent="0.45">
      <c r="F423" s="9" t="e">
        <f>VLOOKUP($B423, FanGraphs_Standings[[Abbreviation]:[2024 Year to Date G]], 2, FALSE)</f>
        <v>#N/A</v>
      </c>
      <c r="G423" s="9" t="e">
        <f>IF(ISERR(VLOOKUP($D423, 'SP Per G'!$A$2:$D$1380, 3, FALSE)), L423, VLOOKUP($D423, 'SP Per G'!$A$2:$D$1380, 3, FALSE))</f>
        <v>#N/A</v>
      </c>
      <c r="H423" s="9" t="e">
        <f>VLOOKUP($D423, 'SP Per G'!$A$2:$D$1380, 4, FALSE)</f>
        <v>#N/A</v>
      </c>
      <c r="I423" s="9" t="e">
        <f>VLOOKUP($D423, Individual_Pitching___Dashboard[], 18, FALSE)</f>
        <v>#N/A</v>
      </c>
      <c r="J423" s="9" t="e">
        <f>VLOOKUP($D423, Individual_Pitching___Dashboard[], 20, FALSE)</f>
        <v>#N/A</v>
      </c>
      <c r="K423" s="9" t="e">
        <f>VLOOKUP($D423, Individual_Pitching___Advanced[], 21,FALSE)</f>
        <v>#N/A</v>
      </c>
      <c r="L423" s="9" t="e">
        <f>VLOOKUP($B423, 'Team Per G'!$A$2:$G$31, 7, FALSE)</f>
        <v>#N/A</v>
      </c>
      <c r="M423" s="9" t="e">
        <f>VLOOKUP($B423, 'FanGraphs - Team WAR Projected'!$B$2:$E$31, 3, FALSE)/162</f>
        <v>#N/A</v>
      </c>
      <c r="N423" s="9" t="e">
        <f>VLOOKUP($B423, Team_Pitching___Advanced[[Team]:[xFIP]], 19,FALSE)</f>
        <v>#N/A</v>
      </c>
      <c r="O423" s="9" t="e">
        <f>VLOOKUP($B423, Team_Pitching___Advanced[], 20, FALSE)</f>
        <v>#N/A</v>
      </c>
      <c r="P423" s="9" t="e">
        <f>VLOOKUP($B423, Team_Batting___Dashboard[[Team]:[wOBA]], 16, FALSE)</f>
        <v>#N/A</v>
      </c>
      <c r="Q423" s="9" t="e">
        <f>VLOOKUP($B423, Team_Batting___Advanced[[Team]:[OPS]], 9, FALSE)</f>
        <v>#N/A</v>
      </c>
      <c r="R423" s="9" t="e">
        <f>VLOOKUP($B423, Team_Batting___Advanced[], 19, FALSE)</f>
        <v>#N/A</v>
      </c>
      <c r="S423" s="9" t="e">
        <f>VLOOKUP($B423, 'Team Per G'!$A$2:$G$31, 3, FALSE)</f>
        <v>#N/A</v>
      </c>
      <c r="T423" s="9" t="e">
        <f>VLOOKUP($B423, 'Team Per G'!$A$2:$G$31, 5, FALSE)</f>
        <v>#N/A</v>
      </c>
      <c r="U423" s="9" t="e">
        <f>VLOOKUP($B423, 'Team Per G'!$A$2:$G$31, 4, FALSE)</f>
        <v>#N/A</v>
      </c>
      <c r="V423" s="9" t="e">
        <f>VLOOKUP($B423, Team_Batting___Dashboard[], 22, FALSE)/$F423</f>
        <v>#N/A</v>
      </c>
      <c r="W423" s="9" t="e">
        <f>VLOOKUP($B423, 'FanGraphs - Team WAR Projected'!$B$2:$E$31, 4, FALSE)/162</f>
        <v>#N/A</v>
      </c>
      <c r="X423" s="9" t="e">
        <f>VLOOKUP($B423, FanGraphs_Standings[[Abbreviation]:[2024 Year to Date RS/G]], 6, FALSE)/$F423</f>
        <v>#N/A</v>
      </c>
      <c r="Y423" s="9" t="e">
        <f>VLOOKUP($B423, FanGraphs_Standings[[Abbreviation]:[2024 Projected Full Season RDif]], 19, FALSE)/162</f>
        <v>#N/A</v>
      </c>
      <c r="Z423" s="9" t="e">
        <f>VLOOKUP($B423, FanGraphs_Standings[[Abbreviation]:[2024 Projected Full Season RDif]], 5, FALSE)</f>
        <v>#N/A</v>
      </c>
      <c r="AA423" s="9" t="e">
        <f>VLOOKUP($B423, FanGraphs_Standings[[Abbreviation]:[2024 Projected Full Season W%]], 18, FALSE)</f>
        <v>#N/A</v>
      </c>
      <c r="AB423" s="9" t="e">
        <f>VLOOKUP($B423, 'Home Field Adv'!$A$2:$I$31, 9, FALSE)</f>
        <v>#N/A</v>
      </c>
      <c r="AC423" s="9" t="e">
        <f>VLOOKUP($C423, FanGraphs_Standings[[Abbreviation]:[2024 Year to Date G]], 2, FALSE)</f>
        <v>#N/A</v>
      </c>
      <c r="AD423" s="9" t="e">
        <f>VLOOKUP($E423, 'SP Per G'!$A$2:$D$1380, 3, FALSE)</f>
        <v>#N/A</v>
      </c>
      <c r="AE423" s="9" t="e">
        <f>VLOOKUP($E423, 'SP Per G'!$A$2:$D$1380, 4, FALSE)</f>
        <v>#N/A</v>
      </c>
      <c r="AF423" s="9" t="e">
        <f>VLOOKUP($E423, Individual_Pitching___Dashboard[], 18, FALSE)</f>
        <v>#N/A</v>
      </c>
      <c r="AG423" s="9" t="e">
        <f>VLOOKUP($E423, Individual_Pitching___Dashboard[], 20, FALSE)</f>
        <v>#N/A</v>
      </c>
      <c r="AH423" s="9" t="e">
        <f>VLOOKUP($E423, Individual_Pitching___Advanced[], 21,FALSE)</f>
        <v>#N/A</v>
      </c>
      <c r="AI423" s="9" t="e">
        <f>VLOOKUP($C423, 'Team Per G'!$A$2:$G$31, 7, FALSE)</f>
        <v>#N/A</v>
      </c>
      <c r="AJ423" s="9" t="e">
        <f>VLOOKUP($C423, 'FanGraphs - Team WAR Projected'!$B$2:$E$31, 3, FALSE)/162</f>
        <v>#N/A</v>
      </c>
      <c r="AK423" s="9" t="e">
        <f>VLOOKUP($C423, Team_Pitching___Advanced[[Team]:[xFIP]], 19,FALSE)</f>
        <v>#N/A</v>
      </c>
      <c r="AL423" s="9" t="e">
        <f>VLOOKUP($C423, Team_Pitching___Advanced[], 20, FALSE)</f>
        <v>#N/A</v>
      </c>
      <c r="AM423" s="9" t="e">
        <f>VLOOKUP($C423, Team_Batting___Dashboard[[Team]:[wOBA]], 16, FALSE)</f>
        <v>#N/A</v>
      </c>
      <c r="AN423" s="9" t="e">
        <f>VLOOKUP($C423, Team_Batting___Advanced[[Team]:[OPS]], 9, FALSE)</f>
        <v>#N/A</v>
      </c>
      <c r="AO423" s="9" t="e">
        <f>VLOOKUP($C423, Team_Batting___Advanced[], 19, FALSE)</f>
        <v>#N/A</v>
      </c>
      <c r="AP423" s="9" t="e">
        <f>VLOOKUP($C423, 'Team Per G'!$A$2:$G$31, 3, FALSE)</f>
        <v>#N/A</v>
      </c>
      <c r="AQ423" s="9" t="e">
        <f>VLOOKUP($C423, 'Team Per G'!$A$2:$G$31, 5, FALSE)</f>
        <v>#N/A</v>
      </c>
      <c r="AR423" s="9" t="e">
        <f>VLOOKUP($C423, 'Team Per G'!$A$2:$G$31, 4, FALSE)</f>
        <v>#N/A</v>
      </c>
      <c r="AS423" s="9" t="e">
        <f>VLOOKUP($C423, Team_Batting___Dashboard[], 22, FALSE)/$AC423</f>
        <v>#N/A</v>
      </c>
      <c r="AT423" s="9" t="e">
        <f>VLOOKUP($C423, 'FanGraphs - Team WAR Projected'!$B$2:$E$31, 4, FALSE)/162</f>
        <v>#N/A</v>
      </c>
      <c r="AU423" s="9" t="e">
        <f>VLOOKUP($C423, FanGraphs_Standings[[Abbreviation]:[2024 Year to Date RS/G]], 6, FALSE)/$AC423</f>
        <v>#N/A</v>
      </c>
      <c r="AV423" s="9" t="e">
        <f>VLOOKUP($C423, FanGraphs_Standings[[Abbreviation]:[2024 Projected Full Season RDif]], 19, FALSE)/162</f>
        <v>#N/A</v>
      </c>
      <c r="AW423" s="9" t="e">
        <f>VLOOKUP($C423, FanGraphs_Standings[[Abbreviation]:[2024 Projected Full Season RDif]], 5, FALSE)</f>
        <v>#N/A</v>
      </c>
      <c r="AX423" s="9" t="e">
        <f>VLOOKUP($C423, FanGraphs_Standings[[Abbreviation]:[2024 Projected Full Season W%]], 18, FALSE)</f>
        <v>#N/A</v>
      </c>
      <c r="AY423" s="9" t="e">
        <f>VLOOKUP($C423, 'Home Field Adv'!$A$2:$K$31, 11, FALSE)</f>
        <v>#N/A</v>
      </c>
      <c r="BB423" s="5" t="str">
        <f t="shared" si="19"/>
        <v/>
      </c>
      <c r="BC423" s="5" t="str">
        <f t="shared" si="20"/>
        <v/>
      </c>
      <c r="BD423" s="5" t="str">
        <f t="shared" si="21"/>
        <v/>
      </c>
    </row>
    <row r="424" spans="6:56" x14ac:dyDescent="0.45">
      <c r="F424" s="9" t="e">
        <f>VLOOKUP($B424, FanGraphs_Standings[[Abbreviation]:[2024 Year to Date G]], 2, FALSE)</f>
        <v>#N/A</v>
      </c>
      <c r="G424" s="9" t="e">
        <f>IF(ISERR(VLOOKUP($D424, 'SP Per G'!$A$2:$D$1380, 3, FALSE)), L424, VLOOKUP($D424, 'SP Per G'!$A$2:$D$1380, 3, FALSE))</f>
        <v>#N/A</v>
      </c>
      <c r="H424" s="9" t="e">
        <f>VLOOKUP($D424, 'SP Per G'!$A$2:$D$1380, 4, FALSE)</f>
        <v>#N/A</v>
      </c>
      <c r="I424" s="9" t="e">
        <f>VLOOKUP($D424, Individual_Pitching___Dashboard[], 18, FALSE)</f>
        <v>#N/A</v>
      </c>
      <c r="J424" s="9" t="e">
        <f>VLOOKUP($D424, Individual_Pitching___Dashboard[], 20, FALSE)</f>
        <v>#N/A</v>
      </c>
      <c r="K424" s="9" t="e">
        <f>VLOOKUP($D424, Individual_Pitching___Advanced[], 21,FALSE)</f>
        <v>#N/A</v>
      </c>
      <c r="L424" s="9" t="e">
        <f>VLOOKUP($B424, 'Team Per G'!$A$2:$G$31, 7, FALSE)</f>
        <v>#N/A</v>
      </c>
      <c r="M424" s="9" t="e">
        <f>VLOOKUP($B424, 'FanGraphs - Team WAR Projected'!$B$2:$E$31, 3, FALSE)/162</f>
        <v>#N/A</v>
      </c>
      <c r="N424" s="9" t="e">
        <f>VLOOKUP($B424, Team_Pitching___Advanced[[Team]:[xFIP]], 19,FALSE)</f>
        <v>#N/A</v>
      </c>
      <c r="O424" s="9" t="e">
        <f>VLOOKUP($B424, Team_Pitching___Advanced[], 20, FALSE)</f>
        <v>#N/A</v>
      </c>
      <c r="P424" s="9" t="e">
        <f>VLOOKUP($B424, Team_Batting___Dashboard[[Team]:[wOBA]], 16, FALSE)</f>
        <v>#N/A</v>
      </c>
      <c r="Q424" s="9" t="e">
        <f>VLOOKUP($B424, Team_Batting___Advanced[[Team]:[OPS]], 9, FALSE)</f>
        <v>#N/A</v>
      </c>
      <c r="R424" s="9" t="e">
        <f>VLOOKUP($B424, Team_Batting___Advanced[], 19, FALSE)</f>
        <v>#N/A</v>
      </c>
      <c r="S424" s="9" t="e">
        <f>VLOOKUP($B424, 'Team Per G'!$A$2:$G$31, 3, FALSE)</f>
        <v>#N/A</v>
      </c>
      <c r="T424" s="9" t="e">
        <f>VLOOKUP($B424, 'Team Per G'!$A$2:$G$31, 5, FALSE)</f>
        <v>#N/A</v>
      </c>
      <c r="U424" s="9" t="e">
        <f>VLOOKUP($B424, 'Team Per G'!$A$2:$G$31, 4, FALSE)</f>
        <v>#N/A</v>
      </c>
      <c r="V424" s="9" t="e">
        <f>VLOOKUP($B424, Team_Batting___Dashboard[], 22, FALSE)/$F424</f>
        <v>#N/A</v>
      </c>
      <c r="W424" s="9" t="e">
        <f>VLOOKUP($B424, 'FanGraphs - Team WAR Projected'!$B$2:$E$31, 4, FALSE)/162</f>
        <v>#N/A</v>
      </c>
      <c r="X424" s="9" t="e">
        <f>VLOOKUP($B424, FanGraphs_Standings[[Abbreviation]:[2024 Year to Date RS/G]], 6, FALSE)/$F424</f>
        <v>#N/A</v>
      </c>
      <c r="Y424" s="9" t="e">
        <f>VLOOKUP($B424, FanGraphs_Standings[[Abbreviation]:[2024 Projected Full Season RDif]], 19, FALSE)/162</f>
        <v>#N/A</v>
      </c>
      <c r="Z424" s="9" t="e">
        <f>VLOOKUP($B424, FanGraphs_Standings[[Abbreviation]:[2024 Projected Full Season RDif]], 5, FALSE)</f>
        <v>#N/A</v>
      </c>
      <c r="AA424" s="9" t="e">
        <f>VLOOKUP($B424, FanGraphs_Standings[[Abbreviation]:[2024 Projected Full Season W%]], 18, FALSE)</f>
        <v>#N/A</v>
      </c>
      <c r="AB424" s="9" t="e">
        <f>VLOOKUP($B424, 'Home Field Adv'!$A$2:$I$31, 9, FALSE)</f>
        <v>#N/A</v>
      </c>
      <c r="AC424" s="9" t="e">
        <f>VLOOKUP($C424, FanGraphs_Standings[[Abbreviation]:[2024 Year to Date G]], 2, FALSE)</f>
        <v>#N/A</v>
      </c>
      <c r="AD424" s="9" t="e">
        <f>VLOOKUP($E424, 'SP Per G'!$A$2:$D$1380, 3, FALSE)</f>
        <v>#N/A</v>
      </c>
      <c r="AE424" s="9" t="e">
        <f>VLOOKUP($E424, 'SP Per G'!$A$2:$D$1380, 4, FALSE)</f>
        <v>#N/A</v>
      </c>
      <c r="AF424" s="9" t="e">
        <f>VLOOKUP($E424, Individual_Pitching___Dashboard[], 18, FALSE)</f>
        <v>#N/A</v>
      </c>
      <c r="AG424" s="9" t="e">
        <f>VLOOKUP($E424, Individual_Pitching___Dashboard[], 20, FALSE)</f>
        <v>#N/A</v>
      </c>
      <c r="AH424" s="9" t="e">
        <f>VLOOKUP($E424, Individual_Pitching___Advanced[], 21,FALSE)</f>
        <v>#N/A</v>
      </c>
      <c r="AI424" s="9" t="e">
        <f>VLOOKUP($C424, 'Team Per G'!$A$2:$G$31, 7, FALSE)</f>
        <v>#N/A</v>
      </c>
      <c r="AJ424" s="9" t="e">
        <f>VLOOKUP($C424, 'FanGraphs - Team WAR Projected'!$B$2:$E$31, 3, FALSE)/162</f>
        <v>#N/A</v>
      </c>
      <c r="AK424" s="9" t="e">
        <f>VLOOKUP($C424, Team_Pitching___Advanced[[Team]:[xFIP]], 19,FALSE)</f>
        <v>#N/A</v>
      </c>
      <c r="AL424" s="9" t="e">
        <f>VLOOKUP($C424, Team_Pitching___Advanced[], 20, FALSE)</f>
        <v>#N/A</v>
      </c>
      <c r="AM424" s="9" t="e">
        <f>VLOOKUP($C424, Team_Batting___Dashboard[[Team]:[wOBA]], 16, FALSE)</f>
        <v>#N/A</v>
      </c>
      <c r="AN424" s="9" t="e">
        <f>VLOOKUP($C424, Team_Batting___Advanced[[Team]:[OPS]], 9, FALSE)</f>
        <v>#N/A</v>
      </c>
      <c r="AO424" s="9" t="e">
        <f>VLOOKUP($C424, Team_Batting___Advanced[], 19, FALSE)</f>
        <v>#N/A</v>
      </c>
      <c r="AP424" s="9" t="e">
        <f>VLOOKUP($C424, 'Team Per G'!$A$2:$G$31, 3, FALSE)</f>
        <v>#N/A</v>
      </c>
      <c r="AQ424" s="9" t="e">
        <f>VLOOKUP($C424, 'Team Per G'!$A$2:$G$31, 5, FALSE)</f>
        <v>#N/A</v>
      </c>
      <c r="AR424" s="9" t="e">
        <f>VLOOKUP($C424, 'Team Per G'!$A$2:$G$31, 4, FALSE)</f>
        <v>#N/A</v>
      </c>
      <c r="AS424" s="9" t="e">
        <f>VLOOKUP($C424, Team_Batting___Dashboard[], 22, FALSE)/$AC424</f>
        <v>#N/A</v>
      </c>
      <c r="AT424" s="9" t="e">
        <f>VLOOKUP($C424, 'FanGraphs - Team WAR Projected'!$B$2:$E$31, 4, FALSE)/162</f>
        <v>#N/A</v>
      </c>
      <c r="AU424" s="9" t="e">
        <f>VLOOKUP($C424, FanGraphs_Standings[[Abbreviation]:[2024 Year to Date RS/G]], 6, FALSE)/$AC424</f>
        <v>#N/A</v>
      </c>
      <c r="AV424" s="9" t="e">
        <f>VLOOKUP($C424, FanGraphs_Standings[[Abbreviation]:[2024 Projected Full Season RDif]], 19, FALSE)/162</f>
        <v>#N/A</v>
      </c>
      <c r="AW424" s="9" t="e">
        <f>VLOOKUP($C424, FanGraphs_Standings[[Abbreviation]:[2024 Projected Full Season RDif]], 5, FALSE)</f>
        <v>#N/A</v>
      </c>
      <c r="AX424" s="9" t="e">
        <f>VLOOKUP($C424, FanGraphs_Standings[[Abbreviation]:[2024 Projected Full Season W%]], 18, FALSE)</f>
        <v>#N/A</v>
      </c>
      <c r="AY424" s="9" t="e">
        <f>VLOOKUP($C424, 'Home Field Adv'!$A$2:$K$31, 11, FALSE)</f>
        <v>#N/A</v>
      </c>
      <c r="BB424" s="5" t="str">
        <f t="shared" si="19"/>
        <v/>
      </c>
      <c r="BC424" s="5" t="str">
        <f t="shared" si="20"/>
        <v/>
      </c>
      <c r="BD424" s="5" t="str">
        <f t="shared" si="21"/>
        <v/>
      </c>
    </row>
    <row r="425" spans="6:56" x14ac:dyDescent="0.45">
      <c r="F425" s="9" t="e">
        <f>VLOOKUP($B425, FanGraphs_Standings[[Abbreviation]:[2024 Year to Date G]], 2, FALSE)</f>
        <v>#N/A</v>
      </c>
      <c r="G425" s="9" t="e">
        <f>IF(ISERR(VLOOKUP($D425, 'SP Per G'!$A$2:$D$1380, 3, FALSE)), L425, VLOOKUP($D425, 'SP Per G'!$A$2:$D$1380, 3, FALSE))</f>
        <v>#N/A</v>
      </c>
      <c r="H425" s="9" t="e">
        <f>VLOOKUP($D425, 'SP Per G'!$A$2:$D$1380, 4, FALSE)</f>
        <v>#N/A</v>
      </c>
      <c r="I425" s="9" t="e">
        <f>VLOOKUP($D425, Individual_Pitching___Dashboard[], 18, FALSE)</f>
        <v>#N/A</v>
      </c>
      <c r="J425" s="9" t="e">
        <f>VLOOKUP($D425, Individual_Pitching___Dashboard[], 20, FALSE)</f>
        <v>#N/A</v>
      </c>
      <c r="K425" s="9" t="e">
        <f>VLOOKUP($D425, Individual_Pitching___Advanced[], 21,FALSE)</f>
        <v>#N/A</v>
      </c>
      <c r="L425" s="9" t="e">
        <f>VLOOKUP($B425, 'Team Per G'!$A$2:$G$31, 7, FALSE)</f>
        <v>#N/A</v>
      </c>
      <c r="M425" s="9" t="e">
        <f>VLOOKUP($B425, 'FanGraphs - Team WAR Projected'!$B$2:$E$31, 3, FALSE)/162</f>
        <v>#N/A</v>
      </c>
      <c r="N425" s="9" t="e">
        <f>VLOOKUP($B425, Team_Pitching___Advanced[[Team]:[xFIP]], 19,FALSE)</f>
        <v>#N/A</v>
      </c>
      <c r="O425" s="9" t="e">
        <f>VLOOKUP($B425, Team_Pitching___Advanced[], 20, FALSE)</f>
        <v>#N/A</v>
      </c>
      <c r="P425" s="9" t="e">
        <f>VLOOKUP($B425, Team_Batting___Dashboard[[Team]:[wOBA]], 16, FALSE)</f>
        <v>#N/A</v>
      </c>
      <c r="Q425" s="9" t="e">
        <f>VLOOKUP($B425, Team_Batting___Advanced[[Team]:[OPS]], 9, FALSE)</f>
        <v>#N/A</v>
      </c>
      <c r="R425" s="9" t="e">
        <f>VLOOKUP($B425, Team_Batting___Advanced[], 19, FALSE)</f>
        <v>#N/A</v>
      </c>
      <c r="S425" s="9" t="e">
        <f>VLOOKUP($B425, 'Team Per G'!$A$2:$G$31, 3, FALSE)</f>
        <v>#N/A</v>
      </c>
      <c r="T425" s="9" t="e">
        <f>VLOOKUP($B425, 'Team Per G'!$A$2:$G$31, 5, FALSE)</f>
        <v>#N/A</v>
      </c>
      <c r="U425" s="9" t="e">
        <f>VLOOKUP($B425, 'Team Per G'!$A$2:$G$31, 4, FALSE)</f>
        <v>#N/A</v>
      </c>
      <c r="V425" s="9" t="e">
        <f>VLOOKUP($B425, Team_Batting___Dashboard[], 22, FALSE)/$F425</f>
        <v>#N/A</v>
      </c>
      <c r="W425" s="9" t="e">
        <f>VLOOKUP($B425, 'FanGraphs - Team WAR Projected'!$B$2:$E$31, 4, FALSE)/162</f>
        <v>#N/A</v>
      </c>
      <c r="X425" s="9" t="e">
        <f>VLOOKUP($B425, FanGraphs_Standings[[Abbreviation]:[2024 Year to Date RS/G]], 6, FALSE)/$F425</f>
        <v>#N/A</v>
      </c>
      <c r="Y425" s="9" t="e">
        <f>VLOOKUP($B425, FanGraphs_Standings[[Abbreviation]:[2024 Projected Full Season RDif]], 19, FALSE)/162</f>
        <v>#N/A</v>
      </c>
      <c r="Z425" s="9" t="e">
        <f>VLOOKUP($B425, FanGraphs_Standings[[Abbreviation]:[2024 Projected Full Season RDif]], 5, FALSE)</f>
        <v>#N/A</v>
      </c>
      <c r="AA425" s="9" t="e">
        <f>VLOOKUP($B425, FanGraphs_Standings[[Abbreviation]:[2024 Projected Full Season W%]], 18, FALSE)</f>
        <v>#N/A</v>
      </c>
      <c r="AB425" s="9" t="e">
        <f>VLOOKUP($B425, 'Home Field Adv'!$A$2:$I$31, 9, FALSE)</f>
        <v>#N/A</v>
      </c>
      <c r="AC425" s="9" t="e">
        <f>VLOOKUP($C425, FanGraphs_Standings[[Abbreviation]:[2024 Year to Date G]], 2, FALSE)</f>
        <v>#N/A</v>
      </c>
      <c r="AD425" s="9" t="e">
        <f>VLOOKUP($E425, 'SP Per G'!$A$2:$D$1380, 3, FALSE)</f>
        <v>#N/A</v>
      </c>
      <c r="AE425" s="9" t="e">
        <f>VLOOKUP($E425, 'SP Per G'!$A$2:$D$1380, 4, FALSE)</f>
        <v>#N/A</v>
      </c>
      <c r="AF425" s="9" t="e">
        <f>VLOOKUP($E425, Individual_Pitching___Dashboard[], 18, FALSE)</f>
        <v>#N/A</v>
      </c>
      <c r="AG425" s="9" t="e">
        <f>VLOOKUP($E425, Individual_Pitching___Dashboard[], 20, FALSE)</f>
        <v>#N/A</v>
      </c>
      <c r="AH425" s="9" t="e">
        <f>VLOOKUP($E425, Individual_Pitching___Advanced[], 21,FALSE)</f>
        <v>#N/A</v>
      </c>
      <c r="AI425" s="9" t="e">
        <f>VLOOKUP($C425, 'Team Per G'!$A$2:$G$31, 7, FALSE)</f>
        <v>#N/A</v>
      </c>
      <c r="AJ425" s="9" t="e">
        <f>VLOOKUP($C425, 'FanGraphs - Team WAR Projected'!$B$2:$E$31, 3, FALSE)/162</f>
        <v>#N/A</v>
      </c>
      <c r="AK425" s="9" t="e">
        <f>VLOOKUP($C425, Team_Pitching___Advanced[[Team]:[xFIP]], 19,FALSE)</f>
        <v>#N/A</v>
      </c>
      <c r="AL425" s="9" t="e">
        <f>VLOOKUP($C425, Team_Pitching___Advanced[], 20, FALSE)</f>
        <v>#N/A</v>
      </c>
      <c r="AM425" s="9" t="e">
        <f>VLOOKUP($C425, Team_Batting___Dashboard[[Team]:[wOBA]], 16, FALSE)</f>
        <v>#N/A</v>
      </c>
      <c r="AN425" s="9" t="e">
        <f>VLOOKUP($C425, Team_Batting___Advanced[[Team]:[OPS]], 9, FALSE)</f>
        <v>#N/A</v>
      </c>
      <c r="AO425" s="9" t="e">
        <f>VLOOKUP($C425, Team_Batting___Advanced[], 19, FALSE)</f>
        <v>#N/A</v>
      </c>
      <c r="AP425" s="9" t="e">
        <f>VLOOKUP($C425, 'Team Per G'!$A$2:$G$31, 3, FALSE)</f>
        <v>#N/A</v>
      </c>
      <c r="AQ425" s="9" t="e">
        <f>VLOOKUP($C425, 'Team Per G'!$A$2:$G$31, 5, FALSE)</f>
        <v>#N/A</v>
      </c>
      <c r="AR425" s="9" t="e">
        <f>VLOOKUP($C425, 'Team Per G'!$A$2:$G$31, 4, FALSE)</f>
        <v>#N/A</v>
      </c>
      <c r="AS425" s="9" t="e">
        <f>VLOOKUP($C425, Team_Batting___Dashboard[], 22, FALSE)/$AC425</f>
        <v>#N/A</v>
      </c>
      <c r="AT425" s="9" t="e">
        <f>VLOOKUP($C425, 'FanGraphs - Team WAR Projected'!$B$2:$E$31, 4, FALSE)/162</f>
        <v>#N/A</v>
      </c>
      <c r="AU425" s="9" t="e">
        <f>VLOOKUP($C425, FanGraphs_Standings[[Abbreviation]:[2024 Year to Date RS/G]], 6, FALSE)/$AC425</f>
        <v>#N/A</v>
      </c>
      <c r="AV425" s="9" t="e">
        <f>VLOOKUP($C425, FanGraphs_Standings[[Abbreviation]:[2024 Projected Full Season RDif]], 19, FALSE)/162</f>
        <v>#N/A</v>
      </c>
      <c r="AW425" s="9" t="e">
        <f>VLOOKUP($C425, FanGraphs_Standings[[Abbreviation]:[2024 Projected Full Season RDif]], 5, FALSE)</f>
        <v>#N/A</v>
      </c>
      <c r="AX425" s="9" t="e">
        <f>VLOOKUP($C425, FanGraphs_Standings[[Abbreviation]:[2024 Projected Full Season W%]], 18, FALSE)</f>
        <v>#N/A</v>
      </c>
      <c r="AY425" s="9" t="e">
        <f>VLOOKUP($C425, 'Home Field Adv'!$A$2:$K$31, 11, FALSE)</f>
        <v>#N/A</v>
      </c>
      <c r="BB425" s="5" t="str">
        <f t="shared" si="19"/>
        <v/>
      </c>
      <c r="BC425" s="5" t="str">
        <f t="shared" si="20"/>
        <v/>
      </c>
      <c r="BD425" s="5" t="str">
        <f t="shared" si="21"/>
        <v/>
      </c>
    </row>
    <row r="426" spans="6:56" x14ac:dyDescent="0.45">
      <c r="F426" s="9" t="e">
        <f>VLOOKUP($B426, FanGraphs_Standings[[Abbreviation]:[2024 Year to Date G]], 2, FALSE)</f>
        <v>#N/A</v>
      </c>
      <c r="G426" s="9" t="e">
        <f>IF(ISERR(VLOOKUP($D426, 'SP Per G'!$A$2:$D$1380, 3, FALSE)), L426, VLOOKUP($D426, 'SP Per G'!$A$2:$D$1380, 3, FALSE))</f>
        <v>#N/A</v>
      </c>
      <c r="H426" s="9" t="e">
        <f>VLOOKUP($D426, 'SP Per G'!$A$2:$D$1380, 4, FALSE)</f>
        <v>#N/A</v>
      </c>
      <c r="I426" s="9" t="e">
        <f>VLOOKUP($D426, Individual_Pitching___Dashboard[], 18, FALSE)</f>
        <v>#N/A</v>
      </c>
      <c r="J426" s="9" t="e">
        <f>VLOOKUP($D426, Individual_Pitching___Dashboard[], 20, FALSE)</f>
        <v>#N/A</v>
      </c>
      <c r="K426" s="9" t="e">
        <f>VLOOKUP($D426, Individual_Pitching___Advanced[], 21,FALSE)</f>
        <v>#N/A</v>
      </c>
      <c r="L426" s="9" t="e">
        <f>VLOOKUP($B426, 'Team Per G'!$A$2:$G$31, 7, FALSE)</f>
        <v>#N/A</v>
      </c>
      <c r="M426" s="9" t="e">
        <f>VLOOKUP($B426, 'FanGraphs - Team WAR Projected'!$B$2:$E$31, 3, FALSE)/162</f>
        <v>#N/A</v>
      </c>
      <c r="N426" s="9" t="e">
        <f>VLOOKUP($B426, Team_Pitching___Advanced[[Team]:[xFIP]], 19,FALSE)</f>
        <v>#N/A</v>
      </c>
      <c r="O426" s="9" t="e">
        <f>VLOOKUP($B426, Team_Pitching___Advanced[], 20, FALSE)</f>
        <v>#N/A</v>
      </c>
      <c r="P426" s="9" t="e">
        <f>VLOOKUP($B426, Team_Batting___Dashboard[[Team]:[wOBA]], 16, FALSE)</f>
        <v>#N/A</v>
      </c>
      <c r="Q426" s="9" t="e">
        <f>VLOOKUP($B426, Team_Batting___Advanced[[Team]:[OPS]], 9, FALSE)</f>
        <v>#N/A</v>
      </c>
      <c r="R426" s="9" t="e">
        <f>VLOOKUP($B426, Team_Batting___Advanced[], 19, FALSE)</f>
        <v>#N/A</v>
      </c>
      <c r="S426" s="9" t="e">
        <f>VLOOKUP($B426, 'Team Per G'!$A$2:$G$31, 3, FALSE)</f>
        <v>#N/A</v>
      </c>
      <c r="T426" s="9" t="e">
        <f>VLOOKUP($B426, 'Team Per G'!$A$2:$G$31, 5, FALSE)</f>
        <v>#N/A</v>
      </c>
      <c r="U426" s="9" t="e">
        <f>VLOOKUP($B426, 'Team Per G'!$A$2:$G$31, 4, FALSE)</f>
        <v>#N/A</v>
      </c>
      <c r="V426" s="9" t="e">
        <f>VLOOKUP($B426, Team_Batting___Dashboard[], 22, FALSE)/$F426</f>
        <v>#N/A</v>
      </c>
      <c r="W426" s="9" t="e">
        <f>VLOOKUP($B426, 'FanGraphs - Team WAR Projected'!$B$2:$E$31, 4, FALSE)/162</f>
        <v>#N/A</v>
      </c>
      <c r="X426" s="9" t="e">
        <f>VLOOKUP($B426, FanGraphs_Standings[[Abbreviation]:[2024 Year to Date RS/G]], 6, FALSE)/$F426</f>
        <v>#N/A</v>
      </c>
      <c r="Y426" s="9" t="e">
        <f>VLOOKUP($B426, FanGraphs_Standings[[Abbreviation]:[2024 Projected Full Season RDif]], 19, FALSE)/162</f>
        <v>#N/A</v>
      </c>
      <c r="Z426" s="9" t="e">
        <f>VLOOKUP($B426, FanGraphs_Standings[[Abbreviation]:[2024 Projected Full Season RDif]], 5, FALSE)</f>
        <v>#N/A</v>
      </c>
      <c r="AA426" s="9" t="e">
        <f>VLOOKUP($B426, FanGraphs_Standings[[Abbreviation]:[2024 Projected Full Season W%]], 18, FALSE)</f>
        <v>#N/A</v>
      </c>
      <c r="AB426" s="9" t="e">
        <f>VLOOKUP($B426, 'Home Field Adv'!$A$2:$I$31, 9, FALSE)</f>
        <v>#N/A</v>
      </c>
      <c r="AC426" s="9" t="e">
        <f>VLOOKUP($C426, FanGraphs_Standings[[Abbreviation]:[2024 Year to Date G]], 2, FALSE)</f>
        <v>#N/A</v>
      </c>
      <c r="AD426" s="9" t="e">
        <f>VLOOKUP($E426, 'SP Per G'!$A$2:$D$1380, 3, FALSE)</f>
        <v>#N/A</v>
      </c>
      <c r="AE426" s="9" t="e">
        <f>VLOOKUP($E426, 'SP Per G'!$A$2:$D$1380, 4, FALSE)</f>
        <v>#N/A</v>
      </c>
      <c r="AF426" s="9" t="e">
        <f>VLOOKUP($E426, Individual_Pitching___Dashboard[], 18, FALSE)</f>
        <v>#N/A</v>
      </c>
      <c r="AG426" s="9" t="e">
        <f>VLOOKUP($E426, Individual_Pitching___Dashboard[], 20, FALSE)</f>
        <v>#N/A</v>
      </c>
      <c r="AH426" s="9" t="e">
        <f>VLOOKUP($E426, Individual_Pitching___Advanced[], 21,FALSE)</f>
        <v>#N/A</v>
      </c>
      <c r="AI426" s="9" t="e">
        <f>VLOOKUP($C426, 'Team Per G'!$A$2:$G$31, 7, FALSE)</f>
        <v>#N/A</v>
      </c>
      <c r="AJ426" s="9" t="e">
        <f>VLOOKUP($C426, 'FanGraphs - Team WAR Projected'!$B$2:$E$31, 3, FALSE)/162</f>
        <v>#N/A</v>
      </c>
      <c r="AK426" s="9" t="e">
        <f>VLOOKUP($C426, Team_Pitching___Advanced[[Team]:[xFIP]], 19,FALSE)</f>
        <v>#N/A</v>
      </c>
      <c r="AL426" s="9" t="e">
        <f>VLOOKUP($C426, Team_Pitching___Advanced[], 20, FALSE)</f>
        <v>#N/A</v>
      </c>
      <c r="AM426" s="9" t="e">
        <f>VLOOKUP($C426, Team_Batting___Dashboard[[Team]:[wOBA]], 16, FALSE)</f>
        <v>#N/A</v>
      </c>
      <c r="AN426" s="9" t="e">
        <f>VLOOKUP($C426, Team_Batting___Advanced[[Team]:[OPS]], 9, FALSE)</f>
        <v>#N/A</v>
      </c>
      <c r="AO426" s="9" t="e">
        <f>VLOOKUP($C426, Team_Batting___Advanced[], 19, FALSE)</f>
        <v>#N/A</v>
      </c>
      <c r="AP426" s="9" t="e">
        <f>VLOOKUP($C426, 'Team Per G'!$A$2:$G$31, 3, FALSE)</f>
        <v>#N/A</v>
      </c>
      <c r="AQ426" s="9" t="e">
        <f>VLOOKUP($C426, 'Team Per G'!$A$2:$G$31, 5, FALSE)</f>
        <v>#N/A</v>
      </c>
      <c r="AR426" s="9" t="e">
        <f>VLOOKUP($C426, 'Team Per G'!$A$2:$G$31, 4, FALSE)</f>
        <v>#N/A</v>
      </c>
      <c r="AS426" s="9" t="e">
        <f>VLOOKUP($C426, Team_Batting___Dashboard[], 22, FALSE)/$AC426</f>
        <v>#N/A</v>
      </c>
      <c r="AT426" s="9" t="e">
        <f>VLOOKUP($C426, 'FanGraphs - Team WAR Projected'!$B$2:$E$31, 4, FALSE)/162</f>
        <v>#N/A</v>
      </c>
      <c r="AU426" s="9" t="e">
        <f>VLOOKUP($C426, FanGraphs_Standings[[Abbreviation]:[2024 Year to Date RS/G]], 6, FALSE)/$AC426</f>
        <v>#N/A</v>
      </c>
      <c r="AV426" s="9" t="e">
        <f>VLOOKUP($C426, FanGraphs_Standings[[Abbreviation]:[2024 Projected Full Season RDif]], 19, FALSE)/162</f>
        <v>#N/A</v>
      </c>
      <c r="AW426" s="9" t="e">
        <f>VLOOKUP($C426, FanGraphs_Standings[[Abbreviation]:[2024 Projected Full Season RDif]], 5, FALSE)</f>
        <v>#N/A</v>
      </c>
      <c r="AX426" s="9" t="e">
        <f>VLOOKUP($C426, FanGraphs_Standings[[Abbreviation]:[2024 Projected Full Season W%]], 18, FALSE)</f>
        <v>#N/A</v>
      </c>
      <c r="AY426" s="9" t="e">
        <f>VLOOKUP($C426, 'Home Field Adv'!$A$2:$K$31, 11, FALSE)</f>
        <v>#N/A</v>
      </c>
      <c r="BB426" s="5" t="str">
        <f t="shared" si="19"/>
        <v/>
      </c>
      <c r="BC426" s="5" t="str">
        <f t="shared" si="20"/>
        <v/>
      </c>
      <c r="BD426" s="5" t="str">
        <f t="shared" si="21"/>
        <v/>
      </c>
    </row>
    <row r="427" spans="6:56" x14ac:dyDescent="0.45">
      <c r="F427" s="9" t="e">
        <f>VLOOKUP($B427, FanGraphs_Standings[[Abbreviation]:[2024 Year to Date G]], 2, FALSE)</f>
        <v>#N/A</v>
      </c>
      <c r="G427" s="9" t="e">
        <f>IF(ISERR(VLOOKUP($D427, 'SP Per G'!$A$2:$D$1380, 3, FALSE)), L427, VLOOKUP($D427, 'SP Per G'!$A$2:$D$1380, 3, FALSE))</f>
        <v>#N/A</v>
      </c>
      <c r="H427" s="9" t="e">
        <f>VLOOKUP($D427, 'SP Per G'!$A$2:$D$1380, 4, FALSE)</f>
        <v>#N/A</v>
      </c>
      <c r="I427" s="9" t="e">
        <f>VLOOKUP($D427, Individual_Pitching___Dashboard[], 18, FALSE)</f>
        <v>#N/A</v>
      </c>
      <c r="J427" s="9" t="e">
        <f>VLOOKUP($D427, Individual_Pitching___Dashboard[], 20, FALSE)</f>
        <v>#N/A</v>
      </c>
      <c r="K427" s="9" t="e">
        <f>VLOOKUP($D427, Individual_Pitching___Advanced[], 21,FALSE)</f>
        <v>#N/A</v>
      </c>
      <c r="L427" s="9" t="e">
        <f>VLOOKUP($B427, 'Team Per G'!$A$2:$G$31, 7, FALSE)</f>
        <v>#N/A</v>
      </c>
      <c r="M427" s="9" t="e">
        <f>VLOOKUP($B427, 'FanGraphs - Team WAR Projected'!$B$2:$E$31, 3, FALSE)/162</f>
        <v>#N/A</v>
      </c>
      <c r="N427" s="9" t="e">
        <f>VLOOKUP($B427, Team_Pitching___Advanced[[Team]:[xFIP]], 19,FALSE)</f>
        <v>#N/A</v>
      </c>
      <c r="O427" s="9" t="e">
        <f>VLOOKUP($B427, Team_Pitching___Advanced[], 20, FALSE)</f>
        <v>#N/A</v>
      </c>
      <c r="P427" s="9" t="e">
        <f>VLOOKUP($B427, Team_Batting___Dashboard[[Team]:[wOBA]], 16, FALSE)</f>
        <v>#N/A</v>
      </c>
      <c r="Q427" s="9" t="e">
        <f>VLOOKUP($B427, Team_Batting___Advanced[[Team]:[OPS]], 9, FALSE)</f>
        <v>#N/A</v>
      </c>
      <c r="R427" s="9" t="e">
        <f>VLOOKUP($B427, Team_Batting___Advanced[], 19, FALSE)</f>
        <v>#N/A</v>
      </c>
      <c r="S427" s="9" t="e">
        <f>VLOOKUP($B427, 'Team Per G'!$A$2:$G$31, 3, FALSE)</f>
        <v>#N/A</v>
      </c>
      <c r="T427" s="9" t="e">
        <f>VLOOKUP($B427, 'Team Per G'!$A$2:$G$31, 5, FALSE)</f>
        <v>#N/A</v>
      </c>
      <c r="U427" s="9" t="e">
        <f>VLOOKUP($B427, 'Team Per G'!$A$2:$G$31, 4, FALSE)</f>
        <v>#N/A</v>
      </c>
      <c r="V427" s="9" t="e">
        <f>VLOOKUP($B427, Team_Batting___Dashboard[], 22, FALSE)/$F427</f>
        <v>#N/A</v>
      </c>
      <c r="W427" s="9" t="e">
        <f>VLOOKUP($B427, 'FanGraphs - Team WAR Projected'!$B$2:$E$31, 4, FALSE)/162</f>
        <v>#N/A</v>
      </c>
      <c r="X427" s="9" t="e">
        <f>VLOOKUP($B427, FanGraphs_Standings[[Abbreviation]:[2024 Year to Date RS/G]], 6, FALSE)/$F427</f>
        <v>#N/A</v>
      </c>
      <c r="Y427" s="9" t="e">
        <f>VLOOKUP($B427, FanGraphs_Standings[[Abbreviation]:[2024 Projected Full Season RDif]], 19, FALSE)/162</f>
        <v>#N/A</v>
      </c>
      <c r="Z427" s="9" t="e">
        <f>VLOOKUP($B427, FanGraphs_Standings[[Abbreviation]:[2024 Projected Full Season RDif]], 5, FALSE)</f>
        <v>#N/A</v>
      </c>
      <c r="AA427" s="9" t="e">
        <f>VLOOKUP($B427, FanGraphs_Standings[[Abbreviation]:[2024 Projected Full Season W%]], 18, FALSE)</f>
        <v>#N/A</v>
      </c>
      <c r="AB427" s="9" t="e">
        <f>VLOOKUP($B427, 'Home Field Adv'!$A$2:$I$31, 9, FALSE)</f>
        <v>#N/A</v>
      </c>
      <c r="AC427" s="9" t="e">
        <f>VLOOKUP($C427, FanGraphs_Standings[[Abbreviation]:[2024 Year to Date G]], 2, FALSE)</f>
        <v>#N/A</v>
      </c>
      <c r="AD427" s="9" t="e">
        <f>VLOOKUP($E427, 'SP Per G'!$A$2:$D$1380, 3, FALSE)</f>
        <v>#N/A</v>
      </c>
      <c r="AE427" s="9" t="e">
        <f>VLOOKUP($E427, 'SP Per G'!$A$2:$D$1380, 4, FALSE)</f>
        <v>#N/A</v>
      </c>
      <c r="AF427" s="9" t="e">
        <f>VLOOKUP($E427, Individual_Pitching___Dashboard[], 18, FALSE)</f>
        <v>#N/A</v>
      </c>
      <c r="AG427" s="9" t="e">
        <f>VLOOKUP($E427, Individual_Pitching___Dashboard[], 20, FALSE)</f>
        <v>#N/A</v>
      </c>
      <c r="AH427" s="9" t="e">
        <f>VLOOKUP($E427, Individual_Pitching___Advanced[], 21,FALSE)</f>
        <v>#N/A</v>
      </c>
      <c r="AI427" s="9" t="e">
        <f>VLOOKUP($C427, 'Team Per G'!$A$2:$G$31, 7, FALSE)</f>
        <v>#N/A</v>
      </c>
      <c r="AJ427" s="9" t="e">
        <f>VLOOKUP($C427, 'FanGraphs - Team WAR Projected'!$B$2:$E$31, 3, FALSE)/162</f>
        <v>#N/A</v>
      </c>
      <c r="AK427" s="9" t="e">
        <f>VLOOKUP($C427, Team_Pitching___Advanced[[Team]:[xFIP]], 19,FALSE)</f>
        <v>#N/A</v>
      </c>
      <c r="AL427" s="9" t="e">
        <f>VLOOKUP($C427, Team_Pitching___Advanced[], 20, FALSE)</f>
        <v>#N/A</v>
      </c>
      <c r="AM427" s="9" t="e">
        <f>VLOOKUP($C427, Team_Batting___Dashboard[[Team]:[wOBA]], 16, FALSE)</f>
        <v>#N/A</v>
      </c>
      <c r="AN427" s="9" t="e">
        <f>VLOOKUP($C427, Team_Batting___Advanced[[Team]:[OPS]], 9, FALSE)</f>
        <v>#N/A</v>
      </c>
      <c r="AO427" s="9" t="e">
        <f>VLOOKUP($C427, Team_Batting___Advanced[], 19, FALSE)</f>
        <v>#N/A</v>
      </c>
      <c r="AP427" s="9" t="e">
        <f>VLOOKUP($C427, 'Team Per G'!$A$2:$G$31, 3, FALSE)</f>
        <v>#N/A</v>
      </c>
      <c r="AQ427" s="9" t="e">
        <f>VLOOKUP($C427, 'Team Per G'!$A$2:$G$31, 5, FALSE)</f>
        <v>#N/A</v>
      </c>
      <c r="AR427" s="9" t="e">
        <f>VLOOKUP($C427, 'Team Per G'!$A$2:$G$31, 4, FALSE)</f>
        <v>#N/A</v>
      </c>
      <c r="AS427" s="9" t="e">
        <f>VLOOKUP($C427, Team_Batting___Dashboard[], 22, FALSE)/$AC427</f>
        <v>#N/A</v>
      </c>
      <c r="AT427" s="9" t="e">
        <f>VLOOKUP($C427, 'FanGraphs - Team WAR Projected'!$B$2:$E$31, 4, FALSE)/162</f>
        <v>#N/A</v>
      </c>
      <c r="AU427" s="9" t="e">
        <f>VLOOKUP($C427, FanGraphs_Standings[[Abbreviation]:[2024 Year to Date RS/G]], 6, FALSE)/$AC427</f>
        <v>#N/A</v>
      </c>
      <c r="AV427" s="9" t="e">
        <f>VLOOKUP($C427, FanGraphs_Standings[[Abbreviation]:[2024 Projected Full Season RDif]], 19, FALSE)/162</f>
        <v>#N/A</v>
      </c>
      <c r="AW427" s="9" t="e">
        <f>VLOOKUP($C427, FanGraphs_Standings[[Abbreviation]:[2024 Projected Full Season RDif]], 5, FALSE)</f>
        <v>#N/A</v>
      </c>
      <c r="AX427" s="9" t="e">
        <f>VLOOKUP($C427, FanGraphs_Standings[[Abbreviation]:[2024 Projected Full Season W%]], 18, FALSE)</f>
        <v>#N/A</v>
      </c>
      <c r="AY427" s="9" t="e">
        <f>VLOOKUP($C427, 'Home Field Adv'!$A$2:$K$31, 11, FALSE)</f>
        <v>#N/A</v>
      </c>
      <c r="BB427" s="5" t="str">
        <f t="shared" si="19"/>
        <v/>
      </c>
      <c r="BC427" s="5" t="str">
        <f t="shared" si="20"/>
        <v/>
      </c>
      <c r="BD427" s="5" t="str">
        <f t="shared" si="21"/>
        <v/>
      </c>
    </row>
    <row r="428" spans="6:56" x14ac:dyDescent="0.45">
      <c r="F428" s="9" t="e">
        <f>VLOOKUP($B428, FanGraphs_Standings[[Abbreviation]:[2024 Year to Date G]], 2, FALSE)</f>
        <v>#N/A</v>
      </c>
      <c r="G428" s="9" t="e">
        <f>IF(ISERR(VLOOKUP($D428, 'SP Per G'!$A$2:$D$1380, 3, FALSE)), L428, VLOOKUP($D428, 'SP Per G'!$A$2:$D$1380, 3, FALSE))</f>
        <v>#N/A</v>
      </c>
      <c r="H428" s="9" t="e">
        <f>VLOOKUP($D428, 'SP Per G'!$A$2:$D$1380, 4, FALSE)</f>
        <v>#N/A</v>
      </c>
      <c r="I428" s="9" t="e">
        <f>VLOOKUP($D428, Individual_Pitching___Dashboard[], 18, FALSE)</f>
        <v>#N/A</v>
      </c>
      <c r="J428" s="9" t="e">
        <f>VLOOKUP($D428, Individual_Pitching___Dashboard[], 20, FALSE)</f>
        <v>#N/A</v>
      </c>
      <c r="K428" s="9" t="e">
        <f>VLOOKUP($D428, Individual_Pitching___Advanced[], 21,FALSE)</f>
        <v>#N/A</v>
      </c>
      <c r="L428" s="9" t="e">
        <f>VLOOKUP($B428, 'Team Per G'!$A$2:$G$31, 7, FALSE)</f>
        <v>#N/A</v>
      </c>
      <c r="M428" s="9" t="e">
        <f>VLOOKUP($B428, 'FanGraphs - Team WAR Projected'!$B$2:$E$31, 3, FALSE)/162</f>
        <v>#N/A</v>
      </c>
      <c r="N428" s="9" t="e">
        <f>VLOOKUP($B428, Team_Pitching___Advanced[[Team]:[xFIP]], 19,FALSE)</f>
        <v>#N/A</v>
      </c>
      <c r="O428" s="9" t="e">
        <f>VLOOKUP($B428, Team_Pitching___Advanced[], 20, FALSE)</f>
        <v>#N/A</v>
      </c>
      <c r="P428" s="9" t="e">
        <f>VLOOKUP($B428, Team_Batting___Dashboard[[Team]:[wOBA]], 16, FALSE)</f>
        <v>#N/A</v>
      </c>
      <c r="Q428" s="9" t="e">
        <f>VLOOKUP($B428, Team_Batting___Advanced[[Team]:[OPS]], 9, FALSE)</f>
        <v>#N/A</v>
      </c>
      <c r="R428" s="9" t="e">
        <f>VLOOKUP($B428, Team_Batting___Advanced[], 19, FALSE)</f>
        <v>#N/A</v>
      </c>
      <c r="S428" s="9" t="e">
        <f>VLOOKUP($B428, 'Team Per G'!$A$2:$G$31, 3, FALSE)</f>
        <v>#N/A</v>
      </c>
      <c r="T428" s="9" t="e">
        <f>VLOOKUP($B428, 'Team Per G'!$A$2:$G$31, 5, FALSE)</f>
        <v>#N/A</v>
      </c>
      <c r="U428" s="9" t="e">
        <f>VLOOKUP($B428, 'Team Per G'!$A$2:$G$31, 4, FALSE)</f>
        <v>#N/A</v>
      </c>
      <c r="V428" s="9" t="e">
        <f>VLOOKUP($B428, Team_Batting___Dashboard[], 22, FALSE)/$F428</f>
        <v>#N/A</v>
      </c>
      <c r="W428" s="9" t="e">
        <f>VLOOKUP($B428, 'FanGraphs - Team WAR Projected'!$B$2:$E$31, 4, FALSE)/162</f>
        <v>#N/A</v>
      </c>
      <c r="X428" s="9" t="e">
        <f>VLOOKUP($B428, FanGraphs_Standings[[Abbreviation]:[2024 Year to Date RS/G]], 6, FALSE)/$F428</f>
        <v>#N/A</v>
      </c>
      <c r="Y428" s="9" t="e">
        <f>VLOOKUP($B428, FanGraphs_Standings[[Abbreviation]:[2024 Projected Full Season RDif]], 19, FALSE)/162</f>
        <v>#N/A</v>
      </c>
      <c r="Z428" s="9" t="e">
        <f>VLOOKUP($B428, FanGraphs_Standings[[Abbreviation]:[2024 Projected Full Season RDif]], 5, FALSE)</f>
        <v>#N/A</v>
      </c>
      <c r="AA428" s="9" t="e">
        <f>VLOOKUP($B428, FanGraphs_Standings[[Abbreviation]:[2024 Projected Full Season W%]], 18, FALSE)</f>
        <v>#N/A</v>
      </c>
      <c r="AB428" s="9" t="e">
        <f>VLOOKUP($B428, 'Home Field Adv'!$A$2:$I$31, 9, FALSE)</f>
        <v>#N/A</v>
      </c>
      <c r="AC428" s="9" t="e">
        <f>VLOOKUP($C428, FanGraphs_Standings[[Abbreviation]:[2024 Year to Date G]], 2, FALSE)</f>
        <v>#N/A</v>
      </c>
      <c r="AD428" s="9" t="e">
        <f>VLOOKUP($E428, 'SP Per G'!$A$2:$D$1380, 3, FALSE)</f>
        <v>#N/A</v>
      </c>
      <c r="AE428" s="9" t="e">
        <f>VLOOKUP($E428, 'SP Per G'!$A$2:$D$1380, 4, FALSE)</f>
        <v>#N/A</v>
      </c>
      <c r="AF428" s="9" t="e">
        <f>VLOOKUP($E428, Individual_Pitching___Dashboard[], 18, FALSE)</f>
        <v>#N/A</v>
      </c>
      <c r="AG428" s="9" t="e">
        <f>VLOOKUP($E428, Individual_Pitching___Dashboard[], 20, FALSE)</f>
        <v>#N/A</v>
      </c>
      <c r="AH428" s="9" t="e">
        <f>VLOOKUP($E428, Individual_Pitching___Advanced[], 21,FALSE)</f>
        <v>#N/A</v>
      </c>
      <c r="AI428" s="9" t="e">
        <f>VLOOKUP($C428, 'Team Per G'!$A$2:$G$31, 7, FALSE)</f>
        <v>#N/A</v>
      </c>
      <c r="AJ428" s="9" t="e">
        <f>VLOOKUP($C428, 'FanGraphs - Team WAR Projected'!$B$2:$E$31, 3, FALSE)/162</f>
        <v>#N/A</v>
      </c>
      <c r="AK428" s="9" t="e">
        <f>VLOOKUP($C428, Team_Pitching___Advanced[[Team]:[xFIP]], 19,FALSE)</f>
        <v>#N/A</v>
      </c>
      <c r="AL428" s="9" t="e">
        <f>VLOOKUP($C428, Team_Pitching___Advanced[], 20, FALSE)</f>
        <v>#N/A</v>
      </c>
      <c r="AM428" s="9" t="e">
        <f>VLOOKUP($C428, Team_Batting___Dashboard[[Team]:[wOBA]], 16, FALSE)</f>
        <v>#N/A</v>
      </c>
      <c r="AN428" s="9" t="e">
        <f>VLOOKUP($C428, Team_Batting___Advanced[[Team]:[OPS]], 9, FALSE)</f>
        <v>#N/A</v>
      </c>
      <c r="AO428" s="9" t="e">
        <f>VLOOKUP($C428, Team_Batting___Advanced[], 19, FALSE)</f>
        <v>#N/A</v>
      </c>
      <c r="AP428" s="9" t="e">
        <f>VLOOKUP($C428, 'Team Per G'!$A$2:$G$31, 3, FALSE)</f>
        <v>#N/A</v>
      </c>
      <c r="AQ428" s="9" t="e">
        <f>VLOOKUP($C428, 'Team Per G'!$A$2:$G$31, 5, FALSE)</f>
        <v>#N/A</v>
      </c>
      <c r="AR428" s="9" t="e">
        <f>VLOOKUP($C428, 'Team Per G'!$A$2:$G$31, 4, FALSE)</f>
        <v>#N/A</v>
      </c>
      <c r="AS428" s="9" t="e">
        <f>VLOOKUP($C428, Team_Batting___Dashboard[], 22, FALSE)/$AC428</f>
        <v>#N/A</v>
      </c>
      <c r="AT428" s="9" t="e">
        <f>VLOOKUP($C428, 'FanGraphs - Team WAR Projected'!$B$2:$E$31, 4, FALSE)/162</f>
        <v>#N/A</v>
      </c>
      <c r="AU428" s="9" t="e">
        <f>VLOOKUP($C428, FanGraphs_Standings[[Abbreviation]:[2024 Year to Date RS/G]], 6, FALSE)/$AC428</f>
        <v>#N/A</v>
      </c>
      <c r="AV428" s="9" t="e">
        <f>VLOOKUP($C428, FanGraphs_Standings[[Abbreviation]:[2024 Projected Full Season RDif]], 19, FALSE)/162</f>
        <v>#N/A</v>
      </c>
      <c r="AW428" s="9" t="e">
        <f>VLOOKUP($C428, FanGraphs_Standings[[Abbreviation]:[2024 Projected Full Season RDif]], 5, FALSE)</f>
        <v>#N/A</v>
      </c>
      <c r="AX428" s="9" t="e">
        <f>VLOOKUP($C428, FanGraphs_Standings[[Abbreviation]:[2024 Projected Full Season W%]], 18, FALSE)</f>
        <v>#N/A</v>
      </c>
      <c r="AY428" s="9" t="e">
        <f>VLOOKUP($C428, 'Home Field Adv'!$A$2:$K$31, 11, FALSE)</f>
        <v>#N/A</v>
      </c>
      <c r="BB428" s="5" t="str">
        <f t="shared" si="19"/>
        <v/>
      </c>
      <c r="BC428" s="5" t="str">
        <f t="shared" si="20"/>
        <v/>
      </c>
      <c r="BD428" s="5" t="str">
        <f t="shared" si="21"/>
        <v/>
      </c>
    </row>
    <row r="429" spans="6:56" x14ac:dyDescent="0.45">
      <c r="F429" s="9" t="e">
        <f>VLOOKUP($B429, FanGraphs_Standings[[Abbreviation]:[2024 Year to Date G]], 2, FALSE)</f>
        <v>#N/A</v>
      </c>
      <c r="G429" s="9" t="e">
        <f>IF(ISERR(VLOOKUP($D429, 'SP Per G'!$A$2:$D$1380, 3, FALSE)), L429, VLOOKUP($D429, 'SP Per G'!$A$2:$D$1380, 3, FALSE))</f>
        <v>#N/A</v>
      </c>
      <c r="H429" s="9" t="e">
        <f>VLOOKUP($D429, 'SP Per G'!$A$2:$D$1380, 4, FALSE)</f>
        <v>#N/A</v>
      </c>
      <c r="I429" s="9" t="e">
        <f>VLOOKUP($D429, Individual_Pitching___Dashboard[], 18, FALSE)</f>
        <v>#N/A</v>
      </c>
      <c r="J429" s="9" t="e">
        <f>VLOOKUP($D429, Individual_Pitching___Dashboard[], 20, FALSE)</f>
        <v>#N/A</v>
      </c>
      <c r="K429" s="9" t="e">
        <f>VLOOKUP($D429, Individual_Pitching___Advanced[], 21,FALSE)</f>
        <v>#N/A</v>
      </c>
      <c r="L429" s="9" t="e">
        <f>VLOOKUP($B429, 'Team Per G'!$A$2:$G$31, 7, FALSE)</f>
        <v>#N/A</v>
      </c>
      <c r="M429" s="9" t="e">
        <f>VLOOKUP($B429, 'FanGraphs - Team WAR Projected'!$B$2:$E$31, 3, FALSE)/162</f>
        <v>#N/A</v>
      </c>
      <c r="N429" s="9" t="e">
        <f>VLOOKUP($B429, Team_Pitching___Advanced[[Team]:[xFIP]], 19,FALSE)</f>
        <v>#N/A</v>
      </c>
      <c r="O429" s="9" t="e">
        <f>VLOOKUP($B429, Team_Pitching___Advanced[], 20, FALSE)</f>
        <v>#N/A</v>
      </c>
      <c r="P429" s="9" t="e">
        <f>VLOOKUP($B429, Team_Batting___Dashboard[[Team]:[wOBA]], 16, FALSE)</f>
        <v>#N/A</v>
      </c>
      <c r="Q429" s="9" t="e">
        <f>VLOOKUP($B429, Team_Batting___Advanced[[Team]:[OPS]], 9, FALSE)</f>
        <v>#N/A</v>
      </c>
      <c r="R429" s="9" t="e">
        <f>VLOOKUP($B429, Team_Batting___Advanced[], 19, FALSE)</f>
        <v>#N/A</v>
      </c>
      <c r="S429" s="9" t="e">
        <f>VLOOKUP($B429, 'Team Per G'!$A$2:$G$31, 3, FALSE)</f>
        <v>#N/A</v>
      </c>
      <c r="T429" s="9" t="e">
        <f>VLOOKUP($B429, 'Team Per G'!$A$2:$G$31, 5, FALSE)</f>
        <v>#N/A</v>
      </c>
      <c r="U429" s="9" t="e">
        <f>VLOOKUP($B429, 'Team Per G'!$A$2:$G$31, 4, FALSE)</f>
        <v>#N/A</v>
      </c>
      <c r="V429" s="9" t="e">
        <f>VLOOKUP($B429, Team_Batting___Dashboard[], 22, FALSE)/$F429</f>
        <v>#N/A</v>
      </c>
      <c r="W429" s="9" t="e">
        <f>VLOOKUP($B429, 'FanGraphs - Team WAR Projected'!$B$2:$E$31, 4, FALSE)/162</f>
        <v>#N/A</v>
      </c>
      <c r="X429" s="9" t="e">
        <f>VLOOKUP($B429, FanGraphs_Standings[[Abbreviation]:[2024 Year to Date RS/G]], 6, FALSE)/$F429</f>
        <v>#N/A</v>
      </c>
      <c r="Y429" s="9" t="e">
        <f>VLOOKUP($B429, FanGraphs_Standings[[Abbreviation]:[2024 Projected Full Season RDif]], 19, FALSE)/162</f>
        <v>#N/A</v>
      </c>
      <c r="Z429" s="9" t="e">
        <f>VLOOKUP($B429, FanGraphs_Standings[[Abbreviation]:[2024 Projected Full Season RDif]], 5, FALSE)</f>
        <v>#N/A</v>
      </c>
      <c r="AA429" s="9" t="e">
        <f>VLOOKUP($B429, FanGraphs_Standings[[Abbreviation]:[2024 Projected Full Season W%]], 18, FALSE)</f>
        <v>#N/A</v>
      </c>
      <c r="AB429" s="9" t="e">
        <f>VLOOKUP($B429, 'Home Field Adv'!$A$2:$I$31, 9, FALSE)</f>
        <v>#N/A</v>
      </c>
      <c r="AC429" s="9" t="e">
        <f>VLOOKUP($C429, FanGraphs_Standings[[Abbreviation]:[2024 Year to Date G]], 2, FALSE)</f>
        <v>#N/A</v>
      </c>
      <c r="AD429" s="9" t="e">
        <f>VLOOKUP($E429, 'SP Per G'!$A$2:$D$1380, 3, FALSE)</f>
        <v>#N/A</v>
      </c>
      <c r="AE429" s="9" t="e">
        <f>VLOOKUP($E429, 'SP Per G'!$A$2:$D$1380, 4, FALSE)</f>
        <v>#N/A</v>
      </c>
      <c r="AF429" s="9" t="e">
        <f>VLOOKUP($E429, Individual_Pitching___Dashboard[], 18, FALSE)</f>
        <v>#N/A</v>
      </c>
      <c r="AG429" s="9" t="e">
        <f>VLOOKUP($E429, Individual_Pitching___Dashboard[], 20, FALSE)</f>
        <v>#N/A</v>
      </c>
      <c r="AH429" s="9" t="e">
        <f>VLOOKUP($E429, Individual_Pitching___Advanced[], 21,FALSE)</f>
        <v>#N/A</v>
      </c>
      <c r="AI429" s="9" t="e">
        <f>VLOOKUP($C429, 'Team Per G'!$A$2:$G$31, 7, FALSE)</f>
        <v>#N/A</v>
      </c>
      <c r="AJ429" s="9" t="e">
        <f>VLOOKUP($C429, 'FanGraphs - Team WAR Projected'!$B$2:$E$31, 3, FALSE)/162</f>
        <v>#N/A</v>
      </c>
      <c r="AK429" s="9" t="e">
        <f>VLOOKUP($C429, Team_Pitching___Advanced[[Team]:[xFIP]], 19,FALSE)</f>
        <v>#N/A</v>
      </c>
      <c r="AL429" s="9" t="e">
        <f>VLOOKUP($C429, Team_Pitching___Advanced[], 20, FALSE)</f>
        <v>#N/A</v>
      </c>
      <c r="AM429" s="9" t="e">
        <f>VLOOKUP($C429, Team_Batting___Dashboard[[Team]:[wOBA]], 16, FALSE)</f>
        <v>#N/A</v>
      </c>
      <c r="AN429" s="9" t="e">
        <f>VLOOKUP($C429, Team_Batting___Advanced[[Team]:[OPS]], 9, FALSE)</f>
        <v>#N/A</v>
      </c>
      <c r="AO429" s="9" t="e">
        <f>VLOOKUP($C429, Team_Batting___Advanced[], 19, FALSE)</f>
        <v>#N/A</v>
      </c>
      <c r="AP429" s="9" t="e">
        <f>VLOOKUP($C429, 'Team Per G'!$A$2:$G$31, 3, FALSE)</f>
        <v>#N/A</v>
      </c>
      <c r="AQ429" s="9" t="e">
        <f>VLOOKUP($C429, 'Team Per G'!$A$2:$G$31, 5, FALSE)</f>
        <v>#N/A</v>
      </c>
      <c r="AR429" s="9" t="e">
        <f>VLOOKUP($C429, 'Team Per G'!$A$2:$G$31, 4, FALSE)</f>
        <v>#N/A</v>
      </c>
      <c r="AS429" s="9" t="e">
        <f>VLOOKUP($C429, Team_Batting___Dashboard[], 22, FALSE)/$AC429</f>
        <v>#N/A</v>
      </c>
      <c r="AT429" s="9" t="e">
        <f>VLOOKUP($C429, 'FanGraphs - Team WAR Projected'!$B$2:$E$31, 4, FALSE)/162</f>
        <v>#N/A</v>
      </c>
      <c r="AU429" s="9" t="e">
        <f>VLOOKUP($C429, FanGraphs_Standings[[Abbreviation]:[2024 Year to Date RS/G]], 6, FALSE)/$AC429</f>
        <v>#N/A</v>
      </c>
      <c r="AV429" s="9" t="e">
        <f>VLOOKUP($C429, FanGraphs_Standings[[Abbreviation]:[2024 Projected Full Season RDif]], 19, FALSE)/162</f>
        <v>#N/A</v>
      </c>
      <c r="AW429" s="9" t="e">
        <f>VLOOKUP($C429, FanGraphs_Standings[[Abbreviation]:[2024 Projected Full Season RDif]], 5, FALSE)</f>
        <v>#N/A</v>
      </c>
      <c r="AX429" s="9" t="e">
        <f>VLOOKUP($C429, FanGraphs_Standings[[Abbreviation]:[2024 Projected Full Season W%]], 18, FALSE)</f>
        <v>#N/A</v>
      </c>
      <c r="AY429" s="9" t="e">
        <f>VLOOKUP($C429, 'Home Field Adv'!$A$2:$K$31, 11, FALSE)</f>
        <v>#N/A</v>
      </c>
      <c r="BB429" s="5" t="str">
        <f t="shared" si="19"/>
        <v/>
      </c>
      <c r="BC429" s="5" t="str">
        <f t="shared" si="20"/>
        <v/>
      </c>
      <c r="BD429" s="5" t="str">
        <f t="shared" si="21"/>
        <v/>
      </c>
    </row>
    <row r="430" spans="6:56" x14ac:dyDescent="0.45">
      <c r="F430" s="9" t="e">
        <f>VLOOKUP($B430, FanGraphs_Standings[[Abbreviation]:[2024 Year to Date G]], 2, FALSE)</f>
        <v>#N/A</v>
      </c>
      <c r="G430" s="9" t="e">
        <f>IF(ISERR(VLOOKUP($D430, 'SP Per G'!$A$2:$D$1380, 3, FALSE)), L430, VLOOKUP($D430, 'SP Per G'!$A$2:$D$1380, 3, FALSE))</f>
        <v>#N/A</v>
      </c>
      <c r="H430" s="9" t="e">
        <f>VLOOKUP($D430, 'SP Per G'!$A$2:$D$1380, 4, FALSE)</f>
        <v>#N/A</v>
      </c>
      <c r="I430" s="9" t="e">
        <f>VLOOKUP($D430, Individual_Pitching___Dashboard[], 18, FALSE)</f>
        <v>#N/A</v>
      </c>
      <c r="J430" s="9" t="e">
        <f>VLOOKUP($D430, Individual_Pitching___Dashboard[], 20, FALSE)</f>
        <v>#N/A</v>
      </c>
      <c r="K430" s="9" t="e">
        <f>VLOOKUP($D430, Individual_Pitching___Advanced[], 21,FALSE)</f>
        <v>#N/A</v>
      </c>
      <c r="L430" s="9" t="e">
        <f>VLOOKUP($B430, 'Team Per G'!$A$2:$G$31, 7, FALSE)</f>
        <v>#N/A</v>
      </c>
      <c r="M430" s="9" t="e">
        <f>VLOOKUP($B430, 'FanGraphs - Team WAR Projected'!$B$2:$E$31, 3, FALSE)/162</f>
        <v>#N/A</v>
      </c>
      <c r="N430" s="9" t="e">
        <f>VLOOKUP($B430, Team_Pitching___Advanced[[Team]:[xFIP]], 19,FALSE)</f>
        <v>#N/A</v>
      </c>
      <c r="O430" s="9" t="e">
        <f>VLOOKUP($B430, Team_Pitching___Advanced[], 20, FALSE)</f>
        <v>#N/A</v>
      </c>
      <c r="P430" s="9" t="e">
        <f>VLOOKUP($B430, Team_Batting___Dashboard[[Team]:[wOBA]], 16, FALSE)</f>
        <v>#N/A</v>
      </c>
      <c r="Q430" s="9" t="e">
        <f>VLOOKUP($B430, Team_Batting___Advanced[[Team]:[OPS]], 9, FALSE)</f>
        <v>#N/A</v>
      </c>
      <c r="R430" s="9" t="e">
        <f>VLOOKUP($B430, Team_Batting___Advanced[], 19, FALSE)</f>
        <v>#N/A</v>
      </c>
      <c r="S430" s="9" t="e">
        <f>VLOOKUP($B430, 'Team Per G'!$A$2:$G$31, 3, FALSE)</f>
        <v>#N/A</v>
      </c>
      <c r="T430" s="9" t="e">
        <f>VLOOKUP($B430, 'Team Per G'!$A$2:$G$31, 5, FALSE)</f>
        <v>#N/A</v>
      </c>
      <c r="U430" s="9" t="e">
        <f>VLOOKUP($B430, 'Team Per G'!$A$2:$G$31, 4, FALSE)</f>
        <v>#N/A</v>
      </c>
      <c r="V430" s="9" t="e">
        <f>VLOOKUP($B430, Team_Batting___Dashboard[], 22, FALSE)/$F430</f>
        <v>#N/A</v>
      </c>
      <c r="W430" s="9" t="e">
        <f>VLOOKUP($B430, 'FanGraphs - Team WAR Projected'!$B$2:$E$31, 4, FALSE)/162</f>
        <v>#N/A</v>
      </c>
      <c r="X430" s="9" t="e">
        <f>VLOOKUP($B430, FanGraphs_Standings[[Abbreviation]:[2024 Year to Date RS/G]], 6, FALSE)/$F430</f>
        <v>#N/A</v>
      </c>
      <c r="Y430" s="9" t="e">
        <f>VLOOKUP($B430, FanGraphs_Standings[[Abbreviation]:[2024 Projected Full Season RDif]], 19, FALSE)/162</f>
        <v>#N/A</v>
      </c>
      <c r="Z430" s="9" t="e">
        <f>VLOOKUP($B430, FanGraphs_Standings[[Abbreviation]:[2024 Projected Full Season RDif]], 5, FALSE)</f>
        <v>#N/A</v>
      </c>
      <c r="AA430" s="9" t="e">
        <f>VLOOKUP($B430, FanGraphs_Standings[[Abbreviation]:[2024 Projected Full Season W%]], 18, FALSE)</f>
        <v>#N/A</v>
      </c>
      <c r="AB430" s="9" t="e">
        <f>VLOOKUP($B430, 'Home Field Adv'!$A$2:$I$31, 9, FALSE)</f>
        <v>#N/A</v>
      </c>
      <c r="AC430" s="9" t="e">
        <f>VLOOKUP($C430, FanGraphs_Standings[[Abbreviation]:[2024 Year to Date G]], 2, FALSE)</f>
        <v>#N/A</v>
      </c>
      <c r="AD430" s="9" t="e">
        <f>VLOOKUP($E430, 'SP Per G'!$A$2:$D$1380, 3, FALSE)</f>
        <v>#N/A</v>
      </c>
      <c r="AE430" s="9" t="e">
        <f>VLOOKUP($E430, 'SP Per G'!$A$2:$D$1380, 4, FALSE)</f>
        <v>#N/A</v>
      </c>
      <c r="AF430" s="9" t="e">
        <f>VLOOKUP($E430, Individual_Pitching___Dashboard[], 18, FALSE)</f>
        <v>#N/A</v>
      </c>
      <c r="AG430" s="9" t="e">
        <f>VLOOKUP($E430, Individual_Pitching___Dashboard[], 20, FALSE)</f>
        <v>#N/A</v>
      </c>
      <c r="AH430" s="9" t="e">
        <f>VLOOKUP($E430, Individual_Pitching___Advanced[], 21,FALSE)</f>
        <v>#N/A</v>
      </c>
      <c r="AI430" s="9" t="e">
        <f>VLOOKUP($C430, 'Team Per G'!$A$2:$G$31, 7, FALSE)</f>
        <v>#N/A</v>
      </c>
      <c r="AJ430" s="9" t="e">
        <f>VLOOKUP($C430, 'FanGraphs - Team WAR Projected'!$B$2:$E$31, 3, FALSE)/162</f>
        <v>#N/A</v>
      </c>
      <c r="AK430" s="9" t="e">
        <f>VLOOKUP($C430, Team_Pitching___Advanced[[Team]:[xFIP]], 19,FALSE)</f>
        <v>#N/A</v>
      </c>
      <c r="AL430" s="9" t="e">
        <f>VLOOKUP($C430, Team_Pitching___Advanced[], 20, FALSE)</f>
        <v>#N/A</v>
      </c>
      <c r="AM430" s="9" t="e">
        <f>VLOOKUP($C430, Team_Batting___Dashboard[[Team]:[wOBA]], 16, FALSE)</f>
        <v>#N/A</v>
      </c>
      <c r="AN430" s="9" t="e">
        <f>VLOOKUP($C430, Team_Batting___Advanced[[Team]:[OPS]], 9, FALSE)</f>
        <v>#N/A</v>
      </c>
      <c r="AO430" s="9" t="e">
        <f>VLOOKUP($C430, Team_Batting___Advanced[], 19, FALSE)</f>
        <v>#N/A</v>
      </c>
      <c r="AP430" s="9" t="e">
        <f>VLOOKUP($C430, 'Team Per G'!$A$2:$G$31, 3, FALSE)</f>
        <v>#N/A</v>
      </c>
      <c r="AQ430" s="9" t="e">
        <f>VLOOKUP($C430, 'Team Per G'!$A$2:$G$31, 5, FALSE)</f>
        <v>#N/A</v>
      </c>
      <c r="AR430" s="9" t="e">
        <f>VLOOKUP($C430, 'Team Per G'!$A$2:$G$31, 4, FALSE)</f>
        <v>#N/A</v>
      </c>
      <c r="AS430" s="9" t="e">
        <f>VLOOKUP($C430, Team_Batting___Dashboard[], 22, FALSE)/$AC430</f>
        <v>#N/A</v>
      </c>
      <c r="AT430" s="9" t="e">
        <f>VLOOKUP($C430, 'FanGraphs - Team WAR Projected'!$B$2:$E$31, 4, FALSE)/162</f>
        <v>#N/A</v>
      </c>
      <c r="AU430" s="9" t="e">
        <f>VLOOKUP($C430, FanGraphs_Standings[[Abbreviation]:[2024 Year to Date RS/G]], 6, FALSE)/$AC430</f>
        <v>#N/A</v>
      </c>
      <c r="AV430" s="9" t="e">
        <f>VLOOKUP($C430, FanGraphs_Standings[[Abbreviation]:[2024 Projected Full Season RDif]], 19, FALSE)/162</f>
        <v>#N/A</v>
      </c>
      <c r="AW430" s="9" t="e">
        <f>VLOOKUP($C430, FanGraphs_Standings[[Abbreviation]:[2024 Projected Full Season RDif]], 5, FALSE)</f>
        <v>#N/A</v>
      </c>
      <c r="AX430" s="9" t="e">
        <f>VLOOKUP($C430, FanGraphs_Standings[[Abbreviation]:[2024 Projected Full Season W%]], 18, FALSE)</f>
        <v>#N/A</v>
      </c>
      <c r="AY430" s="9" t="e">
        <f>VLOOKUP($C430, 'Home Field Adv'!$A$2:$K$31, 11, FALSE)</f>
        <v>#N/A</v>
      </c>
      <c r="BB430" s="5" t="str">
        <f t="shared" si="19"/>
        <v/>
      </c>
      <c r="BC430" s="5" t="str">
        <f t="shared" si="20"/>
        <v/>
      </c>
      <c r="BD430" s="5" t="str">
        <f t="shared" si="21"/>
        <v/>
      </c>
    </row>
    <row r="431" spans="6:56" x14ac:dyDescent="0.45">
      <c r="F431" s="9" t="e">
        <f>VLOOKUP($B431, FanGraphs_Standings[[Abbreviation]:[2024 Year to Date G]], 2, FALSE)</f>
        <v>#N/A</v>
      </c>
      <c r="G431" s="9" t="e">
        <f>IF(ISERR(VLOOKUP($D431, 'SP Per G'!$A$2:$D$1380, 3, FALSE)), L431, VLOOKUP($D431, 'SP Per G'!$A$2:$D$1380, 3, FALSE))</f>
        <v>#N/A</v>
      </c>
      <c r="H431" s="9" t="e">
        <f>VLOOKUP($D431, 'SP Per G'!$A$2:$D$1380, 4, FALSE)</f>
        <v>#N/A</v>
      </c>
      <c r="I431" s="9" t="e">
        <f>VLOOKUP($D431, Individual_Pitching___Dashboard[], 18, FALSE)</f>
        <v>#N/A</v>
      </c>
      <c r="J431" s="9" t="e">
        <f>VLOOKUP($D431, Individual_Pitching___Dashboard[], 20, FALSE)</f>
        <v>#N/A</v>
      </c>
      <c r="K431" s="9" t="e">
        <f>VLOOKUP($D431, Individual_Pitching___Advanced[], 21,FALSE)</f>
        <v>#N/A</v>
      </c>
      <c r="L431" s="9" t="e">
        <f>VLOOKUP($B431, 'Team Per G'!$A$2:$G$31, 7, FALSE)</f>
        <v>#N/A</v>
      </c>
      <c r="M431" s="9" t="e">
        <f>VLOOKUP($B431, 'FanGraphs - Team WAR Projected'!$B$2:$E$31, 3, FALSE)/162</f>
        <v>#N/A</v>
      </c>
      <c r="N431" s="9" t="e">
        <f>VLOOKUP($B431, Team_Pitching___Advanced[[Team]:[xFIP]], 19,FALSE)</f>
        <v>#N/A</v>
      </c>
      <c r="O431" s="9" t="e">
        <f>VLOOKUP($B431, Team_Pitching___Advanced[], 20, FALSE)</f>
        <v>#N/A</v>
      </c>
      <c r="P431" s="9" t="e">
        <f>VLOOKUP($B431, Team_Batting___Dashboard[[Team]:[wOBA]], 16, FALSE)</f>
        <v>#N/A</v>
      </c>
      <c r="Q431" s="9" t="e">
        <f>VLOOKUP($B431, Team_Batting___Advanced[[Team]:[OPS]], 9, FALSE)</f>
        <v>#N/A</v>
      </c>
      <c r="R431" s="9" t="e">
        <f>VLOOKUP($B431, Team_Batting___Advanced[], 19, FALSE)</f>
        <v>#N/A</v>
      </c>
      <c r="S431" s="9" t="e">
        <f>VLOOKUP($B431, 'Team Per G'!$A$2:$G$31, 3, FALSE)</f>
        <v>#N/A</v>
      </c>
      <c r="T431" s="9" t="e">
        <f>VLOOKUP($B431, 'Team Per G'!$A$2:$G$31, 5, FALSE)</f>
        <v>#N/A</v>
      </c>
      <c r="U431" s="9" t="e">
        <f>VLOOKUP($B431, 'Team Per G'!$A$2:$G$31, 4, FALSE)</f>
        <v>#N/A</v>
      </c>
      <c r="V431" s="9" t="e">
        <f>VLOOKUP($B431, Team_Batting___Dashboard[], 22, FALSE)/$F431</f>
        <v>#N/A</v>
      </c>
      <c r="W431" s="9" t="e">
        <f>VLOOKUP($B431, 'FanGraphs - Team WAR Projected'!$B$2:$E$31, 4, FALSE)/162</f>
        <v>#N/A</v>
      </c>
      <c r="X431" s="9" t="e">
        <f>VLOOKUP($B431, FanGraphs_Standings[[Abbreviation]:[2024 Year to Date RS/G]], 6, FALSE)/$F431</f>
        <v>#N/A</v>
      </c>
      <c r="Y431" s="9" t="e">
        <f>VLOOKUP($B431, FanGraphs_Standings[[Abbreviation]:[2024 Projected Full Season RDif]], 19, FALSE)/162</f>
        <v>#N/A</v>
      </c>
      <c r="Z431" s="9" t="e">
        <f>VLOOKUP($B431, FanGraphs_Standings[[Abbreviation]:[2024 Projected Full Season RDif]], 5, FALSE)</f>
        <v>#N/A</v>
      </c>
      <c r="AA431" s="9" t="e">
        <f>VLOOKUP($B431, FanGraphs_Standings[[Abbreviation]:[2024 Projected Full Season W%]], 18, FALSE)</f>
        <v>#N/A</v>
      </c>
      <c r="AB431" s="9" t="e">
        <f>VLOOKUP($B431, 'Home Field Adv'!$A$2:$I$31, 9, FALSE)</f>
        <v>#N/A</v>
      </c>
      <c r="AC431" s="9" t="e">
        <f>VLOOKUP($C431, FanGraphs_Standings[[Abbreviation]:[2024 Year to Date G]], 2, FALSE)</f>
        <v>#N/A</v>
      </c>
      <c r="AD431" s="9" t="e">
        <f>VLOOKUP($E431, 'SP Per G'!$A$2:$D$1380, 3, FALSE)</f>
        <v>#N/A</v>
      </c>
      <c r="AE431" s="9" t="e">
        <f>VLOOKUP($E431, 'SP Per G'!$A$2:$D$1380, 4, FALSE)</f>
        <v>#N/A</v>
      </c>
      <c r="AF431" s="9" t="e">
        <f>VLOOKUP($E431, Individual_Pitching___Dashboard[], 18, FALSE)</f>
        <v>#N/A</v>
      </c>
      <c r="AG431" s="9" t="e">
        <f>VLOOKUP($E431, Individual_Pitching___Dashboard[], 20, FALSE)</f>
        <v>#N/A</v>
      </c>
      <c r="AH431" s="9" t="e">
        <f>VLOOKUP($E431, Individual_Pitching___Advanced[], 21,FALSE)</f>
        <v>#N/A</v>
      </c>
      <c r="AI431" s="9" t="e">
        <f>VLOOKUP($C431, 'Team Per G'!$A$2:$G$31, 7, FALSE)</f>
        <v>#N/A</v>
      </c>
      <c r="AJ431" s="9" t="e">
        <f>VLOOKUP($C431, 'FanGraphs - Team WAR Projected'!$B$2:$E$31, 3, FALSE)/162</f>
        <v>#N/A</v>
      </c>
      <c r="AK431" s="9" t="e">
        <f>VLOOKUP($C431, Team_Pitching___Advanced[[Team]:[xFIP]], 19,FALSE)</f>
        <v>#N/A</v>
      </c>
      <c r="AL431" s="9" t="e">
        <f>VLOOKUP($C431, Team_Pitching___Advanced[], 20, FALSE)</f>
        <v>#N/A</v>
      </c>
      <c r="AM431" s="9" t="e">
        <f>VLOOKUP($C431, Team_Batting___Dashboard[[Team]:[wOBA]], 16, FALSE)</f>
        <v>#N/A</v>
      </c>
      <c r="AN431" s="9" t="e">
        <f>VLOOKUP($C431, Team_Batting___Advanced[[Team]:[OPS]], 9, FALSE)</f>
        <v>#N/A</v>
      </c>
      <c r="AO431" s="9" t="e">
        <f>VLOOKUP($C431, Team_Batting___Advanced[], 19, FALSE)</f>
        <v>#N/A</v>
      </c>
      <c r="AP431" s="9" t="e">
        <f>VLOOKUP($C431, 'Team Per G'!$A$2:$G$31, 3, FALSE)</f>
        <v>#N/A</v>
      </c>
      <c r="AQ431" s="9" t="e">
        <f>VLOOKUP($C431, 'Team Per G'!$A$2:$G$31, 5, FALSE)</f>
        <v>#N/A</v>
      </c>
      <c r="AR431" s="9" t="e">
        <f>VLOOKUP($C431, 'Team Per G'!$A$2:$G$31, 4, FALSE)</f>
        <v>#N/A</v>
      </c>
      <c r="AS431" s="9" t="e">
        <f>VLOOKUP($C431, Team_Batting___Dashboard[], 22, FALSE)/$AC431</f>
        <v>#N/A</v>
      </c>
      <c r="AT431" s="9" t="e">
        <f>VLOOKUP($C431, 'FanGraphs - Team WAR Projected'!$B$2:$E$31, 4, FALSE)/162</f>
        <v>#N/A</v>
      </c>
      <c r="AU431" s="9" t="e">
        <f>VLOOKUP($C431, FanGraphs_Standings[[Abbreviation]:[2024 Year to Date RS/G]], 6, FALSE)/$AC431</f>
        <v>#N/A</v>
      </c>
      <c r="AV431" s="9" t="e">
        <f>VLOOKUP($C431, FanGraphs_Standings[[Abbreviation]:[2024 Projected Full Season RDif]], 19, FALSE)/162</f>
        <v>#N/A</v>
      </c>
      <c r="AW431" s="9" t="e">
        <f>VLOOKUP($C431, FanGraphs_Standings[[Abbreviation]:[2024 Projected Full Season RDif]], 5, FALSE)</f>
        <v>#N/A</v>
      </c>
      <c r="AX431" s="9" t="e">
        <f>VLOOKUP($C431, FanGraphs_Standings[[Abbreviation]:[2024 Projected Full Season W%]], 18, FALSE)</f>
        <v>#N/A</v>
      </c>
      <c r="AY431" s="9" t="e">
        <f>VLOOKUP($C431, 'Home Field Adv'!$A$2:$K$31, 11, FALSE)</f>
        <v>#N/A</v>
      </c>
      <c r="BB431" s="5" t="str">
        <f t="shared" si="19"/>
        <v/>
      </c>
      <c r="BC431" s="5" t="str">
        <f t="shared" si="20"/>
        <v/>
      </c>
      <c r="BD431" s="5" t="str">
        <f t="shared" si="21"/>
        <v/>
      </c>
    </row>
    <row r="432" spans="6:56" x14ac:dyDescent="0.45">
      <c r="F432" s="9" t="e">
        <f>VLOOKUP($B432, FanGraphs_Standings[[Abbreviation]:[2024 Year to Date G]], 2, FALSE)</f>
        <v>#N/A</v>
      </c>
      <c r="G432" s="9" t="e">
        <f>IF(ISERR(VLOOKUP($D432, 'SP Per G'!$A$2:$D$1380, 3, FALSE)), L432, VLOOKUP($D432, 'SP Per G'!$A$2:$D$1380, 3, FALSE))</f>
        <v>#N/A</v>
      </c>
      <c r="H432" s="9" t="e">
        <f>VLOOKUP($D432, 'SP Per G'!$A$2:$D$1380, 4, FALSE)</f>
        <v>#N/A</v>
      </c>
      <c r="I432" s="9" t="e">
        <f>VLOOKUP($D432, Individual_Pitching___Dashboard[], 18, FALSE)</f>
        <v>#N/A</v>
      </c>
      <c r="J432" s="9" t="e">
        <f>VLOOKUP($D432, Individual_Pitching___Dashboard[], 20, FALSE)</f>
        <v>#N/A</v>
      </c>
      <c r="K432" s="9" t="e">
        <f>VLOOKUP($D432, Individual_Pitching___Advanced[], 21,FALSE)</f>
        <v>#N/A</v>
      </c>
      <c r="L432" s="9" t="e">
        <f>VLOOKUP($B432, 'Team Per G'!$A$2:$G$31, 7, FALSE)</f>
        <v>#N/A</v>
      </c>
      <c r="M432" s="9" t="e">
        <f>VLOOKUP($B432, 'FanGraphs - Team WAR Projected'!$B$2:$E$31, 3, FALSE)/162</f>
        <v>#N/A</v>
      </c>
      <c r="N432" s="9" t="e">
        <f>VLOOKUP($B432, Team_Pitching___Advanced[[Team]:[xFIP]], 19,FALSE)</f>
        <v>#N/A</v>
      </c>
      <c r="O432" s="9" t="e">
        <f>VLOOKUP($B432, Team_Pitching___Advanced[], 20, FALSE)</f>
        <v>#N/A</v>
      </c>
      <c r="P432" s="9" t="e">
        <f>VLOOKUP($B432, Team_Batting___Dashboard[[Team]:[wOBA]], 16, FALSE)</f>
        <v>#N/A</v>
      </c>
      <c r="Q432" s="9" t="e">
        <f>VLOOKUP($B432, Team_Batting___Advanced[[Team]:[OPS]], 9, FALSE)</f>
        <v>#N/A</v>
      </c>
      <c r="R432" s="9" t="e">
        <f>VLOOKUP($B432, Team_Batting___Advanced[], 19, FALSE)</f>
        <v>#N/A</v>
      </c>
      <c r="S432" s="9" t="e">
        <f>VLOOKUP($B432, 'Team Per G'!$A$2:$G$31, 3, FALSE)</f>
        <v>#N/A</v>
      </c>
      <c r="T432" s="9" t="e">
        <f>VLOOKUP($B432, 'Team Per G'!$A$2:$G$31, 5, FALSE)</f>
        <v>#N/A</v>
      </c>
      <c r="U432" s="9" t="e">
        <f>VLOOKUP($B432, 'Team Per G'!$A$2:$G$31, 4, FALSE)</f>
        <v>#N/A</v>
      </c>
      <c r="V432" s="9" t="e">
        <f>VLOOKUP($B432, Team_Batting___Dashboard[], 22, FALSE)/$F432</f>
        <v>#N/A</v>
      </c>
      <c r="W432" s="9" t="e">
        <f>VLOOKUP($B432, 'FanGraphs - Team WAR Projected'!$B$2:$E$31, 4, FALSE)/162</f>
        <v>#N/A</v>
      </c>
      <c r="X432" s="9" t="e">
        <f>VLOOKUP($B432, FanGraphs_Standings[[Abbreviation]:[2024 Year to Date RS/G]], 6, FALSE)/$F432</f>
        <v>#N/A</v>
      </c>
      <c r="Y432" s="9" t="e">
        <f>VLOOKUP($B432, FanGraphs_Standings[[Abbreviation]:[2024 Projected Full Season RDif]], 19, FALSE)/162</f>
        <v>#N/A</v>
      </c>
      <c r="Z432" s="9" t="e">
        <f>VLOOKUP($B432, FanGraphs_Standings[[Abbreviation]:[2024 Projected Full Season RDif]], 5, FALSE)</f>
        <v>#N/A</v>
      </c>
      <c r="AA432" s="9" t="e">
        <f>VLOOKUP($B432, FanGraphs_Standings[[Abbreviation]:[2024 Projected Full Season W%]], 18, FALSE)</f>
        <v>#N/A</v>
      </c>
      <c r="AB432" s="9" t="e">
        <f>VLOOKUP($B432, 'Home Field Adv'!$A$2:$I$31, 9, FALSE)</f>
        <v>#N/A</v>
      </c>
      <c r="AC432" s="9" t="e">
        <f>VLOOKUP($C432, FanGraphs_Standings[[Abbreviation]:[2024 Year to Date G]], 2, FALSE)</f>
        <v>#N/A</v>
      </c>
      <c r="AD432" s="9" t="e">
        <f>VLOOKUP($E432, 'SP Per G'!$A$2:$D$1380, 3, FALSE)</f>
        <v>#N/A</v>
      </c>
      <c r="AE432" s="9" t="e">
        <f>VLOOKUP($E432, 'SP Per G'!$A$2:$D$1380, 4, FALSE)</f>
        <v>#N/A</v>
      </c>
      <c r="AF432" s="9" t="e">
        <f>VLOOKUP($E432, Individual_Pitching___Dashboard[], 18, FALSE)</f>
        <v>#N/A</v>
      </c>
      <c r="AG432" s="9" t="e">
        <f>VLOOKUP($E432, Individual_Pitching___Dashboard[], 20, FALSE)</f>
        <v>#N/A</v>
      </c>
      <c r="AH432" s="9" t="e">
        <f>VLOOKUP($E432, Individual_Pitching___Advanced[], 21,FALSE)</f>
        <v>#N/A</v>
      </c>
      <c r="AI432" s="9" t="e">
        <f>VLOOKUP($C432, 'Team Per G'!$A$2:$G$31, 7, FALSE)</f>
        <v>#N/A</v>
      </c>
      <c r="AJ432" s="9" t="e">
        <f>VLOOKUP($C432, 'FanGraphs - Team WAR Projected'!$B$2:$E$31, 3, FALSE)/162</f>
        <v>#N/A</v>
      </c>
      <c r="AK432" s="9" t="e">
        <f>VLOOKUP($C432, Team_Pitching___Advanced[[Team]:[xFIP]], 19,FALSE)</f>
        <v>#N/A</v>
      </c>
      <c r="AL432" s="9" t="e">
        <f>VLOOKUP($C432, Team_Pitching___Advanced[], 20, FALSE)</f>
        <v>#N/A</v>
      </c>
      <c r="AM432" s="9" t="e">
        <f>VLOOKUP($C432, Team_Batting___Dashboard[[Team]:[wOBA]], 16, FALSE)</f>
        <v>#N/A</v>
      </c>
      <c r="AN432" s="9" t="e">
        <f>VLOOKUP($C432, Team_Batting___Advanced[[Team]:[OPS]], 9, FALSE)</f>
        <v>#N/A</v>
      </c>
      <c r="AO432" s="9" t="e">
        <f>VLOOKUP($C432, Team_Batting___Advanced[], 19, FALSE)</f>
        <v>#N/A</v>
      </c>
      <c r="AP432" s="9" t="e">
        <f>VLOOKUP($C432, 'Team Per G'!$A$2:$G$31, 3, FALSE)</f>
        <v>#N/A</v>
      </c>
      <c r="AQ432" s="9" t="e">
        <f>VLOOKUP($C432, 'Team Per G'!$A$2:$G$31, 5, FALSE)</f>
        <v>#N/A</v>
      </c>
      <c r="AR432" s="9" t="e">
        <f>VLOOKUP($C432, 'Team Per G'!$A$2:$G$31, 4, FALSE)</f>
        <v>#N/A</v>
      </c>
      <c r="AS432" s="9" t="e">
        <f>VLOOKUP($C432, Team_Batting___Dashboard[], 22, FALSE)/$AC432</f>
        <v>#N/A</v>
      </c>
      <c r="AT432" s="9" t="e">
        <f>VLOOKUP($C432, 'FanGraphs - Team WAR Projected'!$B$2:$E$31, 4, FALSE)/162</f>
        <v>#N/A</v>
      </c>
      <c r="AU432" s="9" t="e">
        <f>VLOOKUP($C432, FanGraphs_Standings[[Abbreviation]:[2024 Year to Date RS/G]], 6, FALSE)/$AC432</f>
        <v>#N/A</v>
      </c>
      <c r="AV432" s="9" t="e">
        <f>VLOOKUP($C432, FanGraphs_Standings[[Abbreviation]:[2024 Projected Full Season RDif]], 19, FALSE)/162</f>
        <v>#N/A</v>
      </c>
      <c r="AW432" s="9" t="e">
        <f>VLOOKUP($C432, FanGraphs_Standings[[Abbreviation]:[2024 Projected Full Season RDif]], 5, FALSE)</f>
        <v>#N/A</v>
      </c>
      <c r="AX432" s="9" t="e">
        <f>VLOOKUP($C432, FanGraphs_Standings[[Abbreviation]:[2024 Projected Full Season W%]], 18, FALSE)</f>
        <v>#N/A</v>
      </c>
      <c r="AY432" s="9" t="e">
        <f>VLOOKUP($C432, 'Home Field Adv'!$A$2:$K$31, 11, FALSE)</f>
        <v>#N/A</v>
      </c>
      <c r="BB432" s="5" t="str">
        <f t="shared" si="19"/>
        <v/>
      </c>
      <c r="BC432" s="5" t="str">
        <f t="shared" si="20"/>
        <v/>
      </c>
      <c r="BD432" s="5" t="str">
        <f t="shared" si="21"/>
        <v/>
      </c>
    </row>
    <row r="433" spans="6:56" x14ac:dyDescent="0.45">
      <c r="F433" s="9" t="e">
        <f>VLOOKUP($B433, FanGraphs_Standings[[Abbreviation]:[2024 Year to Date G]], 2, FALSE)</f>
        <v>#N/A</v>
      </c>
      <c r="G433" s="9" t="e">
        <f>IF(ISERR(VLOOKUP($D433, 'SP Per G'!$A$2:$D$1380, 3, FALSE)), L433, VLOOKUP($D433, 'SP Per G'!$A$2:$D$1380, 3, FALSE))</f>
        <v>#N/A</v>
      </c>
      <c r="H433" s="9" t="e">
        <f>VLOOKUP($D433, 'SP Per G'!$A$2:$D$1380, 4, FALSE)</f>
        <v>#N/A</v>
      </c>
      <c r="I433" s="9" t="e">
        <f>VLOOKUP($D433, Individual_Pitching___Dashboard[], 18, FALSE)</f>
        <v>#N/A</v>
      </c>
      <c r="J433" s="9" t="e">
        <f>VLOOKUP($D433, Individual_Pitching___Dashboard[], 20, FALSE)</f>
        <v>#N/A</v>
      </c>
      <c r="K433" s="9" t="e">
        <f>VLOOKUP($D433, Individual_Pitching___Advanced[], 21,FALSE)</f>
        <v>#N/A</v>
      </c>
      <c r="L433" s="9" t="e">
        <f>VLOOKUP($B433, 'Team Per G'!$A$2:$G$31, 7, FALSE)</f>
        <v>#N/A</v>
      </c>
      <c r="M433" s="9" t="e">
        <f>VLOOKUP($B433, 'FanGraphs - Team WAR Projected'!$B$2:$E$31, 3, FALSE)/162</f>
        <v>#N/A</v>
      </c>
      <c r="N433" s="9" t="e">
        <f>VLOOKUP($B433, Team_Pitching___Advanced[[Team]:[xFIP]], 19,FALSE)</f>
        <v>#N/A</v>
      </c>
      <c r="O433" s="9" t="e">
        <f>VLOOKUP($B433, Team_Pitching___Advanced[], 20, FALSE)</f>
        <v>#N/A</v>
      </c>
      <c r="P433" s="9" t="e">
        <f>VLOOKUP($B433, Team_Batting___Dashboard[[Team]:[wOBA]], 16, FALSE)</f>
        <v>#N/A</v>
      </c>
      <c r="Q433" s="9" t="e">
        <f>VLOOKUP($B433, Team_Batting___Advanced[[Team]:[OPS]], 9, FALSE)</f>
        <v>#N/A</v>
      </c>
      <c r="R433" s="9" t="e">
        <f>VLOOKUP($B433, Team_Batting___Advanced[], 19, FALSE)</f>
        <v>#N/A</v>
      </c>
      <c r="S433" s="9" t="e">
        <f>VLOOKUP($B433, 'Team Per G'!$A$2:$G$31, 3, FALSE)</f>
        <v>#N/A</v>
      </c>
      <c r="T433" s="9" t="e">
        <f>VLOOKUP($B433, 'Team Per G'!$A$2:$G$31, 5, FALSE)</f>
        <v>#N/A</v>
      </c>
      <c r="U433" s="9" t="e">
        <f>VLOOKUP($B433, 'Team Per G'!$A$2:$G$31, 4, FALSE)</f>
        <v>#N/A</v>
      </c>
      <c r="V433" s="9" t="e">
        <f>VLOOKUP($B433, Team_Batting___Dashboard[], 22, FALSE)/$F433</f>
        <v>#N/A</v>
      </c>
      <c r="W433" s="9" t="e">
        <f>VLOOKUP($B433, 'FanGraphs - Team WAR Projected'!$B$2:$E$31, 4, FALSE)/162</f>
        <v>#N/A</v>
      </c>
      <c r="X433" s="9" t="e">
        <f>VLOOKUP($B433, FanGraphs_Standings[[Abbreviation]:[2024 Year to Date RS/G]], 6, FALSE)/$F433</f>
        <v>#N/A</v>
      </c>
      <c r="Y433" s="9" t="e">
        <f>VLOOKUP($B433, FanGraphs_Standings[[Abbreviation]:[2024 Projected Full Season RDif]], 19, FALSE)/162</f>
        <v>#N/A</v>
      </c>
      <c r="Z433" s="9" t="e">
        <f>VLOOKUP($B433, FanGraphs_Standings[[Abbreviation]:[2024 Projected Full Season RDif]], 5, FALSE)</f>
        <v>#N/A</v>
      </c>
      <c r="AA433" s="9" t="e">
        <f>VLOOKUP($B433, FanGraphs_Standings[[Abbreviation]:[2024 Projected Full Season W%]], 18, FALSE)</f>
        <v>#N/A</v>
      </c>
      <c r="AB433" s="9" t="e">
        <f>VLOOKUP($B433, 'Home Field Adv'!$A$2:$I$31, 9, FALSE)</f>
        <v>#N/A</v>
      </c>
      <c r="AC433" s="9" t="e">
        <f>VLOOKUP($C433, FanGraphs_Standings[[Abbreviation]:[2024 Year to Date G]], 2, FALSE)</f>
        <v>#N/A</v>
      </c>
      <c r="AD433" s="9" t="e">
        <f>VLOOKUP($E433, 'SP Per G'!$A$2:$D$1380, 3, FALSE)</f>
        <v>#N/A</v>
      </c>
      <c r="AE433" s="9" t="e">
        <f>VLOOKUP($E433, 'SP Per G'!$A$2:$D$1380, 4, FALSE)</f>
        <v>#N/A</v>
      </c>
      <c r="AF433" s="9" t="e">
        <f>VLOOKUP($E433, Individual_Pitching___Dashboard[], 18, FALSE)</f>
        <v>#N/A</v>
      </c>
      <c r="AG433" s="9" t="e">
        <f>VLOOKUP($E433, Individual_Pitching___Dashboard[], 20, FALSE)</f>
        <v>#N/A</v>
      </c>
      <c r="AH433" s="9" t="e">
        <f>VLOOKUP($E433, Individual_Pitching___Advanced[], 21,FALSE)</f>
        <v>#N/A</v>
      </c>
      <c r="AI433" s="9" t="e">
        <f>VLOOKUP($C433, 'Team Per G'!$A$2:$G$31, 7, FALSE)</f>
        <v>#N/A</v>
      </c>
      <c r="AJ433" s="9" t="e">
        <f>VLOOKUP($C433, 'FanGraphs - Team WAR Projected'!$B$2:$E$31, 3, FALSE)/162</f>
        <v>#N/A</v>
      </c>
      <c r="AK433" s="9" t="e">
        <f>VLOOKUP($C433, Team_Pitching___Advanced[[Team]:[xFIP]], 19,FALSE)</f>
        <v>#N/A</v>
      </c>
      <c r="AL433" s="9" t="e">
        <f>VLOOKUP($C433, Team_Pitching___Advanced[], 20, FALSE)</f>
        <v>#N/A</v>
      </c>
      <c r="AM433" s="9" t="e">
        <f>VLOOKUP($C433, Team_Batting___Dashboard[[Team]:[wOBA]], 16, FALSE)</f>
        <v>#N/A</v>
      </c>
      <c r="AN433" s="9" t="e">
        <f>VLOOKUP($C433, Team_Batting___Advanced[[Team]:[OPS]], 9, FALSE)</f>
        <v>#N/A</v>
      </c>
      <c r="AO433" s="9" t="e">
        <f>VLOOKUP($C433, Team_Batting___Advanced[], 19, FALSE)</f>
        <v>#N/A</v>
      </c>
      <c r="AP433" s="9" t="e">
        <f>VLOOKUP($C433, 'Team Per G'!$A$2:$G$31, 3, FALSE)</f>
        <v>#N/A</v>
      </c>
      <c r="AQ433" s="9" t="e">
        <f>VLOOKUP($C433, 'Team Per G'!$A$2:$G$31, 5, FALSE)</f>
        <v>#N/A</v>
      </c>
      <c r="AR433" s="9" t="e">
        <f>VLOOKUP($C433, 'Team Per G'!$A$2:$G$31, 4, FALSE)</f>
        <v>#N/A</v>
      </c>
      <c r="AS433" s="9" t="e">
        <f>VLOOKUP($C433, Team_Batting___Dashboard[], 22, FALSE)/$AC433</f>
        <v>#N/A</v>
      </c>
      <c r="AT433" s="9" t="e">
        <f>VLOOKUP($C433, 'FanGraphs - Team WAR Projected'!$B$2:$E$31, 4, FALSE)/162</f>
        <v>#N/A</v>
      </c>
      <c r="AU433" s="9" t="e">
        <f>VLOOKUP($C433, FanGraphs_Standings[[Abbreviation]:[2024 Year to Date RS/G]], 6, FALSE)/$AC433</f>
        <v>#N/A</v>
      </c>
      <c r="AV433" s="9" t="e">
        <f>VLOOKUP($C433, FanGraphs_Standings[[Abbreviation]:[2024 Projected Full Season RDif]], 19, FALSE)/162</f>
        <v>#N/A</v>
      </c>
      <c r="AW433" s="9" t="e">
        <f>VLOOKUP($C433, FanGraphs_Standings[[Abbreviation]:[2024 Projected Full Season RDif]], 5, FALSE)</f>
        <v>#N/A</v>
      </c>
      <c r="AX433" s="9" t="e">
        <f>VLOOKUP($C433, FanGraphs_Standings[[Abbreviation]:[2024 Projected Full Season W%]], 18, FALSE)</f>
        <v>#N/A</v>
      </c>
      <c r="AY433" s="9" t="e">
        <f>VLOOKUP($C433, 'Home Field Adv'!$A$2:$K$31, 11, FALSE)</f>
        <v>#N/A</v>
      </c>
      <c r="BB433" s="5" t="str">
        <f t="shared" si="19"/>
        <v/>
      </c>
      <c r="BC433" s="5" t="str">
        <f t="shared" si="20"/>
        <v/>
      </c>
      <c r="BD433" s="5" t="str">
        <f t="shared" si="21"/>
        <v/>
      </c>
    </row>
    <row r="434" spans="6:56" x14ac:dyDescent="0.45">
      <c r="F434" s="9" t="e">
        <f>VLOOKUP($B434, FanGraphs_Standings[[Abbreviation]:[2024 Year to Date G]], 2, FALSE)</f>
        <v>#N/A</v>
      </c>
      <c r="G434" s="9" t="e">
        <f>IF(ISERR(VLOOKUP($D434, 'SP Per G'!$A$2:$D$1380, 3, FALSE)), L434, VLOOKUP($D434, 'SP Per G'!$A$2:$D$1380, 3, FALSE))</f>
        <v>#N/A</v>
      </c>
      <c r="H434" s="9" t="e">
        <f>VLOOKUP($D434, 'SP Per G'!$A$2:$D$1380, 4, FALSE)</f>
        <v>#N/A</v>
      </c>
      <c r="I434" s="9" t="e">
        <f>VLOOKUP($D434, Individual_Pitching___Dashboard[], 18, FALSE)</f>
        <v>#N/A</v>
      </c>
      <c r="J434" s="9" t="e">
        <f>VLOOKUP($D434, Individual_Pitching___Dashboard[], 20, FALSE)</f>
        <v>#N/A</v>
      </c>
      <c r="K434" s="9" t="e">
        <f>VLOOKUP($D434, Individual_Pitching___Advanced[], 21,FALSE)</f>
        <v>#N/A</v>
      </c>
      <c r="L434" s="9" t="e">
        <f>VLOOKUP($B434, 'Team Per G'!$A$2:$G$31, 7, FALSE)</f>
        <v>#N/A</v>
      </c>
      <c r="M434" s="9" t="e">
        <f>VLOOKUP($B434, 'FanGraphs - Team WAR Projected'!$B$2:$E$31, 3, FALSE)/162</f>
        <v>#N/A</v>
      </c>
      <c r="N434" s="9" t="e">
        <f>VLOOKUP($B434, Team_Pitching___Advanced[[Team]:[xFIP]], 19,FALSE)</f>
        <v>#N/A</v>
      </c>
      <c r="O434" s="9" t="e">
        <f>VLOOKUP($B434, Team_Pitching___Advanced[], 20, FALSE)</f>
        <v>#N/A</v>
      </c>
      <c r="P434" s="9" t="e">
        <f>VLOOKUP($B434, Team_Batting___Dashboard[[Team]:[wOBA]], 16, FALSE)</f>
        <v>#N/A</v>
      </c>
      <c r="Q434" s="9" t="e">
        <f>VLOOKUP($B434, Team_Batting___Advanced[[Team]:[OPS]], 9, FALSE)</f>
        <v>#N/A</v>
      </c>
      <c r="R434" s="9" t="e">
        <f>VLOOKUP($B434, Team_Batting___Advanced[], 19, FALSE)</f>
        <v>#N/A</v>
      </c>
      <c r="S434" s="9" t="e">
        <f>VLOOKUP($B434, 'Team Per G'!$A$2:$G$31, 3, FALSE)</f>
        <v>#N/A</v>
      </c>
      <c r="T434" s="9" t="e">
        <f>VLOOKUP($B434, 'Team Per G'!$A$2:$G$31, 5, FALSE)</f>
        <v>#N/A</v>
      </c>
      <c r="U434" s="9" t="e">
        <f>VLOOKUP($B434, 'Team Per G'!$A$2:$G$31, 4, FALSE)</f>
        <v>#N/A</v>
      </c>
      <c r="V434" s="9" t="e">
        <f>VLOOKUP($B434, Team_Batting___Dashboard[], 22, FALSE)/$F434</f>
        <v>#N/A</v>
      </c>
      <c r="W434" s="9" t="e">
        <f>VLOOKUP($B434, 'FanGraphs - Team WAR Projected'!$B$2:$E$31, 4, FALSE)/162</f>
        <v>#N/A</v>
      </c>
      <c r="X434" s="9" t="e">
        <f>VLOOKUP($B434, FanGraphs_Standings[[Abbreviation]:[2024 Year to Date RS/G]], 6, FALSE)/$F434</f>
        <v>#N/A</v>
      </c>
      <c r="Y434" s="9" t="e">
        <f>VLOOKUP($B434, FanGraphs_Standings[[Abbreviation]:[2024 Projected Full Season RDif]], 19, FALSE)/162</f>
        <v>#N/A</v>
      </c>
      <c r="Z434" s="9" t="e">
        <f>VLOOKUP($B434, FanGraphs_Standings[[Abbreviation]:[2024 Projected Full Season RDif]], 5, FALSE)</f>
        <v>#N/A</v>
      </c>
      <c r="AA434" s="9" t="e">
        <f>VLOOKUP($B434, FanGraphs_Standings[[Abbreviation]:[2024 Projected Full Season W%]], 18, FALSE)</f>
        <v>#N/A</v>
      </c>
      <c r="AB434" s="9" t="e">
        <f>VLOOKUP($B434, 'Home Field Adv'!$A$2:$I$31, 9, FALSE)</f>
        <v>#N/A</v>
      </c>
      <c r="AC434" s="9" t="e">
        <f>VLOOKUP($C434, FanGraphs_Standings[[Abbreviation]:[2024 Year to Date G]], 2, FALSE)</f>
        <v>#N/A</v>
      </c>
      <c r="AD434" s="9" t="e">
        <f>VLOOKUP($E434, 'SP Per G'!$A$2:$D$1380, 3, FALSE)</f>
        <v>#N/A</v>
      </c>
      <c r="AE434" s="9" t="e">
        <f>VLOOKUP($E434, 'SP Per G'!$A$2:$D$1380, 4, FALSE)</f>
        <v>#N/A</v>
      </c>
      <c r="AF434" s="9" t="e">
        <f>VLOOKUP($E434, Individual_Pitching___Dashboard[], 18, FALSE)</f>
        <v>#N/A</v>
      </c>
      <c r="AG434" s="9" t="e">
        <f>VLOOKUP($E434, Individual_Pitching___Dashboard[], 20, FALSE)</f>
        <v>#N/A</v>
      </c>
      <c r="AH434" s="9" t="e">
        <f>VLOOKUP($E434, Individual_Pitching___Advanced[], 21,FALSE)</f>
        <v>#N/A</v>
      </c>
      <c r="AI434" s="9" t="e">
        <f>VLOOKUP($C434, 'Team Per G'!$A$2:$G$31, 7, FALSE)</f>
        <v>#N/A</v>
      </c>
      <c r="AJ434" s="9" t="e">
        <f>VLOOKUP($C434, 'FanGraphs - Team WAR Projected'!$B$2:$E$31, 3, FALSE)/162</f>
        <v>#N/A</v>
      </c>
      <c r="AK434" s="9" t="e">
        <f>VLOOKUP($C434, Team_Pitching___Advanced[[Team]:[xFIP]], 19,FALSE)</f>
        <v>#N/A</v>
      </c>
      <c r="AL434" s="9" t="e">
        <f>VLOOKUP($C434, Team_Pitching___Advanced[], 20, FALSE)</f>
        <v>#N/A</v>
      </c>
      <c r="AM434" s="9" t="e">
        <f>VLOOKUP($C434, Team_Batting___Dashboard[[Team]:[wOBA]], 16, FALSE)</f>
        <v>#N/A</v>
      </c>
      <c r="AN434" s="9" t="e">
        <f>VLOOKUP($C434, Team_Batting___Advanced[[Team]:[OPS]], 9, FALSE)</f>
        <v>#N/A</v>
      </c>
      <c r="AO434" s="9" t="e">
        <f>VLOOKUP($C434, Team_Batting___Advanced[], 19, FALSE)</f>
        <v>#N/A</v>
      </c>
      <c r="AP434" s="9" t="e">
        <f>VLOOKUP($C434, 'Team Per G'!$A$2:$G$31, 3, FALSE)</f>
        <v>#N/A</v>
      </c>
      <c r="AQ434" s="9" t="e">
        <f>VLOOKUP($C434, 'Team Per G'!$A$2:$G$31, 5, FALSE)</f>
        <v>#N/A</v>
      </c>
      <c r="AR434" s="9" t="e">
        <f>VLOOKUP($C434, 'Team Per G'!$A$2:$G$31, 4, FALSE)</f>
        <v>#N/A</v>
      </c>
      <c r="AS434" s="9" t="e">
        <f>VLOOKUP($C434, Team_Batting___Dashboard[], 22, FALSE)/$AC434</f>
        <v>#N/A</v>
      </c>
      <c r="AT434" s="9" t="e">
        <f>VLOOKUP($C434, 'FanGraphs - Team WAR Projected'!$B$2:$E$31, 4, FALSE)/162</f>
        <v>#N/A</v>
      </c>
      <c r="AU434" s="9" t="e">
        <f>VLOOKUP($C434, FanGraphs_Standings[[Abbreviation]:[2024 Year to Date RS/G]], 6, FALSE)/$AC434</f>
        <v>#N/A</v>
      </c>
      <c r="AV434" s="9" t="e">
        <f>VLOOKUP($C434, FanGraphs_Standings[[Abbreviation]:[2024 Projected Full Season RDif]], 19, FALSE)/162</f>
        <v>#N/A</v>
      </c>
      <c r="AW434" s="9" t="e">
        <f>VLOOKUP($C434, FanGraphs_Standings[[Abbreviation]:[2024 Projected Full Season RDif]], 5, FALSE)</f>
        <v>#N/A</v>
      </c>
      <c r="AX434" s="9" t="e">
        <f>VLOOKUP($C434, FanGraphs_Standings[[Abbreviation]:[2024 Projected Full Season W%]], 18, FALSE)</f>
        <v>#N/A</v>
      </c>
      <c r="AY434" s="9" t="e">
        <f>VLOOKUP($C434, 'Home Field Adv'!$A$2:$K$31, 11, FALSE)</f>
        <v>#N/A</v>
      </c>
      <c r="BB434" s="5" t="str">
        <f t="shared" si="19"/>
        <v/>
      </c>
      <c r="BC434" s="5" t="str">
        <f t="shared" si="20"/>
        <v/>
      </c>
      <c r="BD434" s="5" t="str">
        <f t="shared" si="21"/>
        <v/>
      </c>
    </row>
    <row r="435" spans="6:56" x14ac:dyDescent="0.45">
      <c r="F435" s="9" t="e">
        <f>VLOOKUP($B435, FanGraphs_Standings[[Abbreviation]:[2024 Year to Date G]], 2, FALSE)</f>
        <v>#N/A</v>
      </c>
      <c r="G435" s="9" t="e">
        <f>IF(ISERR(VLOOKUP($D435, 'SP Per G'!$A$2:$D$1380, 3, FALSE)), L435, VLOOKUP($D435, 'SP Per G'!$A$2:$D$1380, 3, FALSE))</f>
        <v>#N/A</v>
      </c>
      <c r="H435" s="9" t="e">
        <f>VLOOKUP($D435, 'SP Per G'!$A$2:$D$1380, 4, FALSE)</f>
        <v>#N/A</v>
      </c>
      <c r="I435" s="9" t="e">
        <f>VLOOKUP($D435, Individual_Pitching___Dashboard[], 18, FALSE)</f>
        <v>#N/A</v>
      </c>
      <c r="J435" s="9" t="e">
        <f>VLOOKUP($D435, Individual_Pitching___Dashboard[], 20, FALSE)</f>
        <v>#N/A</v>
      </c>
      <c r="K435" s="9" t="e">
        <f>VLOOKUP($D435, Individual_Pitching___Advanced[], 21,FALSE)</f>
        <v>#N/A</v>
      </c>
      <c r="L435" s="9" t="e">
        <f>VLOOKUP($B435, 'Team Per G'!$A$2:$G$31, 7, FALSE)</f>
        <v>#N/A</v>
      </c>
      <c r="M435" s="9" t="e">
        <f>VLOOKUP($B435, 'FanGraphs - Team WAR Projected'!$B$2:$E$31, 3, FALSE)/162</f>
        <v>#N/A</v>
      </c>
      <c r="N435" s="9" t="e">
        <f>VLOOKUP($B435, Team_Pitching___Advanced[[Team]:[xFIP]], 19,FALSE)</f>
        <v>#N/A</v>
      </c>
      <c r="O435" s="9" t="e">
        <f>VLOOKUP($B435, Team_Pitching___Advanced[], 20, FALSE)</f>
        <v>#N/A</v>
      </c>
      <c r="P435" s="9" t="e">
        <f>VLOOKUP($B435, Team_Batting___Dashboard[[Team]:[wOBA]], 16, FALSE)</f>
        <v>#N/A</v>
      </c>
      <c r="Q435" s="9" t="e">
        <f>VLOOKUP($B435, Team_Batting___Advanced[[Team]:[OPS]], 9, FALSE)</f>
        <v>#N/A</v>
      </c>
      <c r="R435" s="9" t="e">
        <f>VLOOKUP($B435, Team_Batting___Advanced[], 19, FALSE)</f>
        <v>#N/A</v>
      </c>
      <c r="S435" s="9" t="e">
        <f>VLOOKUP($B435, 'Team Per G'!$A$2:$G$31, 3, FALSE)</f>
        <v>#N/A</v>
      </c>
      <c r="T435" s="9" t="e">
        <f>VLOOKUP($B435, 'Team Per G'!$A$2:$G$31, 5, FALSE)</f>
        <v>#N/A</v>
      </c>
      <c r="U435" s="9" t="e">
        <f>VLOOKUP($B435, 'Team Per G'!$A$2:$G$31, 4, FALSE)</f>
        <v>#N/A</v>
      </c>
      <c r="V435" s="9" t="e">
        <f>VLOOKUP($B435, Team_Batting___Dashboard[], 22, FALSE)/$F435</f>
        <v>#N/A</v>
      </c>
      <c r="W435" s="9" t="e">
        <f>VLOOKUP($B435, 'FanGraphs - Team WAR Projected'!$B$2:$E$31, 4, FALSE)/162</f>
        <v>#N/A</v>
      </c>
      <c r="X435" s="9" t="e">
        <f>VLOOKUP($B435, FanGraphs_Standings[[Abbreviation]:[2024 Year to Date RS/G]], 6, FALSE)/$F435</f>
        <v>#N/A</v>
      </c>
      <c r="Y435" s="9" t="e">
        <f>VLOOKUP($B435, FanGraphs_Standings[[Abbreviation]:[2024 Projected Full Season RDif]], 19, FALSE)/162</f>
        <v>#N/A</v>
      </c>
      <c r="Z435" s="9" t="e">
        <f>VLOOKUP($B435, FanGraphs_Standings[[Abbreviation]:[2024 Projected Full Season RDif]], 5, FALSE)</f>
        <v>#N/A</v>
      </c>
      <c r="AA435" s="9" t="e">
        <f>VLOOKUP($B435, FanGraphs_Standings[[Abbreviation]:[2024 Projected Full Season W%]], 18, FALSE)</f>
        <v>#N/A</v>
      </c>
      <c r="AB435" s="9" t="e">
        <f>VLOOKUP($B435, 'Home Field Adv'!$A$2:$I$31, 9, FALSE)</f>
        <v>#N/A</v>
      </c>
      <c r="AC435" s="9" t="e">
        <f>VLOOKUP($C435, FanGraphs_Standings[[Abbreviation]:[2024 Year to Date G]], 2, FALSE)</f>
        <v>#N/A</v>
      </c>
      <c r="AD435" s="9" t="e">
        <f>VLOOKUP($E435, 'SP Per G'!$A$2:$D$1380, 3, FALSE)</f>
        <v>#N/A</v>
      </c>
      <c r="AE435" s="9" t="e">
        <f>VLOOKUP($E435, 'SP Per G'!$A$2:$D$1380, 4, FALSE)</f>
        <v>#N/A</v>
      </c>
      <c r="AF435" s="9" t="e">
        <f>VLOOKUP($E435, Individual_Pitching___Dashboard[], 18, FALSE)</f>
        <v>#N/A</v>
      </c>
      <c r="AG435" s="9" t="e">
        <f>VLOOKUP($E435, Individual_Pitching___Dashboard[], 20, FALSE)</f>
        <v>#N/A</v>
      </c>
      <c r="AH435" s="9" t="e">
        <f>VLOOKUP($E435, Individual_Pitching___Advanced[], 21,FALSE)</f>
        <v>#N/A</v>
      </c>
      <c r="AI435" s="9" t="e">
        <f>VLOOKUP($C435, 'Team Per G'!$A$2:$G$31, 7, FALSE)</f>
        <v>#N/A</v>
      </c>
      <c r="AJ435" s="9" t="e">
        <f>VLOOKUP($C435, 'FanGraphs - Team WAR Projected'!$B$2:$E$31, 3, FALSE)/162</f>
        <v>#N/A</v>
      </c>
      <c r="AK435" s="9" t="e">
        <f>VLOOKUP($C435, Team_Pitching___Advanced[[Team]:[xFIP]], 19,FALSE)</f>
        <v>#N/A</v>
      </c>
      <c r="AL435" s="9" t="e">
        <f>VLOOKUP($C435, Team_Pitching___Advanced[], 20, FALSE)</f>
        <v>#N/A</v>
      </c>
      <c r="AM435" s="9" t="e">
        <f>VLOOKUP($C435, Team_Batting___Dashboard[[Team]:[wOBA]], 16, FALSE)</f>
        <v>#N/A</v>
      </c>
      <c r="AN435" s="9" t="e">
        <f>VLOOKUP($C435, Team_Batting___Advanced[[Team]:[OPS]], 9, FALSE)</f>
        <v>#N/A</v>
      </c>
      <c r="AO435" s="9" t="e">
        <f>VLOOKUP($C435, Team_Batting___Advanced[], 19, FALSE)</f>
        <v>#N/A</v>
      </c>
      <c r="AP435" s="9" t="e">
        <f>VLOOKUP($C435, 'Team Per G'!$A$2:$G$31, 3, FALSE)</f>
        <v>#N/A</v>
      </c>
      <c r="AQ435" s="9" t="e">
        <f>VLOOKUP($C435, 'Team Per G'!$A$2:$G$31, 5, FALSE)</f>
        <v>#N/A</v>
      </c>
      <c r="AR435" s="9" t="e">
        <f>VLOOKUP($C435, 'Team Per G'!$A$2:$G$31, 4, FALSE)</f>
        <v>#N/A</v>
      </c>
      <c r="AS435" s="9" t="e">
        <f>VLOOKUP($C435, Team_Batting___Dashboard[], 22, FALSE)/$AC435</f>
        <v>#N/A</v>
      </c>
      <c r="AT435" s="9" t="e">
        <f>VLOOKUP($C435, 'FanGraphs - Team WAR Projected'!$B$2:$E$31, 4, FALSE)/162</f>
        <v>#N/A</v>
      </c>
      <c r="AU435" s="9" t="e">
        <f>VLOOKUP($C435, FanGraphs_Standings[[Abbreviation]:[2024 Year to Date RS/G]], 6, FALSE)/$AC435</f>
        <v>#N/A</v>
      </c>
      <c r="AV435" s="9" t="e">
        <f>VLOOKUP($C435, FanGraphs_Standings[[Abbreviation]:[2024 Projected Full Season RDif]], 19, FALSE)/162</f>
        <v>#N/A</v>
      </c>
      <c r="AW435" s="9" t="e">
        <f>VLOOKUP($C435, FanGraphs_Standings[[Abbreviation]:[2024 Projected Full Season RDif]], 5, FALSE)</f>
        <v>#N/A</v>
      </c>
      <c r="AX435" s="9" t="e">
        <f>VLOOKUP($C435, FanGraphs_Standings[[Abbreviation]:[2024 Projected Full Season W%]], 18, FALSE)</f>
        <v>#N/A</v>
      </c>
      <c r="AY435" s="9" t="e">
        <f>VLOOKUP($C435, 'Home Field Adv'!$A$2:$K$31, 11, FALSE)</f>
        <v>#N/A</v>
      </c>
      <c r="BB435" s="5" t="str">
        <f t="shared" si="19"/>
        <v/>
      </c>
      <c r="BC435" s="5" t="str">
        <f t="shared" si="20"/>
        <v/>
      </c>
      <c r="BD435" s="5" t="str">
        <f t="shared" si="21"/>
        <v/>
      </c>
    </row>
    <row r="436" spans="6:56" x14ac:dyDescent="0.45">
      <c r="F436" s="9" t="e">
        <f>VLOOKUP($B436, FanGraphs_Standings[[Abbreviation]:[2024 Year to Date G]], 2, FALSE)</f>
        <v>#N/A</v>
      </c>
      <c r="G436" s="9" t="e">
        <f>IF(ISERR(VLOOKUP($D436, 'SP Per G'!$A$2:$D$1380, 3, FALSE)), L436, VLOOKUP($D436, 'SP Per G'!$A$2:$D$1380, 3, FALSE))</f>
        <v>#N/A</v>
      </c>
      <c r="H436" s="9" t="e">
        <f>VLOOKUP($D436, 'SP Per G'!$A$2:$D$1380, 4, FALSE)</f>
        <v>#N/A</v>
      </c>
      <c r="I436" s="9" t="e">
        <f>VLOOKUP($D436, Individual_Pitching___Dashboard[], 18, FALSE)</f>
        <v>#N/A</v>
      </c>
      <c r="J436" s="9" t="e">
        <f>VLOOKUP($D436, Individual_Pitching___Dashboard[], 20, FALSE)</f>
        <v>#N/A</v>
      </c>
      <c r="K436" s="9" t="e">
        <f>VLOOKUP($D436, Individual_Pitching___Advanced[], 21,FALSE)</f>
        <v>#N/A</v>
      </c>
      <c r="L436" s="9" t="e">
        <f>VLOOKUP($B436, 'Team Per G'!$A$2:$G$31, 7, FALSE)</f>
        <v>#N/A</v>
      </c>
      <c r="M436" s="9" t="e">
        <f>VLOOKUP($B436, 'FanGraphs - Team WAR Projected'!$B$2:$E$31, 3, FALSE)/162</f>
        <v>#N/A</v>
      </c>
      <c r="N436" s="9" t="e">
        <f>VLOOKUP($B436, Team_Pitching___Advanced[[Team]:[xFIP]], 19,FALSE)</f>
        <v>#N/A</v>
      </c>
      <c r="O436" s="9" t="e">
        <f>VLOOKUP($B436, Team_Pitching___Advanced[], 20, FALSE)</f>
        <v>#N/A</v>
      </c>
      <c r="P436" s="9" t="e">
        <f>VLOOKUP($B436, Team_Batting___Dashboard[[Team]:[wOBA]], 16, FALSE)</f>
        <v>#N/A</v>
      </c>
      <c r="Q436" s="9" t="e">
        <f>VLOOKUP($B436, Team_Batting___Advanced[[Team]:[OPS]], 9, FALSE)</f>
        <v>#N/A</v>
      </c>
      <c r="R436" s="9" t="e">
        <f>VLOOKUP($B436, Team_Batting___Advanced[], 19, FALSE)</f>
        <v>#N/A</v>
      </c>
      <c r="S436" s="9" t="e">
        <f>VLOOKUP($B436, 'Team Per G'!$A$2:$G$31, 3, FALSE)</f>
        <v>#N/A</v>
      </c>
      <c r="T436" s="9" t="e">
        <f>VLOOKUP($B436, 'Team Per G'!$A$2:$G$31, 5, FALSE)</f>
        <v>#N/A</v>
      </c>
      <c r="U436" s="9" t="e">
        <f>VLOOKUP($B436, 'Team Per G'!$A$2:$G$31, 4, FALSE)</f>
        <v>#N/A</v>
      </c>
      <c r="V436" s="9" t="e">
        <f>VLOOKUP($B436, Team_Batting___Dashboard[], 22, FALSE)/$F436</f>
        <v>#N/A</v>
      </c>
      <c r="W436" s="9" t="e">
        <f>VLOOKUP($B436, 'FanGraphs - Team WAR Projected'!$B$2:$E$31, 4, FALSE)/162</f>
        <v>#N/A</v>
      </c>
      <c r="X436" s="9" t="e">
        <f>VLOOKUP($B436, FanGraphs_Standings[[Abbreviation]:[2024 Year to Date RS/G]], 6, FALSE)/$F436</f>
        <v>#N/A</v>
      </c>
      <c r="Y436" s="9" t="e">
        <f>VLOOKUP($B436, FanGraphs_Standings[[Abbreviation]:[2024 Projected Full Season RDif]], 19, FALSE)/162</f>
        <v>#N/A</v>
      </c>
      <c r="Z436" s="9" t="e">
        <f>VLOOKUP($B436, FanGraphs_Standings[[Abbreviation]:[2024 Projected Full Season RDif]], 5, FALSE)</f>
        <v>#N/A</v>
      </c>
      <c r="AA436" s="9" t="e">
        <f>VLOOKUP($B436, FanGraphs_Standings[[Abbreviation]:[2024 Projected Full Season W%]], 18, FALSE)</f>
        <v>#N/A</v>
      </c>
      <c r="AB436" s="9" t="e">
        <f>VLOOKUP($B436, 'Home Field Adv'!$A$2:$I$31, 9, FALSE)</f>
        <v>#N/A</v>
      </c>
      <c r="AC436" s="9" t="e">
        <f>VLOOKUP($C436, FanGraphs_Standings[[Abbreviation]:[2024 Year to Date G]], 2, FALSE)</f>
        <v>#N/A</v>
      </c>
      <c r="AD436" s="9" t="e">
        <f>VLOOKUP($E436, 'SP Per G'!$A$2:$D$1380, 3, FALSE)</f>
        <v>#N/A</v>
      </c>
      <c r="AE436" s="9" t="e">
        <f>VLOOKUP($E436, 'SP Per G'!$A$2:$D$1380, 4, FALSE)</f>
        <v>#N/A</v>
      </c>
      <c r="AF436" s="9" t="e">
        <f>VLOOKUP($E436, Individual_Pitching___Dashboard[], 18, FALSE)</f>
        <v>#N/A</v>
      </c>
      <c r="AG436" s="9" t="e">
        <f>VLOOKUP($E436, Individual_Pitching___Dashboard[], 20, FALSE)</f>
        <v>#N/A</v>
      </c>
      <c r="AH436" s="9" t="e">
        <f>VLOOKUP($E436, Individual_Pitching___Advanced[], 21,FALSE)</f>
        <v>#N/A</v>
      </c>
      <c r="AI436" s="9" t="e">
        <f>VLOOKUP($C436, 'Team Per G'!$A$2:$G$31, 7, FALSE)</f>
        <v>#N/A</v>
      </c>
      <c r="AJ436" s="9" t="e">
        <f>VLOOKUP($C436, 'FanGraphs - Team WAR Projected'!$B$2:$E$31, 3, FALSE)/162</f>
        <v>#N/A</v>
      </c>
      <c r="AK436" s="9" t="e">
        <f>VLOOKUP($C436, Team_Pitching___Advanced[[Team]:[xFIP]], 19,FALSE)</f>
        <v>#N/A</v>
      </c>
      <c r="AL436" s="9" t="e">
        <f>VLOOKUP($C436, Team_Pitching___Advanced[], 20, FALSE)</f>
        <v>#N/A</v>
      </c>
      <c r="AM436" s="9" t="e">
        <f>VLOOKUP($C436, Team_Batting___Dashboard[[Team]:[wOBA]], 16, FALSE)</f>
        <v>#N/A</v>
      </c>
      <c r="AN436" s="9" t="e">
        <f>VLOOKUP($C436, Team_Batting___Advanced[[Team]:[OPS]], 9, FALSE)</f>
        <v>#N/A</v>
      </c>
      <c r="AO436" s="9" t="e">
        <f>VLOOKUP($C436, Team_Batting___Advanced[], 19, FALSE)</f>
        <v>#N/A</v>
      </c>
      <c r="AP436" s="9" t="e">
        <f>VLOOKUP($C436, 'Team Per G'!$A$2:$G$31, 3, FALSE)</f>
        <v>#N/A</v>
      </c>
      <c r="AQ436" s="9" t="e">
        <f>VLOOKUP($C436, 'Team Per G'!$A$2:$G$31, 5, FALSE)</f>
        <v>#N/A</v>
      </c>
      <c r="AR436" s="9" t="e">
        <f>VLOOKUP($C436, 'Team Per G'!$A$2:$G$31, 4, FALSE)</f>
        <v>#N/A</v>
      </c>
      <c r="AS436" s="9" t="e">
        <f>VLOOKUP($C436, Team_Batting___Dashboard[], 22, FALSE)/$AC436</f>
        <v>#N/A</v>
      </c>
      <c r="AT436" s="9" t="e">
        <f>VLOOKUP($C436, 'FanGraphs - Team WAR Projected'!$B$2:$E$31, 4, FALSE)/162</f>
        <v>#N/A</v>
      </c>
      <c r="AU436" s="9" t="e">
        <f>VLOOKUP($C436, FanGraphs_Standings[[Abbreviation]:[2024 Year to Date RS/G]], 6, FALSE)/$AC436</f>
        <v>#N/A</v>
      </c>
      <c r="AV436" s="9" t="e">
        <f>VLOOKUP($C436, FanGraphs_Standings[[Abbreviation]:[2024 Projected Full Season RDif]], 19, FALSE)/162</f>
        <v>#N/A</v>
      </c>
      <c r="AW436" s="9" t="e">
        <f>VLOOKUP($C436, FanGraphs_Standings[[Abbreviation]:[2024 Projected Full Season RDif]], 5, FALSE)</f>
        <v>#N/A</v>
      </c>
      <c r="AX436" s="9" t="e">
        <f>VLOOKUP($C436, FanGraphs_Standings[[Abbreviation]:[2024 Projected Full Season W%]], 18, FALSE)</f>
        <v>#N/A</v>
      </c>
      <c r="AY436" s="9" t="e">
        <f>VLOOKUP($C436, 'Home Field Adv'!$A$2:$K$31, 11, FALSE)</f>
        <v>#N/A</v>
      </c>
      <c r="BB436" s="5" t="str">
        <f t="shared" si="19"/>
        <v/>
      </c>
      <c r="BC436" s="5" t="str">
        <f t="shared" si="20"/>
        <v/>
      </c>
      <c r="BD436" s="5" t="str">
        <f t="shared" si="21"/>
        <v/>
      </c>
    </row>
    <row r="437" spans="6:56" x14ac:dyDescent="0.45">
      <c r="F437" s="9" t="e">
        <f>VLOOKUP($B437, FanGraphs_Standings[[Abbreviation]:[2024 Year to Date G]], 2, FALSE)</f>
        <v>#N/A</v>
      </c>
      <c r="G437" s="9" t="e">
        <f>IF(ISERR(VLOOKUP($D437, 'SP Per G'!$A$2:$D$1380, 3, FALSE)), L437, VLOOKUP($D437, 'SP Per G'!$A$2:$D$1380, 3, FALSE))</f>
        <v>#N/A</v>
      </c>
      <c r="H437" s="9" t="e">
        <f>VLOOKUP($D437, 'SP Per G'!$A$2:$D$1380, 4, FALSE)</f>
        <v>#N/A</v>
      </c>
      <c r="I437" s="9" t="e">
        <f>VLOOKUP($D437, Individual_Pitching___Dashboard[], 18, FALSE)</f>
        <v>#N/A</v>
      </c>
      <c r="J437" s="9" t="e">
        <f>VLOOKUP($D437, Individual_Pitching___Dashboard[], 20, FALSE)</f>
        <v>#N/A</v>
      </c>
      <c r="K437" s="9" t="e">
        <f>VLOOKUP($D437, Individual_Pitching___Advanced[], 21,FALSE)</f>
        <v>#N/A</v>
      </c>
      <c r="L437" s="9" t="e">
        <f>VLOOKUP($B437, 'Team Per G'!$A$2:$G$31, 7, FALSE)</f>
        <v>#N/A</v>
      </c>
      <c r="M437" s="9" t="e">
        <f>VLOOKUP($B437, 'FanGraphs - Team WAR Projected'!$B$2:$E$31, 3, FALSE)/162</f>
        <v>#N/A</v>
      </c>
      <c r="N437" s="9" t="e">
        <f>VLOOKUP($B437, Team_Pitching___Advanced[[Team]:[xFIP]], 19,FALSE)</f>
        <v>#N/A</v>
      </c>
      <c r="O437" s="9" t="e">
        <f>VLOOKUP($B437, Team_Pitching___Advanced[], 20, FALSE)</f>
        <v>#N/A</v>
      </c>
      <c r="P437" s="9" t="e">
        <f>VLOOKUP($B437, Team_Batting___Dashboard[[Team]:[wOBA]], 16, FALSE)</f>
        <v>#N/A</v>
      </c>
      <c r="Q437" s="9" t="e">
        <f>VLOOKUP($B437, Team_Batting___Advanced[[Team]:[OPS]], 9, FALSE)</f>
        <v>#N/A</v>
      </c>
      <c r="R437" s="9" t="e">
        <f>VLOOKUP($B437, Team_Batting___Advanced[], 19, FALSE)</f>
        <v>#N/A</v>
      </c>
      <c r="S437" s="9" t="e">
        <f>VLOOKUP($B437, 'Team Per G'!$A$2:$G$31, 3, FALSE)</f>
        <v>#N/A</v>
      </c>
      <c r="T437" s="9" t="e">
        <f>VLOOKUP($B437, 'Team Per G'!$A$2:$G$31, 5, FALSE)</f>
        <v>#N/A</v>
      </c>
      <c r="U437" s="9" t="e">
        <f>VLOOKUP($B437, 'Team Per G'!$A$2:$G$31, 4, FALSE)</f>
        <v>#N/A</v>
      </c>
      <c r="V437" s="9" t="e">
        <f>VLOOKUP($B437, Team_Batting___Dashboard[], 22, FALSE)/$F437</f>
        <v>#N/A</v>
      </c>
      <c r="W437" s="9" t="e">
        <f>VLOOKUP($B437, 'FanGraphs - Team WAR Projected'!$B$2:$E$31, 4, FALSE)/162</f>
        <v>#N/A</v>
      </c>
      <c r="X437" s="9" t="e">
        <f>VLOOKUP($B437, FanGraphs_Standings[[Abbreviation]:[2024 Year to Date RS/G]], 6, FALSE)/$F437</f>
        <v>#N/A</v>
      </c>
      <c r="Y437" s="9" t="e">
        <f>VLOOKUP($B437, FanGraphs_Standings[[Abbreviation]:[2024 Projected Full Season RDif]], 19, FALSE)/162</f>
        <v>#N/A</v>
      </c>
      <c r="Z437" s="9" t="e">
        <f>VLOOKUP($B437, FanGraphs_Standings[[Abbreviation]:[2024 Projected Full Season RDif]], 5, FALSE)</f>
        <v>#N/A</v>
      </c>
      <c r="AA437" s="9" t="e">
        <f>VLOOKUP($B437, FanGraphs_Standings[[Abbreviation]:[2024 Projected Full Season W%]], 18, FALSE)</f>
        <v>#N/A</v>
      </c>
      <c r="AB437" s="9" t="e">
        <f>VLOOKUP($B437, 'Home Field Adv'!$A$2:$I$31, 9, FALSE)</f>
        <v>#N/A</v>
      </c>
      <c r="AC437" s="9" t="e">
        <f>VLOOKUP($C437, FanGraphs_Standings[[Abbreviation]:[2024 Year to Date G]], 2, FALSE)</f>
        <v>#N/A</v>
      </c>
      <c r="AD437" s="9" t="e">
        <f>VLOOKUP($E437, 'SP Per G'!$A$2:$D$1380, 3, FALSE)</f>
        <v>#N/A</v>
      </c>
      <c r="AE437" s="9" t="e">
        <f>VLOOKUP($E437, 'SP Per G'!$A$2:$D$1380, 4, FALSE)</f>
        <v>#N/A</v>
      </c>
      <c r="AF437" s="9" t="e">
        <f>VLOOKUP($E437, Individual_Pitching___Dashboard[], 18, FALSE)</f>
        <v>#N/A</v>
      </c>
      <c r="AG437" s="9" t="e">
        <f>VLOOKUP($E437, Individual_Pitching___Dashboard[], 20, FALSE)</f>
        <v>#N/A</v>
      </c>
      <c r="AH437" s="9" t="e">
        <f>VLOOKUP($E437, Individual_Pitching___Advanced[], 21,FALSE)</f>
        <v>#N/A</v>
      </c>
      <c r="AI437" s="9" t="e">
        <f>VLOOKUP($C437, 'Team Per G'!$A$2:$G$31, 7, FALSE)</f>
        <v>#N/A</v>
      </c>
      <c r="AJ437" s="9" t="e">
        <f>VLOOKUP($C437, 'FanGraphs - Team WAR Projected'!$B$2:$E$31, 3, FALSE)/162</f>
        <v>#N/A</v>
      </c>
      <c r="AK437" s="9" t="e">
        <f>VLOOKUP($C437, Team_Pitching___Advanced[[Team]:[xFIP]], 19,FALSE)</f>
        <v>#N/A</v>
      </c>
      <c r="AL437" s="9" t="e">
        <f>VLOOKUP($C437, Team_Pitching___Advanced[], 20, FALSE)</f>
        <v>#N/A</v>
      </c>
      <c r="AM437" s="9" t="e">
        <f>VLOOKUP($C437, Team_Batting___Dashboard[[Team]:[wOBA]], 16, FALSE)</f>
        <v>#N/A</v>
      </c>
      <c r="AN437" s="9" t="e">
        <f>VLOOKUP($C437, Team_Batting___Advanced[[Team]:[OPS]], 9, FALSE)</f>
        <v>#N/A</v>
      </c>
      <c r="AO437" s="9" t="e">
        <f>VLOOKUP($C437, Team_Batting___Advanced[], 19, FALSE)</f>
        <v>#N/A</v>
      </c>
      <c r="AP437" s="9" t="e">
        <f>VLOOKUP($C437, 'Team Per G'!$A$2:$G$31, 3, FALSE)</f>
        <v>#N/A</v>
      </c>
      <c r="AQ437" s="9" t="e">
        <f>VLOOKUP($C437, 'Team Per G'!$A$2:$G$31, 5, FALSE)</f>
        <v>#N/A</v>
      </c>
      <c r="AR437" s="9" t="e">
        <f>VLOOKUP($C437, 'Team Per G'!$A$2:$G$31, 4, FALSE)</f>
        <v>#N/A</v>
      </c>
      <c r="AS437" s="9" t="e">
        <f>VLOOKUP($C437, Team_Batting___Dashboard[], 22, FALSE)/$AC437</f>
        <v>#N/A</v>
      </c>
      <c r="AT437" s="9" t="e">
        <f>VLOOKUP($C437, 'FanGraphs - Team WAR Projected'!$B$2:$E$31, 4, FALSE)/162</f>
        <v>#N/A</v>
      </c>
      <c r="AU437" s="9" t="e">
        <f>VLOOKUP($C437, FanGraphs_Standings[[Abbreviation]:[2024 Year to Date RS/G]], 6, FALSE)/$AC437</f>
        <v>#N/A</v>
      </c>
      <c r="AV437" s="9" t="e">
        <f>VLOOKUP($C437, FanGraphs_Standings[[Abbreviation]:[2024 Projected Full Season RDif]], 19, FALSE)/162</f>
        <v>#N/A</v>
      </c>
      <c r="AW437" s="9" t="e">
        <f>VLOOKUP($C437, FanGraphs_Standings[[Abbreviation]:[2024 Projected Full Season RDif]], 5, FALSE)</f>
        <v>#N/A</v>
      </c>
      <c r="AX437" s="9" t="e">
        <f>VLOOKUP($C437, FanGraphs_Standings[[Abbreviation]:[2024 Projected Full Season W%]], 18, FALSE)</f>
        <v>#N/A</v>
      </c>
      <c r="AY437" s="9" t="e">
        <f>VLOOKUP($C437, 'Home Field Adv'!$A$2:$K$31, 11, FALSE)</f>
        <v>#N/A</v>
      </c>
      <c r="BB437" s="5" t="str">
        <f t="shared" si="19"/>
        <v/>
      </c>
      <c r="BC437" s="5" t="str">
        <f t="shared" si="20"/>
        <v/>
      </c>
      <c r="BD437" s="5" t="str">
        <f t="shared" si="21"/>
        <v/>
      </c>
    </row>
    <row r="438" spans="6:56" x14ac:dyDescent="0.45">
      <c r="F438" s="9" t="e">
        <f>VLOOKUP($B438, FanGraphs_Standings[[Abbreviation]:[2024 Year to Date G]], 2, FALSE)</f>
        <v>#N/A</v>
      </c>
      <c r="G438" s="9" t="e">
        <f>IF(ISERR(VLOOKUP($D438, 'SP Per G'!$A$2:$D$1380, 3, FALSE)), L438, VLOOKUP($D438, 'SP Per G'!$A$2:$D$1380, 3, FALSE))</f>
        <v>#N/A</v>
      </c>
      <c r="H438" s="9" t="e">
        <f>VLOOKUP($D438, 'SP Per G'!$A$2:$D$1380, 4, FALSE)</f>
        <v>#N/A</v>
      </c>
      <c r="I438" s="9" t="e">
        <f>VLOOKUP($D438, Individual_Pitching___Dashboard[], 18, FALSE)</f>
        <v>#N/A</v>
      </c>
      <c r="J438" s="9" t="e">
        <f>VLOOKUP($D438, Individual_Pitching___Dashboard[], 20, FALSE)</f>
        <v>#N/A</v>
      </c>
      <c r="K438" s="9" t="e">
        <f>VLOOKUP($D438, Individual_Pitching___Advanced[], 21,FALSE)</f>
        <v>#N/A</v>
      </c>
      <c r="L438" s="9" t="e">
        <f>VLOOKUP($B438, 'Team Per G'!$A$2:$G$31, 7, FALSE)</f>
        <v>#N/A</v>
      </c>
      <c r="M438" s="9" t="e">
        <f>VLOOKUP($B438, 'FanGraphs - Team WAR Projected'!$B$2:$E$31, 3, FALSE)/162</f>
        <v>#N/A</v>
      </c>
      <c r="N438" s="9" t="e">
        <f>VLOOKUP($B438, Team_Pitching___Advanced[[Team]:[xFIP]], 19,FALSE)</f>
        <v>#N/A</v>
      </c>
      <c r="O438" s="9" t="e">
        <f>VLOOKUP($B438, Team_Pitching___Advanced[], 20, FALSE)</f>
        <v>#N/A</v>
      </c>
      <c r="P438" s="9" t="e">
        <f>VLOOKUP($B438, Team_Batting___Dashboard[[Team]:[wOBA]], 16, FALSE)</f>
        <v>#N/A</v>
      </c>
      <c r="Q438" s="9" t="e">
        <f>VLOOKUP($B438, Team_Batting___Advanced[[Team]:[OPS]], 9, FALSE)</f>
        <v>#N/A</v>
      </c>
      <c r="R438" s="9" t="e">
        <f>VLOOKUP($B438, Team_Batting___Advanced[], 19, FALSE)</f>
        <v>#N/A</v>
      </c>
      <c r="S438" s="9" t="e">
        <f>VLOOKUP($B438, 'Team Per G'!$A$2:$G$31, 3, FALSE)</f>
        <v>#N/A</v>
      </c>
      <c r="T438" s="9" t="e">
        <f>VLOOKUP($B438, 'Team Per G'!$A$2:$G$31, 5, FALSE)</f>
        <v>#N/A</v>
      </c>
      <c r="U438" s="9" t="e">
        <f>VLOOKUP($B438, 'Team Per G'!$A$2:$G$31, 4, FALSE)</f>
        <v>#N/A</v>
      </c>
      <c r="V438" s="9" t="e">
        <f>VLOOKUP($B438, Team_Batting___Dashboard[], 22, FALSE)/$F438</f>
        <v>#N/A</v>
      </c>
      <c r="W438" s="9" t="e">
        <f>VLOOKUP($B438, 'FanGraphs - Team WAR Projected'!$B$2:$E$31, 4, FALSE)/162</f>
        <v>#N/A</v>
      </c>
      <c r="X438" s="9" t="e">
        <f>VLOOKUP($B438, FanGraphs_Standings[[Abbreviation]:[2024 Year to Date RS/G]], 6, FALSE)/$F438</f>
        <v>#N/A</v>
      </c>
      <c r="Y438" s="9" t="e">
        <f>VLOOKUP($B438, FanGraphs_Standings[[Abbreviation]:[2024 Projected Full Season RDif]], 19, FALSE)/162</f>
        <v>#N/A</v>
      </c>
      <c r="Z438" s="9" t="e">
        <f>VLOOKUP($B438, FanGraphs_Standings[[Abbreviation]:[2024 Projected Full Season RDif]], 5, FALSE)</f>
        <v>#N/A</v>
      </c>
      <c r="AA438" s="9" t="e">
        <f>VLOOKUP($B438, FanGraphs_Standings[[Abbreviation]:[2024 Projected Full Season W%]], 18, FALSE)</f>
        <v>#N/A</v>
      </c>
      <c r="AB438" s="9" t="e">
        <f>VLOOKUP($B438, 'Home Field Adv'!$A$2:$I$31, 9, FALSE)</f>
        <v>#N/A</v>
      </c>
      <c r="AC438" s="9" t="e">
        <f>VLOOKUP($C438, FanGraphs_Standings[[Abbreviation]:[2024 Year to Date G]], 2, FALSE)</f>
        <v>#N/A</v>
      </c>
      <c r="AD438" s="9" t="e">
        <f>VLOOKUP($E438, 'SP Per G'!$A$2:$D$1380, 3, FALSE)</f>
        <v>#N/A</v>
      </c>
      <c r="AE438" s="9" t="e">
        <f>VLOOKUP($E438, 'SP Per G'!$A$2:$D$1380, 4, FALSE)</f>
        <v>#N/A</v>
      </c>
      <c r="AF438" s="9" t="e">
        <f>VLOOKUP($E438, Individual_Pitching___Dashboard[], 18, FALSE)</f>
        <v>#N/A</v>
      </c>
      <c r="AG438" s="9" t="e">
        <f>VLOOKUP($E438, Individual_Pitching___Dashboard[], 20, FALSE)</f>
        <v>#N/A</v>
      </c>
      <c r="AH438" s="9" t="e">
        <f>VLOOKUP($E438, Individual_Pitching___Advanced[], 21,FALSE)</f>
        <v>#N/A</v>
      </c>
      <c r="AI438" s="9" t="e">
        <f>VLOOKUP($C438, 'Team Per G'!$A$2:$G$31, 7, FALSE)</f>
        <v>#N/A</v>
      </c>
      <c r="AJ438" s="9" t="e">
        <f>VLOOKUP($C438, 'FanGraphs - Team WAR Projected'!$B$2:$E$31, 3, FALSE)/162</f>
        <v>#N/A</v>
      </c>
      <c r="AK438" s="9" t="e">
        <f>VLOOKUP($C438, Team_Pitching___Advanced[[Team]:[xFIP]], 19,FALSE)</f>
        <v>#N/A</v>
      </c>
      <c r="AL438" s="9" t="e">
        <f>VLOOKUP($C438, Team_Pitching___Advanced[], 20, FALSE)</f>
        <v>#N/A</v>
      </c>
      <c r="AM438" s="9" t="e">
        <f>VLOOKUP($C438, Team_Batting___Dashboard[[Team]:[wOBA]], 16, FALSE)</f>
        <v>#N/A</v>
      </c>
      <c r="AN438" s="9" t="e">
        <f>VLOOKUP($C438, Team_Batting___Advanced[[Team]:[OPS]], 9, FALSE)</f>
        <v>#N/A</v>
      </c>
      <c r="AO438" s="9" t="e">
        <f>VLOOKUP($C438, Team_Batting___Advanced[], 19, FALSE)</f>
        <v>#N/A</v>
      </c>
      <c r="AP438" s="9" t="e">
        <f>VLOOKUP($C438, 'Team Per G'!$A$2:$G$31, 3, FALSE)</f>
        <v>#N/A</v>
      </c>
      <c r="AQ438" s="9" t="e">
        <f>VLOOKUP($C438, 'Team Per G'!$A$2:$G$31, 5, FALSE)</f>
        <v>#N/A</v>
      </c>
      <c r="AR438" s="9" t="e">
        <f>VLOOKUP($C438, 'Team Per G'!$A$2:$G$31, 4, FALSE)</f>
        <v>#N/A</v>
      </c>
      <c r="AS438" s="9" t="e">
        <f>VLOOKUP($C438, Team_Batting___Dashboard[], 22, FALSE)/$AC438</f>
        <v>#N/A</v>
      </c>
      <c r="AT438" s="9" t="e">
        <f>VLOOKUP($C438, 'FanGraphs - Team WAR Projected'!$B$2:$E$31, 4, FALSE)/162</f>
        <v>#N/A</v>
      </c>
      <c r="AU438" s="9" t="e">
        <f>VLOOKUP($C438, FanGraphs_Standings[[Abbreviation]:[2024 Year to Date RS/G]], 6, FALSE)/$AC438</f>
        <v>#N/A</v>
      </c>
      <c r="AV438" s="9" t="e">
        <f>VLOOKUP($C438, FanGraphs_Standings[[Abbreviation]:[2024 Projected Full Season RDif]], 19, FALSE)/162</f>
        <v>#N/A</v>
      </c>
      <c r="AW438" s="9" t="e">
        <f>VLOOKUP($C438, FanGraphs_Standings[[Abbreviation]:[2024 Projected Full Season RDif]], 5, FALSE)</f>
        <v>#N/A</v>
      </c>
      <c r="AX438" s="9" t="e">
        <f>VLOOKUP($C438, FanGraphs_Standings[[Abbreviation]:[2024 Projected Full Season W%]], 18, FALSE)</f>
        <v>#N/A</v>
      </c>
      <c r="AY438" s="9" t="e">
        <f>VLOOKUP($C438, 'Home Field Adv'!$A$2:$K$31, 11, FALSE)</f>
        <v>#N/A</v>
      </c>
      <c r="BB438" s="5" t="str">
        <f t="shared" si="19"/>
        <v/>
      </c>
      <c r="BC438" s="5" t="str">
        <f t="shared" si="20"/>
        <v/>
      </c>
      <c r="BD438" s="5" t="str">
        <f t="shared" si="21"/>
        <v/>
      </c>
    </row>
    <row r="439" spans="6:56" x14ac:dyDescent="0.45">
      <c r="F439" s="9" t="e">
        <f>VLOOKUP($B439, FanGraphs_Standings[[Abbreviation]:[2024 Year to Date G]], 2, FALSE)</f>
        <v>#N/A</v>
      </c>
      <c r="G439" s="9" t="e">
        <f>IF(ISERR(VLOOKUP($D439, 'SP Per G'!$A$2:$D$1380, 3, FALSE)), L439, VLOOKUP($D439, 'SP Per G'!$A$2:$D$1380, 3, FALSE))</f>
        <v>#N/A</v>
      </c>
      <c r="H439" s="9" t="e">
        <f>VLOOKUP($D439, 'SP Per G'!$A$2:$D$1380, 4, FALSE)</f>
        <v>#N/A</v>
      </c>
      <c r="I439" s="9" t="e">
        <f>VLOOKUP($D439, Individual_Pitching___Dashboard[], 18, FALSE)</f>
        <v>#N/A</v>
      </c>
      <c r="J439" s="9" t="e">
        <f>VLOOKUP($D439, Individual_Pitching___Dashboard[], 20, FALSE)</f>
        <v>#N/A</v>
      </c>
      <c r="K439" s="9" t="e">
        <f>VLOOKUP($D439, Individual_Pitching___Advanced[], 21,FALSE)</f>
        <v>#N/A</v>
      </c>
      <c r="L439" s="9" t="e">
        <f>VLOOKUP($B439, 'Team Per G'!$A$2:$G$31, 7, FALSE)</f>
        <v>#N/A</v>
      </c>
      <c r="M439" s="9" t="e">
        <f>VLOOKUP($B439, 'FanGraphs - Team WAR Projected'!$B$2:$E$31, 3, FALSE)/162</f>
        <v>#N/A</v>
      </c>
      <c r="N439" s="9" t="e">
        <f>VLOOKUP($B439, Team_Pitching___Advanced[[Team]:[xFIP]], 19,FALSE)</f>
        <v>#N/A</v>
      </c>
      <c r="O439" s="9" t="e">
        <f>VLOOKUP($B439, Team_Pitching___Advanced[], 20, FALSE)</f>
        <v>#N/A</v>
      </c>
      <c r="P439" s="9" t="e">
        <f>VLOOKUP($B439, Team_Batting___Dashboard[[Team]:[wOBA]], 16, FALSE)</f>
        <v>#N/A</v>
      </c>
      <c r="Q439" s="9" t="e">
        <f>VLOOKUP($B439, Team_Batting___Advanced[[Team]:[OPS]], 9, FALSE)</f>
        <v>#N/A</v>
      </c>
      <c r="R439" s="9" t="e">
        <f>VLOOKUP($B439, Team_Batting___Advanced[], 19, FALSE)</f>
        <v>#N/A</v>
      </c>
      <c r="S439" s="9" t="e">
        <f>VLOOKUP($B439, 'Team Per G'!$A$2:$G$31, 3, FALSE)</f>
        <v>#N/A</v>
      </c>
      <c r="T439" s="9" t="e">
        <f>VLOOKUP($B439, 'Team Per G'!$A$2:$G$31, 5, FALSE)</f>
        <v>#N/A</v>
      </c>
      <c r="U439" s="9" t="e">
        <f>VLOOKUP($B439, 'Team Per G'!$A$2:$G$31, 4, FALSE)</f>
        <v>#N/A</v>
      </c>
      <c r="V439" s="9" t="e">
        <f>VLOOKUP($B439, Team_Batting___Dashboard[], 22, FALSE)/$F439</f>
        <v>#N/A</v>
      </c>
      <c r="W439" s="9" t="e">
        <f>VLOOKUP($B439, 'FanGraphs - Team WAR Projected'!$B$2:$E$31, 4, FALSE)/162</f>
        <v>#N/A</v>
      </c>
      <c r="X439" s="9" t="e">
        <f>VLOOKUP($B439, FanGraphs_Standings[[Abbreviation]:[2024 Year to Date RS/G]], 6, FALSE)/$F439</f>
        <v>#N/A</v>
      </c>
      <c r="Y439" s="9" t="e">
        <f>VLOOKUP($B439, FanGraphs_Standings[[Abbreviation]:[2024 Projected Full Season RDif]], 19, FALSE)/162</f>
        <v>#N/A</v>
      </c>
      <c r="Z439" s="9" t="e">
        <f>VLOOKUP($B439, FanGraphs_Standings[[Abbreviation]:[2024 Projected Full Season RDif]], 5, FALSE)</f>
        <v>#N/A</v>
      </c>
      <c r="AA439" s="9" t="e">
        <f>VLOOKUP($B439, FanGraphs_Standings[[Abbreviation]:[2024 Projected Full Season W%]], 18, FALSE)</f>
        <v>#N/A</v>
      </c>
      <c r="AB439" s="9" t="e">
        <f>VLOOKUP($B439, 'Home Field Adv'!$A$2:$I$31, 9, FALSE)</f>
        <v>#N/A</v>
      </c>
      <c r="AC439" s="9" t="e">
        <f>VLOOKUP($C439, FanGraphs_Standings[[Abbreviation]:[2024 Year to Date G]], 2, FALSE)</f>
        <v>#N/A</v>
      </c>
      <c r="AD439" s="9" t="e">
        <f>VLOOKUP($E439, 'SP Per G'!$A$2:$D$1380, 3, FALSE)</f>
        <v>#N/A</v>
      </c>
      <c r="AE439" s="9" t="e">
        <f>VLOOKUP($E439, 'SP Per G'!$A$2:$D$1380, 4, FALSE)</f>
        <v>#N/A</v>
      </c>
      <c r="AF439" s="9" t="e">
        <f>VLOOKUP($E439, Individual_Pitching___Dashboard[], 18, FALSE)</f>
        <v>#N/A</v>
      </c>
      <c r="AG439" s="9" t="e">
        <f>VLOOKUP($E439, Individual_Pitching___Dashboard[], 20, FALSE)</f>
        <v>#N/A</v>
      </c>
      <c r="AH439" s="9" t="e">
        <f>VLOOKUP($E439, Individual_Pitching___Advanced[], 21,FALSE)</f>
        <v>#N/A</v>
      </c>
      <c r="AI439" s="9" t="e">
        <f>VLOOKUP($C439, 'Team Per G'!$A$2:$G$31, 7, FALSE)</f>
        <v>#N/A</v>
      </c>
      <c r="AJ439" s="9" t="e">
        <f>VLOOKUP($C439, 'FanGraphs - Team WAR Projected'!$B$2:$E$31, 3, FALSE)/162</f>
        <v>#N/A</v>
      </c>
      <c r="AK439" s="9" t="e">
        <f>VLOOKUP($C439, Team_Pitching___Advanced[[Team]:[xFIP]], 19,FALSE)</f>
        <v>#N/A</v>
      </c>
      <c r="AL439" s="9" t="e">
        <f>VLOOKUP($C439, Team_Pitching___Advanced[], 20, FALSE)</f>
        <v>#N/A</v>
      </c>
      <c r="AM439" s="9" t="e">
        <f>VLOOKUP($C439, Team_Batting___Dashboard[[Team]:[wOBA]], 16, FALSE)</f>
        <v>#N/A</v>
      </c>
      <c r="AN439" s="9" t="e">
        <f>VLOOKUP($C439, Team_Batting___Advanced[[Team]:[OPS]], 9, FALSE)</f>
        <v>#N/A</v>
      </c>
      <c r="AO439" s="9" t="e">
        <f>VLOOKUP($C439, Team_Batting___Advanced[], 19, FALSE)</f>
        <v>#N/A</v>
      </c>
      <c r="AP439" s="9" t="e">
        <f>VLOOKUP($C439, 'Team Per G'!$A$2:$G$31, 3, FALSE)</f>
        <v>#N/A</v>
      </c>
      <c r="AQ439" s="9" t="e">
        <f>VLOOKUP($C439, 'Team Per G'!$A$2:$G$31, 5, FALSE)</f>
        <v>#N/A</v>
      </c>
      <c r="AR439" s="9" t="e">
        <f>VLOOKUP($C439, 'Team Per G'!$A$2:$G$31, 4, FALSE)</f>
        <v>#N/A</v>
      </c>
      <c r="AS439" s="9" t="e">
        <f>VLOOKUP($C439, Team_Batting___Dashboard[], 22, FALSE)/$AC439</f>
        <v>#N/A</v>
      </c>
      <c r="AT439" s="9" t="e">
        <f>VLOOKUP($C439, 'FanGraphs - Team WAR Projected'!$B$2:$E$31, 4, FALSE)/162</f>
        <v>#N/A</v>
      </c>
      <c r="AU439" s="9" t="e">
        <f>VLOOKUP($C439, FanGraphs_Standings[[Abbreviation]:[2024 Year to Date RS/G]], 6, FALSE)/$AC439</f>
        <v>#N/A</v>
      </c>
      <c r="AV439" s="9" t="e">
        <f>VLOOKUP($C439, FanGraphs_Standings[[Abbreviation]:[2024 Projected Full Season RDif]], 19, FALSE)/162</f>
        <v>#N/A</v>
      </c>
      <c r="AW439" s="9" t="e">
        <f>VLOOKUP($C439, FanGraphs_Standings[[Abbreviation]:[2024 Projected Full Season RDif]], 5, FALSE)</f>
        <v>#N/A</v>
      </c>
      <c r="AX439" s="9" t="e">
        <f>VLOOKUP($C439, FanGraphs_Standings[[Abbreviation]:[2024 Projected Full Season W%]], 18, FALSE)</f>
        <v>#N/A</v>
      </c>
      <c r="AY439" s="9" t="e">
        <f>VLOOKUP($C439, 'Home Field Adv'!$A$2:$K$31, 11, FALSE)</f>
        <v>#N/A</v>
      </c>
      <c r="BB439" s="5" t="str">
        <f t="shared" si="19"/>
        <v/>
      </c>
      <c r="BC439" s="5" t="str">
        <f t="shared" si="20"/>
        <v/>
      </c>
      <c r="BD439" s="5" t="str">
        <f t="shared" si="21"/>
        <v/>
      </c>
    </row>
    <row r="440" spans="6:56" x14ac:dyDescent="0.45">
      <c r="F440" s="9" t="e">
        <f>VLOOKUP($B440, FanGraphs_Standings[[Abbreviation]:[2024 Year to Date G]], 2, FALSE)</f>
        <v>#N/A</v>
      </c>
      <c r="G440" s="9" t="e">
        <f>IF(ISERR(VLOOKUP($D440, 'SP Per G'!$A$2:$D$1380, 3, FALSE)), L440, VLOOKUP($D440, 'SP Per G'!$A$2:$D$1380, 3, FALSE))</f>
        <v>#N/A</v>
      </c>
      <c r="H440" s="9" t="e">
        <f>VLOOKUP($D440, 'SP Per G'!$A$2:$D$1380, 4, FALSE)</f>
        <v>#N/A</v>
      </c>
      <c r="I440" s="9" t="e">
        <f>VLOOKUP($D440, Individual_Pitching___Dashboard[], 18, FALSE)</f>
        <v>#N/A</v>
      </c>
      <c r="J440" s="9" t="e">
        <f>VLOOKUP($D440, Individual_Pitching___Dashboard[], 20, FALSE)</f>
        <v>#N/A</v>
      </c>
      <c r="K440" s="9" t="e">
        <f>VLOOKUP($D440, Individual_Pitching___Advanced[], 21,FALSE)</f>
        <v>#N/A</v>
      </c>
      <c r="L440" s="9" t="e">
        <f>VLOOKUP($B440, 'Team Per G'!$A$2:$G$31, 7, FALSE)</f>
        <v>#N/A</v>
      </c>
      <c r="M440" s="9" t="e">
        <f>VLOOKUP($B440, 'FanGraphs - Team WAR Projected'!$B$2:$E$31, 3, FALSE)/162</f>
        <v>#N/A</v>
      </c>
      <c r="N440" s="9" t="e">
        <f>VLOOKUP($B440, Team_Pitching___Advanced[[Team]:[xFIP]], 19,FALSE)</f>
        <v>#N/A</v>
      </c>
      <c r="O440" s="9" t="e">
        <f>VLOOKUP($B440, Team_Pitching___Advanced[], 20, FALSE)</f>
        <v>#N/A</v>
      </c>
      <c r="P440" s="9" t="e">
        <f>VLOOKUP($B440, Team_Batting___Dashboard[[Team]:[wOBA]], 16, FALSE)</f>
        <v>#N/A</v>
      </c>
      <c r="Q440" s="9" t="e">
        <f>VLOOKUP($B440, Team_Batting___Advanced[[Team]:[OPS]], 9, FALSE)</f>
        <v>#N/A</v>
      </c>
      <c r="R440" s="9" t="e">
        <f>VLOOKUP($B440, Team_Batting___Advanced[], 19, FALSE)</f>
        <v>#N/A</v>
      </c>
      <c r="S440" s="9" t="e">
        <f>VLOOKUP($B440, 'Team Per G'!$A$2:$G$31, 3, FALSE)</f>
        <v>#N/A</v>
      </c>
      <c r="T440" s="9" t="e">
        <f>VLOOKUP($B440, 'Team Per G'!$A$2:$G$31, 5, FALSE)</f>
        <v>#N/A</v>
      </c>
      <c r="U440" s="9" t="e">
        <f>VLOOKUP($B440, 'Team Per G'!$A$2:$G$31, 4, FALSE)</f>
        <v>#N/A</v>
      </c>
      <c r="V440" s="9" t="e">
        <f>VLOOKUP($B440, Team_Batting___Dashboard[], 22, FALSE)/$F440</f>
        <v>#N/A</v>
      </c>
      <c r="W440" s="9" t="e">
        <f>VLOOKUP($B440, 'FanGraphs - Team WAR Projected'!$B$2:$E$31, 4, FALSE)/162</f>
        <v>#N/A</v>
      </c>
      <c r="X440" s="9" t="e">
        <f>VLOOKUP($B440, FanGraphs_Standings[[Abbreviation]:[2024 Year to Date RS/G]], 6, FALSE)/$F440</f>
        <v>#N/A</v>
      </c>
      <c r="Y440" s="9" t="e">
        <f>VLOOKUP($B440, FanGraphs_Standings[[Abbreviation]:[2024 Projected Full Season RDif]], 19, FALSE)/162</f>
        <v>#N/A</v>
      </c>
      <c r="Z440" s="9" t="e">
        <f>VLOOKUP($B440, FanGraphs_Standings[[Abbreviation]:[2024 Projected Full Season RDif]], 5, FALSE)</f>
        <v>#N/A</v>
      </c>
      <c r="AA440" s="9" t="e">
        <f>VLOOKUP($B440, FanGraphs_Standings[[Abbreviation]:[2024 Projected Full Season W%]], 18, FALSE)</f>
        <v>#N/A</v>
      </c>
      <c r="AB440" s="9" t="e">
        <f>VLOOKUP($B440, 'Home Field Adv'!$A$2:$I$31, 9, FALSE)</f>
        <v>#N/A</v>
      </c>
      <c r="AC440" s="9" t="e">
        <f>VLOOKUP($C440, FanGraphs_Standings[[Abbreviation]:[2024 Year to Date G]], 2, FALSE)</f>
        <v>#N/A</v>
      </c>
      <c r="AD440" s="9" t="e">
        <f>VLOOKUP($E440, 'SP Per G'!$A$2:$D$1380, 3, FALSE)</f>
        <v>#N/A</v>
      </c>
      <c r="AE440" s="9" t="e">
        <f>VLOOKUP($E440, 'SP Per G'!$A$2:$D$1380, 4, FALSE)</f>
        <v>#N/A</v>
      </c>
      <c r="AF440" s="9" t="e">
        <f>VLOOKUP($E440, Individual_Pitching___Dashboard[], 18, FALSE)</f>
        <v>#N/A</v>
      </c>
      <c r="AG440" s="9" t="e">
        <f>VLOOKUP($E440, Individual_Pitching___Dashboard[], 20, FALSE)</f>
        <v>#N/A</v>
      </c>
      <c r="AH440" s="9" t="e">
        <f>VLOOKUP($E440, Individual_Pitching___Advanced[], 21,FALSE)</f>
        <v>#N/A</v>
      </c>
      <c r="AI440" s="9" t="e">
        <f>VLOOKUP($C440, 'Team Per G'!$A$2:$G$31, 7, FALSE)</f>
        <v>#N/A</v>
      </c>
      <c r="AJ440" s="9" t="e">
        <f>VLOOKUP($C440, 'FanGraphs - Team WAR Projected'!$B$2:$E$31, 3, FALSE)/162</f>
        <v>#N/A</v>
      </c>
      <c r="AK440" s="9" t="e">
        <f>VLOOKUP($C440, Team_Pitching___Advanced[[Team]:[xFIP]], 19,FALSE)</f>
        <v>#N/A</v>
      </c>
      <c r="AL440" s="9" t="e">
        <f>VLOOKUP($C440, Team_Pitching___Advanced[], 20, FALSE)</f>
        <v>#N/A</v>
      </c>
      <c r="AM440" s="9" t="e">
        <f>VLOOKUP($C440, Team_Batting___Dashboard[[Team]:[wOBA]], 16, FALSE)</f>
        <v>#N/A</v>
      </c>
      <c r="AN440" s="9" t="e">
        <f>VLOOKUP($C440, Team_Batting___Advanced[[Team]:[OPS]], 9, FALSE)</f>
        <v>#N/A</v>
      </c>
      <c r="AO440" s="9" t="e">
        <f>VLOOKUP($C440, Team_Batting___Advanced[], 19, FALSE)</f>
        <v>#N/A</v>
      </c>
      <c r="AP440" s="9" t="e">
        <f>VLOOKUP($C440, 'Team Per G'!$A$2:$G$31, 3, FALSE)</f>
        <v>#N/A</v>
      </c>
      <c r="AQ440" s="9" t="e">
        <f>VLOOKUP($C440, 'Team Per G'!$A$2:$G$31, 5, FALSE)</f>
        <v>#N/A</v>
      </c>
      <c r="AR440" s="9" t="e">
        <f>VLOOKUP($C440, 'Team Per G'!$A$2:$G$31, 4, FALSE)</f>
        <v>#N/A</v>
      </c>
      <c r="AS440" s="9" t="e">
        <f>VLOOKUP($C440, Team_Batting___Dashboard[], 22, FALSE)/$AC440</f>
        <v>#N/A</v>
      </c>
      <c r="AT440" s="9" t="e">
        <f>VLOOKUP($C440, 'FanGraphs - Team WAR Projected'!$B$2:$E$31, 4, FALSE)/162</f>
        <v>#N/A</v>
      </c>
      <c r="AU440" s="9" t="e">
        <f>VLOOKUP($C440, FanGraphs_Standings[[Abbreviation]:[2024 Year to Date RS/G]], 6, FALSE)/$AC440</f>
        <v>#N/A</v>
      </c>
      <c r="AV440" s="9" t="e">
        <f>VLOOKUP($C440, FanGraphs_Standings[[Abbreviation]:[2024 Projected Full Season RDif]], 19, FALSE)/162</f>
        <v>#N/A</v>
      </c>
      <c r="AW440" s="9" t="e">
        <f>VLOOKUP($C440, FanGraphs_Standings[[Abbreviation]:[2024 Projected Full Season RDif]], 5, FALSE)</f>
        <v>#N/A</v>
      </c>
      <c r="AX440" s="9" t="e">
        <f>VLOOKUP($C440, FanGraphs_Standings[[Abbreviation]:[2024 Projected Full Season W%]], 18, FALSE)</f>
        <v>#N/A</v>
      </c>
      <c r="AY440" s="9" t="e">
        <f>VLOOKUP($C440, 'Home Field Adv'!$A$2:$K$31, 11, FALSE)</f>
        <v>#N/A</v>
      </c>
      <c r="BB440" s="5" t="str">
        <f t="shared" si="19"/>
        <v/>
      </c>
      <c r="BC440" s="5" t="str">
        <f t="shared" si="20"/>
        <v/>
      </c>
      <c r="BD440" s="5" t="str">
        <f t="shared" si="21"/>
        <v/>
      </c>
    </row>
    <row r="441" spans="6:56" x14ac:dyDescent="0.45">
      <c r="F441" s="9" t="e">
        <f>VLOOKUP($B441, FanGraphs_Standings[[Abbreviation]:[2024 Year to Date G]], 2, FALSE)</f>
        <v>#N/A</v>
      </c>
      <c r="G441" s="9" t="e">
        <f>IF(ISERR(VLOOKUP($D441, 'SP Per G'!$A$2:$D$1380, 3, FALSE)), L441, VLOOKUP($D441, 'SP Per G'!$A$2:$D$1380, 3, FALSE))</f>
        <v>#N/A</v>
      </c>
      <c r="H441" s="9" t="e">
        <f>VLOOKUP($D441, 'SP Per G'!$A$2:$D$1380, 4, FALSE)</f>
        <v>#N/A</v>
      </c>
      <c r="I441" s="9" t="e">
        <f>VLOOKUP($D441, Individual_Pitching___Dashboard[], 18, FALSE)</f>
        <v>#N/A</v>
      </c>
      <c r="J441" s="9" t="e">
        <f>VLOOKUP($D441, Individual_Pitching___Dashboard[], 20, FALSE)</f>
        <v>#N/A</v>
      </c>
      <c r="K441" s="9" t="e">
        <f>VLOOKUP($D441, Individual_Pitching___Advanced[], 21,FALSE)</f>
        <v>#N/A</v>
      </c>
      <c r="L441" s="9" t="e">
        <f>VLOOKUP($B441, 'Team Per G'!$A$2:$G$31, 7, FALSE)</f>
        <v>#N/A</v>
      </c>
      <c r="M441" s="9" t="e">
        <f>VLOOKUP($B441, 'FanGraphs - Team WAR Projected'!$B$2:$E$31, 3, FALSE)/162</f>
        <v>#N/A</v>
      </c>
      <c r="N441" s="9" t="e">
        <f>VLOOKUP($B441, Team_Pitching___Advanced[[Team]:[xFIP]], 19,FALSE)</f>
        <v>#N/A</v>
      </c>
      <c r="O441" s="9" t="e">
        <f>VLOOKUP($B441, Team_Pitching___Advanced[], 20, FALSE)</f>
        <v>#N/A</v>
      </c>
      <c r="P441" s="9" t="e">
        <f>VLOOKUP($B441, Team_Batting___Dashboard[[Team]:[wOBA]], 16, FALSE)</f>
        <v>#N/A</v>
      </c>
      <c r="Q441" s="9" t="e">
        <f>VLOOKUP($B441, Team_Batting___Advanced[[Team]:[OPS]], 9, FALSE)</f>
        <v>#N/A</v>
      </c>
      <c r="R441" s="9" t="e">
        <f>VLOOKUP($B441, Team_Batting___Advanced[], 19, FALSE)</f>
        <v>#N/A</v>
      </c>
      <c r="S441" s="9" t="e">
        <f>VLOOKUP($B441, 'Team Per G'!$A$2:$G$31, 3, FALSE)</f>
        <v>#N/A</v>
      </c>
      <c r="T441" s="9" t="e">
        <f>VLOOKUP($B441, 'Team Per G'!$A$2:$G$31, 5, FALSE)</f>
        <v>#N/A</v>
      </c>
      <c r="U441" s="9" t="e">
        <f>VLOOKUP($B441, 'Team Per G'!$A$2:$G$31, 4, FALSE)</f>
        <v>#N/A</v>
      </c>
      <c r="V441" s="9" t="e">
        <f>VLOOKUP($B441, Team_Batting___Dashboard[], 22, FALSE)/$F441</f>
        <v>#N/A</v>
      </c>
      <c r="W441" s="9" t="e">
        <f>VLOOKUP($B441, 'FanGraphs - Team WAR Projected'!$B$2:$E$31, 4, FALSE)/162</f>
        <v>#N/A</v>
      </c>
      <c r="X441" s="9" t="e">
        <f>VLOOKUP($B441, FanGraphs_Standings[[Abbreviation]:[2024 Year to Date RS/G]], 6, FALSE)/$F441</f>
        <v>#N/A</v>
      </c>
      <c r="Y441" s="9" t="e">
        <f>VLOOKUP($B441, FanGraphs_Standings[[Abbreviation]:[2024 Projected Full Season RDif]], 19, FALSE)/162</f>
        <v>#N/A</v>
      </c>
      <c r="Z441" s="9" t="e">
        <f>VLOOKUP($B441, FanGraphs_Standings[[Abbreviation]:[2024 Projected Full Season RDif]], 5, FALSE)</f>
        <v>#N/A</v>
      </c>
      <c r="AA441" s="9" t="e">
        <f>VLOOKUP($B441, FanGraphs_Standings[[Abbreviation]:[2024 Projected Full Season W%]], 18, FALSE)</f>
        <v>#N/A</v>
      </c>
      <c r="AB441" s="9" t="e">
        <f>VLOOKUP($B441, 'Home Field Adv'!$A$2:$I$31, 9, FALSE)</f>
        <v>#N/A</v>
      </c>
      <c r="AC441" s="9" t="e">
        <f>VLOOKUP($C441, FanGraphs_Standings[[Abbreviation]:[2024 Year to Date G]], 2, FALSE)</f>
        <v>#N/A</v>
      </c>
      <c r="AD441" s="9" t="e">
        <f>VLOOKUP($E441, 'SP Per G'!$A$2:$D$1380, 3, FALSE)</f>
        <v>#N/A</v>
      </c>
      <c r="AE441" s="9" t="e">
        <f>VLOOKUP($E441, 'SP Per G'!$A$2:$D$1380, 4, FALSE)</f>
        <v>#N/A</v>
      </c>
      <c r="AF441" s="9" t="e">
        <f>VLOOKUP($E441, Individual_Pitching___Dashboard[], 18, FALSE)</f>
        <v>#N/A</v>
      </c>
      <c r="AG441" s="9" t="e">
        <f>VLOOKUP($E441, Individual_Pitching___Dashboard[], 20, FALSE)</f>
        <v>#N/A</v>
      </c>
      <c r="AH441" s="9" t="e">
        <f>VLOOKUP($E441, Individual_Pitching___Advanced[], 21,FALSE)</f>
        <v>#N/A</v>
      </c>
      <c r="AI441" s="9" t="e">
        <f>VLOOKUP($C441, 'Team Per G'!$A$2:$G$31, 7, FALSE)</f>
        <v>#N/A</v>
      </c>
      <c r="AJ441" s="9" t="e">
        <f>VLOOKUP($C441, 'FanGraphs - Team WAR Projected'!$B$2:$E$31, 3, FALSE)/162</f>
        <v>#N/A</v>
      </c>
      <c r="AK441" s="9" t="e">
        <f>VLOOKUP($C441, Team_Pitching___Advanced[[Team]:[xFIP]], 19,FALSE)</f>
        <v>#N/A</v>
      </c>
      <c r="AL441" s="9" t="e">
        <f>VLOOKUP($C441, Team_Pitching___Advanced[], 20, FALSE)</f>
        <v>#N/A</v>
      </c>
      <c r="AM441" s="9" t="e">
        <f>VLOOKUP($C441, Team_Batting___Dashboard[[Team]:[wOBA]], 16, FALSE)</f>
        <v>#N/A</v>
      </c>
      <c r="AN441" s="9" t="e">
        <f>VLOOKUP($C441, Team_Batting___Advanced[[Team]:[OPS]], 9, FALSE)</f>
        <v>#N/A</v>
      </c>
      <c r="AO441" s="9" t="e">
        <f>VLOOKUP($C441, Team_Batting___Advanced[], 19, FALSE)</f>
        <v>#N/A</v>
      </c>
      <c r="AP441" s="9" t="e">
        <f>VLOOKUP($C441, 'Team Per G'!$A$2:$G$31, 3, FALSE)</f>
        <v>#N/A</v>
      </c>
      <c r="AQ441" s="9" t="e">
        <f>VLOOKUP($C441, 'Team Per G'!$A$2:$G$31, 5, FALSE)</f>
        <v>#N/A</v>
      </c>
      <c r="AR441" s="9" t="e">
        <f>VLOOKUP($C441, 'Team Per G'!$A$2:$G$31, 4, FALSE)</f>
        <v>#N/A</v>
      </c>
      <c r="AS441" s="9" t="e">
        <f>VLOOKUP($C441, Team_Batting___Dashboard[], 22, FALSE)/$AC441</f>
        <v>#N/A</v>
      </c>
      <c r="AT441" s="9" t="e">
        <f>VLOOKUP($C441, 'FanGraphs - Team WAR Projected'!$B$2:$E$31, 4, FALSE)/162</f>
        <v>#N/A</v>
      </c>
      <c r="AU441" s="9" t="e">
        <f>VLOOKUP($C441, FanGraphs_Standings[[Abbreviation]:[2024 Year to Date RS/G]], 6, FALSE)/$AC441</f>
        <v>#N/A</v>
      </c>
      <c r="AV441" s="9" t="e">
        <f>VLOOKUP($C441, FanGraphs_Standings[[Abbreviation]:[2024 Projected Full Season RDif]], 19, FALSE)/162</f>
        <v>#N/A</v>
      </c>
      <c r="AW441" s="9" t="e">
        <f>VLOOKUP($C441, FanGraphs_Standings[[Abbreviation]:[2024 Projected Full Season RDif]], 5, FALSE)</f>
        <v>#N/A</v>
      </c>
      <c r="AX441" s="9" t="e">
        <f>VLOOKUP($C441, FanGraphs_Standings[[Abbreviation]:[2024 Projected Full Season W%]], 18, FALSE)</f>
        <v>#N/A</v>
      </c>
      <c r="AY441" s="9" t="e">
        <f>VLOOKUP($C441, 'Home Field Adv'!$A$2:$K$31, 11, FALSE)</f>
        <v>#N/A</v>
      </c>
      <c r="BB441" s="5" t="str">
        <f t="shared" si="19"/>
        <v/>
      </c>
      <c r="BC441" s="5" t="str">
        <f t="shared" si="20"/>
        <v/>
      </c>
      <c r="BD441" s="5" t="str">
        <f t="shared" si="21"/>
        <v/>
      </c>
    </row>
    <row r="442" spans="6:56" x14ac:dyDescent="0.45">
      <c r="F442" s="9" t="e">
        <f>VLOOKUP($B442, FanGraphs_Standings[[Abbreviation]:[2024 Year to Date G]], 2, FALSE)</f>
        <v>#N/A</v>
      </c>
      <c r="G442" s="9" t="e">
        <f>IF(ISERR(VLOOKUP($D442, 'SP Per G'!$A$2:$D$1380, 3, FALSE)), L442, VLOOKUP($D442, 'SP Per G'!$A$2:$D$1380, 3, FALSE))</f>
        <v>#N/A</v>
      </c>
      <c r="H442" s="9" t="e">
        <f>VLOOKUP($D442, 'SP Per G'!$A$2:$D$1380, 4, FALSE)</f>
        <v>#N/A</v>
      </c>
      <c r="I442" s="9" t="e">
        <f>VLOOKUP($D442, Individual_Pitching___Dashboard[], 18, FALSE)</f>
        <v>#N/A</v>
      </c>
      <c r="J442" s="9" t="e">
        <f>VLOOKUP($D442, Individual_Pitching___Dashboard[], 20, FALSE)</f>
        <v>#N/A</v>
      </c>
      <c r="K442" s="9" t="e">
        <f>VLOOKUP($D442, Individual_Pitching___Advanced[], 21,FALSE)</f>
        <v>#N/A</v>
      </c>
      <c r="L442" s="9" t="e">
        <f>VLOOKUP($B442, 'Team Per G'!$A$2:$G$31, 7, FALSE)</f>
        <v>#N/A</v>
      </c>
      <c r="M442" s="9" t="e">
        <f>VLOOKUP($B442, 'FanGraphs - Team WAR Projected'!$B$2:$E$31, 3, FALSE)/162</f>
        <v>#N/A</v>
      </c>
      <c r="N442" s="9" t="e">
        <f>VLOOKUP($B442, Team_Pitching___Advanced[[Team]:[xFIP]], 19,FALSE)</f>
        <v>#N/A</v>
      </c>
      <c r="O442" s="9" t="e">
        <f>VLOOKUP($B442, Team_Pitching___Advanced[], 20, FALSE)</f>
        <v>#N/A</v>
      </c>
      <c r="P442" s="9" t="e">
        <f>VLOOKUP($B442, Team_Batting___Dashboard[[Team]:[wOBA]], 16, FALSE)</f>
        <v>#N/A</v>
      </c>
      <c r="Q442" s="9" t="e">
        <f>VLOOKUP($B442, Team_Batting___Advanced[[Team]:[OPS]], 9, FALSE)</f>
        <v>#N/A</v>
      </c>
      <c r="R442" s="9" t="e">
        <f>VLOOKUP($B442, Team_Batting___Advanced[], 19, FALSE)</f>
        <v>#N/A</v>
      </c>
      <c r="S442" s="9" t="e">
        <f>VLOOKUP($B442, 'Team Per G'!$A$2:$G$31, 3, FALSE)</f>
        <v>#N/A</v>
      </c>
      <c r="T442" s="9" t="e">
        <f>VLOOKUP($B442, 'Team Per G'!$A$2:$G$31, 5, FALSE)</f>
        <v>#N/A</v>
      </c>
      <c r="U442" s="9" t="e">
        <f>VLOOKUP($B442, 'Team Per G'!$A$2:$G$31, 4, FALSE)</f>
        <v>#N/A</v>
      </c>
      <c r="V442" s="9" t="e">
        <f>VLOOKUP($B442, Team_Batting___Dashboard[], 22, FALSE)/$F442</f>
        <v>#N/A</v>
      </c>
      <c r="W442" s="9" t="e">
        <f>VLOOKUP($B442, 'FanGraphs - Team WAR Projected'!$B$2:$E$31, 4, FALSE)/162</f>
        <v>#N/A</v>
      </c>
      <c r="X442" s="9" t="e">
        <f>VLOOKUP($B442, FanGraphs_Standings[[Abbreviation]:[2024 Year to Date RS/G]], 6, FALSE)/$F442</f>
        <v>#N/A</v>
      </c>
      <c r="Y442" s="9" t="e">
        <f>VLOOKUP($B442, FanGraphs_Standings[[Abbreviation]:[2024 Projected Full Season RDif]], 19, FALSE)/162</f>
        <v>#N/A</v>
      </c>
      <c r="Z442" s="9" t="e">
        <f>VLOOKUP($B442, FanGraphs_Standings[[Abbreviation]:[2024 Projected Full Season RDif]], 5, FALSE)</f>
        <v>#N/A</v>
      </c>
      <c r="AA442" s="9" t="e">
        <f>VLOOKUP($B442, FanGraphs_Standings[[Abbreviation]:[2024 Projected Full Season W%]], 18, FALSE)</f>
        <v>#N/A</v>
      </c>
      <c r="AB442" s="9" t="e">
        <f>VLOOKUP($B442, 'Home Field Adv'!$A$2:$I$31, 9, FALSE)</f>
        <v>#N/A</v>
      </c>
      <c r="AC442" s="9" t="e">
        <f>VLOOKUP($C442, FanGraphs_Standings[[Abbreviation]:[2024 Year to Date G]], 2, FALSE)</f>
        <v>#N/A</v>
      </c>
      <c r="AD442" s="9" t="e">
        <f>VLOOKUP($E442, 'SP Per G'!$A$2:$D$1380, 3, FALSE)</f>
        <v>#N/A</v>
      </c>
      <c r="AE442" s="9" t="e">
        <f>VLOOKUP($E442, 'SP Per G'!$A$2:$D$1380, 4, FALSE)</f>
        <v>#N/A</v>
      </c>
      <c r="AF442" s="9" t="e">
        <f>VLOOKUP($E442, Individual_Pitching___Dashboard[], 18, FALSE)</f>
        <v>#N/A</v>
      </c>
      <c r="AG442" s="9" t="e">
        <f>VLOOKUP($E442, Individual_Pitching___Dashboard[], 20, FALSE)</f>
        <v>#N/A</v>
      </c>
      <c r="AH442" s="9" t="e">
        <f>VLOOKUP($E442, Individual_Pitching___Advanced[], 21,FALSE)</f>
        <v>#N/A</v>
      </c>
      <c r="AI442" s="9" t="e">
        <f>VLOOKUP($C442, 'Team Per G'!$A$2:$G$31, 7, FALSE)</f>
        <v>#N/A</v>
      </c>
      <c r="AJ442" s="9" t="e">
        <f>VLOOKUP($C442, 'FanGraphs - Team WAR Projected'!$B$2:$E$31, 3, FALSE)/162</f>
        <v>#N/A</v>
      </c>
      <c r="AK442" s="9" t="e">
        <f>VLOOKUP($C442, Team_Pitching___Advanced[[Team]:[xFIP]], 19,FALSE)</f>
        <v>#N/A</v>
      </c>
      <c r="AL442" s="9" t="e">
        <f>VLOOKUP($C442, Team_Pitching___Advanced[], 20, FALSE)</f>
        <v>#N/A</v>
      </c>
      <c r="AM442" s="9" t="e">
        <f>VLOOKUP($C442, Team_Batting___Dashboard[[Team]:[wOBA]], 16, FALSE)</f>
        <v>#N/A</v>
      </c>
      <c r="AN442" s="9" t="e">
        <f>VLOOKUP($C442, Team_Batting___Advanced[[Team]:[OPS]], 9, FALSE)</f>
        <v>#N/A</v>
      </c>
      <c r="AO442" s="9" t="e">
        <f>VLOOKUP($C442, Team_Batting___Advanced[], 19, FALSE)</f>
        <v>#N/A</v>
      </c>
      <c r="AP442" s="9" t="e">
        <f>VLOOKUP($C442, 'Team Per G'!$A$2:$G$31, 3, FALSE)</f>
        <v>#N/A</v>
      </c>
      <c r="AQ442" s="9" t="e">
        <f>VLOOKUP($C442, 'Team Per G'!$A$2:$G$31, 5, FALSE)</f>
        <v>#N/A</v>
      </c>
      <c r="AR442" s="9" t="e">
        <f>VLOOKUP($C442, 'Team Per G'!$A$2:$G$31, 4, FALSE)</f>
        <v>#N/A</v>
      </c>
      <c r="AS442" s="9" t="e">
        <f>VLOOKUP($C442, Team_Batting___Dashboard[], 22, FALSE)/$AC442</f>
        <v>#N/A</v>
      </c>
      <c r="AT442" s="9" t="e">
        <f>VLOOKUP($C442, 'FanGraphs - Team WAR Projected'!$B$2:$E$31, 4, FALSE)/162</f>
        <v>#N/A</v>
      </c>
      <c r="AU442" s="9" t="e">
        <f>VLOOKUP($C442, FanGraphs_Standings[[Abbreviation]:[2024 Year to Date RS/G]], 6, FALSE)/$AC442</f>
        <v>#N/A</v>
      </c>
      <c r="AV442" s="9" t="e">
        <f>VLOOKUP($C442, FanGraphs_Standings[[Abbreviation]:[2024 Projected Full Season RDif]], 19, FALSE)/162</f>
        <v>#N/A</v>
      </c>
      <c r="AW442" s="9" t="e">
        <f>VLOOKUP($C442, FanGraphs_Standings[[Abbreviation]:[2024 Projected Full Season RDif]], 5, FALSE)</f>
        <v>#N/A</v>
      </c>
      <c r="AX442" s="9" t="e">
        <f>VLOOKUP($C442, FanGraphs_Standings[[Abbreviation]:[2024 Projected Full Season W%]], 18, FALSE)</f>
        <v>#N/A</v>
      </c>
      <c r="AY442" s="9" t="e">
        <f>VLOOKUP($C442, 'Home Field Adv'!$A$2:$K$31, 11, FALSE)</f>
        <v>#N/A</v>
      </c>
      <c r="BB442" s="5" t="str">
        <f t="shared" si="19"/>
        <v/>
      </c>
      <c r="BC442" s="5" t="str">
        <f t="shared" si="20"/>
        <v/>
      </c>
      <c r="BD442" s="5" t="str">
        <f t="shared" si="21"/>
        <v/>
      </c>
    </row>
    <row r="443" spans="6:56" x14ac:dyDescent="0.45">
      <c r="F443" s="9" t="e">
        <f>VLOOKUP($B443, FanGraphs_Standings[[Abbreviation]:[2024 Year to Date G]], 2, FALSE)</f>
        <v>#N/A</v>
      </c>
      <c r="G443" s="9" t="e">
        <f>IF(ISERR(VLOOKUP($D443, 'SP Per G'!$A$2:$D$1380, 3, FALSE)), L443, VLOOKUP($D443, 'SP Per G'!$A$2:$D$1380, 3, FALSE))</f>
        <v>#N/A</v>
      </c>
      <c r="H443" s="9" t="e">
        <f>VLOOKUP($D443, 'SP Per G'!$A$2:$D$1380, 4, FALSE)</f>
        <v>#N/A</v>
      </c>
      <c r="I443" s="9" t="e">
        <f>VLOOKUP($D443, Individual_Pitching___Dashboard[], 18, FALSE)</f>
        <v>#N/A</v>
      </c>
      <c r="J443" s="9" t="e">
        <f>VLOOKUP($D443, Individual_Pitching___Dashboard[], 20, FALSE)</f>
        <v>#N/A</v>
      </c>
      <c r="K443" s="9" t="e">
        <f>VLOOKUP($D443, Individual_Pitching___Advanced[], 21,FALSE)</f>
        <v>#N/A</v>
      </c>
      <c r="L443" s="9" t="e">
        <f>VLOOKUP($B443, 'Team Per G'!$A$2:$G$31, 7, FALSE)</f>
        <v>#N/A</v>
      </c>
      <c r="M443" s="9" t="e">
        <f>VLOOKUP($B443, 'FanGraphs - Team WAR Projected'!$B$2:$E$31, 3, FALSE)/162</f>
        <v>#N/A</v>
      </c>
      <c r="N443" s="9" t="e">
        <f>VLOOKUP($B443, Team_Pitching___Advanced[[Team]:[xFIP]], 19,FALSE)</f>
        <v>#N/A</v>
      </c>
      <c r="O443" s="9" t="e">
        <f>VLOOKUP($B443, Team_Pitching___Advanced[], 20, FALSE)</f>
        <v>#N/A</v>
      </c>
      <c r="P443" s="9" t="e">
        <f>VLOOKUP($B443, Team_Batting___Dashboard[[Team]:[wOBA]], 16, FALSE)</f>
        <v>#N/A</v>
      </c>
      <c r="Q443" s="9" t="e">
        <f>VLOOKUP($B443, Team_Batting___Advanced[[Team]:[OPS]], 9, FALSE)</f>
        <v>#N/A</v>
      </c>
      <c r="R443" s="9" t="e">
        <f>VLOOKUP($B443, Team_Batting___Advanced[], 19, FALSE)</f>
        <v>#N/A</v>
      </c>
      <c r="S443" s="9" t="e">
        <f>VLOOKUP($B443, 'Team Per G'!$A$2:$G$31, 3, FALSE)</f>
        <v>#N/A</v>
      </c>
      <c r="T443" s="9" t="e">
        <f>VLOOKUP($B443, 'Team Per G'!$A$2:$G$31, 5, FALSE)</f>
        <v>#N/A</v>
      </c>
      <c r="U443" s="9" t="e">
        <f>VLOOKUP($B443, 'Team Per G'!$A$2:$G$31, 4, FALSE)</f>
        <v>#N/A</v>
      </c>
      <c r="V443" s="9" t="e">
        <f>VLOOKUP($B443, Team_Batting___Dashboard[], 22, FALSE)/$F443</f>
        <v>#N/A</v>
      </c>
      <c r="W443" s="9" t="e">
        <f>VLOOKUP($B443, 'FanGraphs - Team WAR Projected'!$B$2:$E$31, 4, FALSE)/162</f>
        <v>#N/A</v>
      </c>
      <c r="X443" s="9" t="e">
        <f>VLOOKUP($B443, FanGraphs_Standings[[Abbreviation]:[2024 Year to Date RS/G]], 6, FALSE)/$F443</f>
        <v>#N/A</v>
      </c>
      <c r="Y443" s="9" t="e">
        <f>VLOOKUP($B443, FanGraphs_Standings[[Abbreviation]:[2024 Projected Full Season RDif]], 19, FALSE)/162</f>
        <v>#N/A</v>
      </c>
      <c r="Z443" s="9" t="e">
        <f>VLOOKUP($B443, FanGraphs_Standings[[Abbreviation]:[2024 Projected Full Season RDif]], 5, FALSE)</f>
        <v>#N/A</v>
      </c>
      <c r="AA443" s="9" t="e">
        <f>VLOOKUP($B443, FanGraphs_Standings[[Abbreviation]:[2024 Projected Full Season W%]], 18, FALSE)</f>
        <v>#N/A</v>
      </c>
      <c r="AB443" s="9" t="e">
        <f>VLOOKUP($B443, 'Home Field Adv'!$A$2:$I$31, 9, FALSE)</f>
        <v>#N/A</v>
      </c>
      <c r="AC443" s="9" t="e">
        <f>VLOOKUP($C443, FanGraphs_Standings[[Abbreviation]:[2024 Year to Date G]], 2, FALSE)</f>
        <v>#N/A</v>
      </c>
      <c r="AD443" s="9" t="e">
        <f>VLOOKUP($E443, 'SP Per G'!$A$2:$D$1380, 3, FALSE)</f>
        <v>#N/A</v>
      </c>
      <c r="AE443" s="9" t="e">
        <f>VLOOKUP($E443, 'SP Per G'!$A$2:$D$1380, 4, FALSE)</f>
        <v>#N/A</v>
      </c>
      <c r="AF443" s="9" t="e">
        <f>VLOOKUP($E443, Individual_Pitching___Dashboard[], 18, FALSE)</f>
        <v>#N/A</v>
      </c>
      <c r="AG443" s="9" t="e">
        <f>VLOOKUP($E443, Individual_Pitching___Dashboard[], 20, FALSE)</f>
        <v>#N/A</v>
      </c>
      <c r="AH443" s="9" t="e">
        <f>VLOOKUP($E443, Individual_Pitching___Advanced[], 21,FALSE)</f>
        <v>#N/A</v>
      </c>
      <c r="AI443" s="9" t="e">
        <f>VLOOKUP($C443, 'Team Per G'!$A$2:$G$31, 7, FALSE)</f>
        <v>#N/A</v>
      </c>
      <c r="AJ443" s="9" t="e">
        <f>VLOOKUP($C443, 'FanGraphs - Team WAR Projected'!$B$2:$E$31, 3, FALSE)/162</f>
        <v>#N/A</v>
      </c>
      <c r="AK443" s="9" t="e">
        <f>VLOOKUP($C443, Team_Pitching___Advanced[[Team]:[xFIP]], 19,FALSE)</f>
        <v>#N/A</v>
      </c>
      <c r="AL443" s="9" t="e">
        <f>VLOOKUP($C443, Team_Pitching___Advanced[], 20, FALSE)</f>
        <v>#N/A</v>
      </c>
      <c r="AM443" s="9" t="e">
        <f>VLOOKUP($C443, Team_Batting___Dashboard[[Team]:[wOBA]], 16, FALSE)</f>
        <v>#N/A</v>
      </c>
      <c r="AN443" s="9" t="e">
        <f>VLOOKUP($C443, Team_Batting___Advanced[[Team]:[OPS]], 9, FALSE)</f>
        <v>#N/A</v>
      </c>
      <c r="AO443" s="9" t="e">
        <f>VLOOKUP($C443, Team_Batting___Advanced[], 19, FALSE)</f>
        <v>#N/A</v>
      </c>
      <c r="AP443" s="9" t="e">
        <f>VLOOKUP($C443, 'Team Per G'!$A$2:$G$31, 3, FALSE)</f>
        <v>#N/A</v>
      </c>
      <c r="AQ443" s="9" t="e">
        <f>VLOOKUP($C443, 'Team Per G'!$A$2:$G$31, 5, FALSE)</f>
        <v>#N/A</v>
      </c>
      <c r="AR443" s="9" t="e">
        <f>VLOOKUP($C443, 'Team Per G'!$A$2:$G$31, 4, FALSE)</f>
        <v>#N/A</v>
      </c>
      <c r="AS443" s="9" t="e">
        <f>VLOOKUP($C443, Team_Batting___Dashboard[], 22, FALSE)/$AC443</f>
        <v>#N/A</v>
      </c>
      <c r="AT443" s="9" t="e">
        <f>VLOOKUP($C443, 'FanGraphs - Team WAR Projected'!$B$2:$E$31, 4, FALSE)/162</f>
        <v>#N/A</v>
      </c>
      <c r="AU443" s="9" t="e">
        <f>VLOOKUP($C443, FanGraphs_Standings[[Abbreviation]:[2024 Year to Date RS/G]], 6, FALSE)/$AC443</f>
        <v>#N/A</v>
      </c>
      <c r="AV443" s="9" t="e">
        <f>VLOOKUP($C443, FanGraphs_Standings[[Abbreviation]:[2024 Projected Full Season RDif]], 19, FALSE)/162</f>
        <v>#N/A</v>
      </c>
      <c r="AW443" s="9" t="e">
        <f>VLOOKUP($C443, FanGraphs_Standings[[Abbreviation]:[2024 Projected Full Season RDif]], 5, FALSE)</f>
        <v>#N/A</v>
      </c>
      <c r="AX443" s="9" t="e">
        <f>VLOOKUP($C443, FanGraphs_Standings[[Abbreviation]:[2024 Projected Full Season W%]], 18, FALSE)</f>
        <v>#N/A</v>
      </c>
      <c r="AY443" s="9" t="e">
        <f>VLOOKUP($C443, 'Home Field Adv'!$A$2:$K$31, 11, FALSE)</f>
        <v>#N/A</v>
      </c>
      <c r="BB443" s="5" t="str">
        <f t="shared" si="19"/>
        <v/>
      </c>
      <c r="BC443" s="5" t="str">
        <f t="shared" si="20"/>
        <v/>
      </c>
      <c r="BD443" s="5" t="str">
        <f t="shared" si="21"/>
        <v/>
      </c>
    </row>
    <row r="444" spans="6:56" x14ac:dyDescent="0.45">
      <c r="F444" s="9" t="e">
        <f>VLOOKUP($B444, FanGraphs_Standings[[Abbreviation]:[2024 Year to Date G]], 2, FALSE)</f>
        <v>#N/A</v>
      </c>
      <c r="G444" s="9" t="e">
        <f>IF(ISERR(VLOOKUP($D444, 'SP Per G'!$A$2:$D$1380, 3, FALSE)), L444, VLOOKUP($D444, 'SP Per G'!$A$2:$D$1380, 3, FALSE))</f>
        <v>#N/A</v>
      </c>
      <c r="H444" s="9" t="e">
        <f>VLOOKUP($D444, 'SP Per G'!$A$2:$D$1380, 4, FALSE)</f>
        <v>#N/A</v>
      </c>
      <c r="I444" s="9" t="e">
        <f>VLOOKUP($D444, Individual_Pitching___Dashboard[], 18, FALSE)</f>
        <v>#N/A</v>
      </c>
      <c r="J444" s="9" t="e">
        <f>VLOOKUP($D444, Individual_Pitching___Dashboard[], 20, FALSE)</f>
        <v>#N/A</v>
      </c>
      <c r="K444" s="9" t="e">
        <f>VLOOKUP($D444, Individual_Pitching___Advanced[], 21,FALSE)</f>
        <v>#N/A</v>
      </c>
      <c r="L444" s="9" t="e">
        <f>VLOOKUP($B444, 'Team Per G'!$A$2:$G$31, 7, FALSE)</f>
        <v>#N/A</v>
      </c>
      <c r="M444" s="9" t="e">
        <f>VLOOKUP($B444, 'FanGraphs - Team WAR Projected'!$B$2:$E$31, 3, FALSE)/162</f>
        <v>#N/A</v>
      </c>
      <c r="N444" s="9" t="e">
        <f>VLOOKUP($B444, Team_Pitching___Advanced[[Team]:[xFIP]], 19,FALSE)</f>
        <v>#N/A</v>
      </c>
      <c r="O444" s="9" t="e">
        <f>VLOOKUP($B444, Team_Pitching___Advanced[], 20, FALSE)</f>
        <v>#N/A</v>
      </c>
      <c r="P444" s="9" t="e">
        <f>VLOOKUP($B444, Team_Batting___Dashboard[[Team]:[wOBA]], 16, FALSE)</f>
        <v>#N/A</v>
      </c>
      <c r="Q444" s="9" t="e">
        <f>VLOOKUP($B444, Team_Batting___Advanced[[Team]:[OPS]], 9, FALSE)</f>
        <v>#N/A</v>
      </c>
      <c r="R444" s="9" t="e">
        <f>VLOOKUP($B444, Team_Batting___Advanced[], 19, FALSE)</f>
        <v>#N/A</v>
      </c>
      <c r="S444" s="9" t="e">
        <f>VLOOKUP($B444, 'Team Per G'!$A$2:$G$31, 3, FALSE)</f>
        <v>#N/A</v>
      </c>
      <c r="T444" s="9" t="e">
        <f>VLOOKUP($B444, 'Team Per G'!$A$2:$G$31, 5, FALSE)</f>
        <v>#N/A</v>
      </c>
      <c r="U444" s="9" t="e">
        <f>VLOOKUP($B444, 'Team Per G'!$A$2:$G$31, 4, FALSE)</f>
        <v>#N/A</v>
      </c>
      <c r="V444" s="9" t="e">
        <f>VLOOKUP($B444, Team_Batting___Dashboard[], 22, FALSE)/$F444</f>
        <v>#N/A</v>
      </c>
      <c r="W444" s="9" t="e">
        <f>VLOOKUP($B444, 'FanGraphs - Team WAR Projected'!$B$2:$E$31, 4, FALSE)/162</f>
        <v>#N/A</v>
      </c>
      <c r="X444" s="9" t="e">
        <f>VLOOKUP($B444, FanGraphs_Standings[[Abbreviation]:[2024 Year to Date RS/G]], 6, FALSE)/$F444</f>
        <v>#N/A</v>
      </c>
      <c r="Y444" s="9" t="e">
        <f>VLOOKUP($B444, FanGraphs_Standings[[Abbreviation]:[2024 Projected Full Season RDif]], 19, FALSE)/162</f>
        <v>#N/A</v>
      </c>
      <c r="Z444" s="9" t="e">
        <f>VLOOKUP($B444, FanGraphs_Standings[[Abbreviation]:[2024 Projected Full Season RDif]], 5, FALSE)</f>
        <v>#N/A</v>
      </c>
      <c r="AA444" s="9" t="e">
        <f>VLOOKUP($B444, FanGraphs_Standings[[Abbreviation]:[2024 Projected Full Season W%]], 18, FALSE)</f>
        <v>#N/A</v>
      </c>
      <c r="AB444" s="9" t="e">
        <f>VLOOKUP($B444, 'Home Field Adv'!$A$2:$I$31, 9, FALSE)</f>
        <v>#N/A</v>
      </c>
      <c r="AC444" s="9" t="e">
        <f>VLOOKUP($C444, FanGraphs_Standings[[Abbreviation]:[2024 Year to Date G]], 2, FALSE)</f>
        <v>#N/A</v>
      </c>
      <c r="AD444" s="9" t="e">
        <f>VLOOKUP($E444, 'SP Per G'!$A$2:$D$1380, 3, FALSE)</f>
        <v>#N/A</v>
      </c>
      <c r="AE444" s="9" t="e">
        <f>VLOOKUP($E444, 'SP Per G'!$A$2:$D$1380, 4, FALSE)</f>
        <v>#N/A</v>
      </c>
      <c r="AF444" s="9" t="e">
        <f>VLOOKUP($E444, Individual_Pitching___Dashboard[], 18, FALSE)</f>
        <v>#N/A</v>
      </c>
      <c r="AG444" s="9" t="e">
        <f>VLOOKUP($E444, Individual_Pitching___Dashboard[], 20, FALSE)</f>
        <v>#N/A</v>
      </c>
      <c r="AH444" s="9" t="e">
        <f>VLOOKUP($E444, Individual_Pitching___Advanced[], 21,FALSE)</f>
        <v>#N/A</v>
      </c>
      <c r="AI444" s="9" t="e">
        <f>VLOOKUP($C444, 'Team Per G'!$A$2:$G$31, 7, FALSE)</f>
        <v>#N/A</v>
      </c>
      <c r="AJ444" s="9" t="e">
        <f>VLOOKUP($C444, 'FanGraphs - Team WAR Projected'!$B$2:$E$31, 3, FALSE)/162</f>
        <v>#N/A</v>
      </c>
      <c r="AK444" s="9" t="e">
        <f>VLOOKUP($C444, Team_Pitching___Advanced[[Team]:[xFIP]], 19,FALSE)</f>
        <v>#N/A</v>
      </c>
      <c r="AL444" s="9" t="e">
        <f>VLOOKUP($C444, Team_Pitching___Advanced[], 20, FALSE)</f>
        <v>#N/A</v>
      </c>
      <c r="AM444" s="9" t="e">
        <f>VLOOKUP($C444, Team_Batting___Dashboard[[Team]:[wOBA]], 16, FALSE)</f>
        <v>#N/A</v>
      </c>
      <c r="AN444" s="9" t="e">
        <f>VLOOKUP($C444, Team_Batting___Advanced[[Team]:[OPS]], 9, FALSE)</f>
        <v>#N/A</v>
      </c>
      <c r="AO444" s="9" t="e">
        <f>VLOOKUP($C444, Team_Batting___Advanced[], 19, FALSE)</f>
        <v>#N/A</v>
      </c>
      <c r="AP444" s="9" t="e">
        <f>VLOOKUP($C444, 'Team Per G'!$A$2:$G$31, 3, FALSE)</f>
        <v>#N/A</v>
      </c>
      <c r="AQ444" s="9" t="e">
        <f>VLOOKUP($C444, 'Team Per G'!$A$2:$G$31, 5, FALSE)</f>
        <v>#N/A</v>
      </c>
      <c r="AR444" s="9" t="e">
        <f>VLOOKUP($C444, 'Team Per G'!$A$2:$G$31, 4, FALSE)</f>
        <v>#N/A</v>
      </c>
      <c r="AS444" s="9" t="e">
        <f>VLOOKUP($C444, Team_Batting___Dashboard[], 22, FALSE)/$AC444</f>
        <v>#N/A</v>
      </c>
      <c r="AT444" s="9" t="e">
        <f>VLOOKUP($C444, 'FanGraphs - Team WAR Projected'!$B$2:$E$31, 4, FALSE)/162</f>
        <v>#N/A</v>
      </c>
      <c r="AU444" s="9" t="e">
        <f>VLOOKUP($C444, FanGraphs_Standings[[Abbreviation]:[2024 Year to Date RS/G]], 6, FALSE)/$AC444</f>
        <v>#N/A</v>
      </c>
      <c r="AV444" s="9" t="e">
        <f>VLOOKUP($C444, FanGraphs_Standings[[Abbreviation]:[2024 Projected Full Season RDif]], 19, FALSE)/162</f>
        <v>#N/A</v>
      </c>
      <c r="AW444" s="9" t="e">
        <f>VLOOKUP($C444, FanGraphs_Standings[[Abbreviation]:[2024 Projected Full Season RDif]], 5, FALSE)</f>
        <v>#N/A</v>
      </c>
      <c r="AX444" s="9" t="e">
        <f>VLOOKUP($C444, FanGraphs_Standings[[Abbreviation]:[2024 Projected Full Season W%]], 18, FALSE)</f>
        <v>#N/A</v>
      </c>
      <c r="AY444" s="9" t="e">
        <f>VLOOKUP($C444, 'Home Field Adv'!$A$2:$K$31, 11, FALSE)</f>
        <v>#N/A</v>
      </c>
      <c r="BB444" s="5" t="str">
        <f t="shared" si="19"/>
        <v/>
      </c>
      <c r="BC444" s="5" t="str">
        <f t="shared" si="20"/>
        <v/>
      </c>
      <c r="BD444" s="5" t="str">
        <f t="shared" si="21"/>
        <v/>
      </c>
    </row>
    <row r="445" spans="6:56" x14ac:dyDescent="0.45">
      <c r="F445" s="9" t="e">
        <f>VLOOKUP($B445, FanGraphs_Standings[[Abbreviation]:[2024 Year to Date G]], 2, FALSE)</f>
        <v>#N/A</v>
      </c>
      <c r="G445" s="9" t="e">
        <f>IF(ISERR(VLOOKUP($D445, 'SP Per G'!$A$2:$D$1380, 3, FALSE)), L445, VLOOKUP($D445, 'SP Per G'!$A$2:$D$1380, 3, FALSE))</f>
        <v>#N/A</v>
      </c>
      <c r="H445" s="9" t="e">
        <f>VLOOKUP($D445, 'SP Per G'!$A$2:$D$1380, 4, FALSE)</f>
        <v>#N/A</v>
      </c>
      <c r="I445" s="9" t="e">
        <f>VLOOKUP($D445, Individual_Pitching___Dashboard[], 18, FALSE)</f>
        <v>#N/A</v>
      </c>
      <c r="J445" s="9" t="e">
        <f>VLOOKUP($D445, Individual_Pitching___Dashboard[], 20, FALSE)</f>
        <v>#N/A</v>
      </c>
      <c r="K445" s="9" t="e">
        <f>VLOOKUP($D445, Individual_Pitching___Advanced[], 21,FALSE)</f>
        <v>#N/A</v>
      </c>
      <c r="L445" s="9" t="e">
        <f>VLOOKUP($B445, 'Team Per G'!$A$2:$G$31, 7, FALSE)</f>
        <v>#N/A</v>
      </c>
      <c r="M445" s="9" t="e">
        <f>VLOOKUP($B445, 'FanGraphs - Team WAR Projected'!$B$2:$E$31, 3, FALSE)/162</f>
        <v>#N/A</v>
      </c>
      <c r="N445" s="9" t="e">
        <f>VLOOKUP($B445, Team_Pitching___Advanced[[Team]:[xFIP]], 19,FALSE)</f>
        <v>#N/A</v>
      </c>
      <c r="O445" s="9" t="e">
        <f>VLOOKUP($B445, Team_Pitching___Advanced[], 20, FALSE)</f>
        <v>#N/A</v>
      </c>
      <c r="P445" s="9" t="e">
        <f>VLOOKUP($B445, Team_Batting___Dashboard[[Team]:[wOBA]], 16, FALSE)</f>
        <v>#N/A</v>
      </c>
      <c r="Q445" s="9" t="e">
        <f>VLOOKUP($B445, Team_Batting___Advanced[[Team]:[OPS]], 9, FALSE)</f>
        <v>#N/A</v>
      </c>
      <c r="R445" s="9" t="e">
        <f>VLOOKUP($B445, Team_Batting___Advanced[], 19, FALSE)</f>
        <v>#N/A</v>
      </c>
      <c r="S445" s="9" t="e">
        <f>VLOOKUP($B445, 'Team Per G'!$A$2:$G$31, 3, FALSE)</f>
        <v>#N/A</v>
      </c>
      <c r="T445" s="9" t="e">
        <f>VLOOKUP($B445, 'Team Per G'!$A$2:$G$31, 5, FALSE)</f>
        <v>#N/A</v>
      </c>
      <c r="U445" s="9" t="e">
        <f>VLOOKUP($B445, 'Team Per G'!$A$2:$G$31, 4, FALSE)</f>
        <v>#N/A</v>
      </c>
      <c r="V445" s="9" t="e">
        <f>VLOOKUP($B445, Team_Batting___Dashboard[], 22, FALSE)/$F445</f>
        <v>#N/A</v>
      </c>
      <c r="W445" s="9" t="e">
        <f>VLOOKUP($B445, 'FanGraphs - Team WAR Projected'!$B$2:$E$31, 4, FALSE)/162</f>
        <v>#N/A</v>
      </c>
      <c r="X445" s="9" t="e">
        <f>VLOOKUP($B445, FanGraphs_Standings[[Abbreviation]:[2024 Year to Date RS/G]], 6, FALSE)/$F445</f>
        <v>#N/A</v>
      </c>
      <c r="Y445" s="9" t="e">
        <f>VLOOKUP($B445, FanGraphs_Standings[[Abbreviation]:[2024 Projected Full Season RDif]], 19, FALSE)/162</f>
        <v>#N/A</v>
      </c>
      <c r="Z445" s="9" t="e">
        <f>VLOOKUP($B445, FanGraphs_Standings[[Abbreviation]:[2024 Projected Full Season RDif]], 5, FALSE)</f>
        <v>#N/A</v>
      </c>
      <c r="AA445" s="9" t="e">
        <f>VLOOKUP($B445, FanGraphs_Standings[[Abbreviation]:[2024 Projected Full Season W%]], 18, FALSE)</f>
        <v>#N/A</v>
      </c>
      <c r="AB445" s="9" t="e">
        <f>VLOOKUP($B445, 'Home Field Adv'!$A$2:$I$31, 9, FALSE)</f>
        <v>#N/A</v>
      </c>
      <c r="AC445" s="9" t="e">
        <f>VLOOKUP($C445, FanGraphs_Standings[[Abbreviation]:[2024 Year to Date G]], 2, FALSE)</f>
        <v>#N/A</v>
      </c>
      <c r="AD445" s="9" t="e">
        <f>VLOOKUP($E445, 'SP Per G'!$A$2:$D$1380, 3, FALSE)</f>
        <v>#N/A</v>
      </c>
      <c r="AE445" s="9" t="e">
        <f>VLOOKUP($E445, 'SP Per G'!$A$2:$D$1380, 4, FALSE)</f>
        <v>#N/A</v>
      </c>
      <c r="AF445" s="9" t="e">
        <f>VLOOKUP($E445, Individual_Pitching___Dashboard[], 18, FALSE)</f>
        <v>#N/A</v>
      </c>
      <c r="AG445" s="9" t="e">
        <f>VLOOKUP($E445, Individual_Pitching___Dashboard[], 20, FALSE)</f>
        <v>#N/A</v>
      </c>
      <c r="AH445" s="9" t="e">
        <f>VLOOKUP($E445, Individual_Pitching___Advanced[], 21,FALSE)</f>
        <v>#N/A</v>
      </c>
      <c r="AI445" s="9" t="e">
        <f>VLOOKUP($C445, 'Team Per G'!$A$2:$G$31, 7, FALSE)</f>
        <v>#N/A</v>
      </c>
      <c r="AJ445" s="9" t="e">
        <f>VLOOKUP($C445, 'FanGraphs - Team WAR Projected'!$B$2:$E$31, 3, FALSE)/162</f>
        <v>#N/A</v>
      </c>
      <c r="AK445" s="9" t="e">
        <f>VLOOKUP($C445, Team_Pitching___Advanced[[Team]:[xFIP]], 19,FALSE)</f>
        <v>#N/A</v>
      </c>
      <c r="AL445" s="9" t="e">
        <f>VLOOKUP($C445, Team_Pitching___Advanced[], 20, FALSE)</f>
        <v>#N/A</v>
      </c>
      <c r="AM445" s="9" t="e">
        <f>VLOOKUP($C445, Team_Batting___Dashboard[[Team]:[wOBA]], 16, FALSE)</f>
        <v>#N/A</v>
      </c>
      <c r="AN445" s="9" t="e">
        <f>VLOOKUP($C445, Team_Batting___Advanced[[Team]:[OPS]], 9, FALSE)</f>
        <v>#N/A</v>
      </c>
      <c r="AO445" s="9" t="e">
        <f>VLOOKUP($C445, Team_Batting___Advanced[], 19, FALSE)</f>
        <v>#N/A</v>
      </c>
      <c r="AP445" s="9" t="e">
        <f>VLOOKUP($C445, 'Team Per G'!$A$2:$G$31, 3, FALSE)</f>
        <v>#N/A</v>
      </c>
      <c r="AQ445" s="9" t="e">
        <f>VLOOKUP($C445, 'Team Per G'!$A$2:$G$31, 5, FALSE)</f>
        <v>#N/A</v>
      </c>
      <c r="AR445" s="9" t="e">
        <f>VLOOKUP($C445, 'Team Per G'!$A$2:$G$31, 4, FALSE)</f>
        <v>#N/A</v>
      </c>
      <c r="AS445" s="9" t="e">
        <f>VLOOKUP($C445, Team_Batting___Dashboard[], 22, FALSE)/$AC445</f>
        <v>#N/A</v>
      </c>
      <c r="AT445" s="9" t="e">
        <f>VLOOKUP($C445, 'FanGraphs - Team WAR Projected'!$B$2:$E$31, 4, FALSE)/162</f>
        <v>#N/A</v>
      </c>
      <c r="AU445" s="9" t="e">
        <f>VLOOKUP($C445, FanGraphs_Standings[[Abbreviation]:[2024 Year to Date RS/G]], 6, FALSE)/$AC445</f>
        <v>#N/A</v>
      </c>
      <c r="AV445" s="9" t="e">
        <f>VLOOKUP($C445, FanGraphs_Standings[[Abbreviation]:[2024 Projected Full Season RDif]], 19, FALSE)/162</f>
        <v>#N/A</v>
      </c>
      <c r="AW445" s="9" t="e">
        <f>VLOOKUP($C445, FanGraphs_Standings[[Abbreviation]:[2024 Projected Full Season RDif]], 5, FALSE)</f>
        <v>#N/A</v>
      </c>
      <c r="AX445" s="9" t="e">
        <f>VLOOKUP($C445, FanGraphs_Standings[[Abbreviation]:[2024 Projected Full Season W%]], 18, FALSE)</f>
        <v>#N/A</v>
      </c>
      <c r="AY445" s="9" t="e">
        <f>VLOOKUP($C445, 'Home Field Adv'!$A$2:$K$31, 11, FALSE)</f>
        <v>#N/A</v>
      </c>
      <c r="BB445" s="5" t="str">
        <f t="shared" si="19"/>
        <v/>
      </c>
      <c r="BC445" s="5" t="str">
        <f t="shared" si="20"/>
        <v/>
      </c>
      <c r="BD445" s="5" t="str">
        <f t="shared" si="21"/>
        <v/>
      </c>
    </row>
    <row r="446" spans="6:56" x14ac:dyDescent="0.45">
      <c r="F446" s="9" t="e">
        <f>VLOOKUP($B446, FanGraphs_Standings[[Abbreviation]:[2024 Year to Date G]], 2, FALSE)</f>
        <v>#N/A</v>
      </c>
      <c r="G446" s="9" t="e">
        <f>IF(ISERR(VLOOKUP($D446, 'SP Per G'!$A$2:$D$1380, 3, FALSE)), L446, VLOOKUP($D446, 'SP Per G'!$A$2:$D$1380, 3, FALSE))</f>
        <v>#N/A</v>
      </c>
      <c r="H446" s="9" t="e">
        <f>VLOOKUP($D446, 'SP Per G'!$A$2:$D$1380, 4, FALSE)</f>
        <v>#N/A</v>
      </c>
      <c r="I446" s="9" t="e">
        <f>VLOOKUP($D446, Individual_Pitching___Dashboard[], 18, FALSE)</f>
        <v>#N/A</v>
      </c>
      <c r="J446" s="9" t="e">
        <f>VLOOKUP($D446, Individual_Pitching___Dashboard[], 20, FALSE)</f>
        <v>#N/A</v>
      </c>
      <c r="K446" s="9" t="e">
        <f>VLOOKUP($D446, Individual_Pitching___Advanced[], 21,FALSE)</f>
        <v>#N/A</v>
      </c>
      <c r="L446" s="9" t="e">
        <f>VLOOKUP($B446, 'Team Per G'!$A$2:$G$31, 7, FALSE)</f>
        <v>#N/A</v>
      </c>
      <c r="M446" s="9" t="e">
        <f>VLOOKUP($B446, 'FanGraphs - Team WAR Projected'!$B$2:$E$31, 3, FALSE)/162</f>
        <v>#N/A</v>
      </c>
      <c r="N446" s="9" t="e">
        <f>VLOOKUP($B446, Team_Pitching___Advanced[[Team]:[xFIP]], 19,FALSE)</f>
        <v>#N/A</v>
      </c>
      <c r="O446" s="9" t="e">
        <f>VLOOKUP($B446, Team_Pitching___Advanced[], 20, FALSE)</f>
        <v>#N/A</v>
      </c>
      <c r="P446" s="9" t="e">
        <f>VLOOKUP($B446, Team_Batting___Dashboard[[Team]:[wOBA]], 16, FALSE)</f>
        <v>#N/A</v>
      </c>
      <c r="Q446" s="9" t="e">
        <f>VLOOKUP($B446, Team_Batting___Advanced[[Team]:[OPS]], 9, FALSE)</f>
        <v>#N/A</v>
      </c>
      <c r="R446" s="9" t="e">
        <f>VLOOKUP($B446, Team_Batting___Advanced[], 19, FALSE)</f>
        <v>#N/A</v>
      </c>
      <c r="S446" s="9" t="e">
        <f>VLOOKUP($B446, 'Team Per G'!$A$2:$G$31, 3, FALSE)</f>
        <v>#N/A</v>
      </c>
      <c r="T446" s="9" t="e">
        <f>VLOOKUP($B446, 'Team Per G'!$A$2:$G$31, 5, FALSE)</f>
        <v>#N/A</v>
      </c>
      <c r="U446" s="9" t="e">
        <f>VLOOKUP($B446, 'Team Per G'!$A$2:$G$31, 4, FALSE)</f>
        <v>#N/A</v>
      </c>
      <c r="V446" s="9" t="e">
        <f>VLOOKUP($B446, Team_Batting___Dashboard[], 22, FALSE)/$F446</f>
        <v>#N/A</v>
      </c>
      <c r="W446" s="9" t="e">
        <f>VLOOKUP($B446, 'FanGraphs - Team WAR Projected'!$B$2:$E$31, 4, FALSE)/162</f>
        <v>#N/A</v>
      </c>
      <c r="X446" s="9" t="e">
        <f>VLOOKUP($B446, FanGraphs_Standings[[Abbreviation]:[2024 Year to Date RS/G]], 6, FALSE)/$F446</f>
        <v>#N/A</v>
      </c>
      <c r="Y446" s="9" t="e">
        <f>VLOOKUP($B446, FanGraphs_Standings[[Abbreviation]:[2024 Projected Full Season RDif]], 19, FALSE)/162</f>
        <v>#N/A</v>
      </c>
      <c r="Z446" s="9" t="e">
        <f>VLOOKUP($B446, FanGraphs_Standings[[Abbreviation]:[2024 Projected Full Season RDif]], 5, FALSE)</f>
        <v>#N/A</v>
      </c>
      <c r="AA446" s="9" t="e">
        <f>VLOOKUP($B446, FanGraphs_Standings[[Abbreviation]:[2024 Projected Full Season W%]], 18, FALSE)</f>
        <v>#N/A</v>
      </c>
      <c r="AB446" s="9" t="e">
        <f>VLOOKUP($B446, 'Home Field Adv'!$A$2:$I$31, 9, FALSE)</f>
        <v>#N/A</v>
      </c>
      <c r="AC446" s="9" t="e">
        <f>VLOOKUP($C446, FanGraphs_Standings[[Abbreviation]:[2024 Year to Date G]], 2, FALSE)</f>
        <v>#N/A</v>
      </c>
      <c r="AD446" s="9" t="e">
        <f>VLOOKUP($E446, 'SP Per G'!$A$2:$D$1380, 3, FALSE)</f>
        <v>#N/A</v>
      </c>
      <c r="AE446" s="9" t="e">
        <f>VLOOKUP($E446, 'SP Per G'!$A$2:$D$1380, 4, FALSE)</f>
        <v>#N/A</v>
      </c>
      <c r="AF446" s="9" t="e">
        <f>VLOOKUP($E446, Individual_Pitching___Dashboard[], 18, FALSE)</f>
        <v>#N/A</v>
      </c>
      <c r="AG446" s="9" t="e">
        <f>VLOOKUP($E446, Individual_Pitching___Dashboard[], 20, FALSE)</f>
        <v>#N/A</v>
      </c>
      <c r="AH446" s="9" t="e">
        <f>VLOOKUP($E446, Individual_Pitching___Advanced[], 21,FALSE)</f>
        <v>#N/A</v>
      </c>
      <c r="AI446" s="9" t="e">
        <f>VLOOKUP($C446, 'Team Per G'!$A$2:$G$31, 7, FALSE)</f>
        <v>#N/A</v>
      </c>
      <c r="AJ446" s="9" t="e">
        <f>VLOOKUP($C446, 'FanGraphs - Team WAR Projected'!$B$2:$E$31, 3, FALSE)/162</f>
        <v>#N/A</v>
      </c>
      <c r="AK446" s="9" t="e">
        <f>VLOOKUP($C446, Team_Pitching___Advanced[[Team]:[xFIP]], 19,FALSE)</f>
        <v>#N/A</v>
      </c>
      <c r="AL446" s="9" t="e">
        <f>VLOOKUP($C446, Team_Pitching___Advanced[], 20, FALSE)</f>
        <v>#N/A</v>
      </c>
      <c r="AM446" s="9" t="e">
        <f>VLOOKUP($C446, Team_Batting___Dashboard[[Team]:[wOBA]], 16, FALSE)</f>
        <v>#N/A</v>
      </c>
      <c r="AN446" s="9" t="e">
        <f>VLOOKUP($C446, Team_Batting___Advanced[[Team]:[OPS]], 9, FALSE)</f>
        <v>#N/A</v>
      </c>
      <c r="AO446" s="9" t="e">
        <f>VLOOKUP($C446, Team_Batting___Advanced[], 19, FALSE)</f>
        <v>#N/A</v>
      </c>
      <c r="AP446" s="9" t="e">
        <f>VLOOKUP($C446, 'Team Per G'!$A$2:$G$31, 3, FALSE)</f>
        <v>#N/A</v>
      </c>
      <c r="AQ446" s="9" t="e">
        <f>VLOOKUP($C446, 'Team Per G'!$A$2:$G$31, 5, FALSE)</f>
        <v>#N/A</v>
      </c>
      <c r="AR446" s="9" t="e">
        <f>VLOOKUP($C446, 'Team Per G'!$A$2:$G$31, 4, FALSE)</f>
        <v>#N/A</v>
      </c>
      <c r="AS446" s="9" t="e">
        <f>VLOOKUP($C446, Team_Batting___Dashboard[], 22, FALSE)/$AC446</f>
        <v>#N/A</v>
      </c>
      <c r="AT446" s="9" t="e">
        <f>VLOOKUP($C446, 'FanGraphs - Team WAR Projected'!$B$2:$E$31, 4, FALSE)/162</f>
        <v>#N/A</v>
      </c>
      <c r="AU446" s="9" t="e">
        <f>VLOOKUP($C446, FanGraphs_Standings[[Abbreviation]:[2024 Year to Date RS/G]], 6, FALSE)/$AC446</f>
        <v>#N/A</v>
      </c>
      <c r="AV446" s="9" t="e">
        <f>VLOOKUP($C446, FanGraphs_Standings[[Abbreviation]:[2024 Projected Full Season RDif]], 19, FALSE)/162</f>
        <v>#N/A</v>
      </c>
      <c r="AW446" s="9" t="e">
        <f>VLOOKUP($C446, FanGraphs_Standings[[Abbreviation]:[2024 Projected Full Season RDif]], 5, FALSE)</f>
        <v>#N/A</v>
      </c>
      <c r="AX446" s="9" t="e">
        <f>VLOOKUP($C446, FanGraphs_Standings[[Abbreviation]:[2024 Projected Full Season W%]], 18, FALSE)</f>
        <v>#N/A</v>
      </c>
      <c r="AY446" s="9" t="e">
        <f>VLOOKUP($C446, 'Home Field Adv'!$A$2:$K$31, 11, FALSE)</f>
        <v>#N/A</v>
      </c>
      <c r="BB446" s="5" t="str">
        <f t="shared" si="19"/>
        <v/>
      </c>
      <c r="BC446" s="5" t="str">
        <f t="shared" si="20"/>
        <v/>
      </c>
      <c r="BD446" s="5" t="str">
        <f t="shared" si="21"/>
        <v/>
      </c>
    </row>
    <row r="447" spans="6:56" x14ac:dyDescent="0.45">
      <c r="F447" s="9" t="e">
        <f>VLOOKUP($B447, FanGraphs_Standings[[Abbreviation]:[2024 Year to Date G]], 2, FALSE)</f>
        <v>#N/A</v>
      </c>
      <c r="G447" s="9" t="e">
        <f>IF(ISERR(VLOOKUP($D447, 'SP Per G'!$A$2:$D$1380, 3, FALSE)), L447, VLOOKUP($D447, 'SP Per G'!$A$2:$D$1380, 3, FALSE))</f>
        <v>#N/A</v>
      </c>
      <c r="H447" s="9" t="e">
        <f>VLOOKUP($D447, 'SP Per G'!$A$2:$D$1380, 4, FALSE)</f>
        <v>#N/A</v>
      </c>
      <c r="I447" s="9" t="e">
        <f>VLOOKUP($D447, Individual_Pitching___Dashboard[], 18, FALSE)</f>
        <v>#N/A</v>
      </c>
      <c r="J447" s="9" t="e">
        <f>VLOOKUP($D447, Individual_Pitching___Dashboard[], 20, FALSE)</f>
        <v>#N/A</v>
      </c>
      <c r="K447" s="9" t="e">
        <f>VLOOKUP($D447, Individual_Pitching___Advanced[], 21,FALSE)</f>
        <v>#N/A</v>
      </c>
      <c r="L447" s="9" t="e">
        <f>VLOOKUP($B447, 'Team Per G'!$A$2:$G$31, 7, FALSE)</f>
        <v>#N/A</v>
      </c>
      <c r="M447" s="9" t="e">
        <f>VLOOKUP($B447, 'FanGraphs - Team WAR Projected'!$B$2:$E$31, 3, FALSE)/162</f>
        <v>#N/A</v>
      </c>
      <c r="N447" s="9" t="e">
        <f>VLOOKUP($B447, Team_Pitching___Advanced[[Team]:[xFIP]], 19,FALSE)</f>
        <v>#N/A</v>
      </c>
      <c r="O447" s="9" t="e">
        <f>VLOOKUP($B447, Team_Pitching___Advanced[], 20, FALSE)</f>
        <v>#N/A</v>
      </c>
      <c r="P447" s="9" t="e">
        <f>VLOOKUP($B447, Team_Batting___Dashboard[[Team]:[wOBA]], 16, FALSE)</f>
        <v>#N/A</v>
      </c>
      <c r="Q447" s="9" t="e">
        <f>VLOOKUP($B447, Team_Batting___Advanced[[Team]:[OPS]], 9, FALSE)</f>
        <v>#N/A</v>
      </c>
      <c r="R447" s="9" t="e">
        <f>VLOOKUP($B447, Team_Batting___Advanced[], 19, FALSE)</f>
        <v>#N/A</v>
      </c>
      <c r="S447" s="9" t="e">
        <f>VLOOKUP($B447, 'Team Per G'!$A$2:$G$31, 3, FALSE)</f>
        <v>#N/A</v>
      </c>
      <c r="T447" s="9" t="e">
        <f>VLOOKUP($B447, 'Team Per G'!$A$2:$G$31, 5, FALSE)</f>
        <v>#N/A</v>
      </c>
      <c r="U447" s="9" t="e">
        <f>VLOOKUP($B447, 'Team Per G'!$A$2:$G$31, 4, FALSE)</f>
        <v>#N/A</v>
      </c>
      <c r="V447" s="9" t="e">
        <f>VLOOKUP($B447, Team_Batting___Dashboard[], 22, FALSE)/$F447</f>
        <v>#N/A</v>
      </c>
      <c r="W447" s="9" t="e">
        <f>VLOOKUP($B447, 'FanGraphs - Team WAR Projected'!$B$2:$E$31, 4, FALSE)/162</f>
        <v>#N/A</v>
      </c>
      <c r="X447" s="9" t="e">
        <f>VLOOKUP($B447, FanGraphs_Standings[[Abbreviation]:[2024 Year to Date RS/G]], 6, FALSE)/$F447</f>
        <v>#N/A</v>
      </c>
      <c r="Y447" s="9" t="e">
        <f>VLOOKUP($B447, FanGraphs_Standings[[Abbreviation]:[2024 Projected Full Season RDif]], 19, FALSE)/162</f>
        <v>#N/A</v>
      </c>
      <c r="Z447" s="9" t="e">
        <f>VLOOKUP($B447, FanGraphs_Standings[[Abbreviation]:[2024 Projected Full Season RDif]], 5, FALSE)</f>
        <v>#N/A</v>
      </c>
      <c r="AA447" s="9" t="e">
        <f>VLOOKUP($B447, FanGraphs_Standings[[Abbreviation]:[2024 Projected Full Season W%]], 18, FALSE)</f>
        <v>#N/A</v>
      </c>
      <c r="AB447" s="9" t="e">
        <f>VLOOKUP($B447, 'Home Field Adv'!$A$2:$I$31, 9, FALSE)</f>
        <v>#N/A</v>
      </c>
      <c r="AC447" s="9" t="e">
        <f>VLOOKUP($C447, FanGraphs_Standings[[Abbreviation]:[2024 Year to Date G]], 2, FALSE)</f>
        <v>#N/A</v>
      </c>
      <c r="AD447" s="9" t="e">
        <f>VLOOKUP($E447, 'SP Per G'!$A$2:$D$1380, 3, FALSE)</f>
        <v>#N/A</v>
      </c>
      <c r="AE447" s="9" t="e">
        <f>VLOOKUP($E447, 'SP Per G'!$A$2:$D$1380, 4, FALSE)</f>
        <v>#N/A</v>
      </c>
      <c r="AF447" s="9" t="e">
        <f>VLOOKUP($E447, Individual_Pitching___Dashboard[], 18, FALSE)</f>
        <v>#N/A</v>
      </c>
      <c r="AG447" s="9" t="e">
        <f>VLOOKUP($E447, Individual_Pitching___Dashboard[], 20, FALSE)</f>
        <v>#N/A</v>
      </c>
      <c r="AH447" s="9" t="e">
        <f>VLOOKUP($E447, Individual_Pitching___Advanced[], 21,FALSE)</f>
        <v>#N/A</v>
      </c>
      <c r="AI447" s="9" t="e">
        <f>VLOOKUP($C447, 'Team Per G'!$A$2:$G$31, 7, FALSE)</f>
        <v>#N/A</v>
      </c>
      <c r="AJ447" s="9" t="e">
        <f>VLOOKUP($C447, 'FanGraphs - Team WAR Projected'!$B$2:$E$31, 3, FALSE)/162</f>
        <v>#N/A</v>
      </c>
      <c r="AK447" s="9" t="e">
        <f>VLOOKUP($C447, Team_Pitching___Advanced[[Team]:[xFIP]], 19,FALSE)</f>
        <v>#N/A</v>
      </c>
      <c r="AL447" s="9" t="e">
        <f>VLOOKUP($C447, Team_Pitching___Advanced[], 20, FALSE)</f>
        <v>#N/A</v>
      </c>
      <c r="AM447" s="9" t="e">
        <f>VLOOKUP($C447, Team_Batting___Dashboard[[Team]:[wOBA]], 16, FALSE)</f>
        <v>#N/A</v>
      </c>
      <c r="AN447" s="9" t="e">
        <f>VLOOKUP($C447, Team_Batting___Advanced[[Team]:[OPS]], 9, FALSE)</f>
        <v>#N/A</v>
      </c>
      <c r="AO447" s="9" t="e">
        <f>VLOOKUP($C447, Team_Batting___Advanced[], 19, FALSE)</f>
        <v>#N/A</v>
      </c>
      <c r="AP447" s="9" t="e">
        <f>VLOOKUP($C447, 'Team Per G'!$A$2:$G$31, 3, FALSE)</f>
        <v>#N/A</v>
      </c>
      <c r="AQ447" s="9" t="e">
        <f>VLOOKUP($C447, 'Team Per G'!$A$2:$G$31, 5, FALSE)</f>
        <v>#N/A</v>
      </c>
      <c r="AR447" s="9" t="e">
        <f>VLOOKUP($C447, 'Team Per G'!$A$2:$G$31, 4, FALSE)</f>
        <v>#N/A</v>
      </c>
      <c r="AS447" s="9" t="e">
        <f>VLOOKUP($C447, Team_Batting___Dashboard[], 22, FALSE)/$AC447</f>
        <v>#N/A</v>
      </c>
      <c r="AT447" s="9" t="e">
        <f>VLOOKUP($C447, 'FanGraphs - Team WAR Projected'!$B$2:$E$31, 4, FALSE)/162</f>
        <v>#N/A</v>
      </c>
      <c r="AU447" s="9" t="e">
        <f>VLOOKUP($C447, FanGraphs_Standings[[Abbreviation]:[2024 Year to Date RS/G]], 6, FALSE)/$AC447</f>
        <v>#N/A</v>
      </c>
      <c r="AV447" s="9" t="e">
        <f>VLOOKUP($C447, FanGraphs_Standings[[Abbreviation]:[2024 Projected Full Season RDif]], 19, FALSE)/162</f>
        <v>#N/A</v>
      </c>
      <c r="AW447" s="9" t="e">
        <f>VLOOKUP($C447, FanGraphs_Standings[[Abbreviation]:[2024 Projected Full Season RDif]], 5, FALSE)</f>
        <v>#N/A</v>
      </c>
      <c r="AX447" s="9" t="e">
        <f>VLOOKUP($C447, FanGraphs_Standings[[Abbreviation]:[2024 Projected Full Season W%]], 18, FALSE)</f>
        <v>#N/A</v>
      </c>
      <c r="AY447" s="9" t="e">
        <f>VLOOKUP($C447, 'Home Field Adv'!$A$2:$K$31, 11, FALSE)</f>
        <v>#N/A</v>
      </c>
      <c r="BB447" s="5" t="str">
        <f t="shared" si="19"/>
        <v/>
      </c>
      <c r="BC447" s="5" t="str">
        <f t="shared" si="20"/>
        <v/>
      </c>
      <c r="BD447" s="5" t="str">
        <f t="shared" si="21"/>
        <v/>
      </c>
    </row>
    <row r="448" spans="6:56" x14ac:dyDescent="0.45">
      <c r="F448" s="9" t="e">
        <f>VLOOKUP($B448, FanGraphs_Standings[[Abbreviation]:[2024 Year to Date G]], 2, FALSE)</f>
        <v>#N/A</v>
      </c>
      <c r="G448" s="9" t="e">
        <f>IF(ISERR(VLOOKUP($D448, 'SP Per G'!$A$2:$D$1380, 3, FALSE)), L448, VLOOKUP($D448, 'SP Per G'!$A$2:$D$1380, 3, FALSE))</f>
        <v>#N/A</v>
      </c>
      <c r="H448" s="9" t="e">
        <f>VLOOKUP($D448, 'SP Per G'!$A$2:$D$1380, 4, FALSE)</f>
        <v>#N/A</v>
      </c>
      <c r="I448" s="9" t="e">
        <f>VLOOKUP($D448, Individual_Pitching___Dashboard[], 18, FALSE)</f>
        <v>#N/A</v>
      </c>
      <c r="J448" s="9" t="e">
        <f>VLOOKUP($D448, Individual_Pitching___Dashboard[], 20, FALSE)</f>
        <v>#N/A</v>
      </c>
      <c r="K448" s="9" t="e">
        <f>VLOOKUP($D448, Individual_Pitching___Advanced[], 21,FALSE)</f>
        <v>#N/A</v>
      </c>
      <c r="L448" s="9" t="e">
        <f>VLOOKUP($B448, 'Team Per G'!$A$2:$G$31, 7, FALSE)</f>
        <v>#N/A</v>
      </c>
      <c r="M448" s="9" t="e">
        <f>VLOOKUP($B448, 'FanGraphs - Team WAR Projected'!$B$2:$E$31, 3, FALSE)/162</f>
        <v>#N/A</v>
      </c>
      <c r="N448" s="9" t="e">
        <f>VLOOKUP($B448, Team_Pitching___Advanced[[Team]:[xFIP]], 19,FALSE)</f>
        <v>#N/A</v>
      </c>
      <c r="O448" s="9" t="e">
        <f>VLOOKUP($B448, Team_Pitching___Advanced[], 20, FALSE)</f>
        <v>#N/A</v>
      </c>
      <c r="P448" s="9" t="e">
        <f>VLOOKUP($B448, Team_Batting___Dashboard[[Team]:[wOBA]], 16, FALSE)</f>
        <v>#N/A</v>
      </c>
      <c r="Q448" s="9" t="e">
        <f>VLOOKUP($B448, Team_Batting___Advanced[[Team]:[OPS]], 9, FALSE)</f>
        <v>#N/A</v>
      </c>
      <c r="R448" s="9" t="e">
        <f>VLOOKUP($B448, Team_Batting___Advanced[], 19, FALSE)</f>
        <v>#N/A</v>
      </c>
      <c r="S448" s="9" t="e">
        <f>VLOOKUP($B448, 'Team Per G'!$A$2:$G$31, 3, FALSE)</f>
        <v>#N/A</v>
      </c>
      <c r="T448" s="9" t="e">
        <f>VLOOKUP($B448, 'Team Per G'!$A$2:$G$31, 5, FALSE)</f>
        <v>#N/A</v>
      </c>
      <c r="U448" s="9" t="e">
        <f>VLOOKUP($B448, 'Team Per G'!$A$2:$G$31, 4, FALSE)</f>
        <v>#N/A</v>
      </c>
      <c r="V448" s="9" t="e">
        <f>VLOOKUP($B448, Team_Batting___Dashboard[], 22, FALSE)/$F448</f>
        <v>#N/A</v>
      </c>
      <c r="W448" s="9" t="e">
        <f>VLOOKUP($B448, 'FanGraphs - Team WAR Projected'!$B$2:$E$31, 4, FALSE)/162</f>
        <v>#N/A</v>
      </c>
      <c r="X448" s="9" t="e">
        <f>VLOOKUP($B448, FanGraphs_Standings[[Abbreviation]:[2024 Year to Date RS/G]], 6, FALSE)/$F448</f>
        <v>#N/A</v>
      </c>
      <c r="Y448" s="9" t="e">
        <f>VLOOKUP($B448, FanGraphs_Standings[[Abbreviation]:[2024 Projected Full Season RDif]], 19, FALSE)/162</f>
        <v>#N/A</v>
      </c>
      <c r="Z448" s="9" t="e">
        <f>VLOOKUP($B448, FanGraphs_Standings[[Abbreviation]:[2024 Projected Full Season RDif]], 5, FALSE)</f>
        <v>#N/A</v>
      </c>
      <c r="AA448" s="9" t="e">
        <f>VLOOKUP($B448, FanGraphs_Standings[[Abbreviation]:[2024 Projected Full Season W%]], 18, FALSE)</f>
        <v>#N/A</v>
      </c>
      <c r="AB448" s="9" t="e">
        <f>VLOOKUP($B448, 'Home Field Adv'!$A$2:$I$31, 9, FALSE)</f>
        <v>#N/A</v>
      </c>
      <c r="AC448" s="9" t="e">
        <f>VLOOKUP($C448, FanGraphs_Standings[[Abbreviation]:[2024 Year to Date G]], 2, FALSE)</f>
        <v>#N/A</v>
      </c>
      <c r="AD448" s="9" t="e">
        <f>VLOOKUP($E448, 'SP Per G'!$A$2:$D$1380, 3, FALSE)</f>
        <v>#N/A</v>
      </c>
      <c r="AE448" s="9" t="e">
        <f>VLOOKUP($E448, 'SP Per G'!$A$2:$D$1380, 4, FALSE)</f>
        <v>#N/A</v>
      </c>
      <c r="AF448" s="9" t="e">
        <f>VLOOKUP($E448, Individual_Pitching___Dashboard[], 18, FALSE)</f>
        <v>#N/A</v>
      </c>
      <c r="AG448" s="9" t="e">
        <f>VLOOKUP($E448, Individual_Pitching___Dashboard[], 20, FALSE)</f>
        <v>#N/A</v>
      </c>
      <c r="AH448" s="9" t="e">
        <f>VLOOKUP($E448, Individual_Pitching___Advanced[], 21,FALSE)</f>
        <v>#N/A</v>
      </c>
      <c r="AI448" s="9" t="e">
        <f>VLOOKUP($C448, 'Team Per G'!$A$2:$G$31, 7, FALSE)</f>
        <v>#N/A</v>
      </c>
      <c r="AJ448" s="9" t="e">
        <f>VLOOKUP($C448, 'FanGraphs - Team WAR Projected'!$B$2:$E$31, 3, FALSE)/162</f>
        <v>#N/A</v>
      </c>
      <c r="AK448" s="9" t="e">
        <f>VLOOKUP($C448, Team_Pitching___Advanced[[Team]:[xFIP]], 19,FALSE)</f>
        <v>#N/A</v>
      </c>
      <c r="AL448" s="9" t="e">
        <f>VLOOKUP($C448, Team_Pitching___Advanced[], 20, FALSE)</f>
        <v>#N/A</v>
      </c>
      <c r="AM448" s="9" t="e">
        <f>VLOOKUP($C448, Team_Batting___Dashboard[[Team]:[wOBA]], 16, FALSE)</f>
        <v>#N/A</v>
      </c>
      <c r="AN448" s="9" t="e">
        <f>VLOOKUP($C448, Team_Batting___Advanced[[Team]:[OPS]], 9, FALSE)</f>
        <v>#N/A</v>
      </c>
      <c r="AO448" s="9" t="e">
        <f>VLOOKUP($C448, Team_Batting___Advanced[], 19, FALSE)</f>
        <v>#N/A</v>
      </c>
      <c r="AP448" s="9" t="e">
        <f>VLOOKUP($C448, 'Team Per G'!$A$2:$G$31, 3, FALSE)</f>
        <v>#N/A</v>
      </c>
      <c r="AQ448" s="9" t="e">
        <f>VLOOKUP($C448, 'Team Per G'!$A$2:$G$31, 5, FALSE)</f>
        <v>#N/A</v>
      </c>
      <c r="AR448" s="9" t="e">
        <f>VLOOKUP($C448, 'Team Per G'!$A$2:$G$31, 4, FALSE)</f>
        <v>#N/A</v>
      </c>
      <c r="AS448" s="9" t="e">
        <f>VLOOKUP($C448, Team_Batting___Dashboard[], 22, FALSE)/$AC448</f>
        <v>#N/A</v>
      </c>
      <c r="AT448" s="9" t="e">
        <f>VLOOKUP($C448, 'FanGraphs - Team WAR Projected'!$B$2:$E$31, 4, FALSE)/162</f>
        <v>#N/A</v>
      </c>
      <c r="AU448" s="9" t="e">
        <f>VLOOKUP($C448, FanGraphs_Standings[[Abbreviation]:[2024 Year to Date RS/G]], 6, FALSE)/$AC448</f>
        <v>#N/A</v>
      </c>
      <c r="AV448" s="9" t="e">
        <f>VLOOKUP($C448, FanGraphs_Standings[[Abbreviation]:[2024 Projected Full Season RDif]], 19, FALSE)/162</f>
        <v>#N/A</v>
      </c>
      <c r="AW448" s="9" t="e">
        <f>VLOOKUP($C448, FanGraphs_Standings[[Abbreviation]:[2024 Projected Full Season RDif]], 5, FALSE)</f>
        <v>#N/A</v>
      </c>
      <c r="AX448" s="9" t="e">
        <f>VLOOKUP($C448, FanGraphs_Standings[[Abbreviation]:[2024 Projected Full Season W%]], 18, FALSE)</f>
        <v>#N/A</v>
      </c>
      <c r="AY448" s="9" t="e">
        <f>VLOOKUP($C448, 'Home Field Adv'!$A$2:$K$31, 11, FALSE)</f>
        <v>#N/A</v>
      </c>
      <c r="BB448" s="5" t="str">
        <f t="shared" si="19"/>
        <v/>
      </c>
      <c r="BC448" s="5" t="str">
        <f t="shared" si="20"/>
        <v/>
      </c>
      <c r="BD448" s="5" t="str">
        <f t="shared" si="21"/>
        <v/>
      </c>
    </row>
    <row r="449" spans="6:56" x14ac:dyDescent="0.45">
      <c r="F449" s="9" t="e">
        <f>VLOOKUP($B449, FanGraphs_Standings[[Abbreviation]:[2024 Year to Date G]], 2, FALSE)</f>
        <v>#N/A</v>
      </c>
      <c r="G449" s="9" t="e">
        <f>IF(ISERR(VLOOKUP($D449, 'SP Per G'!$A$2:$D$1380, 3, FALSE)), L449, VLOOKUP($D449, 'SP Per G'!$A$2:$D$1380, 3, FALSE))</f>
        <v>#N/A</v>
      </c>
      <c r="H449" s="9" t="e">
        <f>VLOOKUP($D449, 'SP Per G'!$A$2:$D$1380, 4, FALSE)</f>
        <v>#N/A</v>
      </c>
      <c r="I449" s="9" t="e">
        <f>VLOOKUP($D449, Individual_Pitching___Dashboard[], 18, FALSE)</f>
        <v>#N/A</v>
      </c>
      <c r="J449" s="9" t="e">
        <f>VLOOKUP($D449, Individual_Pitching___Dashboard[], 20, FALSE)</f>
        <v>#N/A</v>
      </c>
      <c r="K449" s="9" t="e">
        <f>VLOOKUP($D449, Individual_Pitching___Advanced[], 21,FALSE)</f>
        <v>#N/A</v>
      </c>
      <c r="L449" s="9" t="e">
        <f>VLOOKUP($B449, 'Team Per G'!$A$2:$G$31, 7, FALSE)</f>
        <v>#N/A</v>
      </c>
      <c r="M449" s="9" t="e">
        <f>VLOOKUP($B449, 'FanGraphs - Team WAR Projected'!$B$2:$E$31, 3, FALSE)/162</f>
        <v>#N/A</v>
      </c>
      <c r="N449" s="9" t="e">
        <f>VLOOKUP($B449, Team_Pitching___Advanced[[Team]:[xFIP]], 19,FALSE)</f>
        <v>#N/A</v>
      </c>
      <c r="O449" s="9" t="e">
        <f>VLOOKUP($B449, Team_Pitching___Advanced[], 20, FALSE)</f>
        <v>#N/A</v>
      </c>
      <c r="P449" s="9" t="e">
        <f>VLOOKUP($B449, Team_Batting___Dashboard[[Team]:[wOBA]], 16, FALSE)</f>
        <v>#N/A</v>
      </c>
      <c r="Q449" s="9" t="e">
        <f>VLOOKUP($B449, Team_Batting___Advanced[[Team]:[OPS]], 9, FALSE)</f>
        <v>#N/A</v>
      </c>
      <c r="R449" s="9" t="e">
        <f>VLOOKUP($B449, Team_Batting___Advanced[], 19, FALSE)</f>
        <v>#N/A</v>
      </c>
      <c r="S449" s="9" t="e">
        <f>VLOOKUP($B449, 'Team Per G'!$A$2:$G$31, 3, FALSE)</f>
        <v>#N/A</v>
      </c>
      <c r="T449" s="9" t="e">
        <f>VLOOKUP($B449, 'Team Per G'!$A$2:$G$31, 5, FALSE)</f>
        <v>#N/A</v>
      </c>
      <c r="U449" s="9" t="e">
        <f>VLOOKUP($B449, 'Team Per G'!$A$2:$G$31, 4, FALSE)</f>
        <v>#N/A</v>
      </c>
      <c r="V449" s="9" t="e">
        <f>VLOOKUP($B449, Team_Batting___Dashboard[], 22, FALSE)/$F449</f>
        <v>#N/A</v>
      </c>
      <c r="W449" s="9" t="e">
        <f>VLOOKUP($B449, 'FanGraphs - Team WAR Projected'!$B$2:$E$31, 4, FALSE)/162</f>
        <v>#N/A</v>
      </c>
      <c r="X449" s="9" t="e">
        <f>VLOOKUP($B449, FanGraphs_Standings[[Abbreviation]:[2024 Year to Date RS/G]], 6, FALSE)/$F449</f>
        <v>#N/A</v>
      </c>
      <c r="Y449" s="9" t="e">
        <f>VLOOKUP($B449, FanGraphs_Standings[[Abbreviation]:[2024 Projected Full Season RDif]], 19, FALSE)/162</f>
        <v>#N/A</v>
      </c>
      <c r="Z449" s="9" t="e">
        <f>VLOOKUP($B449, FanGraphs_Standings[[Abbreviation]:[2024 Projected Full Season RDif]], 5, FALSE)</f>
        <v>#N/A</v>
      </c>
      <c r="AA449" s="9" t="e">
        <f>VLOOKUP($B449, FanGraphs_Standings[[Abbreviation]:[2024 Projected Full Season W%]], 18, FALSE)</f>
        <v>#N/A</v>
      </c>
      <c r="AB449" s="9" t="e">
        <f>VLOOKUP($B449, 'Home Field Adv'!$A$2:$I$31, 9, FALSE)</f>
        <v>#N/A</v>
      </c>
      <c r="AC449" s="9" t="e">
        <f>VLOOKUP($C449, FanGraphs_Standings[[Abbreviation]:[2024 Year to Date G]], 2, FALSE)</f>
        <v>#N/A</v>
      </c>
      <c r="AD449" s="9" t="e">
        <f>VLOOKUP($E449, 'SP Per G'!$A$2:$D$1380, 3, FALSE)</f>
        <v>#N/A</v>
      </c>
      <c r="AE449" s="9" t="e">
        <f>VLOOKUP($E449, 'SP Per G'!$A$2:$D$1380, 4, FALSE)</f>
        <v>#N/A</v>
      </c>
      <c r="AF449" s="9" t="e">
        <f>VLOOKUP($E449, Individual_Pitching___Dashboard[], 18, FALSE)</f>
        <v>#N/A</v>
      </c>
      <c r="AG449" s="9" t="e">
        <f>VLOOKUP($E449, Individual_Pitching___Dashboard[], 20, FALSE)</f>
        <v>#N/A</v>
      </c>
      <c r="AH449" s="9" t="e">
        <f>VLOOKUP($E449, Individual_Pitching___Advanced[], 21,FALSE)</f>
        <v>#N/A</v>
      </c>
      <c r="AI449" s="9" t="e">
        <f>VLOOKUP($C449, 'Team Per G'!$A$2:$G$31, 7, FALSE)</f>
        <v>#N/A</v>
      </c>
      <c r="AJ449" s="9" t="e">
        <f>VLOOKUP($C449, 'FanGraphs - Team WAR Projected'!$B$2:$E$31, 3, FALSE)/162</f>
        <v>#N/A</v>
      </c>
      <c r="AK449" s="9" t="e">
        <f>VLOOKUP($C449, Team_Pitching___Advanced[[Team]:[xFIP]], 19,FALSE)</f>
        <v>#N/A</v>
      </c>
      <c r="AL449" s="9" t="e">
        <f>VLOOKUP($C449, Team_Pitching___Advanced[], 20, FALSE)</f>
        <v>#N/A</v>
      </c>
      <c r="AM449" s="9" t="e">
        <f>VLOOKUP($C449, Team_Batting___Dashboard[[Team]:[wOBA]], 16, FALSE)</f>
        <v>#N/A</v>
      </c>
      <c r="AN449" s="9" t="e">
        <f>VLOOKUP($C449, Team_Batting___Advanced[[Team]:[OPS]], 9, FALSE)</f>
        <v>#N/A</v>
      </c>
      <c r="AO449" s="9" t="e">
        <f>VLOOKUP($C449, Team_Batting___Advanced[], 19, FALSE)</f>
        <v>#N/A</v>
      </c>
      <c r="AP449" s="9" t="e">
        <f>VLOOKUP($C449, 'Team Per G'!$A$2:$G$31, 3, FALSE)</f>
        <v>#N/A</v>
      </c>
      <c r="AQ449" s="9" t="e">
        <f>VLOOKUP($C449, 'Team Per G'!$A$2:$G$31, 5, FALSE)</f>
        <v>#N/A</v>
      </c>
      <c r="AR449" s="9" t="e">
        <f>VLOOKUP($C449, 'Team Per G'!$A$2:$G$31, 4, FALSE)</f>
        <v>#N/A</v>
      </c>
      <c r="AS449" s="9" t="e">
        <f>VLOOKUP($C449, Team_Batting___Dashboard[], 22, FALSE)/$AC449</f>
        <v>#N/A</v>
      </c>
      <c r="AT449" s="9" t="e">
        <f>VLOOKUP($C449, 'FanGraphs - Team WAR Projected'!$B$2:$E$31, 4, FALSE)/162</f>
        <v>#N/A</v>
      </c>
      <c r="AU449" s="9" t="e">
        <f>VLOOKUP($C449, FanGraphs_Standings[[Abbreviation]:[2024 Year to Date RS/G]], 6, FALSE)/$AC449</f>
        <v>#N/A</v>
      </c>
      <c r="AV449" s="9" t="e">
        <f>VLOOKUP($C449, FanGraphs_Standings[[Abbreviation]:[2024 Projected Full Season RDif]], 19, FALSE)/162</f>
        <v>#N/A</v>
      </c>
      <c r="AW449" s="9" t="e">
        <f>VLOOKUP($C449, FanGraphs_Standings[[Abbreviation]:[2024 Projected Full Season RDif]], 5, FALSE)</f>
        <v>#N/A</v>
      </c>
      <c r="AX449" s="9" t="e">
        <f>VLOOKUP($C449, FanGraphs_Standings[[Abbreviation]:[2024 Projected Full Season W%]], 18, FALSE)</f>
        <v>#N/A</v>
      </c>
      <c r="AY449" s="9" t="e">
        <f>VLOOKUP($C449, 'Home Field Adv'!$A$2:$K$31, 11, FALSE)</f>
        <v>#N/A</v>
      </c>
      <c r="BB449" s="5" t="str">
        <f t="shared" si="19"/>
        <v/>
      </c>
      <c r="BC449" s="5" t="str">
        <f t="shared" si="20"/>
        <v/>
      </c>
      <c r="BD449" s="5" t="str">
        <f t="shared" si="21"/>
        <v/>
      </c>
    </row>
    <row r="450" spans="6:56" x14ac:dyDescent="0.45">
      <c r="F450" s="9" t="e">
        <f>VLOOKUP($B450, FanGraphs_Standings[[Abbreviation]:[2024 Year to Date G]], 2, FALSE)</f>
        <v>#N/A</v>
      </c>
      <c r="G450" s="9" t="e">
        <f>IF(ISERR(VLOOKUP($D450, 'SP Per G'!$A$2:$D$1380, 3, FALSE)), L450, VLOOKUP($D450, 'SP Per G'!$A$2:$D$1380, 3, FALSE))</f>
        <v>#N/A</v>
      </c>
      <c r="H450" s="9" t="e">
        <f>VLOOKUP($D450, 'SP Per G'!$A$2:$D$1380, 4, FALSE)</f>
        <v>#N/A</v>
      </c>
      <c r="I450" s="9" t="e">
        <f>VLOOKUP($D450, Individual_Pitching___Dashboard[], 18, FALSE)</f>
        <v>#N/A</v>
      </c>
      <c r="J450" s="9" t="e">
        <f>VLOOKUP($D450, Individual_Pitching___Dashboard[], 20, FALSE)</f>
        <v>#N/A</v>
      </c>
      <c r="K450" s="9" t="e">
        <f>VLOOKUP($D450, Individual_Pitching___Advanced[], 21,FALSE)</f>
        <v>#N/A</v>
      </c>
      <c r="L450" s="9" t="e">
        <f>VLOOKUP($B450, 'Team Per G'!$A$2:$G$31, 7, FALSE)</f>
        <v>#N/A</v>
      </c>
      <c r="M450" s="9" t="e">
        <f>VLOOKUP($B450, 'FanGraphs - Team WAR Projected'!$B$2:$E$31, 3, FALSE)/162</f>
        <v>#N/A</v>
      </c>
      <c r="N450" s="9" t="e">
        <f>VLOOKUP($B450, Team_Pitching___Advanced[[Team]:[xFIP]], 19,FALSE)</f>
        <v>#N/A</v>
      </c>
      <c r="O450" s="9" t="e">
        <f>VLOOKUP($B450, Team_Pitching___Advanced[], 20, FALSE)</f>
        <v>#N/A</v>
      </c>
      <c r="P450" s="9" t="e">
        <f>VLOOKUP($B450, Team_Batting___Dashboard[[Team]:[wOBA]], 16, FALSE)</f>
        <v>#N/A</v>
      </c>
      <c r="Q450" s="9" t="e">
        <f>VLOOKUP($B450, Team_Batting___Advanced[[Team]:[OPS]], 9, FALSE)</f>
        <v>#N/A</v>
      </c>
      <c r="R450" s="9" t="e">
        <f>VLOOKUP($B450, Team_Batting___Advanced[], 19, FALSE)</f>
        <v>#N/A</v>
      </c>
      <c r="S450" s="9" t="e">
        <f>VLOOKUP($B450, 'Team Per G'!$A$2:$G$31, 3, FALSE)</f>
        <v>#N/A</v>
      </c>
      <c r="T450" s="9" t="e">
        <f>VLOOKUP($B450, 'Team Per G'!$A$2:$G$31, 5, FALSE)</f>
        <v>#N/A</v>
      </c>
      <c r="U450" s="9" t="e">
        <f>VLOOKUP($B450, 'Team Per G'!$A$2:$G$31, 4, FALSE)</f>
        <v>#N/A</v>
      </c>
      <c r="V450" s="9" t="e">
        <f>VLOOKUP($B450, Team_Batting___Dashboard[], 22, FALSE)/$F450</f>
        <v>#N/A</v>
      </c>
      <c r="W450" s="9" t="e">
        <f>VLOOKUP($B450, 'FanGraphs - Team WAR Projected'!$B$2:$E$31, 4, FALSE)/162</f>
        <v>#N/A</v>
      </c>
      <c r="X450" s="9" t="e">
        <f>VLOOKUP($B450, FanGraphs_Standings[[Abbreviation]:[2024 Year to Date RS/G]], 6, FALSE)/$F450</f>
        <v>#N/A</v>
      </c>
      <c r="Y450" s="9" t="e">
        <f>VLOOKUP($B450, FanGraphs_Standings[[Abbreviation]:[2024 Projected Full Season RDif]], 19, FALSE)/162</f>
        <v>#N/A</v>
      </c>
      <c r="Z450" s="9" t="e">
        <f>VLOOKUP($B450, FanGraphs_Standings[[Abbreviation]:[2024 Projected Full Season RDif]], 5, FALSE)</f>
        <v>#N/A</v>
      </c>
      <c r="AA450" s="9" t="e">
        <f>VLOOKUP($B450, FanGraphs_Standings[[Abbreviation]:[2024 Projected Full Season W%]], 18, FALSE)</f>
        <v>#N/A</v>
      </c>
      <c r="AB450" s="9" t="e">
        <f>VLOOKUP($B450, 'Home Field Adv'!$A$2:$I$31, 9, FALSE)</f>
        <v>#N/A</v>
      </c>
      <c r="AC450" s="9" t="e">
        <f>VLOOKUP($C450, FanGraphs_Standings[[Abbreviation]:[2024 Year to Date G]], 2, FALSE)</f>
        <v>#N/A</v>
      </c>
      <c r="AD450" s="9" t="e">
        <f>VLOOKUP($E450, 'SP Per G'!$A$2:$D$1380, 3, FALSE)</f>
        <v>#N/A</v>
      </c>
      <c r="AE450" s="9" t="e">
        <f>VLOOKUP($E450, 'SP Per G'!$A$2:$D$1380, 4, FALSE)</f>
        <v>#N/A</v>
      </c>
      <c r="AF450" s="9" t="e">
        <f>VLOOKUP($E450, Individual_Pitching___Dashboard[], 18, FALSE)</f>
        <v>#N/A</v>
      </c>
      <c r="AG450" s="9" t="e">
        <f>VLOOKUP($E450, Individual_Pitching___Dashboard[], 20, FALSE)</f>
        <v>#N/A</v>
      </c>
      <c r="AH450" s="9" t="e">
        <f>VLOOKUP($E450, Individual_Pitching___Advanced[], 21,FALSE)</f>
        <v>#N/A</v>
      </c>
      <c r="AI450" s="9" t="e">
        <f>VLOOKUP($C450, 'Team Per G'!$A$2:$G$31, 7, FALSE)</f>
        <v>#N/A</v>
      </c>
      <c r="AJ450" s="9" t="e">
        <f>VLOOKUP($C450, 'FanGraphs - Team WAR Projected'!$B$2:$E$31, 3, FALSE)/162</f>
        <v>#N/A</v>
      </c>
      <c r="AK450" s="9" t="e">
        <f>VLOOKUP($C450, Team_Pitching___Advanced[[Team]:[xFIP]], 19,FALSE)</f>
        <v>#N/A</v>
      </c>
      <c r="AL450" s="9" t="e">
        <f>VLOOKUP($C450, Team_Pitching___Advanced[], 20, FALSE)</f>
        <v>#N/A</v>
      </c>
      <c r="AM450" s="9" t="e">
        <f>VLOOKUP($C450, Team_Batting___Dashboard[[Team]:[wOBA]], 16, FALSE)</f>
        <v>#N/A</v>
      </c>
      <c r="AN450" s="9" t="e">
        <f>VLOOKUP($C450, Team_Batting___Advanced[[Team]:[OPS]], 9, FALSE)</f>
        <v>#N/A</v>
      </c>
      <c r="AO450" s="9" t="e">
        <f>VLOOKUP($C450, Team_Batting___Advanced[], 19, FALSE)</f>
        <v>#N/A</v>
      </c>
      <c r="AP450" s="9" t="e">
        <f>VLOOKUP($C450, 'Team Per G'!$A$2:$G$31, 3, FALSE)</f>
        <v>#N/A</v>
      </c>
      <c r="AQ450" s="9" t="e">
        <f>VLOOKUP($C450, 'Team Per G'!$A$2:$G$31, 5, FALSE)</f>
        <v>#N/A</v>
      </c>
      <c r="AR450" s="9" t="e">
        <f>VLOOKUP($C450, 'Team Per G'!$A$2:$G$31, 4, FALSE)</f>
        <v>#N/A</v>
      </c>
      <c r="AS450" s="9" t="e">
        <f>VLOOKUP($C450, Team_Batting___Dashboard[], 22, FALSE)/$AC450</f>
        <v>#N/A</v>
      </c>
      <c r="AT450" s="9" t="e">
        <f>VLOOKUP($C450, 'FanGraphs - Team WAR Projected'!$B$2:$E$31, 4, FALSE)/162</f>
        <v>#N/A</v>
      </c>
      <c r="AU450" s="9" t="e">
        <f>VLOOKUP($C450, FanGraphs_Standings[[Abbreviation]:[2024 Year to Date RS/G]], 6, FALSE)/$AC450</f>
        <v>#N/A</v>
      </c>
      <c r="AV450" s="9" t="e">
        <f>VLOOKUP($C450, FanGraphs_Standings[[Abbreviation]:[2024 Projected Full Season RDif]], 19, FALSE)/162</f>
        <v>#N/A</v>
      </c>
      <c r="AW450" s="9" t="e">
        <f>VLOOKUP($C450, FanGraphs_Standings[[Abbreviation]:[2024 Projected Full Season RDif]], 5, FALSE)</f>
        <v>#N/A</v>
      </c>
      <c r="AX450" s="9" t="e">
        <f>VLOOKUP($C450, FanGraphs_Standings[[Abbreviation]:[2024 Projected Full Season W%]], 18, FALSE)</f>
        <v>#N/A</v>
      </c>
      <c r="AY450" s="9" t="e">
        <f>VLOOKUP($C450, 'Home Field Adv'!$A$2:$K$31, 11, FALSE)</f>
        <v>#N/A</v>
      </c>
      <c r="BB450" s="5" t="str">
        <f t="shared" si="19"/>
        <v/>
      </c>
      <c r="BC450" s="5" t="str">
        <f t="shared" si="20"/>
        <v/>
      </c>
      <c r="BD450" s="5" t="str">
        <f t="shared" si="21"/>
        <v/>
      </c>
    </row>
    <row r="451" spans="6:56" x14ac:dyDescent="0.45">
      <c r="F451" s="9" t="e">
        <f>VLOOKUP($B451, FanGraphs_Standings[[Abbreviation]:[2024 Year to Date G]], 2, FALSE)</f>
        <v>#N/A</v>
      </c>
      <c r="G451" s="9" t="e">
        <f>IF(ISERR(VLOOKUP($D451, 'SP Per G'!$A$2:$D$1380, 3, FALSE)), L451, VLOOKUP($D451, 'SP Per G'!$A$2:$D$1380, 3, FALSE))</f>
        <v>#N/A</v>
      </c>
      <c r="H451" s="9" t="e">
        <f>VLOOKUP($D451, 'SP Per G'!$A$2:$D$1380, 4, FALSE)</f>
        <v>#N/A</v>
      </c>
      <c r="I451" s="9" t="e">
        <f>VLOOKUP($D451, Individual_Pitching___Dashboard[], 18, FALSE)</f>
        <v>#N/A</v>
      </c>
      <c r="J451" s="9" t="e">
        <f>VLOOKUP($D451, Individual_Pitching___Dashboard[], 20, FALSE)</f>
        <v>#N/A</v>
      </c>
      <c r="K451" s="9" t="e">
        <f>VLOOKUP($D451, Individual_Pitching___Advanced[], 21,FALSE)</f>
        <v>#N/A</v>
      </c>
      <c r="L451" s="9" t="e">
        <f>VLOOKUP($B451, 'Team Per G'!$A$2:$G$31, 7, FALSE)</f>
        <v>#N/A</v>
      </c>
      <c r="M451" s="9" t="e">
        <f>VLOOKUP($B451, 'FanGraphs - Team WAR Projected'!$B$2:$E$31, 3, FALSE)/162</f>
        <v>#N/A</v>
      </c>
      <c r="N451" s="9" t="e">
        <f>VLOOKUP($B451, Team_Pitching___Advanced[[Team]:[xFIP]], 19,FALSE)</f>
        <v>#N/A</v>
      </c>
      <c r="O451" s="9" t="e">
        <f>VLOOKUP($B451, Team_Pitching___Advanced[], 20, FALSE)</f>
        <v>#N/A</v>
      </c>
      <c r="P451" s="9" t="e">
        <f>VLOOKUP($B451, Team_Batting___Dashboard[[Team]:[wOBA]], 16, FALSE)</f>
        <v>#N/A</v>
      </c>
      <c r="Q451" s="9" t="e">
        <f>VLOOKUP($B451, Team_Batting___Advanced[[Team]:[OPS]], 9, FALSE)</f>
        <v>#N/A</v>
      </c>
      <c r="R451" s="9" t="e">
        <f>VLOOKUP($B451, Team_Batting___Advanced[], 19, FALSE)</f>
        <v>#N/A</v>
      </c>
      <c r="S451" s="9" t="e">
        <f>VLOOKUP($B451, 'Team Per G'!$A$2:$G$31, 3, FALSE)</f>
        <v>#N/A</v>
      </c>
      <c r="T451" s="9" t="e">
        <f>VLOOKUP($B451, 'Team Per G'!$A$2:$G$31, 5, FALSE)</f>
        <v>#N/A</v>
      </c>
      <c r="U451" s="9" t="e">
        <f>VLOOKUP($B451, 'Team Per G'!$A$2:$G$31, 4, FALSE)</f>
        <v>#N/A</v>
      </c>
      <c r="V451" s="9" t="e">
        <f>VLOOKUP($B451, Team_Batting___Dashboard[], 22, FALSE)/$F451</f>
        <v>#N/A</v>
      </c>
      <c r="W451" s="9" t="e">
        <f>VLOOKUP($B451, 'FanGraphs - Team WAR Projected'!$B$2:$E$31, 4, FALSE)/162</f>
        <v>#N/A</v>
      </c>
      <c r="X451" s="9" t="e">
        <f>VLOOKUP($B451, FanGraphs_Standings[[Abbreviation]:[2024 Year to Date RS/G]], 6, FALSE)/$F451</f>
        <v>#N/A</v>
      </c>
      <c r="Y451" s="9" t="e">
        <f>VLOOKUP($B451, FanGraphs_Standings[[Abbreviation]:[2024 Projected Full Season RDif]], 19, FALSE)/162</f>
        <v>#N/A</v>
      </c>
      <c r="Z451" s="9" t="e">
        <f>VLOOKUP($B451, FanGraphs_Standings[[Abbreviation]:[2024 Projected Full Season RDif]], 5, FALSE)</f>
        <v>#N/A</v>
      </c>
      <c r="AA451" s="9" t="e">
        <f>VLOOKUP($B451, FanGraphs_Standings[[Abbreviation]:[2024 Projected Full Season W%]], 18, FALSE)</f>
        <v>#N/A</v>
      </c>
      <c r="AB451" s="9" t="e">
        <f>VLOOKUP($B451, 'Home Field Adv'!$A$2:$I$31, 9, FALSE)</f>
        <v>#N/A</v>
      </c>
      <c r="AC451" s="9" t="e">
        <f>VLOOKUP($C451, FanGraphs_Standings[[Abbreviation]:[2024 Year to Date G]], 2, FALSE)</f>
        <v>#N/A</v>
      </c>
      <c r="AD451" s="9" t="e">
        <f>VLOOKUP($E451, 'SP Per G'!$A$2:$D$1380, 3, FALSE)</f>
        <v>#N/A</v>
      </c>
      <c r="AE451" s="9" t="e">
        <f>VLOOKUP($E451, 'SP Per G'!$A$2:$D$1380, 4, FALSE)</f>
        <v>#N/A</v>
      </c>
      <c r="AF451" s="9" t="e">
        <f>VLOOKUP($E451, Individual_Pitching___Dashboard[], 18, FALSE)</f>
        <v>#N/A</v>
      </c>
      <c r="AG451" s="9" t="e">
        <f>VLOOKUP($E451, Individual_Pitching___Dashboard[], 20, FALSE)</f>
        <v>#N/A</v>
      </c>
      <c r="AH451" s="9" t="e">
        <f>VLOOKUP($E451, Individual_Pitching___Advanced[], 21,FALSE)</f>
        <v>#N/A</v>
      </c>
      <c r="AI451" s="9" t="e">
        <f>VLOOKUP($C451, 'Team Per G'!$A$2:$G$31, 7, FALSE)</f>
        <v>#N/A</v>
      </c>
      <c r="AJ451" s="9" t="e">
        <f>VLOOKUP($C451, 'FanGraphs - Team WAR Projected'!$B$2:$E$31, 3, FALSE)/162</f>
        <v>#N/A</v>
      </c>
      <c r="AK451" s="9" t="e">
        <f>VLOOKUP($C451, Team_Pitching___Advanced[[Team]:[xFIP]], 19,FALSE)</f>
        <v>#N/A</v>
      </c>
      <c r="AL451" s="9" t="e">
        <f>VLOOKUP($C451, Team_Pitching___Advanced[], 20, FALSE)</f>
        <v>#N/A</v>
      </c>
      <c r="AM451" s="9" t="e">
        <f>VLOOKUP($C451, Team_Batting___Dashboard[[Team]:[wOBA]], 16, FALSE)</f>
        <v>#N/A</v>
      </c>
      <c r="AN451" s="9" t="e">
        <f>VLOOKUP($C451, Team_Batting___Advanced[[Team]:[OPS]], 9, FALSE)</f>
        <v>#N/A</v>
      </c>
      <c r="AO451" s="9" t="e">
        <f>VLOOKUP($C451, Team_Batting___Advanced[], 19, FALSE)</f>
        <v>#N/A</v>
      </c>
      <c r="AP451" s="9" t="e">
        <f>VLOOKUP($C451, 'Team Per G'!$A$2:$G$31, 3, FALSE)</f>
        <v>#N/A</v>
      </c>
      <c r="AQ451" s="9" t="e">
        <f>VLOOKUP($C451, 'Team Per G'!$A$2:$G$31, 5, FALSE)</f>
        <v>#N/A</v>
      </c>
      <c r="AR451" s="9" t="e">
        <f>VLOOKUP($C451, 'Team Per G'!$A$2:$G$31, 4, FALSE)</f>
        <v>#N/A</v>
      </c>
      <c r="AS451" s="9" t="e">
        <f>VLOOKUP($C451, Team_Batting___Dashboard[], 22, FALSE)/$AC451</f>
        <v>#N/A</v>
      </c>
      <c r="AT451" s="9" t="e">
        <f>VLOOKUP($C451, 'FanGraphs - Team WAR Projected'!$B$2:$E$31, 4, FALSE)/162</f>
        <v>#N/A</v>
      </c>
      <c r="AU451" s="9" t="e">
        <f>VLOOKUP($C451, FanGraphs_Standings[[Abbreviation]:[2024 Year to Date RS/G]], 6, FALSE)/$AC451</f>
        <v>#N/A</v>
      </c>
      <c r="AV451" s="9" t="e">
        <f>VLOOKUP($C451, FanGraphs_Standings[[Abbreviation]:[2024 Projected Full Season RDif]], 19, FALSE)/162</f>
        <v>#N/A</v>
      </c>
      <c r="AW451" s="9" t="e">
        <f>VLOOKUP($C451, FanGraphs_Standings[[Abbreviation]:[2024 Projected Full Season RDif]], 5, FALSE)</f>
        <v>#N/A</v>
      </c>
      <c r="AX451" s="9" t="e">
        <f>VLOOKUP($C451, FanGraphs_Standings[[Abbreviation]:[2024 Projected Full Season W%]], 18, FALSE)</f>
        <v>#N/A</v>
      </c>
      <c r="AY451" s="9" t="e">
        <f>VLOOKUP($C451, 'Home Field Adv'!$A$2:$K$31, 11, FALSE)</f>
        <v>#N/A</v>
      </c>
      <c r="BB451" s="5" t="str">
        <f t="shared" ref="BB451:BB514" si="22">IF(ISBLANK(AZ451), "", AZ451-BA451)</f>
        <v/>
      </c>
      <c r="BC451" s="5" t="str">
        <f t="shared" ref="BC451:BC514" si="23">IF( ISBLANK(AZ451), "",IF(AZ451&gt;BA451, B451, C451))</f>
        <v/>
      </c>
      <c r="BD451" s="5" t="str">
        <f t="shared" ref="BD451:BD514" si="24">IF(ISBLANK(AZ451), "", AZ451+BA451)</f>
        <v/>
      </c>
    </row>
    <row r="452" spans="6:56" x14ac:dyDescent="0.45">
      <c r="F452" s="9" t="e">
        <f>VLOOKUP($B452, FanGraphs_Standings[[Abbreviation]:[2024 Year to Date G]], 2, FALSE)</f>
        <v>#N/A</v>
      </c>
      <c r="G452" s="9" t="e">
        <f>IF(ISERR(VLOOKUP($D452, 'SP Per G'!$A$2:$D$1380, 3, FALSE)), L452, VLOOKUP($D452, 'SP Per G'!$A$2:$D$1380, 3, FALSE))</f>
        <v>#N/A</v>
      </c>
      <c r="H452" s="9" t="e">
        <f>VLOOKUP($D452, 'SP Per G'!$A$2:$D$1380, 4, FALSE)</f>
        <v>#N/A</v>
      </c>
      <c r="I452" s="9" t="e">
        <f>VLOOKUP($D452, Individual_Pitching___Dashboard[], 18, FALSE)</f>
        <v>#N/A</v>
      </c>
      <c r="J452" s="9" t="e">
        <f>VLOOKUP($D452, Individual_Pitching___Dashboard[], 20, FALSE)</f>
        <v>#N/A</v>
      </c>
      <c r="K452" s="9" t="e">
        <f>VLOOKUP($D452, Individual_Pitching___Advanced[], 21,FALSE)</f>
        <v>#N/A</v>
      </c>
      <c r="L452" s="9" t="e">
        <f>VLOOKUP($B452, 'Team Per G'!$A$2:$G$31, 7, FALSE)</f>
        <v>#N/A</v>
      </c>
      <c r="M452" s="9" t="e">
        <f>VLOOKUP($B452, 'FanGraphs - Team WAR Projected'!$B$2:$E$31, 3, FALSE)/162</f>
        <v>#N/A</v>
      </c>
      <c r="N452" s="9" t="e">
        <f>VLOOKUP($B452, Team_Pitching___Advanced[[Team]:[xFIP]], 19,FALSE)</f>
        <v>#N/A</v>
      </c>
      <c r="O452" s="9" t="e">
        <f>VLOOKUP($B452, Team_Pitching___Advanced[], 20, FALSE)</f>
        <v>#N/A</v>
      </c>
      <c r="P452" s="9" t="e">
        <f>VLOOKUP($B452, Team_Batting___Dashboard[[Team]:[wOBA]], 16, FALSE)</f>
        <v>#N/A</v>
      </c>
      <c r="Q452" s="9" t="e">
        <f>VLOOKUP($B452, Team_Batting___Advanced[[Team]:[OPS]], 9, FALSE)</f>
        <v>#N/A</v>
      </c>
      <c r="R452" s="9" t="e">
        <f>VLOOKUP($B452, Team_Batting___Advanced[], 19, FALSE)</f>
        <v>#N/A</v>
      </c>
      <c r="S452" s="9" t="e">
        <f>VLOOKUP($B452, 'Team Per G'!$A$2:$G$31, 3, FALSE)</f>
        <v>#N/A</v>
      </c>
      <c r="T452" s="9" t="e">
        <f>VLOOKUP($B452, 'Team Per G'!$A$2:$G$31, 5, FALSE)</f>
        <v>#N/A</v>
      </c>
      <c r="U452" s="9" t="e">
        <f>VLOOKUP($B452, 'Team Per G'!$A$2:$G$31, 4, FALSE)</f>
        <v>#N/A</v>
      </c>
      <c r="V452" s="9" t="e">
        <f>VLOOKUP($B452, Team_Batting___Dashboard[], 22, FALSE)/$F452</f>
        <v>#N/A</v>
      </c>
      <c r="W452" s="9" t="e">
        <f>VLOOKUP($B452, 'FanGraphs - Team WAR Projected'!$B$2:$E$31, 4, FALSE)/162</f>
        <v>#N/A</v>
      </c>
      <c r="X452" s="9" t="e">
        <f>VLOOKUP($B452, FanGraphs_Standings[[Abbreviation]:[2024 Year to Date RS/G]], 6, FALSE)/$F452</f>
        <v>#N/A</v>
      </c>
      <c r="Y452" s="9" t="e">
        <f>VLOOKUP($B452, FanGraphs_Standings[[Abbreviation]:[2024 Projected Full Season RDif]], 19, FALSE)/162</f>
        <v>#N/A</v>
      </c>
      <c r="Z452" s="9" t="e">
        <f>VLOOKUP($B452, FanGraphs_Standings[[Abbreviation]:[2024 Projected Full Season RDif]], 5, FALSE)</f>
        <v>#N/A</v>
      </c>
      <c r="AA452" s="9" t="e">
        <f>VLOOKUP($B452, FanGraphs_Standings[[Abbreviation]:[2024 Projected Full Season W%]], 18, FALSE)</f>
        <v>#N/A</v>
      </c>
      <c r="AB452" s="9" t="e">
        <f>VLOOKUP($B452, 'Home Field Adv'!$A$2:$I$31, 9, FALSE)</f>
        <v>#N/A</v>
      </c>
      <c r="AC452" s="9" t="e">
        <f>VLOOKUP($C452, FanGraphs_Standings[[Abbreviation]:[2024 Year to Date G]], 2, FALSE)</f>
        <v>#N/A</v>
      </c>
      <c r="AD452" s="9" t="e">
        <f>VLOOKUP($E452, 'SP Per G'!$A$2:$D$1380, 3, FALSE)</f>
        <v>#N/A</v>
      </c>
      <c r="AE452" s="9" t="e">
        <f>VLOOKUP($E452, 'SP Per G'!$A$2:$D$1380, 4, FALSE)</f>
        <v>#N/A</v>
      </c>
      <c r="AF452" s="9" t="e">
        <f>VLOOKUP($E452, Individual_Pitching___Dashboard[], 18, FALSE)</f>
        <v>#N/A</v>
      </c>
      <c r="AG452" s="9" t="e">
        <f>VLOOKUP($E452, Individual_Pitching___Dashboard[], 20, FALSE)</f>
        <v>#N/A</v>
      </c>
      <c r="AH452" s="9" t="e">
        <f>VLOOKUP($E452, Individual_Pitching___Advanced[], 21,FALSE)</f>
        <v>#N/A</v>
      </c>
      <c r="AI452" s="9" t="e">
        <f>VLOOKUP($C452, 'Team Per G'!$A$2:$G$31, 7, FALSE)</f>
        <v>#N/A</v>
      </c>
      <c r="AJ452" s="9" t="e">
        <f>VLOOKUP($C452, 'FanGraphs - Team WAR Projected'!$B$2:$E$31, 3, FALSE)/162</f>
        <v>#N/A</v>
      </c>
      <c r="AK452" s="9" t="e">
        <f>VLOOKUP($C452, Team_Pitching___Advanced[[Team]:[xFIP]], 19,FALSE)</f>
        <v>#N/A</v>
      </c>
      <c r="AL452" s="9" t="e">
        <f>VLOOKUP($C452, Team_Pitching___Advanced[], 20, FALSE)</f>
        <v>#N/A</v>
      </c>
      <c r="AM452" s="9" t="e">
        <f>VLOOKUP($C452, Team_Batting___Dashboard[[Team]:[wOBA]], 16, FALSE)</f>
        <v>#N/A</v>
      </c>
      <c r="AN452" s="9" t="e">
        <f>VLOOKUP($C452, Team_Batting___Advanced[[Team]:[OPS]], 9, FALSE)</f>
        <v>#N/A</v>
      </c>
      <c r="AO452" s="9" t="e">
        <f>VLOOKUP($C452, Team_Batting___Advanced[], 19, FALSE)</f>
        <v>#N/A</v>
      </c>
      <c r="AP452" s="9" t="e">
        <f>VLOOKUP($C452, 'Team Per G'!$A$2:$G$31, 3, FALSE)</f>
        <v>#N/A</v>
      </c>
      <c r="AQ452" s="9" t="e">
        <f>VLOOKUP($C452, 'Team Per G'!$A$2:$G$31, 5, FALSE)</f>
        <v>#N/A</v>
      </c>
      <c r="AR452" s="9" t="e">
        <f>VLOOKUP($C452, 'Team Per G'!$A$2:$G$31, 4, FALSE)</f>
        <v>#N/A</v>
      </c>
      <c r="AS452" s="9" t="e">
        <f>VLOOKUP($C452, Team_Batting___Dashboard[], 22, FALSE)/$AC452</f>
        <v>#N/A</v>
      </c>
      <c r="AT452" s="9" t="e">
        <f>VLOOKUP($C452, 'FanGraphs - Team WAR Projected'!$B$2:$E$31, 4, FALSE)/162</f>
        <v>#N/A</v>
      </c>
      <c r="AU452" s="9" t="e">
        <f>VLOOKUP($C452, FanGraphs_Standings[[Abbreviation]:[2024 Year to Date RS/G]], 6, FALSE)/$AC452</f>
        <v>#N/A</v>
      </c>
      <c r="AV452" s="9" t="e">
        <f>VLOOKUP($C452, FanGraphs_Standings[[Abbreviation]:[2024 Projected Full Season RDif]], 19, FALSE)/162</f>
        <v>#N/A</v>
      </c>
      <c r="AW452" s="9" t="e">
        <f>VLOOKUP($C452, FanGraphs_Standings[[Abbreviation]:[2024 Projected Full Season RDif]], 5, FALSE)</f>
        <v>#N/A</v>
      </c>
      <c r="AX452" s="9" t="e">
        <f>VLOOKUP($C452, FanGraphs_Standings[[Abbreviation]:[2024 Projected Full Season W%]], 18, FALSE)</f>
        <v>#N/A</v>
      </c>
      <c r="AY452" s="9" t="e">
        <f>VLOOKUP($C452, 'Home Field Adv'!$A$2:$K$31, 11, FALSE)</f>
        <v>#N/A</v>
      </c>
      <c r="BB452" s="5" t="str">
        <f t="shared" si="22"/>
        <v/>
      </c>
      <c r="BC452" s="5" t="str">
        <f t="shared" si="23"/>
        <v/>
      </c>
      <c r="BD452" s="5" t="str">
        <f t="shared" si="24"/>
        <v/>
      </c>
    </row>
    <row r="453" spans="6:56" x14ac:dyDescent="0.45">
      <c r="F453" s="9" t="e">
        <f>VLOOKUP($B453, FanGraphs_Standings[[Abbreviation]:[2024 Year to Date G]], 2, FALSE)</f>
        <v>#N/A</v>
      </c>
      <c r="G453" s="9" t="e">
        <f>IF(ISERR(VLOOKUP($D453, 'SP Per G'!$A$2:$D$1380, 3, FALSE)), L453, VLOOKUP($D453, 'SP Per G'!$A$2:$D$1380, 3, FALSE))</f>
        <v>#N/A</v>
      </c>
      <c r="H453" s="9" t="e">
        <f>VLOOKUP($D453, 'SP Per G'!$A$2:$D$1380, 4, FALSE)</f>
        <v>#N/A</v>
      </c>
      <c r="I453" s="9" t="e">
        <f>VLOOKUP($D453, Individual_Pitching___Dashboard[], 18, FALSE)</f>
        <v>#N/A</v>
      </c>
      <c r="J453" s="9" t="e">
        <f>VLOOKUP($D453, Individual_Pitching___Dashboard[], 20, FALSE)</f>
        <v>#N/A</v>
      </c>
      <c r="K453" s="9" t="e">
        <f>VLOOKUP($D453, Individual_Pitching___Advanced[], 21,FALSE)</f>
        <v>#N/A</v>
      </c>
      <c r="L453" s="9" t="e">
        <f>VLOOKUP($B453, 'Team Per G'!$A$2:$G$31, 7, FALSE)</f>
        <v>#N/A</v>
      </c>
      <c r="M453" s="9" t="e">
        <f>VLOOKUP($B453, 'FanGraphs - Team WAR Projected'!$B$2:$E$31, 3, FALSE)/162</f>
        <v>#N/A</v>
      </c>
      <c r="N453" s="9" t="e">
        <f>VLOOKUP($B453, Team_Pitching___Advanced[[Team]:[xFIP]], 19,FALSE)</f>
        <v>#N/A</v>
      </c>
      <c r="O453" s="9" t="e">
        <f>VLOOKUP($B453, Team_Pitching___Advanced[], 20, FALSE)</f>
        <v>#N/A</v>
      </c>
      <c r="P453" s="9" t="e">
        <f>VLOOKUP($B453, Team_Batting___Dashboard[[Team]:[wOBA]], 16, FALSE)</f>
        <v>#N/A</v>
      </c>
      <c r="Q453" s="9" t="e">
        <f>VLOOKUP($B453, Team_Batting___Advanced[[Team]:[OPS]], 9, FALSE)</f>
        <v>#N/A</v>
      </c>
      <c r="R453" s="9" t="e">
        <f>VLOOKUP($B453, Team_Batting___Advanced[], 19, FALSE)</f>
        <v>#N/A</v>
      </c>
      <c r="S453" s="9" t="e">
        <f>VLOOKUP($B453, 'Team Per G'!$A$2:$G$31, 3, FALSE)</f>
        <v>#N/A</v>
      </c>
      <c r="T453" s="9" t="e">
        <f>VLOOKUP($B453, 'Team Per G'!$A$2:$G$31, 5, FALSE)</f>
        <v>#N/A</v>
      </c>
      <c r="U453" s="9" t="e">
        <f>VLOOKUP($B453, 'Team Per G'!$A$2:$G$31, 4, FALSE)</f>
        <v>#N/A</v>
      </c>
      <c r="V453" s="9" t="e">
        <f>VLOOKUP($B453, Team_Batting___Dashboard[], 22, FALSE)/$F453</f>
        <v>#N/A</v>
      </c>
      <c r="W453" s="9" t="e">
        <f>VLOOKUP($B453, 'FanGraphs - Team WAR Projected'!$B$2:$E$31, 4, FALSE)/162</f>
        <v>#N/A</v>
      </c>
      <c r="X453" s="9" t="e">
        <f>VLOOKUP($B453, FanGraphs_Standings[[Abbreviation]:[2024 Year to Date RS/G]], 6, FALSE)/$F453</f>
        <v>#N/A</v>
      </c>
      <c r="Y453" s="9" t="e">
        <f>VLOOKUP($B453, FanGraphs_Standings[[Abbreviation]:[2024 Projected Full Season RDif]], 19, FALSE)/162</f>
        <v>#N/A</v>
      </c>
      <c r="Z453" s="9" t="e">
        <f>VLOOKUP($B453, FanGraphs_Standings[[Abbreviation]:[2024 Projected Full Season RDif]], 5, FALSE)</f>
        <v>#N/A</v>
      </c>
      <c r="AA453" s="9" t="e">
        <f>VLOOKUP($B453, FanGraphs_Standings[[Abbreviation]:[2024 Projected Full Season W%]], 18, FALSE)</f>
        <v>#N/A</v>
      </c>
      <c r="AB453" s="9" t="e">
        <f>VLOOKUP($B453, 'Home Field Adv'!$A$2:$I$31, 9, FALSE)</f>
        <v>#N/A</v>
      </c>
      <c r="AC453" s="9" t="e">
        <f>VLOOKUP($C453, FanGraphs_Standings[[Abbreviation]:[2024 Year to Date G]], 2, FALSE)</f>
        <v>#N/A</v>
      </c>
      <c r="AD453" s="9" t="e">
        <f>VLOOKUP($E453, 'SP Per G'!$A$2:$D$1380, 3, FALSE)</f>
        <v>#N/A</v>
      </c>
      <c r="AE453" s="9" t="e">
        <f>VLOOKUP($E453, 'SP Per G'!$A$2:$D$1380, 4, FALSE)</f>
        <v>#N/A</v>
      </c>
      <c r="AF453" s="9" t="e">
        <f>VLOOKUP($E453, Individual_Pitching___Dashboard[], 18, FALSE)</f>
        <v>#N/A</v>
      </c>
      <c r="AG453" s="9" t="e">
        <f>VLOOKUP($E453, Individual_Pitching___Dashboard[], 20, FALSE)</f>
        <v>#N/A</v>
      </c>
      <c r="AH453" s="9" t="e">
        <f>VLOOKUP($E453, Individual_Pitching___Advanced[], 21,FALSE)</f>
        <v>#N/A</v>
      </c>
      <c r="AI453" s="9" t="e">
        <f>VLOOKUP($C453, 'Team Per G'!$A$2:$G$31, 7, FALSE)</f>
        <v>#N/A</v>
      </c>
      <c r="AJ453" s="9" t="e">
        <f>VLOOKUP($C453, 'FanGraphs - Team WAR Projected'!$B$2:$E$31, 3, FALSE)/162</f>
        <v>#N/A</v>
      </c>
      <c r="AK453" s="9" t="e">
        <f>VLOOKUP($C453, Team_Pitching___Advanced[[Team]:[xFIP]], 19,FALSE)</f>
        <v>#N/A</v>
      </c>
      <c r="AL453" s="9" t="e">
        <f>VLOOKUP($C453, Team_Pitching___Advanced[], 20, FALSE)</f>
        <v>#N/A</v>
      </c>
      <c r="AM453" s="9" t="e">
        <f>VLOOKUP($C453, Team_Batting___Dashboard[[Team]:[wOBA]], 16, FALSE)</f>
        <v>#N/A</v>
      </c>
      <c r="AN453" s="9" t="e">
        <f>VLOOKUP($C453, Team_Batting___Advanced[[Team]:[OPS]], 9, FALSE)</f>
        <v>#N/A</v>
      </c>
      <c r="AO453" s="9" t="e">
        <f>VLOOKUP($C453, Team_Batting___Advanced[], 19, FALSE)</f>
        <v>#N/A</v>
      </c>
      <c r="AP453" s="9" t="e">
        <f>VLOOKUP($C453, 'Team Per G'!$A$2:$G$31, 3, FALSE)</f>
        <v>#N/A</v>
      </c>
      <c r="AQ453" s="9" t="e">
        <f>VLOOKUP($C453, 'Team Per G'!$A$2:$G$31, 5, FALSE)</f>
        <v>#N/A</v>
      </c>
      <c r="AR453" s="9" t="e">
        <f>VLOOKUP($C453, 'Team Per G'!$A$2:$G$31, 4, FALSE)</f>
        <v>#N/A</v>
      </c>
      <c r="AS453" s="9" t="e">
        <f>VLOOKUP($C453, Team_Batting___Dashboard[], 22, FALSE)/$AC453</f>
        <v>#N/A</v>
      </c>
      <c r="AT453" s="9" t="e">
        <f>VLOOKUP($C453, 'FanGraphs - Team WAR Projected'!$B$2:$E$31, 4, FALSE)/162</f>
        <v>#N/A</v>
      </c>
      <c r="AU453" s="9" t="e">
        <f>VLOOKUP($C453, FanGraphs_Standings[[Abbreviation]:[2024 Year to Date RS/G]], 6, FALSE)/$AC453</f>
        <v>#N/A</v>
      </c>
      <c r="AV453" s="9" t="e">
        <f>VLOOKUP($C453, FanGraphs_Standings[[Abbreviation]:[2024 Projected Full Season RDif]], 19, FALSE)/162</f>
        <v>#N/A</v>
      </c>
      <c r="AW453" s="9" t="e">
        <f>VLOOKUP($C453, FanGraphs_Standings[[Abbreviation]:[2024 Projected Full Season RDif]], 5, FALSE)</f>
        <v>#N/A</v>
      </c>
      <c r="AX453" s="9" t="e">
        <f>VLOOKUP($C453, FanGraphs_Standings[[Abbreviation]:[2024 Projected Full Season W%]], 18, FALSE)</f>
        <v>#N/A</v>
      </c>
      <c r="AY453" s="9" t="e">
        <f>VLOOKUP($C453, 'Home Field Adv'!$A$2:$K$31, 11, FALSE)</f>
        <v>#N/A</v>
      </c>
      <c r="BB453" s="5" t="str">
        <f t="shared" si="22"/>
        <v/>
      </c>
      <c r="BC453" s="5" t="str">
        <f t="shared" si="23"/>
        <v/>
      </c>
      <c r="BD453" s="5" t="str">
        <f t="shared" si="24"/>
        <v/>
      </c>
    </row>
    <row r="454" spans="6:56" x14ac:dyDescent="0.45">
      <c r="F454" s="9" t="e">
        <f>VLOOKUP($B454, FanGraphs_Standings[[Abbreviation]:[2024 Year to Date G]], 2, FALSE)</f>
        <v>#N/A</v>
      </c>
      <c r="G454" s="9" t="e">
        <f>IF(ISERR(VLOOKUP($D454, 'SP Per G'!$A$2:$D$1380, 3, FALSE)), L454, VLOOKUP($D454, 'SP Per G'!$A$2:$D$1380, 3, FALSE))</f>
        <v>#N/A</v>
      </c>
      <c r="H454" s="9" t="e">
        <f>VLOOKUP($D454, 'SP Per G'!$A$2:$D$1380, 4, FALSE)</f>
        <v>#N/A</v>
      </c>
      <c r="I454" s="9" t="e">
        <f>VLOOKUP($D454, Individual_Pitching___Dashboard[], 18, FALSE)</f>
        <v>#N/A</v>
      </c>
      <c r="J454" s="9" t="e">
        <f>VLOOKUP($D454, Individual_Pitching___Dashboard[], 20, FALSE)</f>
        <v>#N/A</v>
      </c>
      <c r="K454" s="9" t="e">
        <f>VLOOKUP($D454, Individual_Pitching___Advanced[], 21,FALSE)</f>
        <v>#N/A</v>
      </c>
      <c r="L454" s="9" t="e">
        <f>VLOOKUP($B454, 'Team Per G'!$A$2:$G$31, 7, FALSE)</f>
        <v>#N/A</v>
      </c>
      <c r="M454" s="9" t="e">
        <f>VLOOKUP($B454, 'FanGraphs - Team WAR Projected'!$B$2:$E$31, 3, FALSE)/162</f>
        <v>#N/A</v>
      </c>
      <c r="N454" s="9" t="e">
        <f>VLOOKUP($B454, Team_Pitching___Advanced[[Team]:[xFIP]], 19,FALSE)</f>
        <v>#N/A</v>
      </c>
      <c r="O454" s="9" t="e">
        <f>VLOOKUP($B454, Team_Pitching___Advanced[], 20, FALSE)</f>
        <v>#N/A</v>
      </c>
      <c r="P454" s="9" t="e">
        <f>VLOOKUP($B454, Team_Batting___Dashboard[[Team]:[wOBA]], 16, FALSE)</f>
        <v>#N/A</v>
      </c>
      <c r="Q454" s="9" t="e">
        <f>VLOOKUP($B454, Team_Batting___Advanced[[Team]:[OPS]], 9, FALSE)</f>
        <v>#N/A</v>
      </c>
      <c r="R454" s="9" t="e">
        <f>VLOOKUP($B454, Team_Batting___Advanced[], 19, FALSE)</f>
        <v>#N/A</v>
      </c>
      <c r="S454" s="9" t="e">
        <f>VLOOKUP($B454, 'Team Per G'!$A$2:$G$31, 3, FALSE)</f>
        <v>#N/A</v>
      </c>
      <c r="T454" s="9" t="e">
        <f>VLOOKUP($B454, 'Team Per G'!$A$2:$G$31, 5, FALSE)</f>
        <v>#N/A</v>
      </c>
      <c r="U454" s="9" t="e">
        <f>VLOOKUP($B454, 'Team Per G'!$A$2:$G$31, 4, FALSE)</f>
        <v>#N/A</v>
      </c>
      <c r="V454" s="9" t="e">
        <f>VLOOKUP($B454, Team_Batting___Dashboard[], 22, FALSE)/$F454</f>
        <v>#N/A</v>
      </c>
      <c r="W454" s="9" t="e">
        <f>VLOOKUP($B454, 'FanGraphs - Team WAR Projected'!$B$2:$E$31, 4, FALSE)/162</f>
        <v>#N/A</v>
      </c>
      <c r="X454" s="9" t="e">
        <f>VLOOKUP($B454, FanGraphs_Standings[[Abbreviation]:[2024 Year to Date RS/G]], 6, FALSE)/$F454</f>
        <v>#N/A</v>
      </c>
      <c r="Y454" s="9" t="e">
        <f>VLOOKUP($B454, FanGraphs_Standings[[Abbreviation]:[2024 Projected Full Season RDif]], 19, FALSE)/162</f>
        <v>#N/A</v>
      </c>
      <c r="Z454" s="9" t="e">
        <f>VLOOKUP($B454, FanGraphs_Standings[[Abbreviation]:[2024 Projected Full Season RDif]], 5, FALSE)</f>
        <v>#N/A</v>
      </c>
      <c r="AA454" s="9" t="e">
        <f>VLOOKUP($B454, FanGraphs_Standings[[Abbreviation]:[2024 Projected Full Season W%]], 18, FALSE)</f>
        <v>#N/A</v>
      </c>
      <c r="AB454" s="9" t="e">
        <f>VLOOKUP($B454, 'Home Field Adv'!$A$2:$I$31, 9, FALSE)</f>
        <v>#N/A</v>
      </c>
      <c r="AC454" s="9" t="e">
        <f>VLOOKUP($C454, FanGraphs_Standings[[Abbreviation]:[2024 Year to Date G]], 2, FALSE)</f>
        <v>#N/A</v>
      </c>
      <c r="AD454" s="9" t="e">
        <f>VLOOKUP($E454, 'SP Per G'!$A$2:$D$1380, 3, FALSE)</f>
        <v>#N/A</v>
      </c>
      <c r="AE454" s="9" t="e">
        <f>VLOOKUP($E454, 'SP Per G'!$A$2:$D$1380, 4, FALSE)</f>
        <v>#N/A</v>
      </c>
      <c r="AF454" s="9" t="e">
        <f>VLOOKUP($E454, Individual_Pitching___Dashboard[], 18, FALSE)</f>
        <v>#N/A</v>
      </c>
      <c r="AG454" s="9" t="e">
        <f>VLOOKUP($E454, Individual_Pitching___Dashboard[], 20, FALSE)</f>
        <v>#N/A</v>
      </c>
      <c r="AH454" s="9" t="e">
        <f>VLOOKUP($E454, Individual_Pitching___Advanced[], 21,FALSE)</f>
        <v>#N/A</v>
      </c>
      <c r="AI454" s="9" t="e">
        <f>VLOOKUP($C454, 'Team Per G'!$A$2:$G$31, 7, FALSE)</f>
        <v>#N/A</v>
      </c>
      <c r="AJ454" s="9" t="e">
        <f>VLOOKUP($C454, 'FanGraphs - Team WAR Projected'!$B$2:$E$31, 3, FALSE)/162</f>
        <v>#N/A</v>
      </c>
      <c r="AK454" s="9" t="e">
        <f>VLOOKUP($C454, Team_Pitching___Advanced[[Team]:[xFIP]], 19,FALSE)</f>
        <v>#N/A</v>
      </c>
      <c r="AL454" s="9" t="e">
        <f>VLOOKUP($C454, Team_Pitching___Advanced[], 20, FALSE)</f>
        <v>#N/A</v>
      </c>
      <c r="AM454" s="9" t="e">
        <f>VLOOKUP($C454, Team_Batting___Dashboard[[Team]:[wOBA]], 16, FALSE)</f>
        <v>#N/A</v>
      </c>
      <c r="AN454" s="9" t="e">
        <f>VLOOKUP($C454, Team_Batting___Advanced[[Team]:[OPS]], 9, FALSE)</f>
        <v>#N/A</v>
      </c>
      <c r="AO454" s="9" t="e">
        <f>VLOOKUP($C454, Team_Batting___Advanced[], 19, FALSE)</f>
        <v>#N/A</v>
      </c>
      <c r="AP454" s="9" t="e">
        <f>VLOOKUP($C454, 'Team Per G'!$A$2:$G$31, 3, FALSE)</f>
        <v>#N/A</v>
      </c>
      <c r="AQ454" s="9" t="e">
        <f>VLOOKUP($C454, 'Team Per G'!$A$2:$G$31, 5, FALSE)</f>
        <v>#N/A</v>
      </c>
      <c r="AR454" s="9" t="e">
        <f>VLOOKUP($C454, 'Team Per G'!$A$2:$G$31, 4, FALSE)</f>
        <v>#N/A</v>
      </c>
      <c r="AS454" s="9" t="e">
        <f>VLOOKUP($C454, Team_Batting___Dashboard[], 22, FALSE)/$AC454</f>
        <v>#N/A</v>
      </c>
      <c r="AT454" s="9" t="e">
        <f>VLOOKUP($C454, 'FanGraphs - Team WAR Projected'!$B$2:$E$31, 4, FALSE)/162</f>
        <v>#N/A</v>
      </c>
      <c r="AU454" s="9" t="e">
        <f>VLOOKUP($C454, FanGraphs_Standings[[Abbreviation]:[2024 Year to Date RS/G]], 6, FALSE)/$AC454</f>
        <v>#N/A</v>
      </c>
      <c r="AV454" s="9" t="e">
        <f>VLOOKUP($C454, FanGraphs_Standings[[Abbreviation]:[2024 Projected Full Season RDif]], 19, FALSE)/162</f>
        <v>#N/A</v>
      </c>
      <c r="AW454" s="9" t="e">
        <f>VLOOKUP($C454, FanGraphs_Standings[[Abbreviation]:[2024 Projected Full Season RDif]], 5, FALSE)</f>
        <v>#N/A</v>
      </c>
      <c r="AX454" s="9" t="e">
        <f>VLOOKUP($C454, FanGraphs_Standings[[Abbreviation]:[2024 Projected Full Season W%]], 18, FALSE)</f>
        <v>#N/A</v>
      </c>
      <c r="AY454" s="9" t="e">
        <f>VLOOKUP($C454, 'Home Field Adv'!$A$2:$K$31, 11, FALSE)</f>
        <v>#N/A</v>
      </c>
      <c r="BB454" s="5" t="str">
        <f t="shared" si="22"/>
        <v/>
      </c>
      <c r="BC454" s="5" t="str">
        <f t="shared" si="23"/>
        <v/>
      </c>
      <c r="BD454" s="5" t="str">
        <f t="shared" si="24"/>
        <v/>
      </c>
    </row>
    <row r="455" spans="6:56" x14ac:dyDescent="0.45">
      <c r="F455" s="9" t="e">
        <f>VLOOKUP($B455, FanGraphs_Standings[[Abbreviation]:[2024 Year to Date G]], 2, FALSE)</f>
        <v>#N/A</v>
      </c>
      <c r="G455" s="9" t="e">
        <f>IF(ISERR(VLOOKUP($D455, 'SP Per G'!$A$2:$D$1380, 3, FALSE)), L455, VLOOKUP($D455, 'SP Per G'!$A$2:$D$1380, 3, FALSE))</f>
        <v>#N/A</v>
      </c>
      <c r="H455" s="9" t="e">
        <f>VLOOKUP($D455, 'SP Per G'!$A$2:$D$1380, 4, FALSE)</f>
        <v>#N/A</v>
      </c>
      <c r="I455" s="9" t="e">
        <f>VLOOKUP($D455, Individual_Pitching___Dashboard[], 18, FALSE)</f>
        <v>#N/A</v>
      </c>
      <c r="J455" s="9" t="e">
        <f>VLOOKUP($D455, Individual_Pitching___Dashboard[], 20, FALSE)</f>
        <v>#N/A</v>
      </c>
      <c r="K455" s="9" t="e">
        <f>VLOOKUP($D455, Individual_Pitching___Advanced[], 21,FALSE)</f>
        <v>#N/A</v>
      </c>
      <c r="L455" s="9" t="e">
        <f>VLOOKUP($B455, 'Team Per G'!$A$2:$G$31, 7, FALSE)</f>
        <v>#N/A</v>
      </c>
      <c r="M455" s="9" t="e">
        <f>VLOOKUP($B455, 'FanGraphs - Team WAR Projected'!$B$2:$E$31, 3, FALSE)/162</f>
        <v>#N/A</v>
      </c>
      <c r="N455" s="9" t="e">
        <f>VLOOKUP($B455, Team_Pitching___Advanced[[Team]:[xFIP]], 19,FALSE)</f>
        <v>#N/A</v>
      </c>
      <c r="O455" s="9" t="e">
        <f>VLOOKUP($B455, Team_Pitching___Advanced[], 20, FALSE)</f>
        <v>#N/A</v>
      </c>
      <c r="P455" s="9" t="e">
        <f>VLOOKUP($B455, Team_Batting___Dashboard[[Team]:[wOBA]], 16, FALSE)</f>
        <v>#N/A</v>
      </c>
      <c r="Q455" s="9" t="e">
        <f>VLOOKUP($B455, Team_Batting___Advanced[[Team]:[OPS]], 9, FALSE)</f>
        <v>#N/A</v>
      </c>
      <c r="R455" s="9" t="e">
        <f>VLOOKUP($B455, Team_Batting___Advanced[], 19, FALSE)</f>
        <v>#N/A</v>
      </c>
      <c r="S455" s="9" t="e">
        <f>VLOOKUP($B455, 'Team Per G'!$A$2:$G$31, 3, FALSE)</f>
        <v>#N/A</v>
      </c>
      <c r="T455" s="9" t="e">
        <f>VLOOKUP($B455, 'Team Per G'!$A$2:$G$31, 5, FALSE)</f>
        <v>#N/A</v>
      </c>
      <c r="U455" s="9" t="e">
        <f>VLOOKUP($B455, 'Team Per G'!$A$2:$G$31, 4, FALSE)</f>
        <v>#N/A</v>
      </c>
      <c r="V455" s="9" t="e">
        <f>VLOOKUP($B455, Team_Batting___Dashboard[], 22, FALSE)/$F455</f>
        <v>#N/A</v>
      </c>
      <c r="W455" s="9" t="e">
        <f>VLOOKUP($B455, 'FanGraphs - Team WAR Projected'!$B$2:$E$31, 4, FALSE)/162</f>
        <v>#N/A</v>
      </c>
      <c r="X455" s="9" t="e">
        <f>VLOOKUP($B455, FanGraphs_Standings[[Abbreviation]:[2024 Year to Date RS/G]], 6, FALSE)/$F455</f>
        <v>#N/A</v>
      </c>
      <c r="Y455" s="9" t="e">
        <f>VLOOKUP($B455, FanGraphs_Standings[[Abbreviation]:[2024 Projected Full Season RDif]], 19, FALSE)/162</f>
        <v>#N/A</v>
      </c>
      <c r="Z455" s="9" t="e">
        <f>VLOOKUP($B455, FanGraphs_Standings[[Abbreviation]:[2024 Projected Full Season RDif]], 5, FALSE)</f>
        <v>#N/A</v>
      </c>
      <c r="AA455" s="9" t="e">
        <f>VLOOKUP($B455, FanGraphs_Standings[[Abbreviation]:[2024 Projected Full Season W%]], 18, FALSE)</f>
        <v>#N/A</v>
      </c>
      <c r="AB455" s="9" t="e">
        <f>VLOOKUP($B455, 'Home Field Adv'!$A$2:$I$31, 9, FALSE)</f>
        <v>#N/A</v>
      </c>
      <c r="AC455" s="9" t="e">
        <f>VLOOKUP($C455, FanGraphs_Standings[[Abbreviation]:[2024 Year to Date G]], 2, FALSE)</f>
        <v>#N/A</v>
      </c>
      <c r="AD455" s="9" t="e">
        <f>VLOOKUP($E455, 'SP Per G'!$A$2:$D$1380, 3, FALSE)</f>
        <v>#N/A</v>
      </c>
      <c r="AE455" s="9" t="e">
        <f>VLOOKUP($E455, 'SP Per G'!$A$2:$D$1380, 4, FALSE)</f>
        <v>#N/A</v>
      </c>
      <c r="AF455" s="9" t="e">
        <f>VLOOKUP($E455, Individual_Pitching___Dashboard[], 18, FALSE)</f>
        <v>#N/A</v>
      </c>
      <c r="AG455" s="9" t="e">
        <f>VLOOKUP($E455, Individual_Pitching___Dashboard[], 20, FALSE)</f>
        <v>#N/A</v>
      </c>
      <c r="AH455" s="9" t="e">
        <f>VLOOKUP($E455, Individual_Pitching___Advanced[], 21,FALSE)</f>
        <v>#N/A</v>
      </c>
      <c r="AI455" s="9" t="e">
        <f>VLOOKUP($C455, 'Team Per G'!$A$2:$G$31, 7, FALSE)</f>
        <v>#N/A</v>
      </c>
      <c r="AJ455" s="9" t="e">
        <f>VLOOKUP($C455, 'FanGraphs - Team WAR Projected'!$B$2:$E$31, 3, FALSE)/162</f>
        <v>#N/A</v>
      </c>
      <c r="AK455" s="9" t="e">
        <f>VLOOKUP($C455, Team_Pitching___Advanced[[Team]:[xFIP]], 19,FALSE)</f>
        <v>#N/A</v>
      </c>
      <c r="AL455" s="9" t="e">
        <f>VLOOKUP($C455, Team_Pitching___Advanced[], 20, FALSE)</f>
        <v>#N/A</v>
      </c>
      <c r="AM455" s="9" t="e">
        <f>VLOOKUP($C455, Team_Batting___Dashboard[[Team]:[wOBA]], 16, FALSE)</f>
        <v>#N/A</v>
      </c>
      <c r="AN455" s="9" t="e">
        <f>VLOOKUP($C455, Team_Batting___Advanced[[Team]:[OPS]], 9, FALSE)</f>
        <v>#N/A</v>
      </c>
      <c r="AO455" s="9" t="e">
        <f>VLOOKUP($C455, Team_Batting___Advanced[], 19, FALSE)</f>
        <v>#N/A</v>
      </c>
      <c r="AP455" s="9" t="e">
        <f>VLOOKUP($C455, 'Team Per G'!$A$2:$G$31, 3, FALSE)</f>
        <v>#N/A</v>
      </c>
      <c r="AQ455" s="9" t="e">
        <f>VLOOKUP($C455, 'Team Per G'!$A$2:$G$31, 5, FALSE)</f>
        <v>#N/A</v>
      </c>
      <c r="AR455" s="9" t="e">
        <f>VLOOKUP($C455, 'Team Per G'!$A$2:$G$31, 4, FALSE)</f>
        <v>#N/A</v>
      </c>
      <c r="AS455" s="9" t="e">
        <f>VLOOKUP($C455, Team_Batting___Dashboard[], 22, FALSE)/$AC455</f>
        <v>#N/A</v>
      </c>
      <c r="AT455" s="9" t="e">
        <f>VLOOKUP($C455, 'FanGraphs - Team WAR Projected'!$B$2:$E$31, 4, FALSE)/162</f>
        <v>#N/A</v>
      </c>
      <c r="AU455" s="9" t="e">
        <f>VLOOKUP($C455, FanGraphs_Standings[[Abbreviation]:[2024 Year to Date RS/G]], 6, FALSE)/$AC455</f>
        <v>#N/A</v>
      </c>
      <c r="AV455" s="9" t="e">
        <f>VLOOKUP($C455, FanGraphs_Standings[[Abbreviation]:[2024 Projected Full Season RDif]], 19, FALSE)/162</f>
        <v>#N/A</v>
      </c>
      <c r="AW455" s="9" t="e">
        <f>VLOOKUP($C455, FanGraphs_Standings[[Abbreviation]:[2024 Projected Full Season RDif]], 5, FALSE)</f>
        <v>#N/A</v>
      </c>
      <c r="AX455" s="9" t="e">
        <f>VLOOKUP($C455, FanGraphs_Standings[[Abbreviation]:[2024 Projected Full Season W%]], 18, FALSE)</f>
        <v>#N/A</v>
      </c>
      <c r="AY455" s="9" t="e">
        <f>VLOOKUP($C455, 'Home Field Adv'!$A$2:$K$31, 11, FALSE)</f>
        <v>#N/A</v>
      </c>
      <c r="BB455" s="5" t="str">
        <f t="shared" si="22"/>
        <v/>
      </c>
      <c r="BC455" s="5" t="str">
        <f t="shared" si="23"/>
        <v/>
      </c>
      <c r="BD455" s="5" t="str">
        <f t="shared" si="24"/>
        <v/>
      </c>
    </row>
    <row r="456" spans="6:56" x14ac:dyDescent="0.45">
      <c r="F456" s="9" t="e">
        <f>VLOOKUP($B456, FanGraphs_Standings[[Abbreviation]:[2024 Year to Date G]], 2, FALSE)</f>
        <v>#N/A</v>
      </c>
      <c r="G456" s="9" t="e">
        <f>IF(ISERR(VLOOKUP($D456, 'SP Per G'!$A$2:$D$1380, 3, FALSE)), L456, VLOOKUP($D456, 'SP Per G'!$A$2:$D$1380, 3, FALSE))</f>
        <v>#N/A</v>
      </c>
      <c r="H456" s="9" t="e">
        <f>VLOOKUP($D456, 'SP Per G'!$A$2:$D$1380, 4, FALSE)</f>
        <v>#N/A</v>
      </c>
      <c r="I456" s="9" t="e">
        <f>VLOOKUP($D456, Individual_Pitching___Dashboard[], 18, FALSE)</f>
        <v>#N/A</v>
      </c>
      <c r="J456" s="9" t="e">
        <f>VLOOKUP($D456, Individual_Pitching___Dashboard[], 20, FALSE)</f>
        <v>#N/A</v>
      </c>
      <c r="K456" s="9" t="e">
        <f>VLOOKUP($D456, Individual_Pitching___Advanced[], 21,FALSE)</f>
        <v>#N/A</v>
      </c>
      <c r="L456" s="9" t="e">
        <f>VLOOKUP($B456, 'Team Per G'!$A$2:$G$31, 7, FALSE)</f>
        <v>#N/A</v>
      </c>
      <c r="M456" s="9" t="e">
        <f>VLOOKUP($B456, 'FanGraphs - Team WAR Projected'!$B$2:$E$31, 3, FALSE)/162</f>
        <v>#N/A</v>
      </c>
      <c r="N456" s="9" t="e">
        <f>VLOOKUP($B456, Team_Pitching___Advanced[[Team]:[xFIP]], 19,FALSE)</f>
        <v>#N/A</v>
      </c>
      <c r="O456" s="9" t="e">
        <f>VLOOKUP($B456, Team_Pitching___Advanced[], 20, FALSE)</f>
        <v>#N/A</v>
      </c>
      <c r="P456" s="9" t="e">
        <f>VLOOKUP($B456, Team_Batting___Dashboard[[Team]:[wOBA]], 16, FALSE)</f>
        <v>#N/A</v>
      </c>
      <c r="Q456" s="9" t="e">
        <f>VLOOKUP($B456, Team_Batting___Advanced[[Team]:[OPS]], 9, FALSE)</f>
        <v>#N/A</v>
      </c>
      <c r="R456" s="9" t="e">
        <f>VLOOKUP($B456, Team_Batting___Advanced[], 19, FALSE)</f>
        <v>#N/A</v>
      </c>
      <c r="S456" s="9" t="e">
        <f>VLOOKUP($B456, 'Team Per G'!$A$2:$G$31, 3, FALSE)</f>
        <v>#N/A</v>
      </c>
      <c r="T456" s="9" t="e">
        <f>VLOOKUP($B456, 'Team Per G'!$A$2:$G$31, 5, FALSE)</f>
        <v>#N/A</v>
      </c>
      <c r="U456" s="9" t="e">
        <f>VLOOKUP($B456, 'Team Per G'!$A$2:$G$31, 4, FALSE)</f>
        <v>#N/A</v>
      </c>
      <c r="V456" s="9" t="e">
        <f>VLOOKUP($B456, Team_Batting___Dashboard[], 22, FALSE)/$F456</f>
        <v>#N/A</v>
      </c>
      <c r="W456" s="9" t="e">
        <f>VLOOKUP($B456, 'FanGraphs - Team WAR Projected'!$B$2:$E$31, 4, FALSE)/162</f>
        <v>#N/A</v>
      </c>
      <c r="X456" s="9" t="e">
        <f>VLOOKUP($B456, FanGraphs_Standings[[Abbreviation]:[2024 Year to Date RS/G]], 6, FALSE)/$F456</f>
        <v>#N/A</v>
      </c>
      <c r="Y456" s="9" t="e">
        <f>VLOOKUP($B456, FanGraphs_Standings[[Abbreviation]:[2024 Projected Full Season RDif]], 19, FALSE)/162</f>
        <v>#N/A</v>
      </c>
      <c r="Z456" s="9" t="e">
        <f>VLOOKUP($B456, FanGraphs_Standings[[Abbreviation]:[2024 Projected Full Season RDif]], 5, FALSE)</f>
        <v>#N/A</v>
      </c>
      <c r="AA456" s="9" t="e">
        <f>VLOOKUP($B456, FanGraphs_Standings[[Abbreviation]:[2024 Projected Full Season W%]], 18, FALSE)</f>
        <v>#N/A</v>
      </c>
      <c r="AB456" s="9" t="e">
        <f>VLOOKUP($B456, 'Home Field Adv'!$A$2:$I$31, 9, FALSE)</f>
        <v>#N/A</v>
      </c>
      <c r="AC456" s="9" t="e">
        <f>VLOOKUP($C456, FanGraphs_Standings[[Abbreviation]:[2024 Year to Date G]], 2, FALSE)</f>
        <v>#N/A</v>
      </c>
      <c r="AD456" s="9" t="e">
        <f>VLOOKUP($E456, 'SP Per G'!$A$2:$D$1380, 3, FALSE)</f>
        <v>#N/A</v>
      </c>
      <c r="AE456" s="9" t="e">
        <f>VLOOKUP($E456, 'SP Per G'!$A$2:$D$1380, 4, FALSE)</f>
        <v>#N/A</v>
      </c>
      <c r="AF456" s="9" t="e">
        <f>VLOOKUP($E456, Individual_Pitching___Dashboard[], 18, FALSE)</f>
        <v>#N/A</v>
      </c>
      <c r="AG456" s="9" t="e">
        <f>VLOOKUP($E456, Individual_Pitching___Dashboard[], 20, FALSE)</f>
        <v>#N/A</v>
      </c>
      <c r="AH456" s="9" t="e">
        <f>VLOOKUP($E456, Individual_Pitching___Advanced[], 21,FALSE)</f>
        <v>#N/A</v>
      </c>
      <c r="AI456" s="9" t="e">
        <f>VLOOKUP($C456, 'Team Per G'!$A$2:$G$31, 7, FALSE)</f>
        <v>#N/A</v>
      </c>
      <c r="AJ456" s="9" t="e">
        <f>VLOOKUP($C456, 'FanGraphs - Team WAR Projected'!$B$2:$E$31, 3, FALSE)/162</f>
        <v>#N/A</v>
      </c>
      <c r="AK456" s="9" t="e">
        <f>VLOOKUP($C456, Team_Pitching___Advanced[[Team]:[xFIP]], 19,FALSE)</f>
        <v>#N/A</v>
      </c>
      <c r="AL456" s="9" t="e">
        <f>VLOOKUP($C456, Team_Pitching___Advanced[], 20, FALSE)</f>
        <v>#N/A</v>
      </c>
      <c r="AM456" s="9" t="e">
        <f>VLOOKUP($C456, Team_Batting___Dashboard[[Team]:[wOBA]], 16, FALSE)</f>
        <v>#N/A</v>
      </c>
      <c r="AN456" s="9" t="e">
        <f>VLOOKUP($C456, Team_Batting___Advanced[[Team]:[OPS]], 9, FALSE)</f>
        <v>#N/A</v>
      </c>
      <c r="AO456" s="9" t="e">
        <f>VLOOKUP($C456, Team_Batting___Advanced[], 19, FALSE)</f>
        <v>#N/A</v>
      </c>
      <c r="AP456" s="9" t="e">
        <f>VLOOKUP($C456, 'Team Per G'!$A$2:$G$31, 3, FALSE)</f>
        <v>#N/A</v>
      </c>
      <c r="AQ456" s="9" t="e">
        <f>VLOOKUP($C456, 'Team Per G'!$A$2:$G$31, 5, FALSE)</f>
        <v>#N/A</v>
      </c>
      <c r="AR456" s="9" t="e">
        <f>VLOOKUP($C456, 'Team Per G'!$A$2:$G$31, 4, FALSE)</f>
        <v>#N/A</v>
      </c>
      <c r="AS456" s="9" t="e">
        <f>VLOOKUP($C456, Team_Batting___Dashboard[], 22, FALSE)/$AC456</f>
        <v>#N/A</v>
      </c>
      <c r="AT456" s="9" t="e">
        <f>VLOOKUP($C456, 'FanGraphs - Team WAR Projected'!$B$2:$E$31, 4, FALSE)/162</f>
        <v>#N/A</v>
      </c>
      <c r="AU456" s="9" t="e">
        <f>VLOOKUP($C456, FanGraphs_Standings[[Abbreviation]:[2024 Year to Date RS/G]], 6, FALSE)/$AC456</f>
        <v>#N/A</v>
      </c>
      <c r="AV456" s="9" t="e">
        <f>VLOOKUP($C456, FanGraphs_Standings[[Abbreviation]:[2024 Projected Full Season RDif]], 19, FALSE)/162</f>
        <v>#N/A</v>
      </c>
      <c r="AW456" s="9" t="e">
        <f>VLOOKUP($C456, FanGraphs_Standings[[Abbreviation]:[2024 Projected Full Season RDif]], 5, FALSE)</f>
        <v>#N/A</v>
      </c>
      <c r="AX456" s="9" t="e">
        <f>VLOOKUP($C456, FanGraphs_Standings[[Abbreviation]:[2024 Projected Full Season W%]], 18, FALSE)</f>
        <v>#N/A</v>
      </c>
      <c r="AY456" s="9" t="e">
        <f>VLOOKUP($C456, 'Home Field Adv'!$A$2:$K$31, 11, FALSE)</f>
        <v>#N/A</v>
      </c>
      <c r="BB456" s="5" t="str">
        <f t="shared" si="22"/>
        <v/>
      </c>
      <c r="BC456" s="5" t="str">
        <f t="shared" si="23"/>
        <v/>
      </c>
      <c r="BD456" s="5" t="str">
        <f t="shared" si="24"/>
        <v/>
      </c>
    </row>
    <row r="457" spans="6:56" x14ac:dyDescent="0.45">
      <c r="F457" s="9" t="e">
        <f>VLOOKUP($B457, FanGraphs_Standings[[Abbreviation]:[2024 Year to Date G]], 2, FALSE)</f>
        <v>#N/A</v>
      </c>
      <c r="G457" s="9" t="e">
        <f>IF(ISERR(VLOOKUP($D457, 'SP Per G'!$A$2:$D$1380, 3, FALSE)), L457, VLOOKUP($D457, 'SP Per G'!$A$2:$D$1380, 3, FALSE))</f>
        <v>#N/A</v>
      </c>
      <c r="H457" s="9" t="e">
        <f>VLOOKUP($D457, 'SP Per G'!$A$2:$D$1380, 4, FALSE)</f>
        <v>#N/A</v>
      </c>
      <c r="I457" s="9" t="e">
        <f>VLOOKUP($D457, Individual_Pitching___Dashboard[], 18, FALSE)</f>
        <v>#N/A</v>
      </c>
      <c r="J457" s="9" t="e">
        <f>VLOOKUP($D457, Individual_Pitching___Dashboard[], 20, FALSE)</f>
        <v>#N/A</v>
      </c>
      <c r="K457" s="9" t="e">
        <f>VLOOKUP($D457, Individual_Pitching___Advanced[], 21,FALSE)</f>
        <v>#N/A</v>
      </c>
      <c r="L457" s="9" t="e">
        <f>VLOOKUP($B457, 'Team Per G'!$A$2:$G$31, 7, FALSE)</f>
        <v>#N/A</v>
      </c>
      <c r="M457" s="9" t="e">
        <f>VLOOKUP($B457, 'FanGraphs - Team WAR Projected'!$B$2:$E$31, 3, FALSE)/162</f>
        <v>#N/A</v>
      </c>
      <c r="N457" s="9" t="e">
        <f>VLOOKUP($B457, Team_Pitching___Advanced[[Team]:[xFIP]], 19,FALSE)</f>
        <v>#N/A</v>
      </c>
      <c r="O457" s="9" t="e">
        <f>VLOOKUP($B457, Team_Pitching___Advanced[], 20, FALSE)</f>
        <v>#N/A</v>
      </c>
      <c r="P457" s="9" t="e">
        <f>VLOOKUP($B457, Team_Batting___Dashboard[[Team]:[wOBA]], 16, FALSE)</f>
        <v>#N/A</v>
      </c>
      <c r="Q457" s="9" t="e">
        <f>VLOOKUP($B457, Team_Batting___Advanced[[Team]:[OPS]], 9, FALSE)</f>
        <v>#N/A</v>
      </c>
      <c r="R457" s="9" t="e">
        <f>VLOOKUP($B457, Team_Batting___Advanced[], 19, FALSE)</f>
        <v>#N/A</v>
      </c>
      <c r="S457" s="9" t="e">
        <f>VLOOKUP($B457, 'Team Per G'!$A$2:$G$31, 3, FALSE)</f>
        <v>#N/A</v>
      </c>
      <c r="T457" s="9" t="e">
        <f>VLOOKUP($B457, 'Team Per G'!$A$2:$G$31, 5, FALSE)</f>
        <v>#N/A</v>
      </c>
      <c r="U457" s="9" t="e">
        <f>VLOOKUP($B457, 'Team Per G'!$A$2:$G$31, 4, FALSE)</f>
        <v>#N/A</v>
      </c>
      <c r="V457" s="9" t="e">
        <f>VLOOKUP($B457, Team_Batting___Dashboard[], 22, FALSE)/$F457</f>
        <v>#N/A</v>
      </c>
      <c r="W457" s="9" t="e">
        <f>VLOOKUP($B457, 'FanGraphs - Team WAR Projected'!$B$2:$E$31, 4, FALSE)/162</f>
        <v>#N/A</v>
      </c>
      <c r="X457" s="9" t="e">
        <f>VLOOKUP($B457, FanGraphs_Standings[[Abbreviation]:[2024 Year to Date RS/G]], 6, FALSE)/$F457</f>
        <v>#N/A</v>
      </c>
      <c r="Y457" s="9" t="e">
        <f>VLOOKUP($B457, FanGraphs_Standings[[Abbreviation]:[2024 Projected Full Season RDif]], 19, FALSE)/162</f>
        <v>#N/A</v>
      </c>
      <c r="Z457" s="9" t="e">
        <f>VLOOKUP($B457, FanGraphs_Standings[[Abbreviation]:[2024 Projected Full Season RDif]], 5, FALSE)</f>
        <v>#N/A</v>
      </c>
      <c r="AA457" s="9" t="e">
        <f>VLOOKUP($B457, FanGraphs_Standings[[Abbreviation]:[2024 Projected Full Season W%]], 18, FALSE)</f>
        <v>#N/A</v>
      </c>
      <c r="AB457" s="9" t="e">
        <f>VLOOKUP($B457, 'Home Field Adv'!$A$2:$I$31, 9, FALSE)</f>
        <v>#N/A</v>
      </c>
      <c r="AC457" s="9" t="e">
        <f>VLOOKUP($C457, FanGraphs_Standings[[Abbreviation]:[2024 Year to Date G]], 2, FALSE)</f>
        <v>#N/A</v>
      </c>
      <c r="AD457" s="9" t="e">
        <f>VLOOKUP($E457, 'SP Per G'!$A$2:$D$1380, 3, FALSE)</f>
        <v>#N/A</v>
      </c>
      <c r="AE457" s="9" t="e">
        <f>VLOOKUP($E457, 'SP Per G'!$A$2:$D$1380, 4, FALSE)</f>
        <v>#N/A</v>
      </c>
      <c r="AF457" s="9" t="e">
        <f>VLOOKUP($E457, Individual_Pitching___Dashboard[], 18, FALSE)</f>
        <v>#N/A</v>
      </c>
      <c r="AG457" s="9" t="e">
        <f>VLOOKUP($E457, Individual_Pitching___Dashboard[], 20, FALSE)</f>
        <v>#N/A</v>
      </c>
      <c r="AH457" s="9" t="e">
        <f>VLOOKUP($E457, Individual_Pitching___Advanced[], 21,FALSE)</f>
        <v>#N/A</v>
      </c>
      <c r="AI457" s="9" t="e">
        <f>VLOOKUP($C457, 'Team Per G'!$A$2:$G$31, 7, FALSE)</f>
        <v>#N/A</v>
      </c>
      <c r="AJ457" s="9" t="e">
        <f>VLOOKUP($C457, 'FanGraphs - Team WAR Projected'!$B$2:$E$31, 3, FALSE)/162</f>
        <v>#N/A</v>
      </c>
      <c r="AK457" s="9" t="e">
        <f>VLOOKUP($C457, Team_Pitching___Advanced[[Team]:[xFIP]], 19,FALSE)</f>
        <v>#N/A</v>
      </c>
      <c r="AL457" s="9" t="e">
        <f>VLOOKUP($C457, Team_Pitching___Advanced[], 20, FALSE)</f>
        <v>#N/A</v>
      </c>
      <c r="AM457" s="9" t="e">
        <f>VLOOKUP($C457, Team_Batting___Dashboard[[Team]:[wOBA]], 16, FALSE)</f>
        <v>#N/A</v>
      </c>
      <c r="AN457" s="9" t="e">
        <f>VLOOKUP($C457, Team_Batting___Advanced[[Team]:[OPS]], 9, FALSE)</f>
        <v>#N/A</v>
      </c>
      <c r="AO457" s="9" t="e">
        <f>VLOOKUP($C457, Team_Batting___Advanced[], 19, FALSE)</f>
        <v>#N/A</v>
      </c>
      <c r="AP457" s="9" t="e">
        <f>VLOOKUP($C457, 'Team Per G'!$A$2:$G$31, 3, FALSE)</f>
        <v>#N/A</v>
      </c>
      <c r="AQ457" s="9" t="e">
        <f>VLOOKUP($C457, 'Team Per G'!$A$2:$G$31, 5, FALSE)</f>
        <v>#N/A</v>
      </c>
      <c r="AR457" s="9" t="e">
        <f>VLOOKUP($C457, 'Team Per G'!$A$2:$G$31, 4, FALSE)</f>
        <v>#N/A</v>
      </c>
      <c r="AS457" s="9" t="e">
        <f>VLOOKUP($C457, Team_Batting___Dashboard[], 22, FALSE)/$AC457</f>
        <v>#N/A</v>
      </c>
      <c r="AT457" s="9" t="e">
        <f>VLOOKUP($C457, 'FanGraphs - Team WAR Projected'!$B$2:$E$31, 4, FALSE)/162</f>
        <v>#N/A</v>
      </c>
      <c r="AU457" s="9" t="e">
        <f>VLOOKUP($C457, FanGraphs_Standings[[Abbreviation]:[2024 Year to Date RS/G]], 6, FALSE)/$AC457</f>
        <v>#N/A</v>
      </c>
      <c r="AV457" s="9" t="e">
        <f>VLOOKUP($C457, FanGraphs_Standings[[Abbreviation]:[2024 Projected Full Season RDif]], 19, FALSE)/162</f>
        <v>#N/A</v>
      </c>
      <c r="AW457" s="9" t="e">
        <f>VLOOKUP($C457, FanGraphs_Standings[[Abbreviation]:[2024 Projected Full Season RDif]], 5, FALSE)</f>
        <v>#N/A</v>
      </c>
      <c r="AX457" s="9" t="e">
        <f>VLOOKUP($C457, FanGraphs_Standings[[Abbreviation]:[2024 Projected Full Season W%]], 18, FALSE)</f>
        <v>#N/A</v>
      </c>
      <c r="AY457" s="9" t="e">
        <f>VLOOKUP($C457, 'Home Field Adv'!$A$2:$K$31, 11, FALSE)</f>
        <v>#N/A</v>
      </c>
      <c r="BB457" s="5" t="str">
        <f t="shared" si="22"/>
        <v/>
      </c>
      <c r="BC457" s="5" t="str">
        <f t="shared" si="23"/>
        <v/>
      </c>
      <c r="BD457" s="5" t="str">
        <f t="shared" si="24"/>
        <v/>
      </c>
    </row>
    <row r="458" spans="6:56" x14ac:dyDescent="0.45">
      <c r="F458" s="9" t="e">
        <f>VLOOKUP($B458, FanGraphs_Standings[[Abbreviation]:[2024 Year to Date G]], 2, FALSE)</f>
        <v>#N/A</v>
      </c>
      <c r="G458" s="9" t="e">
        <f>IF(ISERR(VLOOKUP($D458, 'SP Per G'!$A$2:$D$1380, 3, FALSE)), L458, VLOOKUP($D458, 'SP Per G'!$A$2:$D$1380, 3, FALSE))</f>
        <v>#N/A</v>
      </c>
      <c r="H458" s="9" t="e">
        <f>VLOOKUP($D458, 'SP Per G'!$A$2:$D$1380, 4, FALSE)</f>
        <v>#N/A</v>
      </c>
      <c r="I458" s="9" t="e">
        <f>VLOOKUP($D458, Individual_Pitching___Dashboard[], 18, FALSE)</f>
        <v>#N/A</v>
      </c>
      <c r="J458" s="9" t="e">
        <f>VLOOKUP($D458, Individual_Pitching___Dashboard[], 20, FALSE)</f>
        <v>#N/A</v>
      </c>
      <c r="K458" s="9" t="e">
        <f>VLOOKUP($D458, Individual_Pitching___Advanced[], 21,FALSE)</f>
        <v>#N/A</v>
      </c>
      <c r="L458" s="9" t="e">
        <f>VLOOKUP($B458, 'Team Per G'!$A$2:$G$31, 7, FALSE)</f>
        <v>#N/A</v>
      </c>
      <c r="M458" s="9" t="e">
        <f>VLOOKUP($B458, 'FanGraphs - Team WAR Projected'!$B$2:$E$31, 3, FALSE)/162</f>
        <v>#N/A</v>
      </c>
      <c r="N458" s="9" t="e">
        <f>VLOOKUP($B458, Team_Pitching___Advanced[[Team]:[xFIP]], 19,FALSE)</f>
        <v>#N/A</v>
      </c>
      <c r="O458" s="9" t="e">
        <f>VLOOKUP($B458, Team_Pitching___Advanced[], 20, FALSE)</f>
        <v>#N/A</v>
      </c>
      <c r="P458" s="9" t="e">
        <f>VLOOKUP($B458, Team_Batting___Dashboard[[Team]:[wOBA]], 16, FALSE)</f>
        <v>#N/A</v>
      </c>
      <c r="Q458" s="9" t="e">
        <f>VLOOKUP($B458, Team_Batting___Advanced[[Team]:[OPS]], 9, FALSE)</f>
        <v>#N/A</v>
      </c>
      <c r="R458" s="9" t="e">
        <f>VLOOKUP($B458, Team_Batting___Advanced[], 19, FALSE)</f>
        <v>#N/A</v>
      </c>
      <c r="S458" s="9" t="e">
        <f>VLOOKUP($B458, 'Team Per G'!$A$2:$G$31, 3, FALSE)</f>
        <v>#N/A</v>
      </c>
      <c r="T458" s="9" t="e">
        <f>VLOOKUP($B458, 'Team Per G'!$A$2:$G$31, 5, FALSE)</f>
        <v>#N/A</v>
      </c>
      <c r="U458" s="9" t="e">
        <f>VLOOKUP($B458, 'Team Per G'!$A$2:$G$31, 4, FALSE)</f>
        <v>#N/A</v>
      </c>
      <c r="V458" s="9" t="e">
        <f>VLOOKUP($B458, Team_Batting___Dashboard[], 22, FALSE)/$F458</f>
        <v>#N/A</v>
      </c>
      <c r="W458" s="9" t="e">
        <f>VLOOKUP($B458, 'FanGraphs - Team WAR Projected'!$B$2:$E$31, 4, FALSE)/162</f>
        <v>#N/A</v>
      </c>
      <c r="X458" s="9" t="e">
        <f>VLOOKUP($B458, FanGraphs_Standings[[Abbreviation]:[2024 Year to Date RS/G]], 6, FALSE)/$F458</f>
        <v>#N/A</v>
      </c>
      <c r="Y458" s="9" t="e">
        <f>VLOOKUP($B458, FanGraphs_Standings[[Abbreviation]:[2024 Projected Full Season RDif]], 19, FALSE)/162</f>
        <v>#N/A</v>
      </c>
      <c r="Z458" s="9" t="e">
        <f>VLOOKUP($B458, FanGraphs_Standings[[Abbreviation]:[2024 Projected Full Season RDif]], 5, FALSE)</f>
        <v>#N/A</v>
      </c>
      <c r="AA458" s="9" t="e">
        <f>VLOOKUP($B458, FanGraphs_Standings[[Abbreviation]:[2024 Projected Full Season W%]], 18, FALSE)</f>
        <v>#N/A</v>
      </c>
      <c r="AB458" s="9" t="e">
        <f>VLOOKUP($B458, 'Home Field Adv'!$A$2:$I$31, 9, FALSE)</f>
        <v>#N/A</v>
      </c>
      <c r="AC458" s="9" t="e">
        <f>VLOOKUP($C458, FanGraphs_Standings[[Abbreviation]:[2024 Year to Date G]], 2, FALSE)</f>
        <v>#N/A</v>
      </c>
      <c r="AD458" s="9" t="e">
        <f>VLOOKUP($E458, 'SP Per G'!$A$2:$D$1380, 3, FALSE)</f>
        <v>#N/A</v>
      </c>
      <c r="AE458" s="9" t="e">
        <f>VLOOKUP($E458, 'SP Per G'!$A$2:$D$1380, 4, FALSE)</f>
        <v>#N/A</v>
      </c>
      <c r="AF458" s="9" t="e">
        <f>VLOOKUP($E458, Individual_Pitching___Dashboard[], 18, FALSE)</f>
        <v>#N/A</v>
      </c>
      <c r="AG458" s="9" t="e">
        <f>VLOOKUP($E458, Individual_Pitching___Dashboard[], 20, FALSE)</f>
        <v>#N/A</v>
      </c>
      <c r="AH458" s="9" t="e">
        <f>VLOOKUP($E458, Individual_Pitching___Advanced[], 21,FALSE)</f>
        <v>#N/A</v>
      </c>
      <c r="AI458" s="9" t="e">
        <f>VLOOKUP($C458, 'Team Per G'!$A$2:$G$31, 7, FALSE)</f>
        <v>#N/A</v>
      </c>
      <c r="AJ458" s="9" t="e">
        <f>VLOOKUP($C458, 'FanGraphs - Team WAR Projected'!$B$2:$E$31, 3, FALSE)/162</f>
        <v>#N/A</v>
      </c>
      <c r="AK458" s="9" t="e">
        <f>VLOOKUP($C458, Team_Pitching___Advanced[[Team]:[xFIP]], 19,FALSE)</f>
        <v>#N/A</v>
      </c>
      <c r="AL458" s="9" t="e">
        <f>VLOOKUP($C458, Team_Pitching___Advanced[], 20, FALSE)</f>
        <v>#N/A</v>
      </c>
      <c r="AM458" s="9" t="e">
        <f>VLOOKUP($C458, Team_Batting___Dashboard[[Team]:[wOBA]], 16, FALSE)</f>
        <v>#N/A</v>
      </c>
      <c r="AN458" s="9" t="e">
        <f>VLOOKUP($C458, Team_Batting___Advanced[[Team]:[OPS]], 9, FALSE)</f>
        <v>#N/A</v>
      </c>
      <c r="AO458" s="9" t="e">
        <f>VLOOKUP($C458, Team_Batting___Advanced[], 19, FALSE)</f>
        <v>#N/A</v>
      </c>
      <c r="AP458" s="9" t="e">
        <f>VLOOKUP($C458, 'Team Per G'!$A$2:$G$31, 3, FALSE)</f>
        <v>#N/A</v>
      </c>
      <c r="AQ458" s="9" t="e">
        <f>VLOOKUP($C458, 'Team Per G'!$A$2:$G$31, 5, FALSE)</f>
        <v>#N/A</v>
      </c>
      <c r="AR458" s="9" t="e">
        <f>VLOOKUP($C458, 'Team Per G'!$A$2:$G$31, 4, FALSE)</f>
        <v>#N/A</v>
      </c>
      <c r="AS458" s="9" t="e">
        <f>VLOOKUP($C458, Team_Batting___Dashboard[], 22, FALSE)/$AC458</f>
        <v>#N/A</v>
      </c>
      <c r="AT458" s="9" t="e">
        <f>VLOOKUP($C458, 'FanGraphs - Team WAR Projected'!$B$2:$E$31, 4, FALSE)/162</f>
        <v>#N/A</v>
      </c>
      <c r="AU458" s="9" t="e">
        <f>VLOOKUP($C458, FanGraphs_Standings[[Abbreviation]:[2024 Year to Date RS/G]], 6, FALSE)/$AC458</f>
        <v>#N/A</v>
      </c>
      <c r="AV458" s="9" t="e">
        <f>VLOOKUP($C458, FanGraphs_Standings[[Abbreviation]:[2024 Projected Full Season RDif]], 19, FALSE)/162</f>
        <v>#N/A</v>
      </c>
      <c r="AW458" s="9" t="e">
        <f>VLOOKUP($C458, FanGraphs_Standings[[Abbreviation]:[2024 Projected Full Season RDif]], 5, FALSE)</f>
        <v>#N/A</v>
      </c>
      <c r="AX458" s="9" t="e">
        <f>VLOOKUP($C458, FanGraphs_Standings[[Abbreviation]:[2024 Projected Full Season W%]], 18, FALSE)</f>
        <v>#N/A</v>
      </c>
      <c r="AY458" s="9" t="e">
        <f>VLOOKUP($C458, 'Home Field Adv'!$A$2:$K$31, 11, FALSE)</f>
        <v>#N/A</v>
      </c>
      <c r="BB458" s="5" t="str">
        <f t="shared" si="22"/>
        <v/>
      </c>
      <c r="BC458" s="5" t="str">
        <f t="shared" si="23"/>
        <v/>
      </c>
      <c r="BD458" s="5" t="str">
        <f t="shared" si="24"/>
        <v/>
      </c>
    </row>
    <row r="459" spans="6:56" x14ac:dyDescent="0.45">
      <c r="F459" s="9" t="e">
        <f>VLOOKUP($B459, FanGraphs_Standings[[Abbreviation]:[2024 Year to Date G]], 2, FALSE)</f>
        <v>#N/A</v>
      </c>
      <c r="G459" s="9" t="e">
        <f>IF(ISERR(VLOOKUP($D459, 'SP Per G'!$A$2:$D$1380, 3, FALSE)), L459, VLOOKUP($D459, 'SP Per G'!$A$2:$D$1380, 3, FALSE))</f>
        <v>#N/A</v>
      </c>
      <c r="H459" s="9" t="e">
        <f>VLOOKUP($D459, 'SP Per G'!$A$2:$D$1380, 4, FALSE)</f>
        <v>#N/A</v>
      </c>
      <c r="I459" s="9" t="e">
        <f>VLOOKUP($D459, Individual_Pitching___Dashboard[], 18, FALSE)</f>
        <v>#N/A</v>
      </c>
      <c r="J459" s="9" t="e">
        <f>VLOOKUP($D459, Individual_Pitching___Dashboard[], 20, FALSE)</f>
        <v>#N/A</v>
      </c>
      <c r="K459" s="9" t="e">
        <f>VLOOKUP($D459, Individual_Pitching___Advanced[], 21,FALSE)</f>
        <v>#N/A</v>
      </c>
      <c r="L459" s="9" t="e">
        <f>VLOOKUP($B459, 'Team Per G'!$A$2:$G$31, 7, FALSE)</f>
        <v>#N/A</v>
      </c>
      <c r="M459" s="9" t="e">
        <f>VLOOKUP($B459, 'FanGraphs - Team WAR Projected'!$B$2:$E$31, 3, FALSE)/162</f>
        <v>#N/A</v>
      </c>
      <c r="N459" s="9" t="e">
        <f>VLOOKUP($B459, Team_Pitching___Advanced[[Team]:[xFIP]], 19,FALSE)</f>
        <v>#N/A</v>
      </c>
      <c r="O459" s="9" t="e">
        <f>VLOOKUP($B459, Team_Pitching___Advanced[], 20, FALSE)</f>
        <v>#N/A</v>
      </c>
      <c r="P459" s="9" t="e">
        <f>VLOOKUP($B459, Team_Batting___Dashboard[[Team]:[wOBA]], 16, FALSE)</f>
        <v>#N/A</v>
      </c>
      <c r="Q459" s="9" t="e">
        <f>VLOOKUP($B459, Team_Batting___Advanced[[Team]:[OPS]], 9, FALSE)</f>
        <v>#N/A</v>
      </c>
      <c r="R459" s="9" t="e">
        <f>VLOOKUP($B459, Team_Batting___Advanced[], 19, FALSE)</f>
        <v>#N/A</v>
      </c>
      <c r="S459" s="9" t="e">
        <f>VLOOKUP($B459, 'Team Per G'!$A$2:$G$31, 3, FALSE)</f>
        <v>#N/A</v>
      </c>
      <c r="T459" s="9" t="e">
        <f>VLOOKUP($B459, 'Team Per G'!$A$2:$G$31, 5, FALSE)</f>
        <v>#N/A</v>
      </c>
      <c r="U459" s="9" t="e">
        <f>VLOOKUP($B459, 'Team Per G'!$A$2:$G$31, 4, FALSE)</f>
        <v>#N/A</v>
      </c>
      <c r="V459" s="9" t="e">
        <f>VLOOKUP($B459, Team_Batting___Dashboard[], 22, FALSE)/$F459</f>
        <v>#N/A</v>
      </c>
      <c r="W459" s="9" t="e">
        <f>VLOOKUP($B459, 'FanGraphs - Team WAR Projected'!$B$2:$E$31, 4, FALSE)/162</f>
        <v>#N/A</v>
      </c>
      <c r="X459" s="9" t="e">
        <f>VLOOKUP($B459, FanGraphs_Standings[[Abbreviation]:[2024 Year to Date RS/G]], 6, FALSE)/$F459</f>
        <v>#N/A</v>
      </c>
      <c r="Y459" s="9" t="e">
        <f>VLOOKUP($B459, FanGraphs_Standings[[Abbreviation]:[2024 Projected Full Season RDif]], 19, FALSE)/162</f>
        <v>#N/A</v>
      </c>
      <c r="Z459" s="9" t="e">
        <f>VLOOKUP($B459, FanGraphs_Standings[[Abbreviation]:[2024 Projected Full Season RDif]], 5, FALSE)</f>
        <v>#N/A</v>
      </c>
      <c r="AA459" s="9" t="e">
        <f>VLOOKUP($B459, FanGraphs_Standings[[Abbreviation]:[2024 Projected Full Season W%]], 18, FALSE)</f>
        <v>#N/A</v>
      </c>
      <c r="AB459" s="9" t="e">
        <f>VLOOKUP($B459, 'Home Field Adv'!$A$2:$I$31, 9, FALSE)</f>
        <v>#N/A</v>
      </c>
      <c r="AC459" s="9" t="e">
        <f>VLOOKUP($C459, FanGraphs_Standings[[Abbreviation]:[2024 Year to Date G]], 2, FALSE)</f>
        <v>#N/A</v>
      </c>
      <c r="AD459" s="9" t="e">
        <f>VLOOKUP($E459, 'SP Per G'!$A$2:$D$1380, 3, FALSE)</f>
        <v>#N/A</v>
      </c>
      <c r="AE459" s="9" t="e">
        <f>VLOOKUP($E459, 'SP Per G'!$A$2:$D$1380, 4, FALSE)</f>
        <v>#N/A</v>
      </c>
      <c r="AF459" s="9" t="e">
        <f>VLOOKUP($E459, Individual_Pitching___Dashboard[], 18, FALSE)</f>
        <v>#N/A</v>
      </c>
      <c r="AG459" s="9" t="e">
        <f>VLOOKUP($E459, Individual_Pitching___Dashboard[], 20, FALSE)</f>
        <v>#N/A</v>
      </c>
      <c r="AH459" s="9" t="e">
        <f>VLOOKUP($E459, Individual_Pitching___Advanced[], 21,FALSE)</f>
        <v>#N/A</v>
      </c>
      <c r="AI459" s="9" t="e">
        <f>VLOOKUP($C459, 'Team Per G'!$A$2:$G$31, 7, FALSE)</f>
        <v>#N/A</v>
      </c>
      <c r="AJ459" s="9" t="e">
        <f>VLOOKUP($C459, 'FanGraphs - Team WAR Projected'!$B$2:$E$31, 3, FALSE)/162</f>
        <v>#N/A</v>
      </c>
      <c r="AK459" s="9" t="e">
        <f>VLOOKUP($C459, Team_Pitching___Advanced[[Team]:[xFIP]], 19,FALSE)</f>
        <v>#N/A</v>
      </c>
      <c r="AL459" s="9" t="e">
        <f>VLOOKUP($C459, Team_Pitching___Advanced[], 20, FALSE)</f>
        <v>#N/A</v>
      </c>
      <c r="AM459" s="9" t="e">
        <f>VLOOKUP($C459, Team_Batting___Dashboard[[Team]:[wOBA]], 16, FALSE)</f>
        <v>#N/A</v>
      </c>
      <c r="AN459" s="9" t="e">
        <f>VLOOKUP($C459, Team_Batting___Advanced[[Team]:[OPS]], 9, FALSE)</f>
        <v>#N/A</v>
      </c>
      <c r="AO459" s="9" t="e">
        <f>VLOOKUP($C459, Team_Batting___Advanced[], 19, FALSE)</f>
        <v>#N/A</v>
      </c>
      <c r="AP459" s="9" t="e">
        <f>VLOOKUP($C459, 'Team Per G'!$A$2:$G$31, 3, FALSE)</f>
        <v>#N/A</v>
      </c>
      <c r="AQ459" s="9" t="e">
        <f>VLOOKUP($C459, 'Team Per G'!$A$2:$G$31, 5, FALSE)</f>
        <v>#N/A</v>
      </c>
      <c r="AR459" s="9" t="e">
        <f>VLOOKUP($C459, 'Team Per G'!$A$2:$G$31, 4, FALSE)</f>
        <v>#N/A</v>
      </c>
      <c r="AS459" s="9" t="e">
        <f>VLOOKUP($C459, Team_Batting___Dashboard[], 22, FALSE)/$AC459</f>
        <v>#N/A</v>
      </c>
      <c r="AT459" s="9" t="e">
        <f>VLOOKUP($C459, 'FanGraphs - Team WAR Projected'!$B$2:$E$31, 4, FALSE)/162</f>
        <v>#N/A</v>
      </c>
      <c r="AU459" s="9" t="e">
        <f>VLOOKUP($C459, FanGraphs_Standings[[Abbreviation]:[2024 Year to Date RS/G]], 6, FALSE)/$AC459</f>
        <v>#N/A</v>
      </c>
      <c r="AV459" s="9" t="e">
        <f>VLOOKUP($C459, FanGraphs_Standings[[Abbreviation]:[2024 Projected Full Season RDif]], 19, FALSE)/162</f>
        <v>#N/A</v>
      </c>
      <c r="AW459" s="9" t="e">
        <f>VLOOKUP($C459, FanGraphs_Standings[[Abbreviation]:[2024 Projected Full Season RDif]], 5, FALSE)</f>
        <v>#N/A</v>
      </c>
      <c r="AX459" s="9" t="e">
        <f>VLOOKUP($C459, FanGraphs_Standings[[Abbreviation]:[2024 Projected Full Season W%]], 18, FALSE)</f>
        <v>#N/A</v>
      </c>
      <c r="AY459" s="9" t="e">
        <f>VLOOKUP($C459, 'Home Field Adv'!$A$2:$K$31, 11, FALSE)</f>
        <v>#N/A</v>
      </c>
      <c r="BB459" s="5" t="str">
        <f t="shared" si="22"/>
        <v/>
      </c>
      <c r="BC459" s="5" t="str">
        <f t="shared" si="23"/>
        <v/>
      </c>
      <c r="BD459" s="5" t="str">
        <f t="shared" si="24"/>
        <v/>
      </c>
    </row>
    <row r="460" spans="6:56" x14ac:dyDescent="0.45">
      <c r="F460" s="9" t="e">
        <f>VLOOKUP($B460, FanGraphs_Standings[[Abbreviation]:[2024 Year to Date G]], 2, FALSE)</f>
        <v>#N/A</v>
      </c>
      <c r="G460" s="9" t="e">
        <f>IF(ISERR(VLOOKUP($D460, 'SP Per G'!$A$2:$D$1380, 3, FALSE)), L460, VLOOKUP($D460, 'SP Per G'!$A$2:$D$1380, 3, FALSE))</f>
        <v>#N/A</v>
      </c>
      <c r="H460" s="9" t="e">
        <f>VLOOKUP($D460, 'SP Per G'!$A$2:$D$1380, 4, FALSE)</f>
        <v>#N/A</v>
      </c>
      <c r="I460" s="9" t="e">
        <f>VLOOKUP($D460, Individual_Pitching___Dashboard[], 18, FALSE)</f>
        <v>#N/A</v>
      </c>
      <c r="J460" s="9" t="e">
        <f>VLOOKUP($D460, Individual_Pitching___Dashboard[], 20, FALSE)</f>
        <v>#N/A</v>
      </c>
      <c r="K460" s="9" t="e">
        <f>VLOOKUP($D460, Individual_Pitching___Advanced[], 21,FALSE)</f>
        <v>#N/A</v>
      </c>
      <c r="L460" s="9" t="e">
        <f>VLOOKUP($B460, 'Team Per G'!$A$2:$G$31, 7, FALSE)</f>
        <v>#N/A</v>
      </c>
      <c r="M460" s="9" t="e">
        <f>VLOOKUP($B460, 'FanGraphs - Team WAR Projected'!$B$2:$E$31, 3, FALSE)/162</f>
        <v>#N/A</v>
      </c>
      <c r="N460" s="9" t="e">
        <f>VLOOKUP($B460, Team_Pitching___Advanced[[Team]:[xFIP]], 19,FALSE)</f>
        <v>#N/A</v>
      </c>
      <c r="O460" s="9" t="e">
        <f>VLOOKUP($B460, Team_Pitching___Advanced[], 20, FALSE)</f>
        <v>#N/A</v>
      </c>
      <c r="P460" s="9" t="e">
        <f>VLOOKUP($B460, Team_Batting___Dashboard[[Team]:[wOBA]], 16, FALSE)</f>
        <v>#N/A</v>
      </c>
      <c r="Q460" s="9" t="e">
        <f>VLOOKUP($B460, Team_Batting___Advanced[[Team]:[OPS]], 9, FALSE)</f>
        <v>#N/A</v>
      </c>
      <c r="R460" s="9" t="e">
        <f>VLOOKUP($B460, Team_Batting___Advanced[], 19, FALSE)</f>
        <v>#N/A</v>
      </c>
      <c r="S460" s="9" t="e">
        <f>VLOOKUP($B460, 'Team Per G'!$A$2:$G$31, 3, FALSE)</f>
        <v>#N/A</v>
      </c>
      <c r="T460" s="9" t="e">
        <f>VLOOKUP($B460, 'Team Per G'!$A$2:$G$31, 5, FALSE)</f>
        <v>#N/A</v>
      </c>
      <c r="U460" s="9" t="e">
        <f>VLOOKUP($B460, 'Team Per G'!$A$2:$G$31, 4, FALSE)</f>
        <v>#N/A</v>
      </c>
      <c r="V460" s="9" t="e">
        <f>VLOOKUP($B460, Team_Batting___Dashboard[], 22, FALSE)/$F460</f>
        <v>#N/A</v>
      </c>
      <c r="W460" s="9" t="e">
        <f>VLOOKUP($B460, 'FanGraphs - Team WAR Projected'!$B$2:$E$31, 4, FALSE)/162</f>
        <v>#N/A</v>
      </c>
      <c r="X460" s="9" t="e">
        <f>VLOOKUP($B460, FanGraphs_Standings[[Abbreviation]:[2024 Year to Date RS/G]], 6, FALSE)/$F460</f>
        <v>#N/A</v>
      </c>
      <c r="Y460" s="9" t="e">
        <f>VLOOKUP($B460, FanGraphs_Standings[[Abbreviation]:[2024 Projected Full Season RDif]], 19, FALSE)/162</f>
        <v>#N/A</v>
      </c>
      <c r="Z460" s="9" t="e">
        <f>VLOOKUP($B460, FanGraphs_Standings[[Abbreviation]:[2024 Projected Full Season RDif]], 5, FALSE)</f>
        <v>#N/A</v>
      </c>
      <c r="AA460" s="9" t="e">
        <f>VLOOKUP($B460, FanGraphs_Standings[[Abbreviation]:[2024 Projected Full Season W%]], 18, FALSE)</f>
        <v>#N/A</v>
      </c>
      <c r="AB460" s="9" t="e">
        <f>VLOOKUP($B460, 'Home Field Adv'!$A$2:$I$31, 9, FALSE)</f>
        <v>#N/A</v>
      </c>
      <c r="AC460" s="9" t="e">
        <f>VLOOKUP($C460, FanGraphs_Standings[[Abbreviation]:[2024 Year to Date G]], 2, FALSE)</f>
        <v>#N/A</v>
      </c>
      <c r="AD460" s="9" t="e">
        <f>VLOOKUP($E460, 'SP Per G'!$A$2:$D$1380, 3, FALSE)</f>
        <v>#N/A</v>
      </c>
      <c r="AE460" s="9" t="e">
        <f>VLOOKUP($E460, 'SP Per G'!$A$2:$D$1380, 4, FALSE)</f>
        <v>#N/A</v>
      </c>
      <c r="AF460" s="9" t="e">
        <f>VLOOKUP($E460, Individual_Pitching___Dashboard[], 18, FALSE)</f>
        <v>#N/A</v>
      </c>
      <c r="AG460" s="9" t="e">
        <f>VLOOKUP($E460, Individual_Pitching___Dashboard[], 20, FALSE)</f>
        <v>#N/A</v>
      </c>
      <c r="AH460" s="9" t="e">
        <f>VLOOKUP($E460, Individual_Pitching___Advanced[], 21,FALSE)</f>
        <v>#N/A</v>
      </c>
      <c r="AI460" s="9" t="e">
        <f>VLOOKUP($C460, 'Team Per G'!$A$2:$G$31, 7, FALSE)</f>
        <v>#N/A</v>
      </c>
      <c r="AJ460" s="9" t="e">
        <f>VLOOKUP($C460, 'FanGraphs - Team WAR Projected'!$B$2:$E$31, 3, FALSE)/162</f>
        <v>#N/A</v>
      </c>
      <c r="AK460" s="9" t="e">
        <f>VLOOKUP($C460, Team_Pitching___Advanced[[Team]:[xFIP]], 19,FALSE)</f>
        <v>#N/A</v>
      </c>
      <c r="AL460" s="9" t="e">
        <f>VLOOKUP($C460, Team_Pitching___Advanced[], 20, FALSE)</f>
        <v>#N/A</v>
      </c>
      <c r="AM460" s="9" t="e">
        <f>VLOOKUP($C460, Team_Batting___Dashboard[[Team]:[wOBA]], 16, FALSE)</f>
        <v>#N/A</v>
      </c>
      <c r="AN460" s="9" t="e">
        <f>VLOOKUP($C460, Team_Batting___Advanced[[Team]:[OPS]], 9, FALSE)</f>
        <v>#N/A</v>
      </c>
      <c r="AO460" s="9" t="e">
        <f>VLOOKUP($C460, Team_Batting___Advanced[], 19, FALSE)</f>
        <v>#N/A</v>
      </c>
      <c r="AP460" s="9" t="e">
        <f>VLOOKUP($C460, 'Team Per G'!$A$2:$G$31, 3, FALSE)</f>
        <v>#N/A</v>
      </c>
      <c r="AQ460" s="9" t="e">
        <f>VLOOKUP($C460, 'Team Per G'!$A$2:$G$31, 5, FALSE)</f>
        <v>#N/A</v>
      </c>
      <c r="AR460" s="9" t="e">
        <f>VLOOKUP($C460, 'Team Per G'!$A$2:$G$31, 4, FALSE)</f>
        <v>#N/A</v>
      </c>
      <c r="AS460" s="9" t="e">
        <f>VLOOKUP($C460, Team_Batting___Dashboard[], 22, FALSE)/$AC460</f>
        <v>#N/A</v>
      </c>
      <c r="AT460" s="9" t="e">
        <f>VLOOKUP($C460, 'FanGraphs - Team WAR Projected'!$B$2:$E$31, 4, FALSE)/162</f>
        <v>#N/A</v>
      </c>
      <c r="AU460" s="9" t="e">
        <f>VLOOKUP($C460, FanGraphs_Standings[[Abbreviation]:[2024 Year to Date RS/G]], 6, FALSE)/$AC460</f>
        <v>#N/A</v>
      </c>
      <c r="AV460" s="9" t="e">
        <f>VLOOKUP($C460, FanGraphs_Standings[[Abbreviation]:[2024 Projected Full Season RDif]], 19, FALSE)/162</f>
        <v>#N/A</v>
      </c>
      <c r="AW460" s="9" t="e">
        <f>VLOOKUP($C460, FanGraphs_Standings[[Abbreviation]:[2024 Projected Full Season RDif]], 5, FALSE)</f>
        <v>#N/A</v>
      </c>
      <c r="AX460" s="9" t="e">
        <f>VLOOKUP($C460, FanGraphs_Standings[[Abbreviation]:[2024 Projected Full Season W%]], 18, FALSE)</f>
        <v>#N/A</v>
      </c>
      <c r="AY460" s="9" t="e">
        <f>VLOOKUP($C460, 'Home Field Adv'!$A$2:$K$31, 11, FALSE)</f>
        <v>#N/A</v>
      </c>
      <c r="BB460" s="5" t="str">
        <f t="shared" si="22"/>
        <v/>
      </c>
      <c r="BC460" s="5" t="str">
        <f t="shared" si="23"/>
        <v/>
      </c>
      <c r="BD460" s="5" t="str">
        <f t="shared" si="24"/>
        <v/>
      </c>
    </row>
    <row r="461" spans="6:56" x14ac:dyDescent="0.45">
      <c r="F461" s="9" t="e">
        <f>VLOOKUP($B461, FanGraphs_Standings[[Abbreviation]:[2024 Year to Date G]], 2, FALSE)</f>
        <v>#N/A</v>
      </c>
      <c r="G461" s="9" t="e">
        <f>IF(ISERR(VLOOKUP($D461, 'SP Per G'!$A$2:$D$1380, 3, FALSE)), L461, VLOOKUP($D461, 'SP Per G'!$A$2:$D$1380, 3, FALSE))</f>
        <v>#N/A</v>
      </c>
      <c r="H461" s="9" t="e">
        <f>VLOOKUP($D461, 'SP Per G'!$A$2:$D$1380, 4, FALSE)</f>
        <v>#N/A</v>
      </c>
      <c r="I461" s="9" t="e">
        <f>VLOOKUP($D461, Individual_Pitching___Dashboard[], 18, FALSE)</f>
        <v>#N/A</v>
      </c>
      <c r="J461" s="9" t="e">
        <f>VLOOKUP($D461, Individual_Pitching___Dashboard[], 20, FALSE)</f>
        <v>#N/A</v>
      </c>
      <c r="K461" s="9" t="e">
        <f>VLOOKUP($D461, Individual_Pitching___Advanced[], 21,FALSE)</f>
        <v>#N/A</v>
      </c>
      <c r="L461" s="9" t="e">
        <f>VLOOKUP($B461, 'Team Per G'!$A$2:$G$31, 7, FALSE)</f>
        <v>#N/A</v>
      </c>
      <c r="M461" s="9" t="e">
        <f>VLOOKUP($B461, 'FanGraphs - Team WAR Projected'!$B$2:$E$31, 3, FALSE)/162</f>
        <v>#N/A</v>
      </c>
      <c r="N461" s="9" t="e">
        <f>VLOOKUP($B461, Team_Pitching___Advanced[[Team]:[xFIP]], 19,FALSE)</f>
        <v>#N/A</v>
      </c>
      <c r="O461" s="9" t="e">
        <f>VLOOKUP($B461, Team_Pitching___Advanced[], 20, FALSE)</f>
        <v>#N/A</v>
      </c>
      <c r="P461" s="9" t="e">
        <f>VLOOKUP($B461, Team_Batting___Dashboard[[Team]:[wOBA]], 16, FALSE)</f>
        <v>#N/A</v>
      </c>
      <c r="Q461" s="9" t="e">
        <f>VLOOKUP($B461, Team_Batting___Advanced[[Team]:[OPS]], 9, FALSE)</f>
        <v>#N/A</v>
      </c>
      <c r="R461" s="9" t="e">
        <f>VLOOKUP($B461, Team_Batting___Advanced[], 19, FALSE)</f>
        <v>#N/A</v>
      </c>
      <c r="S461" s="9" t="e">
        <f>VLOOKUP($B461, 'Team Per G'!$A$2:$G$31, 3, FALSE)</f>
        <v>#N/A</v>
      </c>
      <c r="T461" s="9" t="e">
        <f>VLOOKUP($B461, 'Team Per G'!$A$2:$G$31, 5, FALSE)</f>
        <v>#N/A</v>
      </c>
      <c r="U461" s="9" t="e">
        <f>VLOOKUP($B461, 'Team Per G'!$A$2:$G$31, 4, FALSE)</f>
        <v>#N/A</v>
      </c>
      <c r="V461" s="9" t="e">
        <f>VLOOKUP($B461, Team_Batting___Dashboard[], 22, FALSE)/$F461</f>
        <v>#N/A</v>
      </c>
      <c r="W461" s="9" t="e">
        <f>VLOOKUP($B461, 'FanGraphs - Team WAR Projected'!$B$2:$E$31, 4, FALSE)/162</f>
        <v>#N/A</v>
      </c>
      <c r="X461" s="9" t="e">
        <f>VLOOKUP($B461, FanGraphs_Standings[[Abbreviation]:[2024 Year to Date RS/G]], 6, FALSE)/$F461</f>
        <v>#N/A</v>
      </c>
      <c r="Y461" s="9" t="e">
        <f>VLOOKUP($B461, FanGraphs_Standings[[Abbreviation]:[2024 Projected Full Season RDif]], 19, FALSE)/162</f>
        <v>#N/A</v>
      </c>
      <c r="Z461" s="9" t="e">
        <f>VLOOKUP($B461, FanGraphs_Standings[[Abbreviation]:[2024 Projected Full Season RDif]], 5, FALSE)</f>
        <v>#N/A</v>
      </c>
      <c r="AA461" s="9" t="e">
        <f>VLOOKUP($B461, FanGraphs_Standings[[Abbreviation]:[2024 Projected Full Season W%]], 18, FALSE)</f>
        <v>#N/A</v>
      </c>
      <c r="AB461" s="9" t="e">
        <f>VLOOKUP($B461, 'Home Field Adv'!$A$2:$I$31, 9, FALSE)</f>
        <v>#N/A</v>
      </c>
      <c r="AC461" s="9" t="e">
        <f>VLOOKUP($C461, FanGraphs_Standings[[Abbreviation]:[2024 Year to Date G]], 2, FALSE)</f>
        <v>#N/A</v>
      </c>
      <c r="AD461" s="9" t="e">
        <f>VLOOKUP($E461, 'SP Per G'!$A$2:$D$1380, 3, FALSE)</f>
        <v>#N/A</v>
      </c>
      <c r="AE461" s="9" t="e">
        <f>VLOOKUP($E461, 'SP Per G'!$A$2:$D$1380, 4, FALSE)</f>
        <v>#N/A</v>
      </c>
      <c r="AF461" s="9" t="e">
        <f>VLOOKUP($E461, Individual_Pitching___Dashboard[], 18, FALSE)</f>
        <v>#N/A</v>
      </c>
      <c r="AG461" s="9" t="e">
        <f>VLOOKUP($E461, Individual_Pitching___Dashboard[], 20, FALSE)</f>
        <v>#N/A</v>
      </c>
      <c r="AH461" s="9" t="e">
        <f>VLOOKUP($E461, Individual_Pitching___Advanced[], 21,FALSE)</f>
        <v>#N/A</v>
      </c>
      <c r="AI461" s="9" t="e">
        <f>VLOOKUP($C461, 'Team Per G'!$A$2:$G$31, 7, FALSE)</f>
        <v>#N/A</v>
      </c>
      <c r="AJ461" s="9" t="e">
        <f>VLOOKUP($C461, 'FanGraphs - Team WAR Projected'!$B$2:$E$31, 3, FALSE)/162</f>
        <v>#N/A</v>
      </c>
      <c r="AK461" s="9" t="e">
        <f>VLOOKUP($C461, Team_Pitching___Advanced[[Team]:[xFIP]], 19,FALSE)</f>
        <v>#N/A</v>
      </c>
      <c r="AL461" s="9" t="e">
        <f>VLOOKUP($C461, Team_Pitching___Advanced[], 20, FALSE)</f>
        <v>#N/A</v>
      </c>
      <c r="AM461" s="9" t="e">
        <f>VLOOKUP($C461, Team_Batting___Dashboard[[Team]:[wOBA]], 16, FALSE)</f>
        <v>#N/A</v>
      </c>
      <c r="AN461" s="9" t="e">
        <f>VLOOKUP($C461, Team_Batting___Advanced[[Team]:[OPS]], 9, FALSE)</f>
        <v>#N/A</v>
      </c>
      <c r="AO461" s="9" t="e">
        <f>VLOOKUP($C461, Team_Batting___Advanced[], 19, FALSE)</f>
        <v>#N/A</v>
      </c>
      <c r="AP461" s="9" t="e">
        <f>VLOOKUP($C461, 'Team Per G'!$A$2:$G$31, 3, FALSE)</f>
        <v>#N/A</v>
      </c>
      <c r="AQ461" s="9" t="e">
        <f>VLOOKUP($C461, 'Team Per G'!$A$2:$G$31, 5, FALSE)</f>
        <v>#N/A</v>
      </c>
      <c r="AR461" s="9" t="e">
        <f>VLOOKUP($C461, 'Team Per G'!$A$2:$G$31, 4, FALSE)</f>
        <v>#N/A</v>
      </c>
      <c r="AS461" s="9" t="e">
        <f>VLOOKUP($C461, Team_Batting___Dashboard[], 22, FALSE)/$AC461</f>
        <v>#N/A</v>
      </c>
      <c r="AT461" s="9" t="e">
        <f>VLOOKUP($C461, 'FanGraphs - Team WAR Projected'!$B$2:$E$31, 4, FALSE)/162</f>
        <v>#N/A</v>
      </c>
      <c r="AU461" s="9" t="e">
        <f>VLOOKUP($C461, FanGraphs_Standings[[Abbreviation]:[2024 Year to Date RS/G]], 6, FALSE)/$AC461</f>
        <v>#N/A</v>
      </c>
      <c r="AV461" s="9" t="e">
        <f>VLOOKUP($C461, FanGraphs_Standings[[Abbreviation]:[2024 Projected Full Season RDif]], 19, FALSE)/162</f>
        <v>#N/A</v>
      </c>
      <c r="AW461" s="9" t="e">
        <f>VLOOKUP($C461, FanGraphs_Standings[[Abbreviation]:[2024 Projected Full Season RDif]], 5, FALSE)</f>
        <v>#N/A</v>
      </c>
      <c r="AX461" s="9" t="e">
        <f>VLOOKUP($C461, FanGraphs_Standings[[Abbreviation]:[2024 Projected Full Season W%]], 18, FALSE)</f>
        <v>#N/A</v>
      </c>
      <c r="AY461" s="9" t="e">
        <f>VLOOKUP($C461, 'Home Field Adv'!$A$2:$K$31, 11, FALSE)</f>
        <v>#N/A</v>
      </c>
      <c r="BB461" s="5" t="str">
        <f t="shared" si="22"/>
        <v/>
      </c>
      <c r="BC461" s="5" t="str">
        <f t="shared" si="23"/>
        <v/>
      </c>
      <c r="BD461" s="5" t="str">
        <f t="shared" si="24"/>
        <v/>
      </c>
    </row>
    <row r="462" spans="6:56" x14ac:dyDescent="0.45">
      <c r="F462" s="9" t="e">
        <f>VLOOKUP($B462, FanGraphs_Standings[[Abbreviation]:[2024 Year to Date G]], 2, FALSE)</f>
        <v>#N/A</v>
      </c>
      <c r="G462" s="9" t="e">
        <f>IF(ISERR(VLOOKUP($D462, 'SP Per G'!$A$2:$D$1380, 3, FALSE)), L462, VLOOKUP($D462, 'SP Per G'!$A$2:$D$1380, 3, FALSE))</f>
        <v>#N/A</v>
      </c>
      <c r="H462" s="9" t="e">
        <f>VLOOKUP($D462, 'SP Per G'!$A$2:$D$1380, 4, FALSE)</f>
        <v>#N/A</v>
      </c>
      <c r="I462" s="9" t="e">
        <f>VLOOKUP($D462, Individual_Pitching___Dashboard[], 18, FALSE)</f>
        <v>#N/A</v>
      </c>
      <c r="J462" s="9" t="e">
        <f>VLOOKUP($D462, Individual_Pitching___Dashboard[], 20, FALSE)</f>
        <v>#N/A</v>
      </c>
      <c r="K462" s="9" t="e">
        <f>VLOOKUP($D462, Individual_Pitching___Advanced[], 21,FALSE)</f>
        <v>#N/A</v>
      </c>
      <c r="L462" s="9" t="e">
        <f>VLOOKUP($B462, 'Team Per G'!$A$2:$G$31, 7, FALSE)</f>
        <v>#N/A</v>
      </c>
      <c r="M462" s="9" t="e">
        <f>VLOOKUP($B462, 'FanGraphs - Team WAR Projected'!$B$2:$E$31, 3, FALSE)/162</f>
        <v>#N/A</v>
      </c>
      <c r="N462" s="9" t="e">
        <f>VLOOKUP($B462, Team_Pitching___Advanced[[Team]:[xFIP]], 19,FALSE)</f>
        <v>#N/A</v>
      </c>
      <c r="O462" s="9" t="e">
        <f>VLOOKUP($B462, Team_Pitching___Advanced[], 20, FALSE)</f>
        <v>#N/A</v>
      </c>
      <c r="P462" s="9" t="e">
        <f>VLOOKUP($B462, Team_Batting___Dashboard[[Team]:[wOBA]], 16, FALSE)</f>
        <v>#N/A</v>
      </c>
      <c r="Q462" s="9" t="e">
        <f>VLOOKUP($B462, Team_Batting___Advanced[[Team]:[OPS]], 9, FALSE)</f>
        <v>#N/A</v>
      </c>
      <c r="R462" s="9" t="e">
        <f>VLOOKUP($B462, Team_Batting___Advanced[], 19, FALSE)</f>
        <v>#N/A</v>
      </c>
      <c r="S462" s="9" t="e">
        <f>VLOOKUP($B462, 'Team Per G'!$A$2:$G$31, 3, FALSE)</f>
        <v>#N/A</v>
      </c>
      <c r="T462" s="9" t="e">
        <f>VLOOKUP($B462, 'Team Per G'!$A$2:$G$31, 5, FALSE)</f>
        <v>#N/A</v>
      </c>
      <c r="U462" s="9" t="e">
        <f>VLOOKUP($B462, 'Team Per G'!$A$2:$G$31, 4, FALSE)</f>
        <v>#N/A</v>
      </c>
      <c r="V462" s="9" t="e">
        <f>VLOOKUP($B462, Team_Batting___Dashboard[], 22, FALSE)/$F462</f>
        <v>#N/A</v>
      </c>
      <c r="W462" s="9" t="e">
        <f>VLOOKUP($B462, 'FanGraphs - Team WAR Projected'!$B$2:$E$31, 4, FALSE)/162</f>
        <v>#N/A</v>
      </c>
      <c r="X462" s="9" t="e">
        <f>VLOOKUP($B462, FanGraphs_Standings[[Abbreviation]:[2024 Year to Date RS/G]], 6, FALSE)/$F462</f>
        <v>#N/A</v>
      </c>
      <c r="Y462" s="9" t="e">
        <f>VLOOKUP($B462, FanGraphs_Standings[[Abbreviation]:[2024 Projected Full Season RDif]], 19, FALSE)/162</f>
        <v>#N/A</v>
      </c>
      <c r="Z462" s="9" t="e">
        <f>VLOOKUP($B462, FanGraphs_Standings[[Abbreviation]:[2024 Projected Full Season RDif]], 5, FALSE)</f>
        <v>#N/A</v>
      </c>
      <c r="AA462" s="9" t="e">
        <f>VLOOKUP($B462, FanGraphs_Standings[[Abbreviation]:[2024 Projected Full Season W%]], 18, FALSE)</f>
        <v>#N/A</v>
      </c>
      <c r="AB462" s="9" t="e">
        <f>VLOOKUP($B462, 'Home Field Adv'!$A$2:$I$31, 9, FALSE)</f>
        <v>#N/A</v>
      </c>
      <c r="AC462" s="9" t="e">
        <f>VLOOKUP($C462, FanGraphs_Standings[[Abbreviation]:[2024 Year to Date G]], 2, FALSE)</f>
        <v>#N/A</v>
      </c>
      <c r="AD462" s="9" t="e">
        <f>VLOOKUP($E462, 'SP Per G'!$A$2:$D$1380, 3, FALSE)</f>
        <v>#N/A</v>
      </c>
      <c r="AE462" s="9" t="e">
        <f>VLOOKUP($E462, 'SP Per G'!$A$2:$D$1380, 4, FALSE)</f>
        <v>#N/A</v>
      </c>
      <c r="AF462" s="9" t="e">
        <f>VLOOKUP($E462, Individual_Pitching___Dashboard[], 18, FALSE)</f>
        <v>#N/A</v>
      </c>
      <c r="AG462" s="9" t="e">
        <f>VLOOKUP($E462, Individual_Pitching___Dashboard[], 20, FALSE)</f>
        <v>#N/A</v>
      </c>
      <c r="AH462" s="9" t="e">
        <f>VLOOKUP($E462, Individual_Pitching___Advanced[], 21,FALSE)</f>
        <v>#N/A</v>
      </c>
      <c r="AI462" s="9" t="e">
        <f>VLOOKUP($C462, 'Team Per G'!$A$2:$G$31, 7, FALSE)</f>
        <v>#N/A</v>
      </c>
      <c r="AJ462" s="9" t="e">
        <f>VLOOKUP($C462, 'FanGraphs - Team WAR Projected'!$B$2:$E$31, 3, FALSE)/162</f>
        <v>#N/A</v>
      </c>
      <c r="AK462" s="9" t="e">
        <f>VLOOKUP($C462, Team_Pitching___Advanced[[Team]:[xFIP]], 19,FALSE)</f>
        <v>#N/A</v>
      </c>
      <c r="AL462" s="9" t="e">
        <f>VLOOKUP($C462, Team_Pitching___Advanced[], 20, FALSE)</f>
        <v>#N/A</v>
      </c>
      <c r="AM462" s="9" t="e">
        <f>VLOOKUP($C462, Team_Batting___Dashboard[[Team]:[wOBA]], 16, FALSE)</f>
        <v>#N/A</v>
      </c>
      <c r="AN462" s="9" t="e">
        <f>VLOOKUP($C462, Team_Batting___Advanced[[Team]:[OPS]], 9, FALSE)</f>
        <v>#N/A</v>
      </c>
      <c r="AO462" s="9" t="e">
        <f>VLOOKUP($C462, Team_Batting___Advanced[], 19, FALSE)</f>
        <v>#N/A</v>
      </c>
      <c r="AP462" s="9" t="e">
        <f>VLOOKUP($C462, 'Team Per G'!$A$2:$G$31, 3, FALSE)</f>
        <v>#N/A</v>
      </c>
      <c r="AQ462" s="9" t="e">
        <f>VLOOKUP($C462, 'Team Per G'!$A$2:$G$31, 5, FALSE)</f>
        <v>#N/A</v>
      </c>
      <c r="AR462" s="9" t="e">
        <f>VLOOKUP($C462, 'Team Per G'!$A$2:$G$31, 4, FALSE)</f>
        <v>#N/A</v>
      </c>
      <c r="AS462" s="9" t="e">
        <f>VLOOKUP($C462, Team_Batting___Dashboard[], 22, FALSE)/$AC462</f>
        <v>#N/A</v>
      </c>
      <c r="AT462" s="9" t="e">
        <f>VLOOKUP($C462, 'FanGraphs - Team WAR Projected'!$B$2:$E$31, 4, FALSE)/162</f>
        <v>#N/A</v>
      </c>
      <c r="AU462" s="9" t="e">
        <f>VLOOKUP($C462, FanGraphs_Standings[[Abbreviation]:[2024 Year to Date RS/G]], 6, FALSE)/$AC462</f>
        <v>#N/A</v>
      </c>
      <c r="AV462" s="9" t="e">
        <f>VLOOKUP($C462, FanGraphs_Standings[[Abbreviation]:[2024 Projected Full Season RDif]], 19, FALSE)/162</f>
        <v>#N/A</v>
      </c>
      <c r="AW462" s="9" t="e">
        <f>VLOOKUP($C462, FanGraphs_Standings[[Abbreviation]:[2024 Projected Full Season RDif]], 5, FALSE)</f>
        <v>#N/A</v>
      </c>
      <c r="AX462" s="9" t="e">
        <f>VLOOKUP($C462, FanGraphs_Standings[[Abbreviation]:[2024 Projected Full Season W%]], 18, FALSE)</f>
        <v>#N/A</v>
      </c>
      <c r="AY462" s="9" t="e">
        <f>VLOOKUP($C462, 'Home Field Adv'!$A$2:$K$31, 11, FALSE)</f>
        <v>#N/A</v>
      </c>
      <c r="BB462" s="5" t="str">
        <f t="shared" si="22"/>
        <v/>
      </c>
      <c r="BC462" s="5" t="str">
        <f t="shared" si="23"/>
        <v/>
      </c>
      <c r="BD462" s="5" t="str">
        <f t="shared" si="24"/>
        <v/>
      </c>
    </row>
    <row r="463" spans="6:56" x14ac:dyDescent="0.45">
      <c r="F463" s="9" t="e">
        <f>VLOOKUP($B463, FanGraphs_Standings[[Abbreviation]:[2024 Year to Date G]], 2, FALSE)</f>
        <v>#N/A</v>
      </c>
      <c r="G463" s="9" t="e">
        <f>IF(ISERR(VLOOKUP($D463, 'SP Per G'!$A$2:$D$1380, 3, FALSE)), L463, VLOOKUP($D463, 'SP Per G'!$A$2:$D$1380, 3, FALSE))</f>
        <v>#N/A</v>
      </c>
      <c r="H463" s="9" t="e">
        <f>VLOOKUP($D463, 'SP Per G'!$A$2:$D$1380, 4, FALSE)</f>
        <v>#N/A</v>
      </c>
      <c r="I463" s="9" t="e">
        <f>VLOOKUP($D463, Individual_Pitching___Dashboard[], 18, FALSE)</f>
        <v>#N/A</v>
      </c>
      <c r="J463" s="9" t="e">
        <f>VLOOKUP($D463, Individual_Pitching___Dashboard[], 20, FALSE)</f>
        <v>#N/A</v>
      </c>
      <c r="K463" s="9" t="e">
        <f>VLOOKUP($D463, Individual_Pitching___Advanced[], 21,FALSE)</f>
        <v>#N/A</v>
      </c>
      <c r="L463" s="9" t="e">
        <f>VLOOKUP($B463, 'Team Per G'!$A$2:$G$31, 7, FALSE)</f>
        <v>#N/A</v>
      </c>
      <c r="M463" s="9" t="e">
        <f>VLOOKUP($B463, 'FanGraphs - Team WAR Projected'!$B$2:$E$31, 3, FALSE)/162</f>
        <v>#N/A</v>
      </c>
      <c r="N463" s="9" t="e">
        <f>VLOOKUP($B463, Team_Pitching___Advanced[[Team]:[xFIP]], 19,FALSE)</f>
        <v>#N/A</v>
      </c>
      <c r="O463" s="9" t="e">
        <f>VLOOKUP($B463, Team_Pitching___Advanced[], 20, FALSE)</f>
        <v>#N/A</v>
      </c>
      <c r="P463" s="9" t="e">
        <f>VLOOKUP($B463, Team_Batting___Dashboard[[Team]:[wOBA]], 16, FALSE)</f>
        <v>#N/A</v>
      </c>
      <c r="Q463" s="9" t="e">
        <f>VLOOKUP($B463, Team_Batting___Advanced[[Team]:[OPS]], 9, FALSE)</f>
        <v>#N/A</v>
      </c>
      <c r="R463" s="9" t="e">
        <f>VLOOKUP($B463, Team_Batting___Advanced[], 19, FALSE)</f>
        <v>#N/A</v>
      </c>
      <c r="S463" s="9" t="e">
        <f>VLOOKUP($B463, 'Team Per G'!$A$2:$G$31, 3, FALSE)</f>
        <v>#N/A</v>
      </c>
      <c r="T463" s="9" t="e">
        <f>VLOOKUP($B463, 'Team Per G'!$A$2:$G$31, 5, FALSE)</f>
        <v>#N/A</v>
      </c>
      <c r="U463" s="9" t="e">
        <f>VLOOKUP($B463, 'Team Per G'!$A$2:$G$31, 4, FALSE)</f>
        <v>#N/A</v>
      </c>
      <c r="V463" s="9" t="e">
        <f>VLOOKUP($B463, Team_Batting___Dashboard[], 22, FALSE)/$F463</f>
        <v>#N/A</v>
      </c>
      <c r="W463" s="9" t="e">
        <f>VLOOKUP($B463, 'FanGraphs - Team WAR Projected'!$B$2:$E$31, 4, FALSE)/162</f>
        <v>#N/A</v>
      </c>
      <c r="X463" s="9" t="e">
        <f>VLOOKUP($B463, FanGraphs_Standings[[Abbreviation]:[2024 Year to Date RS/G]], 6, FALSE)/$F463</f>
        <v>#N/A</v>
      </c>
      <c r="Y463" s="9" t="e">
        <f>VLOOKUP($B463, FanGraphs_Standings[[Abbreviation]:[2024 Projected Full Season RDif]], 19, FALSE)/162</f>
        <v>#N/A</v>
      </c>
      <c r="Z463" s="9" t="e">
        <f>VLOOKUP($B463, FanGraphs_Standings[[Abbreviation]:[2024 Projected Full Season RDif]], 5, FALSE)</f>
        <v>#N/A</v>
      </c>
      <c r="AA463" s="9" t="e">
        <f>VLOOKUP($B463, FanGraphs_Standings[[Abbreviation]:[2024 Projected Full Season W%]], 18, FALSE)</f>
        <v>#N/A</v>
      </c>
      <c r="AB463" s="9" t="e">
        <f>VLOOKUP($B463, 'Home Field Adv'!$A$2:$I$31, 9, FALSE)</f>
        <v>#N/A</v>
      </c>
      <c r="AC463" s="9" t="e">
        <f>VLOOKUP($C463, FanGraphs_Standings[[Abbreviation]:[2024 Year to Date G]], 2, FALSE)</f>
        <v>#N/A</v>
      </c>
      <c r="AD463" s="9" t="e">
        <f>VLOOKUP($E463, 'SP Per G'!$A$2:$D$1380, 3, FALSE)</f>
        <v>#N/A</v>
      </c>
      <c r="AE463" s="9" t="e">
        <f>VLOOKUP($E463, 'SP Per G'!$A$2:$D$1380, 4, FALSE)</f>
        <v>#N/A</v>
      </c>
      <c r="AF463" s="9" t="e">
        <f>VLOOKUP($E463, Individual_Pitching___Dashboard[], 18, FALSE)</f>
        <v>#N/A</v>
      </c>
      <c r="AG463" s="9" t="e">
        <f>VLOOKUP($E463, Individual_Pitching___Dashboard[], 20, FALSE)</f>
        <v>#N/A</v>
      </c>
      <c r="AH463" s="9" t="e">
        <f>VLOOKUP($E463, Individual_Pitching___Advanced[], 21,FALSE)</f>
        <v>#N/A</v>
      </c>
      <c r="AI463" s="9" t="e">
        <f>VLOOKUP($C463, 'Team Per G'!$A$2:$G$31, 7, FALSE)</f>
        <v>#N/A</v>
      </c>
      <c r="AJ463" s="9" t="e">
        <f>VLOOKUP($C463, 'FanGraphs - Team WAR Projected'!$B$2:$E$31, 3, FALSE)/162</f>
        <v>#N/A</v>
      </c>
      <c r="AK463" s="9" t="e">
        <f>VLOOKUP($C463, Team_Pitching___Advanced[[Team]:[xFIP]], 19,FALSE)</f>
        <v>#N/A</v>
      </c>
      <c r="AL463" s="9" t="e">
        <f>VLOOKUP($C463, Team_Pitching___Advanced[], 20, FALSE)</f>
        <v>#N/A</v>
      </c>
      <c r="AM463" s="9" t="e">
        <f>VLOOKUP($C463, Team_Batting___Dashboard[[Team]:[wOBA]], 16, FALSE)</f>
        <v>#N/A</v>
      </c>
      <c r="AN463" s="9" t="e">
        <f>VLOOKUP($C463, Team_Batting___Advanced[[Team]:[OPS]], 9, FALSE)</f>
        <v>#N/A</v>
      </c>
      <c r="AO463" s="9" t="e">
        <f>VLOOKUP($C463, Team_Batting___Advanced[], 19, FALSE)</f>
        <v>#N/A</v>
      </c>
      <c r="AP463" s="9" t="e">
        <f>VLOOKUP($C463, 'Team Per G'!$A$2:$G$31, 3, FALSE)</f>
        <v>#N/A</v>
      </c>
      <c r="AQ463" s="9" t="e">
        <f>VLOOKUP($C463, 'Team Per G'!$A$2:$G$31, 5, FALSE)</f>
        <v>#N/A</v>
      </c>
      <c r="AR463" s="9" t="e">
        <f>VLOOKUP($C463, 'Team Per G'!$A$2:$G$31, 4, FALSE)</f>
        <v>#N/A</v>
      </c>
      <c r="AS463" s="9" t="e">
        <f>VLOOKUP($C463, Team_Batting___Dashboard[], 22, FALSE)/$AC463</f>
        <v>#N/A</v>
      </c>
      <c r="AT463" s="9" t="e">
        <f>VLOOKUP($C463, 'FanGraphs - Team WAR Projected'!$B$2:$E$31, 4, FALSE)/162</f>
        <v>#N/A</v>
      </c>
      <c r="AU463" s="9" t="e">
        <f>VLOOKUP($C463, FanGraphs_Standings[[Abbreviation]:[2024 Year to Date RS/G]], 6, FALSE)/$AC463</f>
        <v>#N/A</v>
      </c>
      <c r="AV463" s="9" t="e">
        <f>VLOOKUP($C463, FanGraphs_Standings[[Abbreviation]:[2024 Projected Full Season RDif]], 19, FALSE)/162</f>
        <v>#N/A</v>
      </c>
      <c r="AW463" s="9" t="e">
        <f>VLOOKUP($C463, FanGraphs_Standings[[Abbreviation]:[2024 Projected Full Season RDif]], 5, FALSE)</f>
        <v>#N/A</v>
      </c>
      <c r="AX463" s="9" t="e">
        <f>VLOOKUP($C463, FanGraphs_Standings[[Abbreviation]:[2024 Projected Full Season W%]], 18, FALSE)</f>
        <v>#N/A</v>
      </c>
      <c r="AY463" s="9" t="e">
        <f>VLOOKUP($C463, 'Home Field Adv'!$A$2:$K$31, 11, FALSE)</f>
        <v>#N/A</v>
      </c>
      <c r="BB463" s="5" t="str">
        <f t="shared" si="22"/>
        <v/>
      </c>
      <c r="BC463" s="5" t="str">
        <f t="shared" si="23"/>
        <v/>
      </c>
      <c r="BD463" s="5" t="str">
        <f t="shared" si="24"/>
        <v/>
      </c>
    </row>
    <row r="464" spans="6:56" x14ac:dyDescent="0.45">
      <c r="F464" s="9" t="e">
        <f>VLOOKUP($B464, FanGraphs_Standings[[Abbreviation]:[2024 Year to Date G]], 2, FALSE)</f>
        <v>#N/A</v>
      </c>
      <c r="G464" s="9" t="e">
        <f>IF(ISERR(VLOOKUP($D464, 'SP Per G'!$A$2:$D$1380, 3, FALSE)), L464, VLOOKUP($D464, 'SP Per G'!$A$2:$D$1380, 3, FALSE))</f>
        <v>#N/A</v>
      </c>
      <c r="H464" s="9" t="e">
        <f>VLOOKUP($D464, 'SP Per G'!$A$2:$D$1380, 4, FALSE)</f>
        <v>#N/A</v>
      </c>
      <c r="I464" s="9" t="e">
        <f>VLOOKUP($D464, Individual_Pitching___Dashboard[], 18, FALSE)</f>
        <v>#N/A</v>
      </c>
      <c r="J464" s="9" t="e">
        <f>VLOOKUP($D464, Individual_Pitching___Dashboard[], 20, FALSE)</f>
        <v>#N/A</v>
      </c>
      <c r="K464" s="9" t="e">
        <f>VLOOKUP($D464, Individual_Pitching___Advanced[], 21,FALSE)</f>
        <v>#N/A</v>
      </c>
      <c r="L464" s="9" t="e">
        <f>VLOOKUP($B464, 'Team Per G'!$A$2:$G$31, 7, FALSE)</f>
        <v>#N/A</v>
      </c>
      <c r="M464" s="9" t="e">
        <f>VLOOKUP($B464, 'FanGraphs - Team WAR Projected'!$B$2:$E$31, 3, FALSE)/162</f>
        <v>#N/A</v>
      </c>
      <c r="N464" s="9" t="e">
        <f>VLOOKUP($B464, Team_Pitching___Advanced[[Team]:[xFIP]], 19,FALSE)</f>
        <v>#N/A</v>
      </c>
      <c r="O464" s="9" t="e">
        <f>VLOOKUP($B464, Team_Pitching___Advanced[], 20, FALSE)</f>
        <v>#N/A</v>
      </c>
      <c r="P464" s="9" t="e">
        <f>VLOOKUP($B464, Team_Batting___Dashboard[[Team]:[wOBA]], 16, FALSE)</f>
        <v>#N/A</v>
      </c>
      <c r="Q464" s="9" t="e">
        <f>VLOOKUP($B464, Team_Batting___Advanced[[Team]:[OPS]], 9, FALSE)</f>
        <v>#N/A</v>
      </c>
      <c r="R464" s="9" t="e">
        <f>VLOOKUP($B464, Team_Batting___Advanced[], 19, FALSE)</f>
        <v>#N/A</v>
      </c>
      <c r="S464" s="9" t="e">
        <f>VLOOKUP($B464, 'Team Per G'!$A$2:$G$31, 3, FALSE)</f>
        <v>#N/A</v>
      </c>
      <c r="T464" s="9" t="e">
        <f>VLOOKUP($B464, 'Team Per G'!$A$2:$G$31, 5, FALSE)</f>
        <v>#N/A</v>
      </c>
      <c r="U464" s="9" t="e">
        <f>VLOOKUP($B464, 'Team Per G'!$A$2:$G$31, 4, FALSE)</f>
        <v>#N/A</v>
      </c>
      <c r="V464" s="9" t="e">
        <f>VLOOKUP($B464, Team_Batting___Dashboard[], 22, FALSE)/$F464</f>
        <v>#N/A</v>
      </c>
      <c r="W464" s="9" t="e">
        <f>VLOOKUP($B464, 'FanGraphs - Team WAR Projected'!$B$2:$E$31, 4, FALSE)/162</f>
        <v>#N/A</v>
      </c>
      <c r="X464" s="9" t="e">
        <f>VLOOKUP($B464, FanGraphs_Standings[[Abbreviation]:[2024 Year to Date RS/G]], 6, FALSE)/$F464</f>
        <v>#N/A</v>
      </c>
      <c r="Y464" s="9" t="e">
        <f>VLOOKUP($B464, FanGraphs_Standings[[Abbreviation]:[2024 Projected Full Season RDif]], 19, FALSE)/162</f>
        <v>#N/A</v>
      </c>
      <c r="Z464" s="9" t="e">
        <f>VLOOKUP($B464, FanGraphs_Standings[[Abbreviation]:[2024 Projected Full Season RDif]], 5, FALSE)</f>
        <v>#N/A</v>
      </c>
      <c r="AA464" s="9" t="e">
        <f>VLOOKUP($B464, FanGraphs_Standings[[Abbreviation]:[2024 Projected Full Season W%]], 18, FALSE)</f>
        <v>#N/A</v>
      </c>
      <c r="AB464" s="9" t="e">
        <f>VLOOKUP($B464, 'Home Field Adv'!$A$2:$I$31, 9, FALSE)</f>
        <v>#N/A</v>
      </c>
      <c r="AC464" s="9" t="e">
        <f>VLOOKUP($C464, FanGraphs_Standings[[Abbreviation]:[2024 Year to Date G]], 2, FALSE)</f>
        <v>#N/A</v>
      </c>
      <c r="AD464" s="9" t="e">
        <f>VLOOKUP($E464, 'SP Per G'!$A$2:$D$1380, 3, FALSE)</f>
        <v>#N/A</v>
      </c>
      <c r="AE464" s="9" t="e">
        <f>VLOOKUP($E464, 'SP Per G'!$A$2:$D$1380, 4, FALSE)</f>
        <v>#N/A</v>
      </c>
      <c r="AF464" s="9" t="e">
        <f>VLOOKUP($E464, Individual_Pitching___Dashboard[], 18, FALSE)</f>
        <v>#N/A</v>
      </c>
      <c r="AG464" s="9" t="e">
        <f>VLOOKUP($E464, Individual_Pitching___Dashboard[], 20, FALSE)</f>
        <v>#N/A</v>
      </c>
      <c r="AH464" s="9" t="e">
        <f>VLOOKUP($E464, Individual_Pitching___Advanced[], 21,FALSE)</f>
        <v>#N/A</v>
      </c>
      <c r="AI464" s="9" t="e">
        <f>VLOOKUP($C464, 'Team Per G'!$A$2:$G$31, 7, FALSE)</f>
        <v>#N/A</v>
      </c>
      <c r="AJ464" s="9" t="e">
        <f>VLOOKUP($C464, 'FanGraphs - Team WAR Projected'!$B$2:$E$31, 3, FALSE)/162</f>
        <v>#N/A</v>
      </c>
      <c r="AK464" s="9" t="e">
        <f>VLOOKUP($C464, Team_Pitching___Advanced[[Team]:[xFIP]], 19,FALSE)</f>
        <v>#N/A</v>
      </c>
      <c r="AL464" s="9" t="e">
        <f>VLOOKUP($C464, Team_Pitching___Advanced[], 20, FALSE)</f>
        <v>#N/A</v>
      </c>
      <c r="AM464" s="9" t="e">
        <f>VLOOKUP($C464, Team_Batting___Dashboard[[Team]:[wOBA]], 16, FALSE)</f>
        <v>#N/A</v>
      </c>
      <c r="AN464" s="9" t="e">
        <f>VLOOKUP($C464, Team_Batting___Advanced[[Team]:[OPS]], 9, FALSE)</f>
        <v>#N/A</v>
      </c>
      <c r="AO464" s="9" t="e">
        <f>VLOOKUP($C464, Team_Batting___Advanced[], 19, FALSE)</f>
        <v>#N/A</v>
      </c>
      <c r="AP464" s="9" t="e">
        <f>VLOOKUP($C464, 'Team Per G'!$A$2:$G$31, 3, FALSE)</f>
        <v>#N/A</v>
      </c>
      <c r="AQ464" s="9" t="e">
        <f>VLOOKUP($C464, 'Team Per G'!$A$2:$G$31, 5, FALSE)</f>
        <v>#N/A</v>
      </c>
      <c r="AR464" s="9" t="e">
        <f>VLOOKUP($C464, 'Team Per G'!$A$2:$G$31, 4, FALSE)</f>
        <v>#N/A</v>
      </c>
      <c r="AS464" s="9" t="e">
        <f>VLOOKUP($C464, Team_Batting___Dashboard[], 22, FALSE)/$AC464</f>
        <v>#N/A</v>
      </c>
      <c r="AT464" s="9" t="e">
        <f>VLOOKUP($C464, 'FanGraphs - Team WAR Projected'!$B$2:$E$31, 4, FALSE)/162</f>
        <v>#N/A</v>
      </c>
      <c r="AU464" s="9" t="e">
        <f>VLOOKUP($C464, FanGraphs_Standings[[Abbreviation]:[2024 Year to Date RS/G]], 6, FALSE)/$AC464</f>
        <v>#N/A</v>
      </c>
      <c r="AV464" s="9" t="e">
        <f>VLOOKUP($C464, FanGraphs_Standings[[Abbreviation]:[2024 Projected Full Season RDif]], 19, FALSE)/162</f>
        <v>#N/A</v>
      </c>
      <c r="AW464" s="9" t="e">
        <f>VLOOKUP($C464, FanGraphs_Standings[[Abbreviation]:[2024 Projected Full Season RDif]], 5, FALSE)</f>
        <v>#N/A</v>
      </c>
      <c r="AX464" s="9" t="e">
        <f>VLOOKUP($C464, FanGraphs_Standings[[Abbreviation]:[2024 Projected Full Season W%]], 18, FALSE)</f>
        <v>#N/A</v>
      </c>
      <c r="AY464" s="9" t="e">
        <f>VLOOKUP($C464, 'Home Field Adv'!$A$2:$K$31, 11, FALSE)</f>
        <v>#N/A</v>
      </c>
      <c r="BB464" s="5" t="str">
        <f t="shared" si="22"/>
        <v/>
      </c>
      <c r="BC464" s="5" t="str">
        <f t="shared" si="23"/>
        <v/>
      </c>
      <c r="BD464" s="5" t="str">
        <f t="shared" si="24"/>
        <v/>
      </c>
    </row>
    <row r="465" spans="6:56" x14ac:dyDescent="0.45">
      <c r="F465" s="9" t="e">
        <f>VLOOKUP($B465, FanGraphs_Standings[[Abbreviation]:[2024 Year to Date G]], 2, FALSE)</f>
        <v>#N/A</v>
      </c>
      <c r="G465" s="9" t="e">
        <f>IF(ISERR(VLOOKUP($D465, 'SP Per G'!$A$2:$D$1380, 3, FALSE)), L465, VLOOKUP($D465, 'SP Per G'!$A$2:$D$1380, 3, FALSE))</f>
        <v>#N/A</v>
      </c>
      <c r="H465" s="9" t="e">
        <f>VLOOKUP($D465, 'SP Per G'!$A$2:$D$1380, 4, FALSE)</f>
        <v>#N/A</v>
      </c>
      <c r="I465" s="9" t="e">
        <f>VLOOKUP($D465, Individual_Pitching___Dashboard[], 18, FALSE)</f>
        <v>#N/A</v>
      </c>
      <c r="J465" s="9" t="e">
        <f>VLOOKUP($D465, Individual_Pitching___Dashboard[], 20, FALSE)</f>
        <v>#N/A</v>
      </c>
      <c r="K465" s="9" t="e">
        <f>VLOOKUP($D465, Individual_Pitching___Advanced[], 21,FALSE)</f>
        <v>#N/A</v>
      </c>
      <c r="L465" s="9" t="e">
        <f>VLOOKUP($B465, 'Team Per G'!$A$2:$G$31, 7, FALSE)</f>
        <v>#N/A</v>
      </c>
      <c r="M465" s="9" t="e">
        <f>VLOOKUP($B465, 'FanGraphs - Team WAR Projected'!$B$2:$E$31, 3, FALSE)/162</f>
        <v>#N/A</v>
      </c>
      <c r="N465" s="9" t="e">
        <f>VLOOKUP($B465, Team_Pitching___Advanced[[Team]:[xFIP]], 19,FALSE)</f>
        <v>#N/A</v>
      </c>
      <c r="O465" s="9" t="e">
        <f>VLOOKUP($B465, Team_Pitching___Advanced[], 20, FALSE)</f>
        <v>#N/A</v>
      </c>
      <c r="P465" s="9" t="e">
        <f>VLOOKUP($B465, Team_Batting___Dashboard[[Team]:[wOBA]], 16, FALSE)</f>
        <v>#N/A</v>
      </c>
      <c r="Q465" s="9" t="e">
        <f>VLOOKUP($B465, Team_Batting___Advanced[[Team]:[OPS]], 9, FALSE)</f>
        <v>#N/A</v>
      </c>
      <c r="R465" s="9" t="e">
        <f>VLOOKUP($B465, Team_Batting___Advanced[], 19, FALSE)</f>
        <v>#N/A</v>
      </c>
      <c r="S465" s="9" t="e">
        <f>VLOOKUP($B465, 'Team Per G'!$A$2:$G$31, 3, FALSE)</f>
        <v>#N/A</v>
      </c>
      <c r="T465" s="9" t="e">
        <f>VLOOKUP($B465, 'Team Per G'!$A$2:$G$31, 5, FALSE)</f>
        <v>#N/A</v>
      </c>
      <c r="U465" s="9" t="e">
        <f>VLOOKUP($B465, 'Team Per G'!$A$2:$G$31, 4, FALSE)</f>
        <v>#N/A</v>
      </c>
      <c r="V465" s="9" t="e">
        <f>VLOOKUP($B465, Team_Batting___Dashboard[], 22, FALSE)/$F465</f>
        <v>#N/A</v>
      </c>
      <c r="W465" s="9" t="e">
        <f>VLOOKUP($B465, 'FanGraphs - Team WAR Projected'!$B$2:$E$31, 4, FALSE)/162</f>
        <v>#N/A</v>
      </c>
      <c r="X465" s="9" t="e">
        <f>VLOOKUP($B465, FanGraphs_Standings[[Abbreviation]:[2024 Year to Date RS/G]], 6, FALSE)/$F465</f>
        <v>#N/A</v>
      </c>
      <c r="Y465" s="9" t="e">
        <f>VLOOKUP($B465, FanGraphs_Standings[[Abbreviation]:[2024 Projected Full Season RDif]], 19, FALSE)/162</f>
        <v>#N/A</v>
      </c>
      <c r="Z465" s="9" t="e">
        <f>VLOOKUP($B465, FanGraphs_Standings[[Abbreviation]:[2024 Projected Full Season RDif]], 5, FALSE)</f>
        <v>#N/A</v>
      </c>
      <c r="AA465" s="9" t="e">
        <f>VLOOKUP($B465, FanGraphs_Standings[[Abbreviation]:[2024 Projected Full Season W%]], 18, FALSE)</f>
        <v>#N/A</v>
      </c>
      <c r="AB465" s="9" t="e">
        <f>VLOOKUP($B465, 'Home Field Adv'!$A$2:$I$31, 9, FALSE)</f>
        <v>#N/A</v>
      </c>
      <c r="AC465" s="9" t="e">
        <f>VLOOKUP($C465, FanGraphs_Standings[[Abbreviation]:[2024 Year to Date G]], 2, FALSE)</f>
        <v>#N/A</v>
      </c>
      <c r="AD465" s="9" t="e">
        <f>VLOOKUP($E465, 'SP Per G'!$A$2:$D$1380, 3, FALSE)</f>
        <v>#N/A</v>
      </c>
      <c r="AE465" s="9" t="e">
        <f>VLOOKUP($E465, 'SP Per G'!$A$2:$D$1380, 4, FALSE)</f>
        <v>#N/A</v>
      </c>
      <c r="AF465" s="9" t="e">
        <f>VLOOKUP($E465, Individual_Pitching___Dashboard[], 18, FALSE)</f>
        <v>#N/A</v>
      </c>
      <c r="AG465" s="9" t="e">
        <f>VLOOKUP($E465, Individual_Pitching___Dashboard[], 20, FALSE)</f>
        <v>#N/A</v>
      </c>
      <c r="AH465" s="9" t="e">
        <f>VLOOKUP($E465, Individual_Pitching___Advanced[], 21,FALSE)</f>
        <v>#N/A</v>
      </c>
      <c r="AI465" s="9" t="e">
        <f>VLOOKUP($C465, 'Team Per G'!$A$2:$G$31, 7, FALSE)</f>
        <v>#N/A</v>
      </c>
      <c r="AJ465" s="9" t="e">
        <f>VLOOKUP($C465, 'FanGraphs - Team WAR Projected'!$B$2:$E$31, 3, FALSE)/162</f>
        <v>#N/A</v>
      </c>
      <c r="AK465" s="9" t="e">
        <f>VLOOKUP($C465, Team_Pitching___Advanced[[Team]:[xFIP]], 19,FALSE)</f>
        <v>#N/A</v>
      </c>
      <c r="AL465" s="9" t="e">
        <f>VLOOKUP($C465, Team_Pitching___Advanced[], 20, FALSE)</f>
        <v>#N/A</v>
      </c>
      <c r="AM465" s="9" t="e">
        <f>VLOOKUP($C465, Team_Batting___Dashboard[[Team]:[wOBA]], 16, FALSE)</f>
        <v>#N/A</v>
      </c>
      <c r="AN465" s="9" t="e">
        <f>VLOOKUP($C465, Team_Batting___Advanced[[Team]:[OPS]], 9, FALSE)</f>
        <v>#N/A</v>
      </c>
      <c r="AO465" s="9" t="e">
        <f>VLOOKUP($C465, Team_Batting___Advanced[], 19, FALSE)</f>
        <v>#N/A</v>
      </c>
      <c r="AP465" s="9" t="e">
        <f>VLOOKUP($C465, 'Team Per G'!$A$2:$G$31, 3, FALSE)</f>
        <v>#N/A</v>
      </c>
      <c r="AQ465" s="9" t="e">
        <f>VLOOKUP($C465, 'Team Per G'!$A$2:$G$31, 5, FALSE)</f>
        <v>#N/A</v>
      </c>
      <c r="AR465" s="9" t="e">
        <f>VLOOKUP($C465, 'Team Per G'!$A$2:$G$31, 4, FALSE)</f>
        <v>#N/A</v>
      </c>
      <c r="AS465" s="9" t="e">
        <f>VLOOKUP($C465, Team_Batting___Dashboard[], 22, FALSE)/$AC465</f>
        <v>#N/A</v>
      </c>
      <c r="AT465" s="9" t="e">
        <f>VLOOKUP($C465, 'FanGraphs - Team WAR Projected'!$B$2:$E$31, 4, FALSE)/162</f>
        <v>#N/A</v>
      </c>
      <c r="AU465" s="9" t="e">
        <f>VLOOKUP($C465, FanGraphs_Standings[[Abbreviation]:[2024 Year to Date RS/G]], 6, FALSE)/$AC465</f>
        <v>#N/A</v>
      </c>
      <c r="AV465" s="9" t="e">
        <f>VLOOKUP($C465, FanGraphs_Standings[[Abbreviation]:[2024 Projected Full Season RDif]], 19, FALSE)/162</f>
        <v>#N/A</v>
      </c>
      <c r="AW465" s="9" t="e">
        <f>VLOOKUP($C465, FanGraphs_Standings[[Abbreviation]:[2024 Projected Full Season RDif]], 5, FALSE)</f>
        <v>#N/A</v>
      </c>
      <c r="AX465" s="9" t="e">
        <f>VLOOKUP($C465, FanGraphs_Standings[[Abbreviation]:[2024 Projected Full Season W%]], 18, FALSE)</f>
        <v>#N/A</v>
      </c>
      <c r="AY465" s="9" t="e">
        <f>VLOOKUP($C465, 'Home Field Adv'!$A$2:$K$31, 11, FALSE)</f>
        <v>#N/A</v>
      </c>
      <c r="BB465" s="5" t="str">
        <f t="shared" si="22"/>
        <v/>
      </c>
      <c r="BC465" s="5" t="str">
        <f t="shared" si="23"/>
        <v/>
      </c>
      <c r="BD465" s="5" t="str">
        <f t="shared" si="24"/>
        <v/>
      </c>
    </row>
    <row r="466" spans="6:56" x14ac:dyDescent="0.45">
      <c r="F466" s="9" t="e">
        <f>VLOOKUP($B466, FanGraphs_Standings[[Abbreviation]:[2024 Year to Date G]], 2, FALSE)</f>
        <v>#N/A</v>
      </c>
      <c r="G466" s="9" t="e">
        <f>IF(ISERR(VLOOKUP($D466, 'SP Per G'!$A$2:$D$1380, 3, FALSE)), L466, VLOOKUP($D466, 'SP Per G'!$A$2:$D$1380, 3, FALSE))</f>
        <v>#N/A</v>
      </c>
      <c r="H466" s="9" t="e">
        <f>VLOOKUP($D466, 'SP Per G'!$A$2:$D$1380, 4, FALSE)</f>
        <v>#N/A</v>
      </c>
      <c r="I466" s="9" t="e">
        <f>VLOOKUP($D466, Individual_Pitching___Dashboard[], 18, FALSE)</f>
        <v>#N/A</v>
      </c>
      <c r="J466" s="9" t="e">
        <f>VLOOKUP($D466, Individual_Pitching___Dashboard[], 20, FALSE)</f>
        <v>#N/A</v>
      </c>
      <c r="K466" s="9" t="e">
        <f>VLOOKUP($D466, Individual_Pitching___Advanced[], 21,FALSE)</f>
        <v>#N/A</v>
      </c>
      <c r="L466" s="9" t="e">
        <f>VLOOKUP($B466, 'Team Per G'!$A$2:$G$31, 7, FALSE)</f>
        <v>#N/A</v>
      </c>
      <c r="M466" s="9" t="e">
        <f>VLOOKUP($B466, 'FanGraphs - Team WAR Projected'!$B$2:$E$31, 3, FALSE)/162</f>
        <v>#N/A</v>
      </c>
      <c r="N466" s="9" t="e">
        <f>VLOOKUP($B466, Team_Pitching___Advanced[[Team]:[xFIP]], 19,FALSE)</f>
        <v>#N/A</v>
      </c>
      <c r="O466" s="9" t="e">
        <f>VLOOKUP($B466, Team_Pitching___Advanced[], 20, FALSE)</f>
        <v>#N/A</v>
      </c>
      <c r="P466" s="9" t="e">
        <f>VLOOKUP($B466, Team_Batting___Dashboard[[Team]:[wOBA]], 16, FALSE)</f>
        <v>#N/A</v>
      </c>
      <c r="Q466" s="9" t="e">
        <f>VLOOKUP($B466, Team_Batting___Advanced[[Team]:[OPS]], 9, FALSE)</f>
        <v>#N/A</v>
      </c>
      <c r="R466" s="9" t="e">
        <f>VLOOKUP($B466, Team_Batting___Advanced[], 19, FALSE)</f>
        <v>#N/A</v>
      </c>
      <c r="S466" s="9" t="e">
        <f>VLOOKUP($B466, 'Team Per G'!$A$2:$G$31, 3, FALSE)</f>
        <v>#N/A</v>
      </c>
      <c r="T466" s="9" t="e">
        <f>VLOOKUP($B466, 'Team Per G'!$A$2:$G$31, 5, FALSE)</f>
        <v>#N/A</v>
      </c>
      <c r="U466" s="9" t="e">
        <f>VLOOKUP($B466, 'Team Per G'!$A$2:$G$31, 4, FALSE)</f>
        <v>#N/A</v>
      </c>
      <c r="V466" s="9" t="e">
        <f>VLOOKUP($B466, Team_Batting___Dashboard[], 22, FALSE)/$F466</f>
        <v>#N/A</v>
      </c>
      <c r="W466" s="9" t="e">
        <f>VLOOKUP($B466, 'FanGraphs - Team WAR Projected'!$B$2:$E$31, 4, FALSE)/162</f>
        <v>#N/A</v>
      </c>
      <c r="X466" s="9" t="e">
        <f>VLOOKUP($B466, FanGraphs_Standings[[Abbreviation]:[2024 Year to Date RS/G]], 6, FALSE)/$F466</f>
        <v>#N/A</v>
      </c>
      <c r="Y466" s="9" t="e">
        <f>VLOOKUP($B466, FanGraphs_Standings[[Abbreviation]:[2024 Projected Full Season RDif]], 19, FALSE)/162</f>
        <v>#N/A</v>
      </c>
      <c r="Z466" s="9" t="e">
        <f>VLOOKUP($B466, FanGraphs_Standings[[Abbreviation]:[2024 Projected Full Season RDif]], 5, FALSE)</f>
        <v>#N/A</v>
      </c>
      <c r="AA466" s="9" t="e">
        <f>VLOOKUP($B466, FanGraphs_Standings[[Abbreviation]:[2024 Projected Full Season W%]], 18, FALSE)</f>
        <v>#N/A</v>
      </c>
      <c r="AB466" s="9" t="e">
        <f>VLOOKUP($B466, 'Home Field Adv'!$A$2:$I$31, 9, FALSE)</f>
        <v>#N/A</v>
      </c>
      <c r="AC466" s="9" t="e">
        <f>VLOOKUP($C466, FanGraphs_Standings[[Abbreviation]:[2024 Year to Date G]], 2, FALSE)</f>
        <v>#N/A</v>
      </c>
      <c r="AD466" s="9" t="e">
        <f>VLOOKUP($E466, 'SP Per G'!$A$2:$D$1380, 3, FALSE)</f>
        <v>#N/A</v>
      </c>
      <c r="AE466" s="9" t="e">
        <f>VLOOKUP($E466, 'SP Per G'!$A$2:$D$1380, 4, FALSE)</f>
        <v>#N/A</v>
      </c>
      <c r="AF466" s="9" t="e">
        <f>VLOOKUP($E466, Individual_Pitching___Dashboard[], 18, FALSE)</f>
        <v>#N/A</v>
      </c>
      <c r="AG466" s="9" t="e">
        <f>VLOOKUP($E466, Individual_Pitching___Dashboard[], 20, FALSE)</f>
        <v>#N/A</v>
      </c>
      <c r="AH466" s="9" t="e">
        <f>VLOOKUP($E466, Individual_Pitching___Advanced[], 21,FALSE)</f>
        <v>#N/A</v>
      </c>
      <c r="AI466" s="9" t="e">
        <f>VLOOKUP($C466, 'Team Per G'!$A$2:$G$31, 7, FALSE)</f>
        <v>#N/A</v>
      </c>
      <c r="AJ466" s="9" t="e">
        <f>VLOOKUP($C466, 'FanGraphs - Team WAR Projected'!$B$2:$E$31, 3, FALSE)/162</f>
        <v>#N/A</v>
      </c>
      <c r="AK466" s="9" t="e">
        <f>VLOOKUP($C466, Team_Pitching___Advanced[[Team]:[xFIP]], 19,FALSE)</f>
        <v>#N/A</v>
      </c>
      <c r="AL466" s="9" t="e">
        <f>VLOOKUP($C466, Team_Pitching___Advanced[], 20, FALSE)</f>
        <v>#N/A</v>
      </c>
      <c r="AM466" s="9" t="e">
        <f>VLOOKUP($C466, Team_Batting___Dashboard[[Team]:[wOBA]], 16, FALSE)</f>
        <v>#N/A</v>
      </c>
      <c r="AN466" s="9" t="e">
        <f>VLOOKUP($C466, Team_Batting___Advanced[[Team]:[OPS]], 9, FALSE)</f>
        <v>#N/A</v>
      </c>
      <c r="AO466" s="9" t="e">
        <f>VLOOKUP($C466, Team_Batting___Advanced[], 19, FALSE)</f>
        <v>#N/A</v>
      </c>
      <c r="AP466" s="9" t="e">
        <f>VLOOKUP($C466, 'Team Per G'!$A$2:$G$31, 3, FALSE)</f>
        <v>#N/A</v>
      </c>
      <c r="AQ466" s="9" t="e">
        <f>VLOOKUP($C466, 'Team Per G'!$A$2:$G$31, 5, FALSE)</f>
        <v>#N/A</v>
      </c>
      <c r="AR466" s="9" t="e">
        <f>VLOOKUP($C466, 'Team Per G'!$A$2:$G$31, 4, FALSE)</f>
        <v>#N/A</v>
      </c>
      <c r="AS466" s="9" t="e">
        <f>VLOOKUP($C466, Team_Batting___Dashboard[], 22, FALSE)/$AC466</f>
        <v>#N/A</v>
      </c>
      <c r="AT466" s="9" t="e">
        <f>VLOOKUP($C466, 'FanGraphs - Team WAR Projected'!$B$2:$E$31, 4, FALSE)/162</f>
        <v>#N/A</v>
      </c>
      <c r="AU466" s="9" t="e">
        <f>VLOOKUP($C466, FanGraphs_Standings[[Abbreviation]:[2024 Year to Date RS/G]], 6, FALSE)/$AC466</f>
        <v>#N/A</v>
      </c>
      <c r="AV466" s="9" t="e">
        <f>VLOOKUP($C466, FanGraphs_Standings[[Abbreviation]:[2024 Projected Full Season RDif]], 19, FALSE)/162</f>
        <v>#N/A</v>
      </c>
      <c r="AW466" s="9" t="e">
        <f>VLOOKUP($C466, FanGraphs_Standings[[Abbreviation]:[2024 Projected Full Season RDif]], 5, FALSE)</f>
        <v>#N/A</v>
      </c>
      <c r="AX466" s="9" t="e">
        <f>VLOOKUP($C466, FanGraphs_Standings[[Abbreviation]:[2024 Projected Full Season W%]], 18, FALSE)</f>
        <v>#N/A</v>
      </c>
      <c r="AY466" s="9" t="e">
        <f>VLOOKUP($C466, 'Home Field Adv'!$A$2:$K$31, 11, FALSE)</f>
        <v>#N/A</v>
      </c>
      <c r="BB466" s="5" t="str">
        <f t="shared" si="22"/>
        <v/>
      </c>
      <c r="BC466" s="5" t="str">
        <f t="shared" si="23"/>
        <v/>
      </c>
      <c r="BD466" s="5" t="str">
        <f t="shared" si="24"/>
        <v/>
      </c>
    </row>
    <row r="467" spans="6:56" x14ac:dyDescent="0.45">
      <c r="F467" s="9" t="e">
        <f>VLOOKUP($B467, FanGraphs_Standings[[Abbreviation]:[2024 Year to Date G]], 2, FALSE)</f>
        <v>#N/A</v>
      </c>
      <c r="G467" s="9" t="e">
        <f>IF(ISERR(VLOOKUP($D467, 'SP Per G'!$A$2:$D$1380, 3, FALSE)), L467, VLOOKUP($D467, 'SP Per G'!$A$2:$D$1380, 3, FALSE))</f>
        <v>#N/A</v>
      </c>
      <c r="H467" s="9" t="e">
        <f>VLOOKUP($D467, 'SP Per G'!$A$2:$D$1380, 4, FALSE)</f>
        <v>#N/A</v>
      </c>
      <c r="I467" s="9" t="e">
        <f>VLOOKUP($D467, Individual_Pitching___Dashboard[], 18, FALSE)</f>
        <v>#N/A</v>
      </c>
      <c r="J467" s="9" t="e">
        <f>VLOOKUP($D467, Individual_Pitching___Dashboard[], 20, FALSE)</f>
        <v>#N/A</v>
      </c>
      <c r="K467" s="9" t="e">
        <f>VLOOKUP($D467, Individual_Pitching___Advanced[], 21,FALSE)</f>
        <v>#N/A</v>
      </c>
      <c r="L467" s="9" t="e">
        <f>VLOOKUP($B467, 'Team Per G'!$A$2:$G$31, 7, FALSE)</f>
        <v>#N/A</v>
      </c>
      <c r="M467" s="9" t="e">
        <f>VLOOKUP($B467, 'FanGraphs - Team WAR Projected'!$B$2:$E$31, 3, FALSE)/162</f>
        <v>#N/A</v>
      </c>
      <c r="N467" s="9" t="e">
        <f>VLOOKUP($B467, Team_Pitching___Advanced[[Team]:[xFIP]], 19,FALSE)</f>
        <v>#N/A</v>
      </c>
      <c r="O467" s="9" t="e">
        <f>VLOOKUP($B467, Team_Pitching___Advanced[], 20, FALSE)</f>
        <v>#N/A</v>
      </c>
      <c r="P467" s="9" t="e">
        <f>VLOOKUP($B467, Team_Batting___Dashboard[[Team]:[wOBA]], 16, FALSE)</f>
        <v>#N/A</v>
      </c>
      <c r="Q467" s="9" t="e">
        <f>VLOOKUP($B467, Team_Batting___Advanced[[Team]:[OPS]], 9, FALSE)</f>
        <v>#N/A</v>
      </c>
      <c r="R467" s="9" t="e">
        <f>VLOOKUP($B467, Team_Batting___Advanced[], 19, FALSE)</f>
        <v>#N/A</v>
      </c>
      <c r="S467" s="9" t="e">
        <f>VLOOKUP($B467, 'Team Per G'!$A$2:$G$31, 3, FALSE)</f>
        <v>#N/A</v>
      </c>
      <c r="T467" s="9" t="e">
        <f>VLOOKUP($B467, 'Team Per G'!$A$2:$G$31, 5, FALSE)</f>
        <v>#N/A</v>
      </c>
      <c r="U467" s="9" t="e">
        <f>VLOOKUP($B467, 'Team Per G'!$A$2:$G$31, 4, FALSE)</f>
        <v>#N/A</v>
      </c>
      <c r="V467" s="9" t="e">
        <f>VLOOKUP($B467, Team_Batting___Dashboard[], 22, FALSE)/$F467</f>
        <v>#N/A</v>
      </c>
      <c r="W467" s="9" t="e">
        <f>VLOOKUP($B467, 'FanGraphs - Team WAR Projected'!$B$2:$E$31, 4, FALSE)/162</f>
        <v>#N/A</v>
      </c>
      <c r="X467" s="9" t="e">
        <f>VLOOKUP($B467, FanGraphs_Standings[[Abbreviation]:[2024 Year to Date RS/G]], 6, FALSE)/$F467</f>
        <v>#N/A</v>
      </c>
      <c r="Y467" s="9" t="e">
        <f>VLOOKUP($B467, FanGraphs_Standings[[Abbreviation]:[2024 Projected Full Season RDif]], 19, FALSE)/162</f>
        <v>#N/A</v>
      </c>
      <c r="Z467" s="9" t="e">
        <f>VLOOKUP($B467, FanGraphs_Standings[[Abbreviation]:[2024 Projected Full Season RDif]], 5, FALSE)</f>
        <v>#N/A</v>
      </c>
      <c r="AA467" s="9" t="e">
        <f>VLOOKUP($B467, FanGraphs_Standings[[Abbreviation]:[2024 Projected Full Season W%]], 18, FALSE)</f>
        <v>#N/A</v>
      </c>
      <c r="AB467" s="9" t="e">
        <f>VLOOKUP($B467, 'Home Field Adv'!$A$2:$I$31, 9, FALSE)</f>
        <v>#N/A</v>
      </c>
      <c r="AC467" s="9" t="e">
        <f>VLOOKUP($C467, FanGraphs_Standings[[Abbreviation]:[2024 Year to Date G]], 2, FALSE)</f>
        <v>#N/A</v>
      </c>
      <c r="AD467" s="9" t="e">
        <f>VLOOKUP($E467, 'SP Per G'!$A$2:$D$1380, 3, FALSE)</f>
        <v>#N/A</v>
      </c>
      <c r="AE467" s="9" t="e">
        <f>VLOOKUP($E467, 'SP Per G'!$A$2:$D$1380, 4, FALSE)</f>
        <v>#N/A</v>
      </c>
      <c r="AF467" s="9" t="e">
        <f>VLOOKUP($E467, Individual_Pitching___Dashboard[], 18, FALSE)</f>
        <v>#N/A</v>
      </c>
      <c r="AG467" s="9" t="e">
        <f>VLOOKUP($E467, Individual_Pitching___Dashboard[], 20, FALSE)</f>
        <v>#N/A</v>
      </c>
      <c r="AH467" s="9" t="e">
        <f>VLOOKUP($E467, Individual_Pitching___Advanced[], 21,FALSE)</f>
        <v>#N/A</v>
      </c>
      <c r="AI467" s="9" t="e">
        <f>VLOOKUP($C467, 'Team Per G'!$A$2:$G$31, 7, FALSE)</f>
        <v>#N/A</v>
      </c>
      <c r="AJ467" s="9" t="e">
        <f>VLOOKUP($C467, 'FanGraphs - Team WAR Projected'!$B$2:$E$31, 3, FALSE)/162</f>
        <v>#N/A</v>
      </c>
      <c r="AK467" s="9" t="e">
        <f>VLOOKUP($C467, Team_Pitching___Advanced[[Team]:[xFIP]], 19,FALSE)</f>
        <v>#N/A</v>
      </c>
      <c r="AL467" s="9" t="e">
        <f>VLOOKUP($C467, Team_Pitching___Advanced[], 20, FALSE)</f>
        <v>#N/A</v>
      </c>
      <c r="AM467" s="9" t="e">
        <f>VLOOKUP($C467, Team_Batting___Dashboard[[Team]:[wOBA]], 16, FALSE)</f>
        <v>#N/A</v>
      </c>
      <c r="AN467" s="9" t="e">
        <f>VLOOKUP($C467, Team_Batting___Advanced[[Team]:[OPS]], 9, FALSE)</f>
        <v>#N/A</v>
      </c>
      <c r="AO467" s="9" t="e">
        <f>VLOOKUP($C467, Team_Batting___Advanced[], 19, FALSE)</f>
        <v>#N/A</v>
      </c>
      <c r="AP467" s="9" t="e">
        <f>VLOOKUP($C467, 'Team Per G'!$A$2:$G$31, 3, FALSE)</f>
        <v>#N/A</v>
      </c>
      <c r="AQ467" s="9" t="e">
        <f>VLOOKUP($C467, 'Team Per G'!$A$2:$G$31, 5, FALSE)</f>
        <v>#N/A</v>
      </c>
      <c r="AR467" s="9" t="e">
        <f>VLOOKUP($C467, 'Team Per G'!$A$2:$G$31, 4, FALSE)</f>
        <v>#N/A</v>
      </c>
      <c r="AS467" s="9" t="e">
        <f>VLOOKUP($C467, Team_Batting___Dashboard[], 22, FALSE)/$AC467</f>
        <v>#N/A</v>
      </c>
      <c r="AT467" s="9" t="e">
        <f>VLOOKUP($C467, 'FanGraphs - Team WAR Projected'!$B$2:$E$31, 4, FALSE)/162</f>
        <v>#N/A</v>
      </c>
      <c r="AU467" s="9" t="e">
        <f>VLOOKUP($C467, FanGraphs_Standings[[Abbreviation]:[2024 Year to Date RS/G]], 6, FALSE)/$AC467</f>
        <v>#N/A</v>
      </c>
      <c r="AV467" s="9" t="e">
        <f>VLOOKUP($C467, FanGraphs_Standings[[Abbreviation]:[2024 Projected Full Season RDif]], 19, FALSE)/162</f>
        <v>#N/A</v>
      </c>
      <c r="AW467" s="9" t="e">
        <f>VLOOKUP($C467, FanGraphs_Standings[[Abbreviation]:[2024 Projected Full Season RDif]], 5, FALSE)</f>
        <v>#N/A</v>
      </c>
      <c r="AX467" s="9" t="e">
        <f>VLOOKUP($C467, FanGraphs_Standings[[Abbreviation]:[2024 Projected Full Season W%]], 18, FALSE)</f>
        <v>#N/A</v>
      </c>
      <c r="AY467" s="9" t="e">
        <f>VLOOKUP($C467, 'Home Field Adv'!$A$2:$K$31, 11, FALSE)</f>
        <v>#N/A</v>
      </c>
      <c r="BB467" s="5" t="str">
        <f t="shared" si="22"/>
        <v/>
      </c>
      <c r="BC467" s="5" t="str">
        <f t="shared" si="23"/>
        <v/>
      </c>
      <c r="BD467" s="5" t="str">
        <f t="shared" si="24"/>
        <v/>
      </c>
    </row>
    <row r="468" spans="6:56" x14ac:dyDescent="0.45">
      <c r="F468" s="9" t="e">
        <f>VLOOKUP($B468, FanGraphs_Standings[[Abbreviation]:[2024 Year to Date G]], 2, FALSE)</f>
        <v>#N/A</v>
      </c>
      <c r="G468" s="9" t="e">
        <f>IF(ISERR(VLOOKUP($D468, 'SP Per G'!$A$2:$D$1380, 3, FALSE)), L468, VLOOKUP($D468, 'SP Per G'!$A$2:$D$1380, 3, FALSE))</f>
        <v>#N/A</v>
      </c>
      <c r="H468" s="9" t="e">
        <f>VLOOKUP($D468, 'SP Per G'!$A$2:$D$1380, 4, FALSE)</f>
        <v>#N/A</v>
      </c>
      <c r="I468" s="9" t="e">
        <f>VLOOKUP($D468, Individual_Pitching___Dashboard[], 18, FALSE)</f>
        <v>#N/A</v>
      </c>
      <c r="J468" s="9" t="e">
        <f>VLOOKUP($D468, Individual_Pitching___Dashboard[], 20, FALSE)</f>
        <v>#N/A</v>
      </c>
      <c r="K468" s="9" t="e">
        <f>VLOOKUP($D468, Individual_Pitching___Advanced[], 21,FALSE)</f>
        <v>#N/A</v>
      </c>
      <c r="L468" s="9" t="e">
        <f>VLOOKUP($B468, 'Team Per G'!$A$2:$G$31, 7, FALSE)</f>
        <v>#N/A</v>
      </c>
      <c r="M468" s="9" t="e">
        <f>VLOOKUP($B468, 'FanGraphs - Team WAR Projected'!$B$2:$E$31, 3, FALSE)/162</f>
        <v>#N/A</v>
      </c>
      <c r="N468" s="9" t="e">
        <f>VLOOKUP($B468, Team_Pitching___Advanced[[Team]:[xFIP]], 19,FALSE)</f>
        <v>#N/A</v>
      </c>
      <c r="O468" s="9" t="e">
        <f>VLOOKUP($B468, Team_Pitching___Advanced[], 20, FALSE)</f>
        <v>#N/A</v>
      </c>
      <c r="P468" s="9" t="e">
        <f>VLOOKUP($B468, Team_Batting___Dashboard[[Team]:[wOBA]], 16, FALSE)</f>
        <v>#N/A</v>
      </c>
      <c r="Q468" s="9" t="e">
        <f>VLOOKUP($B468, Team_Batting___Advanced[[Team]:[OPS]], 9, FALSE)</f>
        <v>#N/A</v>
      </c>
      <c r="R468" s="9" t="e">
        <f>VLOOKUP($B468, Team_Batting___Advanced[], 19, FALSE)</f>
        <v>#N/A</v>
      </c>
      <c r="S468" s="9" t="e">
        <f>VLOOKUP($B468, 'Team Per G'!$A$2:$G$31, 3, FALSE)</f>
        <v>#N/A</v>
      </c>
      <c r="T468" s="9" t="e">
        <f>VLOOKUP($B468, 'Team Per G'!$A$2:$G$31, 5, FALSE)</f>
        <v>#N/A</v>
      </c>
      <c r="U468" s="9" t="e">
        <f>VLOOKUP($B468, 'Team Per G'!$A$2:$G$31, 4, FALSE)</f>
        <v>#N/A</v>
      </c>
      <c r="V468" s="9" t="e">
        <f>VLOOKUP($B468, Team_Batting___Dashboard[], 22, FALSE)/$F468</f>
        <v>#N/A</v>
      </c>
      <c r="W468" s="9" t="e">
        <f>VLOOKUP($B468, 'FanGraphs - Team WAR Projected'!$B$2:$E$31, 4, FALSE)/162</f>
        <v>#N/A</v>
      </c>
      <c r="X468" s="9" t="e">
        <f>VLOOKUP($B468, FanGraphs_Standings[[Abbreviation]:[2024 Year to Date RS/G]], 6, FALSE)/$F468</f>
        <v>#N/A</v>
      </c>
      <c r="Y468" s="9" t="e">
        <f>VLOOKUP($B468, FanGraphs_Standings[[Abbreviation]:[2024 Projected Full Season RDif]], 19, FALSE)/162</f>
        <v>#N/A</v>
      </c>
      <c r="Z468" s="9" t="e">
        <f>VLOOKUP($B468, FanGraphs_Standings[[Abbreviation]:[2024 Projected Full Season RDif]], 5, FALSE)</f>
        <v>#N/A</v>
      </c>
      <c r="AA468" s="9" t="e">
        <f>VLOOKUP($B468, FanGraphs_Standings[[Abbreviation]:[2024 Projected Full Season W%]], 18, FALSE)</f>
        <v>#N/A</v>
      </c>
      <c r="AB468" s="9" t="e">
        <f>VLOOKUP($B468, 'Home Field Adv'!$A$2:$I$31, 9, FALSE)</f>
        <v>#N/A</v>
      </c>
      <c r="AC468" s="9" t="e">
        <f>VLOOKUP($C468, FanGraphs_Standings[[Abbreviation]:[2024 Year to Date G]], 2, FALSE)</f>
        <v>#N/A</v>
      </c>
      <c r="AD468" s="9" t="e">
        <f>VLOOKUP($E468, 'SP Per G'!$A$2:$D$1380, 3, FALSE)</f>
        <v>#N/A</v>
      </c>
      <c r="AE468" s="9" t="e">
        <f>VLOOKUP($E468, 'SP Per G'!$A$2:$D$1380, 4, FALSE)</f>
        <v>#N/A</v>
      </c>
      <c r="AF468" s="9" t="e">
        <f>VLOOKUP($E468, Individual_Pitching___Dashboard[], 18, FALSE)</f>
        <v>#N/A</v>
      </c>
      <c r="AG468" s="9" t="e">
        <f>VLOOKUP($E468, Individual_Pitching___Dashboard[], 20, FALSE)</f>
        <v>#N/A</v>
      </c>
      <c r="AH468" s="9" t="e">
        <f>VLOOKUP($E468, Individual_Pitching___Advanced[], 21,FALSE)</f>
        <v>#N/A</v>
      </c>
      <c r="AI468" s="9" t="e">
        <f>VLOOKUP($C468, 'Team Per G'!$A$2:$G$31, 7, FALSE)</f>
        <v>#N/A</v>
      </c>
      <c r="AJ468" s="9" t="e">
        <f>VLOOKUP($C468, 'FanGraphs - Team WAR Projected'!$B$2:$E$31, 3, FALSE)/162</f>
        <v>#N/A</v>
      </c>
      <c r="AK468" s="9" t="e">
        <f>VLOOKUP($C468, Team_Pitching___Advanced[[Team]:[xFIP]], 19,FALSE)</f>
        <v>#N/A</v>
      </c>
      <c r="AL468" s="9" t="e">
        <f>VLOOKUP($C468, Team_Pitching___Advanced[], 20, FALSE)</f>
        <v>#N/A</v>
      </c>
      <c r="AM468" s="9" t="e">
        <f>VLOOKUP($C468, Team_Batting___Dashboard[[Team]:[wOBA]], 16, FALSE)</f>
        <v>#N/A</v>
      </c>
      <c r="AN468" s="9" t="e">
        <f>VLOOKUP($C468, Team_Batting___Advanced[[Team]:[OPS]], 9, FALSE)</f>
        <v>#N/A</v>
      </c>
      <c r="AO468" s="9" t="e">
        <f>VLOOKUP($C468, Team_Batting___Advanced[], 19, FALSE)</f>
        <v>#N/A</v>
      </c>
      <c r="AP468" s="9" t="e">
        <f>VLOOKUP($C468, 'Team Per G'!$A$2:$G$31, 3, FALSE)</f>
        <v>#N/A</v>
      </c>
      <c r="AQ468" s="9" t="e">
        <f>VLOOKUP($C468, 'Team Per G'!$A$2:$G$31, 5, FALSE)</f>
        <v>#N/A</v>
      </c>
      <c r="AR468" s="9" t="e">
        <f>VLOOKUP($C468, 'Team Per G'!$A$2:$G$31, 4, FALSE)</f>
        <v>#N/A</v>
      </c>
      <c r="AS468" s="9" t="e">
        <f>VLOOKUP($C468, Team_Batting___Dashboard[], 22, FALSE)/$AC468</f>
        <v>#N/A</v>
      </c>
      <c r="AT468" s="9" t="e">
        <f>VLOOKUP($C468, 'FanGraphs - Team WAR Projected'!$B$2:$E$31, 4, FALSE)/162</f>
        <v>#N/A</v>
      </c>
      <c r="AU468" s="9" t="e">
        <f>VLOOKUP($C468, FanGraphs_Standings[[Abbreviation]:[2024 Year to Date RS/G]], 6, FALSE)/$AC468</f>
        <v>#N/A</v>
      </c>
      <c r="AV468" s="9" t="e">
        <f>VLOOKUP($C468, FanGraphs_Standings[[Abbreviation]:[2024 Projected Full Season RDif]], 19, FALSE)/162</f>
        <v>#N/A</v>
      </c>
      <c r="AW468" s="9" t="e">
        <f>VLOOKUP($C468, FanGraphs_Standings[[Abbreviation]:[2024 Projected Full Season RDif]], 5, FALSE)</f>
        <v>#N/A</v>
      </c>
      <c r="AX468" s="9" t="e">
        <f>VLOOKUP($C468, FanGraphs_Standings[[Abbreviation]:[2024 Projected Full Season W%]], 18, FALSE)</f>
        <v>#N/A</v>
      </c>
      <c r="AY468" s="9" t="e">
        <f>VLOOKUP($C468, 'Home Field Adv'!$A$2:$K$31, 11, FALSE)</f>
        <v>#N/A</v>
      </c>
      <c r="BB468" s="5" t="str">
        <f t="shared" si="22"/>
        <v/>
      </c>
      <c r="BC468" s="5" t="str">
        <f t="shared" si="23"/>
        <v/>
      </c>
      <c r="BD468" s="5" t="str">
        <f t="shared" si="24"/>
        <v/>
      </c>
    </row>
    <row r="469" spans="6:56" x14ac:dyDescent="0.45">
      <c r="F469" s="9" t="e">
        <f>VLOOKUP($B469, FanGraphs_Standings[[Abbreviation]:[2024 Year to Date G]], 2, FALSE)</f>
        <v>#N/A</v>
      </c>
      <c r="G469" s="9" t="e">
        <f>IF(ISERR(VLOOKUP($D469, 'SP Per G'!$A$2:$D$1380, 3, FALSE)), L469, VLOOKUP($D469, 'SP Per G'!$A$2:$D$1380, 3, FALSE))</f>
        <v>#N/A</v>
      </c>
      <c r="H469" s="9" t="e">
        <f>VLOOKUP($D469, 'SP Per G'!$A$2:$D$1380, 4, FALSE)</f>
        <v>#N/A</v>
      </c>
      <c r="I469" s="9" t="e">
        <f>VLOOKUP($D469, Individual_Pitching___Dashboard[], 18, FALSE)</f>
        <v>#N/A</v>
      </c>
      <c r="J469" s="9" t="e">
        <f>VLOOKUP($D469, Individual_Pitching___Dashboard[], 20, FALSE)</f>
        <v>#N/A</v>
      </c>
      <c r="K469" s="9" t="e">
        <f>VLOOKUP($D469, Individual_Pitching___Advanced[], 21,FALSE)</f>
        <v>#N/A</v>
      </c>
      <c r="L469" s="9" t="e">
        <f>VLOOKUP($B469, 'Team Per G'!$A$2:$G$31, 7, FALSE)</f>
        <v>#N/A</v>
      </c>
      <c r="M469" s="9" t="e">
        <f>VLOOKUP($B469, 'FanGraphs - Team WAR Projected'!$B$2:$E$31, 3, FALSE)/162</f>
        <v>#N/A</v>
      </c>
      <c r="N469" s="9" t="e">
        <f>VLOOKUP($B469, Team_Pitching___Advanced[[Team]:[xFIP]], 19,FALSE)</f>
        <v>#N/A</v>
      </c>
      <c r="O469" s="9" t="e">
        <f>VLOOKUP($B469, Team_Pitching___Advanced[], 20, FALSE)</f>
        <v>#N/A</v>
      </c>
      <c r="P469" s="9" t="e">
        <f>VLOOKUP($B469, Team_Batting___Dashboard[[Team]:[wOBA]], 16, FALSE)</f>
        <v>#N/A</v>
      </c>
      <c r="Q469" s="9" t="e">
        <f>VLOOKUP($B469, Team_Batting___Advanced[[Team]:[OPS]], 9, FALSE)</f>
        <v>#N/A</v>
      </c>
      <c r="R469" s="9" t="e">
        <f>VLOOKUP($B469, Team_Batting___Advanced[], 19, FALSE)</f>
        <v>#N/A</v>
      </c>
      <c r="S469" s="9" t="e">
        <f>VLOOKUP($B469, 'Team Per G'!$A$2:$G$31, 3, FALSE)</f>
        <v>#N/A</v>
      </c>
      <c r="T469" s="9" t="e">
        <f>VLOOKUP($B469, 'Team Per G'!$A$2:$G$31, 5, FALSE)</f>
        <v>#N/A</v>
      </c>
      <c r="U469" s="9" t="e">
        <f>VLOOKUP($B469, 'Team Per G'!$A$2:$G$31, 4, FALSE)</f>
        <v>#N/A</v>
      </c>
      <c r="V469" s="9" t="e">
        <f>VLOOKUP($B469, Team_Batting___Dashboard[], 22, FALSE)/$F469</f>
        <v>#N/A</v>
      </c>
      <c r="W469" s="9" t="e">
        <f>VLOOKUP($B469, 'FanGraphs - Team WAR Projected'!$B$2:$E$31, 4, FALSE)/162</f>
        <v>#N/A</v>
      </c>
      <c r="X469" s="9" t="e">
        <f>VLOOKUP($B469, FanGraphs_Standings[[Abbreviation]:[2024 Year to Date RS/G]], 6, FALSE)/$F469</f>
        <v>#N/A</v>
      </c>
      <c r="Y469" s="9" t="e">
        <f>VLOOKUP($B469, FanGraphs_Standings[[Abbreviation]:[2024 Projected Full Season RDif]], 19, FALSE)/162</f>
        <v>#N/A</v>
      </c>
      <c r="Z469" s="9" t="e">
        <f>VLOOKUP($B469, FanGraphs_Standings[[Abbreviation]:[2024 Projected Full Season RDif]], 5, FALSE)</f>
        <v>#N/A</v>
      </c>
      <c r="AA469" s="9" t="e">
        <f>VLOOKUP($B469, FanGraphs_Standings[[Abbreviation]:[2024 Projected Full Season W%]], 18, FALSE)</f>
        <v>#N/A</v>
      </c>
      <c r="AB469" s="9" t="e">
        <f>VLOOKUP($B469, 'Home Field Adv'!$A$2:$I$31, 9, FALSE)</f>
        <v>#N/A</v>
      </c>
      <c r="AC469" s="9" t="e">
        <f>VLOOKUP($C469, FanGraphs_Standings[[Abbreviation]:[2024 Year to Date G]], 2, FALSE)</f>
        <v>#N/A</v>
      </c>
      <c r="AD469" s="9" t="e">
        <f>VLOOKUP($E469, 'SP Per G'!$A$2:$D$1380, 3, FALSE)</f>
        <v>#N/A</v>
      </c>
      <c r="AE469" s="9" t="e">
        <f>VLOOKUP($E469, 'SP Per G'!$A$2:$D$1380, 4, FALSE)</f>
        <v>#N/A</v>
      </c>
      <c r="AF469" s="9" t="e">
        <f>VLOOKUP($E469, Individual_Pitching___Dashboard[], 18, FALSE)</f>
        <v>#N/A</v>
      </c>
      <c r="AG469" s="9" t="e">
        <f>VLOOKUP($E469, Individual_Pitching___Dashboard[], 20, FALSE)</f>
        <v>#N/A</v>
      </c>
      <c r="AH469" s="9" t="e">
        <f>VLOOKUP($E469, Individual_Pitching___Advanced[], 21,FALSE)</f>
        <v>#N/A</v>
      </c>
      <c r="AI469" s="9" t="e">
        <f>VLOOKUP($C469, 'Team Per G'!$A$2:$G$31, 7, FALSE)</f>
        <v>#N/A</v>
      </c>
      <c r="AJ469" s="9" t="e">
        <f>VLOOKUP($C469, 'FanGraphs - Team WAR Projected'!$B$2:$E$31, 3, FALSE)/162</f>
        <v>#N/A</v>
      </c>
      <c r="AK469" s="9" t="e">
        <f>VLOOKUP($C469, Team_Pitching___Advanced[[Team]:[xFIP]], 19,FALSE)</f>
        <v>#N/A</v>
      </c>
      <c r="AL469" s="9" t="e">
        <f>VLOOKUP($C469, Team_Pitching___Advanced[], 20, FALSE)</f>
        <v>#N/A</v>
      </c>
      <c r="AM469" s="9" t="e">
        <f>VLOOKUP($C469, Team_Batting___Dashboard[[Team]:[wOBA]], 16, FALSE)</f>
        <v>#N/A</v>
      </c>
      <c r="AN469" s="9" t="e">
        <f>VLOOKUP($C469, Team_Batting___Advanced[[Team]:[OPS]], 9, FALSE)</f>
        <v>#N/A</v>
      </c>
      <c r="AO469" s="9" t="e">
        <f>VLOOKUP($C469, Team_Batting___Advanced[], 19, FALSE)</f>
        <v>#N/A</v>
      </c>
      <c r="AP469" s="9" t="e">
        <f>VLOOKUP($C469, 'Team Per G'!$A$2:$G$31, 3, FALSE)</f>
        <v>#N/A</v>
      </c>
      <c r="AQ469" s="9" t="e">
        <f>VLOOKUP($C469, 'Team Per G'!$A$2:$G$31, 5, FALSE)</f>
        <v>#N/A</v>
      </c>
      <c r="AR469" s="9" t="e">
        <f>VLOOKUP($C469, 'Team Per G'!$A$2:$G$31, 4, FALSE)</f>
        <v>#N/A</v>
      </c>
      <c r="AS469" s="9" t="e">
        <f>VLOOKUP($C469, Team_Batting___Dashboard[], 22, FALSE)/$AC469</f>
        <v>#N/A</v>
      </c>
      <c r="AT469" s="9" t="e">
        <f>VLOOKUP($C469, 'FanGraphs - Team WAR Projected'!$B$2:$E$31, 4, FALSE)/162</f>
        <v>#N/A</v>
      </c>
      <c r="AU469" s="9" t="e">
        <f>VLOOKUP($C469, FanGraphs_Standings[[Abbreviation]:[2024 Year to Date RS/G]], 6, FALSE)/$AC469</f>
        <v>#N/A</v>
      </c>
      <c r="AV469" s="9" t="e">
        <f>VLOOKUP($C469, FanGraphs_Standings[[Abbreviation]:[2024 Projected Full Season RDif]], 19, FALSE)/162</f>
        <v>#N/A</v>
      </c>
      <c r="AW469" s="9" t="e">
        <f>VLOOKUP($C469, FanGraphs_Standings[[Abbreviation]:[2024 Projected Full Season RDif]], 5, FALSE)</f>
        <v>#N/A</v>
      </c>
      <c r="AX469" s="9" t="e">
        <f>VLOOKUP($C469, FanGraphs_Standings[[Abbreviation]:[2024 Projected Full Season W%]], 18, FALSE)</f>
        <v>#N/A</v>
      </c>
      <c r="AY469" s="9" t="e">
        <f>VLOOKUP($C469, 'Home Field Adv'!$A$2:$K$31, 11, FALSE)</f>
        <v>#N/A</v>
      </c>
      <c r="BB469" s="5" t="str">
        <f t="shared" si="22"/>
        <v/>
      </c>
      <c r="BC469" s="5" t="str">
        <f t="shared" si="23"/>
        <v/>
      </c>
      <c r="BD469" s="5" t="str">
        <f t="shared" si="24"/>
        <v/>
      </c>
    </row>
    <row r="470" spans="6:56" x14ac:dyDescent="0.45">
      <c r="F470" s="9" t="e">
        <f>VLOOKUP($B470, FanGraphs_Standings[[Abbreviation]:[2024 Year to Date G]], 2, FALSE)</f>
        <v>#N/A</v>
      </c>
      <c r="G470" s="9" t="e">
        <f>IF(ISERR(VLOOKUP($D470, 'SP Per G'!$A$2:$D$1380, 3, FALSE)), L470, VLOOKUP($D470, 'SP Per G'!$A$2:$D$1380, 3, FALSE))</f>
        <v>#N/A</v>
      </c>
      <c r="H470" s="9" t="e">
        <f>VLOOKUP($D470, 'SP Per G'!$A$2:$D$1380, 4, FALSE)</f>
        <v>#N/A</v>
      </c>
      <c r="I470" s="9" t="e">
        <f>VLOOKUP($D470, Individual_Pitching___Dashboard[], 18, FALSE)</f>
        <v>#N/A</v>
      </c>
      <c r="J470" s="9" t="e">
        <f>VLOOKUP($D470, Individual_Pitching___Dashboard[], 20, FALSE)</f>
        <v>#N/A</v>
      </c>
      <c r="K470" s="9" t="e">
        <f>VLOOKUP($D470, Individual_Pitching___Advanced[], 21,FALSE)</f>
        <v>#N/A</v>
      </c>
      <c r="L470" s="9" t="e">
        <f>VLOOKUP($B470, 'Team Per G'!$A$2:$G$31, 7, FALSE)</f>
        <v>#N/A</v>
      </c>
      <c r="M470" s="9" t="e">
        <f>VLOOKUP($B470, 'FanGraphs - Team WAR Projected'!$B$2:$E$31, 3, FALSE)/162</f>
        <v>#N/A</v>
      </c>
      <c r="N470" s="9" t="e">
        <f>VLOOKUP($B470, Team_Pitching___Advanced[[Team]:[xFIP]], 19,FALSE)</f>
        <v>#N/A</v>
      </c>
      <c r="O470" s="9" t="e">
        <f>VLOOKUP($B470, Team_Pitching___Advanced[], 20, FALSE)</f>
        <v>#N/A</v>
      </c>
      <c r="P470" s="9" t="e">
        <f>VLOOKUP($B470, Team_Batting___Dashboard[[Team]:[wOBA]], 16, FALSE)</f>
        <v>#N/A</v>
      </c>
      <c r="Q470" s="9" t="e">
        <f>VLOOKUP($B470, Team_Batting___Advanced[[Team]:[OPS]], 9, FALSE)</f>
        <v>#N/A</v>
      </c>
      <c r="R470" s="9" t="e">
        <f>VLOOKUP($B470, Team_Batting___Advanced[], 19, FALSE)</f>
        <v>#N/A</v>
      </c>
      <c r="S470" s="9" t="e">
        <f>VLOOKUP($B470, 'Team Per G'!$A$2:$G$31, 3, FALSE)</f>
        <v>#N/A</v>
      </c>
      <c r="T470" s="9" t="e">
        <f>VLOOKUP($B470, 'Team Per G'!$A$2:$G$31, 5, FALSE)</f>
        <v>#N/A</v>
      </c>
      <c r="U470" s="9" t="e">
        <f>VLOOKUP($B470, 'Team Per G'!$A$2:$G$31, 4, FALSE)</f>
        <v>#N/A</v>
      </c>
      <c r="V470" s="9" t="e">
        <f>VLOOKUP($B470, Team_Batting___Dashboard[], 22, FALSE)/$F470</f>
        <v>#N/A</v>
      </c>
      <c r="W470" s="9" t="e">
        <f>VLOOKUP($B470, 'FanGraphs - Team WAR Projected'!$B$2:$E$31, 4, FALSE)/162</f>
        <v>#N/A</v>
      </c>
      <c r="X470" s="9" t="e">
        <f>VLOOKUP($B470, FanGraphs_Standings[[Abbreviation]:[2024 Year to Date RS/G]], 6, FALSE)/$F470</f>
        <v>#N/A</v>
      </c>
      <c r="Y470" s="9" t="e">
        <f>VLOOKUP($B470, FanGraphs_Standings[[Abbreviation]:[2024 Projected Full Season RDif]], 19, FALSE)/162</f>
        <v>#N/A</v>
      </c>
      <c r="Z470" s="9" t="e">
        <f>VLOOKUP($B470, FanGraphs_Standings[[Abbreviation]:[2024 Projected Full Season RDif]], 5, FALSE)</f>
        <v>#N/A</v>
      </c>
      <c r="AA470" s="9" t="e">
        <f>VLOOKUP($B470, FanGraphs_Standings[[Abbreviation]:[2024 Projected Full Season W%]], 18, FALSE)</f>
        <v>#N/A</v>
      </c>
      <c r="AB470" s="9" t="e">
        <f>VLOOKUP($B470, 'Home Field Adv'!$A$2:$I$31, 9, FALSE)</f>
        <v>#N/A</v>
      </c>
      <c r="AC470" s="9" t="e">
        <f>VLOOKUP($C470, FanGraphs_Standings[[Abbreviation]:[2024 Year to Date G]], 2, FALSE)</f>
        <v>#N/A</v>
      </c>
      <c r="AD470" s="9" t="e">
        <f>VLOOKUP($E470, 'SP Per G'!$A$2:$D$1380, 3, FALSE)</f>
        <v>#N/A</v>
      </c>
      <c r="AE470" s="9" t="e">
        <f>VLOOKUP($E470, 'SP Per G'!$A$2:$D$1380, 4, FALSE)</f>
        <v>#N/A</v>
      </c>
      <c r="AF470" s="9" t="e">
        <f>VLOOKUP($E470, Individual_Pitching___Dashboard[], 18, FALSE)</f>
        <v>#N/A</v>
      </c>
      <c r="AG470" s="9" t="e">
        <f>VLOOKUP($E470, Individual_Pitching___Dashboard[], 20, FALSE)</f>
        <v>#N/A</v>
      </c>
      <c r="AH470" s="9" t="e">
        <f>VLOOKUP($E470, Individual_Pitching___Advanced[], 21,FALSE)</f>
        <v>#N/A</v>
      </c>
      <c r="AI470" s="9" t="e">
        <f>VLOOKUP($C470, 'Team Per G'!$A$2:$G$31, 7, FALSE)</f>
        <v>#N/A</v>
      </c>
      <c r="AJ470" s="9" t="e">
        <f>VLOOKUP($C470, 'FanGraphs - Team WAR Projected'!$B$2:$E$31, 3, FALSE)/162</f>
        <v>#N/A</v>
      </c>
      <c r="AK470" s="9" t="e">
        <f>VLOOKUP($C470, Team_Pitching___Advanced[[Team]:[xFIP]], 19,FALSE)</f>
        <v>#N/A</v>
      </c>
      <c r="AL470" s="9" t="e">
        <f>VLOOKUP($C470, Team_Pitching___Advanced[], 20, FALSE)</f>
        <v>#N/A</v>
      </c>
      <c r="AM470" s="9" t="e">
        <f>VLOOKUP($C470, Team_Batting___Dashboard[[Team]:[wOBA]], 16, FALSE)</f>
        <v>#N/A</v>
      </c>
      <c r="AN470" s="9" t="e">
        <f>VLOOKUP($C470, Team_Batting___Advanced[[Team]:[OPS]], 9, FALSE)</f>
        <v>#N/A</v>
      </c>
      <c r="AO470" s="9" t="e">
        <f>VLOOKUP($C470, Team_Batting___Advanced[], 19, FALSE)</f>
        <v>#N/A</v>
      </c>
      <c r="AP470" s="9" t="e">
        <f>VLOOKUP($C470, 'Team Per G'!$A$2:$G$31, 3, FALSE)</f>
        <v>#N/A</v>
      </c>
      <c r="AQ470" s="9" t="e">
        <f>VLOOKUP($C470, 'Team Per G'!$A$2:$G$31, 5, FALSE)</f>
        <v>#N/A</v>
      </c>
      <c r="AR470" s="9" t="e">
        <f>VLOOKUP($C470, 'Team Per G'!$A$2:$G$31, 4, FALSE)</f>
        <v>#N/A</v>
      </c>
      <c r="AS470" s="9" t="e">
        <f>VLOOKUP($C470, Team_Batting___Dashboard[], 22, FALSE)/$AC470</f>
        <v>#N/A</v>
      </c>
      <c r="AT470" s="9" t="e">
        <f>VLOOKUP($C470, 'FanGraphs - Team WAR Projected'!$B$2:$E$31, 4, FALSE)/162</f>
        <v>#N/A</v>
      </c>
      <c r="AU470" s="9" t="e">
        <f>VLOOKUP($C470, FanGraphs_Standings[[Abbreviation]:[2024 Year to Date RS/G]], 6, FALSE)/$AC470</f>
        <v>#N/A</v>
      </c>
      <c r="AV470" s="9" t="e">
        <f>VLOOKUP($C470, FanGraphs_Standings[[Abbreviation]:[2024 Projected Full Season RDif]], 19, FALSE)/162</f>
        <v>#N/A</v>
      </c>
      <c r="AW470" s="9" t="e">
        <f>VLOOKUP($C470, FanGraphs_Standings[[Abbreviation]:[2024 Projected Full Season RDif]], 5, FALSE)</f>
        <v>#N/A</v>
      </c>
      <c r="AX470" s="9" t="e">
        <f>VLOOKUP($C470, FanGraphs_Standings[[Abbreviation]:[2024 Projected Full Season W%]], 18, FALSE)</f>
        <v>#N/A</v>
      </c>
      <c r="AY470" s="9" t="e">
        <f>VLOOKUP($C470, 'Home Field Adv'!$A$2:$K$31, 11, FALSE)</f>
        <v>#N/A</v>
      </c>
      <c r="BB470" s="5" t="str">
        <f t="shared" si="22"/>
        <v/>
      </c>
      <c r="BC470" s="5" t="str">
        <f t="shared" si="23"/>
        <v/>
      </c>
      <c r="BD470" s="5" t="str">
        <f t="shared" si="24"/>
        <v/>
      </c>
    </row>
    <row r="471" spans="6:56" x14ac:dyDescent="0.45">
      <c r="F471" s="9" t="e">
        <f>VLOOKUP($B471, FanGraphs_Standings[[Abbreviation]:[2024 Year to Date G]], 2, FALSE)</f>
        <v>#N/A</v>
      </c>
      <c r="G471" s="9" t="e">
        <f>IF(ISERR(VLOOKUP($D471, 'SP Per G'!$A$2:$D$1380, 3, FALSE)), L471, VLOOKUP($D471, 'SP Per G'!$A$2:$D$1380, 3, FALSE))</f>
        <v>#N/A</v>
      </c>
      <c r="H471" s="9" t="e">
        <f>VLOOKUP($D471, 'SP Per G'!$A$2:$D$1380, 4, FALSE)</f>
        <v>#N/A</v>
      </c>
      <c r="I471" s="9" t="e">
        <f>VLOOKUP($D471, Individual_Pitching___Dashboard[], 18, FALSE)</f>
        <v>#N/A</v>
      </c>
      <c r="J471" s="9" t="e">
        <f>VLOOKUP($D471, Individual_Pitching___Dashboard[], 20, FALSE)</f>
        <v>#N/A</v>
      </c>
      <c r="K471" s="9" t="e">
        <f>VLOOKUP($D471, Individual_Pitching___Advanced[], 21,FALSE)</f>
        <v>#N/A</v>
      </c>
      <c r="L471" s="9" t="e">
        <f>VLOOKUP($B471, 'Team Per G'!$A$2:$G$31, 7, FALSE)</f>
        <v>#N/A</v>
      </c>
      <c r="M471" s="9" t="e">
        <f>VLOOKUP($B471, 'FanGraphs - Team WAR Projected'!$B$2:$E$31, 3, FALSE)/162</f>
        <v>#N/A</v>
      </c>
      <c r="N471" s="9" t="e">
        <f>VLOOKUP($B471, Team_Pitching___Advanced[[Team]:[xFIP]], 19,FALSE)</f>
        <v>#N/A</v>
      </c>
      <c r="O471" s="9" t="e">
        <f>VLOOKUP($B471, Team_Pitching___Advanced[], 20, FALSE)</f>
        <v>#N/A</v>
      </c>
      <c r="P471" s="9" t="e">
        <f>VLOOKUP($B471, Team_Batting___Dashboard[[Team]:[wOBA]], 16, FALSE)</f>
        <v>#N/A</v>
      </c>
      <c r="Q471" s="9" t="e">
        <f>VLOOKUP($B471, Team_Batting___Advanced[[Team]:[OPS]], 9, FALSE)</f>
        <v>#N/A</v>
      </c>
      <c r="R471" s="9" t="e">
        <f>VLOOKUP($B471, Team_Batting___Advanced[], 19, FALSE)</f>
        <v>#N/A</v>
      </c>
      <c r="S471" s="9" t="e">
        <f>VLOOKUP($B471, 'Team Per G'!$A$2:$G$31, 3, FALSE)</f>
        <v>#N/A</v>
      </c>
      <c r="T471" s="9" t="e">
        <f>VLOOKUP($B471, 'Team Per G'!$A$2:$G$31, 5, FALSE)</f>
        <v>#N/A</v>
      </c>
      <c r="U471" s="9" t="e">
        <f>VLOOKUP($B471, 'Team Per G'!$A$2:$G$31, 4, FALSE)</f>
        <v>#N/A</v>
      </c>
      <c r="V471" s="9" t="e">
        <f>VLOOKUP($B471, Team_Batting___Dashboard[], 22, FALSE)/$F471</f>
        <v>#N/A</v>
      </c>
      <c r="W471" s="9" t="e">
        <f>VLOOKUP($B471, 'FanGraphs - Team WAR Projected'!$B$2:$E$31, 4, FALSE)/162</f>
        <v>#N/A</v>
      </c>
      <c r="X471" s="9" t="e">
        <f>VLOOKUP($B471, FanGraphs_Standings[[Abbreviation]:[2024 Year to Date RS/G]], 6, FALSE)/$F471</f>
        <v>#N/A</v>
      </c>
      <c r="Y471" s="9" t="e">
        <f>VLOOKUP($B471, FanGraphs_Standings[[Abbreviation]:[2024 Projected Full Season RDif]], 19, FALSE)/162</f>
        <v>#N/A</v>
      </c>
      <c r="Z471" s="9" t="e">
        <f>VLOOKUP($B471, FanGraphs_Standings[[Abbreviation]:[2024 Projected Full Season RDif]], 5, FALSE)</f>
        <v>#N/A</v>
      </c>
      <c r="AA471" s="9" t="e">
        <f>VLOOKUP($B471, FanGraphs_Standings[[Abbreviation]:[2024 Projected Full Season W%]], 18, FALSE)</f>
        <v>#N/A</v>
      </c>
      <c r="AB471" s="9" t="e">
        <f>VLOOKUP($B471, 'Home Field Adv'!$A$2:$I$31, 9, FALSE)</f>
        <v>#N/A</v>
      </c>
      <c r="AC471" s="9" t="e">
        <f>VLOOKUP($C471, FanGraphs_Standings[[Abbreviation]:[2024 Year to Date G]], 2, FALSE)</f>
        <v>#N/A</v>
      </c>
      <c r="AD471" s="9" t="e">
        <f>VLOOKUP($E471, 'SP Per G'!$A$2:$D$1380, 3, FALSE)</f>
        <v>#N/A</v>
      </c>
      <c r="AE471" s="9" t="e">
        <f>VLOOKUP($E471, 'SP Per G'!$A$2:$D$1380, 4, FALSE)</f>
        <v>#N/A</v>
      </c>
      <c r="AF471" s="9" t="e">
        <f>VLOOKUP($E471, Individual_Pitching___Dashboard[], 18, FALSE)</f>
        <v>#N/A</v>
      </c>
      <c r="AG471" s="9" t="e">
        <f>VLOOKUP($E471, Individual_Pitching___Dashboard[], 20, FALSE)</f>
        <v>#N/A</v>
      </c>
      <c r="AH471" s="9" t="e">
        <f>VLOOKUP($E471, Individual_Pitching___Advanced[], 21,FALSE)</f>
        <v>#N/A</v>
      </c>
      <c r="AI471" s="9" t="e">
        <f>VLOOKUP($C471, 'Team Per G'!$A$2:$G$31, 7, FALSE)</f>
        <v>#N/A</v>
      </c>
      <c r="AJ471" s="9" t="e">
        <f>VLOOKUP($C471, 'FanGraphs - Team WAR Projected'!$B$2:$E$31, 3, FALSE)/162</f>
        <v>#N/A</v>
      </c>
      <c r="AK471" s="9" t="e">
        <f>VLOOKUP($C471, Team_Pitching___Advanced[[Team]:[xFIP]], 19,FALSE)</f>
        <v>#N/A</v>
      </c>
      <c r="AL471" s="9" t="e">
        <f>VLOOKUP($C471, Team_Pitching___Advanced[], 20, FALSE)</f>
        <v>#N/A</v>
      </c>
      <c r="AM471" s="9" t="e">
        <f>VLOOKUP($C471, Team_Batting___Dashboard[[Team]:[wOBA]], 16, FALSE)</f>
        <v>#N/A</v>
      </c>
      <c r="AN471" s="9" t="e">
        <f>VLOOKUP($C471, Team_Batting___Advanced[[Team]:[OPS]], 9, FALSE)</f>
        <v>#N/A</v>
      </c>
      <c r="AO471" s="9" t="e">
        <f>VLOOKUP($C471, Team_Batting___Advanced[], 19, FALSE)</f>
        <v>#N/A</v>
      </c>
      <c r="AP471" s="9" t="e">
        <f>VLOOKUP($C471, 'Team Per G'!$A$2:$G$31, 3, FALSE)</f>
        <v>#N/A</v>
      </c>
      <c r="AQ471" s="9" t="e">
        <f>VLOOKUP($C471, 'Team Per G'!$A$2:$G$31, 5, FALSE)</f>
        <v>#N/A</v>
      </c>
      <c r="AR471" s="9" t="e">
        <f>VLOOKUP($C471, 'Team Per G'!$A$2:$G$31, 4, FALSE)</f>
        <v>#N/A</v>
      </c>
      <c r="AS471" s="9" t="e">
        <f>VLOOKUP($C471, Team_Batting___Dashboard[], 22, FALSE)/$AC471</f>
        <v>#N/A</v>
      </c>
      <c r="AT471" s="9" t="e">
        <f>VLOOKUP($C471, 'FanGraphs - Team WAR Projected'!$B$2:$E$31, 4, FALSE)/162</f>
        <v>#N/A</v>
      </c>
      <c r="AU471" s="9" t="e">
        <f>VLOOKUP($C471, FanGraphs_Standings[[Abbreviation]:[2024 Year to Date RS/G]], 6, FALSE)/$AC471</f>
        <v>#N/A</v>
      </c>
      <c r="AV471" s="9" t="e">
        <f>VLOOKUP($C471, FanGraphs_Standings[[Abbreviation]:[2024 Projected Full Season RDif]], 19, FALSE)/162</f>
        <v>#N/A</v>
      </c>
      <c r="AW471" s="9" t="e">
        <f>VLOOKUP($C471, FanGraphs_Standings[[Abbreviation]:[2024 Projected Full Season RDif]], 5, FALSE)</f>
        <v>#N/A</v>
      </c>
      <c r="AX471" s="9" t="e">
        <f>VLOOKUP($C471, FanGraphs_Standings[[Abbreviation]:[2024 Projected Full Season W%]], 18, FALSE)</f>
        <v>#N/A</v>
      </c>
      <c r="AY471" s="9" t="e">
        <f>VLOOKUP($C471, 'Home Field Adv'!$A$2:$K$31, 11, FALSE)</f>
        <v>#N/A</v>
      </c>
      <c r="BB471" s="5" t="str">
        <f t="shared" si="22"/>
        <v/>
      </c>
      <c r="BC471" s="5" t="str">
        <f t="shared" si="23"/>
        <v/>
      </c>
      <c r="BD471" s="5" t="str">
        <f t="shared" si="24"/>
        <v/>
      </c>
    </row>
    <row r="472" spans="6:56" x14ac:dyDescent="0.45">
      <c r="F472" s="9" t="e">
        <f>VLOOKUP($B472, FanGraphs_Standings[[Abbreviation]:[2024 Year to Date G]], 2, FALSE)</f>
        <v>#N/A</v>
      </c>
      <c r="G472" s="9" t="e">
        <f>IF(ISERR(VLOOKUP($D472, 'SP Per G'!$A$2:$D$1380, 3, FALSE)), L472, VLOOKUP($D472, 'SP Per G'!$A$2:$D$1380, 3, FALSE))</f>
        <v>#N/A</v>
      </c>
      <c r="H472" s="9" t="e">
        <f>VLOOKUP($D472, 'SP Per G'!$A$2:$D$1380, 4, FALSE)</f>
        <v>#N/A</v>
      </c>
      <c r="I472" s="9" t="e">
        <f>VLOOKUP($D472, Individual_Pitching___Dashboard[], 18, FALSE)</f>
        <v>#N/A</v>
      </c>
      <c r="J472" s="9" t="e">
        <f>VLOOKUP($D472, Individual_Pitching___Dashboard[], 20, FALSE)</f>
        <v>#N/A</v>
      </c>
      <c r="K472" s="9" t="e">
        <f>VLOOKUP($D472, Individual_Pitching___Advanced[], 21,FALSE)</f>
        <v>#N/A</v>
      </c>
      <c r="L472" s="9" t="e">
        <f>VLOOKUP($B472, 'Team Per G'!$A$2:$G$31, 7, FALSE)</f>
        <v>#N/A</v>
      </c>
      <c r="M472" s="9" t="e">
        <f>VLOOKUP($B472, 'FanGraphs - Team WAR Projected'!$B$2:$E$31, 3, FALSE)/162</f>
        <v>#N/A</v>
      </c>
      <c r="N472" s="9" t="e">
        <f>VLOOKUP($B472, Team_Pitching___Advanced[[Team]:[xFIP]], 19,FALSE)</f>
        <v>#N/A</v>
      </c>
      <c r="O472" s="9" t="e">
        <f>VLOOKUP($B472, Team_Pitching___Advanced[], 20, FALSE)</f>
        <v>#N/A</v>
      </c>
      <c r="P472" s="9" t="e">
        <f>VLOOKUP($B472, Team_Batting___Dashboard[[Team]:[wOBA]], 16, FALSE)</f>
        <v>#N/A</v>
      </c>
      <c r="Q472" s="9" t="e">
        <f>VLOOKUP($B472, Team_Batting___Advanced[[Team]:[OPS]], 9, FALSE)</f>
        <v>#N/A</v>
      </c>
      <c r="R472" s="9" t="e">
        <f>VLOOKUP($B472, Team_Batting___Advanced[], 19, FALSE)</f>
        <v>#N/A</v>
      </c>
      <c r="S472" s="9" t="e">
        <f>VLOOKUP($B472, 'Team Per G'!$A$2:$G$31, 3, FALSE)</f>
        <v>#N/A</v>
      </c>
      <c r="T472" s="9" t="e">
        <f>VLOOKUP($B472, 'Team Per G'!$A$2:$G$31, 5, FALSE)</f>
        <v>#N/A</v>
      </c>
      <c r="U472" s="9" t="e">
        <f>VLOOKUP($B472, 'Team Per G'!$A$2:$G$31, 4, FALSE)</f>
        <v>#N/A</v>
      </c>
      <c r="V472" s="9" t="e">
        <f>VLOOKUP($B472, Team_Batting___Dashboard[], 22, FALSE)/$F472</f>
        <v>#N/A</v>
      </c>
      <c r="W472" s="9" t="e">
        <f>VLOOKUP($B472, 'FanGraphs - Team WAR Projected'!$B$2:$E$31, 4, FALSE)/162</f>
        <v>#N/A</v>
      </c>
      <c r="X472" s="9" t="e">
        <f>VLOOKUP($B472, FanGraphs_Standings[[Abbreviation]:[2024 Year to Date RS/G]], 6, FALSE)/$F472</f>
        <v>#N/A</v>
      </c>
      <c r="Y472" s="9" t="e">
        <f>VLOOKUP($B472, FanGraphs_Standings[[Abbreviation]:[2024 Projected Full Season RDif]], 19, FALSE)/162</f>
        <v>#N/A</v>
      </c>
      <c r="Z472" s="9" t="e">
        <f>VLOOKUP($B472, FanGraphs_Standings[[Abbreviation]:[2024 Projected Full Season RDif]], 5, FALSE)</f>
        <v>#N/A</v>
      </c>
      <c r="AA472" s="9" t="e">
        <f>VLOOKUP($B472, FanGraphs_Standings[[Abbreviation]:[2024 Projected Full Season W%]], 18, FALSE)</f>
        <v>#N/A</v>
      </c>
      <c r="AB472" s="9" t="e">
        <f>VLOOKUP($B472, 'Home Field Adv'!$A$2:$I$31, 9, FALSE)</f>
        <v>#N/A</v>
      </c>
      <c r="AC472" s="9" t="e">
        <f>VLOOKUP($C472, FanGraphs_Standings[[Abbreviation]:[2024 Year to Date G]], 2, FALSE)</f>
        <v>#N/A</v>
      </c>
      <c r="AD472" s="9" t="e">
        <f>VLOOKUP($E472, 'SP Per G'!$A$2:$D$1380, 3, FALSE)</f>
        <v>#N/A</v>
      </c>
      <c r="AE472" s="9" t="e">
        <f>VLOOKUP($E472, 'SP Per G'!$A$2:$D$1380, 4, FALSE)</f>
        <v>#N/A</v>
      </c>
      <c r="AF472" s="9" t="e">
        <f>VLOOKUP($E472, Individual_Pitching___Dashboard[], 18, FALSE)</f>
        <v>#N/A</v>
      </c>
      <c r="AG472" s="9" t="e">
        <f>VLOOKUP($E472, Individual_Pitching___Dashboard[], 20, FALSE)</f>
        <v>#N/A</v>
      </c>
      <c r="AH472" s="9" t="e">
        <f>VLOOKUP($E472, Individual_Pitching___Advanced[], 21,FALSE)</f>
        <v>#N/A</v>
      </c>
      <c r="AI472" s="9" t="e">
        <f>VLOOKUP($C472, 'Team Per G'!$A$2:$G$31, 7, FALSE)</f>
        <v>#N/A</v>
      </c>
      <c r="AJ472" s="9" t="e">
        <f>VLOOKUP($C472, 'FanGraphs - Team WAR Projected'!$B$2:$E$31, 3, FALSE)/162</f>
        <v>#N/A</v>
      </c>
      <c r="AK472" s="9" t="e">
        <f>VLOOKUP($C472, Team_Pitching___Advanced[[Team]:[xFIP]], 19,FALSE)</f>
        <v>#N/A</v>
      </c>
      <c r="AL472" s="9" t="e">
        <f>VLOOKUP($C472, Team_Pitching___Advanced[], 20, FALSE)</f>
        <v>#N/A</v>
      </c>
      <c r="AM472" s="9" t="e">
        <f>VLOOKUP($C472, Team_Batting___Dashboard[[Team]:[wOBA]], 16, FALSE)</f>
        <v>#N/A</v>
      </c>
      <c r="AN472" s="9" t="e">
        <f>VLOOKUP($C472, Team_Batting___Advanced[[Team]:[OPS]], 9, FALSE)</f>
        <v>#N/A</v>
      </c>
      <c r="AO472" s="9" t="e">
        <f>VLOOKUP($C472, Team_Batting___Advanced[], 19, FALSE)</f>
        <v>#N/A</v>
      </c>
      <c r="AP472" s="9" t="e">
        <f>VLOOKUP($C472, 'Team Per G'!$A$2:$G$31, 3, FALSE)</f>
        <v>#N/A</v>
      </c>
      <c r="AQ472" s="9" t="e">
        <f>VLOOKUP($C472, 'Team Per G'!$A$2:$G$31, 5, FALSE)</f>
        <v>#N/A</v>
      </c>
      <c r="AR472" s="9" t="e">
        <f>VLOOKUP($C472, 'Team Per G'!$A$2:$G$31, 4, FALSE)</f>
        <v>#N/A</v>
      </c>
      <c r="AS472" s="9" t="e">
        <f>VLOOKUP($C472, Team_Batting___Dashboard[], 22, FALSE)/$AC472</f>
        <v>#N/A</v>
      </c>
      <c r="AT472" s="9" t="e">
        <f>VLOOKUP($C472, 'FanGraphs - Team WAR Projected'!$B$2:$E$31, 4, FALSE)/162</f>
        <v>#N/A</v>
      </c>
      <c r="AU472" s="9" t="e">
        <f>VLOOKUP($C472, FanGraphs_Standings[[Abbreviation]:[2024 Year to Date RS/G]], 6, FALSE)/$AC472</f>
        <v>#N/A</v>
      </c>
      <c r="AV472" s="9" t="e">
        <f>VLOOKUP($C472, FanGraphs_Standings[[Abbreviation]:[2024 Projected Full Season RDif]], 19, FALSE)/162</f>
        <v>#N/A</v>
      </c>
      <c r="AW472" s="9" t="e">
        <f>VLOOKUP($C472, FanGraphs_Standings[[Abbreviation]:[2024 Projected Full Season RDif]], 5, FALSE)</f>
        <v>#N/A</v>
      </c>
      <c r="AX472" s="9" t="e">
        <f>VLOOKUP($C472, FanGraphs_Standings[[Abbreviation]:[2024 Projected Full Season W%]], 18, FALSE)</f>
        <v>#N/A</v>
      </c>
      <c r="AY472" s="9" t="e">
        <f>VLOOKUP($C472, 'Home Field Adv'!$A$2:$K$31, 11, FALSE)</f>
        <v>#N/A</v>
      </c>
      <c r="BB472" s="5" t="str">
        <f t="shared" si="22"/>
        <v/>
      </c>
      <c r="BC472" s="5" t="str">
        <f t="shared" si="23"/>
        <v/>
      </c>
      <c r="BD472" s="5" t="str">
        <f t="shared" si="24"/>
        <v/>
      </c>
    </row>
    <row r="473" spans="6:56" x14ac:dyDescent="0.45">
      <c r="F473" s="9" t="e">
        <f>VLOOKUP($B473, FanGraphs_Standings[[Abbreviation]:[2024 Year to Date G]], 2, FALSE)</f>
        <v>#N/A</v>
      </c>
      <c r="G473" s="9" t="e">
        <f>IF(ISERR(VLOOKUP($D473, 'SP Per G'!$A$2:$D$1380, 3, FALSE)), L473, VLOOKUP($D473, 'SP Per G'!$A$2:$D$1380, 3, FALSE))</f>
        <v>#N/A</v>
      </c>
      <c r="H473" s="9" t="e">
        <f>VLOOKUP($D473, 'SP Per G'!$A$2:$D$1380, 4, FALSE)</f>
        <v>#N/A</v>
      </c>
      <c r="I473" s="9" t="e">
        <f>VLOOKUP($D473, Individual_Pitching___Dashboard[], 18, FALSE)</f>
        <v>#N/A</v>
      </c>
      <c r="J473" s="9" t="e">
        <f>VLOOKUP($D473, Individual_Pitching___Dashboard[], 20, FALSE)</f>
        <v>#N/A</v>
      </c>
      <c r="K473" s="9" t="e">
        <f>VLOOKUP($D473, Individual_Pitching___Advanced[], 21,FALSE)</f>
        <v>#N/A</v>
      </c>
      <c r="L473" s="9" t="e">
        <f>VLOOKUP($B473, 'Team Per G'!$A$2:$G$31, 7, FALSE)</f>
        <v>#N/A</v>
      </c>
      <c r="M473" s="9" t="e">
        <f>VLOOKUP($B473, 'FanGraphs - Team WAR Projected'!$B$2:$E$31, 3, FALSE)/162</f>
        <v>#N/A</v>
      </c>
      <c r="N473" s="9" t="e">
        <f>VLOOKUP($B473, Team_Pitching___Advanced[[Team]:[xFIP]], 19,FALSE)</f>
        <v>#N/A</v>
      </c>
      <c r="O473" s="9" t="e">
        <f>VLOOKUP($B473, Team_Pitching___Advanced[], 20, FALSE)</f>
        <v>#N/A</v>
      </c>
      <c r="P473" s="9" t="e">
        <f>VLOOKUP($B473, Team_Batting___Dashboard[[Team]:[wOBA]], 16, FALSE)</f>
        <v>#N/A</v>
      </c>
      <c r="Q473" s="9" t="e">
        <f>VLOOKUP($B473, Team_Batting___Advanced[[Team]:[OPS]], 9, FALSE)</f>
        <v>#N/A</v>
      </c>
      <c r="R473" s="9" t="e">
        <f>VLOOKUP($B473, Team_Batting___Advanced[], 19, FALSE)</f>
        <v>#N/A</v>
      </c>
      <c r="S473" s="9" t="e">
        <f>VLOOKUP($B473, 'Team Per G'!$A$2:$G$31, 3, FALSE)</f>
        <v>#N/A</v>
      </c>
      <c r="T473" s="9" t="e">
        <f>VLOOKUP($B473, 'Team Per G'!$A$2:$G$31, 5, FALSE)</f>
        <v>#N/A</v>
      </c>
      <c r="U473" s="9" t="e">
        <f>VLOOKUP($B473, 'Team Per G'!$A$2:$G$31, 4, FALSE)</f>
        <v>#N/A</v>
      </c>
      <c r="V473" s="9" t="e">
        <f>VLOOKUP($B473, Team_Batting___Dashboard[], 22, FALSE)/$F473</f>
        <v>#N/A</v>
      </c>
      <c r="W473" s="9" t="e">
        <f>VLOOKUP($B473, 'FanGraphs - Team WAR Projected'!$B$2:$E$31, 4, FALSE)/162</f>
        <v>#N/A</v>
      </c>
      <c r="X473" s="9" t="e">
        <f>VLOOKUP($B473, FanGraphs_Standings[[Abbreviation]:[2024 Year to Date RS/G]], 6, FALSE)/$F473</f>
        <v>#N/A</v>
      </c>
      <c r="Y473" s="9" t="e">
        <f>VLOOKUP($B473, FanGraphs_Standings[[Abbreviation]:[2024 Projected Full Season RDif]], 19, FALSE)/162</f>
        <v>#N/A</v>
      </c>
      <c r="Z473" s="9" t="e">
        <f>VLOOKUP($B473, FanGraphs_Standings[[Abbreviation]:[2024 Projected Full Season RDif]], 5, FALSE)</f>
        <v>#N/A</v>
      </c>
      <c r="AA473" s="9" t="e">
        <f>VLOOKUP($B473, FanGraphs_Standings[[Abbreviation]:[2024 Projected Full Season W%]], 18, FALSE)</f>
        <v>#N/A</v>
      </c>
      <c r="AB473" s="9" t="e">
        <f>VLOOKUP($B473, 'Home Field Adv'!$A$2:$I$31, 9, FALSE)</f>
        <v>#N/A</v>
      </c>
      <c r="AC473" s="9" t="e">
        <f>VLOOKUP($C473, FanGraphs_Standings[[Abbreviation]:[2024 Year to Date G]], 2, FALSE)</f>
        <v>#N/A</v>
      </c>
      <c r="AD473" s="9" t="e">
        <f>VLOOKUP($E473, 'SP Per G'!$A$2:$D$1380, 3, FALSE)</f>
        <v>#N/A</v>
      </c>
      <c r="AE473" s="9" t="e">
        <f>VLOOKUP($E473, 'SP Per G'!$A$2:$D$1380, 4, FALSE)</f>
        <v>#N/A</v>
      </c>
      <c r="AF473" s="9" t="e">
        <f>VLOOKUP($E473, Individual_Pitching___Dashboard[], 18, FALSE)</f>
        <v>#N/A</v>
      </c>
      <c r="AG473" s="9" t="e">
        <f>VLOOKUP($E473, Individual_Pitching___Dashboard[], 20, FALSE)</f>
        <v>#N/A</v>
      </c>
      <c r="AH473" s="9" t="e">
        <f>VLOOKUP($E473, Individual_Pitching___Advanced[], 21,FALSE)</f>
        <v>#N/A</v>
      </c>
      <c r="AI473" s="9" t="e">
        <f>VLOOKUP($C473, 'Team Per G'!$A$2:$G$31, 7, FALSE)</f>
        <v>#N/A</v>
      </c>
      <c r="AJ473" s="9" t="e">
        <f>VLOOKUP($C473, 'FanGraphs - Team WAR Projected'!$B$2:$E$31, 3, FALSE)/162</f>
        <v>#N/A</v>
      </c>
      <c r="AK473" s="9" t="e">
        <f>VLOOKUP($C473, Team_Pitching___Advanced[[Team]:[xFIP]], 19,FALSE)</f>
        <v>#N/A</v>
      </c>
      <c r="AL473" s="9" t="e">
        <f>VLOOKUP($C473, Team_Pitching___Advanced[], 20, FALSE)</f>
        <v>#N/A</v>
      </c>
      <c r="AM473" s="9" t="e">
        <f>VLOOKUP($C473, Team_Batting___Dashboard[[Team]:[wOBA]], 16, FALSE)</f>
        <v>#N/A</v>
      </c>
      <c r="AN473" s="9" t="e">
        <f>VLOOKUP($C473, Team_Batting___Advanced[[Team]:[OPS]], 9, FALSE)</f>
        <v>#N/A</v>
      </c>
      <c r="AO473" s="9" t="e">
        <f>VLOOKUP($C473, Team_Batting___Advanced[], 19, FALSE)</f>
        <v>#N/A</v>
      </c>
      <c r="AP473" s="9" t="e">
        <f>VLOOKUP($C473, 'Team Per G'!$A$2:$G$31, 3, FALSE)</f>
        <v>#N/A</v>
      </c>
      <c r="AQ473" s="9" t="e">
        <f>VLOOKUP($C473, 'Team Per G'!$A$2:$G$31, 5, FALSE)</f>
        <v>#N/A</v>
      </c>
      <c r="AR473" s="9" t="e">
        <f>VLOOKUP($C473, 'Team Per G'!$A$2:$G$31, 4, FALSE)</f>
        <v>#N/A</v>
      </c>
      <c r="AS473" s="9" t="e">
        <f>VLOOKUP($C473, Team_Batting___Dashboard[], 22, FALSE)/$AC473</f>
        <v>#N/A</v>
      </c>
      <c r="AT473" s="9" t="e">
        <f>VLOOKUP($C473, 'FanGraphs - Team WAR Projected'!$B$2:$E$31, 4, FALSE)/162</f>
        <v>#N/A</v>
      </c>
      <c r="AU473" s="9" t="e">
        <f>VLOOKUP($C473, FanGraphs_Standings[[Abbreviation]:[2024 Year to Date RS/G]], 6, FALSE)/$AC473</f>
        <v>#N/A</v>
      </c>
      <c r="AV473" s="9" t="e">
        <f>VLOOKUP($C473, FanGraphs_Standings[[Abbreviation]:[2024 Projected Full Season RDif]], 19, FALSE)/162</f>
        <v>#N/A</v>
      </c>
      <c r="AW473" s="9" t="e">
        <f>VLOOKUP($C473, FanGraphs_Standings[[Abbreviation]:[2024 Projected Full Season RDif]], 5, FALSE)</f>
        <v>#N/A</v>
      </c>
      <c r="AX473" s="9" t="e">
        <f>VLOOKUP($C473, FanGraphs_Standings[[Abbreviation]:[2024 Projected Full Season W%]], 18, FALSE)</f>
        <v>#N/A</v>
      </c>
      <c r="AY473" s="9" t="e">
        <f>VLOOKUP($C473, 'Home Field Adv'!$A$2:$K$31, 11, FALSE)</f>
        <v>#N/A</v>
      </c>
      <c r="BB473" s="5" t="str">
        <f t="shared" si="22"/>
        <v/>
      </c>
      <c r="BC473" s="5" t="str">
        <f t="shared" si="23"/>
        <v/>
      </c>
      <c r="BD473" s="5" t="str">
        <f t="shared" si="24"/>
        <v/>
      </c>
    </row>
    <row r="474" spans="6:56" x14ac:dyDescent="0.45">
      <c r="F474" s="9" t="e">
        <f>VLOOKUP($B474, FanGraphs_Standings[[Abbreviation]:[2024 Year to Date G]], 2, FALSE)</f>
        <v>#N/A</v>
      </c>
      <c r="G474" s="9" t="e">
        <f>IF(ISERR(VLOOKUP($D474, 'SP Per G'!$A$2:$D$1380, 3, FALSE)), L474, VLOOKUP($D474, 'SP Per G'!$A$2:$D$1380, 3, FALSE))</f>
        <v>#N/A</v>
      </c>
      <c r="H474" s="9" t="e">
        <f>VLOOKUP($D474, 'SP Per G'!$A$2:$D$1380, 4, FALSE)</f>
        <v>#N/A</v>
      </c>
      <c r="I474" s="9" t="e">
        <f>VLOOKUP($D474, Individual_Pitching___Dashboard[], 18, FALSE)</f>
        <v>#N/A</v>
      </c>
      <c r="J474" s="9" t="e">
        <f>VLOOKUP($D474, Individual_Pitching___Dashboard[], 20, FALSE)</f>
        <v>#N/A</v>
      </c>
      <c r="K474" s="9" t="e">
        <f>VLOOKUP($D474, Individual_Pitching___Advanced[], 21,FALSE)</f>
        <v>#N/A</v>
      </c>
      <c r="L474" s="9" t="e">
        <f>VLOOKUP($B474, 'Team Per G'!$A$2:$G$31, 7, FALSE)</f>
        <v>#N/A</v>
      </c>
      <c r="M474" s="9" t="e">
        <f>VLOOKUP($B474, 'FanGraphs - Team WAR Projected'!$B$2:$E$31, 3, FALSE)/162</f>
        <v>#N/A</v>
      </c>
      <c r="N474" s="9" t="e">
        <f>VLOOKUP($B474, Team_Pitching___Advanced[[Team]:[xFIP]], 19,FALSE)</f>
        <v>#N/A</v>
      </c>
      <c r="O474" s="9" t="e">
        <f>VLOOKUP($B474, Team_Pitching___Advanced[], 20, FALSE)</f>
        <v>#N/A</v>
      </c>
      <c r="P474" s="9" t="e">
        <f>VLOOKUP($B474, Team_Batting___Dashboard[[Team]:[wOBA]], 16, FALSE)</f>
        <v>#N/A</v>
      </c>
      <c r="Q474" s="9" t="e">
        <f>VLOOKUP($B474, Team_Batting___Advanced[[Team]:[OPS]], 9, FALSE)</f>
        <v>#N/A</v>
      </c>
      <c r="R474" s="9" t="e">
        <f>VLOOKUP($B474, Team_Batting___Advanced[], 19, FALSE)</f>
        <v>#N/A</v>
      </c>
      <c r="S474" s="9" t="e">
        <f>VLOOKUP($B474, 'Team Per G'!$A$2:$G$31, 3, FALSE)</f>
        <v>#N/A</v>
      </c>
      <c r="T474" s="9" t="e">
        <f>VLOOKUP($B474, 'Team Per G'!$A$2:$G$31, 5, FALSE)</f>
        <v>#N/A</v>
      </c>
      <c r="U474" s="9" t="e">
        <f>VLOOKUP($B474, 'Team Per G'!$A$2:$G$31, 4, FALSE)</f>
        <v>#N/A</v>
      </c>
      <c r="V474" s="9" t="e">
        <f>VLOOKUP($B474, Team_Batting___Dashboard[], 22, FALSE)/$F474</f>
        <v>#N/A</v>
      </c>
      <c r="W474" s="9" t="e">
        <f>VLOOKUP($B474, 'FanGraphs - Team WAR Projected'!$B$2:$E$31, 4, FALSE)/162</f>
        <v>#N/A</v>
      </c>
      <c r="X474" s="9" t="e">
        <f>VLOOKUP($B474, FanGraphs_Standings[[Abbreviation]:[2024 Year to Date RS/G]], 6, FALSE)/$F474</f>
        <v>#N/A</v>
      </c>
      <c r="Y474" s="9" t="e">
        <f>VLOOKUP($B474, FanGraphs_Standings[[Abbreviation]:[2024 Projected Full Season RDif]], 19, FALSE)/162</f>
        <v>#N/A</v>
      </c>
      <c r="Z474" s="9" t="e">
        <f>VLOOKUP($B474, FanGraphs_Standings[[Abbreviation]:[2024 Projected Full Season RDif]], 5, FALSE)</f>
        <v>#N/A</v>
      </c>
      <c r="AA474" s="9" t="e">
        <f>VLOOKUP($B474, FanGraphs_Standings[[Abbreviation]:[2024 Projected Full Season W%]], 18, FALSE)</f>
        <v>#N/A</v>
      </c>
      <c r="AB474" s="9" t="e">
        <f>VLOOKUP($B474, 'Home Field Adv'!$A$2:$I$31, 9, FALSE)</f>
        <v>#N/A</v>
      </c>
      <c r="AC474" s="9" t="e">
        <f>VLOOKUP($C474, FanGraphs_Standings[[Abbreviation]:[2024 Year to Date G]], 2, FALSE)</f>
        <v>#N/A</v>
      </c>
      <c r="AD474" s="9" t="e">
        <f>VLOOKUP($E474, 'SP Per G'!$A$2:$D$1380, 3, FALSE)</f>
        <v>#N/A</v>
      </c>
      <c r="AE474" s="9" t="e">
        <f>VLOOKUP($E474, 'SP Per G'!$A$2:$D$1380, 4, FALSE)</f>
        <v>#N/A</v>
      </c>
      <c r="AF474" s="9" t="e">
        <f>VLOOKUP($E474, Individual_Pitching___Dashboard[], 18, FALSE)</f>
        <v>#N/A</v>
      </c>
      <c r="AG474" s="9" t="e">
        <f>VLOOKUP($E474, Individual_Pitching___Dashboard[], 20, FALSE)</f>
        <v>#N/A</v>
      </c>
      <c r="AH474" s="9" t="e">
        <f>VLOOKUP($E474, Individual_Pitching___Advanced[], 21,FALSE)</f>
        <v>#N/A</v>
      </c>
      <c r="AI474" s="9" t="e">
        <f>VLOOKUP($C474, 'Team Per G'!$A$2:$G$31, 7, FALSE)</f>
        <v>#N/A</v>
      </c>
      <c r="AJ474" s="9" t="e">
        <f>VLOOKUP($C474, 'FanGraphs - Team WAR Projected'!$B$2:$E$31, 3, FALSE)/162</f>
        <v>#N/A</v>
      </c>
      <c r="AK474" s="9" t="e">
        <f>VLOOKUP($C474, Team_Pitching___Advanced[[Team]:[xFIP]], 19,FALSE)</f>
        <v>#N/A</v>
      </c>
      <c r="AL474" s="9" t="e">
        <f>VLOOKUP($C474, Team_Pitching___Advanced[], 20, FALSE)</f>
        <v>#N/A</v>
      </c>
      <c r="AM474" s="9" t="e">
        <f>VLOOKUP($C474, Team_Batting___Dashboard[[Team]:[wOBA]], 16, FALSE)</f>
        <v>#N/A</v>
      </c>
      <c r="AN474" s="9" t="e">
        <f>VLOOKUP($C474, Team_Batting___Advanced[[Team]:[OPS]], 9, FALSE)</f>
        <v>#N/A</v>
      </c>
      <c r="AO474" s="9" t="e">
        <f>VLOOKUP($C474, Team_Batting___Advanced[], 19, FALSE)</f>
        <v>#N/A</v>
      </c>
      <c r="AP474" s="9" t="e">
        <f>VLOOKUP($C474, 'Team Per G'!$A$2:$G$31, 3, FALSE)</f>
        <v>#N/A</v>
      </c>
      <c r="AQ474" s="9" t="e">
        <f>VLOOKUP($C474, 'Team Per G'!$A$2:$G$31, 5, FALSE)</f>
        <v>#N/A</v>
      </c>
      <c r="AR474" s="9" t="e">
        <f>VLOOKUP($C474, 'Team Per G'!$A$2:$G$31, 4, FALSE)</f>
        <v>#N/A</v>
      </c>
      <c r="AS474" s="9" t="e">
        <f>VLOOKUP($C474, Team_Batting___Dashboard[], 22, FALSE)/$AC474</f>
        <v>#N/A</v>
      </c>
      <c r="AT474" s="9" t="e">
        <f>VLOOKUP($C474, 'FanGraphs - Team WAR Projected'!$B$2:$E$31, 4, FALSE)/162</f>
        <v>#N/A</v>
      </c>
      <c r="AU474" s="9" t="e">
        <f>VLOOKUP($C474, FanGraphs_Standings[[Abbreviation]:[2024 Year to Date RS/G]], 6, FALSE)/$AC474</f>
        <v>#N/A</v>
      </c>
      <c r="AV474" s="9" t="e">
        <f>VLOOKUP($C474, FanGraphs_Standings[[Abbreviation]:[2024 Projected Full Season RDif]], 19, FALSE)/162</f>
        <v>#N/A</v>
      </c>
      <c r="AW474" s="9" t="e">
        <f>VLOOKUP($C474, FanGraphs_Standings[[Abbreviation]:[2024 Projected Full Season RDif]], 5, FALSE)</f>
        <v>#N/A</v>
      </c>
      <c r="AX474" s="9" t="e">
        <f>VLOOKUP($C474, FanGraphs_Standings[[Abbreviation]:[2024 Projected Full Season W%]], 18, FALSE)</f>
        <v>#N/A</v>
      </c>
      <c r="AY474" s="9" t="e">
        <f>VLOOKUP($C474, 'Home Field Adv'!$A$2:$K$31, 11, FALSE)</f>
        <v>#N/A</v>
      </c>
      <c r="BB474" s="5" t="str">
        <f t="shared" si="22"/>
        <v/>
      </c>
      <c r="BC474" s="5" t="str">
        <f t="shared" si="23"/>
        <v/>
      </c>
      <c r="BD474" s="5" t="str">
        <f t="shared" si="24"/>
        <v/>
      </c>
    </row>
    <row r="475" spans="6:56" x14ac:dyDescent="0.45">
      <c r="F475" s="9" t="e">
        <f>VLOOKUP($B475, FanGraphs_Standings[[Abbreviation]:[2024 Year to Date G]], 2, FALSE)</f>
        <v>#N/A</v>
      </c>
      <c r="G475" s="9" t="e">
        <f>IF(ISERR(VLOOKUP($D475, 'SP Per G'!$A$2:$D$1380, 3, FALSE)), L475, VLOOKUP($D475, 'SP Per G'!$A$2:$D$1380, 3, FALSE))</f>
        <v>#N/A</v>
      </c>
      <c r="H475" s="9" t="e">
        <f>VLOOKUP($D475, 'SP Per G'!$A$2:$D$1380, 4, FALSE)</f>
        <v>#N/A</v>
      </c>
      <c r="I475" s="9" t="e">
        <f>VLOOKUP($D475, Individual_Pitching___Dashboard[], 18, FALSE)</f>
        <v>#N/A</v>
      </c>
      <c r="J475" s="9" t="e">
        <f>VLOOKUP($D475, Individual_Pitching___Dashboard[], 20, FALSE)</f>
        <v>#N/A</v>
      </c>
      <c r="K475" s="9" t="e">
        <f>VLOOKUP($D475, Individual_Pitching___Advanced[], 21,FALSE)</f>
        <v>#N/A</v>
      </c>
      <c r="L475" s="9" t="e">
        <f>VLOOKUP($B475, 'Team Per G'!$A$2:$G$31, 7, FALSE)</f>
        <v>#N/A</v>
      </c>
      <c r="M475" s="9" t="e">
        <f>VLOOKUP($B475, 'FanGraphs - Team WAR Projected'!$B$2:$E$31, 3, FALSE)/162</f>
        <v>#N/A</v>
      </c>
      <c r="N475" s="9" t="e">
        <f>VLOOKUP($B475, Team_Pitching___Advanced[[Team]:[xFIP]], 19,FALSE)</f>
        <v>#N/A</v>
      </c>
      <c r="O475" s="9" t="e">
        <f>VLOOKUP($B475, Team_Pitching___Advanced[], 20, FALSE)</f>
        <v>#N/A</v>
      </c>
      <c r="P475" s="9" t="e">
        <f>VLOOKUP($B475, Team_Batting___Dashboard[[Team]:[wOBA]], 16, FALSE)</f>
        <v>#N/A</v>
      </c>
      <c r="Q475" s="9" t="e">
        <f>VLOOKUP($B475, Team_Batting___Advanced[[Team]:[OPS]], 9, FALSE)</f>
        <v>#N/A</v>
      </c>
      <c r="R475" s="9" t="e">
        <f>VLOOKUP($B475, Team_Batting___Advanced[], 19, FALSE)</f>
        <v>#N/A</v>
      </c>
      <c r="S475" s="9" t="e">
        <f>VLOOKUP($B475, 'Team Per G'!$A$2:$G$31, 3, FALSE)</f>
        <v>#N/A</v>
      </c>
      <c r="T475" s="9" t="e">
        <f>VLOOKUP($B475, 'Team Per G'!$A$2:$G$31, 5, FALSE)</f>
        <v>#N/A</v>
      </c>
      <c r="U475" s="9" t="e">
        <f>VLOOKUP($B475, 'Team Per G'!$A$2:$G$31, 4, FALSE)</f>
        <v>#N/A</v>
      </c>
      <c r="V475" s="9" t="e">
        <f>VLOOKUP($B475, Team_Batting___Dashboard[], 22, FALSE)/$F475</f>
        <v>#N/A</v>
      </c>
      <c r="W475" s="9" t="e">
        <f>VLOOKUP($B475, 'FanGraphs - Team WAR Projected'!$B$2:$E$31, 4, FALSE)/162</f>
        <v>#N/A</v>
      </c>
      <c r="X475" s="9" t="e">
        <f>VLOOKUP($B475, FanGraphs_Standings[[Abbreviation]:[2024 Year to Date RS/G]], 6, FALSE)/$F475</f>
        <v>#N/A</v>
      </c>
      <c r="Y475" s="9" t="e">
        <f>VLOOKUP($B475, FanGraphs_Standings[[Abbreviation]:[2024 Projected Full Season RDif]], 19, FALSE)/162</f>
        <v>#N/A</v>
      </c>
      <c r="Z475" s="9" t="e">
        <f>VLOOKUP($B475, FanGraphs_Standings[[Abbreviation]:[2024 Projected Full Season RDif]], 5, FALSE)</f>
        <v>#N/A</v>
      </c>
      <c r="AA475" s="9" t="e">
        <f>VLOOKUP($B475, FanGraphs_Standings[[Abbreviation]:[2024 Projected Full Season W%]], 18, FALSE)</f>
        <v>#N/A</v>
      </c>
      <c r="AB475" s="9" t="e">
        <f>VLOOKUP($B475, 'Home Field Adv'!$A$2:$I$31, 9, FALSE)</f>
        <v>#N/A</v>
      </c>
      <c r="AC475" s="9" t="e">
        <f>VLOOKUP($C475, FanGraphs_Standings[[Abbreviation]:[2024 Year to Date G]], 2, FALSE)</f>
        <v>#N/A</v>
      </c>
      <c r="AD475" s="9" t="e">
        <f>VLOOKUP($E475, 'SP Per G'!$A$2:$D$1380, 3, FALSE)</f>
        <v>#N/A</v>
      </c>
      <c r="AE475" s="9" t="e">
        <f>VLOOKUP($E475, 'SP Per G'!$A$2:$D$1380, 4, FALSE)</f>
        <v>#N/A</v>
      </c>
      <c r="AF475" s="9" t="e">
        <f>VLOOKUP($E475, Individual_Pitching___Dashboard[], 18, FALSE)</f>
        <v>#N/A</v>
      </c>
      <c r="AG475" s="9" t="e">
        <f>VLOOKUP($E475, Individual_Pitching___Dashboard[], 20, FALSE)</f>
        <v>#N/A</v>
      </c>
      <c r="AH475" s="9" t="e">
        <f>VLOOKUP($E475, Individual_Pitching___Advanced[], 21,FALSE)</f>
        <v>#N/A</v>
      </c>
      <c r="AI475" s="9" t="e">
        <f>VLOOKUP($C475, 'Team Per G'!$A$2:$G$31, 7, FALSE)</f>
        <v>#N/A</v>
      </c>
      <c r="AJ475" s="9" t="e">
        <f>VLOOKUP($C475, 'FanGraphs - Team WAR Projected'!$B$2:$E$31, 3, FALSE)/162</f>
        <v>#N/A</v>
      </c>
      <c r="AK475" s="9" t="e">
        <f>VLOOKUP($C475, Team_Pitching___Advanced[[Team]:[xFIP]], 19,FALSE)</f>
        <v>#N/A</v>
      </c>
      <c r="AL475" s="9" t="e">
        <f>VLOOKUP($C475, Team_Pitching___Advanced[], 20, FALSE)</f>
        <v>#N/A</v>
      </c>
      <c r="AM475" s="9" t="e">
        <f>VLOOKUP($C475, Team_Batting___Dashboard[[Team]:[wOBA]], 16, FALSE)</f>
        <v>#N/A</v>
      </c>
      <c r="AN475" s="9" t="e">
        <f>VLOOKUP($C475, Team_Batting___Advanced[[Team]:[OPS]], 9, FALSE)</f>
        <v>#N/A</v>
      </c>
      <c r="AO475" s="9" t="e">
        <f>VLOOKUP($C475, Team_Batting___Advanced[], 19, FALSE)</f>
        <v>#N/A</v>
      </c>
      <c r="AP475" s="9" t="e">
        <f>VLOOKUP($C475, 'Team Per G'!$A$2:$G$31, 3, FALSE)</f>
        <v>#N/A</v>
      </c>
      <c r="AQ475" s="9" t="e">
        <f>VLOOKUP($C475, 'Team Per G'!$A$2:$G$31, 5, FALSE)</f>
        <v>#N/A</v>
      </c>
      <c r="AR475" s="9" t="e">
        <f>VLOOKUP($C475, 'Team Per G'!$A$2:$G$31, 4, FALSE)</f>
        <v>#N/A</v>
      </c>
      <c r="AS475" s="9" t="e">
        <f>VLOOKUP($C475, Team_Batting___Dashboard[], 22, FALSE)/$AC475</f>
        <v>#N/A</v>
      </c>
      <c r="AT475" s="9" t="e">
        <f>VLOOKUP($C475, 'FanGraphs - Team WAR Projected'!$B$2:$E$31, 4, FALSE)/162</f>
        <v>#N/A</v>
      </c>
      <c r="AU475" s="9" t="e">
        <f>VLOOKUP($C475, FanGraphs_Standings[[Abbreviation]:[2024 Year to Date RS/G]], 6, FALSE)/$AC475</f>
        <v>#N/A</v>
      </c>
      <c r="AV475" s="9" t="e">
        <f>VLOOKUP($C475, FanGraphs_Standings[[Abbreviation]:[2024 Projected Full Season RDif]], 19, FALSE)/162</f>
        <v>#N/A</v>
      </c>
      <c r="AW475" s="9" t="e">
        <f>VLOOKUP($C475, FanGraphs_Standings[[Abbreviation]:[2024 Projected Full Season RDif]], 5, FALSE)</f>
        <v>#N/A</v>
      </c>
      <c r="AX475" s="9" t="e">
        <f>VLOOKUP($C475, FanGraphs_Standings[[Abbreviation]:[2024 Projected Full Season W%]], 18, FALSE)</f>
        <v>#N/A</v>
      </c>
      <c r="AY475" s="9" t="e">
        <f>VLOOKUP($C475, 'Home Field Adv'!$A$2:$K$31, 11, FALSE)</f>
        <v>#N/A</v>
      </c>
      <c r="BB475" s="5" t="str">
        <f t="shared" si="22"/>
        <v/>
      </c>
      <c r="BC475" s="5" t="str">
        <f t="shared" si="23"/>
        <v/>
      </c>
      <c r="BD475" s="5" t="str">
        <f t="shared" si="24"/>
        <v/>
      </c>
    </row>
    <row r="476" spans="6:56" x14ac:dyDescent="0.45">
      <c r="F476" s="9" t="e">
        <f>VLOOKUP($B476, FanGraphs_Standings[[Abbreviation]:[2024 Year to Date G]], 2, FALSE)</f>
        <v>#N/A</v>
      </c>
      <c r="G476" s="9" t="e">
        <f>IF(ISERR(VLOOKUP($D476, 'SP Per G'!$A$2:$D$1380, 3, FALSE)), L476, VLOOKUP($D476, 'SP Per G'!$A$2:$D$1380, 3, FALSE))</f>
        <v>#N/A</v>
      </c>
      <c r="H476" s="9" t="e">
        <f>VLOOKUP($D476, 'SP Per G'!$A$2:$D$1380, 4, FALSE)</f>
        <v>#N/A</v>
      </c>
      <c r="I476" s="9" t="e">
        <f>VLOOKUP($D476, Individual_Pitching___Dashboard[], 18, FALSE)</f>
        <v>#N/A</v>
      </c>
      <c r="J476" s="9" t="e">
        <f>VLOOKUP($D476, Individual_Pitching___Dashboard[], 20, FALSE)</f>
        <v>#N/A</v>
      </c>
      <c r="K476" s="9" t="e">
        <f>VLOOKUP($D476, Individual_Pitching___Advanced[], 21,FALSE)</f>
        <v>#N/A</v>
      </c>
      <c r="L476" s="9" t="e">
        <f>VLOOKUP($B476, 'Team Per G'!$A$2:$G$31, 7, FALSE)</f>
        <v>#N/A</v>
      </c>
      <c r="M476" s="9" t="e">
        <f>VLOOKUP($B476, 'FanGraphs - Team WAR Projected'!$B$2:$E$31, 3, FALSE)/162</f>
        <v>#N/A</v>
      </c>
      <c r="N476" s="9" t="e">
        <f>VLOOKUP($B476, Team_Pitching___Advanced[[Team]:[xFIP]], 19,FALSE)</f>
        <v>#N/A</v>
      </c>
      <c r="O476" s="9" t="e">
        <f>VLOOKUP($B476, Team_Pitching___Advanced[], 20, FALSE)</f>
        <v>#N/A</v>
      </c>
      <c r="P476" s="9" t="e">
        <f>VLOOKUP($B476, Team_Batting___Dashboard[[Team]:[wOBA]], 16, FALSE)</f>
        <v>#N/A</v>
      </c>
      <c r="Q476" s="9" t="e">
        <f>VLOOKUP($B476, Team_Batting___Advanced[[Team]:[OPS]], 9, FALSE)</f>
        <v>#N/A</v>
      </c>
      <c r="R476" s="9" t="e">
        <f>VLOOKUP($B476, Team_Batting___Advanced[], 19, FALSE)</f>
        <v>#N/A</v>
      </c>
      <c r="S476" s="9" t="e">
        <f>VLOOKUP($B476, 'Team Per G'!$A$2:$G$31, 3, FALSE)</f>
        <v>#N/A</v>
      </c>
      <c r="T476" s="9" t="e">
        <f>VLOOKUP($B476, 'Team Per G'!$A$2:$G$31, 5, FALSE)</f>
        <v>#N/A</v>
      </c>
      <c r="U476" s="9" t="e">
        <f>VLOOKUP($B476, 'Team Per G'!$A$2:$G$31, 4, FALSE)</f>
        <v>#N/A</v>
      </c>
      <c r="V476" s="9" t="e">
        <f>VLOOKUP($B476, Team_Batting___Dashboard[], 22, FALSE)/$F476</f>
        <v>#N/A</v>
      </c>
      <c r="W476" s="9" t="e">
        <f>VLOOKUP($B476, 'FanGraphs - Team WAR Projected'!$B$2:$E$31, 4, FALSE)/162</f>
        <v>#N/A</v>
      </c>
      <c r="X476" s="9" t="e">
        <f>VLOOKUP($B476, FanGraphs_Standings[[Abbreviation]:[2024 Year to Date RS/G]], 6, FALSE)/$F476</f>
        <v>#N/A</v>
      </c>
      <c r="Y476" s="9" t="e">
        <f>VLOOKUP($B476, FanGraphs_Standings[[Abbreviation]:[2024 Projected Full Season RDif]], 19, FALSE)/162</f>
        <v>#N/A</v>
      </c>
      <c r="Z476" s="9" t="e">
        <f>VLOOKUP($B476, FanGraphs_Standings[[Abbreviation]:[2024 Projected Full Season RDif]], 5, FALSE)</f>
        <v>#N/A</v>
      </c>
      <c r="AA476" s="9" t="e">
        <f>VLOOKUP($B476, FanGraphs_Standings[[Abbreviation]:[2024 Projected Full Season W%]], 18, FALSE)</f>
        <v>#N/A</v>
      </c>
      <c r="AB476" s="9" t="e">
        <f>VLOOKUP($B476, 'Home Field Adv'!$A$2:$I$31, 9, FALSE)</f>
        <v>#N/A</v>
      </c>
      <c r="AC476" s="9" t="e">
        <f>VLOOKUP($C476, FanGraphs_Standings[[Abbreviation]:[2024 Year to Date G]], 2, FALSE)</f>
        <v>#N/A</v>
      </c>
      <c r="AD476" s="9" t="e">
        <f>VLOOKUP($E476, 'SP Per G'!$A$2:$D$1380, 3, FALSE)</f>
        <v>#N/A</v>
      </c>
      <c r="AE476" s="9" t="e">
        <f>VLOOKUP($E476, 'SP Per G'!$A$2:$D$1380, 4, FALSE)</f>
        <v>#N/A</v>
      </c>
      <c r="AF476" s="9" t="e">
        <f>VLOOKUP($E476, Individual_Pitching___Dashboard[], 18, FALSE)</f>
        <v>#N/A</v>
      </c>
      <c r="AG476" s="9" t="e">
        <f>VLOOKUP($E476, Individual_Pitching___Dashboard[], 20, FALSE)</f>
        <v>#N/A</v>
      </c>
      <c r="AH476" s="9" t="e">
        <f>VLOOKUP($E476, Individual_Pitching___Advanced[], 21,FALSE)</f>
        <v>#N/A</v>
      </c>
      <c r="AI476" s="9" t="e">
        <f>VLOOKUP($C476, 'Team Per G'!$A$2:$G$31, 7, FALSE)</f>
        <v>#N/A</v>
      </c>
      <c r="AJ476" s="9" t="e">
        <f>VLOOKUP($C476, 'FanGraphs - Team WAR Projected'!$B$2:$E$31, 3, FALSE)/162</f>
        <v>#N/A</v>
      </c>
      <c r="AK476" s="9" t="e">
        <f>VLOOKUP($C476, Team_Pitching___Advanced[[Team]:[xFIP]], 19,FALSE)</f>
        <v>#N/A</v>
      </c>
      <c r="AL476" s="9" t="e">
        <f>VLOOKUP($C476, Team_Pitching___Advanced[], 20, FALSE)</f>
        <v>#N/A</v>
      </c>
      <c r="AM476" s="9" t="e">
        <f>VLOOKUP($C476, Team_Batting___Dashboard[[Team]:[wOBA]], 16, FALSE)</f>
        <v>#N/A</v>
      </c>
      <c r="AN476" s="9" t="e">
        <f>VLOOKUP($C476, Team_Batting___Advanced[[Team]:[OPS]], 9, FALSE)</f>
        <v>#N/A</v>
      </c>
      <c r="AO476" s="9" t="e">
        <f>VLOOKUP($C476, Team_Batting___Advanced[], 19, FALSE)</f>
        <v>#N/A</v>
      </c>
      <c r="AP476" s="9" t="e">
        <f>VLOOKUP($C476, 'Team Per G'!$A$2:$G$31, 3, FALSE)</f>
        <v>#N/A</v>
      </c>
      <c r="AQ476" s="9" t="e">
        <f>VLOOKUP($C476, 'Team Per G'!$A$2:$G$31, 5, FALSE)</f>
        <v>#N/A</v>
      </c>
      <c r="AR476" s="9" t="e">
        <f>VLOOKUP($C476, 'Team Per G'!$A$2:$G$31, 4, FALSE)</f>
        <v>#N/A</v>
      </c>
      <c r="AS476" s="9" t="e">
        <f>VLOOKUP($C476, Team_Batting___Dashboard[], 22, FALSE)/$AC476</f>
        <v>#N/A</v>
      </c>
      <c r="AT476" s="9" t="e">
        <f>VLOOKUP($C476, 'FanGraphs - Team WAR Projected'!$B$2:$E$31, 4, FALSE)/162</f>
        <v>#N/A</v>
      </c>
      <c r="AU476" s="9" t="e">
        <f>VLOOKUP($C476, FanGraphs_Standings[[Abbreviation]:[2024 Year to Date RS/G]], 6, FALSE)/$AC476</f>
        <v>#N/A</v>
      </c>
      <c r="AV476" s="9" t="e">
        <f>VLOOKUP($C476, FanGraphs_Standings[[Abbreviation]:[2024 Projected Full Season RDif]], 19, FALSE)/162</f>
        <v>#N/A</v>
      </c>
      <c r="AW476" s="9" t="e">
        <f>VLOOKUP($C476, FanGraphs_Standings[[Abbreviation]:[2024 Projected Full Season RDif]], 5, FALSE)</f>
        <v>#N/A</v>
      </c>
      <c r="AX476" s="9" t="e">
        <f>VLOOKUP($C476, FanGraphs_Standings[[Abbreviation]:[2024 Projected Full Season W%]], 18, FALSE)</f>
        <v>#N/A</v>
      </c>
      <c r="AY476" s="9" t="e">
        <f>VLOOKUP($C476, 'Home Field Adv'!$A$2:$K$31, 11, FALSE)</f>
        <v>#N/A</v>
      </c>
      <c r="BB476" s="5" t="str">
        <f t="shared" si="22"/>
        <v/>
      </c>
      <c r="BC476" s="5" t="str">
        <f t="shared" si="23"/>
        <v/>
      </c>
      <c r="BD476" s="5" t="str">
        <f t="shared" si="24"/>
        <v/>
      </c>
    </row>
    <row r="477" spans="6:56" x14ac:dyDescent="0.45">
      <c r="F477" s="9" t="e">
        <f>VLOOKUP($B477, FanGraphs_Standings[[Abbreviation]:[2024 Year to Date G]], 2, FALSE)</f>
        <v>#N/A</v>
      </c>
      <c r="G477" s="9" t="e">
        <f>IF(ISERR(VLOOKUP($D477, 'SP Per G'!$A$2:$D$1380, 3, FALSE)), L477, VLOOKUP($D477, 'SP Per G'!$A$2:$D$1380, 3, FALSE))</f>
        <v>#N/A</v>
      </c>
      <c r="H477" s="9" t="e">
        <f>VLOOKUP($D477, 'SP Per G'!$A$2:$D$1380, 4, FALSE)</f>
        <v>#N/A</v>
      </c>
      <c r="I477" s="9" t="e">
        <f>VLOOKUP($D477, Individual_Pitching___Dashboard[], 18, FALSE)</f>
        <v>#N/A</v>
      </c>
      <c r="J477" s="9" t="e">
        <f>VLOOKUP($D477, Individual_Pitching___Dashboard[], 20, FALSE)</f>
        <v>#N/A</v>
      </c>
      <c r="K477" s="9" t="e">
        <f>VLOOKUP($D477, Individual_Pitching___Advanced[], 21,FALSE)</f>
        <v>#N/A</v>
      </c>
      <c r="L477" s="9" t="e">
        <f>VLOOKUP($B477, 'Team Per G'!$A$2:$G$31, 7, FALSE)</f>
        <v>#N/A</v>
      </c>
      <c r="M477" s="9" t="e">
        <f>VLOOKUP($B477, 'FanGraphs - Team WAR Projected'!$B$2:$E$31, 3, FALSE)/162</f>
        <v>#N/A</v>
      </c>
      <c r="N477" s="9" t="e">
        <f>VLOOKUP($B477, Team_Pitching___Advanced[[Team]:[xFIP]], 19,FALSE)</f>
        <v>#N/A</v>
      </c>
      <c r="O477" s="9" t="e">
        <f>VLOOKUP($B477, Team_Pitching___Advanced[], 20, FALSE)</f>
        <v>#N/A</v>
      </c>
      <c r="P477" s="9" t="e">
        <f>VLOOKUP($B477, Team_Batting___Dashboard[[Team]:[wOBA]], 16, FALSE)</f>
        <v>#N/A</v>
      </c>
      <c r="Q477" s="9" t="e">
        <f>VLOOKUP($B477, Team_Batting___Advanced[[Team]:[OPS]], 9, FALSE)</f>
        <v>#N/A</v>
      </c>
      <c r="R477" s="9" t="e">
        <f>VLOOKUP($B477, Team_Batting___Advanced[], 19, FALSE)</f>
        <v>#N/A</v>
      </c>
      <c r="S477" s="9" t="e">
        <f>VLOOKUP($B477, 'Team Per G'!$A$2:$G$31, 3, FALSE)</f>
        <v>#N/A</v>
      </c>
      <c r="T477" s="9" t="e">
        <f>VLOOKUP($B477, 'Team Per G'!$A$2:$G$31, 5, FALSE)</f>
        <v>#N/A</v>
      </c>
      <c r="U477" s="9" t="e">
        <f>VLOOKUP($B477, 'Team Per G'!$A$2:$G$31, 4, FALSE)</f>
        <v>#N/A</v>
      </c>
      <c r="V477" s="9" t="e">
        <f>VLOOKUP($B477, Team_Batting___Dashboard[], 22, FALSE)/$F477</f>
        <v>#N/A</v>
      </c>
      <c r="W477" s="9" t="e">
        <f>VLOOKUP($B477, 'FanGraphs - Team WAR Projected'!$B$2:$E$31, 4, FALSE)/162</f>
        <v>#N/A</v>
      </c>
      <c r="X477" s="9" t="e">
        <f>VLOOKUP($B477, FanGraphs_Standings[[Abbreviation]:[2024 Year to Date RS/G]], 6, FALSE)/$F477</f>
        <v>#N/A</v>
      </c>
      <c r="Y477" s="9" t="e">
        <f>VLOOKUP($B477, FanGraphs_Standings[[Abbreviation]:[2024 Projected Full Season RDif]], 19, FALSE)/162</f>
        <v>#N/A</v>
      </c>
      <c r="Z477" s="9" t="e">
        <f>VLOOKUP($B477, FanGraphs_Standings[[Abbreviation]:[2024 Projected Full Season RDif]], 5, FALSE)</f>
        <v>#N/A</v>
      </c>
      <c r="AA477" s="9" t="e">
        <f>VLOOKUP($B477, FanGraphs_Standings[[Abbreviation]:[2024 Projected Full Season W%]], 18, FALSE)</f>
        <v>#N/A</v>
      </c>
      <c r="AB477" s="9" t="e">
        <f>VLOOKUP($B477, 'Home Field Adv'!$A$2:$I$31, 9, FALSE)</f>
        <v>#N/A</v>
      </c>
      <c r="AC477" s="9" t="e">
        <f>VLOOKUP($C477, FanGraphs_Standings[[Abbreviation]:[2024 Year to Date G]], 2, FALSE)</f>
        <v>#N/A</v>
      </c>
      <c r="AD477" s="9" t="e">
        <f>VLOOKUP($E477, 'SP Per G'!$A$2:$D$1380, 3, FALSE)</f>
        <v>#N/A</v>
      </c>
      <c r="AE477" s="9" t="e">
        <f>VLOOKUP($E477, 'SP Per G'!$A$2:$D$1380, 4, FALSE)</f>
        <v>#N/A</v>
      </c>
      <c r="AF477" s="9" t="e">
        <f>VLOOKUP($E477, Individual_Pitching___Dashboard[], 18, FALSE)</f>
        <v>#N/A</v>
      </c>
      <c r="AG477" s="9" t="e">
        <f>VLOOKUP($E477, Individual_Pitching___Dashboard[], 20, FALSE)</f>
        <v>#N/A</v>
      </c>
      <c r="AH477" s="9" t="e">
        <f>VLOOKUP($E477, Individual_Pitching___Advanced[], 21,FALSE)</f>
        <v>#N/A</v>
      </c>
      <c r="AI477" s="9" t="e">
        <f>VLOOKUP($C477, 'Team Per G'!$A$2:$G$31, 7, FALSE)</f>
        <v>#N/A</v>
      </c>
      <c r="AJ477" s="9" t="e">
        <f>VLOOKUP($C477, 'FanGraphs - Team WAR Projected'!$B$2:$E$31, 3, FALSE)/162</f>
        <v>#N/A</v>
      </c>
      <c r="AK477" s="9" t="e">
        <f>VLOOKUP($C477, Team_Pitching___Advanced[[Team]:[xFIP]], 19,FALSE)</f>
        <v>#N/A</v>
      </c>
      <c r="AL477" s="9" t="e">
        <f>VLOOKUP($C477, Team_Pitching___Advanced[], 20, FALSE)</f>
        <v>#N/A</v>
      </c>
      <c r="AM477" s="9" t="e">
        <f>VLOOKUP($C477, Team_Batting___Dashboard[[Team]:[wOBA]], 16, FALSE)</f>
        <v>#N/A</v>
      </c>
      <c r="AN477" s="9" t="e">
        <f>VLOOKUP($C477, Team_Batting___Advanced[[Team]:[OPS]], 9, FALSE)</f>
        <v>#N/A</v>
      </c>
      <c r="AO477" s="9" t="e">
        <f>VLOOKUP($C477, Team_Batting___Advanced[], 19, FALSE)</f>
        <v>#N/A</v>
      </c>
      <c r="AP477" s="9" t="e">
        <f>VLOOKUP($C477, 'Team Per G'!$A$2:$G$31, 3, FALSE)</f>
        <v>#N/A</v>
      </c>
      <c r="AQ477" s="9" t="e">
        <f>VLOOKUP($C477, 'Team Per G'!$A$2:$G$31, 5, FALSE)</f>
        <v>#N/A</v>
      </c>
      <c r="AR477" s="9" t="e">
        <f>VLOOKUP($C477, 'Team Per G'!$A$2:$G$31, 4, FALSE)</f>
        <v>#N/A</v>
      </c>
      <c r="AS477" s="9" t="e">
        <f>VLOOKUP($C477, Team_Batting___Dashboard[], 22, FALSE)/$AC477</f>
        <v>#N/A</v>
      </c>
      <c r="AT477" s="9" t="e">
        <f>VLOOKUP($C477, 'FanGraphs - Team WAR Projected'!$B$2:$E$31, 4, FALSE)/162</f>
        <v>#N/A</v>
      </c>
      <c r="AU477" s="9" t="e">
        <f>VLOOKUP($C477, FanGraphs_Standings[[Abbreviation]:[2024 Year to Date RS/G]], 6, FALSE)/$AC477</f>
        <v>#N/A</v>
      </c>
      <c r="AV477" s="9" t="e">
        <f>VLOOKUP($C477, FanGraphs_Standings[[Abbreviation]:[2024 Projected Full Season RDif]], 19, FALSE)/162</f>
        <v>#N/A</v>
      </c>
      <c r="AW477" s="9" t="e">
        <f>VLOOKUP($C477, FanGraphs_Standings[[Abbreviation]:[2024 Projected Full Season RDif]], 5, FALSE)</f>
        <v>#N/A</v>
      </c>
      <c r="AX477" s="9" t="e">
        <f>VLOOKUP($C477, FanGraphs_Standings[[Abbreviation]:[2024 Projected Full Season W%]], 18, FALSE)</f>
        <v>#N/A</v>
      </c>
      <c r="AY477" s="9" t="e">
        <f>VLOOKUP($C477, 'Home Field Adv'!$A$2:$K$31, 11, FALSE)</f>
        <v>#N/A</v>
      </c>
      <c r="BB477" s="5" t="str">
        <f t="shared" si="22"/>
        <v/>
      </c>
      <c r="BC477" s="5" t="str">
        <f t="shared" si="23"/>
        <v/>
      </c>
      <c r="BD477" s="5" t="str">
        <f t="shared" si="24"/>
        <v/>
      </c>
    </row>
    <row r="478" spans="6:56" x14ac:dyDescent="0.45">
      <c r="F478" s="9" t="e">
        <f>VLOOKUP($B478, FanGraphs_Standings[[Abbreviation]:[2024 Year to Date G]], 2, FALSE)</f>
        <v>#N/A</v>
      </c>
      <c r="G478" s="9" t="e">
        <f>IF(ISERR(VLOOKUP($D478, 'SP Per G'!$A$2:$D$1380, 3, FALSE)), L478, VLOOKUP($D478, 'SP Per G'!$A$2:$D$1380, 3, FALSE))</f>
        <v>#N/A</v>
      </c>
      <c r="H478" s="9" t="e">
        <f>VLOOKUP($D478, 'SP Per G'!$A$2:$D$1380, 4, FALSE)</f>
        <v>#N/A</v>
      </c>
      <c r="I478" s="9" t="e">
        <f>VLOOKUP($D478, Individual_Pitching___Dashboard[], 18, FALSE)</f>
        <v>#N/A</v>
      </c>
      <c r="J478" s="9" t="e">
        <f>VLOOKUP($D478, Individual_Pitching___Dashboard[], 20, FALSE)</f>
        <v>#N/A</v>
      </c>
      <c r="K478" s="9" t="e">
        <f>VLOOKUP($D478, Individual_Pitching___Advanced[], 21,FALSE)</f>
        <v>#N/A</v>
      </c>
      <c r="L478" s="9" t="e">
        <f>VLOOKUP($B478, 'Team Per G'!$A$2:$G$31, 7, FALSE)</f>
        <v>#N/A</v>
      </c>
      <c r="M478" s="9" t="e">
        <f>VLOOKUP($B478, 'FanGraphs - Team WAR Projected'!$B$2:$E$31, 3, FALSE)/162</f>
        <v>#N/A</v>
      </c>
      <c r="N478" s="9" t="e">
        <f>VLOOKUP($B478, Team_Pitching___Advanced[[Team]:[xFIP]], 19,FALSE)</f>
        <v>#N/A</v>
      </c>
      <c r="O478" s="9" t="e">
        <f>VLOOKUP($B478, Team_Pitching___Advanced[], 20, FALSE)</f>
        <v>#N/A</v>
      </c>
      <c r="P478" s="9" t="e">
        <f>VLOOKUP($B478, Team_Batting___Dashboard[[Team]:[wOBA]], 16, FALSE)</f>
        <v>#N/A</v>
      </c>
      <c r="Q478" s="9" t="e">
        <f>VLOOKUP($B478, Team_Batting___Advanced[[Team]:[OPS]], 9, FALSE)</f>
        <v>#N/A</v>
      </c>
      <c r="R478" s="9" t="e">
        <f>VLOOKUP($B478, Team_Batting___Advanced[], 19, FALSE)</f>
        <v>#N/A</v>
      </c>
      <c r="S478" s="9" t="e">
        <f>VLOOKUP($B478, 'Team Per G'!$A$2:$G$31, 3, FALSE)</f>
        <v>#N/A</v>
      </c>
      <c r="T478" s="9" t="e">
        <f>VLOOKUP($B478, 'Team Per G'!$A$2:$G$31, 5, FALSE)</f>
        <v>#N/A</v>
      </c>
      <c r="U478" s="9" t="e">
        <f>VLOOKUP($B478, 'Team Per G'!$A$2:$G$31, 4, FALSE)</f>
        <v>#N/A</v>
      </c>
      <c r="V478" s="9" t="e">
        <f>VLOOKUP($B478, Team_Batting___Dashboard[], 22, FALSE)/$F478</f>
        <v>#N/A</v>
      </c>
      <c r="W478" s="9" t="e">
        <f>VLOOKUP($B478, 'FanGraphs - Team WAR Projected'!$B$2:$E$31, 4, FALSE)/162</f>
        <v>#N/A</v>
      </c>
      <c r="X478" s="9" t="e">
        <f>VLOOKUP($B478, FanGraphs_Standings[[Abbreviation]:[2024 Year to Date RS/G]], 6, FALSE)/$F478</f>
        <v>#N/A</v>
      </c>
      <c r="Y478" s="9" t="e">
        <f>VLOOKUP($B478, FanGraphs_Standings[[Abbreviation]:[2024 Projected Full Season RDif]], 19, FALSE)/162</f>
        <v>#N/A</v>
      </c>
      <c r="Z478" s="9" t="e">
        <f>VLOOKUP($B478, FanGraphs_Standings[[Abbreviation]:[2024 Projected Full Season RDif]], 5, FALSE)</f>
        <v>#N/A</v>
      </c>
      <c r="AA478" s="9" t="e">
        <f>VLOOKUP($B478, FanGraphs_Standings[[Abbreviation]:[2024 Projected Full Season W%]], 18, FALSE)</f>
        <v>#N/A</v>
      </c>
      <c r="AB478" s="9" t="e">
        <f>VLOOKUP($B478, 'Home Field Adv'!$A$2:$I$31, 9, FALSE)</f>
        <v>#N/A</v>
      </c>
      <c r="AC478" s="9" t="e">
        <f>VLOOKUP($C478, FanGraphs_Standings[[Abbreviation]:[2024 Year to Date G]], 2, FALSE)</f>
        <v>#N/A</v>
      </c>
      <c r="AD478" s="9" t="e">
        <f>VLOOKUP($E478, 'SP Per G'!$A$2:$D$1380, 3, FALSE)</f>
        <v>#N/A</v>
      </c>
      <c r="AE478" s="9" t="e">
        <f>VLOOKUP($E478, 'SP Per G'!$A$2:$D$1380, 4, FALSE)</f>
        <v>#N/A</v>
      </c>
      <c r="AF478" s="9" t="e">
        <f>VLOOKUP($E478, Individual_Pitching___Dashboard[], 18, FALSE)</f>
        <v>#N/A</v>
      </c>
      <c r="AG478" s="9" t="e">
        <f>VLOOKUP($E478, Individual_Pitching___Dashboard[], 20, FALSE)</f>
        <v>#N/A</v>
      </c>
      <c r="AH478" s="9" t="e">
        <f>VLOOKUP($E478, Individual_Pitching___Advanced[], 21,FALSE)</f>
        <v>#N/A</v>
      </c>
      <c r="AI478" s="9" t="e">
        <f>VLOOKUP($C478, 'Team Per G'!$A$2:$G$31, 7, FALSE)</f>
        <v>#N/A</v>
      </c>
      <c r="AJ478" s="9" t="e">
        <f>VLOOKUP($C478, 'FanGraphs - Team WAR Projected'!$B$2:$E$31, 3, FALSE)/162</f>
        <v>#N/A</v>
      </c>
      <c r="AK478" s="9" t="e">
        <f>VLOOKUP($C478, Team_Pitching___Advanced[[Team]:[xFIP]], 19,FALSE)</f>
        <v>#N/A</v>
      </c>
      <c r="AL478" s="9" t="e">
        <f>VLOOKUP($C478, Team_Pitching___Advanced[], 20, FALSE)</f>
        <v>#N/A</v>
      </c>
      <c r="AM478" s="9" t="e">
        <f>VLOOKUP($C478, Team_Batting___Dashboard[[Team]:[wOBA]], 16, FALSE)</f>
        <v>#N/A</v>
      </c>
      <c r="AN478" s="9" t="e">
        <f>VLOOKUP($C478, Team_Batting___Advanced[[Team]:[OPS]], 9, FALSE)</f>
        <v>#N/A</v>
      </c>
      <c r="AO478" s="9" t="e">
        <f>VLOOKUP($C478, Team_Batting___Advanced[], 19, FALSE)</f>
        <v>#N/A</v>
      </c>
      <c r="AP478" s="9" t="e">
        <f>VLOOKUP($C478, 'Team Per G'!$A$2:$G$31, 3, FALSE)</f>
        <v>#N/A</v>
      </c>
      <c r="AQ478" s="9" t="e">
        <f>VLOOKUP($C478, 'Team Per G'!$A$2:$G$31, 5, FALSE)</f>
        <v>#N/A</v>
      </c>
      <c r="AR478" s="9" t="e">
        <f>VLOOKUP($C478, 'Team Per G'!$A$2:$G$31, 4, FALSE)</f>
        <v>#N/A</v>
      </c>
      <c r="AS478" s="9" t="e">
        <f>VLOOKUP($C478, Team_Batting___Dashboard[], 22, FALSE)/$AC478</f>
        <v>#N/A</v>
      </c>
      <c r="AT478" s="9" t="e">
        <f>VLOOKUP($C478, 'FanGraphs - Team WAR Projected'!$B$2:$E$31, 4, FALSE)/162</f>
        <v>#N/A</v>
      </c>
      <c r="AU478" s="9" t="e">
        <f>VLOOKUP($C478, FanGraphs_Standings[[Abbreviation]:[2024 Year to Date RS/G]], 6, FALSE)/$AC478</f>
        <v>#N/A</v>
      </c>
      <c r="AV478" s="9" t="e">
        <f>VLOOKUP($C478, FanGraphs_Standings[[Abbreviation]:[2024 Projected Full Season RDif]], 19, FALSE)/162</f>
        <v>#N/A</v>
      </c>
      <c r="AW478" s="9" t="e">
        <f>VLOOKUP($C478, FanGraphs_Standings[[Abbreviation]:[2024 Projected Full Season RDif]], 5, FALSE)</f>
        <v>#N/A</v>
      </c>
      <c r="AX478" s="9" t="e">
        <f>VLOOKUP($C478, FanGraphs_Standings[[Abbreviation]:[2024 Projected Full Season W%]], 18, FALSE)</f>
        <v>#N/A</v>
      </c>
      <c r="AY478" s="9" t="e">
        <f>VLOOKUP($C478, 'Home Field Adv'!$A$2:$K$31, 11, FALSE)</f>
        <v>#N/A</v>
      </c>
      <c r="BB478" s="5" t="str">
        <f t="shared" si="22"/>
        <v/>
      </c>
      <c r="BC478" s="5" t="str">
        <f t="shared" si="23"/>
        <v/>
      </c>
      <c r="BD478" s="5" t="str">
        <f t="shared" si="24"/>
        <v/>
      </c>
    </row>
    <row r="479" spans="6:56" x14ac:dyDescent="0.45">
      <c r="F479" s="9" t="e">
        <f>VLOOKUP($B479, FanGraphs_Standings[[Abbreviation]:[2024 Year to Date G]], 2, FALSE)</f>
        <v>#N/A</v>
      </c>
      <c r="G479" s="9" t="e">
        <f>IF(ISERR(VLOOKUP($D479, 'SP Per G'!$A$2:$D$1380, 3, FALSE)), L479, VLOOKUP($D479, 'SP Per G'!$A$2:$D$1380, 3, FALSE))</f>
        <v>#N/A</v>
      </c>
      <c r="H479" s="9" t="e">
        <f>VLOOKUP($D479, 'SP Per G'!$A$2:$D$1380, 4, FALSE)</f>
        <v>#N/A</v>
      </c>
      <c r="I479" s="9" t="e">
        <f>VLOOKUP($D479, Individual_Pitching___Dashboard[], 18, FALSE)</f>
        <v>#N/A</v>
      </c>
      <c r="J479" s="9" t="e">
        <f>VLOOKUP($D479, Individual_Pitching___Dashboard[], 20, FALSE)</f>
        <v>#N/A</v>
      </c>
      <c r="K479" s="9" t="e">
        <f>VLOOKUP($D479, Individual_Pitching___Advanced[], 21,FALSE)</f>
        <v>#N/A</v>
      </c>
      <c r="L479" s="9" t="e">
        <f>VLOOKUP($B479, 'Team Per G'!$A$2:$G$31, 7, FALSE)</f>
        <v>#N/A</v>
      </c>
      <c r="M479" s="9" t="e">
        <f>VLOOKUP($B479, 'FanGraphs - Team WAR Projected'!$B$2:$E$31, 3, FALSE)/162</f>
        <v>#N/A</v>
      </c>
      <c r="N479" s="9" t="e">
        <f>VLOOKUP($B479, Team_Pitching___Advanced[[Team]:[xFIP]], 19,FALSE)</f>
        <v>#N/A</v>
      </c>
      <c r="O479" s="9" t="e">
        <f>VLOOKUP($B479, Team_Pitching___Advanced[], 20, FALSE)</f>
        <v>#N/A</v>
      </c>
      <c r="P479" s="9" t="e">
        <f>VLOOKUP($B479, Team_Batting___Dashboard[[Team]:[wOBA]], 16, FALSE)</f>
        <v>#N/A</v>
      </c>
      <c r="Q479" s="9" t="e">
        <f>VLOOKUP($B479, Team_Batting___Advanced[[Team]:[OPS]], 9, FALSE)</f>
        <v>#N/A</v>
      </c>
      <c r="R479" s="9" t="e">
        <f>VLOOKUP($B479, Team_Batting___Advanced[], 19, FALSE)</f>
        <v>#N/A</v>
      </c>
      <c r="S479" s="9" t="e">
        <f>VLOOKUP($B479, 'Team Per G'!$A$2:$G$31, 3, FALSE)</f>
        <v>#N/A</v>
      </c>
      <c r="T479" s="9" t="e">
        <f>VLOOKUP($B479, 'Team Per G'!$A$2:$G$31, 5, FALSE)</f>
        <v>#N/A</v>
      </c>
      <c r="U479" s="9" t="e">
        <f>VLOOKUP($B479, 'Team Per G'!$A$2:$G$31, 4, FALSE)</f>
        <v>#N/A</v>
      </c>
      <c r="V479" s="9" t="e">
        <f>VLOOKUP($B479, Team_Batting___Dashboard[], 22, FALSE)/$F479</f>
        <v>#N/A</v>
      </c>
      <c r="W479" s="9" t="e">
        <f>VLOOKUP($B479, 'FanGraphs - Team WAR Projected'!$B$2:$E$31, 4, FALSE)/162</f>
        <v>#N/A</v>
      </c>
      <c r="X479" s="9" t="e">
        <f>VLOOKUP($B479, FanGraphs_Standings[[Abbreviation]:[2024 Year to Date RS/G]], 6, FALSE)/$F479</f>
        <v>#N/A</v>
      </c>
      <c r="Y479" s="9" t="e">
        <f>VLOOKUP($B479, FanGraphs_Standings[[Abbreviation]:[2024 Projected Full Season RDif]], 19, FALSE)/162</f>
        <v>#N/A</v>
      </c>
      <c r="Z479" s="9" t="e">
        <f>VLOOKUP($B479, FanGraphs_Standings[[Abbreviation]:[2024 Projected Full Season RDif]], 5, FALSE)</f>
        <v>#N/A</v>
      </c>
      <c r="AA479" s="9" t="e">
        <f>VLOOKUP($B479, FanGraphs_Standings[[Abbreviation]:[2024 Projected Full Season W%]], 18, FALSE)</f>
        <v>#N/A</v>
      </c>
      <c r="AB479" s="9" t="e">
        <f>VLOOKUP($B479, 'Home Field Adv'!$A$2:$I$31, 9, FALSE)</f>
        <v>#N/A</v>
      </c>
      <c r="AC479" s="9" t="e">
        <f>VLOOKUP($C479, FanGraphs_Standings[[Abbreviation]:[2024 Year to Date G]], 2, FALSE)</f>
        <v>#N/A</v>
      </c>
      <c r="AD479" s="9" t="e">
        <f>VLOOKUP($E479, 'SP Per G'!$A$2:$D$1380, 3, FALSE)</f>
        <v>#N/A</v>
      </c>
      <c r="AE479" s="9" t="e">
        <f>VLOOKUP($E479, 'SP Per G'!$A$2:$D$1380, 4, FALSE)</f>
        <v>#N/A</v>
      </c>
      <c r="AF479" s="9" t="e">
        <f>VLOOKUP($E479, Individual_Pitching___Dashboard[], 18, FALSE)</f>
        <v>#N/A</v>
      </c>
      <c r="AG479" s="9" t="e">
        <f>VLOOKUP($E479, Individual_Pitching___Dashboard[], 20, FALSE)</f>
        <v>#N/A</v>
      </c>
      <c r="AH479" s="9" t="e">
        <f>VLOOKUP($E479, Individual_Pitching___Advanced[], 21,FALSE)</f>
        <v>#N/A</v>
      </c>
      <c r="AI479" s="9" t="e">
        <f>VLOOKUP($C479, 'Team Per G'!$A$2:$G$31, 7, FALSE)</f>
        <v>#N/A</v>
      </c>
      <c r="AJ479" s="9" t="e">
        <f>VLOOKUP($C479, 'FanGraphs - Team WAR Projected'!$B$2:$E$31, 3, FALSE)/162</f>
        <v>#N/A</v>
      </c>
      <c r="AK479" s="9" t="e">
        <f>VLOOKUP($C479, Team_Pitching___Advanced[[Team]:[xFIP]], 19,FALSE)</f>
        <v>#N/A</v>
      </c>
      <c r="AL479" s="9" t="e">
        <f>VLOOKUP($C479, Team_Pitching___Advanced[], 20, FALSE)</f>
        <v>#N/A</v>
      </c>
      <c r="AM479" s="9" t="e">
        <f>VLOOKUP($C479, Team_Batting___Dashboard[[Team]:[wOBA]], 16, FALSE)</f>
        <v>#N/A</v>
      </c>
      <c r="AN479" s="9" t="e">
        <f>VLOOKUP($C479, Team_Batting___Advanced[[Team]:[OPS]], 9, FALSE)</f>
        <v>#N/A</v>
      </c>
      <c r="AO479" s="9" t="e">
        <f>VLOOKUP($C479, Team_Batting___Advanced[], 19, FALSE)</f>
        <v>#N/A</v>
      </c>
      <c r="AP479" s="9" t="e">
        <f>VLOOKUP($C479, 'Team Per G'!$A$2:$G$31, 3, FALSE)</f>
        <v>#N/A</v>
      </c>
      <c r="AQ479" s="9" t="e">
        <f>VLOOKUP($C479, 'Team Per G'!$A$2:$G$31, 5, FALSE)</f>
        <v>#N/A</v>
      </c>
      <c r="AR479" s="9" t="e">
        <f>VLOOKUP($C479, 'Team Per G'!$A$2:$G$31, 4, FALSE)</f>
        <v>#N/A</v>
      </c>
      <c r="AS479" s="9" t="e">
        <f>VLOOKUP($C479, Team_Batting___Dashboard[], 22, FALSE)/$AC479</f>
        <v>#N/A</v>
      </c>
      <c r="AT479" s="9" t="e">
        <f>VLOOKUP($C479, 'FanGraphs - Team WAR Projected'!$B$2:$E$31, 4, FALSE)/162</f>
        <v>#N/A</v>
      </c>
      <c r="AU479" s="9" t="e">
        <f>VLOOKUP($C479, FanGraphs_Standings[[Abbreviation]:[2024 Year to Date RS/G]], 6, FALSE)/$AC479</f>
        <v>#N/A</v>
      </c>
      <c r="AV479" s="9" t="e">
        <f>VLOOKUP($C479, FanGraphs_Standings[[Abbreviation]:[2024 Projected Full Season RDif]], 19, FALSE)/162</f>
        <v>#N/A</v>
      </c>
      <c r="AW479" s="9" t="e">
        <f>VLOOKUP($C479, FanGraphs_Standings[[Abbreviation]:[2024 Projected Full Season RDif]], 5, FALSE)</f>
        <v>#N/A</v>
      </c>
      <c r="AX479" s="9" t="e">
        <f>VLOOKUP($C479, FanGraphs_Standings[[Abbreviation]:[2024 Projected Full Season W%]], 18, FALSE)</f>
        <v>#N/A</v>
      </c>
      <c r="AY479" s="9" t="e">
        <f>VLOOKUP($C479, 'Home Field Adv'!$A$2:$K$31, 11, FALSE)</f>
        <v>#N/A</v>
      </c>
      <c r="BB479" s="5" t="str">
        <f t="shared" si="22"/>
        <v/>
      </c>
      <c r="BC479" s="5" t="str">
        <f t="shared" si="23"/>
        <v/>
      </c>
      <c r="BD479" s="5" t="str">
        <f t="shared" si="24"/>
        <v/>
      </c>
    </row>
    <row r="480" spans="6:56" x14ac:dyDescent="0.45">
      <c r="F480" s="9" t="e">
        <f>VLOOKUP($B480, FanGraphs_Standings[[Abbreviation]:[2024 Year to Date G]], 2, FALSE)</f>
        <v>#N/A</v>
      </c>
      <c r="G480" s="9" t="e">
        <f>IF(ISERR(VLOOKUP($D480, 'SP Per G'!$A$2:$D$1380, 3, FALSE)), L480, VLOOKUP($D480, 'SP Per G'!$A$2:$D$1380, 3, FALSE))</f>
        <v>#N/A</v>
      </c>
      <c r="H480" s="9" t="e">
        <f>VLOOKUP($D480, 'SP Per G'!$A$2:$D$1380, 4, FALSE)</f>
        <v>#N/A</v>
      </c>
      <c r="I480" s="9" t="e">
        <f>VLOOKUP($D480, Individual_Pitching___Dashboard[], 18, FALSE)</f>
        <v>#N/A</v>
      </c>
      <c r="J480" s="9" t="e">
        <f>VLOOKUP($D480, Individual_Pitching___Dashboard[], 20, FALSE)</f>
        <v>#N/A</v>
      </c>
      <c r="K480" s="9" t="e">
        <f>VLOOKUP($D480, Individual_Pitching___Advanced[], 21,FALSE)</f>
        <v>#N/A</v>
      </c>
      <c r="L480" s="9" t="e">
        <f>VLOOKUP($B480, 'Team Per G'!$A$2:$G$31, 7, FALSE)</f>
        <v>#N/A</v>
      </c>
      <c r="M480" s="9" t="e">
        <f>VLOOKUP($B480, 'FanGraphs - Team WAR Projected'!$B$2:$E$31, 3, FALSE)/162</f>
        <v>#N/A</v>
      </c>
      <c r="N480" s="9" t="e">
        <f>VLOOKUP($B480, Team_Pitching___Advanced[[Team]:[xFIP]], 19,FALSE)</f>
        <v>#N/A</v>
      </c>
      <c r="O480" s="9" t="e">
        <f>VLOOKUP($B480, Team_Pitching___Advanced[], 20, FALSE)</f>
        <v>#N/A</v>
      </c>
      <c r="P480" s="9" t="e">
        <f>VLOOKUP($B480, Team_Batting___Dashboard[[Team]:[wOBA]], 16, FALSE)</f>
        <v>#N/A</v>
      </c>
      <c r="Q480" s="9" t="e">
        <f>VLOOKUP($B480, Team_Batting___Advanced[[Team]:[OPS]], 9, FALSE)</f>
        <v>#N/A</v>
      </c>
      <c r="R480" s="9" t="e">
        <f>VLOOKUP($B480, Team_Batting___Advanced[], 19, FALSE)</f>
        <v>#N/A</v>
      </c>
      <c r="S480" s="9" t="e">
        <f>VLOOKUP($B480, 'Team Per G'!$A$2:$G$31, 3, FALSE)</f>
        <v>#N/A</v>
      </c>
      <c r="T480" s="9" t="e">
        <f>VLOOKUP($B480, 'Team Per G'!$A$2:$G$31, 5, FALSE)</f>
        <v>#N/A</v>
      </c>
      <c r="U480" s="9" t="e">
        <f>VLOOKUP($B480, 'Team Per G'!$A$2:$G$31, 4, FALSE)</f>
        <v>#N/A</v>
      </c>
      <c r="V480" s="9" t="e">
        <f>VLOOKUP($B480, Team_Batting___Dashboard[], 22, FALSE)/$F480</f>
        <v>#N/A</v>
      </c>
      <c r="W480" s="9" t="e">
        <f>VLOOKUP($B480, 'FanGraphs - Team WAR Projected'!$B$2:$E$31, 4, FALSE)/162</f>
        <v>#N/A</v>
      </c>
      <c r="X480" s="9" t="e">
        <f>VLOOKUP($B480, FanGraphs_Standings[[Abbreviation]:[2024 Year to Date RS/G]], 6, FALSE)/$F480</f>
        <v>#N/A</v>
      </c>
      <c r="Y480" s="9" t="e">
        <f>VLOOKUP($B480, FanGraphs_Standings[[Abbreviation]:[2024 Projected Full Season RDif]], 19, FALSE)/162</f>
        <v>#N/A</v>
      </c>
      <c r="Z480" s="9" t="e">
        <f>VLOOKUP($B480, FanGraphs_Standings[[Abbreviation]:[2024 Projected Full Season RDif]], 5, FALSE)</f>
        <v>#N/A</v>
      </c>
      <c r="AA480" s="9" t="e">
        <f>VLOOKUP($B480, FanGraphs_Standings[[Abbreviation]:[2024 Projected Full Season W%]], 18, FALSE)</f>
        <v>#N/A</v>
      </c>
      <c r="AB480" s="9" t="e">
        <f>VLOOKUP($B480, 'Home Field Adv'!$A$2:$I$31, 9, FALSE)</f>
        <v>#N/A</v>
      </c>
      <c r="AC480" s="9" t="e">
        <f>VLOOKUP($C480, FanGraphs_Standings[[Abbreviation]:[2024 Year to Date G]], 2, FALSE)</f>
        <v>#N/A</v>
      </c>
      <c r="AD480" s="9" t="e">
        <f>VLOOKUP($E480, 'SP Per G'!$A$2:$D$1380, 3, FALSE)</f>
        <v>#N/A</v>
      </c>
      <c r="AE480" s="9" t="e">
        <f>VLOOKUP($E480, 'SP Per G'!$A$2:$D$1380, 4, FALSE)</f>
        <v>#N/A</v>
      </c>
      <c r="AF480" s="9" t="e">
        <f>VLOOKUP($E480, Individual_Pitching___Dashboard[], 18, FALSE)</f>
        <v>#N/A</v>
      </c>
      <c r="AG480" s="9" t="e">
        <f>VLOOKUP($E480, Individual_Pitching___Dashboard[], 20, FALSE)</f>
        <v>#N/A</v>
      </c>
      <c r="AH480" s="9" t="e">
        <f>VLOOKUP($E480, Individual_Pitching___Advanced[], 21,FALSE)</f>
        <v>#N/A</v>
      </c>
      <c r="AI480" s="9" t="e">
        <f>VLOOKUP($C480, 'Team Per G'!$A$2:$G$31, 7, FALSE)</f>
        <v>#N/A</v>
      </c>
      <c r="AJ480" s="9" t="e">
        <f>VLOOKUP($C480, 'FanGraphs - Team WAR Projected'!$B$2:$E$31, 3, FALSE)/162</f>
        <v>#N/A</v>
      </c>
      <c r="AK480" s="9" t="e">
        <f>VLOOKUP($C480, Team_Pitching___Advanced[[Team]:[xFIP]], 19,FALSE)</f>
        <v>#N/A</v>
      </c>
      <c r="AL480" s="9" t="e">
        <f>VLOOKUP($C480, Team_Pitching___Advanced[], 20, FALSE)</f>
        <v>#N/A</v>
      </c>
      <c r="AM480" s="9" t="e">
        <f>VLOOKUP($C480, Team_Batting___Dashboard[[Team]:[wOBA]], 16, FALSE)</f>
        <v>#N/A</v>
      </c>
      <c r="AN480" s="9" t="e">
        <f>VLOOKUP($C480, Team_Batting___Advanced[[Team]:[OPS]], 9, FALSE)</f>
        <v>#N/A</v>
      </c>
      <c r="AO480" s="9" t="e">
        <f>VLOOKUP($C480, Team_Batting___Advanced[], 19, FALSE)</f>
        <v>#N/A</v>
      </c>
      <c r="AP480" s="9" t="e">
        <f>VLOOKUP($C480, 'Team Per G'!$A$2:$G$31, 3, FALSE)</f>
        <v>#N/A</v>
      </c>
      <c r="AQ480" s="9" t="e">
        <f>VLOOKUP($C480, 'Team Per G'!$A$2:$G$31, 5, FALSE)</f>
        <v>#N/A</v>
      </c>
      <c r="AR480" s="9" t="e">
        <f>VLOOKUP($C480, 'Team Per G'!$A$2:$G$31, 4, FALSE)</f>
        <v>#N/A</v>
      </c>
      <c r="AS480" s="9" t="e">
        <f>VLOOKUP($C480, Team_Batting___Dashboard[], 22, FALSE)/$AC480</f>
        <v>#N/A</v>
      </c>
      <c r="AT480" s="9" t="e">
        <f>VLOOKUP($C480, 'FanGraphs - Team WAR Projected'!$B$2:$E$31, 4, FALSE)/162</f>
        <v>#N/A</v>
      </c>
      <c r="AU480" s="9" t="e">
        <f>VLOOKUP($C480, FanGraphs_Standings[[Abbreviation]:[2024 Year to Date RS/G]], 6, FALSE)/$AC480</f>
        <v>#N/A</v>
      </c>
      <c r="AV480" s="9" t="e">
        <f>VLOOKUP($C480, FanGraphs_Standings[[Abbreviation]:[2024 Projected Full Season RDif]], 19, FALSE)/162</f>
        <v>#N/A</v>
      </c>
      <c r="AW480" s="9" t="e">
        <f>VLOOKUP($C480, FanGraphs_Standings[[Abbreviation]:[2024 Projected Full Season RDif]], 5, FALSE)</f>
        <v>#N/A</v>
      </c>
      <c r="AX480" s="9" t="e">
        <f>VLOOKUP($C480, FanGraphs_Standings[[Abbreviation]:[2024 Projected Full Season W%]], 18, FALSE)</f>
        <v>#N/A</v>
      </c>
      <c r="AY480" s="9" t="e">
        <f>VLOOKUP($C480, 'Home Field Adv'!$A$2:$K$31, 11, FALSE)</f>
        <v>#N/A</v>
      </c>
      <c r="BB480" s="5" t="str">
        <f t="shared" si="22"/>
        <v/>
      </c>
      <c r="BC480" s="5" t="str">
        <f t="shared" si="23"/>
        <v/>
      </c>
      <c r="BD480" s="5" t="str">
        <f t="shared" si="24"/>
        <v/>
      </c>
    </row>
    <row r="481" spans="6:56" x14ac:dyDescent="0.45">
      <c r="F481" s="9" t="e">
        <f>VLOOKUP($B481, FanGraphs_Standings[[Abbreviation]:[2024 Year to Date G]], 2, FALSE)</f>
        <v>#N/A</v>
      </c>
      <c r="G481" s="9" t="e">
        <f>IF(ISERR(VLOOKUP($D481, 'SP Per G'!$A$2:$D$1380, 3, FALSE)), L481, VLOOKUP($D481, 'SP Per G'!$A$2:$D$1380, 3, FALSE))</f>
        <v>#N/A</v>
      </c>
      <c r="H481" s="9" t="e">
        <f>VLOOKUP($D481, 'SP Per G'!$A$2:$D$1380, 4, FALSE)</f>
        <v>#N/A</v>
      </c>
      <c r="I481" s="9" t="e">
        <f>VLOOKUP($D481, Individual_Pitching___Dashboard[], 18, FALSE)</f>
        <v>#N/A</v>
      </c>
      <c r="J481" s="9" t="e">
        <f>VLOOKUP($D481, Individual_Pitching___Dashboard[], 20, FALSE)</f>
        <v>#N/A</v>
      </c>
      <c r="K481" s="9" t="e">
        <f>VLOOKUP($D481, Individual_Pitching___Advanced[], 21,FALSE)</f>
        <v>#N/A</v>
      </c>
      <c r="L481" s="9" t="e">
        <f>VLOOKUP($B481, 'Team Per G'!$A$2:$G$31, 7, FALSE)</f>
        <v>#N/A</v>
      </c>
      <c r="M481" s="9" t="e">
        <f>VLOOKUP($B481, 'FanGraphs - Team WAR Projected'!$B$2:$E$31, 3, FALSE)/162</f>
        <v>#N/A</v>
      </c>
      <c r="N481" s="9" t="e">
        <f>VLOOKUP($B481, Team_Pitching___Advanced[[Team]:[xFIP]], 19,FALSE)</f>
        <v>#N/A</v>
      </c>
      <c r="O481" s="9" t="e">
        <f>VLOOKUP($B481, Team_Pitching___Advanced[], 20, FALSE)</f>
        <v>#N/A</v>
      </c>
      <c r="P481" s="9" t="e">
        <f>VLOOKUP($B481, Team_Batting___Dashboard[[Team]:[wOBA]], 16, FALSE)</f>
        <v>#N/A</v>
      </c>
      <c r="Q481" s="9" t="e">
        <f>VLOOKUP($B481, Team_Batting___Advanced[[Team]:[OPS]], 9, FALSE)</f>
        <v>#N/A</v>
      </c>
      <c r="R481" s="9" t="e">
        <f>VLOOKUP($B481, Team_Batting___Advanced[], 19, FALSE)</f>
        <v>#N/A</v>
      </c>
      <c r="S481" s="9" t="e">
        <f>VLOOKUP($B481, 'Team Per G'!$A$2:$G$31, 3, FALSE)</f>
        <v>#N/A</v>
      </c>
      <c r="T481" s="9" t="e">
        <f>VLOOKUP($B481, 'Team Per G'!$A$2:$G$31, 5, FALSE)</f>
        <v>#N/A</v>
      </c>
      <c r="U481" s="9" t="e">
        <f>VLOOKUP($B481, 'Team Per G'!$A$2:$G$31, 4, FALSE)</f>
        <v>#N/A</v>
      </c>
      <c r="V481" s="9" t="e">
        <f>VLOOKUP($B481, Team_Batting___Dashboard[], 22, FALSE)/$F481</f>
        <v>#N/A</v>
      </c>
      <c r="W481" s="9" t="e">
        <f>VLOOKUP($B481, 'FanGraphs - Team WAR Projected'!$B$2:$E$31, 4, FALSE)/162</f>
        <v>#N/A</v>
      </c>
      <c r="X481" s="9" t="e">
        <f>VLOOKUP($B481, FanGraphs_Standings[[Abbreviation]:[2024 Year to Date RS/G]], 6, FALSE)/$F481</f>
        <v>#N/A</v>
      </c>
      <c r="Y481" s="9" t="e">
        <f>VLOOKUP($B481, FanGraphs_Standings[[Abbreviation]:[2024 Projected Full Season RDif]], 19, FALSE)/162</f>
        <v>#N/A</v>
      </c>
      <c r="Z481" s="9" t="e">
        <f>VLOOKUP($B481, FanGraphs_Standings[[Abbreviation]:[2024 Projected Full Season RDif]], 5, FALSE)</f>
        <v>#N/A</v>
      </c>
      <c r="AA481" s="9" t="e">
        <f>VLOOKUP($B481, FanGraphs_Standings[[Abbreviation]:[2024 Projected Full Season W%]], 18, FALSE)</f>
        <v>#N/A</v>
      </c>
      <c r="AB481" s="9" t="e">
        <f>VLOOKUP($B481, 'Home Field Adv'!$A$2:$I$31, 9, FALSE)</f>
        <v>#N/A</v>
      </c>
      <c r="AC481" s="9" t="e">
        <f>VLOOKUP($C481, FanGraphs_Standings[[Abbreviation]:[2024 Year to Date G]], 2, FALSE)</f>
        <v>#N/A</v>
      </c>
      <c r="AD481" s="9" t="e">
        <f>VLOOKUP($E481, 'SP Per G'!$A$2:$D$1380, 3, FALSE)</f>
        <v>#N/A</v>
      </c>
      <c r="AE481" s="9" t="e">
        <f>VLOOKUP($E481, 'SP Per G'!$A$2:$D$1380, 4, FALSE)</f>
        <v>#N/A</v>
      </c>
      <c r="AF481" s="9" t="e">
        <f>VLOOKUP($E481, Individual_Pitching___Dashboard[], 18, FALSE)</f>
        <v>#N/A</v>
      </c>
      <c r="AG481" s="9" t="e">
        <f>VLOOKUP($E481, Individual_Pitching___Dashboard[], 20, FALSE)</f>
        <v>#N/A</v>
      </c>
      <c r="AH481" s="9" t="e">
        <f>VLOOKUP($E481, Individual_Pitching___Advanced[], 21,FALSE)</f>
        <v>#N/A</v>
      </c>
      <c r="AI481" s="9" t="e">
        <f>VLOOKUP($C481, 'Team Per G'!$A$2:$G$31, 7, FALSE)</f>
        <v>#N/A</v>
      </c>
      <c r="AJ481" s="9" t="e">
        <f>VLOOKUP($C481, 'FanGraphs - Team WAR Projected'!$B$2:$E$31, 3, FALSE)/162</f>
        <v>#N/A</v>
      </c>
      <c r="AK481" s="9" t="e">
        <f>VLOOKUP($C481, Team_Pitching___Advanced[[Team]:[xFIP]], 19,FALSE)</f>
        <v>#N/A</v>
      </c>
      <c r="AL481" s="9" t="e">
        <f>VLOOKUP($C481, Team_Pitching___Advanced[], 20, FALSE)</f>
        <v>#N/A</v>
      </c>
      <c r="AM481" s="9" t="e">
        <f>VLOOKUP($C481, Team_Batting___Dashboard[[Team]:[wOBA]], 16, FALSE)</f>
        <v>#N/A</v>
      </c>
      <c r="AN481" s="9" t="e">
        <f>VLOOKUP($C481, Team_Batting___Advanced[[Team]:[OPS]], 9, FALSE)</f>
        <v>#N/A</v>
      </c>
      <c r="AO481" s="9" t="e">
        <f>VLOOKUP($C481, Team_Batting___Advanced[], 19, FALSE)</f>
        <v>#N/A</v>
      </c>
      <c r="AP481" s="9" t="e">
        <f>VLOOKUP($C481, 'Team Per G'!$A$2:$G$31, 3, FALSE)</f>
        <v>#N/A</v>
      </c>
      <c r="AQ481" s="9" t="e">
        <f>VLOOKUP($C481, 'Team Per G'!$A$2:$G$31, 5, FALSE)</f>
        <v>#N/A</v>
      </c>
      <c r="AR481" s="9" t="e">
        <f>VLOOKUP($C481, 'Team Per G'!$A$2:$G$31, 4, FALSE)</f>
        <v>#N/A</v>
      </c>
      <c r="AS481" s="9" t="e">
        <f>VLOOKUP($C481, Team_Batting___Dashboard[], 22, FALSE)/$AC481</f>
        <v>#N/A</v>
      </c>
      <c r="AT481" s="9" t="e">
        <f>VLOOKUP($C481, 'FanGraphs - Team WAR Projected'!$B$2:$E$31, 4, FALSE)/162</f>
        <v>#N/A</v>
      </c>
      <c r="AU481" s="9" t="e">
        <f>VLOOKUP($C481, FanGraphs_Standings[[Abbreviation]:[2024 Year to Date RS/G]], 6, FALSE)/$AC481</f>
        <v>#N/A</v>
      </c>
      <c r="AV481" s="9" t="e">
        <f>VLOOKUP($C481, FanGraphs_Standings[[Abbreviation]:[2024 Projected Full Season RDif]], 19, FALSE)/162</f>
        <v>#N/A</v>
      </c>
      <c r="AW481" s="9" t="e">
        <f>VLOOKUP($C481, FanGraphs_Standings[[Abbreviation]:[2024 Projected Full Season RDif]], 5, FALSE)</f>
        <v>#N/A</v>
      </c>
      <c r="AX481" s="9" t="e">
        <f>VLOOKUP($C481, FanGraphs_Standings[[Abbreviation]:[2024 Projected Full Season W%]], 18, FALSE)</f>
        <v>#N/A</v>
      </c>
      <c r="AY481" s="9" t="e">
        <f>VLOOKUP($C481, 'Home Field Adv'!$A$2:$K$31, 11, FALSE)</f>
        <v>#N/A</v>
      </c>
      <c r="BB481" s="5" t="str">
        <f t="shared" si="22"/>
        <v/>
      </c>
      <c r="BC481" s="5" t="str">
        <f t="shared" si="23"/>
        <v/>
      </c>
      <c r="BD481" s="5" t="str">
        <f t="shared" si="24"/>
        <v/>
      </c>
    </row>
    <row r="482" spans="6:56" x14ac:dyDescent="0.45">
      <c r="F482" s="9" t="e">
        <f>VLOOKUP($B482, FanGraphs_Standings[[Abbreviation]:[2024 Year to Date G]], 2, FALSE)</f>
        <v>#N/A</v>
      </c>
      <c r="G482" s="9" t="e">
        <f>IF(ISERR(VLOOKUP($D482, 'SP Per G'!$A$2:$D$1380, 3, FALSE)), L482, VLOOKUP($D482, 'SP Per G'!$A$2:$D$1380, 3, FALSE))</f>
        <v>#N/A</v>
      </c>
      <c r="H482" s="9" t="e">
        <f>VLOOKUP($D482, 'SP Per G'!$A$2:$D$1380, 4, FALSE)</f>
        <v>#N/A</v>
      </c>
      <c r="I482" s="9" t="e">
        <f>VLOOKUP($D482, Individual_Pitching___Dashboard[], 18, FALSE)</f>
        <v>#N/A</v>
      </c>
      <c r="J482" s="9" t="e">
        <f>VLOOKUP($D482, Individual_Pitching___Dashboard[], 20, FALSE)</f>
        <v>#N/A</v>
      </c>
      <c r="K482" s="9" t="e">
        <f>VLOOKUP($D482, Individual_Pitching___Advanced[], 21,FALSE)</f>
        <v>#N/A</v>
      </c>
      <c r="L482" s="9" t="e">
        <f>VLOOKUP($B482, 'Team Per G'!$A$2:$G$31, 7, FALSE)</f>
        <v>#N/A</v>
      </c>
      <c r="M482" s="9" t="e">
        <f>VLOOKUP($B482, 'FanGraphs - Team WAR Projected'!$B$2:$E$31, 3, FALSE)/162</f>
        <v>#N/A</v>
      </c>
      <c r="N482" s="9" t="e">
        <f>VLOOKUP($B482, Team_Pitching___Advanced[[Team]:[xFIP]], 19,FALSE)</f>
        <v>#N/A</v>
      </c>
      <c r="O482" s="9" t="e">
        <f>VLOOKUP($B482, Team_Pitching___Advanced[], 20, FALSE)</f>
        <v>#N/A</v>
      </c>
      <c r="P482" s="9" t="e">
        <f>VLOOKUP($B482, Team_Batting___Dashboard[[Team]:[wOBA]], 16, FALSE)</f>
        <v>#N/A</v>
      </c>
      <c r="Q482" s="9" t="e">
        <f>VLOOKUP($B482, Team_Batting___Advanced[[Team]:[OPS]], 9, FALSE)</f>
        <v>#N/A</v>
      </c>
      <c r="R482" s="9" t="e">
        <f>VLOOKUP($B482, Team_Batting___Advanced[], 19, FALSE)</f>
        <v>#N/A</v>
      </c>
      <c r="S482" s="9" t="e">
        <f>VLOOKUP($B482, 'Team Per G'!$A$2:$G$31, 3, FALSE)</f>
        <v>#N/A</v>
      </c>
      <c r="T482" s="9" t="e">
        <f>VLOOKUP($B482, 'Team Per G'!$A$2:$G$31, 5, FALSE)</f>
        <v>#N/A</v>
      </c>
      <c r="U482" s="9" t="e">
        <f>VLOOKUP($B482, 'Team Per G'!$A$2:$G$31, 4, FALSE)</f>
        <v>#N/A</v>
      </c>
      <c r="V482" s="9" t="e">
        <f>VLOOKUP($B482, Team_Batting___Dashboard[], 22, FALSE)/$F482</f>
        <v>#N/A</v>
      </c>
      <c r="W482" s="9" t="e">
        <f>VLOOKUP($B482, 'FanGraphs - Team WAR Projected'!$B$2:$E$31, 4, FALSE)/162</f>
        <v>#N/A</v>
      </c>
      <c r="X482" s="9" t="e">
        <f>VLOOKUP($B482, FanGraphs_Standings[[Abbreviation]:[2024 Year to Date RS/G]], 6, FALSE)/$F482</f>
        <v>#N/A</v>
      </c>
      <c r="Y482" s="9" t="e">
        <f>VLOOKUP($B482, FanGraphs_Standings[[Abbreviation]:[2024 Projected Full Season RDif]], 19, FALSE)/162</f>
        <v>#N/A</v>
      </c>
      <c r="Z482" s="9" t="e">
        <f>VLOOKUP($B482, FanGraphs_Standings[[Abbreviation]:[2024 Projected Full Season RDif]], 5, FALSE)</f>
        <v>#N/A</v>
      </c>
      <c r="AA482" s="9" t="e">
        <f>VLOOKUP($B482, FanGraphs_Standings[[Abbreviation]:[2024 Projected Full Season W%]], 18, FALSE)</f>
        <v>#N/A</v>
      </c>
      <c r="AB482" s="9" t="e">
        <f>VLOOKUP($B482, 'Home Field Adv'!$A$2:$I$31, 9, FALSE)</f>
        <v>#N/A</v>
      </c>
      <c r="AC482" s="9" t="e">
        <f>VLOOKUP($C482, FanGraphs_Standings[[Abbreviation]:[2024 Year to Date G]], 2, FALSE)</f>
        <v>#N/A</v>
      </c>
      <c r="AD482" s="9" t="e">
        <f>VLOOKUP($E482, 'SP Per G'!$A$2:$D$1380, 3, FALSE)</f>
        <v>#N/A</v>
      </c>
      <c r="AE482" s="9" t="e">
        <f>VLOOKUP($E482, 'SP Per G'!$A$2:$D$1380, 4, FALSE)</f>
        <v>#N/A</v>
      </c>
      <c r="AF482" s="9" t="e">
        <f>VLOOKUP($E482, Individual_Pitching___Dashboard[], 18, FALSE)</f>
        <v>#N/A</v>
      </c>
      <c r="AG482" s="9" t="e">
        <f>VLOOKUP($E482, Individual_Pitching___Dashboard[], 20, FALSE)</f>
        <v>#N/A</v>
      </c>
      <c r="AH482" s="9" t="e">
        <f>VLOOKUP($E482, Individual_Pitching___Advanced[], 21,FALSE)</f>
        <v>#N/A</v>
      </c>
      <c r="AI482" s="9" t="e">
        <f>VLOOKUP($C482, 'Team Per G'!$A$2:$G$31, 7, FALSE)</f>
        <v>#N/A</v>
      </c>
      <c r="AJ482" s="9" t="e">
        <f>VLOOKUP($C482, 'FanGraphs - Team WAR Projected'!$B$2:$E$31, 3, FALSE)/162</f>
        <v>#N/A</v>
      </c>
      <c r="AK482" s="9" t="e">
        <f>VLOOKUP($C482, Team_Pitching___Advanced[[Team]:[xFIP]], 19,FALSE)</f>
        <v>#N/A</v>
      </c>
      <c r="AL482" s="9" t="e">
        <f>VLOOKUP($C482, Team_Pitching___Advanced[], 20, FALSE)</f>
        <v>#N/A</v>
      </c>
      <c r="AM482" s="9" t="e">
        <f>VLOOKUP($C482, Team_Batting___Dashboard[[Team]:[wOBA]], 16, FALSE)</f>
        <v>#N/A</v>
      </c>
      <c r="AN482" s="9" t="e">
        <f>VLOOKUP($C482, Team_Batting___Advanced[[Team]:[OPS]], 9, FALSE)</f>
        <v>#N/A</v>
      </c>
      <c r="AO482" s="9" t="e">
        <f>VLOOKUP($C482, Team_Batting___Advanced[], 19, FALSE)</f>
        <v>#N/A</v>
      </c>
      <c r="AP482" s="9" t="e">
        <f>VLOOKUP($C482, 'Team Per G'!$A$2:$G$31, 3, FALSE)</f>
        <v>#N/A</v>
      </c>
      <c r="AQ482" s="9" t="e">
        <f>VLOOKUP($C482, 'Team Per G'!$A$2:$G$31, 5, FALSE)</f>
        <v>#N/A</v>
      </c>
      <c r="AR482" s="9" t="e">
        <f>VLOOKUP($C482, 'Team Per G'!$A$2:$G$31, 4, FALSE)</f>
        <v>#N/A</v>
      </c>
      <c r="AS482" s="9" t="e">
        <f>VLOOKUP($C482, Team_Batting___Dashboard[], 22, FALSE)/$AC482</f>
        <v>#N/A</v>
      </c>
      <c r="AT482" s="9" t="e">
        <f>VLOOKUP($C482, 'FanGraphs - Team WAR Projected'!$B$2:$E$31, 4, FALSE)/162</f>
        <v>#N/A</v>
      </c>
      <c r="AU482" s="9" t="e">
        <f>VLOOKUP($C482, FanGraphs_Standings[[Abbreviation]:[2024 Year to Date RS/G]], 6, FALSE)/$AC482</f>
        <v>#N/A</v>
      </c>
      <c r="AV482" s="9" t="e">
        <f>VLOOKUP($C482, FanGraphs_Standings[[Abbreviation]:[2024 Projected Full Season RDif]], 19, FALSE)/162</f>
        <v>#N/A</v>
      </c>
      <c r="AW482" s="9" t="e">
        <f>VLOOKUP($C482, FanGraphs_Standings[[Abbreviation]:[2024 Projected Full Season RDif]], 5, FALSE)</f>
        <v>#N/A</v>
      </c>
      <c r="AX482" s="9" t="e">
        <f>VLOOKUP($C482, FanGraphs_Standings[[Abbreviation]:[2024 Projected Full Season W%]], 18, FALSE)</f>
        <v>#N/A</v>
      </c>
      <c r="AY482" s="9" t="e">
        <f>VLOOKUP($C482, 'Home Field Adv'!$A$2:$K$31, 11, FALSE)</f>
        <v>#N/A</v>
      </c>
      <c r="BB482" s="5" t="str">
        <f t="shared" si="22"/>
        <v/>
      </c>
      <c r="BC482" s="5" t="str">
        <f t="shared" si="23"/>
        <v/>
      </c>
      <c r="BD482" s="5" t="str">
        <f t="shared" si="24"/>
        <v/>
      </c>
    </row>
    <row r="483" spans="6:56" x14ac:dyDescent="0.45">
      <c r="F483" s="9" t="e">
        <f>VLOOKUP($B483, FanGraphs_Standings[[Abbreviation]:[2024 Year to Date G]], 2, FALSE)</f>
        <v>#N/A</v>
      </c>
      <c r="G483" s="9" t="e">
        <f>IF(ISERR(VLOOKUP($D483, 'SP Per G'!$A$2:$D$1380, 3, FALSE)), L483, VLOOKUP($D483, 'SP Per G'!$A$2:$D$1380, 3, FALSE))</f>
        <v>#N/A</v>
      </c>
      <c r="H483" s="9" t="e">
        <f>VLOOKUP($D483, 'SP Per G'!$A$2:$D$1380, 4, FALSE)</f>
        <v>#N/A</v>
      </c>
      <c r="I483" s="9" t="e">
        <f>VLOOKUP($D483, Individual_Pitching___Dashboard[], 18, FALSE)</f>
        <v>#N/A</v>
      </c>
      <c r="J483" s="9" t="e">
        <f>VLOOKUP($D483, Individual_Pitching___Dashboard[], 20, FALSE)</f>
        <v>#N/A</v>
      </c>
      <c r="K483" s="9" t="e">
        <f>VLOOKUP($D483, Individual_Pitching___Advanced[], 21,FALSE)</f>
        <v>#N/A</v>
      </c>
      <c r="L483" s="9" t="e">
        <f>VLOOKUP($B483, 'Team Per G'!$A$2:$G$31, 7, FALSE)</f>
        <v>#N/A</v>
      </c>
      <c r="M483" s="9" t="e">
        <f>VLOOKUP($B483, 'FanGraphs - Team WAR Projected'!$B$2:$E$31, 3, FALSE)/162</f>
        <v>#N/A</v>
      </c>
      <c r="N483" s="9" t="e">
        <f>VLOOKUP($B483, Team_Pitching___Advanced[[Team]:[xFIP]], 19,FALSE)</f>
        <v>#N/A</v>
      </c>
      <c r="O483" s="9" t="e">
        <f>VLOOKUP($B483, Team_Pitching___Advanced[], 20, FALSE)</f>
        <v>#N/A</v>
      </c>
      <c r="P483" s="9" t="e">
        <f>VLOOKUP($B483, Team_Batting___Dashboard[[Team]:[wOBA]], 16, FALSE)</f>
        <v>#N/A</v>
      </c>
      <c r="Q483" s="9" t="e">
        <f>VLOOKUP($B483, Team_Batting___Advanced[[Team]:[OPS]], 9, FALSE)</f>
        <v>#N/A</v>
      </c>
      <c r="R483" s="9" t="e">
        <f>VLOOKUP($B483, Team_Batting___Advanced[], 19, FALSE)</f>
        <v>#N/A</v>
      </c>
      <c r="S483" s="9" t="e">
        <f>VLOOKUP($B483, 'Team Per G'!$A$2:$G$31, 3, FALSE)</f>
        <v>#N/A</v>
      </c>
      <c r="T483" s="9" t="e">
        <f>VLOOKUP($B483, 'Team Per G'!$A$2:$G$31, 5, FALSE)</f>
        <v>#N/A</v>
      </c>
      <c r="U483" s="9" t="e">
        <f>VLOOKUP($B483, 'Team Per G'!$A$2:$G$31, 4, FALSE)</f>
        <v>#N/A</v>
      </c>
      <c r="V483" s="9" t="e">
        <f>VLOOKUP($B483, Team_Batting___Dashboard[], 22, FALSE)/$F483</f>
        <v>#N/A</v>
      </c>
      <c r="W483" s="9" t="e">
        <f>VLOOKUP($B483, 'FanGraphs - Team WAR Projected'!$B$2:$E$31, 4, FALSE)/162</f>
        <v>#N/A</v>
      </c>
      <c r="X483" s="9" t="e">
        <f>VLOOKUP($B483, FanGraphs_Standings[[Abbreviation]:[2024 Year to Date RS/G]], 6, FALSE)/$F483</f>
        <v>#N/A</v>
      </c>
      <c r="Y483" s="9" t="e">
        <f>VLOOKUP($B483, FanGraphs_Standings[[Abbreviation]:[2024 Projected Full Season RDif]], 19, FALSE)/162</f>
        <v>#N/A</v>
      </c>
      <c r="Z483" s="9" t="e">
        <f>VLOOKUP($B483, FanGraphs_Standings[[Abbreviation]:[2024 Projected Full Season RDif]], 5, FALSE)</f>
        <v>#N/A</v>
      </c>
      <c r="AA483" s="9" t="e">
        <f>VLOOKUP($B483, FanGraphs_Standings[[Abbreviation]:[2024 Projected Full Season W%]], 18, FALSE)</f>
        <v>#N/A</v>
      </c>
      <c r="AB483" s="9" t="e">
        <f>VLOOKUP($B483, 'Home Field Adv'!$A$2:$I$31, 9, FALSE)</f>
        <v>#N/A</v>
      </c>
      <c r="AC483" s="9" t="e">
        <f>VLOOKUP($C483, FanGraphs_Standings[[Abbreviation]:[2024 Year to Date G]], 2, FALSE)</f>
        <v>#N/A</v>
      </c>
      <c r="AD483" s="9" t="e">
        <f>VLOOKUP($E483, 'SP Per G'!$A$2:$D$1380, 3, FALSE)</f>
        <v>#N/A</v>
      </c>
      <c r="AE483" s="9" t="e">
        <f>VLOOKUP($E483, 'SP Per G'!$A$2:$D$1380, 4, FALSE)</f>
        <v>#N/A</v>
      </c>
      <c r="AF483" s="9" t="e">
        <f>VLOOKUP($E483, Individual_Pitching___Dashboard[], 18, FALSE)</f>
        <v>#N/A</v>
      </c>
      <c r="AG483" s="9" t="e">
        <f>VLOOKUP($E483, Individual_Pitching___Dashboard[], 20, FALSE)</f>
        <v>#N/A</v>
      </c>
      <c r="AH483" s="9" t="e">
        <f>VLOOKUP($E483, Individual_Pitching___Advanced[], 21,FALSE)</f>
        <v>#N/A</v>
      </c>
      <c r="AI483" s="9" t="e">
        <f>VLOOKUP($C483, 'Team Per G'!$A$2:$G$31, 7, FALSE)</f>
        <v>#N/A</v>
      </c>
      <c r="AJ483" s="9" t="e">
        <f>VLOOKUP($C483, 'FanGraphs - Team WAR Projected'!$B$2:$E$31, 3, FALSE)/162</f>
        <v>#N/A</v>
      </c>
      <c r="AK483" s="9" t="e">
        <f>VLOOKUP($C483, Team_Pitching___Advanced[[Team]:[xFIP]], 19,FALSE)</f>
        <v>#N/A</v>
      </c>
      <c r="AL483" s="9" t="e">
        <f>VLOOKUP($C483, Team_Pitching___Advanced[], 20, FALSE)</f>
        <v>#N/A</v>
      </c>
      <c r="AM483" s="9" t="e">
        <f>VLOOKUP($C483, Team_Batting___Dashboard[[Team]:[wOBA]], 16, FALSE)</f>
        <v>#N/A</v>
      </c>
      <c r="AN483" s="9" t="e">
        <f>VLOOKUP($C483, Team_Batting___Advanced[[Team]:[OPS]], 9, FALSE)</f>
        <v>#N/A</v>
      </c>
      <c r="AO483" s="9" t="e">
        <f>VLOOKUP($C483, Team_Batting___Advanced[], 19, FALSE)</f>
        <v>#N/A</v>
      </c>
      <c r="AP483" s="9" t="e">
        <f>VLOOKUP($C483, 'Team Per G'!$A$2:$G$31, 3, FALSE)</f>
        <v>#N/A</v>
      </c>
      <c r="AQ483" s="9" t="e">
        <f>VLOOKUP($C483, 'Team Per G'!$A$2:$G$31, 5, FALSE)</f>
        <v>#N/A</v>
      </c>
      <c r="AR483" s="9" t="e">
        <f>VLOOKUP($C483, 'Team Per G'!$A$2:$G$31, 4, FALSE)</f>
        <v>#N/A</v>
      </c>
      <c r="AS483" s="9" t="e">
        <f>VLOOKUP($C483, Team_Batting___Dashboard[], 22, FALSE)/$AC483</f>
        <v>#N/A</v>
      </c>
      <c r="AT483" s="9" t="e">
        <f>VLOOKUP($C483, 'FanGraphs - Team WAR Projected'!$B$2:$E$31, 4, FALSE)/162</f>
        <v>#N/A</v>
      </c>
      <c r="AU483" s="9" t="e">
        <f>VLOOKUP($C483, FanGraphs_Standings[[Abbreviation]:[2024 Year to Date RS/G]], 6, FALSE)/$AC483</f>
        <v>#N/A</v>
      </c>
      <c r="AV483" s="9" t="e">
        <f>VLOOKUP($C483, FanGraphs_Standings[[Abbreviation]:[2024 Projected Full Season RDif]], 19, FALSE)/162</f>
        <v>#N/A</v>
      </c>
      <c r="AW483" s="9" t="e">
        <f>VLOOKUP($C483, FanGraphs_Standings[[Abbreviation]:[2024 Projected Full Season RDif]], 5, FALSE)</f>
        <v>#N/A</v>
      </c>
      <c r="AX483" s="9" t="e">
        <f>VLOOKUP($C483, FanGraphs_Standings[[Abbreviation]:[2024 Projected Full Season W%]], 18, FALSE)</f>
        <v>#N/A</v>
      </c>
      <c r="AY483" s="9" t="e">
        <f>VLOOKUP($C483, 'Home Field Adv'!$A$2:$K$31, 11, FALSE)</f>
        <v>#N/A</v>
      </c>
      <c r="BB483" s="5" t="str">
        <f t="shared" si="22"/>
        <v/>
      </c>
      <c r="BC483" s="5" t="str">
        <f t="shared" si="23"/>
        <v/>
      </c>
      <c r="BD483" s="5" t="str">
        <f t="shared" si="24"/>
        <v/>
      </c>
    </row>
    <row r="484" spans="6:56" x14ac:dyDescent="0.45">
      <c r="F484" s="9" t="e">
        <f>VLOOKUP($B484, FanGraphs_Standings[[Abbreviation]:[2024 Year to Date G]], 2, FALSE)</f>
        <v>#N/A</v>
      </c>
      <c r="G484" s="9" t="e">
        <f>IF(ISERR(VLOOKUP($D484, 'SP Per G'!$A$2:$D$1380, 3, FALSE)), L484, VLOOKUP($D484, 'SP Per G'!$A$2:$D$1380, 3, FALSE))</f>
        <v>#N/A</v>
      </c>
      <c r="H484" s="9" t="e">
        <f>VLOOKUP($D484, 'SP Per G'!$A$2:$D$1380, 4, FALSE)</f>
        <v>#N/A</v>
      </c>
      <c r="I484" s="9" t="e">
        <f>VLOOKUP($D484, Individual_Pitching___Dashboard[], 18, FALSE)</f>
        <v>#N/A</v>
      </c>
      <c r="J484" s="9" t="e">
        <f>VLOOKUP($D484, Individual_Pitching___Dashboard[], 20, FALSE)</f>
        <v>#N/A</v>
      </c>
      <c r="K484" s="9" t="e">
        <f>VLOOKUP($D484, Individual_Pitching___Advanced[], 21,FALSE)</f>
        <v>#N/A</v>
      </c>
      <c r="L484" s="9" t="e">
        <f>VLOOKUP($B484, 'Team Per G'!$A$2:$G$31, 7, FALSE)</f>
        <v>#N/A</v>
      </c>
      <c r="M484" s="9" t="e">
        <f>VLOOKUP($B484, 'FanGraphs - Team WAR Projected'!$B$2:$E$31, 3, FALSE)/162</f>
        <v>#N/A</v>
      </c>
      <c r="N484" s="9" t="e">
        <f>VLOOKUP($B484, Team_Pitching___Advanced[[Team]:[xFIP]], 19,FALSE)</f>
        <v>#N/A</v>
      </c>
      <c r="O484" s="9" t="e">
        <f>VLOOKUP($B484, Team_Pitching___Advanced[], 20, FALSE)</f>
        <v>#N/A</v>
      </c>
      <c r="P484" s="9" t="e">
        <f>VLOOKUP($B484, Team_Batting___Dashboard[[Team]:[wOBA]], 16, FALSE)</f>
        <v>#N/A</v>
      </c>
      <c r="Q484" s="9" t="e">
        <f>VLOOKUP($B484, Team_Batting___Advanced[[Team]:[OPS]], 9, FALSE)</f>
        <v>#N/A</v>
      </c>
      <c r="R484" s="9" t="e">
        <f>VLOOKUP($B484, Team_Batting___Advanced[], 19, FALSE)</f>
        <v>#N/A</v>
      </c>
      <c r="S484" s="9" t="e">
        <f>VLOOKUP($B484, 'Team Per G'!$A$2:$G$31, 3, FALSE)</f>
        <v>#N/A</v>
      </c>
      <c r="T484" s="9" t="e">
        <f>VLOOKUP($B484, 'Team Per G'!$A$2:$G$31, 5, FALSE)</f>
        <v>#N/A</v>
      </c>
      <c r="U484" s="9" t="e">
        <f>VLOOKUP($B484, 'Team Per G'!$A$2:$G$31, 4, FALSE)</f>
        <v>#N/A</v>
      </c>
      <c r="V484" s="9" t="e">
        <f>VLOOKUP($B484, Team_Batting___Dashboard[], 22, FALSE)/$F484</f>
        <v>#N/A</v>
      </c>
      <c r="W484" s="9" t="e">
        <f>VLOOKUP($B484, 'FanGraphs - Team WAR Projected'!$B$2:$E$31, 4, FALSE)/162</f>
        <v>#N/A</v>
      </c>
      <c r="X484" s="9" t="e">
        <f>VLOOKUP($B484, FanGraphs_Standings[[Abbreviation]:[2024 Year to Date RS/G]], 6, FALSE)/$F484</f>
        <v>#N/A</v>
      </c>
      <c r="Y484" s="9" t="e">
        <f>VLOOKUP($B484, FanGraphs_Standings[[Abbreviation]:[2024 Projected Full Season RDif]], 19, FALSE)/162</f>
        <v>#N/A</v>
      </c>
      <c r="Z484" s="9" t="e">
        <f>VLOOKUP($B484, FanGraphs_Standings[[Abbreviation]:[2024 Projected Full Season RDif]], 5, FALSE)</f>
        <v>#N/A</v>
      </c>
      <c r="AA484" s="9" t="e">
        <f>VLOOKUP($B484, FanGraphs_Standings[[Abbreviation]:[2024 Projected Full Season W%]], 18, FALSE)</f>
        <v>#N/A</v>
      </c>
      <c r="AB484" s="9" t="e">
        <f>VLOOKUP($B484, 'Home Field Adv'!$A$2:$I$31, 9, FALSE)</f>
        <v>#N/A</v>
      </c>
      <c r="AC484" s="9" t="e">
        <f>VLOOKUP($C484, FanGraphs_Standings[[Abbreviation]:[2024 Year to Date G]], 2, FALSE)</f>
        <v>#N/A</v>
      </c>
      <c r="AD484" s="9" t="e">
        <f>VLOOKUP($E484, 'SP Per G'!$A$2:$D$1380, 3, FALSE)</f>
        <v>#N/A</v>
      </c>
      <c r="AE484" s="9" t="e">
        <f>VLOOKUP($E484, 'SP Per G'!$A$2:$D$1380, 4, FALSE)</f>
        <v>#N/A</v>
      </c>
      <c r="AF484" s="9" t="e">
        <f>VLOOKUP($E484, Individual_Pitching___Dashboard[], 18, FALSE)</f>
        <v>#N/A</v>
      </c>
      <c r="AG484" s="9" t="e">
        <f>VLOOKUP($E484, Individual_Pitching___Dashboard[], 20, FALSE)</f>
        <v>#N/A</v>
      </c>
      <c r="AH484" s="9" t="e">
        <f>VLOOKUP($E484, Individual_Pitching___Advanced[], 21,FALSE)</f>
        <v>#N/A</v>
      </c>
      <c r="AI484" s="9" t="e">
        <f>VLOOKUP($C484, 'Team Per G'!$A$2:$G$31, 7, FALSE)</f>
        <v>#N/A</v>
      </c>
      <c r="AJ484" s="9" t="e">
        <f>VLOOKUP($C484, 'FanGraphs - Team WAR Projected'!$B$2:$E$31, 3, FALSE)/162</f>
        <v>#N/A</v>
      </c>
      <c r="AK484" s="9" t="e">
        <f>VLOOKUP($C484, Team_Pitching___Advanced[[Team]:[xFIP]], 19,FALSE)</f>
        <v>#N/A</v>
      </c>
      <c r="AL484" s="9" t="e">
        <f>VLOOKUP($C484, Team_Pitching___Advanced[], 20, FALSE)</f>
        <v>#N/A</v>
      </c>
      <c r="AM484" s="9" t="e">
        <f>VLOOKUP($C484, Team_Batting___Dashboard[[Team]:[wOBA]], 16, FALSE)</f>
        <v>#N/A</v>
      </c>
      <c r="AN484" s="9" t="e">
        <f>VLOOKUP($C484, Team_Batting___Advanced[[Team]:[OPS]], 9, FALSE)</f>
        <v>#N/A</v>
      </c>
      <c r="AO484" s="9" t="e">
        <f>VLOOKUP($C484, Team_Batting___Advanced[], 19, FALSE)</f>
        <v>#N/A</v>
      </c>
      <c r="AP484" s="9" t="e">
        <f>VLOOKUP($C484, 'Team Per G'!$A$2:$G$31, 3, FALSE)</f>
        <v>#N/A</v>
      </c>
      <c r="AQ484" s="9" t="e">
        <f>VLOOKUP($C484, 'Team Per G'!$A$2:$G$31, 5, FALSE)</f>
        <v>#N/A</v>
      </c>
      <c r="AR484" s="9" t="e">
        <f>VLOOKUP($C484, 'Team Per G'!$A$2:$G$31, 4, FALSE)</f>
        <v>#N/A</v>
      </c>
      <c r="AS484" s="9" t="e">
        <f>VLOOKUP($C484, Team_Batting___Dashboard[], 22, FALSE)/$AC484</f>
        <v>#N/A</v>
      </c>
      <c r="AT484" s="9" t="e">
        <f>VLOOKUP($C484, 'FanGraphs - Team WAR Projected'!$B$2:$E$31, 4, FALSE)/162</f>
        <v>#N/A</v>
      </c>
      <c r="AU484" s="9" t="e">
        <f>VLOOKUP($C484, FanGraphs_Standings[[Abbreviation]:[2024 Year to Date RS/G]], 6, FALSE)/$AC484</f>
        <v>#N/A</v>
      </c>
      <c r="AV484" s="9" t="e">
        <f>VLOOKUP($C484, FanGraphs_Standings[[Abbreviation]:[2024 Projected Full Season RDif]], 19, FALSE)/162</f>
        <v>#N/A</v>
      </c>
      <c r="AW484" s="9" t="e">
        <f>VLOOKUP($C484, FanGraphs_Standings[[Abbreviation]:[2024 Projected Full Season RDif]], 5, FALSE)</f>
        <v>#N/A</v>
      </c>
      <c r="AX484" s="9" t="e">
        <f>VLOOKUP($C484, FanGraphs_Standings[[Abbreviation]:[2024 Projected Full Season W%]], 18, FALSE)</f>
        <v>#N/A</v>
      </c>
      <c r="AY484" s="9" t="e">
        <f>VLOOKUP($C484, 'Home Field Adv'!$A$2:$K$31, 11, FALSE)</f>
        <v>#N/A</v>
      </c>
      <c r="BB484" s="5" t="str">
        <f t="shared" si="22"/>
        <v/>
      </c>
      <c r="BC484" s="5" t="str">
        <f t="shared" si="23"/>
        <v/>
      </c>
      <c r="BD484" s="5" t="str">
        <f t="shared" si="24"/>
        <v/>
      </c>
    </row>
    <row r="485" spans="6:56" x14ac:dyDescent="0.45">
      <c r="F485" s="9" t="e">
        <f>VLOOKUP($B485, FanGraphs_Standings[[Abbreviation]:[2024 Year to Date G]], 2, FALSE)</f>
        <v>#N/A</v>
      </c>
      <c r="G485" s="9" t="e">
        <f>IF(ISERR(VLOOKUP($D485, 'SP Per G'!$A$2:$D$1380, 3, FALSE)), L485, VLOOKUP($D485, 'SP Per G'!$A$2:$D$1380, 3, FALSE))</f>
        <v>#N/A</v>
      </c>
      <c r="H485" s="9" t="e">
        <f>VLOOKUP($D485, 'SP Per G'!$A$2:$D$1380, 4, FALSE)</f>
        <v>#N/A</v>
      </c>
      <c r="I485" s="9" t="e">
        <f>VLOOKUP($D485, Individual_Pitching___Dashboard[], 18, FALSE)</f>
        <v>#N/A</v>
      </c>
      <c r="J485" s="9" t="e">
        <f>VLOOKUP($D485, Individual_Pitching___Dashboard[], 20, FALSE)</f>
        <v>#N/A</v>
      </c>
      <c r="K485" s="9" t="e">
        <f>VLOOKUP($D485, Individual_Pitching___Advanced[], 21,FALSE)</f>
        <v>#N/A</v>
      </c>
      <c r="L485" s="9" t="e">
        <f>VLOOKUP($B485, 'Team Per G'!$A$2:$G$31, 7, FALSE)</f>
        <v>#N/A</v>
      </c>
      <c r="M485" s="9" t="e">
        <f>VLOOKUP($B485, 'FanGraphs - Team WAR Projected'!$B$2:$E$31, 3, FALSE)/162</f>
        <v>#N/A</v>
      </c>
      <c r="N485" s="9" t="e">
        <f>VLOOKUP($B485, Team_Pitching___Advanced[[Team]:[xFIP]], 19,FALSE)</f>
        <v>#N/A</v>
      </c>
      <c r="O485" s="9" t="e">
        <f>VLOOKUP($B485, Team_Pitching___Advanced[], 20, FALSE)</f>
        <v>#N/A</v>
      </c>
      <c r="P485" s="9" t="e">
        <f>VLOOKUP($B485, Team_Batting___Dashboard[[Team]:[wOBA]], 16, FALSE)</f>
        <v>#N/A</v>
      </c>
      <c r="Q485" s="9" t="e">
        <f>VLOOKUP($B485, Team_Batting___Advanced[[Team]:[OPS]], 9, FALSE)</f>
        <v>#N/A</v>
      </c>
      <c r="R485" s="9" t="e">
        <f>VLOOKUP($B485, Team_Batting___Advanced[], 19, FALSE)</f>
        <v>#N/A</v>
      </c>
      <c r="S485" s="9" t="e">
        <f>VLOOKUP($B485, 'Team Per G'!$A$2:$G$31, 3, FALSE)</f>
        <v>#N/A</v>
      </c>
      <c r="T485" s="9" t="e">
        <f>VLOOKUP($B485, 'Team Per G'!$A$2:$G$31, 5, FALSE)</f>
        <v>#N/A</v>
      </c>
      <c r="U485" s="9" t="e">
        <f>VLOOKUP($B485, 'Team Per G'!$A$2:$G$31, 4, FALSE)</f>
        <v>#N/A</v>
      </c>
      <c r="V485" s="9" t="e">
        <f>VLOOKUP($B485, Team_Batting___Dashboard[], 22, FALSE)/$F485</f>
        <v>#N/A</v>
      </c>
      <c r="W485" s="9" t="e">
        <f>VLOOKUP($B485, 'FanGraphs - Team WAR Projected'!$B$2:$E$31, 4, FALSE)/162</f>
        <v>#N/A</v>
      </c>
      <c r="X485" s="9" t="e">
        <f>VLOOKUP($B485, FanGraphs_Standings[[Abbreviation]:[2024 Year to Date RS/G]], 6, FALSE)/$F485</f>
        <v>#N/A</v>
      </c>
      <c r="Y485" s="9" t="e">
        <f>VLOOKUP($B485, FanGraphs_Standings[[Abbreviation]:[2024 Projected Full Season RDif]], 19, FALSE)/162</f>
        <v>#N/A</v>
      </c>
      <c r="Z485" s="9" t="e">
        <f>VLOOKUP($B485, FanGraphs_Standings[[Abbreviation]:[2024 Projected Full Season RDif]], 5, FALSE)</f>
        <v>#N/A</v>
      </c>
      <c r="AA485" s="9" t="e">
        <f>VLOOKUP($B485, FanGraphs_Standings[[Abbreviation]:[2024 Projected Full Season W%]], 18, FALSE)</f>
        <v>#N/A</v>
      </c>
      <c r="AB485" s="9" t="e">
        <f>VLOOKUP($B485, 'Home Field Adv'!$A$2:$I$31, 9, FALSE)</f>
        <v>#N/A</v>
      </c>
      <c r="AC485" s="9" t="e">
        <f>VLOOKUP($C485, FanGraphs_Standings[[Abbreviation]:[2024 Year to Date G]], 2, FALSE)</f>
        <v>#N/A</v>
      </c>
      <c r="AD485" s="9" t="e">
        <f>VLOOKUP($E485, 'SP Per G'!$A$2:$D$1380, 3, FALSE)</f>
        <v>#N/A</v>
      </c>
      <c r="AE485" s="9" t="e">
        <f>VLOOKUP($E485, 'SP Per G'!$A$2:$D$1380, 4, FALSE)</f>
        <v>#N/A</v>
      </c>
      <c r="AF485" s="9" t="e">
        <f>VLOOKUP($E485, Individual_Pitching___Dashboard[], 18, FALSE)</f>
        <v>#N/A</v>
      </c>
      <c r="AG485" s="9" t="e">
        <f>VLOOKUP($E485, Individual_Pitching___Dashboard[], 20, FALSE)</f>
        <v>#N/A</v>
      </c>
      <c r="AH485" s="9" t="e">
        <f>VLOOKUP($E485, Individual_Pitching___Advanced[], 21,FALSE)</f>
        <v>#N/A</v>
      </c>
      <c r="AI485" s="9" t="e">
        <f>VLOOKUP($C485, 'Team Per G'!$A$2:$G$31, 7, FALSE)</f>
        <v>#N/A</v>
      </c>
      <c r="AJ485" s="9" t="e">
        <f>VLOOKUP($C485, 'FanGraphs - Team WAR Projected'!$B$2:$E$31, 3, FALSE)/162</f>
        <v>#N/A</v>
      </c>
      <c r="AK485" s="9" t="e">
        <f>VLOOKUP($C485, Team_Pitching___Advanced[[Team]:[xFIP]], 19,FALSE)</f>
        <v>#N/A</v>
      </c>
      <c r="AL485" s="9" t="e">
        <f>VLOOKUP($C485, Team_Pitching___Advanced[], 20, FALSE)</f>
        <v>#N/A</v>
      </c>
      <c r="AM485" s="9" t="e">
        <f>VLOOKUP($C485, Team_Batting___Dashboard[[Team]:[wOBA]], 16, FALSE)</f>
        <v>#N/A</v>
      </c>
      <c r="AN485" s="9" t="e">
        <f>VLOOKUP($C485, Team_Batting___Advanced[[Team]:[OPS]], 9, FALSE)</f>
        <v>#N/A</v>
      </c>
      <c r="AO485" s="9" t="e">
        <f>VLOOKUP($C485, Team_Batting___Advanced[], 19, FALSE)</f>
        <v>#N/A</v>
      </c>
      <c r="AP485" s="9" t="e">
        <f>VLOOKUP($C485, 'Team Per G'!$A$2:$G$31, 3, FALSE)</f>
        <v>#N/A</v>
      </c>
      <c r="AQ485" s="9" t="e">
        <f>VLOOKUP($C485, 'Team Per G'!$A$2:$G$31, 5, FALSE)</f>
        <v>#N/A</v>
      </c>
      <c r="AR485" s="9" t="e">
        <f>VLOOKUP($C485, 'Team Per G'!$A$2:$G$31, 4, FALSE)</f>
        <v>#N/A</v>
      </c>
      <c r="AS485" s="9" t="e">
        <f>VLOOKUP($C485, Team_Batting___Dashboard[], 22, FALSE)/$AC485</f>
        <v>#N/A</v>
      </c>
      <c r="AT485" s="9" t="e">
        <f>VLOOKUP($C485, 'FanGraphs - Team WAR Projected'!$B$2:$E$31, 4, FALSE)/162</f>
        <v>#N/A</v>
      </c>
      <c r="AU485" s="9" t="e">
        <f>VLOOKUP($C485, FanGraphs_Standings[[Abbreviation]:[2024 Year to Date RS/G]], 6, FALSE)/$AC485</f>
        <v>#N/A</v>
      </c>
      <c r="AV485" s="9" t="e">
        <f>VLOOKUP($C485, FanGraphs_Standings[[Abbreviation]:[2024 Projected Full Season RDif]], 19, FALSE)/162</f>
        <v>#N/A</v>
      </c>
      <c r="AW485" s="9" t="e">
        <f>VLOOKUP($C485, FanGraphs_Standings[[Abbreviation]:[2024 Projected Full Season RDif]], 5, FALSE)</f>
        <v>#N/A</v>
      </c>
      <c r="AX485" s="9" t="e">
        <f>VLOOKUP($C485, FanGraphs_Standings[[Abbreviation]:[2024 Projected Full Season W%]], 18, FALSE)</f>
        <v>#N/A</v>
      </c>
      <c r="AY485" s="9" t="e">
        <f>VLOOKUP($C485, 'Home Field Adv'!$A$2:$K$31, 11, FALSE)</f>
        <v>#N/A</v>
      </c>
      <c r="BB485" s="5" t="str">
        <f t="shared" si="22"/>
        <v/>
      </c>
      <c r="BC485" s="5" t="str">
        <f t="shared" si="23"/>
        <v/>
      </c>
      <c r="BD485" s="5" t="str">
        <f t="shared" si="24"/>
        <v/>
      </c>
    </row>
    <row r="486" spans="6:56" x14ac:dyDescent="0.45">
      <c r="F486" s="9" t="e">
        <f>VLOOKUP($B486, FanGraphs_Standings[[Abbreviation]:[2024 Year to Date G]], 2, FALSE)</f>
        <v>#N/A</v>
      </c>
      <c r="G486" s="9" t="e">
        <f>IF(ISERR(VLOOKUP($D486, 'SP Per G'!$A$2:$D$1380, 3, FALSE)), L486, VLOOKUP($D486, 'SP Per G'!$A$2:$D$1380, 3, FALSE))</f>
        <v>#N/A</v>
      </c>
      <c r="H486" s="9" t="e">
        <f>VLOOKUP($D486, 'SP Per G'!$A$2:$D$1380, 4, FALSE)</f>
        <v>#N/A</v>
      </c>
      <c r="I486" s="9" t="e">
        <f>VLOOKUP($D486, Individual_Pitching___Dashboard[], 18, FALSE)</f>
        <v>#N/A</v>
      </c>
      <c r="J486" s="9" t="e">
        <f>VLOOKUP($D486, Individual_Pitching___Dashboard[], 20, FALSE)</f>
        <v>#N/A</v>
      </c>
      <c r="K486" s="9" t="e">
        <f>VLOOKUP($D486, Individual_Pitching___Advanced[], 21,FALSE)</f>
        <v>#N/A</v>
      </c>
      <c r="L486" s="9" t="e">
        <f>VLOOKUP($B486, 'Team Per G'!$A$2:$G$31, 7, FALSE)</f>
        <v>#N/A</v>
      </c>
      <c r="M486" s="9" t="e">
        <f>VLOOKUP($B486, 'FanGraphs - Team WAR Projected'!$B$2:$E$31, 3, FALSE)/162</f>
        <v>#N/A</v>
      </c>
      <c r="N486" s="9" t="e">
        <f>VLOOKUP($B486, Team_Pitching___Advanced[[Team]:[xFIP]], 19,FALSE)</f>
        <v>#N/A</v>
      </c>
      <c r="O486" s="9" t="e">
        <f>VLOOKUP($B486, Team_Pitching___Advanced[], 20, FALSE)</f>
        <v>#N/A</v>
      </c>
      <c r="P486" s="9" t="e">
        <f>VLOOKUP($B486, Team_Batting___Dashboard[[Team]:[wOBA]], 16, FALSE)</f>
        <v>#N/A</v>
      </c>
      <c r="Q486" s="9" t="e">
        <f>VLOOKUP($B486, Team_Batting___Advanced[[Team]:[OPS]], 9, FALSE)</f>
        <v>#N/A</v>
      </c>
      <c r="R486" s="9" t="e">
        <f>VLOOKUP($B486, Team_Batting___Advanced[], 19, FALSE)</f>
        <v>#N/A</v>
      </c>
      <c r="S486" s="9" t="e">
        <f>VLOOKUP($B486, 'Team Per G'!$A$2:$G$31, 3, FALSE)</f>
        <v>#N/A</v>
      </c>
      <c r="T486" s="9" t="e">
        <f>VLOOKUP($B486, 'Team Per G'!$A$2:$G$31, 5, FALSE)</f>
        <v>#N/A</v>
      </c>
      <c r="U486" s="9" t="e">
        <f>VLOOKUP($B486, 'Team Per G'!$A$2:$G$31, 4, FALSE)</f>
        <v>#N/A</v>
      </c>
      <c r="V486" s="9" t="e">
        <f>VLOOKUP($B486, Team_Batting___Dashboard[], 22, FALSE)/$F486</f>
        <v>#N/A</v>
      </c>
      <c r="W486" s="9" t="e">
        <f>VLOOKUP($B486, 'FanGraphs - Team WAR Projected'!$B$2:$E$31, 4, FALSE)/162</f>
        <v>#N/A</v>
      </c>
      <c r="X486" s="9" t="e">
        <f>VLOOKUP($B486, FanGraphs_Standings[[Abbreviation]:[2024 Year to Date RS/G]], 6, FALSE)/$F486</f>
        <v>#N/A</v>
      </c>
      <c r="Y486" s="9" t="e">
        <f>VLOOKUP($B486, FanGraphs_Standings[[Abbreviation]:[2024 Projected Full Season RDif]], 19, FALSE)/162</f>
        <v>#N/A</v>
      </c>
      <c r="Z486" s="9" t="e">
        <f>VLOOKUP($B486, FanGraphs_Standings[[Abbreviation]:[2024 Projected Full Season RDif]], 5, FALSE)</f>
        <v>#N/A</v>
      </c>
      <c r="AA486" s="9" t="e">
        <f>VLOOKUP($B486, FanGraphs_Standings[[Abbreviation]:[2024 Projected Full Season W%]], 18, FALSE)</f>
        <v>#N/A</v>
      </c>
      <c r="AB486" s="9" t="e">
        <f>VLOOKUP($B486, 'Home Field Adv'!$A$2:$I$31, 9, FALSE)</f>
        <v>#N/A</v>
      </c>
      <c r="AC486" s="9" t="e">
        <f>VLOOKUP($C486, FanGraphs_Standings[[Abbreviation]:[2024 Year to Date G]], 2, FALSE)</f>
        <v>#N/A</v>
      </c>
      <c r="AD486" s="9" t="e">
        <f>VLOOKUP($E486, 'SP Per G'!$A$2:$D$1380, 3, FALSE)</f>
        <v>#N/A</v>
      </c>
      <c r="AE486" s="9" t="e">
        <f>VLOOKUP($E486, 'SP Per G'!$A$2:$D$1380, 4, FALSE)</f>
        <v>#N/A</v>
      </c>
      <c r="AF486" s="9" t="e">
        <f>VLOOKUP($E486, Individual_Pitching___Dashboard[], 18, FALSE)</f>
        <v>#N/A</v>
      </c>
      <c r="AG486" s="9" t="e">
        <f>VLOOKUP($E486, Individual_Pitching___Dashboard[], 20, FALSE)</f>
        <v>#N/A</v>
      </c>
      <c r="AH486" s="9" t="e">
        <f>VLOOKUP($E486, Individual_Pitching___Advanced[], 21,FALSE)</f>
        <v>#N/A</v>
      </c>
      <c r="AI486" s="9" t="e">
        <f>VLOOKUP($C486, 'Team Per G'!$A$2:$G$31, 7, FALSE)</f>
        <v>#N/A</v>
      </c>
      <c r="AJ486" s="9" t="e">
        <f>VLOOKUP($C486, 'FanGraphs - Team WAR Projected'!$B$2:$E$31, 3, FALSE)/162</f>
        <v>#N/A</v>
      </c>
      <c r="AK486" s="9" t="e">
        <f>VLOOKUP($C486, Team_Pitching___Advanced[[Team]:[xFIP]], 19,FALSE)</f>
        <v>#N/A</v>
      </c>
      <c r="AL486" s="9" t="e">
        <f>VLOOKUP($C486, Team_Pitching___Advanced[], 20, FALSE)</f>
        <v>#N/A</v>
      </c>
      <c r="AM486" s="9" t="e">
        <f>VLOOKUP($C486, Team_Batting___Dashboard[[Team]:[wOBA]], 16, FALSE)</f>
        <v>#N/A</v>
      </c>
      <c r="AN486" s="9" t="e">
        <f>VLOOKUP($C486, Team_Batting___Advanced[[Team]:[OPS]], 9, FALSE)</f>
        <v>#N/A</v>
      </c>
      <c r="AO486" s="9" t="e">
        <f>VLOOKUP($C486, Team_Batting___Advanced[], 19, FALSE)</f>
        <v>#N/A</v>
      </c>
      <c r="AP486" s="9" t="e">
        <f>VLOOKUP($C486, 'Team Per G'!$A$2:$G$31, 3, FALSE)</f>
        <v>#N/A</v>
      </c>
      <c r="AQ486" s="9" t="e">
        <f>VLOOKUP($C486, 'Team Per G'!$A$2:$G$31, 5, FALSE)</f>
        <v>#N/A</v>
      </c>
      <c r="AR486" s="9" t="e">
        <f>VLOOKUP($C486, 'Team Per G'!$A$2:$G$31, 4, FALSE)</f>
        <v>#N/A</v>
      </c>
      <c r="AS486" s="9" t="e">
        <f>VLOOKUP($C486, Team_Batting___Dashboard[], 22, FALSE)/$AC486</f>
        <v>#N/A</v>
      </c>
      <c r="AT486" s="9" t="e">
        <f>VLOOKUP($C486, 'FanGraphs - Team WAR Projected'!$B$2:$E$31, 4, FALSE)/162</f>
        <v>#N/A</v>
      </c>
      <c r="AU486" s="9" t="e">
        <f>VLOOKUP($C486, FanGraphs_Standings[[Abbreviation]:[2024 Year to Date RS/G]], 6, FALSE)/$AC486</f>
        <v>#N/A</v>
      </c>
      <c r="AV486" s="9" t="e">
        <f>VLOOKUP($C486, FanGraphs_Standings[[Abbreviation]:[2024 Projected Full Season RDif]], 19, FALSE)/162</f>
        <v>#N/A</v>
      </c>
      <c r="AW486" s="9" t="e">
        <f>VLOOKUP($C486, FanGraphs_Standings[[Abbreviation]:[2024 Projected Full Season RDif]], 5, FALSE)</f>
        <v>#N/A</v>
      </c>
      <c r="AX486" s="9" t="e">
        <f>VLOOKUP($C486, FanGraphs_Standings[[Abbreviation]:[2024 Projected Full Season W%]], 18, FALSE)</f>
        <v>#N/A</v>
      </c>
      <c r="AY486" s="9" t="e">
        <f>VLOOKUP($C486, 'Home Field Adv'!$A$2:$K$31, 11, FALSE)</f>
        <v>#N/A</v>
      </c>
      <c r="BB486" s="5" t="str">
        <f t="shared" si="22"/>
        <v/>
      </c>
      <c r="BC486" s="5" t="str">
        <f t="shared" si="23"/>
        <v/>
      </c>
      <c r="BD486" s="5" t="str">
        <f t="shared" si="24"/>
        <v/>
      </c>
    </row>
    <row r="487" spans="6:56" x14ac:dyDescent="0.45">
      <c r="F487" s="9" t="e">
        <f>VLOOKUP($B487, FanGraphs_Standings[[Abbreviation]:[2024 Year to Date G]], 2, FALSE)</f>
        <v>#N/A</v>
      </c>
      <c r="G487" s="9" t="e">
        <f>IF(ISERR(VLOOKUP($D487, 'SP Per G'!$A$2:$D$1380, 3, FALSE)), L487, VLOOKUP($D487, 'SP Per G'!$A$2:$D$1380, 3, FALSE))</f>
        <v>#N/A</v>
      </c>
      <c r="H487" s="9" t="e">
        <f>VLOOKUP($D487, 'SP Per G'!$A$2:$D$1380, 4, FALSE)</f>
        <v>#N/A</v>
      </c>
      <c r="I487" s="9" t="e">
        <f>VLOOKUP($D487, Individual_Pitching___Dashboard[], 18, FALSE)</f>
        <v>#N/A</v>
      </c>
      <c r="J487" s="9" t="e">
        <f>VLOOKUP($D487, Individual_Pitching___Dashboard[], 20, FALSE)</f>
        <v>#N/A</v>
      </c>
      <c r="K487" s="9" t="e">
        <f>VLOOKUP($D487, Individual_Pitching___Advanced[], 21,FALSE)</f>
        <v>#N/A</v>
      </c>
      <c r="L487" s="9" t="e">
        <f>VLOOKUP($B487, 'Team Per G'!$A$2:$G$31, 7, FALSE)</f>
        <v>#N/A</v>
      </c>
      <c r="M487" s="9" t="e">
        <f>VLOOKUP($B487, 'FanGraphs - Team WAR Projected'!$B$2:$E$31, 3, FALSE)/162</f>
        <v>#N/A</v>
      </c>
      <c r="N487" s="9" t="e">
        <f>VLOOKUP($B487, Team_Pitching___Advanced[[Team]:[xFIP]], 19,FALSE)</f>
        <v>#N/A</v>
      </c>
      <c r="O487" s="9" t="e">
        <f>VLOOKUP($B487, Team_Pitching___Advanced[], 20, FALSE)</f>
        <v>#N/A</v>
      </c>
      <c r="P487" s="9" t="e">
        <f>VLOOKUP($B487, Team_Batting___Dashboard[[Team]:[wOBA]], 16, FALSE)</f>
        <v>#N/A</v>
      </c>
      <c r="Q487" s="9" t="e">
        <f>VLOOKUP($B487, Team_Batting___Advanced[[Team]:[OPS]], 9, FALSE)</f>
        <v>#N/A</v>
      </c>
      <c r="R487" s="9" t="e">
        <f>VLOOKUP($B487, Team_Batting___Advanced[], 19, FALSE)</f>
        <v>#N/A</v>
      </c>
      <c r="S487" s="9" t="e">
        <f>VLOOKUP($B487, 'Team Per G'!$A$2:$G$31, 3, FALSE)</f>
        <v>#N/A</v>
      </c>
      <c r="T487" s="9" t="e">
        <f>VLOOKUP($B487, 'Team Per G'!$A$2:$G$31, 5, FALSE)</f>
        <v>#N/A</v>
      </c>
      <c r="U487" s="9" t="e">
        <f>VLOOKUP($B487, 'Team Per G'!$A$2:$G$31, 4, FALSE)</f>
        <v>#N/A</v>
      </c>
      <c r="V487" s="9" t="e">
        <f>VLOOKUP($B487, Team_Batting___Dashboard[], 22, FALSE)/$F487</f>
        <v>#N/A</v>
      </c>
      <c r="W487" s="9" t="e">
        <f>VLOOKUP($B487, 'FanGraphs - Team WAR Projected'!$B$2:$E$31, 4, FALSE)/162</f>
        <v>#N/A</v>
      </c>
      <c r="X487" s="9" t="e">
        <f>VLOOKUP($B487, FanGraphs_Standings[[Abbreviation]:[2024 Year to Date RS/G]], 6, FALSE)/$F487</f>
        <v>#N/A</v>
      </c>
      <c r="Y487" s="9" t="e">
        <f>VLOOKUP($B487, FanGraphs_Standings[[Abbreviation]:[2024 Projected Full Season RDif]], 19, FALSE)/162</f>
        <v>#N/A</v>
      </c>
      <c r="Z487" s="9" t="e">
        <f>VLOOKUP($B487, FanGraphs_Standings[[Abbreviation]:[2024 Projected Full Season RDif]], 5, FALSE)</f>
        <v>#N/A</v>
      </c>
      <c r="AA487" s="9" t="e">
        <f>VLOOKUP($B487, FanGraphs_Standings[[Abbreviation]:[2024 Projected Full Season W%]], 18, FALSE)</f>
        <v>#N/A</v>
      </c>
      <c r="AB487" s="9" t="e">
        <f>VLOOKUP($B487, 'Home Field Adv'!$A$2:$I$31, 9, FALSE)</f>
        <v>#N/A</v>
      </c>
      <c r="AC487" s="9" t="e">
        <f>VLOOKUP($C487, FanGraphs_Standings[[Abbreviation]:[2024 Year to Date G]], 2, FALSE)</f>
        <v>#N/A</v>
      </c>
      <c r="AD487" s="9" t="e">
        <f>VLOOKUP($E487, 'SP Per G'!$A$2:$D$1380, 3, FALSE)</f>
        <v>#N/A</v>
      </c>
      <c r="AE487" s="9" t="e">
        <f>VLOOKUP($E487, 'SP Per G'!$A$2:$D$1380, 4, FALSE)</f>
        <v>#N/A</v>
      </c>
      <c r="AF487" s="9" t="e">
        <f>VLOOKUP($E487, Individual_Pitching___Dashboard[], 18, FALSE)</f>
        <v>#N/A</v>
      </c>
      <c r="AG487" s="9" t="e">
        <f>VLOOKUP($E487, Individual_Pitching___Dashboard[], 20, FALSE)</f>
        <v>#N/A</v>
      </c>
      <c r="AH487" s="9" t="e">
        <f>VLOOKUP($E487, Individual_Pitching___Advanced[], 21,FALSE)</f>
        <v>#N/A</v>
      </c>
      <c r="AI487" s="9" t="e">
        <f>VLOOKUP($C487, 'Team Per G'!$A$2:$G$31, 7, FALSE)</f>
        <v>#N/A</v>
      </c>
      <c r="AJ487" s="9" t="e">
        <f>VLOOKUP($C487, 'FanGraphs - Team WAR Projected'!$B$2:$E$31, 3, FALSE)/162</f>
        <v>#N/A</v>
      </c>
      <c r="AK487" s="9" t="e">
        <f>VLOOKUP($C487, Team_Pitching___Advanced[[Team]:[xFIP]], 19,FALSE)</f>
        <v>#N/A</v>
      </c>
      <c r="AL487" s="9" t="e">
        <f>VLOOKUP($C487, Team_Pitching___Advanced[], 20, FALSE)</f>
        <v>#N/A</v>
      </c>
      <c r="AM487" s="9" t="e">
        <f>VLOOKUP($C487, Team_Batting___Dashboard[[Team]:[wOBA]], 16, FALSE)</f>
        <v>#N/A</v>
      </c>
      <c r="AN487" s="9" t="e">
        <f>VLOOKUP($C487, Team_Batting___Advanced[[Team]:[OPS]], 9, FALSE)</f>
        <v>#N/A</v>
      </c>
      <c r="AO487" s="9" t="e">
        <f>VLOOKUP($C487, Team_Batting___Advanced[], 19, FALSE)</f>
        <v>#N/A</v>
      </c>
      <c r="AP487" s="9" t="e">
        <f>VLOOKUP($C487, 'Team Per G'!$A$2:$G$31, 3, FALSE)</f>
        <v>#N/A</v>
      </c>
      <c r="AQ487" s="9" t="e">
        <f>VLOOKUP($C487, 'Team Per G'!$A$2:$G$31, 5, FALSE)</f>
        <v>#N/A</v>
      </c>
      <c r="AR487" s="9" t="e">
        <f>VLOOKUP($C487, 'Team Per G'!$A$2:$G$31, 4, FALSE)</f>
        <v>#N/A</v>
      </c>
      <c r="AS487" s="9" t="e">
        <f>VLOOKUP($C487, Team_Batting___Dashboard[], 22, FALSE)/$AC487</f>
        <v>#N/A</v>
      </c>
      <c r="AT487" s="9" t="e">
        <f>VLOOKUP($C487, 'FanGraphs - Team WAR Projected'!$B$2:$E$31, 4, FALSE)/162</f>
        <v>#N/A</v>
      </c>
      <c r="AU487" s="9" t="e">
        <f>VLOOKUP($C487, FanGraphs_Standings[[Abbreviation]:[2024 Year to Date RS/G]], 6, FALSE)/$AC487</f>
        <v>#N/A</v>
      </c>
      <c r="AV487" s="9" t="e">
        <f>VLOOKUP($C487, FanGraphs_Standings[[Abbreviation]:[2024 Projected Full Season RDif]], 19, FALSE)/162</f>
        <v>#N/A</v>
      </c>
      <c r="AW487" s="9" t="e">
        <f>VLOOKUP($C487, FanGraphs_Standings[[Abbreviation]:[2024 Projected Full Season RDif]], 5, FALSE)</f>
        <v>#N/A</v>
      </c>
      <c r="AX487" s="9" t="e">
        <f>VLOOKUP($C487, FanGraphs_Standings[[Abbreviation]:[2024 Projected Full Season W%]], 18, FALSE)</f>
        <v>#N/A</v>
      </c>
      <c r="AY487" s="9" t="e">
        <f>VLOOKUP($C487, 'Home Field Adv'!$A$2:$K$31, 11, FALSE)</f>
        <v>#N/A</v>
      </c>
      <c r="BB487" s="5" t="str">
        <f t="shared" si="22"/>
        <v/>
      </c>
      <c r="BC487" s="5" t="str">
        <f t="shared" si="23"/>
        <v/>
      </c>
      <c r="BD487" s="5" t="str">
        <f t="shared" si="24"/>
        <v/>
      </c>
    </row>
    <row r="488" spans="6:56" x14ac:dyDescent="0.45">
      <c r="F488" s="9" t="e">
        <f>VLOOKUP($B488, FanGraphs_Standings[[Abbreviation]:[2024 Year to Date G]], 2, FALSE)</f>
        <v>#N/A</v>
      </c>
      <c r="G488" s="9" t="e">
        <f>IF(ISERR(VLOOKUP($D488, 'SP Per G'!$A$2:$D$1380, 3, FALSE)), L488, VLOOKUP($D488, 'SP Per G'!$A$2:$D$1380, 3, FALSE))</f>
        <v>#N/A</v>
      </c>
      <c r="H488" s="9" t="e">
        <f>VLOOKUP($D488, 'SP Per G'!$A$2:$D$1380, 4, FALSE)</f>
        <v>#N/A</v>
      </c>
      <c r="I488" s="9" t="e">
        <f>VLOOKUP($D488, Individual_Pitching___Dashboard[], 18, FALSE)</f>
        <v>#N/A</v>
      </c>
      <c r="J488" s="9" t="e">
        <f>VLOOKUP($D488, Individual_Pitching___Dashboard[], 20, FALSE)</f>
        <v>#N/A</v>
      </c>
      <c r="K488" s="9" t="e">
        <f>VLOOKUP($D488, Individual_Pitching___Advanced[], 21,FALSE)</f>
        <v>#N/A</v>
      </c>
      <c r="L488" s="9" t="e">
        <f>VLOOKUP($B488, 'Team Per G'!$A$2:$G$31, 7, FALSE)</f>
        <v>#N/A</v>
      </c>
      <c r="M488" s="9" t="e">
        <f>VLOOKUP($B488, 'FanGraphs - Team WAR Projected'!$B$2:$E$31, 3, FALSE)/162</f>
        <v>#N/A</v>
      </c>
      <c r="N488" s="9" t="e">
        <f>VLOOKUP($B488, Team_Pitching___Advanced[[Team]:[xFIP]], 19,FALSE)</f>
        <v>#N/A</v>
      </c>
      <c r="O488" s="9" t="e">
        <f>VLOOKUP($B488, Team_Pitching___Advanced[], 20, FALSE)</f>
        <v>#N/A</v>
      </c>
      <c r="P488" s="9" t="e">
        <f>VLOOKUP($B488, Team_Batting___Dashboard[[Team]:[wOBA]], 16, FALSE)</f>
        <v>#N/A</v>
      </c>
      <c r="Q488" s="9" t="e">
        <f>VLOOKUP($B488, Team_Batting___Advanced[[Team]:[OPS]], 9, FALSE)</f>
        <v>#N/A</v>
      </c>
      <c r="R488" s="9" t="e">
        <f>VLOOKUP($B488, Team_Batting___Advanced[], 19, FALSE)</f>
        <v>#N/A</v>
      </c>
      <c r="S488" s="9" t="e">
        <f>VLOOKUP($B488, 'Team Per G'!$A$2:$G$31, 3, FALSE)</f>
        <v>#N/A</v>
      </c>
      <c r="T488" s="9" t="e">
        <f>VLOOKUP($B488, 'Team Per G'!$A$2:$G$31, 5, FALSE)</f>
        <v>#N/A</v>
      </c>
      <c r="U488" s="9" t="e">
        <f>VLOOKUP($B488, 'Team Per G'!$A$2:$G$31, 4, FALSE)</f>
        <v>#N/A</v>
      </c>
      <c r="V488" s="9" t="e">
        <f>VLOOKUP($B488, Team_Batting___Dashboard[], 22, FALSE)/$F488</f>
        <v>#N/A</v>
      </c>
      <c r="W488" s="9" t="e">
        <f>VLOOKUP($B488, 'FanGraphs - Team WAR Projected'!$B$2:$E$31, 4, FALSE)/162</f>
        <v>#N/A</v>
      </c>
      <c r="X488" s="9" t="e">
        <f>VLOOKUP($B488, FanGraphs_Standings[[Abbreviation]:[2024 Year to Date RS/G]], 6, FALSE)/$F488</f>
        <v>#N/A</v>
      </c>
      <c r="Y488" s="9" t="e">
        <f>VLOOKUP($B488, FanGraphs_Standings[[Abbreviation]:[2024 Projected Full Season RDif]], 19, FALSE)/162</f>
        <v>#N/A</v>
      </c>
      <c r="Z488" s="9" t="e">
        <f>VLOOKUP($B488, FanGraphs_Standings[[Abbreviation]:[2024 Projected Full Season RDif]], 5, FALSE)</f>
        <v>#N/A</v>
      </c>
      <c r="AA488" s="9" t="e">
        <f>VLOOKUP($B488, FanGraphs_Standings[[Abbreviation]:[2024 Projected Full Season W%]], 18, FALSE)</f>
        <v>#N/A</v>
      </c>
      <c r="AB488" s="9" t="e">
        <f>VLOOKUP($B488, 'Home Field Adv'!$A$2:$I$31, 9, FALSE)</f>
        <v>#N/A</v>
      </c>
      <c r="AC488" s="9" t="e">
        <f>VLOOKUP($C488, FanGraphs_Standings[[Abbreviation]:[2024 Year to Date G]], 2, FALSE)</f>
        <v>#N/A</v>
      </c>
      <c r="AD488" s="9" t="e">
        <f>VLOOKUP($E488, 'SP Per G'!$A$2:$D$1380, 3, FALSE)</f>
        <v>#N/A</v>
      </c>
      <c r="AE488" s="9" t="e">
        <f>VLOOKUP($E488, 'SP Per G'!$A$2:$D$1380, 4, FALSE)</f>
        <v>#N/A</v>
      </c>
      <c r="AF488" s="9" t="e">
        <f>VLOOKUP($E488, Individual_Pitching___Dashboard[], 18, FALSE)</f>
        <v>#N/A</v>
      </c>
      <c r="AG488" s="9" t="e">
        <f>VLOOKUP($E488, Individual_Pitching___Dashboard[], 20, FALSE)</f>
        <v>#N/A</v>
      </c>
      <c r="AH488" s="9" t="e">
        <f>VLOOKUP($E488, Individual_Pitching___Advanced[], 21,FALSE)</f>
        <v>#N/A</v>
      </c>
      <c r="AI488" s="9" t="e">
        <f>VLOOKUP($C488, 'Team Per G'!$A$2:$G$31, 7, FALSE)</f>
        <v>#N/A</v>
      </c>
      <c r="AJ488" s="9" t="e">
        <f>VLOOKUP($C488, 'FanGraphs - Team WAR Projected'!$B$2:$E$31, 3, FALSE)/162</f>
        <v>#N/A</v>
      </c>
      <c r="AK488" s="9" t="e">
        <f>VLOOKUP($C488, Team_Pitching___Advanced[[Team]:[xFIP]], 19,FALSE)</f>
        <v>#N/A</v>
      </c>
      <c r="AL488" s="9" t="e">
        <f>VLOOKUP($C488, Team_Pitching___Advanced[], 20, FALSE)</f>
        <v>#N/A</v>
      </c>
      <c r="AM488" s="9" t="e">
        <f>VLOOKUP($C488, Team_Batting___Dashboard[[Team]:[wOBA]], 16, FALSE)</f>
        <v>#N/A</v>
      </c>
      <c r="AN488" s="9" t="e">
        <f>VLOOKUP($C488, Team_Batting___Advanced[[Team]:[OPS]], 9, FALSE)</f>
        <v>#N/A</v>
      </c>
      <c r="AO488" s="9" t="e">
        <f>VLOOKUP($C488, Team_Batting___Advanced[], 19, FALSE)</f>
        <v>#N/A</v>
      </c>
      <c r="AP488" s="9" t="e">
        <f>VLOOKUP($C488, 'Team Per G'!$A$2:$G$31, 3, FALSE)</f>
        <v>#N/A</v>
      </c>
      <c r="AQ488" s="9" t="e">
        <f>VLOOKUP($C488, 'Team Per G'!$A$2:$G$31, 5, FALSE)</f>
        <v>#N/A</v>
      </c>
      <c r="AR488" s="9" t="e">
        <f>VLOOKUP($C488, 'Team Per G'!$A$2:$G$31, 4, FALSE)</f>
        <v>#N/A</v>
      </c>
      <c r="AS488" s="9" t="e">
        <f>VLOOKUP($C488, Team_Batting___Dashboard[], 22, FALSE)/$AC488</f>
        <v>#N/A</v>
      </c>
      <c r="AT488" s="9" t="e">
        <f>VLOOKUP($C488, 'FanGraphs - Team WAR Projected'!$B$2:$E$31, 4, FALSE)/162</f>
        <v>#N/A</v>
      </c>
      <c r="AU488" s="9" t="e">
        <f>VLOOKUP($C488, FanGraphs_Standings[[Abbreviation]:[2024 Year to Date RS/G]], 6, FALSE)/$AC488</f>
        <v>#N/A</v>
      </c>
      <c r="AV488" s="9" t="e">
        <f>VLOOKUP($C488, FanGraphs_Standings[[Abbreviation]:[2024 Projected Full Season RDif]], 19, FALSE)/162</f>
        <v>#N/A</v>
      </c>
      <c r="AW488" s="9" t="e">
        <f>VLOOKUP($C488, FanGraphs_Standings[[Abbreviation]:[2024 Projected Full Season RDif]], 5, FALSE)</f>
        <v>#N/A</v>
      </c>
      <c r="AX488" s="9" t="e">
        <f>VLOOKUP($C488, FanGraphs_Standings[[Abbreviation]:[2024 Projected Full Season W%]], 18, FALSE)</f>
        <v>#N/A</v>
      </c>
      <c r="AY488" s="9" t="e">
        <f>VLOOKUP($C488, 'Home Field Adv'!$A$2:$K$31, 11, FALSE)</f>
        <v>#N/A</v>
      </c>
      <c r="BB488" s="5" t="str">
        <f t="shared" si="22"/>
        <v/>
      </c>
      <c r="BC488" s="5" t="str">
        <f t="shared" si="23"/>
        <v/>
      </c>
      <c r="BD488" s="5" t="str">
        <f t="shared" si="24"/>
        <v/>
      </c>
    </row>
    <row r="489" spans="6:56" x14ac:dyDescent="0.45">
      <c r="F489" s="9" t="e">
        <f>VLOOKUP($B489, FanGraphs_Standings[[Abbreviation]:[2024 Year to Date G]], 2, FALSE)</f>
        <v>#N/A</v>
      </c>
      <c r="G489" s="9" t="e">
        <f>IF(ISERR(VLOOKUP($D489, 'SP Per G'!$A$2:$D$1380, 3, FALSE)), L489, VLOOKUP($D489, 'SP Per G'!$A$2:$D$1380, 3, FALSE))</f>
        <v>#N/A</v>
      </c>
      <c r="H489" s="9" t="e">
        <f>VLOOKUP($D489, 'SP Per G'!$A$2:$D$1380, 4, FALSE)</f>
        <v>#N/A</v>
      </c>
      <c r="I489" s="9" t="e">
        <f>VLOOKUP($D489, Individual_Pitching___Dashboard[], 18, FALSE)</f>
        <v>#N/A</v>
      </c>
      <c r="J489" s="9" t="e">
        <f>VLOOKUP($D489, Individual_Pitching___Dashboard[], 20, FALSE)</f>
        <v>#N/A</v>
      </c>
      <c r="K489" s="9" t="e">
        <f>VLOOKUP($D489, Individual_Pitching___Advanced[], 21,FALSE)</f>
        <v>#N/A</v>
      </c>
      <c r="L489" s="9" t="e">
        <f>VLOOKUP($B489, 'Team Per G'!$A$2:$G$31, 7, FALSE)</f>
        <v>#N/A</v>
      </c>
      <c r="M489" s="9" t="e">
        <f>VLOOKUP($B489, 'FanGraphs - Team WAR Projected'!$B$2:$E$31, 3, FALSE)/162</f>
        <v>#N/A</v>
      </c>
      <c r="N489" s="9" t="e">
        <f>VLOOKUP($B489, Team_Pitching___Advanced[[Team]:[xFIP]], 19,FALSE)</f>
        <v>#N/A</v>
      </c>
      <c r="O489" s="9" t="e">
        <f>VLOOKUP($B489, Team_Pitching___Advanced[], 20, FALSE)</f>
        <v>#N/A</v>
      </c>
      <c r="P489" s="9" t="e">
        <f>VLOOKUP($B489, Team_Batting___Dashboard[[Team]:[wOBA]], 16, FALSE)</f>
        <v>#N/A</v>
      </c>
      <c r="Q489" s="9" t="e">
        <f>VLOOKUP($B489, Team_Batting___Advanced[[Team]:[OPS]], 9, FALSE)</f>
        <v>#N/A</v>
      </c>
      <c r="R489" s="9" t="e">
        <f>VLOOKUP($B489, Team_Batting___Advanced[], 19, FALSE)</f>
        <v>#N/A</v>
      </c>
      <c r="S489" s="9" t="e">
        <f>VLOOKUP($B489, 'Team Per G'!$A$2:$G$31, 3, FALSE)</f>
        <v>#N/A</v>
      </c>
      <c r="T489" s="9" t="e">
        <f>VLOOKUP($B489, 'Team Per G'!$A$2:$G$31, 5, FALSE)</f>
        <v>#N/A</v>
      </c>
      <c r="U489" s="9" t="e">
        <f>VLOOKUP($B489, 'Team Per G'!$A$2:$G$31, 4, FALSE)</f>
        <v>#N/A</v>
      </c>
      <c r="V489" s="9" t="e">
        <f>VLOOKUP($B489, Team_Batting___Dashboard[], 22, FALSE)/$F489</f>
        <v>#N/A</v>
      </c>
      <c r="W489" s="9" t="e">
        <f>VLOOKUP($B489, 'FanGraphs - Team WAR Projected'!$B$2:$E$31, 4, FALSE)/162</f>
        <v>#N/A</v>
      </c>
      <c r="X489" s="9" t="e">
        <f>VLOOKUP($B489, FanGraphs_Standings[[Abbreviation]:[2024 Year to Date RS/G]], 6, FALSE)/$F489</f>
        <v>#N/A</v>
      </c>
      <c r="Y489" s="9" t="e">
        <f>VLOOKUP($B489, FanGraphs_Standings[[Abbreviation]:[2024 Projected Full Season RDif]], 19, FALSE)/162</f>
        <v>#N/A</v>
      </c>
      <c r="Z489" s="9" t="e">
        <f>VLOOKUP($B489, FanGraphs_Standings[[Abbreviation]:[2024 Projected Full Season RDif]], 5, FALSE)</f>
        <v>#N/A</v>
      </c>
      <c r="AA489" s="9" t="e">
        <f>VLOOKUP($B489, FanGraphs_Standings[[Abbreviation]:[2024 Projected Full Season W%]], 18, FALSE)</f>
        <v>#N/A</v>
      </c>
      <c r="AB489" s="9" t="e">
        <f>VLOOKUP($B489, 'Home Field Adv'!$A$2:$I$31, 9, FALSE)</f>
        <v>#N/A</v>
      </c>
      <c r="AC489" s="9" t="e">
        <f>VLOOKUP($C489, FanGraphs_Standings[[Abbreviation]:[2024 Year to Date G]], 2, FALSE)</f>
        <v>#N/A</v>
      </c>
      <c r="AD489" s="9" t="e">
        <f>VLOOKUP($E489, 'SP Per G'!$A$2:$D$1380, 3, FALSE)</f>
        <v>#N/A</v>
      </c>
      <c r="AE489" s="9" t="e">
        <f>VLOOKUP($E489, 'SP Per G'!$A$2:$D$1380, 4, FALSE)</f>
        <v>#N/A</v>
      </c>
      <c r="AF489" s="9" t="e">
        <f>VLOOKUP($E489, Individual_Pitching___Dashboard[], 18, FALSE)</f>
        <v>#N/A</v>
      </c>
      <c r="AG489" s="9" t="e">
        <f>VLOOKUP($E489, Individual_Pitching___Dashboard[], 20, FALSE)</f>
        <v>#N/A</v>
      </c>
      <c r="AH489" s="9" t="e">
        <f>VLOOKUP($E489, Individual_Pitching___Advanced[], 21,FALSE)</f>
        <v>#N/A</v>
      </c>
      <c r="AI489" s="9" t="e">
        <f>VLOOKUP($C489, 'Team Per G'!$A$2:$G$31, 7, FALSE)</f>
        <v>#N/A</v>
      </c>
      <c r="AJ489" s="9" t="e">
        <f>VLOOKUP($C489, 'FanGraphs - Team WAR Projected'!$B$2:$E$31, 3, FALSE)/162</f>
        <v>#N/A</v>
      </c>
      <c r="AK489" s="9" t="e">
        <f>VLOOKUP($C489, Team_Pitching___Advanced[[Team]:[xFIP]], 19,FALSE)</f>
        <v>#N/A</v>
      </c>
      <c r="AL489" s="9" t="e">
        <f>VLOOKUP($C489, Team_Pitching___Advanced[], 20, FALSE)</f>
        <v>#N/A</v>
      </c>
      <c r="AM489" s="9" t="e">
        <f>VLOOKUP($C489, Team_Batting___Dashboard[[Team]:[wOBA]], 16, FALSE)</f>
        <v>#N/A</v>
      </c>
      <c r="AN489" s="9" t="e">
        <f>VLOOKUP($C489, Team_Batting___Advanced[[Team]:[OPS]], 9, FALSE)</f>
        <v>#N/A</v>
      </c>
      <c r="AO489" s="9" t="e">
        <f>VLOOKUP($C489, Team_Batting___Advanced[], 19, FALSE)</f>
        <v>#N/A</v>
      </c>
      <c r="AP489" s="9" t="e">
        <f>VLOOKUP($C489, 'Team Per G'!$A$2:$G$31, 3, FALSE)</f>
        <v>#N/A</v>
      </c>
      <c r="AQ489" s="9" t="e">
        <f>VLOOKUP($C489, 'Team Per G'!$A$2:$G$31, 5, FALSE)</f>
        <v>#N/A</v>
      </c>
      <c r="AR489" s="9" t="e">
        <f>VLOOKUP($C489, 'Team Per G'!$A$2:$G$31, 4, FALSE)</f>
        <v>#N/A</v>
      </c>
      <c r="AS489" s="9" t="e">
        <f>VLOOKUP($C489, Team_Batting___Dashboard[], 22, FALSE)/$AC489</f>
        <v>#N/A</v>
      </c>
      <c r="AT489" s="9" t="e">
        <f>VLOOKUP($C489, 'FanGraphs - Team WAR Projected'!$B$2:$E$31, 4, FALSE)/162</f>
        <v>#N/A</v>
      </c>
      <c r="AU489" s="9" t="e">
        <f>VLOOKUP($C489, FanGraphs_Standings[[Abbreviation]:[2024 Year to Date RS/G]], 6, FALSE)/$AC489</f>
        <v>#N/A</v>
      </c>
      <c r="AV489" s="9" t="e">
        <f>VLOOKUP($C489, FanGraphs_Standings[[Abbreviation]:[2024 Projected Full Season RDif]], 19, FALSE)/162</f>
        <v>#N/A</v>
      </c>
      <c r="AW489" s="9" t="e">
        <f>VLOOKUP($C489, FanGraphs_Standings[[Abbreviation]:[2024 Projected Full Season RDif]], 5, FALSE)</f>
        <v>#N/A</v>
      </c>
      <c r="AX489" s="9" t="e">
        <f>VLOOKUP($C489, FanGraphs_Standings[[Abbreviation]:[2024 Projected Full Season W%]], 18, FALSE)</f>
        <v>#N/A</v>
      </c>
      <c r="AY489" s="9" t="e">
        <f>VLOOKUP($C489, 'Home Field Adv'!$A$2:$K$31, 11, FALSE)</f>
        <v>#N/A</v>
      </c>
      <c r="BB489" s="5" t="str">
        <f t="shared" si="22"/>
        <v/>
      </c>
      <c r="BC489" s="5" t="str">
        <f t="shared" si="23"/>
        <v/>
      </c>
      <c r="BD489" s="5" t="str">
        <f t="shared" si="24"/>
        <v/>
      </c>
    </row>
    <row r="490" spans="6:56" x14ac:dyDescent="0.45">
      <c r="F490" s="9" t="e">
        <f>VLOOKUP($B490, FanGraphs_Standings[[Abbreviation]:[2024 Year to Date G]], 2, FALSE)</f>
        <v>#N/A</v>
      </c>
      <c r="G490" s="9" t="e">
        <f>IF(ISERR(VLOOKUP($D490, 'SP Per G'!$A$2:$D$1380, 3, FALSE)), L490, VLOOKUP($D490, 'SP Per G'!$A$2:$D$1380, 3, FALSE))</f>
        <v>#N/A</v>
      </c>
      <c r="H490" s="9" t="e">
        <f>VLOOKUP($D490, 'SP Per G'!$A$2:$D$1380, 4, FALSE)</f>
        <v>#N/A</v>
      </c>
      <c r="I490" s="9" t="e">
        <f>VLOOKUP($D490, Individual_Pitching___Dashboard[], 18, FALSE)</f>
        <v>#N/A</v>
      </c>
      <c r="J490" s="9" t="e">
        <f>VLOOKUP($D490, Individual_Pitching___Dashboard[], 20, FALSE)</f>
        <v>#N/A</v>
      </c>
      <c r="K490" s="9" t="e">
        <f>VLOOKUP($D490, Individual_Pitching___Advanced[], 21,FALSE)</f>
        <v>#N/A</v>
      </c>
      <c r="L490" s="9" t="e">
        <f>VLOOKUP($B490, 'Team Per G'!$A$2:$G$31, 7, FALSE)</f>
        <v>#N/A</v>
      </c>
      <c r="M490" s="9" t="e">
        <f>VLOOKUP($B490, 'FanGraphs - Team WAR Projected'!$B$2:$E$31, 3, FALSE)/162</f>
        <v>#N/A</v>
      </c>
      <c r="N490" s="9" t="e">
        <f>VLOOKUP($B490, Team_Pitching___Advanced[[Team]:[xFIP]], 19,FALSE)</f>
        <v>#N/A</v>
      </c>
      <c r="O490" s="9" t="e">
        <f>VLOOKUP($B490, Team_Pitching___Advanced[], 20, FALSE)</f>
        <v>#N/A</v>
      </c>
      <c r="P490" s="9" t="e">
        <f>VLOOKUP($B490, Team_Batting___Dashboard[[Team]:[wOBA]], 16, FALSE)</f>
        <v>#N/A</v>
      </c>
      <c r="Q490" s="9" t="e">
        <f>VLOOKUP($B490, Team_Batting___Advanced[[Team]:[OPS]], 9, FALSE)</f>
        <v>#N/A</v>
      </c>
      <c r="R490" s="9" t="e">
        <f>VLOOKUP($B490, Team_Batting___Advanced[], 19, FALSE)</f>
        <v>#N/A</v>
      </c>
      <c r="S490" s="9" t="e">
        <f>VLOOKUP($B490, 'Team Per G'!$A$2:$G$31, 3, FALSE)</f>
        <v>#N/A</v>
      </c>
      <c r="T490" s="9" t="e">
        <f>VLOOKUP($B490, 'Team Per G'!$A$2:$G$31, 5, FALSE)</f>
        <v>#N/A</v>
      </c>
      <c r="U490" s="9" t="e">
        <f>VLOOKUP($B490, 'Team Per G'!$A$2:$G$31, 4, FALSE)</f>
        <v>#N/A</v>
      </c>
      <c r="V490" s="9" t="e">
        <f>VLOOKUP($B490, Team_Batting___Dashboard[], 22, FALSE)/$F490</f>
        <v>#N/A</v>
      </c>
      <c r="W490" s="9" t="e">
        <f>VLOOKUP($B490, 'FanGraphs - Team WAR Projected'!$B$2:$E$31, 4, FALSE)/162</f>
        <v>#N/A</v>
      </c>
      <c r="X490" s="9" t="e">
        <f>VLOOKUP($B490, FanGraphs_Standings[[Abbreviation]:[2024 Year to Date RS/G]], 6, FALSE)/$F490</f>
        <v>#N/A</v>
      </c>
      <c r="Y490" s="9" t="e">
        <f>VLOOKUP($B490, FanGraphs_Standings[[Abbreviation]:[2024 Projected Full Season RDif]], 19, FALSE)/162</f>
        <v>#N/A</v>
      </c>
      <c r="Z490" s="9" t="e">
        <f>VLOOKUP($B490, FanGraphs_Standings[[Abbreviation]:[2024 Projected Full Season RDif]], 5, FALSE)</f>
        <v>#N/A</v>
      </c>
      <c r="AA490" s="9" t="e">
        <f>VLOOKUP($B490, FanGraphs_Standings[[Abbreviation]:[2024 Projected Full Season W%]], 18, FALSE)</f>
        <v>#N/A</v>
      </c>
      <c r="AB490" s="9" t="e">
        <f>VLOOKUP($B490, 'Home Field Adv'!$A$2:$I$31, 9, FALSE)</f>
        <v>#N/A</v>
      </c>
      <c r="AC490" s="9" t="e">
        <f>VLOOKUP($C490, FanGraphs_Standings[[Abbreviation]:[2024 Year to Date G]], 2, FALSE)</f>
        <v>#N/A</v>
      </c>
      <c r="AD490" s="9" t="e">
        <f>VLOOKUP($E490, 'SP Per G'!$A$2:$D$1380, 3, FALSE)</f>
        <v>#N/A</v>
      </c>
      <c r="AE490" s="9" t="e">
        <f>VLOOKUP($E490, 'SP Per G'!$A$2:$D$1380, 4, FALSE)</f>
        <v>#N/A</v>
      </c>
      <c r="AF490" s="9" t="e">
        <f>VLOOKUP($E490, Individual_Pitching___Dashboard[], 18, FALSE)</f>
        <v>#N/A</v>
      </c>
      <c r="AG490" s="9" t="e">
        <f>VLOOKUP($E490, Individual_Pitching___Dashboard[], 20, FALSE)</f>
        <v>#N/A</v>
      </c>
      <c r="AH490" s="9" t="e">
        <f>VLOOKUP($E490, Individual_Pitching___Advanced[], 21,FALSE)</f>
        <v>#N/A</v>
      </c>
      <c r="AI490" s="9" t="e">
        <f>VLOOKUP($C490, 'Team Per G'!$A$2:$G$31, 7, FALSE)</f>
        <v>#N/A</v>
      </c>
      <c r="AJ490" s="9" t="e">
        <f>VLOOKUP($C490, 'FanGraphs - Team WAR Projected'!$B$2:$E$31, 3, FALSE)/162</f>
        <v>#N/A</v>
      </c>
      <c r="AK490" s="9" t="e">
        <f>VLOOKUP($C490, Team_Pitching___Advanced[[Team]:[xFIP]], 19,FALSE)</f>
        <v>#N/A</v>
      </c>
      <c r="AL490" s="9" t="e">
        <f>VLOOKUP($C490, Team_Pitching___Advanced[], 20, FALSE)</f>
        <v>#N/A</v>
      </c>
      <c r="AM490" s="9" t="e">
        <f>VLOOKUP($C490, Team_Batting___Dashboard[[Team]:[wOBA]], 16, FALSE)</f>
        <v>#N/A</v>
      </c>
      <c r="AN490" s="9" t="e">
        <f>VLOOKUP($C490, Team_Batting___Advanced[[Team]:[OPS]], 9, FALSE)</f>
        <v>#N/A</v>
      </c>
      <c r="AO490" s="9" t="e">
        <f>VLOOKUP($C490, Team_Batting___Advanced[], 19, FALSE)</f>
        <v>#N/A</v>
      </c>
      <c r="AP490" s="9" t="e">
        <f>VLOOKUP($C490, 'Team Per G'!$A$2:$G$31, 3, FALSE)</f>
        <v>#N/A</v>
      </c>
      <c r="AQ490" s="9" t="e">
        <f>VLOOKUP($C490, 'Team Per G'!$A$2:$G$31, 5, FALSE)</f>
        <v>#N/A</v>
      </c>
      <c r="AR490" s="9" t="e">
        <f>VLOOKUP($C490, 'Team Per G'!$A$2:$G$31, 4, FALSE)</f>
        <v>#N/A</v>
      </c>
      <c r="AS490" s="9" t="e">
        <f>VLOOKUP($C490, Team_Batting___Dashboard[], 22, FALSE)/$AC490</f>
        <v>#N/A</v>
      </c>
      <c r="AT490" s="9" t="e">
        <f>VLOOKUP($C490, 'FanGraphs - Team WAR Projected'!$B$2:$E$31, 4, FALSE)/162</f>
        <v>#N/A</v>
      </c>
      <c r="AU490" s="9" t="e">
        <f>VLOOKUP($C490, FanGraphs_Standings[[Abbreviation]:[2024 Year to Date RS/G]], 6, FALSE)/$AC490</f>
        <v>#N/A</v>
      </c>
      <c r="AV490" s="9" t="e">
        <f>VLOOKUP($C490, FanGraphs_Standings[[Abbreviation]:[2024 Projected Full Season RDif]], 19, FALSE)/162</f>
        <v>#N/A</v>
      </c>
      <c r="AW490" s="9" t="e">
        <f>VLOOKUP($C490, FanGraphs_Standings[[Abbreviation]:[2024 Projected Full Season RDif]], 5, FALSE)</f>
        <v>#N/A</v>
      </c>
      <c r="AX490" s="9" t="e">
        <f>VLOOKUP($C490, FanGraphs_Standings[[Abbreviation]:[2024 Projected Full Season W%]], 18, FALSE)</f>
        <v>#N/A</v>
      </c>
      <c r="AY490" s="9" t="e">
        <f>VLOOKUP($C490, 'Home Field Adv'!$A$2:$K$31, 11, FALSE)</f>
        <v>#N/A</v>
      </c>
      <c r="BB490" s="5" t="str">
        <f t="shared" si="22"/>
        <v/>
      </c>
      <c r="BC490" s="5" t="str">
        <f t="shared" si="23"/>
        <v/>
      </c>
      <c r="BD490" s="5" t="str">
        <f t="shared" si="24"/>
        <v/>
      </c>
    </row>
    <row r="491" spans="6:56" x14ac:dyDescent="0.45">
      <c r="F491" s="9" t="e">
        <f>VLOOKUP($B491, FanGraphs_Standings[[Abbreviation]:[2024 Year to Date G]], 2, FALSE)</f>
        <v>#N/A</v>
      </c>
      <c r="G491" s="9" t="e">
        <f>IF(ISERR(VLOOKUP($D491, 'SP Per G'!$A$2:$D$1380, 3, FALSE)), L491, VLOOKUP($D491, 'SP Per G'!$A$2:$D$1380, 3, FALSE))</f>
        <v>#N/A</v>
      </c>
      <c r="H491" s="9" t="e">
        <f>VLOOKUP($D491, 'SP Per G'!$A$2:$D$1380, 4, FALSE)</f>
        <v>#N/A</v>
      </c>
      <c r="I491" s="9" t="e">
        <f>VLOOKUP($D491, Individual_Pitching___Dashboard[], 18, FALSE)</f>
        <v>#N/A</v>
      </c>
      <c r="J491" s="9" t="e">
        <f>VLOOKUP($D491, Individual_Pitching___Dashboard[], 20, FALSE)</f>
        <v>#N/A</v>
      </c>
      <c r="K491" s="9" t="e">
        <f>VLOOKUP($D491, Individual_Pitching___Advanced[], 21,FALSE)</f>
        <v>#N/A</v>
      </c>
      <c r="L491" s="9" t="e">
        <f>VLOOKUP($B491, 'Team Per G'!$A$2:$G$31, 7, FALSE)</f>
        <v>#N/A</v>
      </c>
      <c r="M491" s="9" t="e">
        <f>VLOOKUP($B491, 'FanGraphs - Team WAR Projected'!$B$2:$E$31, 3, FALSE)/162</f>
        <v>#N/A</v>
      </c>
      <c r="N491" s="9" t="e">
        <f>VLOOKUP($B491, Team_Pitching___Advanced[[Team]:[xFIP]], 19,FALSE)</f>
        <v>#N/A</v>
      </c>
      <c r="O491" s="9" t="e">
        <f>VLOOKUP($B491, Team_Pitching___Advanced[], 20, FALSE)</f>
        <v>#N/A</v>
      </c>
      <c r="P491" s="9" t="e">
        <f>VLOOKUP($B491, Team_Batting___Dashboard[[Team]:[wOBA]], 16, FALSE)</f>
        <v>#N/A</v>
      </c>
      <c r="Q491" s="9" t="e">
        <f>VLOOKUP($B491, Team_Batting___Advanced[[Team]:[OPS]], 9, FALSE)</f>
        <v>#N/A</v>
      </c>
      <c r="R491" s="9" t="e">
        <f>VLOOKUP($B491, Team_Batting___Advanced[], 19, FALSE)</f>
        <v>#N/A</v>
      </c>
      <c r="S491" s="9" t="e">
        <f>VLOOKUP($B491, 'Team Per G'!$A$2:$G$31, 3, FALSE)</f>
        <v>#N/A</v>
      </c>
      <c r="T491" s="9" t="e">
        <f>VLOOKUP($B491, 'Team Per G'!$A$2:$G$31, 5, FALSE)</f>
        <v>#N/A</v>
      </c>
      <c r="U491" s="9" t="e">
        <f>VLOOKUP($B491, 'Team Per G'!$A$2:$G$31, 4, FALSE)</f>
        <v>#N/A</v>
      </c>
      <c r="V491" s="9" t="e">
        <f>VLOOKUP($B491, Team_Batting___Dashboard[], 22, FALSE)/$F491</f>
        <v>#N/A</v>
      </c>
      <c r="W491" s="9" t="e">
        <f>VLOOKUP($B491, 'FanGraphs - Team WAR Projected'!$B$2:$E$31, 4, FALSE)/162</f>
        <v>#N/A</v>
      </c>
      <c r="X491" s="9" t="e">
        <f>VLOOKUP($B491, FanGraphs_Standings[[Abbreviation]:[2024 Year to Date RS/G]], 6, FALSE)/$F491</f>
        <v>#N/A</v>
      </c>
      <c r="Y491" s="9" t="e">
        <f>VLOOKUP($B491, FanGraphs_Standings[[Abbreviation]:[2024 Projected Full Season RDif]], 19, FALSE)/162</f>
        <v>#N/A</v>
      </c>
      <c r="Z491" s="9" t="e">
        <f>VLOOKUP($B491, FanGraphs_Standings[[Abbreviation]:[2024 Projected Full Season RDif]], 5, FALSE)</f>
        <v>#N/A</v>
      </c>
      <c r="AA491" s="9" t="e">
        <f>VLOOKUP($B491, FanGraphs_Standings[[Abbreviation]:[2024 Projected Full Season W%]], 18, FALSE)</f>
        <v>#N/A</v>
      </c>
      <c r="AB491" s="9" t="e">
        <f>VLOOKUP($B491, 'Home Field Adv'!$A$2:$I$31, 9, FALSE)</f>
        <v>#N/A</v>
      </c>
      <c r="AC491" s="9" t="e">
        <f>VLOOKUP($C491, FanGraphs_Standings[[Abbreviation]:[2024 Year to Date G]], 2, FALSE)</f>
        <v>#N/A</v>
      </c>
      <c r="AD491" s="9" t="e">
        <f>VLOOKUP($E491, 'SP Per G'!$A$2:$D$1380, 3, FALSE)</f>
        <v>#N/A</v>
      </c>
      <c r="AE491" s="9" t="e">
        <f>VLOOKUP($E491, 'SP Per G'!$A$2:$D$1380, 4, FALSE)</f>
        <v>#N/A</v>
      </c>
      <c r="AF491" s="9" t="e">
        <f>VLOOKUP($E491, Individual_Pitching___Dashboard[], 18, FALSE)</f>
        <v>#N/A</v>
      </c>
      <c r="AG491" s="9" t="e">
        <f>VLOOKUP($E491, Individual_Pitching___Dashboard[], 20, FALSE)</f>
        <v>#N/A</v>
      </c>
      <c r="AH491" s="9" t="e">
        <f>VLOOKUP($E491, Individual_Pitching___Advanced[], 21,FALSE)</f>
        <v>#N/A</v>
      </c>
      <c r="AI491" s="9" t="e">
        <f>VLOOKUP($C491, 'Team Per G'!$A$2:$G$31, 7, FALSE)</f>
        <v>#N/A</v>
      </c>
      <c r="AJ491" s="9" t="e">
        <f>VLOOKUP($C491, 'FanGraphs - Team WAR Projected'!$B$2:$E$31, 3, FALSE)/162</f>
        <v>#N/A</v>
      </c>
      <c r="AK491" s="9" t="e">
        <f>VLOOKUP($C491, Team_Pitching___Advanced[[Team]:[xFIP]], 19,FALSE)</f>
        <v>#N/A</v>
      </c>
      <c r="AL491" s="9" t="e">
        <f>VLOOKUP($C491, Team_Pitching___Advanced[], 20, FALSE)</f>
        <v>#N/A</v>
      </c>
      <c r="AM491" s="9" t="e">
        <f>VLOOKUP($C491, Team_Batting___Dashboard[[Team]:[wOBA]], 16, FALSE)</f>
        <v>#N/A</v>
      </c>
      <c r="AN491" s="9" t="e">
        <f>VLOOKUP($C491, Team_Batting___Advanced[[Team]:[OPS]], 9, FALSE)</f>
        <v>#N/A</v>
      </c>
      <c r="AO491" s="9" t="e">
        <f>VLOOKUP($C491, Team_Batting___Advanced[], 19, FALSE)</f>
        <v>#N/A</v>
      </c>
      <c r="AP491" s="9" t="e">
        <f>VLOOKUP($C491, 'Team Per G'!$A$2:$G$31, 3, FALSE)</f>
        <v>#N/A</v>
      </c>
      <c r="AQ491" s="9" t="e">
        <f>VLOOKUP($C491, 'Team Per G'!$A$2:$G$31, 5, FALSE)</f>
        <v>#N/A</v>
      </c>
      <c r="AR491" s="9" t="e">
        <f>VLOOKUP($C491, 'Team Per G'!$A$2:$G$31, 4, FALSE)</f>
        <v>#N/A</v>
      </c>
      <c r="AS491" s="9" t="e">
        <f>VLOOKUP($C491, Team_Batting___Dashboard[], 22, FALSE)/$AC491</f>
        <v>#N/A</v>
      </c>
      <c r="AT491" s="9" t="e">
        <f>VLOOKUP($C491, 'FanGraphs - Team WAR Projected'!$B$2:$E$31, 4, FALSE)/162</f>
        <v>#N/A</v>
      </c>
      <c r="AU491" s="9" t="e">
        <f>VLOOKUP($C491, FanGraphs_Standings[[Abbreviation]:[2024 Year to Date RS/G]], 6, FALSE)/$AC491</f>
        <v>#N/A</v>
      </c>
      <c r="AV491" s="9" t="e">
        <f>VLOOKUP($C491, FanGraphs_Standings[[Abbreviation]:[2024 Projected Full Season RDif]], 19, FALSE)/162</f>
        <v>#N/A</v>
      </c>
      <c r="AW491" s="9" t="e">
        <f>VLOOKUP($C491, FanGraphs_Standings[[Abbreviation]:[2024 Projected Full Season RDif]], 5, FALSE)</f>
        <v>#N/A</v>
      </c>
      <c r="AX491" s="9" t="e">
        <f>VLOOKUP($C491, FanGraphs_Standings[[Abbreviation]:[2024 Projected Full Season W%]], 18, FALSE)</f>
        <v>#N/A</v>
      </c>
      <c r="AY491" s="9" t="e">
        <f>VLOOKUP($C491, 'Home Field Adv'!$A$2:$K$31, 11, FALSE)</f>
        <v>#N/A</v>
      </c>
      <c r="BB491" s="5" t="str">
        <f t="shared" si="22"/>
        <v/>
      </c>
      <c r="BC491" s="5" t="str">
        <f t="shared" si="23"/>
        <v/>
      </c>
      <c r="BD491" s="5" t="str">
        <f t="shared" si="24"/>
        <v/>
      </c>
    </row>
    <row r="492" spans="6:56" x14ac:dyDescent="0.45">
      <c r="F492" s="9" t="e">
        <f>VLOOKUP($B492, FanGraphs_Standings[[Abbreviation]:[2024 Year to Date G]], 2, FALSE)</f>
        <v>#N/A</v>
      </c>
      <c r="G492" s="9" t="e">
        <f>IF(ISERR(VLOOKUP($D492, 'SP Per G'!$A$2:$D$1380, 3, FALSE)), L492, VLOOKUP($D492, 'SP Per G'!$A$2:$D$1380, 3, FALSE))</f>
        <v>#N/A</v>
      </c>
      <c r="H492" s="9" t="e">
        <f>VLOOKUP($D492, 'SP Per G'!$A$2:$D$1380, 4, FALSE)</f>
        <v>#N/A</v>
      </c>
      <c r="I492" s="9" t="e">
        <f>VLOOKUP($D492, Individual_Pitching___Dashboard[], 18, FALSE)</f>
        <v>#N/A</v>
      </c>
      <c r="J492" s="9" t="e">
        <f>VLOOKUP($D492, Individual_Pitching___Dashboard[], 20, FALSE)</f>
        <v>#N/A</v>
      </c>
      <c r="K492" s="9" t="e">
        <f>VLOOKUP($D492, Individual_Pitching___Advanced[], 21,FALSE)</f>
        <v>#N/A</v>
      </c>
      <c r="L492" s="9" t="e">
        <f>VLOOKUP($B492, 'Team Per G'!$A$2:$G$31, 7, FALSE)</f>
        <v>#N/A</v>
      </c>
      <c r="M492" s="9" t="e">
        <f>VLOOKUP($B492, 'FanGraphs - Team WAR Projected'!$B$2:$E$31, 3, FALSE)/162</f>
        <v>#N/A</v>
      </c>
      <c r="N492" s="9" t="e">
        <f>VLOOKUP($B492, Team_Pitching___Advanced[[Team]:[xFIP]], 19,FALSE)</f>
        <v>#N/A</v>
      </c>
      <c r="O492" s="9" t="e">
        <f>VLOOKUP($B492, Team_Pitching___Advanced[], 20, FALSE)</f>
        <v>#N/A</v>
      </c>
      <c r="P492" s="9" t="e">
        <f>VLOOKUP($B492, Team_Batting___Dashboard[[Team]:[wOBA]], 16, FALSE)</f>
        <v>#N/A</v>
      </c>
      <c r="Q492" s="9" t="e">
        <f>VLOOKUP($B492, Team_Batting___Advanced[[Team]:[OPS]], 9, FALSE)</f>
        <v>#N/A</v>
      </c>
      <c r="R492" s="9" t="e">
        <f>VLOOKUP($B492, Team_Batting___Advanced[], 19, FALSE)</f>
        <v>#N/A</v>
      </c>
      <c r="S492" s="9" t="e">
        <f>VLOOKUP($B492, 'Team Per G'!$A$2:$G$31, 3, FALSE)</f>
        <v>#N/A</v>
      </c>
      <c r="T492" s="9" t="e">
        <f>VLOOKUP($B492, 'Team Per G'!$A$2:$G$31, 5, FALSE)</f>
        <v>#N/A</v>
      </c>
      <c r="U492" s="9" t="e">
        <f>VLOOKUP($B492, 'Team Per G'!$A$2:$G$31, 4, FALSE)</f>
        <v>#N/A</v>
      </c>
      <c r="V492" s="9" t="e">
        <f>VLOOKUP($B492, Team_Batting___Dashboard[], 22, FALSE)/$F492</f>
        <v>#N/A</v>
      </c>
      <c r="W492" s="9" t="e">
        <f>VLOOKUP($B492, 'FanGraphs - Team WAR Projected'!$B$2:$E$31, 4, FALSE)/162</f>
        <v>#N/A</v>
      </c>
      <c r="X492" s="9" t="e">
        <f>VLOOKUP($B492, FanGraphs_Standings[[Abbreviation]:[2024 Year to Date RS/G]], 6, FALSE)/$F492</f>
        <v>#N/A</v>
      </c>
      <c r="Y492" s="9" t="e">
        <f>VLOOKUP($B492, FanGraphs_Standings[[Abbreviation]:[2024 Projected Full Season RDif]], 19, FALSE)/162</f>
        <v>#N/A</v>
      </c>
      <c r="Z492" s="9" t="e">
        <f>VLOOKUP($B492, FanGraphs_Standings[[Abbreviation]:[2024 Projected Full Season RDif]], 5, FALSE)</f>
        <v>#N/A</v>
      </c>
      <c r="AA492" s="9" t="e">
        <f>VLOOKUP($B492, FanGraphs_Standings[[Abbreviation]:[2024 Projected Full Season W%]], 18, FALSE)</f>
        <v>#N/A</v>
      </c>
      <c r="AB492" s="9" t="e">
        <f>VLOOKUP($B492, 'Home Field Adv'!$A$2:$I$31, 9, FALSE)</f>
        <v>#N/A</v>
      </c>
      <c r="AC492" s="9" t="e">
        <f>VLOOKUP($C492, FanGraphs_Standings[[Abbreviation]:[2024 Year to Date G]], 2, FALSE)</f>
        <v>#N/A</v>
      </c>
      <c r="AD492" s="9" t="e">
        <f>VLOOKUP($E492, 'SP Per G'!$A$2:$D$1380, 3, FALSE)</f>
        <v>#N/A</v>
      </c>
      <c r="AE492" s="9" t="e">
        <f>VLOOKUP($E492, 'SP Per G'!$A$2:$D$1380, 4, FALSE)</f>
        <v>#N/A</v>
      </c>
      <c r="AF492" s="9" t="e">
        <f>VLOOKUP($E492, Individual_Pitching___Dashboard[], 18, FALSE)</f>
        <v>#N/A</v>
      </c>
      <c r="AG492" s="9" t="e">
        <f>VLOOKUP($E492, Individual_Pitching___Dashboard[], 20, FALSE)</f>
        <v>#N/A</v>
      </c>
      <c r="AH492" s="9" t="e">
        <f>VLOOKUP($E492, Individual_Pitching___Advanced[], 21,FALSE)</f>
        <v>#N/A</v>
      </c>
      <c r="AI492" s="9" t="e">
        <f>VLOOKUP($C492, 'Team Per G'!$A$2:$G$31, 7, FALSE)</f>
        <v>#N/A</v>
      </c>
      <c r="AJ492" s="9" t="e">
        <f>VLOOKUP($C492, 'FanGraphs - Team WAR Projected'!$B$2:$E$31, 3, FALSE)/162</f>
        <v>#N/A</v>
      </c>
      <c r="AK492" s="9" t="e">
        <f>VLOOKUP($C492, Team_Pitching___Advanced[[Team]:[xFIP]], 19,FALSE)</f>
        <v>#N/A</v>
      </c>
      <c r="AL492" s="9" t="e">
        <f>VLOOKUP($C492, Team_Pitching___Advanced[], 20, FALSE)</f>
        <v>#N/A</v>
      </c>
      <c r="AM492" s="9" t="e">
        <f>VLOOKUP($C492, Team_Batting___Dashboard[[Team]:[wOBA]], 16, FALSE)</f>
        <v>#N/A</v>
      </c>
      <c r="AN492" s="9" t="e">
        <f>VLOOKUP($C492, Team_Batting___Advanced[[Team]:[OPS]], 9, FALSE)</f>
        <v>#N/A</v>
      </c>
      <c r="AO492" s="9" t="e">
        <f>VLOOKUP($C492, Team_Batting___Advanced[], 19, FALSE)</f>
        <v>#N/A</v>
      </c>
      <c r="AP492" s="9" t="e">
        <f>VLOOKUP($C492, 'Team Per G'!$A$2:$G$31, 3, FALSE)</f>
        <v>#N/A</v>
      </c>
      <c r="AQ492" s="9" t="e">
        <f>VLOOKUP($C492, 'Team Per G'!$A$2:$G$31, 5, FALSE)</f>
        <v>#N/A</v>
      </c>
      <c r="AR492" s="9" t="e">
        <f>VLOOKUP($C492, 'Team Per G'!$A$2:$G$31, 4, FALSE)</f>
        <v>#N/A</v>
      </c>
      <c r="AS492" s="9" t="e">
        <f>VLOOKUP($C492, Team_Batting___Dashboard[], 22, FALSE)/$AC492</f>
        <v>#N/A</v>
      </c>
      <c r="AT492" s="9" t="e">
        <f>VLOOKUP($C492, 'FanGraphs - Team WAR Projected'!$B$2:$E$31, 4, FALSE)/162</f>
        <v>#N/A</v>
      </c>
      <c r="AU492" s="9" t="e">
        <f>VLOOKUP($C492, FanGraphs_Standings[[Abbreviation]:[2024 Year to Date RS/G]], 6, FALSE)/$AC492</f>
        <v>#N/A</v>
      </c>
      <c r="AV492" s="9" t="e">
        <f>VLOOKUP($C492, FanGraphs_Standings[[Abbreviation]:[2024 Projected Full Season RDif]], 19, FALSE)/162</f>
        <v>#N/A</v>
      </c>
      <c r="AW492" s="9" t="e">
        <f>VLOOKUP($C492, FanGraphs_Standings[[Abbreviation]:[2024 Projected Full Season RDif]], 5, FALSE)</f>
        <v>#N/A</v>
      </c>
      <c r="AX492" s="9" t="e">
        <f>VLOOKUP($C492, FanGraphs_Standings[[Abbreviation]:[2024 Projected Full Season W%]], 18, FALSE)</f>
        <v>#N/A</v>
      </c>
      <c r="AY492" s="9" t="e">
        <f>VLOOKUP($C492, 'Home Field Adv'!$A$2:$K$31, 11, FALSE)</f>
        <v>#N/A</v>
      </c>
      <c r="BB492" s="5" t="str">
        <f t="shared" si="22"/>
        <v/>
      </c>
      <c r="BC492" s="5" t="str">
        <f t="shared" si="23"/>
        <v/>
      </c>
      <c r="BD492" s="5" t="str">
        <f t="shared" si="24"/>
        <v/>
      </c>
    </row>
    <row r="493" spans="6:56" x14ac:dyDescent="0.45">
      <c r="F493" s="9" t="e">
        <f>VLOOKUP($B493, FanGraphs_Standings[[Abbreviation]:[2024 Year to Date G]], 2, FALSE)</f>
        <v>#N/A</v>
      </c>
      <c r="G493" s="9" t="e">
        <f>IF(ISERR(VLOOKUP($D493, 'SP Per G'!$A$2:$D$1380, 3, FALSE)), L493, VLOOKUP($D493, 'SP Per G'!$A$2:$D$1380, 3, FALSE))</f>
        <v>#N/A</v>
      </c>
      <c r="H493" s="9" t="e">
        <f>VLOOKUP($D493, 'SP Per G'!$A$2:$D$1380, 4, FALSE)</f>
        <v>#N/A</v>
      </c>
      <c r="I493" s="9" t="e">
        <f>VLOOKUP($D493, Individual_Pitching___Dashboard[], 18, FALSE)</f>
        <v>#N/A</v>
      </c>
      <c r="J493" s="9" t="e">
        <f>VLOOKUP($D493, Individual_Pitching___Dashboard[], 20, FALSE)</f>
        <v>#N/A</v>
      </c>
      <c r="K493" s="9" t="e">
        <f>VLOOKUP($D493, Individual_Pitching___Advanced[], 21,FALSE)</f>
        <v>#N/A</v>
      </c>
      <c r="L493" s="9" t="e">
        <f>VLOOKUP($B493, 'Team Per G'!$A$2:$G$31, 7, FALSE)</f>
        <v>#N/A</v>
      </c>
      <c r="M493" s="9" t="e">
        <f>VLOOKUP($B493, 'FanGraphs - Team WAR Projected'!$B$2:$E$31, 3, FALSE)/162</f>
        <v>#N/A</v>
      </c>
      <c r="N493" s="9" t="e">
        <f>VLOOKUP($B493, Team_Pitching___Advanced[[Team]:[xFIP]], 19,FALSE)</f>
        <v>#N/A</v>
      </c>
      <c r="O493" s="9" t="e">
        <f>VLOOKUP($B493, Team_Pitching___Advanced[], 20, FALSE)</f>
        <v>#N/A</v>
      </c>
      <c r="P493" s="9" t="e">
        <f>VLOOKUP($B493, Team_Batting___Dashboard[[Team]:[wOBA]], 16, FALSE)</f>
        <v>#N/A</v>
      </c>
      <c r="Q493" s="9" t="e">
        <f>VLOOKUP($B493, Team_Batting___Advanced[[Team]:[OPS]], 9, FALSE)</f>
        <v>#N/A</v>
      </c>
      <c r="R493" s="9" t="e">
        <f>VLOOKUP($B493, Team_Batting___Advanced[], 19, FALSE)</f>
        <v>#N/A</v>
      </c>
      <c r="S493" s="9" t="e">
        <f>VLOOKUP($B493, 'Team Per G'!$A$2:$G$31, 3, FALSE)</f>
        <v>#N/A</v>
      </c>
      <c r="T493" s="9" t="e">
        <f>VLOOKUP($B493, 'Team Per G'!$A$2:$G$31, 5, FALSE)</f>
        <v>#N/A</v>
      </c>
      <c r="U493" s="9" t="e">
        <f>VLOOKUP($B493, 'Team Per G'!$A$2:$G$31, 4, FALSE)</f>
        <v>#N/A</v>
      </c>
      <c r="V493" s="9" t="e">
        <f>VLOOKUP($B493, Team_Batting___Dashboard[], 22, FALSE)/$F493</f>
        <v>#N/A</v>
      </c>
      <c r="W493" s="9" t="e">
        <f>VLOOKUP($B493, 'FanGraphs - Team WAR Projected'!$B$2:$E$31, 4, FALSE)/162</f>
        <v>#N/A</v>
      </c>
      <c r="X493" s="9" t="e">
        <f>VLOOKUP($B493, FanGraphs_Standings[[Abbreviation]:[2024 Year to Date RS/G]], 6, FALSE)/$F493</f>
        <v>#N/A</v>
      </c>
      <c r="Y493" s="9" t="e">
        <f>VLOOKUP($B493, FanGraphs_Standings[[Abbreviation]:[2024 Projected Full Season RDif]], 19, FALSE)/162</f>
        <v>#N/A</v>
      </c>
      <c r="Z493" s="9" t="e">
        <f>VLOOKUP($B493, FanGraphs_Standings[[Abbreviation]:[2024 Projected Full Season RDif]], 5, FALSE)</f>
        <v>#N/A</v>
      </c>
      <c r="AA493" s="9" t="e">
        <f>VLOOKUP($B493, FanGraphs_Standings[[Abbreviation]:[2024 Projected Full Season W%]], 18, FALSE)</f>
        <v>#N/A</v>
      </c>
      <c r="AB493" s="9" t="e">
        <f>VLOOKUP($B493, 'Home Field Adv'!$A$2:$I$31, 9, FALSE)</f>
        <v>#N/A</v>
      </c>
      <c r="AC493" s="9" t="e">
        <f>VLOOKUP($C493, FanGraphs_Standings[[Abbreviation]:[2024 Year to Date G]], 2, FALSE)</f>
        <v>#N/A</v>
      </c>
      <c r="AD493" s="9" t="e">
        <f>VLOOKUP($E493, 'SP Per G'!$A$2:$D$1380, 3, FALSE)</f>
        <v>#N/A</v>
      </c>
      <c r="AE493" s="9" t="e">
        <f>VLOOKUP($E493, 'SP Per G'!$A$2:$D$1380, 4, FALSE)</f>
        <v>#N/A</v>
      </c>
      <c r="AF493" s="9" t="e">
        <f>VLOOKUP($E493, Individual_Pitching___Dashboard[], 18, FALSE)</f>
        <v>#N/A</v>
      </c>
      <c r="AG493" s="9" t="e">
        <f>VLOOKUP($E493, Individual_Pitching___Dashboard[], 20, FALSE)</f>
        <v>#N/A</v>
      </c>
      <c r="AH493" s="9" t="e">
        <f>VLOOKUP($E493, Individual_Pitching___Advanced[], 21,FALSE)</f>
        <v>#N/A</v>
      </c>
      <c r="AI493" s="9" t="e">
        <f>VLOOKUP($C493, 'Team Per G'!$A$2:$G$31, 7, FALSE)</f>
        <v>#N/A</v>
      </c>
      <c r="AJ493" s="9" t="e">
        <f>VLOOKUP($C493, 'FanGraphs - Team WAR Projected'!$B$2:$E$31, 3, FALSE)/162</f>
        <v>#N/A</v>
      </c>
      <c r="AK493" s="9" t="e">
        <f>VLOOKUP($C493, Team_Pitching___Advanced[[Team]:[xFIP]], 19,FALSE)</f>
        <v>#N/A</v>
      </c>
      <c r="AL493" s="9" t="e">
        <f>VLOOKUP($C493, Team_Pitching___Advanced[], 20, FALSE)</f>
        <v>#N/A</v>
      </c>
      <c r="AM493" s="9" t="e">
        <f>VLOOKUP($C493, Team_Batting___Dashboard[[Team]:[wOBA]], 16, FALSE)</f>
        <v>#N/A</v>
      </c>
      <c r="AN493" s="9" t="e">
        <f>VLOOKUP($C493, Team_Batting___Advanced[[Team]:[OPS]], 9, FALSE)</f>
        <v>#N/A</v>
      </c>
      <c r="AO493" s="9" t="e">
        <f>VLOOKUP($C493, Team_Batting___Advanced[], 19, FALSE)</f>
        <v>#N/A</v>
      </c>
      <c r="AP493" s="9" t="e">
        <f>VLOOKUP($C493, 'Team Per G'!$A$2:$G$31, 3, FALSE)</f>
        <v>#N/A</v>
      </c>
      <c r="AQ493" s="9" t="e">
        <f>VLOOKUP($C493, 'Team Per G'!$A$2:$G$31, 5, FALSE)</f>
        <v>#N/A</v>
      </c>
      <c r="AR493" s="9" t="e">
        <f>VLOOKUP($C493, 'Team Per G'!$A$2:$G$31, 4, FALSE)</f>
        <v>#N/A</v>
      </c>
      <c r="AS493" s="9" t="e">
        <f>VLOOKUP($C493, Team_Batting___Dashboard[], 22, FALSE)/$AC493</f>
        <v>#N/A</v>
      </c>
      <c r="AT493" s="9" t="e">
        <f>VLOOKUP($C493, 'FanGraphs - Team WAR Projected'!$B$2:$E$31, 4, FALSE)/162</f>
        <v>#N/A</v>
      </c>
      <c r="AU493" s="9" t="e">
        <f>VLOOKUP($C493, FanGraphs_Standings[[Abbreviation]:[2024 Year to Date RS/G]], 6, FALSE)/$AC493</f>
        <v>#N/A</v>
      </c>
      <c r="AV493" s="9" t="e">
        <f>VLOOKUP($C493, FanGraphs_Standings[[Abbreviation]:[2024 Projected Full Season RDif]], 19, FALSE)/162</f>
        <v>#N/A</v>
      </c>
      <c r="AW493" s="9" t="e">
        <f>VLOOKUP($C493, FanGraphs_Standings[[Abbreviation]:[2024 Projected Full Season RDif]], 5, FALSE)</f>
        <v>#N/A</v>
      </c>
      <c r="AX493" s="9" t="e">
        <f>VLOOKUP($C493, FanGraphs_Standings[[Abbreviation]:[2024 Projected Full Season W%]], 18, FALSE)</f>
        <v>#N/A</v>
      </c>
      <c r="AY493" s="9" t="e">
        <f>VLOOKUP($C493, 'Home Field Adv'!$A$2:$K$31, 11, FALSE)</f>
        <v>#N/A</v>
      </c>
      <c r="BB493" s="5" t="str">
        <f t="shared" si="22"/>
        <v/>
      </c>
      <c r="BC493" s="5" t="str">
        <f t="shared" si="23"/>
        <v/>
      </c>
      <c r="BD493" s="5" t="str">
        <f t="shared" si="24"/>
        <v/>
      </c>
    </row>
    <row r="494" spans="6:56" x14ac:dyDescent="0.45">
      <c r="F494" s="9" t="e">
        <f>VLOOKUP($B494, FanGraphs_Standings[[Abbreviation]:[2024 Year to Date G]], 2, FALSE)</f>
        <v>#N/A</v>
      </c>
      <c r="G494" s="9" t="e">
        <f>IF(ISERR(VLOOKUP($D494, 'SP Per G'!$A$2:$D$1380, 3, FALSE)), L494, VLOOKUP($D494, 'SP Per G'!$A$2:$D$1380, 3, FALSE))</f>
        <v>#N/A</v>
      </c>
      <c r="H494" s="9" t="e">
        <f>VLOOKUP($D494, 'SP Per G'!$A$2:$D$1380, 4, FALSE)</f>
        <v>#N/A</v>
      </c>
      <c r="I494" s="9" t="e">
        <f>VLOOKUP($D494, Individual_Pitching___Dashboard[], 18, FALSE)</f>
        <v>#N/A</v>
      </c>
      <c r="J494" s="9" t="e">
        <f>VLOOKUP($D494, Individual_Pitching___Dashboard[], 20, FALSE)</f>
        <v>#N/A</v>
      </c>
      <c r="K494" s="9" t="e">
        <f>VLOOKUP($D494, Individual_Pitching___Advanced[], 21,FALSE)</f>
        <v>#N/A</v>
      </c>
      <c r="L494" s="9" t="e">
        <f>VLOOKUP($B494, 'Team Per G'!$A$2:$G$31, 7, FALSE)</f>
        <v>#N/A</v>
      </c>
      <c r="M494" s="9" t="e">
        <f>VLOOKUP($B494, 'FanGraphs - Team WAR Projected'!$B$2:$E$31, 3, FALSE)/162</f>
        <v>#N/A</v>
      </c>
      <c r="N494" s="9" t="e">
        <f>VLOOKUP($B494, Team_Pitching___Advanced[[Team]:[xFIP]], 19,FALSE)</f>
        <v>#N/A</v>
      </c>
      <c r="O494" s="9" t="e">
        <f>VLOOKUP($B494, Team_Pitching___Advanced[], 20, FALSE)</f>
        <v>#N/A</v>
      </c>
      <c r="P494" s="9" t="e">
        <f>VLOOKUP($B494, Team_Batting___Dashboard[[Team]:[wOBA]], 16, FALSE)</f>
        <v>#N/A</v>
      </c>
      <c r="Q494" s="9" t="e">
        <f>VLOOKUP($B494, Team_Batting___Advanced[[Team]:[OPS]], 9, FALSE)</f>
        <v>#N/A</v>
      </c>
      <c r="R494" s="9" t="e">
        <f>VLOOKUP($B494, Team_Batting___Advanced[], 19, FALSE)</f>
        <v>#N/A</v>
      </c>
      <c r="S494" s="9" t="e">
        <f>VLOOKUP($B494, 'Team Per G'!$A$2:$G$31, 3, FALSE)</f>
        <v>#N/A</v>
      </c>
      <c r="T494" s="9" t="e">
        <f>VLOOKUP($B494, 'Team Per G'!$A$2:$G$31, 5, FALSE)</f>
        <v>#N/A</v>
      </c>
      <c r="U494" s="9" t="e">
        <f>VLOOKUP($B494, 'Team Per G'!$A$2:$G$31, 4, FALSE)</f>
        <v>#N/A</v>
      </c>
      <c r="V494" s="9" t="e">
        <f>VLOOKUP($B494, Team_Batting___Dashboard[], 22, FALSE)/$F494</f>
        <v>#N/A</v>
      </c>
      <c r="W494" s="9" t="e">
        <f>VLOOKUP($B494, 'FanGraphs - Team WAR Projected'!$B$2:$E$31, 4, FALSE)/162</f>
        <v>#N/A</v>
      </c>
      <c r="X494" s="9" t="e">
        <f>VLOOKUP($B494, FanGraphs_Standings[[Abbreviation]:[2024 Year to Date RS/G]], 6, FALSE)/$F494</f>
        <v>#N/A</v>
      </c>
      <c r="Y494" s="9" t="e">
        <f>VLOOKUP($B494, FanGraphs_Standings[[Abbreviation]:[2024 Projected Full Season RDif]], 19, FALSE)/162</f>
        <v>#N/A</v>
      </c>
      <c r="Z494" s="9" t="e">
        <f>VLOOKUP($B494, FanGraphs_Standings[[Abbreviation]:[2024 Projected Full Season RDif]], 5, FALSE)</f>
        <v>#N/A</v>
      </c>
      <c r="AA494" s="9" t="e">
        <f>VLOOKUP($B494, FanGraphs_Standings[[Abbreviation]:[2024 Projected Full Season W%]], 18, FALSE)</f>
        <v>#N/A</v>
      </c>
      <c r="AB494" s="9" t="e">
        <f>VLOOKUP($B494, 'Home Field Adv'!$A$2:$I$31, 9, FALSE)</f>
        <v>#N/A</v>
      </c>
      <c r="AC494" s="9" t="e">
        <f>VLOOKUP($C494, FanGraphs_Standings[[Abbreviation]:[2024 Year to Date G]], 2, FALSE)</f>
        <v>#N/A</v>
      </c>
      <c r="AD494" s="9" t="e">
        <f>VLOOKUP($E494, 'SP Per G'!$A$2:$D$1380, 3, FALSE)</f>
        <v>#N/A</v>
      </c>
      <c r="AE494" s="9" t="e">
        <f>VLOOKUP($E494, 'SP Per G'!$A$2:$D$1380, 4, FALSE)</f>
        <v>#N/A</v>
      </c>
      <c r="AF494" s="9" t="e">
        <f>VLOOKUP($E494, Individual_Pitching___Dashboard[], 18, FALSE)</f>
        <v>#N/A</v>
      </c>
      <c r="AG494" s="9" t="e">
        <f>VLOOKUP($E494, Individual_Pitching___Dashboard[], 20, FALSE)</f>
        <v>#N/A</v>
      </c>
      <c r="AH494" s="9" t="e">
        <f>VLOOKUP($E494, Individual_Pitching___Advanced[], 21,FALSE)</f>
        <v>#N/A</v>
      </c>
      <c r="AI494" s="9" t="e">
        <f>VLOOKUP($C494, 'Team Per G'!$A$2:$G$31, 7, FALSE)</f>
        <v>#N/A</v>
      </c>
      <c r="AJ494" s="9" t="e">
        <f>VLOOKUP($C494, 'FanGraphs - Team WAR Projected'!$B$2:$E$31, 3, FALSE)/162</f>
        <v>#N/A</v>
      </c>
      <c r="AK494" s="9" t="e">
        <f>VLOOKUP($C494, Team_Pitching___Advanced[[Team]:[xFIP]], 19,FALSE)</f>
        <v>#N/A</v>
      </c>
      <c r="AL494" s="9" t="e">
        <f>VLOOKUP($C494, Team_Pitching___Advanced[], 20, FALSE)</f>
        <v>#N/A</v>
      </c>
      <c r="AM494" s="9" t="e">
        <f>VLOOKUP($C494, Team_Batting___Dashboard[[Team]:[wOBA]], 16, FALSE)</f>
        <v>#N/A</v>
      </c>
      <c r="AN494" s="9" t="e">
        <f>VLOOKUP($C494, Team_Batting___Advanced[[Team]:[OPS]], 9, FALSE)</f>
        <v>#N/A</v>
      </c>
      <c r="AO494" s="9" t="e">
        <f>VLOOKUP($C494, Team_Batting___Advanced[], 19, FALSE)</f>
        <v>#N/A</v>
      </c>
      <c r="AP494" s="9" t="e">
        <f>VLOOKUP($C494, 'Team Per G'!$A$2:$G$31, 3, FALSE)</f>
        <v>#N/A</v>
      </c>
      <c r="AQ494" s="9" t="e">
        <f>VLOOKUP($C494, 'Team Per G'!$A$2:$G$31, 5, FALSE)</f>
        <v>#N/A</v>
      </c>
      <c r="AR494" s="9" t="e">
        <f>VLOOKUP($C494, 'Team Per G'!$A$2:$G$31, 4, FALSE)</f>
        <v>#N/A</v>
      </c>
      <c r="AS494" s="9" t="e">
        <f>VLOOKUP($C494, Team_Batting___Dashboard[], 22, FALSE)/$AC494</f>
        <v>#N/A</v>
      </c>
      <c r="AT494" s="9" t="e">
        <f>VLOOKUP($C494, 'FanGraphs - Team WAR Projected'!$B$2:$E$31, 4, FALSE)/162</f>
        <v>#N/A</v>
      </c>
      <c r="AU494" s="9" t="e">
        <f>VLOOKUP($C494, FanGraphs_Standings[[Abbreviation]:[2024 Year to Date RS/G]], 6, FALSE)/$AC494</f>
        <v>#N/A</v>
      </c>
      <c r="AV494" s="9" t="e">
        <f>VLOOKUP($C494, FanGraphs_Standings[[Abbreviation]:[2024 Projected Full Season RDif]], 19, FALSE)/162</f>
        <v>#N/A</v>
      </c>
      <c r="AW494" s="9" t="e">
        <f>VLOOKUP($C494, FanGraphs_Standings[[Abbreviation]:[2024 Projected Full Season RDif]], 5, FALSE)</f>
        <v>#N/A</v>
      </c>
      <c r="AX494" s="9" t="e">
        <f>VLOOKUP($C494, FanGraphs_Standings[[Abbreviation]:[2024 Projected Full Season W%]], 18, FALSE)</f>
        <v>#N/A</v>
      </c>
      <c r="AY494" s="9" t="e">
        <f>VLOOKUP($C494, 'Home Field Adv'!$A$2:$K$31, 11, FALSE)</f>
        <v>#N/A</v>
      </c>
      <c r="BB494" s="5" t="str">
        <f t="shared" si="22"/>
        <v/>
      </c>
      <c r="BC494" s="5" t="str">
        <f t="shared" si="23"/>
        <v/>
      </c>
      <c r="BD494" s="5" t="str">
        <f t="shared" si="24"/>
        <v/>
      </c>
    </row>
    <row r="495" spans="6:56" x14ac:dyDescent="0.45">
      <c r="F495" s="9" t="e">
        <f>VLOOKUP($B495, FanGraphs_Standings[[Abbreviation]:[2024 Year to Date G]], 2, FALSE)</f>
        <v>#N/A</v>
      </c>
      <c r="G495" s="9" t="e">
        <f>IF(ISERR(VLOOKUP($D495, 'SP Per G'!$A$2:$D$1380, 3, FALSE)), L495, VLOOKUP($D495, 'SP Per G'!$A$2:$D$1380, 3, FALSE))</f>
        <v>#N/A</v>
      </c>
      <c r="H495" s="9" t="e">
        <f>VLOOKUP($D495, 'SP Per G'!$A$2:$D$1380, 4, FALSE)</f>
        <v>#N/A</v>
      </c>
      <c r="I495" s="9" t="e">
        <f>VLOOKUP($D495, Individual_Pitching___Dashboard[], 18, FALSE)</f>
        <v>#N/A</v>
      </c>
      <c r="J495" s="9" t="e">
        <f>VLOOKUP($D495, Individual_Pitching___Dashboard[], 20, FALSE)</f>
        <v>#N/A</v>
      </c>
      <c r="K495" s="9" t="e">
        <f>VLOOKUP($D495, Individual_Pitching___Advanced[], 21,FALSE)</f>
        <v>#N/A</v>
      </c>
      <c r="L495" s="9" t="e">
        <f>VLOOKUP($B495, 'Team Per G'!$A$2:$G$31, 7, FALSE)</f>
        <v>#N/A</v>
      </c>
      <c r="M495" s="9" t="e">
        <f>VLOOKUP($B495, 'FanGraphs - Team WAR Projected'!$B$2:$E$31, 3, FALSE)/162</f>
        <v>#N/A</v>
      </c>
      <c r="N495" s="9" t="e">
        <f>VLOOKUP($B495, Team_Pitching___Advanced[[Team]:[xFIP]], 19,FALSE)</f>
        <v>#N/A</v>
      </c>
      <c r="O495" s="9" t="e">
        <f>VLOOKUP($B495, Team_Pitching___Advanced[], 20, FALSE)</f>
        <v>#N/A</v>
      </c>
      <c r="P495" s="9" t="e">
        <f>VLOOKUP($B495, Team_Batting___Dashboard[[Team]:[wOBA]], 16, FALSE)</f>
        <v>#N/A</v>
      </c>
      <c r="Q495" s="9" t="e">
        <f>VLOOKUP($B495, Team_Batting___Advanced[[Team]:[OPS]], 9, FALSE)</f>
        <v>#N/A</v>
      </c>
      <c r="R495" s="9" t="e">
        <f>VLOOKUP($B495, Team_Batting___Advanced[], 19, FALSE)</f>
        <v>#N/A</v>
      </c>
      <c r="S495" s="9" t="e">
        <f>VLOOKUP($B495, 'Team Per G'!$A$2:$G$31, 3, FALSE)</f>
        <v>#N/A</v>
      </c>
      <c r="T495" s="9" t="e">
        <f>VLOOKUP($B495, 'Team Per G'!$A$2:$G$31, 5, FALSE)</f>
        <v>#N/A</v>
      </c>
      <c r="U495" s="9" t="e">
        <f>VLOOKUP($B495, 'Team Per G'!$A$2:$G$31, 4, FALSE)</f>
        <v>#N/A</v>
      </c>
      <c r="V495" s="9" t="e">
        <f>VLOOKUP($B495, Team_Batting___Dashboard[], 22, FALSE)/$F495</f>
        <v>#N/A</v>
      </c>
      <c r="W495" s="9" t="e">
        <f>VLOOKUP($B495, 'FanGraphs - Team WAR Projected'!$B$2:$E$31, 4, FALSE)/162</f>
        <v>#N/A</v>
      </c>
      <c r="X495" s="9" t="e">
        <f>VLOOKUP($B495, FanGraphs_Standings[[Abbreviation]:[2024 Year to Date RS/G]], 6, FALSE)/$F495</f>
        <v>#N/A</v>
      </c>
      <c r="Y495" s="9" t="e">
        <f>VLOOKUP($B495, FanGraphs_Standings[[Abbreviation]:[2024 Projected Full Season RDif]], 19, FALSE)/162</f>
        <v>#N/A</v>
      </c>
      <c r="Z495" s="9" t="e">
        <f>VLOOKUP($B495, FanGraphs_Standings[[Abbreviation]:[2024 Projected Full Season RDif]], 5, FALSE)</f>
        <v>#N/A</v>
      </c>
      <c r="AA495" s="9" t="e">
        <f>VLOOKUP($B495, FanGraphs_Standings[[Abbreviation]:[2024 Projected Full Season W%]], 18, FALSE)</f>
        <v>#N/A</v>
      </c>
      <c r="AB495" s="9" t="e">
        <f>VLOOKUP($B495, 'Home Field Adv'!$A$2:$I$31, 9, FALSE)</f>
        <v>#N/A</v>
      </c>
      <c r="AC495" s="9" t="e">
        <f>VLOOKUP($C495, FanGraphs_Standings[[Abbreviation]:[2024 Year to Date G]], 2, FALSE)</f>
        <v>#N/A</v>
      </c>
      <c r="AD495" s="9" t="e">
        <f>VLOOKUP($E495, 'SP Per G'!$A$2:$D$1380, 3, FALSE)</f>
        <v>#N/A</v>
      </c>
      <c r="AE495" s="9" t="e">
        <f>VLOOKUP($E495, 'SP Per G'!$A$2:$D$1380, 4, FALSE)</f>
        <v>#N/A</v>
      </c>
      <c r="AF495" s="9" t="e">
        <f>VLOOKUP($E495, Individual_Pitching___Dashboard[], 18, FALSE)</f>
        <v>#N/A</v>
      </c>
      <c r="AG495" s="9" t="e">
        <f>VLOOKUP($E495, Individual_Pitching___Dashboard[], 20, FALSE)</f>
        <v>#N/A</v>
      </c>
      <c r="AH495" s="9" t="e">
        <f>VLOOKUP($E495, Individual_Pitching___Advanced[], 21,FALSE)</f>
        <v>#N/A</v>
      </c>
      <c r="AI495" s="9" t="e">
        <f>VLOOKUP($C495, 'Team Per G'!$A$2:$G$31, 7, FALSE)</f>
        <v>#N/A</v>
      </c>
      <c r="AJ495" s="9" t="e">
        <f>VLOOKUP($C495, 'FanGraphs - Team WAR Projected'!$B$2:$E$31, 3, FALSE)/162</f>
        <v>#N/A</v>
      </c>
      <c r="AK495" s="9" t="e">
        <f>VLOOKUP($C495, Team_Pitching___Advanced[[Team]:[xFIP]], 19,FALSE)</f>
        <v>#N/A</v>
      </c>
      <c r="AL495" s="9" t="e">
        <f>VLOOKUP($C495, Team_Pitching___Advanced[], 20, FALSE)</f>
        <v>#N/A</v>
      </c>
      <c r="AM495" s="9" t="e">
        <f>VLOOKUP($C495, Team_Batting___Dashboard[[Team]:[wOBA]], 16, FALSE)</f>
        <v>#N/A</v>
      </c>
      <c r="AN495" s="9" t="e">
        <f>VLOOKUP($C495, Team_Batting___Advanced[[Team]:[OPS]], 9, FALSE)</f>
        <v>#N/A</v>
      </c>
      <c r="AO495" s="9" t="e">
        <f>VLOOKUP($C495, Team_Batting___Advanced[], 19, FALSE)</f>
        <v>#N/A</v>
      </c>
      <c r="AP495" s="9" t="e">
        <f>VLOOKUP($C495, 'Team Per G'!$A$2:$G$31, 3, FALSE)</f>
        <v>#N/A</v>
      </c>
      <c r="AQ495" s="9" t="e">
        <f>VLOOKUP($C495, 'Team Per G'!$A$2:$G$31, 5, FALSE)</f>
        <v>#N/A</v>
      </c>
      <c r="AR495" s="9" t="e">
        <f>VLOOKUP($C495, 'Team Per G'!$A$2:$G$31, 4, FALSE)</f>
        <v>#N/A</v>
      </c>
      <c r="AS495" s="9" t="e">
        <f>VLOOKUP($C495, Team_Batting___Dashboard[], 22, FALSE)/$AC495</f>
        <v>#N/A</v>
      </c>
      <c r="AT495" s="9" t="e">
        <f>VLOOKUP($C495, 'FanGraphs - Team WAR Projected'!$B$2:$E$31, 4, FALSE)/162</f>
        <v>#N/A</v>
      </c>
      <c r="AU495" s="9" t="e">
        <f>VLOOKUP($C495, FanGraphs_Standings[[Abbreviation]:[2024 Year to Date RS/G]], 6, FALSE)/$AC495</f>
        <v>#N/A</v>
      </c>
      <c r="AV495" s="9" t="e">
        <f>VLOOKUP($C495, FanGraphs_Standings[[Abbreviation]:[2024 Projected Full Season RDif]], 19, FALSE)/162</f>
        <v>#N/A</v>
      </c>
      <c r="AW495" s="9" t="e">
        <f>VLOOKUP($C495, FanGraphs_Standings[[Abbreviation]:[2024 Projected Full Season RDif]], 5, FALSE)</f>
        <v>#N/A</v>
      </c>
      <c r="AX495" s="9" t="e">
        <f>VLOOKUP($C495, FanGraphs_Standings[[Abbreviation]:[2024 Projected Full Season W%]], 18, FALSE)</f>
        <v>#N/A</v>
      </c>
      <c r="AY495" s="9" t="e">
        <f>VLOOKUP($C495, 'Home Field Adv'!$A$2:$K$31, 11, FALSE)</f>
        <v>#N/A</v>
      </c>
      <c r="BB495" s="5" t="str">
        <f t="shared" si="22"/>
        <v/>
      </c>
      <c r="BC495" s="5" t="str">
        <f t="shared" si="23"/>
        <v/>
      </c>
      <c r="BD495" s="5" t="str">
        <f t="shared" si="24"/>
        <v/>
      </c>
    </row>
    <row r="496" spans="6:56" x14ac:dyDescent="0.45">
      <c r="F496" s="9" t="e">
        <f>VLOOKUP($B496, FanGraphs_Standings[[Abbreviation]:[2024 Year to Date G]], 2, FALSE)</f>
        <v>#N/A</v>
      </c>
      <c r="G496" s="9" t="e">
        <f>IF(ISERR(VLOOKUP($D496, 'SP Per G'!$A$2:$D$1380, 3, FALSE)), L496, VLOOKUP($D496, 'SP Per G'!$A$2:$D$1380, 3, FALSE))</f>
        <v>#N/A</v>
      </c>
      <c r="H496" s="9" t="e">
        <f>VLOOKUP($D496, 'SP Per G'!$A$2:$D$1380, 4, FALSE)</f>
        <v>#N/A</v>
      </c>
      <c r="I496" s="9" t="e">
        <f>VLOOKUP($D496, Individual_Pitching___Dashboard[], 18, FALSE)</f>
        <v>#N/A</v>
      </c>
      <c r="J496" s="9" t="e">
        <f>VLOOKUP($D496, Individual_Pitching___Dashboard[], 20, FALSE)</f>
        <v>#N/A</v>
      </c>
      <c r="K496" s="9" t="e">
        <f>VLOOKUP($D496, Individual_Pitching___Advanced[], 21,FALSE)</f>
        <v>#N/A</v>
      </c>
      <c r="L496" s="9" t="e">
        <f>VLOOKUP($B496, 'Team Per G'!$A$2:$G$31, 7, FALSE)</f>
        <v>#N/A</v>
      </c>
      <c r="M496" s="9" t="e">
        <f>VLOOKUP($B496, 'FanGraphs - Team WAR Projected'!$B$2:$E$31, 3, FALSE)/162</f>
        <v>#N/A</v>
      </c>
      <c r="N496" s="9" t="e">
        <f>VLOOKUP($B496, Team_Pitching___Advanced[[Team]:[xFIP]], 19,FALSE)</f>
        <v>#N/A</v>
      </c>
      <c r="O496" s="9" t="e">
        <f>VLOOKUP($B496, Team_Pitching___Advanced[], 20, FALSE)</f>
        <v>#N/A</v>
      </c>
      <c r="P496" s="9" t="e">
        <f>VLOOKUP($B496, Team_Batting___Dashboard[[Team]:[wOBA]], 16, FALSE)</f>
        <v>#N/A</v>
      </c>
      <c r="Q496" s="9" t="e">
        <f>VLOOKUP($B496, Team_Batting___Advanced[[Team]:[OPS]], 9, FALSE)</f>
        <v>#N/A</v>
      </c>
      <c r="R496" s="9" t="e">
        <f>VLOOKUP($B496, Team_Batting___Advanced[], 19, FALSE)</f>
        <v>#N/A</v>
      </c>
      <c r="S496" s="9" t="e">
        <f>VLOOKUP($B496, 'Team Per G'!$A$2:$G$31, 3, FALSE)</f>
        <v>#N/A</v>
      </c>
      <c r="T496" s="9" t="e">
        <f>VLOOKUP($B496, 'Team Per G'!$A$2:$G$31, 5, FALSE)</f>
        <v>#N/A</v>
      </c>
      <c r="U496" s="9" t="e">
        <f>VLOOKUP($B496, 'Team Per G'!$A$2:$G$31, 4, FALSE)</f>
        <v>#N/A</v>
      </c>
      <c r="V496" s="9" t="e">
        <f>VLOOKUP($B496, Team_Batting___Dashboard[], 22, FALSE)/$F496</f>
        <v>#N/A</v>
      </c>
      <c r="W496" s="9" t="e">
        <f>VLOOKUP($B496, 'FanGraphs - Team WAR Projected'!$B$2:$E$31, 4, FALSE)/162</f>
        <v>#N/A</v>
      </c>
      <c r="X496" s="9" t="e">
        <f>VLOOKUP($B496, FanGraphs_Standings[[Abbreviation]:[2024 Year to Date RS/G]], 6, FALSE)/$F496</f>
        <v>#N/A</v>
      </c>
      <c r="Y496" s="9" t="e">
        <f>VLOOKUP($B496, FanGraphs_Standings[[Abbreviation]:[2024 Projected Full Season RDif]], 19, FALSE)/162</f>
        <v>#N/A</v>
      </c>
      <c r="Z496" s="9" t="e">
        <f>VLOOKUP($B496, FanGraphs_Standings[[Abbreviation]:[2024 Projected Full Season RDif]], 5, FALSE)</f>
        <v>#N/A</v>
      </c>
      <c r="AA496" s="9" t="e">
        <f>VLOOKUP($B496, FanGraphs_Standings[[Abbreviation]:[2024 Projected Full Season W%]], 18, FALSE)</f>
        <v>#N/A</v>
      </c>
      <c r="AB496" s="9" t="e">
        <f>VLOOKUP($B496, 'Home Field Adv'!$A$2:$I$31, 9, FALSE)</f>
        <v>#N/A</v>
      </c>
      <c r="AC496" s="9" t="e">
        <f>VLOOKUP($C496, FanGraphs_Standings[[Abbreviation]:[2024 Year to Date G]], 2, FALSE)</f>
        <v>#N/A</v>
      </c>
      <c r="AD496" s="9" t="e">
        <f>VLOOKUP($E496, 'SP Per G'!$A$2:$D$1380, 3, FALSE)</f>
        <v>#N/A</v>
      </c>
      <c r="AE496" s="9" t="e">
        <f>VLOOKUP($E496, 'SP Per G'!$A$2:$D$1380, 4, FALSE)</f>
        <v>#N/A</v>
      </c>
      <c r="AF496" s="9" t="e">
        <f>VLOOKUP($E496, Individual_Pitching___Dashboard[], 18, FALSE)</f>
        <v>#N/A</v>
      </c>
      <c r="AG496" s="9" t="e">
        <f>VLOOKUP($E496, Individual_Pitching___Dashboard[], 20, FALSE)</f>
        <v>#N/A</v>
      </c>
      <c r="AH496" s="9" t="e">
        <f>VLOOKUP($E496, Individual_Pitching___Advanced[], 21,FALSE)</f>
        <v>#N/A</v>
      </c>
      <c r="AI496" s="9" t="e">
        <f>VLOOKUP($C496, 'Team Per G'!$A$2:$G$31, 7, FALSE)</f>
        <v>#N/A</v>
      </c>
      <c r="AJ496" s="9" t="e">
        <f>VLOOKUP($C496, 'FanGraphs - Team WAR Projected'!$B$2:$E$31, 3, FALSE)/162</f>
        <v>#N/A</v>
      </c>
      <c r="AK496" s="9" t="e">
        <f>VLOOKUP($C496, Team_Pitching___Advanced[[Team]:[xFIP]], 19,FALSE)</f>
        <v>#N/A</v>
      </c>
      <c r="AL496" s="9" t="e">
        <f>VLOOKUP($C496, Team_Pitching___Advanced[], 20, FALSE)</f>
        <v>#N/A</v>
      </c>
      <c r="AM496" s="9" t="e">
        <f>VLOOKUP($C496, Team_Batting___Dashboard[[Team]:[wOBA]], 16, FALSE)</f>
        <v>#N/A</v>
      </c>
      <c r="AN496" s="9" t="e">
        <f>VLOOKUP($C496, Team_Batting___Advanced[[Team]:[OPS]], 9, FALSE)</f>
        <v>#N/A</v>
      </c>
      <c r="AO496" s="9" t="e">
        <f>VLOOKUP($C496, Team_Batting___Advanced[], 19, FALSE)</f>
        <v>#N/A</v>
      </c>
      <c r="AP496" s="9" t="e">
        <f>VLOOKUP($C496, 'Team Per G'!$A$2:$G$31, 3, FALSE)</f>
        <v>#N/A</v>
      </c>
      <c r="AQ496" s="9" t="e">
        <f>VLOOKUP($C496, 'Team Per G'!$A$2:$G$31, 5, FALSE)</f>
        <v>#N/A</v>
      </c>
      <c r="AR496" s="9" t="e">
        <f>VLOOKUP($C496, 'Team Per G'!$A$2:$G$31, 4, FALSE)</f>
        <v>#N/A</v>
      </c>
      <c r="AS496" s="9" t="e">
        <f>VLOOKUP($C496, Team_Batting___Dashboard[], 22, FALSE)/$AC496</f>
        <v>#N/A</v>
      </c>
      <c r="AT496" s="9" t="e">
        <f>VLOOKUP($C496, 'FanGraphs - Team WAR Projected'!$B$2:$E$31, 4, FALSE)/162</f>
        <v>#N/A</v>
      </c>
      <c r="AU496" s="9" t="e">
        <f>VLOOKUP($C496, FanGraphs_Standings[[Abbreviation]:[2024 Year to Date RS/G]], 6, FALSE)/$AC496</f>
        <v>#N/A</v>
      </c>
      <c r="AV496" s="9" t="e">
        <f>VLOOKUP($C496, FanGraphs_Standings[[Abbreviation]:[2024 Projected Full Season RDif]], 19, FALSE)/162</f>
        <v>#N/A</v>
      </c>
      <c r="AW496" s="9" t="e">
        <f>VLOOKUP($C496, FanGraphs_Standings[[Abbreviation]:[2024 Projected Full Season RDif]], 5, FALSE)</f>
        <v>#N/A</v>
      </c>
      <c r="AX496" s="9" t="e">
        <f>VLOOKUP($C496, FanGraphs_Standings[[Abbreviation]:[2024 Projected Full Season W%]], 18, FALSE)</f>
        <v>#N/A</v>
      </c>
      <c r="AY496" s="9" t="e">
        <f>VLOOKUP($C496, 'Home Field Adv'!$A$2:$K$31, 11, FALSE)</f>
        <v>#N/A</v>
      </c>
      <c r="BB496" s="5" t="str">
        <f t="shared" si="22"/>
        <v/>
      </c>
      <c r="BC496" s="5" t="str">
        <f t="shared" si="23"/>
        <v/>
      </c>
      <c r="BD496" s="5" t="str">
        <f t="shared" si="24"/>
        <v/>
      </c>
    </row>
    <row r="497" spans="6:56" x14ac:dyDescent="0.45">
      <c r="F497" s="9" t="e">
        <f>VLOOKUP($B497, FanGraphs_Standings[[Abbreviation]:[2024 Year to Date G]], 2, FALSE)</f>
        <v>#N/A</v>
      </c>
      <c r="G497" s="9" t="e">
        <f>IF(ISERR(VLOOKUP($D497, 'SP Per G'!$A$2:$D$1380, 3, FALSE)), L497, VLOOKUP($D497, 'SP Per G'!$A$2:$D$1380, 3, FALSE))</f>
        <v>#N/A</v>
      </c>
      <c r="H497" s="9" t="e">
        <f>VLOOKUP($D497, 'SP Per G'!$A$2:$D$1380, 4, FALSE)</f>
        <v>#N/A</v>
      </c>
      <c r="I497" s="9" t="e">
        <f>VLOOKUP($D497, Individual_Pitching___Dashboard[], 18, FALSE)</f>
        <v>#N/A</v>
      </c>
      <c r="J497" s="9" t="e">
        <f>VLOOKUP($D497, Individual_Pitching___Dashboard[], 20, FALSE)</f>
        <v>#N/A</v>
      </c>
      <c r="K497" s="9" t="e">
        <f>VLOOKUP($D497, Individual_Pitching___Advanced[], 21,FALSE)</f>
        <v>#N/A</v>
      </c>
      <c r="L497" s="9" t="e">
        <f>VLOOKUP($B497, 'Team Per G'!$A$2:$G$31, 7, FALSE)</f>
        <v>#N/A</v>
      </c>
      <c r="M497" s="9" t="e">
        <f>VLOOKUP($B497, 'FanGraphs - Team WAR Projected'!$B$2:$E$31, 3, FALSE)/162</f>
        <v>#N/A</v>
      </c>
      <c r="N497" s="9" t="e">
        <f>VLOOKUP($B497, Team_Pitching___Advanced[[Team]:[xFIP]], 19,FALSE)</f>
        <v>#N/A</v>
      </c>
      <c r="O497" s="9" t="e">
        <f>VLOOKUP($B497, Team_Pitching___Advanced[], 20, FALSE)</f>
        <v>#N/A</v>
      </c>
      <c r="P497" s="9" t="e">
        <f>VLOOKUP($B497, Team_Batting___Dashboard[[Team]:[wOBA]], 16, FALSE)</f>
        <v>#N/A</v>
      </c>
      <c r="Q497" s="9" t="e">
        <f>VLOOKUP($B497, Team_Batting___Advanced[[Team]:[OPS]], 9, FALSE)</f>
        <v>#N/A</v>
      </c>
      <c r="R497" s="9" t="e">
        <f>VLOOKUP($B497, Team_Batting___Advanced[], 19, FALSE)</f>
        <v>#N/A</v>
      </c>
      <c r="S497" s="9" t="e">
        <f>VLOOKUP($B497, 'Team Per G'!$A$2:$G$31, 3, FALSE)</f>
        <v>#N/A</v>
      </c>
      <c r="T497" s="9" t="e">
        <f>VLOOKUP($B497, 'Team Per G'!$A$2:$G$31, 5, FALSE)</f>
        <v>#N/A</v>
      </c>
      <c r="U497" s="9" t="e">
        <f>VLOOKUP($B497, 'Team Per G'!$A$2:$G$31, 4, FALSE)</f>
        <v>#N/A</v>
      </c>
      <c r="V497" s="9" t="e">
        <f>VLOOKUP($B497, Team_Batting___Dashboard[], 22, FALSE)/$F497</f>
        <v>#N/A</v>
      </c>
      <c r="W497" s="9" t="e">
        <f>VLOOKUP($B497, 'FanGraphs - Team WAR Projected'!$B$2:$E$31, 4, FALSE)/162</f>
        <v>#N/A</v>
      </c>
      <c r="X497" s="9" t="e">
        <f>VLOOKUP($B497, FanGraphs_Standings[[Abbreviation]:[2024 Year to Date RS/G]], 6, FALSE)/$F497</f>
        <v>#N/A</v>
      </c>
      <c r="Y497" s="9" t="e">
        <f>VLOOKUP($B497, FanGraphs_Standings[[Abbreviation]:[2024 Projected Full Season RDif]], 19, FALSE)/162</f>
        <v>#N/A</v>
      </c>
      <c r="Z497" s="9" t="e">
        <f>VLOOKUP($B497, FanGraphs_Standings[[Abbreviation]:[2024 Projected Full Season RDif]], 5, FALSE)</f>
        <v>#N/A</v>
      </c>
      <c r="AA497" s="9" t="e">
        <f>VLOOKUP($B497, FanGraphs_Standings[[Abbreviation]:[2024 Projected Full Season W%]], 18, FALSE)</f>
        <v>#N/A</v>
      </c>
      <c r="AB497" s="9" t="e">
        <f>VLOOKUP($B497, 'Home Field Adv'!$A$2:$I$31, 9, FALSE)</f>
        <v>#N/A</v>
      </c>
      <c r="AC497" s="9" t="e">
        <f>VLOOKUP($C497, FanGraphs_Standings[[Abbreviation]:[2024 Year to Date G]], 2, FALSE)</f>
        <v>#N/A</v>
      </c>
      <c r="AD497" s="9" t="e">
        <f>VLOOKUP($E497, 'SP Per G'!$A$2:$D$1380, 3, FALSE)</f>
        <v>#N/A</v>
      </c>
      <c r="AE497" s="9" t="e">
        <f>VLOOKUP($E497, 'SP Per G'!$A$2:$D$1380, 4, FALSE)</f>
        <v>#N/A</v>
      </c>
      <c r="AF497" s="9" t="e">
        <f>VLOOKUP($E497, Individual_Pitching___Dashboard[], 18, FALSE)</f>
        <v>#N/A</v>
      </c>
      <c r="AG497" s="9" t="e">
        <f>VLOOKUP($E497, Individual_Pitching___Dashboard[], 20, FALSE)</f>
        <v>#N/A</v>
      </c>
      <c r="AH497" s="9" t="e">
        <f>VLOOKUP($E497, Individual_Pitching___Advanced[], 21,FALSE)</f>
        <v>#N/A</v>
      </c>
      <c r="AI497" s="9" t="e">
        <f>VLOOKUP($C497, 'Team Per G'!$A$2:$G$31, 7, FALSE)</f>
        <v>#N/A</v>
      </c>
      <c r="AJ497" s="9" t="e">
        <f>VLOOKUP($C497, 'FanGraphs - Team WAR Projected'!$B$2:$E$31, 3, FALSE)/162</f>
        <v>#N/A</v>
      </c>
      <c r="AK497" s="9" t="e">
        <f>VLOOKUP($C497, Team_Pitching___Advanced[[Team]:[xFIP]], 19,FALSE)</f>
        <v>#N/A</v>
      </c>
      <c r="AL497" s="9" t="e">
        <f>VLOOKUP($C497, Team_Pitching___Advanced[], 20, FALSE)</f>
        <v>#N/A</v>
      </c>
      <c r="AM497" s="9" t="e">
        <f>VLOOKUP($C497, Team_Batting___Dashboard[[Team]:[wOBA]], 16, FALSE)</f>
        <v>#N/A</v>
      </c>
      <c r="AN497" s="9" t="e">
        <f>VLOOKUP($C497, Team_Batting___Advanced[[Team]:[OPS]], 9, FALSE)</f>
        <v>#N/A</v>
      </c>
      <c r="AO497" s="9" t="e">
        <f>VLOOKUP($C497, Team_Batting___Advanced[], 19, FALSE)</f>
        <v>#N/A</v>
      </c>
      <c r="AP497" s="9" t="e">
        <f>VLOOKUP($C497, 'Team Per G'!$A$2:$G$31, 3, FALSE)</f>
        <v>#N/A</v>
      </c>
      <c r="AQ497" s="9" t="e">
        <f>VLOOKUP($C497, 'Team Per G'!$A$2:$G$31, 5, FALSE)</f>
        <v>#N/A</v>
      </c>
      <c r="AR497" s="9" t="e">
        <f>VLOOKUP($C497, 'Team Per G'!$A$2:$G$31, 4, FALSE)</f>
        <v>#N/A</v>
      </c>
      <c r="AS497" s="9" t="e">
        <f>VLOOKUP($C497, Team_Batting___Dashboard[], 22, FALSE)/$AC497</f>
        <v>#N/A</v>
      </c>
      <c r="AT497" s="9" t="e">
        <f>VLOOKUP($C497, 'FanGraphs - Team WAR Projected'!$B$2:$E$31, 4, FALSE)/162</f>
        <v>#N/A</v>
      </c>
      <c r="AU497" s="9" t="e">
        <f>VLOOKUP($C497, FanGraphs_Standings[[Abbreviation]:[2024 Year to Date RS/G]], 6, FALSE)/$AC497</f>
        <v>#N/A</v>
      </c>
      <c r="AV497" s="9" t="e">
        <f>VLOOKUP($C497, FanGraphs_Standings[[Abbreviation]:[2024 Projected Full Season RDif]], 19, FALSE)/162</f>
        <v>#N/A</v>
      </c>
      <c r="AW497" s="9" t="e">
        <f>VLOOKUP($C497, FanGraphs_Standings[[Abbreviation]:[2024 Projected Full Season RDif]], 5, FALSE)</f>
        <v>#N/A</v>
      </c>
      <c r="AX497" s="9" t="e">
        <f>VLOOKUP($C497, FanGraphs_Standings[[Abbreviation]:[2024 Projected Full Season W%]], 18, FALSE)</f>
        <v>#N/A</v>
      </c>
      <c r="AY497" s="9" t="e">
        <f>VLOOKUP($C497, 'Home Field Adv'!$A$2:$K$31, 11, FALSE)</f>
        <v>#N/A</v>
      </c>
      <c r="BB497" s="5" t="str">
        <f t="shared" si="22"/>
        <v/>
      </c>
      <c r="BC497" s="5" t="str">
        <f t="shared" si="23"/>
        <v/>
      </c>
      <c r="BD497" s="5" t="str">
        <f t="shared" si="24"/>
        <v/>
      </c>
    </row>
    <row r="498" spans="6:56" x14ac:dyDescent="0.45">
      <c r="F498" s="9" t="e">
        <f>VLOOKUP($B498, FanGraphs_Standings[[Abbreviation]:[2024 Year to Date G]], 2, FALSE)</f>
        <v>#N/A</v>
      </c>
      <c r="G498" s="9" t="e">
        <f>IF(ISERR(VLOOKUP($D498, 'SP Per G'!$A$2:$D$1380, 3, FALSE)), L498, VLOOKUP($D498, 'SP Per G'!$A$2:$D$1380, 3, FALSE))</f>
        <v>#N/A</v>
      </c>
      <c r="H498" s="9" t="e">
        <f>VLOOKUP($D498, 'SP Per G'!$A$2:$D$1380, 4, FALSE)</f>
        <v>#N/A</v>
      </c>
      <c r="I498" s="9" t="e">
        <f>VLOOKUP($D498, Individual_Pitching___Dashboard[], 18, FALSE)</f>
        <v>#N/A</v>
      </c>
      <c r="J498" s="9" t="e">
        <f>VLOOKUP($D498, Individual_Pitching___Dashboard[], 20, FALSE)</f>
        <v>#N/A</v>
      </c>
      <c r="K498" s="9" t="e">
        <f>VLOOKUP($D498, Individual_Pitching___Advanced[], 21,FALSE)</f>
        <v>#N/A</v>
      </c>
      <c r="L498" s="9" t="e">
        <f>VLOOKUP($B498, 'Team Per G'!$A$2:$G$31, 7, FALSE)</f>
        <v>#N/A</v>
      </c>
      <c r="M498" s="9" t="e">
        <f>VLOOKUP($B498, 'FanGraphs - Team WAR Projected'!$B$2:$E$31, 3, FALSE)/162</f>
        <v>#N/A</v>
      </c>
      <c r="N498" s="9" t="e">
        <f>VLOOKUP($B498, Team_Pitching___Advanced[[Team]:[xFIP]], 19,FALSE)</f>
        <v>#N/A</v>
      </c>
      <c r="O498" s="9" t="e">
        <f>VLOOKUP($B498, Team_Pitching___Advanced[], 20, FALSE)</f>
        <v>#N/A</v>
      </c>
      <c r="P498" s="9" t="e">
        <f>VLOOKUP($B498, Team_Batting___Dashboard[[Team]:[wOBA]], 16, FALSE)</f>
        <v>#N/A</v>
      </c>
      <c r="Q498" s="9" t="e">
        <f>VLOOKUP($B498, Team_Batting___Advanced[[Team]:[OPS]], 9, FALSE)</f>
        <v>#N/A</v>
      </c>
      <c r="R498" s="9" t="e">
        <f>VLOOKUP($B498, Team_Batting___Advanced[], 19, FALSE)</f>
        <v>#N/A</v>
      </c>
      <c r="S498" s="9" t="e">
        <f>VLOOKUP($B498, 'Team Per G'!$A$2:$G$31, 3, FALSE)</f>
        <v>#N/A</v>
      </c>
      <c r="T498" s="9" t="e">
        <f>VLOOKUP($B498, 'Team Per G'!$A$2:$G$31, 5, FALSE)</f>
        <v>#N/A</v>
      </c>
      <c r="U498" s="9" t="e">
        <f>VLOOKUP($B498, 'Team Per G'!$A$2:$G$31, 4, FALSE)</f>
        <v>#N/A</v>
      </c>
      <c r="V498" s="9" t="e">
        <f>VLOOKUP($B498, Team_Batting___Dashboard[], 22, FALSE)/$F498</f>
        <v>#N/A</v>
      </c>
      <c r="W498" s="9" t="e">
        <f>VLOOKUP($B498, 'FanGraphs - Team WAR Projected'!$B$2:$E$31, 4, FALSE)/162</f>
        <v>#N/A</v>
      </c>
      <c r="X498" s="9" t="e">
        <f>VLOOKUP($B498, FanGraphs_Standings[[Abbreviation]:[2024 Year to Date RS/G]], 6, FALSE)/$F498</f>
        <v>#N/A</v>
      </c>
      <c r="Y498" s="9" t="e">
        <f>VLOOKUP($B498, FanGraphs_Standings[[Abbreviation]:[2024 Projected Full Season RDif]], 19, FALSE)/162</f>
        <v>#N/A</v>
      </c>
      <c r="Z498" s="9" t="e">
        <f>VLOOKUP($B498, FanGraphs_Standings[[Abbreviation]:[2024 Projected Full Season RDif]], 5, FALSE)</f>
        <v>#N/A</v>
      </c>
      <c r="AA498" s="9" t="e">
        <f>VLOOKUP($B498, FanGraphs_Standings[[Abbreviation]:[2024 Projected Full Season W%]], 18, FALSE)</f>
        <v>#N/A</v>
      </c>
      <c r="AB498" s="9" t="e">
        <f>VLOOKUP($B498, 'Home Field Adv'!$A$2:$I$31, 9, FALSE)</f>
        <v>#N/A</v>
      </c>
      <c r="AC498" s="9" t="e">
        <f>VLOOKUP($C498, FanGraphs_Standings[[Abbreviation]:[2024 Year to Date G]], 2, FALSE)</f>
        <v>#N/A</v>
      </c>
      <c r="AD498" s="9" t="e">
        <f>VLOOKUP($E498, 'SP Per G'!$A$2:$D$1380, 3, FALSE)</f>
        <v>#N/A</v>
      </c>
      <c r="AE498" s="9" t="e">
        <f>VLOOKUP($E498, 'SP Per G'!$A$2:$D$1380, 4, FALSE)</f>
        <v>#N/A</v>
      </c>
      <c r="AF498" s="9" t="e">
        <f>VLOOKUP($E498, Individual_Pitching___Dashboard[], 18, FALSE)</f>
        <v>#N/A</v>
      </c>
      <c r="AG498" s="9" t="e">
        <f>VLOOKUP($E498, Individual_Pitching___Dashboard[], 20, FALSE)</f>
        <v>#N/A</v>
      </c>
      <c r="AH498" s="9" t="e">
        <f>VLOOKUP($E498, Individual_Pitching___Advanced[], 21,FALSE)</f>
        <v>#N/A</v>
      </c>
      <c r="AI498" s="9" t="e">
        <f>VLOOKUP($C498, 'Team Per G'!$A$2:$G$31, 7, FALSE)</f>
        <v>#N/A</v>
      </c>
      <c r="AJ498" s="9" t="e">
        <f>VLOOKUP($C498, 'FanGraphs - Team WAR Projected'!$B$2:$E$31, 3, FALSE)/162</f>
        <v>#N/A</v>
      </c>
      <c r="AK498" s="9" t="e">
        <f>VLOOKUP($C498, Team_Pitching___Advanced[[Team]:[xFIP]], 19,FALSE)</f>
        <v>#N/A</v>
      </c>
      <c r="AL498" s="9" t="e">
        <f>VLOOKUP($C498, Team_Pitching___Advanced[], 20, FALSE)</f>
        <v>#N/A</v>
      </c>
      <c r="AM498" s="9" t="e">
        <f>VLOOKUP($C498, Team_Batting___Dashboard[[Team]:[wOBA]], 16, FALSE)</f>
        <v>#N/A</v>
      </c>
      <c r="AN498" s="9" t="e">
        <f>VLOOKUP($C498, Team_Batting___Advanced[[Team]:[OPS]], 9, FALSE)</f>
        <v>#N/A</v>
      </c>
      <c r="AO498" s="9" t="e">
        <f>VLOOKUP($C498, Team_Batting___Advanced[], 19, FALSE)</f>
        <v>#N/A</v>
      </c>
      <c r="AP498" s="9" t="e">
        <f>VLOOKUP($C498, 'Team Per G'!$A$2:$G$31, 3, FALSE)</f>
        <v>#N/A</v>
      </c>
      <c r="AQ498" s="9" t="e">
        <f>VLOOKUP($C498, 'Team Per G'!$A$2:$G$31, 5, FALSE)</f>
        <v>#N/A</v>
      </c>
      <c r="AR498" s="9" t="e">
        <f>VLOOKUP($C498, 'Team Per G'!$A$2:$G$31, 4, FALSE)</f>
        <v>#N/A</v>
      </c>
      <c r="AS498" s="9" t="e">
        <f>VLOOKUP($C498, Team_Batting___Dashboard[], 22, FALSE)/$AC498</f>
        <v>#N/A</v>
      </c>
      <c r="AT498" s="9" t="e">
        <f>VLOOKUP($C498, 'FanGraphs - Team WAR Projected'!$B$2:$E$31, 4, FALSE)/162</f>
        <v>#N/A</v>
      </c>
      <c r="AU498" s="9" t="e">
        <f>VLOOKUP($C498, FanGraphs_Standings[[Abbreviation]:[2024 Year to Date RS/G]], 6, FALSE)/$AC498</f>
        <v>#N/A</v>
      </c>
      <c r="AV498" s="9" t="e">
        <f>VLOOKUP($C498, FanGraphs_Standings[[Abbreviation]:[2024 Projected Full Season RDif]], 19, FALSE)/162</f>
        <v>#N/A</v>
      </c>
      <c r="AW498" s="9" t="e">
        <f>VLOOKUP($C498, FanGraphs_Standings[[Abbreviation]:[2024 Projected Full Season RDif]], 5, FALSE)</f>
        <v>#N/A</v>
      </c>
      <c r="AX498" s="9" t="e">
        <f>VLOOKUP($C498, FanGraphs_Standings[[Abbreviation]:[2024 Projected Full Season W%]], 18, FALSE)</f>
        <v>#N/A</v>
      </c>
      <c r="AY498" s="9" t="e">
        <f>VLOOKUP($C498, 'Home Field Adv'!$A$2:$K$31, 11, FALSE)</f>
        <v>#N/A</v>
      </c>
      <c r="BB498" s="5" t="str">
        <f t="shared" si="22"/>
        <v/>
      </c>
      <c r="BC498" s="5" t="str">
        <f t="shared" si="23"/>
        <v/>
      </c>
      <c r="BD498" s="5" t="str">
        <f t="shared" si="24"/>
        <v/>
      </c>
    </row>
    <row r="499" spans="6:56" x14ac:dyDescent="0.45">
      <c r="F499" s="9" t="e">
        <f>VLOOKUP($B499, FanGraphs_Standings[[Abbreviation]:[2024 Year to Date G]], 2, FALSE)</f>
        <v>#N/A</v>
      </c>
      <c r="G499" s="9" t="e">
        <f>IF(ISERR(VLOOKUP($D499, 'SP Per G'!$A$2:$D$1380, 3, FALSE)), L499, VLOOKUP($D499, 'SP Per G'!$A$2:$D$1380, 3, FALSE))</f>
        <v>#N/A</v>
      </c>
      <c r="H499" s="9" t="e">
        <f>VLOOKUP($D499, 'SP Per G'!$A$2:$D$1380, 4, FALSE)</f>
        <v>#N/A</v>
      </c>
      <c r="I499" s="9" t="e">
        <f>VLOOKUP($D499, Individual_Pitching___Dashboard[], 18, FALSE)</f>
        <v>#N/A</v>
      </c>
      <c r="J499" s="9" t="e">
        <f>VLOOKUP($D499, Individual_Pitching___Dashboard[], 20, FALSE)</f>
        <v>#N/A</v>
      </c>
      <c r="K499" s="9" t="e">
        <f>VLOOKUP($D499, Individual_Pitching___Advanced[], 21,FALSE)</f>
        <v>#N/A</v>
      </c>
      <c r="L499" s="9" t="e">
        <f>VLOOKUP($B499, 'Team Per G'!$A$2:$G$31, 7, FALSE)</f>
        <v>#N/A</v>
      </c>
      <c r="M499" s="9" t="e">
        <f>VLOOKUP($B499, 'FanGraphs - Team WAR Projected'!$B$2:$E$31, 3, FALSE)/162</f>
        <v>#N/A</v>
      </c>
      <c r="N499" s="9" t="e">
        <f>VLOOKUP($B499, Team_Pitching___Advanced[[Team]:[xFIP]], 19,FALSE)</f>
        <v>#N/A</v>
      </c>
      <c r="O499" s="9" t="e">
        <f>VLOOKUP($B499, Team_Pitching___Advanced[], 20, FALSE)</f>
        <v>#N/A</v>
      </c>
      <c r="P499" s="9" t="e">
        <f>VLOOKUP($B499, Team_Batting___Dashboard[[Team]:[wOBA]], 16, FALSE)</f>
        <v>#N/A</v>
      </c>
      <c r="Q499" s="9" t="e">
        <f>VLOOKUP($B499, Team_Batting___Advanced[[Team]:[OPS]], 9, FALSE)</f>
        <v>#N/A</v>
      </c>
      <c r="R499" s="9" t="e">
        <f>VLOOKUP($B499, Team_Batting___Advanced[], 19, FALSE)</f>
        <v>#N/A</v>
      </c>
      <c r="S499" s="9" t="e">
        <f>VLOOKUP($B499, 'Team Per G'!$A$2:$G$31, 3, FALSE)</f>
        <v>#N/A</v>
      </c>
      <c r="T499" s="9" t="e">
        <f>VLOOKUP($B499, 'Team Per G'!$A$2:$G$31, 5, FALSE)</f>
        <v>#N/A</v>
      </c>
      <c r="U499" s="9" t="e">
        <f>VLOOKUP($B499, 'Team Per G'!$A$2:$G$31, 4, FALSE)</f>
        <v>#N/A</v>
      </c>
      <c r="V499" s="9" t="e">
        <f>VLOOKUP($B499, Team_Batting___Dashboard[], 22, FALSE)/$F499</f>
        <v>#N/A</v>
      </c>
      <c r="W499" s="9" t="e">
        <f>VLOOKUP($B499, 'FanGraphs - Team WAR Projected'!$B$2:$E$31, 4, FALSE)/162</f>
        <v>#N/A</v>
      </c>
      <c r="X499" s="9" t="e">
        <f>VLOOKUP($B499, FanGraphs_Standings[[Abbreviation]:[2024 Year to Date RS/G]], 6, FALSE)/$F499</f>
        <v>#N/A</v>
      </c>
      <c r="Y499" s="9" t="e">
        <f>VLOOKUP($B499, FanGraphs_Standings[[Abbreviation]:[2024 Projected Full Season RDif]], 19, FALSE)/162</f>
        <v>#N/A</v>
      </c>
      <c r="Z499" s="9" t="e">
        <f>VLOOKUP($B499, FanGraphs_Standings[[Abbreviation]:[2024 Projected Full Season RDif]], 5, FALSE)</f>
        <v>#N/A</v>
      </c>
      <c r="AA499" s="9" t="e">
        <f>VLOOKUP($B499, FanGraphs_Standings[[Abbreviation]:[2024 Projected Full Season W%]], 18, FALSE)</f>
        <v>#N/A</v>
      </c>
      <c r="AB499" s="9" t="e">
        <f>VLOOKUP($B499, 'Home Field Adv'!$A$2:$I$31, 9, FALSE)</f>
        <v>#N/A</v>
      </c>
      <c r="AC499" s="9" t="e">
        <f>VLOOKUP($C499, FanGraphs_Standings[[Abbreviation]:[2024 Year to Date G]], 2, FALSE)</f>
        <v>#N/A</v>
      </c>
      <c r="AD499" s="9" t="e">
        <f>VLOOKUP($E499, 'SP Per G'!$A$2:$D$1380, 3, FALSE)</f>
        <v>#N/A</v>
      </c>
      <c r="AE499" s="9" t="e">
        <f>VLOOKUP($E499, 'SP Per G'!$A$2:$D$1380, 4, FALSE)</f>
        <v>#N/A</v>
      </c>
      <c r="AF499" s="9" t="e">
        <f>VLOOKUP($E499, Individual_Pitching___Dashboard[], 18, FALSE)</f>
        <v>#N/A</v>
      </c>
      <c r="AG499" s="9" t="e">
        <f>VLOOKUP($E499, Individual_Pitching___Dashboard[], 20, FALSE)</f>
        <v>#N/A</v>
      </c>
      <c r="AH499" s="9" t="e">
        <f>VLOOKUP($E499, Individual_Pitching___Advanced[], 21,FALSE)</f>
        <v>#N/A</v>
      </c>
      <c r="AI499" s="9" t="e">
        <f>VLOOKUP($C499, 'Team Per G'!$A$2:$G$31, 7, FALSE)</f>
        <v>#N/A</v>
      </c>
      <c r="AJ499" s="9" t="e">
        <f>VLOOKUP($C499, 'FanGraphs - Team WAR Projected'!$B$2:$E$31, 3, FALSE)/162</f>
        <v>#N/A</v>
      </c>
      <c r="AK499" s="9" t="e">
        <f>VLOOKUP($C499, Team_Pitching___Advanced[[Team]:[xFIP]], 19,FALSE)</f>
        <v>#N/A</v>
      </c>
      <c r="AL499" s="9" t="e">
        <f>VLOOKUP($C499, Team_Pitching___Advanced[], 20, FALSE)</f>
        <v>#N/A</v>
      </c>
      <c r="AM499" s="9" t="e">
        <f>VLOOKUP($C499, Team_Batting___Dashboard[[Team]:[wOBA]], 16, FALSE)</f>
        <v>#N/A</v>
      </c>
      <c r="AN499" s="9" t="e">
        <f>VLOOKUP($C499, Team_Batting___Advanced[[Team]:[OPS]], 9, FALSE)</f>
        <v>#N/A</v>
      </c>
      <c r="AO499" s="9" t="e">
        <f>VLOOKUP($C499, Team_Batting___Advanced[], 19, FALSE)</f>
        <v>#N/A</v>
      </c>
      <c r="AP499" s="9" t="e">
        <f>VLOOKUP($C499, 'Team Per G'!$A$2:$G$31, 3, FALSE)</f>
        <v>#N/A</v>
      </c>
      <c r="AQ499" s="9" t="e">
        <f>VLOOKUP($C499, 'Team Per G'!$A$2:$G$31, 5, FALSE)</f>
        <v>#N/A</v>
      </c>
      <c r="AR499" s="9" t="e">
        <f>VLOOKUP($C499, 'Team Per G'!$A$2:$G$31, 4, FALSE)</f>
        <v>#N/A</v>
      </c>
      <c r="AS499" s="9" t="e">
        <f>VLOOKUP($C499, Team_Batting___Dashboard[], 22, FALSE)/$AC499</f>
        <v>#N/A</v>
      </c>
      <c r="AT499" s="9" t="e">
        <f>VLOOKUP($C499, 'FanGraphs - Team WAR Projected'!$B$2:$E$31, 4, FALSE)/162</f>
        <v>#N/A</v>
      </c>
      <c r="AU499" s="9" t="e">
        <f>VLOOKUP($C499, FanGraphs_Standings[[Abbreviation]:[2024 Year to Date RS/G]], 6, FALSE)/$AC499</f>
        <v>#N/A</v>
      </c>
      <c r="AV499" s="9" t="e">
        <f>VLOOKUP($C499, FanGraphs_Standings[[Abbreviation]:[2024 Projected Full Season RDif]], 19, FALSE)/162</f>
        <v>#N/A</v>
      </c>
      <c r="AW499" s="9" t="e">
        <f>VLOOKUP($C499, FanGraphs_Standings[[Abbreviation]:[2024 Projected Full Season RDif]], 5, FALSE)</f>
        <v>#N/A</v>
      </c>
      <c r="AX499" s="9" t="e">
        <f>VLOOKUP($C499, FanGraphs_Standings[[Abbreviation]:[2024 Projected Full Season W%]], 18, FALSE)</f>
        <v>#N/A</v>
      </c>
      <c r="AY499" s="9" t="e">
        <f>VLOOKUP($C499, 'Home Field Adv'!$A$2:$K$31, 11, FALSE)</f>
        <v>#N/A</v>
      </c>
      <c r="BB499" s="5" t="str">
        <f t="shared" si="22"/>
        <v/>
      </c>
      <c r="BC499" s="5" t="str">
        <f t="shared" si="23"/>
        <v/>
      </c>
      <c r="BD499" s="5" t="str">
        <f t="shared" si="24"/>
        <v/>
      </c>
    </row>
    <row r="500" spans="6:56" x14ac:dyDescent="0.45">
      <c r="F500" s="9" t="e">
        <f>VLOOKUP($B500, FanGraphs_Standings[[Abbreviation]:[2024 Year to Date G]], 2, FALSE)</f>
        <v>#N/A</v>
      </c>
      <c r="G500" s="9" t="e">
        <f>IF(ISERR(VLOOKUP($D500, 'SP Per G'!$A$2:$D$1380, 3, FALSE)), L500, VLOOKUP($D500, 'SP Per G'!$A$2:$D$1380, 3, FALSE))</f>
        <v>#N/A</v>
      </c>
      <c r="H500" s="9" t="e">
        <f>VLOOKUP($D500, 'SP Per G'!$A$2:$D$1380, 4, FALSE)</f>
        <v>#N/A</v>
      </c>
      <c r="I500" s="9" t="e">
        <f>VLOOKUP($D500, Individual_Pitching___Dashboard[], 18, FALSE)</f>
        <v>#N/A</v>
      </c>
      <c r="J500" s="9" t="e">
        <f>VLOOKUP($D500, Individual_Pitching___Dashboard[], 20, FALSE)</f>
        <v>#N/A</v>
      </c>
      <c r="K500" s="9" t="e">
        <f>VLOOKUP($D500, Individual_Pitching___Advanced[], 21,FALSE)</f>
        <v>#N/A</v>
      </c>
      <c r="L500" s="9" t="e">
        <f>VLOOKUP($B500, 'Team Per G'!$A$2:$G$31, 7, FALSE)</f>
        <v>#N/A</v>
      </c>
      <c r="M500" s="9" t="e">
        <f>VLOOKUP($B500, 'FanGraphs - Team WAR Projected'!$B$2:$E$31, 3, FALSE)/162</f>
        <v>#N/A</v>
      </c>
      <c r="N500" s="9" t="e">
        <f>VLOOKUP($B500, Team_Pitching___Advanced[[Team]:[xFIP]], 19,FALSE)</f>
        <v>#N/A</v>
      </c>
      <c r="O500" s="9" t="e">
        <f>VLOOKUP($B500, Team_Pitching___Advanced[], 20, FALSE)</f>
        <v>#N/A</v>
      </c>
      <c r="P500" s="9" t="e">
        <f>VLOOKUP($B500, Team_Batting___Dashboard[[Team]:[wOBA]], 16, FALSE)</f>
        <v>#N/A</v>
      </c>
      <c r="Q500" s="9" t="e">
        <f>VLOOKUP($B500, Team_Batting___Advanced[[Team]:[OPS]], 9, FALSE)</f>
        <v>#N/A</v>
      </c>
      <c r="R500" s="9" t="e">
        <f>VLOOKUP($B500, Team_Batting___Advanced[], 19, FALSE)</f>
        <v>#N/A</v>
      </c>
      <c r="S500" s="9" t="e">
        <f>VLOOKUP($B500, 'Team Per G'!$A$2:$G$31, 3, FALSE)</f>
        <v>#N/A</v>
      </c>
      <c r="T500" s="9" t="e">
        <f>VLOOKUP($B500, 'Team Per G'!$A$2:$G$31, 5, FALSE)</f>
        <v>#N/A</v>
      </c>
      <c r="U500" s="9" t="e">
        <f>VLOOKUP($B500, 'Team Per G'!$A$2:$G$31, 4, FALSE)</f>
        <v>#N/A</v>
      </c>
      <c r="V500" s="9" t="e">
        <f>VLOOKUP($B500, Team_Batting___Dashboard[], 22, FALSE)/$F500</f>
        <v>#N/A</v>
      </c>
      <c r="W500" s="9" t="e">
        <f>VLOOKUP($B500, 'FanGraphs - Team WAR Projected'!$B$2:$E$31, 4, FALSE)/162</f>
        <v>#N/A</v>
      </c>
      <c r="X500" s="9" t="e">
        <f>VLOOKUP($B500, FanGraphs_Standings[[Abbreviation]:[2024 Year to Date RS/G]], 6, FALSE)/$F500</f>
        <v>#N/A</v>
      </c>
      <c r="Y500" s="9" t="e">
        <f>VLOOKUP($B500, FanGraphs_Standings[[Abbreviation]:[2024 Projected Full Season RDif]], 19, FALSE)/162</f>
        <v>#N/A</v>
      </c>
      <c r="Z500" s="9" t="e">
        <f>VLOOKUP($B500, FanGraphs_Standings[[Abbreviation]:[2024 Projected Full Season RDif]], 5, FALSE)</f>
        <v>#N/A</v>
      </c>
      <c r="AA500" s="9" t="e">
        <f>VLOOKUP($B500, FanGraphs_Standings[[Abbreviation]:[2024 Projected Full Season W%]], 18, FALSE)</f>
        <v>#N/A</v>
      </c>
      <c r="AB500" s="9" t="e">
        <f>VLOOKUP($B500, 'Home Field Adv'!$A$2:$I$31, 9, FALSE)</f>
        <v>#N/A</v>
      </c>
      <c r="AC500" s="9" t="e">
        <f>VLOOKUP($C500, FanGraphs_Standings[[Abbreviation]:[2024 Year to Date G]], 2, FALSE)</f>
        <v>#N/A</v>
      </c>
      <c r="AD500" s="9" t="e">
        <f>VLOOKUP($E500, 'SP Per G'!$A$2:$D$1380, 3, FALSE)</f>
        <v>#N/A</v>
      </c>
      <c r="AE500" s="9" t="e">
        <f>VLOOKUP($E500, 'SP Per G'!$A$2:$D$1380, 4, FALSE)</f>
        <v>#N/A</v>
      </c>
      <c r="AF500" s="9" t="e">
        <f>VLOOKUP($E500, Individual_Pitching___Dashboard[], 18, FALSE)</f>
        <v>#N/A</v>
      </c>
      <c r="AG500" s="9" t="e">
        <f>VLOOKUP($E500, Individual_Pitching___Dashboard[], 20, FALSE)</f>
        <v>#N/A</v>
      </c>
      <c r="AH500" s="9" t="e">
        <f>VLOOKUP($E500, Individual_Pitching___Advanced[], 21,FALSE)</f>
        <v>#N/A</v>
      </c>
      <c r="AI500" s="9" t="e">
        <f>VLOOKUP($C500, 'Team Per G'!$A$2:$G$31, 7, FALSE)</f>
        <v>#N/A</v>
      </c>
      <c r="AJ500" s="9" t="e">
        <f>VLOOKUP($C500, 'FanGraphs - Team WAR Projected'!$B$2:$E$31, 3, FALSE)/162</f>
        <v>#N/A</v>
      </c>
      <c r="AK500" s="9" t="e">
        <f>VLOOKUP($C500, Team_Pitching___Advanced[[Team]:[xFIP]], 19,FALSE)</f>
        <v>#N/A</v>
      </c>
      <c r="AL500" s="9" t="e">
        <f>VLOOKUP($C500, Team_Pitching___Advanced[], 20, FALSE)</f>
        <v>#N/A</v>
      </c>
      <c r="AM500" s="9" t="e">
        <f>VLOOKUP($C500, Team_Batting___Dashboard[[Team]:[wOBA]], 16, FALSE)</f>
        <v>#N/A</v>
      </c>
      <c r="AN500" s="9" t="e">
        <f>VLOOKUP($C500, Team_Batting___Advanced[[Team]:[OPS]], 9, FALSE)</f>
        <v>#N/A</v>
      </c>
      <c r="AO500" s="9" t="e">
        <f>VLOOKUP($C500, Team_Batting___Advanced[], 19, FALSE)</f>
        <v>#N/A</v>
      </c>
      <c r="AP500" s="9" t="e">
        <f>VLOOKUP($C500, 'Team Per G'!$A$2:$G$31, 3, FALSE)</f>
        <v>#N/A</v>
      </c>
      <c r="AQ500" s="9" t="e">
        <f>VLOOKUP($C500, 'Team Per G'!$A$2:$G$31, 5, FALSE)</f>
        <v>#N/A</v>
      </c>
      <c r="AR500" s="9" t="e">
        <f>VLOOKUP($C500, 'Team Per G'!$A$2:$G$31, 4, FALSE)</f>
        <v>#N/A</v>
      </c>
      <c r="AS500" s="9" t="e">
        <f>VLOOKUP($C500, Team_Batting___Dashboard[], 22, FALSE)/$AC500</f>
        <v>#N/A</v>
      </c>
      <c r="AT500" s="9" t="e">
        <f>VLOOKUP($C500, 'FanGraphs - Team WAR Projected'!$B$2:$E$31, 4, FALSE)/162</f>
        <v>#N/A</v>
      </c>
      <c r="AU500" s="9" t="e">
        <f>VLOOKUP($C500, FanGraphs_Standings[[Abbreviation]:[2024 Year to Date RS/G]], 6, FALSE)/$AC500</f>
        <v>#N/A</v>
      </c>
      <c r="AV500" s="9" t="e">
        <f>VLOOKUP($C500, FanGraphs_Standings[[Abbreviation]:[2024 Projected Full Season RDif]], 19, FALSE)/162</f>
        <v>#N/A</v>
      </c>
      <c r="AW500" s="9" t="e">
        <f>VLOOKUP($C500, FanGraphs_Standings[[Abbreviation]:[2024 Projected Full Season RDif]], 5, FALSE)</f>
        <v>#N/A</v>
      </c>
      <c r="AX500" s="9" t="e">
        <f>VLOOKUP($C500, FanGraphs_Standings[[Abbreviation]:[2024 Projected Full Season W%]], 18, FALSE)</f>
        <v>#N/A</v>
      </c>
      <c r="AY500" s="9" t="e">
        <f>VLOOKUP($C500, 'Home Field Adv'!$A$2:$K$31, 11, FALSE)</f>
        <v>#N/A</v>
      </c>
      <c r="BB500" s="5" t="str">
        <f t="shared" si="22"/>
        <v/>
      </c>
      <c r="BC500" s="5" t="str">
        <f t="shared" si="23"/>
        <v/>
      </c>
      <c r="BD500" s="5" t="str">
        <f t="shared" si="24"/>
        <v/>
      </c>
    </row>
    <row r="501" spans="6:56" x14ac:dyDescent="0.45">
      <c r="F501" s="9" t="e">
        <f>VLOOKUP($B501, FanGraphs_Standings[[Abbreviation]:[2024 Year to Date G]], 2, FALSE)</f>
        <v>#N/A</v>
      </c>
      <c r="G501" s="9" t="e">
        <f>IF(ISERR(VLOOKUP($D501, 'SP Per G'!$A$2:$D$1380, 3, FALSE)), L501, VLOOKUP($D501, 'SP Per G'!$A$2:$D$1380, 3, FALSE))</f>
        <v>#N/A</v>
      </c>
      <c r="H501" s="9" t="e">
        <f>VLOOKUP($D501, 'SP Per G'!$A$2:$D$1380, 4, FALSE)</f>
        <v>#N/A</v>
      </c>
      <c r="I501" s="9" t="e">
        <f>VLOOKUP($D501, Individual_Pitching___Dashboard[], 18, FALSE)</f>
        <v>#N/A</v>
      </c>
      <c r="J501" s="9" t="e">
        <f>VLOOKUP($D501, Individual_Pitching___Dashboard[], 20, FALSE)</f>
        <v>#N/A</v>
      </c>
      <c r="K501" s="9" t="e">
        <f>VLOOKUP($D501, Individual_Pitching___Advanced[], 21,FALSE)</f>
        <v>#N/A</v>
      </c>
      <c r="L501" s="9" t="e">
        <f>VLOOKUP($B501, 'Team Per G'!$A$2:$G$31, 7, FALSE)</f>
        <v>#N/A</v>
      </c>
      <c r="M501" s="9" t="e">
        <f>VLOOKUP($B501, 'FanGraphs - Team WAR Projected'!$B$2:$E$31, 3, FALSE)/162</f>
        <v>#N/A</v>
      </c>
      <c r="N501" s="9" t="e">
        <f>VLOOKUP($B501, Team_Pitching___Advanced[[Team]:[xFIP]], 19,FALSE)</f>
        <v>#N/A</v>
      </c>
      <c r="O501" s="9" t="e">
        <f>VLOOKUP($B501, Team_Pitching___Advanced[], 20, FALSE)</f>
        <v>#N/A</v>
      </c>
      <c r="P501" s="9" t="e">
        <f>VLOOKUP($B501, Team_Batting___Dashboard[[Team]:[wOBA]], 16, FALSE)</f>
        <v>#N/A</v>
      </c>
      <c r="Q501" s="9" t="e">
        <f>VLOOKUP($B501, Team_Batting___Advanced[[Team]:[OPS]], 9, FALSE)</f>
        <v>#N/A</v>
      </c>
      <c r="R501" s="9" t="e">
        <f>VLOOKUP($B501, Team_Batting___Advanced[], 19, FALSE)</f>
        <v>#N/A</v>
      </c>
      <c r="S501" s="9" t="e">
        <f>VLOOKUP($B501, 'Team Per G'!$A$2:$G$31, 3, FALSE)</f>
        <v>#N/A</v>
      </c>
      <c r="T501" s="9" t="e">
        <f>VLOOKUP($B501, 'Team Per G'!$A$2:$G$31, 5, FALSE)</f>
        <v>#N/A</v>
      </c>
      <c r="U501" s="9" t="e">
        <f>VLOOKUP($B501, 'Team Per G'!$A$2:$G$31, 4, FALSE)</f>
        <v>#N/A</v>
      </c>
      <c r="V501" s="9" t="e">
        <f>VLOOKUP($B501, Team_Batting___Dashboard[], 22, FALSE)/$F501</f>
        <v>#N/A</v>
      </c>
      <c r="W501" s="9" t="e">
        <f>VLOOKUP($B501, 'FanGraphs - Team WAR Projected'!$B$2:$E$31, 4, FALSE)/162</f>
        <v>#N/A</v>
      </c>
      <c r="X501" s="9" t="e">
        <f>VLOOKUP($B501, FanGraphs_Standings[[Abbreviation]:[2024 Year to Date RS/G]], 6, FALSE)/$F501</f>
        <v>#N/A</v>
      </c>
      <c r="Y501" s="9" t="e">
        <f>VLOOKUP($B501, FanGraphs_Standings[[Abbreviation]:[2024 Projected Full Season RDif]], 19, FALSE)/162</f>
        <v>#N/A</v>
      </c>
      <c r="Z501" s="9" t="e">
        <f>VLOOKUP($B501, FanGraphs_Standings[[Abbreviation]:[2024 Projected Full Season RDif]], 5, FALSE)</f>
        <v>#N/A</v>
      </c>
      <c r="AA501" s="9" t="e">
        <f>VLOOKUP($B501, FanGraphs_Standings[[Abbreviation]:[2024 Projected Full Season W%]], 18, FALSE)</f>
        <v>#N/A</v>
      </c>
      <c r="AB501" s="9" t="e">
        <f>VLOOKUP($B501, 'Home Field Adv'!$A$2:$I$31, 9, FALSE)</f>
        <v>#N/A</v>
      </c>
      <c r="AC501" s="9" t="e">
        <f>VLOOKUP($C501, FanGraphs_Standings[[Abbreviation]:[2024 Year to Date G]], 2, FALSE)</f>
        <v>#N/A</v>
      </c>
      <c r="AD501" s="9" t="e">
        <f>VLOOKUP($E501, 'SP Per G'!$A$2:$D$1380, 3, FALSE)</f>
        <v>#N/A</v>
      </c>
      <c r="AE501" s="9" t="e">
        <f>VLOOKUP($E501, 'SP Per G'!$A$2:$D$1380, 4, FALSE)</f>
        <v>#N/A</v>
      </c>
      <c r="AF501" s="9" t="e">
        <f>VLOOKUP($E501, Individual_Pitching___Dashboard[], 18, FALSE)</f>
        <v>#N/A</v>
      </c>
      <c r="AG501" s="9" t="e">
        <f>VLOOKUP($E501, Individual_Pitching___Dashboard[], 20, FALSE)</f>
        <v>#N/A</v>
      </c>
      <c r="AH501" s="9" t="e">
        <f>VLOOKUP($E501, Individual_Pitching___Advanced[], 21,FALSE)</f>
        <v>#N/A</v>
      </c>
      <c r="AI501" s="9" t="e">
        <f>VLOOKUP($C501, 'Team Per G'!$A$2:$G$31, 7, FALSE)</f>
        <v>#N/A</v>
      </c>
      <c r="AJ501" s="9" t="e">
        <f>VLOOKUP($C501, 'FanGraphs - Team WAR Projected'!$B$2:$E$31, 3, FALSE)/162</f>
        <v>#N/A</v>
      </c>
      <c r="AK501" s="9" t="e">
        <f>VLOOKUP($C501, Team_Pitching___Advanced[[Team]:[xFIP]], 19,FALSE)</f>
        <v>#N/A</v>
      </c>
      <c r="AL501" s="9" t="e">
        <f>VLOOKUP($C501, Team_Pitching___Advanced[], 20, FALSE)</f>
        <v>#N/A</v>
      </c>
      <c r="AM501" s="9" t="e">
        <f>VLOOKUP($C501, Team_Batting___Dashboard[[Team]:[wOBA]], 16, FALSE)</f>
        <v>#N/A</v>
      </c>
      <c r="AN501" s="9" t="e">
        <f>VLOOKUP($C501, Team_Batting___Advanced[[Team]:[OPS]], 9, FALSE)</f>
        <v>#N/A</v>
      </c>
      <c r="AO501" s="9" t="e">
        <f>VLOOKUP($C501, Team_Batting___Advanced[], 19, FALSE)</f>
        <v>#N/A</v>
      </c>
      <c r="AP501" s="9" t="e">
        <f>VLOOKUP($C501, 'Team Per G'!$A$2:$G$31, 3, FALSE)</f>
        <v>#N/A</v>
      </c>
      <c r="AQ501" s="9" t="e">
        <f>VLOOKUP($C501, 'Team Per G'!$A$2:$G$31, 5, FALSE)</f>
        <v>#N/A</v>
      </c>
      <c r="AR501" s="9" t="e">
        <f>VLOOKUP($C501, 'Team Per G'!$A$2:$G$31, 4, FALSE)</f>
        <v>#N/A</v>
      </c>
      <c r="AS501" s="9" t="e">
        <f>VLOOKUP($C501, Team_Batting___Dashboard[], 22, FALSE)/$AC501</f>
        <v>#N/A</v>
      </c>
      <c r="AT501" s="9" t="e">
        <f>VLOOKUP($C501, 'FanGraphs - Team WAR Projected'!$B$2:$E$31, 4, FALSE)/162</f>
        <v>#N/A</v>
      </c>
      <c r="AU501" s="9" t="e">
        <f>VLOOKUP($C501, FanGraphs_Standings[[Abbreviation]:[2024 Year to Date RS/G]], 6, FALSE)/$AC501</f>
        <v>#N/A</v>
      </c>
      <c r="AV501" s="9" t="e">
        <f>VLOOKUP($C501, FanGraphs_Standings[[Abbreviation]:[2024 Projected Full Season RDif]], 19, FALSE)/162</f>
        <v>#N/A</v>
      </c>
      <c r="AW501" s="9" t="e">
        <f>VLOOKUP($C501, FanGraphs_Standings[[Abbreviation]:[2024 Projected Full Season RDif]], 5, FALSE)</f>
        <v>#N/A</v>
      </c>
      <c r="AX501" s="9" t="e">
        <f>VLOOKUP($C501, FanGraphs_Standings[[Abbreviation]:[2024 Projected Full Season W%]], 18, FALSE)</f>
        <v>#N/A</v>
      </c>
      <c r="AY501" s="9" t="e">
        <f>VLOOKUP($C501, 'Home Field Adv'!$A$2:$K$31, 11, FALSE)</f>
        <v>#N/A</v>
      </c>
      <c r="BB501" s="5" t="str">
        <f t="shared" si="22"/>
        <v/>
      </c>
      <c r="BC501" s="5" t="str">
        <f t="shared" si="23"/>
        <v/>
      </c>
      <c r="BD501" s="5" t="str">
        <f t="shared" si="24"/>
        <v/>
      </c>
    </row>
    <row r="502" spans="6:56" x14ac:dyDescent="0.45">
      <c r="F502" s="9" t="e">
        <f>VLOOKUP($B502, FanGraphs_Standings[[Abbreviation]:[2024 Year to Date G]], 2, FALSE)</f>
        <v>#N/A</v>
      </c>
      <c r="G502" s="9" t="e">
        <f>IF(ISERR(VLOOKUP($D502, 'SP Per G'!$A$2:$D$1380, 3, FALSE)), L502, VLOOKUP($D502, 'SP Per G'!$A$2:$D$1380, 3, FALSE))</f>
        <v>#N/A</v>
      </c>
      <c r="H502" s="9" t="e">
        <f>VLOOKUP($D502, 'SP Per G'!$A$2:$D$1380, 4, FALSE)</f>
        <v>#N/A</v>
      </c>
      <c r="I502" s="9" t="e">
        <f>VLOOKUP($D502, Individual_Pitching___Dashboard[], 18, FALSE)</f>
        <v>#N/A</v>
      </c>
      <c r="J502" s="9" t="e">
        <f>VLOOKUP($D502, Individual_Pitching___Dashboard[], 20, FALSE)</f>
        <v>#N/A</v>
      </c>
      <c r="K502" s="9" t="e">
        <f>VLOOKUP($D502, Individual_Pitching___Advanced[], 21,FALSE)</f>
        <v>#N/A</v>
      </c>
      <c r="L502" s="9" t="e">
        <f>VLOOKUP($B502, 'Team Per G'!$A$2:$G$31, 7, FALSE)</f>
        <v>#N/A</v>
      </c>
      <c r="M502" s="9" t="e">
        <f>VLOOKUP($B502, 'FanGraphs - Team WAR Projected'!$B$2:$E$31, 3, FALSE)/162</f>
        <v>#N/A</v>
      </c>
      <c r="N502" s="9" t="e">
        <f>VLOOKUP($B502, Team_Pitching___Advanced[[Team]:[xFIP]], 19,FALSE)</f>
        <v>#N/A</v>
      </c>
      <c r="O502" s="9" t="e">
        <f>VLOOKUP($B502, Team_Pitching___Advanced[], 20, FALSE)</f>
        <v>#N/A</v>
      </c>
      <c r="P502" s="9" t="e">
        <f>VLOOKUP($B502, Team_Batting___Dashboard[[Team]:[wOBA]], 16, FALSE)</f>
        <v>#N/A</v>
      </c>
      <c r="Q502" s="9" t="e">
        <f>VLOOKUP($B502, Team_Batting___Advanced[[Team]:[OPS]], 9, FALSE)</f>
        <v>#N/A</v>
      </c>
      <c r="R502" s="9" t="e">
        <f>VLOOKUP($B502, Team_Batting___Advanced[], 19, FALSE)</f>
        <v>#N/A</v>
      </c>
      <c r="S502" s="9" t="e">
        <f>VLOOKUP($B502, 'Team Per G'!$A$2:$G$31, 3, FALSE)</f>
        <v>#N/A</v>
      </c>
      <c r="T502" s="9" t="e">
        <f>VLOOKUP($B502, 'Team Per G'!$A$2:$G$31, 5, FALSE)</f>
        <v>#N/A</v>
      </c>
      <c r="U502" s="9" t="e">
        <f>VLOOKUP($B502, 'Team Per G'!$A$2:$G$31, 4, FALSE)</f>
        <v>#N/A</v>
      </c>
      <c r="V502" s="9" t="e">
        <f>VLOOKUP($B502, Team_Batting___Dashboard[], 22, FALSE)/$F502</f>
        <v>#N/A</v>
      </c>
      <c r="W502" s="9" t="e">
        <f>VLOOKUP($B502, 'FanGraphs - Team WAR Projected'!$B$2:$E$31, 4, FALSE)/162</f>
        <v>#N/A</v>
      </c>
      <c r="X502" s="9" t="e">
        <f>VLOOKUP($B502, FanGraphs_Standings[[Abbreviation]:[2024 Year to Date RS/G]], 6, FALSE)/$F502</f>
        <v>#N/A</v>
      </c>
      <c r="Y502" s="9" t="e">
        <f>VLOOKUP($B502, FanGraphs_Standings[[Abbreviation]:[2024 Projected Full Season RDif]], 19, FALSE)/162</f>
        <v>#N/A</v>
      </c>
      <c r="Z502" s="9" t="e">
        <f>VLOOKUP($B502, FanGraphs_Standings[[Abbreviation]:[2024 Projected Full Season RDif]], 5, FALSE)</f>
        <v>#N/A</v>
      </c>
      <c r="AA502" s="9" t="e">
        <f>VLOOKUP($B502, FanGraphs_Standings[[Abbreviation]:[2024 Projected Full Season W%]], 18, FALSE)</f>
        <v>#N/A</v>
      </c>
      <c r="AB502" s="9" t="e">
        <f>VLOOKUP($B502, 'Home Field Adv'!$A$2:$I$31, 9, FALSE)</f>
        <v>#N/A</v>
      </c>
      <c r="AC502" s="9" t="e">
        <f>VLOOKUP($C502, FanGraphs_Standings[[Abbreviation]:[2024 Year to Date G]], 2, FALSE)</f>
        <v>#N/A</v>
      </c>
      <c r="AD502" s="9" t="e">
        <f>VLOOKUP($E502, 'SP Per G'!$A$2:$D$1380, 3, FALSE)</f>
        <v>#N/A</v>
      </c>
      <c r="AE502" s="9" t="e">
        <f>VLOOKUP($E502, 'SP Per G'!$A$2:$D$1380, 4, FALSE)</f>
        <v>#N/A</v>
      </c>
      <c r="AF502" s="9" t="e">
        <f>VLOOKUP($E502, Individual_Pitching___Dashboard[], 18, FALSE)</f>
        <v>#N/A</v>
      </c>
      <c r="AG502" s="9" t="e">
        <f>VLOOKUP($E502, Individual_Pitching___Dashboard[], 20, FALSE)</f>
        <v>#N/A</v>
      </c>
      <c r="AH502" s="9" t="e">
        <f>VLOOKUP($E502, Individual_Pitching___Advanced[], 21,FALSE)</f>
        <v>#N/A</v>
      </c>
      <c r="AI502" s="9" t="e">
        <f>VLOOKUP($C502, 'Team Per G'!$A$2:$G$31, 7, FALSE)</f>
        <v>#N/A</v>
      </c>
      <c r="AJ502" s="9" t="e">
        <f>VLOOKUP($C502, 'FanGraphs - Team WAR Projected'!$B$2:$E$31, 3, FALSE)/162</f>
        <v>#N/A</v>
      </c>
      <c r="AK502" s="9" t="e">
        <f>VLOOKUP($C502, Team_Pitching___Advanced[[Team]:[xFIP]], 19,FALSE)</f>
        <v>#N/A</v>
      </c>
      <c r="AL502" s="9" t="e">
        <f>VLOOKUP($C502, Team_Pitching___Advanced[], 20, FALSE)</f>
        <v>#N/A</v>
      </c>
      <c r="AM502" s="9" t="e">
        <f>VLOOKUP($C502, Team_Batting___Dashboard[[Team]:[wOBA]], 16, FALSE)</f>
        <v>#N/A</v>
      </c>
      <c r="AN502" s="9" t="e">
        <f>VLOOKUP($C502, Team_Batting___Advanced[[Team]:[OPS]], 9, FALSE)</f>
        <v>#N/A</v>
      </c>
      <c r="AO502" s="9" t="e">
        <f>VLOOKUP($C502, Team_Batting___Advanced[], 19, FALSE)</f>
        <v>#N/A</v>
      </c>
      <c r="AP502" s="9" t="e">
        <f>VLOOKUP($C502, 'Team Per G'!$A$2:$G$31, 3, FALSE)</f>
        <v>#N/A</v>
      </c>
      <c r="AQ502" s="9" t="e">
        <f>VLOOKUP($C502, 'Team Per G'!$A$2:$G$31, 5, FALSE)</f>
        <v>#N/A</v>
      </c>
      <c r="AR502" s="9" t="e">
        <f>VLOOKUP($C502, 'Team Per G'!$A$2:$G$31, 4, FALSE)</f>
        <v>#N/A</v>
      </c>
      <c r="AS502" s="9" t="e">
        <f>VLOOKUP($C502, Team_Batting___Dashboard[], 22, FALSE)/$AC502</f>
        <v>#N/A</v>
      </c>
      <c r="AT502" s="9" t="e">
        <f>VLOOKUP($C502, 'FanGraphs - Team WAR Projected'!$B$2:$E$31, 4, FALSE)/162</f>
        <v>#N/A</v>
      </c>
      <c r="AU502" s="9" t="e">
        <f>VLOOKUP($C502, FanGraphs_Standings[[Abbreviation]:[2024 Year to Date RS/G]], 6, FALSE)/$AC502</f>
        <v>#N/A</v>
      </c>
      <c r="AV502" s="9" t="e">
        <f>VLOOKUP($C502, FanGraphs_Standings[[Abbreviation]:[2024 Projected Full Season RDif]], 19, FALSE)/162</f>
        <v>#N/A</v>
      </c>
      <c r="AW502" s="9" t="e">
        <f>VLOOKUP($C502, FanGraphs_Standings[[Abbreviation]:[2024 Projected Full Season RDif]], 5, FALSE)</f>
        <v>#N/A</v>
      </c>
      <c r="AX502" s="9" t="e">
        <f>VLOOKUP($C502, FanGraphs_Standings[[Abbreviation]:[2024 Projected Full Season W%]], 18, FALSE)</f>
        <v>#N/A</v>
      </c>
      <c r="AY502" s="9" t="e">
        <f>VLOOKUP($C502, 'Home Field Adv'!$A$2:$K$31, 11, FALSE)</f>
        <v>#N/A</v>
      </c>
      <c r="BB502" s="5" t="str">
        <f t="shared" si="22"/>
        <v/>
      </c>
      <c r="BC502" s="5" t="str">
        <f t="shared" si="23"/>
        <v/>
      </c>
      <c r="BD502" s="5" t="str">
        <f t="shared" si="24"/>
        <v/>
      </c>
    </row>
    <row r="503" spans="6:56" x14ac:dyDescent="0.45">
      <c r="F503" s="9" t="e">
        <f>VLOOKUP($B503, FanGraphs_Standings[[Abbreviation]:[2024 Year to Date G]], 2, FALSE)</f>
        <v>#N/A</v>
      </c>
      <c r="G503" s="9" t="e">
        <f>IF(ISERR(VLOOKUP($D503, 'SP Per G'!$A$2:$D$1380, 3, FALSE)), L503, VLOOKUP($D503, 'SP Per G'!$A$2:$D$1380, 3, FALSE))</f>
        <v>#N/A</v>
      </c>
      <c r="H503" s="9" t="e">
        <f>VLOOKUP($D503, 'SP Per G'!$A$2:$D$1380, 4, FALSE)</f>
        <v>#N/A</v>
      </c>
      <c r="I503" s="9" t="e">
        <f>VLOOKUP($D503, Individual_Pitching___Dashboard[], 18, FALSE)</f>
        <v>#N/A</v>
      </c>
      <c r="J503" s="9" t="e">
        <f>VLOOKUP($D503, Individual_Pitching___Dashboard[], 20, FALSE)</f>
        <v>#N/A</v>
      </c>
      <c r="K503" s="9" t="e">
        <f>VLOOKUP($D503, Individual_Pitching___Advanced[], 21,FALSE)</f>
        <v>#N/A</v>
      </c>
      <c r="L503" s="9" t="e">
        <f>VLOOKUP($B503, 'Team Per G'!$A$2:$G$31, 7, FALSE)</f>
        <v>#N/A</v>
      </c>
      <c r="M503" s="9" t="e">
        <f>VLOOKUP($B503, 'FanGraphs - Team WAR Projected'!$B$2:$E$31, 3, FALSE)/162</f>
        <v>#N/A</v>
      </c>
      <c r="N503" s="9" t="e">
        <f>VLOOKUP($B503, Team_Pitching___Advanced[[Team]:[xFIP]], 19,FALSE)</f>
        <v>#N/A</v>
      </c>
      <c r="O503" s="9" t="e">
        <f>VLOOKUP($B503, Team_Pitching___Advanced[], 20, FALSE)</f>
        <v>#N/A</v>
      </c>
      <c r="P503" s="9" t="e">
        <f>VLOOKUP($B503, Team_Batting___Dashboard[[Team]:[wOBA]], 16, FALSE)</f>
        <v>#N/A</v>
      </c>
      <c r="Q503" s="9" t="e">
        <f>VLOOKUP($B503, Team_Batting___Advanced[[Team]:[OPS]], 9, FALSE)</f>
        <v>#N/A</v>
      </c>
      <c r="R503" s="9" t="e">
        <f>VLOOKUP($B503, Team_Batting___Advanced[], 19, FALSE)</f>
        <v>#N/A</v>
      </c>
      <c r="S503" s="9" t="e">
        <f>VLOOKUP($B503, 'Team Per G'!$A$2:$G$31, 3, FALSE)</f>
        <v>#N/A</v>
      </c>
      <c r="T503" s="9" t="e">
        <f>VLOOKUP($B503, 'Team Per G'!$A$2:$G$31, 5, FALSE)</f>
        <v>#N/A</v>
      </c>
      <c r="U503" s="9" t="e">
        <f>VLOOKUP($B503, 'Team Per G'!$A$2:$G$31, 4, FALSE)</f>
        <v>#N/A</v>
      </c>
      <c r="V503" s="9" t="e">
        <f>VLOOKUP($B503, Team_Batting___Dashboard[], 22, FALSE)/$F503</f>
        <v>#N/A</v>
      </c>
      <c r="W503" s="9" t="e">
        <f>VLOOKUP($B503, 'FanGraphs - Team WAR Projected'!$B$2:$E$31, 4, FALSE)/162</f>
        <v>#N/A</v>
      </c>
      <c r="X503" s="9" t="e">
        <f>VLOOKUP($B503, FanGraphs_Standings[[Abbreviation]:[2024 Year to Date RS/G]], 6, FALSE)/$F503</f>
        <v>#N/A</v>
      </c>
      <c r="Y503" s="9" t="e">
        <f>VLOOKUP($B503, FanGraphs_Standings[[Abbreviation]:[2024 Projected Full Season RDif]], 19, FALSE)/162</f>
        <v>#N/A</v>
      </c>
      <c r="Z503" s="9" t="e">
        <f>VLOOKUP($B503, FanGraphs_Standings[[Abbreviation]:[2024 Projected Full Season RDif]], 5, FALSE)</f>
        <v>#N/A</v>
      </c>
      <c r="AA503" s="9" t="e">
        <f>VLOOKUP($B503, FanGraphs_Standings[[Abbreviation]:[2024 Projected Full Season W%]], 18, FALSE)</f>
        <v>#N/A</v>
      </c>
      <c r="AB503" s="9" t="e">
        <f>VLOOKUP($B503, 'Home Field Adv'!$A$2:$I$31, 9, FALSE)</f>
        <v>#N/A</v>
      </c>
      <c r="AC503" s="9" t="e">
        <f>VLOOKUP($C503, FanGraphs_Standings[[Abbreviation]:[2024 Year to Date G]], 2, FALSE)</f>
        <v>#N/A</v>
      </c>
      <c r="AD503" s="9" t="e">
        <f>VLOOKUP($E503, 'SP Per G'!$A$2:$D$1380, 3, FALSE)</f>
        <v>#N/A</v>
      </c>
      <c r="AE503" s="9" t="e">
        <f>VLOOKUP($E503, 'SP Per G'!$A$2:$D$1380, 4, FALSE)</f>
        <v>#N/A</v>
      </c>
      <c r="AF503" s="9" t="e">
        <f>VLOOKUP($E503, Individual_Pitching___Dashboard[], 18, FALSE)</f>
        <v>#N/A</v>
      </c>
      <c r="AG503" s="9" t="e">
        <f>VLOOKUP($E503, Individual_Pitching___Dashboard[], 20, FALSE)</f>
        <v>#N/A</v>
      </c>
      <c r="AH503" s="9" t="e">
        <f>VLOOKUP($E503, Individual_Pitching___Advanced[], 21,FALSE)</f>
        <v>#N/A</v>
      </c>
      <c r="AI503" s="9" t="e">
        <f>VLOOKUP($C503, 'Team Per G'!$A$2:$G$31, 7, FALSE)</f>
        <v>#N/A</v>
      </c>
      <c r="AJ503" s="9" t="e">
        <f>VLOOKUP($C503, 'FanGraphs - Team WAR Projected'!$B$2:$E$31, 3, FALSE)/162</f>
        <v>#N/A</v>
      </c>
      <c r="AK503" s="9" t="e">
        <f>VLOOKUP($C503, Team_Pitching___Advanced[[Team]:[xFIP]], 19,FALSE)</f>
        <v>#N/A</v>
      </c>
      <c r="AL503" s="9" t="e">
        <f>VLOOKUP($C503, Team_Pitching___Advanced[], 20, FALSE)</f>
        <v>#N/A</v>
      </c>
      <c r="AM503" s="9" t="e">
        <f>VLOOKUP($C503, Team_Batting___Dashboard[[Team]:[wOBA]], 16, FALSE)</f>
        <v>#N/A</v>
      </c>
      <c r="AN503" s="9" t="e">
        <f>VLOOKUP($C503, Team_Batting___Advanced[[Team]:[OPS]], 9, FALSE)</f>
        <v>#N/A</v>
      </c>
      <c r="AO503" s="9" t="e">
        <f>VLOOKUP($C503, Team_Batting___Advanced[], 19, FALSE)</f>
        <v>#N/A</v>
      </c>
      <c r="AP503" s="9" t="e">
        <f>VLOOKUP($C503, 'Team Per G'!$A$2:$G$31, 3, FALSE)</f>
        <v>#N/A</v>
      </c>
      <c r="AQ503" s="9" t="e">
        <f>VLOOKUP($C503, 'Team Per G'!$A$2:$G$31, 5, FALSE)</f>
        <v>#N/A</v>
      </c>
      <c r="AR503" s="9" t="e">
        <f>VLOOKUP($C503, 'Team Per G'!$A$2:$G$31, 4, FALSE)</f>
        <v>#N/A</v>
      </c>
      <c r="AS503" s="9" t="e">
        <f>VLOOKUP($C503, Team_Batting___Dashboard[], 22, FALSE)/$AC503</f>
        <v>#N/A</v>
      </c>
      <c r="AT503" s="9" t="e">
        <f>VLOOKUP($C503, 'FanGraphs - Team WAR Projected'!$B$2:$E$31, 4, FALSE)/162</f>
        <v>#N/A</v>
      </c>
      <c r="AU503" s="9" t="e">
        <f>VLOOKUP($C503, FanGraphs_Standings[[Abbreviation]:[2024 Year to Date RS/G]], 6, FALSE)/$AC503</f>
        <v>#N/A</v>
      </c>
      <c r="AV503" s="9" t="e">
        <f>VLOOKUP($C503, FanGraphs_Standings[[Abbreviation]:[2024 Projected Full Season RDif]], 19, FALSE)/162</f>
        <v>#N/A</v>
      </c>
      <c r="AW503" s="9" t="e">
        <f>VLOOKUP($C503, FanGraphs_Standings[[Abbreviation]:[2024 Projected Full Season RDif]], 5, FALSE)</f>
        <v>#N/A</v>
      </c>
      <c r="AX503" s="9" t="e">
        <f>VLOOKUP($C503, FanGraphs_Standings[[Abbreviation]:[2024 Projected Full Season W%]], 18, FALSE)</f>
        <v>#N/A</v>
      </c>
      <c r="AY503" s="9" t="e">
        <f>VLOOKUP($C503, 'Home Field Adv'!$A$2:$K$31, 11, FALSE)</f>
        <v>#N/A</v>
      </c>
      <c r="BB503" s="5" t="str">
        <f t="shared" si="22"/>
        <v/>
      </c>
      <c r="BC503" s="5" t="str">
        <f t="shared" si="23"/>
        <v/>
      </c>
      <c r="BD503" s="5" t="str">
        <f t="shared" si="24"/>
        <v/>
      </c>
    </row>
    <row r="504" spans="6:56" x14ac:dyDescent="0.45">
      <c r="F504" s="9" t="e">
        <f>VLOOKUP($B504, FanGraphs_Standings[[Abbreviation]:[2024 Year to Date G]], 2, FALSE)</f>
        <v>#N/A</v>
      </c>
      <c r="G504" s="9" t="e">
        <f>IF(ISERR(VLOOKUP($D504, 'SP Per G'!$A$2:$D$1380, 3, FALSE)), L504, VLOOKUP($D504, 'SP Per G'!$A$2:$D$1380, 3, FALSE))</f>
        <v>#N/A</v>
      </c>
      <c r="H504" s="9" t="e">
        <f>VLOOKUP($D504, 'SP Per G'!$A$2:$D$1380, 4, FALSE)</f>
        <v>#N/A</v>
      </c>
      <c r="I504" s="9" t="e">
        <f>VLOOKUP($D504, Individual_Pitching___Dashboard[], 18, FALSE)</f>
        <v>#N/A</v>
      </c>
      <c r="J504" s="9" t="e">
        <f>VLOOKUP($D504, Individual_Pitching___Dashboard[], 20, FALSE)</f>
        <v>#N/A</v>
      </c>
      <c r="K504" s="9" t="e">
        <f>VLOOKUP($D504, Individual_Pitching___Advanced[], 21,FALSE)</f>
        <v>#N/A</v>
      </c>
      <c r="L504" s="9" t="e">
        <f>VLOOKUP($B504, 'Team Per G'!$A$2:$G$31, 7, FALSE)</f>
        <v>#N/A</v>
      </c>
      <c r="M504" s="9" t="e">
        <f>VLOOKUP($B504, 'FanGraphs - Team WAR Projected'!$B$2:$E$31, 3, FALSE)/162</f>
        <v>#N/A</v>
      </c>
      <c r="N504" s="9" t="e">
        <f>VLOOKUP($B504, Team_Pitching___Advanced[[Team]:[xFIP]], 19,FALSE)</f>
        <v>#N/A</v>
      </c>
      <c r="O504" s="9" t="e">
        <f>VLOOKUP($B504, Team_Pitching___Advanced[], 20, FALSE)</f>
        <v>#N/A</v>
      </c>
      <c r="P504" s="9" t="e">
        <f>VLOOKUP($B504, Team_Batting___Dashboard[[Team]:[wOBA]], 16, FALSE)</f>
        <v>#N/A</v>
      </c>
      <c r="Q504" s="9" t="e">
        <f>VLOOKUP($B504, Team_Batting___Advanced[[Team]:[OPS]], 9, FALSE)</f>
        <v>#N/A</v>
      </c>
      <c r="R504" s="9" t="e">
        <f>VLOOKUP($B504, Team_Batting___Advanced[], 19, FALSE)</f>
        <v>#N/A</v>
      </c>
      <c r="S504" s="9" t="e">
        <f>VLOOKUP($B504, 'Team Per G'!$A$2:$G$31, 3, FALSE)</f>
        <v>#N/A</v>
      </c>
      <c r="T504" s="9" t="e">
        <f>VLOOKUP($B504, 'Team Per G'!$A$2:$G$31, 5, FALSE)</f>
        <v>#N/A</v>
      </c>
      <c r="U504" s="9" t="e">
        <f>VLOOKUP($B504, 'Team Per G'!$A$2:$G$31, 4, FALSE)</f>
        <v>#N/A</v>
      </c>
      <c r="V504" s="9" t="e">
        <f>VLOOKUP($B504, Team_Batting___Dashboard[], 22, FALSE)/$F504</f>
        <v>#N/A</v>
      </c>
      <c r="W504" s="9" t="e">
        <f>VLOOKUP($B504, 'FanGraphs - Team WAR Projected'!$B$2:$E$31, 4, FALSE)/162</f>
        <v>#N/A</v>
      </c>
      <c r="X504" s="9" t="e">
        <f>VLOOKUP($B504, FanGraphs_Standings[[Abbreviation]:[2024 Year to Date RS/G]], 6, FALSE)/$F504</f>
        <v>#N/A</v>
      </c>
      <c r="Y504" s="9" t="e">
        <f>VLOOKUP($B504, FanGraphs_Standings[[Abbreviation]:[2024 Projected Full Season RDif]], 19, FALSE)/162</f>
        <v>#N/A</v>
      </c>
      <c r="Z504" s="9" t="e">
        <f>VLOOKUP($B504, FanGraphs_Standings[[Abbreviation]:[2024 Projected Full Season RDif]], 5, FALSE)</f>
        <v>#N/A</v>
      </c>
      <c r="AA504" s="9" t="e">
        <f>VLOOKUP($B504, FanGraphs_Standings[[Abbreviation]:[2024 Projected Full Season W%]], 18, FALSE)</f>
        <v>#N/A</v>
      </c>
      <c r="AB504" s="9" t="e">
        <f>VLOOKUP($B504, 'Home Field Adv'!$A$2:$I$31, 9, FALSE)</f>
        <v>#N/A</v>
      </c>
      <c r="AC504" s="9" t="e">
        <f>VLOOKUP($C504, FanGraphs_Standings[[Abbreviation]:[2024 Year to Date G]], 2, FALSE)</f>
        <v>#N/A</v>
      </c>
      <c r="AD504" s="9" t="e">
        <f>VLOOKUP($E504, 'SP Per G'!$A$2:$D$1380, 3, FALSE)</f>
        <v>#N/A</v>
      </c>
      <c r="AE504" s="9" t="e">
        <f>VLOOKUP($E504, 'SP Per G'!$A$2:$D$1380, 4, FALSE)</f>
        <v>#N/A</v>
      </c>
      <c r="AF504" s="9" t="e">
        <f>VLOOKUP($E504, Individual_Pitching___Dashboard[], 18, FALSE)</f>
        <v>#N/A</v>
      </c>
      <c r="AG504" s="9" t="e">
        <f>VLOOKUP($E504, Individual_Pitching___Dashboard[], 20, FALSE)</f>
        <v>#N/A</v>
      </c>
      <c r="AH504" s="9" t="e">
        <f>VLOOKUP($E504, Individual_Pitching___Advanced[], 21,FALSE)</f>
        <v>#N/A</v>
      </c>
      <c r="AI504" s="9" t="e">
        <f>VLOOKUP($C504, 'Team Per G'!$A$2:$G$31, 7, FALSE)</f>
        <v>#N/A</v>
      </c>
      <c r="AJ504" s="9" t="e">
        <f>VLOOKUP($C504, 'FanGraphs - Team WAR Projected'!$B$2:$E$31, 3, FALSE)/162</f>
        <v>#N/A</v>
      </c>
      <c r="AK504" s="9" t="e">
        <f>VLOOKUP($C504, Team_Pitching___Advanced[[Team]:[xFIP]], 19,FALSE)</f>
        <v>#N/A</v>
      </c>
      <c r="AL504" s="9" t="e">
        <f>VLOOKUP($C504, Team_Pitching___Advanced[], 20, FALSE)</f>
        <v>#N/A</v>
      </c>
      <c r="AM504" s="9" t="e">
        <f>VLOOKUP($C504, Team_Batting___Dashboard[[Team]:[wOBA]], 16, FALSE)</f>
        <v>#N/A</v>
      </c>
      <c r="AN504" s="9" t="e">
        <f>VLOOKUP($C504, Team_Batting___Advanced[[Team]:[OPS]], 9, FALSE)</f>
        <v>#N/A</v>
      </c>
      <c r="AO504" s="9" t="e">
        <f>VLOOKUP($C504, Team_Batting___Advanced[], 19, FALSE)</f>
        <v>#N/A</v>
      </c>
      <c r="AP504" s="9" t="e">
        <f>VLOOKUP($C504, 'Team Per G'!$A$2:$G$31, 3, FALSE)</f>
        <v>#N/A</v>
      </c>
      <c r="AQ504" s="9" t="e">
        <f>VLOOKUP($C504, 'Team Per G'!$A$2:$G$31, 5, FALSE)</f>
        <v>#N/A</v>
      </c>
      <c r="AR504" s="9" t="e">
        <f>VLOOKUP($C504, 'Team Per G'!$A$2:$G$31, 4, FALSE)</f>
        <v>#N/A</v>
      </c>
      <c r="AS504" s="9" t="e">
        <f>VLOOKUP($C504, Team_Batting___Dashboard[], 22, FALSE)/$AC504</f>
        <v>#N/A</v>
      </c>
      <c r="AT504" s="9" t="e">
        <f>VLOOKUP($C504, 'FanGraphs - Team WAR Projected'!$B$2:$E$31, 4, FALSE)/162</f>
        <v>#N/A</v>
      </c>
      <c r="AU504" s="9" t="e">
        <f>VLOOKUP($C504, FanGraphs_Standings[[Abbreviation]:[2024 Year to Date RS/G]], 6, FALSE)/$AC504</f>
        <v>#N/A</v>
      </c>
      <c r="AV504" s="9" t="e">
        <f>VLOOKUP($C504, FanGraphs_Standings[[Abbreviation]:[2024 Projected Full Season RDif]], 19, FALSE)/162</f>
        <v>#N/A</v>
      </c>
      <c r="AW504" s="9" t="e">
        <f>VLOOKUP($C504, FanGraphs_Standings[[Abbreviation]:[2024 Projected Full Season RDif]], 5, FALSE)</f>
        <v>#N/A</v>
      </c>
      <c r="AX504" s="9" t="e">
        <f>VLOOKUP($C504, FanGraphs_Standings[[Abbreviation]:[2024 Projected Full Season W%]], 18, FALSE)</f>
        <v>#N/A</v>
      </c>
      <c r="AY504" s="9" t="e">
        <f>VLOOKUP($C504, 'Home Field Adv'!$A$2:$K$31, 11, FALSE)</f>
        <v>#N/A</v>
      </c>
      <c r="BB504" s="5" t="str">
        <f t="shared" si="22"/>
        <v/>
      </c>
      <c r="BC504" s="5" t="str">
        <f t="shared" si="23"/>
        <v/>
      </c>
      <c r="BD504" s="5" t="str">
        <f t="shared" si="24"/>
        <v/>
      </c>
    </row>
    <row r="505" spans="6:56" x14ac:dyDescent="0.45">
      <c r="F505" s="9" t="e">
        <f>VLOOKUP($B505, FanGraphs_Standings[[Abbreviation]:[2024 Year to Date G]], 2, FALSE)</f>
        <v>#N/A</v>
      </c>
      <c r="G505" s="9" t="e">
        <f>IF(ISERR(VLOOKUP($D505, 'SP Per G'!$A$2:$D$1380, 3, FALSE)), L505, VLOOKUP($D505, 'SP Per G'!$A$2:$D$1380, 3, FALSE))</f>
        <v>#N/A</v>
      </c>
      <c r="H505" s="9" t="e">
        <f>VLOOKUP($D505, 'SP Per G'!$A$2:$D$1380, 4, FALSE)</f>
        <v>#N/A</v>
      </c>
      <c r="I505" s="9" t="e">
        <f>VLOOKUP($D505, Individual_Pitching___Dashboard[], 18, FALSE)</f>
        <v>#N/A</v>
      </c>
      <c r="J505" s="9" t="e">
        <f>VLOOKUP($D505, Individual_Pitching___Dashboard[], 20, FALSE)</f>
        <v>#N/A</v>
      </c>
      <c r="K505" s="9" t="e">
        <f>VLOOKUP($D505, Individual_Pitching___Advanced[], 21,FALSE)</f>
        <v>#N/A</v>
      </c>
      <c r="L505" s="9" t="e">
        <f>VLOOKUP($B505, 'Team Per G'!$A$2:$G$31, 7, FALSE)</f>
        <v>#N/A</v>
      </c>
      <c r="M505" s="9" t="e">
        <f>VLOOKUP($B505, 'FanGraphs - Team WAR Projected'!$B$2:$E$31, 3, FALSE)/162</f>
        <v>#N/A</v>
      </c>
      <c r="N505" s="9" t="e">
        <f>VLOOKUP($B505, Team_Pitching___Advanced[[Team]:[xFIP]], 19,FALSE)</f>
        <v>#N/A</v>
      </c>
      <c r="O505" s="9" t="e">
        <f>VLOOKUP($B505, Team_Pitching___Advanced[], 20, FALSE)</f>
        <v>#N/A</v>
      </c>
      <c r="P505" s="9" t="e">
        <f>VLOOKUP($B505, Team_Batting___Dashboard[[Team]:[wOBA]], 16, FALSE)</f>
        <v>#N/A</v>
      </c>
      <c r="Q505" s="9" t="e">
        <f>VLOOKUP($B505, Team_Batting___Advanced[[Team]:[OPS]], 9, FALSE)</f>
        <v>#N/A</v>
      </c>
      <c r="R505" s="9" t="e">
        <f>VLOOKUP($B505, Team_Batting___Advanced[], 19, FALSE)</f>
        <v>#N/A</v>
      </c>
      <c r="S505" s="9" t="e">
        <f>VLOOKUP($B505, 'Team Per G'!$A$2:$G$31, 3, FALSE)</f>
        <v>#N/A</v>
      </c>
      <c r="T505" s="9" t="e">
        <f>VLOOKUP($B505, 'Team Per G'!$A$2:$G$31, 5, FALSE)</f>
        <v>#N/A</v>
      </c>
      <c r="U505" s="9" t="e">
        <f>VLOOKUP($B505, 'Team Per G'!$A$2:$G$31, 4, FALSE)</f>
        <v>#N/A</v>
      </c>
      <c r="V505" s="9" t="e">
        <f>VLOOKUP($B505, Team_Batting___Dashboard[], 22, FALSE)/$F505</f>
        <v>#N/A</v>
      </c>
      <c r="W505" s="9" t="e">
        <f>VLOOKUP($B505, 'FanGraphs - Team WAR Projected'!$B$2:$E$31, 4, FALSE)/162</f>
        <v>#N/A</v>
      </c>
      <c r="X505" s="9" t="e">
        <f>VLOOKUP($B505, FanGraphs_Standings[[Abbreviation]:[2024 Year to Date RS/G]], 6, FALSE)/$F505</f>
        <v>#N/A</v>
      </c>
      <c r="Y505" s="9" t="e">
        <f>VLOOKUP($B505, FanGraphs_Standings[[Abbreviation]:[2024 Projected Full Season RDif]], 19, FALSE)/162</f>
        <v>#N/A</v>
      </c>
      <c r="Z505" s="9" t="e">
        <f>VLOOKUP($B505, FanGraphs_Standings[[Abbreviation]:[2024 Projected Full Season RDif]], 5, FALSE)</f>
        <v>#N/A</v>
      </c>
      <c r="AA505" s="9" t="e">
        <f>VLOOKUP($B505, FanGraphs_Standings[[Abbreviation]:[2024 Projected Full Season W%]], 18, FALSE)</f>
        <v>#N/A</v>
      </c>
      <c r="AB505" s="9" t="e">
        <f>VLOOKUP($B505, 'Home Field Adv'!$A$2:$I$31, 9, FALSE)</f>
        <v>#N/A</v>
      </c>
      <c r="AC505" s="9" t="e">
        <f>VLOOKUP($C505, FanGraphs_Standings[[Abbreviation]:[2024 Year to Date G]], 2, FALSE)</f>
        <v>#N/A</v>
      </c>
      <c r="AD505" s="9" t="e">
        <f>VLOOKUP($E505, 'SP Per G'!$A$2:$D$1380, 3, FALSE)</f>
        <v>#N/A</v>
      </c>
      <c r="AE505" s="9" t="e">
        <f>VLOOKUP($E505, 'SP Per G'!$A$2:$D$1380, 4, FALSE)</f>
        <v>#N/A</v>
      </c>
      <c r="AF505" s="9" t="e">
        <f>VLOOKUP($E505, Individual_Pitching___Dashboard[], 18, FALSE)</f>
        <v>#N/A</v>
      </c>
      <c r="AG505" s="9" t="e">
        <f>VLOOKUP($E505, Individual_Pitching___Dashboard[], 20, FALSE)</f>
        <v>#N/A</v>
      </c>
      <c r="AH505" s="9" t="e">
        <f>VLOOKUP($E505, Individual_Pitching___Advanced[], 21,FALSE)</f>
        <v>#N/A</v>
      </c>
      <c r="AI505" s="9" t="e">
        <f>VLOOKUP($C505, 'Team Per G'!$A$2:$G$31, 7, FALSE)</f>
        <v>#N/A</v>
      </c>
      <c r="AJ505" s="9" t="e">
        <f>VLOOKUP($C505, 'FanGraphs - Team WAR Projected'!$B$2:$E$31, 3, FALSE)/162</f>
        <v>#N/A</v>
      </c>
      <c r="AK505" s="9" t="e">
        <f>VLOOKUP($C505, Team_Pitching___Advanced[[Team]:[xFIP]], 19,FALSE)</f>
        <v>#N/A</v>
      </c>
      <c r="AL505" s="9" t="e">
        <f>VLOOKUP($C505, Team_Pitching___Advanced[], 20, FALSE)</f>
        <v>#N/A</v>
      </c>
      <c r="AM505" s="9" t="e">
        <f>VLOOKUP($C505, Team_Batting___Dashboard[[Team]:[wOBA]], 16, FALSE)</f>
        <v>#N/A</v>
      </c>
      <c r="AN505" s="9" t="e">
        <f>VLOOKUP($C505, Team_Batting___Advanced[[Team]:[OPS]], 9, FALSE)</f>
        <v>#N/A</v>
      </c>
      <c r="AO505" s="9" t="e">
        <f>VLOOKUP($C505, Team_Batting___Advanced[], 19, FALSE)</f>
        <v>#N/A</v>
      </c>
      <c r="AP505" s="9" t="e">
        <f>VLOOKUP($C505, 'Team Per G'!$A$2:$G$31, 3, FALSE)</f>
        <v>#N/A</v>
      </c>
      <c r="AQ505" s="9" t="e">
        <f>VLOOKUP($C505, 'Team Per G'!$A$2:$G$31, 5, FALSE)</f>
        <v>#N/A</v>
      </c>
      <c r="AR505" s="9" t="e">
        <f>VLOOKUP($C505, 'Team Per G'!$A$2:$G$31, 4, FALSE)</f>
        <v>#N/A</v>
      </c>
      <c r="AS505" s="9" t="e">
        <f>VLOOKUP($C505, Team_Batting___Dashboard[], 22, FALSE)/$AC505</f>
        <v>#N/A</v>
      </c>
      <c r="AT505" s="9" t="e">
        <f>VLOOKUP($C505, 'FanGraphs - Team WAR Projected'!$B$2:$E$31, 4, FALSE)/162</f>
        <v>#N/A</v>
      </c>
      <c r="AU505" s="9" t="e">
        <f>VLOOKUP($C505, FanGraphs_Standings[[Abbreviation]:[2024 Year to Date RS/G]], 6, FALSE)/$AC505</f>
        <v>#N/A</v>
      </c>
      <c r="AV505" s="9" t="e">
        <f>VLOOKUP($C505, FanGraphs_Standings[[Abbreviation]:[2024 Projected Full Season RDif]], 19, FALSE)/162</f>
        <v>#N/A</v>
      </c>
      <c r="AW505" s="9" t="e">
        <f>VLOOKUP($C505, FanGraphs_Standings[[Abbreviation]:[2024 Projected Full Season RDif]], 5, FALSE)</f>
        <v>#N/A</v>
      </c>
      <c r="AX505" s="9" t="e">
        <f>VLOOKUP($C505, FanGraphs_Standings[[Abbreviation]:[2024 Projected Full Season W%]], 18, FALSE)</f>
        <v>#N/A</v>
      </c>
      <c r="AY505" s="9" t="e">
        <f>VLOOKUP($C505, 'Home Field Adv'!$A$2:$K$31, 11, FALSE)</f>
        <v>#N/A</v>
      </c>
      <c r="BB505" s="5" t="str">
        <f t="shared" si="22"/>
        <v/>
      </c>
      <c r="BC505" s="5" t="str">
        <f t="shared" si="23"/>
        <v/>
      </c>
      <c r="BD505" s="5" t="str">
        <f t="shared" si="24"/>
        <v/>
      </c>
    </row>
    <row r="506" spans="6:56" x14ac:dyDescent="0.45">
      <c r="F506" s="9" t="e">
        <f>VLOOKUP($B506, FanGraphs_Standings[[Abbreviation]:[2024 Year to Date G]], 2, FALSE)</f>
        <v>#N/A</v>
      </c>
      <c r="G506" s="9" t="e">
        <f>IF(ISERR(VLOOKUP($D506, 'SP Per G'!$A$2:$D$1380, 3, FALSE)), L506, VLOOKUP($D506, 'SP Per G'!$A$2:$D$1380, 3, FALSE))</f>
        <v>#N/A</v>
      </c>
      <c r="H506" s="9" t="e">
        <f>VLOOKUP($D506, 'SP Per G'!$A$2:$D$1380, 4, FALSE)</f>
        <v>#N/A</v>
      </c>
      <c r="I506" s="9" t="e">
        <f>VLOOKUP($D506, Individual_Pitching___Dashboard[], 18, FALSE)</f>
        <v>#N/A</v>
      </c>
      <c r="J506" s="9" t="e">
        <f>VLOOKUP($D506, Individual_Pitching___Dashboard[], 20, FALSE)</f>
        <v>#N/A</v>
      </c>
      <c r="K506" s="9" t="e">
        <f>VLOOKUP($D506, Individual_Pitching___Advanced[], 21,FALSE)</f>
        <v>#N/A</v>
      </c>
      <c r="L506" s="9" t="e">
        <f>VLOOKUP($B506, 'Team Per G'!$A$2:$G$31, 7, FALSE)</f>
        <v>#N/A</v>
      </c>
      <c r="M506" s="9" t="e">
        <f>VLOOKUP($B506, 'FanGraphs - Team WAR Projected'!$B$2:$E$31, 3, FALSE)/162</f>
        <v>#N/A</v>
      </c>
      <c r="N506" s="9" t="e">
        <f>VLOOKUP($B506, Team_Pitching___Advanced[[Team]:[xFIP]], 19,FALSE)</f>
        <v>#N/A</v>
      </c>
      <c r="O506" s="9" t="e">
        <f>VLOOKUP($B506, Team_Pitching___Advanced[], 20, FALSE)</f>
        <v>#N/A</v>
      </c>
      <c r="P506" s="9" t="e">
        <f>VLOOKUP($B506, Team_Batting___Dashboard[[Team]:[wOBA]], 16, FALSE)</f>
        <v>#N/A</v>
      </c>
      <c r="Q506" s="9" t="e">
        <f>VLOOKUP($B506, Team_Batting___Advanced[[Team]:[OPS]], 9, FALSE)</f>
        <v>#N/A</v>
      </c>
      <c r="R506" s="9" t="e">
        <f>VLOOKUP($B506, Team_Batting___Advanced[], 19, FALSE)</f>
        <v>#N/A</v>
      </c>
      <c r="S506" s="9" t="e">
        <f>VLOOKUP($B506, 'Team Per G'!$A$2:$G$31, 3, FALSE)</f>
        <v>#N/A</v>
      </c>
      <c r="T506" s="9" t="e">
        <f>VLOOKUP($B506, 'Team Per G'!$A$2:$G$31, 5, FALSE)</f>
        <v>#N/A</v>
      </c>
      <c r="U506" s="9" t="e">
        <f>VLOOKUP($B506, 'Team Per G'!$A$2:$G$31, 4, FALSE)</f>
        <v>#N/A</v>
      </c>
      <c r="V506" s="9" t="e">
        <f>VLOOKUP($B506, Team_Batting___Dashboard[], 22, FALSE)/$F506</f>
        <v>#N/A</v>
      </c>
      <c r="W506" s="9" t="e">
        <f>VLOOKUP($B506, 'FanGraphs - Team WAR Projected'!$B$2:$E$31, 4, FALSE)/162</f>
        <v>#N/A</v>
      </c>
      <c r="X506" s="9" t="e">
        <f>VLOOKUP($B506, FanGraphs_Standings[[Abbreviation]:[2024 Year to Date RS/G]], 6, FALSE)/$F506</f>
        <v>#N/A</v>
      </c>
      <c r="Y506" s="9" t="e">
        <f>VLOOKUP($B506, FanGraphs_Standings[[Abbreviation]:[2024 Projected Full Season RDif]], 19, FALSE)/162</f>
        <v>#N/A</v>
      </c>
      <c r="Z506" s="9" t="e">
        <f>VLOOKUP($B506, FanGraphs_Standings[[Abbreviation]:[2024 Projected Full Season RDif]], 5, FALSE)</f>
        <v>#N/A</v>
      </c>
      <c r="AA506" s="9" t="e">
        <f>VLOOKUP($B506, FanGraphs_Standings[[Abbreviation]:[2024 Projected Full Season W%]], 18, FALSE)</f>
        <v>#N/A</v>
      </c>
      <c r="AB506" s="9" t="e">
        <f>VLOOKUP($B506, 'Home Field Adv'!$A$2:$I$31, 9, FALSE)</f>
        <v>#N/A</v>
      </c>
      <c r="AC506" s="9" t="e">
        <f>VLOOKUP($C506, FanGraphs_Standings[[Abbreviation]:[2024 Year to Date G]], 2, FALSE)</f>
        <v>#N/A</v>
      </c>
      <c r="AD506" s="9" t="e">
        <f>VLOOKUP($E506, 'SP Per G'!$A$2:$D$1380, 3, FALSE)</f>
        <v>#N/A</v>
      </c>
      <c r="AE506" s="9" t="e">
        <f>VLOOKUP($E506, 'SP Per G'!$A$2:$D$1380, 4, FALSE)</f>
        <v>#N/A</v>
      </c>
      <c r="AF506" s="9" t="e">
        <f>VLOOKUP($E506, Individual_Pitching___Dashboard[], 18, FALSE)</f>
        <v>#N/A</v>
      </c>
      <c r="AG506" s="9" t="e">
        <f>VLOOKUP($E506, Individual_Pitching___Dashboard[], 20, FALSE)</f>
        <v>#N/A</v>
      </c>
      <c r="AH506" s="9" t="e">
        <f>VLOOKUP($E506, Individual_Pitching___Advanced[], 21,FALSE)</f>
        <v>#N/A</v>
      </c>
      <c r="AI506" s="9" t="e">
        <f>VLOOKUP($C506, 'Team Per G'!$A$2:$G$31, 7, FALSE)</f>
        <v>#N/A</v>
      </c>
      <c r="AJ506" s="9" t="e">
        <f>VLOOKUP($C506, 'FanGraphs - Team WAR Projected'!$B$2:$E$31, 3, FALSE)/162</f>
        <v>#N/A</v>
      </c>
      <c r="AK506" s="9" t="e">
        <f>VLOOKUP($C506, Team_Pitching___Advanced[[Team]:[xFIP]], 19,FALSE)</f>
        <v>#N/A</v>
      </c>
      <c r="AL506" s="9" t="e">
        <f>VLOOKUP($C506, Team_Pitching___Advanced[], 20, FALSE)</f>
        <v>#N/A</v>
      </c>
      <c r="AM506" s="9" t="e">
        <f>VLOOKUP($C506, Team_Batting___Dashboard[[Team]:[wOBA]], 16, FALSE)</f>
        <v>#N/A</v>
      </c>
      <c r="AN506" s="9" t="e">
        <f>VLOOKUP($C506, Team_Batting___Advanced[[Team]:[OPS]], 9, FALSE)</f>
        <v>#N/A</v>
      </c>
      <c r="AO506" s="9" t="e">
        <f>VLOOKUP($C506, Team_Batting___Advanced[], 19, FALSE)</f>
        <v>#N/A</v>
      </c>
      <c r="AP506" s="9" t="e">
        <f>VLOOKUP($C506, 'Team Per G'!$A$2:$G$31, 3, FALSE)</f>
        <v>#N/A</v>
      </c>
      <c r="AQ506" s="9" t="e">
        <f>VLOOKUP($C506, 'Team Per G'!$A$2:$G$31, 5, FALSE)</f>
        <v>#N/A</v>
      </c>
      <c r="AR506" s="9" t="e">
        <f>VLOOKUP($C506, 'Team Per G'!$A$2:$G$31, 4, FALSE)</f>
        <v>#N/A</v>
      </c>
      <c r="AS506" s="9" t="e">
        <f>VLOOKUP($C506, Team_Batting___Dashboard[], 22, FALSE)/$AC506</f>
        <v>#N/A</v>
      </c>
      <c r="AT506" s="9" t="e">
        <f>VLOOKUP($C506, 'FanGraphs - Team WAR Projected'!$B$2:$E$31, 4, FALSE)/162</f>
        <v>#N/A</v>
      </c>
      <c r="AU506" s="9" t="e">
        <f>VLOOKUP($C506, FanGraphs_Standings[[Abbreviation]:[2024 Year to Date RS/G]], 6, FALSE)/$AC506</f>
        <v>#N/A</v>
      </c>
      <c r="AV506" s="9" t="e">
        <f>VLOOKUP($C506, FanGraphs_Standings[[Abbreviation]:[2024 Projected Full Season RDif]], 19, FALSE)/162</f>
        <v>#N/A</v>
      </c>
      <c r="AW506" s="9" t="e">
        <f>VLOOKUP($C506, FanGraphs_Standings[[Abbreviation]:[2024 Projected Full Season RDif]], 5, FALSE)</f>
        <v>#N/A</v>
      </c>
      <c r="AX506" s="9" t="e">
        <f>VLOOKUP($C506, FanGraphs_Standings[[Abbreviation]:[2024 Projected Full Season W%]], 18, FALSE)</f>
        <v>#N/A</v>
      </c>
      <c r="AY506" s="9" t="e">
        <f>VLOOKUP($C506, 'Home Field Adv'!$A$2:$K$31, 11, FALSE)</f>
        <v>#N/A</v>
      </c>
      <c r="BB506" s="5" t="str">
        <f t="shared" si="22"/>
        <v/>
      </c>
      <c r="BC506" s="5" t="str">
        <f t="shared" si="23"/>
        <v/>
      </c>
      <c r="BD506" s="5" t="str">
        <f t="shared" si="24"/>
        <v/>
      </c>
    </row>
    <row r="507" spans="6:56" x14ac:dyDescent="0.45">
      <c r="F507" s="9" t="e">
        <f>VLOOKUP($B507, FanGraphs_Standings[[Abbreviation]:[2024 Year to Date G]], 2, FALSE)</f>
        <v>#N/A</v>
      </c>
      <c r="G507" s="9" t="e">
        <f>IF(ISERR(VLOOKUP($D507, 'SP Per G'!$A$2:$D$1380, 3, FALSE)), L507, VLOOKUP($D507, 'SP Per G'!$A$2:$D$1380, 3, FALSE))</f>
        <v>#N/A</v>
      </c>
      <c r="H507" s="9" t="e">
        <f>VLOOKUP($D507, 'SP Per G'!$A$2:$D$1380, 4, FALSE)</f>
        <v>#N/A</v>
      </c>
      <c r="I507" s="9" t="e">
        <f>VLOOKUP($D507, Individual_Pitching___Dashboard[], 18, FALSE)</f>
        <v>#N/A</v>
      </c>
      <c r="J507" s="9" t="e">
        <f>VLOOKUP($D507, Individual_Pitching___Dashboard[], 20, FALSE)</f>
        <v>#N/A</v>
      </c>
      <c r="K507" s="9" t="e">
        <f>VLOOKUP($D507, Individual_Pitching___Advanced[], 21,FALSE)</f>
        <v>#N/A</v>
      </c>
      <c r="L507" s="9" t="e">
        <f>VLOOKUP($B507, 'Team Per G'!$A$2:$G$31, 7, FALSE)</f>
        <v>#N/A</v>
      </c>
      <c r="M507" s="9" t="e">
        <f>VLOOKUP($B507, 'FanGraphs - Team WAR Projected'!$B$2:$E$31, 3, FALSE)/162</f>
        <v>#N/A</v>
      </c>
      <c r="N507" s="9" t="e">
        <f>VLOOKUP($B507, Team_Pitching___Advanced[[Team]:[xFIP]], 19,FALSE)</f>
        <v>#N/A</v>
      </c>
      <c r="O507" s="9" t="e">
        <f>VLOOKUP($B507, Team_Pitching___Advanced[], 20, FALSE)</f>
        <v>#N/A</v>
      </c>
      <c r="P507" s="9" t="e">
        <f>VLOOKUP($B507, Team_Batting___Dashboard[[Team]:[wOBA]], 16, FALSE)</f>
        <v>#N/A</v>
      </c>
      <c r="Q507" s="9" t="e">
        <f>VLOOKUP($B507, Team_Batting___Advanced[[Team]:[OPS]], 9, FALSE)</f>
        <v>#N/A</v>
      </c>
      <c r="R507" s="9" t="e">
        <f>VLOOKUP($B507, Team_Batting___Advanced[], 19, FALSE)</f>
        <v>#N/A</v>
      </c>
      <c r="S507" s="9" t="e">
        <f>VLOOKUP($B507, 'Team Per G'!$A$2:$G$31, 3, FALSE)</f>
        <v>#N/A</v>
      </c>
      <c r="T507" s="9" t="e">
        <f>VLOOKUP($B507, 'Team Per G'!$A$2:$G$31, 5, FALSE)</f>
        <v>#N/A</v>
      </c>
      <c r="U507" s="9" t="e">
        <f>VLOOKUP($B507, 'Team Per G'!$A$2:$G$31, 4, FALSE)</f>
        <v>#N/A</v>
      </c>
      <c r="V507" s="9" t="e">
        <f>VLOOKUP($B507, Team_Batting___Dashboard[], 22, FALSE)/$F507</f>
        <v>#N/A</v>
      </c>
      <c r="W507" s="9" t="e">
        <f>VLOOKUP($B507, 'FanGraphs - Team WAR Projected'!$B$2:$E$31, 4, FALSE)/162</f>
        <v>#N/A</v>
      </c>
      <c r="X507" s="9" t="e">
        <f>VLOOKUP($B507, FanGraphs_Standings[[Abbreviation]:[2024 Year to Date RS/G]], 6, FALSE)/$F507</f>
        <v>#N/A</v>
      </c>
      <c r="Y507" s="9" t="e">
        <f>VLOOKUP($B507, FanGraphs_Standings[[Abbreviation]:[2024 Projected Full Season RDif]], 19, FALSE)/162</f>
        <v>#N/A</v>
      </c>
      <c r="Z507" s="9" t="e">
        <f>VLOOKUP($B507, FanGraphs_Standings[[Abbreviation]:[2024 Projected Full Season RDif]], 5, FALSE)</f>
        <v>#N/A</v>
      </c>
      <c r="AA507" s="9" t="e">
        <f>VLOOKUP($B507, FanGraphs_Standings[[Abbreviation]:[2024 Projected Full Season W%]], 18, FALSE)</f>
        <v>#N/A</v>
      </c>
      <c r="AB507" s="9" t="e">
        <f>VLOOKUP($B507, 'Home Field Adv'!$A$2:$I$31, 9, FALSE)</f>
        <v>#N/A</v>
      </c>
      <c r="AC507" s="9" t="e">
        <f>VLOOKUP($C507, FanGraphs_Standings[[Abbreviation]:[2024 Year to Date G]], 2, FALSE)</f>
        <v>#N/A</v>
      </c>
      <c r="AD507" s="9" t="e">
        <f>VLOOKUP($E507, 'SP Per G'!$A$2:$D$1380, 3, FALSE)</f>
        <v>#N/A</v>
      </c>
      <c r="AE507" s="9" t="e">
        <f>VLOOKUP($E507, 'SP Per G'!$A$2:$D$1380, 4, FALSE)</f>
        <v>#N/A</v>
      </c>
      <c r="AF507" s="9" t="e">
        <f>VLOOKUP($E507, Individual_Pitching___Dashboard[], 18, FALSE)</f>
        <v>#N/A</v>
      </c>
      <c r="AG507" s="9" t="e">
        <f>VLOOKUP($E507, Individual_Pitching___Dashboard[], 20, FALSE)</f>
        <v>#N/A</v>
      </c>
      <c r="AH507" s="9" t="e">
        <f>VLOOKUP($E507, Individual_Pitching___Advanced[], 21,FALSE)</f>
        <v>#N/A</v>
      </c>
      <c r="AI507" s="9" t="e">
        <f>VLOOKUP($C507, 'Team Per G'!$A$2:$G$31, 7, FALSE)</f>
        <v>#N/A</v>
      </c>
      <c r="AJ507" s="9" t="e">
        <f>VLOOKUP($C507, 'FanGraphs - Team WAR Projected'!$B$2:$E$31, 3, FALSE)/162</f>
        <v>#N/A</v>
      </c>
      <c r="AK507" s="9" t="e">
        <f>VLOOKUP($C507, Team_Pitching___Advanced[[Team]:[xFIP]], 19,FALSE)</f>
        <v>#N/A</v>
      </c>
      <c r="AL507" s="9" t="e">
        <f>VLOOKUP($C507, Team_Pitching___Advanced[], 20, FALSE)</f>
        <v>#N/A</v>
      </c>
      <c r="AM507" s="9" t="e">
        <f>VLOOKUP($C507, Team_Batting___Dashboard[[Team]:[wOBA]], 16, FALSE)</f>
        <v>#N/A</v>
      </c>
      <c r="AN507" s="9" t="e">
        <f>VLOOKUP($C507, Team_Batting___Advanced[[Team]:[OPS]], 9, FALSE)</f>
        <v>#N/A</v>
      </c>
      <c r="AO507" s="9" t="e">
        <f>VLOOKUP($C507, Team_Batting___Advanced[], 19, FALSE)</f>
        <v>#N/A</v>
      </c>
      <c r="AP507" s="9" t="e">
        <f>VLOOKUP($C507, 'Team Per G'!$A$2:$G$31, 3, FALSE)</f>
        <v>#N/A</v>
      </c>
      <c r="AQ507" s="9" t="e">
        <f>VLOOKUP($C507, 'Team Per G'!$A$2:$G$31, 5, FALSE)</f>
        <v>#N/A</v>
      </c>
      <c r="AR507" s="9" t="e">
        <f>VLOOKUP($C507, 'Team Per G'!$A$2:$G$31, 4, FALSE)</f>
        <v>#N/A</v>
      </c>
      <c r="AS507" s="9" t="e">
        <f>VLOOKUP($C507, Team_Batting___Dashboard[], 22, FALSE)/$AC507</f>
        <v>#N/A</v>
      </c>
      <c r="AT507" s="9" t="e">
        <f>VLOOKUP($C507, 'FanGraphs - Team WAR Projected'!$B$2:$E$31, 4, FALSE)/162</f>
        <v>#N/A</v>
      </c>
      <c r="AU507" s="9" t="e">
        <f>VLOOKUP($C507, FanGraphs_Standings[[Abbreviation]:[2024 Year to Date RS/G]], 6, FALSE)/$AC507</f>
        <v>#N/A</v>
      </c>
      <c r="AV507" s="9" t="e">
        <f>VLOOKUP($C507, FanGraphs_Standings[[Abbreviation]:[2024 Projected Full Season RDif]], 19, FALSE)/162</f>
        <v>#N/A</v>
      </c>
      <c r="AW507" s="9" t="e">
        <f>VLOOKUP($C507, FanGraphs_Standings[[Abbreviation]:[2024 Projected Full Season RDif]], 5, FALSE)</f>
        <v>#N/A</v>
      </c>
      <c r="AX507" s="9" t="e">
        <f>VLOOKUP($C507, FanGraphs_Standings[[Abbreviation]:[2024 Projected Full Season W%]], 18, FALSE)</f>
        <v>#N/A</v>
      </c>
      <c r="AY507" s="9" t="e">
        <f>VLOOKUP($C507, 'Home Field Adv'!$A$2:$K$31, 11, FALSE)</f>
        <v>#N/A</v>
      </c>
      <c r="BB507" s="5" t="str">
        <f t="shared" si="22"/>
        <v/>
      </c>
      <c r="BC507" s="5" t="str">
        <f t="shared" si="23"/>
        <v/>
      </c>
      <c r="BD507" s="5" t="str">
        <f t="shared" si="24"/>
        <v/>
      </c>
    </row>
    <row r="508" spans="6:56" x14ac:dyDescent="0.45">
      <c r="F508" s="9" t="e">
        <f>VLOOKUP($B508, FanGraphs_Standings[[Abbreviation]:[2024 Year to Date G]], 2, FALSE)</f>
        <v>#N/A</v>
      </c>
      <c r="G508" s="9" t="e">
        <f>IF(ISERR(VLOOKUP($D508, 'SP Per G'!$A$2:$D$1380, 3, FALSE)), L508, VLOOKUP($D508, 'SP Per G'!$A$2:$D$1380, 3, FALSE))</f>
        <v>#N/A</v>
      </c>
      <c r="H508" s="9" t="e">
        <f>VLOOKUP($D508, 'SP Per G'!$A$2:$D$1380, 4, FALSE)</f>
        <v>#N/A</v>
      </c>
      <c r="I508" s="9" t="e">
        <f>VLOOKUP($D508, Individual_Pitching___Dashboard[], 18, FALSE)</f>
        <v>#N/A</v>
      </c>
      <c r="J508" s="9" t="e">
        <f>VLOOKUP($D508, Individual_Pitching___Dashboard[], 20, FALSE)</f>
        <v>#N/A</v>
      </c>
      <c r="K508" s="9" t="e">
        <f>VLOOKUP($D508, Individual_Pitching___Advanced[], 21,FALSE)</f>
        <v>#N/A</v>
      </c>
      <c r="L508" s="9" t="e">
        <f>VLOOKUP($B508, 'Team Per G'!$A$2:$G$31, 7, FALSE)</f>
        <v>#N/A</v>
      </c>
      <c r="M508" s="9" t="e">
        <f>VLOOKUP($B508, 'FanGraphs - Team WAR Projected'!$B$2:$E$31, 3, FALSE)/162</f>
        <v>#N/A</v>
      </c>
      <c r="N508" s="9" t="e">
        <f>VLOOKUP($B508, Team_Pitching___Advanced[[Team]:[xFIP]], 19,FALSE)</f>
        <v>#N/A</v>
      </c>
      <c r="O508" s="9" t="e">
        <f>VLOOKUP($B508, Team_Pitching___Advanced[], 20, FALSE)</f>
        <v>#N/A</v>
      </c>
      <c r="P508" s="9" t="e">
        <f>VLOOKUP($B508, Team_Batting___Dashboard[[Team]:[wOBA]], 16, FALSE)</f>
        <v>#N/A</v>
      </c>
      <c r="Q508" s="9" t="e">
        <f>VLOOKUP($B508, Team_Batting___Advanced[[Team]:[OPS]], 9, FALSE)</f>
        <v>#N/A</v>
      </c>
      <c r="R508" s="9" t="e">
        <f>VLOOKUP($B508, Team_Batting___Advanced[], 19, FALSE)</f>
        <v>#N/A</v>
      </c>
      <c r="S508" s="9" t="e">
        <f>VLOOKUP($B508, 'Team Per G'!$A$2:$G$31, 3, FALSE)</f>
        <v>#N/A</v>
      </c>
      <c r="T508" s="9" t="e">
        <f>VLOOKUP($B508, 'Team Per G'!$A$2:$G$31, 5, FALSE)</f>
        <v>#N/A</v>
      </c>
      <c r="U508" s="9" t="e">
        <f>VLOOKUP($B508, 'Team Per G'!$A$2:$G$31, 4, FALSE)</f>
        <v>#N/A</v>
      </c>
      <c r="V508" s="9" t="e">
        <f>VLOOKUP($B508, Team_Batting___Dashboard[], 22, FALSE)/$F508</f>
        <v>#N/A</v>
      </c>
      <c r="W508" s="9" t="e">
        <f>VLOOKUP($B508, 'FanGraphs - Team WAR Projected'!$B$2:$E$31, 4, FALSE)/162</f>
        <v>#N/A</v>
      </c>
      <c r="X508" s="9" t="e">
        <f>VLOOKUP($B508, FanGraphs_Standings[[Abbreviation]:[2024 Year to Date RS/G]], 6, FALSE)/$F508</f>
        <v>#N/A</v>
      </c>
      <c r="Y508" s="9" t="e">
        <f>VLOOKUP($B508, FanGraphs_Standings[[Abbreviation]:[2024 Projected Full Season RDif]], 19, FALSE)/162</f>
        <v>#N/A</v>
      </c>
      <c r="Z508" s="9" t="e">
        <f>VLOOKUP($B508, FanGraphs_Standings[[Abbreviation]:[2024 Projected Full Season RDif]], 5, FALSE)</f>
        <v>#N/A</v>
      </c>
      <c r="AA508" s="9" t="e">
        <f>VLOOKUP($B508, FanGraphs_Standings[[Abbreviation]:[2024 Projected Full Season W%]], 18, FALSE)</f>
        <v>#N/A</v>
      </c>
      <c r="AB508" s="9" t="e">
        <f>VLOOKUP($B508, 'Home Field Adv'!$A$2:$I$31, 9, FALSE)</f>
        <v>#N/A</v>
      </c>
      <c r="AC508" s="9" t="e">
        <f>VLOOKUP($C508, FanGraphs_Standings[[Abbreviation]:[2024 Year to Date G]], 2, FALSE)</f>
        <v>#N/A</v>
      </c>
      <c r="AD508" s="9" t="e">
        <f>VLOOKUP($E508, 'SP Per G'!$A$2:$D$1380, 3, FALSE)</f>
        <v>#N/A</v>
      </c>
      <c r="AE508" s="9" t="e">
        <f>VLOOKUP($E508, 'SP Per G'!$A$2:$D$1380, 4, FALSE)</f>
        <v>#N/A</v>
      </c>
      <c r="AF508" s="9" t="e">
        <f>VLOOKUP($E508, Individual_Pitching___Dashboard[], 18, FALSE)</f>
        <v>#N/A</v>
      </c>
      <c r="AG508" s="9" t="e">
        <f>VLOOKUP($E508, Individual_Pitching___Dashboard[], 20, FALSE)</f>
        <v>#N/A</v>
      </c>
      <c r="AH508" s="9" t="e">
        <f>VLOOKUP($E508, Individual_Pitching___Advanced[], 21,FALSE)</f>
        <v>#N/A</v>
      </c>
      <c r="AI508" s="9" t="e">
        <f>VLOOKUP($C508, 'Team Per G'!$A$2:$G$31, 7, FALSE)</f>
        <v>#N/A</v>
      </c>
      <c r="AJ508" s="9" t="e">
        <f>VLOOKUP($C508, 'FanGraphs - Team WAR Projected'!$B$2:$E$31, 3, FALSE)/162</f>
        <v>#N/A</v>
      </c>
      <c r="AK508" s="9" t="e">
        <f>VLOOKUP($C508, Team_Pitching___Advanced[[Team]:[xFIP]], 19,FALSE)</f>
        <v>#N/A</v>
      </c>
      <c r="AL508" s="9" t="e">
        <f>VLOOKUP($C508, Team_Pitching___Advanced[], 20, FALSE)</f>
        <v>#N/A</v>
      </c>
      <c r="AM508" s="9" t="e">
        <f>VLOOKUP($C508, Team_Batting___Dashboard[[Team]:[wOBA]], 16, FALSE)</f>
        <v>#N/A</v>
      </c>
      <c r="AN508" s="9" t="e">
        <f>VLOOKUP($C508, Team_Batting___Advanced[[Team]:[OPS]], 9, FALSE)</f>
        <v>#N/A</v>
      </c>
      <c r="AO508" s="9" t="e">
        <f>VLOOKUP($C508, Team_Batting___Advanced[], 19, FALSE)</f>
        <v>#N/A</v>
      </c>
      <c r="AP508" s="9" t="e">
        <f>VLOOKUP($C508, 'Team Per G'!$A$2:$G$31, 3, FALSE)</f>
        <v>#N/A</v>
      </c>
      <c r="AQ508" s="9" t="e">
        <f>VLOOKUP($C508, 'Team Per G'!$A$2:$G$31, 5, FALSE)</f>
        <v>#N/A</v>
      </c>
      <c r="AR508" s="9" t="e">
        <f>VLOOKUP($C508, 'Team Per G'!$A$2:$G$31, 4, FALSE)</f>
        <v>#N/A</v>
      </c>
      <c r="AS508" s="9" t="e">
        <f>VLOOKUP($C508, Team_Batting___Dashboard[], 22, FALSE)/$AC508</f>
        <v>#N/A</v>
      </c>
      <c r="AT508" s="9" t="e">
        <f>VLOOKUP($C508, 'FanGraphs - Team WAR Projected'!$B$2:$E$31, 4, FALSE)/162</f>
        <v>#N/A</v>
      </c>
      <c r="AU508" s="9" t="e">
        <f>VLOOKUP($C508, FanGraphs_Standings[[Abbreviation]:[2024 Year to Date RS/G]], 6, FALSE)/$AC508</f>
        <v>#N/A</v>
      </c>
      <c r="AV508" s="9" t="e">
        <f>VLOOKUP($C508, FanGraphs_Standings[[Abbreviation]:[2024 Projected Full Season RDif]], 19, FALSE)/162</f>
        <v>#N/A</v>
      </c>
      <c r="AW508" s="9" t="e">
        <f>VLOOKUP($C508, FanGraphs_Standings[[Abbreviation]:[2024 Projected Full Season RDif]], 5, FALSE)</f>
        <v>#N/A</v>
      </c>
      <c r="AX508" s="9" t="e">
        <f>VLOOKUP($C508, FanGraphs_Standings[[Abbreviation]:[2024 Projected Full Season W%]], 18, FALSE)</f>
        <v>#N/A</v>
      </c>
      <c r="AY508" s="9" t="e">
        <f>VLOOKUP($C508, 'Home Field Adv'!$A$2:$K$31, 11, FALSE)</f>
        <v>#N/A</v>
      </c>
      <c r="BB508" s="5" t="str">
        <f t="shared" si="22"/>
        <v/>
      </c>
      <c r="BC508" s="5" t="str">
        <f t="shared" si="23"/>
        <v/>
      </c>
      <c r="BD508" s="5" t="str">
        <f t="shared" si="24"/>
        <v/>
      </c>
    </row>
    <row r="509" spans="6:56" x14ac:dyDescent="0.45">
      <c r="F509" s="9" t="e">
        <f>VLOOKUP($B509, FanGraphs_Standings[[Abbreviation]:[2024 Year to Date G]], 2, FALSE)</f>
        <v>#N/A</v>
      </c>
      <c r="G509" s="9" t="e">
        <f>IF(ISERR(VLOOKUP($D509, 'SP Per G'!$A$2:$D$1380, 3, FALSE)), L509, VLOOKUP($D509, 'SP Per G'!$A$2:$D$1380, 3, FALSE))</f>
        <v>#N/A</v>
      </c>
      <c r="H509" s="9" t="e">
        <f>VLOOKUP($D509, 'SP Per G'!$A$2:$D$1380, 4, FALSE)</f>
        <v>#N/A</v>
      </c>
      <c r="I509" s="9" t="e">
        <f>VLOOKUP($D509, Individual_Pitching___Dashboard[], 18, FALSE)</f>
        <v>#N/A</v>
      </c>
      <c r="J509" s="9" t="e">
        <f>VLOOKUP($D509, Individual_Pitching___Dashboard[], 20, FALSE)</f>
        <v>#N/A</v>
      </c>
      <c r="K509" s="9" t="e">
        <f>VLOOKUP($D509, Individual_Pitching___Advanced[], 21,FALSE)</f>
        <v>#N/A</v>
      </c>
      <c r="L509" s="9" t="e">
        <f>VLOOKUP($B509, 'Team Per G'!$A$2:$G$31, 7, FALSE)</f>
        <v>#N/A</v>
      </c>
      <c r="M509" s="9" t="e">
        <f>VLOOKUP($B509, 'FanGraphs - Team WAR Projected'!$B$2:$E$31, 3, FALSE)/162</f>
        <v>#N/A</v>
      </c>
      <c r="N509" s="9" t="e">
        <f>VLOOKUP($B509, Team_Pitching___Advanced[[Team]:[xFIP]], 19,FALSE)</f>
        <v>#N/A</v>
      </c>
      <c r="O509" s="9" t="e">
        <f>VLOOKUP($B509, Team_Pitching___Advanced[], 20, FALSE)</f>
        <v>#N/A</v>
      </c>
      <c r="P509" s="9" t="e">
        <f>VLOOKUP($B509, Team_Batting___Dashboard[[Team]:[wOBA]], 16, FALSE)</f>
        <v>#N/A</v>
      </c>
      <c r="Q509" s="9" t="e">
        <f>VLOOKUP($B509, Team_Batting___Advanced[[Team]:[OPS]], 9, FALSE)</f>
        <v>#N/A</v>
      </c>
      <c r="R509" s="9" t="e">
        <f>VLOOKUP($B509, Team_Batting___Advanced[], 19, FALSE)</f>
        <v>#N/A</v>
      </c>
      <c r="S509" s="9" t="e">
        <f>VLOOKUP($B509, 'Team Per G'!$A$2:$G$31, 3, FALSE)</f>
        <v>#N/A</v>
      </c>
      <c r="T509" s="9" t="e">
        <f>VLOOKUP($B509, 'Team Per G'!$A$2:$G$31, 5, FALSE)</f>
        <v>#N/A</v>
      </c>
      <c r="U509" s="9" t="e">
        <f>VLOOKUP($B509, 'Team Per G'!$A$2:$G$31, 4, FALSE)</f>
        <v>#N/A</v>
      </c>
      <c r="V509" s="9" t="e">
        <f>VLOOKUP($B509, Team_Batting___Dashboard[], 22, FALSE)/$F509</f>
        <v>#N/A</v>
      </c>
      <c r="W509" s="9" t="e">
        <f>VLOOKUP($B509, 'FanGraphs - Team WAR Projected'!$B$2:$E$31, 4, FALSE)/162</f>
        <v>#N/A</v>
      </c>
      <c r="X509" s="9" t="e">
        <f>VLOOKUP($B509, FanGraphs_Standings[[Abbreviation]:[2024 Year to Date RS/G]], 6, FALSE)/$F509</f>
        <v>#N/A</v>
      </c>
      <c r="Y509" s="9" t="e">
        <f>VLOOKUP($B509, FanGraphs_Standings[[Abbreviation]:[2024 Projected Full Season RDif]], 19, FALSE)/162</f>
        <v>#N/A</v>
      </c>
      <c r="Z509" s="9" t="e">
        <f>VLOOKUP($B509, FanGraphs_Standings[[Abbreviation]:[2024 Projected Full Season RDif]], 5, FALSE)</f>
        <v>#N/A</v>
      </c>
      <c r="AA509" s="9" t="e">
        <f>VLOOKUP($B509, FanGraphs_Standings[[Abbreviation]:[2024 Projected Full Season W%]], 18, FALSE)</f>
        <v>#N/A</v>
      </c>
      <c r="AB509" s="9" t="e">
        <f>VLOOKUP($B509, 'Home Field Adv'!$A$2:$I$31, 9, FALSE)</f>
        <v>#N/A</v>
      </c>
      <c r="AC509" s="9" t="e">
        <f>VLOOKUP($C509, FanGraphs_Standings[[Abbreviation]:[2024 Year to Date G]], 2, FALSE)</f>
        <v>#N/A</v>
      </c>
      <c r="AD509" s="9" t="e">
        <f>VLOOKUP($E509, 'SP Per G'!$A$2:$D$1380, 3, FALSE)</f>
        <v>#N/A</v>
      </c>
      <c r="AE509" s="9" t="e">
        <f>VLOOKUP($E509, 'SP Per G'!$A$2:$D$1380, 4, FALSE)</f>
        <v>#N/A</v>
      </c>
      <c r="AF509" s="9" t="e">
        <f>VLOOKUP($E509, Individual_Pitching___Dashboard[], 18, FALSE)</f>
        <v>#N/A</v>
      </c>
      <c r="AG509" s="9" t="e">
        <f>VLOOKUP($E509, Individual_Pitching___Dashboard[], 20, FALSE)</f>
        <v>#N/A</v>
      </c>
      <c r="AH509" s="9" t="e">
        <f>VLOOKUP($E509, Individual_Pitching___Advanced[], 21,FALSE)</f>
        <v>#N/A</v>
      </c>
      <c r="AI509" s="9" t="e">
        <f>VLOOKUP($C509, 'Team Per G'!$A$2:$G$31, 7, FALSE)</f>
        <v>#N/A</v>
      </c>
      <c r="AJ509" s="9" t="e">
        <f>VLOOKUP($C509, 'FanGraphs - Team WAR Projected'!$B$2:$E$31, 3, FALSE)/162</f>
        <v>#N/A</v>
      </c>
      <c r="AK509" s="9" t="e">
        <f>VLOOKUP($C509, Team_Pitching___Advanced[[Team]:[xFIP]], 19,FALSE)</f>
        <v>#N/A</v>
      </c>
      <c r="AL509" s="9" t="e">
        <f>VLOOKUP($C509, Team_Pitching___Advanced[], 20, FALSE)</f>
        <v>#N/A</v>
      </c>
      <c r="AM509" s="9" t="e">
        <f>VLOOKUP($C509, Team_Batting___Dashboard[[Team]:[wOBA]], 16, FALSE)</f>
        <v>#N/A</v>
      </c>
      <c r="AN509" s="9" t="e">
        <f>VLOOKUP($C509, Team_Batting___Advanced[[Team]:[OPS]], 9, FALSE)</f>
        <v>#N/A</v>
      </c>
      <c r="AO509" s="9" t="e">
        <f>VLOOKUP($C509, Team_Batting___Advanced[], 19, FALSE)</f>
        <v>#N/A</v>
      </c>
      <c r="AP509" s="9" t="e">
        <f>VLOOKUP($C509, 'Team Per G'!$A$2:$G$31, 3, FALSE)</f>
        <v>#N/A</v>
      </c>
      <c r="AQ509" s="9" t="e">
        <f>VLOOKUP($C509, 'Team Per G'!$A$2:$G$31, 5, FALSE)</f>
        <v>#N/A</v>
      </c>
      <c r="AR509" s="9" t="e">
        <f>VLOOKUP($C509, 'Team Per G'!$A$2:$G$31, 4, FALSE)</f>
        <v>#N/A</v>
      </c>
      <c r="AS509" s="9" t="e">
        <f>VLOOKUP($C509, Team_Batting___Dashboard[], 22, FALSE)/$AC509</f>
        <v>#N/A</v>
      </c>
      <c r="AT509" s="9" t="e">
        <f>VLOOKUP($C509, 'FanGraphs - Team WAR Projected'!$B$2:$E$31, 4, FALSE)/162</f>
        <v>#N/A</v>
      </c>
      <c r="AU509" s="9" t="e">
        <f>VLOOKUP($C509, FanGraphs_Standings[[Abbreviation]:[2024 Year to Date RS/G]], 6, FALSE)/$AC509</f>
        <v>#N/A</v>
      </c>
      <c r="AV509" s="9" t="e">
        <f>VLOOKUP($C509, FanGraphs_Standings[[Abbreviation]:[2024 Projected Full Season RDif]], 19, FALSE)/162</f>
        <v>#N/A</v>
      </c>
      <c r="AW509" s="9" t="e">
        <f>VLOOKUP($C509, FanGraphs_Standings[[Abbreviation]:[2024 Projected Full Season RDif]], 5, FALSE)</f>
        <v>#N/A</v>
      </c>
      <c r="AX509" s="9" t="e">
        <f>VLOOKUP($C509, FanGraphs_Standings[[Abbreviation]:[2024 Projected Full Season W%]], 18, FALSE)</f>
        <v>#N/A</v>
      </c>
      <c r="AY509" s="9" t="e">
        <f>VLOOKUP($C509, 'Home Field Adv'!$A$2:$K$31, 11, FALSE)</f>
        <v>#N/A</v>
      </c>
      <c r="BB509" s="5" t="str">
        <f t="shared" si="22"/>
        <v/>
      </c>
      <c r="BC509" s="5" t="str">
        <f t="shared" si="23"/>
        <v/>
      </c>
      <c r="BD509" s="5" t="str">
        <f t="shared" si="24"/>
        <v/>
      </c>
    </row>
    <row r="510" spans="6:56" x14ac:dyDescent="0.45">
      <c r="F510" s="9" t="e">
        <f>VLOOKUP($B510, FanGraphs_Standings[[Abbreviation]:[2024 Year to Date G]], 2, FALSE)</f>
        <v>#N/A</v>
      </c>
      <c r="G510" s="9" t="e">
        <f>IF(ISERR(VLOOKUP($D510, 'SP Per G'!$A$2:$D$1380, 3, FALSE)), L510, VLOOKUP($D510, 'SP Per G'!$A$2:$D$1380, 3, FALSE))</f>
        <v>#N/A</v>
      </c>
      <c r="H510" s="9" t="e">
        <f>VLOOKUP($D510, 'SP Per G'!$A$2:$D$1380, 4, FALSE)</f>
        <v>#N/A</v>
      </c>
      <c r="I510" s="9" t="e">
        <f>VLOOKUP($D510, Individual_Pitching___Dashboard[], 18, FALSE)</f>
        <v>#N/A</v>
      </c>
      <c r="J510" s="9" t="e">
        <f>VLOOKUP($D510, Individual_Pitching___Dashboard[], 20, FALSE)</f>
        <v>#N/A</v>
      </c>
      <c r="K510" s="9" t="e">
        <f>VLOOKUP($D510, Individual_Pitching___Advanced[], 21,FALSE)</f>
        <v>#N/A</v>
      </c>
      <c r="L510" s="9" t="e">
        <f>VLOOKUP($B510, 'Team Per G'!$A$2:$G$31, 7, FALSE)</f>
        <v>#N/A</v>
      </c>
      <c r="M510" s="9" t="e">
        <f>VLOOKUP($B510, 'FanGraphs - Team WAR Projected'!$B$2:$E$31, 3, FALSE)/162</f>
        <v>#N/A</v>
      </c>
      <c r="N510" s="9" t="e">
        <f>VLOOKUP($B510, Team_Pitching___Advanced[[Team]:[xFIP]], 19,FALSE)</f>
        <v>#N/A</v>
      </c>
      <c r="O510" s="9" t="e">
        <f>VLOOKUP($B510, Team_Pitching___Advanced[], 20, FALSE)</f>
        <v>#N/A</v>
      </c>
      <c r="P510" s="9" t="e">
        <f>VLOOKUP($B510, Team_Batting___Dashboard[[Team]:[wOBA]], 16, FALSE)</f>
        <v>#N/A</v>
      </c>
      <c r="Q510" s="9" t="e">
        <f>VLOOKUP($B510, Team_Batting___Advanced[[Team]:[OPS]], 9, FALSE)</f>
        <v>#N/A</v>
      </c>
      <c r="R510" s="9" t="e">
        <f>VLOOKUP($B510, Team_Batting___Advanced[], 19, FALSE)</f>
        <v>#N/A</v>
      </c>
      <c r="S510" s="9" t="e">
        <f>VLOOKUP($B510, 'Team Per G'!$A$2:$G$31, 3, FALSE)</f>
        <v>#N/A</v>
      </c>
      <c r="T510" s="9" t="e">
        <f>VLOOKUP($B510, 'Team Per G'!$A$2:$G$31, 5, FALSE)</f>
        <v>#N/A</v>
      </c>
      <c r="U510" s="9" t="e">
        <f>VLOOKUP($B510, 'Team Per G'!$A$2:$G$31, 4, FALSE)</f>
        <v>#N/A</v>
      </c>
      <c r="V510" s="9" t="e">
        <f>VLOOKUP($B510, Team_Batting___Dashboard[], 22, FALSE)/$F510</f>
        <v>#N/A</v>
      </c>
      <c r="W510" s="9" t="e">
        <f>VLOOKUP($B510, 'FanGraphs - Team WAR Projected'!$B$2:$E$31, 4, FALSE)/162</f>
        <v>#N/A</v>
      </c>
      <c r="X510" s="9" t="e">
        <f>VLOOKUP($B510, FanGraphs_Standings[[Abbreviation]:[2024 Year to Date RS/G]], 6, FALSE)/$F510</f>
        <v>#N/A</v>
      </c>
      <c r="Y510" s="9" t="e">
        <f>VLOOKUP($B510, FanGraphs_Standings[[Abbreviation]:[2024 Projected Full Season RDif]], 19, FALSE)/162</f>
        <v>#N/A</v>
      </c>
      <c r="Z510" s="9" t="e">
        <f>VLOOKUP($B510, FanGraphs_Standings[[Abbreviation]:[2024 Projected Full Season RDif]], 5, FALSE)</f>
        <v>#N/A</v>
      </c>
      <c r="AA510" s="9" t="e">
        <f>VLOOKUP($B510, FanGraphs_Standings[[Abbreviation]:[2024 Projected Full Season W%]], 18, FALSE)</f>
        <v>#N/A</v>
      </c>
      <c r="AB510" s="9" t="e">
        <f>VLOOKUP($B510, 'Home Field Adv'!$A$2:$I$31, 9, FALSE)</f>
        <v>#N/A</v>
      </c>
      <c r="AC510" s="9" t="e">
        <f>VLOOKUP($C510, FanGraphs_Standings[[Abbreviation]:[2024 Year to Date G]], 2, FALSE)</f>
        <v>#N/A</v>
      </c>
      <c r="AD510" s="9" t="e">
        <f>VLOOKUP($E510, 'SP Per G'!$A$2:$D$1380, 3, FALSE)</f>
        <v>#N/A</v>
      </c>
      <c r="AE510" s="9" t="e">
        <f>VLOOKUP($E510, 'SP Per G'!$A$2:$D$1380, 4, FALSE)</f>
        <v>#N/A</v>
      </c>
      <c r="AF510" s="9" t="e">
        <f>VLOOKUP($E510, Individual_Pitching___Dashboard[], 18, FALSE)</f>
        <v>#N/A</v>
      </c>
      <c r="AG510" s="9" t="e">
        <f>VLOOKUP($E510, Individual_Pitching___Dashboard[], 20, FALSE)</f>
        <v>#N/A</v>
      </c>
      <c r="AH510" s="9" t="e">
        <f>VLOOKUP($E510, Individual_Pitching___Advanced[], 21,FALSE)</f>
        <v>#N/A</v>
      </c>
      <c r="AI510" s="9" t="e">
        <f>VLOOKUP($C510, 'Team Per G'!$A$2:$G$31, 7, FALSE)</f>
        <v>#N/A</v>
      </c>
      <c r="AJ510" s="9" t="e">
        <f>VLOOKUP($C510, 'FanGraphs - Team WAR Projected'!$B$2:$E$31, 3, FALSE)/162</f>
        <v>#N/A</v>
      </c>
      <c r="AK510" s="9" t="e">
        <f>VLOOKUP($C510, Team_Pitching___Advanced[[Team]:[xFIP]], 19,FALSE)</f>
        <v>#N/A</v>
      </c>
      <c r="AL510" s="9" t="e">
        <f>VLOOKUP($C510, Team_Pitching___Advanced[], 20, FALSE)</f>
        <v>#N/A</v>
      </c>
      <c r="AM510" s="9" t="e">
        <f>VLOOKUP($C510, Team_Batting___Dashboard[[Team]:[wOBA]], 16, FALSE)</f>
        <v>#N/A</v>
      </c>
      <c r="AN510" s="9" t="e">
        <f>VLOOKUP($C510, Team_Batting___Advanced[[Team]:[OPS]], 9, FALSE)</f>
        <v>#N/A</v>
      </c>
      <c r="AO510" s="9" t="e">
        <f>VLOOKUP($C510, Team_Batting___Advanced[], 19, FALSE)</f>
        <v>#N/A</v>
      </c>
      <c r="AP510" s="9" t="e">
        <f>VLOOKUP($C510, 'Team Per G'!$A$2:$G$31, 3, FALSE)</f>
        <v>#N/A</v>
      </c>
      <c r="AQ510" s="9" t="e">
        <f>VLOOKUP($C510, 'Team Per G'!$A$2:$G$31, 5, FALSE)</f>
        <v>#N/A</v>
      </c>
      <c r="AR510" s="9" t="e">
        <f>VLOOKUP($C510, 'Team Per G'!$A$2:$G$31, 4, FALSE)</f>
        <v>#N/A</v>
      </c>
      <c r="AS510" s="9" t="e">
        <f>VLOOKUP($C510, Team_Batting___Dashboard[], 22, FALSE)/$AC510</f>
        <v>#N/A</v>
      </c>
      <c r="AT510" s="9" t="e">
        <f>VLOOKUP($C510, 'FanGraphs - Team WAR Projected'!$B$2:$E$31, 4, FALSE)/162</f>
        <v>#N/A</v>
      </c>
      <c r="AU510" s="9" t="e">
        <f>VLOOKUP($C510, FanGraphs_Standings[[Abbreviation]:[2024 Year to Date RS/G]], 6, FALSE)/$AC510</f>
        <v>#N/A</v>
      </c>
      <c r="AV510" s="9" t="e">
        <f>VLOOKUP($C510, FanGraphs_Standings[[Abbreviation]:[2024 Projected Full Season RDif]], 19, FALSE)/162</f>
        <v>#N/A</v>
      </c>
      <c r="AW510" s="9" t="e">
        <f>VLOOKUP($C510, FanGraphs_Standings[[Abbreviation]:[2024 Projected Full Season RDif]], 5, FALSE)</f>
        <v>#N/A</v>
      </c>
      <c r="AX510" s="9" t="e">
        <f>VLOOKUP($C510, FanGraphs_Standings[[Abbreviation]:[2024 Projected Full Season W%]], 18, FALSE)</f>
        <v>#N/A</v>
      </c>
      <c r="AY510" s="9" t="e">
        <f>VLOOKUP($C510, 'Home Field Adv'!$A$2:$K$31, 11, FALSE)</f>
        <v>#N/A</v>
      </c>
      <c r="BB510" s="5" t="str">
        <f t="shared" si="22"/>
        <v/>
      </c>
      <c r="BC510" s="5" t="str">
        <f t="shared" si="23"/>
        <v/>
      </c>
      <c r="BD510" s="5" t="str">
        <f t="shared" si="24"/>
        <v/>
      </c>
    </row>
    <row r="511" spans="6:56" x14ac:dyDescent="0.45">
      <c r="F511" s="9" t="e">
        <f>VLOOKUP($B511, FanGraphs_Standings[[Abbreviation]:[2024 Year to Date G]], 2, FALSE)</f>
        <v>#N/A</v>
      </c>
      <c r="G511" s="9" t="e">
        <f>IF(ISERR(VLOOKUP($D511, 'SP Per G'!$A$2:$D$1380, 3, FALSE)), L511, VLOOKUP($D511, 'SP Per G'!$A$2:$D$1380, 3, FALSE))</f>
        <v>#N/A</v>
      </c>
      <c r="H511" s="9" t="e">
        <f>VLOOKUP($D511, 'SP Per G'!$A$2:$D$1380, 4, FALSE)</f>
        <v>#N/A</v>
      </c>
      <c r="I511" s="9" t="e">
        <f>VLOOKUP($D511, Individual_Pitching___Dashboard[], 18, FALSE)</f>
        <v>#N/A</v>
      </c>
      <c r="J511" s="9" t="e">
        <f>VLOOKUP($D511, Individual_Pitching___Dashboard[], 20, FALSE)</f>
        <v>#N/A</v>
      </c>
      <c r="K511" s="9" t="e">
        <f>VLOOKUP($D511, Individual_Pitching___Advanced[], 21,FALSE)</f>
        <v>#N/A</v>
      </c>
      <c r="L511" s="9" t="e">
        <f>VLOOKUP($B511, 'Team Per G'!$A$2:$G$31, 7, FALSE)</f>
        <v>#N/A</v>
      </c>
      <c r="M511" s="9" t="e">
        <f>VLOOKUP($B511, 'FanGraphs - Team WAR Projected'!$B$2:$E$31, 3, FALSE)/162</f>
        <v>#N/A</v>
      </c>
      <c r="N511" s="9" t="e">
        <f>VLOOKUP($B511, Team_Pitching___Advanced[[Team]:[xFIP]], 19,FALSE)</f>
        <v>#N/A</v>
      </c>
      <c r="O511" s="9" t="e">
        <f>VLOOKUP($B511, Team_Pitching___Advanced[], 20, FALSE)</f>
        <v>#N/A</v>
      </c>
      <c r="P511" s="9" t="e">
        <f>VLOOKUP($B511, Team_Batting___Dashboard[[Team]:[wOBA]], 16, FALSE)</f>
        <v>#N/A</v>
      </c>
      <c r="Q511" s="9" t="e">
        <f>VLOOKUP($B511, Team_Batting___Advanced[[Team]:[OPS]], 9, FALSE)</f>
        <v>#N/A</v>
      </c>
      <c r="R511" s="9" t="e">
        <f>VLOOKUP($B511, Team_Batting___Advanced[], 19, FALSE)</f>
        <v>#N/A</v>
      </c>
      <c r="S511" s="9" t="e">
        <f>VLOOKUP($B511, 'Team Per G'!$A$2:$G$31, 3, FALSE)</f>
        <v>#N/A</v>
      </c>
      <c r="T511" s="9" t="e">
        <f>VLOOKUP($B511, 'Team Per G'!$A$2:$G$31, 5, FALSE)</f>
        <v>#N/A</v>
      </c>
      <c r="U511" s="9" t="e">
        <f>VLOOKUP($B511, 'Team Per G'!$A$2:$G$31, 4, FALSE)</f>
        <v>#N/A</v>
      </c>
      <c r="V511" s="9" t="e">
        <f>VLOOKUP($B511, Team_Batting___Dashboard[], 22, FALSE)/$F511</f>
        <v>#N/A</v>
      </c>
      <c r="W511" s="9" t="e">
        <f>VLOOKUP($B511, 'FanGraphs - Team WAR Projected'!$B$2:$E$31, 4, FALSE)/162</f>
        <v>#N/A</v>
      </c>
      <c r="X511" s="9" t="e">
        <f>VLOOKUP($B511, FanGraphs_Standings[[Abbreviation]:[2024 Year to Date RS/G]], 6, FALSE)/$F511</f>
        <v>#N/A</v>
      </c>
      <c r="Y511" s="9" t="e">
        <f>VLOOKUP($B511, FanGraphs_Standings[[Abbreviation]:[2024 Projected Full Season RDif]], 19, FALSE)/162</f>
        <v>#N/A</v>
      </c>
      <c r="Z511" s="9" t="e">
        <f>VLOOKUP($B511, FanGraphs_Standings[[Abbreviation]:[2024 Projected Full Season RDif]], 5, FALSE)</f>
        <v>#N/A</v>
      </c>
      <c r="AA511" s="9" t="e">
        <f>VLOOKUP($B511, FanGraphs_Standings[[Abbreviation]:[2024 Projected Full Season W%]], 18, FALSE)</f>
        <v>#N/A</v>
      </c>
      <c r="AB511" s="9" t="e">
        <f>VLOOKUP($B511, 'Home Field Adv'!$A$2:$I$31, 9, FALSE)</f>
        <v>#N/A</v>
      </c>
      <c r="AC511" s="9" t="e">
        <f>VLOOKUP($C511, FanGraphs_Standings[[Abbreviation]:[2024 Year to Date G]], 2, FALSE)</f>
        <v>#N/A</v>
      </c>
      <c r="AD511" s="9" t="e">
        <f>VLOOKUP($E511, 'SP Per G'!$A$2:$D$1380, 3, FALSE)</f>
        <v>#N/A</v>
      </c>
      <c r="AE511" s="9" t="e">
        <f>VLOOKUP($E511, 'SP Per G'!$A$2:$D$1380, 4, FALSE)</f>
        <v>#N/A</v>
      </c>
      <c r="AF511" s="9" t="e">
        <f>VLOOKUP($E511, Individual_Pitching___Dashboard[], 18, FALSE)</f>
        <v>#N/A</v>
      </c>
      <c r="AG511" s="9" t="e">
        <f>VLOOKUP($E511, Individual_Pitching___Dashboard[], 20, FALSE)</f>
        <v>#N/A</v>
      </c>
      <c r="AH511" s="9" t="e">
        <f>VLOOKUP($E511, Individual_Pitching___Advanced[], 21,FALSE)</f>
        <v>#N/A</v>
      </c>
      <c r="AI511" s="9" t="e">
        <f>VLOOKUP($C511, 'Team Per G'!$A$2:$G$31, 7, FALSE)</f>
        <v>#N/A</v>
      </c>
      <c r="AJ511" s="9" t="e">
        <f>VLOOKUP($C511, 'FanGraphs - Team WAR Projected'!$B$2:$E$31, 3, FALSE)/162</f>
        <v>#N/A</v>
      </c>
      <c r="AK511" s="9" t="e">
        <f>VLOOKUP($C511, Team_Pitching___Advanced[[Team]:[xFIP]], 19,FALSE)</f>
        <v>#N/A</v>
      </c>
      <c r="AL511" s="9" t="e">
        <f>VLOOKUP($C511, Team_Pitching___Advanced[], 20, FALSE)</f>
        <v>#N/A</v>
      </c>
      <c r="AM511" s="9" t="e">
        <f>VLOOKUP($C511, Team_Batting___Dashboard[[Team]:[wOBA]], 16, FALSE)</f>
        <v>#N/A</v>
      </c>
      <c r="AN511" s="9" t="e">
        <f>VLOOKUP($C511, Team_Batting___Advanced[[Team]:[OPS]], 9, FALSE)</f>
        <v>#N/A</v>
      </c>
      <c r="AO511" s="9" t="e">
        <f>VLOOKUP($C511, Team_Batting___Advanced[], 19, FALSE)</f>
        <v>#N/A</v>
      </c>
      <c r="AP511" s="9" t="e">
        <f>VLOOKUP($C511, 'Team Per G'!$A$2:$G$31, 3, FALSE)</f>
        <v>#N/A</v>
      </c>
      <c r="AQ511" s="9" t="e">
        <f>VLOOKUP($C511, 'Team Per G'!$A$2:$G$31, 5, FALSE)</f>
        <v>#N/A</v>
      </c>
      <c r="AR511" s="9" t="e">
        <f>VLOOKUP($C511, 'Team Per G'!$A$2:$G$31, 4, FALSE)</f>
        <v>#N/A</v>
      </c>
      <c r="AS511" s="9" t="e">
        <f>VLOOKUP($C511, Team_Batting___Dashboard[], 22, FALSE)/$AC511</f>
        <v>#N/A</v>
      </c>
      <c r="AT511" s="9" t="e">
        <f>VLOOKUP($C511, 'FanGraphs - Team WAR Projected'!$B$2:$E$31, 4, FALSE)/162</f>
        <v>#N/A</v>
      </c>
      <c r="AU511" s="9" t="e">
        <f>VLOOKUP($C511, FanGraphs_Standings[[Abbreviation]:[2024 Year to Date RS/G]], 6, FALSE)/$AC511</f>
        <v>#N/A</v>
      </c>
      <c r="AV511" s="9" t="e">
        <f>VLOOKUP($C511, FanGraphs_Standings[[Abbreviation]:[2024 Projected Full Season RDif]], 19, FALSE)/162</f>
        <v>#N/A</v>
      </c>
      <c r="AW511" s="9" t="e">
        <f>VLOOKUP($C511, FanGraphs_Standings[[Abbreviation]:[2024 Projected Full Season RDif]], 5, FALSE)</f>
        <v>#N/A</v>
      </c>
      <c r="AX511" s="9" t="e">
        <f>VLOOKUP($C511, FanGraphs_Standings[[Abbreviation]:[2024 Projected Full Season W%]], 18, FALSE)</f>
        <v>#N/A</v>
      </c>
      <c r="AY511" s="9" t="e">
        <f>VLOOKUP($C511, 'Home Field Adv'!$A$2:$K$31, 11, FALSE)</f>
        <v>#N/A</v>
      </c>
      <c r="BB511" s="5" t="str">
        <f t="shared" si="22"/>
        <v/>
      </c>
      <c r="BC511" s="5" t="str">
        <f t="shared" si="23"/>
        <v/>
      </c>
      <c r="BD511" s="5" t="str">
        <f t="shared" si="24"/>
        <v/>
      </c>
    </row>
    <row r="512" spans="6:56" x14ac:dyDescent="0.45">
      <c r="F512" s="9" t="e">
        <f>VLOOKUP($B512, FanGraphs_Standings[[Abbreviation]:[2024 Year to Date G]], 2, FALSE)</f>
        <v>#N/A</v>
      </c>
      <c r="G512" s="9" t="e">
        <f>IF(ISERR(VLOOKUP($D512, 'SP Per G'!$A$2:$D$1380, 3, FALSE)), L512, VLOOKUP($D512, 'SP Per G'!$A$2:$D$1380, 3, FALSE))</f>
        <v>#N/A</v>
      </c>
      <c r="H512" s="9" t="e">
        <f>VLOOKUP($D512, 'SP Per G'!$A$2:$D$1380, 4, FALSE)</f>
        <v>#N/A</v>
      </c>
      <c r="I512" s="9" t="e">
        <f>VLOOKUP($D512, Individual_Pitching___Dashboard[], 18, FALSE)</f>
        <v>#N/A</v>
      </c>
      <c r="J512" s="9" t="e">
        <f>VLOOKUP($D512, Individual_Pitching___Dashboard[], 20, FALSE)</f>
        <v>#N/A</v>
      </c>
      <c r="K512" s="9" t="e">
        <f>VLOOKUP($D512, Individual_Pitching___Advanced[], 21,FALSE)</f>
        <v>#N/A</v>
      </c>
      <c r="L512" s="9" t="e">
        <f>VLOOKUP($B512, 'Team Per G'!$A$2:$G$31, 7, FALSE)</f>
        <v>#N/A</v>
      </c>
      <c r="M512" s="9" t="e">
        <f>VLOOKUP($B512, 'FanGraphs - Team WAR Projected'!$B$2:$E$31, 3, FALSE)/162</f>
        <v>#N/A</v>
      </c>
      <c r="N512" s="9" t="e">
        <f>VLOOKUP($B512, Team_Pitching___Advanced[[Team]:[xFIP]], 19,FALSE)</f>
        <v>#N/A</v>
      </c>
      <c r="O512" s="9" t="e">
        <f>VLOOKUP($B512, Team_Pitching___Advanced[], 20, FALSE)</f>
        <v>#N/A</v>
      </c>
      <c r="P512" s="9" t="e">
        <f>VLOOKUP($B512, Team_Batting___Dashboard[[Team]:[wOBA]], 16, FALSE)</f>
        <v>#N/A</v>
      </c>
      <c r="Q512" s="9" t="e">
        <f>VLOOKUP($B512, Team_Batting___Advanced[[Team]:[OPS]], 9, FALSE)</f>
        <v>#N/A</v>
      </c>
      <c r="R512" s="9" t="e">
        <f>VLOOKUP($B512, Team_Batting___Advanced[], 19, FALSE)</f>
        <v>#N/A</v>
      </c>
      <c r="S512" s="9" t="e">
        <f>VLOOKUP($B512, 'Team Per G'!$A$2:$G$31, 3, FALSE)</f>
        <v>#N/A</v>
      </c>
      <c r="T512" s="9" t="e">
        <f>VLOOKUP($B512, 'Team Per G'!$A$2:$G$31, 5, FALSE)</f>
        <v>#N/A</v>
      </c>
      <c r="U512" s="9" t="e">
        <f>VLOOKUP($B512, 'Team Per G'!$A$2:$G$31, 4, FALSE)</f>
        <v>#N/A</v>
      </c>
      <c r="V512" s="9" t="e">
        <f>VLOOKUP($B512, Team_Batting___Dashboard[], 22, FALSE)/$F512</f>
        <v>#N/A</v>
      </c>
      <c r="W512" s="9" t="e">
        <f>VLOOKUP($B512, 'FanGraphs - Team WAR Projected'!$B$2:$E$31, 4, FALSE)/162</f>
        <v>#N/A</v>
      </c>
      <c r="X512" s="9" t="e">
        <f>VLOOKUP($B512, FanGraphs_Standings[[Abbreviation]:[2024 Year to Date RS/G]], 6, FALSE)/$F512</f>
        <v>#N/A</v>
      </c>
      <c r="Y512" s="9" t="e">
        <f>VLOOKUP($B512, FanGraphs_Standings[[Abbreviation]:[2024 Projected Full Season RDif]], 19, FALSE)/162</f>
        <v>#N/A</v>
      </c>
      <c r="Z512" s="9" t="e">
        <f>VLOOKUP($B512, FanGraphs_Standings[[Abbreviation]:[2024 Projected Full Season RDif]], 5, FALSE)</f>
        <v>#N/A</v>
      </c>
      <c r="AA512" s="9" t="e">
        <f>VLOOKUP($B512, FanGraphs_Standings[[Abbreviation]:[2024 Projected Full Season W%]], 18, FALSE)</f>
        <v>#N/A</v>
      </c>
      <c r="AB512" s="9" t="e">
        <f>VLOOKUP($B512, 'Home Field Adv'!$A$2:$I$31, 9, FALSE)</f>
        <v>#N/A</v>
      </c>
      <c r="AC512" s="9" t="e">
        <f>VLOOKUP($C512, FanGraphs_Standings[[Abbreviation]:[2024 Year to Date G]], 2, FALSE)</f>
        <v>#N/A</v>
      </c>
      <c r="AD512" s="9" t="e">
        <f>VLOOKUP($E512, 'SP Per G'!$A$2:$D$1380, 3, FALSE)</f>
        <v>#N/A</v>
      </c>
      <c r="AE512" s="9" t="e">
        <f>VLOOKUP($E512, 'SP Per G'!$A$2:$D$1380, 4, FALSE)</f>
        <v>#N/A</v>
      </c>
      <c r="AF512" s="9" t="e">
        <f>VLOOKUP($E512, Individual_Pitching___Dashboard[], 18, FALSE)</f>
        <v>#N/A</v>
      </c>
      <c r="AG512" s="9" t="e">
        <f>VLOOKUP($E512, Individual_Pitching___Dashboard[], 20, FALSE)</f>
        <v>#N/A</v>
      </c>
      <c r="AH512" s="9" t="e">
        <f>VLOOKUP($E512, Individual_Pitching___Advanced[], 21,FALSE)</f>
        <v>#N/A</v>
      </c>
      <c r="AI512" s="9" t="e">
        <f>VLOOKUP($C512, 'Team Per G'!$A$2:$G$31, 7, FALSE)</f>
        <v>#N/A</v>
      </c>
      <c r="AJ512" s="9" t="e">
        <f>VLOOKUP($C512, 'FanGraphs - Team WAR Projected'!$B$2:$E$31, 3, FALSE)/162</f>
        <v>#N/A</v>
      </c>
      <c r="AK512" s="9" t="e">
        <f>VLOOKUP($C512, Team_Pitching___Advanced[[Team]:[xFIP]], 19,FALSE)</f>
        <v>#N/A</v>
      </c>
      <c r="AL512" s="9" t="e">
        <f>VLOOKUP($C512, Team_Pitching___Advanced[], 20, FALSE)</f>
        <v>#N/A</v>
      </c>
      <c r="AM512" s="9" t="e">
        <f>VLOOKUP($C512, Team_Batting___Dashboard[[Team]:[wOBA]], 16, FALSE)</f>
        <v>#N/A</v>
      </c>
      <c r="AN512" s="9" t="e">
        <f>VLOOKUP($C512, Team_Batting___Advanced[[Team]:[OPS]], 9, FALSE)</f>
        <v>#N/A</v>
      </c>
      <c r="AO512" s="9" t="e">
        <f>VLOOKUP($C512, Team_Batting___Advanced[], 19, FALSE)</f>
        <v>#N/A</v>
      </c>
      <c r="AP512" s="9" t="e">
        <f>VLOOKUP($C512, 'Team Per G'!$A$2:$G$31, 3, FALSE)</f>
        <v>#N/A</v>
      </c>
      <c r="AQ512" s="9" t="e">
        <f>VLOOKUP($C512, 'Team Per G'!$A$2:$G$31, 5, FALSE)</f>
        <v>#N/A</v>
      </c>
      <c r="AR512" s="9" t="e">
        <f>VLOOKUP($C512, 'Team Per G'!$A$2:$G$31, 4, FALSE)</f>
        <v>#N/A</v>
      </c>
      <c r="AS512" s="9" t="e">
        <f>VLOOKUP($C512, Team_Batting___Dashboard[], 22, FALSE)/$AC512</f>
        <v>#N/A</v>
      </c>
      <c r="AT512" s="9" t="e">
        <f>VLOOKUP($C512, 'FanGraphs - Team WAR Projected'!$B$2:$E$31, 4, FALSE)/162</f>
        <v>#N/A</v>
      </c>
      <c r="AU512" s="9" t="e">
        <f>VLOOKUP($C512, FanGraphs_Standings[[Abbreviation]:[2024 Year to Date RS/G]], 6, FALSE)/$AC512</f>
        <v>#N/A</v>
      </c>
      <c r="AV512" s="9" t="e">
        <f>VLOOKUP($C512, FanGraphs_Standings[[Abbreviation]:[2024 Projected Full Season RDif]], 19, FALSE)/162</f>
        <v>#N/A</v>
      </c>
      <c r="AW512" s="9" t="e">
        <f>VLOOKUP($C512, FanGraphs_Standings[[Abbreviation]:[2024 Projected Full Season RDif]], 5, FALSE)</f>
        <v>#N/A</v>
      </c>
      <c r="AX512" s="9" t="e">
        <f>VLOOKUP($C512, FanGraphs_Standings[[Abbreviation]:[2024 Projected Full Season W%]], 18, FALSE)</f>
        <v>#N/A</v>
      </c>
      <c r="AY512" s="9" t="e">
        <f>VLOOKUP($C512, 'Home Field Adv'!$A$2:$K$31, 11, FALSE)</f>
        <v>#N/A</v>
      </c>
      <c r="BB512" s="5" t="str">
        <f t="shared" si="22"/>
        <v/>
      </c>
      <c r="BC512" s="5" t="str">
        <f t="shared" si="23"/>
        <v/>
      </c>
      <c r="BD512" s="5" t="str">
        <f t="shared" si="24"/>
        <v/>
      </c>
    </row>
    <row r="513" spans="6:56" x14ac:dyDescent="0.45">
      <c r="F513" s="9" t="e">
        <f>VLOOKUP($B513, FanGraphs_Standings[[Abbreviation]:[2024 Year to Date G]], 2, FALSE)</f>
        <v>#N/A</v>
      </c>
      <c r="G513" s="9" t="e">
        <f>IF(ISERR(VLOOKUP($D513, 'SP Per G'!$A$2:$D$1380, 3, FALSE)), L513, VLOOKUP($D513, 'SP Per G'!$A$2:$D$1380, 3, FALSE))</f>
        <v>#N/A</v>
      </c>
      <c r="H513" s="9" t="e">
        <f>VLOOKUP($D513, 'SP Per G'!$A$2:$D$1380, 4, FALSE)</f>
        <v>#N/A</v>
      </c>
      <c r="I513" s="9" t="e">
        <f>VLOOKUP($D513, Individual_Pitching___Dashboard[], 18, FALSE)</f>
        <v>#N/A</v>
      </c>
      <c r="J513" s="9" t="e">
        <f>VLOOKUP($D513, Individual_Pitching___Dashboard[], 20, FALSE)</f>
        <v>#N/A</v>
      </c>
      <c r="K513" s="9" t="e">
        <f>VLOOKUP($D513, Individual_Pitching___Advanced[], 21,FALSE)</f>
        <v>#N/A</v>
      </c>
      <c r="L513" s="9" t="e">
        <f>VLOOKUP($B513, 'Team Per G'!$A$2:$G$31, 7, FALSE)</f>
        <v>#N/A</v>
      </c>
      <c r="M513" s="9" t="e">
        <f>VLOOKUP($B513, 'FanGraphs - Team WAR Projected'!$B$2:$E$31, 3, FALSE)/162</f>
        <v>#N/A</v>
      </c>
      <c r="N513" s="9" t="e">
        <f>VLOOKUP($B513, Team_Pitching___Advanced[[Team]:[xFIP]], 19,FALSE)</f>
        <v>#N/A</v>
      </c>
      <c r="O513" s="9" t="e">
        <f>VLOOKUP($B513, Team_Pitching___Advanced[], 20, FALSE)</f>
        <v>#N/A</v>
      </c>
      <c r="P513" s="9" t="e">
        <f>VLOOKUP($B513, Team_Batting___Dashboard[[Team]:[wOBA]], 16, FALSE)</f>
        <v>#N/A</v>
      </c>
      <c r="Q513" s="9" t="e">
        <f>VLOOKUP($B513, Team_Batting___Advanced[[Team]:[OPS]], 9, FALSE)</f>
        <v>#N/A</v>
      </c>
      <c r="R513" s="9" t="e">
        <f>VLOOKUP($B513, Team_Batting___Advanced[], 19, FALSE)</f>
        <v>#N/A</v>
      </c>
      <c r="S513" s="9" t="e">
        <f>VLOOKUP($B513, 'Team Per G'!$A$2:$G$31, 3, FALSE)</f>
        <v>#N/A</v>
      </c>
      <c r="T513" s="9" t="e">
        <f>VLOOKUP($B513, 'Team Per G'!$A$2:$G$31, 5, FALSE)</f>
        <v>#N/A</v>
      </c>
      <c r="U513" s="9" t="e">
        <f>VLOOKUP($B513, 'Team Per G'!$A$2:$G$31, 4, FALSE)</f>
        <v>#N/A</v>
      </c>
      <c r="V513" s="9" t="e">
        <f>VLOOKUP($B513, Team_Batting___Dashboard[], 22, FALSE)/$F513</f>
        <v>#N/A</v>
      </c>
      <c r="W513" s="9" t="e">
        <f>VLOOKUP($B513, 'FanGraphs - Team WAR Projected'!$B$2:$E$31, 4, FALSE)/162</f>
        <v>#N/A</v>
      </c>
      <c r="X513" s="9" t="e">
        <f>VLOOKUP($B513, FanGraphs_Standings[[Abbreviation]:[2024 Year to Date RS/G]], 6, FALSE)/$F513</f>
        <v>#N/A</v>
      </c>
      <c r="Y513" s="9" t="e">
        <f>VLOOKUP($B513, FanGraphs_Standings[[Abbreviation]:[2024 Projected Full Season RDif]], 19, FALSE)/162</f>
        <v>#N/A</v>
      </c>
      <c r="Z513" s="9" t="e">
        <f>VLOOKUP($B513, FanGraphs_Standings[[Abbreviation]:[2024 Projected Full Season RDif]], 5, FALSE)</f>
        <v>#N/A</v>
      </c>
      <c r="AA513" s="9" t="e">
        <f>VLOOKUP($B513, FanGraphs_Standings[[Abbreviation]:[2024 Projected Full Season W%]], 18, FALSE)</f>
        <v>#N/A</v>
      </c>
      <c r="AB513" s="9" t="e">
        <f>VLOOKUP($B513, 'Home Field Adv'!$A$2:$I$31, 9, FALSE)</f>
        <v>#N/A</v>
      </c>
      <c r="AC513" s="9" t="e">
        <f>VLOOKUP($C513, FanGraphs_Standings[[Abbreviation]:[2024 Year to Date G]], 2, FALSE)</f>
        <v>#N/A</v>
      </c>
      <c r="AD513" s="9" t="e">
        <f>VLOOKUP($E513, 'SP Per G'!$A$2:$D$1380, 3, FALSE)</f>
        <v>#N/A</v>
      </c>
      <c r="AE513" s="9" t="e">
        <f>VLOOKUP($E513, 'SP Per G'!$A$2:$D$1380, 4, FALSE)</f>
        <v>#N/A</v>
      </c>
      <c r="AF513" s="9" t="e">
        <f>VLOOKUP($E513, Individual_Pitching___Dashboard[], 18, FALSE)</f>
        <v>#N/A</v>
      </c>
      <c r="AG513" s="9" t="e">
        <f>VLOOKUP($E513, Individual_Pitching___Dashboard[], 20, FALSE)</f>
        <v>#N/A</v>
      </c>
      <c r="AH513" s="9" t="e">
        <f>VLOOKUP($E513, Individual_Pitching___Advanced[], 21,FALSE)</f>
        <v>#N/A</v>
      </c>
      <c r="AI513" s="9" t="e">
        <f>VLOOKUP($C513, 'Team Per G'!$A$2:$G$31, 7, FALSE)</f>
        <v>#N/A</v>
      </c>
      <c r="AJ513" s="9" t="e">
        <f>VLOOKUP($C513, 'FanGraphs - Team WAR Projected'!$B$2:$E$31, 3, FALSE)/162</f>
        <v>#N/A</v>
      </c>
      <c r="AK513" s="9" t="e">
        <f>VLOOKUP($C513, Team_Pitching___Advanced[[Team]:[xFIP]], 19,FALSE)</f>
        <v>#N/A</v>
      </c>
      <c r="AL513" s="9" t="e">
        <f>VLOOKUP($C513, Team_Pitching___Advanced[], 20, FALSE)</f>
        <v>#N/A</v>
      </c>
      <c r="AM513" s="9" t="e">
        <f>VLOOKUP($C513, Team_Batting___Dashboard[[Team]:[wOBA]], 16, FALSE)</f>
        <v>#N/A</v>
      </c>
      <c r="AN513" s="9" t="e">
        <f>VLOOKUP($C513, Team_Batting___Advanced[[Team]:[OPS]], 9, FALSE)</f>
        <v>#N/A</v>
      </c>
      <c r="AO513" s="9" t="e">
        <f>VLOOKUP($C513, Team_Batting___Advanced[], 19, FALSE)</f>
        <v>#N/A</v>
      </c>
      <c r="AP513" s="9" t="e">
        <f>VLOOKUP($C513, 'Team Per G'!$A$2:$G$31, 3, FALSE)</f>
        <v>#N/A</v>
      </c>
      <c r="AQ513" s="9" t="e">
        <f>VLOOKUP($C513, 'Team Per G'!$A$2:$G$31, 5, FALSE)</f>
        <v>#N/A</v>
      </c>
      <c r="AR513" s="9" t="e">
        <f>VLOOKUP($C513, 'Team Per G'!$A$2:$G$31, 4, FALSE)</f>
        <v>#N/A</v>
      </c>
      <c r="AS513" s="9" t="e">
        <f>VLOOKUP($C513, Team_Batting___Dashboard[], 22, FALSE)/$AC513</f>
        <v>#N/A</v>
      </c>
      <c r="AT513" s="9" t="e">
        <f>VLOOKUP($C513, 'FanGraphs - Team WAR Projected'!$B$2:$E$31, 4, FALSE)/162</f>
        <v>#N/A</v>
      </c>
      <c r="AU513" s="9" t="e">
        <f>VLOOKUP($C513, FanGraphs_Standings[[Abbreviation]:[2024 Year to Date RS/G]], 6, FALSE)/$AC513</f>
        <v>#N/A</v>
      </c>
      <c r="AV513" s="9" t="e">
        <f>VLOOKUP($C513, FanGraphs_Standings[[Abbreviation]:[2024 Projected Full Season RDif]], 19, FALSE)/162</f>
        <v>#N/A</v>
      </c>
      <c r="AW513" s="9" t="e">
        <f>VLOOKUP($C513, FanGraphs_Standings[[Abbreviation]:[2024 Projected Full Season RDif]], 5, FALSE)</f>
        <v>#N/A</v>
      </c>
      <c r="AX513" s="9" t="e">
        <f>VLOOKUP($C513, FanGraphs_Standings[[Abbreviation]:[2024 Projected Full Season W%]], 18, FALSE)</f>
        <v>#N/A</v>
      </c>
      <c r="AY513" s="9" t="e">
        <f>VLOOKUP($C513, 'Home Field Adv'!$A$2:$K$31, 11, FALSE)</f>
        <v>#N/A</v>
      </c>
      <c r="BB513" s="5" t="str">
        <f t="shared" si="22"/>
        <v/>
      </c>
      <c r="BC513" s="5" t="str">
        <f t="shared" si="23"/>
        <v/>
      </c>
      <c r="BD513" s="5" t="str">
        <f t="shared" si="24"/>
        <v/>
      </c>
    </row>
    <row r="514" spans="6:56" x14ac:dyDescent="0.45">
      <c r="F514" s="9" t="e">
        <f>VLOOKUP($B514, FanGraphs_Standings[[Abbreviation]:[2024 Year to Date G]], 2, FALSE)</f>
        <v>#N/A</v>
      </c>
      <c r="G514" s="9" t="e">
        <f>IF(ISERR(VLOOKUP($D514, 'SP Per G'!$A$2:$D$1380, 3, FALSE)), L514, VLOOKUP($D514, 'SP Per G'!$A$2:$D$1380, 3, FALSE))</f>
        <v>#N/A</v>
      </c>
      <c r="H514" s="9" t="e">
        <f>VLOOKUP($D514, 'SP Per G'!$A$2:$D$1380, 4, FALSE)</f>
        <v>#N/A</v>
      </c>
      <c r="I514" s="9" t="e">
        <f>VLOOKUP($D514, Individual_Pitching___Dashboard[], 18, FALSE)</f>
        <v>#N/A</v>
      </c>
      <c r="J514" s="9" t="e">
        <f>VLOOKUP($D514, Individual_Pitching___Dashboard[], 20, FALSE)</f>
        <v>#N/A</v>
      </c>
      <c r="K514" s="9" t="e">
        <f>VLOOKUP($D514, Individual_Pitching___Advanced[], 21,FALSE)</f>
        <v>#N/A</v>
      </c>
      <c r="L514" s="9" t="e">
        <f>VLOOKUP($B514, 'Team Per G'!$A$2:$G$31, 7, FALSE)</f>
        <v>#N/A</v>
      </c>
      <c r="M514" s="9" t="e">
        <f>VLOOKUP($B514, 'FanGraphs - Team WAR Projected'!$B$2:$E$31, 3, FALSE)/162</f>
        <v>#N/A</v>
      </c>
      <c r="N514" s="9" t="e">
        <f>VLOOKUP($B514, Team_Pitching___Advanced[[Team]:[xFIP]], 19,FALSE)</f>
        <v>#N/A</v>
      </c>
      <c r="O514" s="9" t="e">
        <f>VLOOKUP($B514, Team_Pitching___Advanced[], 20, FALSE)</f>
        <v>#N/A</v>
      </c>
      <c r="P514" s="9" t="e">
        <f>VLOOKUP($B514, Team_Batting___Dashboard[[Team]:[wOBA]], 16, FALSE)</f>
        <v>#N/A</v>
      </c>
      <c r="Q514" s="9" t="e">
        <f>VLOOKUP($B514, Team_Batting___Advanced[[Team]:[OPS]], 9, FALSE)</f>
        <v>#N/A</v>
      </c>
      <c r="R514" s="9" t="e">
        <f>VLOOKUP($B514, Team_Batting___Advanced[], 19, FALSE)</f>
        <v>#N/A</v>
      </c>
      <c r="S514" s="9" t="e">
        <f>VLOOKUP($B514, 'Team Per G'!$A$2:$G$31, 3, FALSE)</f>
        <v>#N/A</v>
      </c>
      <c r="T514" s="9" t="e">
        <f>VLOOKUP($B514, 'Team Per G'!$A$2:$G$31, 5, FALSE)</f>
        <v>#N/A</v>
      </c>
      <c r="U514" s="9" t="e">
        <f>VLOOKUP($B514, 'Team Per G'!$A$2:$G$31, 4, FALSE)</f>
        <v>#N/A</v>
      </c>
      <c r="V514" s="9" t="e">
        <f>VLOOKUP($B514, Team_Batting___Dashboard[], 22, FALSE)/$F514</f>
        <v>#N/A</v>
      </c>
      <c r="W514" s="9" t="e">
        <f>VLOOKUP($B514, 'FanGraphs - Team WAR Projected'!$B$2:$E$31, 4, FALSE)/162</f>
        <v>#N/A</v>
      </c>
      <c r="X514" s="9" t="e">
        <f>VLOOKUP($B514, FanGraphs_Standings[[Abbreviation]:[2024 Year to Date RS/G]], 6, FALSE)/$F514</f>
        <v>#N/A</v>
      </c>
      <c r="Y514" s="9" t="e">
        <f>VLOOKUP($B514, FanGraphs_Standings[[Abbreviation]:[2024 Projected Full Season RDif]], 19, FALSE)/162</f>
        <v>#N/A</v>
      </c>
      <c r="Z514" s="9" t="e">
        <f>VLOOKUP($B514, FanGraphs_Standings[[Abbreviation]:[2024 Projected Full Season RDif]], 5, FALSE)</f>
        <v>#N/A</v>
      </c>
      <c r="AA514" s="9" t="e">
        <f>VLOOKUP($B514, FanGraphs_Standings[[Abbreviation]:[2024 Projected Full Season W%]], 18, FALSE)</f>
        <v>#N/A</v>
      </c>
      <c r="AB514" s="9" t="e">
        <f>VLOOKUP($B514, 'Home Field Adv'!$A$2:$I$31, 9, FALSE)</f>
        <v>#N/A</v>
      </c>
      <c r="AC514" s="9" t="e">
        <f>VLOOKUP($C514, FanGraphs_Standings[[Abbreviation]:[2024 Year to Date G]], 2, FALSE)</f>
        <v>#N/A</v>
      </c>
      <c r="AD514" s="9" t="e">
        <f>VLOOKUP($E514, 'SP Per G'!$A$2:$D$1380, 3, FALSE)</f>
        <v>#N/A</v>
      </c>
      <c r="AE514" s="9" t="e">
        <f>VLOOKUP($E514, 'SP Per G'!$A$2:$D$1380, 4, FALSE)</f>
        <v>#N/A</v>
      </c>
      <c r="AF514" s="9" t="e">
        <f>VLOOKUP($E514, Individual_Pitching___Dashboard[], 18, FALSE)</f>
        <v>#N/A</v>
      </c>
      <c r="AG514" s="9" t="e">
        <f>VLOOKUP($E514, Individual_Pitching___Dashboard[], 20, FALSE)</f>
        <v>#N/A</v>
      </c>
      <c r="AH514" s="9" t="e">
        <f>VLOOKUP($E514, Individual_Pitching___Advanced[], 21,FALSE)</f>
        <v>#N/A</v>
      </c>
      <c r="AI514" s="9" t="e">
        <f>VLOOKUP($C514, 'Team Per G'!$A$2:$G$31, 7, FALSE)</f>
        <v>#N/A</v>
      </c>
      <c r="AJ514" s="9" t="e">
        <f>VLOOKUP($C514, 'FanGraphs - Team WAR Projected'!$B$2:$E$31, 3, FALSE)/162</f>
        <v>#N/A</v>
      </c>
      <c r="AK514" s="9" t="e">
        <f>VLOOKUP($C514, Team_Pitching___Advanced[[Team]:[xFIP]], 19,FALSE)</f>
        <v>#N/A</v>
      </c>
      <c r="AL514" s="9" t="e">
        <f>VLOOKUP($C514, Team_Pitching___Advanced[], 20, FALSE)</f>
        <v>#N/A</v>
      </c>
      <c r="AM514" s="9" t="e">
        <f>VLOOKUP($C514, Team_Batting___Dashboard[[Team]:[wOBA]], 16, FALSE)</f>
        <v>#N/A</v>
      </c>
      <c r="AN514" s="9" t="e">
        <f>VLOOKUP($C514, Team_Batting___Advanced[[Team]:[OPS]], 9, FALSE)</f>
        <v>#N/A</v>
      </c>
      <c r="AO514" s="9" t="e">
        <f>VLOOKUP($C514, Team_Batting___Advanced[], 19, FALSE)</f>
        <v>#N/A</v>
      </c>
      <c r="AP514" s="9" t="e">
        <f>VLOOKUP($C514, 'Team Per G'!$A$2:$G$31, 3, FALSE)</f>
        <v>#N/A</v>
      </c>
      <c r="AQ514" s="9" t="e">
        <f>VLOOKUP($C514, 'Team Per G'!$A$2:$G$31, 5, FALSE)</f>
        <v>#N/A</v>
      </c>
      <c r="AR514" s="9" t="e">
        <f>VLOOKUP($C514, 'Team Per G'!$A$2:$G$31, 4, FALSE)</f>
        <v>#N/A</v>
      </c>
      <c r="AS514" s="9" t="e">
        <f>VLOOKUP($C514, Team_Batting___Dashboard[], 22, FALSE)/$AC514</f>
        <v>#N/A</v>
      </c>
      <c r="AT514" s="9" t="e">
        <f>VLOOKUP($C514, 'FanGraphs - Team WAR Projected'!$B$2:$E$31, 4, FALSE)/162</f>
        <v>#N/A</v>
      </c>
      <c r="AU514" s="9" t="e">
        <f>VLOOKUP($C514, FanGraphs_Standings[[Abbreviation]:[2024 Year to Date RS/G]], 6, FALSE)/$AC514</f>
        <v>#N/A</v>
      </c>
      <c r="AV514" s="9" t="e">
        <f>VLOOKUP($C514, FanGraphs_Standings[[Abbreviation]:[2024 Projected Full Season RDif]], 19, FALSE)/162</f>
        <v>#N/A</v>
      </c>
      <c r="AW514" s="9" t="e">
        <f>VLOOKUP($C514, FanGraphs_Standings[[Abbreviation]:[2024 Projected Full Season RDif]], 5, FALSE)</f>
        <v>#N/A</v>
      </c>
      <c r="AX514" s="9" t="e">
        <f>VLOOKUP($C514, FanGraphs_Standings[[Abbreviation]:[2024 Projected Full Season W%]], 18, FALSE)</f>
        <v>#N/A</v>
      </c>
      <c r="AY514" s="9" t="e">
        <f>VLOOKUP($C514, 'Home Field Adv'!$A$2:$K$31, 11, FALSE)</f>
        <v>#N/A</v>
      </c>
      <c r="BB514" s="5" t="str">
        <f t="shared" si="22"/>
        <v/>
      </c>
      <c r="BC514" s="5" t="str">
        <f t="shared" si="23"/>
        <v/>
      </c>
      <c r="BD514" s="5" t="str">
        <f t="shared" si="24"/>
        <v/>
      </c>
    </row>
    <row r="515" spans="6:56" x14ac:dyDescent="0.45">
      <c r="F515" s="9" t="e">
        <f>VLOOKUP($B515, FanGraphs_Standings[[Abbreviation]:[2024 Year to Date G]], 2, FALSE)</f>
        <v>#N/A</v>
      </c>
      <c r="G515" s="9" t="e">
        <f>IF(ISERR(VLOOKUP($D515, 'SP Per G'!$A$2:$D$1380, 3, FALSE)), L515, VLOOKUP($D515, 'SP Per G'!$A$2:$D$1380, 3, FALSE))</f>
        <v>#N/A</v>
      </c>
      <c r="H515" s="9" t="e">
        <f>VLOOKUP($D515, 'SP Per G'!$A$2:$D$1380, 4, FALSE)</f>
        <v>#N/A</v>
      </c>
      <c r="I515" s="9" t="e">
        <f>VLOOKUP($D515, Individual_Pitching___Dashboard[], 18, FALSE)</f>
        <v>#N/A</v>
      </c>
      <c r="J515" s="9" t="e">
        <f>VLOOKUP($D515, Individual_Pitching___Dashboard[], 20, FALSE)</f>
        <v>#N/A</v>
      </c>
      <c r="K515" s="9" t="e">
        <f>VLOOKUP($D515, Individual_Pitching___Advanced[], 21,FALSE)</f>
        <v>#N/A</v>
      </c>
      <c r="L515" s="9" t="e">
        <f>VLOOKUP($B515, 'Team Per G'!$A$2:$G$31, 7, FALSE)</f>
        <v>#N/A</v>
      </c>
      <c r="M515" s="9" t="e">
        <f>VLOOKUP($B515, 'FanGraphs - Team WAR Projected'!$B$2:$E$31, 3, FALSE)/162</f>
        <v>#N/A</v>
      </c>
      <c r="N515" s="9" t="e">
        <f>VLOOKUP($B515, Team_Pitching___Advanced[[Team]:[xFIP]], 19,FALSE)</f>
        <v>#N/A</v>
      </c>
      <c r="O515" s="9" t="e">
        <f>VLOOKUP($B515, Team_Pitching___Advanced[], 20, FALSE)</f>
        <v>#N/A</v>
      </c>
      <c r="P515" s="9" t="e">
        <f>VLOOKUP($B515, Team_Batting___Dashboard[[Team]:[wOBA]], 16, FALSE)</f>
        <v>#N/A</v>
      </c>
      <c r="Q515" s="9" t="e">
        <f>VLOOKUP($B515, Team_Batting___Advanced[[Team]:[OPS]], 9, FALSE)</f>
        <v>#N/A</v>
      </c>
      <c r="R515" s="9" t="e">
        <f>VLOOKUP($B515, Team_Batting___Advanced[], 19, FALSE)</f>
        <v>#N/A</v>
      </c>
      <c r="S515" s="9" t="e">
        <f>VLOOKUP($B515, 'Team Per G'!$A$2:$G$31, 3, FALSE)</f>
        <v>#N/A</v>
      </c>
      <c r="T515" s="9" t="e">
        <f>VLOOKUP($B515, 'Team Per G'!$A$2:$G$31, 5, FALSE)</f>
        <v>#N/A</v>
      </c>
      <c r="U515" s="9" t="e">
        <f>VLOOKUP($B515, 'Team Per G'!$A$2:$G$31, 4, FALSE)</f>
        <v>#N/A</v>
      </c>
      <c r="V515" s="9" t="e">
        <f>VLOOKUP($B515, Team_Batting___Dashboard[], 22, FALSE)/$F515</f>
        <v>#N/A</v>
      </c>
      <c r="W515" s="9" t="e">
        <f>VLOOKUP($B515, 'FanGraphs - Team WAR Projected'!$B$2:$E$31, 4, FALSE)/162</f>
        <v>#N/A</v>
      </c>
      <c r="X515" s="9" t="e">
        <f>VLOOKUP($B515, FanGraphs_Standings[[Abbreviation]:[2024 Year to Date RS/G]], 6, FALSE)/$F515</f>
        <v>#N/A</v>
      </c>
      <c r="Y515" s="9" t="e">
        <f>VLOOKUP($B515, FanGraphs_Standings[[Abbreviation]:[2024 Projected Full Season RDif]], 19, FALSE)/162</f>
        <v>#N/A</v>
      </c>
      <c r="Z515" s="9" t="e">
        <f>VLOOKUP($B515, FanGraphs_Standings[[Abbreviation]:[2024 Projected Full Season RDif]], 5, FALSE)</f>
        <v>#N/A</v>
      </c>
      <c r="AA515" s="9" t="e">
        <f>VLOOKUP($B515, FanGraphs_Standings[[Abbreviation]:[2024 Projected Full Season W%]], 18, FALSE)</f>
        <v>#N/A</v>
      </c>
      <c r="AB515" s="9" t="e">
        <f>VLOOKUP($B515, 'Home Field Adv'!$A$2:$I$31, 9, FALSE)</f>
        <v>#N/A</v>
      </c>
      <c r="AC515" s="9" t="e">
        <f>VLOOKUP($C515, FanGraphs_Standings[[Abbreviation]:[2024 Year to Date G]], 2, FALSE)</f>
        <v>#N/A</v>
      </c>
      <c r="AD515" s="9" t="e">
        <f>VLOOKUP($E515, 'SP Per G'!$A$2:$D$1380, 3, FALSE)</f>
        <v>#N/A</v>
      </c>
      <c r="AE515" s="9" t="e">
        <f>VLOOKUP($E515, 'SP Per G'!$A$2:$D$1380, 4, FALSE)</f>
        <v>#N/A</v>
      </c>
      <c r="AF515" s="9" t="e">
        <f>VLOOKUP($E515, Individual_Pitching___Dashboard[], 18, FALSE)</f>
        <v>#N/A</v>
      </c>
      <c r="AG515" s="9" t="e">
        <f>VLOOKUP($E515, Individual_Pitching___Dashboard[], 20, FALSE)</f>
        <v>#N/A</v>
      </c>
      <c r="AH515" s="9" t="e">
        <f>VLOOKUP($E515, Individual_Pitching___Advanced[], 21,FALSE)</f>
        <v>#N/A</v>
      </c>
      <c r="AI515" s="9" t="e">
        <f>VLOOKUP($C515, 'Team Per G'!$A$2:$G$31, 7, FALSE)</f>
        <v>#N/A</v>
      </c>
      <c r="AJ515" s="9" t="e">
        <f>VLOOKUP($C515, 'FanGraphs - Team WAR Projected'!$B$2:$E$31, 3, FALSE)/162</f>
        <v>#N/A</v>
      </c>
      <c r="AK515" s="9" t="e">
        <f>VLOOKUP($C515, Team_Pitching___Advanced[[Team]:[xFIP]], 19,FALSE)</f>
        <v>#N/A</v>
      </c>
      <c r="AL515" s="9" t="e">
        <f>VLOOKUP($C515, Team_Pitching___Advanced[], 20, FALSE)</f>
        <v>#N/A</v>
      </c>
      <c r="AM515" s="9" t="e">
        <f>VLOOKUP($C515, Team_Batting___Dashboard[[Team]:[wOBA]], 16, FALSE)</f>
        <v>#N/A</v>
      </c>
      <c r="AN515" s="9" t="e">
        <f>VLOOKUP($C515, Team_Batting___Advanced[[Team]:[OPS]], 9, FALSE)</f>
        <v>#N/A</v>
      </c>
      <c r="AO515" s="9" t="e">
        <f>VLOOKUP($C515, Team_Batting___Advanced[], 19, FALSE)</f>
        <v>#N/A</v>
      </c>
      <c r="AP515" s="9" t="e">
        <f>VLOOKUP($C515, 'Team Per G'!$A$2:$G$31, 3, FALSE)</f>
        <v>#N/A</v>
      </c>
      <c r="AQ515" s="9" t="e">
        <f>VLOOKUP($C515, 'Team Per G'!$A$2:$G$31, 5, FALSE)</f>
        <v>#N/A</v>
      </c>
      <c r="AR515" s="9" t="e">
        <f>VLOOKUP($C515, 'Team Per G'!$A$2:$G$31, 4, FALSE)</f>
        <v>#N/A</v>
      </c>
      <c r="AS515" s="9" t="e">
        <f>VLOOKUP($C515, Team_Batting___Dashboard[], 22, FALSE)/$AC515</f>
        <v>#N/A</v>
      </c>
      <c r="AT515" s="9" t="e">
        <f>VLOOKUP($C515, 'FanGraphs - Team WAR Projected'!$B$2:$E$31, 4, FALSE)/162</f>
        <v>#N/A</v>
      </c>
      <c r="AU515" s="9" t="e">
        <f>VLOOKUP($C515, FanGraphs_Standings[[Abbreviation]:[2024 Year to Date RS/G]], 6, FALSE)/$AC515</f>
        <v>#N/A</v>
      </c>
      <c r="AV515" s="9" t="e">
        <f>VLOOKUP($C515, FanGraphs_Standings[[Abbreviation]:[2024 Projected Full Season RDif]], 19, FALSE)/162</f>
        <v>#N/A</v>
      </c>
      <c r="AW515" s="9" t="e">
        <f>VLOOKUP($C515, FanGraphs_Standings[[Abbreviation]:[2024 Projected Full Season RDif]], 5, FALSE)</f>
        <v>#N/A</v>
      </c>
      <c r="AX515" s="9" t="e">
        <f>VLOOKUP($C515, FanGraphs_Standings[[Abbreviation]:[2024 Projected Full Season W%]], 18, FALSE)</f>
        <v>#N/A</v>
      </c>
      <c r="AY515" s="9" t="e">
        <f>VLOOKUP($C515, 'Home Field Adv'!$A$2:$K$31, 11, FALSE)</f>
        <v>#N/A</v>
      </c>
      <c r="BB515" s="5" t="str">
        <f t="shared" ref="BB515:BB578" si="25">IF(ISBLANK(AZ515), "", AZ515-BA515)</f>
        <v/>
      </c>
      <c r="BC515" s="5" t="str">
        <f t="shared" ref="BC515:BC578" si="26">IF( ISBLANK(AZ515), "",IF(AZ515&gt;BA515, B515, C515))</f>
        <v/>
      </c>
      <c r="BD515" s="5" t="str">
        <f t="shared" ref="BD515:BD578" si="27">IF(ISBLANK(AZ515), "", AZ515+BA515)</f>
        <v/>
      </c>
    </row>
    <row r="516" spans="6:56" x14ac:dyDescent="0.45">
      <c r="F516" s="9" t="e">
        <f>VLOOKUP($B516, FanGraphs_Standings[[Abbreviation]:[2024 Year to Date G]], 2, FALSE)</f>
        <v>#N/A</v>
      </c>
      <c r="G516" s="9" t="e">
        <f>IF(ISERR(VLOOKUP($D516, 'SP Per G'!$A$2:$D$1380, 3, FALSE)), L516, VLOOKUP($D516, 'SP Per G'!$A$2:$D$1380, 3, FALSE))</f>
        <v>#N/A</v>
      </c>
      <c r="H516" s="9" t="e">
        <f>VLOOKUP($D516, 'SP Per G'!$A$2:$D$1380, 4, FALSE)</f>
        <v>#N/A</v>
      </c>
      <c r="I516" s="9" t="e">
        <f>VLOOKUP($D516, Individual_Pitching___Dashboard[], 18, FALSE)</f>
        <v>#N/A</v>
      </c>
      <c r="J516" s="9" t="e">
        <f>VLOOKUP($D516, Individual_Pitching___Dashboard[], 20, FALSE)</f>
        <v>#N/A</v>
      </c>
      <c r="K516" s="9" t="e">
        <f>VLOOKUP($D516, Individual_Pitching___Advanced[], 21,FALSE)</f>
        <v>#N/A</v>
      </c>
      <c r="L516" s="9" t="e">
        <f>VLOOKUP($B516, 'Team Per G'!$A$2:$G$31, 7, FALSE)</f>
        <v>#N/A</v>
      </c>
      <c r="M516" s="9" t="e">
        <f>VLOOKUP($B516, 'FanGraphs - Team WAR Projected'!$B$2:$E$31, 3, FALSE)/162</f>
        <v>#N/A</v>
      </c>
      <c r="N516" s="9" t="e">
        <f>VLOOKUP($B516, Team_Pitching___Advanced[[Team]:[xFIP]], 19,FALSE)</f>
        <v>#N/A</v>
      </c>
      <c r="O516" s="9" t="e">
        <f>VLOOKUP($B516, Team_Pitching___Advanced[], 20, FALSE)</f>
        <v>#N/A</v>
      </c>
      <c r="P516" s="9" t="e">
        <f>VLOOKUP($B516, Team_Batting___Dashboard[[Team]:[wOBA]], 16, FALSE)</f>
        <v>#N/A</v>
      </c>
      <c r="Q516" s="9" t="e">
        <f>VLOOKUP($B516, Team_Batting___Advanced[[Team]:[OPS]], 9, FALSE)</f>
        <v>#N/A</v>
      </c>
      <c r="R516" s="9" t="e">
        <f>VLOOKUP($B516, Team_Batting___Advanced[], 19, FALSE)</f>
        <v>#N/A</v>
      </c>
      <c r="S516" s="9" t="e">
        <f>VLOOKUP($B516, 'Team Per G'!$A$2:$G$31, 3, FALSE)</f>
        <v>#N/A</v>
      </c>
      <c r="T516" s="9" t="e">
        <f>VLOOKUP($B516, 'Team Per G'!$A$2:$G$31, 5, FALSE)</f>
        <v>#N/A</v>
      </c>
      <c r="U516" s="9" t="e">
        <f>VLOOKUP($B516, 'Team Per G'!$A$2:$G$31, 4, FALSE)</f>
        <v>#N/A</v>
      </c>
      <c r="V516" s="9" t="e">
        <f>VLOOKUP($B516, Team_Batting___Dashboard[], 22, FALSE)/$F516</f>
        <v>#N/A</v>
      </c>
      <c r="W516" s="9" t="e">
        <f>VLOOKUP($B516, 'FanGraphs - Team WAR Projected'!$B$2:$E$31, 4, FALSE)/162</f>
        <v>#N/A</v>
      </c>
      <c r="X516" s="9" t="e">
        <f>VLOOKUP($B516, FanGraphs_Standings[[Abbreviation]:[2024 Year to Date RS/G]], 6, FALSE)/$F516</f>
        <v>#N/A</v>
      </c>
      <c r="Y516" s="9" t="e">
        <f>VLOOKUP($B516, FanGraphs_Standings[[Abbreviation]:[2024 Projected Full Season RDif]], 19, FALSE)/162</f>
        <v>#N/A</v>
      </c>
      <c r="Z516" s="9" t="e">
        <f>VLOOKUP($B516, FanGraphs_Standings[[Abbreviation]:[2024 Projected Full Season RDif]], 5, FALSE)</f>
        <v>#N/A</v>
      </c>
      <c r="AA516" s="9" t="e">
        <f>VLOOKUP($B516, FanGraphs_Standings[[Abbreviation]:[2024 Projected Full Season W%]], 18, FALSE)</f>
        <v>#N/A</v>
      </c>
      <c r="AB516" s="9" t="e">
        <f>VLOOKUP($B516, 'Home Field Adv'!$A$2:$I$31, 9, FALSE)</f>
        <v>#N/A</v>
      </c>
      <c r="AC516" s="9" t="e">
        <f>VLOOKUP($C516, FanGraphs_Standings[[Abbreviation]:[2024 Year to Date G]], 2, FALSE)</f>
        <v>#N/A</v>
      </c>
      <c r="AD516" s="9" t="e">
        <f>VLOOKUP($E516, 'SP Per G'!$A$2:$D$1380, 3, FALSE)</f>
        <v>#N/A</v>
      </c>
      <c r="AE516" s="9" t="e">
        <f>VLOOKUP($E516, 'SP Per G'!$A$2:$D$1380, 4, FALSE)</f>
        <v>#N/A</v>
      </c>
      <c r="AF516" s="9" t="e">
        <f>VLOOKUP($E516, Individual_Pitching___Dashboard[], 18, FALSE)</f>
        <v>#N/A</v>
      </c>
      <c r="AG516" s="9" t="e">
        <f>VLOOKUP($E516, Individual_Pitching___Dashboard[], 20, FALSE)</f>
        <v>#N/A</v>
      </c>
      <c r="AH516" s="9" t="e">
        <f>VLOOKUP($E516, Individual_Pitching___Advanced[], 21,FALSE)</f>
        <v>#N/A</v>
      </c>
      <c r="AI516" s="9" t="e">
        <f>VLOOKUP($C516, 'Team Per G'!$A$2:$G$31, 7, FALSE)</f>
        <v>#N/A</v>
      </c>
      <c r="AJ516" s="9" t="e">
        <f>VLOOKUP($C516, 'FanGraphs - Team WAR Projected'!$B$2:$E$31, 3, FALSE)/162</f>
        <v>#N/A</v>
      </c>
      <c r="AK516" s="9" t="e">
        <f>VLOOKUP($C516, Team_Pitching___Advanced[[Team]:[xFIP]], 19,FALSE)</f>
        <v>#N/A</v>
      </c>
      <c r="AL516" s="9" t="e">
        <f>VLOOKUP($C516, Team_Pitching___Advanced[], 20, FALSE)</f>
        <v>#N/A</v>
      </c>
      <c r="AM516" s="9" t="e">
        <f>VLOOKUP($C516, Team_Batting___Dashboard[[Team]:[wOBA]], 16, FALSE)</f>
        <v>#N/A</v>
      </c>
      <c r="AN516" s="9" t="e">
        <f>VLOOKUP($C516, Team_Batting___Advanced[[Team]:[OPS]], 9, FALSE)</f>
        <v>#N/A</v>
      </c>
      <c r="AO516" s="9" t="e">
        <f>VLOOKUP($C516, Team_Batting___Advanced[], 19, FALSE)</f>
        <v>#N/A</v>
      </c>
      <c r="AP516" s="9" t="e">
        <f>VLOOKUP($C516, 'Team Per G'!$A$2:$G$31, 3, FALSE)</f>
        <v>#N/A</v>
      </c>
      <c r="AQ516" s="9" t="e">
        <f>VLOOKUP($C516, 'Team Per G'!$A$2:$G$31, 5, FALSE)</f>
        <v>#N/A</v>
      </c>
      <c r="AR516" s="9" t="e">
        <f>VLOOKUP($C516, 'Team Per G'!$A$2:$G$31, 4, FALSE)</f>
        <v>#N/A</v>
      </c>
      <c r="AS516" s="9" t="e">
        <f>VLOOKUP($C516, Team_Batting___Dashboard[], 22, FALSE)/$AC516</f>
        <v>#N/A</v>
      </c>
      <c r="AT516" s="9" t="e">
        <f>VLOOKUP($C516, 'FanGraphs - Team WAR Projected'!$B$2:$E$31, 4, FALSE)/162</f>
        <v>#N/A</v>
      </c>
      <c r="AU516" s="9" t="e">
        <f>VLOOKUP($C516, FanGraphs_Standings[[Abbreviation]:[2024 Year to Date RS/G]], 6, FALSE)/$AC516</f>
        <v>#N/A</v>
      </c>
      <c r="AV516" s="9" t="e">
        <f>VLOOKUP($C516, FanGraphs_Standings[[Abbreviation]:[2024 Projected Full Season RDif]], 19, FALSE)/162</f>
        <v>#N/A</v>
      </c>
      <c r="AW516" s="9" t="e">
        <f>VLOOKUP($C516, FanGraphs_Standings[[Abbreviation]:[2024 Projected Full Season RDif]], 5, FALSE)</f>
        <v>#N/A</v>
      </c>
      <c r="AX516" s="9" t="e">
        <f>VLOOKUP($C516, FanGraphs_Standings[[Abbreviation]:[2024 Projected Full Season W%]], 18, FALSE)</f>
        <v>#N/A</v>
      </c>
      <c r="AY516" s="9" t="e">
        <f>VLOOKUP($C516, 'Home Field Adv'!$A$2:$K$31, 11, FALSE)</f>
        <v>#N/A</v>
      </c>
      <c r="BB516" s="5" t="str">
        <f t="shared" si="25"/>
        <v/>
      </c>
      <c r="BC516" s="5" t="str">
        <f t="shared" si="26"/>
        <v/>
      </c>
      <c r="BD516" s="5" t="str">
        <f t="shared" si="27"/>
        <v/>
      </c>
    </row>
    <row r="517" spans="6:56" x14ac:dyDescent="0.45">
      <c r="F517" s="9" t="e">
        <f>VLOOKUP($B517, FanGraphs_Standings[[Abbreviation]:[2024 Year to Date G]], 2, FALSE)</f>
        <v>#N/A</v>
      </c>
      <c r="G517" s="9" t="e">
        <f>IF(ISERR(VLOOKUP($D517, 'SP Per G'!$A$2:$D$1380, 3, FALSE)), L517, VLOOKUP($D517, 'SP Per G'!$A$2:$D$1380, 3, FALSE))</f>
        <v>#N/A</v>
      </c>
      <c r="H517" s="9" t="e">
        <f>VLOOKUP($D517, 'SP Per G'!$A$2:$D$1380, 4, FALSE)</f>
        <v>#N/A</v>
      </c>
      <c r="I517" s="9" t="e">
        <f>VLOOKUP($D517, Individual_Pitching___Dashboard[], 18, FALSE)</f>
        <v>#N/A</v>
      </c>
      <c r="J517" s="9" t="e">
        <f>VLOOKUP($D517, Individual_Pitching___Dashboard[], 20, FALSE)</f>
        <v>#N/A</v>
      </c>
      <c r="K517" s="9" t="e">
        <f>VLOOKUP($D517, Individual_Pitching___Advanced[], 21,FALSE)</f>
        <v>#N/A</v>
      </c>
      <c r="L517" s="9" t="e">
        <f>VLOOKUP($B517, 'Team Per G'!$A$2:$G$31, 7, FALSE)</f>
        <v>#N/A</v>
      </c>
      <c r="M517" s="9" t="e">
        <f>VLOOKUP($B517, 'FanGraphs - Team WAR Projected'!$B$2:$E$31, 3, FALSE)/162</f>
        <v>#N/A</v>
      </c>
      <c r="N517" s="9" t="e">
        <f>VLOOKUP($B517, Team_Pitching___Advanced[[Team]:[xFIP]], 19,FALSE)</f>
        <v>#N/A</v>
      </c>
      <c r="O517" s="9" t="e">
        <f>VLOOKUP($B517, Team_Pitching___Advanced[], 20, FALSE)</f>
        <v>#N/A</v>
      </c>
      <c r="P517" s="9" t="e">
        <f>VLOOKUP($B517, Team_Batting___Dashboard[[Team]:[wOBA]], 16, FALSE)</f>
        <v>#N/A</v>
      </c>
      <c r="Q517" s="9" t="e">
        <f>VLOOKUP($B517, Team_Batting___Advanced[[Team]:[OPS]], 9, FALSE)</f>
        <v>#N/A</v>
      </c>
      <c r="R517" s="9" t="e">
        <f>VLOOKUP($B517, Team_Batting___Advanced[], 19, FALSE)</f>
        <v>#N/A</v>
      </c>
      <c r="S517" s="9" t="e">
        <f>VLOOKUP($B517, 'Team Per G'!$A$2:$G$31, 3, FALSE)</f>
        <v>#N/A</v>
      </c>
      <c r="T517" s="9" t="e">
        <f>VLOOKUP($B517, 'Team Per G'!$A$2:$G$31, 5, FALSE)</f>
        <v>#N/A</v>
      </c>
      <c r="U517" s="9" t="e">
        <f>VLOOKUP($B517, 'Team Per G'!$A$2:$G$31, 4, FALSE)</f>
        <v>#N/A</v>
      </c>
      <c r="V517" s="9" t="e">
        <f>VLOOKUP($B517, Team_Batting___Dashboard[], 22, FALSE)/$F517</f>
        <v>#N/A</v>
      </c>
      <c r="W517" s="9" t="e">
        <f>VLOOKUP($B517, 'FanGraphs - Team WAR Projected'!$B$2:$E$31, 4, FALSE)/162</f>
        <v>#N/A</v>
      </c>
      <c r="X517" s="9" t="e">
        <f>VLOOKUP($B517, FanGraphs_Standings[[Abbreviation]:[2024 Year to Date RS/G]], 6, FALSE)/$F517</f>
        <v>#N/A</v>
      </c>
      <c r="Y517" s="9" t="e">
        <f>VLOOKUP($B517, FanGraphs_Standings[[Abbreviation]:[2024 Projected Full Season RDif]], 19, FALSE)/162</f>
        <v>#N/A</v>
      </c>
      <c r="Z517" s="9" t="e">
        <f>VLOOKUP($B517, FanGraphs_Standings[[Abbreviation]:[2024 Projected Full Season RDif]], 5, FALSE)</f>
        <v>#N/A</v>
      </c>
      <c r="AA517" s="9" t="e">
        <f>VLOOKUP($B517, FanGraphs_Standings[[Abbreviation]:[2024 Projected Full Season W%]], 18, FALSE)</f>
        <v>#N/A</v>
      </c>
      <c r="AB517" s="9" t="e">
        <f>VLOOKUP($B517, 'Home Field Adv'!$A$2:$I$31, 9, FALSE)</f>
        <v>#N/A</v>
      </c>
      <c r="AC517" s="9" t="e">
        <f>VLOOKUP($C517, FanGraphs_Standings[[Abbreviation]:[2024 Year to Date G]], 2, FALSE)</f>
        <v>#N/A</v>
      </c>
      <c r="AD517" s="9" t="e">
        <f>VLOOKUP($E517, 'SP Per G'!$A$2:$D$1380, 3, FALSE)</f>
        <v>#N/A</v>
      </c>
      <c r="AE517" s="9" t="e">
        <f>VLOOKUP($E517, 'SP Per G'!$A$2:$D$1380, 4, FALSE)</f>
        <v>#N/A</v>
      </c>
      <c r="AF517" s="9" t="e">
        <f>VLOOKUP($E517, Individual_Pitching___Dashboard[], 18, FALSE)</f>
        <v>#N/A</v>
      </c>
      <c r="AG517" s="9" t="e">
        <f>VLOOKUP($E517, Individual_Pitching___Dashboard[], 20, FALSE)</f>
        <v>#N/A</v>
      </c>
      <c r="AH517" s="9" t="e">
        <f>VLOOKUP($E517, Individual_Pitching___Advanced[], 21,FALSE)</f>
        <v>#N/A</v>
      </c>
      <c r="AI517" s="9" t="e">
        <f>VLOOKUP($C517, 'Team Per G'!$A$2:$G$31, 7, FALSE)</f>
        <v>#N/A</v>
      </c>
      <c r="AJ517" s="9" t="e">
        <f>VLOOKUP($C517, 'FanGraphs - Team WAR Projected'!$B$2:$E$31, 3, FALSE)/162</f>
        <v>#N/A</v>
      </c>
      <c r="AK517" s="9" t="e">
        <f>VLOOKUP($C517, Team_Pitching___Advanced[[Team]:[xFIP]], 19,FALSE)</f>
        <v>#N/A</v>
      </c>
      <c r="AL517" s="9" t="e">
        <f>VLOOKUP($C517, Team_Pitching___Advanced[], 20, FALSE)</f>
        <v>#N/A</v>
      </c>
      <c r="AM517" s="9" t="e">
        <f>VLOOKUP($C517, Team_Batting___Dashboard[[Team]:[wOBA]], 16, FALSE)</f>
        <v>#N/A</v>
      </c>
      <c r="AN517" s="9" t="e">
        <f>VLOOKUP($C517, Team_Batting___Advanced[[Team]:[OPS]], 9, FALSE)</f>
        <v>#N/A</v>
      </c>
      <c r="AO517" s="9" t="e">
        <f>VLOOKUP($C517, Team_Batting___Advanced[], 19, FALSE)</f>
        <v>#N/A</v>
      </c>
      <c r="AP517" s="9" t="e">
        <f>VLOOKUP($C517, 'Team Per G'!$A$2:$G$31, 3, FALSE)</f>
        <v>#N/A</v>
      </c>
      <c r="AQ517" s="9" t="e">
        <f>VLOOKUP($C517, 'Team Per G'!$A$2:$G$31, 5, FALSE)</f>
        <v>#N/A</v>
      </c>
      <c r="AR517" s="9" t="e">
        <f>VLOOKUP($C517, 'Team Per G'!$A$2:$G$31, 4, FALSE)</f>
        <v>#N/A</v>
      </c>
      <c r="AS517" s="9" t="e">
        <f>VLOOKUP($C517, Team_Batting___Dashboard[], 22, FALSE)/$AC517</f>
        <v>#N/A</v>
      </c>
      <c r="AT517" s="9" t="e">
        <f>VLOOKUP($C517, 'FanGraphs - Team WAR Projected'!$B$2:$E$31, 4, FALSE)/162</f>
        <v>#N/A</v>
      </c>
      <c r="AU517" s="9" t="e">
        <f>VLOOKUP($C517, FanGraphs_Standings[[Abbreviation]:[2024 Year to Date RS/G]], 6, FALSE)/$AC517</f>
        <v>#N/A</v>
      </c>
      <c r="AV517" s="9" t="e">
        <f>VLOOKUP($C517, FanGraphs_Standings[[Abbreviation]:[2024 Projected Full Season RDif]], 19, FALSE)/162</f>
        <v>#N/A</v>
      </c>
      <c r="AW517" s="9" t="e">
        <f>VLOOKUP($C517, FanGraphs_Standings[[Abbreviation]:[2024 Projected Full Season RDif]], 5, FALSE)</f>
        <v>#N/A</v>
      </c>
      <c r="AX517" s="9" t="e">
        <f>VLOOKUP($C517, FanGraphs_Standings[[Abbreviation]:[2024 Projected Full Season W%]], 18, FALSE)</f>
        <v>#N/A</v>
      </c>
      <c r="AY517" s="9" t="e">
        <f>VLOOKUP($C517, 'Home Field Adv'!$A$2:$K$31, 11, FALSE)</f>
        <v>#N/A</v>
      </c>
      <c r="BB517" s="5" t="str">
        <f t="shared" si="25"/>
        <v/>
      </c>
      <c r="BC517" s="5" t="str">
        <f t="shared" si="26"/>
        <v/>
      </c>
      <c r="BD517" s="5" t="str">
        <f t="shared" si="27"/>
        <v/>
      </c>
    </row>
    <row r="518" spans="6:56" x14ac:dyDescent="0.45">
      <c r="F518" s="9" t="e">
        <f>VLOOKUP($B518, FanGraphs_Standings[[Abbreviation]:[2024 Year to Date G]], 2, FALSE)</f>
        <v>#N/A</v>
      </c>
      <c r="G518" s="9" t="e">
        <f>IF(ISERR(VLOOKUP($D518, 'SP Per G'!$A$2:$D$1380, 3, FALSE)), L518, VLOOKUP($D518, 'SP Per G'!$A$2:$D$1380, 3, FALSE))</f>
        <v>#N/A</v>
      </c>
      <c r="H518" s="9" t="e">
        <f>VLOOKUP($D518, 'SP Per G'!$A$2:$D$1380, 4, FALSE)</f>
        <v>#N/A</v>
      </c>
      <c r="I518" s="9" t="e">
        <f>VLOOKUP($D518, Individual_Pitching___Dashboard[], 18, FALSE)</f>
        <v>#N/A</v>
      </c>
      <c r="J518" s="9" t="e">
        <f>VLOOKUP($D518, Individual_Pitching___Dashboard[], 20, FALSE)</f>
        <v>#N/A</v>
      </c>
      <c r="K518" s="9" t="e">
        <f>VLOOKUP($D518, Individual_Pitching___Advanced[], 21,FALSE)</f>
        <v>#N/A</v>
      </c>
      <c r="L518" s="9" t="e">
        <f>VLOOKUP($B518, 'Team Per G'!$A$2:$G$31, 7, FALSE)</f>
        <v>#N/A</v>
      </c>
      <c r="M518" s="9" t="e">
        <f>VLOOKUP($B518, 'FanGraphs - Team WAR Projected'!$B$2:$E$31, 3, FALSE)/162</f>
        <v>#N/A</v>
      </c>
      <c r="N518" s="9" t="e">
        <f>VLOOKUP($B518, Team_Pitching___Advanced[[Team]:[xFIP]], 19,FALSE)</f>
        <v>#N/A</v>
      </c>
      <c r="O518" s="9" t="e">
        <f>VLOOKUP($B518, Team_Pitching___Advanced[], 20, FALSE)</f>
        <v>#N/A</v>
      </c>
      <c r="P518" s="9" t="e">
        <f>VLOOKUP($B518, Team_Batting___Dashboard[[Team]:[wOBA]], 16, FALSE)</f>
        <v>#N/A</v>
      </c>
      <c r="Q518" s="9" t="e">
        <f>VLOOKUP($B518, Team_Batting___Advanced[[Team]:[OPS]], 9, FALSE)</f>
        <v>#N/A</v>
      </c>
      <c r="R518" s="9" t="e">
        <f>VLOOKUP($B518, Team_Batting___Advanced[], 19, FALSE)</f>
        <v>#N/A</v>
      </c>
      <c r="S518" s="9" t="e">
        <f>VLOOKUP($B518, 'Team Per G'!$A$2:$G$31, 3, FALSE)</f>
        <v>#N/A</v>
      </c>
      <c r="T518" s="9" t="e">
        <f>VLOOKUP($B518, 'Team Per G'!$A$2:$G$31, 5, FALSE)</f>
        <v>#N/A</v>
      </c>
      <c r="U518" s="9" t="e">
        <f>VLOOKUP($B518, 'Team Per G'!$A$2:$G$31, 4, FALSE)</f>
        <v>#N/A</v>
      </c>
      <c r="V518" s="9" t="e">
        <f>VLOOKUP($B518, Team_Batting___Dashboard[], 22, FALSE)/$F518</f>
        <v>#N/A</v>
      </c>
      <c r="W518" s="9" t="e">
        <f>VLOOKUP($B518, 'FanGraphs - Team WAR Projected'!$B$2:$E$31, 4, FALSE)/162</f>
        <v>#N/A</v>
      </c>
      <c r="X518" s="9" t="e">
        <f>VLOOKUP($B518, FanGraphs_Standings[[Abbreviation]:[2024 Year to Date RS/G]], 6, FALSE)/$F518</f>
        <v>#N/A</v>
      </c>
      <c r="Y518" s="9" t="e">
        <f>VLOOKUP($B518, FanGraphs_Standings[[Abbreviation]:[2024 Projected Full Season RDif]], 19, FALSE)/162</f>
        <v>#N/A</v>
      </c>
      <c r="Z518" s="9" t="e">
        <f>VLOOKUP($B518, FanGraphs_Standings[[Abbreviation]:[2024 Projected Full Season RDif]], 5, FALSE)</f>
        <v>#N/A</v>
      </c>
      <c r="AA518" s="9" t="e">
        <f>VLOOKUP($B518, FanGraphs_Standings[[Abbreviation]:[2024 Projected Full Season W%]], 18, FALSE)</f>
        <v>#N/A</v>
      </c>
      <c r="AB518" s="9" t="e">
        <f>VLOOKUP($B518, 'Home Field Adv'!$A$2:$I$31, 9, FALSE)</f>
        <v>#N/A</v>
      </c>
      <c r="AC518" s="9" t="e">
        <f>VLOOKUP($C518, FanGraphs_Standings[[Abbreviation]:[2024 Year to Date G]], 2, FALSE)</f>
        <v>#N/A</v>
      </c>
      <c r="AD518" s="9" t="e">
        <f>VLOOKUP($E518, 'SP Per G'!$A$2:$D$1380, 3, FALSE)</f>
        <v>#N/A</v>
      </c>
      <c r="AE518" s="9" t="e">
        <f>VLOOKUP($E518, 'SP Per G'!$A$2:$D$1380, 4, FALSE)</f>
        <v>#N/A</v>
      </c>
      <c r="AF518" s="9" t="e">
        <f>VLOOKUP($E518, Individual_Pitching___Dashboard[], 18, FALSE)</f>
        <v>#N/A</v>
      </c>
      <c r="AG518" s="9" t="e">
        <f>VLOOKUP($E518, Individual_Pitching___Dashboard[], 20, FALSE)</f>
        <v>#N/A</v>
      </c>
      <c r="AH518" s="9" t="e">
        <f>VLOOKUP($E518, Individual_Pitching___Advanced[], 21,FALSE)</f>
        <v>#N/A</v>
      </c>
      <c r="AI518" s="9" t="e">
        <f>VLOOKUP($C518, 'Team Per G'!$A$2:$G$31, 7, FALSE)</f>
        <v>#N/A</v>
      </c>
      <c r="AJ518" s="9" t="e">
        <f>VLOOKUP($C518, 'FanGraphs - Team WAR Projected'!$B$2:$E$31, 3, FALSE)/162</f>
        <v>#N/A</v>
      </c>
      <c r="AK518" s="9" t="e">
        <f>VLOOKUP($C518, Team_Pitching___Advanced[[Team]:[xFIP]], 19,FALSE)</f>
        <v>#N/A</v>
      </c>
      <c r="AL518" s="9" t="e">
        <f>VLOOKUP($C518, Team_Pitching___Advanced[], 20, FALSE)</f>
        <v>#N/A</v>
      </c>
      <c r="AM518" s="9" t="e">
        <f>VLOOKUP($C518, Team_Batting___Dashboard[[Team]:[wOBA]], 16, FALSE)</f>
        <v>#N/A</v>
      </c>
      <c r="AN518" s="9" t="e">
        <f>VLOOKUP($C518, Team_Batting___Advanced[[Team]:[OPS]], 9, FALSE)</f>
        <v>#N/A</v>
      </c>
      <c r="AO518" s="9" t="e">
        <f>VLOOKUP($C518, Team_Batting___Advanced[], 19, FALSE)</f>
        <v>#N/A</v>
      </c>
      <c r="AP518" s="9" t="e">
        <f>VLOOKUP($C518, 'Team Per G'!$A$2:$G$31, 3, FALSE)</f>
        <v>#N/A</v>
      </c>
      <c r="AQ518" s="9" t="e">
        <f>VLOOKUP($C518, 'Team Per G'!$A$2:$G$31, 5, FALSE)</f>
        <v>#N/A</v>
      </c>
      <c r="AR518" s="9" t="e">
        <f>VLOOKUP($C518, 'Team Per G'!$A$2:$G$31, 4, FALSE)</f>
        <v>#N/A</v>
      </c>
      <c r="AS518" s="9" t="e">
        <f>VLOOKUP($C518, Team_Batting___Dashboard[], 22, FALSE)/$AC518</f>
        <v>#N/A</v>
      </c>
      <c r="AT518" s="9" t="e">
        <f>VLOOKUP($C518, 'FanGraphs - Team WAR Projected'!$B$2:$E$31, 4, FALSE)/162</f>
        <v>#N/A</v>
      </c>
      <c r="AU518" s="9" t="e">
        <f>VLOOKUP($C518, FanGraphs_Standings[[Abbreviation]:[2024 Year to Date RS/G]], 6, FALSE)/$AC518</f>
        <v>#N/A</v>
      </c>
      <c r="AV518" s="9" t="e">
        <f>VLOOKUP($C518, FanGraphs_Standings[[Abbreviation]:[2024 Projected Full Season RDif]], 19, FALSE)/162</f>
        <v>#N/A</v>
      </c>
      <c r="AW518" s="9" t="e">
        <f>VLOOKUP($C518, FanGraphs_Standings[[Abbreviation]:[2024 Projected Full Season RDif]], 5, FALSE)</f>
        <v>#N/A</v>
      </c>
      <c r="AX518" s="9" t="e">
        <f>VLOOKUP($C518, FanGraphs_Standings[[Abbreviation]:[2024 Projected Full Season W%]], 18, FALSE)</f>
        <v>#N/A</v>
      </c>
      <c r="AY518" s="9" t="e">
        <f>VLOOKUP($C518, 'Home Field Adv'!$A$2:$K$31, 11, FALSE)</f>
        <v>#N/A</v>
      </c>
      <c r="BB518" s="5" t="str">
        <f t="shared" si="25"/>
        <v/>
      </c>
      <c r="BC518" s="5" t="str">
        <f t="shared" si="26"/>
        <v/>
      </c>
      <c r="BD518" s="5" t="str">
        <f t="shared" si="27"/>
        <v/>
      </c>
    </row>
    <row r="519" spans="6:56" x14ac:dyDescent="0.45">
      <c r="F519" s="9" t="e">
        <f>VLOOKUP($B519, FanGraphs_Standings[[Abbreviation]:[2024 Year to Date G]], 2, FALSE)</f>
        <v>#N/A</v>
      </c>
      <c r="G519" s="9" t="e">
        <f>IF(ISERR(VLOOKUP($D519, 'SP Per G'!$A$2:$D$1380, 3, FALSE)), L519, VLOOKUP($D519, 'SP Per G'!$A$2:$D$1380, 3, FALSE))</f>
        <v>#N/A</v>
      </c>
      <c r="H519" s="9" t="e">
        <f>VLOOKUP($D519, 'SP Per G'!$A$2:$D$1380, 4, FALSE)</f>
        <v>#N/A</v>
      </c>
      <c r="I519" s="9" t="e">
        <f>VLOOKUP($D519, Individual_Pitching___Dashboard[], 18, FALSE)</f>
        <v>#N/A</v>
      </c>
      <c r="J519" s="9" t="e">
        <f>VLOOKUP($D519, Individual_Pitching___Dashboard[], 20, FALSE)</f>
        <v>#N/A</v>
      </c>
      <c r="K519" s="9" t="e">
        <f>VLOOKUP($D519, Individual_Pitching___Advanced[], 21,FALSE)</f>
        <v>#N/A</v>
      </c>
      <c r="L519" s="9" t="e">
        <f>VLOOKUP($B519, 'Team Per G'!$A$2:$G$31, 7, FALSE)</f>
        <v>#N/A</v>
      </c>
      <c r="M519" s="9" t="e">
        <f>VLOOKUP($B519, 'FanGraphs - Team WAR Projected'!$B$2:$E$31, 3, FALSE)/162</f>
        <v>#N/A</v>
      </c>
      <c r="N519" s="9" t="e">
        <f>VLOOKUP($B519, Team_Pitching___Advanced[[Team]:[xFIP]], 19,FALSE)</f>
        <v>#N/A</v>
      </c>
      <c r="O519" s="9" t="e">
        <f>VLOOKUP($B519, Team_Pitching___Advanced[], 20, FALSE)</f>
        <v>#N/A</v>
      </c>
      <c r="P519" s="9" t="e">
        <f>VLOOKUP($B519, Team_Batting___Dashboard[[Team]:[wOBA]], 16, FALSE)</f>
        <v>#N/A</v>
      </c>
      <c r="Q519" s="9" t="e">
        <f>VLOOKUP($B519, Team_Batting___Advanced[[Team]:[OPS]], 9, FALSE)</f>
        <v>#N/A</v>
      </c>
      <c r="R519" s="9" t="e">
        <f>VLOOKUP($B519, Team_Batting___Advanced[], 19, FALSE)</f>
        <v>#N/A</v>
      </c>
      <c r="S519" s="9" t="e">
        <f>VLOOKUP($B519, 'Team Per G'!$A$2:$G$31, 3, FALSE)</f>
        <v>#N/A</v>
      </c>
      <c r="T519" s="9" t="e">
        <f>VLOOKUP($B519, 'Team Per G'!$A$2:$G$31, 5, FALSE)</f>
        <v>#N/A</v>
      </c>
      <c r="U519" s="9" t="e">
        <f>VLOOKUP($B519, 'Team Per G'!$A$2:$G$31, 4, FALSE)</f>
        <v>#N/A</v>
      </c>
      <c r="V519" s="9" t="e">
        <f>VLOOKUP($B519, Team_Batting___Dashboard[], 22, FALSE)/$F519</f>
        <v>#N/A</v>
      </c>
      <c r="W519" s="9" t="e">
        <f>VLOOKUP($B519, 'FanGraphs - Team WAR Projected'!$B$2:$E$31, 4, FALSE)/162</f>
        <v>#N/A</v>
      </c>
      <c r="X519" s="9" t="e">
        <f>VLOOKUP($B519, FanGraphs_Standings[[Abbreviation]:[2024 Year to Date RS/G]], 6, FALSE)/$F519</f>
        <v>#N/A</v>
      </c>
      <c r="Y519" s="9" t="e">
        <f>VLOOKUP($B519, FanGraphs_Standings[[Abbreviation]:[2024 Projected Full Season RDif]], 19, FALSE)/162</f>
        <v>#N/A</v>
      </c>
      <c r="Z519" s="9" t="e">
        <f>VLOOKUP($B519, FanGraphs_Standings[[Abbreviation]:[2024 Projected Full Season RDif]], 5, FALSE)</f>
        <v>#N/A</v>
      </c>
      <c r="AA519" s="9" t="e">
        <f>VLOOKUP($B519, FanGraphs_Standings[[Abbreviation]:[2024 Projected Full Season W%]], 18, FALSE)</f>
        <v>#N/A</v>
      </c>
      <c r="AB519" s="9" t="e">
        <f>VLOOKUP($B519, 'Home Field Adv'!$A$2:$I$31, 9, FALSE)</f>
        <v>#N/A</v>
      </c>
      <c r="AC519" s="9" t="e">
        <f>VLOOKUP($C519, FanGraphs_Standings[[Abbreviation]:[2024 Year to Date G]], 2, FALSE)</f>
        <v>#N/A</v>
      </c>
      <c r="AD519" s="9" t="e">
        <f>VLOOKUP($E519, 'SP Per G'!$A$2:$D$1380, 3, FALSE)</f>
        <v>#N/A</v>
      </c>
      <c r="AE519" s="9" t="e">
        <f>VLOOKUP($E519, 'SP Per G'!$A$2:$D$1380, 4, FALSE)</f>
        <v>#N/A</v>
      </c>
      <c r="AF519" s="9" t="e">
        <f>VLOOKUP($E519, Individual_Pitching___Dashboard[], 18, FALSE)</f>
        <v>#N/A</v>
      </c>
      <c r="AG519" s="9" t="e">
        <f>VLOOKUP($E519, Individual_Pitching___Dashboard[], 20, FALSE)</f>
        <v>#N/A</v>
      </c>
      <c r="AH519" s="9" t="e">
        <f>VLOOKUP($E519, Individual_Pitching___Advanced[], 21,FALSE)</f>
        <v>#N/A</v>
      </c>
      <c r="AI519" s="9" t="e">
        <f>VLOOKUP($C519, 'Team Per G'!$A$2:$G$31, 7, FALSE)</f>
        <v>#N/A</v>
      </c>
      <c r="AJ519" s="9" t="e">
        <f>VLOOKUP($C519, 'FanGraphs - Team WAR Projected'!$B$2:$E$31, 3, FALSE)/162</f>
        <v>#N/A</v>
      </c>
      <c r="AK519" s="9" t="e">
        <f>VLOOKUP($C519, Team_Pitching___Advanced[[Team]:[xFIP]], 19,FALSE)</f>
        <v>#N/A</v>
      </c>
      <c r="AL519" s="9" t="e">
        <f>VLOOKUP($C519, Team_Pitching___Advanced[], 20, FALSE)</f>
        <v>#N/A</v>
      </c>
      <c r="AM519" s="9" t="e">
        <f>VLOOKUP($C519, Team_Batting___Dashboard[[Team]:[wOBA]], 16, FALSE)</f>
        <v>#N/A</v>
      </c>
      <c r="AN519" s="9" t="e">
        <f>VLOOKUP($C519, Team_Batting___Advanced[[Team]:[OPS]], 9, FALSE)</f>
        <v>#N/A</v>
      </c>
      <c r="AO519" s="9" t="e">
        <f>VLOOKUP($C519, Team_Batting___Advanced[], 19, FALSE)</f>
        <v>#N/A</v>
      </c>
      <c r="AP519" s="9" t="e">
        <f>VLOOKUP($C519, 'Team Per G'!$A$2:$G$31, 3, FALSE)</f>
        <v>#N/A</v>
      </c>
      <c r="AQ519" s="9" t="e">
        <f>VLOOKUP($C519, 'Team Per G'!$A$2:$G$31, 5, FALSE)</f>
        <v>#N/A</v>
      </c>
      <c r="AR519" s="9" t="e">
        <f>VLOOKUP($C519, 'Team Per G'!$A$2:$G$31, 4, FALSE)</f>
        <v>#N/A</v>
      </c>
      <c r="AS519" s="9" t="e">
        <f>VLOOKUP($C519, Team_Batting___Dashboard[], 22, FALSE)/$AC519</f>
        <v>#N/A</v>
      </c>
      <c r="AT519" s="9" t="e">
        <f>VLOOKUP($C519, 'FanGraphs - Team WAR Projected'!$B$2:$E$31, 4, FALSE)/162</f>
        <v>#N/A</v>
      </c>
      <c r="AU519" s="9" t="e">
        <f>VLOOKUP($C519, FanGraphs_Standings[[Abbreviation]:[2024 Year to Date RS/G]], 6, FALSE)/$AC519</f>
        <v>#N/A</v>
      </c>
      <c r="AV519" s="9" t="e">
        <f>VLOOKUP($C519, FanGraphs_Standings[[Abbreviation]:[2024 Projected Full Season RDif]], 19, FALSE)/162</f>
        <v>#N/A</v>
      </c>
      <c r="AW519" s="9" t="e">
        <f>VLOOKUP($C519, FanGraphs_Standings[[Abbreviation]:[2024 Projected Full Season RDif]], 5, FALSE)</f>
        <v>#N/A</v>
      </c>
      <c r="AX519" s="9" t="e">
        <f>VLOOKUP($C519, FanGraphs_Standings[[Abbreviation]:[2024 Projected Full Season W%]], 18, FALSE)</f>
        <v>#N/A</v>
      </c>
      <c r="AY519" s="9" t="e">
        <f>VLOOKUP($C519, 'Home Field Adv'!$A$2:$K$31, 11, FALSE)</f>
        <v>#N/A</v>
      </c>
      <c r="BB519" s="5" t="str">
        <f t="shared" si="25"/>
        <v/>
      </c>
      <c r="BC519" s="5" t="str">
        <f t="shared" si="26"/>
        <v/>
      </c>
      <c r="BD519" s="5" t="str">
        <f t="shared" si="27"/>
        <v/>
      </c>
    </row>
    <row r="520" spans="6:56" x14ac:dyDescent="0.45">
      <c r="F520" s="9" t="e">
        <f>VLOOKUP($B520, FanGraphs_Standings[[Abbreviation]:[2024 Year to Date G]], 2, FALSE)</f>
        <v>#N/A</v>
      </c>
      <c r="G520" s="9" t="e">
        <f>IF(ISERR(VLOOKUP($D520, 'SP Per G'!$A$2:$D$1380, 3, FALSE)), L520, VLOOKUP($D520, 'SP Per G'!$A$2:$D$1380, 3, FALSE))</f>
        <v>#N/A</v>
      </c>
      <c r="H520" s="9" t="e">
        <f>VLOOKUP($D520, 'SP Per G'!$A$2:$D$1380, 4, FALSE)</f>
        <v>#N/A</v>
      </c>
      <c r="I520" s="9" t="e">
        <f>VLOOKUP($D520, Individual_Pitching___Dashboard[], 18, FALSE)</f>
        <v>#N/A</v>
      </c>
      <c r="J520" s="9" t="e">
        <f>VLOOKUP($D520, Individual_Pitching___Dashboard[], 20, FALSE)</f>
        <v>#N/A</v>
      </c>
      <c r="K520" s="9" t="e">
        <f>VLOOKUP($D520, Individual_Pitching___Advanced[], 21,FALSE)</f>
        <v>#N/A</v>
      </c>
      <c r="L520" s="9" t="e">
        <f>VLOOKUP($B520, 'Team Per G'!$A$2:$G$31, 7, FALSE)</f>
        <v>#N/A</v>
      </c>
      <c r="M520" s="9" t="e">
        <f>VLOOKUP($B520, 'FanGraphs - Team WAR Projected'!$B$2:$E$31, 3, FALSE)/162</f>
        <v>#N/A</v>
      </c>
      <c r="N520" s="9" t="e">
        <f>VLOOKUP($B520, Team_Pitching___Advanced[[Team]:[xFIP]], 19,FALSE)</f>
        <v>#N/A</v>
      </c>
      <c r="O520" s="9" t="e">
        <f>VLOOKUP($B520, Team_Pitching___Advanced[], 20, FALSE)</f>
        <v>#N/A</v>
      </c>
      <c r="P520" s="9" t="e">
        <f>VLOOKUP($B520, Team_Batting___Dashboard[[Team]:[wOBA]], 16, FALSE)</f>
        <v>#N/A</v>
      </c>
      <c r="Q520" s="9" t="e">
        <f>VLOOKUP($B520, Team_Batting___Advanced[[Team]:[OPS]], 9, FALSE)</f>
        <v>#N/A</v>
      </c>
      <c r="R520" s="9" t="e">
        <f>VLOOKUP($B520, Team_Batting___Advanced[], 19, FALSE)</f>
        <v>#N/A</v>
      </c>
      <c r="S520" s="9" t="e">
        <f>VLOOKUP($B520, 'Team Per G'!$A$2:$G$31, 3, FALSE)</f>
        <v>#N/A</v>
      </c>
      <c r="T520" s="9" t="e">
        <f>VLOOKUP($B520, 'Team Per G'!$A$2:$G$31, 5, FALSE)</f>
        <v>#N/A</v>
      </c>
      <c r="U520" s="9" t="e">
        <f>VLOOKUP($B520, 'Team Per G'!$A$2:$G$31, 4, FALSE)</f>
        <v>#N/A</v>
      </c>
      <c r="V520" s="9" t="e">
        <f>VLOOKUP($B520, Team_Batting___Dashboard[], 22, FALSE)/$F520</f>
        <v>#N/A</v>
      </c>
      <c r="W520" s="9" t="e">
        <f>VLOOKUP($B520, 'FanGraphs - Team WAR Projected'!$B$2:$E$31, 4, FALSE)/162</f>
        <v>#N/A</v>
      </c>
      <c r="X520" s="9" t="e">
        <f>VLOOKUP($B520, FanGraphs_Standings[[Abbreviation]:[2024 Year to Date RS/G]], 6, FALSE)/$F520</f>
        <v>#N/A</v>
      </c>
      <c r="Y520" s="9" t="e">
        <f>VLOOKUP($B520, FanGraphs_Standings[[Abbreviation]:[2024 Projected Full Season RDif]], 19, FALSE)/162</f>
        <v>#N/A</v>
      </c>
      <c r="Z520" s="9" t="e">
        <f>VLOOKUP($B520, FanGraphs_Standings[[Abbreviation]:[2024 Projected Full Season RDif]], 5, FALSE)</f>
        <v>#N/A</v>
      </c>
      <c r="AA520" s="9" t="e">
        <f>VLOOKUP($B520, FanGraphs_Standings[[Abbreviation]:[2024 Projected Full Season W%]], 18, FALSE)</f>
        <v>#N/A</v>
      </c>
      <c r="AB520" s="9" t="e">
        <f>VLOOKUP($B520, 'Home Field Adv'!$A$2:$I$31, 9, FALSE)</f>
        <v>#N/A</v>
      </c>
      <c r="AC520" s="9" t="e">
        <f>VLOOKUP($C520, FanGraphs_Standings[[Abbreviation]:[2024 Year to Date G]], 2, FALSE)</f>
        <v>#N/A</v>
      </c>
      <c r="AD520" s="9" t="e">
        <f>VLOOKUP($E520, 'SP Per G'!$A$2:$D$1380, 3, FALSE)</f>
        <v>#N/A</v>
      </c>
      <c r="AE520" s="9" t="e">
        <f>VLOOKUP($E520, 'SP Per G'!$A$2:$D$1380, 4, FALSE)</f>
        <v>#N/A</v>
      </c>
      <c r="AF520" s="9" t="e">
        <f>VLOOKUP($E520, Individual_Pitching___Dashboard[], 18, FALSE)</f>
        <v>#N/A</v>
      </c>
      <c r="AG520" s="9" t="e">
        <f>VLOOKUP($E520, Individual_Pitching___Dashboard[], 20, FALSE)</f>
        <v>#N/A</v>
      </c>
      <c r="AH520" s="9" t="e">
        <f>VLOOKUP($E520, Individual_Pitching___Advanced[], 21,FALSE)</f>
        <v>#N/A</v>
      </c>
      <c r="AI520" s="9" t="e">
        <f>VLOOKUP($C520, 'Team Per G'!$A$2:$G$31, 7, FALSE)</f>
        <v>#N/A</v>
      </c>
      <c r="AJ520" s="9" t="e">
        <f>VLOOKUP($C520, 'FanGraphs - Team WAR Projected'!$B$2:$E$31, 3, FALSE)/162</f>
        <v>#N/A</v>
      </c>
      <c r="AK520" s="9" t="e">
        <f>VLOOKUP($C520, Team_Pitching___Advanced[[Team]:[xFIP]], 19,FALSE)</f>
        <v>#N/A</v>
      </c>
      <c r="AL520" s="9" t="e">
        <f>VLOOKUP($C520, Team_Pitching___Advanced[], 20, FALSE)</f>
        <v>#N/A</v>
      </c>
      <c r="AM520" s="9" t="e">
        <f>VLOOKUP($C520, Team_Batting___Dashboard[[Team]:[wOBA]], 16, FALSE)</f>
        <v>#N/A</v>
      </c>
      <c r="AN520" s="9" t="e">
        <f>VLOOKUP($C520, Team_Batting___Advanced[[Team]:[OPS]], 9, FALSE)</f>
        <v>#N/A</v>
      </c>
      <c r="AO520" s="9" t="e">
        <f>VLOOKUP($C520, Team_Batting___Advanced[], 19, FALSE)</f>
        <v>#N/A</v>
      </c>
      <c r="AP520" s="9" t="e">
        <f>VLOOKUP($C520, 'Team Per G'!$A$2:$G$31, 3, FALSE)</f>
        <v>#N/A</v>
      </c>
      <c r="AQ520" s="9" t="e">
        <f>VLOOKUP($C520, 'Team Per G'!$A$2:$G$31, 5, FALSE)</f>
        <v>#N/A</v>
      </c>
      <c r="AR520" s="9" t="e">
        <f>VLOOKUP($C520, 'Team Per G'!$A$2:$G$31, 4, FALSE)</f>
        <v>#N/A</v>
      </c>
      <c r="AS520" s="9" t="e">
        <f>VLOOKUP($C520, Team_Batting___Dashboard[], 22, FALSE)/$AC520</f>
        <v>#N/A</v>
      </c>
      <c r="AT520" s="9" t="e">
        <f>VLOOKUP($C520, 'FanGraphs - Team WAR Projected'!$B$2:$E$31, 4, FALSE)/162</f>
        <v>#N/A</v>
      </c>
      <c r="AU520" s="9" t="e">
        <f>VLOOKUP($C520, FanGraphs_Standings[[Abbreviation]:[2024 Year to Date RS/G]], 6, FALSE)/$AC520</f>
        <v>#N/A</v>
      </c>
      <c r="AV520" s="9" t="e">
        <f>VLOOKUP($C520, FanGraphs_Standings[[Abbreviation]:[2024 Projected Full Season RDif]], 19, FALSE)/162</f>
        <v>#N/A</v>
      </c>
      <c r="AW520" s="9" t="e">
        <f>VLOOKUP($C520, FanGraphs_Standings[[Abbreviation]:[2024 Projected Full Season RDif]], 5, FALSE)</f>
        <v>#N/A</v>
      </c>
      <c r="AX520" s="9" t="e">
        <f>VLOOKUP($C520, FanGraphs_Standings[[Abbreviation]:[2024 Projected Full Season W%]], 18, FALSE)</f>
        <v>#N/A</v>
      </c>
      <c r="AY520" s="9" t="e">
        <f>VLOOKUP($C520, 'Home Field Adv'!$A$2:$K$31, 11, FALSE)</f>
        <v>#N/A</v>
      </c>
      <c r="BB520" s="5" t="str">
        <f t="shared" si="25"/>
        <v/>
      </c>
      <c r="BC520" s="5" t="str">
        <f t="shared" si="26"/>
        <v/>
      </c>
      <c r="BD520" s="5" t="str">
        <f t="shared" si="27"/>
        <v/>
      </c>
    </row>
    <row r="521" spans="6:56" x14ac:dyDescent="0.45">
      <c r="F521" s="9" t="e">
        <f>VLOOKUP($B521, FanGraphs_Standings[[Abbreviation]:[2024 Year to Date G]], 2, FALSE)</f>
        <v>#N/A</v>
      </c>
      <c r="G521" s="9" t="e">
        <f>IF(ISERR(VLOOKUP($D521, 'SP Per G'!$A$2:$D$1380, 3, FALSE)), L521, VLOOKUP($D521, 'SP Per G'!$A$2:$D$1380, 3, FALSE))</f>
        <v>#N/A</v>
      </c>
      <c r="H521" s="9" t="e">
        <f>VLOOKUP($D521, 'SP Per G'!$A$2:$D$1380, 4, FALSE)</f>
        <v>#N/A</v>
      </c>
      <c r="I521" s="9" t="e">
        <f>VLOOKUP($D521, Individual_Pitching___Dashboard[], 18, FALSE)</f>
        <v>#N/A</v>
      </c>
      <c r="J521" s="9" t="e">
        <f>VLOOKUP($D521, Individual_Pitching___Dashboard[], 20, FALSE)</f>
        <v>#N/A</v>
      </c>
      <c r="K521" s="9" t="e">
        <f>VLOOKUP($D521, Individual_Pitching___Advanced[], 21,FALSE)</f>
        <v>#N/A</v>
      </c>
      <c r="L521" s="9" t="e">
        <f>VLOOKUP($B521, 'Team Per G'!$A$2:$G$31, 7, FALSE)</f>
        <v>#N/A</v>
      </c>
      <c r="M521" s="9" t="e">
        <f>VLOOKUP($B521, 'FanGraphs - Team WAR Projected'!$B$2:$E$31, 3, FALSE)/162</f>
        <v>#N/A</v>
      </c>
      <c r="N521" s="9" t="e">
        <f>VLOOKUP($B521, Team_Pitching___Advanced[[Team]:[xFIP]], 19,FALSE)</f>
        <v>#N/A</v>
      </c>
      <c r="O521" s="9" t="e">
        <f>VLOOKUP($B521, Team_Pitching___Advanced[], 20, FALSE)</f>
        <v>#N/A</v>
      </c>
      <c r="P521" s="9" t="e">
        <f>VLOOKUP($B521, Team_Batting___Dashboard[[Team]:[wOBA]], 16, FALSE)</f>
        <v>#N/A</v>
      </c>
      <c r="Q521" s="9" t="e">
        <f>VLOOKUP($B521, Team_Batting___Advanced[[Team]:[OPS]], 9, FALSE)</f>
        <v>#N/A</v>
      </c>
      <c r="R521" s="9" t="e">
        <f>VLOOKUP($B521, Team_Batting___Advanced[], 19, FALSE)</f>
        <v>#N/A</v>
      </c>
      <c r="S521" s="9" t="e">
        <f>VLOOKUP($B521, 'Team Per G'!$A$2:$G$31, 3, FALSE)</f>
        <v>#N/A</v>
      </c>
      <c r="T521" s="9" t="e">
        <f>VLOOKUP($B521, 'Team Per G'!$A$2:$G$31, 5, FALSE)</f>
        <v>#N/A</v>
      </c>
      <c r="U521" s="9" t="e">
        <f>VLOOKUP($B521, 'Team Per G'!$A$2:$G$31, 4, FALSE)</f>
        <v>#N/A</v>
      </c>
      <c r="V521" s="9" t="e">
        <f>VLOOKUP($B521, Team_Batting___Dashboard[], 22, FALSE)/$F521</f>
        <v>#N/A</v>
      </c>
      <c r="W521" s="9" t="e">
        <f>VLOOKUP($B521, 'FanGraphs - Team WAR Projected'!$B$2:$E$31, 4, FALSE)/162</f>
        <v>#N/A</v>
      </c>
      <c r="X521" s="9" t="e">
        <f>VLOOKUP($B521, FanGraphs_Standings[[Abbreviation]:[2024 Year to Date RS/G]], 6, FALSE)/$F521</f>
        <v>#N/A</v>
      </c>
      <c r="Y521" s="9" t="e">
        <f>VLOOKUP($B521, FanGraphs_Standings[[Abbreviation]:[2024 Projected Full Season RDif]], 19, FALSE)/162</f>
        <v>#N/A</v>
      </c>
      <c r="Z521" s="9" t="e">
        <f>VLOOKUP($B521, FanGraphs_Standings[[Abbreviation]:[2024 Projected Full Season RDif]], 5, FALSE)</f>
        <v>#N/A</v>
      </c>
      <c r="AA521" s="9" t="e">
        <f>VLOOKUP($B521, FanGraphs_Standings[[Abbreviation]:[2024 Projected Full Season W%]], 18, FALSE)</f>
        <v>#N/A</v>
      </c>
      <c r="AB521" s="9" t="e">
        <f>VLOOKUP($B521, 'Home Field Adv'!$A$2:$I$31, 9, FALSE)</f>
        <v>#N/A</v>
      </c>
      <c r="AC521" s="9" t="e">
        <f>VLOOKUP($C521, FanGraphs_Standings[[Abbreviation]:[2024 Year to Date G]], 2, FALSE)</f>
        <v>#N/A</v>
      </c>
      <c r="AD521" s="9" t="e">
        <f>VLOOKUP($E521, 'SP Per G'!$A$2:$D$1380, 3, FALSE)</f>
        <v>#N/A</v>
      </c>
      <c r="AE521" s="9" t="e">
        <f>VLOOKUP($E521, 'SP Per G'!$A$2:$D$1380, 4, FALSE)</f>
        <v>#N/A</v>
      </c>
      <c r="AF521" s="9" t="e">
        <f>VLOOKUP($E521, Individual_Pitching___Dashboard[], 18, FALSE)</f>
        <v>#N/A</v>
      </c>
      <c r="AG521" s="9" t="e">
        <f>VLOOKUP($E521, Individual_Pitching___Dashboard[], 20, FALSE)</f>
        <v>#N/A</v>
      </c>
      <c r="AH521" s="9" t="e">
        <f>VLOOKUP($E521, Individual_Pitching___Advanced[], 21,FALSE)</f>
        <v>#N/A</v>
      </c>
      <c r="AI521" s="9" t="e">
        <f>VLOOKUP($C521, 'Team Per G'!$A$2:$G$31, 7, FALSE)</f>
        <v>#N/A</v>
      </c>
      <c r="AJ521" s="9" t="e">
        <f>VLOOKUP($C521, 'FanGraphs - Team WAR Projected'!$B$2:$E$31, 3, FALSE)/162</f>
        <v>#N/A</v>
      </c>
      <c r="AK521" s="9" t="e">
        <f>VLOOKUP($C521, Team_Pitching___Advanced[[Team]:[xFIP]], 19,FALSE)</f>
        <v>#N/A</v>
      </c>
      <c r="AL521" s="9" t="e">
        <f>VLOOKUP($C521, Team_Pitching___Advanced[], 20, FALSE)</f>
        <v>#N/A</v>
      </c>
      <c r="AM521" s="9" t="e">
        <f>VLOOKUP($C521, Team_Batting___Dashboard[[Team]:[wOBA]], 16, FALSE)</f>
        <v>#N/A</v>
      </c>
      <c r="AN521" s="9" t="e">
        <f>VLOOKUP($C521, Team_Batting___Advanced[[Team]:[OPS]], 9, FALSE)</f>
        <v>#N/A</v>
      </c>
      <c r="AO521" s="9" t="e">
        <f>VLOOKUP($C521, Team_Batting___Advanced[], 19, FALSE)</f>
        <v>#N/A</v>
      </c>
      <c r="AP521" s="9" t="e">
        <f>VLOOKUP($C521, 'Team Per G'!$A$2:$G$31, 3, FALSE)</f>
        <v>#N/A</v>
      </c>
      <c r="AQ521" s="9" t="e">
        <f>VLOOKUP($C521, 'Team Per G'!$A$2:$G$31, 5, FALSE)</f>
        <v>#N/A</v>
      </c>
      <c r="AR521" s="9" t="e">
        <f>VLOOKUP($C521, 'Team Per G'!$A$2:$G$31, 4, FALSE)</f>
        <v>#N/A</v>
      </c>
      <c r="AS521" s="9" t="e">
        <f>VLOOKUP($C521, Team_Batting___Dashboard[], 22, FALSE)/$AC521</f>
        <v>#N/A</v>
      </c>
      <c r="AT521" s="9" t="e">
        <f>VLOOKUP($C521, 'FanGraphs - Team WAR Projected'!$B$2:$E$31, 4, FALSE)/162</f>
        <v>#N/A</v>
      </c>
      <c r="AU521" s="9" t="e">
        <f>VLOOKUP($C521, FanGraphs_Standings[[Abbreviation]:[2024 Year to Date RS/G]], 6, FALSE)/$AC521</f>
        <v>#N/A</v>
      </c>
      <c r="AV521" s="9" t="e">
        <f>VLOOKUP($C521, FanGraphs_Standings[[Abbreviation]:[2024 Projected Full Season RDif]], 19, FALSE)/162</f>
        <v>#N/A</v>
      </c>
      <c r="AW521" s="9" t="e">
        <f>VLOOKUP($C521, FanGraphs_Standings[[Abbreviation]:[2024 Projected Full Season RDif]], 5, FALSE)</f>
        <v>#N/A</v>
      </c>
      <c r="AX521" s="9" t="e">
        <f>VLOOKUP($C521, FanGraphs_Standings[[Abbreviation]:[2024 Projected Full Season W%]], 18, FALSE)</f>
        <v>#N/A</v>
      </c>
      <c r="AY521" s="9" t="e">
        <f>VLOOKUP($C521, 'Home Field Adv'!$A$2:$K$31, 11, FALSE)</f>
        <v>#N/A</v>
      </c>
      <c r="BB521" s="5" t="str">
        <f t="shared" si="25"/>
        <v/>
      </c>
      <c r="BC521" s="5" t="str">
        <f t="shared" si="26"/>
        <v/>
      </c>
      <c r="BD521" s="5" t="str">
        <f t="shared" si="27"/>
        <v/>
      </c>
    </row>
    <row r="522" spans="6:56" x14ac:dyDescent="0.45">
      <c r="F522" s="9" t="e">
        <f>VLOOKUP($B522, FanGraphs_Standings[[Abbreviation]:[2024 Year to Date G]], 2, FALSE)</f>
        <v>#N/A</v>
      </c>
      <c r="G522" s="9" t="e">
        <f>IF(ISERR(VLOOKUP($D522, 'SP Per G'!$A$2:$D$1380, 3, FALSE)), L522, VLOOKUP($D522, 'SP Per G'!$A$2:$D$1380, 3, FALSE))</f>
        <v>#N/A</v>
      </c>
      <c r="H522" s="9" t="e">
        <f>VLOOKUP($D522, 'SP Per G'!$A$2:$D$1380, 4, FALSE)</f>
        <v>#N/A</v>
      </c>
      <c r="I522" s="9" t="e">
        <f>VLOOKUP($D522, Individual_Pitching___Dashboard[], 18, FALSE)</f>
        <v>#N/A</v>
      </c>
      <c r="J522" s="9" t="e">
        <f>VLOOKUP($D522, Individual_Pitching___Dashboard[], 20, FALSE)</f>
        <v>#N/A</v>
      </c>
      <c r="K522" s="9" t="e">
        <f>VLOOKUP($D522, Individual_Pitching___Advanced[], 21,FALSE)</f>
        <v>#N/A</v>
      </c>
      <c r="L522" s="9" t="e">
        <f>VLOOKUP($B522, 'Team Per G'!$A$2:$G$31, 7, FALSE)</f>
        <v>#N/A</v>
      </c>
      <c r="M522" s="9" t="e">
        <f>VLOOKUP($B522, 'FanGraphs - Team WAR Projected'!$B$2:$E$31, 3, FALSE)/162</f>
        <v>#N/A</v>
      </c>
      <c r="N522" s="9" t="e">
        <f>VLOOKUP($B522, Team_Pitching___Advanced[[Team]:[xFIP]], 19,FALSE)</f>
        <v>#N/A</v>
      </c>
      <c r="O522" s="9" t="e">
        <f>VLOOKUP($B522, Team_Pitching___Advanced[], 20, FALSE)</f>
        <v>#N/A</v>
      </c>
      <c r="P522" s="9" t="e">
        <f>VLOOKUP($B522, Team_Batting___Dashboard[[Team]:[wOBA]], 16, FALSE)</f>
        <v>#N/A</v>
      </c>
      <c r="Q522" s="9" t="e">
        <f>VLOOKUP($B522, Team_Batting___Advanced[[Team]:[OPS]], 9, FALSE)</f>
        <v>#N/A</v>
      </c>
      <c r="R522" s="9" t="e">
        <f>VLOOKUP($B522, Team_Batting___Advanced[], 19, FALSE)</f>
        <v>#N/A</v>
      </c>
      <c r="S522" s="9" t="e">
        <f>VLOOKUP($B522, 'Team Per G'!$A$2:$G$31, 3, FALSE)</f>
        <v>#N/A</v>
      </c>
      <c r="T522" s="9" t="e">
        <f>VLOOKUP($B522, 'Team Per G'!$A$2:$G$31, 5, FALSE)</f>
        <v>#N/A</v>
      </c>
      <c r="U522" s="9" t="e">
        <f>VLOOKUP($B522, 'Team Per G'!$A$2:$G$31, 4, FALSE)</f>
        <v>#N/A</v>
      </c>
      <c r="V522" s="9" t="e">
        <f>VLOOKUP($B522, Team_Batting___Dashboard[], 22, FALSE)/$F522</f>
        <v>#N/A</v>
      </c>
      <c r="W522" s="9" t="e">
        <f>VLOOKUP($B522, 'FanGraphs - Team WAR Projected'!$B$2:$E$31, 4, FALSE)/162</f>
        <v>#N/A</v>
      </c>
      <c r="X522" s="9" t="e">
        <f>VLOOKUP($B522, FanGraphs_Standings[[Abbreviation]:[2024 Year to Date RS/G]], 6, FALSE)/$F522</f>
        <v>#N/A</v>
      </c>
      <c r="Y522" s="9" t="e">
        <f>VLOOKUP($B522, FanGraphs_Standings[[Abbreviation]:[2024 Projected Full Season RDif]], 19, FALSE)/162</f>
        <v>#N/A</v>
      </c>
      <c r="Z522" s="9" t="e">
        <f>VLOOKUP($B522, FanGraphs_Standings[[Abbreviation]:[2024 Projected Full Season RDif]], 5, FALSE)</f>
        <v>#N/A</v>
      </c>
      <c r="AA522" s="9" t="e">
        <f>VLOOKUP($B522, FanGraphs_Standings[[Abbreviation]:[2024 Projected Full Season W%]], 18, FALSE)</f>
        <v>#N/A</v>
      </c>
      <c r="AB522" s="9" t="e">
        <f>VLOOKUP($B522, 'Home Field Adv'!$A$2:$I$31, 9, FALSE)</f>
        <v>#N/A</v>
      </c>
      <c r="AC522" s="9" t="e">
        <f>VLOOKUP($C522, FanGraphs_Standings[[Abbreviation]:[2024 Year to Date G]], 2, FALSE)</f>
        <v>#N/A</v>
      </c>
      <c r="AD522" s="9" t="e">
        <f>VLOOKUP($E522, 'SP Per G'!$A$2:$D$1380, 3, FALSE)</f>
        <v>#N/A</v>
      </c>
      <c r="AE522" s="9" t="e">
        <f>VLOOKUP($E522, 'SP Per G'!$A$2:$D$1380, 4, FALSE)</f>
        <v>#N/A</v>
      </c>
      <c r="AF522" s="9" t="e">
        <f>VLOOKUP($E522, Individual_Pitching___Dashboard[], 18, FALSE)</f>
        <v>#N/A</v>
      </c>
      <c r="AG522" s="9" t="e">
        <f>VLOOKUP($E522, Individual_Pitching___Dashboard[], 20, FALSE)</f>
        <v>#N/A</v>
      </c>
      <c r="AH522" s="9" t="e">
        <f>VLOOKUP($E522, Individual_Pitching___Advanced[], 21,FALSE)</f>
        <v>#N/A</v>
      </c>
      <c r="AI522" s="9" t="e">
        <f>VLOOKUP($C522, 'Team Per G'!$A$2:$G$31, 7, FALSE)</f>
        <v>#N/A</v>
      </c>
      <c r="AJ522" s="9" t="e">
        <f>VLOOKUP($C522, 'FanGraphs - Team WAR Projected'!$B$2:$E$31, 3, FALSE)/162</f>
        <v>#N/A</v>
      </c>
      <c r="AK522" s="9" t="e">
        <f>VLOOKUP($C522, Team_Pitching___Advanced[[Team]:[xFIP]], 19,FALSE)</f>
        <v>#N/A</v>
      </c>
      <c r="AL522" s="9" t="e">
        <f>VLOOKUP($C522, Team_Pitching___Advanced[], 20, FALSE)</f>
        <v>#N/A</v>
      </c>
      <c r="AM522" s="9" t="e">
        <f>VLOOKUP($C522, Team_Batting___Dashboard[[Team]:[wOBA]], 16, FALSE)</f>
        <v>#N/A</v>
      </c>
      <c r="AN522" s="9" t="e">
        <f>VLOOKUP($C522, Team_Batting___Advanced[[Team]:[OPS]], 9, FALSE)</f>
        <v>#N/A</v>
      </c>
      <c r="AO522" s="9" t="e">
        <f>VLOOKUP($C522, Team_Batting___Advanced[], 19, FALSE)</f>
        <v>#N/A</v>
      </c>
      <c r="AP522" s="9" t="e">
        <f>VLOOKUP($C522, 'Team Per G'!$A$2:$G$31, 3, FALSE)</f>
        <v>#N/A</v>
      </c>
      <c r="AQ522" s="9" t="e">
        <f>VLOOKUP($C522, 'Team Per G'!$A$2:$G$31, 5, FALSE)</f>
        <v>#N/A</v>
      </c>
      <c r="AR522" s="9" t="e">
        <f>VLOOKUP($C522, 'Team Per G'!$A$2:$G$31, 4, FALSE)</f>
        <v>#N/A</v>
      </c>
      <c r="AS522" s="9" t="e">
        <f>VLOOKUP($C522, Team_Batting___Dashboard[], 22, FALSE)/$AC522</f>
        <v>#N/A</v>
      </c>
      <c r="AT522" s="9" t="e">
        <f>VLOOKUP($C522, 'FanGraphs - Team WAR Projected'!$B$2:$E$31, 4, FALSE)/162</f>
        <v>#N/A</v>
      </c>
      <c r="AU522" s="9" t="e">
        <f>VLOOKUP($C522, FanGraphs_Standings[[Abbreviation]:[2024 Year to Date RS/G]], 6, FALSE)/$AC522</f>
        <v>#N/A</v>
      </c>
      <c r="AV522" s="9" t="e">
        <f>VLOOKUP($C522, FanGraphs_Standings[[Abbreviation]:[2024 Projected Full Season RDif]], 19, FALSE)/162</f>
        <v>#N/A</v>
      </c>
      <c r="AW522" s="9" t="e">
        <f>VLOOKUP($C522, FanGraphs_Standings[[Abbreviation]:[2024 Projected Full Season RDif]], 5, FALSE)</f>
        <v>#N/A</v>
      </c>
      <c r="AX522" s="9" t="e">
        <f>VLOOKUP($C522, FanGraphs_Standings[[Abbreviation]:[2024 Projected Full Season W%]], 18, FALSE)</f>
        <v>#N/A</v>
      </c>
      <c r="AY522" s="9" t="e">
        <f>VLOOKUP($C522, 'Home Field Adv'!$A$2:$K$31, 11, FALSE)</f>
        <v>#N/A</v>
      </c>
      <c r="BB522" s="5" t="str">
        <f t="shared" si="25"/>
        <v/>
      </c>
      <c r="BC522" s="5" t="str">
        <f t="shared" si="26"/>
        <v/>
      </c>
      <c r="BD522" s="5" t="str">
        <f t="shared" si="27"/>
        <v/>
      </c>
    </row>
    <row r="523" spans="6:56" x14ac:dyDescent="0.45">
      <c r="F523" s="9" t="e">
        <f>VLOOKUP($B523, FanGraphs_Standings[[Abbreviation]:[2024 Year to Date G]], 2, FALSE)</f>
        <v>#N/A</v>
      </c>
      <c r="G523" s="9" t="e">
        <f>IF(ISERR(VLOOKUP($D523, 'SP Per G'!$A$2:$D$1380, 3, FALSE)), L523, VLOOKUP($D523, 'SP Per G'!$A$2:$D$1380, 3, FALSE))</f>
        <v>#N/A</v>
      </c>
      <c r="H523" s="9" t="e">
        <f>VLOOKUP($D523, 'SP Per G'!$A$2:$D$1380, 4, FALSE)</f>
        <v>#N/A</v>
      </c>
      <c r="I523" s="9" t="e">
        <f>VLOOKUP($D523, Individual_Pitching___Dashboard[], 18, FALSE)</f>
        <v>#N/A</v>
      </c>
      <c r="J523" s="9" t="e">
        <f>VLOOKUP($D523, Individual_Pitching___Dashboard[], 20, FALSE)</f>
        <v>#N/A</v>
      </c>
      <c r="K523" s="9" t="e">
        <f>VLOOKUP($D523, Individual_Pitching___Advanced[], 21,FALSE)</f>
        <v>#N/A</v>
      </c>
      <c r="L523" s="9" t="e">
        <f>VLOOKUP($B523, 'Team Per G'!$A$2:$G$31, 7, FALSE)</f>
        <v>#N/A</v>
      </c>
      <c r="M523" s="9" t="e">
        <f>VLOOKUP($B523, 'FanGraphs - Team WAR Projected'!$B$2:$E$31, 3, FALSE)/162</f>
        <v>#N/A</v>
      </c>
      <c r="N523" s="9" t="e">
        <f>VLOOKUP($B523, Team_Pitching___Advanced[[Team]:[xFIP]], 19,FALSE)</f>
        <v>#N/A</v>
      </c>
      <c r="O523" s="9" t="e">
        <f>VLOOKUP($B523, Team_Pitching___Advanced[], 20, FALSE)</f>
        <v>#N/A</v>
      </c>
      <c r="P523" s="9" t="e">
        <f>VLOOKUP($B523, Team_Batting___Dashboard[[Team]:[wOBA]], 16, FALSE)</f>
        <v>#N/A</v>
      </c>
      <c r="Q523" s="9" t="e">
        <f>VLOOKUP($B523, Team_Batting___Advanced[[Team]:[OPS]], 9, FALSE)</f>
        <v>#N/A</v>
      </c>
      <c r="R523" s="9" t="e">
        <f>VLOOKUP($B523, Team_Batting___Advanced[], 19, FALSE)</f>
        <v>#N/A</v>
      </c>
      <c r="S523" s="9" t="e">
        <f>VLOOKUP($B523, 'Team Per G'!$A$2:$G$31, 3, FALSE)</f>
        <v>#N/A</v>
      </c>
      <c r="T523" s="9" t="e">
        <f>VLOOKUP($B523, 'Team Per G'!$A$2:$G$31, 5, FALSE)</f>
        <v>#N/A</v>
      </c>
      <c r="U523" s="9" t="e">
        <f>VLOOKUP($B523, 'Team Per G'!$A$2:$G$31, 4, FALSE)</f>
        <v>#N/A</v>
      </c>
      <c r="V523" s="9" t="e">
        <f>VLOOKUP($B523, Team_Batting___Dashboard[], 22, FALSE)/$F523</f>
        <v>#N/A</v>
      </c>
      <c r="W523" s="9" t="e">
        <f>VLOOKUP($B523, 'FanGraphs - Team WAR Projected'!$B$2:$E$31, 4, FALSE)/162</f>
        <v>#N/A</v>
      </c>
      <c r="X523" s="9" t="e">
        <f>VLOOKUP($B523, FanGraphs_Standings[[Abbreviation]:[2024 Year to Date RS/G]], 6, FALSE)/$F523</f>
        <v>#N/A</v>
      </c>
      <c r="Y523" s="9" t="e">
        <f>VLOOKUP($B523, FanGraphs_Standings[[Abbreviation]:[2024 Projected Full Season RDif]], 19, FALSE)/162</f>
        <v>#N/A</v>
      </c>
      <c r="Z523" s="9" t="e">
        <f>VLOOKUP($B523, FanGraphs_Standings[[Abbreviation]:[2024 Projected Full Season RDif]], 5, FALSE)</f>
        <v>#N/A</v>
      </c>
      <c r="AA523" s="9" t="e">
        <f>VLOOKUP($B523, FanGraphs_Standings[[Abbreviation]:[2024 Projected Full Season W%]], 18, FALSE)</f>
        <v>#N/A</v>
      </c>
      <c r="AB523" s="9" t="e">
        <f>VLOOKUP($B523, 'Home Field Adv'!$A$2:$I$31, 9, FALSE)</f>
        <v>#N/A</v>
      </c>
      <c r="AC523" s="9" t="e">
        <f>VLOOKUP($C523, FanGraphs_Standings[[Abbreviation]:[2024 Year to Date G]], 2, FALSE)</f>
        <v>#N/A</v>
      </c>
      <c r="AD523" s="9" t="e">
        <f>VLOOKUP($E523, 'SP Per G'!$A$2:$D$1380, 3, FALSE)</f>
        <v>#N/A</v>
      </c>
      <c r="AE523" s="9" t="e">
        <f>VLOOKUP($E523, 'SP Per G'!$A$2:$D$1380, 4, FALSE)</f>
        <v>#N/A</v>
      </c>
      <c r="AF523" s="9" t="e">
        <f>VLOOKUP($E523, Individual_Pitching___Dashboard[], 18, FALSE)</f>
        <v>#N/A</v>
      </c>
      <c r="AG523" s="9" t="e">
        <f>VLOOKUP($E523, Individual_Pitching___Dashboard[], 20, FALSE)</f>
        <v>#N/A</v>
      </c>
      <c r="AH523" s="9" t="e">
        <f>VLOOKUP($E523, Individual_Pitching___Advanced[], 21,FALSE)</f>
        <v>#N/A</v>
      </c>
      <c r="AI523" s="9" t="e">
        <f>VLOOKUP($C523, 'Team Per G'!$A$2:$G$31, 7, FALSE)</f>
        <v>#N/A</v>
      </c>
      <c r="AJ523" s="9" t="e">
        <f>VLOOKUP($C523, 'FanGraphs - Team WAR Projected'!$B$2:$E$31, 3, FALSE)/162</f>
        <v>#N/A</v>
      </c>
      <c r="AK523" s="9" t="e">
        <f>VLOOKUP($C523, Team_Pitching___Advanced[[Team]:[xFIP]], 19,FALSE)</f>
        <v>#N/A</v>
      </c>
      <c r="AL523" s="9" t="e">
        <f>VLOOKUP($C523, Team_Pitching___Advanced[], 20, FALSE)</f>
        <v>#N/A</v>
      </c>
      <c r="AM523" s="9" t="e">
        <f>VLOOKUP($C523, Team_Batting___Dashboard[[Team]:[wOBA]], 16, FALSE)</f>
        <v>#N/A</v>
      </c>
      <c r="AN523" s="9" t="e">
        <f>VLOOKUP($C523, Team_Batting___Advanced[[Team]:[OPS]], 9, FALSE)</f>
        <v>#N/A</v>
      </c>
      <c r="AO523" s="9" t="e">
        <f>VLOOKUP($C523, Team_Batting___Advanced[], 19, FALSE)</f>
        <v>#N/A</v>
      </c>
      <c r="AP523" s="9" t="e">
        <f>VLOOKUP($C523, 'Team Per G'!$A$2:$G$31, 3, FALSE)</f>
        <v>#N/A</v>
      </c>
      <c r="AQ523" s="9" t="e">
        <f>VLOOKUP($C523, 'Team Per G'!$A$2:$G$31, 5, FALSE)</f>
        <v>#N/A</v>
      </c>
      <c r="AR523" s="9" t="e">
        <f>VLOOKUP($C523, 'Team Per G'!$A$2:$G$31, 4, FALSE)</f>
        <v>#N/A</v>
      </c>
      <c r="AS523" s="9" t="e">
        <f>VLOOKUP($C523, Team_Batting___Dashboard[], 22, FALSE)/$AC523</f>
        <v>#N/A</v>
      </c>
      <c r="AT523" s="9" t="e">
        <f>VLOOKUP($C523, 'FanGraphs - Team WAR Projected'!$B$2:$E$31, 4, FALSE)/162</f>
        <v>#N/A</v>
      </c>
      <c r="AU523" s="9" t="e">
        <f>VLOOKUP($C523, FanGraphs_Standings[[Abbreviation]:[2024 Year to Date RS/G]], 6, FALSE)/$AC523</f>
        <v>#N/A</v>
      </c>
      <c r="AV523" s="9" t="e">
        <f>VLOOKUP($C523, FanGraphs_Standings[[Abbreviation]:[2024 Projected Full Season RDif]], 19, FALSE)/162</f>
        <v>#N/A</v>
      </c>
      <c r="AW523" s="9" t="e">
        <f>VLOOKUP($C523, FanGraphs_Standings[[Abbreviation]:[2024 Projected Full Season RDif]], 5, FALSE)</f>
        <v>#N/A</v>
      </c>
      <c r="AX523" s="9" t="e">
        <f>VLOOKUP($C523, FanGraphs_Standings[[Abbreviation]:[2024 Projected Full Season W%]], 18, FALSE)</f>
        <v>#N/A</v>
      </c>
      <c r="AY523" s="9" t="e">
        <f>VLOOKUP($C523, 'Home Field Adv'!$A$2:$K$31, 11, FALSE)</f>
        <v>#N/A</v>
      </c>
      <c r="BB523" s="5" t="str">
        <f t="shared" si="25"/>
        <v/>
      </c>
      <c r="BC523" s="5" t="str">
        <f t="shared" si="26"/>
        <v/>
      </c>
      <c r="BD523" s="5" t="str">
        <f t="shared" si="27"/>
        <v/>
      </c>
    </row>
    <row r="524" spans="6:56" x14ac:dyDescent="0.45">
      <c r="F524" s="9" t="e">
        <f>VLOOKUP($B524, FanGraphs_Standings[[Abbreviation]:[2024 Year to Date G]], 2, FALSE)</f>
        <v>#N/A</v>
      </c>
      <c r="G524" s="9" t="e">
        <f>IF(ISERR(VLOOKUP($D524, 'SP Per G'!$A$2:$D$1380, 3, FALSE)), L524, VLOOKUP($D524, 'SP Per G'!$A$2:$D$1380, 3, FALSE))</f>
        <v>#N/A</v>
      </c>
      <c r="H524" s="9" t="e">
        <f>VLOOKUP($D524, 'SP Per G'!$A$2:$D$1380, 4, FALSE)</f>
        <v>#N/A</v>
      </c>
      <c r="I524" s="9" t="e">
        <f>VLOOKUP($D524, Individual_Pitching___Dashboard[], 18, FALSE)</f>
        <v>#N/A</v>
      </c>
      <c r="J524" s="9" t="e">
        <f>VLOOKUP($D524, Individual_Pitching___Dashboard[], 20, FALSE)</f>
        <v>#N/A</v>
      </c>
      <c r="K524" s="9" t="e">
        <f>VLOOKUP($D524, Individual_Pitching___Advanced[], 21,FALSE)</f>
        <v>#N/A</v>
      </c>
      <c r="L524" s="9" t="e">
        <f>VLOOKUP($B524, 'Team Per G'!$A$2:$G$31, 7, FALSE)</f>
        <v>#N/A</v>
      </c>
      <c r="M524" s="9" t="e">
        <f>VLOOKUP($B524, 'FanGraphs - Team WAR Projected'!$B$2:$E$31, 3, FALSE)/162</f>
        <v>#N/A</v>
      </c>
      <c r="N524" s="9" t="e">
        <f>VLOOKUP($B524, Team_Pitching___Advanced[[Team]:[xFIP]], 19,FALSE)</f>
        <v>#N/A</v>
      </c>
      <c r="O524" s="9" t="e">
        <f>VLOOKUP($B524, Team_Pitching___Advanced[], 20, FALSE)</f>
        <v>#N/A</v>
      </c>
      <c r="P524" s="9" t="e">
        <f>VLOOKUP($B524, Team_Batting___Dashboard[[Team]:[wOBA]], 16, FALSE)</f>
        <v>#N/A</v>
      </c>
      <c r="Q524" s="9" t="e">
        <f>VLOOKUP($B524, Team_Batting___Advanced[[Team]:[OPS]], 9, FALSE)</f>
        <v>#N/A</v>
      </c>
      <c r="R524" s="9" t="e">
        <f>VLOOKUP($B524, Team_Batting___Advanced[], 19, FALSE)</f>
        <v>#N/A</v>
      </c>
      <c r="S524" s="9" t="e">
        <f>VLOOKUP($B524, 'Team Per G'!$A$2:$G$31, 3, FALSE)</f>
        <v>#N/A</v>
      </c>
      <c r="T524" s="9" t="e">
        <f>VLOOKUP($B524, 'Team Per G'!$A$2:$G$31, 5, FALSE)</f>
        <v>#N/A</v>
      </c>
      <c r="U524" s="9" t="e">
        <f>VLOOKUP($B524, 'Team Per G'!$A$2:$G$31, 4, FALSE)</f>
        <v>#N/A</v>
      </c>
      <c r="V524" s="9" t="e">
        <f>VLOOKUP($B524, Team_Batting___Dashboard[], 22, FALSE)/$F524</f>
        <v>#N/A</v>
      </c>
      <c r="W524" s="9" t="e">
        <f>VLOOKUP($B524, 'FanGraphs - Team WAR Projected'!$B$2:$E$31, 4, FALSE)/162</f>
        <v>#N/A</v>
      </c>
      <c r="X524" s="9" t="e">
        <f>VLOOKUP($B524, FanGraphs_Standings[[Abbreviation]:[2024 Year to Date RS/G]], 6, FALSE)/$F524</f>
        <v>#N/A</v>
      </c>
      <c r="Y524" s="9" t="e">
        <f>VLOOKUP($B524, FanGraphs_Standings[[Abbreviation]:[2024 Projected Full Season RDif]], 19, FALSE)/162</f>
        <v>#N/A</v>
      </c>
      <c r="Z524" s="9" t="e">
        <f>VLOOKUP($B524, FanGraphs_Standings[[Abbreviation]:[2024 Projected Full Season RDif]], 5, FALSE)</f>
        <v>#N/A</v>
      </c>
      <c r="AA524" s="9" t="e">
        <f>VLOOKUP($B524, FanGraphs_Standings[[Abbreviation]:[2024 Projected Full Season W%]], 18, FALSE)</f>
        <v>#N/A</v>
      </c>
      <c r="AB524" s="9" t="e">
        <f>VLOOKUP($B524, 'Home Field Adv'!$A$2:$I$31, 9, FALSE)</f>
        <v>#N/A</v>
      </c>
      <c r="AC524" s="9" t="e">
        <f>VLOOKUP($C524, FanGraphs_Standings[[Abbreviation]:[2024 Year to Date G]], 2, FALSE)</f>
        <v>#N/A</v>
      </c>
      <c r="AD524" s="9" t="e">
        <f>VLOOKUP($E524, 'SP Per G'!$A$2:$D$1380, 3, FALSE)</f>
        <v>#N/A</v>
      </c>
      <c r="AE524" s="9" t="e">
        <f>VLOOKUP($E524, 'SP Per G'!$A$2:$D$1380, 4, FALSE)</f>
        <v>#N/A</v>
      </c>
      <c r="AF524" s="9" t="e">
        <f>VLOOKUP($E524, Individual_Pitching___Dashboard[], 18, FALSE)</f>
        <v>#N/A</v>
      </c>
      <c r="AG524" s="9" t="e">
        <f>VLOOKUP($E524, Individual_Pitching___Dashboard[], 20, FALSE)</f>
        <v>#N/A</v>
      </c>
      <c r="AH524" s="9" t="e">
        <f>VLOOKUP($E524, Individual_Pitching___Advanced[], 21,FALSE)</f>
        <v>#N/A</v>
      </c>
      <c r="AI524" s="9" t="e">
        <f>VLOOKUP($C524, 'Team Per G'!$A$2:$G$31, 7, FALSE)</f>
        <v>#N/A</v>
      </c>
      <c r="AJ524" s="9" t="e">
        <f>VLOOKUP($C524, 'FanGraphs - Team WAR Projected'!$B$2:$E$31, 3, FALSE)/162</f>
        <v>#N/A</v>
      </c>
      <c r="AK524" s="9" t="e">
        <f>VLOOKUP($C524, Team_Pitching___Advanced[[Team]:[xFIP]], 19,FALSE)</f>
        <v>#N/A</v>
      </c>
      <c r="AL524" s="9" t="e">
        <f>VLOOKUP($C524, Team_Pitching___Advanced[], 20, FALSE)</f>
        <v>#N/A</v>
      </c>
      <c r="AM524" s="9" t="e">
        <f>VLOOKUP($C524, Team_Batting___Dashboard[[Team]:[wOBA]], 16, FALSE)</f>
        <v>#N/A</v>
      </c>
      <c r="AN524" s="9" t="e">
        <f>VLOOKUP($C524, Team_Batting___Advanced[[Team]:[OPS]], 9, FALSE)</f>
        <v>#N/A</v>
      </c>
      <c r="AO524" s="9" t="e">
        <f>VLOOKUP($C524, Team_Batting___Advanced[], 19, FALSE)</f>
        <v>#N/A</v>
      </c>
      <c r="AP524" s="9" t="e">
        <f>VLOOKUP($C524, 'Team Per G'!$A$2:$G$31, 3, FALSE)</f>
        <v>#N/A</v>
      </c>
      <c r="AQ524" s="9" t="e">
        <f>VLOOKUP($C524, 'Team Per G'!$A$2:$G$31, 5, FALSE)</f>
        <v>#N/A</v>
      </c>
      <c r="AR524" s="9" t="e">
        <f>VLOOKUP($C524, 'Team Per G'!$A$2:$G$31, 4, FALSE)</f>
        <v>#N/A</v>
      </c>
      <c r="AS524" s="9" t="e">
        <f>VLOOKUP($C524, Team_Batting___Dashboard[], 22, FALSE)/$AC524</f>
        <v>#N/A</v>
      </c>
      <c r="AT524" s="9" t="e">
        <f>VLOOKUP($C524, 'FanGraphs - Team WAR Projected'!$B$2:$E$31, 4, FALSE)/162</f>
        <v>#N/A</v>
      </c>
      <c r="AU524" s="9" t="e">
        <f>VLOOKUP($C524, FanGraphs_Standings[[Abbreviation]:[2024 Year to Date RS/G]], 6, FALSE)/$AC524</f>
        <v>#N/A</v>
      </c>
      <c r="AV524" s="9" t="e">
        <f>VLOOKUP($C524, FanGraphs_Standings[[Abbreviation]:[2024 Projected Full Season RDif]], 19, FALSE)/162</f>
        <v>#N/A</v>
      </c>
      <c r="AW524" s="9" t="e">
        <f>VLOOKUP($C524, FanGraphs_Standings[[Abbreviation]:[2024 Projected Full Season RDif]], 5, FALSE)</f>
        <v>#N/A</v>
      </c>
      <c r="AX524" s="9" t="e">
        <f>VLOOKUP($C524, FanGraphs_Standings[[Abbreviation]:[2024 Projected Full Season W%]], 18, FALSE)</f>
        <v>#N/A</v>
      </c>
      <c r="AY524" s="9" t="e">
        <f>VLOOKUP($C524, 'Home Field Adv'!$A$2:$K$31, 11, FALSE)</f>
        <v>#N/A</v>
      </c>
      <c r="BB524" s="5" t="str">
        <f t="shared" si="25"/>
        <v/>
      </c>
      <c r="BC524" s="5" t="str">
        <f t="shared" si="26"/>
        <v/>
      </c>
      <c r="BD524" s="5" t="str">
        <f t="shared" si="27"/>
        <v/>
      </c>
    </row>
    <row r="525" spans="6:56" x14ac:dyDescent="0.45">
      <c r="F525" s="9" t="e">
        <f>VLOOKUP($B525, FanGraphs_Standings[[Abbreviation]:[2024 Year to Date G]], 2, FALSE)</f>
        <v>#N/A</v>
      </c>
      <c r="G525" s="9" t="e">
        <f>IF(ISERR(VLOOKUP($D525, 'SP Per G'!$A$2:$D$1380, 3, FALSE)), L525, VLOOKUP($D525, 'SP Per G'!$A$2:$D$1380, 3, FALSE))</f>
        <v>#N/A</v>
      </c>
      <c r="H525" s="9" t="e">
        <f>VLOOKUP($D525, 'SP Per G'!$A$2:$D$1380, 4, FALSE)</f>
        <v>#N/A</v>
      </c>
      <c r="I525" s="9" t="e">
        <f>VLOOKUP($D525, Individual_Pitching___Dashboard[], 18, FALSE)</f>
        <v>#N/A</v>
      </c>
      <c r="J525" s="9" t="e">
        <f>VLOOKUP($D525, Individual_Pitching___Dashboard[], 20, FALSE)</f>
        <v>#N/A</v>
      </c>
      <c r="K525" s="9" t="e">
        <f>VLOOKUP($D525, Individual_Pitching___Advanced[], 21,FALSE)</f>
        <v>#N/A</v>
      </c>
      <c r="L525" s="9" t="e">
        <f>VLOOKUP($B525, 'Team Per G'!$A$2:$G$31, 7, FALSE)</f>
        <v>#N/A</v>
      </c>
      <c r="M525" s="9" t="e">
        <f>VLOOKUP($B525, 'FanGraphs - Team WAR Projected'!$B$2:$E$31, 3, FALSE)/162</f>
        <v>#N/A</v>
      </c>
      <c r="N525" s="9" t="e">
        <f>VLOOKUP($B525, Team_Pitching___Advanced[[Team]:[xFIP]], 19,FALSE)</f>
        <v>#N/A</v>
      </c>
      <c r="O525" s="9" t="e">
        <f>VLOOKUP($B525, Team_Pitching___Advanced[], 20, FALSE)</f>
        <v>#N/A</v>
      </c>
      <c r="P525" s="9" t="e">
        <f>VLOOKUP($B525, Team_Batting___Dashboard[[Team]:[wOBA]], 16, FALSE)</f>
        <v>#N/A</v>
      </c>
      <c r="Q525" s="9" t="e">
        <f>VLOOKUP($B525, Team_Batting___Advanced[[Team]:[OPS]], 9, FALSE)</f>
        <v>#N/A</v>
      </c>
      <c r="R525" s="9" t="e">
        <f>VLOOKUP($B525, Team_Batting___Advanced[], 19, FALSE)</f>
        <v>#N/A</v>
      </c>
      <c r="S525" s="9" t="e">
        <f>VLOOKUP($B525, 'Team Per G'!$A$2:$G$31, 3, FALSE)</f>
        <v>#N/A</v>
      </c>
      <c r="T525" s="9" t="e">
        <f>VLOOKUP($B525, 'Team Per G'!$A$2:$G$31, 5, FALSE)</f>
        <v>#N/A</v>
      </c>
      <c r="U525" s="9" t="e">
        <f>VLOOKUP($B525, 'Team Per G'!$A$2:$G$31, 4, FALSE)</f>
        <v>#N/A</v>
      </c>
      <c r="V525" s="9" t="e">
        <f>VLOOKUP($B525, Team_Batting___Dashboard[], 22, FALSE)/$F525</f>
        <v>#N/A</v>
      </c>
      <c r="W525" s="9" t="e">
        <f>VLOOKUP($B525, 'FanGraphs - Team WAR Projected'!$B$2:$E$31, 4, FALSE)/162</f>
        <v>#N/A</v>
      </c>
      <c r="X525" s="9" t="e">
        <f>VLOOKUP($B525, FanGraphs_Standings[[Abbreviation]:[2024 Year to Date RS/G]], 6, FALSE)/$F525</f>
        <v>#N/A</v>
      </c>
      <c r="Y525" s="9" t="e">
        <f>VLOOKUP($B525, FanGraphs_Standings[[Abbreviation]:[2024 Projected Full Season RDif]], 19, FALSE)/162</f>
        <v>#N/A</v>
      </c>
      <c r="Z525" s="9" t="e">
        <f>VLOOKUP($B525, FanGraphs_Standings[[Abbreviation]:[2024 Projected Full Season RDif]], 5, FALSE)</f>
        <v>#N/A</v>
      </c>
      <c r="AA525" s="9" t="e">
        <f>VLOOKUP($B525, FanGraphs_Standings[[Abbreviation]:[2024 Projected Full Season W%]], 18, FALSE)</f>
        <v>#N/A</v>
      </c>
      <c r="AB525" s="9" t="e">
        <f>VLOOKUP($B525, 'Home Field Adv'!$A$2:$I$31, 9, FALSE)</f>
        <v>#N/A</v>
      </c>
      <c r="AC525" s="9" t="e">
        <f>VLOOKUP($C525, FanGraphs_Standings[[Abbreviation]:[2024 Year to Date G]], 2, FALSE)</f>
        <v>#N/A</v>
      </c>
      <c r="AD525" s="9" t="e">
        <f>VLOOKUP($E525, 'SP Per G'!$A$2:$D$1380, 3, FALSE)</f>
        <v>#N/A</v>
      </c>
      <c r="AE525" s="9" t="e">
        <f>VLOOKUP($E525, 'SP Per G'!$A$2:$D$1380, 4, FALSE)</f>
        <v>#N/A</v>
      </c>
      <c r="AF525" s="9" t="e">
        <f>VLOOKUP($E525, Individual_Pitching___Dashboard[], 18, FALSE)</f>
        <v>#N/A</v>
      </c>
      <c r="AG525" s="9" t="e">
        <f>VLOOKUP($E525, Individual_Pitching___Dashboard[], 20, FALSE)</f>
        <v>#N/A</v>
      </c>
      <c r="AH525" s="9" t="e">
        <f>VLOOKUP($E525, Individual_Pitching___Advanced[], 21,FALSE)</f>
        <v>#N/A</v>
      </c>
      <c r="AI525" s="9" t="e">
        <f>VLOOKUP($C525, 'Team Per G'!$A$2:$G$31, 7, FALSE)</f>
        <v>#N/A</v>
      </c>
      <c r="AJ525" s="9" t="e">
        <f>VLOOKUP($C525, 'FanGraphs - Team WAR Projected'!$B$2:$E$31, 3, FALSE)/162</f>
        <v>#N/A</v>
      </c>
      <c r="AK525" s="9" t="e">
        <f>VLOOKUP($C525, Team_Pitching___Advanced[[Team]:[xFIP]], 19,FALSE)</f>
        <v>#N/A</v>
      </c>
      <c r="AL525" s="9" t="e">
        <f>VLOOKUP($C525, Team_Pitching___Advanced[], 20, FALSE)</f>
        <v>#N/A</v>
      </c>
      <c r="AM525" s="9" t="e">
        <f>VLOOKUP($C525, Team_Batting___Dashboard[[Team]:[wOBA]], 16, FALSE)</f>
        <v>#N/A</v>
      </c>
      <c r="AN525" s="9" t="e">
        <f>VLOOKUP($C525, Team_Batting___Advanced[[Team]:[OPS]], 9, FALSE)</f>
        <v>#N/A</v>
      </c>
      <c r="AO525" s="9" t="e">
        <f>VLOOKUP($C525, Team_Batting___Advanced[], 19, FALSE)</f>
        <v>#N/A</v>
      </c>
      <c r="AP525" s="9" t="e">
        <f>VLOOKUP($C525, 'Team Per G'!$A$2:$G$31, 3, FALSE)</f>
        <v>#N/A</v>
      </c>
      <c r="AQ525" s="9" t="e">
        <f>VLOOKUP($C525, 'Team Per G'!$A$2:$G$31, 5, FALSE)</f>
        <v>#N/A</v>
      </c>
      <c r="AR525" s="9" t="e">
        <f>VLOOKUP($C525, 'Team Per G'!$A$2:$G$31, 4, FALSE)</f>
        <v>#N/A</v>
      </c>
      <c r="AS525" s="9" t="e">
        <f>VLOOKUP($C525, Team_Batting___Dashboard[], 22, FALSE)/$AC525</f>
        <v>#N/A</v>
      </c>
      <c r="AT525" s="9" t="e">
        <f>VLOOKUP($C525, 'FanGraphs - Team WAR Projected'!$B$2:$E$31, 4, FALSE)/162</f>
        <v>#N/A</v>
      </c>
      <c r="AU525" s="9" t="e">
        <f>VLOOKUP($C525, FanGraphs_Standings[[Abbreviation]:[2024 Year to Date RS/G]], 6, FALSE)/$AC525</f>
        <v>#N/A</v>
      </c>
      <c r="AV525" s="9" t="e">
        <f>VLOOKUP($C525, FanGraphs_Standings[[Abbreviation]:[2024 Projected Full Season RDif]], 19, FALSE)/162</f>
        <v>#N/A</v>
      </c>
      <c r="AW525" s="9" t="e">
        <f>VLOOKUP($C525, FanGraphs_Standings[[Abbreviation]:[2024 Projected Full Season RDif]], 5, FALSE)</f>
        <v>#N/A</v>
      </c>
      <c r="AX525" s="9" t="e">
        <f>VLOOKUP($C525, FanGraphs_Standings[[Abbreviation]:[2024 Projected Full Season W%]], 18, FALSE)</f>
        <v>#N/A</v>
      </c>
      <c r="AY525" s="9" t="e">
        <f>VLOOKUP($C525, 'Home Field Adv'!$A$2:$K$31, 11, FALSE)</f>
        <v>#N/A</v>
      </c>
      <c r="BB525" s="5" t="str">
        <f t="shared" si="25"/>
        <v/>
      </c>
      <c r="BC525" s="5" t="str">
        <f t="shared" si="26"/>
        <v/>
      </c>
      <c r="BD525" s="5" t="str">
        <f t="shared" si="27"/>
        <v/>
      </c>
    </row>
    <row r="526" spans="6:56" x14ac:dyDescent="0.45">
      <c r="F526" s="9" t="e">
        <f>VLOOKUP($B526, FanGraphs_Standings[[Abbreviation]:[2024 Year to Date G]], 2, FALSE)</f>
        <v>#N/A</v>
      </c>
      <c r="G526" s="9" t="e">
        <f>IF(ISERR(VLOOKUP($D526, 'SP Per G'!$A$2:$D$1380, 3, FALSE)), L526, VLOOKUP($D526, 'SP Per G'!$A$2:$D$1380, 3, FALSE))</f>
        <v>#N/A</v>
      </c>
      <c r="H526" s="9" t="e">
        <f>VLOOKUP($D526, 'SP Per G'!$A$2:$D$1380, 4, FALSE)</f>
        <v>#N/A</v>
      </c>
      <c r="I526" s="9" t="e">
        <f>VLOOKUP($D526, Individual_Pitching___Dashboard[], 18, FALSE)</f>
        <v>#N/A</v>
      </c>
      <c r="J526" s="9" t="e">
        <f>VLOOKUP($D526, Individual_Pitching___Dashboard[], 20, FALSE)</f>
        <v>#N/A</v>
      </c>
      <c r="K526" s="9" t="e">
        <f>VLOOKUP($D526, Individual_Pitching___Advanced[], 21,FALSE)</f>
        <v>#N/A</v>
      </c>
      <c r="L526" s="9" t="e">
        <f>VLOOKUP($B526, 'Team Per G'!$A$2:$G$31, 7, FALSE)</f>
        <v>#N/A</v>
      </c>
      <c r="M526" s="9" t="e">
        <f>VLOOKUP($B526, 'FanGraphs - Team WAR Projected'!$B$2:$E$31, 3, FALSE)/162</f>
        <v>#N/A</v>
      </c>
      <c r="N526" s="9" t="e">
        <f>VLOOKUP($B526, Team_Pitching___Advanced[[Team]:[xFIP]], 19,FALSE)</f>
        <v>#N/A</v>
      </c>
      <c r="O526" s="9" t="e">
        <f>VLOOKUP($B526, Team_Pitching___Advanced[], 20, FALSE)</f>
        <v>#N/A</v>
      </c>
      <c r="P526" s="9" t="e">
        <f>VLOOKUP($B526, Team_Batting___Dashboard[[Team]:[wOBA]], 16, FALSE)</f>
        <v>#N/A</v>
      </c>
      <c r="Q526" s="9" t="e">
        <f>VLOOKUP($B526, Team_Batting___Advanced[[Team]:[OPS]], 9, FALSE)</f>
        <v>#N/A</v>
      </c>
      <c r="R526" s="9" t="e">
        <f>VLOOKUP($B526, Team_Batting___Advanced[], 19, FALSE)</f>
        <v>#N/A</v>
      </c>
      <c r="S526" s="9" t="e">
        <f>VLOOKUP($B526, 'Team Per G'!$A$2:$G$31, 3, FALSE)</f>
        <v>#N/A</v>
      </c>
      <c r="T526" s="9" t="e">
        <f>VLOOKUP($B526, 'Team Per G'!$A$2:$G$31, 5, FALSE)</f>
        <v>#N/A</v>
      </c>
      <c r="U526" s="9" t="e">
        <f>VLOOKUP($B526, 'Team Per G'!$A$2:$G$31, 4, FALSE)</f>
        <v>#N/A</v>
      </c>
      <c r="V526" s="9" t="e">
        <f>VLOOKUP($B526, Team_Batting___Dashboard[], 22, FALSE)/$F526</f>
        <v>#N/A</v>
      </c>
      <c r="W526" s="9" t="e">
        <f>VLOOKUP($B526, 'FanGraphs - Team WAR Projected'!$B$2:$E$31, 4, FALSE)/162</f>
        <v>#N/A</v>
      </c>
      <c r="X526" s="9" t="e">
        <f>VLOOKUP($B526, FanGraphs_Standings[[Abbreviation]:[2024 Year to Date RS/G]], 6, FALSE)/$F526</f>
        <v>#N/A</v>
      </c>
      <c r="Y526" s="9" t="e">
        <f>VLOOKUP($B526, FanGraphs_Standings[[Abbreviation]:[2024 Projected Full Season RDif]], 19, FALSE)/162</f>
        <v>#N/A</v>
      </c>
      <c r="Z526" s="9" t="e">
        <f>VLOOKUP($B526, FanGraphs_Standings[[Abbreviation]:[2024 Projected Full Season RDif]], 5, FALSE)</f>
        <v>#N/A</v>
      </c>
      <c r="AA526" s="9" t="e">
        <f>VLOOKUP($B526, FanGraphs_Standings[[Abbreviation]:[2024 Projected Full Season W%]], 18, FALSE)</f>
        <v>#N/A</v>
      </c>
      <c r="AB526" s="9" t="e">
        <f>VLOOKUP($B526, 'Home Field Adv'!$A$2:$I$31, 9, FALSE)</f>
        <v>#N/A</v>
      </c>
      <c r="AC526" s="9" t="e">
        <f>VLOOKUP($C526, FanGraphs_Standings[[Abbreviation]:[2024 Year to Date G]], 2, FALSE)</f>
        <v>#N/A</v>
      </c>
      <c r="AD526" s="9" t="e">
        <f>VLOOKUP($E526, 'SP Per G'!$A$2:$D$1380, 3, FALSE)</f>
        <v>#N/A</v>
      </c>
      <c r="AE526" s="9" t="e">
        <f>VLOOKUP($E526, 'SP Per G'!$A$2:$D$1380, 4, FALSE)</f>
        <v>#N/A</v>
      </c>
      <c r="AF526" s="9" t="e">
        <f>VLOOKUP($E526, Individual_Pitching___Dashboard[], 18, FALSE)</f>
        <v>#N/A</v>
      </c>
      <c r="AG526" s="9" t="e">
        <f>VLOOKUP($E526, Individual_Pitching___Dashboard[], 20, FALSE)</f>
        <v>#N/A</v>
      </c>
      <c r="AH526" s="9" t="e">
        <f>VLOOKUP($E526, Individual_Pitching___Advanced[], 21,FALSE)</f>
        <v>#N/A</v>
      </c>
      <c r="AI526" s="9" t="e">
        <f>VLOOKUP($C526, 'Team Per G'!$A$2:$G$31, 7, FALSE)</f>
        <v>#N/A</v>
      </c>
      <c r="AJ526" s="9" t="e">
        <f>VLOOKUP($C526, 'FanGraphs - Team WAR Projected'!$B$2:$E$31, 3, FALSE)/162</f>
        <v>#N/A</v>
      </c>
      <c r="AK526" s="9" t="e">
        <f>VLOOKUP($C526, Team_Pitching___Advanced[[Team]:[xFIP]], 19,FALSE)</f>
        <v>#N/A</v>
      </c>
      <c r="AL526" s="9" t="e">
        <f>VLOOKUP($C526, Team_Pitching___Advanced[], 20, FALSE)</f>
        <v>#N/A</v>
      </c>
      <c r="AM526" s="9" t="e">
        <f>VLOOKUP($C526, Team_Batting___Dashboard[[Team]:[wOBA]], 16, FALSE)</f>
        <v>#N/A</v>
      </c>
      <c r="AN526" s="9" t="e">
        <f>VLOOKUP($C526, Team_Batting___Advanced[[Team]:[OPS]], 9, FALSE)</f>
        <v>#N/A</v>
      </c>
      <c r="AO526" s="9" t="e">
        <f>VLOOKUP($C526, Team_Batting___Advanced[], 19, FALSE)</f>
        <v>#N/A</v>
      </c>
      <c r="AP526" s="9" t="e">
        <f>VLOOKUP($C526, 'Team Per G'!$A$2:$G$31, 3, FALSE)</f>
        <v>#N/A</v>
      </c>
      <c r="AQ526" s="9" t="e">
        <f>VLOOKUP($C526, 'Team Per G'!$A$2:$G$31, 5, FALSE)</f>
        <v>#N/A</v>
      </c>
      <c r="AR526" s="9" t="e">
        <f>VLOOKUP($C526, 'Team Per G'!$A$2:$G$31, 4, FALSE)</f>
        <v>#N/A</v>
      </c>
      <c r="AS526" s="9" t="e">
        <f>VLOOKUP($C526, Team_Batting___Dashboard[], 22, FALSE)/$AC526</f>
        <v>#N/A</v>
      </c>
      <c r="AT526" s="9" t="e">
        <f>VLOOKUP($C526, 'FanGraphs - Team WAR Projected'!$B$2:$E$31, 4, FALSE)/162</f>
        <v>#N/A</v>
      </c>
      <c r="AU526" s="9" t="e">
        <f>VLOOKUP($C526, FanGraphs_Standings[[Abbreviation]:[2024 Year to Date RS/G]], 6, FALSE)/$AC526</f>
        <v>#N/A</v>
      </c>
      <c r="AV526" s="9" t="e">
        <f>VLOOKUP($C526, FanGraphs_Standings[[Abbreviation]:[2024 Projected Full Season RDif]], 19, FALSE)/162</f>
        <v>#N/A</v>
      </c>
      <c r="AW526" s="9" t="e">
        <f>VLOOKUP($C526, FanGraphs_Standings[[Abbreviation]:[2024 Projected Full Season RDif]], 5, FALSE)</f>
        <v>#N/A</v>
      </c>
      <c r="AX526" s="9" t="e">
        <f>VLOOKUP($C526, FanGraphs_Standings[[Abbreviation]:[2024 Projected Full Season W%]], 18, FALSE)</f>
        <v>#N/A</v>
      </c>
      <c r="AY526" s="9" t="e">
        <f>VLOOKUP($C526, 'Home Field Adv'!$A$2:$K$31, 11, FALSE)</f>
        <v>#N/A</v>
      </c>
      <c r="BB526" s="5" t="str">
        <f t="shared" si="25"/>
        <v/>
      </c>
      <c r="BC526" s="5" t="str">
        <f t="shared" si="26"/>
        <v/>
      </c>
      <c r="BD526" s="5" t="str">
        <f t="shared" si="27"/>
        <v/>
      </c>
    </row>
    <row r="527" spans="6:56" x14ac:dyDescent="0.45">
      <c r="F527" s="9" t="e">
        <f>VLOOKUP($B527, FanGraphs_Standings[[Abbreviation]:[2024 Year to Date G]], 2, FALSE)</f>
        <v>#N/A</v>
      </c>
      <c r="G527" s="9" t="e">
        <f>IF(ISERR(VLOOKUP($D527, 'SP Per G'!$A$2:$D$1380, 3, FALSE)), L527, VLOOKUP($D527, 'SP Per G'!$A$2:$D$1380, 3, FALSE))</f>
        <v>#N/A</v>
      </c>
      <c r="H527" s="9" t="e">
        <f>VLOOKUP($D527, 'SP Per G'!$A$2:$D$1380, 4, FALSE)</f>
        <v>#N/A</v>
      </c>
      <c r="I527" s="9" t="e">
        <f>VLOOKUP($D527, Individual_Pitching___Dashboard[], 18, FALSE)</f>
        <v>#N/A</v>
      </c>
      <c r="J527" s="9" t="e">
        <f>VLOOKUP($D527, Individual_Pitching___Dashboard[], 20, FALSE)</f>
        <v>#N/A</v>
      </c>
      <c r="K527" s="9" t="e">
        <f>VLOOKUP($D527, Individual_Pitching___Advanced[], 21,FALSE)</f>
        <v>#N/A</v>
      </c>
      <c r="L527" s="9" t="e">
        <f>VLOOKUP($B527, 'Team Per G'!$A$2:$G$31, 7, FALSE)</f>
        <v>#N/A</v>
      </c>
      <c r="M527" s="9" t="e">
        <f>VLOOKUP($B527, 'FanGraphs - Team WAR Projected'!$B$2:$E$31, 3, FALSE)/162</f>
        <v>#N/A</v>
      </c>
      <c r="N527" s="9" t="e">
        <f>VLOOKUP($B527, Team_Pitching___Advanced[[Team]:[xFIP]], 19,FALSE)</f>
        <v>#N/A</v>
      </c>
      <c r="O527" s="9" t="e">
        <f>VLOOKUP($B527, Team_Pitching___Advanced[], 20, FALSE)</f>
        <v>#N/A</v>
      </c>
      <c r="P527" s="9" t="e">
        <f>VLOOKUP($B527, Team_Batting___Dashboard[[Team]:[wOBA]], 16, FALSE)</f>
        <v>#N/A</v>
      </c>
      <c r="Q527" s="9" t="e">
        <f>VLOOKUP($B527, Team_Batting___Advanced[[Team]:[OPS]], 9, FALSE)</f>
        <v>#N/A</v>
      </c>
      <c r="R527" s="9" t="e">
        <f>VLOOKUP($B527, Team_Batting___Advanced[], 19, FALSE)</f>
        <v>#N/A</v>
      </c>
      <c r="S527" s="9" t="e">
        <f>VLOOKUP($B527, 'Team Per G'!$A$2:$G$31, 3, FALSE)</f>
        <v>#N/A</v>
      </c>
      <c r="T527" s="9" t="e">
        <f>VLOOKUP($B527, 'Team Per G'!$A$2:$G$31, 5, FALSE)</f>
        <v>#N/A</v>
      </c>
      <c r="U527" s="9" t="e">
        <f>VLOOKUP($B527, 'Team Per G'!$A$2:$G$31, 4, FALSE)</f>
        <v>#N/A</v>
      </c>
      <c r="V527" s="9" t="e">
        <f>VLOOKUP($B527, Team_Batting___Dashboard[], 22, FALSE)/$F527</f>
        <v>#N/A</v>
      </c>
      <c r="W527" s="9" t="e">
        <f>VLOOKUP($B527, 'FanGraphs - Team WAR Projected'!$B$2:$E$31, 4, FALSE)/162</f>
        <v>#N/A</v>
      </c>
      <c r="X527" s="9" t="e">
        <f>VLOOKUP($B527, FanGraphs_Standings[[Abbreviation]:[2024 Year to Date RS/G]], 6, FALSE)/$F527</f>
        <v>#N/A</v>
      </c>
      <c r="Y527" s="9" t="e">
        <f>VLOOKUP($B527, FanGraphs_Standings[[Abbreviation]:[2024 Projected Full Season RDif]], 19, FALSE)/162</f>
        <v>#N/A</v>
      </c>
      <c r="Z527" s="9" t="e">
        <f>VLOOKUP($B527, FanGraphs_Standings[[Abbreviation]:[2024 Projected Full Season RDif]], 5, FALSE)</f>
        <v>#N/A</v>
      </c>
      <c r="AA527" s="9" t="e">
        <f>VLOOKUP($B527, FanGraphs_Standings[[Abbreviation]:[2024 Projected Full Season W%]], 18, FALSE)</f>
        <v>#N/A</v>
      </c>
      <c r="AB527" s="9" t="e">
        <f>VLOOKUP($B527, 'Home Field Adv'!$A$2:$I$31, 9, FALSE)</f>
        <v>#N/A</v>
      </c>
      <c r="AC527" s="9" t="e">
        <f>VLOOKUP($C527, FanGraphs_Standings[[Abbreviation]:[2024 Year to Date G]], 2, FALSE)</f>
        <v>#N/A</v>
      </c>
      <c r="AD527" s="9" t="e">
        <f>VLOOKUP($E527, 'SP Per G'!$A$2:$D$1380, 3, FALSE)</f>
        <v>#N/A</v>
      </c>
      <c r="AE527" s="9" t="e">
        <f>VLOOKUP($E527, 'SP Per G'!$A$2:$D$1380, 4, FALSE)</f>
        <v>#N/A</v>
      </c>
      <c r="AF527" s="9" t="e">
        <f>VLOOKUP($E527, Individual_Pitching___Dashboard[], 18, FALSE)</f>
        <v>#N/A</v>
      </c>
      <c r="AG527" s="9" t="e">
        <f>VLOOKUP($E527, Individual_Pitching___Dashboard[], 20, FALSE)</f>
        <v>#N/A</v>
      </c>
      <c r="AH527" s="9" t="e">
        <f>VLOOKUP($E527, Individual_Pitching___Advanced[], 21,FALSE)</f>
        <v>#N/A</v>
      </c>
      <c r="AI527" s="9" t="e">
        <f>VLOOKUP($C527, 'Team Per G'!$A$2:$G$31, 7, FALSE)</f>
        <v>#N/A</v>
      </c>
      <c r="AJ527" s="9" t="e">
        <f>VLOOKUP($C527, 'FanGraphs - Team WAR Projected'!$B$2:$E$31, 3, FALSE)/162</f>
        <v>#N/A</v>
      </c>
      <c r="AK527" s="9" t="e">
        <f>VLOOKUP($C527, Team_Pitching___Advanced[[Team]:[xFIP]], 19,FALSE)</f>
        <v>#N/A</v>
      </c>
      <c r="AL527" s="9" t="e">
        <f>VLOOKUP($C527, Team_Pitching___Advanced[], 20, FALSE)</f>
        <v>#N/A</v>
      </c>
      <c r="AM527" s="9" t="e">
        <f>VLOOKUP($C527, Team_Batting___Dashboard[[Team]:[wOBA]], 16, FALSE)</f>
        <v>#N/A</v>
      </c>
      <c r="AN527" s="9" t="e">
        <f>VLOOKUP($C527, Team_Batting___Advanced[[Team]:[OPS]], 9, FALSE)</f>
        <v>#N/A</v>
      </c>
      <c r="AO527" s="9" t="e">
        <f>VLOOKUP($C527, Team_Batting___Advanced[], 19, FALSE)</f>
        <v>#N/A</v>
      </c>
      <c r="AP527" s="9" t="e">
        <f>VLOOKUP($C527, 'Team Per G'!$A$2:$G$31, 3, FALSE)</f>
        <v>#N/A</v>
      </c>
      <c r="AQ527" s="9" t="e">
        <f>VLOOKUP($C527, 'Team Per G'!$A$2:$G$31, 5, FALSE)</f>
        <v>#N/A</v>
      </c>
      <c r="AR527" s="9" t="e">
        <f>VLOOKUP($C527, 'Team Per G'!$A$2:$G$31, 4, FALSE)</f>
        <v>#N/A</v>
      </c>
      <c r="AS527" s="9" t="e">
        <f>VLOOKUP($C527, Team_Batting___Dashboard[], 22, FALSE)/$AC527</f>
        <v>#N/A</v>
      </c>
      <c r="AT527" s="9" t="e">
        <f>VLOOKUP($C527, 'FanGraphs - Team WAR Projected'!$B$2:$E$31, 4, FALSE)/162</f>
        <v>#N/A</v>
      </c>
      <c r="AU527" s="9" t="e">
        <f>VLOOKUP($C527, FanGraphs_Standings[[Abbreviation]:[2024 Year to Date RS/G]], 6, FALSE)/$AC527</f>
        <v>#N/A</v>
      </c>
      <c r="AV527" s="9" t="e">
        <f>VLOOKUP($C527, FanGraphs_Standings[[Abbreviation]:[2024 Projected Full Season RDif]], 19, FALSE)/162</f>
        <v>#N/A</v>
      </c>
      <c r="AW527" s="9" t="e">
        <f>VLOOKUP($C527, FanGraphs_Standings[[Abbreviation]:[2024 Projected Full Season RDif]], 5, FALSE)</f>
        <v>#N/A</v>
      </c>
      <c r="AX527" s="9" t="e">
        <f>VLOOKUP($C527, FanGraphs_Standings[[Abbreviation]:[2024 Projected Full Season W%]], 18, FALSE)</f>
        <v>#N/A</v>
      </c>
      <c r="AY527" s="9" t="e">
        <f>VLOOKUP($C527, 'Home Field Adv'!$A$2:$K$31, 11, FALSE)</f>
        <v>#N/A</v>
      </c>
      <c r="BB527" s="5" t="str">
        <f t="shared" si="25"/>
        <v/>
      </c>
      <c r="BC527" s="5" t="str">
        <f t="shared" si="26"/>
        <v/>
      </c>
      <c r="BD527" s="5" t="str">
        <f t="shared" si="27"/>
        <v/>
      </c>
    </row>
    <row r="528" spans="6:56" x14ac:dyDescent="0.45">
      <c r="F528" s="9" t="e">
        <f>VLOOKUP($B528, FanGraphs_Standings[[Abbreviation]:[2024 Year to Date G]], 2, FALSE)</f>
        <v>#N/A</v>
      </c>
      <c r="G528" s="9" t="e">
        <f>IF(ISERR(VLOOKUP($D528, 'SP Per G'!$A$2:$D$1380, 3, FALSE)), L528, VLOOKUP($D528, 'SP Per G'!$A$2:$D$1380, 3, FALSE))</f>
        <v>#N/A</v>
      </c>
      <c r="H528" s="9" t="e">
        <f>VLOOKUP($D528, 'SP Per G'!$A$2:$D$1380, 4, FALSE)</f>
        <v>#N/A</v>
      </c>
      <c r="I528" s="9" t="e">
        <f>VLOOKUP($D528, Individual_Pitching___Dashboard[], 18, FALSE)</f>
        <v>#N/A</v>
      </c>
      <c r="J528" s="9" t="e">
        <f>VLOOKUP($D528, Individual_Pitching___Dashboard[], 20, FALSE)</f>
        <v>#N/A</v>
      </c>
      <c r="K528" s="9" t="e">
        <f>VLOOKUP($D528, Individual_Pitching___Advanced[], 21,FALSE)</f>
        <v>#N/A</v>
      </c>
      <c r="L528" s="9" t="e">
        <f>VLOOKUP($B528, 'Team Per G'!$A$2:$G$31, 7, FALSE)</f>
        <v>#N/A</v>
      </c>
      <c r="M528" s="9" t="e">
        <f>VLOOKUP($B528, 'FanGraphs - Team WAR Projected'!$B$2:$E$31, 3, FALSE)/162</f>
        <v>#N/A</v>
      </c>
      <c r="N528" s="9" t="e">
        <f>VLOOKUP($B528, Team_Pitching___Advanced[[Team]:[xFIP]], 19,FALSE)</f>
        <v>#N/A</v>
      </c>
      <c r="O528" s="9" t="e">
        <f>VLOOKUP($B528, Team_Pitching___Advanced[], 20, FALSE)</f>
        <v>#N/A</v>
      </c>
      <c r="P528" s="9" t="e">
        <f>VLOOKUP($B528, Team_Batting___Dashboard[[Team]:[wOBA]], 16, FALSE)</f>
        <v>#N/A</v>
      </c>
      <c r="Q528" s="9" t="e">
        <f>VLOOKUP($B528, Team_Batting___Advanced[[Team]:[OPS]], 9, FALSE)</f>
        <v>#N/A</v>
      </c>
      <c r="R528" s="9" t="e">
        <f>VLOOKUP($B528, Team_Batting___Advanced[], 19, FALSE)</f>
        <v>#N/A</v>
      </c>
      <c r="S528" s="9" t="e">
        <f>VLOOKUP($B528, 'Team Per G'!$A$2:$G$31, 3, FALSE)</f>
        <v>#N/A</v>
      </c>
      <c r="T528" s="9" t="e">
        <f>VLOOKUP($B528, 'Team Per G'!$A$2:$G$31, 5, FALSE)</f>
        <v>#N/A</v>
      </c>
      <c r="U528" s="9" t="e">
        <f>VLOOKUP($B528, 'Team Per G'!$A$2:$G$31, 4, FALSE)</f>
        <v>#N/A</v>
      </c>
      <c r="V528" s="9" t="e">
        <f>VLOOKUP($B528, Team_Batting___Dashboard[], 22, FALSE)/$F528</f>
        <v>#N/A</v>
      </c>
      <c r="W528" s="9" t="e">
        <f>VLOOKUP($B528, 'FanGraphs - Team WAR Projected'!$B$2:$E$31, 4, FALSE)/162</f>
        <v>#N/A</v>
      </c>
      <c r="X528" s="9" t="e">
        <f>VLOOKUP($B528, FanGraphs_Standings[[Abbreviation]:[2024 Year to Date RS/G]], 6, FALSE)/$F528</f>
        <v>#N/A</v>
      </c>
      <c r="Y528" s="9" t="e">
        <f>VLOOKUP($B528, FanGraphs_Standings[[Abbreviation]:[2024 Projected Full Season RDif]], 19, FALSE)/162</f>
        <v>#N/A</v>
      </c>
      <c r="Z528" s="9" t="e">
        <f>VLOOKUP($B528, FanGraphs_Standings[[Abbreviation]:[2024 Projected Full Season RDif]], 5, FALSE)</f>
        <v>#N/A</v>
      </c>
      <c r="AA528" s="9" t="e">
        <f>VLOOKUP($B528, FanGraphs_Standings[[Abbreviation]:[2024 Projected Full Season W%]], 18, FALSE)</f>
        <v>#N/A</v>
      </c>
      <c r="AB528" s="9" t="e">
        <f>VLOOKUP($B528, 'Home Field Adv'!$A$2:$I$31, 9, FALSE)</f>
        <v>#N/A</v>
      </c>
      <c r="AC528" s="9" t="e">
        <f>VLOOKUP($C528, FanGraphs_Standings[[Abbreviation]:[2024 Year to Date G]], 2, FALSE)</f>
        <v>#N/A</v>
      </c>
      <c r="AD528" s="9" t="e">
        <f>VLOOKUP($E528, 'SP Per G'!$A$2:$D$1380, 3, FALSE)</f>
        <v>#N/A</v>
      </c>
      <c r="AE528" s="9" t="e">
        <f>VLOOKUP($E528, 'SP Per G'!$A$2:$D$1380, 4, FALSE)</f>
        <v>#N/A</v>
      </c>
      <c r="AF528" s="9" t="e">
        <f>VLOOKUP($E528, Individual_Pitching___Dashboard[], 18, FALSE)</f>
        <v>#N/A</v>
      </c>
      <c r="AG528" s="9" t="e">
        <f>VLOOKUP($E528, Individual_Pitching___Dashboard[], 20, FALSE)</f>
        <v>#N/A</v>
      </c>
      <c r="AH528" s="9" t="e">
        <f>VLOOKUP($E528, Individual_Pitching___Advanced[], 21,FALSE)</f>
        <v>#N/A</v>
      </c>
      <c r="AI528" s="9" t="e">
        <f>VLOOKUP($C528, 'Team Per G'!$A$2:$G$31, 7, FALSE)</f>
        <v>#N/A</v>
      </c>
      <c r="AJ528" s="9" t="e">
        <f>VLOOKUP($C528, 'FanGraphs - Team WAR Projected'!$B$2:$E$31, 3, FALSE)/162</f>
        <v>#N/A</v>
      </c>
      <c r="AK528" s="9" t="e">
        <f>VLOOKUP($C528, Team_Pitching___Advanced[[Team]:[xFIP]], 19,FALSE)</f>
        <v>#N/A</v>
      </c>
      <c r="AL528" s="9" t="e">
        <f>VLOOKUP($C528, Team_Pitching___Advanced[], 20, FALSE)</f>
        <v>#N/A</v>
      </c>
      <c r="AM528" s="9" t="e">
        <f>VLOOKUP($C528, Team_Batting___Dashboard[[Team]:[wOBA]], 16, FALSE)</f>
        <v>#N/A</v>
      </c>
      <c r="AN528" s="9" t="e">
        <f>VLOOKUP($C528, Team_Batting___Advanced[[Team]:[OPS]], 9, FALSE)</f>
        <v>#N/A</v>
      </c>
      <c r="AO528" s="9" t="e">
        <f>VLOOKUP($C528, Team_Batting___Advanced[], 19, FALSE)</f>
        <v>#N/A</v>
      </c>
      <c r="AP528" s="9" t="e">
        <f>VLOOKUP($C528, 'Team Per G'!$A$2:$G$31, 3, FALSE)</f>
        <v>#N/A</v>
      </c>
      <c r="AQ528" s="9" t="e">
        <f>VLOOKUP($C528, 'Team Per G'!$A$2:$G$31, 5, FALSE)</f>
        <v>#N/A</v>
      </c>
      <c r="AR528" s="9" t="e">
        <f>VLOOKUP($C528, 'Team Per G'!$A$2:$G$31, 4, FALSE)</f>
        <v>#N/A</v>
      </c>
      <c r="AS528" s="9" t="e">
        <f>VLOOKUP($C528, Team_Batting___Dashboard[], 22, FALSE)/$AC528</f>
        <v>#N/A</v>
      </c>
      <c r="AT528" s="9" t="e">
        <f>VLOOKUP($C528, 'FanGraphs - Team WAR Projected'!$B$2:$E$31, 4, FALSE)/162</f>
        <v>#N/A</v>
      </c>
      <c r="AU528" s="9" t="e">
        <f>VLOOKUP($C528, FanGraphs_Standings[[Abbreviation]:[2024 Year to Date RS/G]], 6, FALSE)/$AC528</f>
        <v>#N/A</v>
      </c>
      <c r="AV528" s="9" t="e">
        <f>VLOOKUP($C528, FanGraphs_Standings[[Abbreviation]:[2024 Projected Full Season RDif]], 19, FALSE)/162</f>
        <v>#N/A</v>
      </c>
      <c r="AW528" s="9" t="e">
        <f>VLOOKUP($C528, FanGraphs_Standings[[Abbreviation]:[2024 Projected Full Season RDif]], 5, FALSE)</f>
        <v>#N/A</v>
      </c>
      <c r="AX528" s="9" t="e">
        <f>VLOOKUP($C528, FanGraphs_Standings[[Abbreviation]:[2024 Projected Full Season W%]], 18, FALSE)</f>
        <v>#N/A</v>
      </c>
      <c r="AY528" s="9" t="e">
        <f>VLOOKUP($C528, 'Home Field Adv'!$A$2:$K$31, 11, FALSE)</f>
        <v>#N/A</v>
      </c>
      <c r="BB528" s="5" t="str">
        <f t="shared" si="25"/>
        <v/>
      </c>
      <c r="BC528" s="5" t="str">
        <f t="shared" si="26"/>
        <v/>
      </c>
      <c r="BD528" s="5" t="str">
        <f t="shared" si="27"/>
        <v/>
      </c>
    </row>
    <row r="529" spans="6:56" x14ac:dyDescent="0.45">
      <c r="F529" s="9" t="e">
        <f>VLOOKUP($B529, FanGraphs_Standings[[Abbreviation]:[2024 Year to Date G]], 2, FALSE)</f>
        <v>#N/A</v>
      </c>
      <c r="G529" s="9" t="e">
        <f>IF(ISERR(VLOOKUP($D529, 'SP Per G'!$A$2:$D$1380, 3, FALSE)), L529, VLOOKUP($D529, 'SP Per G'!$A$2:$D$1380, 3, FALSE))</f>
        <v>#N/A</v>
      </c>
      <c r="H529" s="9" t="e">
        <f>VLOOKUP($D529, 'SP Per G'!$A$2:$D$1380, 4, FALSE)</f>
        <v>#N/A</v>
      </c>
      <c r="I529" s="9" t="e">
        <f>VLOOKUP($D529, Individual_Pitching___Dashboard[], 18, FALSE)</f>
        <v>#N/A</v>
      </c>
      <c r="J529" s="9" t="e">
        <f>VLOOKUP($D529, Individual_Pitching___Dashboard[], 20, FALSE)</f>
        <v>#N/A</v>
      </c>
      <c r="K529" s="9" t="e">
        <f>VLOOKUP($D529, Individual_Pitching___Advanced[], 21,FALSE)</f>
        <v>#N/A</v>
      </c>
      <c r="L529" s="9" t="e">
        <f>VLOOKUP($B529, 'Team Per G'!$A$2:$G$31, 7, FALSE)</f>
        <v>#N/A</v>
      </c>
      <c r="M529" s="9" t="e">
        <f>VLOOKUP($B529, 'FanGraphs - Team WAR Projected'!$B$2:$E$31, 3, FALSE)/162</f>
        <v>#N/A</v>
      </c>
      <c r="N529" s="9" t="e">
        <f>VLOOKUP($B529, Team_Pitching___Advanced[[Team]:[xFIP]], 19,FALSE)</f>
        <v>#N/A</v>
      </c>
      <c r="O529" s="9" t="e">
        <f>VLOOKUP($B529, Team_Pitching___Advanced[], 20, FALSE)</f>
        <v>#N/A</v>
      </c>
      <c r="P529" s="9" t="e">
        <f>VLOOKUP($B529, Team_Batting___Dashboard[[Team]:[wOBA]], 16, FALSE)</f>
        <v>#N/A</v>
      </c>
      <c r="Q529" s="9" t="e">
        <f>VLOOKUP($B529, Team_Batting___Advanced[[Team]:[OPS]], 9, FALSE)</f>
        <v>#N/A</v>
      </c>
      <c r="R529" s="9" t="e">
        <f>VLOOKUP($B529, Team_Batting___Advanced[], 19, FALSE)</f>
        <v>#N/A</v>
      </c>
      <c r="S529" s="9" t="e">
        <f>VLOOKUP($B529, 'Team Per G'!$A$2:$G$31, 3, FALSE)</f>
        <v>#N/A</v>
      </c>
      <c r="T529" s="9" t="e">
        <f>VLOOKUP($B529, 'Team Per G'!$A$2:$G$31, 5, FALSE)</f>
        <v>#N/A</v>
      </c>
      <c r="U529" s="9" t="e">
        <f>VLOOKUP($B529, 'Team Per G'!$A$2:$G$31, 4, FALSE)</f>
        <v>#N/A</v>
      </c>
      <c r="V529" s="9" t="e">
        <f>VLOOKUP($B529, Team_Batting___Dashboard[], 22, FALSE)/$F529</f>
        <v>#N/A</v>
      </c>
      <c r="W529" s="9" t="e">
        <f>VLOOKUP($B529, 'FanGraphs - Team WAR Projected'!$B$2:$E$31, 4, FALSE)/162</f>
        <v>#N/A</v>
      </c>
      <c r="X529" s="9" t="e">
        <f>VLOOKUP($B529, FanGraphs_Standings[[Abbreviation]:[2024 Year to Date RS/G]], 6, FALSE)/$F529</f>
        <v>#N/A</v>
      </c>
      <c r="Y529" s="9" t="e">
        <f>VLOOKUP($B529, FanGraphs_Standings[[Abbreviation]:[2024 Projected Full Season RDif]], 19, FALSE)/162</f>
        <v>#N/A</v>
      </c>
      <c r="Z529" s="9" t="e">
        <f>VLOOKUP($B529, FanGraphs_Standings[[Abbreviation]:[2024 Projected Full Season RDif]], 5, FALSE)</f>
        <v>#N/A</v>
      </c>
      <c r="AA529" s="9" t="e">
        <f>VLOOKUP($B529, FanGraphs_Standings[[Abbreviation]:[2024 Projected Full Season W%]], 18, FALSE)</f>
        <v>#N/A</v>
      </c>
      <c r="AB529" s="9" t="e">
        <f>VLOOKUP($B529, 'Home Field Adv'!$A$2:$I$31, 9, FALSE)</f>
        <v>#N/A</v>
      </c>
      <c r="AC529" s="9" t="e">
        <f>VLOOKUP($C529, FanGraphs_Standings[[Abbreviation]:[2024 Year to Date G]], 2, FALSE)</f>
        <v>#N/A</v>
      </c>
      <c r="AD529" s="9" t="e">
        <f>VLOOKUP($E529, 'SP Per G'!$A$2:$D$1380, 3, FALSE)</f>
        <v>#N/A</v>
      </c>
      <c r="AE529" s="9" t="e">
        <f>VLOOKUP($E529, 'SP Per G'!$A$2:$D$1380, 4, FALSE)</f>
        <v>#N/A</v>
      </c>
      <c r="AF529" s="9" t="e">
        <f>VLOOKUP($E529, Individual_Pitching___Dashboard[], 18, FALSE)</f>
        <v>#N/A</v>
      </c>
      <c r="AG529" s="9" t="e">
        <f>VLOOKUP($E529, Individual_Pitching___Dashboard[], 20, FALSE)</f>
        <v>#N/A</v>
      </c>
      <c r="AH529" s="9" t="e">
        <f>VLOOKUP($E529, Individual_Pitching___Advanced[], 21,FALSE)</f>
        <v>#N/A</v>
      </c>
      <c r="AI529" s="9" t="e">
        <f>VLOOKUP($C529, 'Team Per G'!$A$2:$G$31, 7, FALSE)</f>
        <v>#N/A</v>
      </c>
      <c r="AJ529" s="9" t="e">
        <f>VLOOKUP($C529, 'FanGraphs - Team WAR Projected'!$B$2:$E$31, 3, FALSE)/162</f>
        <v>#N/A</v>
      </c>
      <c r="AK529" s="9" t="e">
        <f>VLOOKUP($C529, Team_Pitching___Advanced[[Team]:[xFIP]], 19,FALSE)</f>
        <v>#N/A</v>
      </c>
      <c r="AL529" s="9" t="e">
        <f>VLOOKUP($C529, Team_Pitching___Advanced[], 20, FALSE)</f>
        <v>#N/A</v>
      </c>
      <c r="AM529" s="9" t="e">
        <f>VLOOKUP($C529, Team_Batting___Dashboard[[Team]:[wOBA]], 16, FALSE)</f>
        <v>#N/A</v>
      </c>
      <c r="AN529" s="9" t="e">
        <f>VLOOKUP($C529, Team_Batting___Advanced[[Team]:[OPS]], 9, FALSE)</f>
        <v>#N/A</v>
      </c>
      <c r="AO529" s="9" t="e">
        <f>VLOOKUP($C529, Team_Batting___Advanced[], 19, FALSE)</f>
        <v>#N/A</v>
      </c>
      <c r="AP529" s="9" t="e">
        <f>VLOOKUP($C529, 'Team Per G'!$A$2:$G$31, 3, FALSE)</f>
        <v>#N/A</v>
      </c>
      <c r="AQ529" s="9" t="e">
        <f>VLOOKUP($C529, 'Team Per G'!$A$2:$G$31, 5, FALSE)</f>
        <v>#N/A</v>
      </c>
      <c r="AR529" s="9" t="e">
        <f>VLOOKUP($C529, 'Team Per G'!$A$2:$G$31, 4, FALSE)</f>
        <v>#N/A</v>
      </c>
      <c r="AS529" s="9" t="e">
        <f>VLOOKUP($C529, Team_Batting___Dashboard[], 22, FALSE)/$AC529</f>
        <v>#N/A</v>
      </c>
      <c r="AT529" s="9" t="e">
        <f>VLOOKUP($C529, 'FanGraphs - Team WAR Projected'!$B$2:$E$31, 4, FALSE)/162</f>
        <v>#N/A</v>
      </c>
      <c r="AU529" s="9" t="e">
        <f>VLOOKUP($C529, FanGraphs_Standings[[Abbreviation]:[2024 Year to Date RS/G]], 6, FALSE)/$AC529</f>
        <v>#N/A</v>
      </c>
      <c r="AV529" s="9" t="e">
        <f>VLOOKUP($C529, FanGraphs_Standings[[Abbreviation]:[2024 Projected Full Season RDif]], 19, FALSE)/162</f>
        <v>#N/A</v>
      </c>
      <c r="AW529" s="9" t="e">
        <f>VLOOKUP($C529, FanGraphs_Standings[[Abbreviation]:[2024 Projected Full Season RDif]], 5, FALSE)</f>
        <v>#N/A</v>
      </c>
      <c r="AX529" s="9" t="e">
        <f>VLOOKUP($C529, FanGraphs_Standings[[Abbreviation]:[2024 Projected Full Season W%]], 18, FALSE)</f>
        <v>#N/A</v>
      </c>
      <c r="AY529" s="9" t="e">
        <f>VLOOKUP($C529, 'Home Field Adv'!$A$2:$K$31, 11, FALSE)</f>
        <v>#N/A</v>
      </c>
      <c r="BB529" s="5" t="str">
        <f t="shared" si="25"/>
        <v/>
      </c>
      <c r="BC529" s="5" t="str">
        <f t="shared" si="26"/>
        <v/>
      </c>
      <c r="BD529" s="5" t="str">
        <f t="shared" si="27"/>
        <v/>
      </c>
    </row>
    <row r="530" spans="6:56" x14ac:dyDescent="0.45">
      <c r="F530" s="9" t="e">
        <f>VLOOKUP($B530, FanGraphs_Standings[[Abbreviation]:[2024 Year to Date G]], 2, FALSE)</f>
        <v>#N/A</v>
      </c>
      <c r="G530" s="9" t="e">
        <f>IF(ISERR(VLOOKUP($D530, 'SP Per G'!$A$2:$D$1380, 3, FALSE)), L530, VLOOKUP($D530, 'SP Per G'!$A$2:$D$1380, 3, FALSE))</f>
        <v>#N/A</v>
      </c>
      <c r="H530" s="9" t="e">
        <f>VLOOKUP($D530, 'SP Per G'!$A$2:$D$1380, 4, FALSE)</f>
        <v>#N/A</v>
      </c>
      <c r="I530" s="9" t="e">
        <f>VLOOKUP($D530, Individual_Pitching___Dashboard[], 18, FALSE)</f>
        <v>#N/A</v>
      </c>
      <c r="J530" s="9" t="e">
        <f>VLOOKUP($D530, Individual_Pitching___Dashboard[], 20, FALSE)</f>
        <v>#N/A</v>
      </c>
      <c r="K530" s="9" t="e">
        <f>VLOOKUP($D530, Individual_Pitching___Advanced[], 21,FALSE)</f>
        <v>#N/A</v>
      </c>
      <c r="L530" s="9" t="e">
        <f>VLOOKUP($B530, 'Team Per G'!$A$2:$G$31, 7, FALSE)</f>
        <v>#N/A</v>
      </c>
      <c r="M530" s="9" t="e">
        <f>VLOOKUP($B530, 'FanGraphs - Team WAR Projected'!$B$2:$E$31, 3, FALSE)/162</f>
        <v>#N/A</v>
      </c>
      <c r="N530" s="9" t="e">
        <f>VLOOKUP($B530, Team_Pitching___Advanced[[Team]:[xFIP]], 19,FALSE)</f>
        <v>#N/A</v>
      </c>
      <c r="O530" s="9" t="e">
        <f>VLOOKUP($B530, Team_Pitching___Advanced[], 20, FALSE)</f>
        <v>#N/A</v>
      </c>
      <c r="P530" s="9" t="e">
        <f>VLOOKUP($B530, Team_Batting___Dashboard[[Team]:[wOBA]], 16, FALSE)</f>
        <v>#N/A</v>
      </c>
      <c r="Q530" s="9" t="e">
        <f>VLOOKUP($B530, Team_Batting___Advanced[[Team]:[OPS]], 9, FALSE)</f>
        <v>#N/A</v>
      </c>
      <c r="R530" s="9" t="e">
        <f>VLOOKUP($B530, Team_Batting___Advanced[], 19, FALSE)</f>
        <v>#N/A</v>
      </c>
      <c r="S530" s="9" t="e">
        <f>VLOOKUP($B530, 'Team Per G'!$A$2:$G$31, 3, FALSE)</f>
        <v>#N/A</v>
      </c>
      <c r="T530" s="9" t="e">
        <f>VLOOKUP($B530, 'Team Per G'!$A$2:$G$31, 5, FALSE)</f>
        <v>#N/A</v>
      </c>
      <c r="U530" s="9" t="e">
        <f>VLOOKUP($B530, 'Team Per G'!$A$2:$G$31, 4, FALSE)</f>
        <v>#N/A</v>
      </c>
      <c r="V530" s="9" t="e">
        <f>VLOOKUP($B530, Team_Batting___Dashboard[], 22, FALSE)/$F530</f>
        <v>#N/A</v>
      </c>
      <c r="W530" s="9" t="e">
        <f>VLOOKUP($B530, 'FanGraphs - Team WAR Projected'!$B$2:$E$31, 4, FALSE)/162</f>
        <v>#N/A</v>
      </c>
      <c r="X530" s="9" t="e">
        <f>VLOOKUP($B530, FanGraphs_Standings[[Abbreviation]:[2024 Year to Date RS/G]], 6, FALSE)/$F530</f>
        <v>#N/A</v>
      </c>
      <c r="Y530" s="9" t="e">
        <f>VLOOKUP($B530, FanGraphs_Standings[[Abbreviation]:[2024 Projected Full Season RDif]], 19, FALSE)/162</f>
        <v>#N/A</v>
      </c>
      <c r="Z530" s="9" t="e">
        <f>VLOOKUP($B530, FanGraphs_Standings[[Abbreviation]:[2024 Projected Full Season RDif]], 5, FALSE)</f>
        <v>#N/A</v>
      </c>
      <c r="AA530" s="9" t="e">
        <f>VLOOKUP($B530, FanGraphs_Standings[[Abbreviation]:[2024 Projected Full Season W%]], 18, FALSE)</f>
        <v>#N/A</v>
      </c>
      <c r="AB530" s="9" t="e">
        <f>VLOOKUP($B530, 'Home Field Adv'!$A$2:$I$31, 9, FALSE)</f>
        <v>#N/A</v>
      </c>
      <c r="AC530" s="9" t="e">
        <f>VLOOKUP($C530, FanGraphs_Standings[[Abbreviation]:[2024 Year to Date G]], 2, FALSE)</f>
        <v>#N/A</v>
      </c>
      <c r="AD530" s="9" t="e">
        <f>VLOOKUP($E530, 'SP Per G'!$A$2:$D$1380, 3, FALSE)</f>
        <v>#N/A</v>
      </c>
      <c r="AE530" s="9" t="e">
        <f>VLOOKUP($E530, 'SP Per G'!$A$2:$D$1380, 4, FALSE)</f>
        <v>#N/A</v>
      </c>
      <c r="AF530" s="9" t="e">
        <f>VLOOKUP($E530, Individual_Pitching___Dashboard[], 18, FALSE)</f>
        <v>#N/A</v>
      </c>
      <c r="AG530" s="9" t="e">
        <f>VLOOKUP($E530, Individual_Pitching___Dashboard[], 20, FALSE)</f>
        <v>#N/A</v>
      </c>
      <c r="AH530" s="9" t="e">
        <f>VLOOKUP($E530, Individual_Pitching___Advanced[], 21,FALSE)</f>
        <v>#N/A</v>
      </c>
      <c r="AI530" s="9" t="e">
        <f>VLOOKUP($C530, 'Team Per G'!$A$2:$G$31, 7, FALSE)</f>
        <v>#N/A</v>
      </c>
      <c r="AJ530" s="9" t="e">
        <f>VLOOKUP($C530, 'FanGraphs - Team WAR Projected'!$B$2:$E$31, 3, FALSE)/162</f>
        <v>#N/A</v>
      </c>
      <c r="AK530" s="9" t="e">
        <f>VLOOKUP($C530, Team_Pitching___Advanced[[Team]:[xFIP]], 19,FALSE)</f>
        <v>#N/A</v>
      </c>
      <c r="AL530" s="9" t="e">
        <f>VLOOKUP($C530, Team_Pitching___Advanced[], 20, FALSE)</f>
        <v>#N/A</v>
      </c>
      <c r="AM530" s="9" t="e">
        <f>VLOOKUP($C530, Team_Batting___Dashboard[[Team]:[wOBA]], 16, FALSE)</f>
        <v>#N/A</v>
      </c>
      <c r="AN530" s="9" t="e">
        <f>VLOOKUP($C530, Team_Batting___Advanced[[Team]:[OPS]], 9, FALSE)</f>
        <v>#N/A</v>
      </c>
      <c r="AO530" s="9" t="e">
        <f>VLOOKUP($C530, Team_Batting___Advanced[], 19, FALSE)</f>
        <v>#N/A</v>
      </c>
      <c r="AP530" s="9" t="e">
        <f>VLOOKUP($C530, 'Team Per G'!$A$2:$G$31, 3, FALSE)</f>
        <v>#N/A</v>
      </c>
      <c r="AQ530" s="9" t="e">
        <f>VLOOKUP($C530, 'Team Per G'!$A$2:$G$31, 5, FALSE)</f>
        <v>#N/A</v>
      </c>
      <c r="AR530" s="9" t="e">
        <f>VLOOKUP($C530, 'Team Per G'!$A$2:$G$31, 4, FALSE)</f>
        <v>#N/A</v>
      </c>
      <c r="AS530" s="9" t="e">
        <f>VLOOKUP($C530, Team_Batting___Dashboard[], 22, FALSE)/$AC530</f>
        <v>#N/A</v>
      </c>
      <c r="AT530" s="9" t="e">
        <f>VLOOKUP($C530, 'FanGraphs - Team WAR Projected'!$B$2:$E$31, 4, FALSE)/162</f>
        <v>#N/A</v>
      </c>
      <c r="AU530" s="9" t="e">
        <f>VLOOKUP($C530, FanGraphs_Standings[[Abbreviation]:[2024 Year to Date RS/G]], 6, FALSE)/$AC530</f>
        <v>#N/A</v>
      </c>
      <c r="AV530" s="9" t="e">
        <f>VLOOKUP($C530, FanGraphs_Standings[[Abbreviation]:[2024 Projected Full Season RDif]], 19, FALSE)/162</f>
        <v>#N/A</v>
      </c>
      <c r="AW530" s="9" t="e">
        <f>VLOOKUP($C530, FanGraphs_Standings[[Abbreviation]:[2024 Projected Full Season RDif]], 5, FALSE)</f>
        <v>#N/A</v>
      </c>
      <c r="AX530" s="9" t="e">
        <f>VLOOKUP($C530, FanGraphs_Standings[[Abbreviation]:[2024 Projected Full Season W%]], 18, FALSE)</f>
        <v>#N/A</v>
      </c>
      <c r="AY530" s="9" t="e">
        <f>VLOOKUP($C530, 'Home Field Adv'!$A$2:$K$31, 11, FALSE)</f>
        <v>#N/A</v>
      </c>
      <c r="BB530" s="5" t="str">
        <f t="shared" si="25"/>
        <v/>
      </c>
      <c r="BC530" s="5" t="str">
        <f t="shared" si="26"/>
        <v/>
      </c>
      <c r="BD530" s="5" t="str">
        <f t="shared" si="27"/>
        <v/>
      </c>
    </row>
    <row r="531" spans="6:56" x14ac:dyDescent="0.45">
      <c r="F531" s="9" t="e">
        <f>VLOOKUP($B531, FanGraphs_Standings[[Abbreviation]:[2024 Year to Date G]], 2, FALSE)</f>
        <v>#N/A</v>
      </c>
      <c r="G531" s="9" t="e">
        <f>IF(ISERR(VLOOKUP($D531, 'SP Per G'!$A$2:$D$1380, 3, FALSE)), L531, VLOOKUP($D531, 'SP Per G'!$A$2:$D$1380, 3, FALSE))</f>
        <v>#N/A</v>
      </c>
      <c r="H531" s="9" t="e">
        <f>VLOOKUP($D531, 'SP Per G'!$A$2:$D$1380, 4, FALSE)</f>
        <v>#N/A</v>
      </c>
      <c r="I531" s="9" t="e">
        <f>VLOOKUP($D531, Individual_Pitching___Dashboard[], 18, FALSE)</f>
        <v>#N/A</v>
      </c>
      <c r="J531" s="9" t="e">
        <f>VLOOKUP($D531, Individual_Pitching___Dashboard[], 20, FALSE)</f>
        <v>#N/A</v>
      </c>
      <c r="K531" s="9" t="e">
        <f>VLOOKUP($D531, Individual_Pitching___Advanced[], 21,FALSE)</f>
        <v>#N/A</v>
      </c>
      <c r="L531" s="9" t="e">
        <f>VLOOKUP($B531, 'Team Per G'!$A$2:$G$31, 7, FALSE)</f>
        <v>#N/A</v>
      </c>
      <c r="M531" s="9" t="e">
        <f>VLOOKUP($B531, 'FanGraphs - Team WAR Projected'!$B$2:$E$31, 3, FALSE)/162</f>
        <v>#N/A</v>
      </c>
      <c r="N531" s="9" t="e">
        <f>VLOOKUP($B531, Team_Pitching___Advanced[[Team]:[xFIP]], 19,FALSE)</f>
        <v>#N/A</v>
      </c>
      <c r="O531" s="9" t="e">
        <f>VLOOKUP($B531, Team_Pitching___Advanced[], 20, FALSE)</f>
        <v>#N/A</v>
      </c>
      <c r="P531" s="9" t="e">
        <f>VLOOKUP($B531, Team_Batting___Dashboard[[Team]:[wOBA]], 16, FALSE)</f>
        <v>#N/A</v>
      </c>
      <c r="Q531" s="9" t="e">
        <f>VLOOKUP($B531, Team_Batting___Advanced[[Team]:[OPS]], 9, FALSE)</f>
        <v>#N/A</v>
      </c>
      <c r="R531" s="9" t="e">
        <f>VLOOKUP($B531, Team_Batting___Advanced[], 19, FALSE)</f>
        <v>#N/A</v>
      </c>
      <c r="S531" s="9" t="e">
        <f>VLOOKUP($B531, 'Team Per G'!$A$2:$G$31, 3, FALSE)</f>
        <v>#N/A</v>
      </c>
      <c r="T531" s="9" t="e">
        <f>VLOOKUP($B531, 'Team Per G'!$A$2:$G$31, 5, FALSE)</f>
        <v>#N/A</v>
      </c>
      <c r="U531" s="9" t="e">
        <f>VLOOKUP($B531, 'Team Per G'!$A$2:$G$31, 4, FALSE)</f>
        <v>#N/A</v>
      </c>
      <c r="V531" s="9" t="e">
        <f>VLOOKUP($B531, Team_Batting___Dashboard[], 22, FALSE)/$F531</f>
        <v>#N/A</v>
      </c>
      <c r="W531" s="9" t="e">
        <f>VLOOKUP($B531, 'FanGraphs - Team WAR Projected'!$B$2:$E$31, 4, FALSE)/162</f>
        <v>#N/A</v>
      </c>
      <c r="X531" s="9" t="e">
        <f>VLOOKUP($B531, FanGraphs_Standings[[Abbreviation]:[2024 Year to Date RS/G]], 6, FALSE)/$F531</f>
        <v>#N/A</v>
      </c>
      <c r="Y531" s="9" t="e">
        <f>VLOOKUP($B531, FanGraphs_Standings[[Abbreviation]:[2024 Projected Full Season RDif]], 19, FALSE)/162</f>
        <v>#N/A</v>
      </c>
      <c r="Z531" s="9" t="e">
        <f>VLOOKUP($B531, FanGraphs_Standings[[Abbreviation]:[2024 Projected Full Season RDif]], 5, FALSE)</f>
        <v>#N/A</v>
      </c>
      <c r="AA531" s="9" t="e">
        <f>VLOOKUP($B531, FanGraphs_Standings[[Abbreviation]:[2024 Projected Full Season W%]], 18, FALSE)</f>
        <v>#N/A</v>
      </c>
      <c r="AB531" s="9" t="e">
        <f>VLOOKUP($B531, 'Home Field Adv'!$A$2:$I$31, 9, FALSE)</f>
        <v>#N/A</v>
      </c>
      <c r="AC531" s="9" t="e">
        <f>VLOOKUP($C531, FanGraphs_Standings[[Abbreviation]:[2024 Year to Date G]], 2, FALSE)</f>
        <v>#N/A</v>
      </c>
      <c r="AD531" s="9" t="e">
        <f>VLOOKUP($E531, 'SP Per G'!$A$2:$D$1380, 3, FALSE)</f>
        <v>#N/A</v>
      </c>
      <c r="AE531" s="9" t="e">
        <f>VLOOKUP($E531, 'SP Per G'!$A$2:$D$1380, 4, FALSE)</f>
        <v>#N/A</v>
      </c>
      <c r="AF531" s="9" t="e">
        <f>VLOOKUP($E531, Individual_Pitching___Dashboard[], 18, FALSE)</f>
        <v>#N/A</v>
      </c>
      <c r="AG531" s="9" t="e">
        <f>VLOOKUP($E531, Individual_Pitching___Dashboard[], 20, FALSE)</f>
        <v>#N/A</v>
      </c>
      <c r="AH531" s="9" t="e">
        <f>VLOOKUP($E531, Individual_Pitching___Advanced[], 21,FALSE)</f>
        <v>#N/A</v>
      </c>
      <c r="AI531" s="9" t="e">
        <f>VLOOKUP($C531, 'Team Per G'!$A$2:$G$31, 7, FALSE)</f>
        <v>#N/A</v>
      </c>
      <c r="AJ531" s="9" t="e">
        <f>VLOOKUP($C531, 'FanGraphs - Team WAR Projected'!$B$2:$E$31, 3, FALSE)/162</f>
        <v>#N/A</v>
      </c>
      <c r="AK531" s="9" t="e">
        <f>VLOOKUP($C531, Team_Pitching___Advanced[[Team]:[xFIP]], 19,FALSE)</f>
        <v>#N/A</v>
      </c>
      <c r="AL531" s="9" t="e">
        <f>VLOOKUP($C531, Team_Pitching___Advanced[], 20, FALSE)</f>
        <v>#N/A</v>
      </c>
      <c r="AM531" s="9" t="e">
        <f>VLOOKUP($C531, Team_Batting___Dashboard[[Team]:[wOBA]], 16, FALSE)</f>
        <v>#N/A</v>
      </c>
      <c r="AN531" s="9" t="e">
        <f>VLOOKUP($C531, Team_Batting___Advanced[[Team]:[OPS]], 9, FALSE)</f>
        <v>#N/A</v>
      </c>
      <c r="AO531" s="9" t="e">
        <f>VLOOKUP($C531, Team_Batting___Advanced[], 19, FALSE)</f>
        <v>#N/A</v>
      </c>
      <c r="AP531" s="9" t="e">
        <f>VLOOKUP($C531, 'Team Per G'!$A$2:$G$31, 3, FALSE)</f>
        <v>#N/A</v>
      </c>
      <c r="AQ531" s="9" t="e">
        <f>VLOOKUP($C531, 'Team Per G'!$A$2:$G$31, 5, FALSE)</f>
        <v>#N/A</v>
      </c>
      <c r="AR531" s="9" t="e">
        <f>VLOOKUP($C531, 'Team Per G'!$A$2:$G$31, 4, FALSE)</f>
        <v>#N/A</v>
      </c>
      <c r="AS531" s="9" t="e">
        <f>VLOOKUP($C531, Team_Batting___Dashboard[], 22, FALSE)/$AC531</f>
        <v>#N/A</v>
      </c>
      <c r="AT531" s="9" t="e">
        <f>VLOOKUP($C531, 'FanGraphs - Team WAR Projected'!$B$2:$E$31, 4, FALSE)/162</f>
        <v>#N/A</v>
      </c>
      <c r="AU531" s="9" t="e">
        <f>VLOOKUP($C531, FanGraphs_Standings[[Abbreviation]:[2024 Year to Date RS/G]], 6, FALSE)/$AC531</f>
        <v>#N/A</v>
      </c>
      <c r="AV531" s="9" t="e">
        <f>VLOOKUP($C531, FanGraphs_Standings[[Abbreviation]:[2024 Projected Full Season RDif]], 19, FALSE)/162</f>
        <v>#N/A</v>
      </c>
      <c r="AW531" s="9" t="e">
        <f>VLOOKUP($C531, FanGraphs_Standings[[Abbreviation]:[2024 Projected Full Season RDif]], 5, FALSE)</f>
        <v>#N/A</v>
      </c>
      <c r="AX531" s="9" t="e">
        <f>VLOOKUP($C531, FanGraphs_Standings[[Abbreviation]:[2024 Projected Full Season W%]], 18, FALSE)</f>
        <v>#N/A</v>
      </c>
      <c r="AY531" s="9" t="e">
        <f>VLOOKUP($C531, 'Home Field Adv'!$A$2:$K$31, 11, FALSE)</f>
        <v>#N/A</v>
      </c>
      <c r="BB531" s="5" t="str">
        <f t="shared" si="25"/>
        <v/>
      </c>
      <c r="BC531" s="5" t="str">
        <f t="shared" si="26"/>
        <v/>
      </c>
      <c r="BD531" s="5" t="str">
        <f t="shared" si="27"/>
        <v/>
      </c>
    </row>
    <row r="532" spans="6:56" x14ac:dyDescent="0.45">
      <c r="F532" s="9" t="e">
        <f>VLOOKUP($B532, FanGraphs_Standings[[Abbreviation]:[2024 Year to Date G]], 2, FALSE)</f>
        <v>#N/A</v>
      </c>
      <c r="G532" s="9" t="e">
        <f>IF(ISERR(VLOOKUP($D532, 'SP Per G'!$A$2:$D$1380, 3, FALSE)), L532, VLOOKUP($D532, 'SP Per G'!$A$2:$D$1380, 3, FALSE))</f>
        <v>#N/A</v>
      </c>
      <c r="H532" s="9" t="e">
        <f>VLOOKUP($D532, 'SP Per G'!$A$2:$D$1380, 4, FALSE)</f>
        <v>#N/A</v>
      </c>
      <c r="I532" s="9" t="e">
        <f>VLOOKUP($D532, Individual_Pitching___Dashboard[], 18, FALSE)</f>
        <v>#N/A</v>
      </c>
      <c r="J532" s="9" t="e">
        <f>VLOOKUP($D532, Individual_Pitching___Dashboard[], 20, FALSE)</f>
        <v>#N/A</v>
      </c>
      <c r="K532" s="9" t="e">
        <f>VLOOKUP($D532, Individual_Pitching___Advanced[], 21,FALSE)</f>
        <v>#N/A</v>
      </c>
      <c r="L532" s="9" t="e">
        <f>VLOOKUP($B532, 'Team Per G'!$A$2:$G$31, 7, FALSE)</f>
        <v>#N/A</v>
      </c>
      <c r="M532" s="9" t="e">
        <f>VLOOKUP($B532, 'FanGraphs - Team WAR Projected'!$B$2:$E$31, 3, FALSE)/162</f>
        <v>#N/A</v>
      </c>
      <c r="N532" s="9" t="e">
        <f>VLOOKUP($B532, Team_Pitching___Advanced[[Team]:[xFIP]], 19,FALSE)</f>
        <v>#N/A</v>
      </c>
      <c r="O532" s="9" t="e">
        <f>VLOOKUP($B532, Team_Pitching___Advanced[], 20, FALSE)</f>
        <v>#N/A</v>
      </c>
      <c r="P532" s="9" t="e">
        <f>VLOOKUP($B532, Team_Batting___Dashboard[[Team]:[wOBA]], 16, FALSE)</f>
        <v>#N/A</v>
      </c>
      <c r="Q532" s="9" t="e">
        <f>VLOOKUP($B532, Team_Batting___Advanced[[Team]:[OPS]], 9, FALSE)</f>
        <v>#N/A</v>
      </c>
      <c r="R532" s="9" t="e">
        <f>VLOOKUP($B532, Team_Batting___Advanced[], 19, FALSE)</f>
        <v>#N/A</v>
      </c>
      <c r="S532" s="9" t="e">
        <f>VLOOKUP($B532, 'Team Per G'!$A$2:$G$31, 3, FALSE)</f>
        <v>#N/A</v>
      </c>
      <c r="T532" s="9" t="e">
        <f>VLOOKUP($B532, 'Team Per G'!$A$2:$G$31, 5, FALSE)</f>
        <v>#N/A</v>
      </c>
      <c r="U532" s="9" t="e">
        <f>VLOOKUP($B532, 'Team Per G'!$A$2:$G$31, 4, FALSE)</f>
        <v>#N/A</v>
      </c>
      <c r="V532" s="9" t="e">
        <f>VLOOKUP($B532, Team_Batting___Dashboard[], 22, FALSE)/$F532</f>
        <v>#N/A</v>
      </c>
      <c r="W532" s="9" t="e">
        <f>VLOOKUP($B532, 'FanGraphs - Team WAR Projected'!$B$2:$E$31, 4, FALSE)/162</f>
        <v>#N/A</v>
      </c>
      <c r="X532" s="9" t="e">
        <f>VLOOKUP($B532, FanGraphs_Standings[[Abbreviation]:[2024 Year to Date RS/G]], 6, FALSE)/$F532</f>
        <v>#N/A</v>
      </c>
      <c r="Y532" s="9" t="e">
        <f>VLOOKUP($B532, FanGraphs_Standings[[Abbreviation]:[2024 Projected Full Season RDif]], 19, FALSE)/162</f>
        <v>#N/A</v>
      </c>
      <c r="Z532" s="9" t="e">
        <f>VLOOKUP($B532, FanGraphs_Standings[[Abbreviation]:[2024 Projected Full Season RDif]], 5, FALSE)</f>
        <v>#N/A</v>
      </c>
      <c r="AA532" s="9" t="e">
        <f>VLOOKUP($B532, FanGraphs_Standings[[Abbreviation]:[2024 Projected Full Season W%]], 18, FALSE)</f>
        <v>#N/A</v>
      </c>
      <c r="AB532" s="9" t="e">
        <f>VLOOKUP($B532, 'Home Field Adv'!$A$2:$I$31, 9, FALSE)</f>
        <v>#N/A</v>
      </c>
      <c r="AC532" s="9" t="e">
        <f>VLOOKUP($C532, FanGraphs_Standings[[Abbreviation]:[2024 Year to Date G]], 2, FALSE)</f>
        <v>#N/A</v>
      </c>
      <c r="AD532" s="9" t="e">
        <f>VLOOKUP($E532, 'SP Per G'!$A$2:$D$1380, 3, FALSE)</f>
        <v>#N/A</v>
      </c>
      <c r="AE532" s="9" t="e">
        <f>VLOOKUP($E532, 'SP Per G'!$A$2:$D$1380, 4, FALSE)</f>
        <v>#N/A</v>
      </c>
      <c r="AF532" s="9" t="e">
        <f>VLOOKUP($E532, Individual_Pitching___Dashboard[], 18, FALSE)</f>
        <v>#N/A</v>
      </c>
      <c r="AG532" s="9" t="e">
        <f>VLOOKUP($E532, Individual_Pitching___Dashboard[], 20, FALSE)</f>
        <v>#N/A</v>
      </c>
      <c r="AH532" s="9" t="e">
        <f>VLOOKUP($E532, Individual_Pitching___Advanced[], 21,FALSE)</f>
        <v>#N/A</v>
      </c>
      <c r="AI532" s="9" t="e">
        <f>VLOOKUP($C532, 'Team Per G'!$A$2:$G$31, 7, FALSE)</f>
        <v>#N/A</v>
      </c>
      <c r="AJ532" s="9" t="e">
        <f>VLOOKUP($C532, 'FanGraphs - Team WAR Projected'!$B$2:$E$31, 3, FALSE)/162</f>
        <v>#N/A</v>
      </c>
      <c r="AK532" s="9" t="e">
        <f>VLOOKUP($C532, Team_Pitching___Advanced[[Team]:[xFIP]], 19,FALSE)</f>
        <v>#N/A</v>
      </c>
      <c r="AL532" s="9" t="e">
        <f>VLOOKUP($C532, Team_Pitching___Advanced[], 20, FALSE)</f>
        <v>#N/A</v>
      </c>
      <c r="AM532" s="9" t="e">
        <f>VLOOKUP($C532, Team_Batting___Dashboard[[Team]:[wOBA]], 16, FALSE)</f>
        <v>#N/A</v>
      </c>
      <c r="AN532" s="9" t="e">
        <f>VLOOKUP($C532, Team_Batting___Advanced[[Team]:[OPS]], 9, FALSE)</f>
        <v>#N/A</v>
      </c>
      <c r="AO532" s="9" t="e">
        <f>VLOOKUP($C532, Team_Batting___Advanced[], 19, FALSE)</f>
        <v>#N/A</v>
      </c>
      <c r="AP532" s="9" t="e">
        <f>VLOOKUP($C532, 'Team Per G'!$A$2:$G$31, 3, FALSE)</f>
        <v>#N/A</v>
      </c>
      <c r="AQ532" s="9" t="e">
        <f>VLOOKUP($C532, 'Team Per G'!$A$2:$G$31, 5, FALSE)</f>
        <v>#N/A</v>
      </c>
      <c r="AR532" s="9" t="e">
        <f>VLOOKUP($C532, 'Team Per G'!$A$2:$G$31, 4, FALSE)</f>
        <v>#N/A</v>
      </c>
      <c r="AS532" s="9" t="e">
        <f>VLOOKUP($C532, Team_Batting___Dashboard[], 22, FALSE)/$AC532</f>
        <v>#N/A</v>
      </c>
      <c r="AT532" s="9" t="e">
        <f>VLOOKUP($C532, 'FanGraphs - Team WAR Projected'!$B$2:$E$31, 4, FALSE)/162</f>
        <v>#N/A</v>
      </c>
      <c r="AU532" s="9" t="e">
        <f>VLOOKUP($C532, FanGraphs_Standings[[Abbreviation]:[2024 Year to Date RS/G]], 6, FALSE)/$AC532</f>
        <v>#N/A</v>
      </c>
      <c r="AV532" s="9" t="e">
        <f>VLOOKUP($C532, FanGraphs_Standings[[Abbreviation]:[2024 Projected Full Season RDif]], 19, FALSE)/162</f>
        <v>#N/A</v>
      </c>
      <c r="AW532" s="9" t="e">
        <f>VLOOKUP($C532, FanGraphs_Standings[[Abbreviation]:[2024 Projected Full Season RDif]], 5, FALSE)</f>
        <v>#N/A</v>
      </c>
      <c r="AX532" s="9" t="e">
        <f>VLOOKUP($C532, FanGraphs_Standings[[Abbreviation]:[2024 Projected Full Season W%]], 18, FALSE)</f>
        <v>#N/A</v>
      </c>
      <c r="AY532" s="9" t="e">
        <f>VLOOKUP($C532, 'Home Field Adv'!$A$2:$K$31, 11, FALSE)</f>
        <v>#N/A</v>
      </c>
      <c r="BB532" s="5" t="str">
        <f t="shared" si="25"/>
        <v/>
      </c>
      <c r="BC532" s="5" t="str">
        <f t="shared" si="26"/>
        <v/>
      </c>
      <c r="BD532" s="5" t="str">
        <f t="shared" si="27"/>
        <v/>
      </c>
    </row>
    <row r="533" spans="6:56" x14ac:dyDescent="0.45">
      <c r="F533" s="9" t="e">
        <f>VLOOKUP($B533, FanGraphs_Standings[[Abbreviation]:[2024 Year to Date G]], 2, FALSE)</f>
        <v>#N/A</v>
      </c>
      <c r="G533" s="9" t="e">
        <f>IF(ISERR(VLOOKUP($D533, 'SP Per G'!$A$2:$D$1380, 3, FALSE)), L533, VLOOKUP($D533, 'SP Per G'!$A$2:$D$1380, 3, FALSE))</f>
        <v>#N/A</v>
      </c>
      <c r="H533" s="9" t="e">
        <f>VLOOKUP($D533, 'SP Per G'!$A$2:$D$1380, 4, FALSE)</f>
        <v>#N/A</v>
      </c>
      <c r="I533" s="9" t="e">
        <f>VLOOKUP($D533, Individual_Pitching___Dashboard[], 18, FALSE)</f>
        <v>#N/A</v>
      </c>
      <c r="J533" s="9" t="e">
        <f>VLOOKUP($D533, Individual_Pitching___Dashboard[], 20, FALSE)</f>
        <v>#N/A</v>
      </c>
      <c r="K533" s="9" t="e">
        <f>VLOOKUP($D533, Individual_Pitching___Advanced[], 21,FALSE)</f>
        <v>#N/A</v>
      </c>
      <c r="L533" s="9" t="e">
        <f>VLOOKUP($B533, 'Team Per G'!$A$2:$G$31, 7, FALSE)</f>
        <v>#N/A</v>
      </c>
      <c r="M533" s="9" t="e">
        <f>VLOOKUP($B533, 'FanGraphs - Team WAR Projected'!$B$2:$E$31, 3, FALSE)/162</f>
        <v>#N/A</v>
      </c>
      <c r="N533" s="9" t="e">
        <f>VLOOKUP($B533, Team_Pitching___Advanced[[Team]:[xFIP]], 19,FALSE)</f>
        <v>#N/A</v>
      </c>
      <c r="O533" s="9" t="e">
        <f>VLOOKUP($B533, Team_Pitching___Advanced[], 20, FALSE)</f>
        <v>#N/A</v>
      </c>
      <c r="P533" s="9" t="e">
        <f>VLOOKUP($B533, Team_Batting___Dashboard[[Team]:[wOBA]], 16, FALSE)</f>
        <v>#N/A</v>
      </c>
      <c r="Q533" s="9" t="e">
        <f>VLOOKUP($B533, Team_Batting___Advanced[[Team]:[OPS]], 9, FALSE)</f>
        <v>#N/A</v>
      </c>
      <c r="R533" s="9" t="e">
        <f>VLOOKUP($B533, Team_Batting___Advanced[], 19, FALSE)</f>
        <v>#N/A</v>
      </c>
      <c r="S533" s="9" t="e">
        <f>VLOOKUP($B533, 'Team Per G'!$A$2:$G$31, 3, FALSE)</f>
        <v>#N/A</v>
      </c>
      <c r="T533" s="9" t="e">
        <f>VLOOKUP($B533, 'Team Per G'!$A$2:$G$31, 5, FALSE)</f>
        <v>#N/A</v>
      </c>
      <c r="U533" s="9" t="e">
        <f>VLOOKUP($B533, 'Team Per G'!$A$2:$G$31, 4, FALSE)</f>
        <v>#N/A</v>
      </c>
      <c r="V533" s="9" t="e">
        <f>VLOOKUP($B533, Team_Batting___Dashboard[], 22, FALSE)/$F533</f>
        <v>#N/A</v>
      </c>
      <c r="W533" s="9" t="e">
        <f>VLOOKUP($B533, 'FanGraphs - Team WAR Projected'!$B$2:$E$31, 4, FALSE)/162</f>
        <v>#N/A</v>
      </c>
      <c r="X533" s="9" t="e">
        <f>VLOOKUP($B533, FanGraphs_Standings[[Abbreviation]:[2024 Year to Date RS/G]], 6, FALSE)/$F533</f>
        <v>#N/A</v>
      </c>
      <c r="Y533" s="9" t="e">
        <f>VLOOKUP($B533, FanGraphs_Standings[[Abbreviation]:[2024 Projected Full Season RDif]], 19, FALSE)/162</f>
        <v>#N/A</v>
      </c>
      <c r="Z533" s="9" t="e">
        <f>VLOOKUP($B533, FanGraphs_Standings[[Abbreviation]:[2024 Projected Full Season RDif]], 5, FALSE)</f>
        <v>#N/A</v>
      </c>
      <c r="AA533" s="9" t="e">
        <f>VLOOKUP($B533, FanGraphs_Standings[[Abbreviation]:[2024 Projected Full Season W%]], 18, FALSE)</f>
        <v>#N/A</v>
      </c>
      <c r="AB533" s="9" t="e">
        <f>VLOOKUP($B533, 'Home Field Adv'!$A$2:$I$31, 9, FALSE)</f>
        <v>#N/A</v>
      </c>
      <c r="AC533" s="9" t="e">
        <f>VLOOKUP($C533, FanGraphs_Standings[[Abbreviation]:[2024 Year to Date G]], 2, FALSE)</f>
        <v>#N/A</v>
      </c>
      <c r="AD533" s="9" t="e">
        <f>VLOOKUP($E533, 'SP Per G'!$A$2:$D$1380, 3, FALSE)</f>
        <v>#N/A</v>
      </c>
      <c r="AE533" s="9" t="e">
        <f>VLOOKUP($E533, 'SP Per G'!$A$2:$D$1380, 4, FALSE)</f>
        <v>#N/A</v>
      </c>
      <c r="AF533" s="9" t="e">
        <f>VLOOKUP($E533, Individual_Pitching___Dashboard[], 18, FALSE)</f>
        <v>#N/A</v>
      </c>
      <c r="AG533" s="9" t="e">
        <f>VLOOKUP($E533, Individual_Pitching___Dashboard[], 20, FALSE)</f>
        <v>#N/A</v>
      </c>
      <c r="AH533" s="9" t="e">
        <f>VLOOKUP($E533, Individual_Pitching___Advanced[], 21,FALSE)</f>
        <v>#N/A</v>
      </c>
      <c r="AI533" s="9" t="e">
        <f>VLOOKUP($C533, 'Team Per G'!$A$2:$G$31, 7, FALSE)</f>
        <v>#N/A</v>
      </c>
      <c r="AJ533" s="9" t="e">
        <f>VLOOKUP($C533, 'FanGraphs - Team WAR Projected'!$B$2:$E$31, 3, FALSE)/162</f>
        <v>#N/A</v>
      </c>
      <c r="AK533" s="9" t="e">
        <f>VLOOKUP($C533, Team_Pitching___Advanced[[Team]:[xFIP]], 19,FALSE)</f>
        <v>#N/A</v>
      </c>
      <c r="AL533" s="9" t="e">
        <f>VLOOKUP($C533, Team_Pitching___Advanced[], 20, FALSE)</f>
        <v>#N/A</v>
      </c>
      <c r="AM533" s="9" t="e">
        <f>VLOOKUP($C533, Team_Batting___Dashboard[[Team]:[wOBA]], 16, FALSE)</f>
        <v>#N/A</v>
      </c>
      <c r="AN533" s="9" t="e">
        <f>VLOOKUP($C533, Team_Batting___Advanced[[Team]:[OPS]], 9, FALSE)</f>
        <v>#N/A</v>
      </c>
      <c r="AO533" s="9" t="e">
        <f>VLOOKUP($C533, Team_Batting___Advanced[], 19, FALSE)</f>
        <v>#N/A</v>
      </c>
      <c r="AP533" s="9" t="e">
        <f>VLOOKUP($C533, 'Team Per G'!$A$2:$G$31, 3, FALSE)</f>
        <v>#N/A</v>
      </c>
      <c r="AQ533" s="9" t="e">
        <f>VLOOKUP($C533, 'Team Per G'!$A$2:$G$31, 5, FALSE)</f>
        <v>#N/A</v>
      </c>
      <c r="AR533" s="9" t="e">
        <f>VLOOKUP($C533, 'Team Per G'!$A$2:$G$31, 4, FALSE)</f>
        <v>#N/A</v>
      </c>
      <c r="AS533" s="9" t="e">
        <f>VLOOKUP($C533, Team_Batting___Dashboard[], 22, FALSE)/$AC533</f>
        <v>#N/A</v>
      </c>
      <c r="AT533" s="9" t="e">
        <f>VLOOKUP($C533, 'FanGraphs - Team WAR Projected'!$B$2:$E$31, 4, FALSE)/162</f>
        <v>#N/A</v>
      </c>
      <c r="AU533" s="9" t="e">
        <f>VLOOKUP($C533, FanGraphs_Standings[[Abbreviation]:[2024 Year to Date RS/G]], 6, FALSE)/$AC533</f>
        <v>#N/A</v>
      </c>
      <c r="AV533" s="9" t="e">
        <f>VLOOKUP($C533, FanGraphs_Standings[[Abbreviation]:[2024 Projected Full Season RDif]], 19, FALSE)/162</f>
        <v>#N/A</v>
      </c>
      <c r="AW533" s="9" t="e">
        <f>VLOOKUP($C533, FanGraphs_Standings[[Abbreviation]:[2024 Projected Full Season RDif]], 5, FALSE)</f>
        <v>#N/A</v>
      </c>
      <c r="AX533" s="9" t="e">
        <f>VLOOKUP($C533, FanGraphs_Standings[[Abbreviation]:[2024 Projected Full Season W%]], 18, FALSE)</f>
        <v>#N/A</v>
      </c>
      <c r="AY533" s="9" t="e">
        <f>VLOOKUP($C533, 'Home Field Adv'!$A$2:$K$31, 11, FALSE)</f>
        <v>#N/A</v>
      </c>
      <c r="BB533" s="5" t="str">
        <f t="shared" si="25"/>
        <v/>
      </c>
      <c r="BC533" s="5" t="str">
        <f t="shared" si="26"/>
        <v/>
      </c>
      <c r="BD533" s="5" t="str">
        <f t="shared" si="27"/>
        <v/>
      </c>
    </row>
    <row r="534" spans="6:56" x14ac:dyDescent="0.45">
      <c r="F534" s="9" t="e">
        <f>VLOOKUP($B534, FanGraphs_Standings[[Abbreviation]:[2024 Year to Date G]], 2, FALSE)</f>
        <v>#N/A</v>
      </c>
      <c r="G534" s="9" t="e">
        <f>IF(ISERR(VLOOKUP($D534, 'SP Per G'!$A$2:$D$1380, 3, FALSE)), L534, VLOOKUP($D534, 'SP Per G'!$A$2:$D$1380, 3, FALSE))</f>
        <v>#N/A</v>
      </c>
      <c r="H534" s="9" t="e">
        <f>VLOOKUP($D534, 'SP Per G'!$A$2:$D$1380, 4, FALSE)</f>
        <v>#N/A</v>
      </c>
      <c r="I534" s="9" t="e">
        <f>VLOOKUP($D534, Individual_Pitching___Dashboard[], 18, FALSE)</f>
        <v>#N/A</v>
      </c>
      <c r="J534" s="9" t="e">
        <f>VLOOKUP($D534, Individual_Pitching___Dashboard[], 20, FALSE)</f>
        <v>#N/A</v>
      </c>
      <c r="K534" s="9" t="e">
        <f>VLOOKUP($D534, Individual_Pitching___Advanced[], 21,FALSE)</f>
        <v>#N/A</v>
      </c>
      <c r="L534" s="9" t="e">
        <f>VLOOKUP($B534, 'Team Per G'!$A$2:$G$31, 7, FALSE)</f>
        <v>#N/A</v>
      </c>
      <c r="M534" s="9" t="e">
        <f>VLOOKUP($B534, 'FanGraphs - Team WAR Projected'!$B$2:$E$31, 3, FALSE)/162</f>
        <v>#N/A</v>
      </c>
      <c r="N534" s="9" t="e">
        <f>VLOOKUP($B534, Team_Pitching___Advanced[[Team]:[xFIP]], 19,FALSE)</f>
        <v>#N/A</v>
      </c>
      <c r="O534" s="9" t="e">
        <f>VLOOKUP($B534, Team_Pitching___Advanced[], 20, FALSE)</f>
        <v>#N/A</v>
      </c>
      <c r="P534" s="9" t="e">
        <f>VLOOKUP($B534, Team_Batting___Dashboard[[Team]:[wOBA]], 16, FALSE)</f>
        <v>#N/A</v>
      </c>
      <c r="Q534" s="9" t="e">
        <f>VLOOKUP($B534, Team_Batting___Advanced[[Team]:[OPS]], 9, FALSE)</f>
        <v>#N/A</v>
      </c>
      <c r="R534" s="9" t="e">
        <f>VLOOKUP($B534, Team_Batting___Advanced[], 19, FALSE)</f>
        <v>#N/A</v>
      </c>
      <c r="S534" s="9" t="e">
        <f>VLOOKUP($B534, 'Team Per G'!$A$2:$G$31, 3, FALSE)</f>
        <v>#N/A</v>
      </c>
      <c r="T534" s="9" t="e">
        <f>VLOOKUP($B534, 'Team Per G'!$A$2:$G$31, 5, FALSE)</f>
        <v>#N/A</v>
      </c>
      <c r="U534" s="9" t="e">
        <f>VLOOKUP($B534, 'Team Per G'!$A$2:$G$31, 4, FALSE)</f>
        <v>#N/A</v>
      </c>
      <c r="V534" s="9" t="e">
        <f>VLOOKUP($B534, Team_Batting___Dashboard[], 22, FALSE)/$F534</f>
        <v>#N/A</v>
      </c>
      <c r="W534" s="9" t="e">
        <f>VLOOKUP($B534, 'FanGraphs - Team WAR Projected'!$B$2:$E$31, 4, FALSE)/162</f>
        <v>#N/A</v>
      </c>
      <c r="X534" s="9" t="e">
        <f>VLOOKUP($B534, FanGraphs_Standings[[Abbreviation]:[2024 Year to Date RS/G]], 6, FALSE)/$F534</f>
        <v>#N/A</v>
      </c>
      <c r="Y534" s="9" t="e">
        <f>VLOOKUP($B534, FanGraphs_Standings[[Abbreviation]:[2024 Projected Full Season RDif]], 19, FALSE)/162</f>
        <v>#N/A</v>
      </c>
      <c r="Z534" s="9" t="e">
        <f>VLOOKUP($B534, FanGraphs_Standings[[Abbreviation]:[2024 Projected Full Season RDif]], 5, FALSE)</f>
        <v>#N/A</v>
      </c>
      <c r="AA534" s="9" t="e">
        <f>VLOOKUP($B534, FanGraphs_Standings[[Abbreviation]:[2024 Projected Full Season W%]], 18, FALSE)</f>
        <v>#N/A</v>
      </c>
      <c r="AB534" s="9" t="e">
        <f>VLOOKUP($B534, 'Home Field Adv'!$A$2:$I$31, 9, FALSE)</f>
        <v>#N/A</v>
      </c>
      <c r="AC534" s="9" t="e">
        <f>VLOOKUP($C534, FanGraphs_Standings[[Abbreviation]:[2024 Year to Date G]], 2, FALSE)</f>
        <v>#N/A</v>
      </c>
      <c r="AD534" s="9" t="e">
        <f>VLOOKUP($E534, 'SP Per G'!$A$2:$D$1380, 3, FALSE)</f>
        <v>#N/A</v>
      </c>
      <c r="AE534" s="9" t="e">
        <f>VLOOKUP($E534, 'SP Per G'!$A$2:$D$1380, 4, FALSE)</f>
        <v>#N/A</v>
      </c>
      <c r="AF534" s="9" t="e">
        <f>VLOOKUP($E534, Individual_Pitching___Dashboard[], 18, FALSE)</f>
        <v>#N/A</v>
      </c>
      <c r="AG534" s="9" t="e">
        <f>VLOOKUP($E534, Individual_Pitching___Dashboard[], 20, FALSE)</f>
        <v>#N/A</v>
      </c>
      <c r="AH534" s="9" t="e">
        <f>VLOOKUP($E534, Individual_Pitching___Advanced[], 21,FALSE)</f>
        <v>#N/A</v>
      </c>
      <c r="AI534" s="9" t="e">
        <f>VLOOKUP($C534, 'Team Per G'!$A$2:$G$31, 7, FALSE)</f>
        <v>#N/A</v>
      </c>
      <c r="AJ534" s="9" t="e">
        <f>VLOOKUP($C534, 'FanGraphs - Team WAR Projected'!$B$2:$E$31, 3, FALSE)/162</f>
        <v>#N/A</v>
      </c>
      <c r="AK534" s="9" t="e">
        <f>VLOOKUP($C534, Team_Pitching___Advanced[[Team]:[xFIP]], 19,FALSE)</f>
        <v>#N/A</v>
      </c>
      <c r="AL534" s="9" t="e">
        <f>VLOOKUP($C534, Team_Pitching___Advanced[], 20, FALSE)</f>
        <v>#N/A</v>
      </c>
      <c r="AM534" s="9" t="e">
        <f>VLOOKUP($C534, Team_Batting___Dashboard[[Team]:[wOBA]], 16, FALSE)</f>
        <v>#N/A</v>
      </c>
      <c r="AN534" s="9" t="e">
        <f>VLOOKUP($C534, Team_Batting___Advanced[[Team]:[OPS]], 9, FALSE)</f>
        <v>#N/A</v>
      </c>
      <c r="AO534" s="9" t="e">
        <f>VLOOKUP($C534, Team_Batting___Advanced[], 19, FALSE)</f>
        <v>#N/A</v>
      </c>
      <c r="AP534" s="9" t="e">
        <f>VLOOKUP($C534, 'Team Per G'!$A$2:$G$31, 3, FALSE)</f>
        <v>#N/A</v>
      </c>
      <c r="AQ534" s="9" t="e">
        <f>VLOOKUP($C534, 'Team Per G'!$A$2:$G$31, 5, FALSE)</f>
        <v>#N/A</v>
      </c>
      <c r="AR534" s="9" t="e">
        <f>VLOOKUP($C534, 'Team Per G'!$A$2:$G$31, 4, FALSE)</f>
        <v>#N/A</v>
      </c>
      <c r="AS534" s="9" t="e">
        <f>VLOOKUP($C534, Team_Batting___Dashboard[], 22, FALSE)/$AC534</f>
        <v>#N/A</v>
      </c>
      <c r="AT534" s="9" t="e">
        <f>VLOOKUP($C534, 'FanGraphs - Team WAR Projected'!$B$2:$E$31, 4, FALSE)/162</f>
        <v>#N/A</v>
      </c>
      <c r="AU534" s="9" t="e">
        <f>VLOOKUP($C534, FanGraphs_Standings[[Abbreviation]:[2024 Year to Date RS/G]], 6, FALSE)/$AC534</f>
        <v>#N/A</v>
      </c>
      <c r="AV534" s="9" t="e">
        <f>VLOOKUP($C534, FanGraphs_Standings[[Abbreviation]:[2024 Projected Full Season RDif]], 19, FALSE)/162</f>
        <v>#N/A</v>
      </c>
      <c r="AW534" s="9" t="e">
        <f>VLOOKUP($C534, FanGraphs_Standings[[Abbreviation]:[2024 Projected Full Season RDif]], 5, FALSE)</f>
        <v>#N/A</v>
      </c>
      <c r="AX534" s="9" t="e">
        <f>VLOOKUP($C534, FanGraphs_Standings[[Abbreviation]:[2024 Projected Full Season W%]], 18, FALSE)</f>
        <v>#N/A</v>
      </c>
      <c r="AY534" s="9" t="e">
        <f>VLOOKUP($C534, 'Home Field Adv'!$A$2:$K$31, 11, FALSE)</f>
        <v>#N/A</v>
      </c>
      <c r="BB534" s="5" t="str">
        <f t="shared" si="25"/>
        <v/>
      </c>
      <c r="BC534" s="5" t="str">
        <f t="shared" si="26"/>
        <v/>
      </c>
      <c r="BD534" s="5" t="str">
        <f t="shared" si="27"/>
        <v/>
      </c>
    </row>
    <row r="535" spans="6:56" x14ac:dyDescent="0.45">
      <c r="F535" s="9" t="e">
        <f>VLOOKUP($B535, FanGraphs_Standings[[Abbreviation]:[2024 Year to Date G]], 2, FALSE)</f>
        <v>#N/A</v>
      </c>
      <c r="G535" s="9" t="e">
        <f>IF(ISERR(VLOOKUP($D535, 'SP Per G'!$A$2:$D$1380, 3, FALSE)), L535, VLOOKUP($D535, 'SP Per G'!$A$2:$D$1380, 3, FALSE))</f>
        <v>#N/A</v>
      </c>
      <c r="H535" s="9" t="e">
        <f>VLOOKUP($D535, 'SP Per G'!$A$2:$D$1380, 4, FALSE)</f>
        <v>#N/A</v>
      </c>
      <c r="I535" s="9" t="e">
        <f>VLOOKUP($D535, Individual_Pitching___Dashboard[], 18, FALSE)</f>
        <v>#N/A</v>
      </c>
      <c r="J535" s="9" t="e">
        <f>VLOOKUP($D535, Individual_Pitching___Dashboard[], 20, FALSE)</f>
        <v>#N/A</v>
      </c>
      <c r="K535" s="9" t="e">
        <f>VLOOKUP($D535, Individual_Pitching___Advanced[], 21,FALSE)</f>
        <v>#N/A</v>
      </c>
      <c r="L535" s="9" t="e">
        <f>VLOOKUP($B535, 'Team Per G'!$A$2:$G$31, 7, FALSE)</f>
        <v>#N/A</v>
      </c>
      <c r="M535" s="9" t="e">
        <f>VLOOKUP($B535, 'FanGraphs - Team WAR Projected'!$B$2:$E$31, 3, FALSE)/162</f>
        <v>#N/A</v>
      </c>
      <c r="N535" s="9" t="e">
        <f>VLOOKUP($B535, Team_Pitching___Advanced[[Team]:[xFIP]], 19,FALSE)</f>
        <v>#N/A</v>
      </c>
      <c r="O535" s="9" t="e">
        <f>VLOOKUP($B535, Team_Pitching___Advanced[], 20, FALSE)</f>
        <v>#N/A</v>
      </c>
      <c r="P535" s="9" t="e">
        <f>VLOOKUP($B535, Team_Batting___Dashboard[[Team]:[wOBA]], 16, FALSE)</f>
        <v>#N/A</v>
      </c>
      <c r="Q535" s="9" t="e">
        <f>VLOOKUP($B535, Team_Batting___Advanced[[Team]:[OPS]], 9, FALSE)</f>
        <v>#N/A</v>
      </c>
      <c r="R535" s="9" t="e">
        <f>VLOOKUP($B535, Team_Batting___Advanced[], 19, FALSE)</f>
        <v>#N/A</v>
      </c>
      <c r="S535" s="9" t="e">
        <f>VLOOKUP($B535, 'Team Per G'!$A$2:$G$31, 3, FALSE)</f>
        <v>#N/A</v>
      </c>
      <c r="T535" s="9" t="e">
        <f>VLOOKUP($B535, 'Team Per G'!$A$2:$G$31, 5, FALSE)</f>
        <v>#N/A</v>
      </c>
      <c r="U535" s="9" t="e">
        <f>VLOOKUP($B535, 'Team Per G'!$A$2:$G$31, 4, FALSE)</f>
        <v>#N/A</v>
      </c>
      <c r="V535" s="9" t="e">
        <f>VLOOKUP($B535, Team_Batting___Dashboard[], 22, FALSE)/$F535</f>
        <v>#N/A</v>
      </c>
      <c r="W535" s="9" t="e">
        <f>VLOOKUP($B535, 'FanGraphs - Team WAR Projected'!$B$2:$E$31, 4, FALSE)/162</f>
        <v>#N/A</v>
      </c>
      <c r="X535" s="9" t="e">
        <f>VLOOKUP($B535, FanGraphs_Standings[[Abbreviation]:[2024 Year to Date RS/G]], 6, FALSE)/$F535</f>
        <v>#N/A</v>
      </c>
      <c r="Y535" s="9" t="e">
        <f>VLOOKUP($B535, FanGraphs_Standings[[Abbreviation]:[2024 Projected Full Season RDif]], 19, FALSE)/162</f>
        <v>#N/A</v>
      </c>
      <c r="Z535" s="9" t="e">
        <f>VLOOKUP($B535, FanGraphs_Standings[[Abbreviation]:[2024 Projected Full Season RDif]], 5, FALSE)</f>
        <v>#N/A</v>
      </c>
      <c r="AA535" s="9" t="e">
        <f>VLOOKUP($B535, FanGraphs_Standings[[Abbreviation]:[2024 Projected Full Season W%]], 18, FALSE)</f>
        <v>#N/A</v>
      </c>
      <c r="AB535" s="9" t="e">
        <f>VLOOKUP($B535, 'Home Field Adv'!$A$2:$I$31, 9, FALSE)</f>
        <v>#N/A</v>
      </c>
      <c r="AC535" s="9" t="e">
        <f>VLOOKUP($C535, FanGraphs_Standings[[Abbreviation]:[2024 Year to Date G]], 2, FALSE)</f>
        <v>#N/A</v>
      </c>
      <c r="AD535" s="9" t="e">
        <f>VLOOKUP($E535, 'SP Per G'!$A$2:$D$1380, 3, FALSE)</f>
        <v>#N/A</v>
      </c>
      <c r="AE535" s="9" t="e">
        <f>VLOOKUP($E535, 'SP Per G'!$A$2:$D$1380, 4, FALSE)</f>
        <v>#N/A</v>
      </c>
      <c r="AF535" s="9" t="e">
        <f>VLOOKUP($E535, Individual_Pitching___Dashboard[], 18, FALSE)</f>
        <v>#N/A</v>
      </c>
      <c r="AG535" s="9" t="e">
        <f>VLOOKUP($E535, Individual_Pitching___Dashboard[], 20, FALSE)</f>
        <v>#N/A</v>
      </c>
      <c r="AH535" s="9" t="e">
        <f>VLOOKUP($E535, Individual_Pitching___Advanced[], 21,FALSE)</f>
        <v>#N/A</v>
      </c>
      <c r="AI535" s="9" t="e">
        <f>VLOOKUP($C535, 'Team Per G'!$A$2:$G$31, 7, FALSE)</f>
        <v>#N/A</v>
      </c>
      <c r="AJ535" s="9" t="e">
        <f>VLOOKUP($C535, 'FanGraphs - Team WAR Projected'!$B$2:$E$31, 3, FALSE)/162</f>
        <v>#N/A</v>
      </c>
      <c r="AK535" s="9" t="e">
        <f>VLOOKUP($C535, Team_Pitching___Advanced[[Team]:[xFIP]], 19,FALSE)</f>
        <v>#N/A</v>
      </c>
      <c r="AL535" s="9" t="e">
        <f>VLOOKUP($C535, Team_Pitching___Advanced[], 20, FALSE)</f>
        <v>#N/A</v>
      </c>
      <c r="AM535" s="9" t="e">
        <f>VLOOKUP($C535, Team_Batting___Dashboard[[Team]:[wOBA]], 16, FALSE)</f>
        <v>#N/A</v>
      </c>
      <c r="AN535" s="9" t="e">
        <f>VLOOKUP($C535, Team_Batting___Advanced[[Team]:[OPS]], 9, FALSE)</f>
        <v>#N/A</v>
      </c>
      <c r="AO535" s="9" t="e">
        <f>VLOOKUP($C535, Team_Batting___Advanced[], 19, FALSE)</f>
        <v>#N/A</v>
      </c>
      <c r="AP535" s="9" t="e">
        <f>VLOOKUP($C535, 'Team Per G'!$A$2:$G$31, 3, FALSE)</f>
        <v>#N/A</v>
      </c>
      <c r="AQ535" s="9" t="e">
        <f>VLOOKUP($C535, 'Team Per G'!$A$2:$G$31, 5, FALSE)</f>
        <v>#N/A</v>
      </c>
      <c r="AR535" s="9" t="e">
        <f>VLOOKUP($C535, 'Team Per G'!$A$2:$G$31, 4, FALSE)</f>
        <v>#N/A</v>
      </c>
      <c r="AS535" s="9" t="e">
        <f>VLOOKUP($C535, Team_Batting___Dashboard[], 22, FALSE)/$AC535</f>
        <v>#N/A</v>
      </c>
      <c r="AT535" s="9" t="e">
        <f>VLOOKUP($C535, 'FanGraphs - Team WAR Projected'!$B$2:$E$31, 4, FALSE)/162</f>
        <v>#N/A</v>
      </c>
      <c r="AU535" s="9" t="e">
        <f>VLOOKUP($C535, FanGraphs_Standings[[Abbreviation]:[2024 Year to Date RS/G]], 6, FALSE)/$AC535</f>
        <v>#N/A</v>
      </c>
      <c r="AV535" s="9" t="e">
        <f>VLOOKUP($C535, FanGraphs_Standings[[Abbreviation]:[2024 Projected Full Season RDif]], 19, FALSE)/162</f>
        <v>#N/A</v>
      </c>
      <c r="AW535" s="9" t="e">
        <f>VLOOKUP($C535, FanGraphs_Standings[[Abbreviation]:[2024 Projected Full Season RDif]], 5, FALSE)</f>
        <v>#N/A</v>
      </c>
      <c r="AX535" s="9" t="e">
        <f>VLOOKUP($C535, FanGraphs_Standings[[Abbreviation]:[2024 Projected Full Season W%]], 18, FALSE)</f>
        <v>#N/A</v>
      </c>
      <c r="AY535" s="9" t="e">
        <f>VLOOKUP($C535, 'Home Field Adv'!$A$2:$K$31, 11, FALSE)</f>
        <v>#N/A</v>
      </c>
      <c r="BB535" s="5" t="str">
        <f t="shared" si="25"/>
        <v/>
      </c>
      <c r="BC535" s="5" t="str">
        <f t="shared" si="26"/>
        <v/>
      </c>
      <c r="BD535" s="5" t="str">
        <f t="shared" si="27"/>
        <v/>
      </c>
    </row>
    <row r="536" spans="6:56" x14ac:dyDescent="0.45">
      <c r="F536" s="9" t="e">
        <f>VLOOKUP($B536, FanGraphs_Standings[[Abbreviation]:[2024 Year to Date G]], 2, FALSE)</f>
        <v>#N/A</v>
      </c>
      <c r="G536" s="9" t="e">
        <f>IF(ISERR(VLOOKUP($D536, 'SP Per G'!$A$2:$D$1380, 3, FALSE)), L536, VLOOKUP($D536, 'SP Per G'!$A$2:$D$1380, 3, FALSE))</f>
        <v>#N/A</v>
      </c>
      <c r="H536" s="9" t="e">
        <f>VLOOKUP($D536, 'SP Per G'!$A$2:$D$1380, 4, FALSE)</f>
        <v>#N/A</v>
      </c>
      <c r="I536" s="9" t="e">
        <f>VLOOKUP($D536, Individual_Pitching___Dashboard[], 18, FALSE)</f>
        <v>#N/A</v>
      </c>
      <c r="J536" s="9" t="e">
        <f>VLOOKUP($D536, Individual_Pitching___Dashboard[], 20, FALSE)</f>
        <v>#N/A</v>
      </c>
      <c r="K536" s="9" t="e">
        <f>VLOOKUP($D536, Individual_Pitching___Advanced[], 21,FALSE)</f>
        <v>#N/A</v>
      </c>
      <c r="L536" s="9" t="e">
        <f>VLOOKUP($B536, 'Team Per G'!$A$2:$G$31, 7, FALSE)</f>
        <v>#N/A</v>
      </c>
      <c r="M536" s="9" t="e">
        <f>VLOOKUP($B536, 'FanGraphs - Team WAR Projected'!$B$2:$E$31, 3, FALSE)/162</f>
        <v>#N/A</v>
      </c>
      <c r="N536" s="9" t="e">
        <f>VLOOKUP($B536, Team_Pitching___Advanced[[Team]:[xFIP]], 19,FALSE)</f>
        <v>#N/A</v>
      </c>
      <c r="O536" s="9" t="e">
        <f>VLOOKUP($B536, Team_Pitching___Advanced[], 20, FALSE)</f>
        <v>#N/A</v>
      </c>
      <c r="P536" s="9" t="e">
        <f>VLOOKUP($B536, Team_Batting___Dashboard[[Team]:[wOBA]], 16, FALSE)</f>
        <v>#N/A</v>
      </c>
      <c r="Q536" s="9" t="e">
        <f>VLOOKUP($B536, Team_Batting___Advanced[[Team]:[OPS]], 9, FALSE)</f>
        <v>#N/A</v>
      </c>
      <c r="R536" s="9" t="e">
        <f>VLOOKUP($B536, Team_Batting___Advanced[], 19, FALSE)</f>
        <v>#N/A</v>
      </c>
      <c r="S536" s="9" t="e">
        <f>VLOOKUP($B536, 'Team Per G'!$A$2:$G$31, 3, FALSE)</f>
        <v>#N/A</v>
      </c>
      <c r="T536" s="9" t="e">
        <f>VLOOKUP($B536, 'Team Per G'!$A$2:$G$31, 5, FALSE)</f>
        <v>#N/A</v>
      </c>
      <c r="U536" s="9" t="e">
        <f>VLOOKUP($B536, 'Team Per G'!$A$2:$G$31, 4, FALSE)</f>
        <v>#N/A</v>
      </c>
      <c r="V536" s="9" t="e">
        <f>VLOOKUP($B536, Team_Batting___Dashboard[], 22, FALSE)/$F536</f>
        <v>#N/A</v>
      </c>
      <c r="W536" s="9" t="e">
        <f>VLOOKUP($B536, 'FanGraphs - Team WAR Projected'!$B$2:$E$31, 4, FALSE)/162</f>
        <v>#N/A</v>
      </c>
      <c r="X536" s="9" t="e">
        <f>VLOOKUP($B536, FanGraphs_Standings[[Abbreviation]:[2024 Year to Date RS/G]], 6, FALSE)/$F536</f>
        <v>#N/A</v>
      </c>
      <c r="Y536" s="9" t="e">
        <f>VLOOKUP($B536, FanGraphs_Standings[[Abbreviation]:[2024 Projected Full Season RDif]], 19, FALSE)/162</f>
        <v>#N/A</v>
      </c>
      <c r="Z536" s="9" t="e">
        <f>VLOOKUP($B536, FanGraphs_Standings[[Abbreviation]:[2024 Projected Full Season RDif]], 5, FALSE)</f>
        <v>#N/A</v>
      </c>
      <c r="AA536" s="9" t="e">
        <f>VLOOKUP($B536, FanGraphs_Standings[[Abbreviation]:[2024 Projected Full Season W%]], 18, FALSE)</f>
        <v>#N/A</v>
      </c>
      <c r="AB536" s="9" t="e">
        <f>VLOOKUP($B536, 'Home Field Adv'!$A$2:$I$31, 9, FALSE)</f>
        <v>#N/A</v>
      </c>
      <c r="AC536" s="9" t="e">
        <f>VLOOKUP($C536, FanGraphs_Standings[[Abbreviation]:[2024 Year to Date G]], 2, FALSE)</f>
        <v>#N/A</v>
      </c>
      <c r="AD536" s="9" t="e">
        <f>VLOOKUP($E536, 'SP Per G'!$A$2:$D$1380, 3, FALSE)</f>
        <v>#N/A</v>
      </c>
      <c r="AE536" s="9" t="e">
        <f>VLOOKUP($E536, 'SP Per G'!$A$2:$D$1380, 4, FALSE)</f>
        <v>#N/A</v>
      </c>
      <c r="AF536" s="9" t="e">
        <f>VLOOKUP($E536, Individual_Pitching___Dashboard[], 18, FALSE)</f>
        <v>#N/A</v>
      </c>
      <c r="AG536" s="9" t="e">
        <f>VLOOKUP($E536, Individual_Pitching___Dashboard[], 20, FALSE)</f>
        <v>#N/A</v>
      </c>
      <c r="AH536" s="9" t="e">
        <f>VLOOKUP($E536, Individual_Pitching___Advanced[], 21,FALSE)</f>
        <v>#N/A</v>
      </c>
      <c r="AI536" s="9" t="e">
        <f>VLOOKUP($C536, 'Team Per G'!$A$2:$G$31, 7, FALSE)</f>
        <v>#N/A</v>
      </c>
      <c r="AJ536" s="9" t="e">
        <f>VLOOKUP($C536, 'FanGraphs - Team WAR Projected'!$B$2:$E$31, 3, FALSE)/162</f>
        <v>#N/A</v>
      </c>
      <c r="AK536" s="9" t="e">
        <f>VLOOKUP($C536, Team_Pitching___Advanced[[Team]:[xFIP]], 19,FALSE)</f>
        <v>#N/A</v>
      </c>
      <c r="AL536" s="9" t="e">
        <f>VLOOKUP($C536, Team_Pitching___Advanced[], 20, FALSE)</f>
        <v>#N/A</v>
      </c>
      <c r="AM536" s="9" t="e">
        <f>VLOOKUP($C536, Team_Batting___Dashboard[[Team]:[wOBA]], 16, FALSE)</f>
        <v>#N/A</v>
      </c>
      <c r="AN536" s="9" t="e">
        <f>VLOOKUP($C536, Team_Batting___Advanced[[Team]:[OPS]], 9, FALSE)</f>
        <v>#N/A</v>
      </c>
      <c r="AO536" s="9" t="e">
        <f>VLOOKUP($C536, Team_Batting___Advanced[], 19, FALSE)</f>
        <v>#N/A</v>
      </c>
      <c r="AP536" s="9" t="e">
        <f>VLOOKUP($C536, 'Team Per G'!$A$2:$G$31, 3, FALSE)</f>
        <v>#N/A</v>
      </c>
      <c r="AQ536" s="9" t="e">
        <f>VLOOKUP($C536, 'Team Per G'!$A$2:$G$31, 5, FALSE)</f>
        <v>#N/A</v>
      </c>
      <c r="AR536" s="9" t="e">
        <f>VLOOKUP($C536, 'Team Per G'!$A$2:$G$31, 4, FALSE)</f>
        <v>#N/A</v>
      </c>
      <c r="AS536" s="9" t="e">
        <f>VLOOKUP($C536, Team_Batting___Dashboard[], 22, FALSE)/$AC536</f>
        <v>#N/A</v>
      </c>
      <c r="AT536" s="9" t="e">
        <f>VLOOKUP($C536, 'FanGraphs - Team WAR Projected'!$B$2:$E$31, 4, FALSE)/162</f>
        <v>#N/A</v>
      </c>
      <c r="AU536" s="9" t="e">
        <f>VLOOKUP($C536, FanGraphs_Standings[[Abbreviation]:[2024 Year to Date RS/G]], 6, FALSE)/$AC536</f>
        <v>#N/A</v>
      </c>
      <c r="AV536" s="9" t="e">
        <f>VLOOKUP($C536, FanGraphs_Standings[[Abbreviation]:[2024 Projected Full Season RDif]], 19, FALSE)/162</f>
        <v>#N/A</v>
      </c>
      <c r="AW536" s="9" t="e">
        <f>VLOOKUP($C536, FanGraphs_Standings[[Abbreviation]:[2024 Projected Full Season RDif]], 5, FALSE)</f>
        <v>#N/A</v>
      </c>
      <c r="AX536" s="9" t="e">
        <f>VLOOKUP($C536, FanGraphs_Standings[[Abbreviation]:[2024 Projected Full Season W%]], 18, FALSE)</f>
        <v>#N/A</v>
      </c>
      <c r="AY536" s="9" t="e">
        <f>VLOOKUP($C536, 'Home Field Adv'!$A$2:$K$31, 11, FALSE)</f>
        <v>#N/A</v>
      </c>
      <c r="BB536" s="5" t="str">
        <f t="shared" si="25"/>
        <v/>
      </c>
      <c r="BC536" s="5" t="str">
        <f t="shared" si="26"/>
        <v/>
      </c>
      <c r="BD536" s="5" t="str">
        <f t="shared" si="27"/>
        <v/>
      </c>
    </row>
    <row r="537" spans="6:56" x14ac:dyDescent="0.45">
      <c r="F537" s="9" t="e">
        <f>VLOOKUP($B537, FanGraphs_Standings[[Abbreviation]:[2024 Year to Date G]], 2, FALSE)</f>
        <v>#N/A</v>
      </c>
      <c r="G537" s="9" t="e">
        <f>IF(ISERR(VLOOKUP($D537, 'SP Per G'!$A$2:$D$1380, 3, FALSE)), L537, VLOOKUP($D537, 'SP Per G'!$A$2:$D$1380, 3, FALSE))</f>
        <v>#N/A</v>
      </c>
      <c r="H537" s="9" t="e">
        <f>VLOOKUP($D537, 'SP Per G'!$A$2:$D$1380, 4, FALSE)</f>
        <v>#N/A</v>
      </c>
      <c r="I537" s="9" t="e">
        <f>VLOOKUP($D537, Individual_Pitching___Dashboard[], 18, FALSE)</f>
        <v>#N/A</v>
      </c>
      <c r="J537" s="9" t="e">
        <f>VLOOKUP($D537, Individual_Pitching___Dashboard[], 20, FALSE)</f>
        <v>#N/A</v>
      </c>
      <c r="K537" s="9" t="e">
        <f>VLOOKUP($D537, Individual_Pitching___Advanced[], 21,FALSE)</f>
        <v>#N/A</v>
      </c>
      <c r="L537" s="9" t="e">
        <f>VLOOKUP($B537, 'Team Per G'!$A$2:$G$31, 7, FALSE)</f>
        <v>#N/A</v>
      </c>
      <c r="M537" s="9" t="e">
        <f>VLOOKUP($B537, 'FanGraphs - Team WAR Projected'!$B$2:$E$31, 3, FALSE)/162</f>
        <v>#N/A</v>
      </c>
      <c r="N537" s="9" t="e">
        <f>VLOOKUP($B537, Team_Pitching___Advanced[[Team]:[xFIP]], 19,FALSE)</f>
        <v>#N/A</v>
      </c>
      <c r="O537" s="9" t="e">
        <f>VLOOKUP($B537, Team_Pitching___Advanced[], 20, FALSE)</f>
        <v>#N/A</v>
      </c>
      <c r="P537" s="9" t="e">
        <f>VLOOKUP($B537, Team_Batting___Dashboard[[Team]:[wOBA]], 16, FALSE)</f>
        <v>#N/A</v>
      </c>
      <c r="Q537" s="9" t="e">
        <f>VLOOKUP($B537, Team_Batting___Advanced[[Team]:[OPS]], 9, FALSE)</f>
        <v>#N/A</v>
      </c>
      <c r="R537" s="9" t="e">
        <f>VLOOKUP($B537, Team_Batting___Advanced[], 19, FALSE)</f>
        <v>#N/A</v>
      </c>
      <c r="S537" s="9" t="e">
        <f>VLOOKUP($B537, 'Team Per G'!$A$2:$G$31, 3, FALSE)</f>
        <v>#N/A</v>
      </c>
      <c r="T537" s="9" t="e">
        <f>VLOOKUP($B537, 'Team Per G'!$A$2:$G$31, 5, FALSE)</f>
        <v>#N/A</v>
      </c>
      <c r="U537" s="9" t="e">
        <f>VLOOKUP($B537, 'Team Per G'!$A$2:$G$31, 4, FALSE)</f>
        <v>#N/A</v>
      </c>
      <c r="V537" s="9" t="e">
        <f>VLOOKUP($B537, Team_Batting___Dashboard[], 22, FALSE)/$F537</f>
        <v>#N/A</v>
      </c>
      <c r="W537" s="9" t="e">
        <f>VLOOKUP($B537, 'FanGraphs - Team WAR Projected'!$B$2:$E$31, 4, FALSE)/162</f>
        <v>#N/A</v>
      </c>
      <c r="X537" s="9" t="e">
        <f>VLOOKUP($B537, FanGraphs_Standings[[Abbreviation]:[2024 Year to Date RS/G]], 6, FALSE)/$F537</f>
        <v>#N/A</v>
      </c>
      <c r="Y537" s="9" t="e">
        <f>VLOOKUP($B537, FanGraphs_Standings[[Abbreviation]:[2024 Projected Full Season RDif]], 19, FALSE)/162</f>
        <v>#N/A</v>
      </c>
      <c r="Z537" s="9" t="e">
        <f>VLOOKUP($B537, FanGraphs_Standings[[Abbreviation]:[2024 Projected Full Season RDif]], 5, FALSE)</f>
        <v>#N/A</v>
      </c>
      <c r="AA537" s="9" t="e">
        <f>VLOOKUP($B537, FanGraphs_Standings[[Abbreviation]:[2024 Projected Full Season W%]], 18, FALSE)</f>
        <v>#N/A</v>
      </c>
      <c r="AB537" s="9" t="e">
        <f>VLOOKUP($B537, 'Home Field Adv'!$A$2:$I$31, 9, FALSE)</f>
        <v>#N/A</v>
      </c>
      <c r="AC537" s="9" t="e">
        <f>VLOOKUP($C537, FanGraphs_Standings[[Abbreviation]:[2024 Year to Date G]], 2, FALSE)</f>
        <v>#N/A</v>
      </c>
      <c r="AD537" s="9" t="e">
        <f>VLOOKUP($E537, 'SP Per G'!$A$2:$D$1380, 3, FALSE)</f>
        <v>#N/A</v>
      </c>
      <c r="AE537" s="9" t="e">
        <f>VLOOKUP($E537, 'SP Per G'!$A$2:$D$1380, 4, FALSE)</f>
        <v>#N/A</v>
      </c>
      <c r="AF537" s="9" t="e">
        <f>VLOOKUP($E537, Individual_Pitching___Dashboard[], 18, FALSE)</f>
        <v>#N/A</v>
      </c>
      <c r="AG537" s="9" t="e">
        <f>VLOOKUP($E537, Individual_Pitching___Dashboard[], 20, FALSE)</f>
        <v>#N/A</v>
      </c>
      <c r="AH537" s="9" t="e">
        <f>VLOOKUP($E537, Individual_Pitching___Advanced[], 21,FALSE)</f>
        <v>#N/A</v>
      </c>
      <c r="AI537" s="9" t="e">
        <f>VLOOKUP($C537, 'Team Per G'!$A$2:$G$31, 7, FALSE)</f>
        <v>#N/A</v>
      </c>
      <c r="AJ537" s="9" t="e">
        <f>VLOOKUP($C537, 'FanGraphs - Team WAR Projected'!$B$2:$E$31, 3, FALSE)/162</f>
        <v>#N/A</v>
      </c>
      <c r="AK537" s="9" t="e">
        <f>VLOOKUP($C537, Team_Pitching___Advanced[[Team]:[xFIP]], 19,FALSE)</f>
        <v>#N/A</v>
      </c>
      <c r="AL537" s="9" t="e">
        <f>VLOOKUP($C537, Team_Pitching___Advanced[], 20, FALSE)</f>
        <v>#N/A</v>
      </c>
      <c r="AM537" s="9" t="e">
        <f>VLOOKUP($C537, Team_Batting___Dashboard[[Team]:[wOBA]], 16, FALSE)</f>
        <v>#N/A</v>
      </c>
      <c r="AN537" s="9" t="e">
        <f>VLOOKUP($C537, Team_Batting___Advanced[[Team]:[OPS]], 9, FALSE)</f>
        <v>#N/A</v>
      </c>
      <c r="AO537" s="9" t="e">
        <f>VLOOKUP($C537, Team_Batting___Advanced[], 19, FALSE)</f>
        <v>#N/A</v>
      </c>
      <c r="AP537" s="9" t="e">
        <f>VLOOKUP($C537, 'Team Per G'!$A$2:$G$31, 3, FALSE)</f>
        <v>#N/A</v>
      </c>
      <c r="AQ537" s="9" t="e">
        <f>VLOOKUP($C537, 'Team Per G'!$A$2:$G$31, 5, FALSE)</f>
        <v>#N/A</v>
      </c>
      <c r="AR537" s="9" t="e">
        <f>VLOOKUP($C537, 'Team Per G'!$A$2:$G$31, 4, FALSE)</f>
        <v>#N/A</v>
      </c>
      <c r="AS537" s="9" t="e">
        <f>VLOOKUP($C537, Team_Batting___Dashboard[], 22, FALSE)/$AC537</f>
        <v>#N/A</v>
      </c>
      <c r="AT537" s="9" t="e">
        <f>VLOOKUP($C537, 'FanGraphs - Team WAR Projected'!$B$2:$E$31, 4, FALSE)/162</f>
        <v>#N/A</v>
      </c>
      <c r="AU537" s="9" t="e">
        <f>VLOOKUP($C537, FanGraphs_Standings[[Abbreviation]:[2024 Year to Date RS/G]], 6, FALSE)/$AC537</f>
        <v>#N/A</v>
      </c>
      <c r="AV537" s="9" t="e">
        <f>VLOOKUP($C537, FanGraphs_Standings[[Abbreviation]:[2024 Projected Full Season RDif]], 19, FALSE)/162</f>
        <v>#N/A</v>
      </c>
      <c r="AW537" s="9" t="e">
        <f>VLOOKUP($C537, FanGraphs_Standings[[Abbreviation]:[2024 Projected Full Season RDif]], 5, FALSE)</f>
        <v>#N/A</v>
      </c>
      <c r="AX537" s="9" t="e">
        <f>VLOOKUP($C537, FanGraphs_Standings[[Abbreviation]:[2024 Projected Full Season W%]], 18, FALSE)</f>
        <v>#N/A</v>
      </c>
      <c r="AY537" s="9" t="e">
        <f>VLOOKUP($C537, 'Home Field Adv'!$A$2:$K$31, 11, FALSE)</f>
        <v>#N/A</v>
      </c>
      <c r="BB537" s="5" t="str">
        <f t="shared" si="25"/>
        <v/>
      </c>
      <c r="BC537" s="5" t="str">
        <f t="shared" si="26"/>
        <v/>
      </c>
      <c r="BD537" s="5" t="str">
        <f t="shared" si="27"/>
        <v/>
      </c>
    </row>
    <row r="538" spans="6:56" x14ac:dyDescent="0.45">
      <c r="F538" s="9" t="e">
        <f>VLOOKUP($B538, FanGraphs_Standings[[Abbreviation]:[2024 Year to Date G]], 2, FALSE)</f>
        <v>#N/A</v>
      </c>
      <c r="G538" s="9" t="e">
        <f>IF(ISERR(VLOOKUP($D538, 'SP Per G'!$A$2:$D$1380, 3, FALSE)), L538, VLOOKUP($D538, 'SP Per G'!$A$2:$D$1380, 3, FALSE))</f>
        <v>#N/A</v>
      </c>
      <c r="H538" s="9" t="e">
        <f>VLOOKUP($D538, 'SP Per G'!$A$2:$D$1380, 4, FALSE)</f>
        <v>#N/A</v>
      </c>
      <c r="I538" s="9" t="e">
        <f>VLOOKUP($D538, Individual_Pitching___Dashboard[], 18, FALSE)</f>
        <v>#N/A</v>
      </c>
      <c r="J538" s="9" t="e">
        <f>VLOOKUP($D538, Individual_Pitching___Dashboard[], 20, FALSE)</f>
        <v>#N/A</v>
      </c>
      <c r="K538" s="9" t="e">
        <f>VLOOKUP($D538, Individual_Pitching___Advanced[], 21,FALSE)</f>
        <v>#N/A</v>
      </c>
      <c r="L538" s="9" t="e">
        <f>VLOOKUP($B538, 'Team Per G'!$A$2:$G$31, 7, FALSE)</f>
        <v>#N/A</v>
      </c>
      <c r="M538" s="9" t="e">
        <f>VLOOKUP($B538, 'FanGraphs - Team WAR Projected'!$B$2:$E$31, 3, FALSE)/162</f>
        <v>#N/A</v>
      </c>
      <c r="N538" s="9" t="e">
        <f>VLOOKUP($B538, Team_Pitching___Advanced[[Team]:[xFIP]], 19,FALSE)</f>
        <v>#N/A</v>
      </c>
      <c r="O538" s="9" t="e">
        <f>VLOOKUP($B538, Team_Pitching___Advanced[], 20, FALSE)</f>
        <v>#N/A</v>
      </c>
      <c r="P538" s="9" t="e">
        <f>VLOOKUP($B538, Team_Batting___Dashboard[[Team]:[wOBA]], 16, FALSE)</f>
        <v>#N/A</v>
      </c>
      <c r="Q538" s="9" t="e">
        <f>VLOOKUP($B538, Team_Batting___Advanced[[Team]:[OPS]], 9, FALSE)</f>
        <v>#N/A</v>
      </c>
      <c r="R538" s="9" t="e">
        <f>VLOOKUP($B538, Team_Batting___Advanced[], 19, FALSE)</f>
        <v>#N/A</v>
      </c>
      <c r="S538" s="9" t="e">
        <f>VLOOKUP($B538, 'Team Per G'!$A$2:$G$31, 3, FALSE)</f>
        <v>#N/A</v>
      </c>
      <c r="T538" s="9" t="e">
        <f>VLOOKUP($B538, 'Team Per G'!$A$2:$G$31, 5, FALSE)</f>
        <v>#N/A</v>
      </c>
      <c r="U538" s="9" t="e">
        <f>VLOOKUP($B538, 'Team Per G'!$A$2:$G$31, 4, FALSE)</f>
        <v>#N/A</v>
      </c>
      <c r="V538" s="9" t="e">
        <f>VLOOKUP($B538, Team_Batting___Dashboard[], 22, FALSE)/$F538</f>
        <v>#N/A</v>
      </c>
      <c r="W538" s="9" t="e">
        <f>VLOOKUP($B538, 'FanGraphs - Team WAR Projected'!$B$2:$E$31, 4, FALSE)/162</f>
        <v>#N/A</v>
      </c>
      <c r="X538" s="9" t="e">
        <f>VLOOKUP($B538, FanGraphs_Standings[[Abbreviation]:[2024 Year to Date RS/G]], 6, FALSE)/$F538</f>
        <v>#N/A</v>
      </c>
      <c r="Y538" s="9" t="e">
        <f>VLOOKUP($B538, FanGraphs_Standings[[Abbreviation]:[2024 Projected Full Season RDif]], 19, FALSE)/162</f>
        <v>#N/A</v>
      </c>
      <c r="Z538" s="9" t="e">
        <f>VLOOKUP($B538, FanGraphs_Standings[[Abbreviation]:[2024 Projected Full Season RDif]], 5, FALSE)</f>
        <v>#N/A</v>
      </c>
      <c r="AA538" s="9" t="e">
        <f>VLOOKUP($B538, FanGraphs_Standings[[Abbreviation]:[2024 Projected Full Season W%]], 18, FALSE)</f>
        <v>#N/A</v>
      </c>
      <c r="AB538" s="9" t="e">
        <f>VLOOKUP($B538, 'Home Field Adv'!$A$2:$I$31, 9, FALSE)</f>
        <v>#N/A</v>
      </c>
      <c r="AC538" s="9" t="e">
        <f>VLOOKUP($C538, FanGraphs_Standings[[Abbreviation]:[2024 Year to Date G]], 2, FALSE)</f>
        <v>#N/A</v>
      </c>
      <c r="AD538" s="9" t="e">
        <f>VLOOKUP($E538, 'SP Per G'!$A$2:$D$1380, 3, FALSE)</f>
        <v>#N/A</v>
      </c>
      <c r="AE538" s="9" t="e">
        <f>VLOOKUP($E538, 'SP Per G'!$A$2:$D$1380, 4, FALSE)</f>
        <v>#N/A</v>
      </c>
      <c r="AF538" s="9" t="e">
        <f>VLOOKUP($E538, Individual_Pitching___Dashboard[], 18, FALSE)</f>
        <v>#N/A</v>
      </c>
      <c r="AG538" s="9" t="e">
        <f>VLOOKUP($E538, Individual_Pitching___Dashboard[], 20, FALSE)</f>
        <v>#N/A</v>
      </c>
      <c r="AH538" s="9" t="e">
        <f>VLOOKUP($E538, Individual_Pitching___Advanced[], 21,FALSE)</f>
        <v>#N/A</v>
      </c>
      <c r="AI538" s="9" t="e">
        <f>VLOOKUP($C538, 'Team Per G'!$A$2:$G$31, 7, FALSE)</f>
        <v>#N/A</v>
      </c>
      <c r="AJ538" s="9" t="e">
        <f>VLOOKUP($C538, 'FanGraphs - Team WAR Projected'!$B$2:$E$31, 3, FALSE)/162</f>
        <v>#N/A</v>
      </c>
      <c r="AK538" s="9" t="e">
        <f>VLOOKUP($C538, Team_Pitching___Advanced[[Team]:[xFIP]], 19,FALSE)</f>
        <v>#N/A</v>
      </c>
      <c r="AL538" s="9" t="e">
        <f>VLOOKUP($C538, Team_Pitching___Advanced[], 20, FALSE)</f>
        <v>#N/A</v>
      </c>
      <c r="AM538" s="9" t="e">
        <f>VLOOKUP($C538, Team_Batting___Dashboard[[Team]:[wOBA]], 16, FALSE)</f>
        <v>#N/A</v>
      </c>
      <c r="AN538" s="9" t="e">
        <f>VLOOKUP($C538, Team_Batting___Advanced[[Team]:[OPS]], 9, FALSE)</f>
        <v>#N/A</v>
      </c>
      <c r="AO538" s="9" t="e">
        <f>VLOOKUP($C538, Team_Batting___Advanced[], 19, FALSE)</f>
        <v>#N/A</v>
      </c>
      <c r="AP538" s="9" t="e">
        <f>VLOOKUP($C538, 'Team Per G'!$A$2:$G$31, 3, FALSE)</f>
        <v>#N/A</v>
      </c>
      <c r="AQ538" s="9" t="e">
        <f>VLOOKUP($C538, 'Team Per G'!$A$2:$G$31, 5, FALSE)</f>
        <v>#N/A</v>
      </c>
      <c r="AR538" s="9" t="e">
        <f>VLOOKUP($C538, 'Team Per G'!$A$2:$G$31, 4, FALSE)</f>
        <v>#N/A</v>
      </c>
      <c r="AS538" s="9" t="e">
        <f>VLOOKUP($C538, Team_Batting___Dashboard[], 22, FALSE)/$AC538</f>
        <v>#N/A</v>
      </c>
      <c r="AT538" s="9" t="e">
        <f>VLOOKUP($C538, 'FanGraphs - Team WAR Projected'!$B$2:$E$31, 4, FALSE)/162</f>
        <v>#N/A</v>
      </c>
      <c r="AU538" s="9" t="e">
        <f>VLOOKUP($C538, FanGraphs_Standings[[Abbreviation]:[2024 Year to Date RS/G]], 6, FALSE)/$AC538</f>
        <v>#N/A</v>
      </c>
      <c r="AV538" s="9" t="e">
        <f>VLOOKUP($C538, FanGraphs_Standings[[Abbreviation]:[2024 Projected Full Season RDif]], 19, FALSE)/162</f>
        <v>#N/A</v>
      </c>
      <c r="AW538" s="9" t="e">
        <f>VLOOKUP($C538, FanGraphs_Standings[[Abbreviation]:[2024 Projected Full Season RDif]], 5, FALSE)</f>
        <v>#N/A</v>
      </c>
      <c r="AX538" s="9" t="e">
        <f>VLOOKUP($C538, FanGraphs_Standings[[Abbreviation]:[2024 Projected Full Season W%]], 18, FALSE)</f>
        <v>#N/A</v>
      </c>
      <c r="AY538" s="9" t="e">
        <f>VLOOKUP($C538, 'Home Field Adv'!$A$2:$K$31, 11, FALSE)</f>
        <v>#N/A</v>
      </c>
      <c r="BB538" s="5" t="str">
        <f t="shared" si="25"/>
        <v/>
      </c>
      <c r="BC538" s="5" t="str">
        <f t="shared" si="26"/>
        <v/>
      </c>
      <c r="BD538" s="5" t="str">
        <f t="shared" si="27"/>
        <v/>
      </c>
    </row>
    <row r="539" spans="6:56" x14ac:dyDescent="0.45">
      <c r="F539" s="9" t="e">
        <f>VLOOKUP($B539, FanGraphs_Standings[[Abbreviation]:[2024 Year to Date G]], 2, FALSE)</f>
        <v>#N/A</v>
      </c>
      <c r="G539" s="9" t="e">
        <f>IF(ISERR(VLOOKUP($D539, 'SP Per G'!$A$2:$D$1380, 3, FALSE)), L539, VLOOKUP($D539, 'SP Per G'!$A$2:$D$1380, 3, FALSE))</f>
        <v>#N/A</v>
      </c>
      <c r="H539" s="9" t="e">
        <f>VLOOKUP($D539, 'SP Per G'!$A$2:$D$1380, 4, FALSE)</f>
        <v>#N/A</v>
      </c>
      <c r="I539" s="9" t="e">
        <f>VLOOKUP($D539, Individual_Pitching___Dashboard[], 18, FALSE)</f>
        <v>#N/A</v>
      </c>
      <c r="J539" s="9" t="e">
        <f>VLOOKUP($D539, Individual_Pitching___Dashboard[], 20, FALSE)</f>
        <v>#N/A</v>
      </c>
      <c r="K539" s="9" t="e">
        <f>VLOOKUP($D539, Individual_Pitching___Advanced[], 21,FALSE)</f>
        <v>#N/A</v>
      </c>
      <c r="L539" s="9" t="e">
        <f>VLOOKUP($B539, 'Team Per G'!$A$2:$G$31, 7, FALSE)</f>
        <v>#N/A</v>
      </c>
      <c r="M539" s="9" t="e">
        <f>VLOOKUP($B539, 'FanGraphs - Team WAR Projected'!$B$2:$E$31, 3, FALSE)/162</f>
        <v>#N/A</v>
      </c>
      <c r="N539" s="9" t="e">
        <f>VLOOKUP($B539, Team_Pitching___Advanced[[Team]:[xFIP]], 19,FALSE)</f>
        <v>#N/A</v>
      </c>
      <c r="O539" s="9" t="e">
        <f>VLOOKUP($B539, Team_Pitching___Advanced[], 20, FALSE)</f>
        <v>#N/A</v>
      </c>
      <c r="P539" s="9" t="e">
        <f>VLOOKUP($B539, Team_Batting___Dashboard[[Team]:[wOBA]], 16, FALSE)</f>
        <v>#N/A</v>
      </c>
      <c r="Q539" s="9" t="e">
        <f>VLOOKUP($B539, Team_Batting___Advanced[[Team]:[OPS]], 9, FALSE)</f>
        <v>#N/A</v>
      </c>
      <c r="R539" s="9" t="e">
        <f>VLOOKUP($B539, Team_Batting___Advanced[], 19, FALSE)</f>
        <v>#N/A</v>
      </c>
      <c r="S539" s="9" t="e">
        <f>VLOOKUP($B539, 'Team Per G'!$A$2:$G$31, 3, FALSE)</f>
        <v>#N/A</v>
      </c>
      <c r="T539" s="9" t="e">
        <f>VLOOKUP($B539, 'Team Per G'!$A$2:$G$31, 5, FALSE)</f>
        <v>#N/A</v>
      </c>
      <c r="U539" s="9" t="e">
        <f>VLOOKUP($B539, 'Team Per G'!$A$2:$G$31, 4, FALSE)</f>
        <v>#N/A</v>
      </c>
      <c r="V539" s="9" t="e">
        <f>VLOOKUP($B539, Team_Batting___Dashboard[], 22, FALSE)/$F539</f>
        <v>#N/A</v>
      </c>
      <c r="W539" s="9" t="e">
        <f>VLOOKUP($B539, 'FanGraphs - Team WAR Projected'!$B$2:$E$31, 4, FALSE)/162</f>
        <v>#N/A</v>
      </c>
      <c r="X539" s="9" t="e">
        <f>VLOOKUP($B539, FanGraphs_Standings[[Abbreviation]:[2024 Year to Date RS/G]], 6, FALSE)/$F539</f>
        <v>#N/A</v>
      </c>
      <c r="Y539" s="9" t="e">
        <f>VLOOKUP($B539, FanGraphs_Standings[[Abbreviation]:[2024 Projected Full Season RDif]], 19, FALSE)/162</f>
        <v>#N/A</v>
      </c>
      <c r="Z539" s="9" t="e">
        <f>VLOOKUP($B539, FanGraphs_Standings[[Abbreviation]:[2024 Projected Full Season RDif]], 5, FALSE)</f>
        <v>#N/A</v>
      </c>
      <c r="AA539" s="9" t="e">
        <f>VLOOKUP($B539, FanGraphs_Standings[[Abbreviation]:[2024 Projected Full Season W%]], 18, FALSE)</f>
        <v>#N/A</v>
      </c>
      <c r="AB539" s="9" t="e">
        <f>VLOOKUP($B539, 'Home Field Adv'!$A$2:$I$31, 9, FALSE)</f>
        <v>#N/A</v>
      </c>
      <c r="AC539" s="9" t="e">
        <f>VLOOKUP($C539, FanGraphs_Standings[[Abbreviation]:[2024 Year to Date G]], 2, FALSE)</f>
        <v>#N/A</v>
      </c>
      <c r="AD539" s="9" t="e">
        <f>VLOOKUP($E539, 'SP Per G'!$A$2:$D$1380, 3, FALSE)</f>
        <v>#N/A</v>
      </c>
      <c r="AE539" s="9" t="e">
        <f>VLOOKUP($E539, 'SP Per G'!$A$2:$D$1380, 4, FALSE)</f>
        <v>#N/A</v>
      </c>
      <c r="AF539" s="9" t="e">
        <f>VLOOKUP($E539, Individual_Pitching___Dashboard[], 18, FALSE)</f>
        <v>#N/A</v>
      </c>
      <c r="AG539" s="9" t="e">
        <f>VLOOKUP($E539, Individual_Pitching___Dashboard[], 20, FALSE)</f>
        <v>#N/A</v>
      </c>
      <c r="AH539" s="9" t="e">
        <f>VLOOKUP($E539, Individual_Pitching___Advanced[], 21,FALSE)</f>
        <v>#N/A</v>
      </c>
      <c r="AI539" s="9" t="e">
        <f>VLOOKUP($C539, 'Team Per G'!$A$2:$G$31, 7, FALSE)</f>
        <v>#N/A</v>
      </c>
      <c r="AJ539" s="9" t="e">
        <f>VLOOKUP($C539, 'FanGraphs - Team WAR Projected'!$B$2:$E$31, 3, FALSE)/162</f>
        <v>#N/A</v>
      </c>
      <c r="AK539" s="9" t="e">
        <f>VLOOKUP($C539, Team_Pitching___Advanced[[Team]:[xFIP]], 19,FALSE)</f>
        <v>#N/A</v>
      </c>
      <c r="AL539" s="9" t="e">
        <f>VLOOKUP($C539, Team_Pitching___Advanced[], 20, FALSE)</f>
        <v>#N/A</v>
      </c>
      <c r="AM539" s="9" t="e">
        <f>VLOOKUP($C539, Team_Batting___Dashboard[[Team]:[wOBA]], 16, FALSE)</f>
        <v>#N/A</v>
      </c>
      <c r="AN539" s="9" t="e">
        <f>VLOOKUP($C539, Team_Batting___Advanced[[Team]:[OPS]], 9, FALSE)</f>
        <v>#N/A</v>
      </c>
      <c r="AO539" s="9" t="e">
        <f>VLOOKUP($C539, Team_Batting___Advanced[], 19, FALSE)</f>
        <v>#N/A</v>
      </c>
      <c r="AP539" s="9" t="e">
        <f>VLOOKUP($C539, 'Team Per G'!$A$2:$G$31, 3, FALSE)</f>
        <v>#N/A</v>
      </c>
      <c r="AQ539" s="9" t="e">
        <f>VLOOKUP($C539, 'Team Per G'!$A$2:$G$31, 5, FALSE)</f>
        <v>#N/A</v>
      </c>
      <c r="AR539" s="9" t="e">
        <f>VLOOKUP($C539, 'Team Per G'!$A$2:$G$31, 4, FALSE)</f>
        <v>#N/A</v>
      </c>
      <c r="AS539" s="9" t="e">
        <f>VLOOKUP($C539, Team_Batting___Dashboard[], 22, FALSE)/$AC539</f>
        <v>#N/A</v>
      </c>
      <c r="AT539" s="9" t="e">
        <f>VLOOKUP($C539, 'FanGraphs - Team WAR Projected'!$B$2:$E$31, 4, FALSE)/162</f>
        <v>#N/A</v>
      </c>
      <c r="AU539" s="9" t="e">
        <f>VLOOKUP($C539, FanGraphs_Standings[[Abbreviation]:[2024 Year to Date RS/G]], 6, FALSE)/$AC539</f>
        <v>#N/A</v>
      </c>
      <c r="AV539" s="9" t="e">
        <f>VLOOKUP($C539, FanGraphs_Standings[[Abbreviation]:[2024 Projected Full Season RDif]], 19, FALSE)/162</f>
        <v>#N/A</v>
      </c>
      <c r="AW539" s="9" t="e">
        <f>VLOOKUP($C539, FanGraphs_Standings[[Abbreviation]:[2024 Projected Full Season RDif]], 5, FALSE)</f>
        <v>#N/A</v>
      </c>
      <c r="AX539" s="9" t="e">
        <f>VLOOKUP($C539, FanGraphs_Standings[[Abbreviation]:[2024 Projected Full Season W%]], 18, FALSE)</f>
        <v>#N/A</v>
      </c>
      <c r="AY539" s="9" t="e">
        <f>VLOOKUP($C539, 'Home Field Adv'!$A$2:$K$31, 11, FALSE)</f>
        <v>#N/A</v>
      </c>
      <c r="BB539" s="5" t="str">
        <f t="shared" si="25"/>
        <v/>
      </c>
      <c r="BC539" s="5" t="str">
        <f t="shared" si="26"/>
        <v/>
      </c>
      <c r="BD539" s="5" t="str">
        <f t="shared" si="27"/>
        <v/>
      </c>
    </row>
    <row r="540" spans="6:56" x14ac:dyDescent="0.45">
      <c r="F540" s="9" t="e">
        <f>VLOOKUP($B540, FanGraphs_Standings[[Abbreviation]:[2024 Year to Date G]], 2, FALSE)</f>
        <v>#N/A</v>
      </c>
      <c r="G540" s="9" t="e">
        <f>IF(ISERR(VLOOKUP($D540, 'SP Per G'!$A$2:$D$1380, 3, FALSE)), L540, VLOOKUP($D540, 'SP Per G'!$A$2:$D$1380, 3, FALSE))</f>
        <v>#N/A</v>
      </c>
      <c r="H540" s="9" t="e">
        <f>VLOOKUP($D540, 'SP Per G'!$A$2:$D$1380, 4, FALSE)</f>
        <v>#N/A</v>
      </c>
      <c r="I540" s="9" t="e">
        <f>VLOOKUP($D540, Individual_Pitching___Dashboard[], 18, FALSE)</f>
        <v>#N/A</v>
      </c>
      <c r="J540" s="9" t="e">
        <f>VLOOKUP($D540, Individual_Pitching___Dashboard[], 20, FALSE)</f>
        <v>#N/A</v>
      </c>
      <c r="K540" s="9" t="e">
        <f>VLOOKUP($D540, Individual_Pitching___Advanced[], 21,FALSE)</f>
        <v>#N/A</v>
      </c>
      <c r="L540" s="9" t="e">
        <f>VLOOKUP($B540, 'Team Per G'!$A$2:$G$31, 7, FALSE)</f>
        <v>#N/A</v>
      </c>
      <c r="M540" s="9" t="e">
        <f>VLOOKUP($B540, 'FanGraphs - Team WAR Projected'!$B$2:$E$31, 3, FALSE)/162</f>
        <v>#N/A</v>
      </c>
      <c r="N540" s="9" t="e">
        <f>VLOOKUP($B540, Team_Pitching___Advanced[[Team]:[xFIP]], 19,FALSE)</f>
        <v>#N/A</v>
      </c>
      <c r="O540" s="9" t="e">
        <f>VLOOKUP($B540, Team_Pitching___Advanced[], 20, FALSE)</f>
        <v>#N/A</v>
      </c>
      <c r="P540" s="9" t="e">
        <f>VLOOKUP($B540, Team_Batting___Dashboard[[Team]:[wOBA]], 16, FALSE)</f>
        <v>#N/A</v>
      </c>
      <c r="Q540" s="9" t="e">
        <f>VLOOKUP($B540, Team_Batting___Advanced[[Team]:[OPS]], 9, FALSE)</f>
        <v>#N/A</v>
      </c>
      <c r="R540" s="9" t="e">
        <f>VLOOKUP($B540, Team_Batting___Advanced[], 19, FALSE)</f>
        <v>#N/A</v>
      </c>
      <c r="S540" s="9" t="e">
        <f>VLOOKUP($B540, 'Team Per G'!$A$2:$G$31, 3, FALSE)</f>
        <v>#N/A</v>
      </c>
      <c r="T540" s="9" t="e">
        <f>VLOOKUP($B540, 'Team Per G'!$A$2:$G$31, 5, FALSE)</f>
        <v>#N/A</v>
      </c>
      <c r="U540" s="9" t="e">
        <f>VLOOKUP($B540, 'Team Per G'!$A$2:$G$31, 4, FALSE)</f>
        <v>#N/A</v>
      </c>
      <c r="V540" s="9" t="e">
        <f>VLOOKUP($B540, Team_Batting___Dashboard[], 22, FALSE)/$F540</f>
        <v>#N/A</v>
      </c>
      <c r="W540" s="9" t="e">
        <f>VLOOKUP($B540, 'FanGraphs - Team WAR Projected'!$B$2:$E$31, 4, FALSE)/162</f>
        <v>#N/A</v>
      </c>
      <c r="X540" s="9" t="e">
        <f>VLOOKUP($B540, FanGraphs_Standings[[Abbreviation]:[2024 Year to Date RS/G]], 6, FALSE)/$F540</f>
        <v>#N/A</v>
      </c>
      <c r="Y540" s="9" t="e">
        <f>VLOOKUP($B540, FanGraphs_Standings[[Abbreviation]:[2024 Projected Full Season RDif]], 19, FALSE)/162</f>
        <v>#N/A</v>
      </c>
      <c r="Z540" s="9" t="e">
        <f>VLOOKUP($B540, FanGraphs_Standings[[Abbreviation]:[2024 Projected Full Season RDif]], 5, FALSE)</f>
        <v>#N/A</v>
      </c>
      <c r="AA540" s="9" t="e">
        <f>VLOOKUP($B540, FanGraphs_Standings[[Abbreviation]:[2024 Projected Full Season W%]], 18, FALSE)</f>
        <v>#N/A</v>
      </c>
      <c r="AB540" s="9" t="e">
        <f>VLOOKUP($B540, 'Home Field Adv'!$A$2:$I$31, 9, FALSE)</f>
        <v>#N/A</v>
      </c>
      <c r="AC540" s="9" t="e">
        <f>VLOOKUP($C540, FanGraphs_Standings[[Abbreviation]:[2024 Year to Date G]], 2, FALSE)</f>
        <v>#N/A</v>
      </c>
      <c r="AD540" s="9" t="e">
        <f>VLOOKUP($E540, 'SP Per G'!$A$2:$D$1380, 3, FALSE)</f>
        <v>#N/A</v>
      </c>
      <c r="AE540" s="9" t="e">
        <f>VLOOKUP($E540, 'SP Per G'!$A$2:$D$1380, 4, FALSE)</f>
        <v>#N/A</v>
      </c>
      <c r="AF540" s="9" t="e">
        <f>VLOOKUP($E540, Individual_Pitching___Dashboard[], 18, FALSE)</f>
        <v>#N/A</v>
      </c>
      <c r="AG540" s="9" t="e">
        <f>VLOOKUP($E540, Individual_Pitching___Dashboard[], 20, FALSE)</f>
        <v>#N/A</v>
      </c>
      <c r="AH540" s="9" t="e">
        <f>VLOOKUP($E540, Individual_Pitching___Advanced[], 21,FALSE)</f>
        <v>#N/A</v>
      </c>
      <c r="AI540" s="9" t="e">
        <f>VLOOKUP($C540, 'Team Per G'!$A$2:$G$31, 7, FALSE)</f>
        <v>#N/A</v>
      </c>
      <c r="AJ540" s="9" t="e">
        <f>VLOOKUP($C540, 'FanGraphs - Team WAR Projected'!$B$2:$E$31, 3, FALSE)/162</f>
        <v>#N/A</v>
      </c>
      <c r="AK540" s="9" t="e">
        <f>VLOOKUP($C540, Team_Pitching___Advanced[[Team]:[xFIP]], 19,FALSE)</f>
        <v>#N/A</v>
      </c>
      <c r="AL540" s="9" t="e">
        <f>VLOOKUP($C540, Team_Pitching___Advanced[], 20, FALSE)</f>
        <v>#N/A</v>
      </c>
      <c r="AM540" s="9" t="e">
        <f>VLOOKUP($C540, Team_Batting___Dashboard[[Team]:[wOBA]], 16, FALSE)</f>
        <v>#N/A</v>
      </c>
      <c r="AN540" s="9" t="e">
        <f>VLOOKUP($C540, Team_Batting___Advanced[[Team]:[OPS]], 9, FALSE)</f>
        <v>#N/A</v>
      </c>
      <c r="AO540" s="9" t="e">
        <f>VLOOKUP($C540, Team_Batting___Advanced[], 19, FALSE)</f>
        <v>#N/A</v>
      </c>
      <c r="AP540" s="9" t="e">
        <f>VLOOKUP($C540, 'Team Per G'!$A$2:$G$31, 3, FALSE)</f>
        <v>#N/A</v>
      </c>
      <c r="AQ540" s="9" t="e">
        <f>VLOOKUP($C540, 'Team Per G'!$A$2:$G$31, 5, FALSE)</f>
        <v>#N/A</v>
      </c>
      <c r="AR540" s="9" t="e">
        <f>VLOOKUP($C540, 'Team Per G'!$A$2:$G$31, 4, FALSE)</f>
        <v>#N/A</v>
      </c>
      <c r="AS540" s="9" t="e">
        <f>VLOOKUP($C540, Team_Batting___Dashboard[], 22, FALSE)/$AC540</f>
        <v>#N/A</v>
      </c>
      <c r="AT540" s="9" t="e">
        <f>VLOOKUP($C540, 'FanGraphs - Team WAR Projected'!$B$2:$E$31, 4, FALSE)/162</f>
        <v>#N/A</v>
      </c>
      <c r="AU540" s="9" t="e">
        <f>VLOOKUP($C540, FanGraphs_Standings[[Abbreviation]:[2024 Year to Date RS/G]], 6, FALSE)/$AC540</f>
        <v>#N/A</v>
      </c>
      <c r="AV540" s="9" t="e">
        <f>VLOOKUP($C540, FanGraphs_Standings[[Abbreviation]:[2024 Projected Full Season RDif]], 19, FALSE)/162</f>
        <v>#N/A</v>
      </c>
      <c r="AW540" s="9" t="e">
        <f>VLOOKUP($C540, FanGraphs_Standings[[Abbreviation]:[2024 Projected Full Season RDif]], 5, FALSE)</f>
        <v>#N/A</v>
      </c>
      <c r="AX540" s="9" t="e">
        <f>VLOOKUP($C540, FanGraphs_Standings[[Abbreviation]:[2024 Projected Full Season W%]], 18, FALSE)</f>
        <v>#N/A</v>
      </c>
      <c r="AY540" s="9" t="e">
        <f>VLOOKUP($C540, 'Home Field Adv'!$A$2:$K$31, 11, FALSE)</f>
        <v>#N/A</v>
      </c>
      <c r="BB540" s="5" t="str">
        <f t="shared" si="25"/>
        <v/>
      </c>
      <c r="BC540" s="5" t="str">
        <f t="shared" si="26"/>
        <v/>
      </c>
      <c r="BD540" s="5" t="str">
        <f t="shared" si="27"/>
        <v/>
      </c>
    </row>
    <row r="541" spans="6:56" x14ac:dyDescent="0.45">
      <c r="F541" s="9" t="e">
        <f>VLOOKUP($B541, FanGraphs_Standings[[Abbreviation]:[2024 Year to Date G]], 2, FALSE)</f>
        <v>#N/A</v>
      </c>
      <c r="G541" s="9" t="e">
        <f>IF(ISERR(VLOOKUP($D541, 'SP Per G'!$A$2:$D$1380, 3, FALSE)), L541, VLOOKUP($D541, 'SP Per G'!$A$2:$D$1380, 3, FALSE))</f>
        <v>#N/A</v>
      </c>
      <c r="H541" s="9" t="e">
        <f>VLOOKUP($D541, 'SP Per G'!$A$2:$D$1380, 4, FALSE)</f>
        <v>#N/A</v>
      </c>
      <c r="I541" s="9" t="e">
        <f>VLOOKUP($D541, Individual_Pitching___Dashboard[], 18, FALSE)</f>
        <v>#N/A</v>
      </c>
      <c r="J541" s="9" t="e">
        <f>VLOOKUP($D541, Individual_Pitching___Dashboard[], 20, FALSE)</f>
        <v>#N/A</v>
      </c>
      <c r="K541" s="9" t="e">
        <f>VLOOKUP($D541, Individual_Pitching___Advanced[], 21,FALSE)</f>
        <v>#N/A</v>
      </c>
      <c r="L541" s="9" t="e">
        <f>VLOOKUP($B541, 'Team Per G'!$A$2:$G$31, 7, FALSE)</f>
        <v>#N/A</v>
      </c>
      <c r="M541" s="9" t="e">
        <f>VLOOKUP($B541, 'FanGraphs - Team WAR Projected'!$B$2:$E$31, 3, FALSE)/162</f>
        <v>#N/A</v>
      </c>
      <c r="N541" s="9" t="e">
        <f>VLOOKUP($B541, Team_Pitching___Advanced[[Team]:[xFIP]], 19,FALSE)</f>
        <v>#N/A</v>
      </c>
      <c r="O541" s="9" t="e">
        <f>VLOOKUP($B541, Team_Pitching___Advanced[], 20, FALSE)</f>
        <v>#N/A</v>
      </c>
      <c r="P541" s="9" t="e">
        <f>VLOOKUP($B541, Team_Batting___Dashboard[[Team]:[wOBA]], 16, FALSE)</f>
        <v>#N/A</v>
      </c>
      <c r="Q541" s="9" t="e">
        <f>VLOOKUP($B541, Team_Batting___Advanced[[Team]:[OPS]], 9, FALSE)</f>
        <v>#N/A</v>
      </c>
      <c r="R541" s="9" t="e">
        <f>VLOOKUP($B541, Team_Batting___Advanced[], 19, FALSE)</f>
        <v>#N/A</v>
      </c>
      <c r="S541" s="9" t="e">
        <f>VLOOKUP($B541, 'Team Per G'!$A$2:$G$31, 3, FALSE)</f>
        <v>#N/A</v>
      </c>
      <c r="T541" s="9" t="e">
        <f>VLOOKUP($B541, 'Team Per G'!$A$2:$G$31, 5, FALSE)</f>
        <v>#N/A</v>
      </c>
      <c r="U541" s="9" t="e">
        <f>VLOOKUP($B541, 'Team Per G'!$A$2:$G$31, 4, FALSE)</f>
        <v>#N/A</v>
      </c>
      <c r="V541" s="9" t="e">
        <f>VLOOKUP($B541, Team_Batting___Dashboard[], 22, FALSE)/$F541</f>
        <v>#N/A</v>
      </c>
      <c r="W541" s="9" t="e">
        <f>VLOOKUP($B541, 'FanGraphs - Team WAR Projected'!$B$2:$E$31, 4, FALSE)/162</f>
        <v>#N/A</v>
      </c>
      <c r="X541" s="9" t="e">
        <f>VLOOKUP($B541, FanGraphs_Standings[[Abbreviation]:[2024 Year to Date RS/G]], 6, FALSE)/$F541</f>
        <v>#N/A</v>
      </c>
      <c r="Y541" s="9" t="e">
        <f>VLOOKUP($B541, FanGraphs_Standings[[Abbreviation]:[2024 Projected Full Season RDif]], 19, FALSE)/162</f>
        <v>#N/A</v>
      </c>
      <c r="Z541" s="9" t="e">
        <f>VLOOKUP($B541, FanGraphs_Standings[[Abbreviation]:[2024 Projected Full Season RDif]], 5, FALSE)</f>
        <v>#N/A</v>
      </c>
      <c r="AA541" s="9" t="e">
        <f>VLOOKUP($B541, FanGraphs_Standings[[Abbreviation]:[2024 Projected Full Season W%]], 18, FALSE)</f>
        <v>#N/A</v>
      </c>
      <c r="AB541" s="9" t="e">
        <f>VLOOKUP($B541, 'Home Field Adv'!$A$2:$I$31, 9, FALSE)</f>
        <v>#N/A</v>
      </c>
      <c r="AC541" s="9" t="e">
        <f>VLOOKUP($C541, FanGraphs_Standings[[Abbreviation]:[2024 Year to Date G]], 2, FALSE)</f>
        <v>#N/A</v>
      </c>
      <c r="AD541" s="9" t="e">
        <f>VLOOKUP($E541, 'SP Per G'!$A$2:$D$1380, 3, FALSE)</f>
        <v>#N/A</v>
      </c>
      <c r="AE541" s="9" t="e">
        <f>VLOOKUP($E541, 'SP Per G'!$A$2:$D$1380, 4, FALSE)</f>
        <v>#N/A</v>
      </c>
      <c r="AF541" s="9" t="e">
        <f>VLOOKUP($E541, Individual_Pitching___Dashboard[], 18, FALSE)</f>
        <v>#N/A</v>
      </c>
      <c r="AG541" s="9" t="e">
        <f>VLOOKUP($E541, Individual_Pitching___Dashboard[], 20, FALSE)</f>
        <v>#N/A</v>
      </c>
      <c r="AH541" s="9" t="e">
        <f>VLOOKUP($E541, Individual_Pitching___Advanced[], 21,FALSE)</f>
        <v>#N/A</v>
      </c>
      <c r="AI541" s="9" t="e">
        <f>VLOOKUP($C541, 'Team Per G'!$A$2:$G$31, 7, FALSE)</f>
        <v>#N/A</v>
      </c>
      <c r="AJ541" s="9" t="e">
        <f>VLOOKUP($C541, 'FanGraphs - Team WAR Projected'!$B$2:$E$31, 3, FALSE)/162</f>
        <v>#N/A</v>
      </c>
      <c r="AK541" s="9" t="e">
        <f>VLOOKUP($C541, Team_Pitching___Advanced[[Team]:[xFIP]], 19,FALSE)</f>
        <v>#N/A</v>
      </c>
      <c r="AL541" s="9" t="e">
        <f>VLOOKUP($C541, Team_Pitching___Advanced[], 20, FALSE)</f>
        <v>#N/A</v>
      </c>
      <c r="AM541" s="9" t="e">
        <f>VLOOKUP($C541, Team_Batting___Dashboard[[Team]:[wOBA]], 16, FALSE)</f>
        <v>#N/A</v>
      </c>
      <c r="AN541" s="9" t="e">
        <f>VLOOKUP($C541, Team_Batting___Advanced[[Team]:[OPS]], 9, FALSE)</f>
        <v>#N/A</v>
      </c>
      <c r="AO541" s="9" t="e">
        <f>VLOOKUP($C541, Team_Batting___Advanced[], 19, FALSE)</f>
        <v>#N/A</v>
      </c>
      <c r="AP541" s="9" t="e">
        <f>VLOOKUP($C541, 'Team Per G'!$A$2:$G$31, 3, FALSE)</f>
        <v>#N/A</v>
      </c>
      <c r="AQ541" s="9" t="e">
        <f>VLOOKUP($C541, 'Team Per G'!$A$2:$G$31, 5, FALSE)</f>
        <v>#N/A</v>
      </c>
      <c r="AR541" s="9" t="e">
        <f>VLOOKUP($C541, 'Team Per G'!$A$2:$G$31, 4, FALSE)</f>
        <v>#N/A</v>
      </c>
      <c r="AS541" s="9" t="e">
        <f>VLOOKUP($C541, Team_Batting___Dashboard[], 22, FALSE)/$AC541</f>
        <v>#N/A</v>
      </c>
      <c r="AT541" s="9" t="e">
        <f>VLOOKUP($C541, 'FanGraphs - Team WAR Projected'!$B$2:$E$31, 4, FALSE)/162</f>
        <v>#N/A</v>
      </c>
      <c r="AU541" s="9" t="e">
        <f>VLOOKUP($C541, FanGraphs_Standings[[Abbreviation]:[2024 Year to Date RS/G]], 6, FALSE)/$AC541</f>
        <v>#N/A</v>
      </c>
      <c r="AV541" s="9" t="e">
        <f>VLOOKUP($C541, FanGraphs_Standings[[Abbreviation]:[2024 Projected Full Season RDif]], 19, FALSE)/162</f>
        <v>#N/A</v>
      </c>
      <c r="AW541" s="9" t="e">
        <f>VLOOKUP($C541, FanGraphs_Standings[[Abbreviation]:[2024 Projected Full Season RDif]], 5, FALSE)</f>
        <v>#N/A</v>
      </c>
      <c r="AX541" s="9" t="e">
        <f>VLOOKUP($C541, FanGraphs_Standings[[Abbreviation]:[2024 Projected Full Season W%]], 18, FALSE)</f>
        <v>#N/A</v>
      </c>
      <c r="AY541" s="9" t="e">
        <f>VLOOKUP($C541, 'Home Field Adv'!$A$2:$K$31, 11, FALSE)</f>
        <v>#N/A</v>
      </c>
      <c r="BB541" s="5" t="str">
        <f t="shared" si="25"/>
        <v/>
      </c>
      <c r="BC541" s="5" t="str">
        <f t="shared" si="26"/>
        <v/>
      </c>
      <c r="BD541" s="5" t="str">
        <f t="shared" si="27"/>
        <v/>
      </c>
    </row>
    <row r="542" spans="6:56" x14ac:dyDescent="0.45">
      <c r="F542" s="9" t="e">
        <f>VLOOKUP($B542, FanGraphs_Standings[[Abbreviation]:[2024 Year to Date G]], 2, FALSE)</f>
        <v>#N/A</v>
      </c>
      <c r="G542" s="9" t="e">
        <f>IF(ISERR(VLOOKUP($D542, 'SP Per G'!$A$2:$D$1380, 3, FALSE)), L542, VLOOKUP($D542, 'SP Per G'!$A$2:$D$1380, 3, FALSE))</f>
        <v>#N/A</v>
      </c>
      <c r="H542" s="9" t="e">
        <f>VLOOKUP($D542, 'SP Per G'!$A$2:$D$1380, 4, FALSE)</f>
        <v>#N/A</v>
      </c>
      <c r="I542" s="9" t="e">
        <f>VLOOKUP($D542, Individual_Pitching___Dashboard[], 18, FALSE)</f>
        <v>#N/A</v>
      </c>
      <c r="J542" s="9" t="e">
        <f>VLOOKUP($D542, Individual_Pitching___Dashboard[], 20, FALSE)</f>
        <v>#N/A</v>
      </c>
      <c r="K542" s="9" t="e">
        <f>VLOOKUP($D542, Individual_Pitching___Advanced[], 21,FALSE)</f>
        <v>#N/A</v>
      </c>
      <c r="L542" s="9" t="e">
        <f>VLOOKUP($B542, 'Team Per G'!$A$2:$G$31, 7, FALSE)</f>
        <v>#N/A</v>
      </c>
      <c r="M542" s="9" t="e">
        <f>VLOOKUP($B542, 'FanGraphs - Team WAR Projected'!$B$2:$E$31, 3, FALSE)/162</f>
        <v>#N/A</v>
      </c>
      <c r="N542" s="9" t="e">
        <f>VLOOKUP($B542, Team_Pitching___Advanced[[Team]:[xFIP]], 19,FALSE)</f>
        <v>#N/A</v>
      </c>
      <c r="O542" s="9" t="e">
        <f>VLOOKUP($B542, Team_Pitching___Advanced[], 20, FALSE)</f>
        <v>#N/A</v>
      </c>
      <c r="P542" s="9" t="e">
        <f>VLOOKUP($B542, Team_Batting___Dashboard[[Team]:[wOBA]], 16, FALSE)</f>
        <v>#N/A</v>
      </c>
      <c r="Q542" s="9" t="e">
        <f>VLOOKUP($B542, Team_Batting___Advanced[[Team]:[OPS]], 9, FALSE)</f>
        <v>#N/A</v>
      </c>
      <c r="R542" s="9" t="e">
        <f>VLOOKUP($B542, Team_Batting___Advanced[], 19, FALSE)</f>
        <v>#N/A</v>
      </c>
      <c r="S542" s="9" t="e">
        <f>VLOOKUP($B542, 'Team Per G'!$A$2:$G$31, 3, FALSE)</f>
        <v>#N/A</v>
      </c>
      <c r="T542" s="9" t="e">
        <f>VLOOKUP($B542, 'Team Per G'!$A$2:$G$31, 5, FALSE)</f>
        <v>#N/A</v>
      </c>
      <c r="U542" s="9" t="e">
        <f>VLOOKUP($B542, 'Team Per G'!$A$2:$G$31, 4, FALSE)</f>
        <v>#N/A</v>
      </c>
      <c r="V542" s="9" t="e">
        <f>VLOOKUP($B542, Team_Batting___Dashboard[], 22, FALSE)/$F542</f>
        <v>#N/A</v>
      </c>
      <c r="W542" s="9" t="e">
        <f>VLOOKUP($B542, 'FanGraphs - Team WAR Projected'!$B$2:$E$31, 4, FALSE)/162</f>
        <v>#N/A</v>
      </c>
      <c r="X542" s="9" t="e">
        <f>VLOOKUP($B542, FanGraphs_Standings[[Abbreviation]:[2024 Year to Date RS/G]], 6, FALSE)/$F542</f>
        <v>#N/A</v>
      </c>
      <c r="Y542" s="9" t="e">
        <f>VLOOKUP($B542, FanGraphs_Standings[[Abbreviation]:[2024 Projected Full Season RDif]], 19, FALSE)/162</f>
        <v>#N/A</v>
      </c>
      <c r="Z542" s="9" t="e">
        <f>VLOOKUP($B542, FanGraphs_Standings[[Abbreviation]:[2024 Projected Full Season RDif]], 5, FALSE)</f>
        <v>#N/A</v>
      </c>
      <c r="AA542" s="9" t="e">
        <f>VLOOKUP($B542, FanGraphs_Standings[[Abbreviation]:[2024 Projected Full Season W%]], 18, FALSE)</f>
        <v>#N/A</v>
      </c>
      <c r="AB542" s="9" t="e">
        <f>VLOOKUP($B542, 'Home Field Adv'!$A$2:$I$31, 9, FALSE)</f>
        <v>#N/A</v>
      </c>
      <c r="AC542" s="9" t="e">
        <f>VLOOKUP($C542, FanGraphs_Standings[[Abbreviation]:[2024 Year to Date G]], 2, FALSE)</f>
        <v>#N/A</v>
      </c>
      <c r="AD542" s="9" t="e">
        <f>VLOOKUP($E542, 'SP Per G'!$A$2:$D$1380, 3, FALSE)</f>
        <v>#N/A</v>
      </c>
      <c r="AE542" s="9" t="e">
        <f>VLOOKUP($E542, 'SP Per G'!$A$2:$D$1380, 4, FALSE)</f>
        <v>#N/A</v>
      </c>
      <c r="AF542" s="9" t="e">
        <f>VLOOKUP($E542, Individual_Pitching___Dashboard[], 18, FALSE)</f>
        <v>#N/A</v>
      </c>
      <c r="AG542" s="9" t="e">
        <f>VLOOKUP($E542, Individual_Pitching___Dashboard[], 20, FALSE)</f>
        <v>#N/A</v>
      </c>
      <c r="AH542" s="9" t="e">
        <f>VLOOKUP($E542, Individual_Pitching___Advanced[], 21,FALSE)</f>
        <v>#N/A</v>
      </c>
      <c r="AI542" s="9" t="e">
        <f>VLOOKUP($C542, 'Team Per G'!$A$2:$G$31, 7, FALSE)</f>
        <v>#N/A</v>
      </c>
      <c r="AJ542" s="9" t="e">
        <f>VLOOKUP($C542, 'FanGraphs - Team WAR Projected'!$B$2:$E$31, 3, FALSE)/162</f>
        <v>#N/A</v>
      </c>
      <c r="AK542" s="9" t="e">
        <f>VLOOKUP($C542, Team_Pitching___Advanced[[Team]:[xFIP]], 19,FALSE)</f>
        <v>#N/A</v>
      </c>
      <c r="AL542" s="9" t="e">
        <f>VLOOKUP($C542, Team_Pitching___Advanced[], 20, FALSE)</f>
        <v>#N/A</v>
      </c>
      <c r="AM542" s="9" t="e">
        <f>VLOOKUP($C542, Team_Batting___Dashboard[[Team]:[wOBA]], 16, FALSE)</f>
        <v>#N/A</v>
      </c>
      <c r="AN542" s="9" t="e">
        <f>VLOOKUP($C542, Team_Batting___Advanced[[Team]:[OPS]], 9, FALSE)</f>
        <v>#N/A</v>
      </c>
      <c r="AO542" s="9" t="e">
        <f>VLOOKUP($C542, Team_Batting___Advanced[], 19, FALSE)</f>
        <v>#N/A</v>
      </c>
      <c r="AP542" s="9" t="e">
        <f>VLOOKUP($C542, 'Team Per G'!$A$2:$G$31, 3, FALSE)</f>
        <v>#N/A</v>
      </c>
      <c r="AQ542" s="9" t="e">
        <f>VLOOKUP($C542, 'Team Per G'!$A$2:$G$31, 5, FALSE)</f>
        <v>#N/A</v>
      </c>
      <c r="AR542" s="9" t="e">
        <f>VLOOKUP($C542, 'Team Per G'!$A$2:$G$31, 4, FALSE)</f>
        <v>#N/A</v>
      </c>
      <c r="AS542" s="9" t="e">
        <f>VLOOKUP($C542, Team_Batting___Dashboard[], 22, FALSE)/$AC542</f>
        <v>#N/A</v>
      </c>
      <c r="AT542" s="9" t="e">
        <f>VLOOKUP($C542, 'FanGraphs - Team WAR Projected'!$B$2:$E$31, 4, FALSE)/162</f>
        <v>#N/A</v>
      </c>
      <c r="AU542" s="9" t="e">
        <f>VLOOKUP($C542, FanGraphs_Standings[[Abbreviation]:[2024 Year to Date RS/G]], 6, FALSE)/$AC542</f>
        <v>#N/A</v>
      </c>
      <c r="AV542" s="9" t="e">
        <f>VLOOKUP($C542, FanGraphs_Standings[[Abbreviation]:[2024 Projected Full Season RDif]], 19, FALSE)/162</f>
        <v>#N/A</v>
      </c>
      <c r="AW542" s="9" t="e">
        <f>VLOOKUP($C542, FanGraphs_Standings[[Abbreviation]:[2024 Projected Full Season RDif]], 5, FALSE)</f>
        <v>#N/A</v>
      </c>
      <c r="AX542" s="9" t="e">
        <f>VLOOKUP($C542, FanGraphs_Standings[[Abbreviation]:[2024 Projected Full Season W%]], 18, FALSE)</f>
        <v>#N/A</v>
      </c>
      <c r="AY542" s="9" t="e">
        <f>VLOOKUP($C542, 'Home Field Adv'!$A$2:$K$31, 11, FALSE)</f>
        <v>#N/A</v>
      </c>
      <c r="BB542" s="5" t="str">
        <f t="shared" si="25"/>
        <v/>
      </c>
      <c r="BC542" s="5" t="str">
        <f t="shared" si="26"/>
        <v/>
      </c>
      <c r="BD542" s="5" t="str">
        <f t="shared" si="27"/>
        <v/>
      </c>
    </row>
    <row r="543" spans="6:56" x14ac:dyDescent="0.45">
      <c r="F543" s="9" t="e">
        <f>VLOOKUP($B543, FanGraphs_Standings[[Abbreviation]:[2024 Year to Date G]], 2, FALSE)</f>
        <v>#N/A</v>
      </c>
      <c r="G543" s="9" t="e">
        <f>IF(ISERR(VLOOKUP($D543, 'SP Per G'!$A$2:$D$1380, 3, FALSE)), L543, VLOOKUP($D543, 'SP Per G'!$A$2:$D$1380, 3, FALSE))</f>
        <v>#N/A</v>
      </c>
      <c r="H543" s="9" t="e">
        <f>VLOOKUP($D543, 'SP Per G'!$A$2:$D$1380, 4, FALSE)</f>
        <v>#N/A</v>
      </c>
      <c r="I543" s="9" t="e">
        <f>VLOOKUP($D543, Individual_Pitching___Dashboard[], 18, FALSE)</f>
        <v>#N/A</v>
      </c>
      <c r="J543" s="9" t="e">
        <f>VLOOKUP($D543, Individual_Pitching___Dashboard[], 20, FALSE)</f>
        <v>#N/A</v>
      </c>
      <c r="K543" s="9" t="e">
        <f>VLOOKUP($D543, Individual_Pitching___Advanced[], 21,FALSE)</f>
        <v>#N/A</v>
      </c>
      <c r="L543" s="9" t="e">
        <f>VLOOKUP($B543, 'Team Per G'!$A$2:$G$31, 7, FALSE)</f>
        <v>#N/A</v>
      </c>
      <c r="M543" s="9" t="e">
        <f>VLOOKUP($B543, 'FanGraphs - Team WAR Projected'!$B$2:$E$31, 3, FALSE)/162</f>
        <v>#N/A</v>
      </c>
      <c r="N543" s="9" t="e">
        <f>VLOOKUP($B543, Team_Pitching___Advanced[[Team]:[xFIP]], 19,FALSE)</f>
        <v>#N/A</v>
      </c>
      <c r="O543" s="9" t="e">
        <f>VLOOKUP($B543, Team_Pitching___Advanced[], 20, FALSE)</f>
        <v>#N/A</v>
      </c>
      <c r="P543" s="9" t="e">
        <f>VLOOKUP($B543, Team_Batting___Dashboard[[Team]:[wOBA]], 16, FALSE)</f>
        <v>#N/A</v>
      </c>
      <c r="Q543" s="9" t="e">
        <f>VLOOKUP($B543, Team_Batting___Advanced[[Team]:[OPS]], 9, FALSE)</f>
        <v>#N/A</v>
      </c>
      <c r="R543" s="9" t="e">
        <f>VLOOKUP($B543, Team_Batting___Advanced[], 19, FALSE)</f>
        <v>#N/A</v>
      </c>
      <c r="S543" s="9" t="e">
        <f>VLOOKUP($B543, 'Team Per G'!$A$2:$G$31, 3, FALSE)</f>
        <v>#N/A</v>
      </c>
      <c r="T543" s="9" t="e">
        <f>VLOOKUP($B543, 'Team Per G'!$A$2:$G$31, 5, FALSE)</f>
        <v>#N/A</v>
      </c>
      <c r="U543" s="9" t="e">
        <f>VLOOKUP($B543, 'Team Per G'!$A$2:$G$31, 4, FALSE)</f>
        <v>#N/A</v>
      </c>
      <c r="V543" s="9" t="e">
        <f>VLOOKUP($B543, Team_Batting___Dashboard[], 22, FALSE)/$F543</f>
        <v>#N/A</v>
      </c>
      <c r="W543" s="9" t="e">
        <f>VLOOKUP($B543, 'FanGraphs - Team WAR Projected'!$B$2:$E$31, 4, FALSE)/162</f>
        <v>#N/A</v>
      </c>
      <c r="X543" s="9" t="e">
        <f>VLOOKUP($B543, FanGraphs_Standings[[Abbreviation]:[2024 Year to Date RS/G]], 6, FALSE)/$F543</f>
        <v>#N/A</v>
      </c>
      <c r="Y543" s="9" t="e">
        <f>VLOOKUP($B543, FanGraphs_Standings[[Abbreviation]:[2024 Projected Full Season RDif]], 19, FALSE)/162</f>
        <v>#N/A</v>
      </c>
      <c r="Z543" s="9" t="e">
        <f>VLOOKUP($B543, FanGraphs_Standings[[Abbreviation]:[2024 Projected Full Season RDif]], 5, FALSE)</f>
        <v>#N/A</v>
      </c>
      <c r="AA543" s="9" t="e">
        <f>VLOOKUP($B543, FanGraphs_Standings[[Abbreviation]:[2024 Projected Full Season W%]], 18, FALSE)</f>
        <v>#N/A</v>
      </c>
      <c r="AB543" s="9" t="e">
        <f>VLOOKUP($B543, 'Home Field Adv'!$A$2:$I$31, 9, FALSE)</f>
        <v>#N/A</v>
      </c>
      <c r="AC543" s="9" t="e">
        <f>VLOOKUP($C543, FanGraphs_Standings[[Abbreviation]:[2024 Year to Date G]], 2, FALSE)</f>
        <v>#N/A</v>
      </c>
      <c r="AD543" s="9" t="e">
        <f>VLOOKUP($E543, 'SP Per G'!$A$2:$D$1380, 3, FALSE)</f>
        <v>#N/A</v>
      </c>
      <c r="AE543" s="9" t="e">
        <f>VLOOKUP($E543, 'SP Per G'!$A$2:$D$1380, 4, FALSE)</f>
        <v>#N/A</v>
      </c>
      <c r="AF543" s="9" t="e">
        <f>VLOOKUP($E543, Individual_Pitching___Dashboard[], 18, FALSE)</f>
        <v>#N/A</v>
      </c>
      <c r="AG543" s="9" t="e">
        <f>VLOOKUP($E543, Individual_Pitching___Dashboard[], 20, FALSE)</f>
        <v>#N/A</v>
      </c>
      <c r="AH543" s="9" t="e">
        <f>VLOOKUP($E543, Individual_Pitching___Advanced[], 21,FALSE)</f>
        <v>#N/A</v>
      </c>
      <c r="AI543" s="9" t="e">
        <f>VLOOKUP($C543, 'Team Per G'!$A$2:$G$31, 7, FALSE)</f>
        <v>#N/A</v>
      </c>
      <c r="AJ543" s="9" t="e">
        <f>VLOOKUP($C543, 'FanGraphs - Team WAR Projected'!$B$2:$E$31, 3, FALSE)/162</f>
        <v>#N/A</v>
      </c>
      <c r="AK543" s="9" t="e">
        <f>VLOOKUP($C543, Team_Pitching___Advanced[[Team]:[xFIP]], 19,FALSE)</f>
        <v>#N/A</v>
      </c>
      <c r="AL543" s="9" t="e">
        <f>VLOOKUP($C543, Team_Pitching___Advanced[], 20, FALSE)</f>
        <v>#N/A</v>
      </c>
      <c r="AM543" s="9" t="e">
        <f>VLOOKUP($C543, Team_Batting___Dashboard[[Team]:[wOBA]], 16, FALSE)</f>
        <v>#N/A</v>
      </c>
      <c r="AN543" s="9" t="e">
        <f>VLOOKUP($C543, Team_Batting___Advanced[[Team]:[OPS]], 9, FALSE)</f>
        <v>#N/A</v>
      </c>
      <c r="AO543" s="9" t="e">
        <f>VLOOKUP($C543, Team_Batting___Advanced[], 19, FALSE)</f>
        <v>#N/A</v>
      </c>
      <c r="AP543" s="9" t="e">
        <f>VLOOKUP($C543, 'Team Per G'!$A$2:$G$31, 3, FALSE)</f>
        <v>#N/A</v>
      </c>
      <c r="AQ543" s="9" t="e">
        <f>VLOOKUP($C543, 'Team Per G'!$A$2:$G$31, 5, FALSE)</f>
        <v>#N/A</v>
      </c>
      <c r="AR543" s="9" t="e">
        <f>VLOOKUP($C543, 'Team Per G'!$A$2:$G$31, 4, FALSE)</f>
        <v>#N/A</v>
      </c>
      <c r="AS543" s="9" t="e">
        <f>VLOOKUP($C543, Team_Batting___Dashboard[], 22, FALSE)/$AC543</f>
        <v>#N/A</v>
      </c>
      <c r="AT543" s="9" t="e">
        <f>VLOOKUP($C543, 'FanGraphs - Team WAR Projected'!$B$2:$E$31, 4, FALSE)/162</f>
        <v>#N/A</v>
      </c>
      <c r="AU543" s="9" t="e">
        <f>VLOOKUP($C543, FanGraphs_Standings[[Abbreviation]:[2024 Year to Date RS/G]], 6, FALSE)/$AC543</f>
        <v>#N/A</v>
      </c>
      <c r="AV543" s="9" t="e">
        <f>VLOOKUP($C543, FanGraphs_Standings[[Abbreviation]:[2024 Projected Full Season RDif]], 19, FALSE)/162</f>
        <v>#N/A</v>
      </c>
      <c r="AW543" s="9" t="e">
        <f>VLOOKUP($C543, FanGraphs_Standings[[Abbreviation]:[2024 Projected Full Season RDif]], 5, FALSE)</f>
        <v>#N/A</v>
      </c>
      <c r="AX543" s="9" t="e">
        <f>VLOOKUP($C543, FanGraphs_Standings[[Abbreviation]:[2024 Projected Full Season W%]], 18, FALSE)</f>
        <v>#N/A</v>
      </c>
      <c r="AY543" s="9" t="e">
        <f>VLOOKUP($C543, 'Home Field Adv'!$A$2:$K$31, 11, FALSE)</f>
        <v>#N/A</v>
      </c>
      <c r="BB543" s="5" t="str">
        <f t="shared" si="25"/>
        <v/>
      </c>
      <c r="BC543" s="5" t="str">
        <f t="shared" si="26"/>
        <v/>
      </c>
      <c r="BD543" s="5" t="str">
        <f t="shared" si="27"/>
        <v/>
      </c>
    </row>
    <row r="544" spans="6:56" x14ac:dyDescent="0.45">
      <c r="F544" s="9" t="e">
        <f>VLOOKUP($B544, FanGraphs_Standings[[Abbreviation]:[2024 Year to Date G]], 2, FALSE)</f>
        <v>#N/A</v>
      </c>
      <c r="G544" s="9" t="e">
        <f>IF(ISERR(VLOOKUP($D544, 'SP Per G'!$A$2:$D$1380, 3, FALSE)), L544, VLOOKUP($D544, 'SP Per G'!$A$2:$D$1380, 3, FALSE))</f>
        <v>#N/A</v>
      </c>
      <c r="H544" s="9" t="e">
        <f>VLOOKUP($D544, 'SP Per G'!$A$2:$D$1380, 4, FALSE)</f>
        <v>#N/A</v>
      </c>
      <c r="I544" s="9" t="e">
        <f>VLOOKUP($D544, Individual_Pitching___Dashboard[], 18, FALSE)</f>
        <v>#N/A</v>
      </c>
      <c r="J544" s="9" t="e">
        <f>VLOOKUP($D544, Individual_Pitching___Dashboard[], 20, FALSE)</f>
        <v>#N/A</v>
      </c>
      <c r="K544" s="9" t="e">
        <f>VLOOKUP($D544, Individual_Pitching___Advanced[], 21,FALSE)</f>
        <v>#N/A</v>
      </c>
      <c r="L544" s="9" t="e">
        <f>VLOOKUP($B544, 'Team Per G'!$A$2:$G$31, 7, FALSE)</f>
        <v>#N/A</v>
      </c>
      <c r="M544" s="9" t="e">
        <f>VLOOKUP($B544, 'FanGraphs - Team WAR Projected'!$B$2:$E$31, 3, FALSE)/162</f>
        <v>#N/A</v>
      </c>
      <c r="N544" s="9" t="e">
        <f>VLOOKUP($B544, Team_Pitching___Advanced[[Team]:[xFIP]], 19,FALSE)</f>
        <v>#N/A</v>
      </c>
      <c r="O544" s="9" t="e">
        <f>VLOOKUP($B544, Team_Pitching___Advanced[], 20, FALSE)</f>
        <v>#N/A</v>
      </c>
      <c r="P544" s="9" t="e">
        <f>VLOOKUP($B544, Team_Batting___Dashboard[[Team]:[wOBA]], 16, FALSE)</f>
        <v>#N/A</v>
      </c>
      <c r="Q544" s="9" t="e">
        <f>VLOOKUP($B544, Team_Batting___Advanced[[Team]:[OPS]], 9, FALSE)</f>
        <v>#N/A</v>
      </c>
      <c r="R544" s="9" t="e">
        <f>VLOOKUP($B544, Team_Batting___Advanced[], 19, FALSE)</f>
        <v>#N/A</v>
      </c>
      <c r="S544" s="9" t="e">
        <f>VLOOKUP($B544, 'Team Per G'!$A$2:$G$31, 3, FALSE)</f>
        <v>#N/A</v>
      </c>
      <c r="T544" s="9" t="e">
        <f>VLOOKUP($B544, 'Team Per G'!$A$2:$G$31, 5, FALSE)</f>
        <v>#N/A</v>
      </c>
      <c r="U544" s="9" t="e">
        <f>VLOOKUP($B544, 'Team Per G'!$A$2:$G$31, 4, FALSE)</f>
        <v>#N/A</v>
      </c>
      <c r="V544" s="9" t="e">
        <f>VLOOKUP($B544, Team_Batting___Dashboard[], 22, FALSE)/$F544</f>
        <v>#N/A</v>
      </c>
      <c r="W544" s="9" t="e">
        <f>VLOOKUP($B544, 'FanGraphs - Team WAR Projected'!$B$2:$E$31, 4, FALSE)/162</f>
        <v>#N/A</v>
      </c>
      <c r="X544" s="9" t="e">
        <f>VLOOKUP($B544, FanGraphs_Standings[[Abbreviation]:[2024 Year to Date RS/G]], 6, FALSE)/$F544</f>
        <v>#N/A</v>
      </c>
      <c r="Y544" s="9" t="e">
        <f>VLOOKUP($B544, FanGraphs_Standings[[Abbreviation]:[2024 Projected Full Season RDif]], 19, FALSE)/162</f>
        <v>#N/A</v>
      </c>
      <c r="Z544" s="9" t="e">
        <f>VLOOKUP($B544, FanGraphs_Standings[[Abbreviation]:[2024 Projected Full Season RDif]], 5, FALSE)</f>
        <v>#N/A</v>
      </c>
      <c r="AA544" s="9" t="e">
        <f>VLOOKUP($B544, FanGraphs_Standings[[Abbreviation]:[2024 Projected Full Season W%]], 18, FALSE)</f>
        <v>#N/A</v>
      </c>
      <c r="AB544" s="9" t="e">
        <f>VLOOKUP($B544, 'Home Field Adv'!$A$2:$I$31, 9, FALSE)</f>
        <v>#N/A</v>
      </c>
      <c r="AC544" s="9" t="e">
        <f>VLOOKUP($C544, FanGraphs_Standings[[Abbreviation]:[2024 Year to Date G]], 2, FALSE)</f>
        <v>#N/A</v>
      </c>
      <c r="AD544" s="9" t="e">
        <f>VLOOKUP($E544, 'SP Per G'!$A$2:$D$1380, 3, FALSE)</f>
        <v>#N/A</v>
      </c>
      <c r="AE544" s="9" t="e">
        <f>VLOOKUP($E544, 'SP Per G'!$A$2:$D$1380, 4, FALSE)</f>
        <v>#N/A</v>
      </c>
      <c r="AF544" s="9" t="e">
        <f>VLOOKUP($E544, Individual_Pitching___Dashboard[], 18, FALSE)</f>
        <v>#N/A</v>
      </c>
      <c r="AG544" s="9" t="e">
        <f>VLOOKUP($E544, Individual_Pitching___Dashboard[], 20, FALSE)</f>
        <v>#N/A</v>
      </c>
      <c r="AH544" s="9" t="e">
        <f>VLOOKUP($E544, Individual_Pitching___Advanced[], 21,FALSE)</f>
        <v>#N/A</v>
      </c>
      <c r="AI544" s="9" t="e">
        <f>VLOOKUP($C544, 'Team Per G'!$A$2:$G$31, 7, FALSE)</f>
        <v>#N/A</v>
      </c>
      <c r="AJ544" s="9" t="e">
        <f>VLOOKUP($C544, 'FanGraphs - Team WAR Projected'!$B$2:$E$31, 3, FALSE)/162</f>
        <v>#N/A</v>
      </c>
      <c r="AK544" s="9" t="e">
        <f>VLOOKUP($C544, Team_Pitching___Advanced[[Team]:[xFIP]], 19,FALSE)</f>
        <v>#N/A</v>
      </c>
      <c r="AL544" s="9" t="e">
        <f>VLOOKUP($C544, Team_Pitching___Advanced[], 20, FALSE)</f>
        <v>#N/A</v>
      </c>
      <c r="AM544" s="9" t="e">
        <f>VLOOKUP($C544, Team_Batting___Dashboard[[Team]:[wOBA]], 16, FALSE)</f>
        <v>#N/A</v>
      </c>
      <c r="AN544" s="9" t="e">
        <f>VLOOKUP($C544, Team_Batting___Advanced[[Team]:[OPS]], 9, FALSE)</f>
        <v>#N/A</v>
      </c>
      <c r="AO544" s="9" t="e">
        <f>VLOOKUP($C544, Team_Batting___Advanced[], 19, FALSE)</f>
        <v>#N/A</v>
      </c>
      <c r="AP544" s="9" t="e">
        <f>VLOOKUP($C544, 'Team Per G'!$A$2:$G$31, 3, FALSE)</f>
        <v>#N/A</v>
      </c>
      <c r="AQ544" s="9" t="e">
        <f>VLOOKUP($C544, 'Team Per G'!$A$2:$G$31, 5, FALSE)</f>
        <v>#N/A</v>
      </c>
      <c r="AR544" s="9" t="e">
        <f>VLOOKUP($C544, 'Team Per G'!$A$2:$G$31, 4, FALSE)</f>
        <v>#N/A</v>
      </c>
      <c r="AS544" s="9" t="e">
        <f>VLOOKUP($C544, Team_Batting___Dashboard[], 22, FALSE)/$AC544</f>
        <v>#N/A</v>
      </c>
      <c r="AT544" s="9" t="e">
        <f>VLOOKUP($C544, 'FanGraphs - Team WAR Projected'!$B$2:$E$31, 4, FALSE)/162</f>
        <v>#N/A</v>
      </c>
      <c r="AU544" s="9" t="e">
        <f>VLOOKUP($C544, FanGraphs_Standings[[Abbreviation]:[2024 Year to Date RS/G]], 6, FALSE)/$AC544</f>
        <v>#N/A</v>
      </c>
      <c r="AV544" s="9" t="e">
        <f>VLOOKUP($C544, FanGraphs_Standings[[Abbreviation]:[2024 Projected Full Season RDif]], 19, FALSE)/162</f>
        <v>#N/A</v>
      </c>
      <c r="AW544" s="9" t="e">
        <f>VLOOKUP($C544, FanGraphs_Standings[[Abbreviation]:[2024 Projected Full Season RDif]], 5, FALSE)</f>
        <v>#N/A</v>
      </c>
      <c r="AX544" s="9" t="e">
        <f>VLOOKUP($C544, FanGraphs_Standings[[Abbreviation]:[2024 Projected Full Season W%]], 18, FALSE)</f>
        <v>#N/A</v>
      </c>
      <c r="AY544" s="9" t="e">
        <f>VLOOKUP($C544, 'Home Field Adv'!$A$2:$K$31, 11, FALSE)</f>
        <v>#N/A</v>
      </c>
      <c r="BB544" s="5" t="str">
        <f t="shared" si="25"/>
        <v/>
      </c>
      <c r="BC544" s="5" t="str">
        <f t="shared" si="26"/>
        <v/>
      </c>
      <c r="BD544" s="5" t="str">
        <f t="shared" si="27"/>
        <v/>
      </c>
    </row>
    <row r="545" spans="6:56" x14ac:dyDescent="0.45">
      <c r="F545" s="9" t="e">
        <f>VLOOKUP($B545, FanGraphs_Standings[[Abbreviation]:[2024 Year to Date G]], 2, FALSE)</f>
        <v>#N/A</v>
      </c>
      <c r="G545" s="9" t="e">
        <f>IF(ISERR(VLOOKUP($D545, 'SP Per G'!$A$2:$D$1380, 3, FALSE)), L545, VLOOKUP($D545, 'SP Per G'!$A$2:$D$1380, 3, FALSE))</f>
        <v>#N/A</v>
      </c>
      <c r="H545" s="9" t="e">
        <f>VLOOKUP($D545, 'SP Per G'!$A$2:$D$1380, 4, FALSE)</f>
        <v>#N/A</v>
      </c>
      <c r="I545" s="9" t="e">
        <f>VLOOKUP($D545, Individual_Pitching___Dashboard[], 18, FALSE)</f>
        <v>#N/A</v>
      </c>
      <c r="J545" s="9" t="e">
        <f>VLOOKUP($D545, Individual_Pitching___Dashboard[], 20, FALSE)</f>
        <v>#N/A</v>
      </c>
      <c r="K545" s="9" t="e">
        <f>VLOOKUP($D545, Individual_Pitching___Advanced[], 21,FALSE)</f>
        <v>#N/A</v>
      </c>
      <c r="L545" s="9" t="e">
        <f>VLOOKUP($B545, 'Team Per G'!$A$2:$G$31, 7, FALSE)</f>
        <v>#N/A</v>
      </c>
      <c r="M545" s="9" t="e">
        <f>VLOOKUP($B545, 'FanGraphs - Team WAR Projected'!$B$2:$E$31, 3, FALSE)/162</f>
        <v>#N/A</v>
      </c>
      <c r="N545" s="9" t="e">
        <f>VLOOKUP($B545, Team_Pitching___Advanced[[Team]:[xFIP]], 19,FALSE)</f>
        <v>#N/A</v>
      </c>
      <c r="O545" s="9" t="e">
        <f>VLOOKUP($B545, Team_Pitching___Advanced[], 20, FALSE)</f>
        <v>#N/A</v>
      </c>
      <c r="P545" s="9" t="e">
        <f>VLOOKUP($B545, Team_Batting___Dashboard[[Team]:[wOBA]], 16, FALSE)</f>
        <v>#N/A</v>
      </c>
      <c r="Q545" s="9" t="e">
        <f>VLOOKUP($B545, Team_Batting___Advanced[[Team]:[OPS]], 9, FALSE)</f>
        <v>#N/A</v>
      </c>
      <c r="R545" s="9" t="e">
        <f>VLOOKUP($B545, Team_Batting___Advanced[], 19, FALSE)</f>
        <v>#N/A</v>
      </c>
      <c r="S545" s="9" t="e">
        <f>VLOOKUP($B545, 'Team Per G'!$A$2:$G$31, 3, FALSE)</f>
        <v>#N/A</v>
      </c>
      <c r="T545" s="9" t="e">
        <f>VLOOKUP($B545, 'Team Per G'!$A$2:$G$31, 5, FALSE)</f>
        <v>#N/A</v>
      </c>
      <c r="U545" s="9" t="e">
        <f>VLOOKUP($B545, 'Team Per G'!$A$2:$G$31, 4, FALSE)</f>
        <v>#N/A</v>
      </c>
      <c r="V545" s="9" t="e">
        <f>VLOOKUP($B545, Team_Batting___Dashboard[], 22, FALSE)/$F545</f>
        <v>#N/A</v>
      </c>
      <c r="W545" s="9" t="e">
        <f>VLOOKUP($B545, 'FanGraphs - Team WAR Projected'!$B$2:$E$31, 4, FALSE)/162</f>
        <v>#N/A</v>
      </c>
      <c r="X545" s="9" t="e">
        <f>VLOOKUP($B545, FanGraphs_Standings[[Abbreviation]:[2024 Year to Date RS/G]], 6, FALSE)/$F545</f>
        <v>#N/A</v>
      </c>
      <c r="Y545" s="9" t="e">
        <f>VLOOKUP($B545, FanGraphs_Standings[[Abbreviation]:[2024 Projected Full Season RDif]], 19, FALSE)/162</f>
        <v>#N/A</v>
      </c>
      <c r="Z545" s="9" t="e">
        <f>VLOOKUP($B545, FanGraphs_Standings[[Abbreviation]:[2024 Projected Full Season RDif]], 5, FALSE)</f>
        <v>#N/A</v>
      </c>
      <c r="AA545" s="9" t="e">
        <f>VLOOKUP($B545, FanGraphs_Standings[[Abbreviation]:[2024 Projected Full Season W%]], 18, FALSE)</f>
        <v>#N/A</v>
      </c>
      <c r="AB545" s="9" t="e">
        <f>VLOOKUP($B545, 'Home Field Adv'!$A$2:$I$31, 9, FALSE)</f>
        <v>#N/A</v>
      </c>
      <c r="AC545" s="9" t="e">
        <f>VLOOKUP($C545, FanGraphs_Standings[[Abbreviation]:[2024 Year to Date G]], 2, FALSE)</f>
        <v>#N/A</v>
      </c>
      <c r="AD545" s="9" t="e">
        <f>VLOOKUP($E545, 'SP Per G'!$A$2:$D$1380, 3, FALSE)</f>
        <v>#N/A</v>
      </c>
      <c r="AE545" s="9" t="e">
        <f>VLOOKUP($E545, 'SP Per G'!$A$2:$D$1380, 4, FALSE)</f>
        <v>#N/A</v>
      </c>
      <c r="AF545" s="9" t="e">
        <f>VLOOKUP($E545, Individual_Pitching___Dashboard[], 18, FALSE)</f>
        <v>#N/A</v>
      </c>
      <c r="AG545" s="9" t="e">
        <f>VLOOKUP($E545, Individual_Pitching___Dashboard[], 20, FALSE)</f>
        <v>#N/A</v>
      </c>
      <c r="AH545" s="9" t="e">
        <f>VLOOKUP($E545, Individual_Pitching___Advanced[], 21,FALSE)</f>
        <v>#N/A</v>
      </c>
      <c r="AI545" s="9" t="e">
        <f>VLOOKUP($C545, 'Team Per G'!$A$2:$G$31, 7, FALSE)</f>
        <v>#N/A</v>
      </c>
      <c r="AJ545" s="9" t="e">
        <f>VLOOKUP($C545, 'FanGraphs - Team WAR Projected'!$B$2:$E$31, 3, FALSE)/162</f>
        <v>#N/A</v>
      </c>
      <c r="AK545" s="9" t="e">
        <f>VLOOKUP($C545, Team_Pitching___Advanced[[Team]:[xFIP]], 19,FALSE)</f>
        <v>#N/A</v>
      </c>
      <c r="AL545" s="9" t="e">
        <f>VLOOKUP($C545, Team_Pitching___Advanced[], 20, FALSE)</f>
        <v>#N/A</v>
      </c>
      <c r="AM545" s="9" t="e">
        <f>VLOOKUP($C545, Team_Batting___Dashboard[[Team]:[wOBA]], 16, FALSE)</f>
        <v>#N/A</v>
      </c>
      <c r="AN545" s="9" t="e">
        <f>VLOOKUP($C545, Team_Batting___Advanced[[Team]:[OPS]], 9, FALSE)</f>
        <v>#N/A</v>
      </c>
      <c r="AO545" s="9" t="e">
        <f>VLOOKUP($C545, Team_Batting___Advanced[], 19, FALSE)</f>
        <v>#N/A</v>
      </c>
      <c r="AP545" s="9" t="e">
        <f>VLOOKUP($C545, 'Team Per G'!$A$2:$G$31, 3, FALSE)</f>
        <v>#N/A</v>
      </c>
      <c r="AQ545" s="9" t="e">
        <f>VLOOKUP($C545, 'Team Per G'!$A$2:$G$31, 5, FALSE)</f>
        <v>#N/A</v>
      </c>
      <c r="AR545" s="9" t="e">
        <f>VLOOKUP($C545, 'Team Per G'!$A$2:$G$31, 4, FALSE)</f>
        <v>#N/A</v>
      </c>
      <c r="AS545" s="9" t="e">
        <f>VLOOKUP($C545, Team_Batting___Dashboard[], 22, FALSE)/$AC545</f>
        <v>#N/A</v>
      </c>
      <c r="AT545" s="9" t="e">
        <f>VLOOKUP($C545, 'FanGraphs - Team WAR Projected'!$B$2:$E$31, 4, FALSE)/162</f>
        <v>#N/A</v>
      </c>
      <c r="AU545" s="9" t="e">
        <f>VLOOKUP($C545, FanGraphs_Standings[[Abbreviation]:[2024 Year to Date RS/G]], 6, FALSE)/$AC545</f>
        <v>#N/A</v>
      </c>
      <c r="AV545" s="9" t="e">
        <f>VLOOKUP($C545, FanGraphs_Standings[[Abbreviation]:[2024 Projected Full Season RDif]], 19, FALSE)/162</f>
        <v>#N/A</v>
      </c>
      <c r="AW545" s="9" t="e">
        <f>VLOOKUP($C545, FanGraphs_Standings[[Abbreviation]:[2024 Projected Full Season RDif]], 5, FALSE)</f>
        <v>#N/A</v>
      </c>
      <c r="AX545" s="9" t="e">
        <f>VLOOKUP($C545, FanGraphs_Standings[[Abbreviation]:[2024 Projected Full Season W%]], 18, FALSE)</f>
        <v>#N/A</v>
      </c>
      <c r="AY545" s="9" t="e">
        <f>VLOOKUP($C545, 'Home Field Adv'!$A$2:$K$31, 11, FALSE)</f>
        <v>#N/A</v>
      </c>
      <c r="BB545" s="5" t="str">
        <f t="shared" si="25"/>
        <v/>
      </c>
      <c r="BC545" s="5" t="str">
        <f t="shared" si="26"/>
        <v/>
      </c>
      <c r="BD545" s="5" t="str">
        <f t="shared" si="27"/>
        <v/>
      </c>
    </row>
    <row r="546" spans="6:56" x14ac:dyDescent="0.45">
      <c r="F546" s="9" t="e">
        <f>VLOOKUP($B546, FanGraphs_Standings[[Abbreviation]:[2024 Year to Date G]], 2, FALSE)</f>
        <v>#N/A</v>
      </c>
      <c r="G546" s="9" t="e">
        <f>IF(ISERR(VLOOKUP($D546, 'SP Per G'!$A$2:$D$1380, 3, FALSE)), L546, VLOOKUP($D546, 'SP Per G'!$A$2:$D$1380, 3, FALSE))</f>
        <v>#N/A</v>
      </c>
      <c r="H546" s="9" t="e">
        <f>VLOOKUP($D546, 'SP Per G'!$A$2:$D$1380, 4, FALSE)</f>
        <v>#N/A</v>
      </c>
      <c r="I546" s="9" t="e">
        <f>VLOOKUP($D546, Individual_Pitching___Dashboard[], 18, FALSE)</f>
        <v>#N/A</v>
      </c>
      <c r="J546" s="9" t="e">
        <f>VLOOKUP($D546, Individual_Pitching___Dashboard[], 20, FALSE)</f>
        <v>#N/A</v>
      </c>
      <c r="K546" s="9" t="e">
        <f>VLOOKUP($D546, Individual_Pitching___Advanced[], 21,FALSE)</f>
        <v>#N/A</v>
      </c>
      <c r="L546" s="9" t="e">
        <f>VLOOKUP($B546, 'Team Per G'!$A$2:$G$31, 7, FALSE)</f>
        <v>#N/A</v>
      </c>
      <c r="M546" s="9" t="e">
        <f>VLOOKUP($B546, 'FanGraphs - Team WAR Projected'!$B$2:$E$31, 3, FALSE)/162</f>
        <v>#N/A</v>
      </c>
      <c r="N546" s="9" t="e">
        <f>VLOOKUP($B546, Team_Pitching___Advanced[[Team]:[xFIP]], 19,FALSE)</f>
        <v>#N/A</v>
      </c>
      <c r="O546" s="9" t="e">
        <f>VLOOKUP($B546, Team_Pitching___Advanced[], 20, FALSE)</f>
        <v>#N/A</v>
      </c>
      <c r="P546" s="9" t="e">
        <f>VLOOKUP($B546, Team_Batting___Dashboard[[Team]:[wOBA]], 16, FALSE)</f>
        <v>#N/A</v>
      </c>
      <c r="Q546" s="9" t="e">
        <f>VLOOKUP($B546, Team_Batting___Advanced[[Team]:[OPS]], 9, FALSE)</f>
        <v>#N/A</v>
      </c>
      <c r="R546" s="9" t="e">
        <f>VLOOKUP($B546, Team_Batting___Advanced[], 19, FALSE)</f>
        <v>#N/A</v>
      </c>
      <c r="S546" s="9" t="e">
        <f>VLOOKUP($B546, 'Team Per G'!$A$2:$G$31, 3, FALSE)</f>
        <v>#N/A</v>
      </c>
      <c r="T546" s="9" t="e">
        <f>VLOOKUP($B546, 'Team Per G'!$A$2:$G$31, 5, FALSE)</f>
        <v>#N/A</v>
      </c>
      <c r="U546" s="9" t="e">
        <f>VLOOKUP($B546, 'Team Per G'!$A$2:$G$31, 4, FALSE)</f>
        <v>#N/A</v>
      </c>
      <c r="V546" s="9" t="e">
        <f>VLOOKUP($B546, Team_Batting___Dashboard[], 22, FALSE)/$F546</f>
        <v>#N/A</v>
      </c>
      <c r="W546" s="9" t="e">
        <f>VLOOKUP($B546, 'FanGraphs - Team WAR Projected'!$B$2:$E$31, 4, FALSE)/162</f>
        <v>#N/A</v>
      </c>
      <c r="X546" s="9" t="e">
        <f>VLOOKUP($B546, FanGraphs_Standings[[Abbreviation]:[2024 Year to Date RS/G]], 6, FALSE)/$F546</f>
        <v>#N/A</v>
      </c>
      <c r="Y546" s="9" t="e">
        <f>VLOOKUP($B546, FanGraphs_Standings[[Abbreviation]:[2024 Projected Full Season RDif]], 19, FALSE)/162</f>
        <v>#N/A</v>
      </c>
      <c r="Z546" s="9" t="e">
        <f>VLOOKUP($B546, FanGraphs_Standings[[Abbreviation]:[2024 Projected Full Season RDif]], 5, FALSE)</f>
        <v>#N/A</v>
      </c>
      <c r="AA546" s="9" t="e">
        <f>VLOOKUP($B546, FanGraphs_Standings[[Abbreviation]:[2024 Projected Full Season W%]], 18, FALSE)</f>
        <v>#N/A</v>
      </c>
      <c r="AB546" s="9" t="e">
        <f>VLOOKUP($B546, 'Home Field Adv'!$A$2:$I$31, 9, FALSE)</f>
        <v>#N/A</v>
      </c>
      <c r="AC546" s="9" t="e">
        <f>VLOOKUP($C546, FanGraphs_Standings[[Abbreviation]:[2024 Year to Date G]], 2, FALSE)</f>
        <v>#N/A</v>
      </c>
      <c r="AD546" s="9" t="e">
        <f>VLOOKUP($E546, 'SP Per G'!$A$2:$D$1380, 3, FALSE)</f>
        <v>#N/A</v>
      </c>
      <c r="AE546" s="9" t="e">
        <f>VLOOKUP($E546, 'SP Per G'!$A$2:$D$1380, 4, FALSE)</f>
        <v>#N/A</v>
      </c>
      <c r="AF546" s="9" t="e">
        <f>VLOOKUP($E546, Individual_Pitching___Dashboard[], 18, FALSE)</f>
        <v>#N/A</v>
      </c>
      <c r="AG546" s="9" t="e">
        <f>VLOOKUP($E546, Individual_Pitching___Dashboard[], 20, FALSE)</f>
        <v>#N/A</v>
      </c>
      <c r="AH546" s="9" t="e">
        <f>VLOOKUP($E546, Individual_Pitching___Advanced[], 21,FALSE)</f>
        <v>#N/A</v>
      </c>
      <c r="AI546" s="9" t="e">
        <f>VLOOKUP($C546, 'Team Per G'!$A$2:$G$31, 7, FALSE)</f>
        <v>#N/A</v>
      </c>
      <c r="AJ546" s="9" t="e">
        <f>VLOOKUP($C546, 'FanGraphs - Team WAR Projected'!$B$2:$E$31, 3, FALSE)/162</f>
        <v>#N/A</v>
      </c>
      <c r="AK546" s="9" t="e">
        <f>VLOOKUP($C546, Team_Pitching___Advanced[[Team]:[xFIP]], 19,FALSE)</f>
        <v>#N/A</v>
      </c>
      <c r="AL546" s="9" t="e">
        <f>VLOOKUP($C546, Team_Pitching___Advanced[], 20, FALSE)</f>
        <v>#N/A</v>
      </c>
      <c r="AM546" s="9" t="e">
        <f>VLOOKUP($C546, Team_Batting___Dashboard[[Team]:[wOBA]], 16, FALSE)</f>
        <v>#N/A</v>
      </c>
      <c r="AN546" s="9" t="e">
        <f>VLOOKUP($C546, Team_Batting___Advanced[[Team]:[OPS]], 9, FALSE)</f>
        <v>#N/A</v>
      </c>
      <c r="AO546" s="9" t="e">
        <f>VLOOKUP($C546, Team_Batting___Advanced[], 19, FALSE)</f>
        <v>#N/A</v>
      </c>
      <c r="AP546" s="9" t="e">
        <f>VLOOKUP($C546, 'Team Per G'!$A$2:$G$31, 3, FALSE)</f>
        <v>#N/A</v>
      </c>
      <c r="AQ546" s="9" t="e">
        <f>VLOOKUP($C546, 'Team Per G'!$A$2:$G$31, 5, FALSE)</f>
        <v>#N/A</v>
      </c>
      <c r="AR546" s="9" t="e">
        <f>VLOOKUP($C546, 'Team Per G'!$A$2:$G$31, 4, FALSE)</f>
        <v>#N/A</v>
      </c>
      <c r="AS546" s="9" t="e">
        <f>VLOOKUP($C546, Team_Batting___Dashboard[], 22, FALSE)/$AC546</f>
        <v>#N/A</v>
      </c>
      <c r="AT546" s="9" t="e">
        <f>VLOOKUP($C546, 'FanGraphs - Team WAR Projected'!$B$2:$E$31, 4, FALSE)/162</f>
        <v>#N/A</v>
      </c>
      <c r="AU546" s="9" t="e">
        <f>VLOOKUP($C546, FanGraphs_Standings[[Abbreviation]:[2024 Year to Date RS/G]], 6, FALSE)/$AC546</f>
        <v>#N/A</v>
      </c>
      <c r="AV546" s="9" t="e">
        <f>VLOOKUP($C546, FanGraphs_Standings[[Abbreviation]:[2024 Projected Full Season RDif]], 19, FALSE)/162</f>
        <v>#N/A</v>
      </c>
      <c r="AW546" s="9" t="e">
        <f>VLOOKUP($C546, FanGraphs_Standings[[Abbreviation]:[2024 Projected Full Season RDif]], 5, FALSE)</f>
        <v>#N/A</v>
      </c>
      <c r="AX546" s="9" t="e">
        <f>VLOOKUP($C546, FanGraphs_Standings[[Abbreviation]:[2024 Projected Full Season W%]], 18, FALSE)</f>
        <v>#N/A</v>
      </c>
      <c r="AY546" s="9" t="e">
        <f>VLOOKUP($C546, 'Home Field Adv'!$A$2:$K$31, 11, FALSE)</f>
        <v>#N/A</v>
      </c>
      <c r="BB546" s="5" t="str">
        <f t="shared" si="25"/>
        <v/>
      </c>
      <c r="BC546" s="5" t="str">
        <f t="shared" si="26"/>
        <v/>
      </c>
      <c r="BD546" s="5" t="str">
        <f t="shared" si="27"/>
        <v/>
      </c>
    </row>
    <row r="547" spans="6:56" x14ac:dyDescent="0.45">
      <c r="F547" s="9" t="e">
        <f>VLOOKUP($B547, FanGraphs_Standings[[Abbreviation]:[2024 Year to Date G]], 2, FALSE)</f>
        <v>#N/A</v>
      </c>
      <c r="G547" s="9" t="e">
        <f>IF(ISERR(VLOOKUP($D547, 'SP Per G'!$A$2:$D$1380, 3, FALSE)), L547, VLOOKUP($D547, 'SP Per G'!$A$2:$D$1380, 3, FALSE))</f>
        <v>#N/A</v>
      </c>
      <c r="H547" s="9" t="e">
        <f>VLOOKUP($D547, 'SP Per G'!$A$2:$D$1380, 4, FALSE)</f>
        <v>#N/A</v>
      </c>
      <c r="I547" s="9" t="e">
        <f>VLOOKUP($D547, Individual_Pitching___Dashboard[], 18, FALSE)</f>
        <v>#N/A</v>
      </c>
      <c r="J547" s="9" t="e">
        <f>VLOOKUP($D547, Individual_Pitching___Dashboard[], 20, FALSE)</f>
        <v>#N/A</v>
      </c>
      <c r="K547" s="9" t="e">
        <f>VLOOKUP($D547, Individual_Pitching___Advanced[], 21,FALSE)</f>
        <v>#N/A</v>
      </c>
      <c r="L547" s="9" t="e">
        <f>VLOOKUP($B547, 'Team Per G'!$A$2:$G$31, 7, FALSE)</f>
        <v>#N/A</v>
      </c>
      <c r="M547" s="9" t="e">
        <f>VLOOKUP($B547, 'FanGraphs - Team WAR Projected'!$B$2:$E$31, 3, FALSE)/162</f>
        <v>#N/A</v>
      </c>
      <c r="N547" s="9" t="e">
        <f>VLOOKUP($B547, Team_Pitching___Advanced[[Team]:[xFIP]], 19,FALSE)</f>
        <v>#N/A</v>
      </c>
      <c r="O547" s="9" t="e">
        <f>VLOOKUP($B547, Team_Pitching___Advanced[], 20, FALSE)</f>
        <v>#N/A</v>
      </c>
      <c r="P547" s="9" t="e">
        <f>VLOOKUP($B547, Team_Batting___Dashboard[[Team]:[wOBA]], 16, FALSE)</f>
        <v>#N/A</v>
      </c>
      <c r="Q547" s="9" t="e">
        <f>VLOOKUP($B547, Team_Batting___Advanced[[Team]:[OPS]], 9, FALSE)</f>
        <v>#N/A</v>
      </c>
      <c r="R547" s="9" t="e">
        <f>VLOOKUP($B547, Team_Batting___Advanced[], 19, FALSE)</f>
        <v>#N/A</v>
      </c>
      <c r="S547" s="9" t="e">
        <f>VLOOKUP($B547, 'Team Per G'!$A$2:$G$31, 3, FALSE)</f>
        <v>#N/A</v>
      </c>
      <c r="T547" s="9" t="e">
        <f>VLOOKUP($B547, 'Team Per G'!$A$2:$G$31, 5, FALSE)</f>
        <v>#N/A</v>
      </c>
      <c r="U547" s="9" t="e">
        <f>VLOOKUP($B547, 'Team Per G'!$A$2:$G$31, 4, FALSE)</f>
        <v>#N/A</v>
      </c>
      <c r="V547" s="9" t="e">
        <f>VLOOKUP($B547, Team_Batting___Dashboard[], 22, FALSE)/$F547</f>
        <v>#N/A</v>
      </c>
      <c r="W547" s="9" t="e">
        <f>VLOOKUP($B547, 'FanGraphs - Team WAR Projected'!$B$2:$E$31, 4, FALSE)/162</f>
        <v>#N/A</v>
      </c>
      <c r="X547" s="9" t="e">
        <f>VLOOKUP($B547, FanGraphs_Standings[[Abbreviation]:[2024 Year to Date RS/G]], 6, FALSE)/$F547</f>
        <v>#N/A</v>
      </c>
      <c r="Y547" s="9" t="e">
        <f>VLOOKUP($B547, FanGraphs_Standings[[Abbreviation]:[2024 Projected Full Season RDif]], 19, FALSE)/162</f>
        <v>#N/A</v>
      </c>
      <c r="Z547" s="9" t="e">
        <f>VLOOKUP($B547, FanGraphs_Standings[[Abbreviation]:[2024 Projected Full Season RDif]], 5, FALSE)</f>
        <v>#N/A</v>
      </c>
      <c r="AA547" s="9" t="e">
        <f>VLOOKUP($B547, FanGraphs_Standings[[Abbreviation]:[2024 Projected Full Season W%]], 18, FALSE)</f>
        <v>#N/A</v>
      </c>
      <c r="AB547" s="9" t="e">
        <f>VLOOKUP($B547, 'Home Field Adv'!$A$2:$I$31, 9, FALSE)</f>
        <v>#N/A</v>
      </c>
      <c r="AC547" s="9" t="e">
        <f>VLOOKUP($C547, FanGraphs_Standings[[Abbreviation]:[2024 Year to Date G]], 2, FALSE)</f>
        <v>#N/A</v>
      </c>
      <c r="AD547" s="9" t="e">
        <f>VLOOKUP($E547, 'SP Per G'!$A$2:$D$1380, 3, FALSE)</f>
        <v>#N/A</v>
      </c>
      <c r="AE547" s="9" t="e">
        <f>VLOOKUP($E547, 'SP Per G'!$A$2:$D$1380, 4, FALSE)</f>
        <v>#N/A</v>
      </c>
      <c r="AF547" s="9" t="e">
        <f>VLOOKUP($E547, Individual_Pitching___Dashboard[], 18, FALSE)</f>
        <v>#N/A</v>
      </c>
      <c r="AG547" s="9" t="e">
        <f>VLOOKUP($E547, Individual_Pitching___Dashboard[], 20, FALSE)</f>
        <v>#N/A</v>
      </c>
      <c r="AH547" s="9" t="e">
        <f>VLOOKUP($E547, Individual_Pitching___Advanced[], 21,FALSE)</f>
        <v>#N/A</v>
      </c>
      <c r="AI547" s="9" t="e">
        <f>VLOOKUP($C547, 'Team Per G'!$A$2:$G$31, 7, FALSE)</f>
        <v>#N/A</v>
      </c>
      <c r="AJ547" s="9" t="e">
        <f>VLOOKUP($C547, 'FanGraphs - Team WAR Projected'!$B$2:$E$31, 3, FALSE)/162</f>
        <v>#N/A</v>
      </c>
      <c r="AK547" s="9" t="e">
        <f>VLOOKUP($C547, Team_Pitching___Advanced[[Team]:[xFIP]], 19,FALSE)</f>
        <v>#N/A</v>
      </c>
      <c r="AL547" s="9" t="e">
        <f>VLOOKUP($C547, Team_Pitching___Advanced[], 20, FALSE)</f>
        <v>#N/A</v>
      </c>
      <c r="AM547" s="9" t="e">
        <f>VLOOKUP($C547, Team_Batting___Dashboard[[Team]:[wOBA]], 16, FALSE)</f>
        <v>#N/A</v>
      </c>
      <c r="AN547" s="9" t="e">
        <f>VLOOKUP($C547, Team_Batting___Advanced[[Team]:[OPS]], 9, FALSE)</f>
        <v>#N/A</v>
      </c>
      <c r="AO547" s="9" t="e">
        <f>VLOOKUP($C547, Team_Batting___Advanced[], 19, FALSE)</f>
        <v>#N/A</v>
      </c>
      <c r="AP547" s="9" t="e">
        <f>VLOOKUP($C547, 'Team Per G'!$A$2:$G$31, 3, FALSE)</f>
        <v>#N/A</v>
      </c>
      <c r="AQ547" s="9" t="e">
        <f>VLOOKUP($C547, 'Team Per G'!$A$2:$G$31, 5, FALSE)</f>
        <v>#N/A</v>
      </c>
      <c r="AR547" s="9" t="e">
        <f>VLOOKUP($C547, 'Team Per G'!$A$2:$G$31, 4, FALSE)</f>
        <v>#N/A</v>
      </c>
      <c r="AS547" s="9" t="e">
        <f>VLOOKUP($C547, Team_Batting___Dashboard[], 22, FALSE)/$AC547</f>
        <v>#N/A</v>
      </c>
      <c r="AT547" s="9" t="e">
        <f>VLOOKUP($C547, 'FanGraphs - Team WAR Projected'!$B$2:$E$31, 4, FALSE)/162</f>
        <v>#N/A</v>
      </c>
      <c r="AU547" s="9" t="e">
        <f>VLOOKUP($C547, FanGraphs_Standings[[Abbreviation]:[2024 Year to Date RS/G]], 6, FALSE)/$AC547</f>
        <v>#N/A</v>
      </c>
      <c r="AV547" s="9" t="e">
        <f>VLOOKUP($C547, FanGraphs_Standings[[Abbreviation]:[2024 Projected Full Season RDif]], 19, FALSE)/162</f>
        <v>#N/A</v>
      </c>
      <c r="AW547" s="9" t="e">
        <f>VLOOKUP($C547, FanGraphs_Standings[[Abbreviation]:[2024 Projected Full Season RDif]], 5, FALSE)</f>
        <v>#N/A</v>
      </c>
      <c r="AX547" s="9" t="e">
        <f>VLOOKUP($C547, FanGraphs_Standings[[Abbreviation]:[2024 Projected Full Season W%]], 18, FALSE)</f>
        <v>#N/A</v>
      </c>
      <c r="AY547" s="9" t="e">
        <f>VLOOKUP($C547, 'Home Field Adv'!$A$2:$K$31, 11, FALSE)</f>
        <v>#N/A</v>
      </c>
      <c r="BB547" s="5" t="str">
        <f t="shared" si="25"/>
        <v/>
      </c>
      <c r="BC547" s="5" t="str">
        <f t="shared" si="26"/>
        <v/>
      </c>
      <c r="BD547" s="5" t="str">
        <f t="shared" si="27"/>
        <v/>
      </c>
    </row>
    <row r="548" spans="6:56" x14ac:dyDescent="0.45">
      <c r="F548" s="9" t="e">
        <f>VLOOKUP($B548, FanGraphs_Standings[[Abbreviation]:[2024 Year to Date G]], 2, FALSE)</f>
        <v>#N/A</v>
      </c>
      <c r="G548" s="9" t="e">
        <f>IF(ISERR(VLOOKUP($D548, 'SP Per G'!$A$2:$D$1380, 3, FALSE)), L548, VLOOKUP($D548, 'SP Per G'!$A$2:$D$1380, 3, FALSE))</f>
        <v>#N/A</v>
      </c>
      <c r="H548" s="9" t="e">
        <f>VLOOKUP($D548, 'SP Per G'!$A$2:$D$1380, 4, FALSE)</f>
        <v>#N/A</v>
      </c>
      <c r="I548" s="9" t="e">
        <f>VLOOKUP($D548, Individual_Pitching___Dashboard[], 18, FALSE)</f>
        <v>#N/A</v>
      </c>
      <c r="J548" s="9" t="e">
        <f>VLOOKUP($D548, Individual_Pitching___Dashboard[], 20, FALSE)</f>
        <v>#N/A</v>
      </c>
      <c r="K548" s="9" t="e">
        <f>VLOOKUP($D548, Individual_Pitching___Advanced[], 21,FALSE)</f>
        <v>#N/A</v>
      </c>
      <c r="L548" s="9" t="e">
        <f>VLOOKUP($B548, 'Team Per G'!$A$2:$G$31, 7, FALSE)</f>
        <v>#N/A</v>
      </c>
      <c r="M548" s="9" t="e">
        <f>VLOOKUP($B548, 'FanGraphs - Team WAR Projected'!$B$2:$E$31, 3, FALSE)/162</f>
        <v>#N/A</v>
      </c>
      <c r="N548" s="9" t="e">
        <f>VLOOKUP($B548, Team_Pitching___Advanced[[Team]:[xFIP]], 19,FALSE)</f>
        <v>#N/A</v>
      </c>
      <c r="O548" s="9" t="e">
        <f>VLOOKUP($B548, Team_Pitching___Advanced[], 20, FALSE)</f>
        <v>#N/A</v>
      </c>
      <c r="P548" s="9" t="e">
        <f>VLOOKUP($B548, Team_Batting___Dashboard[[Team]:[wOBA]], 16, FALSE)</f>
        <v>#N/A</v>
      </c>
      <c r="Q548" s="9" t="e">
        <f>VLOOKUP($B548, Team_Batting___Advanced[[Team]:[OPS]], 9, FALSE)</f>
        <v>#N/A</v>
      </c>
      <c r="R548" s="9" t="e">
        <f>VLOOKUP($B548, Team_Batting___Advanced[], 19, FALSE)</f>
        <v>#N/A</v>
      </c>
      <c r="S548" s="9" t="e">
        <f>VLOOKUP($B548, 'Team Per G'!$A$2:$G$31, 3, FALSE)</f>
        <v>#N/A</v>
      </c>
      <c r="T548" s="9" t="e">
        <f>VLOOKUP($B548, 'Team Per G'!$A$2:$G$31, 5, FALSE)</f>
        <v>#N/A</v>
      </c>
      <c r="U548" s="9" t="e">
        <f>VLOOKUP($B548, 'Team Per G'!$A$2:$G$31, 4, FALSE)</f>
        <v>#N/A</v>
      </c>
      <c r="V548" s="9" t="e">
        <f>VLOOKUP($B548, Team_Batting___Dashboard[], 22, FALSE)/$F548</f>
        <v>#N/A</v>
      </c>
      <c r="W548" s="9" t="e">
        <f>VLOOKUP($B548, 'FanGraphs - Team WAR Projected'!$B$2:$E$31, 4, FALSE)/162</f>
        <v>#N/A</v>
      </c>
      <c r="X548" s="9" t="e">
        <f>VLOOKUP($B548, FanGraphs_Standings[[Abbreviation]:[2024 Year to Date RS/G]], 6, FALSE)/$F548</f>
        <v>#N/A</v>
      </c>
      <c r="Y548" s="9" t="e">
        <f>VLOOKUP($B548, FanGraphs_Standings[[Abbreviation]:[2024 Projected Full Season RDif]], 19, FALSE)/162</f>
        <v>#N/A</v>
      </c>
      <c r="Z548" s="9" t="e">
        <f>VLOOKUP($B548, FanGraphs_Standings[[Abbreviation]:[2024 Projected Full Season RDif]], 5, FALSE)</f>
        <v>#N/A</v>
      </c>
      <c r="AA548" s="9" t="e">
        <f>VLOOKUP($B548, FanGraphs_Standings[[Abbreviation]:[2024 Projected Full Season W%]], 18, FALSE)</f>
        <v>#N/A</v>
      </c>
      <c r="AB548" s="9" t="e">
        <f>VLOOKUP($B548, 'Home Field Adv'!$A$2:$I$31, 9, FALSE)</f>
        <v>#N/A</v>
      </c>
      <c r="AC548" s="9" t="e">
        <f>VLOOKUP($C548, FanGraphs_Standings[[Abbreviation]:[2024 Year to Date G]], 2, FALSE)</f>
        <v>#N/A</v>
      </c>
      <c r="AD548" s="9" t="e">
        <f>VLOOKUP($E548, 'SP Per G'!$A$2:$D$1380, 3, FALSE)</f>
        <v>#N/A</v>
      </c>
      <c r="AE548" s="9" t="e">
        <f>VLOOKUP($E548, 'SP Per G'!$A$2:$D$1380, 4, FALSE)</f>
        <v>#N/A</v>
      </c>
      <c r="AF548" s="9" t="e">
        <f>VLOOKUP($E548, Individual_Pitching___Dashboard[], 18, FALSE)</f>
        <v>#N/A</v>
      </c>
      <c r="AG548" s="9" t="e">
        <f>VLOOKUP($E548, Individual_Pitching___Dashboard[], 20, FALSE)</f>
        <v>#N/A</v>
      </c>
      <c r="AH548" s="9" t="e">
        <f>VLOOKUP($E548, Individual_Pitching___Advanced[], 21,FALSE)</f>
        <v>#N/A</v>
      </c>
      <c r="AI548" s="9" t="e">
        <f>VLOOKUP($C548, 'Team Per G'!$A$2:$G$31, 7, FALSE)</f>
        <v>#N/A</v>
      </c>
      <c r="AJ548" s="9" t="e">
        <f>VLOOKUP($C548, 'FanGraphs - Team WAR Projected'!$B$2:$E$31, 3, FALSE)/162</f>
        <v>#N/A</v>
      </c>
      <c r="AK548" s="9" t="e">
        <f>VLOOKUP($C548, Team_Pitching___Advanced[[Team]:[xFIP]], 19,FALSE)</f>
        <v>#N/A</v>
      </c>
      <c r="AL548" s="9" t="e">
        <f>VLOOKUP($C548, Team_Pitching___Advanced[], 20, FALSE)</f>
        <v>#N/A</v>
      </c>
      <c r="AM548" s="9" t="e">
        <f>VLOOKUP($C548, Team_Batting___Dashboard[[Team]:[wOBA]], 16, FALSE)</f>
        <v>#N/A</v>
      </c>
      <c r="AN548" s="9" t="e">
        <f>VLOOKUP($C548, Team_Batting___Advanced[[Team]:[OPS]], 9, FALSE)</f>
        <v>#N/A</v>
      </c>
      <c r="AO548" s="9" t="e">
        <f>VLOOKUP($C548, Team_Batting___Advanced[], 19, FALSE)</f>
        <v>#N/A</v>
      </c>
      <c r="AP548" s="9" t="e">
        <f>VLOOKUP($C548, 'Team Per G'!$A$2:$G$31, 3, FALSE)</f>
        <v>#N/A</v>
      </c>
      <c r="AQ548" s="9" t="e">
        <f>VLOOKUP($C548, 'Team Per G'!$A$2:$G$31, 5, FALSE)</f>
        <v>#N/A</v>
      </c>
      <c r="AR548" s="9" t="e">
        <f>VLOOKUP($C548, 'Team Per G'!$A$2:$G$31, 4, FALSE)</f>
        <v>#N/A</v>
      </c>
      <c r="AS548" s="9" t="e">
        <f>VLOOKUP($C548, Team_Batting___Dashboard[], 22, FALSE)/$AC548</f>
        <v>#N/A</v>
      </c>
      <c r="AT548" s="9" t="e">
        <f>VLOOKUP($C548, 'FanGraphs - Team WAR Projected'!$B$2:$E$31, 4, FALSE)/162</f>
        <v>#N/A</v>
      </c>
      <c r="AU548" s="9" t="e">
        <f>VLOOKUP($C548, FanGraphs_Standings[[Abbreviation]:[2024 Year to Date RS/G]], 6, FALSE)/$AC548</f>
        <v>#N/A</v>
      </c>
      <c r="AV548" s="9" t="e">
        <f>VLOOKUP($C548, FanGraphs_Standings[[Abbreviation]:[2024 Projected Full Season RDif]], 19, FALSE)/162</f>
        <v>#N/A</v>
      </c>
      <c r="AW548" s="9" t="e">
        <f>VLOOKUP($C548, FanGraphs_Standings[[Abbreviation]:[2024 Projected Full Season RDif]], 5, FALSE)</f>
        <v>#N/A</v>
      </c>
      <c r="AX548" s="9" t="e">
        <f>VLOOKUP($C548, FanGraphs_Standings[[Abbreviation]:[2024 Projected Full Season W%]], 18, FALSE)</f>
        <v>#N/A</v>
      </c>
      <c r="AY548" s="9" t="e">
        <f>VLOOKUP($C548, 'Home Field Adv'!$A$2:$K$31, 11, FALSE)</f>
        <v>#N/A</v>
      </c>
      <c r="BB548" s="5" t="str">
        <f t="shared" si="25"/>
        <v/>
      </c>
      <c r="BC548" s="5" t="str">
        <f t="shared" si="26"/>
        <v/>
      </c>
      <c r="BD548" s="5" t="str">
        <f t="shared" si="27"/>
        <v/>
      </c>
    </row>
    <row r="549" spans="6:56" x14ac:dyDescent="0.45">
      <c r="F549" s="9" t="e">
        <f>VLOOKUP($B549, FanGraphs_Standings[[Abbreviation]:[2024 Year to Date G]], 2, FALSE)</f>
        <v>#N/A</v>
      </c>
      <c r="G549" s="9" t="e">
        <f>IF(ISERR(VLOOKUP($D549, 'SP Per G'!$A$2:$D$1380, 3, FALSE)), L549, VLOOKUP($D549, 'SP Per G'!$A$2:$D$1380, 3, FALSE))</f>
        <v>#N/A</v>
      </c>
      <c r="H549" s="9" t="e">
        <f>VLOOKUP($D549, 'SP Per G'!$A$2:$D$1380, 4, FALSE)</f>
        <v>#N/A</v>
      </c>
      <c r="I549" s="9" t="e">
        <f>VLOOKUP($D549, Individual_Pitching___Dashboard[], 18, FALSE)</f>
        <v>#N/A</v>
      </c>
      <c r="J549" s="9" t="e">
        <f>VLOOKUP($D549, Individual_Pitching___Dashboard[], 20, FALSE)</f>
        <v>#N/A</v>
      </c>
      <c r="K549" s="9" t="e">
        <f>VLOOKUP($D549, Individual_Pitching___Advanced[], 21,FALSE)</f>
        <v>#N/A</v>
      </c>
      <c r="L549" s="9" t="e">
        <f>VLOOKUP($B549, 'Team Per G'!$A$2:$G$31, 7, FALSE)</f>
        <v>#N/A</v>
      </c>
      <c r="M549" s="9" t="e">
        <f>VLOOKUP($B549, 'FanGraphs - Team WAR Projected'!$B$2:$E$31, 3, FALSE)/162</f>
        <v>#N/A</v>
      </c>
      <c r="N549" s="9" t="e">
        <f>VLOOKUP($B549, Team_Pitching___Advanced[[Team]:[xFIP]], 19,FALSE)</f>
        <v>#N/A</v>
      </c>
      <c r="O549" s="9" t="e">
        <f>VLOOKUP($B549, Team_Pitching___Advanced[], 20, FALSE)</f>
        <v>#N/A</v>
      </c>
      <c r="P549" s="9" t="e">
        <f>VLOOKUP($B549, Team_Batting___Dashboard[[Team]:[wOBA]], 16, FALSE)</f>
        <v>#N/A</v>
      </c>
      <c r="Q549" s="9" t="e">
        <f>VLOOKUP($B549, Team_Batting___Advanced[[Team]:[OPS]], 9, FALSE)</f>
        <v>#N/A</v>
      </c>
      <c r="R549" s="9" t="e">
        <f>VLOOKUP($B549, Team_Batting___Advanced[], 19, FALSE)</f>
        <v>#N/A</v>
      </c>
      <c r="S549" s="9" t="e">
        <f>VLOOKUP($B549, 'Team Per G'!$A$2:$G$31, 3, FALSE)</f>
        <v>#N/A</v>
      </c>
      <c r="T549" s="9" t="e">
        <f>VLOOKUP($B549, 'Team Per G'!$A$2:$G$31, 5, FALSE)</f>
        <v>#N/A</v>
      </c>
      <c r="U549" s="9" t="e">
        <f>VLOOKUP($B549, 'Team Per G'!$A$2:$G$31, 4, FALSE)</f>
        <v>#N/A</v>
      </c>
      <c r="V549" s="9" t="e">
        <f>VLOOKUP($B549, Team_Batting___Dashboard[], 22, FALSE)/$F549</f>
        <v>#N/A</v>
      </c>
      <c r="W549" s="9" t="e">
        <f>VLOOKUP($B549, 'FanGraphs - Team WAR Projected'!$B$2:$E$31, 4, FALSE)/162</f>
        <v>#N/A</v>
      </c>
      <c r="X549" s="9" t="e">
        <f>VLOOKUP($B549, FanGraphs_Standings[[Abbreviation]:[2024 Year to Date RS/G]], 6, FALSE)/$F549</f>
        <v>#N/A</v>
      </c>
      <c r="Y549" s="9" t="e">
        <f>VLOOKUP($B549, FanGraphs_Standings[[Abbreviation]:[2024 Projected Full Season RDif]], 19, FALSE)/162</f>
        <v>#N/A</v>
      </c>
      <c r="Z549" s="9" t="e">
        <f>VLOOKUP($B549, FanGraphs_Standings[[Abbreviation]:[2024 Projected Full Season RDif]], 5, FALSE)</f>
        <v>#N/A</v>
      </c>
      <c r="AA549" s="9" t="e">
        <f>VLOOKUP($B549, FanGraphs_Standings[[Abbreviation]:[2024 Projected Full Season W%]], 18, FALSE)</f>
        <v>#N/A</v>
      </c>
      <c r="AB549" s="9" t="e">
        <f>VLOOKUP($B549, 'Home Field Adv'!$A$2:$I$31, 9, FALSE)</f>
        <v>#N/A</v>
      </c>
      <c r="AC549" s="9" t="e">
        <f>VLOOKUP($C549, FanGraphs_Standings[[Abbreviation]:[2024 Year to Date G]], 2, FALSE)</f>
        <v>#N/A</v>
      </c>
      <c r="AD549" s="9" t="e">
        <f>VLOOKUP($E549, 'SP Per G'!$A$2:$D$1380, 3, FALSE)</f>
        <v>#N/A</v>
      </c>
      <c r="AE549" s="9" t="e">
        <f>VLOOKUP($E549, 'SP Per G'!$A$2:$D$1380, 4, FALSE)</f>
        <v>#N/A</v>
      </c>
      <c r="AF549" s="9" t="e">
        <f>VLOOKUP($E549, Individual_Pitching___Dashboard[], 18, FALSE)</f>
        <v>#N/A</v>
      </c>
      <c r="AG549" s="9" t="e">
        <f>VLOOKUP($E549, Individual_Pitching___Dashboard[], 20, FALSE)</f>
        <v>#N/A</v>
      </c>
      <c r="AH549" s="9" t="e">
        <f>VLOOKUP($E549, Individual_Pitching___Advanced[], 21,FALSE)</f>
        <v>#N/A</v>
      </c>
      <c r="AI549" s="9" t="e">
        <f>VLOOKUP($C549, 'Team Per G'!$A$2:$G$31, 7, FALSE)</f>
        <v>#N/A</v>
      </c>
      <c r="AJ549" s="9" t="e">
        <f>VLOOKUP($C549, 'FanGraphs - Team WAR Projected'!$B$2:$E$31, 3, FALSE)/162</f>
        <v>#N/A</v>
      </c>
      <c r="AK549" s="9" t="e">
        <f>VLOOKUP($C549, Team_Pitching___Advanced[[Team]:[xFIP]], 19,FALSE)</f>
        <v>#N/A</v>
      </c>
      <c r="AL549" s="9" t="e">
        <f>VLOOKUP($C549, Team_Pitching___Advanced[], 20, FALSE)</f>
        <v>#N/A</v>
      </c>
      <c r="AM549" s="9" t="e">
        <f>VLOOKUP($C549, Team_Batting___Dashboard[[Team]:[wOBA]], 16, FALSE)</f>
        <v>#N/A</v>
      </c>
      <c r="AN549" s="9" t="e">
        <f>VLOOKUP($C549, Team_Batting___Advanced[[Team]:[OPS]], 9, FALSE)</f>
        <v>#N/A</v>
      </c>
      <c r="AO549" s="9" t="e">
        <f>VLOOKUP($C549, Team_Batting___Advanced[], 19, FALSE)</f>
        <v>#N/A</v>
      </c>
      <c r="AP549" s="9" t="e">
        <f>VLOOKUP($C549, 'Team Per G'!$A$2:$G$31, 3, FALSE)</f>
        <v>#N/A</v>
      </c>
      <c r="AQ549" s="9" t="e">
        <f>VLOOKUP($C549, 'Team Per G'!$A$2:$G$31, 5, FALSE)</f>
        <v>#N/A</v>
      </c>
      <c r="AR549" s="9" t="e">
        <f>VLOOKUP($C549, 'Team Per G'!$A$2:$G$31, 4, FALSE)</f>
        <v>#N/A</v>
      </c>
      <c r="AS549" s="9" t="e">
        <f>VLOOKUP($C549, Team_Batting___Dashboard[], 22, FALSE)/$AC549</f>
        <v>#N/A</v>
      </c>
      <c r="AT549" s="9" t="e">
        <f>VLOOKUP($C549, 'FanGraphs - Team WAR Projected'!$B$2:$E$31, 4, FALSE)/162</f>
        <v>#N/A</v>
      </c>
      <c r="AU549" s="9" t="e">
        <f>VLOOKUP($C549, FanGraphs_Standings[[Abbreviation]:[2024 Year to Date RS/G]], 6, FALSE)/$AC549</f>
        <v>#N/A</v>
      </c>
      <c r="AV549" s="9" t="e">
        <f>VLOOKUP($C549, FanGraphs_Standings[[Abbreviation]:[2024 Projected Full Season RDif]], 19, FALSE)/162</f>
        <v>#N/A</v>
      </c>
      <c r="AW549" s="9" t="e">
        <f>VLOOKUP($C549, FanGraphs_Standings[[Abbreviation]:[2024 Projected Full Season RDif]], 5, FALSE)</f>
        <v>#N/A</v>
      </c>
      <c r="AX549" s="9" t="e">
        <f>VLOOKUP($C549, FanGraphs_Standings[[Abbreviation]:[2024 Projected Full Season W%]], 18, FALSE)</f>
        <v>#N/A</v>
      </c>
      <c r="AY549" s="9" t="e">
        <f>VLOOKUP($C549, 'Home Field Adv'!$A$2:$K$31, 11, FALSE)</f>
        <v>#N/A</v>
      </c>
      <c r="BB549" s="5" t="str">
        <f t="shared" si="25"/>
        <v/>
      </c>
      <c r="BC549" s="5" t="str">
        <f t="shared" si="26"/>
        <v/>
      </c>
      <c r="BD549" s="5" t="str">
        <f t="shared" si="27"/>
        <v/>
      </c>
    </row>
    <row r="550" spans="6:56" x14ac:dyDescent="0.45">
      <c r="F550" s="9" t="e">
        <f>VLOOKUP($B550, FanGraphs_Standings[[Abbreviation]:[2024 Year to Date G]], 2, FALSE)</f>
        <v>#N/A</v>
      </c>
      <c r="G550" s="9" t="e">
        <f>IF(ISERR(VLOOKUP($D550, 'SP Per G'!$A$2:$D$1380, 3, FALSE)), L550, VLOOKUP($D550, 'SP Per G'!$A$2:$D$1380, 3, FALSE))</f>
        <v>#N/A</v>
      </c>
      <c r="H550" s="9" t="e">
        <f>VLOOKUP($D550, 'SP Per G'!$A$2:$D$1380, 4, FALSE)</f>
        <v>#N/A</v>
      </c>
      <c r="I550" s="9" t="e">
        <f>VLOOKUP($D550, Individual_Pitching___Dashboard[], 18, FALSE)</f>
        <v>#N/A</v>
      </c>
      <c r="J550" s="9" t="e">
        <f>VLOOKUP($D550, Individual_Pitching___Dashboard[], 20, FALSE)</f>
        <v>#N/A</v>
      </c>
      <c r="K550" s="9" t="e">
        <f>VLOOKUP($D550, Individual_Pitching___Advanced[], 21,FALSE)</f>
        <v>#N/A</v>
      </c>
      <c r="L550" s="9" t="e">
        <f>VLOOKUP($B550, 'Team Per G'!$A$2:$G$31, 7, FALSE)</f>
        <v>#N/A</v>
      </c>
      <c r="M550" s="9" t="e">
        <f>VLOOKUP($B550, 'FanGraphs - Team WAR Projected'!$B$2:$E$31, 3, FALSE)/162</f>
        <v>#N/A</v>
      </c>
      <c r="N550" s="9" t="e">
        <f>VLOOKUP($B550, Team_Pitching___Advanced[[Team]:[xFIP]], 19,FALSE)</f>
        <v>#N/A</v>
      </c>
      <c r="O550" s="9" t="e">
        <f>VLOOKUP($B550, Team_Pitching___Advanced[], 20, FALSE)</f>
        <v>#N/A</v>
      </c>
      <c r="P550" s="9" t="e">
        <f>VLOOKUP($B550, Team_Batting___Dashboard[[Team]:[wOBA]], 16, FALSE)</f>
        <v>#N/A</v>
      </c>
      <c r="Q550" s="9" t="e">
        <f>VLOOKUP($B550, Team_Batting___Advanced[[Team]:[OPS]], 9, FALSE)</f>
        <v>#N/A</v>
      </c>
      <c r="R550" s="9" t="e">
        <f>VLOOKUP($B550, Team_Batting___Advanced[], 19, FALSE)</f>
        <v>#N/A</v>
      </c>
      <c r="S550" s="9" t="e">
        <f>VLOOKUP($B550, 'Team Per G'!$A$2:$G$31, 3, FALSE)</f>
        <v>#N/A</v>
      </c>
      <c r="T550" s="9" t="e">
        <f>VLOOKUP($B550, 'Team Per G'!$A$2:$G$31, 5, FALSE)</f>
        <v>#N/A</v>
      </c>
      <c r="U550" s="9" t="e">
        <f>VLOOKUP($B550, 'Team Per G'!$A$2:$G$31, 4, FALSE)</f>
        <v>#N/A</v>
      </c>
      <c r="V550" s="9" t="e">
        <f>VLOOKUP($B550, Team_Batting___Dashboard[], 22, FALSE)/$F550</f>
        <v>#N/A</v>
      </c>
      <c r="W550" s="9" t="e">
        <f>VLOOKUP($B550, 'FanGraphs - Team WAR Projected'!$B$2:$E$31, 4, FALSE)/162</f>
        <v>#N/A</v>
      </c>
      <c r="X550" s="9" t="e">
        <f>VLOOKUP($B550, FanGraphs_Standings[[Abbreviation]:[2024 Year to Date RS/G]], 6, FALSE)/$F550</f>
        <v>#N/A</v>
      </c>
      <c r="Y550" s="9" t="e">
        <f>VLOOKUP($B550, FanGraphs_Standings[[Abbreviation]:[2024 Projected Full Season RDif]], 19, FALSE)/162</f>
        <v>#N/A</v>
      </c>
      <c r="Z550" s="9" t="e">
        <f>VLOOKUP($B550, FanGraphs_Standings[[Abbreviation]:[2024 Projected Full Season RDif]], 5, FALSE)</f>
        <v>#N/A</v>
      </c>
      <c r="AA550" s="9" t="e">
        <f>VLOOKUP($B550, FanGraphs_Standings[[Abbreviation]:[2024 Projected Full Season W%]], 18, FALSE)</f>
        <v>#N/A</v>
      </c>
      <c r="AB550" s="9" t="e">
        <f>VLOOKUP($B550, 'Home Field Adv'!$A$2:$I$31, 9, FALSE)</f>
        <v>#N/A</v>
      </c>
      <c r="AC550" s="9" t="e">
        <f>VLOOKUP($C550, FanGraphs_Standings[[Abbreviation]:[2024 Year to Date G]], 2, FALSE)</f>
        <v>#N/A</v>
      </c>
      <c r="AD550" s="9" t="e">
        <f>VLOOKUP($E550, 'SP Per G'!$A$2:$D$1380, 3, FALSE)</f>
        <v>#N/A</v>
      </c>
      <c r="AE550" s="9" t="e">
        <f>VLOOKUP($E550, 'SP Per G'!$A$2:$D$1380, 4, FALSE)</f>
        <v>#N/A</v>
      </c>
      <c r="AF550" s="9" t="e">
        <f>VLOOKUP($E550, Individual_Pitching___Dashboard[], 18, FALSE)</f>
        <v>#N/A</v>
      </c>
      <c r="AG550" s="9" t="e">
        <f>VLOOKUP($E550, Individual_Pitching___Dashboard[], 20, FALSE)</f>
        <v>#N/A</v>
      </c>
      <c r="AH550" s="9" t="e">
        <f>VLOOKUP($E550, Individual_Pitching___Advanced[], 21,FALSE)</f>
        <v>#N/A</v>
      </c>
      <c r="AI550" s="9" t="e">
        <f>VLOOKUP($C550, 'Team Per G'!$A$2:$G$31, 7, FALSE)</f>
        <v>#N/A</v>
      </c>
      <c r="AJ550" s="9" t="e">
        <f>VLOOKUP($C550, 'FanGraphs - Team WAR Projected'!$B$2:$E$31, 3, FALSE)/162</f>
        <v>#N/A</v>
      </c>
      <c r="AK550" s="9" t="e">
        <f>VLOOKUP($C550, Team_Pitching___Advanced[[Team]:[xFIP]], 19,FALSE)</f>
        <v>#N/A</v>
      </c>
      <c r="AL550" s="9" t="e">
        <f>VLOOKUP($C550, Team_Pitching___Advanced[], 20, FALSE)</f>
        <v>#N/A</v>
      </c>
      <c r="AM550" s="9" t="e">
        <f>VLOOKUP($C550, Team_Batting___Dashboard[[Team]:[wOBA]], 16, FALSE)</f>
        <v>#N/A</v>
      </c>
      <c r="AN550" s="9" t="e">
        <f>VLOOKUP($C550, Team_Batting___Advanced[[Team]:[OPS]], 9, FALSE)</f>
        <v>#N/A</v>
      </c>
      <c r="AO550" s="9" t="e">
        <f>VLOOKUP($C550, Team_Batting___Advanced[], 19, FALSE)</f>
        <v>#N/A</v>
      </c>
      <c r="AP550" s="9" t="e">
        <f>VLOOKUP($C550, 'Team Per G'!$A$2:$G$31, 3, FALSE)</f>
        <v>#N/A</v>
      </c>
      <c r="AQ550" s="9" t="e">
        <f>VLOOKUP($C550, 'Team Per G'!$A$2:$G$31, 5, FALSE)</f>
        <v>#N/A</v>
      </c>
      <c r="AR550" s="9" t="e">
        <f>VLOOKUP($C550, 'Team Per G'!$A$2:$G$31, 4, FALSE)</f>
        <v>#N/A</v>
      </c>
      <c r="AS550" s="9" t="e">
        <f>VLOOKUP($C550, Team_Batting___Dashboard[], 22, FALSE)/$AC550</f>
        <v>#N/A</v>
      </c>
      <c r="AT550" s="9" t="e">
        <f>VLOOKUP($C550, 'FanGraphs - Team WAR Projected'!$B$2:$E$31, 4, FALSE)/162</f>
        <v>#N/A</v>
      </c>
      <c r="AU550" s="9" t="e">
        <f>VLOOKUP($C550, FanGraphs_Standings[[Abbreviation]:[2024 Year to Date RS/G]], 6, FALSE)/$AC550</f>
        <v>#N/A</v>
      </c>
      <c r="AV550" s="9" t="e">
        <f>VLOOKUP($C550, FanGraphs_Standings[[Abbreviation]:[2024 Projected Full Season RDif]], 19, FALSE)/162</f>
        <v>#N/A</v>
      </c>
      <c r="AW550" s="9" t="e">
        <f>VLOOKUP($C550, FanGraphs_Standings[[Abbreviation]:[2024 Projected Full Season RDif]], 5, FALSE)</f>
        <v>#N/A</v>
      </c>
      <c r="AX550" s="9" t="e">
        <f>VLOOKUP($C550, FanGraphs_Standings[[Abbreviation]:[2024 Projected Full Season W%]], 18, FALSE)</f>
        <v>#N/A</v>
      </c>
      <c r="AY550" s="9" t="e">
        <f>VLOOKUP($C550, 'Home Field Adv'!$A$2:$K$31, 11, FALSE)</f>
        <v>#N/A</v>
      </c>
      <c r="BB550" s="5" t="str">
        <f t="shared" si="25"/>
        <v/>
      </c>
      <c r="BC550" s="5" t="str">
        <f t="shared" si="26"/>
        <v/>
      </c>
      <c r="BD550" s="5" t="str">
        <f t="shared" si="27"/>
        <v/>
      </c>
    </row>
    <row r="551" spans="6:56" x14ac:dyDescent="0.45">
      <c r="F551" s="9" t="e">
        <f>VLOOKUP($B551, FanGraphs_Standings[[Abbreviation]:[2024 Year to Date G]], 2, FALSE)</f>
        <v>#N/A</v>
      </c>
      <c r="G551" s="9" t="e">
        <f>IF(ISERR(VLOOKUP($D551, 'SP Per G'!$A$2:$D$1380, 3, FALSE)), L551, VLOOKUP($D551, 'SP Per G'!$A$2:$D$1380, 3, FALSE))</f>
        <v>#N/A</v>
      </c>
      <c r="H551" s="9" t="e">
        <f>VLOOKUP($D551, 'SP Per G'!$A$2:$D$1380, 4, FALSE)</f>
        <v>#N/A</v>
      </c>
      <c r="I551" s="9" t="e">
        <f>VLOOKUP($D551, Individual_Pitching___Dashboard[], 18, FALSE)</f>
        <v>#N/A</v>
      </c>
      <c r="J551" s="9" t="e">
        <f>VLOOKUP($D551, Individual_Pitching___Dashboard[], 20, FALSE)</f>
        <v>#N/A</v>
      </c>
      <c r="K551" s="9" t="e">
        <f>VLOOKUP($D551, Individual_Pitching___Advanced[], 21,FALSE)</f>
        <v>#N/A</v>
      </c>
      <c r="L551" s="9" t="e">
        <f>VLOOKUP($B551, 'Team Per G'!$A$2:$G$31, 7, FALSE)</f>
        <v>#N/A</v>
      </c>
      <c r="M551" s="9" t="e">
        <f>VLOOKUP($B551, 'FanGraphs - Team WAR Projected'!$B$2:$E$31, 3, FALSE)/162</f>
        <v>#N/A</v>
      </c>
      <c r="N551" s="9" t="e">
        <f>VLOOKUP($B551, Team_Pitching___Advanced[[Team]:[xFIP]], 19,FALSE)</f>
        <v>#N/A</v>
      </c>
      <c r="O551" s="9" t="e">
        <f>VLOOKUP($B551, Team_Pitching___Advanced[], 20, FALSE)</f>
        <v>#N/A</v>
      </c>
      <c r="P551" s="9" t="e">
        <f>VLOOKUP($B551, Team_Batting___Dashboard[[Team]:[wOBA]], 16, FALSE)</f>
        <v>#N/A</v>
      </c>
      <c r="Q551" s="9" t="e">
        <f>VLOOKUP($B551, Team_Batting___Advanced[[Team]:[OPS]], 9, FALSE)</f>
        <v>#N/A</v>
      </c>
      <c r="R551" s="9" t="e">
        <f>VLOOKUP($B551, Team_Batting___Advanced[], 19, FALSE)</f>
        <v>#N/A</v>
      </c>
      <c r="S551" s="9" t="e">
        <f>VLOOKUP($B551, 'Team Per G'!$A$2:$G$31, 3, FALSE)</f>
        <v>#N/A</v>
      </c>
      <c r="T551" s="9" t="e">
        <f>VLOOKUP($B551, 'Team Per G'!$A$2:$G$31, 5, FALSE)</f>
        <v>#N/A</v>
      </c>
      <c r="U551" s="9" t="e">
        <f>VLOOKUP($B551, 'Team Per G'!$A$2:$G$31, 4, FALSE)</f>
        <v>#N/A</v>
      </c>
      <c r="V551" s="9" t="e">
        <f>VLOOKUP($B551, Team_Batting___Dashboard[], 22, FALSE)/$F551</f>
        <v>#N/A</v>
      </c>
      <c r="W551" s="9" t="e">
        <f>VLOOKUP($B551, 'FanGraphs - Team WAR Projected'!$B$2:$E$31, 4, FALSE)/162</f>
        <v>#N/A</v>
      </c>
      <c r="X551" s="9" t="e">
        <f>VLOOKUP($B551, FanGraphs_Standings[[Abbreviation]:[2024 Year to Date RS/G]], 6, FALSE)/$F551</f>
        <v>#N/A</v>
      </c>
      <c r="Y551" s="9" t="e">
        <f>VLOOKUP($B551, FanGraphs_Standings[[Abbreviation]:[2024 Projected Full Season RDif]], 19, FALSE)/162</f>
        <v>#N/A</v>
      </c>
      <c r="Z551" s="9" t="e">
        <f>VLOOKUP($B551, FanGraphs_Standings[[Abbreviation]:[2024 Projected Full Season RDif]], 5, FALSE)</f>
        <v>#N/A</v>
      </c>
      <c r="AA551" s="9" t="e">
        <f>VLOOKUP($B551, FanGraphs_Standings[[Abbreviation]:[2024 Projected Full Season W%]], 18, FALSE)</f>
        <v>#N/A</v>
      </c>
      <c r="AB551" s="9" t="e">
        <f>VLOOKUP($B551, 'Home Field Adv'!$A$2:$I$31, 9, FALSE)</f>
        <v>#N/A</v>
      </c>
      <c r="AC551" s="9" t="e">
        <f>VLOOKUP($C551, FanGraphs_Standings[[Abbreviation]:[2024 Year to Date G]], 2, FALSE)</f>
        <v>#N/A</v>
      </c>
      <c r="AD551" s="9" t="e">
        <f>VLOOKUP($E551, 'SP Per G'!$A$2:$D$1380, 3, FALSE)</f>
        <v>#N/A</v>
      </c>
      <c r="AE551" s="9" t="e">
        <f>VLOOKUP($E551, 'SP Per G'!$A$2:$D$1380, 4, FALSE)</f>
        <v>#N/A</v>
      </c>
      <c r="AF551" s="9" t="e">
        <f>VLOOKUP($E551, Individual_Pitching___Dashboard[], 18, FALSE)</f>
        <v>#N/A</v>
      </c>
      <c r="AG551" s="9" t="e">
        <f>VLOOKUP($E551, Individual_Pitching___Dashboard[], 20, FALSE)</f>
        <v>#N/A</v>
      </c>
      <c r="AH551" s="9" t="e">
        <f>VLOOKUP($E551, Individual_Pitching___Advanced[], 21,FALSE)</f>
        <v>#N/A</v>
      </c>
      <c r="AI551" s="9" t="e">
        <f>VLOOKUP($C551, 'Team Per G'!$A$2:$G$31, 7, FALSE)</f>
        <v>#N/A</v>
      </c>
      <c r="AJ551" s="9" t="e">
        <f>VLOOKUP($C551, 'FanGraphs - Team WAR Projected'!$B$2:$E$31, 3, FALSE)/162</f>
        <v>#N/A</v>
      </c>
      <c r="AK551" s="9" t="e">
        <f>VLOOKUP($C551, Team_Pitching___Advanced[[Team]:[xFIP]], 19,FALSE)</f>
        <v>#N/A</v>
      </c>
      <c r="AL551" s="9" t="e">
        <f>VLOOKUP($C551, Team_Pitching___Advanced[], 20, FALSE)</f>
        <v>#N/A</v>
      </c>
      <c r="AM551" s="9" t="e">
        <f>VLOOKUP($C551, Team_Batting___Dashboard[[Team]:[wOBA]], 16, FALSE)</f>
        <v>#N/A</v>
      </c>
      <c r="AN551" s="9" t="e">
        <f>VLOOKUP($C551, Team_Batting___Advanced[[Team]:[OPS]], 9, FALSE)</f>
        <v>#N/A</v>
      </c>
      <c r="AO551" s="9" t="e">
        <f>VLOOKUP($C551, Team_Batting___Advanced[], 19, FALSE)</f>
        <v>#N/A</v>
      </c>
      <c r="AP551" s="9" t="e">
        <f>VLOOKUP($C551, 'Team Per G'!$A$2:$G$31, 3, FALSE)</f>
        <v>#N/A</v>
      </c>
      <c r="AQ551" s="9" t="e">
        <f>VLOOKUP($C551, 'Team Per G'!$A$2:$G$31, 5, FALSE)</f>
        <v>#N/A</v>
      </c>
      <c r="AR551" s="9" t="e">
        <f>VLOOKUP($C551, 'Team Per G'!$A$2:$G$31, 4, FALSE)</f>
        <v>#N/A</v>
      </c>
      <c r="AS551" s="9" t="e">
        <f>VLOOKUP($C551, Team_Batting___Dashboard[], 22, FALSE)/$AC551</f>
        <v>#N/A</v>
      </c>
      <c r="AT551" s="9" t="e">
        <f>VLOOKUP($C551, 'FanGraphs - Team WAR Projected'!$B$2:$E$31, 4, FALSE)/162</f>
        <v>#N/A</v>
      </c>
      <c r="AU551" s="9" t="e">
        <f>VLOOKUP($C551, FanGraphs_Standings[[Abbreviation]:[2024 Year to Date RS/G]], 6, FALSE)/$AC551</f>
        <v>#N/A</v>
      </c>
      <c r="AV551" s="9" t="e">
        <f>VLOOKUP($C551, FanGraphs_Standings[[Abbreviation]:[2024 Projected Full Season RDif]], 19, FALSE)/162</f>
        <v>#N/A</v>
      </c>
      <c r="AW551" s="9" t="e">
        <f>VLOOKUP($C551, FanGraphs_Standings[[Abbreviation]:[2024 Projected Full Season RDif]], 5, FALSE)</f>
        <v>#N/A</v>
      </c>
      <c r="AX551" s="9" t="e">
        <f>VLOOKUP($C551, FanGraphs_Standings[[Abbreviation]:[2024 Projected Full Season W%]], 18, FALSE)</f>
        <v>#N/A</v>
      </c>
      <c r="AY551" s="9" t="e">
        <f>VLOOKUP($C551, 'Home Field Adv'!$A$2:$K$31, 11, FALSE)</f>
        <v>#N/A</v>
      </c>
      <c r="BB551" s="5" t="str">
        <f t="shared" si="25"/>
        <v/>
      </c>
      <c r="BC551" s="5" t="str">
        <f t="shared" si="26"/>
        <v/>
      </c>
      <c r="BD551" s="5" t="str">
        <f t="shared" si="27"/>
        <v/>
      </c>
    </row>
    <row r="552" spans="6:56" x14ac:dyDescent="0.45">
      <c r="F552" s="9" t="e">
        <f>VLOOKUP($B552, FanGraphs_Standings[[Abbreviation]:[2024 Year to Date G]], 2, FALSE)</f>
        <v>#N/A</v>
      </c>
      <c r="G552" s="9" t="e">
        <f>IF(ISERR(VLOOKUP($D552, 'SP Per G'!$A$2:$D$1380, 3, FALSE)), L552, VLOOKUP($D552, 'SP Per G'!$A$2:$D$1380, 3, FALSE))</f>
        <v>#N/A</v>
      </c>
      <c r="H552" s="9" t="e">
        <f>VLOOKUP($D552, 'SP Per G'!$A$2:$D$1380, 4, FALSE)</f>
        <v>#N/A</v>
      </c>
      <c r="I552" s="9" t="e">
        <f>VLOOKUP($D552, Individual_Pitching___Dashboard[], 18, FALSE)</f>
        <v>#N/A</v>
      </c>
      <c r="J552" s="9" t="e">
        <f>VLOOKUP($D552, Individual_Pitching___Dashboard[], 20, FALSE)</f>
        <v>#N/A</v>
      </c>
      <c r="K552" s="9" t="e">
        <f>VLOOKUP($D552, Individual_Pitching___Advanced[], 21,FALSE)</f>
        <v>#N/A</v>
      </c>
      <c r="L552" s="9" t="e">
        <f>VLOOKUP($B552, 'Team Per G'!$A$2:$G$31, 7, FALSE)</f>
        <v>#N/A</v>
      </c>
      <c r="M552" s="9" t="e">
        <f>VLOOKUP($B552, 'FanGraphs - Team WAR Projected'!$B$2:$E$31, 3, FALSE)/162</f>
        <v>#N/A</v>
      </c>
      <c r="N552" s="9" t="e">
        <f>VLOOKUP($B552, Team_Pitching___Advanced[[Team]:[xFIP]], 19,FALSE)</f>
        <v>#N/A</v>
      </c>
      <c r="O552" s="9" t="e">
        <f>VLOOKUP($B552, Team_Pitching___Advanced[], 20, FALSE)</f>
        <v>#N/A</v>
      </c>
      <c r="P552" s="9" t="e">
        <f>VLOOKUP($B552, Team_Batting___Dashboard[[Team]:[wOBA]], 16, FALSE)</f>
        <v>#N/A</v>
      </c>
      <c r="Q552" s="9" t="e">
        <f>VLOOKUP($B552, Team_Batting___Advanced[[Team]:[OPS]], 9, FALSE)</f>
        <v>#N/A</v>
      </c>
      <c r="R552" s="9" t="e">
        <f>VLOOKUP($B552, Team_Batting___Advanced[], 19, FALSE)</f>
        <v>#N/A</v>
      </c>
      <c r="S552" s="9" t="e">
        <f>VLOOKUP($B552, 'Team Per G'!$A$2:$G$31, 3, FALSE)</f>
        <v>#N/A</v>
      </c>
      <c r="T552" s="9" t="e">
        <f>VLOOKUP($B552, 'Team Per G'!$A$2:$G$31, 5, FALSE)</f>
        <v>#N/A</v>
      </c>
      <c r="U552" s="9" t="e">
        <f>VLOOKUP($B552, 'Team Per G'!$A$2:$G$31, 4, FALSE)</f>
        <v>#N/A</v>
      </c>
      <c r="V552" s="9" t="e">
        <f>VLOOKUP($B552, Team_Batting___Dashboard[], 22, FALSE)/$F552</f>
        <v>#N/A</v>
      </c>
      <c r="W552" s="9" t="e">
        <f>VLOOKUP($B552, 'FanGraphs - Team WAR Projected'!$B$2:$E$31, 4, FALSE)/162</f>
        <v>#N/A</v>
      </c>
      <c r="X552" s="9" t="e">
        <f>VLOOKUP($B552, FanGraphs_Standings[[Abbreviation]:[2024 Year to Date RS/G]], 6, FALSE)/$F552</f>
        <v>#N/A</v>
      </c>
      <c r="Y552" s="9" t="e">
        <f>VLOOKUP($B552, FanGraphs_Standings[[Abbreviation]:[2024 Projected Full Season RDif]], 19, FALSE)/162</f>
        <v>#N/A</v>
      </c>
      <c r="Z552" s="9" t="e">
        <f>VLOOKUP($B552, FanGraphs_Standings[[Abbreviation]:[2024 Projected Full Season RDif]], 5, FALSE)</f>
        <v>#N/A</v>
      </c>
      <c r="AA552" s="9" t="e">
        <f>VLOOKUP($B552, FanGraphs_Standings[[Abbreviation]:[2024 Projected Full Season W%]], 18, FALSE)</f>
        <v>#N/A</v>
      </c>
      <c r="AB552" s="9" t="e">
        <f>VLOOKUP($B552, 'Home Field Adv'!$A$2:$I$31, 9, FALSE)</f>
        <v>#N/A</v>
      </c>
      <c r="AC552" s="9" t="e">
        <f>VLOOKUP($C552, FanGraphs_Standings[[Abbreviation]:[2024 Year to Date G]], 2, FALSE)</f>
        <v>#N/A</v>
      </c>
      <c r="AD552" s="9" t="e">
        <f>VLOOKUP($E552, 'SP Per G'!$A$2:$D$1380, 3, FALSE)</f>
        <v>#N/A</v>
      </c>
      <c r="AE552" s="9" t="e">
        <f>VLOOKUP($E552, 'SP Per G'!$A$2:$D$1380, 4, FALSE)</f>
        <v>#N/A</v>
      </c>
      <c r="AF552" s="9" t="e">
        <f>VLOOKUP($E552, Individual_Pitching___Dashboard[], 18, FALSE)</f>
        <v>#N/A</v>
      </c>
      <c r="AG552" s="9" t="e">
        <f>VLOOKUP($E552, Individual_Pitching___Dashboard[], 20, FALSE)</f>
        <v>#N/A</v>
      </c>
      <c r="AH552" s="9" t="e">
        <f>VLOOKUP($E552, Individual_Pitching___Advanced[], 21,FALSE)</f>
        <v>#N/A</v>
      </c>
      <c r="AI552" s="9" t="e">
        <f>VLOOKUP($C552, 'Team Per G'!$A$2:$G$31, 7, FALSE)</f>
        <v>#N/A</v>
      </c>
      <c r="AJ552" s="9" t="e">
        <f>VLOOKUP($C552, 'FanGraphs - Team WAR Projected'!$B$2:$E$31, 3, FALSE)/162</f>
        <v>#N/A</v>
      </c>
      <c r="AK552" s="9" t="e">
        <f>VLOOKUP($C552, Team_Pitching___Advanced[[Team]:[xFIP]], 19,FALSE)</f>
        <v>#N/A</v>
      </c>
      <c r="AL552" s="9" t="e">
        <f>VLOOKUP($C552, Team_Pitching___Advanced[], 20, FALSE)</f>
        <v>#N/A</v>
      </c>
      <c r="AM552" s="9" t="e">
        <f>VLOOKUP($C552, Team_Batting___Dashboard[[Team]:[wOBA]], 16, FALSE)</f>
        <v>#N/A</v>
      </c>
      <c r="AN552" s="9" t="e">
        <f>VLOOKUP($C552, Team_Batting___Advanced[[Team]:[OPS]], 9, FALSE)</f>
        <v>#N/A</v>
      </c>
      <c r="AO552" s="9" t="e">
        <f>VLOOKUP($C552, Team_Batting___Advanced[], 19, FALSE)</f>
        <v>#N/A</v>
      </c>
      <c r="AP552" s="9" t="e">
        <f>VLOOKUP($C552, 'Team Per G'!$A$2:$G$31, 3, FALSE)</f>
        <v>#N/A</v>
      </c>
      <c r="AQ552" s="9" t="e">
        <f>VLOOKUP($C552, 'Team Per G'!$A$2:$G$31, 5, FALSE)</f>
        <v>#N/A</v>
      </c>
      <c r="AR552" s="9" t="e">
        <f>VLOOKUP($C552, 'Team Per G'!$A$2:$G$31, 4, FALSE)</f>
        <v>#N/A</v>
      </c>
      <c r="AS552" s="9" t="e">
        <f>VLOOKUP($C552, Team_Batting___Dashboard[], 22, FALSE)/$AC552</f>
        <v>#N/A</v>
      </c>
      <c r="AT552" s="9" t="e">
        <f>VLOOKUP($C552, 'FanGraphs - Team WAR Projected'!$B$2:$E$31, 4, FALSE)/162</f>
        <v>#N/A</v>
      </c>
      <c r="AU552" s="9" t="e">
        <f>VLOOKUP($C552, FanGraphs_Standings[[Abbreviation]:[2024 Year to Date RS/G]], 6, FALSE)/$AC552</f>
        <v>#N/A</v>
      </c>
      <c r="AV552" s="9" t="e">
        <f>VLOOKUP($C552, FanGraphs_Standings[[Abbreviation]:[2024 Projected Full Season RDif]], 19, FALSE)/162</f>
        <v>#N/A</v>
      </c>
      <c r="AW552" s="9" t="e">
        <f>VLOOKUP($C552, FanGraphs_Standings[[Abbreviation]:[2024 Projected Full Season RDif]], 5, FALSE)</f>
        <v>#N/A</v>
      </c>
      <c r="AX552" s="9" t="e">
        <f>VLOOKUP($C552, FanGraphs_Standings[[Abbreviation]:[2024 Projected Full Season W%]], 18, FALSE)</f>
        <v>#N/A</v>
      </c>
      <c r="AY552" s="9" t="e">
        <f>VLOOKUP($C552, 'Home Field Adv'!$A$2:$K$31, 11, FALSE)</f>
        <v>#N/A</v>
      </c>
      <c r="BB552" s="5" t="str">
        <f t="shared" si="25"/>
        <v/>
      </c>
      <c r="BC552" s="5" t="str">
        <f t="shared" si="26"/>
        <v/>
      </c>
      <c r="BD552" s="5" t="str">
        <f t="shared" si="27"/>
        <v/>
      </c>
    </row>
    <row r="553" spans="6:56" x14ac:dyDescent="0.45">
      <c r="F553" s="9" t="e">
        <f>VLOOKUP($B553, FanGraphs_Standings[[Abbreviation]:[2024 Year to Date G]], 2, FALSE)</f>
        <v>#N/A</v>
      </c>
      <c r="G553" s="9" t="e">
        <f>IF(ISERR(VLOOKUP($D553, 'SP Per G'!$A$2:$D$1380, 3, FALSE)), L553, VLOOKUP($D553, 'SP Per G'!$A$2:$D$1380, 3, FALSE))</f>
        <v>#N/A</v>
      </c>
      <c r="H553" s="9" t="e">
        <f>VLOOKUP($D553, 'SP Per G'!$A$2:$D$1380, 4, FALSE)</f>
        <v>#N/A</v>
      </c>
      <c r="I553" s="9" t="e">
        <f>VLOOKUP($D553, Individual_Pitching___Dashboard[], 18, FALSE)</f>
        <v>#N/A</v>
      </c>
      <c r="J553" s="9" t="e">
        <f>VLOOKUP($D553, Individual_Pitching___Dashboard[], 20, FALSE)</f>
        <v>#N/A</v>
      </c>
      <c r="K553" s="9" t="e">
        <f>VLOOKUP($D553, Individual_Pitching___Advanced[], 21,FALSE)</f>
        <v>#N/A</v>
      </c>
      <c r="L553" s="9" t="e">
        <f>VLOOKUP($B553, 'Team Per G'!$A$2:$G$31, 7, FALSE)</f>
        <v>#N/A</v>
      </c>
      <c r="M553" s="9" t="e">
        <f>VLOOKUP($B553, 'FanGraphs - Team WAR Projected'!$B$2:$E$31, 3, FALSE)/162</f>
        <v>#N/A</v>
      </c>
      <c r="N553" s="9" t="e">
        <f>VLOOKUP($B553, Team_Pitching___Advanced[[Team]:[xFIP]], 19,FALSE)</f>
        <v>#N/A</v>
      </c>
      <c r="O553" s="9" t="e">
        <f>VLOOKUP($B553, Team_Pitching___Advanced[], 20, FALSE)</f>
        <v>#N/A</v>
      </c>
      <c r="P553" s="9" t="e">
        <f>VLOOKUP($B553, Team_Batting___Dashboard[[Team]:[wOBA]], 16, FALSE)</f>
        <v>#N/A</v>
      </c>
      <c r="Q553" s="9" t="e">
        <f>VLOOKUP($B553, Team_Batting___Advanced[[Team]:[OPS]], 9, FALSE)</f>
        <v>#N/A</v>
      </c>
      <c r="R553" s="9" t="e">
        <f>VLOOKUP($B553, Team_Batting___Advanced[], 19, FALSE)</f>
        <v>#N/A</v>
      </c>
      <c r="S553" s="9" t="e">
        <f>VLOOKUP($B553, 'Team Per G'!$A$2:$G$31, 3, FALSE)</f>
        <v>#N/A</v>
      </c>
      <c r="T553" s="9" t="e">
        <f>VLOOKUP($B553, 'Team Per G'!$A$2:$G$31, 5, FALSE)</f>
        <v>#N/A</v>
      </c>
      <c r="U553" s="9" t="e">
        <f>VLOOKUP($B553, 'Team Per G'!$A$2:$G$31, 4, FALSE)</f>
        <v>#N/A</v>
      </c>
      <c r="V553" s="9" t="e">
        <f>VLOOKUP($B553, Team_Batting___Dashboard[], 22, FALSE)/$F553</f>
        <v>#N/A</v>
      </c>
      <c r="W553" s="9" t="e">
        <f>VLOOKUP($B553, 'FanGraphs - Team WAR Projected'!$B$2:$E$31, 4, FALSE)/162</f>
        <v>#N/A</v>
      </c>
      <c r="X553" s="9" t="e">
        <f>VLOOKUP($B553, FanGraphs_Standings[[Abbreviation]:[2024 Year to Date RS/G]], 6, FALSE)/$F553</f>
        <v>#N/A</v>
      </c>
      <c r="Y553" s="9" t="e">
        <f>VLOOKUP($B553, FanGraphs_Standings[[Abbreviation]:[2024 Projected Full Season RDif]], 19, FALSE)/162</f>
        <v>#N/A</v>
      </c>
      <c r="Z553" s="9" t="e">
        <f>VLOOKUP($B553, FanGraphs_Standings[[Abbreviation]:[2024 Projected Full Season RDif]], 5, FALSE)</f>
        <v>#N/A</v>
      </c>
      <c r="AA553" s="9" t="e">
        <f>VLOOKUP($B553, FanGraphs_Standings[[Abbreviation]:[2024 Projected Full Season W%]], 18, FALSE)</f>
        <v>#N/A</v>
      </c>
      <c r="AB553" s="9" t="e">
        <f>VLOOKUP($B553, 'Home Field Adv'!$A$2:$I$31, 9, FALSE)</f>
        <v>#N/A</v>
      </c>
      <c r="AC553" s="9" t="e">
        <f>VLOOKUP($C553, FanGraphs_Standings[[Abbreviation]:[2024 Year to Date G]], 2, FALSE)</f>
        <v>#N/A</v>
      </c>
      <c r="AD553" s="9" t="e">
        <f>VLOOKUP($E553, 'SP Per G'!$A$2:$D$1380, 3, FALSE)</f>
        <v>#N/A</v>
      </c>
      <c r="AE553" s="9" t="e">
        <f>VLOOKUP($E553, 'SP Per G'!$A$2:$D$1380, 4, FALSE)</f>
        <v>#N/A</v>
      </c>
      <c r="AF553" s="9" t="e">
        <f>VLOOKUP($E553, Individual_Pitching___Dashboard[], 18, FALSE)</f>
        <v>#N/A</v>
      </c>
      <c r="AG553" s="9" t="e">
        <f>VLOOKUP($E553, Individual_Pitching___Dashboard[], 20, FALSE)</f>
        <v>#N/A</v>
      </c>
      <c r="AH553" s="9" t="e">
        <f>VLOOKUP($E553, Individual_Pitching___Advanced[], 21,FALSE)</f>
        <v>#N/A</v>
      </c>
      <c r="AI553" s="9" t="e">
        <f>VLOOKUP($C553, 'Team Per G'!$A$2:$G$31, 7, FALSE)</f>
        <v>#N/A</v>
      </c>
      <c r="AJ553" s="9" t="e">
        <f>VLOOKUP($C553, 'FanGraphs - Team WAR Projected'!$B$2:$E$31, 3, FALSE)/162</f>
        <v>#N/A</v>
      </c>
      <c r="AK553" s="9" t="e">
        <f>VLOOKUP($C553, Team_Pitching___Advanced[[Team]:[xFIP]], 19,FALSE)</f>
        <v>#N/A</v>
      </c>
      <c r="AL553" s="9" t="e">
        <f>VLOOKUP($C553, Team_Pitching___Advanced[], 20, FALSE)</f>
        <v>#N/A</v>
      </c>
      <c r="AM553" s="9" t="e">
        <f>VLOOKUP($C553, Team_Batting___Dashboard[[Team]:[wOBA]], 16, FALSE)</f>
        <v>#N/A</v>
      </c>
      <c r="AN553" s="9" t="e">
        <f>VLOOKUP($C553, Team_Batting___Advanced[[Team]:[OPS]], 9, FALSE)</f>
        <v>#N/A</v>
      </c>
      <c r="AO553" s="9" t="e">
        <f>VLOOKUP($C553, Team_Batting___Advanced[], 19, FALSE)</f>
        <v>#N/A</v>
      </c>
      <c r="AP553" s="9" t="e">
        <f>VLOOKUP($C553, 'Team Per G'!$A$2:$G$31, 3, FALSE)</f>
        <v>#N/A</v>
      </c>
      <c r="AQ553" s="9" t="e">
        <f>VLOOKUP($C553, 'Team Per G'!$A$2:$G$31, 5, FALSE)</f>
        <v>#N/A</v>
      </c>
      <c r="AR553" s="9" t="e">
        <f>VLOOKUP($C553, 'Team Per G'!$A$2:$G$31, 4, FALSE)</f>
        <v>#N/A</v>
      </c>
      <c r="AS553" s="9" t="e">
        <f>VLOOKUP($C553, Team_Batting___Dashboard[], 22, FALSE)/$AC553</f>
        <v>#N/A</v>
      </c>
      <c r="AT553" s="9" t="e">
        <f>VLOOKUP($C553, 'FanGraphs - Team WAR Projected'!$B$2:$E$31, 4, FALSE)/162</f>
        <v>#N/A</v>
      </c>
      <c r="AU553" s="9" t="e">
        <f>VLOOKUP($C553, FanGraphs_Standings[[Abbreviation]:[2024 Year to Date RS/G]], 6, FALSE)/$AC553</f>
        <v>#N/A</v>
      </c>
      <c r="AV553" s="9" t="e">
        <f>VLOOKUP($C553, FanGraphs_Standings[[Abbreviation]:[2024 Projected Full Season RDif]], 19, FALSE)/162</f>
        <v>#N/A</v>
      </c>
      <c r="AW553" s="9" t="e">
        <f>VLOOKUP($C553, FanGraphs_Standings[[Abbreviation]:[2024 Projected Full Season RDif]], 5, FALSE)</f>
        <v>#N/A</v>
      </c>
      <c r="AX553" s="9" t="e">
        <f>VLOOKUP($C553, FanGraphs_Standings[[Abbreviation]:[2024 Projected Full Season W%]], 18, FALSE)</f>
        <v>#N/A</v>
      </c>
      <c r="AY553" s="9" t="e">
        <f>VLOOKUP($C553, 'Home Field Adv'!$A$2:$K$31, 11, FALSE)</f>
        <v>#N/A</v>
      </c>
      <c r="BB553" s="5" t="str">
        <f t="shared" si="25"/>
        <v/>
      </c>
      <c r="BC553" s="5" t="str">
        <f t="shared" si="26"/>
        <v/>
      </c>
      <c r="BD553" s="5" t="str">
        <f t="shared" si="27"/>
        <v/>
      </c>
    </row>
    <row r="554" spans="6:56" x14ac:dyDescent="0.45">
      <c r="F554" s="9" t="e">
        <f>VLOOKUP($B554, FanGraphs_Standings[[Abbreviation]:[2024 Year to Date G]], 2, FALSE)</f>
        <v>#N/A</v>
      </c>
      <c r="G554" s="9" t="e">
        <f>IF(ISERR(VLOOKUP($D554, 'SP Per G'!$A$2:$D$1380, 3, FALSE)), L554, VLOOKUP($D554, 'SP Per G'!$A$2:$D$1380, 3, FALSE))</f>
        <v>#N/A</v>
      </c>
      <c r="H554" s="9" t="e">
        <f>VLOOKUP($D554, 'SP Per G'!$A$2:$D$1380, 4, FALSE)</f>
        <v>#N/A</v>
      </c>
      <c r="I554" s="9" t="e">
        <f>VLOOKUP($D554, Individual_Pitching___Dashboard[], 18, FALSE)</f>
        <v>#N/A</v>
      </c>
      <c r="J554" s="9" t="e">
        <f>VLOOKUP($D554, Individual_Pitching___Dashboard[], 20, FALSE)</f>
        <v>#N/A</v>
      </c>
      <c r="K554" s="9" t="e">
        <f>VLOOKUP($D554, Individual_Pitching___Advanced[], 21,FALSE)</f>
        <v>#N/A</v>
      </c>
      <c r="L554" s="9" t="e">
        <f>VLOOKUP($B554, 'Team Per G'!$A$2:$G$31, 7, FALSE)</f>
        <v>#N/A</v>
      </c>
      <c r="M554" s="9" t="e">
        <f>VLOOKUP($B554, 'FanGraphs - Team WAR Projected'!$B$2:$E$31, 3, FALSE)/162</f>
        <v>#N/A</v>
      </c>
      <c r="N554" s="9" t="e">
        <f>VLOOKUP($B554, Team_Pitching___Advanced[[Team]:[xFIP]], 19,FALSE)</f>
        <v>#N/A</v>
      </c>
      <c r="O554" s="9" t="e">
        <f>VLOOKUP($B554, Team_Pitching___Advanced[], 20, FALSE)</f>
        <v>#N/A</v>
      </c>
      <c r="P554" s="9" t="e">
        <f>VLOOKUP($B554, Team_Batting___Dashboard[[Team]:[wOBA]], 16, FALSE)</f>
        <v>#N/A</v>
      </c>
      <c r="Q554" s="9" t="e">
        <f>VLOOKUP($B554, Team_Batting___Advanced[[Team]:[OPS]], 9, FALSE)</f>
        <v>#N/A</v>
      </c>
      <c r="R554" s="9" t="e">
        <f>VLOOKUP($B554, Team_Batting___Advanced[], 19, FALSE)</f>
        <v>#N/A</v>
      </c>
      <c r="S554" s="9" t="e">
        <f>VLOOKUP($B554, 'Team Per G'!$A$2:$G$31, 3, FALSE)</f>
        <v>#N/A</v>
      </c>
      <c r="T554" s="9" t="e">
        <f>VLOOKUP($B554, 'Team Per G'!$A$2:$G$31, 5, FALSE)</f>
        <v>#N/A</v>
      </c>
      <c r="U554" s="9" t="e">
        <f>VLOOKUP($B554, 'Team Per G'!$A$2:$G$31, 4, FALSE)</f>
        <v>#N/A</v>
      </c>
      <c r="V554" s="9" t="e">
        <f>VLOOKUP($B554, Team_Batting___Dashboard[], 22, FALSE)/$F554</f>
        <v>#N/A</v>
      </c>
      <c r="W554" s="9" t="e">
        <f>VLOOKUP($B554, 'FanGraphs - Team WAR Projected'!$B$2:$E$31, 4, FALSE)/162</f>
        <v>#N/A</v>
      </c>
      <c r="X554" s="9" t="e">
        <f>VLOOKUP($B554, FanGraphs_Standings[[Abbreviation]:[2024 Year to Date RS/G]], 6, FALSE)/$F554</f>
        <v>#N/A</v>
      </c>
      <c r="Y554" s="9" t="e">
        <f>VLOOKUP($B554, FanGraphs_Standings[[Abbreviation]:[2024 Projected Full Season RDif]], 19, FALSE)/162</f>
        <v>#N/A</v>
      </c>
      <c r="Z554" s="9" t="e">
        <f>VLOOKUP($B554, FanGraphs_Standings[[Abbreviation]:[2024 Projected Full Season RDif]], 5, FALSE)</f>
        <v>#N/A</v>
      </c>
      <c r="AA554" s="9" t="e">
        <f>VLOOKUP($B554, FanGraphs_Standings[[Abbreviation]:[2024 Projected Full Season W%]], 18, FALSE)</f>
        <v>#N/A</v>
      </c>
      <c r="AB554" s="9" t="e">
        <f>VLOOKUP($B554, 'Home Field Adv'!$A$2:$I$31, 9, FALSE)</f>
        <v>#N/A</v>
      </c>
      <c r="AC554" s="9" t="e">
        <f>VLOOKUP($C554, FanGraphs_Standings[[Abbreviation]:[2024 Year to Date G]], 2, FALSE)</f>
        <v>#N/A</v>
      </c>
      <c r="AD554" s="9" t="e">
        <f>VLOOKUP($E554, 'SP Per G'!$A$2:$D$1380, 3, FALSE)</f>
        <v>#N/A</v>
      </c>
      <c r="AE554" s="9" t="e">
        <f>VLOOKUP($E554, 'SP Per G'!$A$2:$D$1380, 4, FALSE)</f>
        <v>#N/A</v>
      </c>
      <c r="AF554" s="9" t="e">
        <f>VLOOKUP($E554, Individual_Pitching___Dashboard[], 18, FALSE)</f>
        <v>#N/A</v>
      </c>
      <c r="AG554" s="9" t="e">
        <f>VLOOKUP($E554, Individual_Pitching___Dashboard[], 20, FALSE)</f>
        <v>#N/A</v>
      </c>
      <c r="AH554" s="9" t="e">
        <f>VLOOKUP($E554, Individual_Pitching___Advanced[], 21,FALSE)</f>
        <v>#N/A</v>
      </c>
      <c r="AI554" s="9" t="e">
        <f>VLOOKUP($C554, 'Team Per G'!$A$2:$G$31, 7, FALSE)</f>
        <v>#N/A</v>
      </c>
      <c r="AJ554" s="9" t="e">
        <f>VLOOKUP($C554, 'FanGraphs - Team WAR Projected'!$B$2:$E$31, 3, FALSE)/162</f>
        <v>#N/A</v>
      </c>
      <c r="AK554" s="9" t="e">
        <f>VLOOKUP($C554, Team_Pitching___Advanced[[Team]:[xFIP]], 19,FALSE)</f>
        <v>#N/A</v>
      </c>
      <c r="AL554" s="9" t="e">
        <f>VLOOKUP($C554, Team_Pitching___Advanced[], 20, FALSE)</f>
        <v>#N/A</v>
      </c>
      <c r="AM554" s="9" t="e">
        <f>VLOOKUP($C554, Team_Batting___Dashboard[[Team]:[wOBA]], 16, FALSE)</f>
        <v>#N/A</v>
      </c>
      <c r="AN554" s="9" t="e">
        <f>VLOOKUP($C554, Team_Batting___Advanced[[Team]:[OPS]], 9, FALSE)</f>
        <v>#N/A</v>
      </c>
      <c r="AO554" s="9" t="e">
        <f>VLOOKUP($C554, Team_Batting___Advanced[], 19, FALSE)</f>
        <v>#N/A</v>
      </c>
      <c r="AP554" s="9" t="e">
        <f>VLOOKUP($C554, 'Team Per G'!$A$2:$G$31, 3, FALSE)</f>
        <v>#N/A</v>
      </c>
      <c r="AQ554" s="9" t="e">
        <f>VLOOKUP($C554, 'Team Per G'!$A$2:$G$31, 5, FALSE)</f>
        <v>#N/A</v>
      </c>
      <c r="AR554" s="9" t="e">
        <f>VLOOKUP($C554, 'Team Per G'!$A$2:$G$31, 4, FALSE)</f>
        <v>#N/A</v>
      </c>
      <c r="AS554" s="9" t="e">
        <f>VLOOKUP($C554, Team_Batting___Dashboard[], 22, FALSE)/$AC554</f>
        <v>#N/A</v>
      </c>
      <c r="AT554" s="9" t="e">
        <f>VLOOKUP($C554, 'FanGraphs - Team WAR Projected'!$B$2:$E$31, 4, FALSE)/162</f>
        <v>#N/A</v>
      </c>
      <c r="AU554" s="9" t="e">
        <f>VLOOKUP($C554, FanGraphs_Standings[[Abbreviation]:[2024 Year to Date RS/G]], 6, FALSE)/$AC554</f>
        <v>#N/A</v>
      </c>
      <c r="AV554" s="9" t="e">
        <f>VLOOKUP($C554, FanGraphs_Standings[[Abbreviation]:[2024 Projected Full Season RDif]], 19, FALSE)/162</f>
        <v>#N/A</v>
      </c>
      <c r="AW554" s="9" t="e">
        <f>VLOOKUP($C554, FanGraphs_Standings[[Abbreviation]:[2024 Projected Full Season RDif]], 5, FALSE)</f>
        <v>#N/A</v>
      </c>
      <c r="AX554" s="9" t="e">
        <f>VLOOKUP($C554, FanGraphs_Standings[[Abbreviation]:[2024 Projected Full Season W%]], 18, FALSE)</f>
        <v>#N/A</v>
      </c>
      <c r="AY554" s="9" t="e">
        <f>VLOOKUP($C554, 'Home Field Adv'!$A$2:$K$31, 11, FALSE)</f>
        <v>#N/A</v>
      </c>
      <c r="BB554" s="5" t="str">
        <f t="shared" si="25"/>
        <v/>
      </c>
      <c r="BC554" s="5" t="str">
        <f t="shared" si="26"/>
        <v/>
      </c>
      <c r="BD554" s="5" t="str">
        <f t="shared" si="27"/>
        <v/>
      </c>
    </row>
    <row r="555" spans="6:56" x14ac:dyDescent="0.45">
      <c r="F555" s="9" t="e">
        <f>VLOOKUP($B555, FanGraphs_Standings[[Abbreviation]:[2024 Year to Date G]], 2, FALSE)</f>
        <v>#N/A</v>
      </c>
      <c r="G555" s="9" t="e">
        <f>IF(ISERR(VLOOKUP($D555, 'SP Per G'!$A$2:$D$1380, 3, FALSE)), L555, VLOOKUP($D555, 'SP Per G'!$A$2:$D$1380, 3, FALSE))</f>
        <v>#N/A</v>
      </c>
      <c r="H555" s="9" t="e">
        <f>VLOOKUP($D555, 'SP Per G'!$A$2:$D$1380, 4, FALSE)</f>
        <v>#N/A</v>
      </c>
      <c r="I555" s="9" t="e">
        <f>VLOOKUP($D555, Individual_Pitching___Dashboard[], 18, FALSE)</f>
        <v>#N/A</v>
      </c>
      <c r="J555" s="9" t="e">
        <f>VLOOKUP($D555, Individual_Pitching___Dashboard[], 20, FALSE)</f>
        <v>#N/A</v>
      </c>
      <c r="K555" s="9" t="e">
        <f>VLOOKUP($D555, Individual_Pitching___Advanced[], 21,FALSE)</f>
        <v>#N/A</v>
      </c>
      <c r="L555" s="9" t="e">
        <f>VLOOKUP($B555, 'Team Per G'!$A$2:$G$31, 7, FALSE)</f>
        <v>#N/A</v>
      </c>
      <c r="M555" s="9" t="e">
        <f>VLOOKUP($B555, 'FanGraphs - Team WAR Projected'!$B$2:$E$31, 3, FALSE)/162</f>
        <v>#N/A</v>
      </c>
      <c r="N555" s="9" t="e">
        <f>VLOOKUP($B555, Team_Pitching___Advanced[[Team]:[xFIP]], 19,FALSE)</f>
        <v>#N/A</v>
      </c>
      <c r="O555" s="9" t="e">
        <f>VLOOKUP($B555, Team_Pitching___Advanced[], 20, FALSE)</f>
        <v>#N/A</v>
      </c>
      <c r="P555" s="9" t="e">
        <f>VLOOKUP($B555, Team_Batting___Dashboard[[Team]:[wOBA]], 16, FALSE)</f>
        <v>#N/A</v>
      </c>
      <c r="Q555" s="9" t="e">
        <f>VLOOKUP($B555, Team_Batting___Advanced[[Team]:[OPS]], 9, FALSE)</f>
        <v>#N/A</v>
      </c>
      <c r="R555" s="9" t="e">
        <f>VLOOKUP($B555, Team_Batting___Advanced[], 19, FALSE)</f>
        <v>#N/A</v>
      </c>
      <c r="S555" s="9" t="e">
        <f>VLOOKUP($B555, 'Team Per G'!$A$2:$G$31, 3, FALSE)</f>
        <v>#N/A</v>
      </c>
      <c r="T555" s="9" t="e">
        <f>VLOOKUP($B555, 'Team Per G'!$A$2:$G$31, 5, FALSE)</f>
        <v>#N/A</v>
      </c>
      <c r="U555" s="9" t="e">
        <f>VLOOKUP($B555, 'Team Per G'!$A$2:$G$31, 4, FALSE)</f>
        <v>#N/A</v>
      </c>
      <c r="V555" s="9" t="e">
        <f>VLOOKUP($B555, Team_Batting___Dashboard[], 22, FALSE)/$F555</f>
        <v>#N/A</v>
      </c>
      <c r="W555" s="9" t="e">
        <f>VLOOKUP($B555, 'FanGraphs - Team WAR Projected'!$B$2:$E$31, 4, FALSE)/162</f>
        <v>#N/A</v>
      </c>
      <c r="X555" s="9" t="e">
        <f>VLOOKUP($B555, FanGraphs_Standings[[Abbreviation]:[2024 Year to Date RS/G]], 6, FALSE)/$F555</f>
        <v>#N/A</v>
      </c>
      <c r="Y555" s="9" t="e">
        <f>VLOOKUP($B555, FanGraphs_Standings[[Abbreviation]:[2024 Projected Full Season RDif]], 19, FALSE)/162</f>
        <v>#N/A</v>
      </c>
      <c r="Z555" s="9" t="e">
        <f>VLOOKUP($B555, FanGraphs_Standings[[Abbreviation]:[2024 Projected Full Season RDif]], 5, FALSE)</f>
        <v>#N/A</v>
      </c>
      <c r="AA555" s="9" t="e">
        <f>VLOOKUP($B555, FanGraphs_Standings[[Abbreviation]:[2024 Projected Full Season W%]], 18, FALSE)</f>
        <v>#N/A</v>
      </c>
      <c r="AB555" s="9" t="e">
        <f>VLOOKUP($B555, 'Home Field Adv'!$A$2:$I$31, 9, FALSE)</f>
        <v>#N/A</v>
      </c>
      <c r="AC555" s="9" t="e">
        <f>VLOOKUP($C555, FanGraphs_Standings[[Abbreviation]:[2024 Year to Date G]], 2, FALSE)</f>
        <v>#N/A</v>
      </c>
      <c r="AD555" s="9" t="e">
        <f>VLOOKUP($E555, 'SP Per G'!$A$2:$D$1380, 3, FALSE)</f>
        <v>#N/A</v>
      </c>
      <c r="AE555" s="9" t="e">
        <f>VLOOKUP($E555, 'SP Per G'!$A$2:$D$1380, 4, FALSE)</f>
        <v>#N/A</v>
      </c>
      <c r="AF555" s="9" t="e">
        <f>VLOOKUP($E555, Individual_Pitching___Dashboard[], 18, FALSE)</f>
        <v>#N/A</v>
      </c>
      <c r="AG555" s="9" t="e">
        <f>VLOOKUP($E555, Individual_Pitching___Dashboard[], 20, FALSE)</f>
        <v>#N/A</v>
      </c>
      <c r="AH555" s="9" t="e">
        <f>VLOOKUP($E555, Individual_Pitching___Advanced[], 21,FALSE)</f>
        <v>#N/A</v>
      </c>
      <c r="AI555" s="9" t="e">
        <f>VLOOKUP($C555, 'Team Per G'!$A$2:$G$31, 7, FALSE)</f>
        <v>#N/A</v>
      </c>
      <c r="AJ555" s="9" t="e">
        <f>VLOOKUP($C555, 'FanGraphs - Team WAR Projected'!$B$2:$E$31, 3, FALSE)/162</f>
        <v>#N/A</v>
      </c>
      <c r="AK555" s="9" t="e">
        <f>VLOOKUP($C555, Team_Pitching___Advanced[[Team]:[xFIP]], 19,FALSE)</f>
        <v>#N/A</v>
      </c>
      <c r="AL555" s="9" t="e">
        <f>VLOOKUP($C555, Team_Pitching___Advanced[], 20, FALSE)</f>
        <v>#N/A</v>
      </c>
      <c r="AM555" s="9" t="e">
        <f>VLOOKUP($C555, Team_Batting___Dashboard[[Team]:[wOBA]], 16, FALSE)</f>
        <v>#N/A</v>
      </c>
      <c r="AN555" s="9" t="e">
        <f>VLOOKUP($C555, Team_Batting___Advanced[[Team]:[OPS]], 9, FALSE)</f>
        <v>#N/A</v>
      </c>
      <c r="AO555" s="9" t="e">
        <f>VLOOKUP($C555, Team_Batting___Advanced[], 19, FALSE)</f>
        <v>#N/A</v>
      </c>
      <c r="AP555" s="9" t="e">
        <f>VLOOKUP($C555, 'Team Per G'!$A$2:$G$31, 3, FALSE)</f>
        <v>#N/A</v>
      </c>
      <c r="AQ555" s="9" t="e">
        <f>VLOOKUP($C555, 'Team Per G'!$A$2:$G$31, 5, FALSE)</f>
        <v>#N/A</v>
      </c>
      <c r="AR555" s="9" t="e">
        <f>VLOOKUP($C555, 'Team Per G'!$A$2:$G$31, 4, FALSE)</f>
        <v>#N/A</v>
      </c>
      <c r="AS555" s="9" t="e">
        <f>VLOOKUP($C555, Team_Batting___Dashboard[], 22, FALSE)/$AC555</f>
        <v>#N/A</v>
      </c>
      <c r="AT555" s="9" t="e">
        <f>VLOOKUP($C555, 'FanGraphs - Team WAR Projected'!$B$2:$E$31, 4, FALSE)/162</f>
        <v>#N/A</v>
      </c>
      <c r="AU555" s="9" t="e">
        <f>VLOOKUP($C555, FanGraphs_Standings[[Abbreviation]:[2024 Year to Date RS/G]], 6, FALSE)/$AC555</f>
        <v>#N/A</v>
      </c>
      <c r="AV555" s="9" t="e">
        <f>VLOOKUP($C555, FanGraphs_Standings[[Abbreviation]:[2024 Projected Full Season RDif]], 19, FALSE)/162</f>
        <v>#N/A</v>
      </c>
      <c r="AW555" s="9" t="e">
        <f>VLOOKUP($C555, FanGraphs_Standings[[Abbreviation]:[2024 Projected Full Season RDif]], 5, FALSE)</f>
        <v>#N/A</v>
      </c>
      <c r="AX555" s="9" t="e">
        <f>VLOOKUP($C555, FanGraphs_Standings[[Abbreviation]:[2024 Projected Full Season W%]], 18, FALSE)</f>
        <v>#N/A</v>
      </c>
      <c r="AY555" s="9" t="e">
        <f>VLOOKUP($C555, 'Home Field Adv'!$A$2:$K$31, 11, FALSE)</f>
        <v>#N/A</v>
      </c>
      <c r="BB555" s="5" t="str">
        <f t="shared" si="25"/>
        <v/>
      </c>
      <c r="BC555" s="5" t="str">
        <f t="shared" si="26"/>
        <v/>
      </c>
      <c r="BD555" s="5" t="str">
        <f t="shared" si="27"/>
        <v/>
      </c>
    </row>
    <row r="556" spans="6:56" x14ac:dyDescent="0.45">
      <c r="F556" s="9" t="e">
        <f>VLOOKUP($B556, FanGraphs_Standings[[Abbreviation]:[2024 Year to Date G]], 2, FALSE)</f>
        <v>#N/A</v>
      </c>
      <c r="G556" s="9" t="e">
        <f>IF(ISERR(VLOOKUP($D556, 'SP Per G'!$A$2:$D$1380, 3, FALSE)), L556, VLOOKUP($D556, 'SP Per G'!$A$2:$D$1380, 3, FALSE))</f>
        <v>#N/A</v>
      </c>
      <c r="H556" s="9" t="e">
        <f>VLOOKUP($D556, 'SP Per G'!$A$2:$D$1380, 4, FALSE)</f>
        <v>#N/A</v>
      </c>
      <c r="I556" s="9" t="e">
        <f>VLOOKUP($D556, Individual_Pitching___Dashboard[], 18, FALSE)</f>
        <v>#N/A</v>
      </c>
      <c r="J556" s="9" t="e">
        <f>VLOOKUP($D556, Individual_Pitching___Dashboard[], 20, FALSE)</f>
        <v>#N/A</v>
      </c>
      <c r="K556" s="9" t="e">
        <f>VLOOKUP($D556, Individual_Pitching___Advanced[], 21,FALSE)</f>
        <v>#N/A</v>
      </c>
      <c r="L556" s="9" t="e">
        <f>VLOOKUP($B556, 'Team Per G'!$A$2:$G$31, 7, FALSE)</f>
        <v>#N/A</v>
      </c>
      <c r="M556" s="9" t="e">
        <f>VLOOKUP($B556, 'FanGraphs - Team WAR Projected'!$B$2:$E$31, 3, FALSE)/162</f>
        <v>#N/A</v>
      </c>
      <c r="N556" s="9" t="e">
        <f>VLOOKUP($B556, Team_Pitching___Advanced[[Team]:[xFIP]], 19,FALSE)</f>
        <v>#N/A</v>
      </c>
      <c r="O556" s="9" t="e">
        <f>VLOOKUP($B556, Team_Pitching___Advanced[], 20, FALSE)</f>
        <v>#N/A</v>
      </c>
      <c r="P556" s="9" t="e">
        <f>VLOOKUP($B556, Team_Batting___Dashboard[[Team]:[wOBA]], 16, FALSE)</f>
        <v>#N/A</v>
      </c>
      <c r="Q556" s="9" t="e">
        <f>VLOOKUP($B556, Team_Batting___Advanced[[Team]:[OPS]], 9, FALSE)</f>
        <v>#N/A</v>
      </c>
      <c r="R556" s="9" t="e">
        <f>VLOOKUP($B556, Team_Batting___Advanced[], 19, FALSE)</f>
        <v>#N/A</v>
      </c>
      <c r="S556" s="9" t="e">
        <f>VLOOKUP($B556, 'Team Per G'!$A$2:$G$31, 3, FALSE)</f>
        <v>#N/A</v>
      </c>
      <c r="T556" s="9" t="e">
        <f>VLOOKUP($B556, 'Team Per G'!$A$2:$G$31, 5, FALSE)</f>
        <v>#N/A</v>
      </c>
      <c r="U556" s="9" t="e">
        <f>VLOOKUP($B556, 'Team Per G'!$A$2:$G$31, 4, FALSE)</f>
        <v>#N/A</v>
      </c>
      <c r="V556" s="9" t="e">
        <f>VLOOKUP($B556, Team_Batting___Dashboard[], 22, FALSE)/$F556</f>
        <v>#N/A</v>
      </c>
      <c r="W556" s="9" t="e">
        <f>VLOOKUP($B556, 'FanGraphs - Team WAR Projected'!$B$2:$E$31, 4, FALSE)/162</f>
        <v>#N/A</v>
      </c>
      <c r="X556" s="9" t="e">
        <f>VLOOKUP($B556, FanGraphs_Standings[[Abbreviation]:[2024 Year to Date RS/G]], 6, FALSE)/$F556</f>
        <v>#N/A</v>
      </c>
      <c r="Y556" s="9" t="e">
        <f>VLOOKUP($B556, FanGraphs_Standings[[Abbreviation]:[2024 Projected Full Season RDif]], 19, FALSE)/162</f>
        <v>#N/A</v>
      </c>
      <c r="Z556" s="9" t="e">
        <f>VLOOKUP($B556, FanGraphs_Standings[[Abbreviation]:[2024 Projected Full Season RDif]], 5, FALSE)</f>
        <v>#N/A</v>
      </c>
      <c r="AA556" s="9" t="e">
        <f>VLOOKUP($B556, FanGraphs_Standings[[Abbreviation]:[2024 Projected Full Season W%]], 18, FALSE)</f>
        <v>#N/A</v>
      </c>
      <c r="AB556" s="9" t="e">
        <f>VLOOKUP($B556, 'Home Field Adv'!$A$2:$I$31, 9, FALSE)</f>
        <v>#N/A</v>
      </c>
      <c r="AC556" s="9" t="e">
        <f>VLOOKUP($C556, FanGraphs_Standings[[Abbreviation]:[2024 Year to Date G]], 2, FALSE)</f>
        <v>#N/A</v>
      </c>
      <c r="AD556" s="9" t="e">
        <f>VLOOKUP($E556, 'SP Per G'!$A$2:$D$1380, 3, FALSE)</f>
        <v>#N/A</v>
      </c>
      <c r="AE556" s="9" t="e">
        <f>VLOOKUP($E556, 'SP Per G'!$A$2:$D$1380, 4, FALSE)</f>
        <v>#N/A</v>
      </c>
      <c r="AF556" s="9" t="e">
        <f>VLOOKUP($E556, Individual_Pitching___Dashboard[], 18, FALSE)</f>
        <v>#N/A</v>
      </c>
      <c r="AG556" s="9" t="e">
        <f>VLOOKUP($E556, Individual_Pitching___Dashboard[], 20, FALSE)</f>
        <v>#N/A</v>
      </c>
      <c r="AH556" s="9" t="e">
        <f>VLOOKUP($E556, Individual_Pitching___Advanced[], 21,FALSE)</f>
        <v>#N/A</v>
      </c>
      <c r="AI556" s="9" t="e">
        <f>VLOOKUP($C556, 'Team Per G'!$A$2:$G$31, 7, FALSE)</f>
        <v>#N/A</v>
      </c>
      <c r="AJ556" s="9" t="e">
        <f>VLOOKUP($C556, 'FanGraphs - Team WAR Projected'!$B$2:$E$31, 3, FALSE)/162</f>
        <v>#N/A</v>
      </c>
      <c r="AK556" s="9" t="e">
        <f>VLOOKUP($C556, Team_Pitching___Advanced[[Team]:[xFIP]], 19,FALSE)</f>
        <v>#N/A</v>
      </c>
      <c r="AL556" s="9" t="e">
        <f>VLOOKUP($C556, Team_Pitching___Advanced[], 20, FALSE)</f>
        <v>#N/A</v>
      </c>
      <c r="AM556" s="9" t="e">
        <f>VLOOKUP($C556, Team_Batting___Dashboard[[Team]:[wOBA]], 16, FALSE)</f>
        <v>#N/A</v>
      </c>
      <c r="AN556" s="9" t="e">
        <f>VLOOKUP($C556, Team_Batting___Advanced[[Team]:[OPS]], 9, FALSE)</f>
        <v>#N/A</v>
      </c>
      <c r="AO556" s="9" t="e">
        <f>VLOOKUP($C556, Team_Batting___Advanced[], 19, FALSE)</f>
        <v>#N/A</v>
      </c>
      <c r="AP556" s="9" t="e">
        <f>VLOOKUP($C556, 'Team Per G'!$A$2:$G$31, 3, FALSE)</f>
        <v>#N/A</v>
      </c>
      <c r="AQ556" s="9" t="e">
        <f>VLOOKUP($C556, 'Team Per G'!$A$2:$G$31, 5, FALSE)</f>
        <v>#N/A</v>
      </c>
      <c r="AR556" s="9" t="e">
        <f>VLOOKUP($C556, 'Team Per G'!$A$2:$G$31, 4, FALSE)</f>
        <v>#N/A</v>
      </c>
      <c r="AS556" s="9" t="e">
        <f>VLOOKUP($C556, Team_Batting___Dashboard[], 22, FALSE)/$AC556</f>
        <v>#N/A</v>
      </c>
      <c r="AT556" s="9" t="e">
        <f>VLOOKUP($C556, 'FanGraphs - Team WAR Projected'!$B$2:$E$31, 4, FALSE)/162</f>
        <v>#N/A</v>
      </c>
      <c r="AU556" s="9" t="e">
        <f>VLOOKUP($C556, FanGraphs_Standings[[Abbreviation]:[2024 Year to Date RS/G]], 6, FALSE)/$AC556</f>
        <v>#N/A</v>
      </c>
      <c r="AV556" s="9" t="e">
        <f>VLOOKUP($C556, FanGraphs_Standings[[Abbreviation]:[2024 Projected Full Season RDif]], 19, FALSE)/162</f>
        <v>#N/A</v>
      </c>
      <c r="AW556" s="9" t="e">
        <f>VLOOKUP($C556, FanGraphs_Standings[[Abbreviation]:[2024 Projected Full Season RDif]], 5, FALSE)</f>
        <v>#N/A</v>
      </c>
      <c r="AX556" s="9" t="e">
        <f>VLOOKUP($C556, FanGraphs_Standings[[Abbreviation]:[2024 Projected Full Season W%]], 18, FALSE)</f>
        <v>#N/A</v>
      </c>
      <c r="AY556" s="9" t="e">
        <f>VLOOKUP($C556, 'Home Field Adv'!$A$2:$K$31, 11, FALSE)</f>
        <v>#N/A</v>
      </c>
      <c r="BB556" s="5" t="str">
        <f t="shared" si="25"/>
        <v/>
      </c>
      <c r="BC556" s="5" t="str">
        <f t="shared" si="26"/>
        <v/>
      </c>
      <c r="BD556" s="5" t="str">
        <f t="shared" si="27"/>
        <v/>
      </c>
    </row>
    <row r="557" spans="6:56" x14ac:dyDescent="0.45">
      <c r="F557" s="9" t="e">
        <f>VLOOKUP($B557, FanGraphs_Standings[[Abbreviation]:[2024 Year to Date G]], 2, FALSE)</f>
        <v>#N/A</v>
      </c>
      <c r="G557" s="9" t="e">
        <f>IF(ISERR(VLOOKUP($D557, 'SP Per G'!$A$2:$D$1380, 3, FALSE)), L557, VLOOKUP($D557, 'SP Per G'!$A$2:$D$1380, 3, FALSE))</f>
        <v>#N/A</v>
      </c>
      <c r="H557" s="9" t="e">
        <f>VLOOKUP($D557, 'SP Per G'!$A$2:$D$1380, 4, FALSE)</f>
        <v>#N/A</v>
      </c>
      <c r="I557" s="9" t="e">
        <f>VLOOKUP($D557, Individual_Pitching___Dashboard[], 18, FALSE)</f>
        <v>#N/A</v>
      </c>
      <c r="J557" s="9" t="e">
        <f>VLOOKUP($D557, Individual_Pitching___Dashboard[], 20, FALSE)</f>
        <v>#N/A</v>
      </c>
      <c r="K557" s="9" t="e">
        <f>VLOOKUP($D557, Individual_Pitching___Advanced[], 21,FALSE)</f>
        <v>#N/A</v>
      </c>
      <c r="L557" s="9" t="e">
        <f>VLOOKUP($B557, 'Team Per G'!$A$2:$G$31, 7, FALSE)</f>
        <v>#N/A</v>
      </c>
      <c r="M557" s="9" t="e">
        <f>VLOOKUP($B557, 'FanGraphs - Team WAR Projected'!$B$2:$E$31, 3, FALSE)/162</f>
        <v>#N/A</v>
      </c>
      <c r="N557" s="9" t="e">
        <f>VLOOKUP($B557, Team_Pitching___Advanced[[Team]:[xFIP]], 19,FALSE)</f>
        <v>#N/A</v>
      </c>
      <c r="O557" s="9" t="e">
        <f>VLOOKUP($B557, Team_Pitching___Advanced[], 20, FALSE)</f>
        <v>#N/A</v>
      </c>
      <c r="P557" s="9" t="e">
        <f>VLOOKUP($B557, Team_Batting___Dashboard[[Team]:[wOBA]], 16, FALSE)</f>
        <v>#N/A</v>
      </c>
      <c r="Q557" s="9" t="e">
        <f>VLOOKUP($B557, Team_Batting___Advanced[[Team]:[OPS]], 9, FALSE)</f>
        <v>#N/A</v>
      </c>
      <c r="R557" s="9" t="e">
        <f>VLOOKUP($B557, Team_Batting___Advanced[], 19, FALSE)</f>
        <v>#N/A</v>
      </c>
      <c r="S557" s="9" t="e">
        <f>VLOOKUP($B557, 'Team Per G'!$A$2:$G$31, 3, FALSE)</f>
        <v>#N/A</v>
      </c>
      <c r="T557" s="9" t="e">
        <f>VLOOKUP($B557, 'Team Per G'!$A$2:$G$31, 5, FALSE)</f>
        <v>#N/A</v>
      </c>
      <c r="U557" s="9" t="e">
        <f>VLOOKUP($B557, 'Team Per G'!$A$2:$G$31, 4, FALSE)</f>
        <v>#N/A</v>
      </c>
      <c r="V557" s="9" t="e">
        <f>VLOOKUP($B557, Team_Batting___Dashboard[], 22, FALSE)/$F557</f>
        <v>#N/A</v>
      </c>
      <c r="W557" s="9" t="e">
        <f>VLOOKUP($B557, 'FanGraphs - Team WAR Projected'!$B$2:$E$31, 4, FALSE)/162</f>
        <v>#N/A</v>
      </c>
      <c r="X557" s="9" t="e">
        <f>VLOOKUP($B557, FanGraphs_Standings[[Abbreviation]:[2024 Year to Date RS/G]], 6, FALSE)/$F557</f>
        <v>#N/A</v>
      </c>
      <c r="Y557" s="9" t="e">
        <f>VLOOKUP($B557, FanGraphs_Standings[[Abbreviation]:[2024 Projected Full Season RDif]], 19, FALSE)/162</f>
        <v>#N/A</v>
      </c>
      <c r="Z557" s="9" t="e">
        <f>VLOOKUP($B557, FanGraphs_Standings[[Abbreviation]:[2024 Projected Full Season RDif]], 5, FALSE)</f>
        <v>#N/A</v>
      </c>
      <c r="AA557" s="9" t="e">
        <f>VLOOKUP($B557, FanGraphs_Standings[[Abbreviation]:[2024 Projected Full Season W%]], 18, FALSE)</f>
        <v>#N/A</v>
      </c>
      <c r="AB557" s="9" t="e">
        <f>VLOOKUP($B557, 'Home Field Adv'!$A$2:$I$31, 9, FALSE)</f>
        <v>#N/A</v>
      </c>
      <c r="AC557" s="9" t="e">
        <f>VLOOKUP($C557, FanGraphs_Standings[[Abbreviation]:[2024 Year to Date G]], 2, FALSE)</f>
        <v>#N/A</v>
      </c>
      <c r="AD557" s="9" t="e">
        <f>VLOOKUP($E557, 'SP Per G'!$A$2:$D$1380, 3, FALSE)</f>
        <v>#N/A</v>
      </c>
      <c r="AE557" s="9" t="e">
        <f>VLOOKUP($E557, 'SP Per G'!$A$2:$D$1380, 4, FALSE)</f>
        <v>#N/A</v>
      </c>
      <c r="AF557" s="9" t="e">
        <f>VLOOKUP($E557, Individual_Pitching___Dashboard[], 18, FALSE)</f>
        <v>#N/A</v>
      </c>
      <c r="AG557" s="9" t="e">
        <f>VLOOKUP($E557, Individual_Pitching___Dashboard[], 20, FALSE)</f>
        <v>#N/A</v>
      </c>
      <c r="AH557" s="9" t="e">
        <f>VLOOKUP($E557, Individual_Pitching___Advanced[], 21,FALSE)</f>
        <v>#N/A</v>
      </c>
      <c r="AI557" s="9" t="e">
        <f>VLOOKUP($C557, 'Team Per G'!$A$2:$G$31, 7, FALSE)</f>
        <v>#N/A</v>
      </c>
      <c r="AJ557" s="9" t="e">
        <f>VLOOKUP($C557, 'FanGraphs - Team WAR Projected'!$B$2:$E$31, 3, FALSE)/162</f>
        <v>#N/A</v>
      </c>
      <c r="AK557" s="9" t="e">
        <f>VLOOKUP($C557, Team_Pitching___Advanced[[Team]:[xFIP]], 19,FALSE)</f>
        <v>#N/A</v>
      </c>
      <c r="AL557" s="9" t="e">
        <f>VLOOKUP($C557, Team_Pitching___Advanced[], 20, FALSE)</f>
        <v>#N/A</v>
      </c>
      <c r="AM557" s="9" t="e">
        <f>VLOOKUP($C557, Team_Batting___Dashboard[[Team]:[wOBA]], 16, FALSE)</f>
        <v>#N/A</v>
      </c>
      <c r="AN557" s="9" t="e">
        <f>VLOOKUP($C557, Team_Batting___Advanced[[Team]:[OPS]], 9, FALSE)</f>
        <v>#N/A</v>
      </c>
      <c r="AO557" s="9" t="e">
        <f>VLOOKUP($C557, Team_Batting___Advanced[], 19, FALSE)</f>
        <v>#N/A</v>
      </c>
      <c r="AP557" s="9" t="e">
        <f>VLOOKUP($C557, 'Team Per G'!$A$2:$G$31, 3, FALSE)</f>
        <v>#N/A</v>
      </c>
      <c r="AQ557" s="9" t="e">
        <f>VLOOKUP($C557, 'Team Per G'!$A$2:$G$31, 5, FALSE)</f>
        <v>#N/A</v>
      </c>
      <c r="AR557" s="9" t="e">
        <f>VLOOKUP($C557, 'Team Per G'!$A$2:$G$31, 4, FALSE)</f>
        <v>#N/A</v>
      </c>
      <c r="AS557" s="9" t="e">
        <f>VLOOKUP($C557, Team_Batting___Dashboard[], 22, FALSE)/$AC557</f>
        <v>#N/A</v>
      </c>
      <c r="AT557" s="9" t="e">
        <f>VLOOKUP($C557, 'FanGraphs - Team WAR Projected'!$B$2:$E$31, 4, FALSE)/162</f>
        <v>#N/A</v>
      </c>
      <c r="AU557" s="9" t="e">
        <f>VLOOKUP($C557, FanGraphs_Standings[[Abbreviation]:[2024 Year to Date RS/G]], 6, FALSE)/$AC557</f>
        <v>#N/A</v>
      </c>
      <c r="AV557" s="9" t="e">
        <f>VLOOKUP($C557, FanGraphs_Standings[[Abbreviation]:[2024 Projected Full Season RDif]], 19, FALSE)/162</f>
        <v>#N/A</v>
      </c>
      <c r="AW557" s="9" t="e">
        <f>VLOOKUP($C557, FanGraphs_Standings[[Abbreviation]:[2024 Projected Full Season RDif]], 5, FALSE)</f>
        <v>#N/A</v>
      </c>
      <c r="AX557" s="9" t="e">
        <f>VLOOKUP($C557, FanGraphs_Standings[[Abbreviation]:[2024 Projected Full Season W%]], 18, FALSE)</f>
        <v>#N/A</v>
      </c>
      <c r="AY557" s="9" t="e">
        <f>VLOOKUP($C557, 'Home Field Adv'!$A$2:$K$31, 11, FALSE)</f>
        <v>#N/A</v>
      </c>
      <c r="BB557" s="5" t="str">
        <f t="shared" si="25"/>
        <v/>
      </c>
      <c r="BC557" s="5" t="str">
        <f t="shared" si="26"/>
        <v/>
      </c>
      <c r="BD557" s="5" t="str">
        <f t="shared" si="27"/>
        <v/>
      </c>
    </row>
    <row r="558" spans="6:56" x14ac:dyDescent="0.45">
      <c r="F558" s="9" t="e">
        <f>VLOOKUP($B558, FanGraphs_Standings[[Abbreviation]:[2024 Year to Date G]], 2, FALSE)</f>
        <v>#N/A</v>
      </c>
      <c r="G558" s="9" t="e">
        <f>IF(ISERR(VLOOKUP($D558, 'SP Per G'!$A$2:$D$1380, 3, FALSE)), L558, VLOOKUP($D558, 'SP Per G'!$A$2:$D$1380, 3, FALSE))</f>
        <v>#N/A</v>
      </c>
      <c r="H558" s="9" t="e">
        <f>VLOOKUP($D558, 'SP Per G'!$A$2:$D$1380, 4, FALSE)</f>
        <v>#N/A</v>
      </c>
      <c r="I558" s="9" t="e">
        <f>VLOOKUP($D558, Individual_Pitching___Dashboard[], 18, FALSE)</f>
        <v>#N/A</v>
      </c>
      <c r="J558" s="9" t="e">
        <f>VLOOKUP($D558, Individual_Pitching___Dashboard[], 20, FALSE)</f>
        <v>#N/A</v>
      </c>
      <c r="K558" s="9" t="e">
        <f>VLOOKUP($D558, Individual_Pitching___Advanced[], 21,FALSE)</f>
        <v>#N/A</v>
      </c>
      <c r="L558" s="9" t="e">
        <f>VLOOKUP($B558, 'Team Per G'!$A$2:$G$31, 7, FALSE)</f>
        <v>#N/A</v>
      </c>
      <c r="M558" s="9" t="e">
        <f>VLOOKUP($B558, 'FanGraphs - Team WAR Projected'!$B$2:$E$31, 3, FALSE)/162</f>
        <v>#N/A</v>
      </c>
      <c r="N558" s="9" t="e">
        <f>VLOOKUP($B558, Team_Pitching___Advanced[[Team]:[xFIP]], 19,FALSE)</f>
        <v>#N/A</v>
      </c>
      <c r="O558" s="9" t="e">
        <f>VLOOKUP($B558, Team_Pitching___Advanced[], 20, FALSE)</f>
        <v>#N/A</v>
      </c>
      <c r="P558" s="9" t="e">
        <f>VLOOKUP($B558, Team_Batting___Dashboard[[Team]:[wOBA]], 16, FALSE)</f>
        <v>#N/A</v>
      </c>
      <c r="Q558" s="9" t="e">
        <f>VLOOKUP($B558, Team_Batting___Advanced[[Team]:[OPS]], 9, FALSE)</f>
        <v>#N/A</v>
      </c>
      <c r="R558" s="9" t="e">
        <f>VLOOKUP($B558, Team_Batting___Advanced[], 19, FALSE)</f>
        <v>#N/A</v>
      </c>
      <c r="S558" s="9" t="e">
        <f>VLOOKUP($B558, 'Team Per G'!$A$2:$G$31, 3, FALSE)</f>
        <v>#N/A</v>
      </c>
      <c r="T558" s="9" t="e">
        <f>VLOOKUP($B558, 'Team Per G'!$A$2:$G$31, 5, FALSE)</f>
        <v>#N/A</v>
      </c>
      <c r="U558" s="9" t="e">
        <f>VLOOKUP($B558, 'Team Per G'!$A$2:$G$31, 4, FALSE)</f>
        <v>#N/A</v>
      </c>
      <c r="V558" s="9" t="e">
        <f>VLOOKUP($B558, Team_Batting___Dashboard[], 22, FALSE)/$F558</f>
        <v>#N/A</v>
      </c>
      <c r="W558" s="9" t="e">
        <f>VLOOKUP($B558, 'FanGraphs - Team WAR Projected'!$B$2:$E$31, 4, FALSE)/162</f>
        <v>#N/A</v>
      </c>
      <c r="X558" s="9" t="e">
        <f>VLOOKUP($B558, FanGraphs_Standings[[Abbreviation]:[2024 Year to Date RS/G]], 6, FALSE)/$F558</f>
        <v>#N/A</v>
      </c>
      <c r="Y558" s="9" t="e">
        <f>VLOOKUP($B558, FanGraphs_Standings[[Abbreviation]:[2024 Projected Full Season RDif]], 19, FALSE)/162</f>
        <v>#N/A</v>
      </c>
      <c r="Z558" s="9" t="e">
        <f>VLOOKUP($B558, FanGraphs_Standings[[Abbreviation]:[2024 Projected Full Season RDif]], 5, FALSE)</f>
        <v>#N/A</v>
      </c>
      <c r="AA558" s="9" t="e">
        <f>VLOOKUP($B558, FanGraphs_Standings[[Abbreviation]:[2024 Projected Full Season W%]], 18, FALSE)</f>
        <v>#N/A</v>
      </c>
      <c r="AB558" s="9" t="e">
        <f>VLOOKUP($B558, 'Home Field Adv'!$A$2:$I$31, 9, FALSE)</f>
        <v>#N/A</v>
      </c>
      <c r="AC558" s="9" t="e">
        <f>VLOOKUP($C558, FanGraphs_Standings[[Abbreviation]:[2024 Year to Date G]], 2, FALSE)</f>
        <v>#N/A</v>
      </c>
      <c r="AD558" s="9" t="e">
        <f>VLOOKUP($E558, 'SP Per G'!$A$2:$D$1380, 3, FALSE)</f>
        <v>#N/A</v>
      </c>
      <c r="AE558" s="9" t="e">
        <f>VLOOKUP($E558, 'SP Per G'!$A$2:$D$1380, 4, FALSE)</f>
        <v>#N/A</v>
      </c>
      <c r="AF558" s="9" t="e">
        <f>VLOOKUP($E558, Individual_Pitching___Dashboard[], 18, FALSE)</f>
        <v>#N/A</v>
      </c>
      <c r="AG558" s="9" t="e">
        <f>VLOOKUP($E558, Individual_Pitching___Dashboard[], 20, FALSE)</f>
        <v>#N/A</v>
      </c>
      <c r="AH558" s="9" t="e">
        <f>VLOOKUP($E558, Individual_Pitching___Advanced[], 21,FALSE)</f>
        <v>#N/A</v>
      </c>
      <c r="AI558" s="9" t="e">
        <f>VLOOKUP($C558, 'Team Per G'!$A$2:$G$31, 7, FALSE)</f>
        <v>#N/A</v>
      </c>
      <c r="AJ558" s="9" t="e">
        <f>VLOOKUP($C558, 'FanGraphs - Team WAR Projected'!$B$2:$E$31, 3, FALSE)/162</f>
        <v>#N/A</v>
      </c>
      <c r="AK558" s="9" t="e">
        <f>VLOOKUP($C558, Team_Pitching___Advanced[[Team]:[xFIP]], 19,FALSE)</f>
        <v>#N/A</v>
      </c>
      <c r="AL558" s="9" t="e">
        <f>VLOOKUP($C558, Team_Pitching___Advanced[], 20, FALSE)</f>
        <v>#N/A</v>
      </c>
      <c r="AM558" s="9" t="e">
        <f>VLOOKUP($C558, Team_Batting___Dashboard[[Team]:[wOBA]], 16, FALSE)</f>
        <v>#N/A</v>
      </c>
      <c r="AN558" s="9" t="e">
        <f>VLOOKUP($C558, Team_Batting___Advanced[[Team]:[OPS]], 9, FALSE)</f>
        <v>#N/A</v>
      </c>
      <c r="AO558" s="9" t="e">
        <f>VLOOKUP($C558, Team_Batting___Advanced[], 19, FALSE)</f>
        <v>#N/A</v>
      </c>
      <c r="AP558" s="9" t="e">
        <f>VLOOKUP($C558, 'Team Per G'!$A$2:$G$31, 3, FALSE)</f>
        <v>#N/A</v>
      </c>
      <c r="AQ558" s="9" t="e">
        <f>VLOOKUP($C558, 'Team Per G'!$A$2:$G$31, 5, FALSE)</f>
        <v>#N/A</v>
      </c>
      <c r="AR558" s="9" t="e">
        <f>VLOOKUP($C558, 'Team Per G'!$A$2:$G$31, 4, FALSE)</f>
        <v>#N/A</v>
      </c>
      <c r="AS558" s="9" t="e">
        <f>VLOOKUP($C558, Team_Batting___Dashboard[], 22, FALSE)/$AC558</f>
        <v>#N/A</v>
      </c>
      <c r="AT558" s="9" t="e">
        <f>VLOOKUP($C558, 'FanGraphs - Team WAR Projected'!$B$2:$E$31, 4, FALSE)/162</f>
        <v>#N/A</v>
      </c>
      <c r="AU558" s="9" t="e">
        <f>VLOOKUP($C558, FanGraphs_Standings[[Abbreviation]:[2024 Year to Date RS/G]], 6, FALSE)/$AC558</f>
        <v>#N/A</v>
      </c>
      <c r="AV558" s="9" t="e">
        <f>VLOOKUP($C558, FanGraphs_Standings[[Abbreviation]:[2024 Projected Full Season RDif]], 19, FALSE)/162</f>
        <v>#N/A</v>
      </c>
      <c r="AW558" s="9" t="e">
        <f>VLOOKUP($C558, FanGraphs_Standings[[Abbreviation]:[2024 Projected Full Season RDif]], 5, FALSE)</f>
        <v>#N/A</v>
      </c>
      <c r="AX558" s="9" t="e">
        <f>VLOOKUP($C558, FanGraphs_Standings[[Abbreviation]:[2024 Projected Full Season W%]], 18, FALSE)</f>
        <v>#N/A</v>
      </c>
      <c r="AY558" s="9" t="e">
        <f>VLOOKUP($C558, 'Home Field Adv'!$A$2:$K$31, 11, FALSE)</f>
        <v>#N/A</v>
      </c>
      <c r="BB558" s="5" t="str">
        <f t="shared" si="25"/>
        <v/>
      </c>
      <c r="BC558" s="5" t="str">
        <f t="shared" si="26"/>
        <v/>
      </c>
      <c r="BD558" s="5" t="str">
        <f t="shared" si="27"/>
        <v/>
      </c>
    </row>
    <row r="559" spans="6:56" x14ac:dyDescent="0.45">
      <c r="F559" s="9" t="e">
        <f>VLOOKUP($B559, FanGraphs_Standings[[Abbreviation]:[2024 Year to Date G]], 2, FALSE)</f>
        <v>#N/A</v>
      </c>
      <c r="G559" s="9" t="e">
        <f>IF(ISERR(VLOOKUP($D559, 'SP Per G'!$A$2:$D$1380, 3, FALSE)), L559, VLOOKUP($D559, 'SP Per G'!$A$2:$D$1380, 3, FALSE))</f>
        <v>#N/A</v>
      </c>
      <c r="H559" s="9" t="e">
        <f>VLOOKUP($D559, 'SP Per G'!$A$2:$D$1380, 4, FALSE)</f>
        <v>#N/A</v>
      </c>
      <c r="I559" s="9" t="e">
        <f>VLOOKUP($D559, Individual_Pitching___Dashboard[], 18, FALSE)</f>
        <v>#N/A</v>
      </c>
      <c r="J559" s="9" t="e">
        <f>VLOOKUP($D559, Individual_Pitching___Dashboard[], 20, FALSE)</f>
        <v>#N/A</v>
      </c>
      <c r="K559" s="9" t="e">
        <f>VLOOKUP($D559, Individual_Pitching___Advanced[], 21,FALSE)</f>
        <v>#N/A</v>
      </c>
      <c r="L559" s="9" t="e">
        <f>VLOOKUP($B559, 'Team Per G'!$A$2:$G$31, 7, FALSE)</f>
        <v>#N/A</v>
      </c>
      <c r="M559" s="9" t="e">
        <f>VLOOKUP($B559, 'FanGraphs - Team WAR Projected'!$B$2:$E$31, 3, FALSE)/162</f>
        <v>#N/A</v>
      </c>
      <c r="N559" s="9" t="e">
        <f>VLOOKUP($B559, Team_Pitching___Advanced[[Team]:[xFIP]], 19,FALSE)</f>
        <v>#N/A</v>
      </c>
      <c r="O559" s="9" t="e">
        <f>VLOOKUP($B559, Team_Pitching___Advanced[], 20, FALSE)</f>
        <v>#N/A</v>
      </c>
      <c r="P559" s="9" t="e">
        <f>VLOOKUP($B559, Team_Batting___Dashboard[[Team]:[wOBA]], 16, FALSE)</f>
        <v>#N/A</v>
      </c>
      <c r="Q559" s="9" t="e">
        <f>VLOOKUP($B559, Team_Batting___Advanced[[Team]:[OPS]], 9, FALSE)</f>
        <v>#N/A</v>
      </c>
      <c r="R559" s="9" t="e">
        <f>VLOOKUP($B559, Team_Batting___Advanced[], 19, FALSE)</f>
        <v>#N/A</v>
      </c>
      <c r="S559" s="9" t="e">
        <f>VLOOKUP($B559, 'Team Per G'!$A$2:$G$31, 3, FALSE)</f>
        <v>#N/A</v>
      </c>
      <c r="T559" s="9" t="e">
        <f>VLOOKUP($B559, 'Team Per G'!$A$2:$G$31, 5, FALSE)</f>
        <v>#N/A</v>
      </c>
      <c r="U559" s="9" t="e">
        <f>VLOOKUP($B559, 'Team Per G'!$A$2:$G$31, 4, FALSE)</f>
        <v>#N/A</v>
      </c>
      <c r="V559" s="9" t="e">
        <f>VLOOKUP($B559, Team_Batting___Dashboard[], 22, FALSE)/$F559</f>
        <v>#N/A</v>
      </c>
      <c r="W559" s="9" t="e">
        <f>VLOOKUP($B559, 'FanGraphs - Team WAR Projected'!$B$2:$E$31, 4, FALSE)/162</f>
        <v>#N/A</v>
      </c>
      <c r="X559" s="9" t="e">
        <f>VLOOKUP($B559, FanGraphs_Standings[[Abbreviation]:[2024 Year to Date RS/G]], 6, FALSE)/$F559</f>
        <v>#N/A</v>
      </c>
      <c r="Y559" s="9" t="e">
        <f>VLOOKUP($B559, FanGraphs_Standings[[Abbreviation]:[2024 Projected Full Season RDif]], 19, FALSE)/162</f>
        <v>#N/A</v>
      </c>
      <c r="Z559" s="9" t="e">
        <f>VLOOKUP($B559, FanGraphs_Standings[[Abbreviation]:[2024 Projected Full Season RDif]], 5, FALSE)</f>
        <v>#N/A</v>
      </c>
      <c r="AA559" s="9" t="e">
        <f>VLOOKUP($B559, FanGraphs_Standings[[Abbreviation]:[2024 Projected Full Season W%]], 18, FALSE)</f>
        <v>#N/A</v>
      </c>
      <c r="AB559" s="9" t="e">
        <f>VLOOKUP($B559, 'Home Field Adv'!$A$2:$I$31, 9, FALSE)</f>
        <v>#N/A</v>
      </c>
      <c r="AC559" s="9" t="e">
        <f>VLOOKUP($C559, FanGraphs_Standings[[Abbreviation]:[2024 Year to Date G]], 2, FALSE)</f>
        <v>#N/A</v>
      </c>
      <c r="AD559" s="9" t="e">
        <f>VLOOKUP($E559, 'SP Per G'!$A$2:$D$1380, 3, FALSE)</f>
        <v>#N/A</v>
      </c>
      <c r="AE559" s="9" t="e">
        <f>VLOOKUP($E559, 'SP Per G'!$A$2:$D$1380, 4, FALSE)</f>
        <v>#N/A</v>
      </c>
      <c r="AF559" s="9" t="e">
        <f>VLOOKUP($E559, Individual_Pitching___Dashboard[], 18, FALSE)</f>
        <v>#N/A</v>
      </c>
      <c r="AG559" s="9" t="e">
        <f>VLOOKUP($E559, Individual_Pitching___Dashboard[], 20, FALSE)</f>
        <v>#N/A</v>
      </c>
      <c r="AH559" s="9" t="e">
        <f>VLOOKUP($E559, Individual_Pitching___Advanced[], 21,FALSE)</f>
        <v>#N/A</v>
      </c>
      <c r="AI559" s="9" t="e">
        <f>VLOOKUP($C559, 'Team Per G'!$A$2:$G$31, 7, FALSE)</f>
        <v>#N/A</v>
      </c>
      <c r="AJ559" s="9" t="e">
        <f>VLOOKUP($C559, 'FanGraphs - Team WAR Projected'!$B$2:$E$31, 3, FALSE)/162</f>
        <v>#N/A</v>
      </c>
      <c r="AK559" s="9" t="e">
        <f>VLOOKUP($C559, Team_Pitching___Advanced[[Team]:[xFIP]], 19,FALSE)</f>
        <v>#N/A</v>
      </c>
      <c r="AL559" s="9" t="e">
        <f>VLOOKUP($C559, Team_Pitching___Advanced[], 20, FALSE)</f>
        <v>#N/A</v>
      </c>
      <c r="AM559" s="9" t="e">
        <f>VLOOKUP($C559, Team_Batting___Dashboard[[Team]:[wOBA]], 16, FALSE)</f>
        <v>#N/A</v>
      </c>
      <c r="AN559" s="9" t="e">
        <f>VLOOKUP($C559, Team_Batting___Advanced[[Team]:[OPS]], 9, FALSE)</f>
        <v>#N/A</v>
      </c>
      <c r="AO559" s="9" t="e">
        <f>VLOOKUP($C559, Team_Batting___Advanced[], 19, FALSE)</f>
        <v>#N/A</v>
      </c>
      <c r="AP559" s="9" t="e">
        <f>VLOOKUP($C559, 'Team Per G'!$A$2:$G$31, 3, FALSE)</f>
        <v>#N/A</v>
      </c>
      <c r="AQ559" s="9" t="e">
        <f>VLOOKUP($C559, 'Team Per G'!$A$2:$G$31, 5, FALSE)</f>
        <v>#N/A</v>
      </c>
      <c r="AR559" s="9" t="e">
        <f>VLOOKUP($C559, 'Team Per G'!$A$2:$G$31, 4, FALSE)</f>
        <v>#N/A</v>
      </c>
      <c r="AS559" s="9" t="e">
        <f>VLOOKUP($C559, Team_Batting___Dashboard[], 22, FALSE)/$AC559</f>
        <v>#N/A</v>
      </c>
      <c r="AT559" s="9" t="e">
        <f>VLOOKUP($C559, 'FanGraphs - Team WAR Projected'!$B$2:$E$31, 4, FALSE)/162</f>
        <v>#N/A</v>
      </c>
      <c r="AU559" s="9" t="e">
        <f>VLOOKUP($C559, FanGraphs_Standings[[Abbreviation]:[2024 Year to Date RS/G]], 6, FALSE)/$AC559</f>
        <v>#N/A</v>
      </c>
      <c r="AV559" s="9" t="e">
        <f>VLOOKUP($C559, FanGraphs_Standings[[Abbreviation]:[2024 Projected Full Season RDif]], 19, FALSE)/162</f>
        <v>#N/A</v>
      </c>
      <c r="AW559" s="9" t="e">
        <f>VLOOKUP($C559, FanGraphs_Standings[[Abbreviation]:[2024 Projected Full Season RDif]], 5, FALSE)</f>
        <v>#N/A</v>
      </c>
      <c r="AX559" s="9" t="e">
        <f>VLOOKUP($C559, FanGraphs_Standings[[Abbreviation]:[2024 Projected Full Season W%]], 18, FALSE)</f>
        <v>#N/A</v>
      </c>
      <c r="AY559" s="9" t="e">
        <f>VLOOKUP($C559, 'Home Field Adv'!$A$2:$K$31, 11, FALSE)</f>
        <v>#N/A</v>
      </c>
      <c r="BB559" s="5" t="str">
        <f t="shared" si="25"/>
        <v/>
      </c>
      <c r="BC559" s="5" t="str">
        <f t="shared" si="26"/>
        <v/>
      </c>
      <c r="BD559" s="5" t="str">
        <f t="shared" si="27"/>
        <v/>
      </c>
    </row>
    <row r="560" spans="6:56" x14ac:dyDescent="0.45">
      <c r="F560" s="9" t="e">
        <f>VLOOKUP($B560, FanGraphs_Standings[[Abbreviation]:[2024 Year to Date G]], 2, FALSE)</f>
        <v>#N/A</v>
      </c>
      <c r="G560" s="9" t="e">
        <f>IF(ISERR(VLOOKUP($D560, 'SP Per G'!$A$2:$D$1380, 3, FALSE)), L560, VLOOKUP($D560, 'SP Per G'!$A$2:$D$1380, 3, FALSE))</f>
        <v>#N/A</v>
      </c>
      <c r="H560" s="9" t="e">
        <f>VLOOKUP($D560, 'SP Per G'!$A$2:$D$1380, 4, FALSE)</f>
        <v>#N/A</v>
      </c>
      <c r="I560" s="9" t="e">
        <f>VLOOKUP($D560, Individual_Pitching___Dashboard[], 18, FALSE)</f>
        <v>#N/A</v>
      </c>
      <c r="J560" s="9" t="e">
        <f>VLOOKUP($D560, Individual_Pitching___Dashboard[], 20, FALSE)</f>
        <v>#N/A</v>
      </c>
      <c r="K560" s="9" t="e">
        <f>VLOOKUP($D560, Individual_Pitching___Advanced[], 21,FALSE)</f>
        <v>#N/A</v>
      </c>
      <c r="L560" s="9" t="e">
        <f>VLOOKUP($B560, 'Team Per G'!$A$2:$G$31, 7, FALSE)</f>
        <v>#N/A</v>
      </c>
      <c r="M560" s="9" t="e">
        <f>VLOOKUP($B560, 'FanGraphs - Team WAR Projected'!$B$2:$E$31, 3, FALSE)/162</f>
        <v>#N/A</v>
      </c>
      <c r="N560" s="9" t="e">
        <f>VLOOKUP($B560, Team_Pitching___Advanced[[Team]:[xFIP]], 19,FALSE)</f>
        <v>#N/A</v>
      </c>
      <c r="O560" s="9" t="e">
        <f>VLOOKUP($B560, Team_Pitching___Advanced[], 20, FALSE)</f>
        <v>#N/A</v>
      </c>
      <c r="P560" s="9" t="e">
        <f>VLOOKUP($B560, Team_Batting___Dashboard[[Team]:[wOBA]], 16, FALSE)</f>
        <v>#N/A</v>
      </c>
      <c r="Q560" s="9" t="e">
        <f>VLOOKUP($B560, Team_Batting___Advanced[[Team]:[OPS]], 9, FALSE)</f>
        <v>#N/A</v>
      </c>
      <c r="R560" s="9" t="e">
        <f>VLOOKUP($B560, Team_Batting___Advanced[], 19, FALSE)</f>
        <v>#N/A</v>
      </c>
      <c r="S560" s="9" t="e">
        <f>VLOOKUP($B560, 'Team Per G'!$A$2:$G$31, 3, FALSE)</f>
        <v>#N/A</v>
      </c>
      <c r="T560" s="9" t="e">
        <f>VLOOKUP($B560, 'Team Per G'!$A$2:$G$31, 5, FALSE)</f>
        <v>#N/A</v>
      </c>
      <c r="U560" s="9" t="e">
        <f>VLOOKUP($B560, 'Team Per G'!$A$2:$G$31, 4, FALSE)</f>
        <v>#N/A</v>
      </c>
      <c r="V560" s="9" t="e">
        <f>VLOOKUP($B560, Team_Batting___Dashboard[], 22, FALSE)/$F560</f>
        <v>#N/A</v>
      </c>
      <c r="W560" s="9" t="e">
        <f>VLOOKUP($B560, 'FanGraphs - Team WAR Projected'!$B$2:$E$31, 4, FALSE)/162</f>
        <v>#N/A</v>
      </c>
      <c r="X560" s="9" t="e">
        <f>VLOOKUP($B560, FanGraphs_Standings[[Abbreviation]:[2024 Year to Date RS/G]], 6, FALSE)/$F560</f>
        <v>#N/A</v>
      </c>
      <c r="Y560" s="9" t="e">
        <f>VLOOKUP($B560, FanGraphs_Standings[[Abbreviation]:[2024 Projected Full Season RDif]], 19, FALSE)/162</f>
        <v>#N/A</v>
      </c>
      <c r="Z560" s="9" t="e">
        <f>VLOOKUP($B560, FanGraphs_Standings[[Abbreviation]:[2024 Projected Full Season RDif]], 5, FALSE)</f>
        <v>#N/A</v>
      </c>
      <c r="AA560" s="9" t="e">
        <f>VLOOKUP($B560, FanGraphs_Standings[[Abbreviation]:[2024 Projected Full Season W%]], 18, FALSE)</f>
        <v>#N/A</v>
      </c>
      <c r="AB560" s="9" t="e">
        <f>VLOOKUP($B560, 'Home Field Adv'!$A$2:$I$31, 9, FALSE)</f>
        <v>#N/A</v>
      </c>
      <c r="AC560" s="9" t="e">
        <f>VLOOKUP($C560, FanGraphs_Standings[[Abbreviation]:[2024 Year to Date G]], 2, FALSE)</f>
        <v>#N/A</v>
      </c>
      <c r="AD560" s="9" t="e">
        <f>VLOOKUP($E560, 'SP Per G'!$A$2:$D$1380, 3, FALSE)</f>
        <v>#N/A</v>
      </c>
      <c r="AE560" s="9" t="e">
        <f>VLOOKUP($E560, 'SP Per G'!$A$2:$D$1380, 4, FALSE)</f>
        <v>#N/A</v>
      </c>
      <c r="AF560" s="9" t="e">
        <f>VLOOKUP($E560, Individual_Pitching___Dashboard[], 18, FALSE)</f>
        <v>#N/A</v>
      </c>
      <c r="AG560" s="9" t="e">
        <f>VLOOKUP($E560, Individual_Pitching___Dashboard[], 20, FALSE)</f>
        <v>#N/A</v>
      </c>
      <c r="AH560" s="9" t="e">
        <f>VLOOKUP($E560, Individual_Pitching___Advanced[], 21,FALSE)</f>
        <v>#N/A</v>
      </c>
      <c r="AI560" s="9" t="e">
        <f>VLOOKUP($C560, 'Team Per G'!$A$2:$G$31, 7, FALSE)</f>
        <v>#N/A</v>
      </c>
      <c r="AJ560" s="9" t="e">
        <f>VLOOKUP($C560, 'FanGraphs - Team WAR Projected'!$B$2:$E$31, 3, FALSE)/162</f>
        <v>#N/A</v>
      </c>
      <c r="AK560" s="9" t="e">
        <f>VLOOKUP($C560, Team_Pitching___Advanced[[Team]:[xFIP]], 19,FALSE)</f>
        <v>#N/A</v>
      </c>
      <c r="AL560" s="9" t="e">
        <f>VLOOKUP($C560, Team_Pitching___Advanced[], 20, FALSE)</f>
        <v>#N/A</v>
      </c>
      <c r="AM560" s="9" t="e">
        <f>VLOOKUP($C560, Team_Batting___Dashboard[[Team]:[wOBA]], 16, FALSE)</f>
        <v>#N/A</v>
      </c>
      <c r="AN560" s="9" t="e">
        <f>VLOOKUP($C560, Team_Batting___Advanced[[Team]:[OPS]], 9, FALSE)</f>
        <v>#N/A</v>
      </c>
      <c r="AO560" s="9" t="e">
        <f>VLOOKUP($C560, Team_Batting___Advanced[], 19, FALSE)</f>
        <v>#N/A</v>
      </c>
      <c r="AP560" s="9" t="e">
        <f>VLOOKUP($C560, 'Team Per G'!$A$2:$G$31, 3, FALSE)</f>
        <v>#N/A</v>
      </c>
      <c r="AQ560" s="9" t="e">
        <f>VLOOKUP($C560, 'Team Per G'!$A$2:$G$31, 5, FALSE)</f>
        <v>#N/A</v>
      </c>
      <c r="AR560" s="9" t="e">
        <f>VLOOKUP($C560, 'Team Per G'!$A$2:$G$31, 4, FALSE)</f>
        <v>#N/A</v>
      </c>
      <c r="AS560" s="9" t="e">
        <f>VLOOKUP($C560, Team_Batting___Dashboard[], 22, FALSE)/$AC560</f>
        <v>#N/A</v>
      </c>
      <c r="AT560" s="9" t="e">
        <f>VLOOKUP($C560, 'FanGraphs - Team WAR Projected'!$B$2:$E$31, 4, FALSE)/162</f>
        <v>#N/A</v>
      </c>
      <c r="AU560" s="9" t="e">
        <f>VLOOKUP($C560, FanGraphs_Standings[[Abbreviation]:[2024 Year to Date RS/G]], 6, FALSE)/$AC560</f>
        <v>#N/A</v>
      </c>
      <c r="AV560" s="9" t="e">
        <f>VLOOKUP($C560, FanGraphs_Standings[[Abbreviation]:[2024 Projected Full Season RDif]], 19, FALSE)/162</f>
        <v>#N/A</v>
      </c>
      <c r="AW560" s="9" t="e">
        <f>VLOOKUP($C560, FanGraphs_Standings[[Abbreviation]:[2024 Projected Full Season RDif]], 5, FALSE)</f>
        <v>#N/A</v>
      </c>
      <c r="AX560" s="9" t="e">
        <f>VLOOKUP($C560, FanGraphs_Standings[[Abbreviation]:[2024 Projected Full Season W%]], 18, FALSE)</f>
        <v>#N/A</v>
      </c>
      <c r="AY560" s="9" t="e">
        <f>VLOOKUP($C560, 'Home Field Adv'!$A$2:$K$31, 11, FALSE)</f>
        <v>#N/A</v>
      </c>
      <c r="BB560" s="5" t="str">
        <f t="shared" si="25"/>
        <v/>
      </c>
      <c r="BC560" s="5" t="str">
        <f t="shared" si="26"/>
        <v/>
      </c>
      <c r="BD560" s="5" t="str">
        <f t="shared" si="27"/>
        <v/>
      </c>
    </row>
    <row r="561" spans="6:56" x14ac:dyDescent="0.45">
      <c r="F561" s="9" t="e">
        <f>VLOOKUP($B561, FanGraphs_Standings[[Abbreviation]:[2024 Year to Date G]], 2, FALSE)</f>
        <v>#N/A</v>
      </c>
      <c r="G561" s="9" t="e">
        <f>IF(ISERR(VLOOKUP($D561, 'SP Per G'!$A$2:$D$1380, 3, FALSE)), L561, VLOOKUP($D561, 'SP Per G'!$A$2:$D$1380, 3, FALSE))</f>
        <v>#N/A</v>
      </c>
      <c r="H561" s="9" t="e">
        <f>VLOOKUP($D561, 'SP Per G'!$A$2:$D$1380, 4, FALSE)</f>
        <v>#N/A</v>
      </c>
      <c r="I561" s="9" t="e">
        <f>VLOOKUP($D561, Individual_Pitching___Dashboard[], 18, FALSE)</f>
        <v>#N/A</v>
      </c>
      <c r="J561" s="9" t="e">
        <f>VLOOKUP($D561, Individual_Pitching___Dashboard[], 20, FALSE)</f>
        <v>#N/A</v>
      </c>
      <c r="K561" s="9" t="e">
        <f>VLOOKUP($D561, Individual_Pitching___Advanced[], 21,FALSE)</f>
        <v>#N/A</v>
      </c>
      <c r="L561" s="9" t="e">
        <f>VLOOKUP($B561, 'Team Per G'!$A$2:$G$31, 7, FALSE)</f>
        <v>#N/A</v>
      </c>
      <c r="M561" s="9" t="e">
        <f>VLOOKUP($B561, 'FanGraphs - Team WAR Projected'!$B$2:$E$31, 3, FALSE)/162</f>
        <v>#N/A</v>
      </c>
      <c r="N561" s="9" t="e">
        <f>VLOOKUP($B561, Team_Pitching___Advanced[[Team]:[xFIP]], 19,FALSE)</f>
        <v>#N/A</v>
      </c>
      <c r="O561" s="9" t="e">
        <f>VLOOKUP($B561, Team_Pitching___Advanced[], 20, FALSE)</f>
        <v>#N/A</v>
      </c>
      <c r="P561" s="9" t="e">
        <f>VLOOKUP($B561, Team_Batting___Dashboard[[Team]:[wOBA]], 16, FALSE)</f>
        <v>#N/A</v>
      </c>
      <c r="Q561" s="9" t="e">
        <f>VLOOKUP($B561, Team_Batting___Advanced[[Team]:[OPS]], 9, FALSE)</f>
        <v>#N/A</v>
      </c>
      <c r="R561" s="9" t="e">
        <f>VLOOKUP($B561, Team_Batting___Advanced[], 19, FALSE)</f>
        <v>#N/A</v>
      </c>
      <c r="S561" s="9" t="e">
        <f>VLOOKUP($B561, 'Team Per G'!$A$2:$G$31, 3, FALSE)</f>
        <v>#N/A</v>
      </c>
      <c r="T561" s="9" t="e">
        <f>VLOOKUP($B561, 'Team Per G'!$A$2:$G$31, 5, FALSE)</f>
        <v>#N/A</v>
      </c>
      <c r="U561" s="9" t="e">
        <f>VLOOKUP($B561, 'Team Per G'!$A$2:$G$31, 4, FALSE)</f>
        <v>#N/A</v>
      </c>
      <c r="V561" s="9" t="e">
        <f>VLOOKUP($B561, Team_Batting___Dashboard[], 22, FALSE)/$F561</f>
        <v>#N/A</v>
      </c>
      <c r="W561" s="9" t="e">
        <f>VLOOKUP($B561, 'FanGraphs - Team WAR Projected'!$B$2:$E$31, 4, FALSE)/162</f>
        <v>#N/A</v>
      </c>
      <c r="X561" s="9" t="e">
        <f>VLOOKUP($B561, FanGraphs_Standings[[Abbreviation]:[2024 Year to Date RS/G]], 6, FALSE)/$F561</f>
        <v>#N/A</v>
      </c>
      <c r="Y561" s="9" t="e">
        <f>VLOOKUP($B561, FanGraphs_Standings[[Abbreviation]:[2024 Projected Full Season RDif]], 19, FALSE)/162</f>
        <v>#N/A</v>
      </c>
      <c r="Z561" s="9" t="e">
        <f>VLOOKUP($B561, FanGraphs_Standings[[Abbreviation]:[2024 Projected Full Season RDif]], 5, FALSE)</f>
        <v>#N/A</v>
      </c>
      <c r="AA561" s="9" t="e">
        <f>VLOOKUP($B561, FanGraphs_Standings[[Abbreviation]:[2024 Projected Full Season W%]], 18, FALSE)</f>
        <v>#N/A</v>
      </c>
      <c r="AB561" s="9" t="e">
        <f>VLOOKUP($B561, 'Home Field Adv'!$A$2:$I$31, 9, FALSE)</f>
        <v>#N/A</v>
      </c>
      <c r="AC561" s="9" t="e">
        <f>VLOOKUP($C561, FanGraphs_Standings[[Abbreviation]:[2024 Year to Date G]], 2, FALSE)</f>
        <v>#N/A</v>
      </c>
      <c r="AD561" s="9" t="e">
        <f>VLOOKUP($E561, 'SP Per G'!$A$2:$D$1380, 3, FALSE)</f>
        <v>#N/A</v>
      </c>
      <c r="AE561" s="9" t="e">
        <f>VLOOKUP($E561, 'SP Per G'!$A$2:$D$1380, 4, FALSE)</f>
        <v>#N/A</v>
      </c>
      <c r="AF561" s="9" t="e">
        <f>VLOOKUP($E561, Individual_Pitching___Dashboard[], 18, FALSE)</f>
        <v>#N/A</v>
      </c>
      <c r="AG561" s="9" t="e">
        <f>VLOOKUP($E561, Individual_Pitching___Dashboard[], 20, FALSE)</f>
        <v>#N/A</v>
      </c>
      <c r="AH561" s="9" t="e">
        <f>VLOOKUP($E561, Individual_Pitching___Advanced[], 21,FALSE)</f>
        <v>#N/A</v>
      </c>
      <c r="AI561" s="9" t="e">
        <f>VLOOKUP($C561, 'Team Per G'!$A$2:$G$31, 7, FALSE)</f>
        <v>#N/A</v>
      </c>
      <c r="AJ561" s="9" t="e">
        <f>VLOOKUP($C561, 'FanGraphs - Team WAR Projected'!$B$2:$E$31, 3, FALSE)/162</f>
        <v>#N/A</v>
      </c>
      <c r="AK561" s="9" t="e">
        <f>VLOOKUP($C561, Team_Pitching___Advanced[[Team]:[xFIP]], 19,FALSE)</f>
        <v>#N/A</v>
      </c>
      <c r="AL561" s="9" t="e">
        <f>VLOOKUP($C561, Team_Pitching___Advanced[], 20, FALSE)</f>
        <v>#N/A</v>
      </c>
      <c r="AM561" s="9" t="e">
        <f>VLOOKUP($C561, Team_Batting___Dashboard[[Team]:[wOBA]], 16, FALSE)</f>
        <v>#N/A</v>
      </c>
      <c r="AN561" s="9" t="e">
        <f>VLOOKUP($C561, Team_Batting___Advanced[[Team]:[OPS]], 9, FALSE)</f>
        <v>#N/A</v>
      </c>
      <c r="AO561" s="9" t="e">
        <f>VLOOKUP($C561, Team_Batting___Advanced[], 19, FALSE)</f>
        <v>#N/A</v>
      </c>
      <c r="AP561" s="9" t="e">
        <f>VLOOKUP($C561, 'Team Per G'!$A$2:$G$31, 3, FALSE)</f>
        <v>#N/A</v>
      </c>
      <c r="AQ561" s="9" t="e">
        <f>VLOOKUP($C561, 'Team Per G'!$A$2:$G$31, 5, FALSE)</f>
        <v>#N/A</v>
      </c>
      <c r="AR561" s="9" t="e">
        <f>VLOOKUP($C561, 'Team Per G'!$A$2:$G$31, 4, FALSE)</f>
        <v>#N/A</v>
      </c>
      <c r="AS561" s="9" t="e">
        <f>VLOOKUP($C561, Team_Batting___Dashboard[], 22, FALSE)/$AC561</f>
        <v>#N/A</v>
      </c>
      <c r="AT561" s="9" t="e">
        <f>VLOOKUP($C561, 'FanGraphs - Team WAR Projected'!$B$2:$E$31, 4, FALSE)/162</f>
        <v>#N/A</v>
      </c>
      <c r="AU561" s="9" t="e">
        <f>VLOOKUP($C561, FanGraphs_Standings[[Abbreviation]:[2024 Year to Date RS/G]], 6, FALSE)/$AC561</f>
        <v>#N/A</v>
      </c>
      <c r="AV561" s="9" t="e">
        <f>VLOOKUP($C561, FanGraphs_Standings[[Abbreviation]:[2024 Projected Full Season RDif]], 19, FALSE)/162</f>
        <v>#N/A</v>
      </c>
      <c r="AW561" s="9" t="e">
        <f>VLOOKUP($C561, FanGraphs_Standings[[Abbreviation]:[2024 Projected Full Season RDif]], 5, FALSE)</f>
        <v>#N/A</v>
      </c>
      <c r="AX561" s="9" t="e">
        <f>VLOOKUP($C561, FanGraphs_Standings[[Abbreviation]:[2024 Projected Full Season W%]], 18, FALSE)</f>
        <v>#N/A</v>
      </c>
      <c r="AY561" s="9" t="e">
        <f>VLOOKUP($C561, 'Home Field Adv'!$A$2:$K$31, 11, FALSE)</f>
        <v>#N/A</v>
      </c>
      <c r="BB561" s="5" t="str">
        <f t="shared" si="25"/>
        <v/>
      </c>
      <c r="BC561" s="5" t="str">
        <f t="shared" si="26"/>
        <v/>
      </c>
      <c r="BD561" s="5" t="str">
        <f t="shared" si="27"/>
        <v/>
      </c>
    </row>
    <row r="562" spans="6:56" x14ac:dyDescent="0.45">
      <c r="F562" s="9" t="e">
        <f>VLOOKUP($B562, FanGraphs_Standings[[Abbreviation]:[2024 Year to Date G]], 2, FALSE)</f>
        <v>#N/A</v>
      </c>
      <c r="G562" s="9" t="e">
        <f>IF(ISERR(VLOOKUP($D562, 'SP Per G'!$A$2:$D$1380, 3, FALSE)), L562, VLOOKUP($D562, 'SP Per G'!$A$2:$D$1380, 3, FALSE))</f>
        <v>#N/A</v>
      </c>
      <c r="H562" s="9" t="e">
        <f>VLOOKUP($D562, 'SP Per G'!$A$2:$D$1380, 4, FALSE)</f>
        <v>#N/A</v>
      </c>
      <c r="I562" s="9" t="e">
        <f>VLOOKUP($D562, Individual_Pitching___Dashboard[], 18, FALSE)</f>
        <v>#N/A</v>
      </c>
      <c r="J562" s="9" t="e">
        <f>VLOOKUP($D562, Individual_Pitching___Dashboard[], 20, FALSE)</f>
        <v>#N/A</v>
      </c>
      <c r="K562" s="9" t="e">
        <f>VLOOKUP($D562, Individual_Pitching___Advanced[], 21,FALSE)</f>
        <v>#N/A</v>
      </c>
      <c r="L562" s="9" t="e">
        <f>VLOOKUP($B562, 'Team Per G'!$A$2:$G$31, 7, FALSE)</f>
        <v>#N/A</v>
      </c>
      <c r="M562" s="9" t="e">
        <f>VLOOKUP($B562, 'FanGraphs - Team WAR Projected'!$B$2:$E$31, 3, FALSE)/162</f>
        <v>#N/A</v>
      </c>
      <c r="N562" s="9" t="e">
        <f>VLOOKUP($B562, Team_Pitching___Advanced[[Team]:[xFIP]], 19,FALSE)</f>
        <v>#N/A</v>
      </c>
      <c r="O562" s="9" t="e">
        <f>VLOOKUP($B562, Team_Pitching___Advanced[], 20, FALSE)</f>
        <v>#N/A</v>
      </c>
      <c r="P562" s="9" t="e">
        <f>VLOOKUP($B562, Team_Batting___Dashboard[[Team]:[wOBA]], 16, FALSE)</f>
        <v>#N/A</v>
      </c>
      <c r="Q562" s="9" t="e">
        <f>VLOOKUP($B562, Team_Batting___Advanced[[Team]:[OPS]], 9, FALSE)</f>
        <v>#N/A</v>
      </c>
      <c r="R562" s="9" t="e">
        <f>VLOOKUP($B562, Team_Batting___Advanced[], 19, FALSE)</f>
        <v>#N/A</v>
      </c>
      <c r="S562" s="9" t="e">
        <f>VLOOKUP($B562, 'Team Per G'!$A$2:$G$31, 3, FALSE)</f>
        <v>#N/A</v>
      </c>
      <c r="T562" s="9" t="e">
        <f>VLOOKUP($B562, 'Team Per G'!$A$2:$G$31, 5, FALSE)</f>
        <v>#N/A</v>
      </c>
      <c r="U562" s="9" t="e">
        <f>VLOOKUP($B562, 'Team Per G'!$A$2:$G$31, 4, FALSE)</f>
        <v>#N/A</v>
      </c>
      <c r="V562" s="9" t="e">
        <f>VLOOKUP($B562, Team_Batting___Dashboard[], 22, FALSE)/$F562</f>
        <v>#N/A</v>
      </c>
      <c r="W562" s="9" t="e">
        <f>VLOOKUP($B562, 'FanGraphs - Team WAR Projected'!$B$2:$E$31, 4, FALSE)/162</f>
        <v>#N/A</v>
      </c>
      <c r="X562" s="9" t="e">
        <f>VLOOKUP($B562, FanGraphs_Standings[[Abbreviation]:[2024 Year to Date RS/G]], 6, FALSE)/$F562</f>
        <v>#N/A</v>
      </c>
      <c r="Y562" s="9" t="e">
        <f>VLOOKUP($B562, FanGraphs_Standings[[Abbreviation]:[2024 Projected Full Season RDif]], 19, FALSE)/162</f>
        <v>#N/A</v>
      </c>
      <c r="Z562" s="9" t="e">
        <f>VLOOKUP($B562, FanGraphs_Standings[[Abbreviation]:[2024 Projected Full Season RDif]], 5, FALSE)</f>
        <v>#N/A</v>
      </c>
      <c r="AA562" s="9" t="e">
        <f>VLOOKUP($B562, FanGraphs_Standings[[Abbreviation]:[2024 Projected Full Season W%]], 18, FALSE)</f>
        <v>#N/A</v>
      </c>
      <c r="AB562" s="9" t="e">
        <f>VLOOKUP($B562, 'Home Field Adv'!$A$2:$I$31, 9, FALSE)</f>
        <v>#N/A</v>
      </c>
      <c r="AC562" s="9" t="e">
        <f>VLOOKUP($C562, FanGraphs_Standings[[Abbreviation]:[2024 Year to Date G]], 2, FALSE)</f>
        <v>#N/A</v>
      </c>
      <c r="AD562" s="9" t="e">
        <f>VLOOKUP($E562, 'SP Per G'!$A$2:$D$1380, 3, FALSE)</f>
        <v>#N/A</v>
      </c>
      <c r="AE562" s="9" t="e">
        <f>VLOOKUP($E562, 'SP Per G'!$A$2:$D$1380, 4, FALSE)</f>
        <v>#N/A</v>
      </c>
      <c r="AF562" s="9" t="e">
        <f>VLOOKUP($E562, Individual_Pitching___Dashboard[], 18, FALSE)</f>
        <v>#N/A</v>
      </c>
      <c r="AG562" s="9" t="e">
        <f>VLOOKUP($E562, Individual_Pitching___Dashboard[], 20, FALSE)</f>
        <v>#N/A</v>
      </c>
      <c r="AH562" s="9" t="e">
        <f>VLOOKUP($E562, Individual_Pitching___Advanced[], 21,FALSE)</f>
        <v>#N/A</v>
      </c>
      <c r="AI562" s="9" t="e">
        <f>VLOOKUP($C562, 'Team Per G'!$A$2:$G$31, 7, FALSE)</f>
        <v>#N/A</v>
      </c>
      <c r="AJ562" s="9" t="e">
        <f>VLOOKUP($C562, 'FanGraphs - Team WAR Projected'!$B$2:$E$31, 3, FALSE)/162</f>
        <v>#N/A</v>
      </c>
      <c r="AK562" s="9" t="e">
        <f>VLOOKUP($C562, Team_Pitching___Advanced[[Team]:[xFIP]], 19,FALSE)</f>
        <v>#N/A</v>
      </c>
      <c r="AL562" s="9" t="e">
        <f>VLOOKUP($C562, Team_Pitching___Advanced[], 20, FALSE)</f>
        <v>#N/A</v>
      </c>
      <c r="AM562" s="9" t="e">
        <f>VLOOKUP($C562, Team_Batting___Dashboard[[Team]:[wOBA]], 16, FALSE)</f>
        <v>#N/A</v>
      </c>
      <c r="AN562" s="9" t="e">
        <f>VLOOKUP($C562, Team_Batting___Advanced[[Team]:[OPS]], 9, FALSE)</f>
        <v>#N/A</v>
      </c>
      <c r="AO562" s="9" t="e">
        <f>VLOOKUP($C562, Team_Batting___Advanced[], 19, FALSE)</f>
        <v>#N/A</v>
      </c>
      <c r="AP562" s="9" t="e">
        <f>VLOOKUP($C562, 'Team Per G'!$A$2:$G$31, 3, FALSE)</f>
        <v>#N/A</v>
      </c>
      <c r="AQ562" s="9" t="e">
        <f>VLOOKUP($C562, 'Team Per G'!$A$2:$G$31, 5, FALSE)</f>
        <v>#N/A</v>
      </c>
      <c r="AR562" s="9" t="e">
        <f>VLOOKUP($C562, 'Team Per G'!$A$2:$G$31, 4, FALSE)</f>
        <v>#N/A</v>
      </c>
      <c r="AS562" s="9" t="e">
        <f>VLOOKUP($C562, Team_Batting___Dashboard[], 22, FALSE)/$AC562</f>
        <v>#N/A</v>
      </c>
      <c r="AT562" s="9" t="e">
        <f>VLOOKUP($C562, 'FanGraphs - Team WAR Projected'!$B$2:$E$31, 4, FALSE)/162</f>
        <v>#N/A</v>
      </c>
      <c r="AU562" s="9" t="e">
        <f>VLOOKUP($C562, FanGraphs_Standings[[Abbreviation]:[2024 Year to Date RS/G]], 6, FALSE)/$AC562</f>
        <v>#N/A</v>
      </c>
      <c r="AV562" s="9" t="e">
        <f>VLOOKUP($C562, FanGraphs_Standings[[Abbreviation]:[2024 Projected Full Season RDif]], 19, FALSE)/162</f>
        <v>#N/A</v>
      </c>
      <c r="AW562" s="9" t="e">
        <f>VLOOKUP($C562, FanGraphs_Standings[[Abbreviation]:[2024 Projected Full Season RDif]], 5, FALSE)</f>
        <v>#N/A</v>
      </c>
      <c r="AX562" s="9" t="e">
        <f>VLOOKUP($C562, FanGraphs_Standings[[Abbreviation]:[2024 Projected Full Season W%]], 18, FALSE)</f>
        <v>#N/A</v>
      </c>
      <c r="AY562" s="9" t="e">
        <f>VLOOKUP($C562, 'Home Field Adv'!$A$2:$K$31, 11, FALSE)</f>
        <v>#N/A</v>
      </c>
      <c r="BB562" s="5" t="str">
        <f t="shared" si="25"/>
        <v/>
      </c>
      <c r="BC562" s="5" t="str">
        <f t="shared" si="26"/>
        <v/>
      </c>
      <c r="BD562" s="5" t="str">
        <f t="shared" si="27"/>
        <v/>
      </c>
    </row>
    <row r="563" spans="6:56" x14ac:dyDescent="0.45">
      <c r="F563" s="9" t="e">
        <f>VLOOKUP($B563, FanGraphs_Standings[[Abbreviation]:[2024 Year to Date G]], 2, FALSE)</f>
        <v>#N/A</v>
      </c>
      <c r="G563" s="9" t="e">
        <f>IF(ISERR(VLOOKUP($D563, 'SP Per G'!$A$2:$D$1380, 3, FALSE)), L563, VLOOKUP($D563, 'SP Per G'!$A$2:$D$1380, 3, FALSE))</f>
        <v>#N/A</v>
      </c>
      <c r="H563" s="9" t="e">
        <f>VLOOKUP($D563, 'SP Per G'!$A$2:$D$1380, 4, FALSE)</f>
        <v>#N/A</v>
      </c>
      <c r="I563" s="9" t="e">
        <f>VLOOKUP($D563, Individual_Pitching___Dashboard[], 18, FALSE)</f>
        <v>#N/A</v>
      </c>
      <c r="J563" s="9" t="e">
        <f>VLOOKUP($D563, Individual_Pitching___Dashboard[], 20, FALSE)</f>
        <v>#N/A</v>
      </c>
      <c r="K563" s="9" t="e">
        <f>VLOOKUP($D563, Individual_Pitching___Advanced[], 21,FALSE)</f>
        <v>#N/A</v>
      </c>
      <c r="L563" s="9" t="e">
        <f>VLOOKUP($B563, 'Team Per G'!$A$2:$G$31, 7, FALSE)</f>
        <v>#N/A</v>
      </c>
      <c r="M563" s="9" t="e">
        <f>VLOOKUP($B563, 'FanGraphs - Team WAR Projected'!$B$2:$E$31, 3, FALSE)/162</f>
        <v>#N/A</v>
      </c>
      <c r="N563" s="9" t="e">
        <f>VLOOKUP($B563, Team_Pitching___Advanced[[Team]:[xFIP]], 19,FALSE)</f>
        <v>#N/A</v>
      </c>
      <c r="O563" s="9" t="e">
        <f>VLOOKUP($B563, Team_Pitching___Advanced[], 20, FALSE)</f>
        <v>#N/A</v>
      </c>
      <c r="P563" s="9" t="e">
        <f>VLOOKUP($B563, Team_Batting___Dashboard[[Team]:[wOBA]], 16, FALSE)</f>
        <v>#N/A</v>
      </c>
      <c r="Q563" s="9" t="e">
        <f>VLOOKUP($B563, Team_Batting___Advanced[[Team]:[OPS]], 9, FALSE)</f>
        <v>#N/A</v>
      </c>
      <c r="R563" s="9" t="e">
        <f>VLOOKUP($B563, Team_Batting___Advanced[], 19, FALSE)</f>
        <v>#N/A</v>
      </c>
      <c r="S563" s="9" t="e">
        <f>VLOOKUP($B563, 'Team Per G'!$A$2:$G$31, 3, FALSE)</f>
        <v>#N/A</v>
      </c>
      <c r="T563" s="9" t="e">
        <f>VLOOKUP($B563, 'Team Per G'!$A$2:$G$31, 5, FALSE)</f>
        <v>#N/A</v>
      </c>
      <c r="U563" s="9" t="e">
        <f>VLOOKUP($B563, 'Team Per G'!$A$2:$G$31, 4, FALSE)</f>
        <v>#N/A</v>
      </c>
      <c r="V563" s="9" t="e">
        <f>VLOOKUP($B563, Team_Batting___Dashboard[], 22, FALSE)/$F563</f>
        <v>#N/A</v>
      </c>
      <c r="W563" s="9" t="e">
        <f>VLOOKUP($B563, 'FanGraphs - Team WAR Projected'!$B$2:$E$31, 4, FALSE)/162</f>
        <v>#N/A</v>
      </c>
      <c r="X563" s="9" t="e">
        <f>VLOOKUP($B563, FanGraphs_Standings[[Abbreviation]:[2024 Year to Date RS/G]], 6, FALSE)/$F563</f>
        <v>#N/A</v>
      </c>
      <c r="Y563" s="9" t="e">
        <f>VLOOKUP($B563, FanGraphs_Standings[[Abbreviation]:[2024 Projected Full Season RDif]], 19, FALSE)/162</f>
        <v>#N/A</v>
      </c>
      <c r="Z563" s="9" t="e">
        <f>VLOOKUP($B563, FanGraphs_Standings[[Abbreviation]:[2024 Projected Full Season RDif]], 5, FALSE)</f>
        <v>#N/A</v>
      </c>
      <c r="AA563" s="9" t="e">
        <f>VLOOKUP($B563, FanGraphs_Standings[[Abbreviation]:[2024 Projected Full Season W%]], 18, FALSE)</f>
        <v>#N/A</v>
      </c>
      <c r="AB563" s="9" t="e">
        <f>VLOOKUP($B563, 'Home Field Adv'!$A$2:$I$31, 9, FALSE)</f>
        <v>#N/A</v>
      </c>
      <c r="AC563" s="9" t="e">
        <f>VLOOKUP($C563, FanGraphs_Standings[[Abbreviation]:[2024 Year to Date G]], 2, FALSE)</f>
        <v>#N/A</v>
      </c>
      <c r="AD563" s="9" t="e">
        <f>VLOOKUP($E563, 'SP Per G'!$A$2:$D$1380, 3, FALSE)</f>
        <v>#N/A</v>
      </c>
      <c r="AE563" s="9" t="e">
        <f>VLOOKUP($E563, 'SP Per G'!$A$2:$D$1380, 4, FALSE)</f>
        <v>#N/A</v>
      </c>
      <c r="AF563" s="9" t="e">
        <f>VLOOKUP($E563, Individual_Pitching___Dashboard[], 18, FALSE)</f>
        <v>#N/A</v>
      </c>
      <c r="AG563" s="9" t="e">
        <f>VLOOKUP($E563, Individual_Pitching___Dashboard[], 20, FALSE)</f>
        <v>#N/A</v>
      </c>
      <c r="AH563" s="9" t="e">
        <f>VLOOKUP($E563, Individual_Pitching___Advanced[], 21,FALSE)</f>
        <v>#N/A</v>
      </c>
      <c r="AI563" s="9" t="e">
        <f>VLOOKUP($C563, 'Team Per G'!$A$2:$G$31, 7, FALSE)</f>
        <v>#N/A</v>
      </c>
      <c r="AJ563" s="9" t="e">
        <f>VLOOKUP($C563, 'FanGraphs - Team WAR Projected'!$B$2:$E$31, 3, FALSE)/162</f>
        <v>#N/A</v>
      </c>
      <c r="AK563" s="9" t="e">
        <f>VLOOKUP($C563, Team_Pitching___Advanced[[Team]:[xFIP]], 19,FALSE)</f>
        <v>#N/A</v>
      </c>
      <c r="AL563" s="9" t="e">
        <f>VLOOKUP($C563, Team_Pitching___Advanced[], 20, FALSE)</f>
        <v>#N/A</v>
      </c>
      <c r="AM563" s="9" t="e">
        <f>VLOOKUP($C563, Team_Batting___Dashboard[[Team]:[wOBA]], 16, FALSE)</f>
        <v>#N/A</v>
      </c>
      <c r="AN563" s="9" t="e">
        <f>VLOOKUP($C563, Team_Batting___Advanced[[Team]:[OPS]], 9, FALSE)</f>
        <v>#N/A</v>
      </c>
      <c r="AO563" s="9" t="e">
        <f>VLOOKUP($C563, Team_Batting___Advanced[], 19, FALSE)</f>
        <v>#N/A</v>
      </c>
      <c r="AP563" s="9" t="e">
        <f>VLOOKUP($C563, 'Team Per G'!$A$2:$G$31, 3, FALSE)</f>
        <v>#N/A</v>
      </c>
      <c r="AQ563" s="9" t="e">
        <f>VLOOKUP($C563, 'Team Per G'!$A$2:$G$31, 5, FALSE)</f>
        <v>#N/A</v>
      </c>
      <c r="AR563" s="9" t="e">
        <f>VLOOKUP($C563, 'Team Per G'!$A$2:$G$31, 4, FALSE)</f>
        <v>#N/A</v>
      </c>
      <c r="AS563" s="9" t="e">
        <f>VLOOKUP($C563, Team_Batting___Dashboard[], 22, FALSE)/$AC563</f>
        <v>#N/A</v>
      </c>
      <c r="AT563" s="9" t="e">
        <f>VLOOKUP($C563, 'FanGraphs - Team WAR Projected'!$B$2:$E$31, 4, FALSE)/162</f>
        <v>#N/A</v>
      </c>
      <c r="AU563" s="9" t="e">
        <f>VLOOKUP($C563, FanGraphs_Standings[[Abbreviation]:[2024 Year to Date RS/G]], 6, FALSE)/$AC563</f>
        <v>#N/A</v>
      </c>
      <c r="AV563" s="9" t="e">
        <f>VLOOKUP($C563, FanGraphs_Standings[[Abbreviation]:[2024 Projected Full Season RDif]], 19, FALSE)/162</f>
        <v>#N/A</v>
      </c>
      <c r="AW563" s="9" t="e">
        <f>VLOOKUP($C563, FanGraphs_Standings[[Abbreviation]:[2024 Projected Full Season RDif]], 5, FALSE)</f>
        <v>#N/A</v>
      </c>
      <c r="AX563" s="9" t="e">
        <f>VLOOKUP($C563, FanGraphs_Standings[[Abbreviation]:[2024 Projected Full Season W%]], 18, FALSE)</f>
        <v>#N/A</v>
      </c>
      <c r="AY563" s="9" t="e">
        <f>VLOOKUP($C563, 'Home Field Adv'!$A$2:$K$31, 11, FALSE)</f>
        <v>#N/A</v>
      </c>
      <c r="BB563" s="5" t="str">
        <f t="shared" si="25"/>
        <v/>
      </c>
      <c r="BC563" s="5" t="str">
        <f t="shared" si="26"/>
        <v/>
      </c>
      <c r="BD563" s="5" t="str">
        <f t="shared" si="27"/>
        <v/>
      </c>
    </row>
    <row r="564" spans="6:56" x14ac:dyDescent="0.45">
      <c r="F564" s="9" t="e">
        <f>VLOOKUP($B564, FanGraphs_Standings[[Abbreviation]:[2024 Year to Date G]], 2, FALSE)</f>
        <v>#N/A</v>
      </c>
      <c r="G564" s="9" t="e">
        <f>IF(ISERR(VLOOKUP($D564, 'SP Per G'!$A$2:$D$1380, 3, FALSE)), L564, VLOOKUP($D564, 'SP Per G'!$A$2:$D$1380, 3, FALSE))</f>
        <v>#N/A</v>
      </c>
      <c r="H564" s="9" t="e">
        <f>VLOOKUP($D564, 'SP Per G'!$A$2:$D$1380, 4, FALSE)</f>
        <v>#N/A</v>
      </c>
      <c r="I564" s="9" t="e">
        <f>VLOOKUP($D564, Individual_Pitching___Dashboard[], 18, FALSE)</f>
        <v>#N/A</v>
      </c>
      <c r="J564" s="9" t="e">
        <f>VLOOKUP($D564, Individual_Pitching___Dashboard[], 20, FALSE)</f>
        <v>#N/A</v>
      </c>
      <c r="K564" s="9" t="e">
        <f>VLOOKUP($D564, Individual_Pitching___Advanced[], 21,FALSE)</f>
        <v>#N/A</v>
      </c>
      <c r="L564" s="9" t="e">
        <f>VLOOKUP($B564, 'Team Per G'!$A$2:$G$31, 7, FALSE)</f>
        <v>#N/A</v>
      </c>
      <c r="M564" s="9" t="e">
        <f>VLOOKUP($B564, 'FanGraphs - Team WAR Projected'!$B$2:$E$31, 3, FALSE)/162</f>
        <v>#N/A</v>
      </c>
      <c r="N564" s="9" t="e">
        <f>VLOOKUP($B564, Team_Pitching___Advanced[[Team]:[xFIP]], 19,FALSE)</f>
        <v>#N/A</v>
      </c>
      <c r="O564" s="9" t="e">
        <f>VLOOKUP($B564, Team_Pitching___Advanced[], 20, FALSE)</f>
        <v>#N/A</v>
      </c>
      <c r="P564" s="9" t="e">
        <f>VLOOKUP($B564, Team_Batting___Dashboard[[Team]:[wOBA]], 16, FALSE)</f>
        <v>#N/A</v>
      </c>
      <c r="Q564" s="9" t="e">
        <f>VLOOKUP($B564, Team_Batting___Advanced[[Team]:[OPS]], 9, FALSE)</f>
        <v>#N/A</v>
      </c>
      <c r="R564" s="9" t="e">
        <f>VLOOKUP($B564, Team_Batting___Advanced[], 19, FALSE)</f>
        <v>#N/A</v>
      </c>
      <c r="S564" s="9" t="e">
        <f>VLOOKUP($B564, 'Team Per G'!$A$2:$G$31, 3, FALSE)</f>
        <v>#N/A</v>
      </c>
      <c r="T564" s="9" t="e">
        <f>VLOOKUP($B564, 'Team Per G'!$A$2:$G$31, 5, FALSE)</f>
        <v>#N/A</v>
      </c>
      <c r="U564" s="9" t="e">
        <f>VLOOKUP($B564, 'Team Per G'!$A$2:$G$31, 4, FALSE)</f>
        <v>#N/A</v>
      </c>
      <c r="V564" s="9" t="e">
        <f>VLOOKUP($B564, Team_Batting___Dashboard[], 22, FALSE)/$F564</f>
        <v>#N/A</v>
      </c>
      <c r="W564" s="9" t="e">
        <f>VLOOKUP($B564, 'FanGraphs - Team WAR Projected'!$B$2:$E$31, 4, FALSE)/162</f>
        <v>#N/A</v>
      </c>
      <c r="X564" s="9" t="e">
        <f>VLOOKUP($B564, FanGraphs_Standings[[Abbreviation]:[2024 Year to Date RS/G]], 6, FALSE)/$F564</f>
        <v>#N/A</v>
      </c>
      <c r="Y564" s="9" t="e">
        <f>VLOOKUP($B564, FanGraphs_Standings[[Abbreviation]:[2024 Projected Full Season RDif]], 19, FALSE)/162</f>
        <v>#N/A</v>
      </c>
      <c r="Z564" s="9" t="e">
        <f>VLOOKUP($B564, FanGraphs_Standings[[Abbreviation]:[2024 Projected Full Season RDif]], 5, FALSE)</f>
        <v>#N/A</v>
      </c>
      <c r="AA564" s="9" t="e">
        <f>VLOOKUP($B564, FanGraphs_Standings[[Abbreviation]:[2024 Projected Full Season W%]], 18, FALSE)</f>
        <v>#N/A</v>
      </c>
      <c r="AB564" s="9" t="e">
        <f>VLOOKUP($B564, 'Home Field Adv'!$A$2:$I$31, 9, FALSE)</f>
        <v>#N/A</v>
      </c>
      <c r="AC564" s="9" t="e">
        <f>VLOOKUP($C564, FanGraphs_Standings[[Abbreviation]:[2024 Year to Date G]], 2, FALSE)</f>
        <v>#N/A</v>
      </c>
      <c r="AD564" s="9" t="e">
        <f>VLOOKUP($E564, 'SP Per G'!$A$2:$D$1380, 3, FALSE)</f>
        <v>#N/A</v>
      </c>
      <c r="AE564" s="9" t="e">
        <f>VLOOKUP($E564, 'SP Per G'!$A$2:$D$1380, 4, FALSE)</f>
        <v>#N/A</v>
      </c>
      <c r="AF564" s="9" t="e">
        <f>VLOOKUP($E564, Individual_Pitching___Dashboard[], 18, FALSE)</f>
        <v>#N/A</v>
      </c>
      <c r="AG564" s="9" t="e">
        <f>VLOOKUP($E564, Individual_Pitching___Dashboard[], 20, FALSE)</f>
        <v>#N/A</v>
      </c>
      <c r="AH564" s="9" t="e">
        <f>VLOOKUP($E564, Individual_Pitching___Advanced[], 21,FALSE)</f>
        <v>#N/A</v>
      </c>
      <c r="AI564" s="9" t="e">
        <f>VLOOKUP($C564, 'Team Per G'!$A$2:$G$31, 7, FALSE)</f>
        <v>#N/A</v>
      </c>
      <c r="AJ564" s="9" t="e">
        <f>VLOOKUP($C564, 'FanGraphs - Team WAR Projected'!$B$2:$E$31, 3, FALSE)/162</f>
        <v>#N/A</v>
      </c>
      <c r="AK564" s="9" t="e">
        <f>VLOOKUP($C564, Team_Pitching___Advanced[[Team]:[xFIP]], 19,FALSE)</f>
        <v>#N/A</v>
      </c>
      <c r="AL564" s="9" t="e">
        <f>VLOOKUP($C564, Team_Pitching___Advanced[], 20, FALSE)</f>
        <v>#N/A</v>
      </c>
      <c r="AM564" s="9" t="e">
        <f>VLOOKUP($C564, Team_Batting___Dashboard[[Team]:[wOBA]], 16, FALSE)</f>
        <v>#N/A</v>
      </c>
      <c r="AN564" s="9" t="e">
        <f>VLOOKUP($C564, Team_Batting___Advanced[[Team]:[OPS]], 9, FALSE)</f>
        <v>#N/A</v>
      </c>
      <c r="AO564" s="9" t="e">
        <f>VLOOKUP($C564, Team_Batting___Advanced[], 19, FALSE)</f>
        <v>#N/A</v>
      </c>
      <c r="AP564" s="9" t="e">
        <f>VLOOKUP($C564, 'Team Per G'!$A$2:$G$31, 3, FALSE)</f>
        <v>#N/A</v>
      </c>
      <c r="AQ564" s="9" t="e">
        <f>VLOOKUP($C564, 'Team Per G'!$A$2:$G$31, 5, FALSE)</f>
        <v>#N/A</v>
      </c>
      <c r="AR564" s="9" t="e">
        <f>VLOOKUP($C564, 'Team Per G'!$A$2:$G$31, 4, FALSE)</f>
        <v>#N/A</v>
      </c>
      <c r="AS564" s="9" t="e">
        <f>VLOOKUP($C564, Team_Batting___Dashboard[], 22, FALSE)/$AC564</f>
        <v>#N/A</v>
      </c>
      <c r="AT564" s="9" t="e">
        <f>VLOOKUP($C564, 'FanGraphs - Team WAR Projected'!$B$2:$E$31, 4, FALSE)/162</f>
        <v>#N/A</v>
      </c>
      <c r="AU564" s="9" t="e">
        <f>VLOOKUP($C564, FanGraphs_Standings[[Abbreviation]:[2024 Year to Date RS/G]], 6, FALSE)/$AC564</f>
        <v>#N/A</v>
      </c>
      <c r="AV564" s="9" t="e">
        <f>VLOOKUP($C564, FanGraphs_Standings[[Abbreviation]:[2024 Projected Full Season RDif]], 19, FALSE)/162</f>
        <v>#N/A</v>
      </c>
      <c r="AW564" s="9" t="e">
        <f>VLOOKUP($C564, FanGraphs_Standings[[Abbreviation]:[2024 Projected Full Season RDif]], 5, FALSE)</f>
        <v>#N/A</v>
      </c>
      <c r="AX564" s="9" t="e">
        <f>VLOOKUP($C564, FanGraphs_Standings[[Abbreviation]:[2024 Projected Full Season W%]], 18, FALSE)</f>
        <v>#N/A</v>
      </c>
      <c r="AY564" s="9" t="e">
        <f>VLOOKUP($C564, 'Home Field Adv'!$A$2:$K$31, 11, FALSE)</f>
        <v>#N/A</v>
      </c>
      <c r="BB564" s="5" t="str">
        <f t="shared" si="25"/>
        <v/>
      </c>
      <c r="BC564" s="5" t="str">
        <f t="shared" si="26"/>
        <v/>
      </c>
      <c r="BD564" s="5" t="str">
        <f t="shared" si="27"/>
        <v/>
      </c>
    </row>
    <row r="565" spans="6:56" x14ac:dyDescent="0.45">
      <c r="F565" s="9" t="e">
        <f>VLOOKUP($B565, FanGraphs_Standings[[Abbreviation]:[2024 Year to Date G]], 2, FALSE)</f>
        <v>#N/A</v>
      </c>
      <c r="G565" s="9" t="e">
        <f>IF(ISERR(VLOOKUP($D565, 'SP Per G'!$A$2:$D$1380, 3, FALSE)), L565, VLOOKUP($D565, 'SP Per G'!$A$2:$D$1380, 3, FALSE))</f>
        <v>#N/A</v>
      </c>
      <c r="H565" s="9" t="e">
        <f>VLOOKUP($D565, 'SP Per G'!$A$2:$D$1380, 4, FALSE)</f>
        <v>#N/A</v>
      </c>
      <c r="I565" s="9" t="e">
        <f>VLOOKUP($D565, Individual_Pitching___Dashboard[], 18, FALSE)</f>
        <v>#N/A</v>
      </c>
      <c r="J565" s="9" t="e">
        <f>VLOOKUP($D565, Individual_Pitching___Dashboard[], 20, FALSE)</f>
        <v>#N/A</v>
      </c>
      <c r="K565" s="9" t="e">
        <f>VLOOKUP($D565, Individual_Pitching___Advanced[], 21,FALSE)</f>
        <v>#N/A</v>
      </c>
      <c r="L565" s="9" t="e">
        <f>VLOOKUP($B565, 'Team Per G'!$A$2:$G$31, 7, FALSE)</f>
        <v>#N/A</v>
      </c>
      <c r="M565" s="9" t="e">
        <f>VLOOKUP($B565, 'FanGraphs - Team WAR Projected'!$B$2:$E$31, 3, FALSE)/162</f>
        <v>#N/A</v>
      </c>
      <c r="N565" s="9" t="e">
        <f>VLOOKUP($B565, Team_Pitching___Advanced[[Team]:[xFIP]], 19,FALSE)</f>
        <v>#N/A</v>
      </c>
      <c r="O565" s="9" t="e">
        <f>VLOOKUP($B565, Team_Pitching___Advanced[], 20, FALSE)</f>
        <v>#N/A</v>
      </c>
      <c r="P565" s="9" t="e">
        <f>VLOOKUP($B565, Team_Batting___Dashboard[[Team]:[wOBA]], 16, FALSE)</f>
        <v>#N/A</v>
      </c>
      <c r="Q565" s="9" t="e">
        <f>VLOOKUP($B565, Team_Batting___Advanced[[Team]:[OPS]], 9, FALSE)</f>
        <v>#N/A</v>
      </c>
      <c r="R565" s="9" t="e">
        <f>VLOOKUP($B565, Team_Batting___Advanced[], 19, FALSE)</f>
        <v>#N/A</v>
      </c>
      <c r="S565" s="9" t="e">
        <f>VLOOKUP($B565, 'Team Per G'!$A$2:$G$31, 3, FALSE)</f>
        <v>#N/A</v>
      </c>
      <c r="T565" s="9" t="e">
        <f>VLOOKUP($B565, 'Team Per G'!$A$2:$G$31, 5, FALSE)</f>
        <v>#N/A</v>
      </c>
      <c r="U565" s="9" t="e">
        <f>VLOOKUP($B565, 'Team Per G'!$A$2:$G$31, 4, FALSE)</f>
        <v>#N/A</v>
      </c>
      <c r="V565" s="9" t="e">
        <f>VLOOKUP($B565, Team_Batting___Dashboard[], 22, FALSE)/$F565</f>
        <v>#N/A</v>
      </c>
      <c r="W565" s="9" t="e">
        <f>VLOOKUP($B565, 'FanGraphs - Team WAR Projected'!$B$2:$E$31, 4, FALSE)/162</f>
        <v>#N/A</v>
      </c>
      <c r="X565" s="9" t="e">
        <f>VLOOKUP($B565, FanGraphs_Standings[[Abbreviation]:[2024 Year to Date RS/G]], 6, FALSE)/$F565</f>
        <v>#N/A</v>
      </c>
      <c r="Y565" s="9" t="e">
        <f>VLOOKUP($B565, FanGraphs_Standings[[Abbreviation]:[2024 Projected Full Season RDif]], 19, FALSE)/162</f>
        <v>#N/A</v>
      </c>
      <c r="Z565" s="9" t="e">
        <f>VLOOKUP($B565, FanGraphs_Standings[[Abbreviation]:[2024 Projected Full Season RDif]], 5, FALSE)</f>
        <v>#N/A</v>
      </c>
      <c r="AA565" s="9" t="e">
        <f>VLOOKUP($B565, FanGraphs_Standings[[Abbreviation]:[2024 Projected Full Season W%]], 18, FALSE)</f>
        <v>#N/A</v>
      </c>
      <c r="AB565" s="9" t="e">
        <f>VLOOKUP($B565, 'Home Field Adv'!$A$2:$I$31, 9, FALSE)</f>
        <v>#N/A</v>
      </c>
      <c r="AC565" s="9" t="e">
        <f>VLOOKUP($C565, FanGraphs_Standings[[Abbreviation]:[2024 Year to Date G]], 2, FALSE)</f>
        <v>#N/A</v>
      </c>
      <c r="AD565" s="9" t="e">
        <f>VLOOKUP($E565, 'SP Per G'!$A$2:$D$1380, 3, FALSE)</f>
        <v>#N/A</v>
      </c>
      <c r="AE565" s="9" t="e">
        <f>VLOOKUP($E565, 'SP Per G'!$A$2:$D$1380, 4, FALSE)</f>
        <v>#N/A</v>
      </c>
      <c r="AF565" s="9" t="e">
        <f>VLOOKUP($E565, Individual_Pitching___Dashboard[], 18, FALSE)</f>
        <v>#N/A</v>
      </c>
      <c r="AG565" s="9" t="e">
        <f>VLOOKUP($E565, Individual_Pitching___Dashboard[], 20, FALSE)</f>
        <v>#N/A</v>
      </c>
      <c r="AH565" s="9" t="e">
        <f>VLOOKUP($E565, Individual_Pitching___Advanced[], 21,FALSE)</f>
        <v>#N/A</v>
      </c>
      <c r="AI565" s="9" t="e">
        <f>VLOOKUP($C565, 'Team Per G'!$A$2:$G$31, 7, FALSE)</f>
        <v>#N/A</v>
      </c>
      <c r="AJ565" s="9" t="e">
        <f>VLOOKUP($C565, 'FanGraphs - Team WAR Projected'!$B$2:$E$31, 3, FALSE)/162</f>
        <v>#N/A</v>
      </c>
      <c r="AK565" s="9" t="e">
        <f>VLOOKUP($C565, Team_Pitching___Advanced[[Team]:[xFIP]], 19,FALSE)</f>
        <v>#N/A</v>
      </c>
      <c r="AL565" s="9" t="e">
        <f>VLOOKUP($C565, Team_Pitching___Advanced[], 20, FALSE)</f>
        <v>#N/A</v>
      </c>
      <c r="AM565" s="9" t="e">
        <f>VLOOKUP($C565, Team_Batting___Dashboard[[Team]:[wOBA]], 16, FALSE)</f>
        <v>#N/A</v>
      </c>
      <c r="AN565" s="9" t="e">
        <f>VLOOKUP($C565, Team_Batting___Advanced[[Team]:[OPS]], 9, FALSE)</f>
        <v>#N/A</v>
      </c>
      <c r="AO565" s="9" t="e">
        <f>VLOOKUP($C565, Team_Batting___Advanced[], 19, FALSE)</f>
        <v>#N/A</v>
      </c>
      <c r="AP565" s="9" t="e">
        <f>VLOOKUP($C565, 'Team Per G'!$A$2:$G$31, 3, FALSE)</f>
        <v>#N/A</v>
      </c>
      <c r="AQ565" s="9" t="e">
        <f>VLOOKUP($C565, 'Team Per G'!$A$2:$G$31, 5, FALSE)</f>
        <v>#N/A</v>
      </c>
      <c r="AR565" s="9" t="e">
        <f>VLOOKUP($C565, 'Team Per G'!$A$2:$G$31, 4, FALSE)</f>
        <v>#N/A</v>
      </c>
      <c r="AS565" s="9" t="e">
        <f>VLOOKUP($C565, Team_Batting___Dashboard[], 22, FALSE)/$AC565</f>
        <v>#N/A</v>
      </c>
      <c r="AT565" s="9" t="e">
        <f>VLOOKUP($C565, 'FanGraphs - Team WAR Projected'!$B$2:$E$31, 4, FALSE)/162</f>
        <v>#N/A</v>
      </c>
      <c r="AU565" s="9" t="e">
        <f>VLOOKUP($C565, FanGraphs_Standings[[Abbreviation]:[2024 Year to Date RS/G]], 6, FALSE)/$AC565</f>
        <v>#N/A</v>
      </c>
      <c r="AV565" s="9" t="e">
        <f>VLOOKUP($C565, FanGraphs_Standings[[Abbreviation]:[2024 Projected Full Season RDif]], 19, FALSE)/162</f>
        <v>#N/A</v>
      </c>
      <c r="AW565" s="9" t="e">
        <f>VLOOKUP($C565, FanGraphs_Standings[[Abbreviation]:[2024 Projected Full Season RDif]], 5, FALSE)</f>
        <v>#N/A</v>
      </c>
      <c r="AX565" s="9" t="e">
        <f>VLOOKUP($C565, FanGraphs_Standings[[Abbreviation]:[2024 Projected Full Season W%]], 18, FALSE)</f>
        <v>#N/A</v>
      </c>
      <c r="AY565" s="9" t="e">
        <f>VLOOKUP($C565, 'Home Field Adv'!$A$2:$K$31, 11, FALSE)</f>
        <v>#N/A</v>
      </c>
      <c r="BB565" s="5" t="str">
        <f t="shared" si="25"/>
        <v/>
      </c>
      <c r="BC565" s="5" t="str">
        <f t="shared" si="26"/>
        <v/>
      </c>
      <c r="BD565" s="5" t="str">
        <f t="shared" si="27"/>
        <v/>
      </c>
    </row>
    <row r="566" spans="6:56" x14ac:dyDescent="0.45">
      <c r="F566" s="9" t="e">
        <f>VLOOKUP($B566, FanGraphs_Standings[[Abbreviation]:[2024 Year to Date G]], 2, FALSE)</f>
        <v>#N/A</v>
      </c>
      <c r="G566" s="9" t="e">
        <f>IF(ISERR(VLOOKUP($D566, 'SP Per G'!$A$2:$D$1380, 3, FALSE)), L566, VLOOKUP($D566, 'SP Per G'!$A$2:$D$1380, 3, FALSE))</f>
        <v>#N/A</v>
      </c>
      <c r="H566" s="9" t="e">
        <f>VLOOKUP($D566, 'SP Per G'!$A$2:$D$1380, 4, FALSE)</f>
        <v>#N/A</v>
      </c>
      <c r="I566" s="9" t="e">
        <f>VLOOKUP($D566, Individual_Pitching___Dashboard[], 18, FALSE)</f>
        <v>#N/A</v>
      </c>
      <c r="J566" s="9" t="e">
        <f>VLOOKUP($D566, Individual_Pitching___Dashboard[], 20, FALSE)</f>
        <v>#N/A</v>
      </c>
      <c r="K566" s="9" t="e">
        <f>VLOOKUP($D566, Individual_Pitching___Advanced[], 21,FALSE)</f>
        <v>#N/A</v>
      </c>
      <c r="L566" s="9" t="e">
        <f>VLOOKUP($B566, 'Team Per G'!$A$2:$G$31, 7, FALSE)</f>
        <v>#N/A</v>
      </c>
      <c r="M566" s="9" t="e">
        <f>VLOOKUP($B566, 'FanGraphs - Team WAR Projected'!$B$2:$E$31, 3, FALSE)/162</f>
        <v>#N/A</v>
      </c>
      <c r="N566" s="9" t="e">
        <f>VLOOKUP($B566, Team_Pitching___Advanced[[Team]:[xFIP]], 19,FALSE)</f>
        <v>#N/A</v>
      </c>
      <c r="O566" s="9" t="e">
        <f>VLOOKUP($B566, Team_Pitching___Advanced[], 20, FALSE)</f>
        <v>#N/A</v>
      </c>
      <c r="P566" s="9" t="e">
        <f>VLOOKUP($B566, Team_Batting___Dashboard[[Team]:[wOBA]], 16, FALSE)</f>
        <v>#N/A</v>
      </c>
      <c r="Q566" s="9" t="e">
        <f>VLOOKUP($B566, Team_Batting___Advanced[[Team]:[OPS]], 9, FALSE)</f>
        <v>#N/A</v>
      </c>
      <c r="R566" s="9" t="e">
        <f>VLOOKUP($B566, Team_Batting___Advanced[], 19, FALSE)</f>
        <v>#N/A</v>
      </c>
      <c r="S566" s="9" t="e">
        <f>VLOOKUP($B566, 'Team Per G'!$A$2:$G$31, 3, FALSE)</f>
        <v>#N/A</v>
      </c>
      <c r="T566" s="9" t="e">
        <f>VLOOKUP($B566, 'Team Per G'!$A$2:$G$31, 5, FALSE)</f>
        <v>#N/A</v>
      </c>
      <c r="U566" s="9" t="e">
        <f>VLOOKUP($B566, 'Team Per G'!$A$2:$G$31, 4, FALSE)</f>
        <v>#N/A</v>
      </c>
      <c r="V566" s="9" t="e">
        <f>VLOOKUP($B566, Team_Batting___Dashboard[], 22, FALSE)/$F566</f>
        <v>#N/A</v>
      </c>
      <c r="W566" s="9" t="e">
        <f>VLOOKUP($B566, 'FanGraphs - Team WAR Projected'!$B$2:$E$31, 4, FALSE)/162</f>
        <v>#N/A</v>
      </c>
      <c r="X566" s="9" t="e">
        <f>VLOOKUP($B566, FanGraphs_Standings[[Abbreviation]:[2024 Year to Date RS/G]], 6, FALSE)/$F566</f>
        <v>#N/A</v>
      </c>
      <c r="Y566" s="9" t="e">
        <f>VLOOKUP($B566, FanGraphs_Standings[[Abbreviation]:[2024 Projected Full Season RDif]], 19, FALSE)/162</f>
        <v>#N/A</v>
      </c>
      <c r="Z566" s="9" t="e">
        <f>VLOOKUP($B566, FanGraphs_Standings[[Abbreviation]:[2024 Projected Full Season RDif]], 5, FALSE)</f>
        <v>#N/A</v>
      </c>
      <c r="AA566" s="9" t="e">
        <f>VLOOKUP($B566, FanGraphs_Standings[[Abbreviation]:[2024 Projected Full Season W%]], 18, FALSE)</f>
        <v>#N/A</v>
      </c>
      <c r="AB566" s="9" t="e">
        <f>VLOOKUP($B566, 'Home Field Adv'!$A$2:$I$31, 9, FALSE)</f>
        <v>#N/A</v>
      </c>
      <c r="AC566" s="9" t="e">
        <f>VLOOKUP($C566, FanGraphs_Standings[[Abbreviation]:[2024 Year to Date G]], 2, FALSE)</f>
        <v>#N/A</v>
      </c>
      <c r="AD566" s="9" t="e">
        <f>VLOOKUP($E566, 'SP Per G'!$A$2:$D$1380, 3, FALSE)</f>
        <v>#N/A</v>
      </c>
      <c r="AE566" s="9" t="e">
        <f>VLOOKUP($E566, 'SP Per G'!$A$2:$D$1380, 4, FALSE)</f>
        <v>#N/A</v>
      </c>
      <c r="AF566" s="9" t="e">
        <f>VLOOKUP($E566, Individual_Pitching___Dashboard[], 18, FALSE)</f>
        <v>#N/A</v>
      </c>
      <c r="AG566" s="9" t="e">
        <f>VLOOKUP($E566, Individual_Pitching___Dashboard[], 20, FALSE)</f>
        <v>#N/A</v>
      </c>
      <c r="AH566" s="9" t="e">
        <f>VLOOKUP($E566, Individual_Pitching___Advanced[], 21,FALSE)</f>
        <v>#N/A</v>
      </c>
      <c r="AI566" s="9" t="e">
        <f>VLOOKUP($C566, 'Team Per G'!$A$2:$G$31, 7, FALSE)</f>
        <v>#N/A</v>
      </c>
      <c r="AJ566" s="9" t="e">
        <f>VLOOKUP($C566, 'FanGraphs - Team WAR Projected'!$B$2:$E$31, 3, FALSE)/162</f>
        <v>#N/A</v>
      </c>
      <c r="AK566" s="9" t="e">
        <f>VLOOKUP($C566, Team_Pitching___Advanced[[Team]:[xFIP]], 19,FALSE)</f>
        <v>#N/A</v>
      </c>
      <c r="AL566" s="9" t="e">
        <f>VLOOKUP($C566, Team_Pitching___Advanced[], 20, FALSE)</f>
        <v>#N/A</v>
      </c>
      <c r="AM566" s="9" t="e">
        <f>VLOOKUP($C566, Team_Batting___Dashboard[[Team]:[wOBA]], 16, FALSE)</f>
        <v>#N/A</v>
      </c>
      <c r="AN566" s="9" t="e">
        <f>VLOOKUP($C566, Team_Batting___Advanced[[Team]:[OPS]], 9, FALSE)</f>
        <v>#N/A</v>
      </c>
      <c r="AO566" s="9" t="e">
        <f>VLOOKUP($C566, Team_Batting___Advanced[], 19, FALSE)</f>
        <v>#N/A</v>
      </c>
      <c r="AP566" s="9" t="e">
        <f>VLOOKUP($C566, 'Team Per G'!$A$2:$G$31, 3, FALSE)</f>
        <v>#N/A</v>
      </c>
      <c r="AQ566" s="9" t="e">
        <f>VLOOKUP($C566, 'Team Per G'!$A$2:$G$31, 5, FALSE)</f>
        <v>#N/A</v>
      </c>
      <c r="AR566" s="9" t="e">
        <f>VLOOKUP($C566, 'Team Per G'!$A$2:$G$31, 4, FALSE)</f>
        <v>#N/A</v>
      </c>
      <c r="AS566" s="9" t="e">
        <f>VLOOKUP($C566, Team_Batting___Dashboard[], 22, FALSE)/$AC566</f>
        <v>#N/A</v>
      </c>
      <c r="AT566" s="9" t="e">
        <f>VLOOKUP($C566, 'FanGraphs - Team WAR Projected'!$B$2:$E$31, 4, FALSE)/162</f>
        <v>#N/A</v>
      </c>
      <c r="AU566" s="9" t="e">
        <f>VLOOKUP($C566, FanGraphs_Standings[[Abbreviation]:[2024 Year to Date RS/G]], 6, FALSE)/$AC566</f>
        <v>#N/A</v>
      </c>
      <c r="AV566" s="9" t="e">
        <f>VLOOKUP($C566, FanGraphs_Standings[[Abbreviation]:[2024 Projected Full Season RDif]], 19, FALSE)/162</f>
        <v>#N/A</v>
      </c>
      <c r="AW566" s="9" t="e">
        <f>VLOOKUP($C566, FanGraphs_Standings[[Abbreviation]:[2024 Projected Full Season RDif]], 5, FALSE)</f>
        <v>#N/A</v>
      </c>
      <c r="AX566" s="9" t="e">
        <f>VLOOKUP($C566, FanGraphs_Standings[[Abbreviation]:[2024 Projected Full Season W%]], 18, FALSE)</f>
        <v>#N/A</v>
      </c>
      <c r="AY566" s="9" t="e">
        <f>VLOOKUP($C566, 'Home Field Adv'!$A$2:$K$31, 11, FALSE)</f>
        <v>#N/A</v>
      </c>
      <c r="BB566" s="5" t="str">
        <f t="shared" si="25"/>
        <v/>
      </c>
      <c r="BC566" s="5" t="str">
        <f t="shared" si="26"/>
        <v/>
      </c>
      <c r="BD566" s="5" t="str">
        <f t="shared" si="27"/>
        <v/>
      </c>
    </row>
    <row r="567" spans="6:56" x14ac:dyDescent="0.45">
      <c r="F567" s="9" t="e">
        <f>VLOOKUP($B567, FanGraphs_Standings[[Abbreviation]:[2024 Year to Date G]], 2, FALSE)</f>
        <v>#N/A</v>
      </c>
      <c r="G567" s="9" t="e">
        <f>IF(ISERR(VLOOKUP($D567, 'SP Per G'!$A$2:$D$1380, 3, FALSE)), L567, VLOOKUP($D567, 'SP Per G'!$A$2:$D$1380, 3, FALSE))</f>
        <v>#N/A</v>
      </c>
      <c r="H567" s="9" t="e">
        <f>VLOOKUP($D567, 'SP Per G'!$A$2:$D$1380, 4, FALSE)</f>
        <v>#N/A</v>
      </c>
      <c r="I567" s="9" t="e">
        <f>VLOOKUP($D567, Individual_Pitching___Dashboard[], 18, FALSE)</f>
        <v>#N/A</v>
      </c>
      <c r="J567" s="9" t="e">
        <f>VLOOKUP($D567, Individual_Pitching___Dashboard[], 20, FALSE)</f>
        <v>#N/A</v>
      </c>
      <c r="K567" s="9" t="e">
        <f>VLOOKUP($D567, Individual_Pitching___Advanced[], 21,FALSE)</f>
        <v>#N/A</v>
      </c>
      <c r="L567" s="9" t="e">
        <f>VLOOKUP($B567, 'Team Per G'!$A$2:$G$31, 7, FALSE)</f>
        <v>#N/A</v>
      </c>
      <c r="M567" s="9" t="e">
        <f>VLOOKUP($B567, 'FanGraphs - Team WAR Projected'!$B$2:$E$31, 3, FALSE)/162</f>
        <v>#N/A</v>
      </c>
      <c r="N567" s="9" t="e">
        <f>VLOOKUP($B567, Team_Pitching___Advanced[[Team]:[xFIP]], 19,FALSE)</f>
        <v>#N/A</v>
      </c>
      <c r="O567" s="9" t="e">
        <f>VLOOKUP($B567, Team_Pitching___Advanced[], 20, FALSE)</f>
        <v>#N/A</v>
      </c>
      <c r="P567" s="9" t="e">
        <f>VLOOKUP($B567, Team_Batting___Dashboard[[Team]:[wOBA]], 16, FALSE)</f>
        <v>#N/A</v>
      </c>
      <c r="Q567" s="9" t="e">
        <f>VLOOKUP($B567, Team_Batting___Advanced[[Team]:[OPS]], 9, FALSE)</f>
        <v>#N/A</v>
      </c>
      <c r="R567" s="9" t="e">
        <f>VLOOKUP($B567, Team_Batting___Advanced[], 19, FALSE)</f>
        <v>#N/A</v>
      </c>
      <c r="S567" s="9" t="e">
        <f>VLOOKUP($B567, 'Team Per G'!$A$2:$G$31, 3, FALSE)</f>
        <v>#N/A</v>
      </c>
      <c r="T567" s="9" t="e">
        <f>VLOOKUP($B567, 'Team Per G'!$A$2:$G$31, 5, FALSE)</f>
        <v>#N/A</v>
      </c>
      <c r="U567" s="9" t="e">
        <f>VLOOKUP($B567, 'Team Per G'!$A$2:$G$31, 4, FALSE)</f>
        <v>#N/A</v>
      </c>
      <c r="V567" s="9" t="e">
        <f>VLOOKUP($B567, Team_Batting___Dashboard[], 22, FALSE)/$F567</f>
        <v>#N/A</v>
      </c>
      <c r="W567" s="9" t="e">
        <f>VLOOKUP($B567, 'FanGraphs - Team WAR Projected'!$B$2:$E$31, 4, FALSE)/162</f>
        <v>#N/A</v>
      </c>
      <c r="X567" s="9" t="e">
        <f>VLOOKUP($B567, FanGraphs_Standings[[Abbreviation]:[2024 Year to Date RS/G]], 6, FALSE)/$F567</f>
        <v>#N/A</v>
      </c>
      <c r="Y567" s="9" t="e">
        <f>VLOOKUP($B567, FanGraphs_Standings[[Abbreviation]:[2024 Projected Full Season RDif]], 19, FALSE)/162</f>
        <v>#N/A</v>
      </c>
      <c r="Z567" s="9" t="e">
        <f>VLOOKUP($B567, FanGraphs_Standings[[Abbreviation]:[2024 Projected Full Season RDif]], 5, FALSE)</f>
        <v>#N/A</v>
      </c>
      <c r="AA567" s="9" t="e">
        <f>VLOOKUP($B567, FanGraphs_Standings[[Abbreviation]:[2024 Projected Full Season W%]], 18, FALSE)</f>
        <v>#N/A</v>
      </c>
      <c r="AB567" s="9" t="e">
        <f>VLOOKUP($B567, 'Home Field Adv'!$A$2:$I$31, 9, FALSE)</f>
        <v>#N/A</v>
      </c>
      <c r="AC567" s="9" t="e">
        <f>VLOOKUP($C567, FanGraphs_Standings[[Abbreviation]:[2024 Year to Date G]], 2, FALSE)</f>
        <v>#N/A</v>
      </c>
      <c r="AD567" s="9" t="e">
        <f>VLOOKUP($E567, 'SP Per G'!$A$2:$D$1380, 3, FALSE)</f>
        <v>#N/A</v>
      </c>
      <c r="AE567" s="9" t="e">
        <f>VLOOKUP($E567, 'SP Per G'!$A$2:$D$1380, 4, FALSE)</f>
        <v>#N/A</v>
      </c>
      <c r="AF567" s="9" t="e">
        <f>VLOOKUP($E567, Individual_Pitching___Dashboard[], 18, FALSE)</f>
        <v>#N/A</v>
      </c>
      <c r="AG567" s="9" t="e">
        <f>VLOOKUP($E567, Individual_Pitching___Dashboard[], 20, FALSE)</f>
        <v>#N/A</v>
      </c>
      <c r="AH567" s="9" t="e">
        <f>VLOOKUP($E567, Individual_Pitching___Advanced[], 21,FALSE)</f>
        <v>#N/A</v>
      </c>
      <c r="AI567" s="9" t="e">
        <f>VLOOKUP($C567, 'Team Per G'!$A$2:$G$31, 7, FALSE)</f>
        <v>#N/A</v>
      </c>
      <c r="AJ567" s="9" t="e">
        <f>VLOOKUP($C567, 'FanGraphs - Team WAR Projected'!$B$2:$E$31, 3, FALSE)/162</f>
        <v>#N/A</v>
      </c>
      <c r="AK567" s="9" t="e">
        <f>VLOOKUP($C567, Team_Pitching___Advanced[[Team]:[xFIP]], 19,FALSE)</f>
        <v>#N/A</v>
      </c>
      <c r="AL567" s="9" t="e">
        <f>VLOOKUP($C567, Team_Pitching___Advanced[], 20, FALSE)</f>
        <v>#N/A</v>
      </c>
      <c r="AM567" s="9" t="e">
        <f>VLOOKUP($C567, Team_Batting___Dashboard[[Team]:[wOBA]], 16, FALSE)</f>
        <v>#N/A</v>
      </c>
      <c r="AN567" s="9" t="e">
        <f>VLOOKUP($C567, Team_Batting___Advanced[[Team]:[OPS]], 9, FALSE)</f>
        <v>#N/A</v>
      </c>
      <c r="AO567" s="9" t="e">
        <f>VLOOKUP($C567, Team_Batting___Advanced[], 19, FALSE)</f>
        <v>#N/A</v>
      </c>
      <c r="AP567" s="9" t="e">
        <f>VLOOKUP($C567, 'Team Per G'!$A$2:$G$31, 3, FALSE)</f>
        <v>#N/A</v>
      </c>
      <c r="AQ567" s="9" t="e">
        <f>VLOOKUP($C567, 'Team Per G'!$A$2:$G$31, 5, FALSE)</f>
        <v>#N/A</v>
      </c>
      <c r="AR567" s="9" t="e">
        <f>VLOOKUP($C567, 'Team Per G'!$A$2:$G$31, 4, FALSE)</f>
        <v>#N/A</v>
      </c>
      <c r="AS567" s="9" t="e">
        <f>VLOOKUP($C567, Team_Batting___Dashboard[], 22, FALSE)/$AC567</f>
        <v>#N/A</v>
      </c>
      <c r="AT567" s="9" t="e">
        <f>VLOOKUP($C567, 'FanGraphs - Team WAR Projected'!$B$2:$E$31, 4, FALSE)/162</f>
        <v>#N/A</v>
      </c>
      <c r="AU567" s="9" t="e">
        <f>VLOOKUP($C567, FanGraphs_Standings[[Abbreviation]:[2024 Year to Date RS/G]], 6, FALSE)/$AC567</f>
        <v>#N/A</v>
      </c>
      <c r="AV567" s="9" t="e">
        <f>VLOOKUP($C567, FanGraphs_Standings[[Abbreviation]:[2024 Projected Full Season RDif]], 19, FALSE)/162</f>
        <v>#N/A</v>
      </c>
      <c r="AW567" s="9" t="e">
        <f>VLOOKUP($C567, FanGraphs_Standings[[Abbreviation]:[2024 Projected Full Season RDif]], 5, FALSE)</f>
        <v>#N/A</v>
      </c>
      <c r="AX567" s="9" t="e">
        <f>VLOOKUP($C567, FanGraphs_Standings[[Abbreviation]:[2024 Projected Full Season W%]], 18, FALSE)</f>
        <v>#N/A</v>
      </c>
      <c r="AY567" s="9" t="e">
        <f>VLOOKUP($C567, 'Home Field Adv'!$A$2:$K$31, 11, FALSE)</f>
        <v>#N/A</v>
      </c>
      <c r="BB567" s="5" t="str">
        <f t="shared" si="25"/>
        <v/>
      </c>
      <c r="BC567" s="5" t="str">
        <f t="shared" si="26"/>
        <v/>
      </c>
      <c r="BD567" s="5" t="str">
        <f t="shared" si="27"/>
        <v/>
      </c>
    </row>
    <row r="568" spans="6:56" x14ac:dyDescent="0.45">
      <c r="F568" s="9" t="e">
        <f>VLOOKUP($B568, FanGraphs_Standings[[Abbreviation]:[2024 Year to Date G]], 2, FALSE)</f>
        <v>#N/A</v>
      </c>
      <c r="G568" s="9" t="e">
        <f>IF(ISERR(VLOOKUP($D568, 'SP Per G'!$A$2:$D$1380, 3, FALSE)), L568, VLOOKUP($D568, 'SP Per G'!$A$2:$D$1380, 3, FALSE))</f>
        <v>#N/A</v>
      </c>
      <c r="H568" s="9" t="e">
        <f>VLOOKUP($D568, 'SP Per G'!$A$2:$D$1380, 4, FALSE)</f>
        <v>#N/A</v>
      </c>
      <c r="I568" s="9" t="e">
        <f>VLOOKUP($D568, Individual_Pitching___Dashboard[], 18, FALSE)</f>
        <v>#N/A</v>
      </c>
      <c r="J568" s="9" t="e">
        <f>VLOOKUP($D568, Individual_Pitching___Dashboard[], 20, FALSE)</f>
        <v>#N/A</v>
      </c>
      <c r="K568" s="9" t="e">
        <f>VLOOKUP($D568, Individual_Pitching___Advanced[], 21,FALSE)</f>
        <v>#N/A</v>
      </c>
      <c r="L568" s="9" t="e">
        <f>VLOOKUP($B568, 'Team Per G'!$A$2:$G$31, 7, FALSE)</f>
        <v>#N/A</v>
      </c>
      <c r="M568" s="9" t="e">
        <f>VLOOKUP($B568, 'FanGraphs - Team WAR Projected'!$B$2:$E$31, 3, FALSE)/162</f>
        <v>#N/A</v>
      </c>
      <c r="N568" s="9" t="e">
        <f>VLOOKUP($B568, Team_Pitching___Advanced[[Team]:[xFIP]], 19,FALSE)</f>
        <v>#N/A</v>
      </c>
      <c r="O568" s="9" t="e">
        <f>VLOOKUP($B568, Team_Pitching___Advanced[], 20, FALSE)</f>
        <v>#N/A</v>
      </c>
      <c r="P568" s="9" t="e">
        <f>VLOOKUP($B568, Team_Batting___Dashboard[[Team]:[wOBA]], 16, FALSE)</f>
        <v>#N/A</v>
      </c>
      <c r="Q568" s="9" t="e">
        <f>VLOOKUP($B568, Team_Batting___Advanced[[Team]:[OPS]], 9, FALSE)</f>
        <v>#N/A</v>
      </c>
      <c r="R568" s="9" t="e">
        <f>VLOOKUP($B568, Team_Batting___Advanced[], 19, FALSE)</f>
        <v>#N/A</v>
      </c>
      <c r="S568" s="9" t="e">
        <f>VLOOKUP($B568, 'Team Per G'!$A$2:$G$31, 3, FALSE)</f>
        <v>#N/A</v>
      </c>
      <c r="T568" s="9" t="e">
        <f>VLOOKUP($B568, 'Team Per G'!$A$2:$G$31, 5, FALSE)</f>
        <v>#N/A</v>
      </c>
      <c r="U568" s="9" t="e">
        <f>VLOOKUP($B568, 'Team Per G'!$A$2:$G$31, 4, FALSE)</f>
        <v>#N/A</v>
      </c>
      <c r="V568" s="9" t="e">
        <f>VLOOKUP($B568, Team_Batting___Dashboard[], 22, FALSE)/$F568</f>
        <v>#N/A</v>
      </c>
      <c r="W568" s="9" t="e">
        <f>VLOOKUP($B568, 'FanGraphs - Team WAR Projected'!$B$2:$E$31, 4, FALSE)/162</f>
        <v>#N/A</v>
      </c>
      <c r="X568" s="9" t="e">
        <f>VLOOKUP($B568, FanGraphs_Standings[[Abbreviation]:[2024 Year to Date RS/G]], 6, FALSE)/$F568</f>
        <v>#N/A</v>
      </c>
      <c r="Y568" s="9" t="e">
        <f>VLOOKUP($B568, FanGraphs_Standings[[Abbreviation]:[2024 Projected Full Season RDif]], 19, FALSE)/162</f>
        <v>#N/A</v>
      </c>
      <c r="Z568" s="9" t="e">
        <f>VLOOKUP($B568, FanGraphs_Standings[[Abbreviation]:[2024 Projected Full Season RDif]], 5, FALSE)</f>
        <v>#N/A</v>
      </c>
      <c r="AA568" s="9" t="e">
        <f>VLOOKUP($B568, FanGraphs_Standings[[Abbreviation]:[2024 Projected Full Season W%]], 18, FALSE)</f>
        <v>#N/A</v>
      </c>
      <c r="AB568" s="9" t="e">
        <f>VLOOKUP($B568, 'Home Field Adv'!$A$2:$I$31, 9, FALSE)</f>
        <v>#N/A</v>
      </c>
      <c r="AC568" s="9" t="e">
        <f>VLOOKUP($C568, FanGraphs_Standings[[Abbreviation]:[2024 Year to Date G]], 2, FALSE)</f>
        <v>#N/A</v>
      </c>
      <c r="AD568" s="9" t="e">
        <f>VLOOKUP($E568, 'SP Per G'!$A$2:$D$1380, 3, FALSE)</f>
        <v>#N/A</v>
      </c>
      <c r="AE568" s="9" t="e">
        <f>VLOOKUP($E568, 'SP Per G'!$A$2:$D$1380, 4, FALSE)</f>
        <v>#N/A</v>
      </c>
      <c r="AF568" s="9" t="e">
        <f>VLOOKUP($E568, Individual_Pitching___Dashboard[], 18, FALSE)</f>
        <v>#N/A</v>
      </c>
      <c r="AG568" s="9" t="e">
        <f>VLOOKUP($E568, Individual_Pitching___Dashboard[], 20, FALSE)</f>
        <v>#N/A</v>
      </c>
      <c r="AH568" s="9" t="e">
        <f>VLOOKUP($E568, Individual_Pitching___Advanced[], 21,FALSE)</f>
        <v>#N/A</v>
      </c>
      <c r="AI568" s="9" t="e">
        <f>VLOOKUP($C568, 'Team Per G'!$A$2:$G$31, 7, FALSE)</f>
        <v>#N/A</v>
      </c>
      <c r="AJ568" s="9" t="e">
        <f>VLOOKUP($C568, 'FanGraphs - Team WAR Projected'!$B$2:$E$31, 3, FALSE)/162</f>
        <v>#N/A</v>
      </c>
      <c r="AK568" s="9" t="e">
        <f>VLOOKUP($C568, Team_Pitching___Advanced[[Team]:[xFIP]], 19,FALSE)</f>
        <v>#N/A</v>
      </c>
      <c r="AL568" s="9" t="e">
        <f>VLOOKUP($C568, Team_Pitching___Advanced[], 20, FALSE)</f>
        <v>#N/A</v>
      </c>
      <c r="AM568" s="9" t="e">
        <f>VLOOKUP($C568, Team_Batting___Dashboard[[Team]:[wOBA]], 16, FALSE)</f>
        <v>#N/A</v>
      </c>
      <c r="AN568" s="9" t="e">
        <f>VLOOKUP($C568, Team_Batting___Advanced[[Team]:[OPS]], 9, FALSE)</f>
        <v>#N/A</v>
      </c>
      <c r="AO568" s="9" t="e">
        <f>VLOOKUP($C568, Team_Batting___Advanced[], 19, FALSE)</f>
        <v>#N/A</v>
      </c>
      <c r="AP568" s="9" t="e">
        <f>VLOOKUP($C568, 'Team Per G'!$A$2:$G$31, 3, FALSE)</f>
        <v>#N/A</v>
      </c>
      <c r="AQ568" s="9" t="e">
        <f>VLOOKUP($C568, 'Team Per G'!$A$2:$G$31, 5, FALSE)</f>
        <v>#N/A</v>
      </c>
      <c r="AR568" s="9" t="e">
        <f>VLOOKUP($C568, 'Team Per G'!$A$2:$G$31, 4, FALSE)</f>
        <v>#N/A</v>
      </c>
      <c r="AS568" s="9" t="e">
        <f>VLOOKUP($C568, Team_Batting___Dashboard[], 22, FALSE)/$AC568</f>
        <v>#N/A</v>
      </c>
      <c r="AT568" s="9" t="e">
        <f>VLOOKUP($C568, 'FanGraphs - Team WAR Projected'!$B$2:$E$31, 4, FALSE)/162</f>
        <v>#N/A</v>
      </c>
      <c r="AU568" s="9" t="e">
        <f>VLOOKUP($C568, FanGraphs_Standings[[Abbreviation]:[2024 Year to Date RS/G]], 6, FALSE)/$AC568</f>
        <v>#N/A</v>
      </c>
      <c r="AV568" s="9" t="e">
        <f>VLOOKUP($C568, FanGraphs_Standings[[Abbreviation]:[2024 Projected Full Season RDif]], 19, FALSE)/162</f>
        <v>#N/A</v>
      </c>
      <c r="AW568" s="9" t="e">
        <f>VLOOKUP($C568, FanGraphs_Standings[[Abbreviation]:[2024 Projected Full Season RDif]], 5, FALSE)</f>
        <v>#N/A</v>
      </c>
      <c r="AX568" s="9" t="e">
        <f>VLOOKUP($C568, FanGraphs_Standings[[Abbreviation]:[2024 Projected Full Season W%]], 18, FALSE)</f>
        <v>#N/A</v>
      </c>
      <c r="AY568" s="9" t="e">
        <f>VLOOKUP($C568, 'Home Field Adv'!$A$2:$K$31, 11, FALSE)</f>
        <v>#N/A</v>
      </c>
      <c r="BB568" s="5" t="str">
        <f t="shared" si="25"/>
        <v/>
      </c>
      <c r="BC568" s="5" t="str">
        <f t="shared" si="26"/>
        <v/>
      </c>
      <c r="BD568" s="5" t="str">
        <f t="shared" si="27"/>
        <v/>
      </c>
    </row>
    <row r="569" spans="6:56" x14ac:dyDescent="0.45">
      <c r="F569" s="9" t="e">
        <f>VLOOKUP($B569, FanGraphs_Standings[[Abbreviation]:[2024 Year to Date G]], 2, FALSE)</f>
        <v>#N/A</v>
      </c>
      <c r="G569" s="9" t="e">
        <f>IF(ISERR(VLOOKUP($D569, 'SP Per G'!$A$2:$D$1380, 3, FALSE)), L569, VLOOKUP($D569, 'SP Per G'!$A$2:$D$1380, 3, FALSE))</f>
        <v>#N/A</v>
      </c>
      <c r="H569" s="9" t="e">
        <f>VLOOKUP($D569, 'SP Per G'!$A$2:$D$1380, 4, FALSE)</f>
        <v>#N/A</v>
      </c>
      <c r="I569" s="9" t="e">
        <f>VLOOKUP($D569, Individual_Pitching___Dashboard[], 18, FALSE)</f>
        <v>#N/A</v>
      </c>
      <c r="J569" s="9" t="e">
        <f>VLOOKUP($D569, Individual_Pitching___Dashboard[], 20, FALSE)</f>
        <v>#N/A</v>
      </c>
      <c r="K569" s="9" t="e">
        <f>VLOOKUP($D569, Individual_Pitching___Advanced[], 21,FALSE)</f>
        <v>#N/A</v>
      </c>
      <c r="L569" s="9" t="e">
        <f>VLOOKUP($B569, 'Team Per G'!$A$2:$G$31, 7, FALSE)</f>
        <v>#N/A</v>
      </c>
      <c r="M569" s="9" t="e">
        <f>VLOOKUP($B569, 'FanGraphs - Team WAR Projected'!$B$2:$E$31, 3, FALSE)/162</f>
        <v>#N/A</v>
      </c>
      <c r="N569" s="9" t="e">
        <f>VLOOKUP($B569, Team_Pitching___Advanced[[Team]:[xFIP]], 19,FALSE)</f>
        <v>#N/A</v>
      </c>
      <c r="O569" s="9" t="e">
        <f>VLOOKUP($B569, Team_Pitching___Advanced[], 20, FALSE)</f>
        <v>#N/A</v>
      </c>
      <c r="P569" s="9" t="e">
        <f>VLOOKUP($B569, Team_Batting___Dashboard[[Team]:[wOBA]], 16, FALSE)</f>
        <v>#N/A</v>
      </c>
      <c r="Q569" s="9" t="e">
        <f>VLOOKUP($B569, Team_Batting___Advanced[[Team]:[OPS]], 9, FALSE)</f>
        <v>#N/A</v>
      </c>
      <c r="R569" s="9" t="e">
        <f>VLOOKUP($B569, Team_Batting___Advanced[], 19, FALSE)</f>
        <v>#N/A</v>
      </c>
      <c r="S569" s="9" t="e">
        <f>VLOOKUP($B569, 'Team Per G'!$A$2:$G$31, 3, FALSE)</f>
        <v>#N/A</v>
      </c>
      <c r="T569" s="9" t="e">
        <f>VLOOKUP($B569, 'Team Per G'!$A$2:$G$31, 5, FALSE)</f>
        <v>#N/A</v>
      </c>
      <c r="U569" s="9" t="e">
        <f>VLOOKUP($B569, 'Team Per G'!$A$2:$G$31, 4, FALSE)</f>
        <v>#N/A</v>
      </c>
      <c r="V569" s="9" t="e">
        <f>VLOOKUP($B569, Team_Batting___Dashboard[], 22, FALSE)/$F569</f>
        <v>#N/A</v>
      </c>
      <c r="W569" s="9" t="e">
        <f>VLOOKUP($B569, 'FanGraphs - Team WAR Projected'!$B$2:$E$31, 4, FALSE)/162</f>
        <v>#N/A</v>
      </c>
      <c r="X569" s="9" t="e">
        <f>VLOOKUP($B569, FanGraphs_Standings[[Abbreviation]:[2024 Year to Date RS/G]], 6, FALSE)/$F569</f>
        <v>#N/A</v>
      </c>
      <c r="Y569" s="9" t="e">
        <f>VLOOKUP($B569, FanGraphs_Standings[[Abbreviation]:[2024 Projected Full Season RDif]], 19, FALSE)/162</f>
        <v>#N/A</v>
      </c>
      <c r="Z569" s="9" t="e">
        <f>VLOOKUP($B569, FanGraphs_Standings[[Abbreviation]:[2024 Projected Full Season RDif]], 5, FALSE)</f>
        <v>#N/A</v>
      </c>
      <c r="AA569" s="9" t="e">
        <f>VLOOKUP($B569, FanGraphs_Standings[[Abbreviation]:[2024 Projected Full Season W%]], 18, FALSE)</f>
        <v>#N/A</v>
      </c>
      <c r="AB569" s="9" t="e">
        <f>VLOOKUP($B569, 'Home Field Adv'!$A$2:$I$31, 9, FALSE)</f>
        <v>#N/A</v>
      </c>
      <c r="AC569" s="9" t="e">
        <f>VLOOKUP($C569, FanGraphs_Standings[[Abbreviation]:[2024 Year to Date G]], 2, FALSE)</f>
        <v>#N/A</v>
      </c>
      <c r="AD569" s="9" t="e">
        <f>VLOOKUP($E569, 'SP Per G'!$A$2:$D$1380, 3, FALSE)</f>
        <v>#N/A</v>
      </c>
      <c r="AE569" s="9" t="e">
        <f>VLOOKUP($E569, 'SP Per G'!$A$2:$D$1380, 4, FALSE)</f>
        <v>#N/A</v>
      </c>
      <c r="AF569" s="9" t="e">
        <f>VLOOKUP($E569, Individual_Pitching___Dashboard[], 18, FALSE)</f>
        <v>#N/A</v>
      </c>
      <c r="AG569" s="9" t="e">
        <f>VLOOKUP($E569, Individual_Pitching___Dashboard[], 20, FALSE)</f>
        <v>#N/A</v>
      </c>
      <c r="AH569" s="9" t="e">
        <f>VLOOKUP($E569, Individual_Pitching___Advanced[], 21,FALSE)</f>
        <v>#N/A</v>
      </c>
      <c r="AI569" s="9" t="e">
        <f>VLOOKUP($C569, 'Team Per G'!$A$2:$G$31, 7, FALSE)</f>
        <v>#N/A</v>
      </c>
      <c r="AJ569" s="9" t="e">
        <f>VLOOKUP($C569, 'FanGraphs - Team WAR Projected'!$B$2:$E$31, 3, FALSE)/162</f>
        <v>#N/A</v>
      </c>
      <c r="AK569" s="9" t="e">
        <f>VLOOKUP($C569, Team_Pitching___Advanced[[Team]:[xFIP]], 19,FALSE)</f>
        <v>#N/A</v>
      </c>
      <c r="AL569" s="9" t="e">
        <f>VLOOKUP($C569, Team_Pitching___Advanced[], 20, FALSE)</f>
        <v>#N/A</v>
      </c>
      <c r="AM569" s="9" t="e">
        <f>VLOOKUP($C569, Team_Batting___Dashboard[[Team]:[wOBA]], 16, FALSE)</f>
        <v>#N/A</v>
      </c>
      <c r="AN569" s="9" t="e">
        <f>VLOOKUP($C569, Team_Batting___Advanced[[Team]:[OPS]], 9, FALSE)</f>
        <v>#N/A</v>
      </c>
      <c r="AO569" s="9" t="e">
        <f>VLOOKUP($C569, Team_Batting___Advanced[], 19, FALSE)</f>
        <v>#N/A</v>
      </c>
      <c r="AP569" s="9" t="e">
        <f>VLOOKUP($C569, 'Team Per G'!$A$2:$G$31, 3, FALSE)</f>
        <v>#N/A</v>
      </c>
      <c r="AQ569" s="9" t="e">
        <f>VLOOKUP($C569, 'Team Per G'!$A$2:$G$31, 5, FALSE)</f>
        <v>#N/A</v>
      </c>
      <c r="AR569" s="9" t="e">
        <f>VLOOKUP($C569, 'Team Per G'!$A$2:$G$31, 4, FALSE)</f>
        <v>#N/A</v>
      </c>
      <c r="AS569" s="9" t="e">
        <f>VLOOKUP($C569, Team_Batting___Dashboard[], 22, FALSE)/$AC569</f>
        <v>#N/A</v>
      </c>
      <c r="AT569" s="9" t="e">
        <f>VLOOKUP($C569, 'FanGraphs - Team WAR Projected'!$B$2:$E$31, 4, FALSE)/162</f>
        <v>#N/A</v>
      </c>
      <c r="AU569" s="9" t="e">
        <f>VLOOKUP($C569, FanGraphs_Standings[[Abbreviation]:[2024 Year to Date RS/G]], 6, FALSE)/$AC569</f>
        <v>#N/A</v>
      </c>
      <c r="AV569" s="9" t="e">
        <f>VLOOKUP($C569, FanGraphs_Standings[[Abbreviation]:[2024 Projected Full Season RDif]], 19, FALSE)/162</f>
        <v>#N/A</v>
      </c>
      <c r="AW569" s="9" t="e">
        <f>VLOOKUP($C569, FanGraphs_Standings[[Abbreviation]:[2024 Projected Full Season RDif]], 5, FALSE)</f>
        <v>#N/A</v>
      </c>
      <c r="AX569" s="9" t="e">
        <f>VLOOKUP($C569, FanGraphs_Standings[[Abbreviation]:[2024 Projected Full Season W%]], 18, FALSE)</f>
        <v>#N/A</v>
      </c>
      <c r="AY569" s="9" t="e">
        <f>VLOOKUP($C569, 'Home Field Adv'!$A$2:$K$31, 11, FALSE)</f>
        <v>#N/A</v>
      </c>
      <c r="BB569" s="5" t="str">
        <f t="shared" si="25"/>
        <v/>
      </c>
      <c r="BC569" s="5" t="str">
        <f t="shared" si="26"/>
        <v/>
      </c>
      <c r="BD569" s="5" t="str">
        <f t="shared" si="27"/>
        <v/>
      </c>
    </row>
    <row r="570" spans="6:56" x14ac:dyDescent="0.45">
      <c r="F570" s="9" t="e">
        <f>VLOOKUP($B570, FanGraphs_Standings[[Abbreviation]:[2024 Year to Date G]], 2, FALSE)</f>
        <v>#N/A</v>
      </c>
      <c r="G570" s="9" t="e">
        <f>IF(ISERR(VLOOKUP($D570, 'SP Per G'!$A$2:$D$1380, 3, FALSE)), L570, VLOOKUP($D570, 'SP Per G'!$A$2:$D$1380, 3, FALSE))</f>
        <v>#N/A</v>
      </c>
      <c r="H570" s="9" t="e">
        <f>VLOOKUP($D570, 'SP Per G'!$A$2:$D$1380, 4, FALSE)</f>
        <v>#N/A</v>
      </c>
      <c r="I570" s="9" t="e">
        <f>VLOOKUP($D570, Individual_Pitching___Dashboard[], 18, FALSE)</f>
        <v>#N/A</v>
      </c>
      <c r="J570" s="9" t="e">
        <f>VLOOKUP($D570, Individual_Pitching___Dashboard[], 20, FALSE)</f>
        <v>#N/A</v>
      </c>
      <c r="K570" s="9" t="e">
        <f>VLOOKUP($D570, Individual_Pitching___Advanced[], 21,FALSE)</f>
        <v>#N/A</v>
      </c>
      <c r="L570" s="9" t="e">
        <f>VLOOKUP($B570, 'Team Per G'!$A$2:$G$31, 7, FALSE)</f>
        <v>#N/A</v>
      </c>
      <c r="M570" s="9" t="e">
        <f>VLOOKUP($B570, 'FanGraphs - Team WAR Projected'!$B$2:$E$31, 3, FALSE)/162</f>
        <v>#N/A</v>
      </c>
      <c r="N570" s="9" t="e">
        <f>VLOOKUP($B570, Team_Pitching___Advanced[[Team]:[xFIP]], 19,FALSE)</f>
        <v>#N/A</v>
      </c>
      <c r="O570" s="9" t="e">
        <f>VLOOKUP($B570, Team_Pitching___Advanced[], 20, FALSE)</f>
        <v>#N/A</v>
      </c>
      <c r="P570" s="9" t="e">
        <f>VLOOKUP($B570, Team_Batting___Dashboard[[Team]:[wOBA]], 16, FALSE)</f>
        <v>#N/A</v>
      </c>
      <c r="Q570" s="9" t="e">
        <f>VLOOKUP($B570, Team_Batting___Advanced[[Team]:[OPS]], 9, FALSE)</f>
        <v>#N/A</v>
      </c>
      <c r="R570" s="9" t="e">
        <f>VLOOKUP($B570, Team_Batting___Advanced[], 19, FALSE)</f>
        <v>#N/A</v>
      </c>
      <c r="S570" s="9" t="e">
        <f>VLOOKUP($B570, 'Team Per G'!$A$2:$G$31, 3, FALSE)</f>
        <v>#N/A</v>
      </c>
      <c r="T570" s="9" t="e">
        <f>VLOOKUP($B570, 'Team Per G'!$A$2:$G$31, 5, FALSE)</f>
        <v>#N/A</v>
      </c>
      <c r="U570" s="9" t="e">
        <f>VLOOKUP($B570, 'Team Per G'!$A$2:$G$31, 4, FALSE)</f>
        <v>#N/A</v>
      </c>
      <c r="V570" s="9" t="e">
        <f>VLOOKUP($B570, Team_Batting___Dashboard[], 22, FALSE)/$F570</f>
        <v>#N/A</v>
      </c>
      <c r="W570" s="9" t="e">
        <f>VLOOKUP($B570, 'FanGraphs - Team WAR Projected'!$B$2:$E$31, 4, FALSE)/162</f>
        <v>#N/A</v>
      </c>
      <c r="X570" s="9" t="e">
        <f>VLOOKUP($B570, FanGraphs_Standings[[Abbreviation]:[2024 Year to Date RS/G]], 6, FALSE)/$F570</f>
        <v>#N/A</v>
      </c>
      <c r="Y570" s="9" t="e">
        <f>VLOOKUP($B570, FanGraphs_Standings[[Abbreviation]:[2024 Projected Full Season RDif]], 19, FALSE)/162</f>
        <v>#N/A</v>
      </c>
      <c r="Z570" s="9" t="e">
        <f>VLOOKUP($B570, FanGraphs_Standings[[Abbreviation]:[2024 Projected Full Season RDif]], 5, FALSE)</f>
        <v>#N/A</v>
      </c>
      <c r="AA570" s="9" t="e">
        <f>VLOOKUP($B570, FanGraphs_Standings[[Abbreviation]:[2024 Projected Full Season W%]], 18, FALSE)</f>
        <v>#N/A</v>
      </c>
      <c r="AB570" s="9" t="e">
        <f>VLOOKUP($B570, 'Home Field Adv'!$A$2:$I$31, 9, FALSE)</f>
        <v>#N/A</v>
      </c>
      <c r="AC570" s="9" t="e">
        <f>VLOOKUP($C570, FanGraphs_Standings[[Abbreviation]:[2024 Year to Date G]], 2, FALSE)</f>
        <v>#N/A</v>
      </c>
      <c r="AD570" s="9" t="e">
        <f>VLOOKUP($E570, 'SP Per G'!$A$2:$D$1380, 3, FALSE)</f>
        <v>#N/A</v>
      </c>
      <c r="AE570" s="9" t="e">
        <f>VLOOKUP($E570, 'SP Per G'!$A$2:$D$1380, 4, FALSE)</f>
        <v>#N/A</v>
      </c>
      <c r="AF570" s="9" t="e">
        <f>VLOOKUP($E570, Individual_Pitching___Dashboard[], 18, FALSE)</f>
        <v>#N/A</v>
      </c>
      <c r="AG570" s="9" t="e">
        <f>VLOOKUP($E570, Individual_Pitching___Dashboard[], 20, FALSE)</f>
        <v>#N/A</v>
      </c>
      <c r="AH570" s="9" t="e">
        <f>VLOOKUP($E570, Individual_Pitching___Advanced[], 21,FALSE)</f>
        <v>#N/A</v>
      </c>
      <c r="AI570" s="9" t="e">
        <f>VLOOKUP($C570, 'Team Per G'!$A$2:$G$31, 7, FALSE)</f>
        <v>#N/A</v>
      </c>
      <c r="AJ570" s="9" t="e">
        <f>VLOOKUP($C570, 'FanGraphs - Team WAR Projected'!$B$2:$E$31, 3, FALSE)/162</f>
        <v>#N/A</v>
      </c>
      <c r="AK570" s="9" t="e">
        <f>VLOOKUP($C570, Team_Pitching___Advanced[[Team]:[xFIP]], 19,FALSE)</f>
        <v>#N/A</v>
      </c>
      <c r="AL570" s="9" t="e">
        <f>VLOOKUP($C570, Team_Pitching___Advanced[], 20, FALSE)</f>
        <v>#N/A</v>
      </c>
      <c r="AM570" s="9" t="e">
        <f>VLOOKUP($C570, Team_Batting___Dashboard[[Team]:[wOBA]], 16, FALSE)</f>
        <v>#N/A</v>
      </c>
      <c r="AN570" s="9" t="e">
        <f>VLOOKUP($C570, Team_Batting___Advanced[[Team]:[OPS]], 9, FALSE)</f>
        <v>#N/A</v>
      </c>
      <c r="AO570" s="9" t="e">
        <f>VLOOKUP($C570, Team_Batting___Advanced[], 19, FALSE)</f>
        <v>#N/A</v>
      </c>
      <c r="AP570" s="9" t="e">
        <f>VLOOKUP($C570, 'Team Per G'!$A$2:$G$31, 3, FALSE)</f>
        <v>#N/A</v>
      </c>
      <c r="AQ570" s="9" t="e">
        <f>VLOOKUP($C570, 'Team Per G'!$A$2:$G$31, 5, FALSE)</f>
        <v>#N/A</v>
      </c>
      <c r="AR570" s="9" t="e">
        <f>VLOOKUP($C570, 'Team Per G'!$A$2:$G$31, 4, FALSE)</f>
        <v>#N/A</v>
      </c>
      <c r="AS570" s="9" t="e">
        <f>VLOOKUP($C570, Team_Batting___Dashboard[], 22, FALSE)/$AC570</f>
        <v>#N/A</v>
      </c>
      <c r="AT570" s="9" t="e">
        <f>VLOOKUP($C570, 'FanGraphs - Team WAR Projected'!$B$2:$E$31, 4, FALSE)/162</f>
        <v>#N/A</v>
      </c>
      <c r="AU570" s="9" t="e">
        <f>VLOOKUP($C570, FanGraphs_Standings[[Abbreviation]:[2024 Year to Date RS/G]], 6, FALSE)/$AC570</f>
        <v>#N/A</v>
      </c>
      <c r="AV570" s="9" t="e">
        <f>VLOOKUP($C570, FanGraphs_Standings[[Abbreviation]:[2024 Projected Full Season RDif]], 19, FALSE)/162</f>
        <v>#N/A</v>
      </c>
      <c r="AW570" s="9" t="e">
        <f>VLOOKUP($C570, FanGraphs_Standings[[Abbreviation]:[2024 Projected Full Season RDif]], 5, FALSE)</f>
        <v>#N/A</v>
      </c>
      <c r="AX570" s="9" t="e">
        <f>VLOOKUP($C570, FanGraphs_Standings[[Abbreviation]:[2024 Projected Full Season W%]], 18, FALSE)</f>
        <v>#N/A</v>
      </c>
      <c r="AY570" s="9" t="e">
        <f>VLOOKUP($C570, 'Home Field Adv'!$A$2:$K$31, 11, FALSE)</f>
        <v>#N/A</v>
      </c>
      <c r="BB570" s="5" t="str">
        <f t="shared" si="25"/>
        <v/>
      </c>
      <c r="BC570" s="5" t="str">
        <f t="shared" si="26"/>
        <v/>
      </c>
      <c r="BD570" s="5" t="str">
        <f t="shared" si="27"/>
        <v/>
      </c>
    </row>
    <row r="571" spans="6:56" x14ac:dyDescent="0.45">
      <c r="F571" s="9" t="e">
        <f>VLOOKUP($B571, FanGraphs_Standings[[Abbreviation]:[2024 Year to Date G]], 2, FALSE)</f>
        <v>#N/A</v>
      </c>
      <c r="G571" s="9" t="e">
        <f>IF(ISERR(VLOOKUP($D571, 'SP Per G'!$A$2:$D$1380, 3, FALSE)), L571, VLOOKUP($D571, 'SP Per G'!$A$2:$D$1380, 3, FALSE))</f>
        <v>#N/A</v>
      </c>
      <c r="H571" s="9" t="e">
        <f>VLOOKUP($D571, 'SP Per G'!$A$2:$D$1380, 4, FALSE)</f>
        <v>#N/A</v>
      </c>
      <c r="I571" s="9" t="e">
        <f>VLOOKUP($D571, Individual_Pitching___Dashboard[], 18, FALSE)</f>
        <v>#N/A</v>
      </c>
      <c r="J571" s="9" t="e">
        <f>VLOOKUP($D571, Individual_Pitching___Dashboard[], 20, FALSE)</f>
        <v>#N/A</v>
      </c>
      <c r="K571" s="9" t="e">
        <f>VLOOKUP($D571, Individual_Pitching___Advanced[], 21,FALSE)</f>
        <v>#N/A</v>
      </c>
      <c r="L571" s="9" t="e">
        <f>VLOOKUP($B571, 'Team Per G'!$A$2:$G$31, 7, FALSE)</f>
        <v>#N/A</v>
      </c>
      <c r="M571" s="9" t="e">
        <f>VLOOKUP($B571, 'FanGraphs - Team WAR Projected'!$B$2:$E$31, 3, FALSE)/162</f>
        <v>#N/A</v>
      </c>
      <c r="N571" s="9" t="e">
        <f>VLOOKUP($B571, Team_Pitching___Advanced[[Team]:[xFIP]], 19,FALSE)</f>
        <v>#N/A</v>
      </c>
      <c r="O571" s="9" t="e">
        <f>VLOOKUP($B571, Team_Pitching___Advanced[], 20, FALSE)</f>
        <v>#N/A</v>
      </c>
      <c r="P571" s="9" t="e">
        <f>VLOOKUP($B571, Team_Batting___Dashboard[[Team]:[wOBA]], 16, FALSE)</f>
        <v>#N/A</v>
      </c>
      <c r="Q571" s="9" t="e">
        <f>VLOOKUP($B571, Team_Batting___Advanced[[Team]:[OPS]], 9, FALSE)</f>
        <v>#N/A</v>
      </c>
      <c r="R571" s="9" t="e">
        <f>VLOOKUP($B571, Team_Batting___Advanced[], 19, FALSE)</f>
        <v>#N/A</v>
      </c>
      <c r="S571" s="9" t="e">
        <f>VLOOKUP($B571, 'Team Per G'!$A$2:$G$31, 3, FALSE)</f>
        <v>#N/A</v>
      </c>
      <c r="T571" s="9" t="e">
        <f>VLOOKUP($B571, 'Team Per G'!$A$2:$G$31, 5, FALSE)</f>
        <v>#N/A</v>
      </c>
      <c r="U571" s="9" t="e">
        <f>VLOOKUP($B571, 'Team Per G'!$A$2:$G$31, 4, FALSE)</f>
        <v>#N/A</v>
      </c>
      <c r="V571" s="9" t="e">
        <f>VLOOKUP($B571, Team_Batting___Dashboard[], 22, FALSE)/$F571</f>
        <v>#N/A</v>
      </c>
      <c r="W571" s="9" t="e">
        <f>VLOOKUP($B571, 'FanGraphs - Team WAR Projected'!$B$2:$E$31, 4, FALSE)/162</f>
        <v>#N/A</v>
      </c>
      <c r="X571" s="9" t="e">
        <f>VLOOKUP($B571, FanGraphs_Standings[[Abbreviation]:[2024 Year to Date RS/G]], 6, FALSE)/$F571</f>
        <v>#N/A</v>
      </c>
      <c r="Y571" s="9" t="e">
        <f>VLOOKUP($B571, FanGraphs_Standings[[Abbreviation]:[2024 Projected Full Season RDif]], 19, FALSE)/162</f>
        <v>#N/A</v>
      </c>
      <c r="Z571" s="9" t="e">
        <f>VLOOKUP($B571, FanGraphs_Standings[[Abbreviation]:[2024 Projected Full Season RDif]], 5, FALSE)</f>
        <v>#N/A</v>
      </c>
      <c r="AA571" s="9" t="e">
        <f>VLOOKUP($B571, FanGraphs_Standings[[Abbreviation]:[2024 Projected Full Season W%]], 18, FALSE)</f>
        <v>#N/A</v>
      </c>
      <c r="AB571" s="9" t="e">
        <f>VLOOKUP($B571, 'Home Field Adv'!$A$2:$I$31, 9, FALSE)</f>
        <v>#N/A</v>
      </c>
      <c r="AC571" s="9" t="e">
        <f>VLOOKUP($C571, FanGraphs_Standings[[Abbreviation]:[2024 Year to Date G]], 2, FALSE)</f>
        <v>#N/A</v>
      </c>
      <c r="AD571" s="9" t="e">
        <f>VLOOKUP($E571, 'SP Per G'!$A$2:$D$1380, 3, FALSE)</f>
        <v>#N/A</v>
      </c>
      <c r="AE571" s="9" t="e">
        <f>VLOOKUP($E571, 'SP Per G'!$A$2:$D$1380, 4, FALSE)</f>
        <v>#N/A</v>
      </c>
      <c r="AF571" s="9" t="e">
        <f>VLOOKUP($E571, Individual_Pitching___Dashboard[], 18, FALSE)</f>
        <v>#N/A</v>
      </c>
      <c r="AG571" s="9" t="e">
        <f>VLOOKUP($E571, Individual_Pitching___Dashboard[], 20, FALSE)</f>
        <v>#N/A</v>
      </c>
      <c r="AH571" s="9" t="e">
        <f>VLOOKUP($E571, Individual_Pitching___Advanced[], 21,FALSE)</f>
        <v>#N/A</v>
      </c>
      <c r="AI571" s="9" t="e">
        <f>VLOOKUP($C571, 'Team Per G'!$A$2:$G$31, 7, FALSE)</f>
        <v>#N/A</v>
      </c>
      <c r="AJ571" s="9" t="e">
        <f>VLOOKUP($C571, 'FanGraphs - Team WAR Projected'!$B$2:$E$31, 3, FALSE)/162</f>
        <v>#N/A</v>
      </c>
      <c r="AK571" s="9" t="e">
        <f>VLOOKUP($C571, Team_Pitching___Advanced[[Team]:[xFIP]], 19,FALSE)</f>
        <v>#N/A</v>
      </c>
      <c r="AL571" s="9" t="e">
        <f>VLOOKUP($C571, Team_Pitching___Advanced[], 20, FALSE)</f>
        <v>#N/A</v>
      </c>
      <c r="AM571" s="9" t="e">
        <f>VLOOKUP($C571, Team_Batting___Dashboard[[Team]:[wOBA]], 16, FALSE)</f>
        <v>#N/A</v>
      </c>
      <c r="AN571" s="9" t="e">
        <f>VLOOKUP($C571, Team_Batting___Advanced[[Team]:[OPS]], 9, FALSE)</f>
        <v>#N/A</v>
      </c>
      <c r="AO571" s="9" t="e">
        <f>VLOOKUP($C571, Team_Batting___Advanced[], 19, FALSE)</f>
        <v>#N/A</v>
      </c>
      <c r="AP571" s="9" t="e">
        <f>VLOOKUP($C571, 'Team Per G'!$A$2:$G$31, 3, FALSE)</f>
        <v>#N/A</v>
      </c>
      <c r="AQ571" s="9" t="e">
        <f>VLOOKUP($C571, 'Team Per G'!$A$2:$G$31, 5, FALSE)</f>
        <v>#N/A</v>
      </c>
      <c r="AR571" s="9" t="e">
        <f>VLOOKUP($C571, 'Team Per G'!$A$2:$G$31, 4, FALSE)</f>
        <v>#N/A</v>
      </c>
      <c r="AS571" s="9" t="e">
        <f>VLOOKUP($C571, Team_Batting___Dashboard[], 22, FALSE)/$AC571</f>
        <v>#N/A</v>
      </c>
      <c r="AT571" s="9" t="e">
        <f>VLOOKUP($C571, 'FanGraphs - Team WAR Projected'!$B$2:$E$31, 4, FALSE)/162</f>
        <v>#N/A</v>
      </c>
      <c r="AU571" s="9" t="e">
        <f>VLOOKUP($C571, FanGraphs_Standings[[Abbreviation]:[2024 Year to Date RS/G]], 6, FALSE)/$AC571</f>
        <v>#N/A</v>
      </c>
      <c r="AV571" s="9" t="e">
        <f>VLOOKUP($C571, FanGraphs_Standings[[Abbreviation]:[2024 Projected Full Season RDif]], 19, FALSE)/162</f>
        <v>#N/A</v>
      </c>
      <c r="AW571" s="9" t="e">
        <f>VLOOKUP($C571, FanGraphs_Standings[[Abbreviation]:[2024 Projected Full Season RDif]], 5, FALSE)</f>
        <v>#N/A</v>
      </c>
      <c r="AX571" s="9" t="e">
        <f>VLOOKUP($C571, FanGraphs_Standings[[Abbreviation]:[2024 Projected Full Season W%]], 18, FALSE)</f>
        <v>#N/A</v>
      </c>
      <c r="AY571" s="9" t="e">
        <f>VLOOKUP($C571, 'Home Field Adv'!$A$2:$K$31, 11, FALSE)</f>
        <v>#N/A</v>
      </c>
      <c r="BB571" s="5" t="str">
        <f t="shared" si="25"/>
        <v/>
      </c>
      <c r="BC571" s="5" t="str">
        <f t="shared" si="26"/>
        <v/>
      </c>
      <c r="BD571" s="5" t="str">
        <f t="shared" si="27"/>
        <v/>
      </c>
    </row>
    <row r="572" spans="6:56" x14ac:dyDescent="0.45">
      <c r="F572" s="9" t="e">
        <f>VLOOKUP($B572, FanGraphs_Standings[[Abbreviation]:[2024 Year to Date G]], 2, FALSE)</f>
        <v>#N/A</v>
      </c>
      <c r="G572" s="9" t="e">
        <f>IF(ISERR(VLOOKUP($D572, 'SP Per G'!$A$2:$D$1380, 3, FALSE)), L572, VLOOKUP($D572, 'SP Per G'!$A$2:$D$1380, 3, FALSE))</f>
        <v>#N/A</v>
      </c>
      <c r="H572" s="9" t="e">
        <f>VLOOKUP($D572, 'SP Per G'!$A$2:$D$1380, 4, FALSE)</f>
        <v>#N/A</v>
      </c>
      <c r="I572" s="9" t="e">
        <f>VLOOKUP($D572, Individual_Pitching___Dashboard[], 18, FALSE)</f>
        <v>#N/A</v>
      </c>
      <c r="J572" s="9" t="e">
        <f>VLOOKUP($D572, Individual_Pitching___Dashboard[], 20, FALSE)</f>
        <v>#N/A</v>
      </c>
      <c r="K572" s="9" t="e">
        <f>VLOOKUP($D572, Individual_Pitching___Advanced[], 21,FALSE)</f>
        <v>#N/A</v>
      </c>
      <c r="L572" s="9" t="e">
        <f>VLOOKUP($B572, 'Team Per G'!$A$2:$G$31, 7, FALSE)</f>
        <v>#N/A</v>
      </c>
      <c r="M572" s="9" t="e">
        <f>VLOOKUP($B572, 'FanGraphs - Team WAR Projected'!$B$2:$E$31, 3, FALSE)/162</f>
        <v>#N/A</v>
      </c>
      <c r="N572" s="9" t="e">
        <f>VLOOKUP($B572, Team_Pitching___Advanced[[Team]:[xFIP]], 19,FALSE)</f>
        <v>#N/A</v>
      </c>
      <c r="O572" s="9" t="e">
        <f>VLOOKUP($B572, Team_Pitching___Advanced[], 20, FALSE)</f>
        <v>#N/A</v>
      </c>
      <c r="P572" s="9" t="e">
        <f>VLOOKUP($B572, Team_Batting___Dashboard[[Team]:[wOBA]], 16, FALSE)</f>
        <v>#N/A</v>
      </c>
      <c r="Q572" s="9" t="e">
        <f>VLOOKUP($B572, Team_Batting___Advanced[[Team]:[OPS]], 9, FALSE)</f>
        <v>#N/A</v>
      </c>
      <c r="R572" s="9" t="e">
        <f>VLOOKUP($B572, Team_Batting___Advanced[], 19, FALSE)</f>
        <v>#N/A</v>
      </c>
      <c r="S572" s="9" t="e">
        <f>VLOOKUP($B572, 'Team Per G'!$A$2:$G$31, 3, FALSE)</f>
        <v>#N/A</v>
      </c>
      <c r="T572" s="9" t="e">
        <f>VLOOKUP($B572, 'Team Per G'!$A$2:$G$31, 5, FALSE)</f>
        <v>#N/A</v>
      </c>
      <c r="U572" s="9" t="e">
        <f>VLOOKUP($B572, 'Team Per G'!$A$2:$G$31, 4, FALSE)</f>
        <v>#N/A</v>
      </c>
      <c r="V572" s="9" t="e">
        <f>VLOOKUP($B572, Team_Batting___Dashboard[], 22, FALSE)/$F572</f>
        <v>#N/A</v>
      </c>
      <c r="W572" s="9" t="e">
        <f>VLOOKUP($B572, 'FanGraphs - Team WAR Projected'!$B$2:$E$31, 4, FALSE)/162</f>
        <v>#N/A</v>
      </c>
      <c r="X572" s="9" t="e">
        <f>VLOOKUP($B572, FanGraphs_Standings[[Abbreviation]:[2024 Year to Date RS/G]], 6, FALSE)/$F572</f>
        <v>#N/A</v>
      </c>
      <c r="Y572" s="9" t="e">
        <f>VLOOKUP($B572, FanGraphs_Standings[[Abbreviation]:[2024 Projected Full Season RDif]], 19, FALSE)/162</f>
        <v>#N/A</v>
      </c>
      <c r="Z572" s="9" t="e">
        <f>VLOOKUP($B572, FanGraphs_Standings[[Abbreviation]:[2024 Projected Full Season RDif]], 5, FALSE)</f>
        <v>#N/A</v>
      </c>
      <c r="AA572" s="9" t="e">
        <f>VLOOKUP($B572, FanGraphs_Standings[[Abbreviation]:[2024 Projected Full Season W%]], 18, FALSE)</f>
        <v>#N/A</v>
      </c>
      <c r="AB572" s="9" t="e">
        <f>VLOOKUP($B572, 'Home Field Adv'!$A$2:$I$31, 9, FALSE)</f>
        <v>#N/A</v>
      </c>
      <c r="AC572" s="9" t="e">
        <f>VLOOKUP($C572, FanGraphs_Standings[[Abbreviation]:[2024 Year to Date G]], 2, FALSE)</f>
        <v>#N/A</v>
      </c>
      <c r="AD572" s="9" t="e">
        <f>VLOOKUP($E572, 'SP Per G'!$A$2:$D$1380, 3, FALSE)</f>
        <v>#N/A</v>
      </c>
      <c r="AE572" s="9" t="e">
        <f>VLOOKUP($E572, 'SP Per G'!$A$2:$D$1380, 4, FALSE)</f>
        <v>#N/A</v>
      </c>
      <c r="AF572" s="9" t="e">
        <f>VLOOKUP($E572, Individual_Pitching___Dashboard[], 18, FALSE)</f>
        <v>#N/A</v>
      </c>
      <c r="AG572" s="9" t="e">
        <f>VLOOKUP($E572, Individual_Pitching___Dashboard[], 20, FALSE)</f>
        <v>#N/A</v>
      </c>
      <c r="AH572" s="9" t="e">
        <f>VLOOKUP($E572, Individual_Pitching___Advanced[], 21,FALSE)</f>
        <v>#N/A</v>
      </c>
      <c r="AI572" s="9" t="e">
        <f>VLOOKUP($C572, 'Team Per G'!$A$2:$G$31, 7, FALSE)</f>
        <v>#N/A</v>
      </c>
      <c r="AJ572" s="9" t="e">
        <f>VLOOKUP($C572, 'FanGraphs - Team WAR Projected'!$B$2:$E$31, 3, FALSE)/162</f>
        <v>#N/A</v>
      </c>
      <c r="AK572" s="9" t="e">
        <f>VLOOKUP($C572, Team_Pitching___Advanced[[Team]:[xFIP]], 19,FALSE)</f>
        <v>#N/A</v>
      </c>
      <c r="AL572" s="9" t="e">
        <f>VLOOKUP($C572, Team_Pitching___Advanced[], 20, FALSE)</f>
        <v>#N/A</v>
      </c>
      <c r="AM572" s="9" t="e">
        <f>VLOOKUP($C572, Team_Batting___Dashboard[[Team]:[wOBA]], 16, FALSE)</f>
        <v>#N/A</v>
      </c>
      <c r="AN572" s="9" t="e">
        <f>VLOOKUP($C572, Team_Batting___Advanced[[Team]:[OPS]], 9, FALSE)</f>
        <v>#N/A</v>
      </c>
      <c r="AO572" s="9" t="e">
        <f>VLOOKUP($C572, Team_Batting___Advanced[], 19, FALSE)</f>
        <v>#N/A</v>
      </c>
      <c r="AP572" s="9" t="e">
        <f>VLOOKUP($C572, 'Team Per G'!$A$2:$G$31, 3, FALSE)</f>
        <v>#N/A</v>
      </c>
      <c r="AQ572" s="9" t="e">
        <f>VLOOKUP($C572, 'Team Per G'!$A$2:$G$31, 5, FALSE)</f>
        <v>#N/A</v>
      </c>
      <c r="AR572" s="9" t="e">
        <f>VLOOKUP($C572, 'Team Per G'!$A$2:$G$31, 4, FALSE)</f>
        <v>#N/A</v>
      </c>
      <c r="AS572" s="9" t="e">
        <f>VLOOKUP($C572, Team_Batting___Dashboard[], 22, FALSE)/$AC572</f>
        <v>#N/A</v>
      </c>
      <c r="AT572" s="9" t="e">
        <f>VLOOKUP($C572, 'FanGraphs - Team WAR Projected'!$B$2:$E$31, 4, FALSE)/162</f>
        <v>#N/A</v>
      </c>
      <c r="AU572" s="9" t="e">
        <f>VLOOKUP($C572, FanGraphs_Standings[[Abbreviation]:[2024 Year to Date RS/G]], 6, FALSE)/$AC572</f>
        <v>#N/A</v>
      </c>
      <c r="AV572" s="9" t="e">
        <f>VLOOKUP($C572, FanGraphs_Standings[[Abbreviation]:[2024 Projected Full Season RDif]], 19, FALSE)/162</f>
        <v>#N/A</v>
      </c>
      <c r="AW572" s="9" t="e">
        <f>VLOOKUP($C572, FanGraphs_Standings[[Abbreviation]:[2024 Projected Full Season RDif]], 5, FALSE)</f>
        <v>#N/A</v>
      </c>
      <c r="AX572" s="9" t="e">
        <f>VLOOKUP($C572, FanGraphs_Standings[[Abbreviation]:[2024 Projected Full Season W%]], 18, FALSE)</f>
        <v>#N/A</v>
      </c>
      <c r="AY572" s="9" t="e">
        <f>VLOOKUP($C572, 'Home Field Adv'!$A$2:$K$31, 11, FALSE)</f>
        <v>#N/A</v>
      </c>
      <c r="BB572" s="5" t="str">
        <f t="shared" si="25"/>
        <v/>
      </c>
      <c r="BC572" s="5" t="str">
        <f t="shared" si="26"/>
        <v/>
      </c>
      <c r="BD572" s="5" t="str">
        <f t="shared" si="27"/>
        <v/>
      </c>
    </row>
    <row r="573" spans="6:56" x14ac:dyDescent="0.45">
      <c r="F573" s="9" t="e">
        <f>VLOOKUP($B573, FanGraphs_Standings[[Abbreviation]:[2024 Year to Date G]], 2, FALSE)</f>
        <v>#N/A</v>
      </c>
      <c r="G573" s="9" t="e">
        <f>IF(ISERR(VLOOKUP($D573, 'SP Per G'!$A$2:$D$1380, 3, FALSE)), L573, VLOOKUP($D573, 'SP Per G'!$A$2:$D$1380, 3, FALSE))</f>
        <v>#N/A</v>
      </c>
      <c r="H573" s="9" t="e">
        <f>VLOOKUP($D573, 'SP Per G'!$A$2:$D$1380, 4, FALSE)</f>
        <v>#N/A</v>
      </c>
      <c r="I573" s="9" t="e">
        <f>VLOOKUP($D573, Individual_Pitching___Dashboard[], 18, FALSE)</f>
        <v>#N/A</v>
      </c>
      <c r="J573" s="9" t="e">
        <f>VLOOKUP($D573, Individual_Pitching___Dashboard[], 20, FALSE)</f>
        <v>#N/A</v>
      </c>
      <c r="K573" s="9" t="e">
        <f>VLOOKUP($D573, Individual_Pitching___Advanced[], 21,FALSE)</f>
        <v>#N/A</v>
      </c>
      <c r="L573" s="9" t="e">
        <f>VLOOKUP($B573, 'Team Per G'!$A$2:$G$31, 7, FALSE)</f>
        <v>#N/A</v>
      </c>
      <c r="M573" s="9" t="e">
        <f>VLOOKUP($B573, 'FanGraphs - Team WAR Projected'!$B$2:$E$31, 3, FALSE)/162</f>
        <v>#N/A</v>
      </c>
      <c r="N573" s="9" t="e">
        <f>VLOOKUP($B573, Team_Pitching___Advanced[[Team]:[xFIP]], 19,FALSE)</f>
        <v>#N/A</v>
      </c>
      <c r="O573" s="9" t="e">
        <f>VLOOKUP($B573, Team_Pitching___Advanced[], 20, FALSE)</f>
        <v>#N/A</v>
      </c>
      <c r="P573" s="9" t="e">
        <f>VLOOKUP($B573, Team_Batting___Dashboard[[Team]:[wOBA]], 16, FALSE)</f>
        <v>#N/A</v>
      </c>
      <c r="Q573" s="9" t="e">
        <f>VLOOKUP($B573, Team_Batting___Advanced[[Team]:[OPS]], 9, FALSE)</f>
        <v>#N/A</v>
      </c>
      <c r="R573" s="9" t="e">
        <f>VLOOKUP($B573, Team_Batting___Advanced[], 19, FALSE)</f>
        <v>#N/A</v>
      </c>
      <c r="S573" s="9" t="e">
        <f>VLOOKUP($B573, 'Team Per G'!$A$2:$G$31, 3, FALSE)</f>
        <v>#N/A</v>
      </c>
      <c r="T573" s="9" t="e">
        <f>VLOOKUP($B573, 'Team Per G'!$A$2:$G$31, 5, FALSE)</f>
        <v>#N/A</v>
      </c>
      <c r="U573" s="9" t="e">
        <f>VLOOKUP($B573, 'Team Per G'!$A$2:$G$31, 4, FALSE)</f>
        <v>#N/A</v>
      </c>
      <c r="V573" s="9" t="e">
        <f>VLOOKUP($B573, Team_Batting___Dashboard[], 22, FALSE)/$F573</f>
        <v>#N/A</v>
      </c>
      <c r="W573" s="9" t="e">
        <f>VLOOKUP($B573, 'FanGraphs - Team WAR Projected'!$B$2:$E$31, 4, FALSE)/162</f>
        <v>#N/A</v>
      </c>
      <c r="X573" s="9" t="e">
        <f>VLOOKUP($B573, FanGraphs_Standings[[Abbreviation]:[2024 Year to Date RS/G]], 6, FALSE)/$F573</f>
        <v>#N/A</v>
      </c>
      <c r="Y573" s="9" t="e">
        <f>VLOOKUP($B573, FanGraphs_Standings[[Abbreviation]:[2024 Projected Full Season RDif]], 19, FALSE)/162</f>
        <v>#N/A</v>
      </c>
      <c r="Z573" s="9" t="e">
        <f>VLOOKUP($B573, FanGraphs_Standings[[Abbreviation]:[2024 Projected Full Season RDif]], 5, FALSE)</f>
        <v>#N/A</v>
      </c>
      <c r="AA573" s="9" t="e">
        <f>VLOOKUP($B573, FanGraphs_Standings[[Abbreviation]:[2024 Projected Full Season W%]], 18, FALSE)</f>
        <v>#N/A</v>
      </c>
      <c r="AB573" s="9" t="e">
        <f>VLOOKUP($B573, 'Home Field Adv'!$A$2:$I$31, 9, FALSE)</f>
        <v>#N/A</v>
      </c>
      <c r="AC573" s="9" t="e">
        <f>VLOOKUP($C573, FanGraphs_Standings[[Abbreviation]:[2024 Year to Date G]], 2, FALSE)</f>
        <v>#N/A</v>
      </c>
      <c r="AD573" s="9" t="e">
        <f>VLOOKUP($E573, 'SP Per G'!$A$2:$D$1380, 3, FALSE)</f>
        <v>#N/A</v>
      </c>
      <c r="AE573" s="9" t="e">
        <f>VLOOKUP($E573, 'SP Per G'!$A$2:$D$1380, 4, FALSE)</f>
        <v>#N/A</v>
      </c>
      <c r="AF573" s="9" t="e">
        <f>VLOOKUP($E573, Individual_Pitching___Dashboard[], 18, FALSE)</f>
        <v>#N/A</v>
      </c>
      <c r="AG573" s="9" t="e">
        <f>VLOOKUP($E573, Individual_Pitching___Dashboard[], 20, FALSE)</f>
        <v>#N/A</v>
      </c>
      <c r="AH573" s="9" t="e">
        <f>VLOOKUP($E573, Individual_Pitching___Advanced[], 21,FALSE)</f>
        <v>#N/A</v>
      </c>
      <c r="AI573" s="9" t="e">
        <f>VLOOKUP($C573, 'Team Per G'!$A$2:$G$31, 7, FALSE)</f>
        <v>#N/A</v>
      </c>
      <c r="AJ573" s="9" t="e">
        <f>VLOOKUP($C573, 'FanGraphs - Team WAR Projected'!$B$2:$E$31, 3, FALSE)/162</f>
        <v>#N/A</v>
      </c>
      <c r="AK573" s="9" t="e">
        <f>VLOOKUP($C573, Team_Pitching___Advanced[[Team]:[xFIP]], 19,FALSE)</f>
        <v>#N/A</v>
      </c>
      <c r="AL573" s="9" t="e">
        <f>VLOOKUP($C573, Team_Pitching___Advanced[], 20, FALSE)</f>
        <v>#N/A</v>
      </c>
      <c r="AM573" s="9" t="e">
        <f>VLOOKUP($C573, Team_Batting___Dashboard[[Team]:[wOBA]], 16, FALSE)</f>
        <v>#N/A</v>
      </c>
      <c r="AN573" s="9" t="e">
        <f>VLOOKUP($C573, Team_Batting___Advanced[[Team]:[OPS]], 9, FALSE)</f>
        <v>#N/A</v>
      </c>
      <c r="AO573" s="9" t="e">
        <f>VLOOKUP($C573, Team_Batting___Advanced[], 19, FALSE)</f>
        <v>#N/A</v>
      </c>
      <c r="AP573" s="9" t="e">
        <f>VLOOKUP($C573, 'Team Per G'!$A$2:$G$31, 3, FALSE)</f>
        <v>#N/A</v>
      </c>
      <c r="AQ573" s="9" t="e">
        <f>VLOOKUP($C573, 'Team Per G'!$A$2:$G$31, 5, FALSE)</f>
        <v>#N/A</v>
      </c>
      <c r="AR573" s="9" t="e">
        <f>VLOOKUP($C573, 'Team Per G'!$A$2:$G$31, 4, FALSE)</f>
        <v>#N/A</v>
      </c>
      <c r="AS573" s="9" t="e">
        <f>VLOOKUP($C573, Team_Batting___Dashboard[], 22, FALSE)/$AC573</f>
        <v>#N/A</v>
      </c>
      <c r="AT573" s="9" t="e">
        <f>VLOOKUP($C573, 'FanGraphs - Team WAR Projected'!$B$2:$E$31, 4, FALSE)/162</f>
        <v>#N/A</v>
      </c>
      <c r="AU573" s="9" t="e">
        <f>VLOOKUP($C573, FanGraphs_Standings[[Abbreviation]:[2024 Year to Date RS/G]], 6, FALSE)/$AC573</f>
        <v>#N/A</v>
      </c>
      <c r="AV573" s="9" t="e">
        <f>VLOOKUP($C573, FanGraphs_Standings[[Abbreviation]:[2024 Projected Full Season RDif]], 19, FALSE)/162</f>
        <v>#N/A</v>
      </c>
      <c r="AW573" s="9" t="e">
        <f>VLOOKUP($C573, FanGraphs_Standings[[Abbreviation]:[2024 Projected Full Season RDif]], 5, FALSE)</f>
        <v>#N/A</v>
      </c>
      <c r="AX573" s="9" t="e">
        <f>VLOOKUP($C573, FanGraphs_Standings[[Abbreviation]:[2024 Projected Full Season W%]], 18, FALSE)</f>
        <v>#N/A</v>
      </c>
      <c r="AY573" s="9" t="e">
        <f>VLOOKUP($C573, 'Home Field Adv'!$A$2:$K$31, 11, FALSE)</f>
        <v>#N/A</v>
      </c>
      <c r="BB573" s="5" t="str">
        <f t="shared" si="25"/>
        <v/>
      </c>
      <c r="BC573" s="5" t="str">
        <f t="shared" si="26"/>
        <v/>
      </c>
      <c r="BD573" s="5" t="str">
        <f t="shared" si="27"/>
        <v/>
      </c>
    </row>
    <row r="574" spans="6:56" x14ac:dyDescent="0.45">
      <c r="F574" s="9" t="e">
        <f>VLOOKUP($B574, FanGraphs_Standings[[Abbreviation]:[2024 Year to Date G]], 2, FALSE)</f>
        <v>#N/A</v>
      </c>
      <c r="G574" s="9" t="e">
        <f>IF(ISERR(VLOOKUP($D574, 'SP Per G'!$A$2:$D$1380, 3, FALSE)), L574, VLOOKUP($D574, 'SP Per G'!$A$2:$D$1380, 3, FALSE))</f>
        <v>#N/A</v>
      </c>
      <c r="H574" s="9" t="e">
        <f>VLOOKUP($D574, 'SP Per G'!$A$2:$D$1380, 4, FALSE)</f>
        <v>#N/A</v>
      </c>
      <c r="I574" s="9" t="e">
        <f>VLOOKUP($D574, Individual_Pitching___Dashboard[], 18, FALSE)</f>
        <v>#N/A</v>
      </c>
      <c r="J574" s="9" t="e">
        <f>VLOOKUP($D574, Individual_Pitching___Dashboard[], 20, FALSE)</f>
        <v>#N/A</v>
      </c>
      <c r="K574" s="9" t="e">
        <f>VLOOKUP($D574, Individual_Pitching___Advanced[], 21,FALSE)</f>
        <v>#N/A</v>
      </c>
      <c r="L574" s="9" t="e">
        <f>VLOOKUP($B574, 'Team Per G'!$A$2:$G$31, 7, FALSE)</f>
        <v>#N/A</v>
      </c>
      <c r="M574" s="9" t="e">
        <f>VLOOKUP($B574, 'FanGraphs - Team WAR Projected'!$B$2:$E$31, 3, FALSE)/162</f>
        <v>#N/A</v>
      </c>
      <c r="N574" s="9" t="e">
        <f>VLOOKUP($B574, Team_Pitching___Advanced[[Team]:[xFIP]], 19,FALSE)</f>
        <v>#N/A</v>
      </c>
      <c r="O574" s="9" t="e">
        <f>VLOOKUP($B574, Team_Pitching___Advanced[], 20, FALSE)</f>
        <v>#N/A</v>
      </c>
      <c r="P574" s="9" t="e">
        <f>VLOOKUP($B574, Team_Batting___Dashboard[[Team]:[wOBA]], 16, FALSE)</f>
        <v>#N/A</v>
      </c>
      <c r="Q574" s="9" t="e">
        <f>VLOOKUP($B574, Team_Batting___Advanced[[Team]:[OPS]], 9, FALSE)</f>
        <v>#N/A</v>
      </c>
      <c r="R574" s="9" t="e">
        <f>VLOOKUP($B574, Team_Batting___Advanced[], 19, FALSE)</f>
        <v>#N/A</v>
      </c>
      <c r="S574" s="9" t="e">
        <f>VLOOKUP($B574, 'Team Per G'!$A$2:$G$31, 3, FALSE)</f>
        <v>#N/A</v>
      </c>
      <c r="T574" s="9" t="e">
        <f>VLOOKUP($B574, 'Team Per G'!$A$2:$G$31, 5, FALSE)</f>
        <v>#N/A</v>
      </c>
      <c r="U574" s="9" t="e">
        <f>VLOOKUP($B574, 'Team Per G'!$A$2:$G$31, 4, FALSE)</f>
        <v>#N/A</v>
      </c>
      <c r="V574" s="9" t="e">
        <f>VLOOKUP($B574, Team_Batting___Dashboard[], 22, FALSE)/$F574</f>
        <v>#N/A</v>
      </c>
      <c r="W574" s="9" t="e">
        <f>VLOOKUP($B574, 'FanGraphs - Team WAR Projected'!$B$2:$E$31, 4, FALSE)/162</f>
        <v>#N/A</v>
      </c>
      <c r="X574" s="9" t="e">
        <f>VLOOKUP($B574, FanGraphs_Standings[[Abbreviation]:[2024 Year to Date RS/G]], 6, FALSE)/$F574</f>
        <v>#N/A</v>
      </c>
      <c r="Y574" s="9" t="e">
        <f>VLOOKUP($B574, FanGraphs_Standings[[Abbreviation]:[2024 Projected Full Season RDif]], 19, FALSE)/162</f>
        <v>#N/A</v>
      </c>
      <c r="Z574" s="9" t="e">
        <f>VLOOKUP($B574, FanGraphs_Standings[[Abbreviation]:[2024 Projected Full Season RDif]], 5, FALSE)</f>
        <v>#N/A</v>
      </c>
      <c r="AA574" s="9" t="e">
        <f>VLOOKUP($B574, FanGraphs_Standings[[Abbreviation]:[2024 Projected Full Season W%]], 18, FALSE)</f>
        <v>#N/A</v>
      </c>
      <c r="AB574" s="9" t="e">
        <f>VLOOKUP($B574, 'Home Field Adv'!$A$2:$I$31, 9, FALSE)</f>
        <v>#N/A</v>
      </c>
      <c r="AC574" s="9" t="e">
        <f>VLOOKUP($C574, FanGraphs_Standings[[Abbreviation]:[2024 Year to Date G]], 2, FALSE)</f>
        <v>#N/A</v>
      </c>
      <c r="AD574" s="9" t="e">
        <f>VLOOKUP($E574, 'SP Per G'!$A$2:$D$1380, 3, FALSE)</f>
        <v>#N/A</v>
      </c>
      <c r="AE574" s="9" t="e">
        <f>VLOOKUP($E574, 'SP Per G'!$A$2:$D$1380, 4, FALSE)</f>
        <v>#N/A</v>
      </c>
      <c r="AF574" s="9" t="e">
        <f>VLOOKUP($E574, Individual_Pitching___Dashboard[], 18, FALSE)</f>
        <v>#N/A</v>
      </c>
      <c r="AG574" s="9" t="e">
        <f>VLOOKUP($E574, Individual_Pitching___Dashboard[], 20, FALSE)</f>
        <v>#N/A</v>
      </c>
      <c r="AH574" s="9" t="e">
        <f>VLOOKUP($E574, Individual_Pitching___Advanced[], 21,FALSE)</f>
        <v>#N/A</v>
      </c>
      <c r="AI574" s="9" t="e">
        <f>VLOOKUP($C574, 'Team Per G'!$A$2:$G$31, 7, FALSE)</f>
        <v>#N/A</v>
      </c>
      <c r="AJ574" s="9" t="e">
        <f>VLOOKUP($C574, 'FanGraphs - Team WAR Projected'!$B$2:$E$31, 3, FALSE)/162</f>
        <v>#N/A</v>
      </c>
      <c r="AK574" s="9" t="e">
        <f>VLOOKUP($C574, Team_Pitching___Advanced[[Team]:[xFIP]], 19,FALSE)</f>
        <v>#N/A</v>
      </c>
      <c r="AL574" s="9" t="e">
        <f>VLOOKUP($C574, Team_Pitching___Advanced[], 20, FALSE)</f>
        <v>#N/A</v>
      </c>
      <c r="AM574" s="9" t="e">
        <f>VLOOKUP($C574, Team_Batting___Dashboard[[Team]:[wOBA]], 16, FALSE)</f>
        <v>#N/A</v>
      </c>
      <c r="AN574" s="9" t="e">
        <f>VLOOKUP($C574, Team_Batting___Advanced[[Team]:[OPS]], 9, FALSE)</f>
        <v>#N/A</v>
      </c>
      <c r="AO574" s="9" t="e">
        <f>VLOOKUP($C574, Team_Batting___Advanced[], 19, FALSE)</f>
        <v>#N/A</v>
      </c>
      <c r="AP574" s="9" t="e">
        <f>VLOOKUP($C574, 'Team Per G'!$A$2:$G$31, 3, FALSE)</f>
        <v>#N/A</v>
      </c>
      <c r="AQ574" s="9" t="e">
        <f>VLOOKUP($C574, 'Team Per G'!$A$2:$G$31, 5, FALSE)</f>
        <v>#N/A</v>
      </c>
      <c r="AR574" s="9" t="e">
        <f>VLOOKUP($C574, 'Team Per G'!$A$2:$G$31, 4, FALSE)</f>
        <v>#N/A</v>
      </c>
      <c r="AS574" s="9" t="e">
        <f>VLOOKUP($C574, Team_Batting___Dashboard[], 22, FALSE)/$AC574</f>
        <v>#N/A</v>
      </c>
      <c r="AT574" s="9" t="e">
        <f>VLOOKUP($C574, 'FanGraphs - Team WAR Projected'!$B$2:$E$31, 4, FALSE)/162</f>
        <v>#N/A</v>
      </c>
      <c r="AU574" s="9" t="e">
        <f>VLOOKUP($C574, FanGraphs_Standings[[Abbreviation]:[2024 Year to Date RS/G]], 6, FALSE)/$AC574</f>
        <v>#N/A</v>
      </c>
      <c r="AV574" s="9" t="e">
        <f>VLOOKUP($C574, FanGraphs_Standings[[Abbreviation]:[2024 Projected Full Season RDif]], 19, FALSE)/162</f>
        <v>#N/A</v>
      </c>
      <c r="AW574" s="9" t="e">
        <f>VLOOKUP($C574, FanGraphs_Standings[[Abbreviation]:[2024 Projected Full Season RDif]], 5, FALSE)</f>
        <v>#N/A</v>
      </c>
      <c r="AX574" s="9" t="e">
        <f>VLOOKUP($C574, FanGraphs_Standings[[Abbreviation]:[2024 Projected Full Season W%]], 18, FALSE)</f>
        <v>#N/A</v>
      </c>
      <c r="AY574" s="9" t="e">
        <f>VLOOKUP($C574, 'Home Field Adv'!$A$2:$K$31, 11, FALSE)</f>
        <v>#N/A</v>
      </c>
      <c r="BB574" s="5" t="str">
        <f t="shared" si="25"/>
        <v/>
      </c>
      <c r="BC574" s="5" t="str">
        <f t="shared" si="26"/>
        <v/>
      </c>
      <c r="BD574" s="5" t="str">
        <f t="shared" si="27"/>
        <v/>
      </c>
    </row>
    <row r="575" spans="6:56" x14ac:dyDescent="0.45">
      <c r="F575" s="9" t="e">
        <f>VLOOKUP($B575, FanGraphs_Standings[[Abbreviation]:[2024 Year to Date G]], 2, FALSE)</f>
        <v>#N/A</v>
      </c>
      <c r="G575" s="9" t="e">
        <f>IF(ISERR(VLOOKUP($D575, 'SP Per G'!$A$2:$D$1380, 3, FALSE)), L575, VLOOKUP($D575, 'SP Per G'!$A$2:$D$1380, 3, FALSE))</f>
        <v>#N/A</v>
      </c>
      <c r="H575" s="9" t="e">
        <f>VLOOKUP($D575, 'SP Per G'!$A$2:$D$1380, 4, FALSE)</f>
        <v>#N/A</v>
      </c>
      <c r="I575" s="9" t="e">
        <f>VLOOKUP($D575, Individual_Pitching___Dashboard[], 18, FALSE)</f>
        <v>#N/A</v>
      </c>
      <c r="J575" s="9" t="e">
        <f>VLOOKUP($D575, Individual_Pitching___Dashboard[], 20, FALSE)</f>
        <v>#N/A</v>
      </c>
      <c r="K575" s="9" t="e">
        <f>VLOOKUP($D575, Individual_Pitching___Advanced[], 21,FALSE)</f>
        <v>#N/A</v>
      </c>
      <c r="L575" s="9" t="e">
        <f>VLOOKUP($B575, 'Team Per G'!$A$2:$G$31, 7, FALSE)</f>
        <v>#N/A</v>
      </c>
      <c r="M575" s="9" t="e">
        <f>VLOOKUP($B575, 'FanGraphs - Team WAR Projected'!$B$2:$E$31, 3, FALSE)/162</f>
        <v>#N/A</v>
      </c>
      <c r="N575" s="9" t="e">
        <f>VLOOKUP($B575, Team_Pitching___Advanced[[Team]:[xFIP]], 19,FALSE)</f>
        <v>#N/A</v>
      </c>
      <c r="O575" s="9" t="e">
        <f>VLOOKUP($B575, Team_Pitching___Advanced[], 20, FALSE)</f>
        <v>#N/A</v>
      </c>
      <c r="P575" s="9" t="e">
        <f>VLOOKUP($B575, Team_Batting___Dashboard[[Team]:[wOBA]], 16, FALSE)</f>
        <v>#N/A</v>
      </c>
      <c r="Q575" s="9" t="e">
        <f>VLOOKUP($B575, Team_Batting___Advanced[[Team]:[OPS]], 9, FALSE)</f>
        <v>#N/A</v>
      </c>
      <c r="R575" s="9" t="e">
        <f>VLOOKUP($B575, Team_Batting___Advanced[], 19, FALSE)</f>
        <v>#N/A</v>
      </c>
      <c r="S575" s="9" t="e">
        <f>VLOOKUP($B575, 'Team Per G'!$A$2:$G$31, 3, FALSE)</f>
        <v>#N/A</v>
      </c>
      <c r="T575" s="9" t="e">
        <f>VLOOKUP($B575, 'Team Per G'!$A$2:$G$31, 5, FALSE)</f>
        <v>#N/A</v>
      </c>
      <c r="U575" s="9" t="e">
        <f>VLOOKUP($B575, 'Team Per G'!$A$2:$G$31, 4, FALSE)</f>
        <v>#N/A</v>
      </c>
      <c r="V575" s="9" t="e">
        <f>VLOOKUP($B575, Team_Batting___Dashboard[], 22, FALSE)/$F575</f>
        <v>#N/A</v>
      </c>
      <c r="W575" s="9" t="e">
        <f>VLOOKUP($B575, 'FanGraphs - Team WAR Projected'!$B$2:$E$31, 4, FALSE)/162</f>
        <v>#N/A</v>
      </c>
      <c r="X575" s="9" t="e">
        <f>VLOOKUP($B575, FanGraphs_Standings[[Abbreviation]:[2024 Year to Date RS/G]], 6, FALSE)/$F575</f>
        <v>#N/A</v>
      </c>
      <c r="Y575" s="9" t="e">
        <f>VLOOKUP($B575, FanGraphs_Standings[[Abbreviation]:[2024 Projected Full Season RDif]], 19, FALSE)/162</f>
        <v>#N/A</v>
      </c>
      <c r="Z575" s="9" t="e">
        <f>VLOOKUP($B575, FanGraphs_Standings[[Abbreviation]:[2024 Projected Full Season RDif]], 5, FALSE)</f>
        <v>#N/A</v>
      </c>
      <c r="AA575" s="9" t="e">
        <f>VLOOKUP($B575, FanGraphs_Standings[[Abbreviation]:[2024 Projected Full Season W%]], 18, FALSE)</f>
        <v>#N/A</v>
      </c>
      <c r="AB575" s="9" t="e">
        <f>VLOOKUP($B575, 'Home Field Adv'!$A$2:$I$31, 9, FALSE)</f>
        <v>#N/A</v>
      </c>
      <c r="AC575" s="9" t="e">
        <f>VLOOKUP($C575, FanGraphs_Standings[[Abbreviation]:[2024 Year to Date G]], 2, FALSE)</f>
        <v>#N/A</v>
      </c>
      <c r="AD575" s="9" t="e">
        <f>VLOOKUP($E575, 'SP Per G'!$A$2:$D$1380, 3, FALSE)</f>
        <v>#N/A</v>
      </c>
      <c r="AE575" s="9" t="e">
        <f>VLOOKUP($E575, 'SP Per G'!$A$2:$D$1380, 4, FALSE)</f>
        <v>#N/A</v>
      </c>
      <c r="AF575" s="9" t="e">
        <f>VLOOKUP($E575, Individual_Pitching___Dashboard[], 18, FALSE)</f>
        <v>#N/A</v>
      </c>
      <c r="AG575" s="9" t="e">
        <f>VLOOKUP($E575, Individual_Pitching___Dashboard[], 20, FALSE)</f>
        <v>#N/A</v>
      </c>
      <c r="AH575" s="9" t="e">
        <f>VLOOKUP($E575, Individual_Pitching___Advanced[], 21,FALSE)</f>
        <v>#N/A</v>
      </c>
      <c r="AI575" s="9" t="e">
        <f>VLOOKUP($C575, 'Team Per G'!$A$2:$G$31, 7, FALSE)</f>
        <v>#N/A</v>
      </c>
      <c r="AJ575" s="9" t="e">
        <f>VLOOKUP($C575, 'FanGraphs - Team WAR Projected'!$B$2:$E$31, 3, FALSE)/162</f>
        <v>#N/A</v>
      </c>
      <c r="AK575" s="9" t="e">
        <f>VLOOKUP($C575, Team_Pitching___Advanced[[Team]:[xFIP]], 19,FALSE)</f>
        <v>#N/A</v>
      </c>
      <c r="AL575" s="9" t="e">
        <f>VLOOKUP($C575, Team_Pitching___Advanced[], 20, FALSE)</f>
        <v>#N/A</v>
      </c>
      <c r="AM575" s="9" t="e">
        <f>VLOOKUP($C575, Team_Batting___Dashboard[[Team]:[wOBA]], 16, FALSE)</f>
        <v>#N/A</v>
      </c>
      <c r="AN575" s="9" t="e">
        <f>VLOOKUP($C575, Team_Batting___Advanced[[Team]:[OPS]], 9, FALSE)</f>
        <v>#N/A</v>
      </c>
      <c r="AO575" s="9" t="e">
        <f>VLOOKUP($C575, Team_Batting___Advanced[], 19, FALSE)</f>
        <v>#N/A</v>
      </c>
      <c r="AP575" s="9" t="e">
        <f>VLOOKUP($C575, 'Team Per G'!$A$2:$G$31, 3, FALSE)</f>
        <v>#N/A</v>
      </c>
      <c r="AQ575" s="9" t="e">
        <f>VLOOKUP($C575, 'Team Per G'!$A$2:$G$31, 5, FALSE)</f>
        <v>#N/A</v>
      </c>
      <c r="AR575" s="9" t="e">
        <f>VLOOKUP($C575, 'Team Per G'!$A$2:$G$31, 4, FALSE)</f>
        <v>#N/A</v>
      </c>
      <c r="AS575" s="9" t="e">
        <f>VLOOKUP($C575, Team_Batting___Dashboard[], 22, FALSE)/$AC575</f>
        <v>#N/A</v>
      </c>
      <c r="AT575" s="9" t="e">
        <f>VLOOKUP($C575, 'FanGraphs - Team WAR Projected'!$B$2:$E$31, 4, FALSE)/162</f>
        <v>#N/A</v>
      </c>
      <c r="AU575" s="9" t="e">
        <f>VLOOKUP($C575, FanGraphs_Standings[[Abbreviation]:[2024 Year to Date RS/G]], 6, FALSE)/$AC575</f>
        <v>#N/A</v>
      </c>
      <c r="AV575" s="9" t="e">
        <f>VLOOKUP($C575, FanGraphs_Standings[[Abbreviation]:[2024 Projected Full Season RDif]], 19, FALSE)/162</f>
        <v>#N/A</v>
      </c>
      <c r="AW575" s="9" t="e">
        <f>VLOOKUP($C575, FanGraphs_Standings[[Abbreviation]:[2024 Projected Full Season RDif]], 5, FALSE)</f>
        <v>#N/A</v>
      </c>
      <c r="AX575" s="9" t="e">
        <f>VLOOKUP($C575, FanGraphs_Standings[[Abbreviation]:[2024 Projected Full Season W%]], 18, FALSE)</f>
        <v>#N/A</v>
      </c>
      <c r="AY575" s="9" t="e">
        <f>VLOOKUP($C575, 'Home Field Adv'!$A$2:$K$31, 11, FALSE)</f>
        <v>#N/A</v>
      </c>
      <c r="BB575" s="5" t="str">
        <f t="shared" si="25"/>
        <v/>
      </c>
      <c r="BC575" s="5" t="str">
        <f t="shared" si="26"/>
        <v/>
      </c>
      <c r="BD575" s="5" t="str">
        <f t="shared" si="27"/>
        <v/>
      </c>
    </row>
    <row r="576" spans="6:56" x14ac:dyDescent="0.45">
      <c r="F576" s="9" t="e">
        <f>VLOOKUP($B576, FanGraphs_Standings[[Abbreviation]:[2024 Year to Date G]], 2, FALSE)</f>
        <v>#N/A</v>
      </c>
      <c r="G576" s="9" t="e">
        <f>IF(ISERR(VLOOKUP($D576, 'SP Per G'!$A$2:$D$1380, 3, FALSE)), L576, VLOOKUP($D576, 'SP Per G'!$A$2:$D$1380, 3, FALSE))</f>
        <v>#N/A</v>
      </c>
      <c r="H576" s="9" t="e">
        <f>VLOOKUP($D576, 'SP Per G'!$A$2:$D$1380, 4, FALSE)</f>
        <v>#N/A</v>
      </c>
      <c r="I576" s="9" t="e">
        <f>VLOOKUP($D576, Individual_Pitching___Dashboard[], 18, FALSE)</f>
        <v>#N/A</v>
      </c>
      <c r="J576" s="9" t="e">
        <f>VLOOKUP($D576, Individual_Pitching___Dashboard[], 20, FALSE)</f>
        <v>#N/A</v>
      </c>
      <c r="K576" s="9" t="e">
        <f>VLOOKUP($D576, Individual_Pitching___Advanced[], 21,FALSE)</f>
        <v>#N/A</v>
      </c>
      <c r="L576" s="9" t="e">
        <f>VLOOKUP($B576, 'Team Per G'!$A$2:$G$31, 7, FALSE)</f>
        <v>#N/A</v>
      </c>
      <c r="M576" s="9" t="e">
        <f>VLOOKUP($B576, 'FanGraphs - Team WAR Projected'!$B$2:$E$31, 3, FALSE)/162</f>
        <v>#N/A</v>
      </c>
      <c r="N576" s="9" t="e">
        <f>VLOOKUP($B576, Team_Pitching___Advanced[[Team]:[xFIP]], 19,FALSE)</f>
        <v>#N/A</v>
      </c>
      <c r="O576" s="9" t="e">
        <f>VLOOKUP($B576, Team_Pitching___Advanced[], 20, FALSE)</f>
        <v>#N/A</v>
      </c>
      <c r="P576" s="9" t="e">
        <f>VLOOKUP($B576, Team_Batting___Dashboard[[Team]:[wOBA]], 16, FALSE)</f>
        <v>#N/A</v>
      </c>
      <c r="Q576" s="9" t="e">
        <f>VLOOKUP($B576, Team_Batting___Advanced[[Team]:[OPS]], 9, FALSE)</f>
        <v>#N/A</v>
      </c>
      <c r="R576" s="9" t="e">
        <f>VLOOKUP($B576, Team_Batting___Advanced[], 19, FALSE)</f>
        <v>#N/A</v>
      </c>
      <c r="S576" s="9" t="e">
        <f>VLOOKUP($B576, 'Team Per G'!$A$2:$G$31, 3, FALSE)</f>
        <v>#N/A</v>
      </c>
      <c r="T576" s="9" t="e">
        <f>VLOOKUP($B576, 'Team Per G'!$A$2:$G$31, 5, FALSE)</f>
        <v>#N/A</v>
      </c>
      <c r="U576" s="9" t="e">
        <f>VLOOKUP($B576, 'Team Per G'!$A$2:$G$31, 4, FALSE)</f>
        <v>#N/A</v>
      </c>
      <c r="V576" s="9" t="e">
        <f>VLOOKUP($B576, Team_Batting___Dashboard[], 22, FALSE)/$F576</f>
        <v>#N/A</v>
      </c>
      <c r="W576" s="9" t="e">
        <f>VLOOKUP($B576, 'FanGraphs - Team WAR Projected'!$B$2:$E$31, 4, FALSE)/162</f>
        <v>#N/A</v>
      </c>
      <c r="X576" s="9" t="e">
        <f>VLOOKUP($B576, FanGraphs_Standings[[Abbreviation]:[2024 Year to Date RS/G]], 6, FALSE)/$F576</f>
        <v>#N/A</v>
      </c>
      <c r="Y576" s="9" t="e">
        <f>VLOOKUP($B576, FanGraphs_Standings[[Abbreviation]:[2024 Projected Full Season RDif]], 19, FALSE)/162</f>
        <v>#N/A</v>
      </c>
      <c r="Z576" s="9" t="e">
        <f>VLOOKUP($B576, FanGraphs_Standings[[Abbreviation]:[2024 Projected Full Season RDif]], 5, FALSE)</f>
        <v>#N/A</v>
      </c>
      <c r="AA576" s="9" t="e">
        <f>VLOOKUP($B576, FanGraphs_Standings[[Abbreviation]:[2024 Projected Full Season W%]], 18, FALSE)</f>
        <v>#N/A</v>
      </c>
      <c r="AB576" s="9" t="e">
        <f>VLOOKUP($B576, 'Home Field Adv'!$A$2:$I$31, 9, FALSE)</f>
        <v>#N/A</v>
      </c>
      <c r="AC576" s="9" t="e">
        <f>VLOOKUP($C576, FanGraphs_Standings[[Abbreviation]:[2024 Year to Date G]], 2, FALSE)</f>
        <v>#N/A</v>
      </c>
      <c r="AD576" s="9" t="e">
        <f>VLOOKUP($E576, 'SP Per G'!$A$2:$D$1380, 3, FALSE)</f>
        <v>#N/A</v>
      </c>
      <c r="AE576" s="9" t="e">
        <f>VLOOKUP($E576, 'SP Per G'!$A$2:$D$1380, 4, FALSE)</f>
        <v>#N/A</v>
      </c>
      <c r="AF576" s="9" t="e">
        <f>VLOOKUP($E576, Individual_Pitching___Dashboard[], 18, FALSE)</f>
        <v>#N/A</v>
      </c>
      <c r="AG576" s="9" t="e">
        <f>VLOOKUP($E576, Individual_Pitching___Dashboard[], 20, FALSE)</f>
        <v>#N/A</v>
      </c>
      <c r="AH576" s="9" t="e">
        <f>VLOOKUP($E576, Individual_Pitching___Advanced[], 21,FALSE)</f>
        <v>#N/A</v>
      </c>
      <c r="AI576" s="9" t="e">
        <f>VLOOKUP($C576, 'Team Per G'!$A$2:$G$31, 7, FALSE)</f>
        <v>#N/A</v>
      </c>
      <c r="AJ576" s="9" t="e">
        <f>VLOOKUP($C576, 'FanGraphs - Team WAR Projected'!$B$2:$E$31, 3, FALSE)/162</f>
        <v>#N/A</v>
      </c>
      <c r="AK576" s="9" t="e">
        <f>VLOOKUP($C576, Team_Pitching___Advanced[[Team]:[xFIP]], 19,FALSE)</f>
        <v>#N/A</v>
      </c>
      <c r="AL576" s="9" t="e">
        <f>VLOOKUP($C576, Team_Pitching___Advanced[], 20, FALSE)</f>
        <v>#N/A</v>
      </c>
      <c r="AM576" s="9" t="e">
        <f>VLOOKUP($C576, Team_Batting___Dashboard[[Team]:[wOBA]], 16, FALSE)</f>
        <v>#N/A</v>
      </c>
      <c r="AN576" s="9" t="e">
        <f>VLOOKUP($C576, Team_Batting___Advanced[[Team]:[OPS]], 9, FALSE)</f>
        <v>#N/A</v>
      </c>
      <c r="AO576" s="9" t="e">
        <f>VLOOKUP($C576, Team_Batting___Advanced[], 19, FALSE)</f>
        <v>#N/A</v>
      </c>
      <c r="AP576" s="9" t="e">
        <f>VLOOKUP($C576, 'Team Per G'!$A$2:$G$31, 3, FALSE)</f>
        <v>#N/A</v>
      </c>
      <c r="AQ576" s="9" t="e">
        <f>VLOOKUP($C576, 'Team Per G'!$A$2:$G$31, 5, FALSE)</f>
        <v>#N/A</v>
      </c>
      <c r="AR576" s="9" t="e">
        <f>VLOOKUP($C576, 'Team Per G'!$A$2:$G$31, 4, FALSE)</f>
        <v>#N/A</v>
      </c>
      <c r="AS576" s="9" t="e">
        <f>VLOOKUP($C576, Team_Batting___Dashboard[], 22, FALSE)/$AC576</f>
        <v>#N/A</v>
      </c>
      <c r="AT576" s="9" t="e">
        <f>VLOOKUP($C576, 'FanGraphs - Team WAR Projected'!$B$2:$E$31, 4, FALSE)/162</f>
        <v>#N/A</v>
      </c>
      <c r="AU576" s="9" t="e">
        <f>VLOOKUP($C576, FanGraphs_Standings[[Abbreviation]:[2024 Year to Date RS/G]], 6, FALSE)/$AC576</f>
        <v>#N/A</v>
      </c>
      <c r="AV576" s="9" t="e">
        <f>VLOOKUP($C576, FanGraphs_Standings[[Abbreviation]:[2024 Projected Full Season RDif]], 19, FALSE)/162</f>
        <v>#N/A</v>
      </c>
      <c r="AW576" s="9" t="e">
        <f>VLOOKUP($C576, FanGraphs_Standings[[Abbreviation]:[2024 Projected Full Season RDif]], 5, FALSE)</f>
        <v>#N/A</v>
      </c>
      <c r="AX576" s="9" t="e">
        <f>VLOOKUP($C576, FanGraphs_Standings[[Abbreviation]:[2024 Projected Full Season W%]], 18, FALSE)</f>
        <v>#N/A</v>
      </c>
      <c r="AY576" s="9" t="e">
        <f>VLOOKUP($C576, 'Home Field Adv'!$A$2:$K$31, 11, FALSE)</f>
        <v>#N/A</v>
      </c>
      <c r="BB576" s="5" t="str">
        <f t="shared" si="25"/>
        <v/>
      </c>
      <c r="BC576" s="5" t="str">
        <f t="shared" si="26"/>
        <v/>
      </c>
      <c r="BD576" s="5" t="str">
        <f t="shared" si="27"/>
        <v/>
      </c>
    </row>
    <row r="577" spans="6:56" x14ac:dyDescent="0.45">
      <c r="F577" s="9" t="e">
        <f>VLOOKUP($B577, FanGraphs_Standings[[Abbreviation]:[2024 Year to Date G]], 2, FALSE)</f>
        <v>#N/A</v>
      </c>
      <c r="G577" s="9" t="e">
        <f>IF(ISERR(VLOOKUP($D577, 'SP Per G'!$A$2:$D$1380, 3, FALSE)), L577, VLOOKUP($D577, 'SP Per G'!$A$2:$D$1380, 3, FALSE))</f>
        <v>#N/A</v>
      </c>
      <c r="H577" s="9" t="e">
        <f>VLOOKUP($D577, 'SP Per G'!$A$2:$D$1380, 4, FALSE)</f>
        <v>#N/A</v>
      </c>
      <c r="I577" s="9" t="e">
        <f>VLOOKUP($D577, Individual_Pitching___Dashboard[], 18, FALSE)</f>
        <v>#N/A</v>
      </c>
      <c r="J577" s="9" t="e">
        <f>VLOOKUP($D577, Individual_Pitching___Dashboard[], 20, FALSE)</f>
        <v>#N/A</v>
      </c>
      <c r="K577" s="9" t="e">
        <f>VLOOKUP($D577, Individual_Pitching___Advanced[], 21,FALSE)</f>
        <v>#N/A</v>
      </c>
      <c r="L577" s="9" t="e">
        <f>VLOOKUP($B577, 'Team Per G'!$A$2:$G$31, 7, FALSE)</f>
        <v>#N/A</v>
      </c>
      <c r="M577" s="9" t="e">
        <f>VLOOKUP($B577, 'FanGraphs - Team WAR Projected'!$B$2:$E$31, 3, FALSE)/162</f>
        <v>#N/A</v>
      </c>
      <c r="N577" s="9" t="e">
        <f>VLOOKUP($B577, Team_Pitching___Advanced[[Team]:[xFIP]], 19,FALSE)</f>
        <v>#N/A</v>
      </c>
      <c r="O577" s="9" t="e">
        <f>VLOOKUP($B577, Team_Pitching___Advanced[], 20, FALSE)</f>
        <v>#N/A</v>
      </c>
      <c r="P577" s="9" t="e">
        <f>VLOOKUP($B577, Team_Batting___Dashboard[[Team]:[wOBA]], 16, FALSE)</f>
        <v>#N/A</v>
      </c>
      <c r="Q577" s="9" t="e">
        <f>VLOOKUP($B577, Team_Batting___Advanced[[Team]:[OPS]], 9, FALSE)</f>
        <v>#N/A</v>
      </c>
      <c r="R577" s="9" t="e">
        <f>VLOOKUP($B577, Team_Batting___Advanced[], 19, FALSE)</f>
        <v>#N/A</v>
      </c>
      <c r="S577" s="9" t="e">
        <f>VLOOKUP($B577, 'Team Per G'!$A$2:$G$31, 3, FALSE)</f>
        <v>#N/A</v>
      </c>
      <c r="T577" s="9" t="e">
        <f>VLOOKUP($B577, 'Team Per G'!$A$2:$G$31, 5, FALSE)</f>
        <v>#N/A</v>
      </c>
      <c r="U577" s="9" t="e">
        <f>VLOOKUP($B577, 'Team Per G'!$A$2:$G$31, 4, FALSE)</f>
        <v>#N/A</v>
      </c>
      <c r="V577" s="9" t="e">
        <f>VLOOKUP($B577, Team_Batting___Dashboard[], 22, FALSE)/$F577</f>
        <v>#N/A</v>
      </c>
      <c r="W577" s="9" t="e">
        <f>VLOOKUP($B577, 'FanGraphs - Team WAR Projected'!$B$2:$E$31, 4, FALSE)/162</f>
        <v>#N/A</v>
      </c>
      <c r="X577" s="9" t="e">
        <f>VLOOKUP($B577, FanGraphs_Standings[[Abbreviation]:[2024 Year to Date RS/G]], 6, FALSE)/$F577</f>
        <v>#N/A</v>
      </c>
      <c r="Y577" s="9" t="e">
        <f>VLOOKUP($B577, FanGraphs_Standings[[Abbreviation]:[2024 Projected Full Season RDif]], 19, FALSE)/162</f>
        <v>#N/A</v>
      </c>
      <c r="Z577" s="9" t="e">
        <f>VLOOKUP($B577, FanGraphs_Standings[[Abbreviation]:[2024 Projected Full Season RDif]], 5, FALSE)</f>
        <v>#N/A</v>
      </c>
      <c r="AA577" s="9" t="e">
        <f>VLOOKUP($B577, FanGraphs_Standings[[Abbreviation]:[2024 Projected Full Season W%]], 18, FALSE)</f>
        <v>#N/A</v>
      </c>
      <c r="AB577" s="9" t="e">
        <f>VLOOKUP($B577, 'Home Field Adv'!$A$2:$I$31, 9, FALSE)</f>
        <v>#N/A</v>
      </c>
      <c r="AC577" s="9" t="e">
        <f>VLOOKUP($C577, FanGraphs_Standings[[Abbreviation]:[2024 Year to Date G]], 2, FALSE)</f>
        <v>#N/A</v>
      </c>
      <c r="AD577" s="9" t="e">
        <f>VLOOKUP($E577, 'SP Per G'!$A$2:$D$1380, 3, FALSE)</f>
        <v>#N/A</v>
      </c>
      <c r="AE577" s="9" t="e">
        <f>VLOOKUP($E577, 'SP Per G'!$A$2:$D$1380, 4, FALSE)</f>
        <v>#N/A</v>
      </c>
      <c r="AF577" s="9" t="e">
        <f>VLOOKUP($E577, Individual_Pitching___Dashboard[], 18, FALSE)</f>
        <v>#N/A</v>
      </c>
      <c r="AG577" s="9" t="e">
        <f>VLOOKUP($E577, Individual_Pitching___Dashboard[], 20, FALSE)</f>
        <v>#N/A</v>
      </c>
      <c r="AH577" s="9" t="e">
        <f>VLOOKUP($E577, Individual_Pitching___Advanced[], 21,FALSE)</f>
        <v>#N/A</v>
      </c>
      <c r="AI577" s="9" t="e">
        <f>VLOOKUP($C577, 'Team Per G'!$A$2:$G$31, 7, FALSE)</f>
        <v>#N/A</v>
      </c>
      <c r="AJ577" s="9" t="e">
        <f>VLOOKUP($C577, 'FanGraphs - Team WAR Projected'!$B$2:$E$31, 3, FALSE)/162</f>
        <v>#N/A</v>
      </c>
      <c r="AK577" s="9" t="e">
        <f>VLOOKUP($C577, Team_Pitching___Advanced[[Team]:[xFIP]], 19,FALSE)</f>
        <v>#N/A</v>
      </c>
      <c r="AL577" s="9" t="e">
        <f>VLOOKUP($C577, Team_Pitching___Advanced[], 20, FALSE)</f>
        <v>#N/A</v>
      </c>
      <c r="AM577" s="9" t="e">
        <f>VLOOKUP($C577, Team_Batting___Dashboard[[Team]:[wOBA]], 16, FALSE)</f>
        <v>#N/A</v>
      </c>
      <c r="AN577" s="9" t="e">
        <f>VLOOKUP($C577, Team_Batting___Advanced[[Team]:[OPS]], 9, FALSE)</f>
        <v>#N/A</v>
      </c>
      <c r="AO577" s="9" t="e">
        <f>VLOOKUP($C577, Team_Batting___Advanced[], 19, FALSE)</f>
        <v>#N/A</v>
      </c>
      <c r="AP577" s="9" t="e">
        <f>VLOOKUP($C577, 'Team Per G'!$A$2:$G$31, 3, FALSE)</f>
        <v>#N/A</v>
      </c>
      <c r="AQ577" s="9" t="e">
        <f>VLOOKUP($C577, 'Team Per G'!$A$2:$G$31, 5, FALSE)</f>
        <v>#N/A</v>
      </c>
      <c r="AR577" s="9" t="e">
        <f>VLOOKUP($C577, 'Team Per G'!$A$2:$G$31, 4, FALSE)</f>
        <v>#N/A</v>
      </c>
      <c r="AS577" s="9" t="e">
        <f>VLOOKUP($C577, Team_Batting___Dashboard[], 22, FALSE)/$AC577</f>
        <v>#N/A</v>
      </c>
      <c r="AT577" s="9" t="e">
        <f>VLOOKUP($C577, 'FanGraphs - Team WAR Projected'!$B$2:$E$31, 4, FALSE)/162</f>
        <v>#N/A</v>
      </c>
      <c r="AU577" s="9" t="e">
        <f>VLOOKUP($C577, FanGraphs_Standings[[Abbreviation]:[2024 Year to Date RS/G]], 6, FALSE)/$AC577</f>
        <v>#N/A</v>
      </c>
      <c r="AV577" s="9" t="e">
        <f>VLOOKUP($C577, FanGraphs_Standings[[Abbreviation]:[2024 Projected Full Season RDif]], 19, FALSE)/162</f>
        <v>#N/A</v>
      </c>
      <c r="AW577" s="9" t="e">
        <f>VLOOKUP($C577, FanGraphs_Standings[[Abbreviation]:[2024 Projected Full Season RDif]], 5, FALSE)</f>
        <v>#N/A</v>
      </c>
      <c r="AX577" s="9" t="e">
        <f>VLOOKUP($C577, FanGraphs_Standings[[Abbreviation]:[2024 Projected Full Season W%]], 18, FALSE)</f>
        <v>#N/A</v>
      </c>
      <c r="AY577" s="9" t="e">
        <f>VLOOKUP($C577, 'Home Field Adv'!$A$2:$K$31, 11, FALSE)</f>
        <v>#N/A</v>
      </c>
      <c r="BB577" s="5" t="str">
        <f t="shared" si="25"/>
        <v/>
      </c>
      <c r="BC577" s="5" t="str">
        <f t="shared" si="26"/>
        <v/>
      </c>
      <c r="BD577" s="5" t="str">
        <f t="shared" si="27"/>
        <v/>
      </c>
    </row>
    <row r="578" spans="6:56" x14ac:dyDescent="0.45">
      <c r="F578" s="9" t="e">
        <f>VLOOKUP($B578, FanGraphs_Standings[[Abbreviation]:[2024 Year to Date G]], 2, FALSE)</f>
        <v>#N/A</v>
      </c>
      <c r="G578" s="9" t="e">
        <f>IF(ISERR(VLOOKUP($D578, 'SP Per G'!$A$2:$D$1380, 3, FALSE)), L578, VLOOKUP($D578, 'SP Per G'!$A$2:$D$1380, 3, FALSE))</f>
        <v>#N/A</v>
      </c>
      <c r="H578" s="9" t="e">
        <f>VLOOKUP($D578, 'SP Per G'!$A$2:$D$1380, 4, FALSE)</f>
        <v>#N/A</v>
      </c>
      <c r="I578" s="9" t="e">
        <f>VLOOKUP($D578, Individual_Pitching___Dashboard[], 18, FALSE)</f>
        <v>#N/A</v>
      </c>
      <c r="J578" s="9" t="e">
        <f>VLOOKUP($D578, Individual_Pitching___Dashboard[], 20, FALSE)</f>
        <v>#N/A</v>
      </c>
      <c r="K578" s="9" t="e">
        <f>VLOOKUP($D578, Individual_Pitching___Advanced[], 21,FALSE)</f>
        <v>#N/A</v>
      </c>
      <c r="L578" s="9" t="e">
        <f>VLOOKUP($B578, 'Team Per G'!$A$2:$G$31, 7, FALSE)</f>
        <v>#N/A</v>
      </c>
      <c r="M578" s="9" t="e">
        <f>VLOOKUP($B578, 'FanGraphs - Team WAR Projected'!$B$2:$E$31, 3, FALSE)/162</f>
        <v>#N/A</v>
      </c>
      <c r="N578" s="9" t="e">
        <f>VLOOKUP($B578, Team_Pitching___Advanced[[Team]:[xFIP]], 19,FALSE)</f>
        <v>#N/A</v>
      </c>
      <c r="O578" s="9" t="e">
        <f>VLOOKUP($B578, Team_Pitching___Advanced[], 20, FALSE)</f>
        <v>#N/A</v>
      </c>
      <c r="P578" s="9" t="e">
        <f>VLOOKUP($B578, Team_Batting___Dashboard[[Team]:[wOBA]], 16, FALSE)</f>
        <v>#N/A</v>
      </c>
      <c r="Q578" s="9" t="e">
        <f>VLOOKUP($B578, Team_Batting___Advanced[[Team]:[OPS]], 9, FALSE)</f>
        <v>#N/A</v>
      </c>
      <c r="R578" s="9" t="e">
        <f>VLOOKUP($B578, Team_Batting___Advanced[], 19, FALSE)</f>
        <v>#N/A</v>
      </c>
      <c r="S578" s="9" t="e">
        <f>VLOOKUP($B578, 'Team Per G'!$A$2:$G$31, 3, FALSE)</f>
        <v>#N/A</v>
      </c>
      <c r="T578" s="9" t="e">
        <f>VLOOKUP($B578, 'Team Per G'!$A$2:$G$31, 5, FALSE)</f>
        <v>#N/A</v>
      </c>
      <c r="U578" s="9" t="e">
        <f>VLOOKUP($B578, 'Team Per G'!$A$2:$G$31, 4, FALSE)</f>
        <v>#N/A</v>
      </c>
      <c r="V578" s="9" t="e">
        <f>VLOOKUP($B578, Team_Batting___Dashboard[], 22, FALSE)/$F578</f>
        <v>#N/A</v>
      </c>
      <c r="W578" s="9" t="e">
        <f>VLOOKUP($B578, 'FanGraphs - Team WAR Projected'!$B$2:$E$31, 4, FALSE)/162</f>
        <v>#N/A</v>
      </c>
      <c r="X578" s="9" t="e">
        <f>VLOOKUP($B578, FanGraphs_Standings[[Abbreviation]:[2024 Year to Date RS/G]], 6, FALSE)/$F578</f>
        <v>#N/A</v>
      </c>
      <c r="Y578" s="9" t="e">
        <f>VLOOKUP($B578, FanGraphs_Standings[[Abbreviation]:[2024 Projected Full Season RDif]], 19, FALSE)/162</f>
        <v>#N/A</v>
      </c>
      <c r="Z578" s="9" t="e">
        <f>VLOOKUP($B578, FanGraphs_Standings[[Abbreviation]:[2024 Projected Full Season RDif]], 5, FALSE)</f>
        <v>#N/A</v>
      </c>
      <c r="AA578" s="9" t="e">
        <f>VLOOKUP($B578, FanGraphs_Standings[[Abbreviation]:[2024 Projected Full Season W%]], 18, FALSE)</f>
        <v>#N/A</v>
      </c>
      <c r="AB578" s="9" t="e">
        <f>VLOOKUP($B578, 'Home Field Adv'!$A$2:$I$31, 9, FALSE)</f>
        <v>#N/A</v>
      </c>
      <c r="AC578" s="9" t="e">
        <f>VLOOKUP($C578, FanGraphs_Standings[[Abbreviation]:[2024 Year to Date G]], 2, FALSE)</f>
        <v>#N/A</v>
      </c>
      <c r="AD578" s="9" t="e">
        <f>VLOOKUP($E578, 'SP Per G'!$A$2:$D$1380, 3, FALSE)</f>
        <v>#N/A</v>
      </c>
      <c r="AE578" s="9" t="e">
        <f>VLOOKUP($E578, 'SP Per G'!$A$2:$D$1380, 4, FALSE)</f>
        <v>#N/A</v>
      </c>
      <c r="AF578" s="9" t="e">
        <f>VLOOKUP($E578, Individual_Pitching___Dashboard[], 18, FALSE)</f>
        <v>#N/A</v>
      </c>
      <c r="AG578" s="9" t="e">
        <f>VLOOKUP($E578, Individual_Pitching___Dashboard[], 20, FALSE)</f>
        <v>#N/A</v>
      </c>
      <c r="AH578" s="9" t="e">
        <f>VLOOKUP($E578, Individual_Pitching___Advanced[], 21,FALSE)</f>
        <v>#N/A</v>
      </c>
      <c r="AI578" s="9" t="e">
        <f>VLOOKUP($C578, 'Team Per G'!$A$2:$G$31, 7, FALSE)</f>
        <v>#N/A</v>
      </c>
      <c r="AJ578" s="9" t="e">
        <f>VLOOKUP($C578, 'FanGraphs - Team WAR Projected'!$B$2:$E$31, 3, FALSE)/162</f>
        <v>#N/A</v>
      </c>
      <c r="AK578" s="9" t="e">
        <f>VLOOKUP($C578, Team_Pitching___Advanced[[Team]:[xFIP]], 19,FALSE)</f>
        <v>#N/A</v>
      </c>
      <c r="AL578" s="9" t="e">
        <f>VLOOKUP($C578, Team_Pitching___Advanced[], 20, FALSE)</f>
        <v>#N/A</v>
      </c>
      <c r="AM578" s="9" t="e">
        <f>VLOOKUP($C578, Team_Batting___Dashboard[[Team]:[wOBA]], 16, FALSE)</f>
        <v>#N/A</v>
      </c>
      <c r="AN578" s="9" t="e">
        <f>VLOOKUP($C578, Team_Batting___Advanced[[Team]:[OPS]], 9, FALSE)</f>
        <v>#N/A</v>
      </c>
      <c r="AO578" s="9" t="e">
        <f>VLOOKUP($C578, Team_Batting___Advanced[], 19, FALSE)</f>
        <v>#N/A</v>
      </c>
      <c r="AP578" s="9" t="e">
        <f>VLOOKUP($C578, 'Team Per G'!$A$2:$G$31, 3, FALSE)</f>
        <v>#N/A</v>
      </c>
      <c r="AQ578" s="9" t="e">
        <f>VLOOKUP($C578, 'Team Per G'!$A$2:$G$31, 5, FALSE)</f>
        <v>#N/A</v>
      </c>
      <c r="AR578" s="9" t="e">
        <f>VLOOKUP($C578, 'Team Per G'!$A$2:$G$31, 4, FALSE)</f>
        <v>#N/A</v>
      </c>
      <c r="AS578" s="9" t="e">
        <f>VLOOKUP($C578, Team_Batting___Dashboard[], 22, FALSE)/$AC578</f>
        <v>#N/A</v>
      </c>
      <c r="AT578" s="9" t="e">
        <f>VLOOKUP($C578, 'FanGraphs - Team WAR Projected'!$B$2:$E$31, 4, FALSE)/162</f>
        <v>#N/A</v>
      </c>
      <c r="AU578" s="9" t="e">
        <f>VLOOKUP($C578, FanGraphs_Standings[[Abbreviation]:[2024 Year to Date RS/G]], 6, FALSE)/$AC578</f>
        <v>#N/A</v>
      </c>
      <c r="AV578" s="9" t="e">
        <f>VLOOKUP($C578, FanGraphs_Standings[[Abbreviation]:[2024 Projected Full Season RDif]], 19, FALSE)/162</f>
        <v>#N/A</v>
      </c>
      <c r="AW578" s="9" t="e">
        <f>VLOOKUP($C578, FanGraphs_Standings[[Abbreviation]:[2024 Projected Full Season RDif]], 5, FALSE)</f>
        <v>#N/A</v>
      </c>
      <c r="AX578" s="9" t="e">
        <f>VLOOKUP($C578, FanGraphs_Standings[[Abbreviation]:[2024 Projected Full Season W%]], 18, FALSE)</f>
        <v>#N/A</v>
      </c>
      <c r="AY578" s="9" t="e">
        <f>VLOOKUP($C578, 'Home Field Adv'!$A$2:$K$31, 11, FALSE)</f>
        <v>#N/A</v>
      </c>
      <c r="BB578" s="5" t="str">
        <f t="shared" si="25"/>
        <v/>
      </c>
      <c r="BC578" s="5" t="str">
        <f t="shared" si="26"/>
        <v/>
      </c>
      <c r="BD578" s="5" t="str">
        <f t="shared" si="27"/>
        <v/>
      </c>
    </row>
    <row r="579" spans="6:56" x14ac:dyDescent="0.45">
      <c r="F579" s="9" t="e">
        <f>VLOOKUP($B579, FanGraphs_Standings[[Abbreviation]:[2024 Year to Date G]], 2, FALSE)</f>
        <v>#N/A</v>
      </c>
      <c r="G579" s="9" t="e">
        <f>IF(ISERR(VLOOKUP($D579, 'SP Per G'!$A$2:$D$1380, 3, FALSE)), L579, VLOOKUP($D579, 'SP Per G'!$A$2:$D$1380, 3, FALSE))</f>
        <v>#N/A</v>
      </c>
      <c r="H579" s="9" t="e">
        <f>VLOOKUP($D579, 'SP Per G'!$A$2:$D$1380, 4, FALSE)</f>
        <v>#N/A</v>
      </c>
      <c r="I579" s="9" t="e">
        <f>VLOOKUP($D579, Individual_Pitching___Dashboard[], 18, FALSE)</f>
        <v>#N/A</v>
      </c>
      <c r="J579" s="9" t="e">
        <f>VLOOKUP($D579, Individual_Pitching___Dashboard[], 20, FALSE)</f>
        <v>#N/A</v>
      </c>
      <c r="K579" s="9" t="e">
        <f>VLOOKUP($D579, Individual_Pitching___Advanced[], 21,FALSE)</f>
        <v>#N/A</v>
      </c>
      <c r="L579" s="9" t="e">
        <f>VLOOKUP($B579, 'Team Per G'!$A$2:$G$31, 7, FALSE)</f>
        <v>#N/A</v>
      </c>
      <c r="M579" s="9" t="e">
        <f>VLOOKUP($B579, 'FanGraphs - Team WAR Projected'!$B$2:$E$31, 3, FALSE)/162</f>
        <v>#N/A</v>
      </c>
      <c r="N579" s="9" t="e">
        <f>VLOOKUP($B579, Team_Pitching___Advanced[[Team]:[xFIP]], 19,FALSE)</f>
        <v>#N/A</v>
      </c>
      <c r="O579" s="9" t="e">
        <f>VLOOKUP($B579, Team_Pitching___Advanced[], 20, FALSE)</f>
        <v>#N/A</v>
      </c>
      <c r="P579" s="9" t="e">
        <f>VLOOKUP($B579, Team_Batting___Dashboard[[Team]:[wOBA]], 16, FALSE)</f>
        <v>#N/A</v>
      </c>
      <c r="Q579" s="9" t="e">
        <f>VLOOKUP($B579, Team_Batting___Advanced[[Team]:[OPS]], 9, FALSE)</f>
        <v>#N/A</v>
      </c>
      <c r="R579" s="9" t="e">
        <f>VLOOKUP($B579, Team_Batting___Advanced[], 19, FALSE)</f>
        <v>#N/A</v>
      </c>
      <c r="S579" s="9" t="e">
        <f>VLOOKUP($B579, 'Team Per G'!$A$2:$G$31, 3, FALSE)</f>
        <v>#N/A</v>
      </c>
      <c r="T579" s="9" t="e">
        <f>VLOOKUP($B579, 'Team Per G'!$A$2:$G$31, 5, FALSE)</f>
        <v>#N/A</v>
      </c>
      <c r="U579" s="9" t="e">
        <f>VLOOKUP($B579, 'Team Per G'!$A$2:$G$31, 4, FALSE)</f>
        <v>#N/A</v>
      </c>
      <c r="V579" s="9" t="e">
        <f>VLOOKUP($B579, Team_Batting___Dashboard[], 22, FALSE)/$F579</f>
        <v>#N/A</v>
      </c>
      <c r="W579" s="9" t="e">
        <f>VLOOKUP($B579, 'FanGraphs - Team WAR Projected'!$B$2:$E$31, 4, FALSE)/162</f>
        <v>#N/A</v>
      </c>
      <c r="X579" s="9" t="e">
        <f>VLOOKUP($B579, FanGraphs_Standings[[Abbreviation]:[2024 Year to Date RS/G]], 6, FALSE)/$F579</f>
        <v>#N/A</v>
      </c>
      <c r="Y579" s="9" t="e">
        <f>VLOOKUP($B579, FanGraphs_Standings[[Abbreviation]:[2024 Projected Full Season RDif]], 19, FALSE)/162</f>
        <v>#N/A</v>
      </c>
      <c r="Z579" s="9" t="e">
        <f>VLOOKUP($B579, FanGraphs_Standings[[Abbreviation]:[2024 Projected Full Season RDif]], 5, FALSE)</f>
        <v>#N/A</v>
      </c>
      <c r="AA579" s="9" t="e">
        <f>VLOOKUP($B579, FanGraphs_Standings[[Abbreviation]:[2024 Projected Full Season W%]], 18, FALSE)</f>
        <v>#N/A</v>
      </c>
      <c r="AB579" s="9" t="e">
        <f>VLOOKUP($B579, 'Home Field Adv'!$A$2:$I$31, 9, FALSE)</f>
        <v>#N/A</v>
      </c>
      <c r="AC579" s="9" t="e">
        <f>VLOOKUP($C579, FanGraphs_Standings[[Abbreviation]:[2024 Year to Date G]], 2, FALSE)</f>
        <v>#N/A</v>
      </c>
      <c r="AD579" s="9" t="e">
        <f>VLOOKUP($E579, 'SP Per G'!$A$2:$D$1380, 3, FALSE)</f>
        <v>#N/A</v>
      </c>
      <c r="AE579" s="9" t="e">
        <f>VLOOKUP($E579, 'SP Per G'!$A$2:$D$1380, 4, FALSE)</f>
        <v>#N/A</v>
      </c>
      <c r="AF579" s="9" t="e">
        <f>VLOOKUP($E579, Individual_Pitching___Dashboard[], 18, FALSE)</f>
        <v>#N/A</v>
      </c>
      <c r="AG579" s="9" t="e">
        <f>VLOOKUP($E579, Individual_Pitching___Dashboard[], 20, FALSE)</f>
        <v>#N/A</v>
      </c>
      <c r="AH579" s="9" t="e">
        <f>VLOOKUP($E579, Individual_Pitching___Advanced[], 21,FALSE)</f>
        <v>#N/A</v>
      </c>
      <c r="AI579" s="9" t="e">
        <f>VLOOKUP($C579, 'Team Per G'!$A$2:$G$31, 7, FALSE)</f>
        <v>#N/A</v>
      </c>
      <c r="AJ579" s="9" t="e">
        <f>VLOOKUP($C579, 'FanGraphs - Team WAR Projected'!$B$2:$E$31, 3, FALSE)/162</f>
        <v>#N/A</v>
      </c>
      <c r="AK579" s="9" t="e">
        <f>VLOOKUP($C579, Team_Pitching___Advanced[[Team]:[xFIP]], 19,FALSE)</f>
        <v>#N/A</v>
      </c>
      <c r="AL579" s="9" t="e">
        <f>VLOOKUP($C579, Team_Pitching___Advanced[], 20, FALSE)</f>
        <v>#N/A</v>
      </c>
      <c r="AM579" s="9" t="e">
        <f>VLOOKUP($C579, Team_Batting___Dashboard[[Team]:[wOBA]], 16, FALSE)</f>
        <v>#N/A</v>
      </c>
      <c r="AN579" s="9" t="e">
        <f>VLOOKUP($C579, Team_Batting___Advanced[[Team]:[OPS]], 9, FALSE)</f>
        <v>#N/A</v>
      </c>
      <c r="AO579" s="9" t="e">
        <f>VLOOKUP($C579, Team_Batting___Advanced[], 19, FALSE)</f>
        <v>#N/A</v>
      </c>
      <c r="AP579" s="9" t="e">
        <f>VLOOKUP($C579, 'Team Per G'!$A$2:$G$31, 3, FALSE)</f>
        <v>#N/A</v>
      </c>
      <c r="AQ579" s="9" t="e">
        <f>VLOOKUP($C579, 'Team Per G'!$A$2:$G$31, 5, FALSE)</f>
        <v>#N/A</v>
      </c>
      <c r="AR579" s="9" t="e">
        <f>VLOOKUP($C579, 'Team Per G'!$A$2:$G$31, 4, FALSE)</f>
        <v>#N/A</v>
      </c>
      <c r="AS579" s="9" t="e">
        <f>VLOOKUP($C579, Team_Batting___Dashboard[], 22, FALSE)/$AC579</f>
        <v>#N/A</v>
      </c>
      <c r="AT579" s="9" t="e">
        <f>VLOOKUP($C579, 'FanGraphs - Team WAR Projected'!$B$2:$E$31, 4, FALSE)/162</f>
        <v>#N/A</v>
      </c>
      <c r="AU579" s="9" t="e">
        <f>VLOOKUP($C579, FanGraphs_Standings[[Abbreviation]:[2024 Year to Date RS/G]], 6, FALSE)/$AC579</f>
        <v>#N/A</v>
      </c>
      <c r="AV579" s="9" t="e">
        <f>VLOOKUP($C579, FanGraphs_Standings[[Abbreviation]:[2024 Projected Full Season RDif]], 19, FALSE)/162</f>
        <v>#N/A</v>
      </c>
      <c r="AW579" s="9" t="e">
        <f>VLOOKUP($C579, FanGraphs_Standings[[Abbreviation]:[2024 Projected Full Season RDif]], 5, FALSE)</f>
        <v>#N/A</v>
      </c>
      <c r="AX579" s="9" t="e">
        <f>VLOOKUP($C579, FanGraphs_Standings[[Abbreviation]:[2024 Projected Full Season W%]], 18, FALSE)</f>
        <v>#N/A</v>
      </c>
      <c r="AY579" s="9" t="e">
        <f>VLOOKUP($C579, 'Home Field Adv'!$A$2:$K$31, 11, FALSE)</f>
        <v>#N/A</v>
      </c>
      <c r="BB579" s="5" t="str">
        <f t="shared" ref="BB579:BB642" si="28">IF(ISBLANK(AZ579), "", AZ579-BA579)</f>
        <v/>
      </c>
      <c r="BC579" s="5" t="str">
        <f t="shared" ref="BC579:BC642" si="29">IF( ISBLANK(AZ579), "",IF(AZ579&gt;BA579, B579, C579))</f>
        <v/>
      </c>
      <c r="BD579" s="5" t="str">
        <f t="shared" ref="BD579:BD642" si="30">IF(ISBLANK(AZ579), "", AZ579+BA579)</f>
        <v/>
      </c>
    </row>
    <row r="580" spans="6:56" x14ac:dyDescent="0.45">
      <c r="F580" s="9" t="e">
        <f>VLOOKUP($B580, FanGraphs_Standings[[Abbreviation]:[2024 Year to Date G]], 2, FALSE)</f>
        <v>#N/A</v>
      </c>
      <c r="G580" s="9" t="e">
        <f>IF(ISERR(VLOOKUP($D580, 'SP Per G'!$A$2:$D$1380, 3, FALSE)), L580, VLOOKUP($D580, 'SP Per G'!$A$2:$D$1380, 3, FALSE))</f>
        <v>#N/A</v>
      </c>
      <c r="H580" s="9" t="e">
        <f>VLOOKUP($D580, 'SP Per G'!$A$2:$D$1380, 4, FALSE)</f>
        <v>#N/A</v>
      </c>
      <c r="I580" s="9" t="e">
        <f>VLOOKUP($D580, Individual_Pitching___Dashboard[], 18, FALSE)</f>
        <v>#N/A</v>
      </c>
      <c r="J580" s="9" t="e">
        <f>VLOOKUP($D580, Individual_Pitching___Dashboard[], 20, FALSE)</f>
        <v>#N/A</v>
      </c>
      <c r="K580" s="9" t="e">
        <f>VLOOKUP($D580, Individual_Pitching___Advanced[], 21,FALSE)</f>
        <v>#N/A</v>
      </c>
      <c r="L580" s="9" t="e">
        <f>VLOOKUP($B580, 'Team Per G'!$A$2:$G$31, 7, FALSE)</f>
        <v>#N/A</v>
      </c>
      <c r="M580" s="9" t="e">
        <f>VLOOKUP($B580, 'FanGraphs - Team WAR Projected'!$B$2:$E$31, 3, FALSE)/162</f>
        <v>#N/A</v>
      </c>
      <c r="N580" s="9" t="e">
        <f>VLOOKUP($B580, Team_Pitching___Advanced[[Team]:[xFIP]], 19,FALSE)</f>
        <v>#N/A</v>
      </c>
      <c r="O580" s="9" t="e">
        <f>VLOOKUP($B580, Team_Pitching___Advanced[], 20, FALSE)</f>
        <v>#N/A</v>
      </c>
      <c r="P580" s="9" t="e">
        <f>VLOOKUP($B580, Team_Batting___Dashboard[[Team]:[wOBA]], 16, FALSE)</f>
        <v>#N/A</v>
      </c>
      <c r="Q580" s="9" t="e">
        <f>VLOOKUP($B580, Team_Batting___Advanced[[Team]:[OPS]], 9, FALSE)</f>
        <v>#N/A</v>
      </c>
      <c r="R580" s="9" t="e">
        <f>VLOOKUP($B580, Team_Batting___Advanced[], 19, FALSE)</f>
        <v>#N/A</v>
      </c>
      <c r="S580" s="9" t="e">
        <f>VLOOKUP($B580, 'Team Per G'!$A$2:$G$31, 3, FALSE)</f>
        <v>#N/A</v>
      </c>
      <c r="T580" s="9" t="e">
        <f>VLOOKUP($B580, 'Team Per G'!$A$2:$G$31, 5, FALSE)</f>
        <v>#N/A</v>
      </c>
      <c r="U580" s="9" t="e">
        <f>VLOOKUP($B580, 'Team Per G'!$A$2:$G$31, 4, FALSE)</f>
        <v>#N/A</v>
      </c>
      <c r="V580" s="9" t="e">
        <f>VLOOKUP($B580, Team_Batting___Dashboard[], 22, FALSE)/$F580</f>
        <v>#N/A</v>
      </c>
      <c r="W580" s="9" t="e">
        <f>VLOOKUP($B580, 'FanGraphs - Team WAR Projected'!$B$2:$E$31, 4, FALSE)/162</f>
        <v>#N/A</v>
      </c>
      <c r="X580" s="9" t="e">
        <f>VLOOKUP($B580, FanGraphs_Standings[[Abbreviation]:[2024 Year to Date RS/G]], 6, FALSE)/$F580</f>
        <v>#N/A</v>
      </c>
      <c r="Y580" s="9" t="e">
        <f>VLOOKUP($B580, FanGraphs_Standings[[Abbreviation]:[2024 Projected Full Season RDif]], 19, FALSE)/162</f>
        <v>#N/A</v>
      </c>
      <c r="Z580" s="9" t="e">
        <f>VLOOKUP($B580, FanGraphs_Standings[[Abbreviation]:[2024 Projected Full Season RDif]], 5, FALSE)</f>
        <v>#N/A</v>
      </c>
      <c r="AA580" s="9" t="e">
        <f>VLOOKUP($B580, FanGraphs_Standings[[Abbreviation]:[2024 Projected Full Season W%]], 18, FALSE)</f>
        <v>#N/A</v>
      </c>
      <c r="AB580" s="9" t="e">
        <f>VLOOKUP($B580, 'Home Field Adv'!$A$2:$I$31, 9, FALSE)</f>
        <v>#N/A</v>
      </c>
      <c r="AC580" s="9" t="e">
        <f>VLOOKUP($C580, FanGraphs_Standings[[Abbreviation]:[2024 Year to Date G]], 2, FALSE)</f>
        <v>#N/A</v>
      </c>
      <c r="AD580" s="9" t="e">
        <f>VLOOKUP($E580, 'SP Per G'!$A$2:$D$1380, 3, FALSE)</f>
        <v>#N/A</v>
      </c>
      <c r="AE580" s="9" t="e">
        <f>VLOOKUP($E580, 'SP Per G'!$A$2:$D$1380, 4, FALSE)</f>
        <v>#N/A</v>
      </c>
      <c r="AF580" s="9" t="e">
        <f>VLOOKUP($E580, Individual_Pitching___Dashboard[], 18, FALSE)</f>
        <v>#N/A</v>
      </c>
      <c r="AG580" s="9" t="e">
        <f>VLOOKUP($E580, Individual_Pitching___Dashboard[], 20, FALSE)</f>
        <v>#N/A</v>
      </c>
      <c r="AH580" s="9" t="e">
        <f>VLOOKUP($E580, Individual_Pitching___Advanced[], 21,FALSE)</f>
        <v>#N/A</v>
      </c>
      <c r="AI580" s="9" t="e">
        <f>VLOOKUP($C580, 'Team Per G'!$A$2:$G$31, 7, FALSE)</f>
        <v>#N/A</v>
      </c>
      <c r="AJ580" s="9" t="e">
        <f>VLOOKUP($C580, 'FanGraphs - Team WAR Projected'!$B$2:$E$31, 3, FALSE)/162</f>
        <v>#N/A</v>
      </c>
      <c r="AK580" s="9" t="e">
        <f>VLOOKUP($C580, Team_Pitching___Advanced[[Team]:[xFIP]], 19,FALSE)</f>
        <v>#N/A</v>
      </c>
      <c r="AL580" s="9" t="e">
        <f>VLOOKUP($C580, Team_Pitching___Advanced[], 20, FALSE)</f>
        <v>#N/A</v>
      </c>
      <c r="AM580" s="9" t="e">
        <f>VLOOKUP($C580, Team_Batting___Dashboard[[Team]:[wOBA]], 16, FALSE)</f>
        <v>#N/A</v>
      </c>
      <c r="AN580" s="9" t="e">
        <f>VLOOKUP($C580, Team_Batting___Advanced[[Team]:[OPS]], 9, FALSE)</f>
        <v>#N/A</v>
      </c>
      <c r="AO580" s="9" t="e">
        <f>VLOOKUP($C580, Team_Batting___Advanced[], 19, FALSE)</f>
        <v>#N/A</v>
      </c>
      <c r="AP580" s="9" t="e">
        <f>VLOOKUP($C580, 'Team Per G'!$A$2:$G$31, 3, FALSE)</f>
        <v>#N/A</v>
      </c>
      <c r="AQ580" s="9" t="e">
        <f>VLOOKUP($C580, 'Team Per G'!$A$2:$G$31, 5, FALSE)</f>
        <v>#N/A</v>
      </c>
      <c r="AR580" s="9" t="e">
        <f>VLOOKUP($C580, 'Team Per G'!$A$2:$G$31, 4, FALSE)</f>
        <v>#N/A</v>
      </c>
      <c r="AS580" s="9" t="e">
        <f>VLOOKUP($C580, Team_Batting___Dashboard[], 22, FALSE)/$AC580</f>
        <v>#N/A</v>
      </c>
      <c r="AT580" s="9" t="e">
        <f>VLOOKUP($C580, 'FanGraphs - Team WAR Projected'!$B$2:$E$31, 4, FALSE)/162</f>
        <v>#N/A</v>
      </c>
      <c r="AU580" s="9" t="e">
        <f>VLOOKUP($C580, FanGraphs_Standings[[Abbreviation]:[2024 Year to Date RS/G]], 6, FALSE)/$AC580</f>
        <v>#N/A</v>
      </c>
      <c r="AV580" s="9" t="e">
        <f>VLOOKUP($C580, FanGraphs_Standings[[Abbreviation]:[2024 Projected Full Season RDif]], 19, FALSE)/162</f>
        <v>#N/A</v>
      </c>
      <c r="AW580" s="9" t="e">
        <f>VLOOKUP($C580, FanGraphs_Standings[[Abbreviation]:[2024 Projected Full Season RDif]], 5, FALSE)</f>
        <v>#N/A</v>
      </c>
      <c r="AX580" s="9" t="e">
        <f>VLOOKUP($C580, FanGraphs_Standings[[Abbreviation]:[2024 Projected Full Season W%]], 18, FALSE)</f>
        <v>#N/A</v>
      </c>
      <c r="AY580" s="9" t="e">
        <f>VLOOKUP($C580, 'Home Field Adv'!$A$2:$K$31, 11, FALSE)</f>
        <v>#N/A</v>
      </c>
      <c r="BB580" s="5" t="str">
        <f t="shared" si="28"/>
        <v/>
      </c>
      <c r="BC580" s="5" t="str">
        <f t="shared" si="29"/>
        <v/>
      </c>
      <c r="BD580" s="5" t="str">
        <f t="shared" si="30"/>
        <v/>
      </c>
    </row>
    <row r="581" spans="6:56" x14ac:dyDescent="0.45">
      <c r="F581" s="9" t="e">
        <f>VLOOKUP($B581, FanGraphs_Standings[[Abbreviation]:[2024 Year to Date G]], 2, FALSE)</f>
        <v>#N/A</v>
      </c>
      <c r="G581" s="9" t="e">
        <f>IF(ISERR(VLOOKUP($D581, 'SP Per G'!$A$2:$D$1380, 3, FALSE)), L581, VLOOKUP($D581, 'SP Per G'!$A$2:$D$1380, 3, FALSE))</f>
        <v>#N/A</v>
      </c>
      <c r="H581" s="9" t="e">
        <f>VLOOKUP($D581, 'SP Per G'!$A$2:$D$1380, 4, FALSE)</f>
        <v>#N/A</v>
      </c>
      <c r="I581" s="9" t="e">
        <f>VLOOKUP($D581, Individual_Pitching___Dashboard[], 18, FALSE)</f>
        <v>#N/A</v>
      </c>
      <c r="J581" s="9" t="e">
        <f>VLOOKUP($D581, Individual_Pitching___Dashboard[], 20, FALSE)</f>
        <v>#N/A</v>
      </c>
      <c r="K581" s="9" t="e">
        <f>VLOOKUP($D581, Individual_Pitching___Advanced[], 21,FALSE)</f>
        <v>#N/A</v>
      </c>
      <c r="L581" s="9" t="e">
        <f>VLOOKUP($B581, 'Team Per G'!$A$2:$G$31, 7, FALSE)</f>
        <v>#N/A</v>
      </c>
      <c r="M581" s="9" t="e">
        <f>VLOOKUP($B581, 'FanGraphs - Team WAR Projected'!$B$2:$E$31, 3, FALSE)/162</f>
        <v>#N/A</v>
      </c>
      <c r="N581" s="9" t="e">
        <f>VLOOKUP($B581, Team_Pitching___Advanced[[Team]:[xFIP]], 19,FALSE)</f>
        <v>#N/A</v>
      </c>
      <c r="O581" s="9" t="e">
        <f>VLOOKUP($B581, Team_Pitching___Advanced[], 20, FALSE)</f>
        <v>#N/A</v>
      </c>
      <c r="P581" s="9" t="e">
        <f>VLOOKUP($B581, Team_Batting___Dashboard[[Team]:[wOBA]], 16, FALSE)</f>
        <v>#N/A</v>
      </c>
      <c r="Q581" s="9" t="e">
        <f>VLOOKUP($B581, Team_Batting___Advanced[[Team]:[OPS]], 9, FALSE)</f>
        <v>#N/A</v>
      </c>
      <c r="R581" s="9" t="e">
        <f>VLOOKUP($B581, Team_Batting___Advanced[], 19, FALSE)</f>
        <v>#N/A</v>
      </c>
      <c r="S581" s="9" t="e">
        <f>VLOOKUP($B581, 'Team Per G'!$A$2:$G$31, 3, FALSE)</f>
        <v>#N/A</v>
      </c>
      <c r="T581" s="9" t="e">
        <f>VLOOKUP($B581, 'Team Per G'!$A$2:$G$31, 5, FALSE)</f>
        <v>#N/A</v>
      </c>
      <c r="U581" s="9" t="e">
        <f>VLOOKUP($B581, 'Team Per G'!$A$2:$G$31, 4, FALSE)</f>
        <v>#N/A</v>
      </c>
      <c r="V581" s="9" t="e">
        <f>VLOOKUP($B581, Team_Batting___Dashboard[], 22, FALSE)/$F581</f>
        <v>#N/A</v>
      </c>
      <c r="W581" s="9" t="e">
        <f>VLOOKUP($B581, 'FanGraphs - Team WAR Projected'!$B$2:$E$31, 4, FALSE)/162</f>
        <v>#N/A</v>
      </c>
      <c r="X581" s="9" t="e">
        <f>VLOOKUP($B581, FanGraphs_Standings[[Abbreviation]:[2024 Year to Date RS/G]], 6, FALSE)/$F581</f>
        <v>#N/A</v>
      </c>
      <c r="Y581" s="9" t="e">
        <f>VLOOKUP($B581, FanGraphs_Standings[[Abbreviation]:[2024 Projected Full Season RDif]], 19, FALSE)/162</f>
        <v>#N/A</v>
      </c>
      <c r="Z581" s="9" t="e">
        <f>VLOOKUP($B581, FanGraphs_Standings[[Abbreviation]:[2024 Projected Full Season RDif]], 5, FALSE)</f>
        <v>#N/A</v>
      </c>
      <c r="AA581" s="9" t="e">
        <f>VLOOKUP($B581, FanGraphs_Standings[[Abbreviation]:[2024 Projected Full Season W%]], 18, FALSE)</f>
        <v>#N/A</v>
      </c>
      <c r="AB581" s="9" t="e">
        <f>VLOOKUP($B581, 'Home Field Adv'!$A$2:$I$31, 9, FALSE)</f>
        <v>#N/A</v>
      </c>
      <c r="AC581" s="9" t="e">
        <f>VLOOKUP($C581, FanGraphs_Standings[[Abbreviation]:[2024 Year to Date G]], 2, FALSE)</f>
        <v>#N/A</v>
      </c>
      <c r="AD581" s="9" t="e">
        <f>VLOOKUP($E581, 'SP Per G'!$A$2:$D$1380, 3, FALSE)</f>
        <v>#N/A</v>
      </c>
      <c r="AE581" s="9" t="e">
        <f>VLOOKUP($E581, 'SP Per G'!$A$2:$D$1380, 4, FALSE)</f>
        <v>#N/A</v>
      </c>
      <c r="AF581" s="9" t="e">
        <f>VLOOKUP($E581, Individual_Pitching___Dashboard[], 18, FALSE)</f>
        <v>#N/A</v>
      </c>
      <c r="AG581" s="9" t="e">
        <f>VLOOKUP($E581, Individual_Pitching___Dashboard[], 20, FALSE)</f>
        <v>#N/A</v>
      </c>
      <c r="AH581" s="9" t="e">
        <f>VLOOKUP($E581, Individual_Pitching___Advanced[], 21,FALSE)</f>
        <v>#N/A</v>
      </c>
      <c r="AI581" s="9" t="e">
        <f>VLOOKUP($C581, 'Team Per G'!$A$2:$G$31, 7, FALSE)</f>
        <v>#N/A</v>
      </c>
      <c r="AJ581" s="9" t="e">
        <f>VLOOKUP($C581, 'FanGraphs - Team WAR Projected'!$B$2:$E$31, 3, FALSE)/162</f>
        <v>#N/A</v>
      </c>
      <c r="AK581" s="9" t="e">
        <f>VLOOKUP($C581, Team_Pitching___Advanced[[Team]:[xFIP]], 19,FALSE)</f>
        <v>#N/A</v>
      </c>
      <c r="AL581" s="9" t="e">
        <f>VLOOKUP($C581, Team_Pitching___Advanced[], 20, FALSE)</f>
        <v>#N/A</v>
      </c>
      <c r="AM581" s="9" t="e">
        <f>VLOOKUP($C581, Team_Batting___Dashboard[[Team]:[wOBA]], 16, FALSE)</f>
        <v>#N/A</v>
      </c>
      <c r="AN581" s="9" t="e">
        <f>VLOOKUP($C581, Team_Batting___Advanced[[Team]:[OPS]], 9, FALSE)</f>
        <v>#N/A</v>
      </c>
      <c r="AO581" s="9" t="e">
        <f>VLOOKUP($C581, Team_Batting___Advanced[], 19, FALSE)</f>
        <v>#N/A</v>
      </c>
      <c r="AP581" s="9" t="e">
        <f>VLOOKUP($C581, 'Team Per G'!$A$2:$G$31, 3, FALSE)</f>
        <v>#N/A</v>
      </c>
      <c r="AQ581" s="9" t="e">
        <f>VLOOKUP($C581, 'Team Per G'!$A$2:$G$31, 5, FALSE)</f>
        <v>#N/A</v>
      </c>
      <c r="AR581" s="9" t="e">
        <f>VLOOKUP($C581, 'Team Per G'!$A$2:$G$31, 4, FALSE)</f>
        <v>#N/A</v>
      </c>
      <c r="AS581" s="9" t="e">
        <f>VLOOKUP($C581, Team_Batting___Dashboard[], 22, FALSE)/$AC581</f>
        <v>#N/A</v>
      </c>
      <c r="AT581" s="9" t="e">
        <f>VLOOKUP($C581, 'FanGraphs - Team WAR Projected'!$B$2:$E$31, 4, FALSE)/162</f>
        <v>#N/A</v>
      </c>
      <c r="AU581" s="9" t="e">
        <f>VLOOKUP($C581, FanGraphs_Standings[[Abbreviation]:[2024 Year to Date RS/G]], 6, FALSE)/$AC581</f>
        <v>#N/A</v>
      </c>
      <c r="AV581" s="9" t="e">
        <f>VLOOKUP($C581, FanGraphs_Standings[[Abbreviation]:[2024 Projected Full Season RDif]], 19, FALSE)/162</f>
        <v>#N/A</v>
      </c>
      <c r="AW581" s="9" t="e">
        <f>VLOOKUP($C581, FanGraphs_Standings[[Abbreviation]:[2024 Projected Full Season RDif]], 5, FALSE)</f>
        <v>#N/A</v>
      </c>
      <c r="AX581" s="9" t="e">
        <f>VLOOKUP($C581, FanGraphs_Standings[[Abbreviation]:[2024 Projected Full Season W%]], 18, FALSE)</f>
        <v>#N/A</v>
      </c>
      <c r="AY581" s="9" t="e">
        <f>VLOOKUP($C581, 'Home Field Adv'!$A$2:$K$31, 11, FALSE)</f>
        <v>#N/A</v>
      </c>
      <c r="BB581" s="5" t="str">
        <f t="shared" si="28"/>
        <v/>
      </c>
      <c r="BC581" s="5" t="str">
        <f t="shared" si="29"/>
        <v/>
      </c>
      <c r="BD581" s="5" t="str">
        <f t="shared" si="30"/>
        <v/>
      </c>
    </row>
    <row r="582" spans="6:56" x14ac:dyDescent="0.45">
      <c r="F582" s="9" t="e">
        <f>VLOOKUP($B582, FanGraphs_Standings[[Abbreviation]:[2024 Year to Date G]], 2, FALSE)</f>
        <v>#N/A</v>
      </c>
      <c r="G582" s="9" t="e">
        <f>IF(ISERR(VLOOKUP($D582, 'SP Per G'!$A$2:$D$1380, 3, FALSE)), L582, VLOOKUP($D582, 'SP Per G'!$A$2:$D$1380, 3, FALSE))</f>
        <v>#N/A</v>
      </c>
      <c r="H582" s="9" t="e">
        <f>VLOOKUP($D582, 'SP Per G'!$A$2:$D$1380, 4, FALSE)</f>
        <v>#N/A</v>
      </c>
      <c r="I582" s="9" t="e">
        <f>VLOOKUP($D582, Individual_Pitching___Dashboard[], 18, FALSE)</f>
        <v>#N/A</v>
      </c>
      <c r="J582" s="9" t="e">
        <f>VLOOKUP($D582, Individual_Pitching___Dashboard[], 20, FALSE)</f>
        <v>#N/A</v>
      </c>
      <c r="K582" s="9" t="e">
        <f>VLOOKUP($D582, Individual_Pitching___Advanced[], 21,FALSE)</f>
        <v>#N/A</v>
      </c>
      <c r="L582" s="9" t="e">
        <f>VLOOKUP($B582, 'Team Per G'!$A$2:$G$31, 7, FALSE)</f>
        <v>#N/A</v>
      </c>
      <c r="M582" s="9" t="e">
        <f>VLOOKUP($B582, 'FanGraphs - Team WAR Projected'!$B$2:$E$31, 3, FALSE)/162</f>
        <v>#N/A</v>
      </c>
      <c r="N582" s="9" t="e">
        <f>VLOOKUP($B582, Team_Pitching___Advanced[[Team]:[xFIP]], 19,FALSE)</f>
        <v>#N/A</v>
      </c>
      <c r="O582" s="9" t="e">
        <f>VLOOKUP($B582, Team_Pitching___Advanced[], 20, FALSE)</f>
        <v>#N/A</v>
      </c>
      <c r="P582" s="9" t="e">
        <f>VLOOKUP($B582, Team_Batting___Dashboard[[Team]:[wOBA]], 16, FALSE)</f>
        <v>#N/A</v>
      </c>
      <c r="Q582" s="9" t="e">
        <f>VLOOKUP($B582, Team_Batting___Advanced[[Team]:[OPS]], 9, FALSE)</f>
        <v>#N/A</v>
      </c>
      <c r="R582" s="9" t="e">
        <f>VLOOKUP($B582, Team_Batting___Advanced[], 19, FALSE)</f>
        <v>#N/A</v>
      </c>
      <c r="S582" s="9" t="e">
        <f>VLOOKUP($B582, 'Team Per G'!$A$2:$G$31, 3, FALSE)</f>
        <v>#N/A</v>
      </c>
      <c r="T582" s="9" t="e">
        <f>VLOOKUP($B582, 'Team Per G'!$A$2:$G$31, 5, FALSE)</f>
        <v>#N/A</v>
      </c>
      <c r="U582" s="9" t="e">
        <f>VLOOKUP($B582, 'Team Per G'!$A$2:$G$31, 4, FALSE)</f>
        <v>#N/A</v>
      </c>
      <c r="V582" s="9" t="e">
        <f>VLOOKUP($B582, Team_Batting___Dashboard[], 22, FALSE)/$F582</f>
        <v>#N/A</v>
      </c>
      <c r="W582" s="9" t="e">
        <f>VLOOKUP($B582, 'FanGraphs - Team WAR Projected'!$B$2:$E$31, 4, FALSE)/162</f>
        <v>#N/A</v>
      </c>
      <c r="X582" s="9" t="e">
        <f>VLOOKUP($B582, FanGraphs_Standings[[Abbreviation]:[2024 Year to Date RS/G]], 6, FALSE)/$F582</f>
        <v>#N/A</v>
      </c>
      <c r="Y582" s="9" t="e">
        <f>VLOOKUP($B582, FanGraphs_Standings[[Abbreviation]:[2024 Projected Full Season RDif]], 19, FALSE)/162</f>
        <v>#N/A</v>
      </c>
      <c r="Z582" s="9" t="e">
        <f>VLOOKUP($B582, FanGraphs_Standings[[Abbreviation]:[2024 Projected Full Season RDif]], 5, FALSE)</f>
        <v>#N/A</v>
      </c>
      <c r="AA582" s="9" t="e">
        <f>VLOOKUP($B582, FanGraphs_Standings[[Abbreviation]:[2024 Projected Full Season W%]], 18, FALSE)</f>
        <v>#N/A</v>
      </c>
      <c r="AB582" s="9" t="e">
        <f>VLOOKUP($B582, 'Home Field Adv'!$A$2:$I$31, 9, FALSE)</f>
        <v>#N/A</v>
      </c>
      <c r="AC582" s="9" t="e">
        <f>VLOOKUP($C582, FanGraphs_Standings[[Abbreviation]:[2024 Year to Date G]], 2, FALSE)</f>
        <v>#N/A</v>
      </c>
      <c r="AD582" s="9" t="e">
        <f>VLOOKUP($E582, 'SP Per G'!$A$2:$D$1380, 3, FALSE)</f>
        <v>#N/A</v>
      </c>
      <c r="AE582" s="9" t="e">
        <f>VLOOKUP($E582, 'SP Per G'!$A$2:$D$1380, 4, FALSE)</f>
        <v>#N/A</v>
      </c>
      <c r="AF582" s="9" t="e">
        <f>VLOOKUP($E582, Individual_Pitching___Dashboard[], 18, FALSE)</f>
        <v>#N/A</v>
      </c>
      <c r="AG582" s="9" t="e">
        <f>VLOOKUP($E582, Individual_Pitching___Dashboard[], 20, FALSE)</f>
        <v>#N/A</v>
      </c>
      <c r="AH582" s="9" t="e">
        <f>VLOOKUP($E582, Individual_Pitching___Advanced[], 21,FALSE)</f>
        <v>#N/A</v>
      </c>
      <c r="AI582" s="9" t="e">
        <f>VLOOKUP($C582, 'Team Per G'!$A$2:$G$31, 7, FALSE)</f>
        <v>#N/A</v>
      </c>
      <c r="AJ582" s="9" t="e">
        <f>VLOOKUP($C582, 'FanGraphs - Team WAR Projected'!$B$2:$E$31, 3, FALSE)/162</f>
        <v>#N/A</v>
      </c>
      <c r="AK582" s="9" t="e">
        <f>VLOOKUP($C582, Team_Pitching___Advanced[[Team]:[xFIP]], 19,FALSE)</f>
        <v>#N/A</v>
      </c>
      <c r="AL582" s="9" t="e">
        <f>VLOOKUP($C582, Team_Pitching___Advanced[], 20, FALSE)</f>
        <v>#N/A</v>
      </c>
      <c r="AM582" s="9" t="e">
        <f>VLOOKUP($C582, Team_Batting___Dashboard[[Team]:[wOBA]], 16, FALSE)</f>
        <v>#N/A</v>
      </c>
      <c r="AN582" s="9" t="e">
        <f>VLOOKUP($C582, Team_Batting___Advanced[[Team]:[OPS]], 9, FALSE)</f>
        <v>#N/A</v>
      </c>
      <c r="AO582" s="9" t="e">
        <f>VLOOKUP($C582, Team_Batting___Advanced[], 19, FALSE)</f>
        <v>#N/A</v>
      </c>
      <c r="AP582" s="9" t="e">
        <f>VLOOKUP($C582, 'Team Per G'!$A$2:$G$31, 3, FALSE)</f>
        <v>#N/A</v>
      </c>
      <c r="AQ582" s="9" t="e">
        <f>VLOOKUP($C582, 'Team Per G'!$A$2:$G$31, 5, FALSE)</f>
        <v>#N/A</v>
      </c>
      <c r="AR582" s="9" t="e">
        <f>VLOOKUP($C582, 'Team Per G'!$A$2:$G$31, 4, FALSE)</f>
        <v>#N/A</v>
      </c>
      <c r="AS582" s="9" t="e">
        <f>VLOOKUP($C582, Team_Batting___Dashboard[], 22, FALSE)/$AC582</f>
        <v>#N/A</v>
      </c>
      <c r="AT582" s="9" t="e">
        <f>VLOOKUP($C582, 'FanGraphs - Team WAR Projected'!$B$2:$E$31, 4, FALSE)/162</f>
        <v>#N/A</v>
      </c>
      <c r="AU582" s="9" t="e">
        <f>VLOOKUP($C582, FanGraphs_Standings[[Abbreviation]:[2024 Year to Date RS/G]], 6, FALSE)/$AC582</f>
        <v>#N/A</v>
      </c>
      <c r="AV582" s="9" t="e">
        <f>VLOOKUP($C582, FanGraphs_Standings[[Abbreviation]:[2024 Projected Full Season RDif]], 19, FALSE)/162</f>
        <v>#N/A</v>
      </c>
      <c r="AW582" s="9" t="e">
        <f>VLOOKUP($C582, FanGraphs_Standings[[Abbreviation]:[2024 Projected Full Season RDif]], 5, FALSE)</f>
        <v>#N/A</v>
      </c>
      <c r="AX582" s="9" t="e">
        <f>VLOOKUP($C582, FanGraphs_Standings[[Abbreviation]:[2024 Projected Full Season W%]], 18, FALSE)</f>
        <v>#N/A</v>
      </c>
      <c r="AY582" s="9" t="e">
        <f>VLOOKUP($C582, 'Home Field Adv'!$A$2:$K$31, 11, FALSE)</f>
        <v>#N/A</v>
      </c>
      <c r="BB582" s="5" t="str">
        <f t="shared" si="28"/>
        <v/>
      </c>
      <c r="BC582" s="5" t="str">
        <f t="shared" si="29"/>
        <v/>
      </c>
      <c r="BD582" s="5" t="str">
        <f t="shared" si="30"/>
        <v/>
      </c>
    </row>
    <row r="583" spans="6:56" x14ac:dyDescent="0.45">
      <c r="F583" s="9" t="e">
        <f>VLOOKUP($B583, FanGraphs_Standings[[Abbreviation]:[2024 Year to Date G]], 2, FALSE)</f>
        <v>#N/A</v>
      </c>
      <c r="G583" s="9" t="e">
        <f>IF(ISERR(VLOOKUP($D583, 'SP Per G'!$A$2:$D$1380, 3, FALSE)), L583, VLOOKUP($D583, 'SP Per G'!$A$2:$D$1380, 3, FALSE))</f>
        <v>#N/A</v>
      </c>
      <c r="H583" s="9" t="e">
        <f>VLOOKUP($D583, 'SP Per G'!$A$2:$D$1380, 4, FALSE)</f>
        <v>#N/A</v>
      </c>
      <c r="I583" s="9" t="e">
        <f>VLOOKUP($D583, Individual_Pitching___Dashboard[], 18, FALSE)</f>
        <v>#N/A</v>
      </c>
      <c r="J583" s="9" t="e">
        <f>VLOOKUP($D583, Individual_Pitching___Dashboard[], 20, FALSE)</f>
        <v>#N/A</v>
      </c>
      <c r="K583" s="9" t="e">
        <f>VLOOKUP($D583, Individual_Pitching___Advanced[], 21,FALSE)</f>
        <v>#N/A</v>
      </c>
      <c r="L583" s="9" t="e">
        <f>VLOOKUP($B583, 'Team Per G'!$A$2:$G$31, 7, FALSE)</f>
        <v>#N/A</v>
      </c>
      <c r="M583" s="9" t="e">
        <f>VLOOKUP($B583, 'FanGraphs - Team WAR Projected'!$B$2:$E$31, 3, FALSE)/162</f>
        <v>#N/A</v>
      </c>
      <c r="N583" s="9" t="e">
        <f>VLOOKUP($B583, Team_Pitching___Advanced[[Team]:[xFIP]], 19,FALSE)</f>
        <v>#N/A</v>
      </c>
      <c r="O583" s="9" t="e">
        <f>VLOOKUP($B583, Team_Pitching___Advanced[], 20, FALSE)</f>
        <v>#N/A</v>
      </c>
      <c r="P583" s="9" t="e">
        <f>VLOOKUP($B583, Team_Batting___Dashboard[[Team]:[wOBA]], 16, FALSE)</f>
        <v>#N/A</v>
      </c>
      <c r="Q583" s="9" t="e">
        <f>VLOOKUP($B583, Team_Batting___Advanced[[Team]:[OPS]], 9, FALSE)</f>
        <v>#N/A</v>
      </c>
      <c r="R583" s="9" t="e">
        <f>VLOOKUP($B583, Team_Batting___Advanced[], 19, FALSE)</f>
        <v>#N/A</v>
      </c>
      <c r="S583" s="9" t="e">
        <f>VLOOKUP($B583, 'Team Per G'!$A$2:$G$31, 3, FALSE)</f>
        <v>#N/A</v>
      </c>
      <c r="T583" s="9" t="e">
        <f>VLOOKUP($B583, 'Team Per G'!$A$2:$G$31, 5, FALSE)</f>
        <v>#N/A</v>
      </c>
      <c r="U583" s="9" t="e">
        <f>VLOOKUP($B583, 'Team Per G'!$A$2:$G$31, 4, FALSE)</f>
        <v>#N/A</v>
      </c>
      <c r="V583" s="9" t="e">
        <f>VLOOKUP($B583, Team_Batting___Dashboard[], 22, FALSE)/$F583</f>
        <v>#N/A</v>
      </c>
      <c r="W583" s="9" t="e">
        <f>VLOOKUP($B583, 'FanGraphs - Team WAR Projected'!$B$2:$E$31, 4, FALSE)/162</f>
        <v>#N/A</v>
      </c>
      <c r="X583" s="9" t="e">
        <f>VLOOKUP($B583, FanGraphs_Standings[[Abbreviation]:[2024 Year to Date RS/G]], 6, FALSE)/$F583</f>
        <v>#N/A</v>
      </c>
      <c r="Y583" s="9" t="e">
        <f>VLOOKUP($B583, FanGraphs_Standings[[Abbreviation]:[2024 Projected Full Season RDif]], 19, FALSE)/162</f>
        <v>#N/A</v>
      </c>
      <c r="Z583" s="9" t="e">
        <f>VLOOKUP($B583, FanGraphs_Standings[[Abbreviation]:[2024 Projected Full Season RDif]], 5, FALSE)</f>
        <v>#N/A</v>
      </c>
      <c r="AA583" s="9" t="e">
        <f>VLOOKUP($B583, FanGraphs_Standings[[Abbreviation]:[2024 Projected Full Season W%]], 18, FALSE)</f>
        <v>#N/A</v>
      </c>
      <c r="AB583" s="9" t="e">
        <f>VLOOKUP($B583, 'Home Field Adv'!$A$2:$I$31, 9, FALSE)</f>
        <v>#N/A</v>
      </c>
      <c r="AC583" s="9" t="e">
        <f>VLOOKUP($C583, FanGraphs_Standings[[Abbreviation]:[2024 Year to Date G]], 2, FALSE)</f>
        <v>#N/A</v>
      </c>
      <c r="AD583" s="9" t="e">
        <f>VLOOKUP($E583, 'SP Per G'!$A$2:$D$1380, 3, FALSE)</f>
        <v>#N/A</v>
      </c>
      <c r="AE583" s="9" t="e">
        <f>VLOOKUP($E583, 'SP Per G'!$A$2:$D$1380, 4, FALSE)</f>
        <v>#N/A</v>
      </c>
      <c r="AF583" s="9" t="e">
        <f>VLOOKUP($E583, Individual_Pitching___Dashboard[], 18, FALSE)</f>
        <v>#N/A</v>
      </c>
      <c r="AG583" s="9" t="e">
        <f>VLOOKUP($E583, Individual_Pitching___Dashboard[], 20, FALSE)</f>
        <v>#N/A</v>
      </c>
      <c r="AH583" s="9" t="e">
        <f>VLOOKUP($E583, Individual_Pitching___Advanced[], 21,FALSE)</f>
        <v>#N/A</v>
      </c>
      <c r="AI583" s="9" t="e">
        <f>VLOOKUP($C583, 'Team Per G'!$A$2:$G$31, 7, FALSE)</f>
        <v>#N/A</v>
      </c>
      <c r="AJ583" s="9" t="e">
        <f>VLOOKUP($C583, 'FanGraphs - Team WAR Projected'!$B$2:$E$31, 3, FALSE)/162</f>
        <v>#N/A</v>
      </c>
      <c r="AK583" s="9" t="e">
        <f>VLOOKUP($C583, Team_Pitching___Advanced[[Team]:[xFIP]], 19,FALSE)</f>
        <v>#N/A</v>
      </c>
      <c r="AL583" s="9" t="e">
        <f>VLOOKUP($C583, Team_Pitching___Advanced[], 20, FALSE)</f>
        <v>#N/A</v>
      </c>
      <c r="AM583" s="9" t="e">
        <f>VLOOKUP($C583, Team_Batting___Dashboard[[Team]:[wOBA]], 16, FALSE)</f>
        <v>#N/A</v>
      </c>
      <c r="AN583" s="9" t="e">
        <f>VLOOKUP($C583, Team_Batting___Advanced[[Team]:[OPS]], 9, FALSE)</f>
        <v>#N/A</v>
      </c>
      <c r="AO583" s="9" t="e">
        <f>VLOOKUP($C583, Team_Batting___Advanced[], 19, FALSE)</f>
        <v>#N/A</v>
      </c>
      <c r="AP583" s="9" t="e">
        <f>VLOOKUP($C583, 'Team Per G'!$A$2:$G$31, 3, FALSE)</f>
        <v>#N/A</v>
      </c>
      <c r="AQ583" s="9" t="e">
        <f>VLOOKUP($C583, 'Team Per G'!$A$2:$G$31, 5, FALSE)</f>
        <v>#N/A</v>
      </c>
      <c r="AR583" s="9" t="e">
        <f>VLOOKUP($C583, 'Team Per G'!$A$2:$G$31, 4, FALSE)</f>
        <v>#N/A</v>
      </c>
      <c r="AS583" s="9" t="e">
        <f>VLOOKUP($C583, Team_Batting___Dashboard[], 22, FALSE)/$AC583</f>
        <v>#N/A</v>
      </c>
      <c r="AT583" s="9" t="e">
        <f>VLOOKUP($C583, 'FanGraphs - Team WAR Projected'!$B$2:$E$31, 4, FALSE)/162</f>
        <v>#N/A</v>
      </c>
      <c r="AU583" s="9" t="e">
        <f>VLOOKUP($C583, FanGraphs_Standings[[Abbreviation]:[2024 Year to Date RS/G]], 6, FALSE)/$AC583</f>
        <v>#N/A</v>
      </c>
      <c r="AV583" s="9" t="e">
        <f>VLOOKUP($C583, FanGraphs_Standings[[Abbreviation]:[2024 Projected Full Season RDif]], 19, FALSE)/162</f>
        <v>#N/A</v>
      </c>
      <c r="AW583" s="9" t="e">
        <f>VLOOKUP($C583, FanGraphs_Standings[[Abbreviation]:[2024 Projected Full Season RDif]], 5, FALSE)</f>
        <v>#N/A</v>
      </c>
      <c r="AX583" s="9" t="e">
        <f>VLOOKUP($C583, FanGraphs_Standings[[Abbreviation]:[2024 Projected Full Season W%]], 18, FALSE)</f>
        <v>#N/A</v>
      </c>
      <c r="AY583" s="9" t="e">
        <f>VLOOKUP($C583, 'Home Field Adv'!$A$2:$K$31, 11, FALSE)</f>
        <v>#N/A</v>
      </c>
      <c r="BB583" s="5" t="str">
        <f t="shared" si="28"/>
        <v/>
      </c>
      <c r="BC583" s="5" t="str">
        <f t="shared" si="29"/>
        <v/>
      </c>
      <c r="BD583" s="5" t="str">
        <f t="shared" si="30"/>
        <v/>
      </c>
    </row>
    <row r="584" spans="6:56" x14ac:dyDescent="0.45">
      <c r="F584" s="9" t="e">
        <f>VLOOKUP($B584, FanGraphs_Standings[[Abbreviation]:[2024 Year to Date G]], 2, FALSE)</f>
        <v>#N/A</v>
      </c>
      <c r="G584" s="9" t="e">
        <f>IF(ISERR(VLOOKUP($D584, 'SP Per G'!$A$2:$D$1380, 3, FALSE)), L584, VLOOKUP($D584, 'SP Per G'!$A$2:$D$1380, 3, FALSE))</f>
        <v>#N/A</v>
      </c>
      <c r="H584" s="9" t="e">
        <f>VLOOKUP($D584, 'SP Per G'!$A$2:$D$1380, 4, FALSE)</f>
        <v>#N/A</v>
      </c>
      <c r="I584" s="9" t="e">
        <f>VLOOKUP($D584, Individual_Pitching___Dashboard[], 18, FALSE)</f>
        <v>#N/A</v>
      </c>
      <c r="J584" s="9" t="e">
        <f>VLOOKUP($D584, Individual_Pitching___Dashboard[], 20, FALSE)</f>
        <v>#N/A</v>
      </c>
      <c r="K584" s="9" t="e">
        <f>VLOOKUP($D584, Individual_Pitching___Advanced[], 21,FALSE)</f>
        <v>#N/A</v>
      </c>
      <c r="L584" s="9" t="e">
        <f>VLOOKUP($B584, 'Team Per G'!$A$2:$G$31, 7, FALSE)</f>
        <v>#N/A</v>
      </c>
      <c r="M584" s="9" t="e">
        <f>VLOOKUP($B584, 'FanGraphs - Team WAR Projected'!$B$2:$E$31, 3, FALSE)/162</f>
        <v>#N/A</v>
      </c>
      <c r="N584" s="9" t="e">
        <f>VLOOKUP($B584, Team_Pitching___Advanced[[Team]:[xFIP]], 19,FALSE)</f>
        <v>#N/A</v>
      </c>
      <c r="O584" s="9" t="e">
        <f>VLOOKUP($B584, Team_Pitching___Advanced[], 20, FALSE)</f>
        <v>#N/A</v>
      </c>
      <c r="P584" s="9" t="e">
        <f>VLOOKUP($B584, Team_Batting___Dashboard[[Team]:[wOBA]], 16, FALSE)</f>
        <v>#N/A</v>
      </c>
      <c r="Q584" s="9" t="e">
        <f>VLOOKUP($B584, Team_Batting___Advanced[[Team]:[OPS]], 9, FALSE)</f>
        <v>#N/A</v>
      </c>
      <c r="R584" s="9" t="e">
        <f>VLOOKUP($B584, Team_Batting___Advanced[], 19, FALSE)</f>
        <v>#N/A</v>
      </c>
      <c r="S584" s="9" t="e">
        <f>VLOOKUP($B584, 'Team Per G'!$A$2:$G$31, 3, FALSE)</f>
        <v>#N/A</v>
      </c>
      <c r="T584" s="9" t="e">
        <f>VLOOKUP($B584, 'Team Per G'!$A$2:$G$31, 5, FALSE)</f>
        <v>#N/A</v>
      </c>
      <c r="U584" s="9" t="e">
        <f>VLOOKUP($B584, 'Team Per G'!$A$2:$G$31, 4, FALSE)</f>
        <v>#N/A</v>
      </c>
      <c r="V584" s="9" t="e">
        <f>VLOOKUP($B584, Team_Batting___Dashboard[], 22, FALSE)/$F584</f>
        <v>#N/A</v>
      </c>
      <c r="W584" s="9" t="e">
        <f>VLOOKUP($B584, 'FanGraphs - Team WAR Projected'!$B$2:$E$31, 4, FALSE)/162</f>
        <v>#N/A</v>
      </c>
      <c r="X584" s="9" t="e">
        <f>VLOOKUP($B584, FanGraphs_Standings[[Abbreviation]:[2024 Year to Date RS/G]], 6, FALSE)/$F584</f>
        <v>#N/A</v>
      </c>
      <c r="Y584" s="9" t="e">
        <f>VLOOKUP($B584, FanGraphs_Standings[[Abbreviation]:[2024 Projected Full Season RDif]], 19, FALSE)/162</f>
        <v>#N/A</v>
      </c>
      <c r="Z584" s="9" t="e">
        <f>VLOOKUP($B584, FanGraphs_Standings[[Abbreviation]:[2024 Projected Full Season RDif]], 5, FALSE)</f>
        <v>#N/A</v>
      </c>
      <c r="AA584" s="9" t="e">
        <f>VLOOKUP($B584, FanGraphs_Standings[[Abbreviation]:[2024 Projected Full Season W%]], 18, FALSE)</f>
        <v>#N/A</v>
      </c>
      <c r="AB584" s="9" t="e">
        <f>VLOOKUP($B584, 'Home Field Adv'!$A$2:$I$31, 9, FALSE)</f>
        <v>#N/A</v>
      </c>
      <c r="AC584" s="9" t="e">
        <f>VLOOKUP($C584, FanGraphs_Standings[[Abbreviation]:[2024 Year to Date G]], 2, FALSE)</f>
        <v>#N/A</v>
      </c>
      <c r="AD584" s="9" t="e">
        <f>VLOOKUP($E584, 'SP Per G'!$A$2:$D$1380, 3, FALSE)</f>
        <v>#N/A</v>
      </c>
      <c r="AE584" s="9" t="e">
        <f>VLOOKUP($E584, 'SP Per G'!$A$2:$D$1380, 4, FALSE)</f>
        <v>#N/A</v>
      </c>
      <c r="AF584" s="9" t="e">
        <f>VLOOKUP($E584, Individual_Pitching___Dashboard[], 18, FALSE)</f>
        <v>#N/A</v>
      </c>
      <c r="AG584" s="9" t="e">
        <f>VLOOKUP($E584, Individual_Pitching___Dashboard[], 20, FALSE)</f>
        <v>#N/A</v>
      </c>
      <c r="AH584" s="9" t="e">
        <f>VLOOKUP($E584, Individual_Pitching___Advanced[], 21,FALSE)</f>
        <v>#N/A</v>
      </c>
      <c r="AI584" s="9" t="e">
        <f>VLOOKUP($C584, 'Team Per G'!$A$2:$G$31, 7, FALSE)</f>
        <v>#N/A</v>
      </c>
      <c r="AJ584" s="9" t="e">
        <f>VLOOKUP($C584, 'FanGraphs - Team WAR Projected'!$B$2:$E$31, 3, FALSE)/162</f>
        <v>#N/A</v>
      </c>
      <c r="AK584" s="9" t="e">
        <f>VLOOKUP($C584, Team_Pitching___Advanced[[Team]:[xFIP]], 19,FALSE)</f>
        <v>#N/A</v>
      </c>
      <c r="AL584" s="9" t="e">
        <f>VLOOKUP($C584, Team_Pitching___Advanced[], 20, FALSE)</f>
        <v>#N/A</v>
      </c>
      <c r="AM584" s="9" t="e">
        <f>VLOOKUP($C584, Team_Batting___Dashboard[[Team]:[wOBA]], 16, FALSE)</f>
        <v>#N/A</v>
      </c>
      <c r="AN584" s="9" t="e">
        <f>VLOOKUP($C584, Team_Batting___Advanced[[Team]:[OPS]], 9, FALSE)</f>
        <v>#N/A</v>
      </c>
      <c r="AO584" s="9" t="e">
        <f>VLOOKUP($C584, Team_Batting___Advanced[], 19, FALSE)</f>
        <v>#N/A</v>
      </c>
      <c r="AP584" s="9" t="e">
        <f>VLOOKUP($C584, 'Team Per G'!$A$2:$G$31, 3, FALSE)</f>
        <v>#N/A</v>
      </c>
      <c r="AQ584" s="9" t="e">
        <f>VLOOKUP($C584, 'Team Per G'!$A$2:$G$31, 5, FALSE)</f>
        <v>#N/A</v>
      </c>
      <c r="AR584" s="9" t="e">
        <f>VLOOKUP($C584, 'Team Per G'!$A$2:$G$31, 4, FALSE)</f>
        <v>#N/A</v>
      </c>
      <c r="AS584" s="9" t="e">
        <f>VLOOKUP($C584, Team_Batting___Dashboard[], 22, FALSE)/$AC584</f>
        <v>#N/A</v>
      </c>
      <c r="AT584" s="9" t="e">
        <f>VLOOKUP($C584, 'FanGraphs - Team WAR Projected'!$B$2:$E$31, 4, FALSE)/162</f>
        <v>#N/A</v>
      </c>
      <c r="AU584" s="9" t="e">
        <f>VLOOKUP($C584, FanGraphs_Standings[[Abbreviation]:[2024 Year to Date RS/G]], 6, FALSE)/$AC584</f>
        <v>#N/A</v>
      </c>
      <c r="AV584" s="9" t="e">
        <f>VLOOKUP($C584, FanGraphs_Standings[[Abbreviation]:[2024 Projected Full Season RDif]], 19, FALSE)/162</f>
        <v>#N/A</v>
      </c>
      <c r="AW584" s="9" t="e">
        <f>VLOOKUP($C584, FanGraphs_Standings[[Abbreviation]:[2024 Projected Full Season RDif]], 5, FALSE)</f>
        <v>#N/A</v>
      </c>
      <c r="AX584" s="9" t="e">
        <f>VLOOKUP($C584, FanGraphs_Standings[[Abbreviation]:[2024 Projected Full Season W%]], 18, FALSE)</f>
        <v>#N/A</v>
      </c>
      <c r="AY584" s="9" t="e">
        <f>VLOOKUP($C584, 'Home Field Adv'!$A$2:$K$31, 11, FALSE)</f>
        <v>#N/A</v>
      </c>
      <c r="BB584" s="5" t="str">
        <f t="shared" si="28"/>
        <v/>
      </c>
      <c r="BC584" s="5" t="str">
        <f t="shared" si="29"/>
        <v/>
      </c>
      <c r="BD584" s="5" t="str">
        <f t="shared" si="30"/>
        <v/>
      </c>
    </row>
    <row r="585" spans="6:56" x14ac:dyDescent="0.45">
      <c r="F585" s="9" t="e">
        <f>VLOOKUP($B585, FanGraphs_Standings[[Abbreviation]:[2024 Year to Date G]], 2, FALSE)</f>
        <v>#N/A</v>
      </c>
      <c r="G585" s="9" t="e">
        <f>IF(ISERR(VLOOKUP($D585, 'SP Per G'!$A$2:$D$1380, 3, FALSE)), L585, VLOOKUP($D585, 'SP Per G'!$A$2:$D$1380, 3, FALSE))</f>
        <v>#N/A</v>
      </c>
      <c r="H585" s="9" t="e">
        <f>VLOOKUP($D585, 'SP Per G'!$A$2:$D$1380, 4, FALSE)</f>
        <v>#N/A</v>
      </c>
      <c r="I585" s="9" t="e">
        <f>VLOOKUP($D585, Individual_Pitching___Dashboard[], 18, FALSE)</f>
        <v>#N/A</v>
      </c>
      <c r="J585" s="9" t="e">
        <f>VLOOKUP($D585, Individual_Pitching___Dashboard[], 20, FALSE)</f>
        <v>#N/A</v>
      </c>
      <c r="K585" s="9" t="e">
        <f>VLOOKUP($D585, Individual_Pitching___Advanced[], 21,FALSE)</f>
        <v>#N/A</v>
      </c>
      <c r="L585" s="9" t="e">
        <f>VLOOKUP($B585, 'Team Per G'!$A$2:$G$31, 7, FALSE)</f>
        <v>#N/A</v>
      </c>
      <c r="M585" s="9" t="e">
        <f>VLOOKUP($B585, 'FanGraphs - Team WAR Projected'!$B$2:$E$31, 3, FALSE)/162</f>
        <v>#N/A</v>
      </c>
      <c r="N585" s="9" t="e">
        <f>VLOOKUP($B585, Team_Pitching___Advanced[[Team]:[xFIP]], 19,FALSE)</f>
        <v>#N/A</v>
      </c>
      <c r="O585" s="9" t="e">
        <f>VLOOKUP($B585, Team_Pitching___Advanced[], 20, FALSE)</f>
        <v>#N/A</v>
      </c>
      <c r="P585" s="9" t="e">
        <f>VLOOKUP($B585, Team_Batting___Dashboard[[Team]:[wOBA]], 16, FALSE)</f>
        <v>#N/A</v>
      </c>
      <c r="Q585" s="9" t="e">
        <f>VLOOKUP($B585, Team_Batting___Advanced[[Team]:[OPS]], 9, FALSE)</f>
        <v>#N/A</v>
      </c>
      <c r="R585" s="9" t="e">
        <f>VLOOKUP($B585, Team_Batting___Advanced[], 19, FALSE)</f>
        <v>#N/A</v>
      </c>
      <c r="S585" s="9" t="e">
        <f>VLOOKUP($B585, 'Team Per G'!$A$2:$G$31, 3, FALSE)</f>
        <v>#N/A</v>
      </c>
      <c r="T585" s="9" t="e">
        <f>VLOOKUP($B585, 'Team Per G'!$A$2:$G$31, 5, FALSE)</f>
        <v>#N/A</v>
      </c>
      <c r="U585" s="9" t="e">
        <f>VLOOKUP($B585, 'Team Per G'!$A$2:$G$31, 4, FALSE)</f>
        <v>#N/A</v>
      </c>
      <c r="V585" s="9" t="e">
        <f>VLOOKUP($B585, Team_Batting___Dashboard[], 22, FALSE)/$F585</f>
        <v>#N/A</v>
      </c>
      <c r="W585" s="9" t="e">
        <f>VLOOKUP($B585, 'FanGraphs - Team WAR Projected'!$B$2:$E$31, 4, FALSE)/162</f>
        <v>#N/A</v>
      </c>
      <c r="X585" s="9" t="e">
        <f>VLOOKUP($B585, FanGraphs_Standings[[Abbreviation]:[2024 Year to Date RS/G]], 6, FALSE)/$F585</f>
        <v>#N/A</v>
      </c>
      <c r="Y585" s="9" t="e">
        <f>VLOOKUP($B585, FanGraphs_Standings[[Abbreviation]:[2024 Projected Full Season RDif]], 19, FALSE)/162</f>
        <v>#N/A</v>
      </c>
      <c r="Z585" s="9" t="e">
        <f>VLOOKUP($B585, FanGraphs_Standings[[Abbreviation]:[2024 Projected Full Season RDif]], 5, FALSE)</f>
        <v>#N/A</v>
      </c>
      <c r="AA585" s="9" t="e">
        <f>VLOOKUP($B585, FanGraphs_Standings[[Abbreviation]:[2024 Projected Full Season W%]], 18, FALSE)</f>
        <v>#N/A</v>
      </c>
      <c r="AB585" s="9" t="e">
        <f>VLOOKUP($B585, 'Home Field Adv'!$A$2:$I$31, 9, FALSE)</f>
        <v>#N/A</v>
      </c>
      <c r="AC585" s="9" t="e">
        <f>VLOOKUP($C585, FanGraphs_Standings[[Abbreviation]:[2024 Year to Date G]], 2, FALSE)</f>
        <v>#N/A</v>
      </c>
      <c r="AD585" s="9" t="e">
        <f>VLOOKUP($E585, 'SP Per G'!$A$2:$D$1380, 3, FALSE)</f>
        <v>#N/A</v>
      </c>
      <c r="AE585" s="9" t="e">
        <f>VLOOKUP($E585, 'SP Per G'!$A$2:$D$1380, 4, FALSE)</f>
        <v>#N/A</v>
      </c>
      <c r="AF585" s="9" t="e">
        <f>VLOOKUP($E585, Individual_Pitching___Dashboard[], 18, FALSE)</f>
        <v>#N/A</v>
      </c>
      <c r="AG585" s="9" t="e">
        <f>VLOOKUP($E585, Individual_Pitching___Dashboard[], 20, FALSE)</f>
        <v>#N/A</v>
      </c>
      <c r="AH585" s="9" t="e">
        <f>VLOOKUP($E585, Individual_Pitching___Advanced[], 21,FALSE)</f>
        <v>#N/A</v>
      </c>
      <c r="AI585" s="9" t="e">
        <f>VLOOKUP($C585, 'Team Per G'!$A$2:$G$31, 7, FALSE)</f>
        <v>#N/A</v>
      </c>
      <c r="AJ585" s="9" t="e">
        <f>VLOOKUP($C585, 'FanGraphs - Team WAR Projected'!$B$2:$E$31, 3, FALSE)/162</f>
        <v>#N/A</v>
      </c>
      <c r="AK585" s="9" t="e">
        <f>VLOOKUP($C585, Team_Pitching___Advanced[[Team]:[xFIP]], 19,FALSE)</f>
        <v>#N/A</v>
      </c>
      <c r="AL585" s="9" t="e">
        <f>VLOOKUP($C585, Team_Pitching___Advanced[], 20, FALSE)</f>
        <v>#N/A</v>
      </c>
      <c r="AM585" s="9" t="e">
        <f>VLOOKUP($C585, Team_Batting___Dashboard[[Team]:[wOBA]], 16, FALSE)</f>
        <v>#N/A</v>
      </c>
      <c r="AN585" s="9" t="e">
        <f>VLOOKUP($C585, Team_Batting___Advanced[[Team]:[OPS]], 9, FALSE)</f>
        <v>#N/A</v>
      </c>
      <c r="AO585" s="9" t="e">
        <f>VLOOKUP($C585, Team_Batting___Advanced[], 19, FALSE)</f>
        <v>#N/A</v>
      </c>
      <c r="AP585" s="9" t="e">
        <f>VLOOKUP($C585, 'Team Per G'!$A$2:$G$31, 3, FALSE)</f>
        <v>#N/A</v>
      </c>
      <c r="AQ585" s="9" t="e">
        <f>VLOOKUP($C585, 'Team Per G'!$A$2:$G$31, 5, FALSE)</f>
        <v>#N/A</v>
      </c>
      <c r="AR585" s="9" t="e">
        <f>VLOOKUP($C585, 'Team Per G'!$A$2:$G$31, 4, FALSE)</f>
        <v>#N/A</v>
      </c>
      <c r="AS585" s="9" t="e">
        <f>VLOOKUP($C585, Team_Batting___Dashboard[], 22, FALSE)/$AC585</f>
        <v>#N/A</v>
      </c>
      <c r="AT585" s="9" t="e">
        <f>VLOOKUP($C585, 'FanGraphs - Team WAR Projected'!$B$2:$E$31, 4, FALSE)/162</f>
        <v>#N/A</v>
      </c>
      <c r="AU585" s="9" t="e">
        <f>VLOOKUP($C585, FanGraphs_Standings[[Abbreviation]:[2024 Year to Date RS/G]], 6, FALSE)/$AC585</f>
        <v>#N/A</v>
      </c>
      <c r="AV585" s="9" t="e">
        <f>VLOOKUP($C585, FanGraphs_Standings[[Abbreviation]:[2024 Projected Full Season RDif]], 19, FALSE)/162</f>
        <v>#N/A</v>
      </c>
      <c r="AW585" s="9" t="e">
        <f>VLOOKUP($C585, FanGraphs_Standings[[Abbreviation]:[2024 Projected Full Season RDif]], 5, FALSE)</f>
        <v>#N/A</v>
      </c>
      <c r="AX585" s="9" t="e">
        <f>VLOOKUP($C585, FanGraphs_Standings[[Abbreviation]:[2024 Projected Full Season W%]], 18, FALSE)</f>
        <v>#N/A</v>
      </c>
      <c r="AY585" s="9" t="e">
        <f>VLOOKUP($C585, 'Home Field Adv'!$A$2:$K$31, 11, FALSE)</f>
        <v>#N/A</v>
      </c>
      <c r="BB585" s="5" t="str">
        <f t="shared" si="28"/>
        <v/>
      </c>
      <c r="BC585" s="5" t="str">
        <f t="shared" si="29"/>
        <v/>
      </c>
      <c r="BD585" s="5" t="str">
        <f t="shared" si="30"/>
        <v/>
      </c>
    </row>
    <row r="586" spans="6:56" x14ac:dyDescent="0.45">
      <c r="F586" s="9" t="e">
        <f>VLOOKUP($B586, FanGraphs_Standings[[Abbreviation]:[2024 Year to Date G]], 2, FALSE)</f>
        <v>#N/A</v>
      </c>
      <c r="G586" s="9" t="e">
        <f>IF(ISERR(VLOOKUP($D586, 'SP Per G'!$A$2:$D$1380, 3, FALSE)), L586, VLOOKUP($D586, 'SP Per G'!$A$2:$D$1380, 3, FALSE))</f>
        <v>#N/A</v>
      </c>
      <c r="H586" s="9" t="e">
        <f>VLOOKUP($D586, 'SP Per G'!$A$2:$D$1380, 4, FALSE)</f>
        <v>#N/A</v>
      </c>
      <c r="I586" s="9" t="e">
        <f>VLOOKUP($D586, Individual_Pitching___Dashboard[], 18, FALSE)</f>
        <v>#N/A</v>
      </c>
      <c r="J586" s="9" t="e">
        <f>VLOOKUP($D586, Individual_Pitching___Dashboard[], 20, FALSE)</f>
        <v>#N/A</v>
      </c>
      <c r="K586" s="9" t="e">
        <f>VLOOKUP($D586, Individual_Pitching___Advanced[], 21,FALSE)</f>
        <v>#N/A</v>
      </c>
      <c r="L586" s="9" t="e">
        <f>VLOOKUP($B586, 'Team Per G'!$A$2:$G$31, 7, FALSE)</f>
        <v>#N/A</v>
      </c>
      <c r="M586" s="9" t="e">
        <f>VLOOKUP($B586, 'FanGraphs - Team WAR Projected'!$B$2:$E$31, 3, FALSE)/162</f>
        <v>#N/A</v>
      </c>
      <c r="N586" s="9" t="e">
        <f>VLOOKUP($B586, Team_Pitching___Advanced[[Team]:[xFIP]], 19,FALSE)</f>
        <v>#N/A</v>
      </c>
      <c r="O586" s="9" t="e">
        <f>VLOOKUP($B586, Team_Pitching___Advanced[], 20, FALSE)</f>
        <v>#N/A</v>
      </c>
      <c r="P586" s="9" t="e">
        <f>VLOOKUP($B586, Team_Batting___Dashboard[[Team]:[wOBA]], 16, FALSE)</f>
        <v>#N/A</v>
      </c>
      <c r="Q586" s="9" t="e">
        <f>VLOOKUP($B586, Team_Batting___Advanced[[Team]:[OPS]], 9, FALSE)</f>
        <v>#N/A</v>
      </c>
      <c r="R586" s="9" t="e">
        <f>VLOOKUP($B586, Team_Batting___Advanced[], 19, FALSE)</f>
        <v>#N/A</v>
      </c>
      <c r="S586" s="9" t="e">
        <f>VLOOKUP($B586, 'Team Per G'!$A$2:$G$31, 3, FALSE)</f>
        <v>#N/A</v>
      </c>
      <c r="T586" s="9" t="e">
        <f>VLOOKUP($B586, 'Team Per G'!$A$2:$G$31, 5, FALSE)</f>
        <v>#N/A</v>
      </c>
      <c r="U586" s="9" t="e">
        <f>VLOOKUP($B586, 'Team Per G'!$A$2:$G$31, 4, FALSE)</f>
        <v>#N/A</v>
      </c>
      <c r="V586" s="9" t="e">
        <f>VLOOKUP($B586, Team_Batting___Dashboard[], 22, FALSE)/$F586</f>
        <v>#N/A</v>
      </c>
      <c r="W586" s="9" t="e">
        <f>VLOOKUP($B586, 'FanGraphs - Team WAR Projected'!$B$2:$E$31, 4, FALSE)/162</f>
        <v>#N/A</v>
      </c>
      <c r="X586" s="9" t="e">
        <f>VLOOKUP($B586, FanGraphs_Standings[[Abbreviation]:[2024 Year to Date RS/G]], 6, FALSE)/$F586</f>
        <v>#N/A</v>
      </c>
      <c r="Y586" s="9" t="e">
        <f>VLOOKUP($B586, FanGraphs_Standings[[Abbreviation]:[2024 Projected Full Season RDif]], 19, FALSE)/162</f>
        <v>#N/A</v>
      </c>
      <c r="Z586" s="9" t="e">
        <f>VLOOKUP($B586, FanGraphs_Standings[[Abbreviation]:[2024 Projected Full Season RDif]], 5, FALSE)</f>
        <v>#N/A</v>
      </c>
      <c r="AA586" s="9" t="e">
        <f>VLOOKUP($B586, FanGraphs_Standings[[Abbreviation]:[2024 Projected Full Season W%]], 18, FALSE)</f>
        <v>#N/A</v>
      </c>
      <c r="AB586" s="9" t="e">
        <f>VLOOKUP($B586, 'Home Field Adv'!$A$2:$I$31, 9, FALSE)</f>
        <v>#N/A</v>
      </c>
      <c r="AC586" s="9" t="e">
        <f>VLOOKUP($C586, FanGraphs_Standings[[Abbreviation]:[2024 Year to Date G]], 2, FALSE)</f>
        <v>#N/A</v>
      </c>
      <c r="AD586" s="9" t="e">
        <f>VLOOKUP($E586, 'SP Per G'!$A$2:$D$1380, 3, FALSE)</f>
        <v>#N/A</v>
      </c>
      <c r="AE586" s="9" t="e">
        <f>VLOOKUP($E586, 'SP Per G'!$A$2:$D$1380, 4, FALSE)</f>
        <v>#N/A</v>
      </c>
      <c r="AF586" s="9" t="e">
        <f>VLOOKUP($E586, Individual_Pitching___Dashboard[], 18, FALSE)</f>
        <v>#N/A</v>
      </c>
      <c r="AG586" s="9" t="e">
        <f>VLOOKUP($E586, Individual_Pitching___Dashboard[], 20, FALSE)</f>
        <v>#N/A</v>
      </c>
      <c r="AH586" s="9" t="e">
        <f>VLOOKUP($E586, Individual_Pitching___Advanced[], 21,FALSE)</f>
        <v>#N/A</v>
      </c>
      <c r="AI586" s="9" t="e">
        <f>VLOOKUP($C586, 'Team Per G'!$A$2:$G$31, 7, FALSE)</f>
        <v>#N/A</v>
      </c>
      <c r="AJ586" s="9" t="e">
        <f>VLOOKUP($C586, 'FanGraphs - Team WAR Projected'!$B$2:$E$31, 3, FALSE)/162</f>
        <v>#N/A</v>
      </c>
      <c r="AK586" s="9" t="e">
        <f>VLOOKUP($C586, Team_Pitching___Advanced[[Team]:[xFIP]], 19,FALSE)</f>
        <v>#N/A</v>
      </c>
      <c r="AL586" s="9" t="e">
        <f>VLOOKUP($C586, Team_Pitching___Advanced[], 20, FALSE)</f>
        <v>#N/A</v>
      </c>
      <c r="AM586" s="9" t="e">
        <f>VLOOKUP($C586, Team_Batting___Dashboard[[Team]:[wOBA]], 16, FALSE)</f>
        <v>#N/A</v>
      </c>
      <c r="AN586" s="9" t="e">
        <f>VLOOKUP($C586, Team_Batting___Advanced[[Team]:[OPS]], 9, FALSE)</f>
        <v>#N/A</v>
      </c>
      <c r="AO586" s="9" t="e">
        <f>VLOOKUP($C586, Team_Batting___Advanced[], 19, FALSE)</f>
        <v>#N/A</v>
      </c>
      <c r="AP586" s="9" t="e">
        <f>VLOOKUP($C586, 'Team Per G'!$A$2:$G$31, 3, FALSE)</f>
        <v>#N/A</v>
      </c>
      <c r="AQ586" s="9" t="e">
        <f>VLOOKUP($C586, 'Team Per G'!$A$2:$G$31, 5, FALSE)</f>
        <v>#N/A</v>
      </c>
      <c r="AR586" s="9" t="e">
        <f>VLOOKUP($C586, 'Team Per G'!$A$2:$G$31, 4, FALSE)</f>
        <v>#N/A</v>
      </c>
      <c r="AS586" s="9" t="e">
        <f>VLOOKUP($C586, Team_Batting___Dashboard[], 22, FALSE)/$AC586</f>
        <v>#N/A</v>
      </c>
      <c r="AT586" s="9" t="e">
        <f>VLOOKUP($C586, 'FanGraphs - Team WAR Projected'!$B$2:$E$31, 4, FALSE)/162</f>
        <v>#N/A</v>
      </c>
      <c r="AU586" s="9" t="e">
        <f>VLOOKUP($C586, FanGraphs_Standings[[Abbreviation]:[2024 Year to Date RS/G]], 6, FALSE)/$AC586</f>
        <v>#N/A</v>
      </c>
      <c r="AV586" s="9" t="e">
        <f>VLOOKUP($C586, FanGraphs_Standings[[Abbreviation]:[2024 Projected Full Season RDif]], 19, FALSE)/162</f>
        <v>#N/A</v>
      </c>
      <c r="AW586" s="9" t="e">
        <f>VLOOKUP($C586, FanGraphs_Standings[[Abbreviation]:[2024 Projected Full Season RDif]], 5, FALSE)</f>
        <v>#N/A</v>
      </c>
      <c r="AX586" s="9" t="e">
        <f>VLOOKUP($C586, FanGraphs_Standings[[Abbreviation]:[2024 Projected Full Season W%]], 18, FALSE)</f>
        <v>#N/A</v>
      </c>
      <c r="AY586" s="9" t="e">
        <f>VLOOKUP($C586, 'Home Field Adv'!$A$2:$K$31, 11, FALSE)</f>
        <v>#N/A</v>
      </c>
      <c r="BB586" s="5" t="str">
        <f t="shared" si="28"/>
        <v/>
      </c>
      <c r="BC586" s="5" t="str">
        <f t="shared" si="29"/>
        <v/>
      </c>
      <c r="BD586" s="5" t="str">
        <f t="shared" si="30"/>
        <v/>
      </c>
    </row>
    <row r="587" spans="6:56" x14ac:dyDescent="0.45">
      <c r="F587" s="9" t="e">
        <f>VLOOKUP($B587, FanGraphs_Standings[[Abbreviation]:[2024 Year to Date G]], 2, FALSE)</f>
        <v>#N/A</v>
      </c>
      <c r="G587" s="9" t="e">
        <f>IF(ISERR(VLOOKUP($D587, 'SP Per G'!$A$2:$D$1380, 3, FALSE)), L587, VLOOKUP($D587, 'SP Per G'!$A$2:$D$1380, 3, FALSE))</f>
        <v>#N/A</v>
      </c>
      <c r="H587" s="9" t="e">
        <f>VLOOKUP($D587, 'SP Per G'!$A$2:$D$1380, 4, FALSE)</f>
        <v>#N/A</v>
      </c>
      <c r="I587" s="9" t="e">
        <f>VLOOKUP($D587, Individual_Pitching___Dashboard[], 18, FALSE)</f>
        <v>#N/A</v>
      </c>
      <c r="J587" s="9" t="e">
        <f>VLOOKUP($D587, Individual_Pitching___Dashboard[], 20, FALSE)</f>
        <v>#N/A</v>
      </c>
      <c r="K587" s="9" t="e">
        <f>VLOOKUP($D587, Individual_Pitching___Advanced[], 21,FALSE)</f>
        <v>#N/A</v>
      </c>
      <c r="L587" s="9" t="e">
        <f>VLOOKUP($B587, 'Team Per G'!$A$2:$G$31, 7, FALSE)</f>
        <v>#N/A</v>
      </c>
      <c r="M587" s="9" t="e">
        <f>VLOOKUP($B587, 'FanGraphs - Team WAR Projected'!$B$2:$E$31, 3, FALSE)/162</f>
        <v>#N/A</v>
      </c>
      <c r="N587" s="9" t="e">
        <f>VLOOKUP($B587, Team_Pitching___Advanced[[Team]:[xFIP]], 19,FALSE)</f>
        <v>#N/A</v>
      </c>
      <c r="O587" s="9" t="e">
        <f>VLOOKUP($B587, Team_Pitching___Advanced[], 20, FALSE)</f>
        <v>#N/A</v>
      </c>
      <c r="P587" s="9" t="e">
        <f>VLOOKUP($B587, Team_Batting___Dashboard[[Team]:[wOBA]], 16, FALSE)</f>
        <v>#N/A</v>
      </c>
      <c r="Q587" s="9" t="e">
        <f>VLOOKUP($B587, Team_Batting___Advanced[[Team]:[OPS]], 9, FALSE)</f>
        <v>#N/A</v>
      </c>
      <c r="R587" s="9" t="e">
        <f>VLOOKUP($B587, Team_Batting___Advanced[], 19, FALSE)</f>
        <v>#N/A</v>
      </c>
      <c r="S587" s="9" t="e">
        <f>VLOOKUP($B587, 'Team Per G'!$A$2:$G$31, 3, FALSE)</f>
        <v>#N/A</v>
      </c>
      <c r="T587" s="9" t="e">
        <f>VLOOKUP($B587, 'Team Per G'!$A$2:$G$31, 5, FALSE)</f>
        <v>#N/A</v>
      </c>
      <c r="U587" s="9" t="e">
        <f>VLOOKUP($B587, 'Team Per G'!$A$2:$G$31, 4, FALSE)</f>
        <v>#N/A</v>
      </c>
      <c r="V587" s="9" t="e">
        <f>VLOOKUP($B587, Team_Batting___Dashboard[], 22, FALSE)/$F587</f>
        <v>#N/A</v>
      </c>
      <c r="W587" s="9" t="e">
        <f>VLOOKUP($B587, 'FanGraphs - Team WAR Projected'!$B$2:$E$31, 4, FALSE)/162</f>
        <v>#N/A</v>
      </c>
      <c r="X587" s="9" t="e">
        <f>VLOOKUP($B587, FanGraphs_Standings[[Abbreviation]:[2024 Year to Date RS/G]], 6, FALSE)/$F587</f>
        <v>#N/A</v>
      </c>
      <c r="Y587" s="9" t="e">
        <f>VLOOKUP($B587, FanGraphs_Standings[[Abbreviation]:[2024 Projected Full Season RDif]], 19, FALSE)/162</f>
        <v>#N/A</v>
      </c>
      <c r="Z587" s="9" t="e">
        <f>VLOOKUP($B587, FanGraphs_Standings[[Abbreviation]:[2024 Projected Full Season RDif]], 5, FALSE)</f>
        <v>#N/A</v>
      </c>
      <c r="AA587" s="9" t="e">
        <f>VLOOKUP($B587, FanGraphs_Standings[[Abbreviation]:[2024 Projected Full Season W%]], 18, FALSE)</f>
        <v>#N/A</v>
      </c>
      <c r="AB587" s="9" t="e">
        <f>VLOOKUP($B587, 'Home Field Adv'!$A$2:$I$31, 9, FALSE)</f>
        <v>#N/A</v>
      </c>
      <c r="AC587" s="9" t="e">
        <f>VLOOKUP($C587, FanGraphs_Standings[[Abbreviation]:[2024 Year to Date G]], 2, FALSE)</f>
        <v>#N/A</v>
      </c>
      <c r="AD587" s="9" t="e">
        <f>VLOOKUP($E587, 'SP Per G'!$A$2:$D$1380, 3, FALSE)</f>
        <v>#N/A</v>
      </c>
      <c r="AE587" s="9" t="e">
        <f>VLOOKUP($E587, 'SP Per G'!$A$2:$D$1380, 4, FALSE)</f>
        <v>#N/A</v>
      </c>
      <c r="AF587" s="9" t="e">
        <f>VLOOKUP($E587, Individual_Pitching___Dashboard[], 18, FALSE)</f>
        <v>#N/A</v>
      </c>
      <c r="AG587" s="9" t="e">
        <f>VLOOKUP($E587, Individual_Pitching___Dashboard[], 20, FALSE)</f>
        <v>#N/A</v>
      </c>
      <c r="AH587" s="9" t="e">
        <f>VLOOKUP($E587, Individual_Pitching___Advanced[], 21,FALSE)</f>
        <v>#N/A</v>
      </c>
      <c r="AI587" s="9" t="e">
        <f>VLOOKUP($C587, 'Team Per G'!$A$2:$G$31, 7, FALSE)</f>
        <v>#N/A</v>
      </c>
      <c r="AJ587" s="9" t="e">
        <f>VLOOKUP($C587, 'FanGraphs - Team WAR Projected'!$B$2:$E$31, 3, FALSE)/162</f>
        <v>#N/A</v>
      </c>
      <c r="AK587" s="9" t="e">
        <f>VLOOKUP($C587, Team_Pitching___Advanced[[Team]:[xFIP]], 19,FALSE)</f>
        <v>#N/A</v>
      </c>
      <c r="AL587" s="9" t="e">
        <f>VLOOKUP($C587, Team_Pitching___Advanced[], 20, FALSE)</f>
        <v>#N/A</v>
      </c>
      <c r="AM587" s="9" t="e">
        <f>VLOOKUP($C587, Team_Batting___Dashboard[[Team]:[wOBA]], 16, FALSE)</f>
        <v>#N/A</v>
      </c>
      <c r="AN587" s="9" t="e">
        <f>VLOOKUP($C587, Team_Batting___Advanced[[Team]:[OPS]], 9, FALSE)</f>
        <v>#N/A</v>
      </c>
      <c r="AO587" s="9" t="e">
        <f>VLOOKUP($C587, Team_Batting___Advanced[], 19, FALSE)</f>
        <v>#N/A</v>
      </c>
      <c r="AP587" s="9" t="e">
        <f>VLOOKUP($C587, 'Team Per G'!$A$2:$G$31, 3, FALSE)</f>
        <v>#N/A</v>
      </c>
      <c r="AQ587" s="9" t="e">
        <f>VLOOKUP($C587, 'Team Per G'!$A$2:$G$31, 5, FALSE)</f>
        <v>#N/A</v>
      </c>
      <c r="AR587" s="9" t="e">
        <f>VLOOKUP($C587, 'Team Per G'!$A$2:$G$31, 4, FALSE)</f>
        <v>#N/A</v>
      </c>
      <c r="AS587" s="9" t="e">
        <f>VLOOKUP($C587, Team_Batting___Dashboard[], 22, FALSE)/$AC587</f>
        <v>#N/A</v>
      </c>
      <c r="AT587" s="9" t="e">
        <f>VLOOKUP($C587, 'FanGraphs - Team WAR Projected'!$B$2:$E$31, 4, FALSE)/162</f>
        <v>#N/A</v>
      </c>
      <c r="AU587" s="9" t="e">
        <f>VLOOKUP($C587, FanGraphs_Standings[[Abbreviation]:[2024 Year to Date RS/G]], 6, FALSE)/$AC587</f>
        <v>#N/A</v>
      </c>
      <c r="AV587" s="9" t="e">
        <f>VLOOKUP($C587, FanGraphs_Standings[[Abbreviation]:[2024 Projected Full Season RDif]], 19, FALSE)/162</f>
        <v>#N/A</v>
      </c>
      <c r="AW587" s="9" t="e">
        <f>VLOOKUP($C587, FanGraphs_Standings[[Abbreviation]:[2024 Projected Full Season RDif]], 5, FALSE)</f>
        <v>#N/A</v>
      </c>
      <c r="AX587" s="9" t="e">
        <f>VLOOKUP($C587, FanGraphs_Standings[[Abbreviation]:[2024 Projected Full Season W%]], 18, FALSE)</f>
        <v>#N/A</v>
      </c>
      <c r="AY587" s="9" t="e">
        <f>VLOOKUP($C587, 'Home Field Adv'!$A$2:$K$31, 11, FALSE)</f>
        <v>#N/A</v>
      </c>
      <c r="BB587" s="5" t="str">
        <f t="shared" si="28"/>
        <v/>
      </c>
      <c r="BC587" s="5" t="str">
        <f t="shared" si="29"/>
        <v/>
      </c>
      <c r="BD587" s="5" t="str">
        <f t="shared" si="30"/>
        <v/>
      </c>
    </row>
    <row r="588" spans="6:56" x14ac:dyDescent="0.45">
      <c r="F588" s="9" t="e">
        <f>VLOOKUP($B588, FanGraphs_Standings[[Abbreviation]:[2024 Year to Date G]], 2, FALSE)</f>
        <v>#N/A</v>
      </c>
      <c r="G588" s="9" t="e">
        <f>IF(ISERR(VLOOKUP($D588, 'SP Per G'!$A$2:$D$1380, 3, FALSE)), L588, VLOOKUP($D588, 'SP Per G'!$A$2:$D$1380, 3, FALSE))</f>
        <v>#N/A</v>
      </c>
      <c r="H588" s="9" t="e">
        <f>VLOOKUP($D588, 'SP Per G'!$A$2:$D$1380, 4, FALSE)</f>
        <v>#N/A</v>
      </c>
      <c r="I588" s="9" t="e">
        <f>VLOOKUP($D588, Individual_Pitching___Dashboard[], 18, FALSE)</f>
        <v>#N/A</v>
      </c>
      <c r="J588" s="9" t="e">
        <f>VLOOKUP($D588, Individual_Pitching___Dashboard[], 20, FALSE)</f>
        <v>#N/A</v>
      </c>
      <c r="K588" s="9" t="e">
        <f>VLOOKUP($D588, Individual_Pitching___Advanced[], 21,FALSE)</f>
        <v>#N/A</v>
      </c>
      <c r="L588" s="9" t="e">
        <f>VLOOKUP($B588, 'Team Per G'!$A$2:$G$31, 7, FALSE)</f>
        <v>#N/A</v>
      </c>
      <c r="M588" s="9" t="e">
        <f>VLOOKUP($B588, 'FanGraphs - Team WAR Projected'!$B$2:$E$31, 3, FALSE)/162</f>
        <v>#N/A</v>
      </c>
      <c r="N588" s="9" t="e">
        <f>VLOOKUP($B588, Team_Pitching___Advanced[[Team]:[xFIP]], 19,FALSE)</f>
        <v>#N/A</v>
      </c>
      <c r="O588" s="9" t="e">
        <f>VLOOKUP($B588, Team_Pitching___Advanced[], 20, FALSE)</f>
        <v>#N/A</v>
      </c>
      <c r="P588" s="9" t="e">
        <f>VLOOKUP($B588, Team_Batting___Dashboard[[Team]:[wOBA]], 16, FALSE)</f>
        <v>#N/A</v>
      </c>
      <c r="Q588" s="9" t="e">
        <f>VLOOKUP($B588, Team_Batting___Advanced[[Team]:[OPS]], 9, FALSE)</f>
        <v>#N/A</v>
      </c>
      <c r="R588" s="9" t="e">
        <f>VLOOKUP($B588, Team_Batting___Advanced[], 19, FALSE)</f>
        <v>#N/A</v>
      </c>
      <c r="S588" s="9" t="e">
        <f>VLOOKUP($B588, 'Team Per G'!$A$2:$G$31, 3, FALSE)</f>
        <v>#N/A</v>
      </c>
      <c r="T588" s="9" t="e">
        <f>VLOOKUP($B588, 'Team Per G'!$A$2:$G$31, 5, FALSE)</f>
        <v>#N/A</v>
      </c>
      <c r="U588" s="9" t="e">
        <f>VLOOKUP($B588, 'Team Per G'!$A$2:$G$31, 4, FALSE)</f>
        <v>#N/A</v>
      </c>
      <c r="V588" s="9" t="e">
        <f>VLOOKUP($B588, Team_Batting___Dashboard[], 22, FALSE)/$F588</f>
        <v>#N/A</v>
      </c>
      <c r="W588" s="9" t="e">
        <f>VLOOKUP($B588, 'FanGraphs - Team WAR Projected'!$B$2:$E$31, 4, FALSE)/162</f>
        <v>#N/A</v>
      </c>
      <c r="X588" s="9" t="e">
        <f>VLOOKUP($B588, FanGraphs_Standings[[Abbreviation]:[2024 Year to Date RS/G]], 6, FALSE)/$F588</f>
        <v>#N/A</v>
      </c>
      <c r="Y588" s="9" t="e">
        <f>VLOOKUP($B588, FanGraphs_Standings[[Abbreviation]:[2024 Projected Full Season RDif]], 19, FALSE)/162</f>
        <v>#N/A</v>
      </c>
      <c r="Z588" s="9" t="e">
        <f>VLOOKUP($B588, FanGraphs_Standings[[Abbreviation]:[2024 Projected Full Season RDif]], 5, FALSE)</f>
        <v>#N/A</v>
      </c>
      <c r="AA588" s="9" t="e">
        <f>VLOOKUP($B588, FanGraphs_Standings[[Abbreviation]:[2024 Projected Full Season W%]], 18, FALSE)</f>
        <v>#N/A</v>
      </c>
      <c r="AB588" s="9" t="e">
        <f>VLOOKUP($B588, 'Home Field Adv'!$A$2:$I$31, 9, FALSE)</f>
        <v>#N/A</v>
      </c>
      <c r="AC588" s="9" t="e">
        <f>VLOOKUP($C588, FanGraphs_Standings[[Abbreviation]:[2024 Year to Date G]], 2, FALSE)</f>
        <v>#N/A</v>
      </c>
      <c r="AD588" s="9" t="e">
        <f>VLOOKUP($E588, 'SP Per G'!$A$2:$D$1380, 3, FALSE)</f>
        <v>#N/A</v>
      </c>
      <c r="AE588" s="9" t="e">
        <f>VLOOKUP($E588, 'SP Per G'!$A$2:$D$1380, 4, FALSE)</f>
        <v>#N/A</v>
      </c>
      <c r="AF588" s="9" t="e">
        <f>VLOOKUP($E588, Individual_Pitching___Dashboard[], 18, FALSE)</f>
        <v>#N/A</v>
      </c>
      <c r="AG588" s="9" t="e">
        <f>VLOOKUP($E588, Individual_Pitching___Dashboard[], 20, FALSE)</f>
        <v>#N/A</v>
      </c>
      <c r="AH588" s="9" t="e">
        <f>VLOOKUP($E588, Individual_Pitching___Advanced[], 21,FALSE)</f>
        <v>#N/A</v>
      </c>
      <c r="AI588" s="9" t="e">
        <f>VLOOKUP($C588, 'Team Per G'!$A$2:$G$31, 7, FALSE)</f>
        <v>#N/A</v>
      </c>
      <c r="AJ588" s="9" t="e">
        <f>VLOOKUP($C588, 'FanGraphs - Team WAR Projected'!$B$2:$E$31, 3, FALSE)/162</f>
        <v>#N/A</v>
      </c>
      <c r="AK588" s="9" t="e">
        <f>VLOOKUP($C588, Team_Pitching___Advanced[[Team]:[xFIP]], 19,FALSE)</f>
        <v>#N/A</v>
      </c>
      <c r="AL588" s="9" t="e">
        <f>VLOOKUP($C588, Team_Pitching___Advanced[], 20, FALSE)</f>
        <v>#N/A</v>
      </c>
      <c r="AM588" s="9" t="e">
        <f>VLOOKUP($C588, Team_Batting___Dashboard[[Team]:[wOBA]], 16, FALSE)</f>
        <v>#N/A</v>
      </c>
      <c r="AN588" s="9" t="e">
        <f>VLOOKUP($C588, Team_Batting___Advanced[[Team]:[OPS]], 9, FALSE)</f>
        <v>#N/A</v>
      </c>
      <c r="AO588" s="9" t="e">
        <f>VLOOKUP($C588, Team_Batting___Advanced[], 19, FALSE)</f>
        <v>#N/A</v>
      </c>
      <c r="AP588" s="9" t="e">
        <f>VLOOKUP($C588, 'Team Per G'!$A$2:$G$31, 3, FALSE)</f>
        <v>#N/A</v>
      </c>
      <c r="AQ588" s="9" t="e">
        <f>VLOOKUP($C588, 'Team Per G'!$A$2:$G$31, 5, FALSE)</f>
        <v>#N/A</v>
      </c>
      <c r="AR588" s="9" t="e">
        <f>VLOOKUP($C588, 'Team Per G'!$A$2:$G$31, 4, FALSE)</f>
        <v>#N/A</v>
      </c>
      <c r="AS588" s="9" t="e">
        <f>VLOOKUP($C588, Team_Batting___Dashboard[], 22, FALSE)/$AC588</f>
        <v>#N/A</v>
      </c>
      <c r="AT588" s="9" t="e">
        <f>VLOOKUP($C588, 'FanGraphs - Team WAR Projected'!$B$2:$E$31, 4, FALSE)/162</f>
        <v>#N/A</v>
      </c>
      <c r="AU588" s="9" t="e">
        <f>VLOOKUP($C588, FanGraphs_Standings[[Abbreviation]:[2024 Year to Date RS/G]], 6, FALSE)/$AC588</f>
        <v>#N/A</v>
      </c>
      <c r="AV588" s="9" t="e">
        <f>VLOOKUP($C588, FanGraphs_Standings[[Abbreviation]:[2024 Projected Full Season RDif]], 19, FALSE)/162</f>
        <v>#N/A</v>
      </c>
      <c r="AW588" s="9" t="e">
        <f>VLOOKUP($C588, FanGraphs_Standings[[Abbreviation]:[2024 Projected Full Season RDif]], 5, FALSE)</f>
        <v>#N/A</v>
      </c>
      <c r="AX588" s="9" t="e">
        <f>VLOOKUP($C588, FanGraphs_Standings[[Abbreviation]:[2024 Projected Full Season W%]], 18, FALSE)</f>
        <v>#N/A</v>
      </c>
      <c r="AY588" s="9" t="e">
        <f>VLOOKUP($C588, 'Home Field Adv'!$A$2:$K$31, 11, FALSE)</f>
        <v>#N/A</v>
      </c>
      <c r="BB588" s="5" t="str">
        <f t="shared" si="28"/>
        <v/>
      </c>
      <c r="BC588" s="5" t="str">
        <f t="shared" si="29"/>
        <v/>
      </c>
      <c r="BD588" s="5" t="str">
        <f t="shared" si="30"/>
        <v/>
      </c>
    </row>
    <row r="589" spans="6:56" x14ac:dyDescent="0.45">
      <c r="F589" s="9" t="e">
        <f>VLOOKUP($B589, FanGraphs_Standings[[Abbreviation]:[2024 Year to Date G]], 2, FALSE)</f>
        <v>#N/A</v>
      </c>
      <c r="G589" s="9" t="e">
        <f>IF(ISERR(VLOOKUP($D589, 'SP Per G'!$A$2:$D$1380, 3, FALSE)), L589, VLOOKUP($D589, 'SP Per G'!$A$2:$D$1380, 3, FALSE))</f>
        <v>#N/A</v>
      </c>
      <c r="H589" s="9" t="e">
        <f>VLOOKUP($D589, 'SP Per G'!$A$2:$D$1380, 4, FALSE)</f>
        <v>#N/A</v>
      </c>
      <c r="I589" s="9" t="e">
        <f>VLOOKUP($D589, Individual_Pitching___Dashboard[], 18, FALSE)</f>
        <v>#N/A</v>
      </c>
      <c r="J589" s="9" t="e">
        <f>VLOOKUP($D589, Individual_Pitching___Dashboard[], 20, FALSE)</f>
        <v>#N/A</v>
      </c>
      <c r="K589" s="9" t="e">
        <f>VLOOKUP($D589, Individual_Pitching___Advanced[], 21,FALSE)</f>
        <v>#N/A</v>
      </c>
      <c r="L589" s="9" t="e">
        <f>VLOOKUP($B589, 'Team Per G'!$A$2:$G$31, 7, FALSE)</f>
        <v>#N/A</v>
      </c>
      <c r="M589" s="9" t="e">
        <f>VLOOKUP($B589, 'FanGraphs - Team WAR Projected'!$B$2:$E$31, 3, FALSE)/162</f>
        <v>#N/A</v>
      </c>
      <c r="N589" s="9" t="e">
        <f>VLOOKUP($B589, Team_Pitching___Advanced[[Team]:[xFIP]], 19,FALSE)</f>
        <v>#N/A</v>
      </c>
      <c r="O589" s="9" t="e">
        <f>VLOOKUP($B589, Team_Pitching___Advanced[], 20, FALSE)</f>
        <v>#N/A</v>
      </c>
      <c r="P589" s="9" t="e">
        <f>VLOOKUP($B589, Team_Batting___Dashboard[[Team]:[wOBA]], 16, FALSE)</f>
        <v>#N/A</v>
      </c>
      <c r="Q589" s="9" t="e">
        <f>VLOOKUP($B589, Team_Batting___Advanced[[Team]:[OPS]], 9, FALSE)</f>
        <v>#N/A</v>
      </c>
      <c r="R589" s="9" t="e">
        <f>VLOOKUP($B589, Team_Batting___Advanced[], 19, FALSE)</f>
        <v>#N/A</v>
      </c>
      <c r="S589" s="9" t="e">
        <f>VLOOKUP($B589, 'Team Per G'!$A$2:$G$31, 3, FALSE)</f>
        <v>#N/A</v>
      </c>
      <c r="T589" s="9" t="e">
        <f>VLOOKUP($B589, 'Team Per G'!$A$2:$G$31, 5, FALSE)</f>
        <v>#N/A</v>
      </c>
      <c r="U589" s="9" t="e">
        <f>VLOOKUP($B589, 'Team Per G'!$A$2:$G$31, 4, FALSE)</f>
        <v>#N/A</v>
      </c>
      <c r="V589" s="9" t="e">
        <f>VLOOKUP($B589, Team_Batting___Dashboard[], 22, FALSE)/$F589</f>
        <v>#N/A</v>
      </c>
      <c r="W589" s="9" t="e">
        <f>VLOOKUP($B589, 'FanGraphs - Team WAR Projected'!$B$2:$E$31, 4, FALSE)/162</f>
        <v>#N/A</v>
      </c>
      <c r="X589" s="9" t="e">
        <f>VLOOKUP($B589, FanGraphs_Standings[[Abbreviation]:[2024 Year to Date RS/G]], 6, FALSE)/$F589</f>
        <v>#N/A</v>
      </c>
      <c r="Y589" s="9" t="e">
        <f>VLOOKUP($B589, FanGraphs_Standings[[Abbreviation]:[2024 Projected Full Season RDif]], 19, FALSE)/162</f>
        <v>#N/A</v>
      </c>
      <c r="Z589" s="9" t="e">
        <f>VLOOKUP($B589, FanGraphs_Standings[[Abbreviation]:[2024 Projected Full Season RDif]], 5, FALSE)</f>
        <v>#N/A</v>
      </c>
      <c r="AA589" s="9" t="e">
        <f>VLOOKUP($B589, FanGraphs_Standings[[Abbreviation]:[2024 Projected Full Season W%]], 18, FALSE)</f>
        <v>#N/A</v>
      </c>
      <c r="AB589" s="9" t="e">
        <f>VLOOKUP($B589, 'Home Field Adv'!$A$2:$I$31, 9, FALSE)</f>
        <v>#N/A</v>
      </c>
      <c r="AC589" s="9" t="e">
        <f>VLOOKUP($C589, FanGraphs_Standings[[Abbreviation]:[2024 Year to Date G]], 2, FALSE)</f>
        <v>#N/A</v>
      </c>
      <c r="AD589" s="9" t="e">
        <f>VLOOKUP($E589, 'SP Per G'!$A$2:$D$1380, 3, FALSE)</f>
        <v>#N/A</v>
      </c>
      <c r="AE589" s="9" t="e">
        <f>VLOOKUP($E589, 'SP Per G'!$A$2:$D$1380, 4, FALSE)</f>
        <v>#N/A</v>
      </c>
      <c r="AF589" s="9" t="e">
        <f>VLOOKUP($E589, Individual_Pitching___Dashboard[], 18, FALSE)</f>
        <v>#N/A</v>
      </c>
      <c r="AG589" s="9" t="e">
        <f>VLOOKUP($E589, Individual_Pitching___Dashboard[], 20, FALSE)</f>
        <v>#N/A</v>
      </c>
      <c r="AH589" s="9" t="e">
        <f>VLOOKUP($E589, Individual_Pitching___Advanced[], 21,FALSE)</f>
        <v>#N/A</v>
      </c>
      <c r="AI589" s="9" t="e">
        <f>VLOOKUP($C589, 'Team Per G'!$A$2:$G$31, 7, FALSE)</f>
        <v>#N/A</v>
      </c>
      <c r="AJ589" s="9" t="e">
        <f>VLOOKUP($C589, 'FanGraphs - Team WAR Projected'!$B$2:$E$31, 3, FALSE)/162</f>
        <v>#N/A</v>
      </c>
      <c r="AK589" s="9" t="e">
        <f>VLOOKUP($C589, Team_Pitching___Advanced[[Team]:[xFIP]], 19,FALSE)</f>
        <v>#N/A</v>
      </c>
      <c r="AL589" s="9" t="e">
        <f>VLOOKUP($C589, Team_Pitching___Advanced[], 20, FALSE)</f>
        <v>#N/A</v>
      </c>
      <c r="AM589" s="9" t="e">
        <f>VLOOKUP($C589, Team_Batting___Dashboard[[Team]:[wOBA]], 16, FALSE)</f>
        <v>#N/A</v>
      </c>
      <c r="AN589" s="9" t="e">
        <f>VLOOKUP($C589, Team_Batting___Advanced[[Team]:[OPS]], 9, FALSE)</f>
        <v>#N/A</v>
      </c>
      <c r="AO589" s="9" t="e">
        <f>VLOOKUP($C589, Team_Batting___Advanced[], 19, FALSE)</f>
        <v>#N/A</v>
      </c>
      <c r="AP589" s="9" t="e">
        <f>VLOOKUP($C589, 'Team Per G'!$A$2:$G$31, 3, FALSE)</f>
        <v>#N/A</v>
      </c>
      <c r="AQ589" s="9" t="e">
        <f>VLOOKUP($C589, 'Team Per G'!$A$2:$G$31, 5, FALSE)</f>
        <v>#N/A</v>
      </c>
      <c r="AR589" s="9" t="e">
        <f>VLOOKUP($C589, 'Team Per G'!$A$2:$G$31, 4, FALSE)</f>
        <v>#N/A</v>
      </c>
      <c r="AS589" s="9" t="e">
        <f>VLOOKUP($C589, Team_Batting___Dashboard[], 22, FALSE)/$AC589</f>
        <v>#N/A</v>
      </c>
      <c r="AT589" s="9" t="e">
        <f>VLOOKUP($C589, 'FanGraphs - Team WAR Projected'!$B$2:$E$31, 4, FALSE)/162</f>
        <v>#N/A</v>
      </c>
      <c r="AU589" s="9" t="e">
        <f>VLOOKUP($C589, FanGraphs_Standings[[Abbreviation]:[2024 Year to Date RS/G]], 6, FALSE)/$AC589</f>
        <v>#N/A</v>
      </c>
      <c r="AV589" s="9" t="e">
        <f>VLOOKUP($C589, FanGraphs_Standings[[Abbreviation]:[2024 Projected Full Season RDif]], 19, FALSE)/162</f>
        <v>#N/A</v>
      </c>
      <c r="AW589" s="9" t="e">
        <f>VLOOKUP($C589, FanGraphs_Standings[[Abbreviation]:[2024 Projected Full Season RDif]], 5, FALSE)</f>
        <v>#N/A</v>
      </c>
      <c r="AX589" s="9" t="e">
        <f>VLOOKUP($C589, FanGraphs_Standings[[Abbreviation]:[2024 Projected Full Season W%]], 18, FALSE)</f>
        <v>#N/A</v>
      </c>
      <c r="AY589" s="9" t="e">
        <f>VLOOKUP($C589, 'Home Field Adv'!$A$2:$K$31, 11, FALSE)</f>
        <v>#N/A</v>
      </c>
      <c r="BB589" s="5" t="str">
        <f t="shared" si="28"/>
        <v/>
      </c>
      <c r="BC589" s="5" t="str">
        <f t="shared" si="29"/>
        <v/>
      </c>
      <c r="BD589" s="5" t="str">
        <f t="shared" si="30"/>
        <v/>
      </c>
    </row>
    <row r="590" spans="6:56" x14ac:dyDescent="0.45">
      <c r="F590" s="9" t="e">
        <f>VLOOKUP($B590, FanGraphs_Standings[[Abbreviation]:[2024 Year to Date G]], 2, FALSE)</f>
        <v>#N/A</v>
      </c>
      <c r="G590" s="9" t="e">
        <f>IF(ISERR(VLOOKUP($D590, 'SP Per G'!$A$2:$D$1380, 3, FALSE)), L590, VLOOKUP($D590, 'SP Per G'!$A$2:$D$1380, 3, FALSE))</f>
        <v>#N/A</v>
      </c>
      <c r="H590" s="9" t="e">
        <f>VLOOKUP($D590, 'SP Per G'!$A$2:$D$1380, 4, FALSE)</f>
        <v>#N/A</v>
      </c>
      <c r="I590" s="9" t="e">
        <f>VLOOKUP($D590, Individual_Pitching___Dashboard[], 18, FALSE)</f>
        <v>#N/A</v>
      </c>
      <c r="J590" s="9" t="e">
        <f>VLOOKUP($D590, Individual_Pitching___Dashboard[], 20, FALSE)</f>
        <v>#N/A</v>
      </c>
      <c r="K590" s="9" t="e">
        <f>VLOOKUP($D590, Individual_Pitching___Advanced[], 21,FALSE)</f>
        <v>#N/A</v>
      </c>
      <c r="L590" s="9" t="e">
        <f>VLOOKUP($B590, 'Team Per G'!$A$2:$G$31, 7, FALSE)</f>
        <v>#N/A</v>
      </c>
      <c r="M590" s="9" t="e">
        <f>VLOOKUP($B590, 'FanGraphs - Team WAR Projected'!$B$2:$E$31, 3, FALSE)/162</f>
        <v>#N/A</v>
      </c>
      <c r="N590" s="9" t="e">
        <f>VLOOKUP($B590, Team_Pitching___Advanced[[Team]:[xFIP]], 19,FALSE)</f>
        <v>#N/A</v>
      </c>
      <c r="O590" s="9" t="e">
        <f>VLOOKUP($B590, Team_Pitching___Advanced[], 20, FALSE)</f>
        <v>#N/A</v>
      </c>
      <c r="P590" s="9" t="e">
        <f>VLOOKUP($B590, Team_Batting___Dashboard[[Team]:[wOBA]], 16, FALSE)</f>
        <v>#N/A</v>
      </c>
      <c r="Q590" s="9" t="e">
        <f>VLOOKUP($B590, Team_Batting___Advanced[[Team]:[OPS]], 9, FALSE)</f>
        <v>#N/A</v>
      </c>
      <c r="R590" s="9" t="e">
        <f>VLOOKUP($B590, Team_Batting___Advanced[], 19, FALSE)</f>
        <v>#N/A</v>
      </c>
      <c r="S590" s="9" t="e">
        <f>VLOOKUP($B590, 'Team Per G'!$A$2:$G$31, 3, FALSE)</f>
        <v>#N/A</v>
      </c>
      <c r="T590" s="9" t="e">
        <f>VLOOKUP($B590, 'Team Per G'!$A$2:$G$31, 5, FALSE)</f>
        <v>#N/A</v>
      </c>
      <c r="U590" s="9" t="e">
        <f>VLOOKUP($B590, 'Team Per G'!$A$2:$G$31, 4, FALSE)</f>
        <v>#N/A</v>
      </c>
      <c r="V590" s="9" t="e">
        <f>VLOOKUP($B590, Team_Batting___Dashboard[], 22, FALSE)/$F590</f>
        <v>#N/A</v>
      </c>
      <c r="W590" s="9" t="e">
        <f>VLOOKUP($B590, 'FanGraphs - Team WAR Projected'!$B$2:$E$31, 4, FALSE)/162</f>
        <v>#N/A</v>
      </c>
      <c r="X590" s="9" t="e">
        <f>VLOOKUP($B590, FanGraphs_Standings[[Abbreviation]:[2024 Year to Date RS/G]], 6, FALSE)/$F590</f>
        <v>#N/A</v>
      </c>
      <c r="Y590" s="9" t="e">
        <f>VLOOKUP($B590, FanGraphs_Standings[[Abbreviation]:[2024 Projected Full Season RDif]], 19, FALSE)/162</f>
        <v>#N/A</v>
      </c>
      <c r="Z590" s="9" t="e">
        <f>VLOOKUP($B590, FanGraphs_Standings[[Abbreviation]:[2024 Projected Full Season RDif]], 5, FALSE)</f>
        <v>#N/A</v>
      </c>
      <c r="AA590" s="9" t="e">
        <f>VLOOKUP($B590, FanGraphs_Standings[[Abbreviation]:[2024 Projected Full Season W%]], 18, FALSE)</f>
        <v>#N/A</v>
      </c>
      <c r="AB590" s="9" t="e">
        <f>VLOOKUP($B590, 'Home Field Adv'!$A$2:$I$31, 9, FALSE)</f>
        <v>#N/A</v>
      </c>
      <c r="AC590" s="9" t="e">
        <f>VLOOKUP($C590, FanGraphs_Standings[[Abbreviation]:[2024 Year to Date G]], 2, FALSE)</f>
        <v>#N/A</v>
      </c>
      <c r="AD590" s="9" t="e">
        <f>VLOOKUP($E590, 'SP Per G'!$A$2:$D$1380, 3, FALSE)</f>
        <v>#N/A</v>
      </c>
      <c r="AE590" s="9" t="e">
        <f>VLOOKUP($E590, 'SP Per G'!$A$2:$D$1380, 4, FALSE)</f>
        <v>#N/A</v>
      </c>
      <c r="AF590" s="9" t="e">
        <f>VLOOKUP($E590, Individual_Pitching___Dashboard[], 18, FALSE)</f>
        <v>#N/A</v>
      </c>
      <c r="AG590" s="9" t="e">
        <f>VLOOKUP($E590, Individual_Pitching___Dashboard[], 20, FALSE)</f>
        <v>#N/A</v>
      </c>
      <c r="AH590" s="9" t="e">
        <f>VLOOKUP($E590, Individual_Pitching___Advanced[], 21,FALSE)</f>
        <v>#N/A</v>
      </c>
      <c r="AI590" s="9" t="e">
        <f>VLOOKUP($C590, 'Team Per G'!$A$2:$G$31, 7, FALSE)</f>
        <v>#N/A</v>
      </c>
      <c r="AJ590" s="9" t="e">
        <f>VLOOKUP($C590, 'FanGraphs - Team WAR Projected'!$B$2:$E$31, 3, FALSE)/162</f>
        <v>#N/A</v>
      </c>
      <c r="AK590" s="9" t="e">
        <f>VLOOKUP($C590, Team_Pitching___Advanced[[Team]:[xFIP]], 19,FALSE)</f>
        <v>#N/A</v>
      </c>
      <c r="AL590" s="9" t="e">
        <f>VLOOKUP($C590, Team_Pitching___Advanced[], 20, FALSE)</f>
        <v>#N/A</v>
      </c>
      <c r="AM590" s="9" t="e">
        <f>VLOOKUP($C590, Team_Batting___Dashboard[[Team]:[wOBA]], 16, FALSE)</f>
        <v>#N/A</v>
      </c>
      <c r="AN590" s="9" t="e">
        <f>VLOOKUP($C590, Team_Batting___Advanced[[Team]:[OPS]], 9, FALSE)</f>
        <v>#N/A</v>
      </c>
      <c r="AO590" s="9" t="e">
        <f>VLOOKUP($C590, Team_Batting___Advanced[], 19, FALSE)</f>
        <v>#N/A</v>
      </c>
      <c r="AP590" s="9" t="e">
        <f>VLOOKUP($C590, 'Team Per G'!$A$2:$G$31, 3, FALSE)</f>
        <v>#N/A</v>
      </c>
      <c r="AQ590" s="9" t="e">
        <f>VLOOKUP($C590, 'Team Per G'!$A$2:$G$31, 5, FALSE)</f>
        <v>#N/A</v>
      </c>
      <c r="AR590" s="9" t="e">
        <f>VLOOKUP($C590, 'Team Per G'!$A$2:$G$31, 4, FALSE)</f>
        <v>#N/A</v>
      </c>
      <c r="AS590" s="9" t="e">
        <f>VLOOKUP($C590, Team_Batting___Dashboard[], 22, FALSE)/$AC590</f>
        <v>#N/A</v>
      </c>
      <c r="AT590" s="9" t="e">
        <f>VLOOKUP($C590, 'FanGraphs - Team WAR Projected'!$B$2:$E$31, 4, FALSE)/162</f>
        <v>#N/A</v>
      </c>
      <c r="AU590" s="9" t="e">
        <f>VLOOKUP($C590, FanGraphs_Standings[[Abbreviation]:[2024 Year to Date RS/G]], 6, FALSE)/$AC590</f>
        <v>#N/A</v>
      </c>
      <c r="AV590" s="9" t="e">
        <f>VLOOKUP($C590, FanGraphs_Standings[[Abbreviation]:[2024 Projected Full Season RDif]], 19, FALSE)/162</f>
        <v>#N/A</v>
      </c>
      <c r="AW590" s="9" t="e">
        <f>VLOOKUP($C590, FanGraphs_Standings[[Abbreviation]:[2024 Projected Full Season RDif]], 5, FALSE)</f>
        <v>#N/A</v>
      </c>
      <c r="AX590" s="9" t="e">
        <f>VLOOKUP($C590, FanGraphs_Standings[[Abbreviation]:[2024 Projected Full Season W%]], 18, FALSE)</f>
        <v>#N/A</v>
      </c>
      <c r="AY590" s="9" t="e">
        <f>VLOOKUP($C590, 'Home Field Adv'!$A$2:$K$31, 11, FALSE)</f>
        <v>#N/A</v>
      </c>
      <c r="BB590" s="5" t="str">
        <f t="shared" si="28"/>
        <v/>
      </c>
      <c r="BC590" s="5" t="str">
        <f t="shared" si="29"/>
        <v/>
      </c>
      <c r="BD590" s="5" t="str">
        <f t="shared" si="30"/>
        <v/>
      </c>
    </row>
    <row r="591" spans="6:56" x14ac:dyDescent="0.45">
      <c r="F591" s="9" t="e">
        <f>VLOOKUP($B591, FanGraphs_Standings[[Abbreviation]:[2024 Year to Date G]], 2, FALSE)</f>
        <v>#N/A</v>
      </c>
      <c r="G591" s="9" t="e">
        <f>IF(ISERR(VLOOKUP($D591, 'SP Per G'!$A$2:$D$1380, 3, FALSE)), L591, VLOOKUP($D591, 'SP Per G'!$A$2:$D$1380, 3, FALSE))</f>
        <v>#N/A</v>
      </c>
      <c r="H591" s="9" t="e">
        <f>VLOOKUP($D591, 'SP Per G'!$A$2:$D$1380, 4, FALSE)</f>
        <v>#N/A</v>
      </c>
      <c r="I591" s="9" t="e">
        <f>VLOOKUP($D591, Individual_Pitching___Dashboard[], 18, FALSE)</f>
        <v>#N/A</v>
      </c>
      <c r="J591" s="9" t="e">
        <f>VLOOKUP($D591, Individual_Pitching___Dashboard[], 20, FALSE)</f>
        <v>#N/A</v>
      </c>
      <c r="K591" s="9" t="e">
        <f>VLOOKUP($D591, Individual_Pitching___Advanced[], 21,FALSE)</f>
        <v>#N/A</v>
      </c>
      <c r="L591" s="9" t="e">
        <f>VLOOKUP($B591, 'Team Per G'!$A$2:$G$31, 7, FALSE)</f>
        <v>#N/A</v>
      </c>
      <c r="M591" s="9" t="e">
        <f>VLOOKUP($B591, 'FanGraphs - Team WAR Projected'!$B$2:$E$31, 3, FALSE)/162</f>
        <v>#N/A</v>
      </c>
      <c r="N591" s="9" t="e">
        <f>VLOOKUP($B591, Team_Pitching___Advanced[[Team]:[xFIP]], 19,FALSE)</f>
        <v>#N/A</v>
      </c>
      <c r="O591" s="9" t="e">
        <f>VLOOKUP($B591, Team_Pitching___Advanced[], 20, FALSE)</f>
        <v>#N/A</v>
      </c>
      <c r="P591" s="9" t="e">
        <f>VLOOKUP($B591, Team_Batting___Dashboard[[Team]:[wOBA]], 16, FALSE)</f>
        <v>#N/A</v>
      </c>
      <c r="Q591" s="9" t="e">
        <f>VLOOKUP($B591, Team_Batting___Advanced[[Team]:[OPS]], 9, FALSE)</f>
        <v>#N/A</v>
      </c>
      <c r="R591" s="9" t="e">
        <f>VLOOKUP($B591, Team_Batting___Advanced[], 19, FALSE)</f>
        <v>#N/A</v>
      </c>
      <c r="S591" s="9" t="e">
        <f>VLOOKUP($B591, 'Team Per G'!$A$2:$G$31, 3, FALSE)</f>
        <v>#N/A</v>
      </c>
      <c r="T591" s="9" t="e">
        <f>VLOOKUP($B591, 'Team Per G'!$A$2:$G$31, 5, FALSE)</f>
        <v>#N/A</v>
      </c>
      <c r="U591" s="9" t="e">
        <f>VLOOKUP($B591, 'Team Per G'!$A$2:$G$31, 4, FALSE)</f>
        <v>#N/A</v>
      </c>
      <c r="V591" s="9" t="e">
        <f>VLOOKUP($B591, Team_Batting___Dashboard[], 22, FALSE)/$F591</f>
        <v>#N/A</v>
      </c>
      <c r="W591" s="9" t="e">
        <f>VLOOKUP($B591, 'FanGraphs - Team WAR Projected'!$B$2:$E$31, 4, FALSE)/162</f>
        <v>#N/A</v>
      </c>
      <c r="X591" s="9" t="e">
        <f>VLOOKUP($B591, FanGraphs_Standings[[Abbreviation]:[2024 Year to Date RS/G]], 6, FALSE)/$F591</f>
        <v>#N/A</v>
      </c>
      <c r="Y591" s="9" t="e">
        <f>VLOOKUP($B591, FanGraphs_Standings[[Abbreviation]:[2024 Projected Full Season RDif]], 19, FALSE)/162</f>
        <v>#N/A</v>
      </c>
      <c r="Z591" s="9" t="e">
        <f>VLOOKUP($B591, FanGraphs_Standings[[Abbreviation]:[2024 Projected Full Season RDif]], 5, FALSE)</f>
        <v>#N/A</v>
      </c>
      <c r="AA591" s="9" t="e">
        <f>VLOOKUP($B591, FanGraphs_Standings[[Abbreviation]:[2024 Projected Full Season W%]], 18, FALSE)</f>
        <v>#N/A</v>
      </c>
      <c r="AB591" s="9" t="e">
        <f>VLOOKUP($B591, 'Home Field Adv'!$A$2:$I$31, 9, FALSE)</f>
        <v>#N/A</v>
      </c>
      <c r="AC591" s="9" t="e">
        <f>VLOOKUP($C591, FanGraphs_Standings[[Abbreviation]:[2024 Year to Date G]], 2, FALSE)</f>
        <v>#N/A</v>
      </c>
      <c r="AD591" s="9" t="e">
        <f>VLOOKUP($E591, 'SP Per G'!$A$2:$D$1380, 3, FALSE)</f>
        <v>#N/A</v>
      </c>
      <c r="AE591" s="9" t="e">
        <f>VLOOKUP($E591, 'SP Per G'!$A$2:$D$1380, 4, FALSE)</f>
        <v>#N/A</v>
      </c>
      <c r="AF591" s="9" t="e">
        <f>VLOOKUP($E591, Individual_Pitching___Dashboard[], 18, FALSE)</f>
        <v>#N/A</v>
      </c>
      <c r="AG591" s="9" t="e">
        <f>VLOOKUP($E591, Individual_Pitching___Dashboard[], 20, FALSE)</f>
        <v>#N/A</v>
      </c>
      <c r="AH591" s="9" t="e">
        <f>VLOOKUP($E591, Individual_Pitching___Advanced[], 21,FALSE)</f>
        <v>#N/A</v>
      </c>
      <c r="AI591" s="9" t="e">
        <f>VLOOKUP($C591, 'Team Per G'!$A$2:$G$31, 7, FALSE)</f>
        <v>#N/A</v>
      </c>
      <c r="AJ591" s="9" t="e">
        <f>VLOOKUP($C591, 'FanGraphs - Team WAR Projected'!$B$2:$E$31, 3, FALSE)/162</f>
        <v>#N/A</v>
      </c>
      <c r="AK591" s="9" t="e">
        <f>VLOOKUP($C591, Team_Pitching___Advanced[[Team]:[xFIP]], 19,FALSE)</f>
        <v>#N/A</v>
      </c>
      <c r="AL591" s="9" t="e">
        <f>VLOOKUP($C591, Team_Pitching___Advanced[], 20, FALSE)</f>
        <v>#N/A</v>
      </c>
      <c r="AM591" s="9" t="e">
        <f>VLOOKUP($C591, Team_Batting___Dashboard[[Team]:[wOBA]], 16, FALSE)</f>
        <v>#N/A</v>
      </c>
      <c r="AN591" s="9" t="e">
        <f>VLOOKUP($C591, Team_Batting___Advanced[[Team]:[OPS]], 9, FALSE)</f>
        <v>#N/A</v>
      </c>
      <c r="AO591" s="9" t="e">
        <f>VLOOKUP($C591, Team_Batting___Advanced[], 19, FALSE)</f>
        <v>#N/A</v>
      </c>
      <c r="AP591" s="9" t="e">
        <f>VLOOKUP($C591, 'Team Per G'!$A$2:$G$31, 3, FALSE)</f>
        <v>#N/A</v>
      </c>
      <c r="AQ591" s="9" t="e">
        <f>VLOOKUP($C591, 'Team Per G'!$A$2:$G$31, 5, FALSE)</f>
        <v>#N/A</v>
      </c>
      <c r="AR591" s="9" t="e">
        <f>VLOOKUP($C591, 'Team Per G'!$A$2:$G$31, 4, FALSE)</f>
        <v>#N/A</v>
      </c>
      <c r="AS591" s="9" t="e">
        <f>VLOOKUP($C591, Team_Batting___Dashboard[], 22, FALSE)/$AC591</f>
        <v>#N/A</v>
      </c>
      <c r="AT591" s="9" t="e">
        <f>VLOOKUP($C591, 'FanGraphs - Team WAR Projected'!$B$2:$E$31, 4, FALSE)/162</f>
        <v>#N/A</v>
      </c>
      <c r="AU591" s="9" t="e">
        <f>VLOOKUP($C591, FanGraphs_Standings[[Abbreviation]:[2024 Year to Date RS/G]], 6, FALSE)/$AC591</f>
        <v>#N/A</v>
      </c>
      <c r="AV591" s="9" t="e">
        <f>VLOOKUP($C591, FanGraphs_Standings[[Abbreviation]:[2024 Projected Full Season RDif]], 19, FALSE)/162</f>
        <v>#N/A</v>
      </c>
      <c r="AW591" s="9" t="e">
        <f>VLOOKUP($C591, FanGraphs_Standings[[Abbreviation]:[2024 Projected Full Season RDif]], 5, FALSE)</f>
        <v>#N/A</v>
      </c>
      <c r="AX591" s="9" t="e">
        <f>VLOOKUP($C591, FanGraphs_Standings[[Abbreviation]:[2024 Projected Full Season W%]], 18, FALSE)</f>
        <v>#N/A</v>
      </c>
      <c r="AY591" s="9" t="e">
        <f>VLOOKUP($C591, 'Home Field Adv'!$A$2:$K$31, 11, FALSE)</f>
        <v>#N/A</v>
      </c>
      <c r="BB591" s="5" t="str">
        <f t="shared" si="28"/>
        <v/>
      </c>
      <c r="BC591" s="5" t="str">
        <f t="shared" si="29"/>
        <v/>
      </c>
      <c r="BD591" s="5" t="str">
        <f t="shared" si="30"/>
        <v/>
      </c>
    </row>
    <row r="592" spans="6:56" x14ac:dyDescent="0.45">
      <c r="F592" s="9" t="e">
        <f>VLOOKUP($B592, FanGraphs_Standings[[Abbreviation]:[2024 Year to Date G]], 2, FALSE)</f>
        <v>#N/A</v>
      </c>
      <c r="G592" s="9" t="e">
        <f>IF(ISERR(VLOOKUP($D592, 'SP Per G'!$A$2:$D$1380, 3, FALSE)), L592, VLOOKUP($D592, 'SP Per G'!$A$2:$D$1380, 3, FALSE))</f>
        <v>#N/A</v>
      </c>
      <c r="H592" s="9" t="e">
        <f>VLOOKUP($D592, 'SP Per G'!$A$2:$D$1380, 4, FALSE)</f>
        <v>#N/A</v>
      </c>
      <c r="I592" s="9" t="e">
        <f>VLOOKUP($D592, Individual_Pitching___Dashboard[], 18, FALSE)</f>
        <v>#N/A</v>
      </c>
      <c r="J592" s="9" t="e">
        <f>VLOOKUP($D592, Individual_Pitching___Dashboard[], 20, FALSE)</f>
        <v>#N/A</v>
      </c>
      <c r="K592" s="9" t="e">
        <f>VLOOKUP($D592, Individual_Pitching___Advanced[], 21,FALSE)</f>
        <v>#N/A</v>
      </c>
      <c r="L592" s="9" t="e">
        <f>VLOOKUP($B592, 'Team Per G'!$A$2:$G$31, 7, FALSE)</f>
        <v>#N/A</v>
      </c>
      <c r="M592" s="9" t="e">
        <f>VLOOKUP($B592, 'FanGraphs - Team WAR Projected'!$B$2:$E$31, 3, FALSE)/162</f>
        <v>#N/A</v>
      </c>
      <c r="N592" s="9" t="e">
        <f>VLOOKUP($B592, Team_Pitching___Advanced[[Team]:[xFIP]], 19,FALSE)</f>
        <v>#N/A</v>
      </c>
      <c r="O592" s="9" t="e">
        <f>VLOOKUP($B592, Team_Pitching___Advanced[], 20, FALSE)</f>
        <v>#N/A</v>
      </c>
      <c r="P592" s="9" t="e">
        <f>VLOOKUP($B592, Team_Batting___Dashboard[[Team]:[wOBA]], 16, FALSE)</f>
        <v>#N/A</v>
      </c>
      <c r="Q592" s="9" t="e">
        <f>VLOOKUP($B592, Team_Batting___Advanced[[Team]:[OPS]], 9, FALSE)</f>
        <v>#N/A</v>
      </c>
      <c r="R592" s="9" t="e">
        <f>VLOOKUP($B592, Team_Batting___Advanced[], 19, FALSE)</f>
        <v>#N/A</v>
      </c>
      <c r="S592" s="9" t="e">
        <f>VLOOKUP($B592, 'Team Per G'!$A$2:$G$31, 3, FALSE)</f>
        <v>#N/A</v>
      </c>
      <c r="T592" s="9" t="e">
        <f>VLOOKUP($B592, 'Team Per G'!$A$2:$G$31, 5, FALSE)</f>
        <v>#N/A</v>
      </c>
      <c r="U592" s="9" t="e">
        <f>VLOOKUP($B592, 'Team Per G'!$A$2:$G$31, 4, FALSE)</f>
        <v>#N/A</v>
      </c>
      <c r="V592" s="9" t="e">
        <f>VLOOKUP($B592, Team_Batting___Dashboard[], 22, FALSE)/$F592</f>
        <v>#N/A</v>
      </c>
      <c r="W592" s="9" t="e">
        <f>VLOOKUP($B592, 'FanGraphs - Team WAR Projected'!$B$2:$E$31, 4, FALSE)/162</f>
        <v>#N/A</v>
      </c>
      <c r="X592" s="9" t="e">
        <f>VLOOKUP($B592, FanGraphs_Standings[[Abbreviation]:[2024 Year to Date RS/G]], 6, FALSE)/$F592</f>
        <v>#N/A</v>
      </c>
      <c r="Y592" s="9" t="e">
        <f>VLOOKUP($B592, FanGraphs_Standings[[Abbreviation]:[2024 Projected Full Season RDif]], 19, FALSE)/162</f>
        <v>#N/A</v>
      </c>
      <c r="Z592" s="9" t="e">
        <f>VLOOKUP($B592, FanGraphs_Standings[[Abbreviation]:[2024 Projected Full Season RDif]], 5, FALSE)</f>
        <v>#N/A</v>
      </c>
      <c r="AA592" s="9" t="e">
        <f>VLOOKUP($B592, FanGraphs_Standings[[Abbreviation]:[2024 Projected Full Season W%]], 18, FALSE)</f>
        <v>#N/A</v>
      </c>
      <c r="AB592" s="9" t="e">
        <f>VLOOKUP($B592, 'Home Field Adv'!$A$2:$I$31, 9, FALSE)</f>
        <v>#N/A</v>
      </c>
      <c r="AC592" s="9" t="e">
        <f>VLOOKUP($C592, FanGraphs_Standings[[Abbreviation]:[2024 Year to Date G]], 2, FALSE)</f>
        <v>#N/A</v>
      </c>
      <c r="AD592" s="9" t="e">
        <f>VLOOKUP($E592, 'SP Per G'!$A$2:$D$1380, 3, FALSE)</f>
        <v>#N/A</v>
      </c>
      <c r="AE592" s="9" t="e">
        <f>VLOOKUP($E592, 'SP Per G'!$A$2:$D$1380, 4, FALSE)</f>
        <v>#N/A</v>
      </c>
      <c r="AF592" s="9" t="e">
        <f>VLOOKUP($E592, Individual_Pitching___Dashboard[], 18, FALSE)</f>
        <v>#N/A</v>
      </c>
      <c r="AG592" s="9" t="e">
        <f>VLOOKUP($E592, Individual_Pitching___Dashboard[], 20, FALSE)</f>
        <v>#N/A</v>
      </c>
      <c r="AH592" s="9" t="e">
        <f>VLOOKUP($E592, Individual_Pitching___Advanced[], 21,FALSE)</f>
        <v>#N/A</v>
      </c>
      <c r="AI592" s="9" t="e">
        <f>VLOOKUP($C592, 'Team Per G'!$A$2:$G$31, 7, FALSE)</f>
        <v>#N/A</v>
      </c>
      <c r="AJ592" s="9" t="e">
        <f>VLOOKUP($C592, 'FanGraphs - Team WAR Projected'!$B$2:$E$31, 3, FALSE)/162</f>
        <v>#N/A</v>
      </c>
      <c r="AK592" s="9" t="e">
        <f>VLOOKUP($C592, Team_Pitching___Advanced[[Team]:[xFIP]], 19,FALSE)</f>
        <v>#N/A</v>
      </c>
      <c r="AL592" s="9" t="e">
        <f>VLOOKUP($C592, Team_Pitching___Advanced[], 20, FALSE)</f>
        <v>#N/A</v>
      </c>
      <c r="AM592" s="9" t="e">
        <f>VLOOKUP($C592, Team_Batting___Dashboard[[Team]:[wOBA]], 16, FALSE)</f>
        <v>#N/A</v>
      </c>
      <c r="AN592" s="9" t="e">
        <f>VLOOKUP($C592, Team_Batting___Advanced[[Team]:[OPS]], 9, FALSE)</f>
        <v>#N/A</v>
      </c>
      <c r="AO592" s="9" t="e">
        <f>VLOOKUP($C592, Team_Batting___Advanced[], 19, FALSE)</f>
        <v>#N/A</v>
      </c>
      <c r="AP592" s="9" t="e">
        <f>VLOOKUP($C592, 'Team Per G'!$A$2:$G$31, 3, FALSE)</f>
        <v>#N/A</v>
      </c>
      <c r="AQ592" s="9" t="e">
        <f>VLOOKUP($C592, 'Team Per G'!$A$2:$G$31, 5, FALSE)</f>
        <v>#N/A</v>
      </c>
      <c r="AR592" s="9" t="e">
        <f>VLOOKUP($C592, 'Team Per G'!$A$2:$G$31, 4, FALSE)</f>
        <v>#N/A</v>
      </c>
      <c r="AS592" s="9" t="e">
        <f>VLOOKUP($C592, Team_Batting___Dashboard[], 22, FALSE)/$AC592</f>
        <v>#N/A</v>
      </c>
      <c r="AT592" s="9" t="e">
        <f>VLOOKUP($C592, 'FanGraphs - Team WAR Projected'!$B$2:$E$31, 4, FALSE)/162</f>
        <v>#N/A</v>
      </c>
      <c r="AU592" s="9" t="e">
        <f>VLOOKUP($C592, FanGraphs_Standings[[Abbreviation]:[2024 Year to Date RS/G]], 6, FALSE)/$AC592</f>
        <v>#N/A</v>
      </c>
      <c r="AV592" s="9" t="e">
        <f>VLOOKUP($C592, FanGraphs_Standings[[Abbreviation]:[2024 Projected Full Season RDif]], 19, FALSE)/162</f>
        <v>#N/A</v>
      </c>
      <c r="AW592" s="9" t="e">
        <f>VLOOKUP($C592, FanGraphs_Standings[[Abbreviation]:[2024 Projected Full Season RDif]], 5, FALSE)</f>
        <v>#N/A</v>
      </c>
      <c r="AX592" s="9" t="e">
        <f>VLOOKUP($C592, FanGraphs_Standings[[Abbreviation]:[2024 Projected Full Season W%]], 18, FALSE)</f>
        <v>#N/A</v>
      </c>
      <c r="AY592" s="9" t="e">
        <f>VLOOKUP($C592, 'Home Field Adv'!$A$2:$K$31, 11, FALSE)</f>
        <v>#N/A</v>
      </c>
      <c r="BB592" s="5" t="str">
        <f t="shared" si="28"/>
        <v/>
      </c>
      <c r="BC592" s="5" t="str">
        <f t="shared" si="29"/>
        <v/>
      </c>
      <c r="BD592" s="5" t="str">
        <f t="shared" si="30"/>
        <v/>
      </c>
    </row>
    <row r="593" spans="6:56" x14ac:dyDescent="0.45">
      <c r="F593" s="9" t="e">
        <f>VLOOKUP($B593, FanGraphs_Standings[[Abbreviation]:[2024 Year to Date G]], 2, FALSE)</f>
        <v>#N/A</v>
      </c>
      <c r="G593" s="9" t="e">
        <f>IF(ISERR(VLOOKUP($D593, 'SP Per G'!$A$2:$D$1380, 3, FALSE)), L593, VLOOKUP($D593, 'SP Per G'!$A$2:$D$1380, 3, FALSE))</f>
        <v>#N/A</v>
      </c>
      <c r="H593" s="9" t="e">
        <f>VLOOKUP($D593, 'SP Per G'!$A$2:$D$1380, 4, FALSE)</f>
        <v>#N/A</v>
      </c>
      <c r="I593" s="9" t="e">
        <f>VLOOKUP($D593, Individual_Pitching___Dashboard[], 18, FALSE)</f>
        <v>#N/A</v>
      </c>
      <c r="J593" s="9" t="e">
        <f>VLOOKUP($D593, Individual_Pitching___Dashboard[], 20, FALSE)</f>
        <v>#N/A</v>
      </c>
      <c r="K593" s="9" t="e">
        <f>VLOOKUP($D593, Individual_Pitching___Advanced[], 21,FALSE)</f>
        <v>#N/A</v>
      </c>
      <c r="L593" s="9" t="e">
        <f>VLOOKUP($B593, 'Team Per G'!$A$2:$G$31, 7, FALSE)</f>
        <v>#N/A</v>
      </c>
      <c r="M593" s="9" t="e">
        <f>VLOOKUP($B593, 'FanGraphs - Team WAR Projected'!$B$2:$E$31, 3, FALSE)/162</f>
        <v>#N/A</v>
      </c>
      <c r="N593" s="9" t="e">
        <f>VLOOKUP($B593, Team_Pitching___Advanced[[Team]:[xFIP]], 19,FALSE)</f>
        <v>#N/A</v>
      </c>
      <c r="O593" s="9" t="e">
        <f>VLOOKUP($B593, Team_Pitching___Advanced[], 20, FALSE)</f>
        <v>#N/A</v>
      </c>
      <c r="P593" s="9" t="e">
        <f>VLOOKUP($B593, Team_Batting___Dashboard[[Team]:[wOBA]], 16, FALSE)</f>
        <v>#N/A</v>
      </c>
      <c r="Q593" s="9" t="e">
        <f>VLOOKUP($B593, Team_Batting___Advanced[[Team]:[OPS]], 9, FALSE)</f>
        <v>#N/A</v>
      </c>
      <c r="R593" s="9" t="e">
        <f>VLOOKUP($B593, Team_Batting___Advanced[], 19, FALSE)</f>
        <v>#N/A</v>
      </c>
      <c r="S593" s="9" t="e">
        <f>VLOOKUP($B593, 'Team Per G'!$A$2:$G$31, 3, FALSE)</f>
        <v>#N/A</v>
      </c>
      <c r="T593" s="9" t="e">
        <f>VLOOKUP($B593, 'Team Per G'!$A$2:$G$31, 5, FALSE)</f>
        <v>#N/A</v>
      </c>
      <c r="U593" s="9" t="e">
        <f>VLOOKUP($B593, 'Team Per G'!$A$2:$G$31, 4, FALSE)</f>
        <v>#N/A</v>
      </c>
      <c r="V593" s="9" t="e">
        <f>VLOOKUP($B593, Team_Batting___Dashboard[], 22, FALSE)/$F593</f>
        <v>#N/A</v>
      </c>
      <c r="W593" s="9" t="e">
        <f>VLOOKUP($B593, 'FanGraphs - Team WAR Projected'!$B$2:$E$31, 4, FALSE)/162</f>
        <v>#N/A</v>
      </c>
      <c r="X593" s="9" t="e">
        <f>VLOOKUP($B593, FanGraphs_Standings[[Abbreviation]:[2024 Year to Date RS/G]], 6, FALSE)/$F593</f>
        <v>#N/A</v>
      </c>
      <c r="Y593" s="9" t="e">
        <f>VLOOKUP($B593, FanGraphs_Standings[[Abbreviation]:[2024 Projected Full Season RDif]], 19, FALSE)/162</f>
        <v>#N/A</v>
      </c>
      <c r="Z593" s="9" t="e">
        <f>VLOOKUP($B593, FanGraphs_Standings[[Abbreviation]:[2024 Projected Full Season RDif]], 5, FALSE)</f>
        <v>#N/A</v>
      </c>
      <c r="AA593" s="9" t="e">
        <f>VLOOKUP($B593, FanGraphs_Standings[[Abbreviation]:[2024 Projected Full Season W%]], 18, FALSE)</f>
        <v>#N/A</v>
      </c>
      <c r="AB593" s="9" t="e">
        <f>VLOOKUP($B593, 'Home Field Adv'!$A$2:$I$31, 9, FALSE)</f>
        <v>#N/A</v>
      </c>
      <c r="AC593" s="9" t="e">
        <f>VLOOKUP($C593, FanGraphs_Standings[[Abbreviation]:[2024 Year to Date G]], 2, FALSE)</f>
        <v>#N/A</v>
      </c>
      <c r="AD593" s="9" t="e">
        <f>VLOOKUP($E593, 'SP Per G'!$A$2:$D$1380, 3, FALSE)</f>
        <v>#N/A</v>
      </c>
      <c r="AE593" s="9" t="e">
        <f>VLOOKUP($E593, 'SP Per G'!$A$2:$D$1380, 4, FALSE)</f>
        <v>#N/A</v>
      </c>
      <c r="AF593" s="9" t="e">
        <f>VLOOKUP($E593, Individual_Pitching___Dashboard[], 18, FALSE)</f>
        <v>#N/A</v>
      </c>
      <c r="AG593" s="9" t="e">
        <f>VLOOKUP($E593, Individual_Pitching___Dashboard[], 20, FALSE)</f>
        <v>#N/A</v>
      </c>
      <c r="AH593" s="9" t="e">
        <f>VLOOKUP($E593, Individual_Pitching___Advanced[], 21,FALSE)</f>
        <v>#N/A</v>
      </c>
      <c r="AI593" s="9" t="e">
        <f>VLOOKUP($C593, 'Team Per G'!$A$2:$G$31, 7, FALSE)</f>
        <v>#N/A</v>
      </c>
      <c r="AJ593" s="9" t="e">
        <f>VLOOKUP($C593, 'FanGraphs - Team WAR Projected'!$B$2:$E$31, 3, FALSE)/162</f>
        <v>#N/A</v>
      </c>
      <c r="AK593" s="9" t="e">
        <f>VLOOKUP($C593, Team_Pitching___Advanced[[Team]:[xFIP]], 19,FALSE)</f>
        <v>#N/A</v>
      </c>
      <c r="AL593" s="9" t="e">
        <f>VLOOKUP($C593, Team_Pitching___Advanced[], 20, FALSE)</f>
        <v>#N/A</v>
      </c>
      <c r="AM593" s="9" t="e">
        <f>VLOOKUP($C593, Team_Batting___Dashboard[[Team]:[wOBA]], 16, FALSE)</f>
        <v>#N/A</v>
      </c>
      <c r="AN593" s="9" t="e">
        <f>VLOOKUP($C593, Team_Batting___Advanced[[Team]:[OPS]], 9, FALSE)</f>
        <v>#N/A</v>
      </c>
      <c r="AO593" s="9" t="e">
        <f>VLOOKUP($C593, Team_Batting___Advanced[], 19, FALSE)</f>
        <v>#N/A</v>
      </c>
      <c r="AP593" s="9" t="e">
        <f>VLOOKUP($C593, 'Team Per G'!$A$2:$G$31, 3, FALSE)</f>
        <v>#N/A</v>
      </c>
      <c r="AQ593" s="9" t="e">
        <f>VLOOKUP($C593, 'Team Per G'!$A$2:$G$31, 5, FALSE)</f>
        <v>#N/A</v>
      </c>
      <c r="AR593" s="9" t="e">
        <f>VLOOKUP($C593, 'Team Per G'!$A$2:$G$31, 4, FALSE)</f>
        <v>#N/A</v>
      </c>
      <c r="AS593" s="9" t="e">
        <f>VLOOKUP($C593, Team_Batting___Dashboard[], 22, FALSE)/$AC593</f>
        <v>#N/A</v>
      </c>
      <c r="AT593" s="9" t="e">
        <f>VLOOKUP($C593, 'FanGraphs - Team WAR Projected'!$B$2:$E$31, 4, FALSE)/162</f>
        <v>#N/A</v>
      </c>
      <c r="AU593" s="9" t="e">
        <f>VLOOKUP($C593, FanGraphs_Standings[[Abbreviation]:[2024 Year to Date RS/G]], 6, FALSE)/$AC593</f>
        <v>#N/A</v>
      </c>
      <c r="AV593" s="9" t="e">
        <f>VLOOKUP($C593, FanGraphs_Standings[[Abbreviation]:[2024 Projected Full Season RDif]], 19, FALSE)/162</f>
        <v>#N/A</v>
      </c>
      <c r="AW593" s="9" t="e">
        <f>VLOOKUP($C593, FanGraphs_Standings[[Abbreviation]:[2024 Projected Full Season RDif]], 5, FALSE)</f>
        <v>#N/A</v>
      </c>
      <c r="AX593" s="9" t="e">
        <f>VLOOKUP($C593, FanGraphs_Standings[[Abbreviation]:[2024 Projected Full Season W%]], 18, FALSE)</f>
        <v>#N/A</v>
      </c>
      <c r="AY593" s="9" t="e">
        <f>VLOOKUP($C593, 'Home Field Adv'!$A$2:$K$31, 11, FALSE)</f>
        <v>#N/A</v>
      </c>
      <c r="BB593" s="5" t="str">
        <f t="shared" si="28"/>
        <v/>
      </c>
      <c r="BC593" s="5" t="str">
        <f t="shared" si="29"/>
        <v/>
      </c>
      <c r="BD593" s="5" t="str">
        <f t="shared" si="30"/>
        <v/>
      </c>
    </row>
    <row r="594" spans="6:56" x14ac:dyDescent="0.45">
      <c r="F594" s="9" t="e">
        <f>VLOOKUP($B594, FanGraphs_Standings[[Abbreviation]:[2024 Year to Date G]], 2, FALSE)</f>
        <v>#N/A</v>
      </c>
      <c r="G594" s="9" t="e">
        <f>IF(ISERR(VLOOKUP($D594, 'SP Per G'!$A$2:$D$1380, 3, FALSE)), L594, VLOOKUP($D594, 'SP Per G'!$A$2:$D$1380, 3, FALSE))</f>
        <v>#N/A</v>
      </c>
      <c r="H594" s="9" t="e">
        <f>VLOOKUP($D594, 'SP Per G'!$A$2:$D$1380, 4, FALSE)</f>
        <v>#N/A</v>
      </c>
      <c r="I594" s="9" t="e">
        <f>VLOOKUP($D594, Individual_Pitching___Dashboard[], 18, FALSE)</f>
        <v>#N/A</v>
      </c>
      <c r="J594" s="9" t="e">
        <f>VLOOKUP($D594, Individual_Pitching___Dashboard[], 20, FALSE)</f>
        <v>#N/A</v>
      </c>
      <c r="K594" s="9" t="e">
        <f>VLOOKUP($D594, Individual_Pitching___Advanced[], 21,FALSE)</f>
        <v>#N/A</v>
      </c>
      <c r="L594" s="9" t="e">
        <f>VLOOKUP($B594, 'Team Per G'!$A$2:$G$31, 7, FALSE)</f>
        <v>#N/A</v>
      </c>
      <c r="M594" s="9" t="e">
        <f>VLOOKUP($B594, 'FanGraphs - Team WAR Projected'!$B$2:$E$31, 3, FALSE)/162</f>
        <v>#N/A</v>
      </c>
      <c r="N594" s="9" t="e">
        <f>VLOOKUP($B594, Team_Pitching___Advanced[[Team]:[xFIP]], 19,FALSE)</f>
        <v>#N/A</v>
      </c>
      <c r="O594" s="9" t="e">
        <f>VLOOKUP($B594, Team_Pitching___Advanced[], 20, FALSE)</f>
        <v>#N/A</v>
      </c>
      <c r="P594" s="9" t="e">
        <f>VLOOKUP($B594, Team_Batting___Dashboard[[Team]:[wOBA]], 16, FALSE)</f>
        <v>#N/A</v>
      </c>
      <c r="Q594" s="9" t="e">
        <f>VLOOKUP($B594, Team_Batting___Advanced[[Team]:[OPS]], 9, FALSE)</f>
        <v>#N/A</v>
      </c>
      <c r="R594" s="9" t="e">
        <f>VLOOKUP($B594, Team_Batting___Advanced[], 19, FALSE)</f>
        <v>#N/A</v>
      </c>
      <c r="S594" s="9" t="e">
        <f>VLOOKUP($B594, 'Team Per G'!$A$2:$G$31, 3, FALSE)</f>
        <v>#N/A</v>
      </c>
      <c r="T594" s="9" t="e">
        <f>VLOOKUP($B594, 'Team Per G'!$A$2:$G$31, 5, FALSE)</f>
        <v>#N/A</v>
      </c>
      <c r="U594" s="9" t="e">
        <f>VLOOKUP($B594, 'Team Per G'!$A$2:$G$31, 4, FALSE)</f>
        <v>#N/A</v>
      </c>
      <c r="V594" s="9" t="e">
        <f>VLOOKUP($B594, Team_Batting___Dashboard[], 22, FALSE)/$F594</f>
        <v>#N/A</v>
      </c>
      <c r="W594" s="9" t="e">
        <f>VLOOKUP($B594, 'FanGraphs - Team WAR Projected'!$B$2:$E$31, 4, FALSE)/162</f>
        <v>#N/A</v>
      </c>
      <c r="X594" s="9" t="e">
        <f>VLOOKUP($B594, FanGraphs_Standings[[Abbreviation]:[2024 Year to Date RS/G]], 6, FALSE)/$F594</f>
        <v>#N/A</v>
      </c>
      <c r="Y594" s="9" t="e">
        <f>VLOOKUP($B594, FanGraphs_Standings[[Abbreviation]:[2024 Projected Full Season RDif]], 19, FALSE)/162</f>
        <v>#N/A</v>
      </c>
      <c r="Z594" s="9" t="e">
        <f>VLOOKUP($B594, FanGraphs_Standings[[Abbreviation]:[2024 Projected Full Season RDif]], 5, FALSE)</f>
        <v>#N/A</v>
      </c>
      <c r="AA594" s="9" t="e">
        <f>VLOOKUP($B594, FanGraphs_Standings[[Abbreviation]:[2024 Projected Full Season W%]], 18, FALSE)</f>
        <v>#N/A</v>
      </c>
      <c r="AB594" s="9" t="e">
        <f>VLOOKUP($B594, 'Home Field Adv'!$A$2:$I$31, 9, FALSE)</f>
        <v>#N/A</v>
      </c>
      <c r="AC594" s="9" t="e">
        <f>VLOOKUP($C594, FanGraphs_Standings[[Abbreviation]:[2024 Year to Date G]], 2, FALSE)</f>
        <v>#N/A</v>
      </c>
      <c r="AD594" s="9" t="e">
        <f>VLOOKUP($E594, 'SP Per G'!$A$2:$D$1380, 3, FALSE)</f>
        <v>#N/A</v>
      </c>
      <c r="AE594" s="9" t="e">
        <f>VLOOKUP($E594, 'SP Per G'!$A$2:$D$1380, 4, FALSE)</f>
        <v>#N/A</v>
      </c>
      <c r="AF594" s="9" t="e">
        <f>VLOOKUP($E594, Individual_Pitching___Dashboard[], 18, FALSE)</f>
        <v>#N/A</v>
      </c>
      <c r="AG594" s="9" t="e">
        <f>VLOOKUP($E594, Individual_Pitching___Dashboard[], 20, FALSE)</f>
        <v>#N/A</v>
      </c>
      <c r="AH594" s="9" t="e">
        <f>VLOOKUP($E594, Individual_Pitching___Advanced[], 21,FALSE)</f>
        <v>#N/A</v>
      </c>
      <c r="AI594" s="9" t="e">
        <f>VLOOKUP($C594, 'Team Per G'!$A$2:$G$31, 7, FALSE)</f>
        <v>#N/A</v>
      </c>
      <c r="AJ594" s="9" t="e">
        <f>VLOOKUP($C594, 'FanGraphs - Team WAR Projected'!$B$2:$E$31, 3, FALSE)/162</f>
        <v>#N/A</v>
      </c>
      <c r="AK594" s="9" t="e">
        <f>VLOOKUP($C594, Team_Pitching___Advanced[[Team]:[xFIP]], 19,FALSE)</f>
        <v>#N/A</v>
      </c>
      <c r="AL594" s="9" t="e">
        <f>VLOOKUP($C594, Team_Pitching___Advanced[], 20, FALSE)</f>
        <v>#N/A</v>
      </c>
      <c r="AM594" s="9" t="e">
        <f>VLOOKUP($C594, Team_Batting___Dashboard[[Team]:[wOBA]], 16, FALSE)</f>
        <v>#N/A</v>
      </c>
      <c r="AN594" s="9" t="e">
        <f>VLOOKUP($C594, Team_Batting___Advanced[[Team]:[OPS]], 9, FALSE)</f>
        <v>#N/A</v>
      </c>
      <c r="AO594" s="9" t="e">
        <f>VLOOKUP($C594, Team_Batting___Advanced[], 19, FALSE)</f>
        <v>#N/A</v>
      </c>
      <c r="AP594" s="9" t="e">
        <f>VLOOKUP($C594, 'Team Per G'!$A$2:$G$31, 3, FALSE)</f>
        <v>#N/A</v>
      </c>
      <c r="AQ594" s="9" t="e">
        <f>VLOOKUP($C594, 'Team Per G'!$A$2:$G$31, 5, FALSE)</f>
        <v>#N/A</v>
      </c>
      <c r="AR594" s="9" t="e">
        <f>VLOOKUP($C594, 'Team Per G'!$A$2:$G$31, 4, FALSE)</f>
        <v>#N/A</v>
      </c>
      <c r="AS594" s="9" t="e">
        <f>VLOOKUP($C594, Team_Batting___Dashboard[], 22, FALSE)/$AC594</f>
        <v>#N/A</v>
      </c>
      <c r="AT594" s="9" t="e">
        <f>VLOOKUP($C594, 'FanGraphs - Team WAR Projected'!$B$2:$E$31, 4, FALSE)/162</f>
        <v>#N/A</v>
      </c>
      <c r="AU594" s="9" t="e">
        <f>VLOOKUP($C594, FanGraphs_Standings[[Abbreviation]:[2024 Year to Date RS/G]], 6, FALSE)/$AC594</f>
        <v>#N/A</v>
      </c>
      <c r="AV594" s="9" t="e">
        <f>VLOOKUP($C594, FanGraphs_Standings[[Abbreviation]:[2024 Projected Full Season RDif]], 19, FALSE)/162</f>
        <v>#N/A</v>
      </c>
      <c r="AW594" s="9" t="e">
        <f>VLOOKUP($C594, FanGraphs_Standings[[Abbreviation]:[2024 Projected Full Season RDif]], 5, FALSE)</f>
        <v>#N/A</v>
      </c>
      <c r="AX594" s="9" t="e">
        <f>VLOOKUP($C594, FanGraphs_Standings[[Abbreviation]:[2024 Projected Full Season W%]], 18, FALSE)</f>
        <v>#N/A</v>
      </c>
      <c r="AY594" s="9" t="e">
        <f>VLOOKUP($C594, 'Home Field Adv'!$A$2:$K$31, 11, FALSE)</f>
        <v>#N/A</v>
      </c>
      <c r="BB594" s="5" t="str">
        <f t="shared" si="28"/>
        <v/>
      </c>
      <c r="BC594" s="5" t="str">
        <f t="shared" si="29"/>
        <v/>
      </c>
      <c r="BD594" s="5" t="str">
        <f t="shared" si="30"/>
        <v/>
      </c>
    </row>
    <row r="595" spans="6:56" x14ac:dyDescent="0.45">
      <c r="F595" s="9" t="e">
        <f>VLOOKUP($B595, FanGraphs_Standings[[Abbreviation]:[2024 Year to Date G]], 2, FALSE)</f>
        <v>#N/A</v>
      </c>
      <c r="G595" s="9" t="e">
        <f>IF(ISERR(VLOOKUP($D595, 'SP Per G'!$A$2:$D$1380, 3, FALSE)), L595, VLOOKUP($D595, 'SP Per G'!$A$2:$D$1380, 3, FALSE))</f>
        <v>#N/A</v>
      </c>
      <c r="H595" s="9" t="e">
        <f>VLOOKUP($D595, 'SP Per G'!$A$2:$D$1380, 4, FALSE)</f>
        <v>#N/A</v>
      </c>
      <c r="I595" s="9" t="e">
        <f>VLOOKUP($D595, Individual_Pitching___Dashboard[], 18, FALSE)</f>
        <v>#N/A</v>
      </c>
      <c r="J595" s="9" t="e">
        <f>VLOOKUP($D595, Individual_Pitching___Dashboard[], 20, FALSE)</f>
        <v>#N/A</v>
      </c>
      <c r="K595" s="9" t="e">
        <f>VLOOKUP($D595, Individual_Pitching___Advanced[], 21,FALSE)</f>
        <v>#N/A</v>
      </c>
      <c r="L595" s="9" t="e">
        <f>VLOOKUP($B595, 'Team Per G'!$A$2:$G$31, 7, FALSE)</f>
        <v>#N/A</v>
      </c>
      <c r="M595" s="9" t="e">
        <f>VLOOKUP($B595, 'FanGraphs - Team WAR Projected'!$B$2:$E$31, 3, FALSE)/162</f>
        <v>#N/A</v>
      </c>
      <c r="N595" s="9" t="e">
        <f>VLOOKUP($B595, Team_Pitching___Advanced[[Team]:[xFIP]], 19,FALSE)</f>
        <v>#N/A</v>
      </c>
      <c r="O595" s="9" t="e">
        <f>VLOOKUP($B595, Team_Pitching___Advanced[], 20, FALSE)</f>
        <v>#N/A</v>
      </c>
      <c r="P595" s="9" t="e">
        <f>VLOOKUP($B595, Team_Batting___Dashboard[[Team]:[wOBA]], 16, FALSE)</f>
        <v>#N/A</v>
      </c>
      <c r="Q595" s="9" t="e">
        <f>VLOOKUP($B595, Team_Batting___Advanced[[Team]:[OPS]], 9, FALSE)</f>
        <v>#N/A</v>
      </c>
      <c r="R595" s="9" t="e">
        <f>VLOOKUP($B595, Team_Batting___Advanced[], 19, FALSE)</f>
        <v>#N/A</v>
      </c>
      <c r="S595" s="9" t="e">
        <f>VLOOKUP($B595, 'Team Per G'!$A$2:$G$31, 3, FALSE)</f>
        <v>#N/A</v>
      </c>
      <c r="T595" s="9" t="e">
        <f>VLOOKUP($B595, 'Team Per G'!$A$2:$G$31, 5, FALSE)</f>
        <v>#N/A</v>
      </c>
      <c r="U595" s="9" t="e">
        <f>VLOOKUP($B595, 'Team Per G'!$A$2:$G$31, 4, FALSE)</f>
        <v>#N/A</v>
      </c>
      <c r="V595" s="9" t="e">
        <f>VLOOKUP($B595, Team_Batting___Dashboard[], 22, FALSE)/$F595</f>
        <v>#N/A</v>
      </c>
      <c r="W595" s="9" t="e">
        <f>VLOOKUP($B595, 'FanGraphs - Team WAR Projected'!$B$2:$E$31, 4, FALSE)/162</f>
        <v>#N/A</v>
      </c>
      <c r="X595" s="9" t="e">
        <f>VLOOKUP($B595, FanGraphs_Standings[[Abbreviation]:[2024 Year to Date RS/G]], 6, FALSE)/$F595</f>
        <v>#N/A</v>
      </c>
      <c r="Y595" s="9" t="e">
        <f>VLOOKUP($B595, FanGraphs_Standings[[Abbreviation]:[2024 Projected Full Season RDif]], 19, FALSE)/162</f>
        <v>#N/A</v>
      </c>
      <c r="Z595" s="9" t="e">
        <f>VLOOKUP($B595, FanGraphs_Standings[[Abbreviation]:[2024 Projected Full Season RDif]], 5, FALSE)</f>
        <v>#N/A</v>
      </c>
      <c r="AA595" s="9" t="e">
        <f>VLOOKUP($B595, FanGraphs_Standings[[Abbreviation]:[2024 Projected Full Season W%]], 18, FALSE)</f>
        <v>#N/A</v>
      </c>
      <c r="AB595" s="9" t="e">
        <f>VLOOKUP($B595, 'Home Field Adv'!$A$2:$I$31, 9, FALSE)</f>
        <v>#N/A</v>
      </c>
      <c r="AC595" s="9" t="e">
        <f>VLOOKUP($C595, FanGraphs_Standings[[Abbreviation]:[2024 Year to Date G]], 2, FALSE)</f>
        <v>#N/A</v>
      </c>
      <c r="AD595" s="9" t="e">
        <f>VLOOKUP($E595, 'SP Per G'!$A$2:$D$1380, 3, FALSE)</f>
        <v>#N/A</v>
      </c>
      <c r="AE595" s="9" t="e">
        <f>VLOOKUP($E595, 'SP Per G'!$A$2:$D$1380, 4, FALSE)</f>
        <v>#N/A</v>
      </c>
      <c r="AF595" s="9" t="e">
        <f>VLOOKUP($E595, Individual_Pitching___Dashboard[], 18, FALSE)</f>
        <v>#N/A</v>
      </c>
      <c r="AG595" s="9" t="e">
        <f>VLOOKUP($E595, Individual_Pitching___Dashboard[], 20, FALSE)</f>
        <v>#N/A</v>
      </c>
      <c r="AH595" s="9" t="e">
        <f>VLOOKUP($E595, Individual_Pitching___Advanced[], 21,FALSE)</f>
        <v>#N/A</v>
      </c>
      <c r="AI595" s="9" t="e">
        <f>VLOOKUP($C595, 'Team Per G'!$A$2:$G$31, 7, FALSE)</f>
        <v>#N/A</v>
      </c>
      <c r="AJ595" s="9" t="e">
        <f>VLOOKUP($C595, 'FanGraphs - Team WAR Projected'!$B$2:$E$31, 3, FALSE)/162</f>
        <v>#N/A</v>
      </c>
      <c r="AK595" s="9" t="e">
        <f>VLOOKUP($C595, Team_Pitching___Advanced[[Team]:[xFIP]], 19,FALSE)</f>
        <v>#N/A</v>
      </c>
      <c r="AL595" s="9" t="e">
        <f>VLOOKUP($C595, Team_Pitching___Advanced[], 20, FALSE)</f>
        <v>#N/A</v>
      </c>
      <c r="AM595" s="9" t="e">
        <f>VLOOKUP($C595, Team_Batting___Dashboard[[Team]:[wOBA]], 16, FALSE)</f>
        <v>#N/A</v>
      </c>
      <c r="AN595" s="9" t="e">
        <f>VLOOKUP($C595, Team_Batting___Advanced[[Team]:[OPS]], 9, FALSE)</f>
        <v>#N/A</v>
      </c>
      <c r="AO595" s="9" t="e">
        <f>VLOOKUP($C595, Team_Batting___Advanced[], 19, FALSE)</f>
        <v>#N/A</v>
      </c>
      <c r="AP595" s="9" t="e">
        <f>VLOOKUP($C595, 'Team Per G'!$A$2:$G$31, 3, FALSE)</f>
        <v>#N/A</v>
      </c>
      <c r="AQ595" s="9" t="e">
        <f>VLOOKUP($C595, 'Team Per G'!$A$2:$G$31, 5, FALSE)</f>
        <v>#N/A</v>
      </c>
      <c r="AR595" s="9" t="e">
        <f>VLOOKUP($C595, 'Team Per G'!$A$2:$G$31, 4, FALSE)</f>
        <v>#N/A</v>
      </c>
      <c r="AS595" s="9" t="e">
        <f>VLOOKUP($C595, Team_Batting___Dashboard[], 22, FALSE)/$AC595</f>
        <v>#N/A</v>
      </c>
      <c r="AT595" s="9" t="e">
        <f>VLOOKUP($C595, 'FanGraphs - Team WAR Projected'!$B$2:$E$31, 4, FALSE)/162</f>
        <v>#N/A</v>
      </c>
      <c r="AU595" s="9" t="e">
        <f>VLOOKUP($C595, FanGraphs_Standings[[Abbreviation]:[2024 Year to Date RS/G]], 6, FALSE)/$AC595</f>
        <v>#N/A</v>
      </c>
      <c r="AV595" s="9" t="e">
        <f>VLOOKUP($C595, FanGraphs_Standings[[Abbreviation]:[2024 Projected Full Season RDif]], 19, FALSE)/162</f>
        <v>#N/A</v>
      </c>
      <c r="AW595" s="9" t="e">
        <f>VLOOKUP($C595, FanGraphs_Standings[[Abbreviation]:[2024 Projected Full Season RDif]], 5, FALSE)</f>
        <v>#N/A</v>
      </c>
      <c r="AX595" s="9" t="e">
        <f>VLOOKUP($C595, FanGraphs_Standings[[Abbreviation]:[2024 Projected Full Season W%]], 18, FALSE)</f>
        <v>#N/A</v>
      </c>
      <c r="AY595" s="9" t="e">
        <f>VLOOKUP($C595, 'Home Field Adv'!$A$2:$K$31, 11, FALSE)</f>
        <v>#N/A</v>
      </c>
      <c r="BB595" s="5" t="str">
        <f t="shared" si="28"/>
        <v/>
      </c>
      <c r="BC595" s="5" t="str">
        <f t="shared" si="29"/>
        <v/>
      </c>
      <c r="BD595" s="5" t="str">
        <f t="shared" si="30"/>
        <v/>
      </c>
    </row>
    <row r="596" spans="6:56" x14ac:dyDescent="0.45">
      <c r="F596" s="9" t="e">
        <f>VLOOKUP($B596, FanGraphs_Standings[[Abbreviation]:[2024 Year to Date G]], 2, FALSE)</f>
        <v>#N/A</v>
      </c>
      <c r="G596" s="9" t="e">
        <f>IF(ISERR(VLOOKUP($D596, 'SP Per G'!$A$2:$D$1380, 3, FALSE)), L596, VLOOKUP($D596, 'SP Per G'!$A$2:$D$1380, 3, FALSE))</f>
        <v>#N/A</v>
      </c>
      <c r="H596" s="9" t="e">
        <f>VLOOKUP($D596, 'SP Per G'!$A$2:$D$1380, 4, FALSE)</f>
        <v>#N/A</v>
      </c>
      <c r="I596" s="9" t="e">
        <f>VLOOKUP($D596, Individual_Pitching___Dashboard[], 18, FALSE)</f>
        <v>#N/A</v>
      </c>
      <c r="J596" s="9" t="e">
        <f>VLOOKUP($D596, Individual_Pitching___Dashboard[], 20, FALSE)</f>
        <v>#N/A</v>
      </c>
      <c r="K596" s="9" t="e">
        <f>VLOOKUP($D596, Individual_Pitching___Advanced[], 21,FALSE)</f>
        <v>#N/A</v>
      </c>
      <c r="L596" s="9" t="e">
        <f>VLOOKUP($B596, 'Team Per G'!$A$2:$G$31, 7, FALSE)</f>
        <v>#N/A</v>
      </c>
      <c r="M596" s="9" t="e">
        <f>VLOOKUP($B596, 'FanGraphs - Team WAR Projected'!$B$2:$E$31, 3, FALSE)/162</f>
        <v>#N/A</v>
      </c>
      <c r="N596" s="9" t="e">
        <f>VLOOKUP($B596, Team_Pitching___Advanced[[Team]:[xFIP]], 19,FALSE)</f>
        <v>#N/A</v>
      </c>
      <c r="O596" s="9" t="e">
        <f>VLOOKUP($B596, Team_Pitching___Advanced[], 20, FALSE)</f>
        <v>#N/A</v>
      </c>
      <c r="P596" s="9" t="e">
        <f>VLOOKUP($B596, Team_Batting___Dashboard[[Team]:[wOBA]], 16, FALSE)</f>
        <v>#N/A</v>
      </c>
      <c r="Q596" s="9" t="e">
        <f>VLOOKUP($B596, Team_Batting___Advanced[[Team]:[OPS]], 9, FALSE)</f>
        <v>#N/A</v>
      </c>
      <c r="R596" s="9" t="e">
        <f>VLOOKUP($B596, Team_Batting___Advanced[], 19, FALSE)</f>
        <v>#N/A</v>
      </c>
      <c r="S596" s="9" t="e">
        <f>VLOOKUP($B596, 'Team Per G'!$A$2:$G$31, 3, FALSE)</f>
        <v>#N/A</v>
      </c>
      <c r="T596" s="9" t="e">
        <f>VLOOKUP($B596, 'Team Per G'!$A$2:$G$31, 5, FALSE)</f>
        <v>#N/A</v>
      </c>
      <c r="U596" s="9" t="e">
        <f>VLOOKUP($B596, 'Team Per G'!$A$2:$G$31, 4, FALSE)</f>
        <v>#N/A</v>
      </c>
      <c r="V596" s="9" t="e">
        <f>VLOOKUP($B596, Team_Batting___Dashboard[], 22, FALSE)/$F596</f>
        <v>#N/A</v>
      </c>
      <c r="W596" s="9" t="e">
        <f>VLOOKUP($B596, 'FanGraphs - Team WAR Projected'!$B$2:$E$31, 4, FALSE)/162</f>
        <v>#N/A</v>
      </c>
      <c r="X596" s="9" t="e">
        <f>VLOOKUP($B596, FanGraphs_Standings[[Abbreviation]:[2024 Year to Date RS/G]], 6, FALSE)/$F596</f>
        <v>#N/A</v>
      </c>
      <c r="Y596" s="9" t="e">
        <f>VLOOKUP($B596, FanGraphs_Standings[[Abbreviation]:[2024 Projected Full Season RDif]], 19, FALSE)/162</f>
        <v>#N/A</v>
      </c>
      <c r="Z596" s="9" t="e">
        <f>VLOOKUP($B596, FanGraphs_Standings[[Abbreviation]:[2024 Projected Full Season RDif]], 5, FALSE)</f>
        <v>#N/A</v>
      </c>
      <c r="AA596" s="9" t="e">
        <f>VLOOKUP($B596, FanGraphs_Standings[[Abbreviation]:[2024 Projected Full Season W%]], 18, FALSE)</f>
        <v>#N/A</v>
      </c>
      <c r="AB596" s="9" t="e">
        <f>VLOOKUP($B596, 'Home Field Adv'!$A$2:$I$31, 9, FALSE)</f>
        <v>#N/A</v>
      </c>
      <c r="AC596" s="9" t="e">
        <f>VLOOKUP($C596, FanGraphs_Standings[[Abbreviation]:[2024 Year to Date G]], 2, FALSE)</f>
        <v>#N/A</v>
      </c>
      <c r="AD596" s="9" t="e">
        <f>VLOOKUP($E596, 'SP Per G'!$A$2:$D$1380, 3, FALSE)</f>
        <v>#N/A</v>
      </c>
      <c r="AE596" s="9" t="e">
        <f>VLOOKUP($E596, 'SP Per G'!$A$2:$D$1380, 4, FALSE)</f>
        <v>#N/A</v>
      </c>
      <c r="AF596" s="9" t="e">
        <f>VLOOKUP($E596, Individual_Pitching___Dashboard[], 18, FALSE)</f>
        <v>#N/A</v>
      </c>
      <c r="AG596" s="9" t="e">
        <f>VLOOKUP($E596, Individual_Pitching___Dashboard[], 20, FALSE)</f>
        <v>#N/A</v>
      </c>
      <c r="AH596" s="9" t="e">
        <f>VLOOKUP($E596, Individual_Pitching___Advanced[], 21,FALSE)</f>
        <v>#N/A</v>
      </c>
      <c r="AI596" s="9" t="e">
        <f>VLOOKUP($C596, 'Team Per G'!$A$2:$G$31, 7, FALSE)</f>
        <v>#N/A</v>
      </c>
      <c r="AJ596" s="9" t="e">
        <f>VLOOKUP($C596, 'FanGraphs - Team WAR Projected'!$B$2:$E$31, 3, FALSE)/162</f>
        <v>#N/A</v>
      </c>
      <c r="AK596" s="9" t="e">
        <f>VLOOKUP($C596, Team_Pitching___Advanced[[Team]:[xFIP]], 19,FALSE)</f>
        <v>#N/A</v>
      </c>
      <c r="AL596" s="9" t="e">
        <f>VLOOKUP($C596, Team_Pitching___Advanced[], 20, FALSE)</f>
        <v>#N/A</v>
      </c>
      <c r="AM596" s="9" t="e">
        <f>VLOOKUP($C596, Team_Batting___Dashboard[[Team]:[wOBA]], 16, FALSE)</f>
        <v>#N/A</v>
      </c>
      <c r="AN596" s="9" t="e">
        <f>VLOOKUP($C596, Team_Batting___Advanced[[Team]:[OPS]], 9, FALSE)</f>
        <v>#N/A</v>
      </c>
      <c r="AO596" s="9" t="e">
        <f>VLOOKUP($C596, Team_Batting___Advanced[], 19, FALSE)</f>
        <v>#N/A</v>
      </c>
      <c r="AP596" s="9" t="e">
        <f>VLOOKUP($C596, 'Team Per G'!$A$2:$G$31, 3, FALSE)</f>
        <v>#N/A</v>
      </c>
      <c r="AQ596" s="9" t="e">
        <f>VLOOKUP($C596, 'Team Per G'!$A$2:$G$31, 5, FALSE)</f>
        <v>#N/A</v>
      </c>
      <c r="AR596" s="9" t="e">
        <f>VLOOKUP($C596, 'Team Per G'!$A$2:$G$31, 4, FALSE)</f>
        <v>#N/A</v>
      </c>
      <c r="AS596" s="9" t="e">
        <f>VLOOKUP($C596, Team_Batting___Dashboard[], 22, FALSE)/$AC596</f>
        <v>#N/A</v>
      </c>
      <c r="AT596" s="9" t="e">
        <f>VLOOKUP($C596, 'FanGraphs - Team WAR Projected'!$B$2:$E$31, 4, FALSE)/162</f>
        <v>#N/A</v>
      </c>
      <c r="AU596" s="9" t="e">
        <f>VLOOKUP($C596, FanGraphs_Standings[[Abbreviation]:[2024 Year to Date RS/G]], 6, FALSE)/$AC596</f>
        <v>#N/A</v>
      </c>
      <c r="AV596" s="9" t="e">
        <f>VLOOKUP($C596, FanGraphs_Standings[[Abbreviation]:[2024 Projected Full Season RDif]], 19, FALSE)/162</f>
        <v>#N/A</v>
      </c>
      <c r="AW596" s="9" t="e">
        <f>VLOOKUP($C596, FanGraphs_Standings[[Abbreviation]:[2024 Projected Full Season RDif]], 5, FALSE)</f>
        <v>#N/A</v>
      </c>
      <c r="AX596" s="9" t="e">
        <f>VLOOKUP($C596, FanGraphs_Standings[[Abbreviation]:[2024 Projected Full Season W%]], 18, FALSE)</f>
        <v>#N/A</v>
      </c>
      <c r="AY596" s="9" t="e">
        <f>VLOOKUP($C596, 'Home Field Adv'!$A$2:$K$31, 11, FALSE)</f>
        <v>#N/A</v>
      </c>
      <c r="BB596" s="5" t="str">
        <f t="shared" si="28"/>
        <v/>
      </c>
      <c r="BC596" s="5" t="str">
        <f t="shared" si="29"/>
        <v/>
      </c>
      <c r="BD596" s="5" t="str">
        <f t="shared" si="30"/>
        <v/>
      </c>
    </row>
    <row r="597" spans="6:56" x14ac:dyDescent="0.45">
      <c r="F597" s="9" t="e">
        <f>VLOOKUP($B597, FanGraphs_Standings[[Abbreviation]:[2024 Year to Date G]], 2, FALSE)</f>
        <v>#N/A</v>
      </c>
      <c r="G597" s="9" t="e">
        <f>IF(ISERR(VLOOKUP($D597, 'SP Per G'!$A$2:$D$1380, 3, FALSE)), L597, VLOOKUP($D597, 'SP Per G'!$A$2:$D$1380, 3, FALSE))</f>
        <v>#N/A</v>
      </c>
      <c r="H597" s="9" t="e">
        <f>VLOOKUP($D597, 'SP Per G'!$A$2:$D$1380, 4, FALSE)</f>
        <v>#N/A</v>
      </c>
      <c r="I597" s="9" t="e">
        <f>VLOOKUP($D597, Individual_Pitching___Dashboard[], 18, FALSE)</f>
        <v>#N/A</v>
      </c>
      <c r="J597" s="9" t="e">
        <f>VLOOKUP($D597, Individual_Pitching___Dashboard[], 20, FALSE)</f>
        <v>#N/A</v>
      </c>
      <c r="K597" s="9" t="e">
        <f>VLOOKUP($D597, Individual_Pitching___Advanced[], 21,FALSE)</f>
        <v>#N/A</v>
      </c>
      <c r="L597" s="9" t="e">
        <f>VLOOKUP($B597, 'Team Per G'!$A$2:$G$31, 7, FALSE)</f>
        <v>#N/A</v>
      </c>
      <c r="M597" s="9" t="e">
        <f>VLOOKUP($B597, 'FanGraphs - Team WAR Projected'!$B$2:$E$31, 3, FALSE)/162</f>
        <v>#N/A</v>
      </c>
      <c r="N597" s="9" t="e">
        <f>VLOOKUP($B597, Team_Pitching___Advanced[[Team]:[xFIP]], 19,FALSE)</f>
        <v>#N/A</v>
      </c>
      <c r="O597" s="9" t="e">
        <f>VLOOKUP($B597, Team_Pitching___Advanced[], 20, FALSE)</f>
        <v>#N/A</v>
      </c>
      <c r="P597" s="9" t="e">
        <f>VLOOKUP($B597, Team_Batting___Dashboard[[Team]:[wOBA]], 16, FALSE)</f>
        <v>#N/A</v>
      </c>
      <c r="Q597" s="9" t="e">
        <f>VLOOKUP($B597, Team_Batting___Advanced[[Team]:[OPS]], 9, FALSE)</f>
        <v>#N/A</v>
      </c>
      <c r="R597" s="9" t="e">
        <f>VLOOKUP($B597, Team_Batting___Advanced[], 19, FALSE)</f>
        <v>#N/A</v>
      </c>
      <c r="S597" s="9" t="e">
        <f>VLOOKUP($B597, 'Team Per G'!$A$2:$G$31, 3, FALSE)</f>
        <v>#N/A</v>
      </c>
      <c r="T597" s="9" t="e">
        <f>VLOOKUP($B597, 'Team Per G'!$A$2:$G$31, 5, FALSE)</f>
        <v>#N/A</v>
      </c>
      <c r="U597" s="9" t="e">
        <f>VLOOKUP($B597, 'Team Per G'!$A$2:$G$31, 4, FALSE)</f>
        <v>#N/A</v>
      </c>
      <c r="V597" s="9" t="e">
        <f>VLOOKUP($B597, Team_Batting___Dashboard[], 22, FALSE)/$F597</f>
        <v>#N/A</v>
      </c>
      <c r="W597" s="9" t="e">
        <f>VLOOKUP($B597, 'FanGraphs - Team WAR Projected'!$B$2:$E$31, 4, FALSE)/162</f>
        <v>#N/A</v>
      </c>
      <c r="X597" s="9" t="e">
        <f>VLOOKUP($B597, FanGraphs_Standings[[Abbreviation]:[2024 Year to Date RS/G]], 6, FALSE)/$F597</f>
        <v>#N/A</v>
      </c>
      <c r="Y597" s="9" t="e">
        <f>VLOOKUP($B597, FanGraphs_Standings[[Abbreviation]:[2024 Projected Full Season RDif]], 19, FALSE)/162</f>
        <v>#N/A</v>
      </c>
      <c r="Z597" s="9" t="e">
        <f>VLOOKUP($B597, FanGraphs_Standings[[Abbreviation]:[2024 Projected Full Season RDif]], 5, FALSE)</f>
        <v>#N/A</v>
      </c>
      <c r="AA597" s="9" t="e">
        <f>VLOOKUP($B597, FanGraphs_Standings[[Abbreviation]:[2024 Projected Full Season W%]], 18, FALSE)</f>
        <v>#N/A</v>
      </c>
      <c r="AB597" s="9" t="e">
        <f>VLOOKUP($B597, 'Home Field Adv'!$A$2:$I$31, 9, FALSE)</f>
        <v>#N/A</v>
      </c>
      <c r="AC597" s="9" t="e">
        <f>VLOOKUP($C597, FanGraphs_Standings[[Abbreviation]:[2024 Year to Date G]], 2, FALSE)</f>
        <v>#N/A</v>
      </c>
      <c r="AD597" s="9" t="e">
        <f>VLOOKUP($E597, 'SP Per G'!$A$2:$D$1380, 3, FALSE)</f>
        <v>#N/A</v>
      </c>
      <c r="AE597" s="9" t="e">
        <f>VLOOKUP($E597, 'SP Per G'!$A$2:$D$1380, 4, FALSE)</f>
        <v>#N/A</v>
      </c>
      <c r="AF597" s="9" t="e">
        <f>VLOOKUP($E597, Individual_Pitching___Dashboard[], 18, FALSE)</f>
        <v>#N/A</v>
      </c>
      <c r="AG597" s="9" t="e">
        <f>VLOOKUP($E597, Individual_Pitching___Dashboard[], 20, FALSE)</f>
        <v>#N/A</v>
      </c>
      <c r="AH597" s="9" t="e">
        <f>VLOOKUP($E597, Individual_Pitching___Advanced[], 21,FALSE)</f>
        <v>#N/A</v>
      </c>
      <c r="AI597" s="9" t="e">
        <f>VLOOKUP($C597, 'Team Per G'!$A$2:$G$31, 7, FALSE)</f>
        <v>#N/A</v>
      </c>
      <c r="AJ597" s="9" t="e">
        <f>VLOOKUP($C597, 'FanGraphs - Team WAR Projected'!$B$2:$E$31, 3, FALSE)/162</f>
        <v>#N/A</v>
      </c>
      <c r="AK597" s="9" t="e">
        <f>VLOOKUP($C597, Team_Pitching___Advanced[[Team]:[xFIP]], 19,FALSE)</f>
        <v>#N/A</v>
      </c>
      <c r="AL597" s="9" t="e">
        <f>VLOOKUP($C597, Team_Pitching___Advanced[], 20, FALSE)</f>
        <v>#N/A</v>
      </c>
      <c r="AM597" s="9" t="e">
        <f>VLOOKUP($C597, Team_Batting___Dashboard[[Team]:[wOBA]], 16, FALSE)</f>
        <v>#N/A</v>
      </c>
      <c r="AN597" s="9" t="e">
        <f>VLOOKUP($C597, Team_Batting___Advanced[[Team]:[OPS]], 9, FALSE)</f>
        <v>#N/A</v>
      </c>
      <c r="AO597" s="9" t="e">
        <f>VLOOKUP($C597, Team_Batting___Advanced[], 19, FALSE)</f>
        <v>#N/A</v>
      </c>
      <c r="AP597" s="9" t="e">
        <f>VLOOKUP($C597, 'Team Per G'!$A$2:$G$31, 3, FALSE)</f>
        <v>#N/A</v>
      </c>
      <c r="AQ597" s="9" t="e">
        <f>VLOOKUP($C597, 'Team Per G'!$A$2:$G$31, 5, FALSE)</f>
        <v>#N/A</v>
      </c>
      <c r="AR597" s="9" t="e">
        <f>VLOOKUP($C597, 'Team Per G'!$A$2:$G$31, 4, FALSE)</f>
        <v>#N/A</v>
      </c>
      <c r="AS597" s="9" t="e">
        <f>VLOOKUP($C597, Team_Batting___Dashboard[], 22, FALSE)/$AC597</f>
        <v>#N/A</v>
      </c>
      <c r="AT597" s="9" t="e">
        <f>VLOOKUP($C597, 'FanGraphs - Team WAR Projected'!$B$2:$E$31, 4, FALSE)/162</f>
        <v>#N/A</v>
      </c>
      <c r="AU597" s="9" t="e">
        <f>VLOOKUP($C597, FanGraphs_Standings[[Abbreviation]:[2024 Year to Date RS/G]], 6, FALSE)/$AC597</f>
        <v>#N/A</v>
      </c>
      <c r="AV597" s="9" t="e">
        <f>VLOOKUP($C597, FanGraphs_Standings[[Abbreviation]:[2024 Projected Full Season RDif]], 19, FALSE)/162</f>
        <v>#N/A</v>
      </c>
      <c r="AW597" s="9" t="e">
        <f>VLOOKUP($C597, FanGraphs_Standings[[Abbreviation]:[2024 Projected Full Season RDif]], 5, FALSE)</f>
        <v>#N/A</v>
      </c>
      <c r="AX597" s="9" t="e">
        <f>VLOOKUP($C597, FanGraphs_Standings[[Abbreviation]:[2024 Projected Full Season W%]], 18, FALSE)</f>
        <v>#N/A</v>
      </c>
      <c r="AY597" s="9" t="e">
        <f>VLOOKUP($C597, 'Home Field Adv'!$A$2:$K$31, 11, FALSE)</f>
        <v>#N/A</v>
      </c>
      <c r="BB597" s="5" t="str">
        <f t="shared" si="28"/>
        <v/>
      </c>
      <c r="BC597" s="5" t="str">
        <f t="shared" si="29"/>
        <v/>
      </c>
      <c r="BD597" s="5" t="str">
        <f t="shared" si="30"/>
        <v/>
      </c>
    </row>
    <row r="598" spans="6:56" x14ac:dyDescent="0.45">
      <c r="F598" s="9" t="e">
        <f>VLOOKUP($B598, FanGraphs_Standings[[Abbreviation]:[2024 Year to Date G]], 2, FALSE)</f>
        <v>#N/A</v>
      </c>
      <c r="G598" s="9" t="e">
        <f>IF(ISERR(VLOOKUP($D598, 'SP Per G'!$A$2:$D$1380, 3, FALSE)), L598, VLOOKUP($D598, 'SP Per G'!$A$2:$D$1380, 3, FALSE))</f>
        <v>#N/A</v>
      </c>
      <c r="H598" s="9" t="e">
        <f>VLOOKUP($D598, 'SP Per G'!$A$2:$D$1380, 4, FALSE)</f>
        <v>#N/A</v>
      </c>
      <c r="I598" s="9" t="e">
        <f>VLOOKUP($D598, Individual_Pitching___Dashboard[], 18, FALSE)</f>
        <v>#N/A</v>
      </c>
      <c r="J598" s="9" t="e">
        <f>VLOOKUP($D598, Individual_Pitching___Dashboard[], 20, FALSE)</f>
        <v>#N/A</v>
      </c>
      <c r="K598" s="9" t="e">
        <f>VLOOKUP($D598, Individual_Pitching___Advanced[], 21,FALSE)</f>
        <v>#N/A</v>
      </c>
      <c r="L598" s="9" t="e">
        <f>VLOOKUP($B598, 'Team Per G'!$A$2:$G$31, 7, FALSE)</f>
        <v>#N/A</v>
      </c>
      <c r="M598" s="9" t="e">
        <f>VLOOKUP($B598, 'FanGraphs - Team WAR Projected'!$B$2:$E$31, 3, FALSE)/162</f>
        <v>#N/A</v>
      </c>
      <c r="N598" s="9" t="e">
        <f>VLOOKUP($B598, Team_Pitching___Advanced[[Team]:[xFIP]], 19,FALSE)</f>
        <v>#N/A</v>
      </c>
      <c r="O598" s="9" t="e">
        <f>VLOOKUP($B598, Team_Pitching___Advanced[], 20, FALSE)</f>
        <v>#N/A</v>
      </c>
      <c r="P598" s="9" t="e">
        <f>VLOOKUP($B598, Team_Batting___Dashboard[[Team]:[wOBA]], 16, FALSE)</f>
        <v>#N/A</v>
      </c>
      <c r="Q598" s="9" t="e">
        <f>VLOOKUP($B598, Team_Batting___Advanced[[Team]:[OPS]], 9, FALSE)</f>
        <v>#N/A</v>
      </c>
      <c r="R598" s="9" t="e">
        <f>VLOOKUP($B598, Team_Batting___Advanced[], 19, FALSE)</f>
        <v>#N/A</v>
      </c>
      <c r="S598" s="9" t="e">
        <f>VLOOKUP($B598, 'Team Per G'!$A$2:$G$31, 3, FALSE)</f>
        <v>#N/A</v>
      </c>
      <c r="T598" s="9" t="e">
        <f>VLOOKUP($B598, 'Team Per G'!$A$2:$G$31, 5, FALSE)</f>
        <v>#N/A</v>
      </c>
      <c r="U598" s="9" t="e">
        <f>VLOOKUP($B598, 'Team Per G'!$A$2:$G$31, 4, FALSE)</f>
        <v>#N/A</v>
      </c>
      <c r="V598" s="9" t="e">
        <f>VLOOKUP($B598, Team_Batting___Dashboard[], 22, FALSE)/$F598</f>
        <v>#N/A</v>
      </c>
      <c r="W598" s="9" t="e">
        <f>VLOOKUP($B598, 'FanGraphs - Team WAR Projected'!$B$2:$E$31, 4, FALSE)/162</f>
        <v>#N/A</v>
      </c>
      <c r="X598" s="9" t="e">
        <f>VLOOKUP($B598, FanGraphs_Standings[[Abbreviation]:[2024 Year to Date RS/G]], 6, FALSE)/$F598</f>
        <v>#N/A</v>
      </c>
      <c r="Y598" s="9" t="e">
        <f>VLOOKUP($B598, FanGraphs_Standings[[Abbreviation]:[2024 Projected Full Season RDif]], 19, FALSE)/162</f>
        <v>#N/A</v>
      </c>
      <c r="Z598" s="9" t="e">
        <f>VLOOKUP($B598, FanGraphs_Standings[[Abbreviation]:[2024 Projected Full Season RDif]], 5, FALSE)</f>
        <v>#N/A</v>
      </c>
      <c r="AA598" s="9" t="e">
        <f>VLOOKUP($B598, FanGraphs_Standings[[Abbreviation]:[2024 Projected Full Season W%]], 18, FALSE)</f>
        <v>#N/A</v>
      </c>
      <c r="AB598" s="9" t="e">
        <f>VLOOKUP($B598, 'Home Field Adv'!$A$2:$I$31, 9, FALSE)</f>
        <v>#N/A</v>
      </c>
      <c r="AC598" s="9" t="e">
        <f>VLOOKUP($C598, FanGraphs_Standings[[Abbreviation]:[2024 Year to Date G]], 2, FALSE)</f>
        <v>#N/A</v>
      </c>
      <c r="AD598" s="9" t="e">
        <f>VLOOKUP($E598, 'SP Per G'!$A$2:$D$1380, 3, FALSE)</f>
        <v>#N/A</v>
      </c>
      <c r="AE598" s="9" t="e">
        <f>VLOOKUP($E598, 'SP Per G'!$A$2:$D$1380, 4, FALSE)</f>
        <v>#N/A</v>
      </c>
      <c r="AF598" s="9" t="e">
        <f>VLOOKUP($E598, Individual_Pitching___Dashboard[], 18, FALSE)</f>
        <v>#N/A</v>
      </c>
      <c r="AG598" s="9" t="e">
        <f>VLOOKUP($E598, Individual_Pitching___Dashboard[], 20, FALSE)</f>
        <v>#N/A</v>
      </c>
      <c r="AH598" s="9" t="e">
        <f>VLOOKUP($E598, Individual_Pitching___Advanced[], 21,FALSE)</f>
        <v>#N/A</v>
      </c>
      <c r="AI598" s="9" t="e">
        <f>VLOOKUP($C598, 'Team Per G'!$A$2:$G$31, 7, FALSE)</f>
        <v>#N/A</v>
      </c>
      <c r="AJ598" s="9" t="e">
        <f>VLOOKUP($C598, 'FanGraphs - Team WAR Projected'!$B$2:$E$31, 3, FALSE)/162</f>
        <v>#N/A</v>
      </c>
      <c r="AK598" s="9" t="e">
        <f>VLOOKUP($C598, Team_Pitching___Advanced[[Team]:[xFIP]], 19,FALSE)</f>
        <v>#N/A</v>
      </c>
      <c r="AL598" s="9" t="e">
        <f>VLOOKUP($C598, Team_Pitching___Advanced[], 20, FALSE)</f>
        <v>#N/A</v>
      </c>
      <c r="AM598" s="9" t="e">
        <f>VLOOKUP($C598, Team_Batting___Dashboard[[Team]:[wOBA]], 16, FALSE)</f>
        <v>#N/A</v>
      </c>
      <c r="AN598" s="9" t="e">
        <f>VLOOKUP($C598, Team_Batting___Advanced[[Team]:[OPS]], 9, FALSE)</f>
        <v>#N/A</v>
      </c>
      <c r="AO598" s="9" t="e">
        <f>VLOOKUP($C598, Team_Batting___Advanced[], 19, FALSE)</f>
        <v>#N/A</v>
      </c>
      <c r="AP598" s="9" t="e">
        <f>VLOOKUP($C598, 'Team Per G'!$A$2:$G$31, 3, FALSE)</f>
        <v>#N/A</v>
      </c>
      <c r="AQ598" s="9" t="e">
        <f>VLOOKUP($C598, 'Team Per G'!$A$2:$G$31, 5, FALSE)</f>
        <v>#N/A</v>
      </c>
      <c r="AR598" s="9" t="e">
        <f>VLOOKUP($C598, 'Team Per G'!$A$2:$G$31, 4, FALSE)</f>
        <v>#N/A</v>
      </c>
      <c r="AS598" s="9" t="e">
        <f>VLOOKUP($C598, Team_Batting___Dashboard[], 22, FALSE)/$AC598</f>
        <v>#N/A</v>
      </c>
      <c r="AT598" s="9" t="e">
        <f>VLOOKUP($C598, 'FanGraphs - Team WAR Projected'!$B$2:$E$31, 4, FALSE)/162</f>
        <v>#N/A</v>
      </c>
      <c r="AU598" s="9" t="e">
        <f>VLOOKUP($C598, FanGraphs_Standings[[Abbreviation]:[2024 Year to Date RS/G]], 6, FALSE)/$AC598</f>
        <v>#N/A</v>
      </c>
      <c r="AV598" s="9" t="e">
        <f>VLOOKUP($C598, FanGraphs_Standings[[Abbreviation]:[2024 Projected Full Season RDif]], 19, FALSE)/162</f>
        <v>#N/A</v>
      </c>
      <c r="AW598" s="9" t="e">
        <f>VLOOKUP($C598, FanGraphs_Standings[[Abbreviation]:[2024 Projected Full Season RDif]], 5, FALSE)</f>
        <v>#N/A</v>
      </c>
      <c r="AX598" s="9" t="e">
        <f>VLOOKUP($C598, FanGraphs_Standings[[Abbreviation]:[2024 Projected Full Season W%]], 18, FALSE)</f>
        <v>#N/A</v>
      </c>
      <c r="AY598" s="9" t="e">
        <f>VLOOKUP($C598, 'Home Field Adv'!$A$2:$K$31, 11, FALSE)</f>
        <v>#N/A</v>
      </c>
      <c r="BB598" s="5" t="str">
        <f t="shared" si="28"/>
        <v/>
      </c>
      <c r="BC598" s="5" t="str">
        <f t="shared" si="29"/>
        <v/>
      </c>
      <c r="BD598" s="5" t="str">
        <f t="shared" si="30"/>
        <v/>
      </c>
    </row>
    <row r="599" spans="6:56" x14ac:dyDescent="0.45">
      <c r="F599" s="9" t="e">
        <f>VLOOKUP($B599, FanGraphs_Standings[[Abbreviation]:[2024 Year to Date G]], 2, FALSE)</f>
        <v>#N/A</v>
      </c>
      <c r="G599" s="9" t="e">
        <f>IF(ISERR(VLOOKUP($D599, 'SP Per G'!$A$2:$D$1380, 3, FALSE)), L599, VLOOKUP($D599, 'SP Per G'!$A$2:$D$1380, 3, FALSE))</f>
        <v>#N/A</v>
      </c>
      <c r="H599" s="9" t="e">
        <f>VLOOKUP($D599, 'SP Per G'!$A$2:$D$1380, 4, FALSE)</f>
        <v>#N/A</v>
      </c>
      <c r="I599" s="9" t="e">
        <f>VLOOKUP($D599, Individual_Pitching___Dashboard[], 18, FALSE)</f>
        <v>#N/A</v>
      </c>
      <c r="J599" s="9" t="e">
        <f>VLOOKUP($D599, Individual_Pitching___Dashboard[], 20, FALSE)</f>
        <v>#N/A</v>
      </c>
      <c r="K599" s="9" t="e">
        <f>VLOOKUP($D599, Individual_Pitching___Advanced[], 21,FALSE)</f>
        <v>#N/A</v>
      </c>
      <c r="L599" s="9" t="e">
        <f>VLOOKUP($B599, 'Team Per G'!$A$2:$G$31, 7, FALSE)</f>
        <v>#N/A</v>
      </c>
      <c r="M599" s="9" t="e">
        <f>VLOOKUP($B599, 'FanGraphs - Team WAR Projected'!$B$2:$E$31, 3, FALSE)/162</f>
        <v>#N/A</v>
      </c>
      <c r="N599" s="9" t="e">
        <f>VLOOKUP($B599, Team_Pitching___Advanced[[Team]:[xFIP]], 19,FALSE)</f>
        <v>#N/A</v>
      </c>
      <c r="O599" s="9" t="e">
        <f>VLOOKUP($B599, Team_Pitching___Advanced[], 20, FALSE)</f>
        <v>#N/A</v>
      </c>
      <c r="P599" s="9" t="e">
        <f>VLOOKUP($B599, Team_Batting___Dashboard[[Team]:[wOBA]], 16, FALSE)</f>
        <v>#N/A</v>
      </c>
      <c r="Q599" s="9" t="e">
        <f>VLOOKUP($B599, Team_Batting___Advanced[[Team]:[OPS]], 9, FALSE)</f>
        <v>#N/A</v>
      </c>
      <c r="R599" s="9" t="e">
        <f>VLOOKUP($B599, Team_Batting___Advanced[], 19, FALSE)</f>
        <v>#N/A</v>
      </c>
      <c r="S599" s="9" t="e">
        <f>VLOOKUP($B599, 'Team Per G'!$A$2:$G$31, 3, FALSE)</f>
        <v>#N/A</v>
      </c>
      <c r="T599" s="9" t="e">
        <f>VLOOKUP($B599, 'Team Per G'!$A$2:$G$31, 5, FALSE)</f>
        <v>#N/A</v>
      </c>
      <c r="U599" s="9" t="e">
        <f>VLOOKUP($B599, 'Team Per G'!$A$2:$G$31, 4, FALSE)</f>
        <v>#N/A</v>
      </c>
      <c r="V599" s="9" t="e">
        <f>VLOOKUP($B599, Team_Batting___Dashboard[], 22, FALSE)/$F599</f>
        <v>#N/A</v>
      </c>
      <c r="W599" s="9" t="e">
        <f>VLOOKUP($B599, 'FanGraphs - Team WAR Projected'!$B$2:$E$31, 4, FALSE)/162</f>
        <v>#N/A</v>
      </c>
      <c r="X599" s="9" t="e">
        <f>VLOOKUP($B599, FanGraphs_Standings[[Abbreviation]:[2024 Year to Date RS/G]], 6, FALSE)/$F599</f>
        <v>#N/A</v>
      </c>
      <c r="Y599" s="9" t="e">
        <f>VLOOKUP($B599, FanGraphs_Standings[[Abbreviation]:[2024 Projected Full Season RDif]], 19, FALSE)/162</f>
        <v>#N/A</v>
      </c>
      <c r="Z599" s="9" t="e">
        <f>VLOOKUP($B599, FanGraphs_Standings[[Abbreviation]:[2024 Projected Full Season RDif]], 5, FALSE)</f>
        <v>#N/A</v>
      </c>
      <c r="AA599" s="9" t="e">
        <f>VLOOKUP($B599, FanGraphs_Standings[[Abbreviation]:[2024 Projected Full Season W%]], 18, FALSE)</f>
        <v>#N/A</v>
      </c>
      <c r="AB599" s="9" t="e">
        <f>VLOOKUP($B599, 'Home Field Adv'!$A$2:$I$31, 9, FALSE)</f>
        <v>#N/A</v>
      </c>
      <c r="AC599" s="9" t="e">
        <f>VLOOKUP($C599, FanGraphs_Standings[[Abbreviation]:[2024 Year to Date G]], 2, FALSE)</f>
        <v>#N/A</v>
      </c>
      <c r="AD599" s="9" t="e">
        <f>VLOOKUP($E599, 'SP Per G'!$A$2:$D$1380, 3, FALSE)</f>
        <v>#N/A</v>
      </c>
      <c r="AE599" s="9" t="e">
        <f>VLOOKUP($E599, 'SP Per G'!$A$2:$D$1380, 4, FALSE)</f>
        <v>#N/A</v>
      </c>
      <c r="AF599" s="9" t="e">
        <f>VLOOKUP($E599, Individual_Pitching___Dashboard[], 18, FALSE)</f>
        <v>#N/A</v>
      </c>
      <c r="AG599" s="9" t="e">
        <f>VLOOKUP($E599, Individual_Pitching___Dashboard[], 20, FALSE)</f>
        <v>#N/A</v>
      </c>
      <c r="AH599" s="9" t="e">
        <f>VLOOKUP($E599, Individual_Pitching___Advanced[], 21,FALSE)</f>
        <v>#N/A</v>
      </c>
      <c r="AI599" s="9" t="e">
        <f>VLOOKUP($C599, 'Team Per G'!$A$2:$G$31, 7, FALSE)</f>
        <v>#N/A</v>
      </c>
      <c r="AJ599" s="9" t="e">
        <f>VLOOKUP($C599, 'FanGraphs - Team WAR Projected'!$B$2:$E$31, 3, FALSE)/162</f>
        <v>#N/A</v>
      </c>
      <c r="AK599" s="9" t="e">
        <f>VLOOKUP($C599, Team_Pitching___Advanced[[Team]:[xFIP]], 19,FALSE)</f>
        <v>#N/A</v>
      </c>
      <c r="AL599" s="9" t="e">
        <f>VLOOKUP($C599, Team_Pitching___Advanced[], 20, FALSE)</f>
        <v>#N/A</v>
      </c>
      <c r="AM599" s="9" t="e">
        <f>VLOOKUP($C599, Team_Batting___Dashboard[[Team]:[wOBA]], 16, FALSE)</f>
        <v>#N/A</v>
      </c>
      <c r="AN599" s="9" t="e">
        <f>VLOOKUP($C599, Team_Batting___Advanced[[Team]:[OPS]], 9, FALSE)</f>
        <v>#N/A</v>
      </c>
      <c r="AO599" s="9" t="e">
        <f>VLOOKUP($C599, Team_Batting___Advanced[], 19, FALSE)</f>
        <v>#N/A</v>
      </c>
      <c r="AP599" s="9" t="e">
        <f>VLOOKUP($C599, 'Team Per G'!$A$2:$G$31, 3, FALSE)</f>
        <v>#N/A</v>
      </c>
      <c r="AQ599" s="9" t="e">
        <f>VLOOKUP($C599, 'Team Per G'!$A$2:$G$31, 5, FALSE)</f>
        <v>#N/A</v>
      </c>
      <c r="AR599" s="9" t="e">
        <f>VLOOKUP($C599, 'Team Per G'!$A$2:$G$31, 4, FALSE)</f>
        <v>#N/A</v>
      </c>
      <c r="AS599" s="9" t="e">
        <f>VLOOKUP($C599, Team_Batting___Dashboard[], 22, FALSE)/$AC599</f>
        <v>#N/A</v>
      </c>
      <c r="AT599" s="9" t="e">
        <f>VLOOKUP($C599, 'FanGraphs - Team WAR Projected'!$B$2:$E$31, 4, FALSE)/162</f>
        <v>#N/A</v>
      </c>
      <c r="AU599" s="9" t="e">
        <f>VLOOKUP($C599, FanGraphs_Standings[[Abbreviation]:[2024 Year to Date RS/G]], 6, FALSE)/$AC599</f>
        <v>#N/A</v>
      </c>
      <c r="AV599" s="9" t="e">
        <f>VLOOKUP($C599, FanGraphs_Standings[[Abbreviation]:[2024 Projected Full Season RDif]], 19, FALSE)/162</f>
        <v>#N/A</v>
      </c>
      <c r="AW599" s="9" t="e">
        <f>VLOOKUP($C599, FanGraphs_Standings[[Abbreviation]:[2024 Projected Full Season RDif]], 5, FALSE)</f>
        <v>#N/A</v>
      </c>
      <c r="AX599" s="9" t="e">
        <f>VLOOKUP($C599, FanGraphs_Standings[[Abbreviation]:[2024 Projected Full Season W%]], 18, FALSE)</f>
        <v>#N/A</v>
      </c>
      <c r="AY599" s="9" t="e">
        <f>VLOOKUP($C599, 'Home Field Adv'!$A$2:$K$31, 11, FALSE)</f>
        <v>#N/A</v>
      </c>
      <c r="BB599" s="5" t="str">
        <f t="shared" si="28"/>
        <v/>
      </c>
      <c r="BC599" s="5" t="str">
        <f t="shared" si="29"/>
        <v/>
      </c>
      <c r="BD599" s="5" t="str">
        <f t="shared" si="30"/>
        <v/>
      </c>
    </row>
    <row r="600" spans="6:56" x14ac:dyDescent="0.45">
      <c r="F600" s="9" t="e">
        <f>VLOOKUP($B600, FanGraphs_Standings[[Abbreviation]:[2024 Year to Date G]], 2, FALSE)</f>
        <v>#N/A</v>
      </c>
      <c r="G600" s="9" t="e">
        <f>IF(ISERR(VLOOKUP($D600, 'SP Per G'!$A$2:$D$1380, 3, FALSE)), L600, VLOOKUP($D600, 'SP Per G'!$A$2:$D$1380, 3, FALSE))</f>
        <v>#N/A</v>
      </c>
      <c r="H600" s="9" t="e">
        <f>VLOOKUP($D600, 'SP Per G'!$A$2:$D$1380, 4, FALSE)</f>
        <v>#N/A</v>
      </c>
      <c r="I600" s="9" t="e">
        <f>VLOOKUP($D600, Individual_Pitching___Dashboard[], 18, FALSE)</f>
        <v>#N/A</v>
      </c>
      <c r="J600" s="9" t="e">
        <f>VLOOKUP($D600, Individual_Pitching___Dashboard[], 20, FALSE)</f>
        <v>#N/A</v>
      </c>
      <c r="K600" s="9" t="e">
        <f>VLOOKUP($D600, Individual_Pitching___Advanced[], 21,FALSE)</f>
        <v>#N/A</v>
      </c>
      <c r="L600" s="9" t="e">
        <f>VLOOKUP($B600, 'Team Per G'!$A$2:$G$31, 7, FALSE)</f>
        <v>#N/A</v>
      </c>
      <c r="M600" s="9" t="e">
        <f>VLOOKUP($B600, 'FanGraphs - Team WAR Projected'!$B$2:$E$31, 3, FALSE)/162</f>
        <v>#N/A</v>
      </c>
      <c r="N600" s="9" t="e">
        <f>VLOOKUP($B600, Team_Pitching___Advanced[[Team]:[xFIP]], 19,FALSE)</f>
        <v>#N/A</v>
      </c>
      <c r="O600" s="9" t="e">
        <f>VLOOKUP($B600, Team_Pitching___Advanced[], 20, FALSE)</f>
        <v>#N/A</v>
      </c>
      <c r="P600" s="9" t="e">
        <f>VLOOKUP($B600, Team_Batting___Dashboard[[Team]:[wOBA]], 16, FALSE)</f>
        <v>#N/A</v>
      </c>
      <c r="Q600" s="9" t="e">
        <f>VLOOKUP($B600, Team_Batting___Advanced[[Team]:[OPS]], 9, FALSE)</f>
        <v>#N/A</v>
      </c>
      <c r="R600" s="9" t="e">
        <f>VLOOKUP($B600, Team_Batting___Advanced[], 19, FALSE)</f>
        <v>#N/A</v>
      </c>
      <c r="S600" s="9" t="e">
        <f>VLOOKUP($B600, 'Team Per G'!$A$2:$G$31, 3, FALSE)</f>
        <v>#N/A</v>
      </c>
      <c r="T600" s="9" t="e">
        <f>VLOOKUP($B600, 'Team Per G'!$A$2:$G$31, 5, FALSE)</f>
        <v>#N/A</v>
      </c>
      <c r="U600" s="9" t="e">
        <f>VLOOKUP($B600, 'Team Per G'!$A$2:$G$31, 4, FALSE)</f>
        <v>#N/A</v>
      </c>
      <c r="V600" s="9" t="e">
        <f>VLOOKUP($B600, Team_Batting___Dashboard[], 22, FALSE)/$F600</f>
        <v>#N/A</v>
      </c>
      <c r="W600" s="9" t="e">
        <f>VLOOKUP($B600, 'FanGraphs - Team WAR Projected'!$B$2:$E$31, 4, FALSE)/162</f>
        <v>#N/A</v>
      </c>
      <c r="X600" s="9" t="e">
        <f>VLOOKUP($B600, FanGraphs_Standings[[Abbreviation]:[2024 Year to Date RS/G]], 6, FALSE)/$F600</f>
        <v>#N/A</v>
      </c>
      <c r="Y600" s="9" t="e">
        <f>VLOOKUP($B600, FanGraphs_Standings[[Abbreviation]:[2024 Projected Full Season RDif]], 19, FALSE)/162</f>
        <v>#N/A</v>
      </c>
      <c r="Z600" s="9" t="e">
        <f>VLOOKUP($B600, FanGraphs_Standings[[Abbreviation]:[2024 Projected Full Season RDif]], 5, FALSE)</f>
        <v>#N/A</v>
      </c>
      <c r="AA600" s="9" t="e">
        <f>VLOOKUP($B600, FanGraphs_Standings[[Abbreviation]:[2024 Projected Full Season W%]], 18, FALSE)</f>
        <v>#N/A</v>
      </c>
      <c r="AB600" s="9" t="e">
        <f>VLOOKUP($B600, 'Home Field Adv'!$A$2:$I$31, 9, FALSE)</f>
        <v>#N/A</v>
      </c>
      <c r="AC600" s="9" t="e">
        <f>VLOOKUP($C600, FanGraphs_Standings[[Abbreviation]:[2024 Year to Date G]], 2, FALSE)</f>
        <v>#N/A</v>
      </c>
      <c r="AD600" s="9" t="e">
        <f>VLOOKUP($E600, 'SP Per G'!$A$2:$D$1380, 3, FALSE)</f>
        <v>#N/A</v>
      </c>
      <c r="AE600" s="9" t="e">
        <f>VLOOKUP($E600, 'SP Per G'!$A$2:$D$1380, 4, FALSE)</f>
        <v>#N/A</v>
      </c>
      <c r="AF600" s="9" t="e">
        <f>VLOOKUP($E600, Individual_Pitching___Dashboard[], 18, FALSE)</f>
        <v>#N/A</v>
      </c>
      <c r="AG600" s="9" t="e">
        <f>VLOOKUP($E600, Individual_Pitching___Dashboard[], 20, FALSE)</f>
        <v>#N/A</v>
      </c>
      <c r="AH600" s="9" t="e">
        <f>VLOOKUP($E600, Individual_Pitching___Advanced[], 21,FALSE)</f>
        <v>#N/A</v>
      </c>
      <c r="AI600" s="9" t="e">
        <f>VLOOKUP($C600, 'Team Per G'!$A$2:$G$31, 7, FALSE)</f>
        <v>#N/A</v>
      </c>
      <c r="AJ600" s="9" t="e">
        <f>VLOOKUP($C600, 'FanGraphs - Team WAR Projected'!$B$2:$E$31, 3, FALSE)/162</f>
        <v>#N/A</v>
      </c>
      <c r="AK600" s="9" t="e">
        <f>VLOOKUP($C600, Team_Pitching___Advanced[[Team]:[xFIP]], 19,FALSE)</f>
        <v>#N/A</v>
      </c>
      <c r="AL600" s="9" t="e">
        <f>VLOOKUP($C600, Team_Pitching___Advanced[], 20, FALSE)</f>
        <v>#N/A</v>
      </c>
      <c r="AM600" s="9" t="e">
        <f>VLOOKUP($C600, Team_Batting___Dashboard[[Team]:[wOBA]], 16, FALSE)</f>
        <v>#N/A</v>
      </c>
      <c r="AN600" s="9" t="e">
        <f>VLOOKUP($C600, Team_Batting___Advanced[[Team]:[OPS]], 9, FALSE)</f>
        <v>#N/A</v>
      </c>
      <c r="AO600" s="9" t="e">
        <f>VLOOKUP($C600, Team_Batting___Advanced[], 19, FALSE)</f>
        <v>#N/A</v>
      </c>
      <c r="AP600" s="9" t="e">
        <f>VLOOKUP($C600, 'Team Per G'!$A$2:$G$31, 3, FALSE)</f>
        <v>#N/A</v>
      </c>
      <c r="AQ600" s="9" t="e">
        <f>VLOOKUP($C600, 'Team Per G'!$A$2:$G$31, 5, FALSE)</f>
        <v>#N/A</v>
      </c>
      <c r="AR600" s="9" t="e">
        <f>VLOOKUP($C600, 'Team Per G'!$A$2:$G$31, 4, FALSE)</f>
        <v>#N/A</v>
      </c>
      <c r="AS600" s="9" t="e">
        <f>VLOOKUP($C600, Team_Batting___Dashboard[], 22, FALSE)/$AC600</f>
        <v>#N/A</v>
      </c>
      <c r="AT600" s="9" t="e">
        <f>VLOOKUP($C600, 'FanGraphs - Team WAR Projected'!$B$2:$E$31, 4, FALSE)/162</f>
        <v>#N/A</v>
      </c>
      <c r="AU600" s="9" t="e">
        <f>VLOOKUP($C600, FanGraphs_Standings[[Abbreviation]:[2024 Year to Date RS/G]], 6, FALSE)/$AC600</f>
        <v>#N/A</v>
      </c>
      <c r="AV600" s="9" t="e">
        <f>VLOOKUP($C600, FanGraphs_Standings[[Abbreviation]:[2024 Projected Full Season RDif]], 19, FALSE)/162</f>
        <v>#N/A</v>
      </c>
      <c r="AW600" s="9" t="e">
        <f>VLOOKUP($C600, FanGraphs_Standings[[Abbreviation]:[2024 Projected Full Season RDif]], 5, FALSE)</f>
        <v>#N/A</v>
      </c>
      <c r="AX600" s="9" t="e">
        <f>VLOOKUP($C600, FanGraphs_Standings[[Abbreviation]:[2024 Projected Full Season W%]], 18, FALSE)</f>
        <v>#N/A</v>
      </c>
      <c r="AY600" s="9" t="e">
        <f>VLOOKUP($C600, 'Home Field Adv'!$A$2:$K$31, 11, FALSE)</f>
        <v>#N/A</v>
      </c>
      <c r="BB600" s="5" t="str">
        <f t="shared" si="28"/>
        <v/>
      </c>
      <c r="BC600" s="5" t="str">
        <f t="shared" si="29"/>
        <v/>
      </c>
      <c r="BD600" s="5" t="str">
        <f t="shared" si="30"/>
        <v/>
      </c>
    </row>
    <row r="601" spans="6:56" x14ac:dyDescent="0.45">
      <c r="F601" s="9" t="e">
        <f>VLOOKUP($B601, FanGraphs_Standings[[Abbreviation]:[2024 Year to Date G]], 2, FALSE)</f>
        <v>#N/A</v>
      </c>
      <c r="G601" s="9" t="e">
        <f>IF(ISERR(VLOOKUP($D601, 'SP Per G'!$A$2:$D$1380, 3, FALSE)), L601, VLOOKUP($D601, 'SP Per G'!$A$2:$D$1380, 3, FALSE))</f>
        <v>#N/A</v>
      </c>
      <c r="H601" s="9" t="e">
        <f>VLOOKUP($D601, 'SP Per G'!$A$2:$D$1380, 4, FALSE)</f>
        <v>#N/A</v>
      </c>
      <c r="I601" s="9" t="e">
        <f>VLOOKUP($D601, Individual_Pitching___Dashboard[], 18, FALSE)</f>
        <v>#N/A</v>
      </c>
      <c r="J601" s="9" t="e">
        <f>VLOOKUP($D601, Individual_Pitching___Dashboard[], 20, FALSE)</f>
        <v>#N/A</v>
      </c>
      <c r="K601" s="9" t="e">
        <f>VLOOKUP($D601, Individual_Pitching___Advanced[], 21,FALSE)</f>
        <v>#N/A</v>
      </c>
      <c r="L601" s="9" t="e">
        <f>VLOOKUP($B601, 'Team Per G'!$A$2:$G$31, 7, FALSE)</f>
        <v>#N/A</v>
      </c>
      <c r="M601" s="9" t="e">
        <f>VLOOKUP($B601, 'FanGraphs - Team WAR Projected'!$B$2:$E$31, 3, FALSE)/162</f>
        <v>#N/A</v>
      </c>
      <c r="N601" s="9" t="e">
        <f>VLOOKUP($B601, Team_Pitching___Advanced[[Team]:[xFIP]], 19,FALSE)</f>
        <v>#N/A</v>
      </c>
      <c r="O601" s="9" t="e">
        <f>VLOOKUP($B601, Team_Pitching___Advanced[], 20, FALSE)</f>
        <v>#N/A</v>
      </c>
      <c r="P601" s="9" t="e">
        <f>VLOOKUP($B601, Team_Batting___Dashboard[[Team]:[wOBA]], 16, FALSE)</f>
        <v>#N/A</v>
      </c>
      <c r="Q601" s="9" t="e">
        <f>VLOOKUP($B601, Team_Batting___Advanced[[Team]:[OPS]], 9, FALSE)</f>
        <v>#N/A</v>
      </c>
      <c r="R601" s="9" t="e">
        <f>VLOOKUP($B601, Team_Batting___Advanced[], 19, FALSE)</f>
        <v>#N/A</v>
      </c>
      <c r="S601" s="9" t="e">
        <f>VLOOKUP($B601, 'Team Per G'!$A$2:$G$31, 3, FALSE)</f>
        <v>#N/A</v>
      </c>
      <c r="T601" s="9" t="e">
        <f>VLOOKUP($B601, 'Team Per G'!$A$2:$G$31, 5, FALSE)</f>
        <v>#N/A</v>
      </c>
      <c r="U601" s="9" t="e">
        <f>VLOOKUP($B601, 'Team Per G'!$A$2:$G$31, 4, FALSE)</f>
        <v>#N/A</v>
      </c>
      <c r="V601" s="9" t="e">
        <f>VLOOKUP($B601, Team_Batting___Dashboard[], 22, FALSE)/$F601</f>
        <v>#N/A</v>
      </c>
      <c r="W601" s="9" t="e">
        <f>VLOOKUP($B601, 'FanGraphs - Team WAR Projected'!$B$2:$E$31, 4, FALSE)/162</f>
        <v>#N/A</v>
      </c>
      <c r="X601" s="9" t="e">
        <f>VLOOKUP($B601, FanGraphs_Standings[[Abbreviation]:[2024 Year to Date RS/G]], 6, FALSE)/$F601</f>
        <v>#N/A</v>
      </c>
      <c r="Y601" s="9" t="e">
        <f>VLOOKUP($B601, FanGraphs_Standings[[Abbreviation]:[2024 Projected Full Season RDif]], 19, FALSE)/162</f>
        <v>#N/A</v>
      </c>
      <c r="Z601" s="9" t="e">
        <f>VLOOKUP($B601, FanGraphs_Standings[[Abbreviation]:[2024 Projected Full Season RDif]], 5, FALSE)</f>
        <v>#N/A</v>
      </c>
      <c r="AA601" s="9" t="e">
        <f>VLOOKUP($B601, FanGraphs_Standings[[Abbreviation]:[2024 Projected Full Season W%]], 18, FALSE)</f>
        <v>#N/A</v>
      </c>
      <c r="AB601" s="9" t="e">
        <f>VLOOKUP($B601, 'Home Field Adv'!$A$2:$I$31, 9, FALSE)</f>
        <v>#N/A</v>
      </c>
      <c r="AC601" s="9" t="e">
        <f>VLOOKUP($C601, FanGraphs_Standings[[Abbreviation]:[2024 Year to Date G]], 2, FALSE)</f>
        <v>#N/A</v>
      </c>
      <c r="AD601" s="9" t="e">
        <f>VLOOKUP($E601, 'SP Per G'!$A$2:$D$1380, 3, FALSE)</f>
        <v>#N/A</v>
      </c>
      <c r="AE601" s="9" t="e">
        <f>VLOOKUP($E601, 'SP Per G'!$A$2:$D$1380, 4, FALSE)</f>
        <v>#N/A</v>
      </c>
      <c r="AF601" s="9" t="e">
        <f>VLOOKUP($E601, Individual_Pitching___Dashboard[], 18, FALSE)</f>
        <v>#N/A</v>
      </c>
      <c r="AG601" s="9" t="e">
        <f>VLOOKUP($E601, Individual_Pitching___Dashboard[], 20, FALSE)</f>
        <v>#N/A</v>
      </c>
      <c r="AH601" s="9" t="e">
        <f>VLOOKUP($E601, Individual_Pitching___Advanced[], 21,FALSE)</f>
        <v>#N/A</v>
      </c>
      <c r="AI601" s="9" t="e">
        <f>VLOOKUP($C601, 'Team Per G'!$A$2:$G$31, 7, FALSE)</f>
        <v>#N/A</v>
      </c>
      <c r="AJ601" s="9" t="e">
        <f>VLOOKUP($C601, 'FanGraphs - Team WAR Projected'!$B$2:$E$31, 3, FALSE)/162</f>
        <v>#N/A</v>
      </c>
      <c r="AK601" s="9" t="e">
        <f>VLOOKUP($C601, Team_Pitching___Advanced[[Team]:[xFIP]], 19,FALSE)</f>
        <v>#N/A</v>
      </c>
      <c r="AL601" s="9" t="e">
        <f>VLOOKUP($C601, Team_Pitching___Advanced[], 20, FALSE)</f>
        <v>#N/A</v>
      </c>
      <c r="AM601" s="9" t="e">
        <f>VLOOKUP($C601, Team_Batting___Dashboard[[Team]:[wOBA]], 16, FALSE)</f>
        <v>#N/A</v>
      </c>
      <c r="AN601" s="9" t="e">
        <f>VLOOKUP($C601, Team_Batting___Advanced[[Team]:[OPS]], 9, FALSE)</f>
        <v>#N/A</v>
      </c>
      <c r="AO601" s="9" t="e">
        <f>VLOOKUP($C601, Team_Batting___Advanced[], 19, FALSE)</f>
        <v>#N/A</v>
      </c>
      <c r="AP601" s="9" t="e">
        <f>VLOOKUP($C601, 'Team Per G'!$A$2:$G$31, 3, FALSE)</f>
        <v>#N/A</v>
      </c>
      <c r="AQ601" s="9" t="e">
        <f>VLOOKUP($C601, 'Team Per G'!$A$2:$G$31, 5, FALSE)</f>
        <v>#N/A</v>
      </c>
      <c r="AR601" s="9" t="e">
        <f>VLOOKUP($C601, 'Team Per G'!$A$2:$G$31, 4, FALSE)</f>
        <v>#N/A</v>
      </c>
      <c r="AS601" s="9" t="e">
        <f>VLOOKUP($C601, Team_Batting___Dashboard[], 22, FALSE)/$AC601</f>
        <v>#N/A</v>
      </c>
      <c r="AT601" s="9" t="e">
        <f>VLOOKUP($C601, 'FanGraphs - Team WAR Projected'!$B$2:$E$31, 4, FALSE)/162</f>
        <v>#N/A</v>
      </c>
      <c r="AU601" s="9" t="e">
        <f>VLOOKUP($C601, FanGraphs_Standings[[Abbreviation]:[2024 Year to Date RS/G]], 6, FALSE)/$AC601</f>
        <v>#N/A</v>
      </c>
      <c r="AV601" s="9" t="e">
        <f>VLOOKUP($C601, FanGraphs_Standings[[Abbreviation]:[2024 Projected Full Season RDif]], 19, FALSE)/162</f>
        <v>#N/A</v>
      </c>
      <c r="AW601" s="9" t="e">
        <f>VLOOKUP($C601, FanGraphs_Standings[[Abbreviation]:[2024 Projected Full Season RDif]], 5, FALSE)</f>
        <v>#N/A</v>
      </c>
      <c r="AX601" s="9" t="e">
        <f>VLOOKUP($C601, FanGraphs_Standings[[Abbreviation]:[2024 Projected Full Season W%]], 18, FALSE)</f>
        <v>#N/A</v>
      </c>
      <c r="AY601" s="9" t="e">
        <f>VLOOKUP($C601, 'Home Field Adv'!$A$2:$K$31, 11, FALSE)</f>
        <v>#N/A</v>
      </c>
      <c r="BB601" s="5" t="str">
        <f t="shared" si="28"/>
        <v/>
      </c>
      <c r="BC601" s="5" t="str">
        <f t="shared" si="29"/>
        <v/>
      </c>
      <c r="BD601" s="5" t="str">
        <f t="shared" si="30"/>
        <v/>
      </c>
    </row>
    <row r="602" spans="6:56" x14ac:dyDescent="0.45">
      <c r="F602" s="9" t="e">
        <f>VLOOKUP($B602, FanGraphs_Standings[[Abbreviation]:[2024 Year to Date G]], 2, FALSE)</f>
        <v>#N/A</v>
      </c>
      <c r="G602" s="9" t="e">
        <f>IF(ISERR(VLOOKUP($D602, 'SP Per G'!$A$2:$D$1380, 3, FALSE)), L602, VLOOKUP($D602, 'SP Per G'!$A$2:$D$1380, 3, FALSE))</f>
        <v>#N/A</v>
      </c>
      <c r="H602" s="9" t="e">
        <f>VLOOKUP($D602, 'SP Per G'!$A$2:$D$1380, 4, FALSE)</f>
        <v>#N/A</v>
      </c>
      <c r="I602" s="9" t="e">
        <f>VLOOKUP($D602, Individual_Pitching___Dashboard[], 18, FALSE)</f>
        <v>#N/A</v>
      </c>
      <c r="J602" s="9" t="e">
        <f>VLOOKUP($D602, Individual_Pitching___Dashboard[], 20, FALSE)</f>
        <v>#N/A</v>
      </c>
      <c r="K602" s="9" t="e">
        <f>VLOOKUP($D602, Individual_Pitching___Advanced[], 21,FALSE)</f>
        <v>#N/A</v>
      </c>
      <c r="L602" s="9" t="e">
        <f>VLOOKUP($B602, 'Team Per G'!$A$2:$G$31, 7, FALSE)</f>
        <v>#N/A</v>
      </c>
      <c r="M602" s="9" t="e">
        <f>VLOOKUP($B602, 'FanGraphs - Team WAR Projected'!$B$2:$E$31, 3, FALSE)/162</f>
        <v>#N/A</v>
      </c>
      <c r="N602" s="9" t="e">
        <f>VLOOKUP($B602, Team_Pitching___Advanced[[Team]:[xFIP]], 19,FALSE)</f>
        <v>#N/A</v>
      </c>
      <c r="O602" s="9" t="e">
        <f>VLOOKUP($B602, Team_Pitching___Advanced[], 20, FALSE)</f>
        <v>#N/A</v>
      </c>
      <c r="P602" s="9" t="e">
        <f>VLOOKUP($B602, Team_Batting___Dashboard[[Team]:[wOBA]], 16, FALSE)</f>
        <v>#N/A</v>
      </c>
      <c r="Q602" s="9" t="e">
        <f>VLOOKUP($B602, Team_Batting___Advanced[[Team]:[OPS]], 9, FALSE)</f>
        <v>#N/A</v>
      </c>
      <c r="R602" s="9" t="e">
        <f>VLOOKUP($B602, Team_Batting___Advanced[], 19, FALSE)</f>
        <v>#N/A</v>
      </c>
      <c r="S602" s="9" t="e">
        <f>VLOOKUP($B602, 'Team Per G'!$A$2:$G$31, 3, FALSE)</f>
        <v>#N/A</v>
      </c>
      <c r="T602" s="9" t="e">
        <f>VLOOKUP($B602, 'Team Per G'!$A$2:$G$31, 5, FALSE)</f>
        <v>#N/A</v>
      </c>
      <c r="U602" s="9" t="e">
        <f>VLOOKUP($B602, 'Team Per G'!$A$2:$G$31, 4, FALSE)</f>
        <v>#N/A</v>
      </c>
      <c r="V602" s="9" t="e">
        <f>VLOOKUP($B602, Team_Batting___Dashboard[], 22, FALSE)/$F602</f>
        <v>#N/A</v>
      </c>
      <c r="W602" s="9" t="e">
        <f>VLOOKUP($B602, 'FanGraphs - Team WAR Projected'!$B$2:$E$31, 4, FALSE)/162</f>
        <v>#N/A</v>
      </c>
      <c r="X602" s="9" t="e">
        <f>VLOOKUP($B602, FanGraphs_Standings[[Abbreviation]:[2024 Year to Date RS/G]], 6, FALSE)/$F602</f>
        <v>#N/A</v>
      </c>
      <c r="Y602" s="9" t="e">
        <f>VLOOKUP($B602, FanGraphs_Standings[[Abbreviation]:[2024 Projected Full Season RDif]], 19, FALSE)/162</f>
        <v>#N/A</v>
      </c>
      <c r="Z602" s="9" t="e">
        <f>VLOOKUP($B602, FanGraphs_Standings[[Abbreviation]:[2024 Projected Full Season RDif]], 5, FALSE)</f>
        <v>#N/A</v>
      </c>
      <c r="AA602" s="9" t="e">
        <f>VLOOKUP($B602, FanGraphs_Standings[[Abbreviation]:[2024 Projected Full Season W%]], 18, FALSE)</f>
        <v>#N/A</v>
      </c>
      <c r="AB602" s="9" t="e">
        <f>VLOOKUP($B602, 'Home Field Adv'!$A$2:$I$31, 9, FALSE)</f>
        <v>#N/A</v>
      </c>
      <c r="AC602" s="9" t="e">
        <f>VLOOKUP($C602, FanGraphs_Standings[[Abbreviation]:[2024 Year to Date G]], 2, FALSE)</f>
        <v>#N/A</v>
      </c>
      <c r="AD602" s="9" t="e">
        <f>VLOOKUP($E602, 'SP Per G'!$A$2:$D$1380, 3, FALSE)</f>
        <v>#N/A</v>
      </c>
      <c r="AE602" s="9" t="e">
        <f>VLOOKUP($E602, 'SP Per G'!$A$2:$D$1380, 4, FALSE)</f>
        <v>#N/A</v>
      </c>
      <c r="AF602" s="9" t="e">
        <f>VLOOKUP($E602, Individual_Pitching___Dashboard[], 18, FALSE)</f>
        <v>#N/A</v>
      </c>
      <c r="AG602" s="9" t="e">
        <f>VLOOKUP($E602, Individual_Pitching___Dashboard[], 20, FALSE)</f>
        <v>#N/A</v>
      </c>
      <c r="AH602" s="9" t="e">
        <f>VLOOKUP($E602, Individual_Pitching___Advanced[], 21,FALSE)</f>
        <v>#N/A</v>
      </c>
      <c r="AI602" s="9" t="e">
        <f>VLOOKUP($C602, 'Team Per G'!$A$2:$G$31, 7, FALSE)</f>
        <v>#N/A</v>
      </c>
      <c r="AJ602" s="9" t="e">
        <f>VLOOKUP($C602, 'FanGraphs - Team WAR Projected'!$B$2:$E$31, 3, FALSE)/162</f>
        <v>#N/A</v>
      </c>
      <c r="AK602" s="9" t="e">
        <f>VLOOKUP($C602, Team_Pitching___Advanced[[Team]:[xFIP]], 19,FALSE)</f>
        <v>#N/A</v>
      </c>
      <c r="AL602" s="9" t="e">
        <f>VLOOKUP($C602, Team_Pitching___Advanced[], 20, FALSE)</f>
        <v>#N/A</v>
      </c>
      <c r="AM602" s="9" t="e">
        <f>VLOOKUP($C602, Team_Batting___Dashboard[[Team]:[wOBA]], 16, FALSE)</f>
        <v>#N/A</v>
      </c>
      <c r="AN602" s="9" t="e">
        <f>VLOOKUP($C602, Team_Batting___Advanced[[Team]:[OPS]], 9, FALSE)</f>
        <v>#N/A</v>
      </c>
      <c r="AO602" s="9" t="e">
        <f>VLOOKUP($C602, Team_Batting___Advanced[], 19, FALSE)</f>
        <v>#N/A</v>
      </c>
      <c r="AP602" s="9" t="e">
        <f>VLOOKUP($C602, 'Team Per G'!$A$2:$G$31, 3, FALSE)</f>
        <v>#N/A</v>
      </c>
      <c r="AQ602" s="9" t="e">
        <f>VLOOKUP($C602, 'Team Per G'!$A$2:$G$31, 5, FALSE)</f>
        <v>#N/A</v>
      </c>
      <c r="AR602" s="9" t="e">
        <f>VLOOKUP($C602, 'Team Per G'!$A$2:$G$31, 4, FALSE)</f>
        <v>#N/A</v>
      </c>
      <c r="AS602" s="9" t="e">
        <f>VLOOKUP($C602, Team_Batting___Dashboard[], 22, FALSE)/$AC602</f>
        <v>#N/A</v>
      </c>
      <c r="AT602" s="9" t="e">
        <f>VLOOKUP($C602, 'FanGraphs - Team WAR Projected'!$B$2:$E$31, 4, FALSE)/162</f>
        <v>#N/A</v>
      </c>
      <c r="AU602" s="9" t="e">
        <f>VLOOKUP($C602, FanGraphs_Standings[[Abbreviation]:[2024 Year to Date RS/G]], 6, FALSE)/$AC602</f>
        <v>#N/A</v>
      </c>
      <c r="AV602" s="9" t="e">
        <f>VLOOKUP($C602, FanGraphs_Standings[[Abbreviation]:[2024 Projected Full Season RDif]], 19, FALSE)/162</f>
        <v>#N/A</v>
      </c>
      <c r="AW602" s="9" t="e">
        <f>VLOOKUP($C602, FanGraphs_Standings[[Abbreviation]:[2024 Projected Full Season RDif]], 5, FALSE)</f>
        <v>#N/A</v>
      </c>
      <c r="AX602" s="9" t="e">
        <f>VLOOKUP($C602, FanGraphs_Standings[[Abbreviation]:[2024 Projected Full Season W%]], 18, FALSE)</f>
        <v>#N/A</v>
      </c>
      <c r="AY602" s="9" t="e">
        <f>VLOOKUP($C602, 'Home Field Adv'!$A$2:$K$31, 11, FALSE)</f>
        <v>#N/A</v>
      </c>
      <c r="BB602" s="5" t="str">
        <f t="shared" si="28"/>
        <v/>
      </c>
      <c r="BC602" s="5" t="str">
        <f t="shared" si="29"/>
        <v/>
      </c>
      <c r="BD602" s="5" t="str">
        <f t="shared" si="30"/>
        <v/>
      </c>
    </row>
    <row r="603" spans="6:56" x14ac:dyDescent="0.45">
      <c r="F603" s="9" t="e">
        <f>VLOOKUP($B603, FanGraphs_Standings[[Abbreviation]:[2024 Year to Date G]], 2, FALSE)</f>
        <v>#N/A</v>
      </c>
      <c r="G603" s="9" t="e">
        <f>IF(ISERR(VLOOKUP($D603, 'SP Per G'!$A$2:$D$1380, 3, FALSE)), L603, VLOOKUP($D603, 'SP Per G'!$A$2:$D$1380, 3, FALSE))</f>
        <v>#N/A</v>
      </c>
      <c r="H603" s="9" t="e">
        <f>VLOOKUP($D603, 'SP Per G'!$A$2:$D$1380, 4, FALSE)</f>
        <v>#N/A</v>
      </c>
      <c r="I603" s="9" t="e">
        <f>VLOOKUP($D603, Individual_Pitching___Dashboard[], 18, FALSE)</f>
        <v>#N/A</v>
      </c>
      <c r="J603" s="9" t="e">
        <f>VLOOKUP($D603, Individual_Pitching___Dashboard[], 20, FALSE)</f>
        <v>#N/A</v>
      </c>
      <c r="K603" s="9" t="e">
        <f>VLOOKUP($D603, Individual_Pitching___Advanced[], 21,FALSE)</f>
        <v>#N/A</v>
      </c>
      <c r="L603" s="9" t="e">
        <f>VLOOKUP($B603, 'Team Per G'!$A$2:$G$31, 7, FALSE)</f>
        <v>#N/A</v>
      </c>
      <c r="M603" s="9" t="e">
        <f>VLOOKUP($B603, 'FanGraphs - Team WAR Projected'!$B$2:$E$31, 3, FALSE)/162</f>
        <v>#N/A</v>
      </c>
      <c r="N603" s="9" t="e">
        <f>VLOOKUP($B603, Team_Pitching___Advanced[[Team]:[xFIP]], 19,FALSE)</f>
        <v>#N/A</v>
      </c>
      <c r="O603" s="9" t="e">
        <f>VLOOKUP($B603, Team_Pitching___Advanced[], 20, FALSE)</f>
        <v>#N/A</v>
      </c>
      <c r="P603" s="9" t="e">
        <f>VLOOKUP($B603, Team_Batting___Dashboard[[Team]:[wOBA]], 16, FALSE)</f>
        <v>#N/A</v>
      </c>
      <c r="Q603" s="9" t="e">
        <f>VLOOKUP($B603, Team_Batting___Advanced[[Team]:[OPS]], 9, FALSE)</f>
        <v>#N/A</v>
      </c>
      <c r="R603" s="9" t="e">
        <f>VLOOKUP($B603, Team_Batting___Advanced[], 19, FALSE)</f>
        <v>#N/A</v>
      </c>
      <c r="S603" s="9" t="e">
        <f>VLOOKUP($B603, 'Team Per G'!$A$2:$G$31, 3, FALSE)</f>
        <v>#N/A</v>
      </c>
      <c r="T603" s="9" t="e">
        <f>VLOOKUP($B603, 'Team Per G'!$A$2:$G$31, 5, FALSE)</f>
        <v>#N/A</v>
      </c>
      <c r="U603" s="9" t="e">
        <f>VLOOKUP($B603, 'Team Per G'!$A$2:$G$31, 4, FALSE)</f>
        <v>#N/A</v>
      </c>
      <c r="V603" s="9" t="e">
        <f>VLOOKUP($B603, Team_Batting___Dashboard[], 22, FALSE)/$F603</f>
        <v>#N/A</v>
      </c>
      <c r="W603" s="9" t="e">
        <f>VLOOKUP($B603, 'FanGraphs - Team WAR Projected'!$B$2:$E$31, 4, FALSE)/162</f>
        <v>#N/A</v>
      </c>
      <c r="X603" s="9" t="e">
        <f>VLOOKUP($B603, FanGraphs_Standings[[Abbreviation]:[2024 Year to Date RS/G]], 6, FALSE)/$F603</f>
        <v>#N/A</v>
      </c>
      <c r="Y603" s="9" t="e">
        <f>VLOOKUP($B603, FanGraphs_Standings[[Abbreviation]:[2024 Projected Full Season RDif]], 19, FALSE)/162</f>
        <v>#N/A</v>
      </c>
      <c r="Z603" s="9" t="e">
        <f>VLOOKUP($B603, FanGraphs_Standings[[Abbreviation]:[2024 Projected Full Season RDif]], 5, FALSE)</f>
        <v>#N/A</v>
      </c>
      <c r="AA603" s="9" t="e">
        <f>VLOOKUP($B603, FanGraphs_Standings[[Abbreviation]:[2024 Projected Full Season W%]], 18, FALSE)</f>
        <v>#N/A</v>
      </c>
      <c r="AB603" s="9" t="e">
        <f>VLOOKUP($B603, 'Home Field Adv'!$A$2:$I$31, 9, FALSE)</f>
        <v>#N/A</v>
      </c>
      <c r="AC603" s="9" t="e">
        <f>VLOOKUP($C603, FanGraphs_Standings[[Abbreviation]:[2024 Year to Date G]], 2, FALSE)</f>
        <v>#N/A</v>
      </c>
      <c r="AD603" s="9" t="e">
        <f>VLOOKUP($E603, 'SP Per G'!$A$2:$D$1380, 3, FALSE)</f>
        <v>#N/A</v>
      </c>
      <c r="AE603" s="9" t="e">
        <f>VLOOKUP($E603, 'SP Per G'!$A$2:$D$1380, 4, FALSE)</f>
        <v>#N/A</v>
      </c>
      <c r="AF603" s="9" t="e">
        <f>VLOOKUP($E603, Individual_Pitching___Dashboard[], 18, FALSE)</f>
        <v>#N/A</v>
      </c>
      <c r="AG603" s="9" t="e">
        <f>VLOOKUP($E603, Individual_Pitching___Dashboard[], 20, FALSE)</f>
        <v>#N/A</v>
      </c>
      <c r="AH603" s="9" t="e">
        <f>VLOOKUP($E603, Individual_Pitching___Advanced[], 21,FALSE)</f>
        <v>#N/A</v>
      </c>
      <c r="AI603" s="9" t="e">
        <f>VLOOKUP($C603, 'Team Per G'!$A$2:$G$31, 7, FALSE)</f>
        <v>#N/A</v>
      </c>
      <c r="AJ603" s="9" t="e">
        <f>VLOOKUP($C603, 'FanGraphs - Team WAR Projected'!$B$2:$E$31, 3, FALSE)/162</f>
        <v>#N/A</v>
      </c>
      <c r="AK603" s="9" t="e">
        <f>VLOOKUP($C603, Team_Pitching___Advanced[[Team]:[xFIP]], 19,FALSE)</f>
        <v>#N/A</v>
      </c>
      <c r="AL603" s="9" t="e">
        <f>VLOOKUP($C603, Team_Pitching___Advanced[], 20, FALSE)</f>
        <v>#N/A</v>
      </c>
      <c r="AM603" s="9" t="e">
        <f>VLOOKUP($C603, Team_Batting___Dashboard[[Team]:[wOBA]], 16, FALSE)</f>
        <v>#N/A</v>
      </c>
      <c r="AN603" s="9" t="e">
        <f>VLOOKUP($C603, Team_Batting___Advanced[[Team]:[OPS]], 9, FALSE)</f>
        <v>#N/A</v>
      </c>
      <c r="AO603" s="9" t="e">
        <f>VLOOKUP($C603, Team_Batting___Advanced[], 19, FALSE)</f>
        <v>#N/A</v>
      </c>
      <c r="AP603" s="9" t="e">
        <f>VLOOKUP($C603, 'Team Per G'!$A$2:$G$31, 3, FALSE)</f>
        <v>#N/A</v>
      </c>
      <c r="AQ603" s="9" t="e">
        <f>VLOOKUP($C603, 'Team Per G'!$A$2:$G$31, 5, FALSE)</f>
        <v>#N/A</v>
      </c>
      <c r="AR603" s="9" t="e">
        <f>VLOOKUP($C603, 'Team Per G'!$A$2:$G$31, 4, FALSE)</f>
        <v>#N/A</v>
      </c>
      <c r="AS603" s="9" t="e">
        <f>VLOOKUP($C603, Team_Batting___Dashboard[], 22, FALSE)/$AC603</f>
        <v>#N/A</v>
      </c>
      <c r="AT603" s="9" t="e">
        <f>VLOOKUP($C603, 'FanGraphs - Team WAR Projected'!$B$2:$E$31, 4, FALSE)/162</f>
        <v>#N/A</v>
      </c>
      <c r="AU603" s="9" t="e">
        <f>VLOOKUP($C603, FanGraphs_Standings[[Abbreviation]:[2024 Year to Date RS/G]], 6, FALSE)/$AC603</f>
        <v>#N/A</v>
      </c>
      <c r="AV603" s="9" t="e">
        <f>VLOOKUP($C603, FanGraphs_Standings[[Abbreviation]:[2024 Projected Full Season RDif]], 19, FALSE)/162</f>
        <v>#N/A</v>
      </c>
      <c r="AW603" s="9" t="e">
        <f>VLOOKUP($C603, FanGraphs_Standings[[Abbreviation]:[2024 Projected Full Season RDif]], 5, FALSE)</f>
        <v>#N/A</v>
      </c>
      <c r="AX603" s="9" t="e">
        <f>VLOOKUP($C603, FanGraphs_Standings[[Abbreviation]:[2024 Projected Full Season W%]], 18, FALSE)</f>
        <v>#N/A</v>
      </c>
      <c r="AY603" s="9" t="e">
        <f>VLOOKUP($C603, 'Home Field Adv'!$A$2:$K$31, 11, FALSE)</f>
        <v>#N/A</v>
      </c>
      <c r="BB603" s="5" t="str">
        <f t="shared" si="28"/>
        <v/>
      </c>
      <c r="BC603" s="5" t="str">
        <f t="shared" si="29"/>
        <v/>
      </c>
      <c r="BD603" s="5" t="str">
        <f t="shared" si="30"/>
        <v/>
      </c>
    </row>
    <row r="604" spans="6:56" x14ac:dyDescent="0.45">
      <c r="F604" s="9" t="e">
        <f>VLOOKUP($B604, FanGraphs_Standings[[Abbreviation]:[2024 Year to Date G]], 2, FALSE)</f>
        <v>#N/A</v>
      </c>
      <c r="G604" s="9" t="e">
        <f>IF(ISERR(VLOOKUP($D604, 'SP Per G'!$A$2:$D$1380, 3, FALSE)), L604, VLOOKUP($D604, 'SP Per G'!$A$2:$D$1380, 3, FALSE))</f>
        <v>#N/A</v>
      </c>
      <c r="H604" s="9" t="e">
        <f>VLOOKUP($D604, 'SP Per G'!$A$2:$D$1380, 4, FALSE)</f>
        <v>#N/A</v>
      </c>
      <c r="I604" s="9" t="e">
        <f>VLOOKUP($D604, Individual_Pitching___Dashboard[], 18, FALSE)</f>
        <v>#N/A</v>
      </c>
      <c r="J604" s="9" t="e">
        <f>VLOOKUP($D604, Individual_Pitching___Dashboard[], 20, FALSE)</f>
        <v>#N/A</v>
      </c>
      <c r="K604" s="9" t="e">
        <f>VLOOKUP($D604, Individual_Pitching___Advanced[], 21,FALSE)</f>
        <v>#N/A</v>
      </c>
      <c r="L604" s="9" t="e">
        <f>VLOOKUP($B604, 'Team Per G'!$A$2:$G$31, 7, FALSE)</f>
        <v>#N/A</v>
      </c>
      <c r="M604" s="9" t="e">
        <f>VLOOKUP($B604, 'FanGraphs - Team WAR Projected'!$B$2:$E$31, 3, FALSE)/162</f>
        <v>#N/A</v>
      </c>
      <c r="N604" s="9" t="e">
        <f>VLOOKUP($B604, Team_Pitching___Advanced[[Team]:[xFIP]], 19,FALSE)</f>
        <v>#N/A</v>
      </c>
      <c r="O604" s="9" t="e">
        <f>VLOOKUP($B604, Team_Pitching___Advanced[], 20, FALSE)</f>
        <v>#N/A</v>
      </c>
      <c r="P604" s="9" t="e">
        <f>VLOOKUP($B604, Team_Batting___Dashboard[[Team]:[wOBA]], 16, FALSE)</f>
        <v>#N/A</v>
      </c>
      <c r="Q604" s="9" t="e">
        <f>VLOOKUP($B604, Team_Batting___Advanced[[Team]:[OPS]], 9, FALSE)</f>
        <v>#N/A</v>
      </c>
      <c r="R604" s="9" t="e">
        <f>VLOOKUP($B604, Team_Batting___Advanced[], 19, FALSE)</f>
        <v>#N/A</v>
      </c>
      <c r="S604" s="9" t="e">
        <f>VLOOKUP($B604, 'Team Per G'!$A$2:$G$31, 3, FALSE)</f>
        <v>#N/A</v>
      </c>
      <c r="T604" s="9" t="e">
        <f>VLOOKUP($B604, 'Team Per G'!$A$2:$G$31, 5, FALSE)</f>
        <v>#N/A</v>
      </c>
      <c r="U604" s="9" t="e">
        <f>VLOOKUP($B604, 'Team Per G'!$A$2:$G$31, 4, FALSE)</f>
        <v>#N/A</v>
      </c>
      <c r="V604" s="9" t="e">
        <f>VLOOKUP($B604, Team_Batting___Dashboard[], 22, FALSE)/$F604</f>
        <v>#N/A</v>
      </c>
      <c r="W604" s="9" t="e">
        <f>VLOOKUP($B604, 'FanGraphs - Team WAR Projected'!$B$2:$E$31, 4, FALSE)/162</f>
        <v>#N/A</v>
      </c>
      <c r="X604" s="9" t="e">
        <f>VLOOKUP($B604, FanGraphs_Standings[[Abbreviation]:[2024 Year to Date RS/G]], 6, FALSE)/$F604</f>
        <v>#N/A</v>
      </c>
      <c r="Y604" s="9" t="e">
        <f>VLOOKUP($B604, FanGraphs_Standings[[Abbreviation]:[2024 Projected Full Season RDif]], 19, FALSE)/162</f>
        <v>#N/A</v>
      </c>
      <c r="Z604" s="9" t="e">
        <f>VLOOKUP($B604, FanGraphs_Standings[[Abbreviation]:[2024 Projected Full Season RDif]], 5, FALSE)</f>
        <v>#N/A</v>
      </c>
      <c r="AA604" s="9" t="e">
        <f>VLOOKUP($B604, FanGraphs_Standings[[Abbreviation]:[2024 Projected Full Season W%]], 18, FALSE)</f>
        <v>#N/A</v>
      </c>
      <c r="AB604" s="9" t="e">
        <f>VLOOKUP($B604, 'Home Field Adv'!$A$2:$I$31, 9, FALSE)</f>
        <v>#N/A</v>
      </c>
      <c r="AC604" s="9" t="e">
        <f>VLOOKUP($C604, FanGraphs_Standings[[Abbreviation]:[2024 Year to Date G]], 2, FALSE)</f>
        <v>#N/A</v>
      </c>
      <c r="AD604" s="9" t="e">
        <f>VLOOKUP($E604, 'SP Per G'!$A$2:$D$1380, 3, FALSE)</f>
        <v>#N/A</v>
      </c>
      <c r="AE604" s="9" t="e">
        <f>VLOOKUP($E604, 'SP Per G'!$A$2:$D$1380, 4, FALSE)</f>
        <v>#N/A</v>
      </c>
      <c r="AF604" s="9" t="e">
        <f>VLOOKUP($E604, Individual_Pitching___Dashboard[], 18, FALSE)</f>
        <v>#N/A</v>
      </c>
      <c r="AG604" s="9" t="e">
        <f>VLOOKUP($E604, Individual_Pitching___Dashboard[], 20, FALSE)</f>
        <v>#N/A</v>
      </c>
      <c r="AH604" s="9" t="e">
        <f>VLOOKUP($E604, Individual_Pitching___Advanced[], 21,FALSE)</f>
        <v>#N/A</v>
      </c>
      <c r="AI604" s="9" t="e">
        <f>VLOOKUP($C604, 'Team Per G'!$A$2:$G$31, 7, FALSE)</f>
        <v>#N/A</v>
      </c>
      <c r="AJ604" s="9" t="e">
        <f>VLOOKUP($C604, 'FanGraphs - Team WAR Projected'!$B$2:$E$31, 3, FALSE)/162</f>
        <v>#N/A</v>
      </c>
      <c r="AK604" s="9" t="e">
        <f>VLOOKUP($C604, Team_Pitching___Advanced[[Team]:[xFIP]], 19,FALSE)</f>
        <v>#N/A</v>
      </c>
      <c r="AL604" s="9" t="e">
        <f>VLOOKUP($C604, Team_Pitching___Advanced[], 20, FALSE)</f>
        <v>#N/A</v>
      </c>
      <c r="AM604" s="9" t="e">
        <f>VLOOKUP($C604, Team_Batting___Dashboard[[Team]:[wOBA]], 16, FALSE)</f>
        <v>#N/A</v>
      </c>
      <c r="AN604" s="9" t="e">
        <f>VLOOKUP($C604, Team_Batting___Advanced[[Team]:[OPS]], 9, FALSE)</f>
        <v>#N/A</v>
      </c>
      <c r="AO604" s="9" t="e">
        <f>VLOOKUP($C604, Team_Batting___Advanced[], 19, FALSE)</f>
        <v>#N/A</v>
      </c>
      <c r="AP604" s="9" t="e">
        <f>VLOOKUP($C604, 'Team Per G'!$A$2:$G$31, 3, FALSE)</f>
        <v>#N/A</v>
      </c>
      <c r="AQ604" s="9" t="e">
        <f>VLOOKUP($C604, 'Team Per G'!$A$2:$G$31, 5, FALSE)</f>
        <v>#N/A</v>
      </c>
      <c r="AR604" s="9" t="e">
        <f>VLOOKUP($C604, 'Team Per G'!$A$2:$G$31, 4, FALSE)</f>
        <v>#N/A</v>
      </c>
      <c r="AS604" s="9" t="e">
        <f>VLOOKUP($C604, Team_Batting___Dashboard[], 22, FALSE)/$AC604</f>
        <v>#N/A</v>
      </c>
      <c r="AT604" s="9" t="e">
        <f>VLOOKUP($C604, 'FanGraphs - Team WAR Projected'!$B$2:$E$31, 4, FALSE)/162</f>
        <v>#N/A</v>
      </c>
      <c r="AU604" s="9" t="e">
        <f>VLOOKUP($C604, FanGraphs_Standings[[Abbreviation]:[2024 Year to Date RS/G]], 6, FALSE)/$AC604</f>
        <v>#N/A</v>
      </c>
      <c r="AV604" s="9" t="e">
        <f>VLOOKUP($C604, FanGraphs_Standings[[Abbreviation]:[2024 Projected Full Season RDif]], 19, FALSE)/162</f>
        <v>#N/A</v>
      </c>
      <c r="AW604" s="9" t="e">
        <f>VLOOKUP($C604, FanGraphs_Standings[[Abbreviation]:[2024 Projected Full Season RDif]], 5, FALSE)</f>
        <v>#N/A</v>
      </c>
      <c r="AX604" s="9" t="e">
        <f>VLOOKUP($C604, FanGraphs_Standings[[Abbreviation]:[2024 Projected Full Season W%]], 18, FALSE)</f>
        <v>#N/A</v>
      </c>
      <c r="AY604" s="9" t="e">
        <f>VLOOKUP($C604, 'Home Field Adv'!$A$2:$K$31, 11, FALSE)</f>
        <v>#N/A</v>
      </c>
      <c r="BB604" s="5" t="str">
        <f t="shared" si="28"/>
        <v/>
      </c>
      <c r="BC604" s="5" t="str">
        <f t="shared" si="29"/>
        <v/>
      </c>
      <c r="BD604" s="5" t="str">
        <f t="shared" si="30"/>
        <v/>
      </c>
    </row>
    <row r="605" spans="6:56" x14ac:dyDescent="0.45">
      <c r="F605" s="9" t="e">
        <f>VLOOKUP($B605, FanGraphs_Standings[[Abbreviation]:[2024 Year to Date G]], 2, FALSE)</f>
        <v>#N/A</v>
      </c>
      <c r="G605" s="9" t="e">
        <f>IF(ISERR(VLOOKUP($D605, 'SP Per G'!$A$2:$D$1380, 3, FALSE)), L605, VLOOKUP($D605, 'SP Per G'!$A$2:$D$1380, 3, FALSE))</f>
        <v>#N/A</v>
      </c>
      <c r="H605" s="9" t="e">
        <f>VLOOKUP($D605, 'SP Per G'!$A$2:$D$1380, 4, FALSE)</f>
        <v>#N/A</v>
      </c>
      <c r="I605" s="9" t="e">
        <f>VLOOKUP($D605, Individual_Pitching___Dashboard[], 18, FALSE)</f>
        <v>#N/A</v>
      </c>
      <c r="J605" s="9" t="e">
        <f>VLOOKUP($D605, Individual_Pitching___Dashboard[], 20, FALSE)</f>
        <v>#N/A</v>
      </c>
      <c r="K605" s="9" t="e">
        <f>VLOOKUP($D605, Individual_Pitching___Advanced[], 21,FALSE)</f>
        <v>#N/A</v>
      </c>
      <c r="L605" s="9" t="e">
        <f>VLOOKUP($B605, 'Team Per G'!$A$2:$G$31, 7, FALSE)</f>
        <v>#N/A</v>
      </c>
      <c r="M605" s="9" t="e">
        <f>VLOOKUP($B605, 'FanGraphs - Team WAR Projected'!$B$2:$E$31, 3, FALSE)/162</f>
        <v>#N/A</v>
      </c>
      <c r="N605" s="9" t="e">
        <f>VLOOKUP($B605, Team_Pitching___Advanced[[Team]:[xFIP]], 19,FALSE)</f>
        <v>#N/A</v>
      </c>
      <c r="O605" s="9" t="e">
        <f>VLOOKUP($B605, Team_Pitching___Advanced[], 20, FALSE)</f>
        <v>#N/A</v>
      </c>
      <c r="P605" s="9" t="e">
        <f>VLOOKUP($B605, Team_Batting___Dashboard[[Team]:[wOBA]], 16, FALSE)</f>
        <v>#N/A</v>
      </c>
      <c r="Q605" s="9" t="e">
        <f>VLOOKUP($B605, Team_Batting___Advanced[[Team]:[OPS]], 9, FALSE)</f>
        <v>#N/A</v>
      </c>
      <c r="R605" s="9" t="e">
        <f>VLOOKUP($B605, Team_Batting___Advanced[], 19, FALSE)</f>
        <v>#N/A</v>
      </c>
      <c r="S605" s="9" t="e">
        <f>VLOOKUP($B605, 'Team Per G'!$A$2:$G$31, 3, FALSE)</f>
        <v>#N/A</v>
      </c>
      <c r="T605" s="9" t="e">
        <f>VLOOKUP($B605, 'Team Per G'!$A$2:$G$31, 5, FALSE)</f>
        <v>#N/A</v>
      </c>
      <c r="U605" s="9" t="e">
        <f>VLOOKUP($B605, 'Team Per G'!$A$2:$G$31, 4, FALSE)</f>
        <v>#N/A</v>
      </c>
      <c r="V605" s="9" t="e">
        <f>VLOOKUP($B605, Team_Batting___Dashboard[], 22, FALSE)/$F605</f>
        <v>#N/A</v>
      </c>
      <c r="W605" s="9" t="e">
        <f>VLOOKUP($B605, 'FanGraphs - Team WAR Projected'!$B$2:$E$31, 4, FALSE)/162</f>
        <v>#N/A</v>
      </c>
      <c r="X605" s="9" t="e">
        <f>VLOOKUP($B605, FanGraphs_Standings[[Abbreviation]:[2024 Year to Date RS/G]], 6, FALSE)/$F605</f>
        <v>#N/A</v>
      </c>
      <c r="Y605" s="9" t="e">
        <f>VLOOKUP($B605, FanGraphs_Standings[[Abbreviation]:[2024 Projected Full Season RDif]], 19, FALSE)/162</f>
        <v>#N/A</v>
      </c>
      <c r="Z605" s="9" t="e">
        <f>VLOOKUP($B605, FanGraphs_Standings[[Abbreviation]:[2024 Projected Full Season RDif]], 5, FALSE)</f>
        <v>#N/A</v>
      </c>
      <c r="AA605" s="9" t="e">
        <f>VLOOKUP($B605, FanGraphs_Standings[[Abbreviation]:[2024 Projected Full Season W%]], 18, FALSE)</f>
        <v>#N/A</v>
      </c>
      <c r="AB605" s="9" t="e">
        <f>VLOOKUP($B605, 'Home Field Adv'!$A$2:$I$31, 9, FALSE)</f>
        <v>#N/A</v>
      </c>
      <c r="AC605" s="9" t="e">
        <f>VLOOKUP($C605, FanGraphs_Standings[[Abbreviation]:[2024 Year to Date G]], 2, FALSE)</f>
        <v>#N/A</v>
      </c>
      <c r="AD605" s="9" t="e">
        <f>VLOOKUP($E605, 'SP Per G'!$A$2:$D$1380, 3, FALSE)</f>
        <v>#N/A</v>
      </c>
      <c r="AE605" s="9" t="e">
        <f>VLOOKUP($E605, 'SP Per G'!$A$2:$D$1380, 4, FALSE)</f>
        <v>#N/A</v>
      </c>
      <c r="AF605" s="9" t="e">
        <f>VLOOKUP($E605, Individual_Pitching___Dashboard[], 18, FALSE)</f>
        <v>#N/A</v>
      </c>
      <c r="AG605" s="9" t="e">
        <f>VLOOKUP($E605, Individual_Pitching___Dashboard[], 20, FALSE)</f>
        <v>#N/A</v>
      </c>
      <c r="AH605" s="9" t="e">
        <f>VLOOKUP($E605, Individual_Pitching___Advanced[], 21,FALSE)</f>
        <v>#N/A</v>
      </c>
      <c r="AI605" s="9" t="e">
        <f>VLOOKUP($C605, 'Team Per G'!$A$2:$G$31, 7, FALSE)</f>
        <v>#N/A</v>
      </c>
      <c r="AJ605" s="9" t="e">
        <f>VLOOKUP($C605, 'FanGraphs - Team WAR Projected'!$B$2:$E$31, 3, FALSE)/162</f>
        <v>#N/A</v>
      </c>
      <c r="AK605" s="9" t="e">
        <f>VLOOKUP($C605, Team_Pitching___Advanced[[Team]:[xFIP]], 19,FALSE)</f>
        <v>#N/A</v>
      </c>
      <c r="AL605" s="9" t="e">
        <f>VLOOKUP($C605, Team_Pitching___Advanced[], 20, FALSE)</f>
        <v>#N/A</v>
      </c>
      <c r="AM605" s="9" t="e">
        <f>VLOOKUP($C605, Team_Batting___Dashboard[[Team]:[wOBA]], 16, FALSE)</f>
        <v>#N/A</v>
      </c>
      <c r="AN605" s="9" t="e">
        <f>VLOOKUP($C605, Team_Batting___Advanced[[Team]:[OPS]], 9, FALSE)</f>
        <v>#N/A</v>
      </c>
      <c r="AO605" s="9" t="e">
        <f>VLOOKUP($C605, Team_Batting___Advanced[], 19, FALSE)</f>
        <v>#N/A</v>
      </c>
      <c r="AP605" s="9" t="e">
        <f>VLOOKUP($C605, 'Team Per G'!$A$2:$G$31, 3, FALSE)</f>
        <v>#N/A</v>
      </c>
      <c r="AQ605" s="9" t="e">
        <f>VLOOKUP($C605, 'Team Per G'!$A$2:$G$31, 5, FALSE)</f>
        <v>#N/A</v>
      </c>
      <c r="AR605" s="9" t="e">
        <f>VLOOKUP($C605, 'Team Per G'!$A$2:$G$31, 4, FALSE)</f>
        <v>#N/A</v>
      </c>
      <c r="AS605" s="9" t="e">
        <f>VLOOKUP($C605, Team_Batting___Dashboard[], 22, FALSE)/$AC605</f>
        <v>#N/A</v>
      </c>
      <c r="AT605" s="9" t="e">
        <f>VLOOKUP($C605, 'FanGraphs - Team WAR Projected'!$B$2:$E$31, 4, FALSE)/162</f>
        <v>#N/A</v>
      </c>
      <c r="AU605" s="9" t="e">
        <f>VLOOKUP($C605, FanGraphs_Standings[[Abbreviation]:[2024 Year to Date RS/G]], 6, FALSE)/$AC605</f>
        <v>#N/A</v>
      </c>
      <c r="AV605" s="9" t="e">
        <f>VLOOKUP($C605, FanGraphs_Standings[[Abbreviation]:[2024 Projected Full Season RDif]], 19, FALSE)/162</f>
        <v>#N/A</v>
      </c>
      <c r="AW605" s="9" t="e">
        <f>VLOOKUP($C605, FanGraphs_Standings[[Abbreviation]:[2024 Projected Full Season RDif]], 5, FALSE)</f>
        <v>#N/A</v>
      </c>
      <c r="AX605" s="9" t="e">
        <f>VLOOKUP($C605, FanGraphs_Standings[[Abbreviation]:[2024 Projected Full Season W%]], 18, FALSE)</f>
        <v>#N/A</v>
      </c>
      <c r="AY605" s="9" t="e">
        <f>VLOOKUP($C605, 'Home Field Adv'!$A$2:$K$31, 11, FALSE)</f>
        <v>#N/A</v>
      </c>
      <c r="BB605" s="5" t="str">
        <f t="shared" si="28"/>
        <v/>
      </c>
      <c r="BC605" s="5" t="str">
        <f t="shared" si="29"/>
        <v/>
      </c>
      <c r="BD605" s="5" t="str">
        <f t="shared" si="30"/>
        <v/>
      </c>
    </row>
    <row r="606" spans="6:56" x14ac:dyDescent="0.45">
      <c r="F606" s="9" t="e">
        <f>VLOOKUP($B606, FanGraphs_Standings[[Abbreviation]:[2024 Year to Date G]], 2, FALSE)</f>
        <v>#N/A</v>
      </c>
      <c r="G606" s="9" t="e">
        <f>IF(ISERR(VLOOKUP($D606, 'SP Per G'!$A$2:$D$1380, 3, FALSE)), L606, VLOOKUP($D606, 'SP Per G'!$A$2:$D$1380, 3, FALSE))</f>
        <v>#N/A</v>
      </c>
      <c r="H606" s="9" t="e">
        <f>VLOOKUP($D606, 'SP Per G'!$A$2:$D$1380, 4, FALSE)</f>
        <v>#N/A</v>
      </c>
      <c r="I606" s="9" t="e">
        <f>VLOOKUP($D606, Individual_Pitching___Dashboard[], 18, FALSE)</f>
        <v>#N/A</v>
      </c>
      <c r="J606" s="9" t="e">
        <f>VLOOKUP($D606, Individual_Pitching___Dashboard[], 20, FALSE)</f>
        <v>#N/A</v>
      </c>
      <c r="K606" s="9" t="e">
        <f>VLOOKUP($D606, Individual_Pitching___Advanced[], 21,FALSE)</f>
        <v>#N/A</v>
      </c>
      <c r="L606" s="9" t="e">
        <f>VLOOKUP($B606, 'Team Per G'!$A$2:$G$31, 7, FALSE)</f>
        <v>#N/A</v>
      </c>
      <c r="M606" s="9" t="e">
        <f>VLOOKUP($B606, 'FanGraphs - Team WAR Projected'!$B$2:$E$31, 3, FALSE)/162</f>
        <v>#N/A</v>
      </c>
      <c r="N606" s="9" t="e">
        <f>VLOOKUP($B606, Team_Pitching___Advanced[[Team]:[xFIP]], 19,FALSE)</f>
        <v>#N/A</v>
      </c>
      <c r="O606" s="9" t="e">
        <f>VLOOKUP($B606, Team_Pitching___Advanced[], 20, FALSE)</f>
        <v>#N/A</v>
      </c>
      <c r="P606" s="9" t="e">
        <f>VLOOKUP($B606, Team_Batting___Dashboard[[Team]:[wOBA]], 16, FALSE)</f>
        <v>#N/A</v>
      </c>
      <c r="Q606" s="9" t="e">
        <f>VLOOKUP($B606, Team_Batting___Advanced[[Team]:[OPS]], 9, FALSE)</f>
        <v>#N/A</v>
      </c>
      <c r="R606" s="9" t="e">
        <f>VLOOKUP($B606, Team_Batting___Advanced[], 19, FALSE)</f>
        <v>#N/A</v>
      </c>
      <c r="S606" s="9" t="e">
        <f>VLOOKUP($B606, 'Team Per G'!$A$2:$G$31, 3, FALSE)</f>
        <v>#N/A</v>
      </c>
      <c r="T606" s="9" t="e">
        <f>VLOOKUP($B606, 'Team Per G'!$A$2:$G$31, 5, FALSE)</f>
        <v>#N/A</v>
      </c>
      <c r="U606" s="9" t="e">
        <f>VLOOKUP($B606, 'Team Per G'!$A$2:$G$31, 4, FALSE)</f>
        <v>#N/A</v>
      </c>
      <c r="V606" s="9" t="e">
        <f>VLOOKUP($B606, Team_Batting___Dashboard[], 22, FALSE)/$F606</f>
        <v>#N/A</v>
      </c>
      <c r="W606" s="9" t="e">
        <f>VLOOKUP($B606, 'FanGraphs - Team WAR Projected'!$B$2:$E$31, 4, FALSE)/162</f>
        <v>#N/A</v>
      </c>
      <c r="X606" s="9" t="e">
        <f>VLOOKUP($B606, FanGraphs_Standings[[Abbreviation]:[2024 Year to Date RS/G]], 6, FALSE)/$F606</f>
        <v>#N/A</v>
      </c>
      <c r="Y606" s="9" t="e">
        <f>VLOOKUP($B606, FanGraphs_Standings[[Abbreviation]:[2024 Projected Full Season RDif]], 19, FALSE)/162</f>
        <v>#N/A</v>
      </c>
      <c r="Z606" s="9" t="e">
        <f>VLOOKUP($B606, FanGraphs_Standings[[Abbreviation]:[2024 Projected Full Season RDif]], 5, FALSE)</f>
        <v>#N/A</v>
      </c>
      <c r="AA606" s="9" t="e">
        <f>VLOOKUP($B606, FanGraphs_Standings[[Abbreviation]:[2024 Projected Full Season W%]], 18, FALSE)</f>
        <v>#N/A</v>
      </c>
      <c r="AB606" s="9" t="e">
        <f>VLOOKUP($B606, 'Home Field Adv'!$A$2:$I$31, 9, FALSE)</f>
        <v>#N/A</v>
      </c>
      <c r="AC606" s="9" t="e">
        <f>VLOOKUP($C606, FanGraphs_Standings[[Abbreviation]:[2024 Year to Date G]], 2, FALSE)</f>
        <v>#N/A</v>
      </c>
      <c r="AD606" s="9" t="e">
        <f>VLOOKUP($E606, 'SP Per G'!$A$2:$D$1380, 3, FALSE)</f>
        <v>#N/A</v>
      </c>
      <c r="AE606" s="9" t="e">
        <f>VLOOKUP($E606, 'SP Per G'!$A$2:$D$1380, 4, FALSE)</f>
        <v>#N/A</v>
      </c>
      <c r="AF606" s="9" t="e">
        <f>VLOOKUP($E606, Individual_Pitching___Dashboard[], 18, FALSE)</f>
        <v>#N/A</v>
      </c>
      <c r="AG606" s="9" t="e">
        <f>VLOOKUP($E606, Individual_Pitching___Dashboard[], 20, FALSE)</f>
        <v>#N/A</v>
      </c>
      <c r="AH606" s="9" t="e">
        <f>VLOOKUP($E606, Individual_Pitching___Advanced[], 21,FALSE)</f>
        <v>#N/A</v>
      </c>
      <c r="AI606" s="9" t="e">
        <f>VLOOKUP($C606, 'Team Per G'!$A$2:$G$31, 7, FALSE)</f>
        <v>#N/A</v>
      </c>
      <c r="AJ606" s="9" t="e">
        <f>VLOOKUP($C606, 'FanGraphs - Team WAR Projected'!$B$2:$E$31, 3, FALSE)/162</f>
        <v>#N/A</v>
      </c>
      <c r="AK606" s="9" t="e">
        <f>VLOOKUP($C606, Team_Pitching___Advanced[[Team]:[xFIP]], 19,FALSE)</f>
        <v>#N/A</v>
      </c>
      <c r="AL606" s="9" t="e">
        <f>VLOOKUP($C606, Team_Pitching___Advanced[], 20, FALSE)</f>
        <v>#N/A</v>
      </c>
      <c r="AM606" s="9" t="e">
        <f>VLOOKUP($C606, Team_Batting___Dashboard[[Team]:[wOBA]], 16, FALSE)</f>
        <v>#N/A</v>
      </c>
      <c r="AN606" s="9" t="e">
        <f>VLOOKUP($C606, Team_Batting___Advanced[[Team]:[OPS]], 9, FALSE)</f>
        <v>#N/A</v>
      </c>
      <c r="AO606" s="9" t="e">
        <f>VLOOKUP($C606, Team_Batting___Advanced[], 19, FALSE)</f>
        <v>#N/A</v>
      </c>
      <c r="AP606" s="9" t="e">
        <f>VLOOKUP($C606, 'Team Per G'!$A$2:$G$31, 3, FALSE)</f>
        <v>#N/A</v>
      </c>
      <c r="AQ606" s="9" t="e">
        <f>VLOOKUP($C606, 'Team Per G'!$A$2:$G$31, 5, FALSE)</f>
        <v>#N/A</v>
      </c>
      <c r="AR606" s="9" t="e">
        <f>VLOOKUP($C606, 'Team Per G'!$A$2:$G$31, 4, FALSE)</f>
        <v>#N/A</v>
      </c>
      <c r="AS606" s="9" t="e">
        <f>VLOOKUP($C606, Team_Batting___Dashboard[], 22, FALSE)/$AC606</f>
        <v>#N/A</v>
      </c>
      <c r="AT606" s="9" t="e">
        <f>VLOOKUP($C606, 'FanGraphs - Team WAR Projected'!$B$2:$E$31, 4, FALSE)/162</f>
        <v>#N/A</v>
      </c>
      <c r="AU606" s="9" t="e">
        <f>VLOOKUP($C606, FanGraphs_Standings[[Abbreviation]:[2024 Year to Date RS/G]], 6, FALSE)/$AC606</f>
        <v>#N/A</v>
      </c>
      <c r="AV606" s="9" t="e">
        <f>VLOOKUP($C606, FanGraphs_Standings[[Abbreviation]:[2024 Projected Full Season RDif]], 19, FALSE)/162</f>
        <v>#N/A</v>
      </c>
      <c r="AW606" s="9" t="e">
        <f>VLOOKUP($C606, FanGraphs_Standings[[Abbreviation]:[2024 Projected Full Season RDif]], 5, FALSE)</f>
        <v>#N/A</v>
      </c>
      <c r="AX606" s="9" t="e">
        <f>VLOOKUP($C606, FanGraphs_Standings[[Abbreviation]:[2024 Projected Full Season W%]], 18, FALSE)</f>
        <v>#N/A</v>
      </c>
      <c r="AY606" s="9" t="e">
        <f>VLOOKUP($C606, 'Home Field Adv'!$A$2:$K$31, 11, FALSE)</f>
        <v>#N/A</v>
      </c>
      <c r="BB606" s="5" t="str">
        <f t="shared" si="28"/>
        <v/>
      </c>
      <c r="BC606" s="5" t="str">
        <f t="shared" si="29"/>
        <v/>
      </c>
      <c r="BD606" s="5" t="str">
        <f t="shared" si="30"/>
        <v/>
      </c>
    </row>
    <row r="607" spans="6:56" x14ac:dyDescent="0.45">
      <c r="F607" s="9" t="e">
        <f>VLOOKUP($B607, FanGraphs_Standings[[Abbreviation]:[2024 Year to Date G]], 2, FALSE)</f>
        <v>#N/A</v>
      </c>
      <c r="G607" s="9" t="e">
        <f>IF(ISERR(VLOOKUP($D607, 'SP Per G'!$A$2:$D$1380, 3, FALSE)), L607, VLOOKUP($D607, 'SP Per G'!$A$2:$D$1380, 3, FALSE))</f>
        <v>#N/A</v>
      </c>
      <c r="H607" s="9" t="e">
        <f>VLOOKUP($D607, 'SP Per G'!$A$2:$D$1380, 4, FALSE)</f>
        <v>#N/A</v>
      </c>
      <c r="I607" s="9" t="e">
        <f>VLOOKUP($D607, Individual_Pitching___Dashboard[], 18, FALSE)</f>
        <v>#N/A</v>
      </c>
      <c r="J607" s="9" t="e">
        <f>VLOOKUP($D607, Individual_Pitching___Dashboard[], 20, FALSE)</f>
        <v>#N/A</v>
      </c>
      <c r="K607" s="9" t="e">
        <f>VLOOKUP($D607, Individual_Pitching___Advanced[], 21,FALSE)</f>
        <v>#N/A</v>
      </c>
      <c r="L607" s="9" t="e">
        <f>VLOOKUP($B607, 'Team Per G'!$A$2:$G$31, 7, FALSE)</f>
        <v>#N/A</v>
      </c>
      <c r="M607" s="9" t="e">
        <f>VLOOKUP($B607, 'FanGraphs - Team WAR Projected'!$B$2:$E$31, 3, FALSE)/162</f>
        <v>#N/A</v>
      </c>
      <c r="N607" s="9" t="e">
        <f>VLOOKUP($B607, Team_Pitching___Advanced[[Team]:[xFIP]], 19,FALSE)</f>
        <v>#N/A</v>
      </c>
      <c r="O607" s="9" t="e">
        <f>VLOOKUP($B607, Team_Pitching___Advanced[], 20, FALSE)</f>
        <v>#N/A</v>
      </c>
      <c r="P607" s="9" t="e">
        <f>VLOOKUP($B607, Team_Batting___Dashboard[[Team]:[wOBA]], 16, FALSE)</f>
        <v>#N/A</v>
      </c>
      <c r="Q607" s="9" t="e">
        <f>VLOOKUP($B607, Team_Batting___Advanced[[Team]:[OPS]], 9, FALSE)</f>
        <v>#N/A</v>
      </c>
      <c r="R607" s="9" t="e">
        <f>VLOOKUP($B607, Team_Batting___Advanced[], 19, FALSE)</f>
        <v>#N/A</v>
      </c>
      <c r="S607" s="9" t="e">
        <f>VLOOKUP($B607, 'Team Per G'!$A$2:$G$31, 3, FALSE)</f>
        <v>#N/A</v>
      </c>
      <c r="T607" s="9" t="e">
        <f>VLOOKUP($B607, 'Team Per G'!$A$2:$G$31, 5, FALSE)</f>
        <v>#N/A</v>
      </c>
      <c r="U607" s="9" t="e">
        <f>VLOOKUP($B607, 'Team Per G'!$A$2:$G$31, 4, FALSE)</f>
        <v>#N/A</v>
      </c>
      <c r="V607" s="9" t="e">
        <f>VLOOKUP($B607, Team_Batting___Dashboard[], 22, FALSE)/$F607</f>
        <v>#N/A</v>
      </c>
      <c r="W607" s="9" t="e">
        <f>VLOOKUP($B607, 'FanGraphs - Team WAR Projected'!$B$2:$E$31, 4, FALSE)/162</f>
        <v>#N/A</v>
      </c>
      <c r="X607" s="9" t="e">
        <f>VLOOKUP($B607, FanGraphs_Standings[[Abbreviation]:[2024 Year to Date RS/G]], 6, FALSE)/$F607</f>
        <v>#N/A</v>
      </c>
      <c r="Y607" s="9" t="e">
        <f>VLOOKUP($B607, FanGraphs_Standings[[Abbreviation]:[2024 Projected Full Season RDif]], 19, FALSE)/162</f>
        <v>#N/A</v>
      </c>
      <c r="Z607" s="9" t="e">
        <f>VLOOKUP($B607, FanGraphs_Standings[[Abbreviation]:[2024 Projected Full Season RDif]], 5, FALSE)</f>
        <v>#N/A</v>
      </c>
      <c r="AA607" s="9" t="e">
        <f>VLOOKUP($B607, FanGraphs_Standings[[Abbreviation]:[2024 Projected Full Season W%]], 18, FALSE)</f>
        <v>#N/A</v>
      </c>
      <c r="AB607" s="9" t="e">
        <f>VLOOKUP($B607, 'Home Field Adv'!$A$2:$I$31, 9, FALSE)</f>
        <v>#N/A</v>
      </c>
      <c r="AC607" s="9" t="e">
        <f>VLOOKUP($C607, FanGraphs_Standings[[Abbreviation]:[2024 Year to Date G]], 2, FALSE)</f>
        <v>#N/A</v>
      </c>
      <c r="AD607" s="9" t="e">
        <f>VLOOKUP($E607, 'SP Per G'!$A$2:$D$1380, 3, FALSE)</f>
        <v>#N/A</v>
      </c>
      <c r="AE607" s="9" t="e">
        <f>VLOOKUP($E607, 'SP Per G'!$A$2:$D$1380, 4, FALSE)</f>
        <v>#N/A</v>
      </c>
      <c r="AF607" s="9" t="e">
        <f>VLOOKUP($E607, Individual_Pitching___Dashboard[], 18, FALSE)</f>
        <v>#N/A</v>
      </c>
      <c r="AG607" s="9" t="e">
        <f>VLOOKUP($E607, Individual_Pitching___Dashboard[], 20, FALSE)</f>
        <v>#N/A</v>
      </c>
      <c r="AH607" s="9" t="e">
        <f>VLOOKUP($E607, Individual_Pitching___Advanced[], 21,FALSE)</f>
        <v>#N/A</v>
      </c>
      <c r="AI607" s="9" t="e">
        <f>VLOOKUP($C607, 'Team Per G'!$A$2:$G$31, 7, FALSE)</f>
        <v>#N/A</v>
      </c>
      <c r="AJ607" s="9" t="e">
        <f>VLOOKUP($C607, 'FanGraphs - Team WAR Projected'!$B$2:$E$31, 3, FALSE)/162</f>
        <v>#N/A</v>
      </c>
      <c r="AK607" s="9" t="e">
        <f>VLOOKUP($C607, Team_Pitching___Advanced[[Team]:[xFIP]], 19,FALSE)</f>
        <v>#N/A</v>
      </c>
      <c r="AL607" s="9" t="e">
        <f>VLOOKUP($C607, Team_Pitching___Advanced[], 20, FALSE)</f>
        <v>#N/A</v>
      </c>
      <c r="AM607" s="9" t="e">
        <f>VLOOKUP($C607, Team_Batting___Dashboard[[Team]:[wOBA]], 16, FALSE)</f>
        <v>#N/A</v>
      </c>
      <c r="AN607" s="9" t="e">
        <f>VLOOKUP($C607, Team_Batting___Advanced[[Team]:[OPS]], 9, FALSE)</f>
        <v>#N/A</v>
      </c>
      <c r="AO607" s="9" t="e">
        <f>VLOOKUP($C607, Team_Batting___Advanced[], 19, FALSE)</f>
        <v>#N/A</v>
      </c>
      <c r="AP607" s="9" t="e">
        <f>VLOOKUP($C607, 'Team Per G'!$A$2:$G$31, 3, FALSE)</f>
        <v>#N/A</v>
      </c>
      <c r="AQ607" s="9" t="e">
        <f>VLOOKUP($C607, 'Team Per G'!$A$2:$G$31, 5, FALSE)</f>
        <v>#N/A</v>
      </c>
      <c r="AR607" s="9" t="e">
        <f>VLOOKUP($C607, 'Team Per G'!$A$2:$G$31, 4, FALSE)</f>
        <v>#N/A</v>
      </c>
      <c r="AS607" s="9" t="e">
        <f>VLOOKUP($C607, Team_Batting___Dashboard[], 22, FALSE)/$AC607</f>
        <v>#N/A</v>
      </c>
      <c r="AT607" s="9" t="e">
        <f>VLOOKUP($C607, 'FanGraphs - Team WAR Projected'!$B$2:$E$31, 4, FALSE)/162</f>
        <v>#N/A</v>
      </c>
      <c r="AU607" s="9" t="e">
        <f>VLOOKUP($C607, FanGraphs_Standings[[Abbreviation]:[2024 Year to Date RS/G]], 6, FALSE)/$AC607</f>
        <v>#N/A</v>
      </c>
      <c r="AV607" s="9" t="e">
        <f>VLOOKUP($C607, FanGraphs_Standings[[Abbreviation]:[2024 Projected Full Season RDif]], 19, FALSE)/162</f>
        <v>#N/A</v>
      </c>
      <c r="AW607" s="9" t="e">
        <f>VLOOKUP($C607, FanGraphs_Standings[[Abbreviation]:[2024 Projected Full Season RDif]], 5, FALSE)</f>
        <v>#N/A</v>
      </c>
      <c r="AX607" s="9" t="e">
        <f>VLOOKUP($C607, FanGraphs_Standings[[Abbreviation]:[2024 Projected Full Season W%]], 18, FALSE)</f>
        <v>#N/A</v>
      </c>
      <c r="AY607" s="9" t="e">
        <f>VLOOKUP($C607, 'Home Field Adv'!$A$2:$K$31, 11, FALSE)</f>
        <v>#N/A</v>
      </c>
      <c r="BB607" s="5" t="str">
        <f t="shared" si="28"/>
        <v/>
      </c>
      <c r="BC607" s="5" t="str">
        <f t="shared" si="29"/>
        <v/>
      </c>
      <c r="BD607" s="5" t="str">
        <f t="shared" si="30"/>
        <v/>
      </c>
    </row>
    <row r="608" spans="6:56" x14ac:dyDescent="0.45">
      <c r="F608" s="9" t="e">
        <f>VLOOKUP($B608, FanGraphs_Standings[[Abbreviation]:[2024 Year to Date G]], 2, FALSE)</f>
        <v>#N/A</v>
      </c>
      <c r="G608" s="9" t="e">
        <f>IF(ISERR(VLOOKUP($D608, 'SP Per G'!$A$2:$D$1380, 3, FALSE)), L608, VLOOKUP($D608, 'SP Per G'!$A$2:$D$1380, 3, FALSE))</f>
        <v>#N/A</v>
      </c>
      <c r="H608" s="9" t="e">
        <f>VLOOKUP($D608, 'SP Per G'!$A$2:$D$1380, 4, FALSE)</f>
        <v>#N/A</v>
      </c>
      <c r="I608" s="9" t="e">
        <f>VLOOKUP($D608, Individual_Pitching___Dashboard[], 18, FALSE)</f>
        <v>#N/A</v>
      </c>
      <c r="J608" s="9" t="e">
        <f>VLOOKUP($D608, Individual_Pitching___Dashboard[], 20, FALSE)</f>
        <v>#N/A</v>
      </c>
      <c r="K608" s="9" t="e">
        <f>VLOOKUP($D608, Individual_Pitching___Advanced[], 21,FALSE)</f>
        <v>#N/A</v>
      </c>
      <c r="L608" s="9" t="e">
        <f>VLOOKUP($B608, 'Team Per G'!$A$2:$G$31, 7, FALSE)</f>
        <v>#N/A</v>
      </c>
      <c r="M608" s="9" t="e">
        <f>VLOOKUP($B608, 'FanGraphs - Team WAR Projected'!$B$2:$E$31, 3, FALSE)/162</f>
        <v>#N/A</v>
      </c>
      <c r="N608" s="9" t="e">
        <f>VLOOKUP($B608, Team_Pitching___Advanced[[Team]:[xFIP]], 19,FALSE)</f>
        <v>#N/A</v>
      </c>
      <c r="O608" s="9" t="e">
        <f>VLOOKUP($B608, Team_Pitching___Advanced[], 20, FALSE)</f>
        <v>#N/A</v>
      </c>
      <c r="P608" s="9" t="e">
        <f>VLOOKUP($B608, Team_Batting___Dashboard[[Team]:[wOBA]], 16, FALSE)</f>
        <v>#N/A</v>
      </c>
      <c r="Q608" s="9" t="e">
        <f>VLOOKUP($B608, Team_Batting___Advanced[[Team]:[OPS]], 9, FALSE)</f>
        <v>#N/A</v>
      </c>
      <c r="R608" s="9" t="e">
        <f>VLOOKUP($B608, Team_Batting___Advanced[], 19, FALSE)</f>
        <v>#N/A</v>
      </c>
      <c r="S608" s="9" t="e">
        <f>VLOOKUP($B608, 'Team Per G'!$A$2:$G$31, 3, FALSE)</f>
        <v>#N/A</v>
      </c>
      <c r="T608" s="9" t="e">
        <f>VLOOKUP($B608, 'Team Per G'!$A$2:$G$31, 5, FALSE)</f>
        <v>#N/A</v>
      </c>
      <c r="U608" s="9" t="e">
        <f>VLOOKUP($B608, 'Team Per G'!$A$2:$G$31, 4, FALSE)</f>
        <v>#N/A</v>
      </c>
      <c r="V608" s="9" t="e">
        <f>VLOOKUP($B608, Team_Batting___Dashboard[], 22, FALSE)/$F608</f>
        <v>#N/A</v>
      </c>
      <c r="W608" s="9" t="e">
        <f>VLOOKUP($B608, 'FanGraphs - Team WAR Projected'!$B$2:$E$31, 4, FALSE)/162</f>
        <v>#N/A</v>
      </c>
      <c r="X608" s="9" t="e">
        <f>VLOOKUP($B608, FanGraphs_Standings[[Abbreviation]:[2024 Year to Date RS/G]], 6, FALSE)/$F608</f>
        <v>#N/A</v>
      </c>
      <c r="Y608" s="9" t="e">
        <f>VLOOKUP($B608, FanGraphs_Standings[[Abbreviation]:[2024 Projected Full Season RDif]], 19, FALSE)/162</f>
        <v>#N/A</v>
      </c>
      <c r="Z608" s="9" t="e">
        <f>VLOOKUP($B608, FanGraphs_Standings[[Abbreviation]:[2024 Projected Full Season RDif]], 5, FALSE)</f>
        <v>#N/A</v>
      </c>
      <c r="AA608" s="9" t="e">
        <f>VLOOKUP($B608, FanGraphs_Standings[[Abbreviation]:[2024 Projected Full Season W%]], 18, FALSE)</f>
        <v>#N/A</v>
      </c>
      <c r="AB608" s="9" t="e">
        <f>VLOOKUP($B608, 'Home Field Adv'!$A$2:$I$31, 9, FALSE)</f>
        <v>#N/A</v>
      </c>
      <c r="AC608" s="9" t="e">
        <f>VLOOKUP($C608, FanGraphs_Standings[[Abbreviation]:[2024 Year to Date G]], 2, FALSE)</f>
        <v>#N/A</v>
      </c>
      <c r="AD608" s="9" t="e">
        <f>VLOOKUP($E608, 'SP Per G'!$A$2:$D$1380, 3, FALSE)</f>
        <v>#N/A</v>
      </c>
      <c r="AE608" s="9" t="e">
        <f>VLOOKUP($E608, 'SP Per G'!$A$2:$D$1380, 4, FALSE)</f>
        <v>#N/A</v>
      </c>
      <c r="AF608" s="9" t="e">
        <f>VLOOKUP($E608, Individual_Pitching___Dashboard[], 18, FALSE)</f>
        <v>#N/A</v>
      </c>
      <c r="AG608" s="9" t="e">
        <f>VLOOKUP($E608, Individual_Pitching___Dashboard[], 20, FALSE)</f>
        <v>#N/A</v>
      </c>
      <c r="AH608" s="9" t="e">
        <f>VLOOKUP($E608, Individual_Pitching___Advanced[], 21,FALSE)</f>
        <v>#N/A</v>
      </c>
      <c r="AI608" s="9" t="e">
        <f>VLOOKUP($C608, 'Team Per G'!$A$2:$G$31, 7, FALSE)</f>
        <v>#N/A</v>
      </c>
      <c r="AJ608" s="9" t="e">
        <f>VLOOKUP($C608, 'FanGraphs - Team WAR Projected'!$B$2:$E$31, 3, FALSE)/162</f>
        <v>#N/A</v>
      </c>
      <c r="AK608" s="9" t="e">
        <f>VLOOKUP($C608, Team_Pitching___Advanced[[Team]:[xFIP]], 19,FALSE)</f>
        <v>#N/A</v>
      </c>
      <c r="AL608" s="9" t="e">
        <f>VLOOKUP($C608, Team_Pitching___Advanced[], 20, FALSE)</f>
        <v>#N/A</v>
      </c>
      <c r="AM608" s="9" t="e">
        <f>VLOOKUP($C608, Team_Batting___Dashboard[[Team]:[wOBA]], 16, FALSE)</f>
        <v>#N/A</v>
      </c>
      <c r="AN608" s="9" t="e">
        <f>VLOOKUP($C608, Team_Batting___Advanced[[Team]:[OPS]], 9, FALSE)</f>
        <v>#N/A</v>
      </c>
      <c r="AO608" s="9" t="e">
        <f>VLOOKUP($C608, Team_Batting___Advanced[], 19, FALSE)</f>
        <v>#N/A</v>
      </c>
      <c r="AP608" s="9" t="e">
        <f>VLOOKUP($C608, 'Team Per G'!$A$2:$G$31, 3, FALSE)</f>
        <v>#N/A</v>
      </c>
      <c r="AQ608" s="9" t="e">
        <f>VLOOKUP($C608, 'Team Per G'!$A$2:$G$31, 5, FALSE)</f>
        <v>#N/A</v>
      </c>
      <c r="AR608" s="9" t="e">
        <f>VLOOKUP($C608, 'Team Per G'!$A$2:$G$31, 4, FALSE)</f>
        <v>#N/A</v>
      </c>
      <c r="AS608" s="9" t="e">
        <f>VLOOKUP($C608, Team_Batting___Dashboard[], 22, FALSE)/$AC608</f>
        <v>#N/A</v>
      </c>
      <c r="AT608" s="9" t="e">
        <f>VLOOKUP($C608, 'FanGraphs - Team WAR Projected'!$B$2:$E$31, 4, FALSE)/162</f>
        <v>#N/A</v>
      </c>
      <c r="AU608" s="9" t="e">
        <f>VLOOKUP($C608, FanGraphs_Standings[[Abbreviation]:[2024 Year to Date RS/G]], 6, FALSE)/$AC608</f>
        <v>#N/A</v>
      </c>
      <c r="AV608" s="9" t="e">
        <f>VLOOKUP($C608, FanGraphs_Standings[[Abbreviation]:[2024 Projected Full Season RDif]], 19, FALSE)/162</f>
        <v>#N/A</v>
      </c>
      <c r="AW608" s="9" t="e">
        <f>VLOOKUP($C608, FanGraphs_Standings[[Abbreviation]:[2024 Projected Full Season RDif]], 5, FALSE)</f>
        <v>#N/A</v>
      </c>
      <c r="AX608" s="9" t="e">
        <f>VLOOKUP($C608, FanGraphs_Standings[[Abbreviation]:[2024 Projected Full Season W%]], 18, FALSE)</f>
        <v>#N/A</v>
      </c>
      <c r="AY608" s="9" t="e">
        <f>VLOOKUP($C608, 'Home Field Adv'!$A$2:$K$31, 11, FALSE)</f>
        <v>#N/A</v>
      </c>
      <c r="BB608" s="5" t="str">
        <f t="shared" si="28"/>
        <v/>
      </c>
      <c r="BC608" s="5" t="str">
        <f t="shared" si="29"/>
        <v/>
      </c>
      <c r="BD608" s="5" t="str">
        <f t="shared" si="30"/>
        <v/>
      </c>
    </row>
    <row r="609" spans="6:56" x14ac:dyDescent="0.45">
      <c r="F609" s="9" t="e">
        <f>VLOOKUP($B609, FanGraphs_Standings[[Abbreviation]:[2024 Year to Date G]], 2, FALSE)</f>
        <v>#N/A</v>
      </c>
      <c r="G609" s="9" t="e">
        <f>IF(ISERR(VLOOKUP($D609, 'SP Per G'!$A$2:$D$1380, 3, FALSE)), L609, VLOOKUP($D609, 'SP Per G'!$A$2:$D$1380, 3, FALSE))</f>
        <v>#N/A</v>
      </c>
      <c r="H609" s="9" t="e">
        <f>VLOOKUP($D609, 'SP Per G'!$A$2:$D$1380, 4, FALSE)</f>
        <v>#N/A</v>
      </c>
      <c r="I609" s="9" t="e">
        <f>VLOOKUP($D609, Individual_Pitching___Dashboard[], 18, FALSE)</f>
        <v>#N/A</v>
      </c>
      <c r="J609" s="9" t="e">
        <f>VLOOKUP($D609, Individual_Pitching___Dashboard[], 20, FALSE)</f>
        <v>#N/A</v>
      </c>
      <c r="K609" s="9" t="e">
        <f>VLOOKUP($D609, Individual_Pitching___Advanced[], 21,FALSE)</f>
        <v>#N/A</v>
      </c>
      <c r="L609" s="9" t="e">
        <f>VLOOKUP($B609, 'Team Per G'!$A$2:$G$31, 7, FALSE)</f>
        <v>#N/A</v>
      </c>
      <c r="M609" s="9" t="e">
        <f>VLOOKUP($B609, 'FanGraphs - Team WAR Projected'!$B$2:$E$31, 3, FALSE)/162</f>
        <v>#N/A</v>
      </c>
      <c r="N609" s="9" t="e">
        <f>VLOOKUP($B609, Team_Pitching___Advanced[[Team]:[xFIP]], 19,FALSE)</f>
        <v>#N/A</v>
      </c>
      <c r="O609" s="9" t="e">
        <f>VLOOKUP($B609, Team_Pitching___Advanced[], 20, FALSE)</f>
        <v>#N/A</v>
      </c>
      <c r="P609" s="9" t="e">
        <f>VLOOKUP($B609, Team_Batting___Dashboard[[Team]:[wOBA]], 16, FALSE)</f>
        <v>#N/A</v>
      </c>
      <c r="Q609" s="9" t="e">
        <f>VLOOKUP($B609, Team_Batting___Advanced[[Team]:[OPS]], 9, FALSE)</f>
        <v>#N/A</v>
      </c>
      <c r="R609" s="9" t="e">
        <f>VLOOKUP($B609, Team_Batting___Advanced[], 19, FALSE)</f>
        <v>#N/A</v>
      </c>
      <c r="S609" s="9" t="e">
        <f>VLOOKUP($B609, 'Team Per G'!$A$2:$G$31, 3, FALSE)</f>
        <v>#N/A</v>
      </c>
      <c r="T609" s="9" t="e">
        <f>VLOOKUP($B609, 'Team Per G'!$A$2:$G$31, 5, FALSE)</f>
        <v>#N/A</v>
      </c>
      <c r="U609" s="9" t="e">
        <f>VLOOKUP($B609, 'Team Per G'!$A$2:$G$31, 4, FALSE)</f>
        <v>#N/A</v>
      </c>
      <c r="V609" s="9" t="e">
        <f>VLOOKUP($B609, Team_Batting___Dashboard[], 22, FALSE)/$F609</f>
        <v>#N/A</v>
      </c>
      <c r="W609" s="9" t="e">
        <f>VLOOKUP($B609, 'FanGraphs - Team WAR Projected'!$B$2:$E$31, 4, FALSE)/162</f>
        <v>#N/A</v>
      </c>
      <c r="X609" s="9" t="e">
        <f>VLOOKUP($B609, FanGraphs_Standings[[Abbreviation]:[2024 Year to Date RS/G]], 6, FALSE)/$F609</f>
        <v>#N/A</v>
      </c>
      <c r="Y609" s="9" t="e">
        <f>VLOOKUP($B609, FanGraphs_Standings[[Abbreviation]:[2024 Projected Full Season RDif]], 19, FALSE)/162</f>
        <v>#N/A</v>
      </c>
      <c r="Z609" s="9" t="e">
        <f>VLOOKUP($B609, FanGraphs_Standings[[Abbreviation]:[2024 Projected Full Season RDif]], 5, FALSE)</f>
        <v>#N/A</v>
      </c>
      <c r="AA609" s="9" t="e">
        <f>VLOOKUP($B609, FanGraphs_Standings[[Abbreviation]:[2024 Projected Full Season W%]], 18, FALSE)</f>
        <v>#N/A</v>
      </c>
      <c r="AB609" s="9" t="e">
        <f>VLOOKUP($B609, 'Home Field Adv'!$A$2:$I$31, 9, FALSE)</f>
        <v>#N/A</v>
      </c>
      <c r="AC609" s="9" t="e">
        <f>VLOOKUP($C609, FanGraphs_Standings[[Abbreviation]:[2024 Year to Date G]], 2, FALSE)</f>
        <v>#N/A</v>
      </c>
      <c r="AD609" s="9" t="e">
        <f>VLOOKUP($E609, 'SP Per G'!$A$2:$D$1380, 3, FALSE)</f>
        <v>#N/A</v>
      </c>
      <c r="AE609" s="9" t="e">
        <f>VLOOKUP($E609, 'SP Per G'!$A$2:$D$1380, 4, FALSE)</f>
        <v>#N/A</v>
      </c>
      <c r="AF609" s="9" t="e">
        <f>VLOOKUP($E609, Individual_Pitching___Dashboard[], 18, FALSE)</f>
        <v>#N/A</v>
      </c>
      <c r="AG609" s="9" t="e">
        <f>VLOOKUP($E609, Individual_Pitching___Dashboard[], 20, FALSE)</f>
        <v>#N/A</v>
      </c>
      <c r="AH609" s="9" t="e">
        <f>VLOOKUP($E609, Individual_Pitching___Advanced[], 21,FALSE)</f>
        <v>#N/A</v>
      </c>
      <c r="AI609" s="9" t="e">
        <f>VLOOKUP($C609, 'Team Per G'!$A$2:$G$31, 7, FALSE)</f>
        <v>#N/A</v>
      </c>
      <c r="AJ609" s="9" t="e">
        <f>VLOOKUP($C609, 'FanGraphs - Team WAR Projected'!$B$2:$E$31, 3, FALSE)/162</f>
        <v>#N/A</v>
      </c>
      <c r="AK609" s="9" t="e">
        <f>VLOOKUP($C609, Team_Pitching___Advanced[[Team]:[xFIP]], 19,FALSE)</f>
        <v>#N/A</v>
      </c>
      <c r="AL609" s="9" t="e">
        <f>VLOOKUP($C609, Team_Pitching___Advanced[], 20, FALSE)</f>
        <v>#N/A</v>
      </c>
      <c r="AM609" s="9" t="e">
        <f>VLOOKUP($C609, Team_Batting___Dashboard[[Team]:[wOBA]], 16, FALSE)</f>
        <v>#N/A</v>
      </c>
      <c r="AN609" s="9" t="e">
        <f>VLOOKUP($C609, Team_Batting___Advanced[[Team]:[OPS]], 9, FALSE)</f>
        <v>#N/A</v>
      </c>
      <c r="AO609" s="9" t="e">
        <f>VLOOKUP($C609, Team_Batting___Advanced[], 19, FALSE)</f>
        <v>#N/A</v>
      </c>
      <c r="AP609" s="9" t="e">
        <f>VLOOKUP($C609, 'Team Per G'!$A$2:$G$31, 3, FALSE)</f>
        <v>#N/A</v>
      </c>
      <c r="AQ609" s="9" t="e">
        <f>VLOOKUP($C609, 'Team Per G'!$A$2:$G$31, 5, FALSE)</f>
        <v>#N/A</v>
      </c>
      <c r="AR609" s="9" t="e">
        <f>VLOOKUP($C609, 'Team Per G'!$A$2:$G$31, 4, FALSE)</f>
        <v>#N/A</v>
      </c>
      <c r="AS609" s="9" t="e">
        <f>VLOOKUP($C609, Team_Batting___Dashboard[], 22, FALSE)/$AC609</f>
        <v>#N/A</v>
      </c>
      <c r="AT609" s="9" t="e">
        <f>VLOOKUP($C609, 'FanGraphs - Team WAR Projected'!$B$2:$E$31, 4, FALSE)/162</f>
        <v>#N/A</v>
      </c>
      <c r="AU609" s="9" t="e">
        <f>VLOOKUP($C609, FanGraphs_Standings[[Abbreviation]:[2024 Year to Date RS/G]], 6, FALSE)/$AC609</f>
        <v>#N/A</v>
      </c>
      <c r="AV609" s="9" t="e">
        <f>VLOOKUP($C609, FanGraphs_Standings[[Abbreviation]:[2024 Projected Full Season RDif]], 19, FALSE)/162</f>
        <v>#N/A</v>
      </c>
      <c r="AW609" s="9" t="e">
        <f>VLOOKUP($C609, FanGraphs_Standings[[Abbreviation]:[2024 Projected Full Season RDif]], 5, FALSE)</f>
        <v>#N/A</v>
      </c>
      <c r="AX609" s="9" t="e">
        <f>VLOOKUP($C609, FanGraphs_Standings[[Abbreviation]:[2024 Projected Full Season W%]], 18, FALSE)</f>
        <v>#N/A</v>
      </c>
      <c r="AY609" s="9" t="e">
        <f>VLOOKUP($C609, 'Home Field Adv'!$A$2:$K$31, 11, FALSE)</f>
        <v>#N/A</v>
      </c>
      <c r="BB609" s="5" t="str">
        <f t="shared" si="28"/>
        <v/>
      </c>
      <c r="BC609" s="5" t="str">
        <f t="shared" si="29"/>
        <v/>
      </c>
      <c r="BD609" s="5" t="str">
        <f t="shared" si="30"/>
        <v/>
      </c>
    </row>
    <row r="610" spans="6:56" x14ac:dyDescent="0.45">
      <c r="F610" s="9" t="e">
        <f>VLOOKUP($B610, FanGraphs_Standings[[Abbreviation]:[2024 Year to Date G]], 2, FALSE)</f>
        <v>#N/A</v>
      </c>
      <c r="G610" s="9" t="e">
        <f>IF(ISERR(VLOOKUP($D610, 'SP Per G'!$A$2:$D$1380, 3, FALSE)), L610, VLOOKUP($D610, 'SP Per G'!$A$2:$D$1380, 3, FALSE))</f>
        <v>#N/A</v>
      </c>
      <c r="H610" s="9" t="e">
        <f>VLOOKUP($D610, 'SP Per G'!$A$2:$D$1380, 4, FALSE)</f>
        <v>#N/A</v>
      </c>
      <c r="I610" s="9" t="e">
        <f>VLOOKUP($D610, Individual_Pitching___Dashboard[], 18, FALSE)</f>
        <v>#N/A</v>
      </c>
      <c r="J610" s="9" t="e">
        <f>VLOOKUP($D610, Individual_Pitching___Dashboard[], 20, FALSE)</f>
        <v>#N/A</v>
      </c>
      <c r="K610" s="9" t="e">
        <f>VLOOKUP($D610, Individual_Pitching___Advanced[], 21,FALSE)</f>
        <v>#N/A</v>
      </c>
      <c r="L610" s="9" t="e">
        <f>VLOOKUP($B610, 'Team Per G'!$A$2:$G$31, 7, FALSE)</f>
        <v>#N/A</v>
      </c>
      <c r="M610" s="9" t="e">
        <f>VLOOKUP($B610, 'FanGraphs - Team WAR Projected'!$B$2:$E$31, 3, FALSE)/162</f>
        <v>#N/A</v>
      </c>
      <c r="N610" s="9" t="e">
        <f>VLOOKUP($B610, Team_Pitching___Advanced[[Team]:[xFIP]], 19,FALSE)</f>
        <v>#N/A</v>
      </c>
      <c r="O610" s="9" t="e">
        <f>VLOOKUP($B610, Team_Pitching___Advanced[], 20, FALSE)</f>
        <v>#N/A</v>
      </c>
      <c r="P610" s="9" t="e">
        <f>VLOOKUP($B610, Team_Batting___Dashboard[[Team]:[wOBA]], 16, FALSE)</f>
        <v>#N/A</v>
      </c>
      <c r="Q610" s="9" t="e">
        <f>VLOOKUP($B610, Team_Batting___Advanced[[Team]:[OPS]], 9, FALSE)</f>
        <v>#N/A</v>
      </c>
      <c r="R610" s="9" t="e">
        <f>VLOOKUP($B610, Team_Batting___Advanced[], 19, FALSE)</f>
        <v>#N/A</v>
      </c>
      <c r="S610" s="9" t="e">
        <f>VLOOKUP($B610, 'Team Per G'!$A$2:$G$31, 3, FALSE)</f>
        <v>#N/A</v>
      </c>
      <c r="T610" s="9" t="e">
        <f>VLOOKUP($B610, 'Team Per G'!$A$2:$G$31, 5, FALSE)</f>
        <v>#N/A</v>
      </c>
      <c r="U610" s="9" t="e">
        <f>VLOOKUP($B610, 'Team Per G'!$A$2:$G$31, 4, FALSE)</f>
        <v>#N/A</v>
      </c>
      <c r="V610" s="9" t="e">
        <f>VLOOKUP($B610, Team_Batting___Dashboard[], 22, FALSE)/$F610</f>
        <v>#N/A</v>
      </c>
      <c r="W610" s="9" t="e">
        <f>VLOOKUP($B610, 'FanGraphs - Team WAR Projected'!$B$2:$E$31, 4, FALSE)/162</f>
        <v>#N/A</v>
      </c>
      <c r="X610" s="9" t="e">
        <f>VLOOKUP($B610, FanGraphs_Standings[[Abbreviation]:[2024 Year to Date RS/G]], 6, FALSE)/$F610</f>
        <v>#N/A</v>
      </c>
      <c r="Y610" s="9" t="e">
        <f>VLOOKUP($B610, FanGraphs_Standings[[Abbreviation]:[2024 Projected Full Season RDif]], 19, FALSE)/162</f>
        <v>#N/A</v>
      </c>
      <c r="Z610" s="9" t="e">
        <f>VLOOKUP($B610, FanGraphs_Standings[[Abbreviation]:[2024 Projected Full Season RDif]], 5, FALSE)</f>
        <v>#N/A</v>
      </c>
      <c r="AA610" s="9" t="e">
        <f>VLOOKUP($B610, FanGraphs_Standings[[Abbreviation]:[2024 Projected Full Season W%]], 18, FALSE)</f>
        <v>#N/A</v>
      </c>
      <c r="AB610" s="9" t="e">
        <f>VLOOKUP($B610, 'Home Field Adv'!$A$2:$I$31, 9, FALSE)</f>
        <v>#N/A</v>
      </c>
      <c r="AC610" s="9" t="e">
        <f>VLOOKUP($C610, FanGraphs_Standings[[Abbreviation]:[2024 Year to Date G]], 2, FALSE)</f>
        <v>#N/A</v>
      </c>
      <c r="AD610" s="9" t="e">
        <f>VLOOKUP($E610, 'SP Per G'!$A$2:$D$1380, 3, FALSE)</f>
        <v>#N/A</v>
      </c>
      <c r="AE610" s="9" t="e">
        <f>VLOOKUP($E610, 'SP Per G'!$A$2:$D$1380, 4, FALSE)</f>
        <v>#N/A</v>
      </c>
      <c r="AF610" s="9" t="e">
        <f>VLOOKUP($E610, Individual_Pitching___Dashboard[], 18, FALSE)</f>
        <v>#N/A</v>
      </c>
      <c r="AG610" s="9" t="e">
        <f>VLOOKUP($E610, Individual_Pitching___Dashboard[], 20, FALSE)</f>
        <v>#N/A</v>
      </c>
      <c r="AH610" s="9" t="e">
        <f>VLOOKUP($E610, Individual_Pitching___Advanced[], 21,FALSE)</f>
        <v>#N/A</v>
      </c>
      <c r="AI610" s="9" t="e">
        <f>VLOOKUP($C610, 'Team Per G'!$A$2:$G$31, 7, FALSE)</f>
        <v>#N/A</v>
      </c>
      <c r="AJ610" s="9" t="e">
        <f>VLOOKUP($C610, 'FanGraphs - Team WAR Projected'!$B$2:$E$31, 3, FALSE)/162</f>
        <v>#N/A</v>
      </c>
      <c r="AK610" s="9" t="e">
        <f>VLOOKUP($C610, Team_Pitching___Advanced[[Team]:[xFIP]], 19,FALSE)</f>
        <v>#N/A</v>
      </c>
      <c r="AL610" s="9" t="e">
        <f>VLOOKUP($C610, Team_Pitching___Advanced[], 20, FALSE)</f>
        <v>#N/A</v>
      </c>
      <c r="AM610" s="9" t="e">
        <f>VLOOKUP($C610, Team_Batting___Dashboard[[Team]:[wOBA]], 16, FALSE)</f>
        <v>#N/A</v>
      </c>
      <c r="AN610" s="9" t="e">
        <f>VLOOKUP($C610, Team_Batting___Advanced[[Team]:[OPS]], 9, FALSE)</f>
        <v>#N/A</v>
      </c>
      <c r="AO610" s="9" t="e">
        <f>VLOOKUP($C610, Team_Batting___Advanced[], 19, FALSE)</f>
        <v>#N/A</v>
      </c>
      <c r="AP610" s="9" t="e">
        <f>VLOOKUP($C610, 'Team Per G'!$A$2:$G$31, 3, FALSE)</f>
        <v>#N/A</v>
      </c>
      <c r="AQ610" s="9" t="e">
        <f>VLOOKUP($C610, 'Team Per G'!$A$2:$G$31, 5, FALSE)</f>
        <v>#N/A</v>
      </c>
      <c r="AR610" s="9" t="e">
        <f>VLOOKUP($C610, 'Team Per G'!$A$2:$G$31, 4, FALSE)</f>
        <v>#N/A</v>
      </c>
      <c r="AS610" s="9" t="e">
        <f>VLOOKUP($C610, Team_Batting___Dashboard[], 22, FALSE)/$AC610</f>
        <v>#N/A</v>
      </c>
      <c r="AT610" s="9" t="e">
        <f>VLOOKUP($C610, 'FanGraphs - Team WAR Projected'!$B$2:$E$31, 4, FALSE)/162</f>
        <v>#N/A</v>
      </c>
      <c r="AU610" s="9" t="e">
        <f>VLOOKUP($C610, FanGraphs_Standings[[Abbreviation]:[2024 Year to Date RS/G]], 6, FALSE)/$AC610</f>
        <v>#N/A</v>
      </c>
      <c r="AV610" s="9" t="e">
        <f>VLOOKUP($C610, FanGraphs_Standings[[Abbreviation]:[2024 Projected Full Season RDif]], 19, FALSE)/162</f>
        <v>#N/A</v>
      </c>
      <c r="AW610" s="9" t="e">
        <f>VLOOKUP($C610, FanGraphs_Standings[[Abbreviation]:[2024 Projected Full Season RDif]], 5, FALSE)</f>
        <v>#N/A</v>
      </c>
      <c r="AX610" s="9" t="e">
        <f>VLOOKUP($C610, FanGraphs_Standings[[Abbreviation]:[2024 Projected Full Season W%]], 18, FALSE)</f>
        <v>#N/A</v>
      </c>
      <c r="AY610" s="9" t="e">
        <f>VLOOKUP($C610, 'Home Field Adv'!$A$2:$K$31, 11, FALSE)</f>
        <v>#N/A</v>
      </c>
      <c r="BB610" s="5" t="str">
        <f t="shared" si="28"/>
        <v/>
      </c>
      <c r="BC610" s="5" t="str">
        <f t="shared" si="29"/>
        <v/>
      </c>
      <c r="BD610" s="5" t="str">
        <f t="shared" si="30"/>
        <v/>
      </c>
    </row>
    <row r="611" spans="6:56" x14ac:dyDescent="0.45">
      <c r="F611" s="9" t="e">
        <f>VLOOKUP($B611, FanGraphs_Standings[[Abbreviation]:[2024 Year to Date G]], 2, FALSE)</f>
        <v>#N/A</v>
      </c>
      <c r="G611" s="9" t="e">
        <f>IF(ISERR(VLOOKUP($D611, 'SP Per G'!$A$2:$D$1380, 3, FALSE)), L611, VLOOKUP($D611, 'SP Per G'!$A$2:$D$1380, 3, FALSE))</f>
        <v>#N/A</v>
      </c>
      <c r="H611" s="9" t="e">
        <f>VLOOKUP($D611, 'SP Per G'!$A$2:$D$1380, 4, FALSE)</f>
        <v>#N/A</v>
      </c>
      <c r="I611" s="9" t="e">
        <f>VLOOKUP($D611, Individual_Pitching___Dashboard[], 18, FALSE)</f>
        <v>#N/A</v>
      </c>
      <c r="J611" s="9" t="e">
        <f>VLOOKUP($D611, Individual_Pitching___Dashboard[], 20, FALSE)</f>
        <v>#N/A</v>
      </c>
      <c r="K611" s="9" t="e">
        <f>VLOOKUP($D611, Individual_Pitching___Advanced[], 21,FALSE)</f>
        <v>#N/A</v>
      </c>
      <c r="L611" s="9" t="e">
        <f>VLOOKUP($B611, 'Team Per G'!$A$2:$G$31, 7, FALSE)</f>
        <v>#N/A</v>
      </c>
      <c r="M611" s="9" t="e">
        <f>VLOOKUP($B611, 'FanGraphs - Team WAR Projected'!$B$2:$E$31, 3, FALSE)/162</f>
        <v>#N/A</v>
      </c>
      <c r="N611" s="9" t="e">
        <f>VLOOKUP($B611, Team_Pitching___Advanced[[Team]:[xFIP]], 19,FALSE)</f>
        <v>#N/A</v>
      </c>
      <c r="O611" s="9" t="e">
        <f>VLOOKUP($B611, Team_Pitching___Advanced[], 20, FALSE)</f>
        <v>#N/A</v>
      </c>
      <c r="P611" s="9" t="e">
        <f>VLOOKUP($B611, Team_Batting___Dashboard[[Team]:[wOBA]], 16, FALSE)</f>
        <v>#N/A</v>
      </c>
      <c r="Q611" s="9" t="e">
        <f>VLOOKUP($B611, Team_Batting___Advanced[[Team]:[OPS]], 9, FALSE)</f>
        <v>#N/A</v>
      </c>
      <c r="R611" s="9" t="e">
        <f>VLOOKUP($B611, Team_Batting___Advanced[], 19, FALSE)</f>
        <v>#N/A</v>
      </c>
      <c r="S611" s="9" t="e">
        <f>VLOOKUP($B611, 'Team Per G'!$A$2:$G$31, 3, FALSE)</f>
        <v>#N/A</v>
      </c>
      <c r="T611" s="9" t="e">
        <f>VLOOKUP($B611, 'Team Per G'!$A$2:$G$31, 5, FALSE)</f>
        <v>#N/A</v>
      </c>
      <c r="U611" s="9" t="e">
        <f>VLOOKUP($B611, 'Team Per G'!$A$2:$G$31, 4, FALSE)</f>
        <v>#N/A</v>
      </c>
      <c r="V611" s="9" t="e">
        <f>VLOOKUP($B611, Team_Batting___Dashboard[], 22, FALSE)/$F611</f>
        <v>#N/A</v>
      </c>
      <c r="W611" s="9" t="e">
        <f>VLOOKUP($B611, 'FanGraphs - Team WAR Projected'!$B$2:$E$31, 4, FALSE)/162</f>
        <v>#N/A</v>
      </c>
      <c r="X611" s="9" t="e">
        <f>VLOOKUP($B611, FanGraphs_Standings[[Abbreviation]:[2024 Year to Date RS/G]], 6, FALSE)/$F611</f>
        <v>#N/A</v>
      </c>
      <c r="Y611" s="9" t="e">
        <f>VLOOKUP($B611, FanGraphs_Standings[[Abbreviation]:[2024 Projected Full Season RDif]], 19, FALSE)/162</f>
        <v>#N/A</v>
      </c>
      <c r="Z611" s="9" t="e">
        <f>VLOOKUP($B611, FanGraphs_Standings[[Abbreviation]:[2024 Projected Full Season RDif]], 5, FALSE)</f>
        <v>#N/A</v>
      </c>
      <c r="AA611" s="9" t="e">
        <f>VLOOKUP($B611, FanGraphs_Standings[[Abbreviation]:[2024 Projected Full Season W%]], 18, FALSE)</f>
        <v>#N/A</v>
      </c>
      <c r="AB611" s="9" t="e">
        <f>VLOOKUP($B611, 'Home Field Adv'!$A$2:$I$31, 9, FALSE)</f>
        <v>#N/A</v>
      </c>
      <c r="AC611" s="9" t="e">
        <f>VLOOKUP($C611, FanGraphs_Standings[[Abbreviation]:[2024 Year to Date G]], 2, FALSE)</f>
        <v>#N/A</v>
      </c>
      <c r="AD611" s="9" t="e">
        <f>VLOOKUP($E611, 'SP Per G'!$A$2:$D$1380, 3, FALSE)</f>
        <v>#N/A</v>
      </c>
      <c r="AE611" s="9" t="e">
        <f>VLOOKUP($E611, 'SP Per G'!$A$2:$D$1380, 4, FALSE)</f>
        <v>#N/A</v>
      </c>
      <c r="AF611" s="9" t="e">
        <f>VLOOKUP($E611, Individual_Pitching___Dashboard[], 18, FALSE)</f>
        <v>#N/A</v>
      </c>
      <c r="AG611" s="9" t="e">
        <f>VLOOKUP($E611, Individual_Pitching___Dashboard[], 20, FALSE)</f>
        <v>#N/A</v>
      </c>
      <c r="AH611" s="9" t="e">
        <f>VLOOKUP($E611, Individual_Pitching___Advanced[], 21,FALSE)</f>
        <v>#N/A</v>
      </c>
      <c r="AI611" s="9" t="e">
        <f>VLOOKUP($C611, 'Team Per G'!$A$2:$G$31, 7, FALSE)</f>
        <v>#N/A</v>
      </c>
      <c r="AJ611" s="9" t="e">
        <f>VLOOKUP($C611, 'FanGraphs - Team WAR Projected'!$B$2:$E$31, 3, FALSE)/162</f>
        <v>#N/A</v>
      </c>
      <c r="AK611" s="9" t="e">
        <f>VLOOKUP($C611, Team_Pitching___Advanced[[Team]:[xFIP]], 19,FALSE)</f>
        <v>#N/A</v>
      </c>
      <c r="AL611" s="9" t="e">
        <f>VLOOKUP($C611, Team_Pitching___Advanced[], 20, FALSE)</f>
        <v>#N/A</v>
      </c>
      <c r="AM611" s="9" t="e">
        <f>VLOOKUP($C611, Team_Batting___Dashboard[[Team]:[wOBA]], 16, FALSE)</f>
        <v>#N/A</v>
      </c>
      <c r="AN611" s="9" t="e">
        <f>VLOOKUP($C611, Team_Batting___Advanced[[Team]:[OPS]], 9, FALSE)</f>
        <v>#N/A</v>
      </c>
      <c r="AO611" s="9" t="e">
        <f>VLOOKUP($C611, Team_Batting___Advanced[], 19, FALSE)</f>
        <v>#N/A</v>
      </c>
      <c r="AP611" s="9" t="e">
        <f>VLOOKUP($C611, 'Team Per G'!$A$2:$G$31, 3, FALSE)</f>
        <v>#N/A</v>
      </c>
      <c r="AQ611" s="9" t="e">
        <f>VLOOKUP($C611, 'Team Per G'!$A$2:$G$31, 5, FALSE)</f>
        <v>#N/A</v>
      </c>
      <c r="AR611" s="9" t="e">
        <f>VLOOKUP($C611, 'Team Per G'!$A$2:$G$31, 4, FALSE)</f>
        <v>#N/A</v>
      </c>
      <c r="AS611" s="9" t="e">
        <f>VLOOKUP($C611, Team_Batting___Dashboard[], 22, FALSE)/$AC611</f>
        <v>#N/A</v>
      </c>
      <c r="AT611" s="9" t="e">
        <f>VLOOKUP($C611, 'FanGraphs - Team WAR Projected'!$B$2:$E$31, 4, FALSE)/162</f>
        <v>#N/A</v>
      </c>
      <c r="AU611" s="9" t="e">
        <f>VLOOKUP($C611, FanGraphs_Standings[[Abbreviation]:[2024 Year to Date RS/G]], 6, FALSE)/$AC611</f>
        <v>#N/A</v>
      </c>
      <c r="AV611" s="9" t="e">
        <f>VLOOKUP($C611, FanGraphs_Standings[[Abbreviation]:[2024 Projected Full Season RDif]], 19, FALSE)/162</f>
        <v>#N/A</v>
      </c>
      <c r="AW611" s="9" t="e">
        <f>VLOOKUP($C611, FanGraphs_Standings[[Abbreviation]:[2024 Projected Full Season RDif]], 5, FALSE)</f>
        <v>#N/A</v>
      </c>
      <c r="AX611" s="9" t="e">
        <f>VLOOKUP($C611, FanGraphs_Standings[[Abbreviation]:[2024 Projected Full Season W%]], 18, FALSE)</f>
        <v>#N/A</v>
      </c>
      <c r="AY611" s="9" t="e">
        <f>VLOOKUP($C611, 'Home Field Adv'!$A$2:$K$31, 11, FALSE)</f>
        <v>#N/A</v>
      </c>
      <c r="BB611" s="5" t="str">
        <f t="shared" si="28"/>
        <v/>
      </c>
      <c r="BC611" s="5" t="str">
        <f t="shared" si="29"/>
        <v/>
      </c>
      <c r="BD611" s="5" t="str">
        <f t="shared" si="30"/>
        <v/>
      </c>
    </row>
    <row r="612" spans="6:56" x14ac:dyDescent="0.45">
      <c r="F612" s="9" t="e">
        <f>VLOOKUP($B612, FanGraphs_Standings[[Abbreviation]:[2024 Year to Date G]], 2, FALSE)</f>
        <v>#N/A</v>
      </c>
      <c r="G612" s="9" t="e">
        <f>IF(ISERR(VLOOKUP($D612, 'SP Per G'!$A$2:$D$1380, 3, FALSE)), L612, VLOOKUP($D612, 'SP Per G'!$A$2:$D$1380, 3, FALSE))</f>
        <v>#N/A</v>
      </c>
      <c r="H612" s="9" t="e">
        <f>VLOOKUP($D612, 'SP Per G'!$A$2:$D$1380, 4, FALSE)</f>
        <v>#N/A</v>
      </c>
      <c r="I612" s="9" t="e">
        <f>VLOOKUP($D612, Individual_Pitching___Dashboard[], 18, FALSE)</f>
        <v>#N/A</v>
      </c>
      <c r="J612" s="9" t="e">
        <f>VLOOKUP($D612, Individual_Pitching___Dashboard[], 20, FALSE)</f>
        <v>#N/A</v>
      </c>
      <c r="K612" s="9" t="e">
        <f>VLOOKUP($D612, Individual_Pitching___Advanced[], 21,FALSE)</f>
        <v>#N/A</v>
      </c>
      <c r="L612" s="9" t="e">
        <f>VLOOKUP($B612, 'Team Per G'!$A$2:$G$31, 7, FALSE)</f>
        <v>#N/A</v>
      </c>
      <c r="M612" s="9" t="e">
        <f>VLOOKUP($B612, 'FanGraphs - Team WAR Projected'!$B$2:$E$31, 3, FALSE)/162</f>
        <v>#N/A</v>
      </c>
      <c r="N612" s="9" t="e">
        <f>VLOOKUP($B612, Team_Pitching___Advanced[[Team]:[xFIP]], 19,FALSE)</f>
        <v>#N/A</v>
      </c>
      <c r="O612" s="9" t="e">
        <f>VLOOKUP($B612, Team_Pitching___Advanced[], 20, FALSE)</f>
        <v>#N/A</v>
      </c>
      <c r="P612" s="9" t="e">
        <f>VLOOKUP($B612, Team_Batting___Dashboard[[Team]:[wOBA]], 16, FALSE)</f>
        <v>#N/A</v>
      </c>
      <c r="Q612" s="9" t="e">
        <f>VLOOKUP($B612, Team_Batting___Advanced[[Team]:[OPS]], 9, FALSE)</f>
        <v>#N/A</v>
      </c>
      <c r="R612" s="9" t="e">
        <f>VLOOKUP($B612, Team_Batting___Advanced[], 19, FALSE)</f>
        <v>#N/A</v>
      </c>
      <c r="S612" s="9" t="e">
        <f>VLOOKUP($B612, 'Team Per G'!$A$2:$G$31, 3, FALSE)</f>
        <v>#N/A</v>
      </c>
      <c r="T612" s="9" t="e">
        <f>VLOOKUP($B612, 'Team Per G'!$A$2:$G$31, 5, FALSE)</f>
        <v>#N/A</v>
      </c>
      <c r="U612" s="9" t="e">
        <f>VLOOKUP($B612, 'Team Per G'!$A$2:$G$31, 4, FALSE)</f>
        <v>#N/A</v>
      </c>
      <c r="V612" s="9" t="e">
        <f>VLOOKUP($B612, Team_Batting___Dashboard[], 22, FALSE)/$F612</f>
        <v>#N/A</v>
      </c>
      <c r="W612" s="9" t="e">
        <f>VLOOKUP($B612, 'FanGraphs - Team WAR Projected'!$B$2:$E$31, 4, FALSE)/162</f>
        <v>#N/A</v>
      </c>
      <c r="X612" s="9" t="e">
        <f>VLOOKUP($B612, FanGraphs_Standings[[Abbreviation]:[2024 Year to Date RS/G]], 6, FALSE)/$F612</f>
        <v>#N/A</v>
      </c>
      <c r="Y612" s="9" t="e">
        <f>VLOOKUP($B612, FanGraphs_Standings[[Abbreviation]:[2024 Projected Full Season RDif]], 19, FALSE)/162</f>
        <v>#N/A</v>
      </c>
      <c r="Z612" s="9" t="e">
        <f>VLOOKUP($B612, FanGraphs_Standings[[Abbreviation]:[2024 Projected Full Season RDif]], 5, FALSE)</f>
        <v>#N/A</v>
      </c>
      <c r="AA612" s="9" t="e">
        <f>VLOOKUP($B612, FanGraphs_Standings[[Abbreviation]:[2024 Projected Full Season W%]], 18, FALSE)</f>
        <v>#N/A</v>
      </c>
      <c r="AB612" s="9" t="e">
        <f>VLOOKUP($B612, 'Home Field Adv'!$A$2:$I$31, 9, FALSE)</f>
        <v>#N/A</v>
      </c>
      <c r="AC612" s="9" t="e">
        <f>VLOOKUP($C612, FanGraphs_Standings[[Abbreviation]:[2024 Year to Date G]], 2, FALSE)</f>
        <v>#N/A</v>
      </c>
      <c r="AD612" s="9" t="e">
        <f>VLOOKUP($E612, 'SP Per G'!$A$2:$D$1380, 3, FALSE)</f>
        <v>#N/A</v>
      </c>
      <c r="AE612" s="9" t="e">
        <f>VLOOKUP($E612, 'SP Per G'!$A$2:$D$1380, 4, FALSE)</f>
        <v>#N/A</v>
      </c>
      <c r="AF612" s="9" t="e">
        <f>VLOOKUP($E612, Individual_Pitching___Dashboard[], 18, FALSE)</f>
        <v>#N/A</v>
      </c>
      <c r="AG612" s="9" t="e">
        <f>VLOOKUP($E612, Individual_Pitching___Dashboard[], 20, FALSE)</f>
        <v>#N/A</v>
      </c>
      <c r="AH612" s="9" t="e">
        <f>VLOOKUP($E612, Individual_Pitching___Advanced[], 21,FALSE)</f>
        <v>#N/A</v>
      </c>
      <c r="AI612" s="9" t="e">
        <f>VLOOKUP($C612, 'Team Per G'!$A$2:$G$31, 7, FALSE)</f>
        <v>#N/A</v>
      </c>
      <c r="AJ612" s="9" t="e">
        <f>VLOOKUP($C612, 'FanGraphs - Team WAR Projected'!$B$2:$E$31, 3, FALSE)/162</f>
        <v>#N/A</v>
      </c>
      <c r="AK612" s="9" t="e">
        <f>VLOOKUP($C612, Team_Pitching___Advanced[[Team]:[xFIP]], 19,FALSE)</f>
        <v>#N/A</v>
      </c>
      <c r="AL612" s="9" t="e">
        <f>VLOOKUP($C612, Team_Pitching___Advanced[], 20, FALSE)</f>
        <v>#N/A</v>
      </c>
      <c r="AM612" s="9" t="e">
        <f>VLOOKUP($C612, Team_Batting___Dashboard[[Team]:[wOBA]], 16, FALSE)</f>
        <v>#N/A</v>
      </c>
      <c r="AN612" s="9" t="e">
        <f>VLOOKUP($C612, Team_Batting___Advanced[[Team]:[OPS]], 9, FALSE)</f>
        <v>#N/A</v>
      </c>
      <c r="AO612" s="9" t="e">
        <f>VLOOKUP($C612, Team_Batting___Advanced[], 19, FALSE)</f>
        <v>#N/A</v>
      </c>
      <c r="AP612" s="9" t="e">
        <f>VLOOKUP($C612, 'Team Per G'!$A$2:$G$31, 3, FALSE)</f>
        <v>#N/A</v>
      </c>
      <c r="AQ612" s="9" t="e">
        <f>VLOOKUP($C612, 'Team Per G'!$A$2:$G$31, 5, FALSE)</f>
        <v>#N/A</v>
      </c>
      <c r="AR612" s="9" t="e">
        <f>VLOOKUP($C612, 'Team Per G'!$A$2:$G$31, 4, FALSE)</f>
        <v>#N/A</v>
      </c>
      <c r="AS612" s="9" t="e">
        <f>VLOOKUP($C612, Team_Batting___Dashboard[], 22, FALSE)/$AC612</f>
        <v>#N/A</v>
      </c>
      <c r="AT612" s="9" t="e">
        <f>VLOOKUP($C612, 'FanGraphs - Team WAR Projected'!$B$2:$E$31, 4, FALSE)/162</f>
        <v>#N/A</v>
      </c>
      <c r="AU612" s="9" t="e">
        <f>VLOOKUP($C612, FanGraphs_Standings[[Abbreviation]:[2024 Year to Date RS/G]], 6, FALSE)/$AC612</f>
        <v>#N/A</v>
      </c>
      <c r="AV612" s="9" t="e">
        <f>VLOOKUP($C612, FanGraphs_Standings[[Abbreviation]:[2024 Projected Full Season RDif]], 19, FALSE)/162</f>
        <v>#N/A</v>
      </c>
      <c r="AW612" s="9" t="e">
        <f>VLOOKUP($C612, FanGraphs_Standings[[Abbreviation]:[2024 Projected Full Season RDif]], 5, FALSE)</f>
        <v>#N/A</v>
      </c>
      <c r="AX612" s="9" t="e">
        <f>VLOOKUP($C612, FanGraphs_Standings[[Abbreviation]:[2024 Projected Full Season W%]], 18, FALSE)</f>
        <v>#N/A</v>
      </c>
      <c r="AY612" s="9" t="e">
        <f>VLOOKUP($C612, 'Home Field Adv'!$A$2:$K$31, 11, FALSE)</f>
        <v>#N/A</v>
      </c>
      <c r="BB612" s="5" t="str">
        <f t="shared" si="28"/>
        <v/>
      </c>
      <c r="BC612" s="5" t="str">
        <f t="shared" si="29"/>
        <v/>
      </c>
      <c r="BD612" s="5" t="str">
        <f t="shared" si="30"/>
        <v/>
      </c>
    </row>
    <row r="613" spans="6:56" x14ac:dyDescent="0.45">
      <c r="F613" s="9" t="e">
        <f>VLOOKUP($B613, FanGraphs_Standings[[Abbreviation]:[2024 Year to Date G]], 2, FALSE)</f>
        <v>#N/A</v>
      </c>
      <c r="G613" s="9" t="e">
        <f>IF(ISERR(VLOOKUP($D613, 'SP Per G'!$A$2:$D$1380, 3, FALSE)), L613, VLOOKUP($D613, 'SP Per G'!$A$2:$D$1380, 3, FALSE))</f>
        <v>#N/A</v>
      </c>
      <c r="H613" s="9" t="e">
        <f>VLOOKUP($D613, 'SP Per G'!$A$2:$D$1380, 4, FALSE)</f>
        <v>#N/A</v>
      </c>
      <c r="I613" s="9" t="e">
        <f>VLOOKUP($D613, Individual_Pitching___Dashboard[], 18, FALSE)</f>
        <v>#N/A</v>
      </c>
      <c r="J613" s="9" t="e">
        <f>VLOOKUP($D613, Individual_Pitching___Dashboard[], 20, FALSE)</f>
        <v>#N/A</v>
      </c>
      <c r="K613" s="9" t="e">
        <f>VLOOKUP($D613, Individual_Pitching___Advanced[], 21,FALSE)</f>
        <v>#N/A</v>
      </c>
      <c r="L613" s="9" t="e">
        <f>VLOOKUP($B613, 'Team Per G'!$A$2:$G$31, 7, FALSE)</f>
        <v>#N/A</v>
      </c>
      <c r="M613" s="9" t="e">
        <f>VLOOKUP($B613, 'FanGraphs - Team WAR Projected'!$B$2:$E$31, 3, FALSE)/162</f>
        <v>#N/A</v>
      </c>
      <c r="N613" s="9" t="e">
        <f>VLOOKUP($B613, Team_Pitching___Advanced[[Team]:[xFIP]], 19,FALSE)</f>
        <v>#N/A</v>
      </c>
      <c r="O613" s="9" t="e">
        <f>VLOOKUP($B613, Team_Pitching___Advanced[], 20, FALSE)</f>
        <v>#N/A</v>
      </c>
      <c r="P613" s="9" t="e">
        <f>VLOOKUP($B613, Team_Batting___Dashboard[[Team]:[wOBA]], 16, FALSE)</f>
        <v>#N/A</v>
      </c>
      <c r="Q613" s="9" t="e">
        <f>VLOOKUP($B613, Team_Batting___Advanced[[Team]:[OPS]], 9, FALSE)</f>
        <v>#N/A</v>
      </c>
      <c r="R613" s="9" t="e">
        <f>VLOOKUP($B613, Team_Batting___Advanced[], 19, FALSE)</f>
        <v>#N/A</v>
      </c>
      <c r="S613" s="9" t="e">
        <f>VLOOKUP($B613, 'Team Per G'!$A$2:$G$31, 3, FALSE)</f>
        <v>#N/A</v>
      </c>
      <c r="T613" s="9" t="e">
        <f>VLOOKUP($B613, 'Team Per G'!$A$2:$G$31, 5, FALSE)</f>
        <v>#N/A</v>
      </c>
      <c r="U613" s="9" t="e">
        <f>VLOOKUP($B613, 'Team Per G'!$A$2:$G$31, 4, FALSE)</f>
        <v>#N/A</v>
      </c>
      <c r="V613" s="9" t="e">
        <f>VLOOKUP($B613, Team_Batting___Dashboard[], 22, FALSE)/$F613</f>
        <v>#N/A</v>
      </c>
      <c r="W613" s="9" t="e">
        <f>VLOOKUP($B613, 'FanGraphs - Team WAR Projected'!$B$2:$E$31, 4, FALSE)/162</f>
        <v>#N/A</v>
      </c>
      <c r="X613" s="9" t="e">
        <f>VLOOKUP($B613, FanGraphs_Standings[[Abbreviation]:[2024 Year to Date RS/G]], 6, FALSE)/$F613</f>
        <v>#N/A</v>
      </c>
      <c r="Y613" s="9" t="e">
        <f>VLOOKUP($B613, FanGraphs_Standings[[Abbreviation]:[2024 Projected Full Season RDif]], 19, FALSE)/162</f>
        <v>#N/A</v>
      </c>
      <c r="Z613" s="9" t="e">
        <f>VLOOKUP($B613, FanGraphs_Standings[[Abbreviation]:[2024 Projected Full Season RDif]], 5, FALSE)</f>
        <v>#N/A</v>
      </c>
      <c r="AA613" s="9" t="e">
        <f>VLOOKUP($B613, FanGraphs_Standings[[Abbreviation]:[2024 Projected Full Season W%]], 18, FALSE)</f>
        <v>#N/A</v>
      </c>
      <c r="AB613" s="9" t="e">
        <f>VLOOKUP($B613, 'Home Field Adv'!$A$2:$I$31, 9, FALSE)</f>
        <v>#N/A</v>
      </c>
      <c r="AC613" s="9" t="e">
        <f>VLOOKUP($C613, FanGraphs_Standings[[Abbreviation]:[2024 Year to Date G]], 2, FALSE)</f>
        <v>#N/A</v>
      </c>
      <c r="AD613" s="9" t="e">
        <f>VLOOKUP($E613, 'SP Per G'!$A$2:$D$1380, 3, FALSE)</f>
        <v>#N/A</v>
      </c>
      <c r="AE613" s="9" t="e">
        <f>VLOOKUP($E613, 'SP Per G'!$A$2:$D$1380, 4, FALSE)</f>
        <v>#N/A</v>
      </c>
      <c r="AF613" s="9" t="e">
        <f>VLOOKUP($E613, Individual_Pitching___Dashboard[], 18, FALSE)</f>
        <v>#N/A</v>
      </c>
      <c r="AG613" s="9" t="e">
        <f>VLOOKUP($E613, Individual_Pitching___Dashboard[], 20, FALSE)</f>
        <v>#N/A</v>
      </c>
      <c r="AH613" s="9" t="e">
        <f>VLOOKUP($E613, Individual_Pitching___Advanced[], 21,FALSE)</f>
        <v>#N/A</v>
      </c>
      <c r="AI613" s="9" t="e">
        <f>VLOOKUP($C613, 'Team Per G'!$A$2:$G$31, 7, FALSE)</f>
        <v>#N/A</v>
      </c>
      <c r="AJ613" s="9" t="e">
        <f>VLOOKUP($C613, 'FanGraphs - Team WAR Projected'!$B$2:$E$31, 3, FALSE)/162</f>
        <v>#N/A</v>
      </c>
      <c r="AK613" s="9" t="e">
        <f>VLOOKUP($C613, Team_Pitching___Advanced[[Team]:[xFIP]], 19,FALSE)</f>
        <v>#N/A</v>
      </c>
      <c r="AL613" s="9" t="e">
        <f>VLOOKUP($C613, Team_Pitching___Advanced[], 20, FALSE)</f>
        <v>#N/A</v>
      </c>
      <c r="AM613" s="9" t="e">
        <f>VLOOKUP($C613, Team_Batting___Dashboard[[Team]:[wOBA]], 16, FALSE)</f>
        <v>#N/A</v>
      </c>
      <c r="AN613" s="9" t="e">
        <f>VLOOKUP($C613, Team_Batting___Advanced[[Team]:[OPS]], 9, FALSE)</f>
        <v>#N/A</v>
      </c>
      <c r="AO613" s="9" t="e">
        <f>VLOOKUP($C613, Team_Batting___Advanced[], 19, FALSE)</f>
        <v>#N/A</v>
      </c>
      <c r="AP613" s="9" t="e">
        <f>VLOOKUP($C613, 'Team Per G'!$A$2:$G$31, 3, FALSE)</f>
        <v>#N/A</v>
      </c>
      <c r="AQ613" s="9" t="e">
        <f>VLOOKUP($C613, 'Team Per G'!$A$2:$G$31, 5, FALSE)</f>
        <v>#N/A</v>
      </c>
      <c r="AR613" s="9" t="e">
        <f>VLOOKUP($C613, 'Team Per G'!$A$2:$G$31, 4, FALSE)</f>
        <v>#N/A</v>
      </c>
      <c r="AS613" s="9" t="e">
        <f>VLOOKUP($C613, Team_Batting___Dashboard[], 22, FALSE)/$AC613</f>
        <v>#N/A</v>
      </c>
      <c r="AT613" s="9" t="e">
        <f>VLOOKUP($C613, 'FanGraphs - Team WAR Projected'!$B$2:$E$31, 4, FALSE)/162</f>
        <v>#N/A</v>
      </c>
      <c r="AU613" s="9" t="e">
        <f>VLOOKUP($C613, FanGraphs_Standings[[Abbreviation]:[2024 Year to Date RS/G]], 6, FALSE)/$AC613</f>
        <v>#N/A</v>
      </c>
      <c r="AV613" s="9" t="e">
        <f>VLOOKUP($C613, FanGraphs_Standings[[Abbreviation]:[2024 Projected Full Season RDif]], 19, FALSE)/162</f>
        <v>#N/A</v>
      </c>
      <c r="AW613" s="9" t="e">
        <f>VLOOKUP($C613, FanGraphs_Standings[[Abbreviation]:[2024 Projected Full Season RDif]], 5, FALSE)</f>
        <v>#N/A</v>
      </c>
      <c r="AX613" s="9" t="e">
        <f>VLOOKUP($C613, FanGraphs_Standings[[Abbreviation]:[2024 Projected Full Season W%]], 18, FALSE)</f>
        <v>#N/A</v>
      </c>
      <c r="AY613" s="9" t="e">
        <f>VLOOKUP($C613, 'Home Field Adv'!$A$2:$K$31, 11, FALSE)</f>
        <v>#N/A</v>
      </c>
      <c r="BB613" s="5" t="str">
        <f t="shared" si="28"/>
        <v/>
      </c>
      <c r="BC613" s="5" t="str">
        <f t="shared" si="29"/>
        <v/>
      </c>
      <c r="BD613" s="5" t="str">
        <f t="shared" si="30"/>
        <v/>
      </c>
    </row>
    <row r="614" spans="6:56" x14ac:dyDescent="0.45">
      <c r="F614" s="9" t="e">
        <f>VLOOKUP($B614, FanGraphs_Standings[[Abbreviation]:[2024 Year to Date G]], 2, FALSE)</f>
        <v>#N/A</v>
      </c>
      <c r="G614" s="9" t="e">
        <f>IF(ISERR(VLOOKUP($D614, 'SP Per G'!$A$2:$D$1380, 3, FALSE)), L614, VLOOKUP($D614, 'SP Per G'!$A$2:$D$1380, 3, FALSE))</f>
        <v>#N/A</v>
      </c>
      <c r="H614" s="9" t="e">
        <f>VLOOKUP($D614, 'SP Per G'!$A$2:$D$1380, 4, FALSE)</f>
        <v>#N/A</v>
      </c>
      <c r="I614" s="9" t="e">
        <f>VLOOKUP($D614, Individual_Pitching___Dashboard[], 18, FALSE)</f>
        <v>#N/A</v>
      </c>
      <c r="J614" s="9" t="e">
        <f>VLOOKUP($D614, Individual_Pitching___Dashboard[], 20, FALSE)</f>
        <v>#N/A</v>
      </c>
      <c r="K614" s="9" t="e">
        <f>VLOOKUP($D614, Individual_Pitching___Advanced[], 21,FALSE)</f>
        <v>#N/A</v>
      </c>
      <c r="L614" s="9" t="e">
        <f>VLOOKUP($B614, 'Team Per G'!$A$2:$G$31, 7, FALSE)</f>
        <v>#N/A</v>
      </c>
      <c r="M614" s="9" t="e">
        <f>VLOOKUP($B614, 'FanGraphs - Team WAR Projected'!$B$2:$E$31, 3, FALSE)/162</f>
        <v>#N/A</v>
      </c>
      <c r="N614" s="9" t="e">
        <f>VLOOKUP($B614, Team_Pitching___Advanced[[Team]:[xFIP]], 19,FALSE)</f>
        <v>#N/A</v>
      </c>
      <c r="O614" s="9" t="e">
        <f>VLOOKUP($B614, Team_Pitching___Advanced[], 20, FALSE)</f>
        <v>#N/A</v>
      </c>
      <c r="P614" s="9" t="e">
        <f>VLOOKUP($B614, Team_Batting___Dashboard[[Team]:[wOBA]], 16, FALSE)</f>
        <v>#N/A</v>
      </c>
      <c r="Q614" s="9" t="e">
        <f>VLOOKUP($B614, Team_Batting___Advanced[[Team]:[OPS]], 9, FALSE)</f>
        <v>#N/A</v>
      </c>
      <c r="R614" s="9" t="e">
        <f>VLOOKUP($B614, Team_Batting___Advanced[], 19, FALSE)</f>
        <v>#N/A</v>
      </c>
      <c r="S614" s="9" t="e">
        <f>VLOOKUP($B614, 'Team Per G'!$A$2:$G$31, 3, FALSE)</f>
        <v>#N/A</v>
      </c>
      <c r="T614" s="9" t="e">
        <f>VLOOKUP($B614, 'Team Per G'!$A$2:$G$31, 5, FALSE)</f>
        <v>#N/A</v>
      </c>
      <c r="U614" s="9" t="e">
        <f>VLOOKUP($B614, 'Team Per G'!$A$2:$G$31, 4, FALSE)</f>
        <v>#N/A</v>
      </c>
      <c r="V614" s="9" t="e">
        <f>VLOOKUP($B614, Team_Batting___Dashboard[], 22, FALSE)/$F614</f>
        <v>#N/A</v>
      </c>
      <c r="W614" s="9" t="e">
        <f>VLOOKUP($B614, 'FanGraphs - Team WAR Projected'!$B$2:$E$31, 4, FALSE)/162</f>
        <v>#N/A</v>
      </c>
      <c r="X614" s="9" t="e">
        <f>VLOOKUP($B614, FanGraphs_Standings[[Abbreviation]:[2024 Year to Date RS/G]], 6, FALSE)/$F614</f>
        <v>#N/A</v>
      </c>
      <c r="Y614" s="9" t="e">
        <f>VLOOKUP($B614, FanGraphs_Standings[[Abbreviation]:[2024 Projected Full Season RDif]], 19, FALSE)/162</f>
        <v>#N/A</v>
      </c>
      <c r="Z614" s="9" t="e">
        <f>VLOOKUP($B614, FanGraphs_Standings[[Abbreviation]:[2024 Projected Full Season RDif]], 5, FALSE)</f>
        <v>#N/A</v>
      </c>
      <c r="AA614" s="9" t="e">
        <f>VLOOKUP($B614, FanGraphs_Standings[[Abbreviation]:[2024 Projected Full Season W%]], 18, FALSE)</f>
        <v>#N/A</v>
      </c>
      <c r="AB614" s="9" t="e">
        <f>VLOOKUP($B614, 'Home Field Adv'!$A$2:$I$31, 9, FALSE)</f>
        <v>#N/A</v>
      </c>
      <c r="AC614" s="9" t="e">
        <f>VLOOKUP($C614, FanGraphs_Standings[[Abbreviation]:[2024 Year to Date G]], 2, FALSE)</f>
        <v>#N/A</v>
      </c>
      <c r="AD614" s="9" t="e">
        <f>VLOOKUP($E614, 'SP Per G'!$A$2:$D$1380, 3, FALSE)</f>
        <v>#N/A</v>
      </c>
      <c r="AE614" s="9" t="e">
        <f>VLOOKUP($E614, 'SP Per G'!$A$2:$D$1380, 4, FALSE)</f>
        <v>#N/A</v>
      </c>
      <c r="AF614" s="9" t="e">
        <f>VLOOKUP($E614, Individual_Pitching___Dashboard[], 18, FALSE)</f>
        <v>#N/A</v>
      </c>
      <c r="AG614" s="9" t="e">
        <f>VLOOKUP($E614, Individual_Pitching___Dashboard[], 20, FALSE)</f>
        <v>#N/A</v>
      </c>
      <c r="AH614" s="9" t="e">
        <f>VLOOKUP($E614, Individual_Pitching___Advanced[], 21,FALSE)</f>
        <v>#N/A</v>
      </c>
      <c r="AI614" s="9" t="e">
        <f>VLOOKUP($C614, 'Team Per G'!$A$2:$G$31, 7, FALSE)</f>
        <v>#N/A</v>
      </c>
      <c r="AJ614" s="9" t="e">
        <f>VLOOKUP($C614, 'FanGraphs - Team WAR Projected'!$B$2:$E$31, 3, FALSE)/162</f>
        <v>#N/A</v>
      </c>
      <c r="AK614" s="9" t="e">
        <f>VLOOKUP($C614, Team_Pitching___Advanced[[Team]:[xFIP]], 19,FALSE)</f>
        <v>#N/A</v>
      </c>
      <c r="AL614" s="9" t="e">
        <f>VLOOKUP($C614, Team_Pitching___Advanced[], 20, FALSE)</f>
        <v>#N/A</v>
      </c>
      <c r="AM614" s="9" t="e">
        <f>VLOOKUP($C614, Team_Batting___Dashboard[[Team]:[wOBA]], 16, FALSE)</f>
        <v>#N/A</v>
      </c>
      <c r="AN614" s="9" t="e">
        <f>VLOOKUP($C614, Team_Batting___Advanced[[Team]:[OPS]], 9, FALSE)</f>
        <v>#N/A</v>
      </c>
      <c r="AO614" s="9" t="e">
        <f>VLOOKUP($C614, Team_Batting___Advanced[], 19, FALSE)</f>
        <v>#N/A</v>
      </c>
      <c r="AP614" s="9" t="e">
        <f>VLOOKUP($C614, 'Team Per G'!$A$2:$G$31, 3, FALSE)</f>
        <v>#N/A</v>
      </c>
      <c r="AQ614" s="9" t="e">
        <f>VLOOKUP($C614, 'Team Per G'!$A$2:$G$31, 5, FALSE)</f>
        <v>#N/A</v>
      </c>
      <c r="AR614" s="9" t="e">
        <f>VLOOKUP($C614, 'Team Per G'!$A$2:$G$31, 4, FALSE)</f>
        <v>#N/A</v>
      </c>
      <c r="AS614" s="9" t="e">
        <f>VLOOKUP($C614, Team_Batting___Dashboard[], 22, FALSE)/$AC614</f>
        <v>#N/A</v>
      </c>
      <c r="AT614" s="9" t="e">
        <f>VLOOKUP($C614, 'FanGraphs - Team WAR Projected'!$B$2:$E$31, 4, FALSE)/162</f>
        <v>#N/A</v>
      </c>
      <c r="AU614" s="9" t="e">
        <f>VLOOKUP($C614, FanGraphs_Standings[[Abbreviation]:[2024 Year to Date RS/G]], 6, FALSE)/$AC614</f>
        <v>#N/A</v>
      </c>
      <c r="AV614" s="9" t="e">
        <f>VLOOKUP($C614, FanGraphs_Standings[[Abbreviation]:[2024 Projected Full Season RDif]], 19, FALSE)/162</f>
        <v>#N/A</v>
      </c>
      <c r="AW614" s="9" t="e">
        <f>VLOOKUP($C614, FanGraphs_Standings[[Abbreviation]:[2024 Projected Full Season RDif]], 5, FALSE)</f>
        <v>#N/A</v>
      </c>
      <c r="AX614" s="9" t="e">
        <f>VLOOKUP($C614, FanGraphs_Standings[[Abbreviation]:[2024 Projected Full Season W%]], 18, FALSE)</f>
        <v>#N/A</v>
      </c>
      <c r="AY614" s="9" t="e">
        <f>VLOOKUP($C614, 'Home Field Adv'!$A$2:$K$31, 11, FALSE)</f>
        <v>#N/A</v>
      </c>
      <c r="BB614" s="5" t="str">
        <f t="shared" si="28"/>
        <v/>
      </c>
      <c r="BC614" s="5" t="str">
        <f t="shared" si="29"/>
        <v/>
      </c>
      <c r="BD614" s="5" t="str">
        <f t="shared" si="30"/>
        <v/>
      </c>
    </row>
    <row r="615" spans="6:56" x14ac:dyDescent="0.45">
      <c r="F615" s="9" t="e">
        <f>VLOOKUP($B615, FanGraphs_Standings[[Abbreviation]:[2024 Year to Date G]], 2, FALSE)</f>
        <v>#N/A</v>
      </c>
      <c r="G615" s="9" t="e">
        <f>IF(ISERR(VLOOKUP($D615, 'SP Per G'!$A$2:$D$1380, 3, FALSE)), L615, VLOOKUP($D615, 'SP Per G'!$A$2:$D$1380, 3, FALSE))</f>
        <v>#N/A</v>
      </c>
      <c r="H615" s="9" t="e">
        <f>VLOOKUP($D615, 'SP Per G'!$A$2:$D$1380, 4, FALSE)</f>
        <v>#N/A</v>
      </c>
      <c r="I615" s="9" t="e">
        <f>VLOOKUP($D615, Individual_Pitching___Dashboard[], 18, FALSE)</f>
        <v>#N/A</v>
      </c>
      <c r="J615" s="9" t="e">
        <f>VLOOKUP($D615, Individual_Pitching___Dashboard[], 20, FALSE)</f>
        <v>#N/A</v>
      </c>
      <c r="K615" s="9" t="e">
        <f>VLOOKUP($D615, Individual_Pitching___Advanced[], 21,FALSE)</f>
        <v>#N/A</v>
      </c>
      <c r="L615" s="9" t="e">
        <f>VLOOKUP($B615, 'Team Per G'!$A$2:$G$31, 7, FALSE)</f>
        <v>#N/A</v>
      </c>
      <c r="M615" s="9" t="e">
        <f>VLOOKUP($B615, 'FanGraphs - Team WAR Projected'!$B$2:$E$31, 3, FALSE)/162</f>
        <v>#N/A</v>
      </c>
      <c r="N615" s="9" t="e">
        <f>VLOOKUP($B615, Team_Pitching___Advanced[[Team]:[xFIP]], 19,FALSE)</f>
        <v>#N/A</v>
      </c>
      <c r="O615" s="9" t="e">
        <f>VLOOKUP($B615, Team_Pitching___Advanced[], 20, FALSE)</f>
        <v>#N/A</v>
      </c>
      <c r="P615" s="9" t="e">
        <f>VLOOKUP($B615, Team_Batting___Dashboard[[Team]:[wOBA]], 16, FALSE)</f>
        <v>#N/A</v>
      </c>
      <c r="Q615" s="9" t="e">
        <f>VLOOKUP($B615, Team_Batting___Advanced[[Team]:[OPS]], 9, FALSE)</f>
        <v>#N/A</v>
      </c>
      <c r="R615" s="9" t="e">
        <f>VLOOKUP($B615, Team_Batting___Advanced[], 19, FALSE)</f>
        <v>#N/A</v>
      </c>
      <c r="S615" s="9" t="e">
        <f>VLOOKUP($B615, 'Team Per G'!$A$2:$G$31, 3, FALSE)</f>
        <v>#N/A</v>
      </c>
      <c r="T615" s="9" t="e">
        <f>VLOOKUP($B615, 'Team Per G'!$A$2:$G$31, 5, FALSE)</f>
        <v>#N/A</v>
      </c>
      <c r="U615" s="9" t="e">
        <f>VLOOKUP($B615, 'Team Per G'!$A$2:$G$31, 4, FALSE)</f>
        <v>#N/A</v>
      </c>
      <c r="V615" s="9" t="e">
        <f>VLOOKUP($B615, Team_Batting___Dashboard[], 22, FALSE)/$F615</f>
        <v>#N/A</v>
      </c>
      <c r="W615" s="9" t="e">
        <f>VLOOKUP($B615, 'FanGraphs - Team WAR Projected'!$B$2:$E$31, 4, FALSE)/162</f>
        <v>#N/A</v>
      </c>
      <c r="X615" s="9" t="e">
        <f>VLOOKUP($B615, FanGraphs_Standings[[Abbreviation]:[2024 Year to Date RS/G]], 6, FALSE)/$F615</f>
        <v>#N/A</v>
      </c>
      <c r="Y615" s="9" t="e">
        <f>VLOOKUP($B615, FanGraphs_Standings[[Abbreviation]:[2024 Projected Full Season RDif]], 19, FALSE)/162</f>
        <v>#N/A</v>
      </c>
      <c r="Z615" s="9" t="e">
        <f>VLOOKUP($B615, FanGraphs_Standings[[Abbreviation]:[2024 Projected Full Season RDif]], 5, FALSE)</f>
        <v>#N/A</v>
      </c>
      <c r="AA615" s="9" t="e">
        <f>VLOOKUP($B615, FanGraphs_Standings[[Abbreviation]:[2024 Projected Full Season W%]], 18, FALSE)</f>
        <v>#N/A</v>
      </c>
      <c r="AB615" s="9" t="e">
        <f>VLOOKUP($B615, 'Home Field Adv'!$A$2:$I$31, 9, FALSE)</f>
        <v>#N/A</v>
      </c>
      <c r="AC615" s="9" t="e">
        <f>VLOOKUP($C615, FanGraphs_Standings[[Abbreviation]:[2024 Year to Date G]], 2, FALSE)</f>
        <v>#N/A</v>
      </c>
      <c r="AD615" s="9" t="e">
        <f>VLOOKUP($E615, 'SP Per G'!$A$2:$D$1380, 3, FALSE)</f>
        <v>#N/A</v>
      </c>
      <c r="AE615" s="9" t="e">
        <f>VLOOKUP($E615, 'SP Per G'!$A$2:$D$1380, 4, FALSE)</f>
        <v>#N/A</v>
      </c>
      <c r="AF615" s="9" t="e">
        <f>VLOOKUP($E615, Individual_Pitching___Dashboard[], 18, FALSE)</f>
        <v>#N/A</v>
      </c>
      <c r="AG615" s="9" t="e">
        <f>VLOOKUP($E615, Individual_Pitching___Dashboard[], 20, FALSE)</f>
        <v>#N/A</v>
      </c>
      <c r="AH615" s="9" t="e">
        <f>VLOOKUP($E615, Individual_Pitching___Advanced[], 21,FALSE)</f>
        <v>#N/A</v>
      </c>
      <c r="AI615" s="9" t="e">
        <f>VLOOKUP($C615, 'Team Per G'!$A$2:$G$31, 7, FALSE)</f>
        <v>#N/A</v>
      </c>
      <c r="AJ615" s="9" t="e">
        <f>VLOOKUP($C615, 'FanGraphs - Team WAR Projected'!$B$2:$E$31, 3, FALSE)/162</f>
        <v>#N/A</v>
      </c>
      <c r="AK615" s="9" t="e">
        <f>VLOOKUP($C615, Team_Pitching___Advanced[[Team]:[xFIP]], 19,FALSE)</f>
        <v>#N/A</v>
      </c>
      <c r="AL615" s="9" t="e">
        <f>VLOOKUP($C615, Team_Pitching___Advanced[], 20, FALSE)</f>
        <v>#N/A</v>
      </c>
      <c r="AM615" s="9" t="e">
        <f>VLOOKUP($C615, Team_Batting___Dashboard[[Team]:[wOBA]], 16, FALSE)</f>
        <v>#N/A</v>
      </c>
      <c r="AN615" s="9" t="e">
        <f>VLOOKUP($C615, Team_Batting___Advanced[[Team]:[OPS]], 9, FALSE)</f>
        <v>#N/A</v>
      </c>
      <c r="AO615" s="9" t="e">
        <f>VLOOKUP($C615, Team_Batting___Advanced[], 19, FALSE)</f>
        <v>#N/A</v>
      </c>
      <c r="AP615" s="9" t="e">
        <f>VLOOKUP($C615, 'Team Per G'!$A$2:$G$31, 3, FALSE)</f>
        <v>#N/A</v>
      </c>
      <c r="AQ615" s="9" t="e">
        <f>VLOOKUP($C615, 'Team Per G'!$A$2:$G$31, 5, FALSE)</f>
        <v>#N/A</v>
      </c>
      <c r="AR615" s="9" t="e">
        <f>VLOOKUP($C615, 'Team Per G'!$A$2:$G$31, 4, FALSE)</f>
        <v>#N/A</v>
      </c>
      <c r="AS615" s="9" t="e">
        <f>VLOOKUP($C615, Team_Batting___Dashboard[], 22, FALSE)/$AC615</f>
        <v>#N/A</v>
      </c>
      <c r="AT615" s="9" t="e">
        <f>VLOOKUP($C615, 'FanGraphs - Team WAR Projected'!$B$2:$E$31, 4, FALSE)/162</f>
        <v>#N/A</v>
      </c>
      <c r="AU615" s="9" t="e">
        <f>VLOOKUP($C615, FanGraphs_Standings[[Abbreviation]:[2024 Year to Date RS/G]], 6, FALSE)/$AC615</f>
        <v>#N/A</v>
      </c>
      <c r="AV615" s="9" t="e">
        <f>VLOOKUP($C615, FanGraphs_Standings[[Abbreviation]:[2024 Projected Full Season RDif]], 19, FALSE)/162</f>
        <v>#N/A</v>
      </c>
      <c r="AW615" s="9" t="e">
        <f>VLOOKUP($C615, FanGraphs_Standings[[Abbreviation]:[2024 Projected Full Season RDif]], 5, FALSE)</f>
        <v>#N/A</v>
      </c>
      <c r="AX615" s="9" t="e">
        <f>VLOOKUP($C615, FanGraphs_Standings[[Abbreviation]:[2024 Projected Full Season W%]], 18, FALSE)</f>
        <v>#N/A</v>
      </c>
      <c r="AY615" s="9" t="e">
        <f>VLOOKUP($C615, 'Home Field Adv'!$A$2:$K$31, 11, FALSE)</f>
        <v>#N/A</v>
      </c>
      <c r="BB615" s="5" t="str">
        <f t="shared" si="28"/>
        <v/>
      </c>
      <c r="BC615" s="5" t="str">
        <f t="shared" si="29"/>
        <v/>
      </c>
      <c r="BD615" s="5" t="str">
        <f t="shared" si="30"/>
        <v/>
      </c>
    </row>
    <row r="616" spans="6:56" x14ac:dyDescent="0.45">
      <c r="F616" s="9" t="e">
        <f>VLOOKUP($B616, FanGraphs_Standings[[Abbreviation]:[2024 Year to Date G]], 2, FALSE)</f>
        <v>#N/A</v>
      </c>
      <c r="G616" s="9" t="e">
        <f>IF(ISERR(VLOOKUP($D616, 'SP Per G'!$A$2:$D$1380, 3, FALSE)), L616, VLOOKUP($D616, 'SP Per G'!$A$2:$D$1380, 3, FALSE))</f>
        <v>#N/A</v>
      </c>
      <c r="H616" s="9" t="e">
        <f>VLOOKUP($D616, 'SP Per G'!$A$2:$D$1380, 4, FALSE)</f>
        <v>#N/A</v>
      </c>
      <c r="I616" s="9" t="e">
        <f>VLOOKUP($D616, Individual_Pitching___Dashboard[], 18, FALSE)</f>
        <v>#N/A</v>
      </c>
      <c r="J616" s="9" t="e">
        <f>VLOOKUP($D616, Individual_Pitching___Dashboard[], 20, FALSE)</f>
        <v>#N/A</v>
      </c>
      <c r="K616" s="9" t="e">
        <f>VLOOKUP($D616, Individual_Pitching___Advanced[], 21,FALSE)</f>
        <v>#N/A</v>
      </c>
      <c r="L616" s="9" t="e">
        <f>VLOOKUP($B616, 'Team Per G'!$A$2:$G$31, 7, FALSE)</f>
        <v>#N/A</v>
      </c>
      <c r="M616" s="9" t="e">
        <f>VLOOKUP($B616, 'FanGraphs - Team WAR Projected'!$B$2:$E$31, 3, FALSE)/162</f>
        <v>#N/A</v>
      </c>
      <c r="N616" s="9" t="e">
        <f>VLOOKUP($B616, Team_Pitching___Advanced[[Team]:[xFIP]], 19,FALSE)</f>
        <v>#N/A</v>
      </c>
      <c r="O616" s="9" t="e">
        <f>VLOOKUP($B616, Team_Pitching___Advanced[], 20, FALSE)</f>
        <v>#N/A</v>
      </c>
      <c r="P616" s="9" t="e">
        <f>VLOOKUP($B616, Team_Batting___Dashboard[[Team]:[wOBA]], 16, FALSE)</f>
        <v>#N/A</v>
      </c>
      <c r="Q616" s="9" t="e">
        <f>VLOOKUP($B616, Team_Batting___Advanced[[Team]:[OPS]], 9, FALSE)</f>
        <v>#N/A</v>
      </c>
      <c r="R616" s="9" t="e">
        <f>VLOOKUP($B616, Team_Batting___Advanced[], 19, FALSE)</f>
        <v>#N/A</v>
      </c>
      <c r="S616" s="9" t="e">
        <f>VLOOKUP($B616, 'Team Per G'!$A$2:$G$31, 3, FALSE)</f>
        <v>#N/A</v>
      </c>
      <c r="T616" s="9" t="e">
        <f>VLOOKUP($B616, 'Team Per G'!$A$2:$G$31, 5, FALSE)</f>
        <v>#N/A</v>
      </c>
      <c r="U616" s="9" t="e">
        <f>VLOOKUP($B616, 'Team Per G'!$A$2:$G$31, 4, FALSE)</f>
        <v>#N/A</v>
      </c>
      <c r="V616" s="9" t="e">
        <f>VLOOKUP($B616, Team_Batting___Dashboard[], 22, FALSE)/$F616</f>
        <v>#N/A</v>
      </c>
      <c r="W616" s="9" t="e">
        <f>VLOOKUP($B616, 'FanGraphs - Team WAR Projected'!$B$2:$E$31, 4, FALSE)/162</f>
        <v>#N/A</v>
      </c>
      <c r="X616" s="9" t="e">
        <f>VLOOKUP($B616, FanGraphs_Standings[[Abbreviation]:[2024 Year to Date RS/G]], 6, FALSE)/$F616</f>
        <v>#N/A</v>
      </c>
      <c r="Y616" s="9" t="e">
        <f>VLOOKUP($B616, FanGraphs_Standings[[Abbreviation]:[2024 Projected Full Season RDif]], 19, FALSE)/162</f>
        <v>#N/A</v>
      </c>
      <c r="Z616" s="9" t="e">
        <f>VLOOKUP($B616, FanGraphs_Standings[[Abbreviation]:[2024 Projected Full Season RDif]], 5, FALSE)</f>
        <v>#N/A</v>
      </c>
      <c r="AA616" s="9" t="e">
        <f>VLOOKUP($B616, FanGraphs_Standings[[Abbreviation]:[2024 Projected Full Season W%]], 18, FALSE)</f>
        <v>#N/A</v>
      </c>
      <c r="AB616" s="9" t="e">
        <f>VLOOKUP($B616, 'Home Field Adv'!$A$2:$I$31, 9, FALSE)</f>
        <v>#N/A</v>
      </c>
      <c r="AC616" s="9" t="e">
        <f>VLOOKUP($C616, FanGraphs_Standings[[Abbreviation]:[2024 Year to Date G]], 2, FALSE)</f>
        <v>#N/A</v>
      </c>
      <c r="AD616" s="9" t="e">
        <f>VLOOKUP($E616, 'SP Per G'!$A$2:$D$1380, 3, FALSE)</f>
        <v>#N/A</v>
      </c>
      <c r="AE616" s="9" t="e">
        <f>VLOOKUP($E616, 'SP Per G'!$A$2:$D$1380, 4, FALSE)</f>
        <v>#N/A</v>
      </c>
      <c r="AF616" s="9" t="e">
        <f>VLOOKUP($E616, Individual_Pitching___Dashboard[], 18, FALSE)</f>
        <v>#N/A</v>
      </c>
      <c r="AG616" s="9" t="e">
        <f>VLOOKUP($E616, Individual_Pitching___Dashboard[], 20, FALSE)</f>
        <v>#N/A</v>
      </c>
      <c r="AH616" s="9" t="e">
        <f>VLOOKUP($E616, Individual_Pitching___Advanced[], 21,FALSE)</f>
        <v>#N/A</v>
      </c>
      <c r="AI616" s="9" t="e">
        <f>VLOOKUP($C616, 'Team Per G'!$A$2:$G$31, 7, FALSE)</f>
        <v>#N/A</v>
      </c>
      <c r="AJ616" s="9" t="e">
        <f>VLOOKUP($C616, 'FanGraphs - Team WAR Projected'!$B$2:$E$31, 3, FALSE)/162</f>
        <v>#N/A</v>
      </c>
      <c r="AK616" s="9" t="e">
        <f>VLOOKUP($C616, Team_Pitching___Advanced[[Team]:[xFIP]], 19,FALSE)</f>
        <v>#N/A</v>
      </c>
      <c r="AL616" s="9" t="e">
        <f>VLOOKUP($C616, Team_Pitching___Advanced[], 20, FALSE)</f>
        <v>#N/A</v>
      </c>
      <c r="AM616" s="9" t="e">
        <f>VLOOKUP($C616, Team_Batting___Dashboard[[Team]:[wOBA]], 16, FALSE)</f>
        <v>#N/A</v>
      </c>
      <c r="AN616" s="9" t="e">
        <f>VLOOKUP($C616, Team_Batting___Advanced[[Team]:[OPS]], 9, FALSE)</f>
        <v>#N/A</v>
      </c>
      <c r="AO616" s="9" t="e">
        <f>VLOOKUP($C616, Team_Batting___Advanced[], 19, FALSE)</f>
        <v>#N/A</v>
      </c>
      <c r="AP616" s="9" t="e">
        <f>VLOOKUP($C616, 'Team Per G'!$A$2:$G$31, 3, FALSE)</f>
        <v>#N/A</v>
      </c>
      <c r="AQ616" s="9" t="e">
        <f>VLOOKUP($C616, 'Team Per G'!$A$2:$G$31, 5, FALSE)</f>
        <v>#N/A</v>
      </c>
      <c r="AR616" s="9" t="e">
        <f>VLOOKUP($C616, 'Team Per G'!$A$2:$G$31, 4, FALSE)</f>
        <v>#N/A</v>
      </c>
      <c r="AS616" s="9" t="e">
        <f>VLOOKUP($C616, Team_Batting___Dashboard[], 22, FALSE)/$AC616</f>
        <v>#N/A</v>
      </c>
      <c r="AT616" s="9" t="e">
        <f>VLOOKUP($C616, 'FanGraphs - Team WAR Projected'!$B$2:$E$31, 4, FALSE)/162</f>
        <v>#N/A</v>
      </c>
      <c r="AU616" s="9" t="e">
        <f>VLOOKUP($C616, FanGraphs_Standings[[Abbreviation]:[2024 Year to Date RS/G]], 6, FALSE)/$AC616</f>
        <v>#N/A</v>
      </c>
      <c r="AV616" s="9" t="e">
        <f>VLOOKUP($C616, FanGraphs_Standings[[Abbreviation]:[2024 Projected Full Season RDif]], 19, FALSE)/162</f>
        <v>#N/A</v>
      </c>
      <c r="AW616" s="9" t="e">
        <f>VLOOKUP($C616, FanGraphs_Standings[[Abbreviation]:[2024 Projected Full Season RDif]], 5, FALSE)</f>
        <v>#N/A</v>
      </c>
      <c r="AX616" s="9" t="e">
        <f>VLOOKUP($C616, FanGraphs_Standings[[Abbreviation]:[2024 Projected Full Season W%]], 18, FALSE)</f>
        <v>#N/A</v>
      </c>
      <c r="AY616" s="9" t="e">
        <f>VLOOKUP($C616, 'Home Field Adv'!$A$2:$K$31, 11, FALSE)</f>
        <v>#N/A</v>
      </c>
      <c r="BB616" s="5" t="str">
        <f t="shared" si="28"/>
        <v/>
      </c>
      <c r="BC616" s="5" t="str">
        <f t="shared" si="29"/>
        <v/>
      </c>
      <c r="BD616" s="5" t="str">
        <f t="shared" si="30"/>
        <v/>
      </c>
    </row>
    <row r="617" spans="6:56" x14ac:dyDescent="0.45">
      <c r="F617" s="9" t="e">
        <f>VLOOKUP($B617, FanGraphs_Standings[[Abbreviation]:[2024 Year to Date G]], 2, FALSE)</f>
        <v>#N/A</v>
      </c>
      <c r="G617" s="9" t="e">
        <f>IF(ISERR(VLOOKUP($D617, 'SP Per G'!$A$2:$D$1380, 3, FALSE)), L617, VLOOKUP($D617, 'SP Per G'!$A$2:$D$1380, 3, FALSE))</f>
        <v>#N/A</v>
      </c>
      <c r="H617" s="9" t="e">
        <f>VLOOKUP($D617, 'SP Per G'!$A$2:$D$1380, 4, FALSE)</f>
        <v>#N/A</v>
      </c>
      <c r="I617" s="9" t="e">
        <f>VLOOKUP($D617, Individual_Pitching___Dashboard[], 18, FALSE)</f>
        <v>#N/A</v>
      </c>
      <c r="J617" s="9" t="e">
        <f>VLOOKUP($D617, Individual_Pitching___Dashboard[], 20, FALSE)</f>
        <v>#N/A</v>
      </c>
      <c r="K617" s="9" t="e">
        <f>VLOOKUP($D617, Individual_Pitching___Advanced[], 21,FALSE)</f>
        <v>#N/A</v>
      </c>
      <c r="L617" s="9" t="e">
        <f>VLOOKUP($B617, 'Team Per G'!$A$2:$G$31, 7, FALSE)</f>
        <v>#N/A</v>
      </c>
      <c r="M617" s="9" t="e">
        <f>VLOOKUP($B617, 'FanGraphs - Team WAR Projected'!$B$2:$E$31, 3, FALSE)/162</f>
        <v>#N/A</v>
      </c>
      <c r="N617" s="9" t="e">
        <f>VLOOKUP($B617, Team_Pitching___Advanced[[Team]:[xFIP]], 19,FALSE)</f>
        <v>#N/A</v>
      </c>
      <c r="O617" s="9" t="e">
        <f>VLOOKUP($B617, Team_Pitching___Advanced[], 20, FALSE)</f>
        <v>#N/A</v>
      </c>
      <c r="P617" s="9" t="e">
        <f>VLOOKUP($B617, Team_Batting___Dashboard[[Team]:[wOBA]], 16, FALSE)</f>
        <v>#N/A</v>
      </c>
      <c r="Q617" s="9" t="e">
        <f>VLOOKUP($B617, Team_Batting___Advanced[[Team]:[OPS]], 9, FALSE)</f>
        <v>#N/A</v>
      </c>
      <c r="R617" s="9" t="e">
        <f>VLOOKUP($B617, Team_Batting___Advanced[], 19, FALSE)</f>
        <v>#N/A</v>
      </c>
      <c r="S617" s="9" t="e">
        <f>VLOOKUP($B617, 'Team Per G'!$A$2:$G$31, 3, FALSE)</f>
        <v>#N/A</v>
      </c>
      <c r="T617" s="9" t="e">
        <f>VLOOKUP($B617, 'Team Per G'!$A$2:$G$31, 5, FALSE)</f>
        <v>#N/A</v>
      </c>
      <c r="U617" s="9" t="e">
        <f>VLOOKUP($B617, 'Team Per G'!$A$2:$G$31, 4, FALSE)</f>
        <v>#N/A</v>
      </c>
      <c r="V617" s="9" t="e">
        <f>VLOOKUP($B617, Team_Batting___Dashboard[], 22, FALSE)/$F617</f>
        <v>#N/A</v>
      </c>
      <c r="W617" s="9" t="e">
        <f>VLOOKUP($B617, 'FanGraphs - Team WAR Projected'!$B$2:$E$31, 4, FALSE)/162</f>
        <v>#N/A</v>
      </c>
      <c r="X617" s="9" t="e">
        <f>VLOOKUP($B617, FanGraphs_Standings[[Abbreviation]:[2024 Year to Date RS/G]], 6, FALSE)/$F617</f>
        <v>#N/A</v>
      </c>
      <c r="Y617" s="9" t="e">
        <f>VLOOKUP($B617, FanGraphs_Standings[[Abbreviation]:[2024 Projected Full Season RDif]], 19, FALSE)/162</f>
        <v>#N/A</v>
      </c>
      <c r="Z617" s="9" t="e">
        <f>VLOOKUP($B617, FanGraphs_Standings[[Abbreviation]:[2024 Projected Full Season RDif]], 5, FALSE)</f>
        <v>#N/A</v>
      </c>
      <c r="AA617" s="9" t="e">
        <f>VLOOKUP($B617, FanGraphs_Standings[[Abbreviation]:[2024 Projected Full Season W%]], 18, FALSE)</f>
        <v>#N/A</v>
      </c>
      <c r="AB617" s="9" t="e">
        <f>VLOOKUP($B617, 'Home Field Adv'!$A$2:$I$31, 9, FALSE)</f>
        <v>#N/A</v>
      </c>
      <c r="AC617" s="9" t="e">
        <f>VLOOKUP($C617, FanGraphs_Standings[[Abbreviation]:[2024 Year to Date G]], 2, FALSE)</f>
        <v>#N/A</v>
      </c>
      <c r="AD617" s="9" t="e">
        <f>VLOOKUP($E617, 'SP Per G'!$A$2:$D$1380, 3, FALSE)</f>
        <v>#N/A</v>
      </c>
      <c r="AE617" s="9" t="e">
        <f>VLOOKUP($E617, 'SP Per G'!$A$2:$D$1380, 4, FALSE)</f>
        <v>#N/A</v>
      </c>
      <c r="AF617" s="9" t="e">
        <f>VLOOKUP($E617, Individual_Pitching___Dashboard[], 18, FALSE)</f>
        <v>#N/A</v>
      </c>
      <c r="AG617" s="9" t="e">
        <f>VLOOKUP($E617, Individual_Pitching___Dashboard[], 20, FALSE)</f>
        <v>#N/A</v>
      </c>
      <c r="AH617" s="9" t="e">
        <f>VLOOKUP($E617, Individual_Pitching___Advanced[], 21,FALSE)</f>
        <v>#N/A</v>
      </c>
      <c r="AI617" s="9" t="e">
        <f>VLOOKUP($C617, 'Team Per G'!$A$2:$G$31, 7, FALSE)</f>
        <v>#N/A</v>
      </c>
      <c r="AJ617" s="9" t="e">
        <f>VLOOKUP($C617, 'FanGraphs - Team WAR Projected'!$B$2:$E$31, 3, FALSE)/162</f>
        <v>#N/A</v>
      </c>
      <c r="AK617" s="9" t="e">
        <f>VLOOKUP($C617, Team_Pitching___Advanced[[Team]:[xFIP]], 19,FALSE)</f>
        <v>#N/A</v>
      </c>
      <c r="AL617" s="9" t="e">
        <f>VLOOKUP($C617, Team_Pitching___Advanced[], 20, FALSE)</f>
        <v>#N/A</v>
      </c>
      <c r="AM617" s="9" t="e">
        <f>VLOOKUP($C617, Team_Batting___Dashboard[[Team]:[wOBA]], 16, FALSE)</f>
        <v>#N/A</v>
      </c>
      <c r="AN617" s="9" t="e">
        <f>VLOOKUP($C617, Team_Batting___Advanced[[Team]:[OPS]], 9, FALSE)</f>
        <v>#N/A</v>
      </c>
      <c r="AO617" s="9" t="e">
        <f>VLOOKUP($C617, Team_Batting___Advanced[], 19, FALSE)</f>
        <v>#N/A</v>
      </c>
      <c r="AP617" s="9" t="e">
        <f>VLOOKUP($C617, 'Team Per G'!$A$2:$G$31, 3, FALSE)</f>
        <v>#N/A</v>
      </c>
      <c r="AQ617" s="9" t="e">
        <f>VLOOKUP($C617, 'Team Per G'!$A$2:$G$31, 5, FALSE)</f>
        <v>#N/A</v>
      </c>
      <c r="AR617" s="9" t="e">
        <f>VLOOKUP($C617, 'Team Per G'!$A$2:$G$31, 4, FALSE)</f>
        <v>#N/A</v>
      </c>
      <c r="AS617" s="9" t="e">
        <f>VLOOKUP($C617, Team_Batting___Dashboard[], 22, FALSE)/$AC617</f>
        <v>#N/A</v>
      </c>
      <c r="AT617" s="9" t="e">
        <f>VLOOKUP($C617, 'FanGraphs - Team WAR Projected'!$B$2:$E$31, 4, FALSE)/162</f>
        <v>#N/A</v>
      </c>
      <c r="AU617" s="9" t="e">
        <f>VLOOKUP($C617, FanGraphs_Standings[[Abbreviation]:[2024 Year to Date RS/G]], 6, FALSE)/$AC617</f>
        <v>#N/A</v>
      </c>
      <c r="AV617" s="9" t="e">
        <f>VLOOKUP($C617, FanGraphs_Standings[[Abbreviation]:[2024 Projected Full Season RDif]], 19, FALSE)/162</f>
        <v>#N/A</v>
      </c>
      <c r="AW617" s="9" t="e">
        <f>VLOOKUP($C617, FanGraphs_Standings[[Abbreviation]:[2024 Projected Full Season RDif]], 5, FALSE)</f>
        <v>#N/A</v>
      </c>
      <c r="AX617" s="9" t="e">
        <f>VLOOKUP($C617, FanGraphs_Standings[[Abbreviation]:[2024 Projected Full Season W%]], 18, FALSE)</f>
        <v>#N/A</v>
      </c>
      <c r="AY617" s="9" t="e">
        <f>VLOOKUP($C617, 'Home Field Adv'!$A$2:$K$31, 11, FALSE)</f>
        <v>#N/A</v>
      </c>
      <c r="BB617" s="5" t="str">
        <f t="shared" si="28"/>
        <v/>
      </c>
      <c r="BC617" s="5" t="str">
        <f t="shared" si="29"/>
        <v/>
      </c>
      <c r="BD617" s="5" t="str">
        <f t="shared" si="30"/>
        <v/>
      </c>
    </row>
    <row r="618" spans="6:56" x14ac:dyDescent="0.45">
      <c r="F618" s="9" t="e">
        <f>VLOOKUP($B618, FanGraphs_Standings[[Abbreviation]:[2024 Year to Date G]], 2, FALSE)</f>
        <v>#N/A</v>
      </c>
      <c r="G618" s="9" t="e">
        <f>IF(ISERR(VLOOKUP($D618, 'SP Per G'!$A$2:$D$1380, 3, FALSE)), L618, VLOOKUP($D618, 'SP Per G'!$A$2:$D$1380, 3, FALSE))</f>
        <v>#N/A</v>
      </c>
      <c r="H618" s="9" t="e">
        <f>VLOOKUP($D618, 'SP Per G'!$A$2:$D$1380, 4, FALSE)</f>
        <v>#N/A</v>
      </c>
      <c r="I618" s="9" t="e">
        <f>VLOOKUP($D618, Individual_Pitching___Dashboard[], 18, FALSE)</f>
        <v>#N/A</v>
      </c>
      <c r="J618" s="9" t="e">
        <f>VLOOKUP($D618, Individual_Pitching___Dashboard[], 20, FALSE)</f>
        <v>#N/A</v>
      </c>
      <c r="K618" s="9" t="e">
        <f>VLOOKUP($D618, Individual_Pitching___Advanced[], 21,FALSE)</f>
        <v>#N/A</v>
      </c>
      <c r="L618" s="9" t="e">
        <f>VLOOKUP($B618, 'Team Per G'!$A$2:$G$31, 7, FALSE)</f>
        <v>#N/A</v>
      </c>
      <c r="M618" s="9" t="e">
        <f>VLOOKUP($B618, 'FanGraphs - Team WAR Projected'!$B$2:$E$31, 3, FALSE)/162</f>
        <v>#N/A</v>
      </c>
      <c r="N618" s="9" t="e">
        <f>VLOOKUP($B618, Team_Pitching___Advanced[[Team]:[xFIP]], 19,FALSE)</f>
        <v>#N/A</v>
      </c>
      <c r="O618" s="9" t="e">
        <f>VLOOKUP($B618, Team_Pitching___Advanced[], 20, FALSE)</f>
        <v>#N/A</v>
      </c>
      <c r="P618" s="9" t="e">
        <f>VLOOKUP($B618, Team_Batting___Dashboard[[Team]:[wOBA]], 16, FALSE)</f>
        <v>#N/A</v>
      </c>
      <c r="Q618" s="9" t="e">
        <f>VLOOKUP($B618, Team_Batting___Advanced[[Team]:[OPS]], 9, FALSE)</f>
        <v>#N/A</v>
      </c>
      <c r="R618" s="9" t="e">
        <f>VLOOKUP($B618, Team_Batting___Advanced[], 19, FALSE)</f>
        <v>#N/A</v>
      </c>
      <c r="S618" s="9" t="e">
        <f>VLOOKUP($B618, 'Team Per G'!$A$2:$G$31, 3, FALSE)</f>
        <v>#N/A</v>
      </c>
      <c r="T618" s="9" t="e">
        <f>VLOOKUP($B618, 'Team Per G'!$A$2:$G$31, 5, FALSE)</f>
        <v>#N/A</v>
      </c>
      <c r="U618" s="9" t="e">
        <f>VLOOKUP($B618, 'Team Per G'!$A$2:$G$31, 4, FALSE)</f>
        <v>#N/A</v>
      </c>
      <c r="V618" s="9" t="e">
        <f>VLOOKUP($B618, Team_Batting___Dashboard[], 22, FALSE)/$F618</f>
        <v>#N/A</v>
      </c>
      <c r="W618" s="9" t="e">
        <f>VLOOKUP($B618, 'FanGraphs - Team WAR Projected'!$B$2:$E$31, 4, FALSE)/162</f>
        <v>#N/A</v>
      </c>
      <c r="X618" s="9" t="e">
        <f>VLOOKUP($B618, FanGraphs_Standings[[Abbreviation]:[2024 Year to Date RS/G]], 6, FALSE)/$F618</f>
        <v>#N/A</v>
      </c>
      <c r="Y618" s="9" t="e">
        <f>VLOOKUP($B618, FanGraphs_Standings[[Abbreviation]:[2024 Projected Full Season RDif]], 19, FALSE)/162</f>
        <v>#N/A</v>
      </c>
      <c r="Z618" s="9" t="e">
        <f>VLOOKUP($B618, FanGraphs_Standings[[Abbreviation]:[2024 Projected Full Season RDif]], 5, FALSE)</f>
        <v>#N/A</v>
      </c>
      <c r="AA618" s="9" t="e">
        <f>VLOOKUP($B618, FanGraphs_Standings[[Abbreviation]:[2024 Projected Full Season W%]], 18, FALSE)</f>
        <v>#N/A</v>
      </c>
      <c r="AB618" s="9" t="e">
        <f>VLOOKUP($B618, 'Home Field Adv'!$A$2:$I$31, 9, FALSE)</f>
        <v>#N/A</v>
      </c>
      <c r="AC618" s="9" t="e">
        <f>VLOOKUP($C618, FanGraphs_Standings[[Abbreviation]:[2024 Year to Date G]], 2, FALSE)</f>
        <v>#N/A</v>
      </c>
      <c r="AD618" s="9" t="e">
        <f>VLOOKUP($E618, 'SP Per G'!$A$2:$D$1380, 3, FALSE)</f>
        <v>#N/A</v>
      </c>
      <c r="AE618" s="9" t="e">
        <f>VLOOKUP($E618, 'SP Per G'!$A$2:$D$1380, 4, FALSE)</f>
        <v>#N/A</v>
      </c>
      <c r="AF618" s="9" t="e">
        <f>VLOOKUP($E618, Individual_Pitching___Dashboard[], 18, FALSE)</f>
        <v>#N/A</v>
      </c>
      <c r="AG618" s="9" t="e">
        <f>VLOOKUP($E618, Individual_Pitching___Dashboard[], 20, FALSE)</f>
        <v>#N/A</v>
      </c>
      <c r="AH618" s="9" t="e">
        <f>VLOOKUP($E618, Individual_Pitching___Advanced[], 21,FALSE)</f>
        <v>#N/A</v>
      </c>
      <c r="AI618" s="9" t="e">
        <f>VLOOKUP($C618, 'Team Per G'!$A$2:$G$31, 7, FALSE)</f>
        <v>#N/A</v>
      </c>
      <c r="AJ618" s="9" t="e">
        <f>VLOOKUP($C618, 'FanGraphs - Team WAR Projected'!$B$2:$E$31, 3, FALSE)/162</f>
        <v>#N/A</v>
      </c>
      <c r="AK618" s="9" t="e">
        <f>VLOOKUP($C618, Team_Pitching___Advanced[[Team]:[xFIP]], 19,FALSE)</f>
        <v>#N/A</v>
      </c>
      <c r="AL618" s="9" t="e">
        <f>VLOOKUP($C618, Team_Pitching___Advanced[], 20, FALSE)</f>
        <v>#N/A</v>
      </c>
      <c r="AM618" s="9" t="e">
        <f>VLOOKUP($C618, Team_Batting___Dashboard[[Team]:[wOBA]], 16, FALSE)</f>
        <v>#N/A</v>
      </c>
      <c r="AN618" s="9" t="e">
        <f>VLOOKUP($C618, Team_Batting___Advanced[[Team]:[OPS]], 9, FALSE)</f>
        <v>#N/A</v>
      </c>
      <c r="AO618" s="9" t="e">
        <f>VLOOKUP($C618, Team_Batting___Advanced[], 19, FALSE)</f>
        <v>#N/A</v>
      </c>
      <c r="AP618" s="9" t="e">
        <f>VLOOKUP($C618, 'Team Per G'!$A$2:$G$31, 3, FALSE)</f>
        <v>#N/A</v>
      </c>
      <c r="AQ618" s="9" t="e">
        <f>VLOOKUP($C618, 'Team Per G'!$A$2:$G$31, 5, FALSE)</f>
        <v>#N/A</v>
      </c>
      <c r="AR618" s="9" t="e">
        <f>VLOOKUP($C618, 'Team Per G'!$A$2:$G$31, 4, FALSE)</f>
        <v>#N/A</v>
      </c>
      <c r="AS618" s="9" t="e">
        <f>VLOOKUP($C618, Team_Batting___Dashboard[], 22, FALSE)/$AC618</f>
        <v>#N/A</v>
      </c>
      <c r="AT618" s="9" t="e">
        <f>VLOOKUP($C618, 'FanGraphs - Team WAR Projected'!$B$2:$E$31, 4, FALSE)/162</f>
        <v>#N/A</v>
      </c>
      <c r="AU618" s="9" t="e">
        <f>VLOOKUP($C618, FanGraphs_Standings[[Abbreviation]:[2024 Year to Date RS/G]], 6, FALSE)/$AC618</f>
        <v>#N/A</v>
      </c>
      <c r="AV618" s="9" t="e">
        <f>VLOOKUP($C618, FanGraphs_Standings[[Abbreviation]:[2024 Projected Full Season RDif]], 19, FALSE)/162</f>
        <v>#N/A</v>
      </c>
      <c r="AW618" s="9" t="e">
        <f>VLOOKUP($C618, FanGraphs_Standings[[Abbreviation]:[2024 Projected Full Season RDif]], 5, FALSE)</f>
        <v>#N/A</v>
      </c>
      <c r="AX618" s="9" t="e">
        <f>VLOOKUP($C618, FanGraphs_Standings[[Abbreviation]:[2024 Projected Full Season W%]], 18, FALSE)</f>
        <v>#N/A</v>
      </c>
      <c r="AY618" s="9" t="e">
        <f>VLOOKUP($C618, 'Home Field Adv'!$A$2:$K$31, 11, FALSE)</f>
        <v>#N/A</v>
      </c>
      <c r="BB618" s="5" t="str">
        <f t="shared" si="28"/>
        <v/>
      </c>
      <c r="BC618" s="5" t="str">
        <f t="shared" si="29"/>
        <v/>
      </c>
      <c r="BD618" s="5" t="str">
        <f t="shared" si="30"/>
        <v/>
      </c>
    </row>
    <row r="619" spans="6:56" x14ac:dyDescent="0.45">
      <c r="F619" s="9" t="e">
        <f>VLOOKUP($B619, FanGraphs_Standings[[Abbreviation]:[2024 Year to Date G]], 2, FALSE)</f>
        <v>#N/A</v>
      </c>
      <c r="G619" s="9" t="e">
        <f>IF(ISERR(VLOOKUP($D619, 'SP Per G'!$A$2:$D$1380, 3, FALSE)), L619, VLOOKUP($D619, 'SP Per G'!$A$2:$D$1380, 3, FALSE))</f>
        <v>#N/A</v>
      </c>
      <c r="H619" s="9" t="e">
        <f>VLOOKUP($D619, 'SP Per G'!$A$2:$D$1380, 4, FALSE)</f>
        <v>#N/A</v>
      </c>
      <c r="I619" s="9" t="e">
        <f>VLOOKUP($D619, Individual_Pitching___Dashboard[], 18, FALSE)</f>
        <v>#N/A</v>
      </c>
      <c r="J619" s="9" t="e">
        <f>VLOOKUP($D619, Individual_Pitching___Dashboard[], 20, FALSE)</f>
        <v>#N/A</v>
      </c>
      <c r="K619" s="9" t="e">
        <f>VLOOKUP($D619, Individual_Pitching___Advanced[], 21,FALSE)</f>
        <v>#N/A</v>
      </c>
      <c r="L619" s="9" t="e">
        <f>VLOOKUP($B619, 'Team Per G'!$A$2:$G$31, 7, FALSE)</f>
        <v>#N/A</v>
      </c>
      <c r="M619" s="9" t="e">
        <f>VLOOKUP($B619, 'FanGraphs - Team WAR Projected'!$B$2:$E$31, 3, FALSE)/162</f>
        <v>#N/A</v>
      </c>
      <c r="N619" s="9" t="e">
        <f>VLOOKUP($B619, Team_Pitching___Advanced[[Team]:[xFIP]], 19,FALSE)</f>
        <v>#N/A</v>
      </c>
      <c r="O619" s="9" t="e">
        <f>VLOOKUP($B619, Team_Pitching___Advanced[], 20, FALSE)</f>
        <v>#N/A</v>
      </c>
      <c r="P619" s="9" t="e">
        <f>VLOOKUP($B619, Team_Batting___Dashboard[[Team]:[wOBA]], 16, FALSE)</f>
        <v>#N/A</v>
      </c>
      <c r="Q619" s="9" t="e">
        <f>VLOOKUP($B619, Team_Batting___Advanced[[Team]:[OPS]], 9, FALSE)</f>
        <v>#N/A</v>
      </c>
      <c r="R619" s="9" t="e">
        <f>VLOOKUP($B619, Team_Batting___Advanced[], 19, FALSE)</f>
        <v>#N/A</v>
      </c>
      <c r="S619" s="9" t="e">
        <f>VLOOKUP($B619, 'Team Per G'!$A$2:$G$31, 3, FALSE)</f>
        <v>#N/A</v>
      </c>
      <c r="T619" s="9" t="e">
        <f>VLOOKUP($B619, 'Team Per G'!$A$2:$G$31, 5, FALSE)</f>
        <v>#N/A</v>
      </c>
      <c r="U619" s="9" t="e">
        <f>VLOOKUP($B619, 'Team Per G'!$A$2:$G$31, 4, FALSE)</f>
        <v>#N/A</v>
      </c>
      <c r="V619" s="9" t="e">
        <f>VLOOKUP($B619, Team_Batting___Dashboard[], 22, FALSE)/$F619</f>
        <v>#N/A</v>
      </c>
      <c r="W619" s="9" t="e">
        <f>VLOOKUP($B619, 'FanGraphs - Team WAR Projected'!$B$2:$E$31, 4, FALSE)/162</f>
        <v>#N/A</v>
      </c>
      <c r="X619" s="9" t="e">
        <f>VLOOKUP($B619, FanGraphs_Standings[[Abbreviation]:[2024 Year to Date RS/G]], 6, FALSE)/$F619</f>
        <v>#N/A</v>
      </c>
      <c r="Y619" s="9" t="e">
        <f>VLOOKUP($B619, FanGraphs_Standings[[Abbreviation]:[2024 Projected Full Season RDif]], 19, FALSE)/162</f>
        <v>#N/A</v>
      </c>
      <c r="Z619" s="9" t="e">
        <f>VLOOKUP($B619, FanGraphs_Standings[[Abbreviation]:[2024 Projected Full Season RDif]], 5, FALSE)</f>
        <v>#N/A</v>
      </c>
      <c r="AA619" s="9" t="e">
        <f>VLOOKUP($B619, FanGraphs_Standings[[Abbreviation]:[2024 Projected Full Season W%]], 18, FALSE)</f>
        <v>#N/A</v>
      </c>
      <c r="AB619" s="9" t="e">
        <f>VLOOKUP($B619, 'Home Field Adv'!$A$2:$I$31, 9, FALSE)</f>
        <v>#N/A</v>
      </c>
      <c r="AC619" s="9" t="e">
        <f>VLOOKUP($C619, FanGraphs_Standings[[Abbreviation]:[2024 Year to Date G]], 2, FALSE)</f>
        <v>#N/A</v>
      </c>
      <c r="AD619" s="9" t="e">
        <f>VLOOKUP($E619, 'SP Per G'!$A$2:$D$1380, 3, FALSE)</f>
        <v>#N/A</v>
      </c>
      <c r="AE619" s="9" t="e">
        <f>VLOOKUP($E619, 'SP Per G'!$A$2:$D$1380, 4, FALSE)</f>
        <v>#N/A</v>
      </c>
      <c r="AF619" s="9" t="e">
        <f>VLOOKUP($E619, Individual_Pitching___Dashboard[], 18, FALSE)</f>
        <v>#N/A</v>
      </c>
      <c r="AG619" s="9" t="e">
        <f>VLOOKUP($E619, Individual_Pitching___Dashboard[], 20, FALSE)</f>
        <v>#N/A</v>
      </c>
      <c r="AH619" s="9" t="e">
        <f>VLOOKUP($E619, Individual_Pitching___Advanced[], 21,FALSE)</f>
        <v>#N/A</v>
      </c>
      <c r="AI619" s="9" t="e">
        <f>VLOOKUP($C619, 'Team Per G'!$A$2:$G$31, 7, FALSE)</f>
        <v>#N/A</v>
      </c>
      <c r="AJ619" s="9" t="e">
        <f>VLOOKUP($C619, 'FanGraphs - Team WAR Projected'!$B$2:$E$31, 3, FALSE)/162</f>
        <v>#N/A</v>
      </c>
      <c r="AK619" s="9" t="e">
        <f>VLOOKUP($C619, Team_Pitching___Advanced[[Team]:[xFIP]], 19,FALSE)</f>
        <v>#N/A</v>
      </c>
      <c r="AL619" s="9" t="e">
        <f>VLOOKUP($C619, Team_Pitching___Advanced[], 20, FALSE)</f>
        <v>#N/A</v>
      </c>
      <c r="AM619" s="9" t="e">
        <f>VLOOKUP($C619, Team_Batting___Dashboard[[Team]:[wOBA]], 16, FALSE)</f>
        <v>#N/A</v>
      </c>
      <c r="AN619" s="9" t="e">
        <f>VLOOKUP($C619, Team_Batting___Advanced[[Team]:[OPS]], 9, FALSE)</f>
        <v>#N/A</v>
      </c>
      <c r="AO619" s="9" t="e">
        <f>VLOOKUP($C619, Team_Batting___Advanced[], 19, FALSE)</f>
        <v>#N/A</v>
      </c>
      <c r="AP619" s="9" t="e">
        <f>VLOOKUP($C619, 'Team Per G'!$A$2:$G$31, 3, FALSE)</f>
        <v>#N/A</v>
      </c>
      <c r="AQ619" s="9" t="e">
        <f>VLOOKUP($C619, 'Team Per G'!$A$2:$G$31, 5, FALSE)</f>
        <v>#N/A</v>
      </c>
      <c r="AR619" s="9" t="e">
        <f>VLOOKUP($C619, 'Team Per G'!$A$2:$G$31, 4, FALSE)</f>
        <v>#N/A</v>
      </c>
      <c r="AS619" s="9" t="e">
        <f>VLOOKUP($C619, Team_Batting___Dashboard[], 22, FALSE)/$AC619</f>
        <v>#N/A</v>
      </c>
      <c r="AT619" s="9" t="e">
        <f>VLOOKUP($C619, 'FanGraphs - Team WAR Projected'!$B$2:$E$31, 4, FALSE)/162</f>
        <v>#N/A</v>
      </c>
      <c r="AU619" s="9" t="e">
        <f>VLOOKUP($C619, FanGraphs_Standings[[Abbreviation]:[2024 Year to Date RS/G]], 6, FALSE)/$AC619</f>
        <v>#N/A</v>
      </c>
      <c r="AV619" s="9" t="e">
        <f>VLOOKUP($C619, FanGraphs_Standings[[Abbreviation]:[2024 Projected Full Season RDif]], 19, FALSE)/162</f>
        <v>#N/A</v>
      </c>
      <c r="AW619" s="9" t="e">
        <f>VLOOKUP($C619, FanGraphs_Standings[[Abbreviation]:[2024 Projected Full Season RDif]], 5, FALSE)</f>
        <v>#N/A</v>
      </c>
      <c r="AX619" s="9" t="e">
        <f>VLOOKUP($C619, FanGraphs_Standings[[Abbreviation]:[2024 Projected Full Season W%]], 18, FALSE)</f>
        <v>#N/A</v>
      </c>
      <c r="AY619" s="9" t="e">
        <f>VLOOKUP($C619, 'Home Field Adv'!$A$2:$K$31, 11, FALSE)</f>
        <v>#N/A</v>
      </c>
      <c r="BB619" s="5" t="str">
        <f t="shared" si="28"/>
        <v/>
      </c>
      <c r="BC619" s="5" t="str">
        <f t="shared" si="29"/>
        <v/>
      </c>
      <c r="BD619" s="5" t="str">
        <f t="shared" si="30"/>
        <v/>
      </c>
    </row>
    <row r="620" spans="6:56" x14ac:dyDescent="0.45">
      <c r="F620" s="9" t="e">
        <f>VLOOKUP($B620, FanGraphs_Standings[[Abbreviation]:[2024 Year to Date G]], 2, FALSE)</f>
        <v>#N/A</v>
      </c>
      <c r="G620" s="9" t="e">
        <f>IF(ISERR(VLOOKUP($D620, 'SP Per G'!$A$2:$D$1380, 3, FALSE)), L620, VLOOKUP($D620, 'SP Per G'!$A$2:$D$1380, 3, FALSE))</f>
        <v>#N/A</v>
      </c>
      <c r="H620" s="9" t="e">
        <f>VLOOKUP($D620, 'SP Per G'!$A$2:$D$1380, 4, FALSE)</f>
        <v>#N/A</v>
      </c>
      <c r="I620" s="9" t="e">
        <f>VLOOKUP($D620, Individual_Pitching___Dashboard[], 18, FALSE)</f>
        <v>#N/A</v>
      </c>
      <c r="J620" s="9" t="e">
        <f>VLOOKUP($D620, Individual_Pitching___Dashboard[], 20, FALSE)</f>
        <v>#N/A</v>
      </c>
      <c r="K620" s="9" t="e">
        <f>VLOOKUP($D620, Individual_Pitching___Advanced[], 21,FALSE)</f>
        <v>#N/A</v>
      </c>
      <c r="L620" s="9" t="e">
        <f>VLOOKUP($B620, 'Team Per G'!$A$2:$G$31, 7, FALSE)</f>
        <v>#N/A</v>
      </c>
      <c r="M620" s="9" t="e">
        <f>VLOOKUP($B620, 'FanGraphs - Team WAR Projected'!$B$2:$E$31, 3, FALSE)/162</f>
        <v>#N/A</v>
      </c>
      <c r="N620" s="9" t="e">
        <f>VLOOKUP($B620, Team_Pitching___Advanced[[Team]:[xFIP]], 19,FALSE)</f>
        <v>#N/A</v>
      </c>
      <c r="O620" s="9" t="e">
        <f>VLOOKUP($B620, Team_Pitching___Advanced[], 20, FALSE)</f>
        <v>#N/A</v>
      </c>
      <c r="P620" s="9" t="e">
        <f>VLOOKUP($B620, Team_Batting___Dashboard[[Team]:[wOBA]], 16, FALSE)</f>
        <v>#N/A</v>
      </c>
      <c r="Q620" s="9" t="e">
        <f>VLOOKUP($B620, Team_Batting___Advanced[[Team]:[OPS]], 9, FALSE)</f>
        <v>#N/A</v>
      </c>
      <c r="R620" s="9" t="e">
        <f>VLOOKUP($B620, Team_Batting___Advanced[], 19, FALSE)</f>
        <v>#N/A</v>
      </c>
      <c r="S620" s="9" t="e">
        <f>VLOOKUP($B620, 'Team Per G'!$A$2:$G$31, 3, FALSE)</f>
        <v>#N/A</v>
      </c>
      <c r="T620" s="9" t="e">
        <f>VLOOKUP($B620, 'Team Per G'!$A$2:$G$31, 5, FALSE)</f>
        <v>#N/A</v>
      </c>
      <c r="U620" s="9" t="e">
        <f>VLOOKUP($B620, 'Team Per G'!$A$2:$G$31, 4, FALSE)</f>
        <v>#N/A</v>
      </c>
      <c r="V620" s="9" t="e">
        <f>VLOOKUP($B620, Team_Batting___Dashboard[], 22, FALSE)/$F620</f>
        <v>#N/A</v>
      </c>
      <c r="W620" s="9" t="e">
        <f>VLOOKUP($B620, 'FanGraphs - Team WAR Projected'!$B$2:$E$31, 4, FALSE)/162</f>
        <v>#N/A</v>
      </c>
      <c r="X620" s="9" t="e">
        <f>VLOOKUP($B620, FanGraphs_Standings[[Abbreviation]:[2024 Year to Date RS/G]], 6, FALSE)/$F620</f>
        <v>#N/A</v>
      </c>
      <c r="Y620" s="9" t="e">
        <f>VLOOKUP($B620, FanGraphs_Standings[[Abbreviation]:[2024 Projected Full Season RDif]], 19, FALSE)/162</f>
        <v>#N/A</v>
      </c>
      <c r="Z620" s="9" t="e">
        <f>VLOOKUP($B620, FanGraphs_Standings[[Abbreviation]:[2024 Projected Full Season RDif]], 5, FALSE)</f>
        <v>#N/A</v>
      </c>
      <c r="AA620" s="9" t="e">
        <f>VLOOKUP($B620, FanGraphs_Standings[[Abbreviation]:[2024 Projected Full Season W%]], 18, FALSE)</f>
        <v>#N/A</v>
      </c>
      <c r="AB620" s="9" t="e">
        <f>VLOOKUP($B620, 'Home Field Adv'!$A$2:$I$31, 9, FALSE)</f>
        <v>#N/A</v>
      </c>
      <c r="AC620" s="9" t="e">
        <f>VLOOKUP($C620, FanGraphs_Standings[[Abbreviation]:[2024 Year to Date G]], 2, FALSE)</f>
        <v>#N/A</v>
      </c>
      <c r="AD620" s="9" t="e">
        <f>VLOOKUP($E620, 'SP Per G'!$A$2:$D$1380, 3, FALSE)</f>
        <v>#N/A</v>
      </c>
      <c r="AE620" s="9" t="e">
        <f>VLOOKUP($E620, 'SP Per G'!$A$2:$D$1380, 4, FALSE)</f>
        <v>#N/A</v>
      </c>
      <c r="AF620" s="9" t="e">
        <f>VLOOKUP($E620, Individual_Pitching___Dashboard[], 18, FALSE)</f>
        <v>#N/A</v>
      </c>
      <c r="AG620" s="9" t="e">
        <f>VLOOKUP($E620, Individual_Pitching___Dashboard[], 20, FALSE)</f>
        <v>#N/A</v>
      </c>
      <c r="AH620" s="9" t="e">
        <f>VLOOKUP($E620, Individual_Pitching___Advanced[], 21,FALSE)</f>
        <v>#N/A</v>
      </c>
      <c r="AI620" s="9" t="e">
        <f>VLOOKUP($C620, 'Team Per G'!$A$2:$G$31, 7, FALSE)</f>
        <v>#N/A</v>
      </c>
      <c r="AJ620" s="9" t="e">
        <f>VLOOKUP($C620, 'FanGraphs - Team WAR Projected'!$B$2:$E$31, 3, FALSE)/162</f>
        <v>#N/A</v>
      </c>
      <c r="AK620" s="9" t="e">
        <f>VLOOKUP($C620, Team_Pitching___Advanced[[Team]:[xFIP]], 19,FALSE)</f>
        <v>#N/A</v>
      </c>
      <c r="AL620" s="9" t="e">
        <f>VLOOKUP($C620, Team_Pitching___Advanced[], 20, FALSE)</f>
        <v>#N/A</v>
      </c>
      <c r="AM620" s="9" t="e">
        <f>VLOOKUP($C620, Team_Batting___Dashboard[[Team]:[wOBA]], 16, FALSE)</f>
        <v>#N/A</v>
      </c>
      <c r="AN620" s="9" t="e">
        <f>VLOOKUP($C620, Team_Batting___Advanced[[Team]:[OPS]], 9, FALSE)</f>
        <v>#N/A</v>
      </c>
      <c r="AO620" s="9" t="e">
        <f>VLOOKUP($C620, Team_Batting___Advanced[], 19, FALSE)</f>
        <v>#N/A</v>
      </c>
      <c r="AP620" s="9" t="e">
        <f>VLOOKUP($C620, 'Team Per G'!$A$2:$G$31, 3, FALSE)</f>
        <v>#N/A</v>
      </c>
      <c r="AQ620" s="9" t="e">
        <f>VLOOKUP($C620, 'Team Per G'!$A$2:$G$31, 5, FALSE)</f>
        <v>#N/A</v>
      </c>
      <c r="AR620" s="9" t="e">
        <f>VLOOKUP($C620, 'Team Per G'!$A$2:$G$31, 4, FALSE)</f>
        <v>#N/A</v>
      </c>
      <c r="AS620" s="9" t="e">
        <f>VLOOKUP($C620, Team_Batting___Dashboard[], 22, FALSE)/$AC620</f>
        <v>#N/A</v>
      </c>
      <c r="AT620" s="9" t="e">
        <f>VLOOKUP($C620, 'FanGraphs - Team WAR Projected'!$B$2:$E$31, 4, FALSE)/162</f>
        <v>#N/A</v>
      </c>
      <c r="AU620" s="9" t="e">
        <f>VLOOKUP($C620, FanGraphs_Standings[[Abbreviation]:[2024 Year to Date RS/G]], 6, FALSE)/$AC620</f>
        <v>#N/A</v>
      </c>
      <c r="AV620" s="9" t="e">
        <f>VLOOKUP($C620, FanGraphs_Standings[[Abbreviation]:[2024 Projected Full Season RDif]], 19, FALSE)/162</f>
        <v>#N/A</v>
      </c>
      <c r="AW620" s="9" t="e">
        <f>VLOOKUP($C620, FanGraphs_Standings[[Abbreviation]:[2024 Projected Full Season RDif]], 5, FALSE)</f>
        <v>#N/A</v>
      </c>
      <c r="AX620" s="9" t="e">
        <f>VLOOKUP($C620, FanGraphs_Standings[[Abbreviation]:[2024 Projected Full Season W%]], 18, FALSE)</f>
        <v>#N/A</v>
      </c>
      <c r="AY620" s="9" t="e">
        <f>VLOOKUP($C620, 'Home Field Adv'!$A$2:$K$31, 11, FALSE)</f>
        <v>#N/A</v>
      </c>
      <c r="BB620" s="5" t="str">
        <f t="shared" si="28"/>
        <v/>
      </c>
      <c r="BC620" s="5" t="str">
        <f t="shared" si="29"/>
        <v/>
      </c>
      <c r="BD620" s="5" t="str">
        <f t="shared" si="30"/>
        <v/>
      </c>
    </row>
    <row r="621" spans="6:56" x14ac:dyDescent="0.45">
      <c r="F621" s="9" t="e">
        <f>VLOOKUP($B621, FanGraphs_Standings[[Abbreviation]:[2024 Year to Date G]], 2, FALSE)</f>
        <v>#N/A</v>
      </c>
      <c r="G621" s="9" t="e">
        <f>IF(ISERR(VLOOKUP($D621, 'SP Per G'!$A$2:$D$1380, 3, FALSE)), L621, VLOOKUP($D621, 'SP Per G'!$A$2:$D$1380, 3, FALSE))</f>
        <v>#N/A</v>
      </c>
      <c r="H621" s="9" t="e">
        <f>VLOOKUP($D621, 'SP Per G'!$A$2:$D$1380, 4, FALSE)</f>
        <v>#N/A</v>
      </c>
      <c r="I621" s="9" t="e">
        <f>VLOOKUP($D621, Individual_Pitching___Dashboard[], 18, FALSE)</f>
        <v>#N/A</v>
      </c>
      <c r="J621" s="9" t="e">
        <f>VLOOKUP($D621, Individual_Pitching___Dashboard[], 20, FALSE)</f>
        <v>#N/A</v>
      </c>
      <c r="K621" s="9" t="e">
        <f>VLOOKUP($D621, Individual_Pitching___Advanced[], 21,FALSE)</f>
        <v>#N/A</v>
      </c>
      <c r="L621" s="9" t="e">
        <f>VLOOKUP($B621, 'Team Per G'!$A$2:$G$31, 7, FALSE)</f>
        <v>#N/A</v>
      </c>
      <c r="M621" s="9" t="e">
        <f>VLOOKUP($B621, 'FanGraphs - Team WAR Projected'!$B$2:$E$31, 3, FALSE)/162</f>
        <v>#N/A</v>
      </c>
      <c r="N621" s="9" t="e">
        <f>VLOOKUP($B621, Team_Pitching___Advanced[[Team]:[xFIP]], 19,FALSE)</f>
        <v>#N/A</v>
      </c>
      <c r="O621" s="9" t="e">
        <f>VLOOKUP($B621, Team_Pitching___Advanced[], 20, FALSE)</f>
        <v>#N/A</v>
      </c>
      <c r="P621" s="9" t="e">
        <f>VLOOKUP($B621, Team_Batting___Dashboard[[Team]:[wOBA]], 16, FALSE)</f>
        <v>#N/A</v>
      </c>
      <c r="Q621" s="9" t="e">
        <f>VLOOKUP($B621, Team_Batting___Advanced[[Team]:[OPS]], 9, FALSE)</f>
        <v>#N/A</v>
      </c>
      <c r="R621" s="9" t="e">
        <f>VLOOKUP($B621, Team_Batting___Advanced[], 19, FALSE)</f>
        <v>#N/A</v>
      </c>
      <c r="S621" s="9" t="e">
        <f>VLOOKUP($B621, 'Team Per G'!$A$2:$G$31, 3, FALSE)</f>
        <v>#N/A</v>
      </c>
      <c r="T621" s="9" t="e">
        <f>VLOOKUP($B621, 'Team Per G'!$A$2:$G$31, 5, FALSE)</f>
        <v>#N/A</v>
      </c>
      <c r="U621" s="9" t="e">
        <f>VLOOKUP($B621, 'Team Per G'!$A$2:$G$31, 4, FALSE)</f>
        <v>#N/A</v>
      </c>
      <c r="V621" s="9" t="e">
        <f>VLOOKUP($B621, Team_Batting___Dashboard[], 22, FALSE)/$F621</f>
        <v>#N/A</v>
      </c>
      <c r="W621" s="9" t="e">
        <f>VLOOKUP($B621, 'FanGraphs - Team WAR Projected'!$B$2:$E$31, 4, FALSE)/162</f>
        <v>#N/A</v>
      </c>
      <c r="X621" s="9" t="e">
        <f>VLOOKUP($B621, FanGraphs_Standings[[Abbreviation]:[2024 Year to Date RS/G]], 6, FALSE)/$F621</f>
        <v>#N/A</v>
      </c>
      <c r="Y621" s="9" t="e">
        <f>VLOOKUP($B621, FanGraphs_Standings[[Abbreviation]:[2024 Projected Full Season RDif]], 19, FALSE)/162</f>
        <v>#N/A</v>
      </c>
      <c r="Z621" s="9" t="e">
        <f>VLOOKUP($B621, FanGraphs_Standings[[Abbreviation]:[2024 Projected Full Season RDif]], 5, FALSE)</f>
        <v>#N/A</v>
      </c>
      <c r="AA621" s="9" t="e">
        <f>VLOOKUP($B621, FanGraphs_Standings[[Abbreviation]:[2024 Projected Full Season W%]], 18, FALSE)</f>
        <v>#N/A</v>
      </c>
      <c r="AB621" s="9" t="e">
        <f>VLOOKUP($B621, 'Home Field Adv'!$A$2:$I$31, 9, FALSE)</f>
        <v>#N/A</v>
      </c>
      <c r="AC621" s="9" t="e">
        <f>VLOOKUP($C621, FanGraphs_Standings[[Abbreviation]:[2024 Year to Date G]], 2, FALSE)</f>
        <v>#N/A</v>
      </c>
      <c r="AD621" s="9" t="e">
        <f>VLOOKUP($E621, 'SP Per G'!$A$2:$D$1380, 3, FALSE)</f>
        <v>#N/A</v>
      </c>
      <c r="AE621" s="9" t="e">
        <f>VLOOKUP($E621, 'SP Per G'!$A$2:$D$1380, 4, FALSE)</f>
        <v>#N/A</v>
      </c>
      <c r="AF621" s="9" t="e">
        <f>VLOOKUP($E621, Individual_Pitching___Dashboard[], 18, FALSE)</f>
        <v>#N/A</v>
      </c>
      <c r="AG621" s="9" t="e">
        <f>VLOOKUP($E621, Individual_Pitching___Dashboard[], 20, FALSE)</f>
        <v>#N/A</v>
      </c>
      <c r="AH621" s="9" t="e">
        <f>VLOOKUP($E621, Individual_Pitching___Advanced[], 21,FALSE)</f>
        <v>#N/A</v>
      </c>
      <c r="AI621" s="9" t="e">
        <f>VLOOKUP($C621, 'Team Per G'!$A$2:$G$31, 7, FALSE)</f>
        <v>#N/A</v>
      </c>
      <c r="AJ621" s="9" t="e">
        <f>VLOOKUP($C621, 'FanGraphs - Team WAR Projected'!$B$2:$E$31, 3, FALSE)/162</f>
        <v>#N/A</v>
      </c>
      <c r="AK621" s="9" t="e">
        <f>VLOOKUP($C621, Team_Pitching___Advanced[[Team]:[xFIP]], 19,FALSE)</f>
        <v>#N/A</v>
      </c>
      <c r="AL621" s="9" t="e">
        <f>VLOOKUP($C621, Team_Pitching___Advanced[], 20, FALSE)</f>
        <v>#N/A</v>
      </c>
      <c r="AM621" s="9" t="e">
        <f>VLOOKUP($C621, Team_Batting___Dashboard[[Team]:[wOBA]], 16, FALSE)</f>
        <v>#N/A</v>
      </c>
      <c r="AN621" s="9" t="e">
        <f>VLOOKUP($C621, Team_Batting___Advanced[[Team]:[OPS]], 9, FALSE)</f>
        <v>#N/A</v>
      </c>
      <c r="AO621" s="9" t="e">
        <f>VLOOKUP($C621, Team_Batting___Advanced[], 19, FALSE)</f>
        <v>#N/A</v>
      </c>
      <c r="AP621" s="9" t="e">
        <f>VLOOKUP($C621, 'Team Per G'!$A$2:$G$31, 3, FALSE)</f>
        <v>#N/A</v>
      </c>
      <c r="AQ621" s="9" t="e">
        <f>VLOOKUP($C621, 'Team Per G'!$A$2:$G$31, 5, FALSE)</f>
        <v>#N/A</v>
      </c>
      <c r="AR621" s="9" t="e">
        <f>VLOOKUP($C621, 'Team Per G'!$A$2:$G$31, 4, FALSE)</f>
        <v>#N/A</v>
      </c>
      <c r="AS621" s="9" t="e">
        <f>VLOOKUP($C621, Team_Batting___Dashboard[], 22, FALSE)/$AC621</f>
        <v>#N/A</v>
      </c>
      <c r="AT621" s="9" t="e">
        <f>VLOOKUP($C621, 'FanGraphs - Team WAR Projected'!$B$2:$E$31, 4, FALSE)/162</f>
        <v>#N/A</v>
      </c>
      <c r="AU621" s="9" t="e">
        <f>VLOOKUP($C621, FanGraphs_Standings[[Abbreviation]:[2024 Year to Date RS/G]], 6, FALSE)/$AC621</f>
        <v>#N/A</v>
      </c>
      <c r="AV621" s="9" t="e">
        <f>VLOOKUP($C621, FanGraphs_Standings[[Abbreviation]:[2024 Projected Full Season RDif]], 19, FALSE)/162</f>
        <v>#N/A</v>
      </c>
      <c r="AW621" s="9" t="e">
        <f>VLOOKUP($C621, FanGraphs_Standings[[Abbreviation]:[2024 Projected Full Season RDif]], 5, FALSE)</f>
        <v>#N/A</v>
      </c>
      <c r="AX621" s="9" t="e">
        <f>VLOOKUP($C621, FanGraphs_Standings[[Abbreviation]:[2024 Projected Full Season W%]], 18, FALSE)</f>
        <v>#N/A</v>
      </c>
      <c r="AY621" s="9" t="e">
        <f>VLOOKUP($C621, 'Home Field Adv'!$A$2:$K$31, 11, FALSE)</f>
        <v>#N/A</v>
      </c>
      <c r="BB621" s="5" t="str">
        <f t="shared" si="28"/>
        <v/>
      </c>
      <c r="BC621" s="5" t="str">
        <f t="shared" si="29"/>
        <v/>
      </c>
      <c r="BD621" s="5" t="str">
        <f t="shared" si="30"/>
        <v/>
      </c>
    </row>
    <row r="622" spans="6:56" x14ac:dyDescent="0.45">
      <c r="F622" s="9" t="e">
        <f>VLOOKUP($B622, FanGraphs_Standings[[Abbreviation]:[2024 Year to Date G]], 2, FALSE)</f>
        <v>#N/A</v>
      </c>
      <c r="G622" s="9" t="e">
        <f>IF(ISERR(VLOOKUP($D622, 'SP Per G'!$A$2:$D$1380, 3, FALSE)), L622, VLOOKUP($D622, 'SP Per G'!$A$2:$D$1380, 3, FALSE))</f>
        <v>#N/A</v>
      </c>
      <c r="H622" s="9" t="e">
        <f>VLOOKUP($D622, 'SP Per G'!$A$2:$D$1380, 4, FALSE)</f>
        <v>#N/A</v>
      </c>
      <c r="I622" s="9" t="e">
        <f>VLOOKUP($D622, Individual_Pitching___Dashboard[], 18, FALSE)</f>
        <v>#N/A</v>
      </c>
      <c r="J622" s="9" t="e">
        <f>VLOOKUP($D622, Individual_Pitching___Dashboard[], 20, FALSE)</f>
        <v>#N/A</v>
      </c>
      <c r="K622" s="9" t="e">
        <f>VLOOKUP($D622, Individual_Pitching___Advanced[], 21,FALSE)</f>
        <v>#N/A</v>
      </c>
      <c r="L622" s="9" t="e">
        <f>VLOOKUP($B622, 'Team Per G'!$A$2:$G$31, 7, FALSE)</f>
        <v>#N/A</v>
      </c>
      <c r="M622" s="9" t="e">
        <f>VLOOKUP($B622, 'FanGraphs - Team WAR Projected'!$B$2:$E$31, 3, FALSE)/162</f>
        <v>#N/A</v>
      </c>
      <c r="N622" s="9" t="e">
        <f>VLOOKUP($B622, Team_Pitching___Advanced[[Team]:[xFIP]], 19,FALSE)</f>
        <v>#N/A</v>
      </c>
      <c r="O622" s="9" t="e">
        <f>VLOOKUP($B622, Team_Pitching___Advanced[], 20, FALSE)</f>
        <v>#N/A</v>
      </c>
      <c r="P622" s="9" t="e">
        <f>VLOOKUP($B622, Team_Batting___Dashboard[[Team]:[wOBA]], 16, FALSE)</f>
        <v>#N/A</v>
      </c>
      <c r="Q622" s="9" t="e">
        <f>VLOOKUP($B622, Team_Batting___Advanced[[Team]:[OPS]], 9, FALSE)</f>
        <v>#N/A</v>
      </c>
      <c r="R622" s="9" t="e">
        <f>VLOOKUP($B622, Team_Batting___Advanced[], 19, FALSE)</f>
        <v>#N/A</v>
      </c>
      <c r="S622" s="9" t="e">
        <f>VLOOKUP($B622, 'Team Per G'!$A$2:$G$31, 3, FALSE)</f>
        <v>#N/A</v>
      </c>
      <c r="T622" s="9" t="e">
        <f>VLOOKUP($B622, 'Team Per G'!$A$2:$G$31, 5, FALSE)</f>
        <v>#N/A</v>
      </c>
      <c r="U622" s="9" t="e">
        <f>VLOOKUP($B622, 'Team Per G'!$A$2:$G$31, 4, FALSE)</f>
        <v>#N/A</v>
      </c>
      <c r="V622" s="9" t="e">
        <f>VLOOKUP($B622, Team_Batting___Dashboard[], 22, FALSE)/$F622</f>
        <v>#N/A</v>
      </c>
      <c r="W622" s="9" t="e">
        <f>VLOOKUP($B622, 'FanGraphs - Team WAR Projected'!$B$2:$E$31, 4, FALSE)/162</f>
        <v>#N/A</v>
      </c>
      <c r="X622" s="9" t="e">
        <f>VLOOKUP($B622, FanGraphs_Standings[[Abbreviation]:[2024 Year to Date RS/G]], 6, FALSE)/$F622</f>
        <v>#N/A</v>
      </c>
      <c r="Y622" s="9" t="e">
        <f>VLOOKUP($B622, FanGraphs_Standings[[Abbreviation]:[2024 Projected Full Season RDif]], 19, FALSE)/162</f>
        <v>#N/A</v>
      </c>
      <c r="Z622" s="9" t="e">
        <f>VLOOKUP($B622, FanGraphs_Standings[[Abbreviation]:[2024 Projected Full Season RDif]], 5, FALSE)</f>
        <v>#N/A</v>
      </c>
      <c r="AA622" s="9" t="e">
        <f>VLOOKUP($B622, FanGraphs_Standings[[Abbreviation]:[2024 Projected Full Season W%]], 18, FALSE)</f>
        <v>#N/A</v>
      </c>
      <c r="AB622" s="9" t="e">
        <f>VLOOKUP($B622, 'Home Field Adv'!$A$2:$I$31, 9, FALSE)</f>
        <v>#N/A</v>
      </c>
      <c r="AC622" s="9" t="e">
        <f>VLOOKUP($C622, FanGraphs_Standings[[Abbreviation]:[2024 Year to Date G]], 2, FALSE)</f>
        <v>#N/A</v>
      </c>
      <c r="AD622" s="9" t="e">
        <f>VLOOKUP($E622, 'SP Per G'!$A$2:$D$1380, 3, FALSE)</f>
        <v>#N/A</v>
      </c>
      <c r="AE622" s="9" t="e">
        <f>VLOOKUP($E622, 'SP Per G'!$A$2:$D$1380, 4, FALSE)</f>
        <v>#N/A</v>
      </c>
      <c r="AF622" s="9" t="e">
        <f>VLOOKUP($E622, Individual_Pitching___Dashboard[], 18, FALSE)</f>
        <v>#N/A</v>
      </c>
      <c r="AG622" s="9" t="e">
        <f>VLOOKUP($E622, Individual_Pitching___Dashboard[], 20, FALSE)</f>
        <v>#N/A</v>
      </c>
      <c r="AH622" s="9" t="e">
        <f>VLOOKUP($E622, Individual_Pitching___Advanced[], 21,FALSE)</f>
        <v>#N/A</v>
      </c>
      <c r="AI622" s="9" t="e">
        <f>VLOOKUP($C622, 'Team Per G'!$A$2:$G$31, 7, FALSE)</f>
        <v>#N/A</v>
      </c>
      <c r="AJ622" s="9" t="e">
        <f>VLOOKUP($C622, 'FanGraphs - Team WAR Projected'!$B$2:$E$31, 3, FALSE)/162</f>
        <v>#N/A</v>
      </c>
      <c r="AK622" s="9" t="e">
        <f>VLOOKUP($C622, Team_Pitching___Advanced[[Team]:[xFIP]], 19,FALSE)</f>
        <v>#N/A</v>
      </c>
      <c r="AL622" s="9" t="e">
        <f>VLOOKUP($C622, Team_Pitching___Advanced[], 20, FALSE)</f>
        <v>#N/A</v>
      </c>
      <c r="AM622" s="9" t="e">
        <f>VLOOKUP($C622, Team_Batting___Dashboard[[Team]:[wOBA]], 16, FALSE)</f>
        <v>#N/A</v>
      </c>
      <c r="AN622" s="9" t="e">
        <f>VLOOKUP($C622, Team_Batting___Advanced[[Team]:[OPS]], 9, FALSE)</f>
        <v>#N/A</v>
      </c>
      <c r="AO622" s="9" t="e">
        <f>VLOOKUP($C622, Team_Batting___Advanced[], 19, FALSE)</f>
        <v>#N/A</v>
      </c>
      <c r="AP622" s="9" t="e">
        <f>VLOOKUP($C622, 'Team Per G'!$A$2:$G$31, 3, FALSE)</f>
        <v>#N/A</v>
      </c>
      <c r="AQ622" s="9" t="e">
        <f>VLOOKUP($C622, 'Team Per G'!$A$2:$G$31, 5, FALSE)</f>
        <v>#N/A</v>
      </c>
      <c r="AR622" s="9" t="e">
        <f>VLOOKUP($C622, 'Team Per G'!$A$2:$G$31, 4, FALSE)</f>
        <v>#N/A</v>
      </c>
      <c r="AS622" s="9" t="e">
        <f>VLOOKUP($C622, Team_Batting___Dashboard[], 22, FALSE)/$AC622</f>
        <v>#N/A</v>
      </c>
      <c r="AT622" s="9" t="e">
        <f>VLOOKUP($C622, 'FanGraphs - Team WAR Projected'!$B$2:$E$31, 4, FALSE)/162</f>
        <v>#N/A</v>
      </c>
      <c r="AU622" s="9" t="e">
        <f>VLOOKUP($C622, FanGraphs_Standings[[Abbreviation]:[2024 Year to Date RS/G]], 6, FALSE)/$AC622</f>
        <v>#N/A</v>
      </c>
      <c r="AV622" s="9" t="e">
        <f>VLOOKUP($C622, FanGraphs_Standings[[Abbreviation]:[2024 Projected Full Season RDif]], 19, FALSE)/162</f>
        <v>#N/A</v>
      </c>
      <c r="AW622" s="9" t="e">
        <f>VLOOKUP($C622, FanGraphs_Standings[[Abbreviation]:[2024 Projected Full Season RDif]], 5, FALSE)</f>
        <v>#N/A</v>
      </c>
      <c r="AX622" s="9" t="e">
        <f>VLOOKUP($C622, FanGraphs_Standings[[Abbreviation]:[2024 Projected Full Season W%]], 18, FALSE)</f>
        <v>#N/A</v>
      </c>
      <c r="AY622" s="9" t="e">
        <f>VLOOKUP($C622, 'Home Field Adv'!$A$2:$K$31, 11, FALSE)</f>
        <v>#N/A</v>
      </c>
      <c r="BB622" s="5" t="str">
        <f t="shared" si="28"/>
        <v/>
      </c>
      <c r="BC622" s="5" t="str">
        <f t="shared" si="29"/>
        <v/>
      </c>
      <c r="BD622" s="5" t="str">
        <f t="shared" si="30"/>
        <v/>
      </c>
    </row>
    <row r="623" spans="6:56" x14ac:dyDescent="0.45">
      <c r="F623" s="9" t="e">
        <f>VLOOKUP($B623, FanGraphs_Standings[[Abbreviation]:[2024 Year to Date G]], 2, FALSE)</f>
        <v>#N/A</v>
      </c>
      <c r="G623" s="9" t="e">
        <f>IF(ISERR(VLOOKUP($D623, 'SP Per G'!$A$2:$D$1380, 3, FALSE)), L623, VLOOKUP($D623, 'SP Per G'!$A$2:$D$1380, 3, FALSE))</f>
        <v>#N/A</v>
      </c>
      <c r="H623" s="9" t="e">
        <f>VLOOKUP($D623, 'SP Per G'!$A$2:$D$1380, 4, FALSE)</f>
        <v>#N/A</v>
      </c>
      <c r="I623" s="9" t="e">
        <f>VLOOKUP($D623, Individual_Pitching___Dashboard[], 18, FALSE)</f>
        <v>#N/A</v>
      </c>
      <c r="J623" s="9" t="e">
        <f>VLOOKUP($D623, Individual_Pitching___Dashboard[], 20, FALSE)</f>
        <v>#N/A</v>
      </c>
      <c r="K623" s="9" t="e">
        <f>VLOOKUP($D623, Individual_Pitching___Advanced[], 21,FALSE)</f>
        <v>#N/A</v>
      </c>
      <c r="L623" s="9" t="e">
        <f>VLOOKUP($B623, 'Team Per G'!$A$2:$G$31, 7, FALSE)</f>
        <v>#N/A</v>
      </c>
      <c r="M623" s="9" t="e">
        <f>VLOOKUP($B623, 'FanGraphs - Team WAR Projected'!$B$2:$E$31, 3, FALSE)/162</f>
        <v>#N/A</v>
      </c>
      <c r="N623" s="9" t="e">
        <f>VLOOKUP($B623, Team_Pitching___Advanced[[Team]:[xFIP]], 19,FALSE)</f>
        <v>#N/A</v>
      </c>
      <c r="O623" s="9" t="e">
        <f>VLOOKUP($B623, Team_Pitching___Advanced[], 20, FALSE)</f>
        <v>#N/A</v>
      </c>
      <c r="P623" s="9" t="e">
        <f>VLOOKUP($B623, Team_Batting___Dashboard[[Team]:[wOBA]], 16, FALSE)</f>
        <v>#N/A</v>
      </c>
      <c r="Q623" s="9" t="e">
        <f>VLOOKUP($B623, Team_Batting___Advanced[[Team]:[OPS]], 9, FALSE)</f>
        <v>#N/A</v>
      </c>
      <c r="R623" s="9" t="e">
        <f>VLOOKUP($B623, Team_Batting___Advanced[], 19, FALSE)</f>
        <v>#N/A</v>
      </c>
      <c r="S623" s="9" t="e">
        <f>VLOOKUP($B623, 'Team Per G'!$A$2:$G$31, 3, FALSE)</f>
        <v>#N/A</v>
      </c>
      <c r="T623" s="9" t="e">
        <f>VLOOKUP($B623, 'Team Per G'!$A$2:$G$31, 5, FALSE)</f>
        <v>#N/A</v>
      </c>
      <c r="U623" s="9" t="e">
        <f>VLOOKUP($B623, 'Team Per G'!$A$2:$G$31, 4, FALSE)</f>
        <v>#N/A</v>
      </c>
      <c r="V623" s="9" t="e">
        <f>VLOOKUP($B623, Team_Batting___Dashboard[], 22, FALSE)/$F623</f>
        <v>#N/A</v>
      </c>
      <c r="W623" s="9" t="e">
        <f>VLOOKUP($B623, 'FanGraphs - Team WAR Projected'!$B$2:$E$31, 4, FALSE)/162</f>
        <v>#N/A</v>
      </c>
      <c r="X623" s="9" t="e">
        <f>VLOOKUP($B623, FanGraphs_Standings[[Abbreviation]:[2024 Year to Date RS/G]], 6, FALSE)/$F623</f>
        <v>#N/A</v>
      </c>
      <c r="Y623" s="9" t="e">
        <f>VLOOKUP($B623, FanGraphs_Standings[[Abbreviation]:[2024 Projected Full Season RDif]], 19, FALSE)/162</f>
        <v>#N/A</v>
      </c>
      <c r="Z623" s="9" t="e">
        <f>VLOOKUP($B623, FanGraphs_Standings[[Abbreviation]:[2024 Projected Full Season RDif]], 5, FALSE)</f>
        <v>#N/A</v>
      </c>
      <c r="AA623" s="9" t="e">
        <f>VLOOKUP($B623, FanGraphs_Standings[[Abbreviation]:[2024 Projected Full Season W%]], 18, FALSE)</f>
        <v>#N/A</v>
      </c>
      <c r="AB623" s="9" t="e">
        <f>VLOOKUP($B623, 'Home Field Adv'!$A$2:$I$31, 9, FALSE)</f>
        <v>#N/A</v>
      </c>
      <c r="AC623" s="9" t="e">
        <f>VLOOKUP($C623, FanGraphs_Standings[[Abbreviation]:[2024 Year to Date G]], 2, FALSE)</f>
        <v>#N/A</v>
      </c>
      <c r="AD623" s="9" t="e">
        <f>VLOOKUP($E623, 'SP Per G'!$A$2:$D$1380, 3, FALSE)</f>
        <v>#N/A</v>
      </c>
      <c r="AE623" s="9" t="e">
        <f>VLOOKUP($E623, 'SP Per G'!$A$2:$D$1380, 4, FALSE)</f>
        <v>#N/A</v>
      </c>
      <c r="AF623" s="9" t="e">
        <f>VLOOKUP($E623, Individual_Pitching___Dashboard[], 18, FALSE)</f>
        <v>#N/A</v>
      </c>
      <c r="AG623" s="9" t="e">
        <f>VLOOKUP($E623, Individual_Pitching___Dashboard[], 20, FALSE)</f>
        <v>#N/A</v>
      </c>
      <c r="AH623" s="9" t="e">
        <f>VLOOKUP($E623, Individual_Pitching___Advanced[], 21,FALSE)</f>
        <v>#N/A</v>
      </c>
      <c r="AI623" s="9" t="e">
        <f>VLOOKUP($C623, 'Team Per G'!$A$2:$G$31, 7, FALSE)</f>
        <v>#N/A</v>
      </c>
      <c r="AJ623" s="9" t="e">
        <f>VLOOKUP($C623, 'FanGraphs - Team WAR Projected'!$B$2:$E$31, 3, FALSE)/162</f>
        <v>#N/A</v>
      </c>
      <c r="AK623" s="9" t="e">
        <f>VLOOKUP($C623, Team_Pitching___Advanced[[Team]:[xFIP]], 19,FALSE)</f>
        <v>#N/A</v>
      </c>
      <c r="AL623" s="9" t="e">
        <f>VLOOKUP($C623, Team_Pitching___Advanced[], 20, FALSE)</f>
        <v>#N/A</v>
      </c>
      <c r="AM623" s="9" t="e">
        <f>VLOOKUP($C623, Team_Batting___Dashboard[[Team]:[wOBA]], 16, FALSE)</f>
        <v>#N/A</v>
      </c>
      <c r="AN623" s="9" t="e">
        <f>VLOOKUP($C623, Team_Batting___Advanced[[Team]:[OPS]], 9, FALSE)</f>
        <v>#N/A</v>
      </c>
      <c r="AO623" s="9" t="e">
        <f>VLOOKUP($C623, Team_Batting___Advanced[], 19, FALSE)</f>
        <v>#N/A</v>
      </c>
      <c r="AP623" s="9" t="e">
        <f>VLOOKUP($C623, 'Team Per G'!$A$2:$G$31, 3, FALSE)</f>
        <v>#N/A</v>
      </c>
      <c r="AQ623" s="9" t="e">
        <f>VLOOKUP($C623, 'Team Per G'!$A$2:$G$31, 5, FALSE)</f>
        <v>#N/A</v>
      </c>
      <c r="AR623" s="9" t="e">
        <f>VLOOKUP($C623, 'Team Per G'!$A$2:$G$31, 4, FALSE)</f>
        <v>#N/A</v>
      </c>
      <c r="AS623" s="9" t="e">
        <f>VLOOKUP($C623, Team_Batting___Dashboard[], 22, FALSE)/$AC623</f>
        <v>#N/A</v>
      </c>
      <c r="AT623" s="9" t="e">
        <f>VLOOKUP($C623, 'FanGraphs - Team WAR Projected'!$B$2:$E$31, 4, FALSE)/162</f>
        <v>#N/A</v>
      </c>
      <c r="AU623" s="9" t="e">
        <f>VLOOKUP($C623, FanGraphs_Standings[[Abbreviation]:[2024 Year to Date RS/G]], 6, FALSE)/$AC623</f>
        <v>#N/A</v>
      </c>
      <c r="AV623" s="9" t="e">
        <f>VLOOKUP($C623, FanGraphs_Standings[[Abbreviation]:[2024 Projected Full Season RDif]], 19, FALSE)/162</f>
        <v>#N/A</v>
      </c>
      <c r="AW623" s="9" t="e">
        <f>VLOOKUP($C623, FanGraphs_Standings[[Abbreviation]:[2024 Projected Full Season RDif]], 5, FALSE)</f>
        <v>#N/A</v>
      </c>
      <c r="AX623" s="9" t="e">
        <f>VLOOKUP($C623, FanGraphs_Standings[[Abbreviation]:[2024 Projected Full Season W%]], 18, FALSE)</f>
        <v>#N/A</v>
      </c>
      <c r="AY623" s="9" t="e">
        <f>VLOOKUP($C623, 'Home Field Adv'!$A$2:$K$31, 11, FALSE)</f>
        <v>#N/A</v>
      </c>
      <c r="BB623" s="5" t="str">
        <f t="shared" si="28"/>
        <v/>
      </c>
      <c r="BC623" s="5" t="str">
        <f t="shared" si="29"/>
        <v/>
      </c>
      <c r="BD623" s="5" t="str">
        <f t="shared" si="30"/>
        <v/>
      </c>
    </row>
    <row r="624" spans="6:56" x14ac:dyDescent="0.45">
      <c r="F624" s="9" t="e">
        <f>VLOOKUP($B624, FanGraphs_Standings[[Abbreviation]:[2024 Year to Date G]], 2, FALSE)</f>
        <v>#N/A</v>
      </c>
      <c r="G624" s="9" t="e">
        <f>IF(ISERR(VLOOKUP($D624, 'SP Per G'!$A$2:$D$1380, 3, FALSE)), L624, VLOOKUP($D624, 'SP Per G'!$A$2:$D$1380, 3, FALSE))</f>
        <v>#N/A</v>
      </c>
      <c r="H624" s="9" t="e">
        <f>VLOOKUP($D624, 'SP Per G'!$A$2:$D$1380, 4, FALSE)</f>
        <v>#N/A</v>
      </c>
      <c r="I624" s="9" t="e">
        <f>VLOOKUP($D624, Individual_Pitching___Dashboard[], 18, FALSE)</f>
        <v>#N/A</v>
      </c>
      <c r="J624" s="9" t="e">
        <f>VLOOKUP($D624, Individual_Pitching___Dashboard[], 20, FALSE)</f>
        <v>#N/A</v>
      </c>
      <c r="K624" s="9" t="e">
        <f>VLOOKUP($D624, Individual_Pitching___Advanced[], 21,FALSE)</f>
        <v>#N/A</v>
      </c>
      <c r="L624" s="9" t="e">
        <f>VLOOKUP($B624, 'Team Per G'!$A$2:$G$31, 7, FALSE)</f>
        <v>#N/A</v>
      </c>
      <c r="M624" s="9" t="e">
        <f>VLOOKUP($B624, 'FanGraphs - Team WAR Projected'!$B$2:$E$31, 3, FALSE)/162</f>
        <v>#N/A</v>
      </c>
      <c r="N624" s="9" t="e">
        <f>VLOOKUP($B624, Team_Pitching___Advanced[[Team]:[xFIP]], 19,FALSE)</f>
        <v>#N/A</v>
      </c>
      <c r="O624" s="9" t="e">
        <f>VLOOKUP($B624, Team_Pitching___Advanced[], 20, FALSE)</f>
        <v>#N/A</v>
      </c>
      <c r="P624" s="9" t="e">
        <f>VLOOKUP($B624, Team_Batting___Dashboard[[Team]:[wOBA]], 16, FALSE)</f>
        <v>#N/A</v>
      </c>
      <c r="Q624" s="9" t="e">
        <f>VLOOKUP($B624, Team_Batting___Advanced[[Team]:[OPS]], 9, FALSE)</f>
        <v>#N/A</v>
      </c>
      <c r="R624" s="9" t="e">
        <f>VLOOKUP($B624, Team_Batting___Advanced[], 19, FALSE)</f>
        <v>#N/A</v>
      </c>
      <c r="S624" s="9" t="e">
        <f>VLOOKUP($B624, 'Team Per G'!$A$2:$G$31, 3, FALSE)</f>
        <v>#N/A</v>
      </c>
      <c r="T624" s="9" t="e">
        <f>VLOOKUP($B624, 'Team Per G'!$A$2:$G$31, 5, FALSE)</f>
        <v>#N/A</v>
      </c>
      <c r="U624" s="9" t="e">
        <f>VLOOKUP($B624, 'Team Per G'!$A$2:$G$31, 4, FALSE)</f>
        <v>#N/A</v>
      </c>
      <c r="V624" s="9" t="e">
        <f>VLOOKUP($B624, Team_Batting___Dashboard[], 22, FALSE)/$F624</f>
        <v>#N/A</v>
      </c>
      <c r="W624" s="9" t="e">
        <f>VLOOKUP($B624, 'FanGraphs - Team WAR Projected'!$B$2:$E$31, 4, FALSE)/162</f>
        <v>#N/A</v>
      </c>
      <c r="X624" s="9" t="e">
        <f>VLOOKUP($B624, FanGraphs_Standings[[Abbreviation]:[2024 Year to Date RS/G]], 6, FALSE)/$F624</f>
        <v>#N/A</v>
      </c>
      <c r="Y624" s="9" t="e">
        <f>VLOOKUP($B624, FanGraphs_Standings[[Abbreviation]:[2024 Projected Full Season RDif]], 19, FALSE)/162</f>
        <v>#N/A</v>
      </c>
      <c r="Z624" s="9" t="e">
        <f>VLOOKUP($B624, FanGraphs_Standings[[Abbreviation]:[2024 Projected Full Season RDif]], 5, FALSE)</f>
        <v>#N/A</v>
      </c>
      <c r="AA624" s="9" t="e">
        <f>VLOOKUP($B624, FanGraphs_Standings[[Abbreviation]:[2024 Projected Full Season W%]], 18, FALSE)</f>
        <v>#N/A</v>
      </c>
      <c r="AB624" s="9" t="e">
        <f>VLOOKUP($B624, 'Home Field Adv'!$A$2:$I$31, 9, FALSE)</f>
        <v>#N/A</v>
      </c>
      <c r="AC624" s="9" t="e">
        <f>VLOOKUP($C624, FanGraphs_Standings[[Abbreviation]:[2024 Year to Date G]], 2, FALSE)</f>
        <v>#N/A</v>
      </c>
      <c r="AD624" s="9" t="e">
        <f>VLOOKUP($E624, 'SP Per G'!$A$2:$D$1380, 3, FALSE)</f>
        <v>#N/A</v>
      </c>
      <c r="AE624" s="9" t="e">
        <f>VLOOKUP($E624, 'SP Per G'!$A$2:$D$1380, 4, FALSE)</f>
        <v>#N/A</v>
      </c>
      <c r="AF624" s="9" t="e">
        <f>VLOOKUP($E624, Individual_Pitching___Dashboard[], 18, FALSE)</f>
        <v>#N/A</v>
      </c>
      <c r="AG624" s="9" t="e">
        <f>VLOOKUP($E624, Individual_Pitching___Dashboard[], 20, FALSE)</f>
        <v>#N/A</v>
      </c>
      <c r="AH624" s="9" t="e">
        <f>VLOOKUP($E624, Individual_Pitching___Advanced[], 21,FALSE)</f>
        <v>#N/A</v>
      </c>
      <c r="AI624" s="9" t="e">
        <f>VLOOKUP($C624, 'Team Per G'!$A$2:$G$31, 7, FALSE)</f>
        <v>#N/A</v>
      </c>
      <c r="AJ624" s="9" t="e">
        <f>VLOOKUP($C624, 'FanGraphs - Team WAR Projected'!$B$2:$E$31, 3, FALSE)/162</f>
        <v>#N/A</v>
      </c>
      <c r="AK624" s="9" t="e">
        <f>VLOOKUP($C624, Team_Pitching___Advanced[[Team]:[xFIP]], 19,FALSE)</f>
        <v>#N/A</v>
      </c>
      <c r="AL624" s="9" t="e">
        <f>VLOOKUP($C624, Team_Pitching___Advanced[], 20, FALSE)</f>
        <v>#N/A</v>
      </c>
      <c r="AM624" s="9" t="e">
        <f>VLOOKUP($C624, Team_Batting___Dashboard[[Team]:[wOBA]], 16, FALSE)</f>
        <v>#N/A</v>
      </c>
      <c r="AN624" s="9" t="e">
        <f>VLOOKUP($C624, Team_Batting___Advanced[[Team]:[OPS]], 9, FALSE)</f>
        <v>#N/A</v>
      </c>
      <c r="AO624" s="9" t="e">
        <f>VLOOKUP($C624, Team_Batting___Advanced[], 19, FALSE)</f>
        <v>#N/A</v>
      </c>
      <c r="AP624" s="9" t="e">
        <f>VLOOKUP($C624, 'Team Per G'!$A$2:$G$31, 3, FALSE)</f>
        <v>#N/A</v>
      </c>
      <c r="AQ624" s="9" t="e">
        <f>VLOOKUP($C624, 'Team Per G'!$A$2:$G$31, 5, FALSE)</f>
        <v>#N/A</v>
      </c>
      <c r="AR624" s="9" t="e">
        <f>VLOOKUP($C624, 'Team Per G'!$A$2:$G$31, 4, FALSE)</f>
        <v>#N/A</v>
      </c>
      <c r="AS624" s="9" t="e">
        <f>VLOOKUP($C624, Team_Batting___Dashboard[], 22, FALSE)/$AC624</f>
        <v>#N/A</v>
      </c>
      <c r="AT624" s="9" t="e">
        <f>VLOOKUP($C624, 'FanGraphs - Team WAR Projected'!$B$2:$E$31, 4, FALSE)/162</f>
        <v>#N/A</v>
      </c>
      <c r="AU624" s="9" t="e">
        <f>VLOOKUP($C624, FanGraphs_Standings[[Abbreviation]:[2024 Year to Date RS/G]], 6, FALSE)/$AC624</f>
        <v>#N/A</v>
      </c>
      <c r="AV624" s="9" t="e">
        <f>VLOOKUP($C624, FanGraphs_Standings[[Abbreviation]:[2024 Projected Full Season RDif]], 19, FALSE)/162</f>
        <v>#N/A</v>
      </c>
      <c r="AW624" s="9" t="e">
        <f>VLOOKUP($C624, FanGraphs_Standings[[Abbreviation]:[2024 Projected Full Season RDif]], 5, FALSE)</f>
        <v>#N/A</v>
      </c>
      <c r="AX624" s="9" t="e">
        <f>VLOOKUP($C624, FanGraphs_Standings[[Abbreviation]:[2024 Projected Full Season W%]], 18, FALSE)</f>
        <v>#N/A</v>
      </c>
      <c r="AY624" s="9" t="e">
        <f>VLOOKUP($C624, 'Home Field Adv'!$A$2:$K$31, 11, FALSE)</f>
        <v>#N/A</v>
      </c>
      <c r="BB624" s="5" t="str">
        <f t="shared" si="28"/>
        <v/>
      </c>
      <c r="BC624" s="5" t="str">
        <f t="shared" si="29"/>
        <v/>
      </c>
      <c r="BD624" s="5" t="str">
        <f t="shared" si="30"/>
        <v/>
      </c>
    </row>
    <row r="625" spans="6:56" x14ac:dyDescent="0.45">
      <c r="F625" s="9" t="e">
        <f>VLOOKUP($B625, FanGraphs_Standings[[Abbreviation]:[2024 Year to Date G]], 2, FALSE)</f>
        <v>#N/A</v>
      </c>
      <c r="G625" s="9" t="e">
        <f>IF(ISERR(VLOOKUP($D625, 'SP Per G'!$A$2:$D$1380, 3, FALSE)), L625, VLOOKUP($D625, 'SP Per G'!$A$2:$D$1380, 3, FALSE))</f>
        <v>#N/A</v>
      </c>
      <c r="H625" s="9" t="e">
        <f>VLOOKUP($D625, 'SP Per G'!$A$2:$D$1380, 4, FALSE)</f>
        <v>#N/A</v>
      </c>
      <c r="I625" s="9" t="e">
        <f>VLOOKUP($D625, Individual_Pitching___Dashboard[], 18, FALSE)</f>
        <v>#N/A</v>
      </c>
      <c r="J625" s="9" t="e">
        <f>VLOOKUP($D625, Individual_Pitching___Dashboard[], 20, FALSE)</f>
        <v>#N/A</v>
      </c>
      <c r="K625" s="9" t="e">
        <f>VLOOKUP($D625, Individual_Pitching___Advanced[], 21,FALSE)</f>
        <v>#N/A</v>
      </c>
      <c r="L625" s="9" t="e">
        <f>VLOOKUP($B625, 'Team Per G'!$A$2:$G$31, 7, FALSE)</f>
        <v>#N/A</v>
      </c>
      <c r="M625" s="9" t="e">
        <f>VLOOKUP($B625, 'FanGraphs - Team WAR Projected'!$B$2:$E$31, 3, FALSE)/162</f>
        <v>#N/A</v>
      </c>
      <c r="N625" s="9" t="e">
        <f>VLOOKUP($B625, Team_Pitching___Advanced[[Team]:[xFIP]], 19,FALSE)</f>
        <v>#N/A</v>
      </c>
      <c r="O625" s="9" t="e">
        <f>VLOOKUP($B625, Team_Pitching___Advanced[], 20, FALSE)</f>
        <v>#N/A</v>
      </c>
      <c r="P625" s="9" t="e">
        <f>VLOOKUP($B625, Team_Batting___Dashboard[[Team]:[wOBA]], 16, FALSE)</f>
        <v>#N/A</v>
      </c>
      <c r="Q625" s="9" t="e">
        <f>VLOOKUP($B625, Team_Batting___Advanced[[Team]:[OPS]], 9, FALSE)</f>
        <v>#N/A</v>
      </c>
      <c r="R625" s="9" t="e">
        <f>VLOOKUP($B625, Team_Batting___Advanced[], 19, FALSE)</f>
        <v>#N/A</v>
      </c>
      <c r="S625" s="9" t="e">
        <f>VLOOKUP($B625, 'Team Per G'!$A$2:$G$31, 3, FALSE)</f>
        <v>#N/A</v>
      </c>
      <c r="T625" s="9" t="e">
        <f>VLOOKUP($B625, 'Team Per G'!$A$2:$G$31, 5, FALSE)</f>
        <v>#N/A</v>
      </c>
      <c r="U625" s="9" t="e">
        <f>VLOOKUP($B625, 'Team Per G'!$A$2:$G$31, 4, FALSE)</f>
        <v>#N/A</v>
      </c>
      <c r="V625" s="9" t="e">
        <f>VLOOKUP($B625, Team_Batting___Dashboard[], 22, FALSE)/$F625</f>
        <v>#N/A</v>
      </c>
      <c r="W625" s="9" t="e">
        <f>VLOOKUP($B625, 'FanGraphs - Team WAR Projected'!$B$2:$E$31, 4, FALSE)/162</f>
        <v>#N/A</v>
      </c>
      <c r="X625" s="9" t="e">
        <f>VLOOKUP($B625, FanGraphs_Standings[[Abbreviation]:[2024 Year to Date RS/G]], 6, FALSE)/$F625</f>
        <v>#N/A</v>
      </c>
      <c r="Y625" s="9" t="e">
        <f>VLOOKUP($B625, FanGraphs_Standings[[Abbreviation]:[2024 Projected Full Season RDif]], 19, FALSE)/162</f>
        <v>#N/A</v>
      </c>
      <c r="Z625" s="9" t="e">
        <f>VLOOKUP($B625, FanGraphs_Standings[[Abbreviation]:[2024 Projected Full Season RDif]], 5, FALSE)</f>
        <v>#N/A</v>
      </c>
      <c r="AA625" s="9" t="e">
        <f>VLOOKUP($B625, FanGraphs_Standings[[Abbreviation]:[2024 Projected Full Season W%]], 18, FALSE)</f>
        <v>#N/A</v>
      </c>
      <c r="AB625" s="9" t="e">
        <f>VLOOKUP($B625, 'Home Field Adv'!$A$2:$I$31, 9, FALSE)</f>
        <v>#N/A</v>
      </c>
      <c r="AC625" s="9" t="e">
        <f>VLOOKUP($C625, FanGraphs_Standings[[Abbreviation]:[2024 Year to Date G]], 2, FALSE)</f>
        <v>#N/A</v>
      </c>
      <c r="AD625" s="9" t="e">
        <f>VLOOKUP($E625, 'SP Per G'!$A$2:$D$1380, 3, FALSE)</f>
        <v>#N/A</v>
      </c>
      <c r="AE625" s="9" t="e">
        <f>VLOOKUP($E625, 'SP Per G'!$A$2:$D$1380, 4, FALSE)</f>
        <v>#N/A</v>
      </c>
      <c r="AF625" s="9" t="e">
        <f>VLOOKUP($E625, Individual_Pitching___Dashboard[], 18, FALSE)</f>
        <v>#N/A</v>
      </c>
      <c r="AG625" s="9" t="e">
        <f>VLOOKUP($E625, Individual_Pitching___Dashboard[], 20, FALSE)</f>
        <v>#N/A</v>
      </c>
      <c r="AH625" s="9" t="e">
        <f>VLOOKUP($E625, Individual_Pitching___Advanced[], 21,FALSE)</f>
        <v>#N/A</v>
      </c>
      <c r="AI625" s="9" t="e">
        <f>VLOOKUP($C625, 'Team Per G'!$A$2:$G$31, 7, FALSE)</f>
        <v>#N/A</v>
      </c>
      <c r="AJ625" s="9" t="e">
        <f>VLOOKUP($C625, 'FanGraphs - Team WAR Projected'!$B$2:$E$31, 3, FALSE)/162</f>
        <v>#N/A</v>
      </c>
      <c r="AK625" s="9" t="e">
        <f>VLOOKUP($C625, Team_Pitching___Advanced[[Team]:[xFIP]], 19,FALSE)</f>
        <v>#N/A</v>
      </c>
      <c r="AL625" s="9" t="e">
        <f>VLOOKUP($C625, Team_Pitching___Advanced[], 20, FALSE)</f>
        <v>#N/A</v>
      </c>
      <c r="AM625" s="9" t="e">
        <f>VLOOKUP($C625, Team_Batting___Dashboard[[Team]:[wOBA]], 16, FALSE)</f>
        <v>#N/A</v>
      </c>
      <c r="AN625" s="9" t="e">
        <f>VLOOKUP($C625, Team_Batting___Advanced[[Team]:[OPS]], 9, FALSE)</f>
        <v>#N/A</v>
      </c>
      <c r="AO625" s="9" t="e">
        <f>VLOOKUP($C625, Team_Batting___Advanced[], 19, FALSE)</f>
        <v>#N/A</v>
      </c>
      <c r="AP625" s="9" t="e">
        <f>VLOOKUP($C625, 'Team Per G'!$A$2:$G$31, 3, FALSE)</f>
        <v>#N/A</v>
      </c>
      <c r="AQ625" s="9" t="e">
        <f>VLOOKUP($C625, 'Team Per G'!$A$2:$G$31, 5, FALSE)</f>
        <v>#N/A</v>
      </c>
      <c r="AR625" s="9" t="e">
        <f>VLOOKUP($C625, 'Team Per G'!$A$2:$G$31, 4, FALSE)</f>
        <v>#N/A</v>
      </c>
      <c r="AS625" s="9" t="e">
        <f>VLOOKUP($C625, Team_Batting___Dashboard[], 22, FALSE)/$AC625</f>
        <v>#N/A</v>
      </c>
      <c r="AT625" s="9" t="e">
        <f>VLOOKUP($C625, 'FanGraphs - Team WAR Projected'!$B$2:$E$31, 4, FALSE)/162</f>
        <v>#N/A</v>
      </c>
      <c r="AU625" s="9" t="e">
        <f>VLOOKUP($C625, FanGraphs_Standings[[Abbreviation]:[2024 Year to Date RS/G]], 6, FALSE)/$AC625</f>
        <v>#N/A</v>
      </c>
      <c r="AV625" s="9" t="e">
        <f>VLOOKUP($C625, FanGraphs_Standings[[Abbreviation]:[2024 Projected Full Season RDif]], 19, FALSE)/162</f>
        <v>#N/A</v>
      </c>
      <c r="AW625" s="9" t="e">
        <f>VLOOKUP($C625, FanGraphs_Standings[[Abbreviation]:[2024 Projected Full Season RDif]], 5, FALSE)</f>
        <v>#N/A</v>
      </c>
      <c r="AX625" s="9" t="e">
        <f>VLOOKUP($C625, FanGraphs_Standings[[Abbreviation]:[2024 Projected Full Season W%]], 18, FALSE)</f>
        <v>#N/A</v>
      </c>
      <c r="AY625" s="9" t="e">
        <f>VLOOKUP($C625, 'Home Field Adv'!$A$2:$K$31, 11, FALSE)</f>
        <v>#N/A</v>
      </c>
      <c r="BB625" s="5" t="str">
        <f t="shared" si="28"/>
        <v/>
      </c>
      <c r="BC625" s="5" t="str">
        <f t="shared" si="29"/>
        <v/>
      </c>
      <c r="BD625" s="5" t="str">
        <f t="shared" si="30"/>
        <v/>
      </c>
    </row>
    <row r="626" spans="6:56" x14ac:dyDescent="0.45">
      <c r="F626" s="9" t="e">
        <f>VLOOKUP($B626, FanGraphs_Standings[[Abbreviation]:[2024 Year to Date G]], 2, FALSE)</f>
        <v>#N/A</v>
      </c>
      <c r="G626" s="9" t="e">
        <f>IF(ISERR(VLOOKUP($D626, 'SP Per G'!$A$2:$D$1380, 3, FALSE)), L626, VLOOKUP($D626, 'SP Per G'!$A$2:$D$1380, 3, FALSE))</f>
        <v>#N/A</v>
      </c>
      <c r="H626" s="9" t="e">
        <f>VLOOKUP($D626, 'SP Per G'!$A$2:$D$1380, 4, FALSE)</f>
        <v>#N/A</v>
      </c>
      <c r="I626" s="9" t="e">
        <f>VLOOKUP($D626, Individual_Pitching___Dashboard[], 18, FALSE)</f>
        <v>#N/A</v>
      </c>
      <c r="J626" s="9" t="e">
        <f>VLOOKUP($D626, Individual_Pitching___Dashboard[], 20, FALSE)</f>
        <v>#N/A</v>
      </c>
      <c r="K626" s="9" t="e">
        <f>VLOOKUP($D626, Individual_Pitching___Advanced[], 21,FALSE)</f>
        <v>#N/A</v>
      </c>
      <c r="L626" s="9" t="e">
        <f>VLOOKUP($B626, 'Team Per G'!$A$2:$G$31, 7, FALSE)</f>
        <v>#N/A</v>
      </c>
      <c r="M626" s="9" t="e">
        <f>VLOOKUP($B626, 'FanGraphs - Team WAR Projected'!$B$2:$E$31, 3, FALSE)/162</f>
        <v>#N/A</v>
      </c>
      <c r="N626" s="9" t="e">
        <f>VLOOKUP($B626, Team_Pitching___Advanced[[Team]:[xFIP]], 19,FALSE)</f>
        <v>#N/A</v>
      </c>
      <c r="O626" s="9" t="e">
        <f>VLOOKUP($B626, Team_Pitching___Advanced[], 20, FALSE)</f>
        <v>#N/A</v>
      </c>
      <c r="P626" s="9" t="e">
        <f>VLOOKUP($B626, Team_Batting___Dashboard[[Team]:[wOBA]], 16, FALSE)</f>
        <v>#N/A</v>
      </c>
      <c r="Q626" s="9" t="e">
        <f>VLOOKUP($B626, Team_Batting___Advanced[[Team]:[OPS]], 9, FALSE)</f>
        <v>#N/A</v>
      </c>
      <c r="R626" s="9" t="e">
        <f>VLOOKUP($B626, Team_Batting___Advanced[], 19, FALSE)</f>
        <v>#N/A</v>
      </c>
      <c r="S626" s="9" t="e">
        <f>VLOOKUP($B626, 'Team Per G'!$A$2:$G$31, 3, FALSE)</f>
        <v>#N/A</v>
      </c>
      <c r="T626" s="9" t="e">
        <f>VLOOKUP($B626, 'Team Per G'!$A$2:$G$31, 5, FALSE)</f>
        <v>#N/A</v>
      </c>
      <c r="U626" s="9" t="e">
        <f>VLOOKUP($B626, 'Team Per G'!$A$2:$G$31, 4, FALSE)</f>
        <v>#N/A</v>
      </c>
      <c r="V626" s="9" t="e">
        <f>VLOOKUP($B626, Team_Batting___Dashboard[], 22, FALSE)/$F626</f>
        <v>#N/A</v>
      </c>
      <c r="W626" s="9" t="e">
        <f>VLOOKUP($B626, 'FanGraphs - Team WAR Projected'!$B$2:$E$31, 4, FALSE)/162</f>
        <v>#N/A</v>
      </c>
      <c r="X626" s="9" t="e">
        <f>VLOOKUP($B626, FanGraphs_Standings[[Abbreviation]:[2024 Year to Date RS/G]], 6, FALSE)/$F626</f>
        <v>#N/A</v>
      </c>
      <c r="Y626" s="9" t="e">
        <f>VLOOKUP($B626, FanGraphs_Standings[[Abbreviation]:[2024 Projected Full Season RDif]], 19, FALSE)/162</f>
        <v>#N/A</v>
      </c>
      <c r="Z626" s="9" t="e">
        <f>VLOOKUP($B626, FanGraphs_Standings[[Abbreviation]:[2024 Projected Full Season RDif]], 5, FALSE)</f>
        <v>#N/A</v>
      </c>
      <c r="AA626" s="9" t="e">
        <f>VLOOKUP($B626, FanGraphs_Standings[[Abbreviation]:[2024 Projected Full Season W%]], 18, FALSE)</f>
        <v>#N/A</v>
      </c>
      <c r="AB626" s="9" t="e">
        <f>VLOOKUP($B626, 'Home Field Adv'!$A$2:$I$31, 9, FALSE)</f>
        <v>#N/A</v>
      </c>
      <c r="AC626" s="9" t="e">
        <f>VLOOKUP($C626, FanGraphs_Standings[[Abbreviation]:[2024 Year to Date G]], 2, FALSE)</f>
        <v>#N/A</v>
      </c>
      <c r="AD626" s="9" t="e">
        <f>VLOOKUP($E626, 'SP Per G'!$A$2:$D$1380, 3, FALSE)</f>
        <v>#N/A</v>
      </c>
      <c r="AE626" s="9" t="e">
        <f>VLOOKUP($E626, 'SP Per G'!$A$2:$D$1380, 4, FALSE)</f>
        <v>#N/A</v>
      </c>
      <c r="AF626" s="9" t="e">
        <f>VLOOKUP($E626, Individual_Pitching___Dashboard[], 18, FALSE)</f>
        <v>#N/A</v>
      </c>
      <c r="AG626" s="9" t="e">
        <f>VLOOKUP($E626, Individual_Pitching___Dashboard[], 20, FALSE)</f>
        <v>#N/A</v>
      </c>
      <c r="AH626" s="9" t="e">
        <f>VLOOKUP($E626, Individual_Pitching___Advanced[], 21,FALSE)</f>
        <v>#N/A</v>
      </c>
      <c r="AI626" s="9" t="e">
        <f>VLOOKUP($C626, 'Team Per G'!$A$2:$G$31, 7, FALSE)</f>
        <v>#N/A</v>
      </c>
      <c r="AJ626" s="9" t="e">
        <f>VLOOKUP($C626, 'FanGraphs - Team WAR Projected'!$B$2:$E$31, 3, FALSE)/162</f>
        <v>#N/A</v>
      </c>
      <c r="AK626" s="9" t="e">
        <f>VLOOKUP($C626, Team_Pitching___Advanced[[Team]:[xFIP]], 19,FALSE)</f>
        <v>#N/A</v>
      </c>
      <c r="AL626" s="9" t="e">
        <f>VLOOKUP($C626, Team_Pitching___Advanced[], 20, FALSE)</f>
        <v>#N/A</v>
      </c>
      <c r="AM626" s="9" t="e">
        <f>VLOOKUP($C626, Team_Batting___Dashboard[[Team]:[wOBA]], 16, FALSE)</f>
        <v>#N/A</v>
      </c>
      <c r="AN626" s="9" t="e">
        <f>VLOOKUP($C626, Team_Batting___Advanced[[Team]:[OPS]], 9, FALSE)</f>
        <v>#N/A</v>
      </c>
      <c r="AO626" s="9" t="e">
        <f>VLOOKUP($C626, Team_Batting___Advanced[], 19, FALSE)</f>
        <v>#N/A</v>
      </c>
      <c r="AP626" s="9" t="e">
        <f>VLOOKUP($C626, 'Team Per G'!$A$2:$G$31, 3, FALSE)</f>
        <v>#N/A</v>
      </c>
      <c r="AQ626" s="9" t="e">
        <f>VLOOKUP($C626, 'Team Per G'!$A$2:$G$31, 5, FALSE)</f>
        <v>#N/A</v>
      </c>
      <c r="AR626" s="9" t="e">
        <f>VLOOKUP($C626, 'Team Per G'!$A$2:$G$31, 4, FALSE)</f>
        <v>#N/A</v>
      </c>
      <c r="AS626" s="9" t="e">
        <f>VLOOKUP($C626, Team_Batting___Dashboard[], 22, FALSE)/$AC626</f>
        <v>#N/A</v>
      </c>
      <c r="AT626" s="9" t="e">
        <f>VLOOKUP($C626, 'FanGraphs - Team WAR Projected'!$B$2:$E$31, 4, FALSE)/162</f>
        <v>#N/A</v>
      </c>
      <c r="AU626" s="9" t="e">
        <f>VLOOKUP($C626, FanGraphs_Standings[[Abbreviation]:[2024 Year to Date RS/G]], 6, FALSE)/$AC626</f>
        <v>#N/A</v>
      </c>
      <c r="AV626" s="9" t="e">
        <f>VLOOKUP($C626, FanGraphs_Standings[[Abbreviation]:[2024 Projected Full Season RDif]], 19, FALSE)/162</f>
        <v>#N/A</v>
      </c>
      <c r="AW626" s="9" t="e">
        <f>VLOOKUP($C626, FanGraphs_Standings[[Abbreviation]:[2024 Projected Full Season RDif]], 5, FALSE)</f>
        <v>#N/A</v>
      </c>
      <c r="AX626" s="9" t="e">
        <f>VLOOKUP($C626, FanGraphs_Standings[[Abbreviation]:[2024 Projected Full Season W%]], 18, FALSE)</f>
        <v>#N/A</v>
      </c>
      <c r="AY626" s="9" t="e">
        <f>VLOOKUP($C626, 'Home Field Adv'!$A$2:$K$31, 11, FALSE)</f>
        <v>#N/A</v>
      </c>
      <c r="BB626" s="5" t="str">
        <f t="shared" si="28"/>
        <v/>
      </c>
      <c r="BC626" s="5" t="str">
        <f t="shared" si="29"/>
        <v/>
      </c>
      <c r="BD626" s="5" t="str">
        <f t="shared" si="30"/>
        <v/>
      </c>
    </row>
    <row r="627" spans="6:56" x14ac:dyDescent="0.45">
      <c r="F627" s="9" t="e">
        <f>VLOOKUP($B627, FanGraphs_Standings[[Abbreviation]:[2024 Year to Date G]], 2, FALSE)</f>
        <v>#N/A</v>
      </c>
      <c r="G627" s="9" t="e">
        <f>IF(ISERR(VLOOKUP($D627, 'SP Per G'!$A$2:$D$1380, 3, FALSE)), L627, VLOOKUP($D627, 'SP Per G'!$A$2:$D$1380, 3, FALSE))</f>
        <v>#N/A</v>
      </c>
      <c r="H627" s="9" t="e">
        <f>VLOOKUP($D627, 'SP Per G'!$A$2:$D$1380, 4, FALSE)</f>
        <v>#N/A</v>
      </c>
      <c r="I627" s="9" t="e">
        <f>VLOOKUP($D627, Individual_Pitching___Dashboard[], 18, FALSE)</f>
        <v>#N/A</v>
      </c>
      <c r="J627" s="9" t="e">
        <f>VLOOKUP($D627, Individual_Pitching___Dashboard[], 20, FALSE)</f>
        <v>#N/A</v>
      </c>
      <c r="K627" s="9" t="e">
        <f>VLOOKUP($D627, Individual_Pitching___Advanced[], 21,FALSE)</f>
        <v>#N/A</v>
      </c>
      <c r="L627" s="9" t="e">
        <f>VLOOKUP($B627, 'Team Per G'!$A$2:$G$31, 7, FALSE)</f>
        <v>#N/A</v>
      </c>
      <c r="M627" s="9" t="e">
        <f>VLOOKUP($B627, 'FanGraphs - Team WAR Projected'!$B$2:$E$31, 3, FALSE)/162</f>
        <v>#N/A</v>
      </c>
      <c r="N627" s="9" t="e">
        <f>VLOOKUP($B627, Team_Pitching___Advanced[[Team]:[xFIP]], 19,FALSE)</f>
        <v>#N/A</v>
      </c>
      <c r="O627" s="9" t="e">
        <f>VLOOKUP($B627, Team_Pitching___Advanced[], 20, FALSE)</f>
        <v>#N/A</v>
      </c>
      <c r="P627" s="9" t="e">
        <f>VLOOKUP($B627, Team_Batting___Dashboard[[Team]:[wOBA]], 16, FALSE)</f>
        <v>#N/A</v>
      </c>
      <c r="Q627" s="9" t="e">
        <f>VLOOKUP($B627, Team_Batting___Advanced[[Team]:[OPS]], 9, FALSE)</f>
        <v>#N/A</v>
      </c>
      <c r="R627" s="9" t="e">
        <f>VLOOKUP($B627, Team_Batting___Advanced[], 19, FALSE)</f>
        <v>#N/A</v>
      </c>
      <c r="S627" s="9" t="e">
        <f>VLOOKUP($B627, 'Team Per G'!$A$2:$G$31, 3, FALSE)</f>
        <v>#N/A</v>
      </c>
      <c r="T627" s="9" t="e">
        <f>VLOOKUP($B627, 'Team Per G'!$A$2:$G$31, 5, FALSE)</f>
        <v>#N/A</v>
      </c>
      <c r="U627" s="9" t="e">
        <f>VLOOKUP($B627, 'Team Per G'!$A$2:$G$31, 4, FALSE)</f>
        <v>#N/A</v>
      </c>
      <c r="V627" s="9" t="e">
        <f>VLOOKUP($B627, Team_Batting___Dashboard[], 22, FALSE)/$F627</f>
        <v>#N/A</v>
      </c>
      <c r="W627" s="9" t="e">
        <f>VLOOKUP($B627, 'FanGraphs - Team WAR Projected'!$B$2:$E$31, 4, FALSE)/162</f>
        <v>#N/A</v>
      </c>
      <c r="X627" s="9" t="e">
        <f>VLOOKUP($B627, FanGraphs_Standings[[Abbreviation]:[2024 Year to Date RS/G]], 6, FALSE)/$F627</f>
        <v>#N/A</v>
      </c>
      <c r="Y627" s="9" t="e">
        <f>VLOOKUP($B627, FanGraphs_Standings[[Abbreviation]:[2024 Projected Full Season RDif]], 19, FALSE)/162</f>
        <v>#N/A</v>
      </c>
      <c r="Z627" s="9" t="e">
        <f>VLOOKUP($B627, FanGraphs_Standings[[Abbreviation]:[2024 Projected Full Season RDif]], 5, FALSE)</f>
        <v>#N/A</v>
      </c>
      <c r="AA627" s="9" t="e">
        <f>VLOOKUP($B627, FanGraphs_Standings[[Abbreviation]:[2024 Projected Full Season W%]], 18, FALSE)</f>
        <v>#N/A</v>
      </c>
      <c r="AB627" s="9" t="e">
        <f>VLOOKUP($B627, 'Home Field Adv'!$A$2:$I$31, 9, FALSE)</f>
        <v>#N/A</v>
      </c>
      <c r="AC627" s="9" t="e">
        <f>VLOOKUP($C627, FanGraphs_Standings[[Abbreviation]:[2024 Year to Date G]], 2, FALSE)</f>
        <v>#N/A</v>
      </c>
      <c r="AD627" s="9" t="e">
        <f>VLOOKUP($E627, 'SP Per G'!$A$2:$D$1380, 3, FALSE)</f>
        <v>#N/A</v>
      </c>
      <c r="AE627" s="9" t="e">
        <f>VLOOKUP($E627, 'SP Per G'!$A$2:$D$1380, 4, FALSE)</f>
        <v>#N/A</v>
      </c>
      <c r="AF627" s="9" t="e">
        <f>VLOOKUP($E627, Individual_Pitching___Dashboard[], 18, FALSE)</f>
        <v>#N/A</v>
      </c>
      <c r="AG627" s="9" t="e">
        <f>VLOOKUP($E627, Individual_Pitching___Dashboard[], 20, FALSE)</f>
        <v>#N/A</v>
      </c>
      <c r="AH627" s="9" t="e">
        <f>VLOOKUP($E627, Individual_Pitching___Advanced[], 21,FALSE)</f>
        <v>#N/A</v>
      </c>
      <c r="AI627" s="9" t="e">
        <f>VLOOKUP($C627, 'Team Per G'!$A$2:$G$31, 7, FALSE)</f>
        <v>#N/A</v>
      </c>
      <c r="AJ627" s="9" t="e">
        <f>VLOOKUP($C627, 'FanGraphs - Team WAR Projected'!$B$2:$E$31, 3, FALSE)/162</f>
        <v>#N/A</v>
      </c>
      <c r="AK627" s="9" t="e">
        <f>VLOOKUP($C627, Team_Pitching___Advanced[[Team]:[xFIP]], 19,FALSE)</f>
        <v>#N/A</v>
      </c>
      <c r="AL627" s="9" t="e">
        <f>VLOOKUP($C627, Team_Pitching___Advanced[], 20, FALSE)</f>
        <v>#N/A</v>
      </c>
      <c r="AM627" s="9" t="e">
        <f>VLOOKUP($C627, Team_Batting___Dashboard[[Team]:[wOBA]], 16, FALSE)</f>
        <v>#N/A</v>
      </c>
      <c r="AN627" s="9" t="e">
        <f>VLOOKUP($C627, Team_Batting___Advanced[[Team]:[OPS]], 9, FALSE)</f>
        <v>#N/A</v>
      </c>
      <c r="AO627" s="9" t="e">
        <f>VLOOKUP($C627, Team_Batting___Advanced[], 19, FALSE)</f>
        <v>#N/A</v>
      </c>
      <c r="AP627" s="9" t="e">
        <f>VLOOKUP($C627, 'Team Per G'!$A$2:$G$31, 3, FALSE)</f>
        <v>#N/A</v>
      </c>
      <c r="AQ627" s="9" t="e">
        <f>VLOOKUP($C627, 'Team Per G'!$A$2:$G$31, 5, FALSE)</f>
        <v>#N/A</v>
      </c>
      <c r="AR627" s="9" t="e">
        <f>VLOOKUP($C627, 'Team Per G'!$A$2:$G$31, 4, FALSE)</f>
        <v>#N/A</v>
      </c>
      <c r="AS627" s="9" t="e">
        <f>VLOOKUP($C627, Team_Batting___Dashboard[], 22, FALSE)/$AC627</f>
        <v>#N/A</v>
      </c>
      <c r="AT627" s="9" t="e">
        <f>VLOOKUP($C627, 'FanGraphs - Team WAR Projected'!$B$2:$E$31, 4, FALSE)/162</f>
        <v>#N/A</v>
      </c>
      <c r="AU627" s="9" t="e">
        <f>VLOOKUP($C627, FanGraphs_Standings[[Abbreviation]:[2024 Year to Date RS/G]], 6, FALSE)/$AC627</f>
        <v>#N/A</v>
      </c>
      <c r="AV627" s="9" t="e">
        <f>VLOOKUP($C627, FanGraphs_Standings[[Abbreviation]:[2024 Projected Full Season RDif]], 19, FALSE)/162</f>
        <v>#N/A</v>
      </c>
      <c r="AW627" s="9" t="e">
        <f>VLOOKUP($C627, FanGraphs_Standings[[Abbreviation]:[2024 Projected Full Season RDif]], 5, FALSE)</f>
        <v>#N/A</v>
      </c>
      <c r="AX627" s="9" t="e">
        <f>VLOOKUP($C627, FanGraphs_Standings[[Abbreviation]:[2024 Projected Full Season W%]], 18, FALSE)</f>
        <v>#N/A</v>
      </c>
      <c r="AY627" s="9" t="e">
        <f>VLOOKUP($C627, 'Home Field Adv'!$A$2:$K$31, 11, FALSE)</f>
        <v>#N/A</v>
      </c>
      <c r="BB627" s="5" t="str">
        <f t="shared" si="28"/>
        <v/>
      </c>
      <c r="BC627" s="5" t="str">
        <f t="shared" si="29"/>
        <v/>
      </c>
      <c r="BD627" s="5" t="str">
        <f t="shared" si="30"/>
        <v/>
      </c>
    </row>
    <row r="628" spans="6:56" x14ac:dyDescent="0.45">
      <c r="F628" s="9" t="e">
        <f>VLOOKUP($B628, FanGraphs_Standings[[Abbreviation]:[2024 Year to Date G]], 2, FALSE)</f>
        <v>#N/A</v>
      </c>
      <c r="G628" s="9" t="e">
        <f>IF(ISERR(VLOOKUP($D628, 'SP Per G'!$A$2:$D$1380, 3, FALSE)), L628, VLOOKUP($D628, 'SP Per G'!$A$2:$D$1380, 3, FALSE))</f>
        <v>#N/A</v>
      </c>
      <c r="H628" s="9" t="e">
        <f>VLOOKUP($D628, 'SP Per G'!$A$2:$D$1380, 4, FALSE)</f>
        <v>#N/A</v>
      </c>
      <c r="I628" s="9" t="e">
        <f>VLOOKUP($D628, Individual_Pitching___Dashboard[], 18, FALSE)</f>
        <v>#N/A</v>
      </c>
      <c r="J628" s="9" t="e">
        <f>VLOOKUP($D628, Individual_Pitching___Dashboard[], 20, FALSE)</f>
        <v>#N/A</v>
      </c>
      <c r="K628" s="9" t="e">
        <f>VLOOKUP($D628, Individual_Pitching___Advanced[], 21,FALSE)</f>
        <v>#N/A</v>
      </c>
      <c r="L628" s="9" t="e">
        <f>VLOOKUP($B628, 'Team Per G'!$A$2:$G$31, 7, FALSE)</f>
        <v>#N/A</v>
      </c>
      <c r="M628" s="9" t="e">
        <f>VLOOKUP($B628, 'FanGraphs - Team WAR Projected'!$B$2:$E$31, 3, FALSE)/162</f>
        <v>#N/A</v>
      </c>
      <c r="N628" s="9" t="e">
        <f>VLOOKUP($B628, Team_Pitching___Advanced[[Team]:[xFIP]], 19,FALSE)</f>
        <v>#N/A</v>
      </c>
      <c r="O628" s="9" t="e">
        <f>VLOOKUP($B628, Team_Pitching___Advanced[], 20, FALSE)</f>
        <v>#N/A</v>
      </c>
      <c r="P628" s="9" t="e">
        <f>VLOOKUP($B628, Team_Batting___Dashboard[[Team]:[wOBA]], 16, FALSE)</f>
        <v>#N/A</v>
      </c>
      <c r="Q628" s="9" t="e">
        <f>VLOOKUP($B628, Team_Batting___Advanced[[Team]:[OPS]], 9, FALSE)</f>
        <v>#N/A</v>
      </c>
      <c r="R628" s="9" t="e">
        <f>VLOOKUP($B628, Team_Batting___Advanced[], 19, FALSE)</f>
        <v>#N/A</v>
      </c>
      <c r="S628" s="9" t="e">
        <f>VLOOKUP($B628, 'Team Per G'!$A$2:$G$31, 3, FALSE)</f>
        <v>#N/A</v>
      </c>
      <c r="T628" s="9" t="e">
        <f>VLOOKUP($B628, 'Team Per G'!$A$2:$G$31, 5, FALSE)</f>
        <v>#N/A</v>
      </c>
      <c r="U628" s="9" t="e">
        <f>VLOOKUP($B628, 'Team Per G'!$A$2:$G$31, 4, FALSE)</f>
        <v>#N/A</v>
      </c>
      <c r="V628" s="9" t="e">
        <f>VLOOKUP($B628, Team_Batting___Dashboard[], 22, FALSE)/$F628</f>
        <v>#N/A</v>
      </c>
      <c r="W628" s="9" t="e">
        <f>VLOOKUP($B628, 'FanGraphs - Team WAR Projected'!$B$2:$E$31, 4, FALSE)/162</f>
        <v>#N/A</v>
      </c>
      <c r="X628" s="9" t="e">
        <f>VLOOKUP($B628, FanGraphs_Standings[[Abbreviation]:[2024 Year to Date RS/G]], 6, FALSE)/$F628</f>
        <v>#N/A</v>
      </c>
      <c r="Y628" s="9" t="e">
        <f>VLOOKUP($B628, FanGraphs_Standings[[Abbreviation]:[2024 Projected Full Season RDif]], 19, FALSE)/162</f>
        <v>#N/A</v>
      </c>
      <c r="Z628" s="9" t="e">
        <f>VLOOKUP($B628, FanGraphs_Standings[[Abbreviation]:[2024 Projected Full Season RDif]], 5, FALSE)</f>
        <v>#N/A</v>
      </c>
      <c r="AA628" s="9" t="e">
        <f>VLOOKUP($B628, FanGraphs_Standings[[Abbreviation]:[2024 Projected Full Season W%]], 18, FALSE)</f>
        <v>#N/A</v>
      </c>
      <c r="AB628" s="9" t="e">
        <f>VLOOKUP($B628, 'Home Field Adv'!$A$2:$I$31, 9, FALSE)</f>
        <v>#N/A</v>
      </c>
      <c r="AC628" s="9" t="e">
        <f>VLOOKUP($C628, FanGraphs_Standings[[Abbreviation]:[2024 Year to Date G]], 2, FALSE)</f>
        <v>#N/A</v>
      </c>
      <c r="AD628" s="9" t="e">
        <f>VLOOKUP($E628, 'SP Per G'!$A$2:$D$1380, 3, FALSE)</f>
        <v>#N/A</v>
      </c>
      <c r="AE628" s="9" t="e">
        <f>VLOOKUP($E628, 'SP Per G'!$A$2:$D$1380, 4, FALSE)</f>
        <v>#N/A</v>
      </c>
      <c r="AF628" s="9" t="e">
        <f>VLOOKUP($E628, Individual_Pitching___Dashboard[], 18, FALSE)</f>
        <v>#N/A</v>
      </c>
      <c r="AG628" s="9" t="e">
        <f>VLOOKUP($E628, Individual_Pitching___Dashboard[], 20, FALSE)</f>
        <v>#N/A</v>
      </c>
      <c r="AH628" s="9" t="e">
        <f>VLOOKUP($E628, Individual_Pitching___Advanced[], 21,FALSE)</f>
        <v>#N/A</v>
      </c>
      <c r="AI628" s="9" t="e">
        <f>VLOOKUP($C628, 'Team Per G'!$A$2:$G$31, 7, FALSE)</f>
        <v>#N/A</v>
      </c>
      <c r="AJ628" s="9" t="e">
        <f>VLOOKUP($C628, 'FanGraphs - Team WAR Projected'!$B$2:$E$31, 3, FALSE)/162</f>
        <v>#N/A</v>
      </c>
      <c r="AK628" s="9" t="e">
        <f>VLOOKUP($C628, Team_Pitching___Advanced[[Team]:[xFIP]], 19,FALSE)</f>
        <v>#N/A</v>
      </c>
      <c r="AL628" s="9" t="e">
        <f>VLOOKUP($C628, Team_Pitching___Advanced[], 20, FALSE)</f>
        <v>#N/A</v>
      </c>
      <c r="AM628" s="9" t="e">
        <f>VLOOKUP($C628, Team_Batting___Dashboard[[Team]:[wOBA]], 16, FALSE)</f>
        <v>#N/A</v>
      </c>
      <c r="AN628" s="9" t="e">
        <f>VLOOKUP($C628, Team_Batting___Advanced[[Team]:[OPS]], 9, FALSE)</f>
        <v>#N/A</v>
      </c>
      <c r="AO628" s="9" t="e">
        <f>VLOOKUP($C628, Team_Batting___Advanced[], 19, FALSE)</f>
        <v>#N/A</v>
      </c>
      <c r="AP628" s="9" t="e">
        <f>VLOOKUP($C628, 'Team Per G'!$A$2:$G$31, 3, FALSE)</f>
        <v>#N/A</v>
      </c>
      <c r="AQ628" s="9" t="e">
        <f>VLOOKUP($C628, 'Team Per G'!$A$2:$G$31, 5, FALSE)</f>
        <v>#N/A</v>
      </c>
      <c r="AR628" s="9" t="e">
        <f>VLOOKUP($C628, 'Team Per G'!$A$2:$G$31, 4, FALSE)</f>
        <v>#N/A</v>
      </c>
      <c r="AS628" s="9" t="e">
        <f>VLOOKUP($C628, Team_Batting___Dashboard[], 22, FALSE)/$AC628</f>
        <v>#N/A</v>
      </c>
      <c r="AT628" s="9" t="e">
        <f>VLOOKUP($C628, 'FanGraphs - Team WAR Projected'!$B$2:$E$31, 4, FALSE)/162</f>
        <v>#N/A</v>
      </c>
      <c r="AU628" s="9" t="e">
        <f>VLOOKUP($C628, FanGraphs_Standings[[Abbreviation]:[2024 Year to Date RS/G]], 6, FALSE)/$AC628</f>
        <v>#N/A</v>
      </c>
      <c r="AV628" s="9" t="e">
        <f>VLOOKUP($C628, FanGraphs_Standings[[Abbreviation]:[2024 Projected Full Season RDif]], 19, FALSE)/162</f>
        <v>#N/A</v>
      </c>
      <c r="AW628" s="9" t="e">
        <f>VLOOKUP($C628, FanGraphs_Standings[[Abbreviation]:[2024 Projected Full Season RDif]], 5, FALSE)</f>
        <v>#N/A</v>
      </c>
      <c r="AX628" s="9" t="e">
        <f>VLOOKUP($C628, FanGraphs_Standings[[Abbreviation]:[2024 Projected Full Season W%]], 18, FALSE)</f>
        <v>#N/A</v>
      </c>
      <c r="AY628" s="9" t="e">
        <f>VLOOKUP($C628, 'Home Field Adv'!$A$2:$K$31, 11, FALSE)</f>
        <v>#N/A</v>
      </c>
      <c r="BB628" s="5" t="str">
        <f t="shared" si="28"/>
        <v/>
      </c>
      <c r="BC628" s="5" t="str">
        <f t="shared" si="29"/>
        <v/>
      </c>
      <c r="BD628" s="5" t="str">
        <f t="shared" si="30"/>
        <v/>
      </c>
    </row>
    <row r="629" spans="6:56" x14ac:dyDescent="0.45">
      <c r="F629" s="9" t="e">
        <f>VLOOKUP($B629, FanGraphs_Standings[[Abbreviation]:[2024 Year to Date G]], 2, FALSE)</f>
        <v>#N/A</v>
      </c>
      <c r="G629" s="9" t="e">
        <f>IF(ISERR(VLOOKUP($D629, 'SP Per G'!$A$2:$D$1380, 3, FALSE)), L629, VLOOKUP($D629, 'SP Per G'!$A$2:$D$1380, 3, FALSE))</f>
        <v>#N/A</v>
      </c>
      <c r="H629" s="9" t="e">
        <f>VLOOKUP($D629, 'SP Per G'!$A$2:$D$1380, 4, FALSE)</f>
        <v>#N/A</v>
      </c>
      <c r="I629" s="9" t="e">
        <f>VLOOKUP($D629, Individual_Pitching___Dashboard[], 18, FALSE)</f>
        <v>#N/A</v>
      </c>
      <c r="J629" s="9" t="e">
        <f>VLOOKUP($D629, Individual_Pitching___Dashboard[], 20, FALSE)</f>
        <v>#N/A</v>
      </c>
      <c r="K629" s="9" t="e">
        <f>VLOOKUP($D629, Individual_Pitching___Advanced[], 21,FALSE)</f>
        <v>#N/A</v>
      </c>
      <c r="L629" s="9" t="e">
        <f>VLOOKUP($B629, 'Team Per G'!$A$2:$G$31, 7, FALSE)</f>
        <v>#N/A</v>
      </c>
      <c r="M629" s="9" t="e">
        <f>VLOOKUP($B629, 'FanGraphs - Team WAR Projected'!$B$2:$E$31, 3, FALSE)/162</f>
        <v>#N/A</v>
      </c>
      <c r="N629" s="9" t="e">
        <f>VLOOKUP($B629, Team_Pitching___Advanced[[Team]:[xFIP]], 19,FALSE)</f>
        <v>#N/A</v>
      </c>
      <c r="O629" s="9" t="e">
        <f>VLOOKUP($B629, Team_Pitching___Advanced[], 20, FALSE)</f>
        <v>#N/A</v>
      </c>
      <c r="P629" s="9" t="e">
        <f>VLOOKUP($B629, Team_Batting___Dashboard[[Team]:[wOBA]], 16, FALSE)</f>
        <v>#N/A</v>
      </c>
      <c r="Q629" s="9" t="e">
        <f>VLOOKUP($B629, Team_Batting___Advanced[[Team]:[OPS]], 9, FALSE)</f>
        <v>#N/A</v>
      </c>
      <c r="R629" s="9" t="e">
        <f>VLOOKUP($B629, Team_Batting___Advanced[], 19, FALSE)</f>
        <v>#N/A</v>
      </c>
      <c r="S629" s="9" t="e">
        <f>VLOOKUP($B629, 'Team Per G'!$A$2:$G$31, 3, FALSE)</f>
        <v>#N/A</v>
      </c>
      <c r="T629" s="9" t="e">
        <f>VLOOKUP($B629, 'Team Per G'!$A$2:$G$31, 5, FALSE)</f>
        <v>#N/A</v>
      </c>
      <c r="U629" s="9" t="e">
        <f>VLOOKUP($B629, 'Team Per G'!$A$2:$G$31, 4, FALSE)</f>
        <v>#N/A</v>
      </c>
      <c r="V629" s="9" t="e">
        <f>VLOOKUP($B629, Team_Batting___Dashboard[], 22, FALSE)/$F629</f>
        <v>#N/A</v>
      </c>
      <c r="W629" s="9" t="e">
        <f>VLOOKUP($B629, 'FanGraphs - Team WAR Projected'!$B$2:$E$31, 4, FALSE)/162</f>
        <v>#N/A</v>
      </c>
      <c r="X629" s="9" t="e">
        <f>VLOOKUP($B629, FanGraphs_Standings[[Abbreviation]:[2024 Year to Date RS/G]], 6, FALSE)/$F629</f>
        <v>#N/A</v>
      </c>
      <c r="Y629" s="9" t="e">
        <f>VLOOKUP($B629, FanGraphs_Standings[[Abbreviation]:[2024 Projected Full Season RDif]], 19, FALSE)/162</f>
        <v>#N/A</v>
      </c>
      <c r="Z629" s="9" t="e">
        <f>VLOOKUP($B629, FanGraphs_Standings[[Abbreviation]:[2024 Projected Full Season RDif]], 5, FALSE)</f>
        <v>#N/A</v>
      </c>
      <c r="AA629" s="9" t="e">
        <f>VLOOKUP($B629, FanGraphs_Standings[[Abbreviation]:[2024 Projected Full Season W%]], 18, FALSE)</f>
        <v>#N/A</v>
      </c>
      <c r="AB629" s="9" t="e">
        <f>VLOOKUP($B629, 'Home Field Adv'!$A$2:$I$31, 9, FALSE)</f>
        <v>#N/A</v>
      </c>
      <c r="AC629" s="9" t="e">
        <f>VLOOKUP($C629, FanGraphs_Standings[[Abbreviation]:[2024 Year to Date G]], 2, FALSE)</f>
        <v>#N/A</v>
      </c>
      <c r="AD629" s="9" t="e">
        <f>VLOOKUP($E629, 'SP Per G'!$A$2:$D$1380, 3, FALSE)</f>
        <v>#N/A</v>
      </c>
      <c r="AE629" s="9" t="e">
        <f>VLOOKUP($E629, 'SP Per G'!$A$2:$D$1380, 4, FALSE)</f>
        <v>#N/A</v>
      </c>
      <c r="AF629" s="9" t="e">
        <f>VLOOKUP($E629, Individual_Pitching___Dashboard[], 18, FALSE)</f>
        <v>#N/A</v>
      </c>
      <c r="AG629" s="9" t="e">
        <f>VLOOKUP($E629, Individual_Pitching___Dashboard[], 20, FALSE)</f>
        <v>#N/A</v>
      </c>
      <c r="AH629" s="9" t="e">
        <f>VLOOKUP($E629, Individual_Pitching___Advanced[], 21,FALSE)</f>
        <v>#N/A</v>
      </c>
      <c r="AI629" s="9" t="e">
        <f>VLOOKUP($C629, 'Team Per G'!$A$2:$G$31, 7, FALSE)</f>
        <v>#N/A</v>
      </c>
      <c r="AJ629" s="9" t="e">
        <f>VLOOKUP($C629, 'FanGraphs - Team WAR Projected'!$B$2:$E$31, 3, FALSE)/162</f>
        <v>#N/A</v>
      </c>
      <c r="AK629" s="9" t="e">
        <f>VLOOKUP($C629, Team_Pitching___Advanced[[Team]:[xFIP]], 19,FALSE)</f>
        <v>#N/A</v>
      </c>
      <c r="AL629" s="9" t="e">
        <f>VLOOKUP($C629, Team_Pitching___Advanced[], 20, FALSE)</f>
        <v>#N/A</v>
      </c>
      <c r="AM629" s="9" t="e">
        <f>VLOOKUP($C629, Team_Batting___Dashboard[[Team]:[wOBA]], 16, FALSE)</f>
        <v>#N/A</v>
      </c>
      <c r="AN629" s="9" t="e">
        <f>VLOOKUP($C629, Team_Batting___Advanced[[Team]:[OPS]], 9, FALSE)</f>
        <v>#N/A</v>
      </c>
      <c r="AO629" s="9" t="e">
        <f>VLOOKUP($C629, Team_Batting___Advanced[], 19, FALSE)</f>
        <v>#N/A</v>
      </c>
      <c r="AP629" s="9" t="e">
        <f>VLOOKUP($C629, 'Team Per G'!$A$2:$G$31, 3, FALSE)</f>
        <v>#N/A</v>
      </c>
      <c r="AQ629" s="9" t="e">
        <f>VLOOKUP($C629, 'Team Per G'!$A$2:$G$31, 5, FALSE)</f>
        <v>#N/A</v>
      </c>
      <c r="AR629" s="9" t="e">
        <f>VLOOKUP($C629, 'Team Per G'!$A$2:$G$31, 4, FALSE)</f>
        <v>#N/A</v>
      </c>
      <c r="AS629" s="9" t="e">
        <f>VLOOKUP($C629, Team_Batting___Dashboard[], 22, FALSE)/$AC629</f>
        <v>#N/A</v>
      </c>
      <c r="AT629" s="9" t="e">
        <f>VLOOKUP($C629, 'FanGraphs - Team WAR Projected'!$B$2:$E$31, 4, FALSE)/162</f>
        <v>#N/A</v>
      </c>
      <c r="AU629" s="9" t="e">
        <f>VLOOKUP($C629, FanGraphs_Standings[[Abbreviation]:[2024 Year to Date RS/G]], 6, FALSE)/$AC629</f>
        <v>#N/A</v>
      </c>
      <c r="AV629" s="9" t="e">
        <f>VLOOKUP($C629, FanGraphs_Standings[[Abbreviation]:[2024 Projected Full Season RDif]], 19, FALSE)/162</f>
        <v>#N/A</v>
      </c>
      <c r="AW629" s="9" t="e">
        <f>VLOOKUP($C629, FanGraphs_Standings[[Abbreviation]:[2024 Projected Full Season RDif]], 5, FALSE)</f>
        <v>#N/A</v>
      </c>
      <c r="AX629" s="9" t="e">
        <f>VLOOKUP($C629, FanGraphs_Standings[[Abbreviation]:[2024 Projected Full Season W%]], 18, FALSE)</f>
        <v>#N/A</v>
      </c>
      <c r="AY629" s="9" t="e">
        <f>VLOOKUP($C629, 'Home Field Adv'!$A$2:$K$31, 11, FALSE)</f>
        <v>#N/A</v>
      </c>
      <c r="BB629" s="5" t="str">
        <f t="shared" si="28"/>
        <v/>
      </c>
      <c r="BC629" s="5" t="str">
        <f t="shared" si="29"/>
        <v/>
      </c>
      <c r="BD629" s="5" t="str">
        <f t="shared" si="30"/>
        <v/>
      </c>
    </row>
    <row r="630" spans="6:56" x14ac:dyDescent="0.45">
      <c r="F630" s="9" t="e">
        <f>VLOOKUP($B630, FanGraphs_Standings[[Abbreviation]:[2024 Year to Date G]], 2, FALSE)</f>
        <v>#N/A</v>
      </c>
      <c r="G630" s="9" t="e">
        <f>IF(ISERR(VLOOKUP($D630, 'SP Per G'!$A$2:$D$1380, 3, FALSE)), L630, VLOOKUP($D630, 'SP Per G'!$A$2:$D$1380, 3, FALSE))</f>
        <v>#N/A</v>
      </c>
      <c r="H630" s="9" t="e">
        <f>VLOOKUP($D630, 'SP Per G'!$A$2:$D$1380, 4, FALSE)</f>
        <v>#N/A</v>
      </c>
      <c r="I630" s="9" t="e">
        <f>VLOOKUP($D630, Individual_Pitching___Dashboard[], 18, FALSE)</f>
        <v>#N/A</v>
      </c>
      <c r="J630" s="9" t="e">
        <f>VLOOKUP($D630, Individual_Pitching___Dashboard[], 20, FALSE)</f>
        <v>#N/A</v>
      </c>
      <c r="K630" s="9" t="e">
        <f>VLOOKUP($D630, Individual_Pitching___Advanced[], 21,FALSE)</f>
        <v>#N/A</v>
      </c>
      <c r="L630" s="9" t="e">
        <f>VLOOKUP($B630, 'Team Per G'!$A$2:$G$31, 7, FALSE)</f>
        <v>#N/A</v>
      </c>
      <c r="M630" s="9" t="e">
        <f>VLOOKUP($B630, 'FanGraphs - Team WAR Projected'!$B$2:$E$31, 3, FALSE)/162</f>
        <v>#N/A</v>
      </c>
      <c r="N630" s="9" t="e">
        <f>VLOOKUP($B630, Team_Pitching___Advanced[[Team]:[xFIP]], 19,FALSE)</f>
        <v>#N/A</v>
      </c>
      <c r="O630" s="9" t="e">
        <f>VLOOKUP($B630, Team_Pitching___Advanced[], 20, FALSE)</f>
        <v>#N/A</v>
      </c>
      <c r="P630" s="9" t="e">
        <f>VLOOKUP($B630, Team_Batting___Dashboard[[Team]:[wOBA]], 16, FALSE)</f>
        <v>#N/A</v>
      </c>
      <c r="Q630" s="9" t="e">
        <f>VLOOKUP($B630, Team_Batting___Advanced[[Team]:[OPS]], 9, FALSE)</f>
        <v>#N/A</v>
      </c>
      <c r="R630" s="9" t="e">
        <f>VLOOKUP($B630, Team_Batting___Advanced[], 19, FALSE)</f>
        <v>#N/A</v>
      </c>
      <c r="S630" s="9" t="e">
        <f>VLOOKUP($B630, 'Team Per G'!$A$2:$G$31, 3, FALSE)</f>
        <v>#N/A</v>
      </c>
      <c r="T630" s="9" t="e">
        <f>VLOOKUP($B630, 'Team Per G'!$A$2:$G$31, 5, FALSE)</f>
        <v>#N/A</v>
      </c>
      <c r="U630" s="9" t="e">
        <f>VLOOKUP($B630, 'Team Per G'!$A$2:$G$31, 4, FALSE)</f>
        <v>#N/A</v>
      </c>
      <c r="V630" s="9" t="e">
        <f>VLOOKUP($B630, Team_Batting___Dashboard[], 22, FALSE)/$F630</f>
        <v>#N/A</v>
      </c>
      <c r="W630" s="9" t="e">
        <f>VLOOKUP($B630, 'FanGraphs - Team WAR Projected'!$B$2:$E$31, 4, FALSE)/162</f>
        <v>#N/A</v>
      </c>
      <c r="X630" s="9" t="e">
        <f>VLOOKUP($B630, FanGraphs_Standings[[Abbreviation]:[2024 Year to Date RS/G]], 6, FALSE)/$F630</f>
        <v>#N/A</v>
      </c>
      <c r="Y630" s="9" t="e">
        <f>VLOOKUP($B630, FanGraphs_Standings[[Abbreviation]:[2024 Projected Full Season RDif]], 19, FALSE)/162</f>
        <v>#N/A</v>
      </c>
      <c r="Z630" s="9" t="e">
        <f>VLOOKUP($B630, FanGraphs_Standings[[Abbreviation]:[2024 Projected Full Season RDif]], 5, FALSE)</f>
        <v>#N/A</v>
      </c>
      <c r="AA630" s="9" t="e">
        <f>VLOOKUP($B630, FanGraphs_Standings[[Abbreviation]:[2024 Projected Full Season W%]], 18, FALSE)</f>
        <v>#N/A</v>
      </c>
      <c r="AB630" s="9" t="e">
        <f>VLOOKUP($B630, 'Home Field Adv'!$A$2:$I$31, 9, FALSE)</f>
        <v>#N/A</v>
      </c>
      <c r="AC630" s="9" t="e">
        <f>VLOOKUP($C630, FanGraphs_Standings[[Abbreviation]:[2024 Year to Date G]], 2, FALSE)</f>
        <v>#N/A</v>
      </c>
      <c r="AD630" s="9" t="e">
        <f>VLOOKUP($E630, 'SP Per G'!$A$2:$D$1380, 3, FALSE)</f>
        <v>#N/A</v>
      </c>
      <c r="AE630" s="9" t="e">
        <f>VLOOKUP($E630, 'SP Per G'!$A$2:$D$1380, 4, FALSE)</f>
        <v>#N/A</v>
      </c>
      <c r="AF630" s="9" t="e">
        <f>VLOOKUP($E630, Individual_Pitching___Dashboard[], 18, FALSE)</f>
        <v>#N/A</v>
      </c>
      <c r="AG630" s="9" t="e">
        <f>VLOOKUP($E630, Individual_Pitching___Dashboard[], 20, FALSE)</f>
        <v>#N/A</v>
      </c>
      <c r="AH630" s="9" t="e">
        <f>VLOOKUP($E630, Individual_Pitching___Advanced[], 21,FALSE)</f>
        <v>#N/A</v>
      </c>
      <c r="AI630" s="9" t="e">
        <f>VLOOKUP($C630, 'Team Per G'!$A$2:$G$31, 7, FALSE)</f>
        <v>#N/A</v>
      </c>
      <c r="AJ630" s="9" t="e">
        <f>VLOOKUP($C630, 'FanGraphs - Team WAR Projected'!$B$2:$E$31, 3, FALSE)/162</f>
        <v>#N/A</v>
      </c>
      <c r="AK630" s="9" t="e">
        <f>VLOOKUP($C630, Team_Pitching___Advanced[[Team]:[xFIP]], 19,FALSE)</f>
        <v>#N/A</v>
      </c>
      <c r="AL630" s="9" t="e">
        <f>VLOOKUP($C630, Team_Pitching___Advanced[], 20, FALSE)</f>
        <v>#N/A</v>
      </c>
      <c r="AM630" s="9" t="e">
        <f>VLOOKUP($C630, Team_Batting___Dashboard[[Team]:[wOBA]], 16, FALSE)</f>
        <v>#N/A</v>
      </c>
      <c r="AN630" s="9" t="e">
        <f>VLOOKUP($C630, Team_Batting___Advanced[[Team]:[OPS]], 9, FALSE)</f>
        <v>#N/A</v>
      </c>
      <c r="AO630" s="9" t="e">
        <f>VLOOKUP($C630, Team_Batting___Advanced[], 19, FALSE)</f>
        <v>#N/A</v>
      </c>
      <c r="AP630" s="9" t="e">
        <f>VLOOKUP($C630, 'Team Per G'!$A$2:$G$31, 3, FALSE)</f>
        <v>#N/A</v>
      </c>
      <c r="AQ630" s="9" t="e">
        <f>VLOOKUP($C630, 'Team Per G'!$A$2:$G$31, 5, FALSE)</f>
        <v>#N/A</v>
      </c>
      <c r="AR630" s="9" t="e">
        <f>VLOOKUP($C630, 'Team Per G'!$A$2:$G$31, 4, FALSE)</f>
        <v>#N/A</v>
      </c>
      <c r="AS630" s="9" t="e">
        <f>VLOOKUP($C630, Team_Batting___Dashboard[], 22, FALSE)/$AC630</f>
        <v>#N/A</v>
      </c>
      <c r="AT630" s="9" t="e">
        <f>VLOOKUP($C630, 'FanGraphs - Team WAR Projected'!$B$2:$E$31, 4, FALSE)/162</f>
        <v>#N/A</v>
      </c>
      <c r="AU630" s="9" t="e">
        <f>VLOOKUP($C630, FanGraphs_Standings[[Abbreviation]:[2024 Year to Date RS/G]], 6, FALSE)/$AC630</f>
        <v>#N/A</v>
      </c>
      <c r="AV630" s="9" t="e">
        <f>VLOOKUP($C630, FanGraphs_Standings[[Abbreviation]:[2024 Projected Full Season RDif]], 19, FALSE)/162</f>
        <v>#N/A</v>
      </c>
      <c r="AW630" s="9" t="e">
        <f>VLOOKUP($C630, FanGraphs_Standings[[Abbreviation]:[2024 Projected Full Season RDif]], 5, FALSE)</f>
        <v>#N/A</v>
      </c>
      <c r="AX630" s="9" t="e">
        <f>VLOOKUP($C630, FanGraphs_Standings[[Abbreviation]:[2024 Projected Full Season W%]], 18, FALSE)</f>
        <v>#N/A</v>
      </c>
      <c r="AY630" s="9" t="e">
        <f>VLOOKUP($C630, 'Home Field Adv'!$A$2:$K$31, 11, FALSE)</f>
        <v>#N/A</v>
      </c>
      <c r="BB630" s="5" t="str">
        <f t="shared" si="28"/>
        <v/>
      </c>
      <c r="BC630" s="5" t="str">
        <f t="shared" si="29"/>
        <v/>
      </c>
      <c r="BD630" s="5" t="str">
        <f t="shared" si="30"/>
        <v/>
      </c>
    </row>
    <row r="631" spans="6:56" x14ac:dyDescent="0.45">
      <c r="F631" s="9" t="e">
        <f>VLOOKUP($B631, FanGraphs_Standings[[Abbreviation]:[2024 Year to Date G]], 2, FALSE)</f>
        <v>#N/A</v>
      </c>
      <c r="G631" s="9" t="e">
        <f>IF(ISERR(VLOOKUP($D631, 'SP Per G'!$A$2:$D$1380, 3, FALSE)), L631, VLOOKUP($D631, 'SP Per G'!$A$2:$D$1380, 3, FALSE))</f>
        <v>#N/A</v>
      </c>
      <c r="H631" s="9" t="e">
        <f>VLOOKUP($D631, 'SP Per G'!$A$2:$D$1380, 4, FALSE)</f>
        <v>#N/A</v>
      </c>
      <c r="I631" s="9" t="e">
        <f>VLOOKUP($D631, Individual_Pitching___Dashboard[], 18, FALSE)</f>
        <v>#N/A</v>
      </c>
      <c r="J631" s="9" t="e">
        <f>VLOOKUP($D631, Individual_Pitching___Dashboard[], 20, FALSE)</f>
        <v>#N/A</v>
      </c>
      <c r="K631" s="9" t="e">
        <f>VLOOKUP($D631, Individual_Pitching___Advanced[], 21,FALSE)</f>
        <v>#N/A</v>
      </c>
      <c r="L631" s="9" t="e">
        <f>VLOOKUP($B631, 'Team Per G'!$A$2:$G$31, 7, FALSE)</f>
        <v>#N/A</v>
      </c>
      <c r="M631" s="9" t="e">
        <f>VLOOKUP($B631, 'FanGraphs - Team WAR Projected'!$B$2:$E$31, 3, FALSE)/162</f>
        <v>#N/A</v>
      </c>
      <c r="N631" s="9" t="e">
        <f>VLOOKUP($B631, Team_Pitching___Advanced[[Team]:[xFIP]], 19,FALSE)</f>
        <v>#N/A</v>
      </c>
      <c r="O631" s="9" t="e">
        <f>VLOOKUP($B631, Team_Pitching___Advanced[], 20, FALSE)</f>
        <v>#N/A</v>
      </c>
      <c r="P631" s="9" t="e">
        <f>VLOOKUP($B631, Team_Batting___Dashboard[[Team]:[wOBA]], 16, FALSE)</f>
        <v>#N/A</v>
      </c>
      <c r="Q631" s="9" t="e">
        <f>VLOOKUP($B631, Team_Batting___Advanced[[Team]:[OPS]], 9, FALSE)</f>
        <v>#N/A</v>
      </c>
      <c r="R631" s="9" t="e">
        <f>VLOOKUP($B631, Team_Batting___Advanced[], 19, FALSE)</f>
        <v>#N/A</v>
      </c>
      <c r="S631" s="9" t="e">
        <f>VLOOKUP($B631, 'Team Per G'!$A$2:$G$31, 3, FALSE)</f>
        <v>#N/A</v>
      </c>
      <c r="T631" s="9" t="e">
        <f>VLOOKUP($B631, 'Team Per G'!$A$2:$G$31, 5, FALSE)</f>
        <v>#N/A</v>
      </c>
      <c r="U631" s="9" t="e">
        <f>VLOOKUP($B631, 'Team Per G'!$A$2:$G$31, 4, FALSE)</f>
        <v>#N/A</v>
      </c>
      <c r="V631" s="9" t="e">
        <f>VLOOKUP($B631, Team_Batting___Dashboard[], 22, FALSE)/$F631</f>
        <v>#N/A</v>
      </c>
      <c r="W631" s="9" t="e">
        <f>VLOOKUP($B631, 'FanGraphs - Team WAR Projected'!$B$2:$E$31, 4, FALSE)/162</f>
        <v>#N/A</v>
      </c>
      <c r="X631" s="9" t="e">
        <f>VLOOKUP($B631, FanGraphs_Standings[[Abbreviation]:[2024 Year to Date RS/G]], 6, FALSE)/$F631</f>
        <v>#N/A</v>
      </c>
      <c r="Y631" s="9" t="e">
        <f>VLOOKUP($B631, FanGraphs_Standings[[Abbreviation]:[2024 Projected Full Season RDif]], 19, FALSE)/162</f>
        <v>#N/A</v>
      </c>
      <c r="Z631" s="9" t="e">
        <f>VLOOKUP($B631, FanGraphs_Standings[[Abbreviation]:[2024 Projected Full Season RDif]], 5, FALSE)</f>
        <v>#N/A</v>
      </c>
      <c r="AA631" s="9" t="e">
        <f>VLOOKUP($B631, FanGraphs_Standings[[Abbreviation]:[2024 Projected Full Season W%]], 18, FALSE)</f>
        <v>#N/A</v>
      </c>
      <c r="AB631" s="9" t="e">
        <f>VLOOKUP($B631, 'Home Field Adv'!$A$2:$I$31, 9, FALSE)</f>
        <v>#N/A</v>
      </c>
      <c r="AC631" s="9" t="e">
        <f>VLOOKUP($C631, FanGraphs_Standings[[Abbreviation]:[2024 Year to Date G]], 2, FALSE)</f>
        <v>#N/A</v>
      </c>
      <c r="AD631" s="9" t="e">
        <f>VLOOKUP($E631, 'SP Per G'!$A$2:$D$1380, 3, FALSE)</f>
        <v>#N/A</v>
      </c>
      <c r="AE631" s="9" t="e">
        <f>VLOOKUP($E631, 'SP Per G'!$A$2:$D$1380, 4, FALSE)</f>
        <v>#N/A</v>
      </c>
      <c r="AF631" s="9" t="e">
        <f>VLOOKUP($E631, Individual_Pitching___Dashboard[], 18, FALSE)</f>
        <v>#N/A</v>
      </c>
      <c r="AG631" s="9" t="e">
        <f>VLOOKUP($E631, Individual_Pitching___Dashboard[], 20, FALSE)</f>
        <v>#N/A</v>
      </c>
      <c r="AH631" s="9" t="e">
        <f>VLOOKUP($E631, Individual_Pitching___Advanced[], 21,FALSE)</f>
        <v>#N/A</v>
      </c>
      <c r="AI631" s="9" t="e">
        <f>VLOOKUP($C631, 'Team Per G'!$A$2:$G$31, 7, FALSE)</f>
        <v>#N/A</v>
      </c>
      <c r="AJ631" s="9" t="e">
        <f>VLOOKUP($C631, 'FanGraphs - Team WAR Projected'!$B$2:$E$31, 3, FALSE)/162</f>
        <v>#N/A</v>
      </c>
      <c r="AK631" s="9" t="e">
        <f>VLOOKUP($C631, Team_Pitching___Advanced[[Team]:[xFIP]], 19,FALSE)</f>
        <v>#N/A</v>
      </c>
      <c r="AL631" s="9" t="e">
        <f>VLOOKUP($C631, Team_Pitching___Advanced[], 20, FALSE)</f>
        <v>#N/A</v>
      </c>
      <c r="AM631" s="9" t="e">
        <f>VLOOKUP($C631, Team_Batting___Dashboard[[Team]:[wOBA]], 16, FALSE)</f>
        <v>#N/A</v>
      </c>
      <c r="AN631" s="9" t="e">
        <f>VLOOKUP($C631, Team_Batting___Advanced[[Team]:[OPS]], 9, FALSE)</f>
        <v>#N/A</v>
      </c>
      <c r="AO631" s="9" t="e">
        <f>VLOOKUP($C631, Team_Batting___Advanced[], 19, FALSE)</f>
        <v>#N/A</v>
      </c>
      <c r="AP631" s="9" t="e">
        <f>VLOOKUP($C631, 'Team Per G'!$A$2:$G$31, 3, FALSE)</f>
        <v>#N/A</v>
      </c>
      <c r="AQ631" s="9" t="e">
        <f>VLOOKUP($C631, 'Team Per G'!$A$2:$G$31, 5, FALSE)</f>
        <v>#N/A</v>
      </c>
      <c r="AR631" s="9" t="e">
        <f>VLOOKUP($C631, 'Team Per G'!$A$2:$G$31, 4, FALSE)</f>
        <v>#N/A</v>
      </c>
      <c r="AS631" s="9" t="e">
        <f>VLOOKUP($C631, Team_Batting___Dashboard[], 22, FALSE)/$AC631</f>
        <v>#N/A</v>
      </c>
      <c r="AT631" s="9" t="e">
        <f>VLOOKUP($C631, 'FanGraphs - Team WAR Projected'!$B$2:$E$31, 4, FALSE)/162</f>
        <v>#N/A</v>
      </c>
      <c r="AU631" s="9" t="e">
        <f>VLOOKUP($C631, FanGraphs_Standings[[Abbreviation]:[2024 Year to Date RS/G]], 6, FALSE)/$AC631</f>
        <v>#N/A</v>
      </c>
      <c r="AV631" s="9" t="e">
        <f>VLOOKUP($C631, FanGraphs_Standings[[Abbreviation]:[2024 Projected Full Season RDif]], 19, FALSE)/162</f>
        <v>#N/A</v>
      </c>
      <c r="AW631" s="9" t="e">
        <f>VLOOKUP($C631, FanGraphs_Standings[[Abbreviation]:[2024 Projected Full Season RDif]], 5, FALSE)</f>
        <v>#N/A</v>
      </c>
      <c r="AX631" s="9" t="e">
        <f>VLOOKUP($C631, FanGraphs_Standings[[Abbreviation]:[2024 Projected Full Season W%]], 18, FALSE)</f>
        <v>#N/A</v>
      </c>
      <c r="AY631" s="9" t="e">
        <f>VLOOKUP($C631, 'Home Field Adv'!$A$2:$K$31, 11, FALSE)</f>
        <v>#N/A</v>
      </c>
      <c r="BB631" s="5" t="str">
        <f t="shared" si="28"/>
        <v/>
      </c>
      <c r="BC631" s="5" t="str">
        <f t="shared" si="29"/>
        <v/>
      </c>
      <c r="BD631" s="5" t="str">
        <f t="shared" si="30"/>
        <v/>
      </c>
    </row>
    <row r="632" spans="6:56" x14ac:dyDescent="0.45">
      <c r="F632" s="9" t="e">
        <f>VLOOKUP($B632, FanGraphs_Standings[[Abbreviation]:[2024 Year to Date G]], 2, FALSE)</f>
        <v>#N/A</v>
      </c>
      <c r="G632" s="9" t="e">
        <f>IF(ISERR(VLOOKUP($D632, 'SP Per G'!$A$2:$D$1380, 3, FALSE)), L632, VLOOKUP($D632, 'SP Per G'!$A$2:$D$1380, 3, FALSE))</f>
        <v>#N/A</v>
      </c>
      <c r="H632" s="9" t="e">
        <f>VLOOKUP($D632, 'SP Per G'!$A$2:$D$1380, 4, FALSE)</f>
        <v>#N/A</v>
      </c>
      <c r="I632" s="9" t="e">
        <f>VLOOKUP($D632, Individual_Pitching___Dashboard[], 18, FALSE)</f>
        <v>#N/A</v>
      </c>
      <c r="J632" s="9" t="e">
        <f>VLOOKUP($D632, Individual_Pitching___Dashboard[], 20, FALSE)</f>
        <v>#N/A</v>
      </c>
      <c r="K632" s="9" t="e">
        <f>VLOOKUP($D632, Individual_Pitching___Advanced[], 21,FALSE)</f>
        <v>#N/A</v>
      </c>
      <c r="L632" s="9" t="e">
        <f>VLOOKUP($B632, 'Team Per G'!$A$2:$G$31, 7, FALSE)</f>
        <v>#N/A</v>
      </c>
      <c r="M632" s="9" t="e">
        <f>VLOOKUP($B632, 'FanGraphs - Team WAR Projected'!$B$2:$E$31, 3, FALSE)/162</f>
        <v>#N/A</v>
      </c>
      <c r="N632" s="9" t="e">
        <f>VLOOKUP($B632, Team_Pitching___Advanced[[Team]:[xFIP]], 19,FALSE)</f>
        <v>#N/A</v>
      </c>
      <c r="O632" s="9" t="e">
        <f>VLOOKUP($B632, Team_Pitching___Advanced[], 20, FALSE)</f>
        <v>#N/A</v>
      </c>
      <c r="P632" s="9" t="e">
        <f>VLOOKUP($B632, Team_Batting___Dashboard[[Team]:[wOBA]], 16, FALSE)</f>
        <v>#N/A</v>
      </c>
      <c r="Q632" s="9" t="e">
        <f>VLOOKUP($B632, Team_Batting___Advanced[[Team]:[OPS]], 9, FALSE)</f>
        <v>#N/A</v>
      </c>
      <c r="R632" s="9" t="e">
        <f>VLOOKUP($B632, Team_Batting___Advanced[], 19, FALSE)</f>
        <v>#N/A</v>
      </c>
      <c r="S632" s="9" t="e">
        <f>VLOOKUP($B632, 'Team Per G'!$A$2:$G$31, 3, FALSE)</f>
        <v>#N/A</v>
      </c>
      <c r="T632" s="9" t="e">
        <f>VLOOKUP($B632, 'Team Per G'!$A$2:$G$31, 5, FALSE)</f>
        <v>#N/A</v>
      </c>
      <c r="U632" s="9" t="e">
        <f>VLOOKUP($B632, 'Team Per G'!$A$2:$G$31, 4, FALSE)</f>
        <v>#N/A</v>
      </c>
      <c r="V632" s="9" t="e">
        <f>VLOOKUP($B632, Team_Batting___Dashboard[], 22, FALSE)/$F632</f>
        <v>#N/A</v>
      </c>
      <c r="W632" s="9" t="e">
        <f>VLOOKUP($B632, 'FanGraphs - Team WAR Projected'!$B$2:$E$31, 4, FALSE)/162</f>
        <v>#N/A</v>
      </c>
      <c r="X632" s="9" t="e">
        <f>VLOOKUP($B632, FanGraphs_Standings[[Abbreviation]:[2024 Year to Date RS/G]], 6, FALSE)/$F632</f>
        <v>#N/A</v>
      </c>
      <c r="Y632" s="9" t="e">
        <f>VLOOKUP($B632, FanGraphs_Standings[[Abbreviation]:[2024 Projected Full Season RDif]], 19, FALSE)/162</f>
        <v>#N/A</v>
      </c>
      <c r="Z632" s="9" t="e">
        <f>VLOOKUP($B632, FanGraphs_Standings[[Abbreviation]:[2024 Projected Full Season RDif]], 5, FALSE)</f>
        <v>#N/A</v>
      </c>
      <c r="AA632" s="9" t="e">
        <f>VLOOKUP($B632, FanGraphs_Standings[[Abbreviation]:[2024 Projected Full Season W%]], 18, FALSE)</f>
        <v>#N/A</v>
      </c>
      <c r="AB632" s="9" t="e">
        <f>VLOOKUP($B632, 'Home Field Adv'!$A$2:$I$31, 9, FALSE)</f>
        <v>#N/A</v>
      </c>
      <c r="AC632" s="9" t="e">
        <f>VLOOKUP($C632, FanGraphs_Standings[[Abbreviation]:[2024 Year to Date G]], 2, FALSE)</f>
        <v>#N/A</v>
      </c>
      <c r="AD632" s="9" t="e">
        <f>VLOOKUP($E632, 'SP Per G'!$A$2:$D$1380, 3, FALSE)</f>
        <v>#N/A</v>
      </c>
      <c r="AE632" s="9" t="e">
        <f>VLOOKUP($E632, 'SP Per G'!$A$2:$D$1380, 4, FALSE)</f>
        <v>#N/A</v>
      </c>
      <c r="AF632" s="9" t="e">
        <f>VLOOKUP($E632, Individual_Pitching___Dashboard[], 18, FALSE)</f>
        <v>#N/A</v>
      </c>
      <c r="AG632" s="9" t="e">
        <f>VLOOKUP($E632, Individual_Pitching___Dashboard[], 20, FALSE)</f>
        <v>#N/A</v>
      </c>
      <c r="AH632" s="9" t="e">
        <f>VLOOKUP($E632, Individual_Pitching___Advanced[], 21,FALSE)</f>
        <v>#N/A</v>
      </c>
      <c r="AI632" s="9" t="e">
        <f>VLOOKUP($C632, 'Team Per G'!$A$2:$G$31, 7, FALSE)</f>
        <v>#N/A</v>
      </c>
      <c r="AJ632" s="9" t="e">
        <f>VLOOKUP($C632, 'FanGraphs - Team WAR Projected'!$B$2:$E$31, 3, FALSE)/162</f>
        <v>#N/A</v>
      </c>
      <c r="AK632" s="9" t="e">
        <f>VLOOKUP($C632, Team_Pitching___Advanced[[Team]:[xFIP]], 19,FALSE)</f>
        <v>#N/A</v>
      </c>
      <c r="AL632" s="9" t="e">
        <f>VLOOKUP($C632, Team_Pitching___Advanced[], 20, FALSE)</f>
        <v>#N/A</v>
      </c>
      <c r="AM632" s="9" t="e">
        <f>VLOOKUP($C632, Team_Batting___Dashboard[[Team]:[wOBA]], 16, FALSE)</f>
        <v>#N/A</v>
      </c>
      <c r="AN632" s="9" t="e">
        <f>VLOOKUP($C632, Team_Batting___Advanced[[Team]:[OPS]], 9, FALSE)</f>
        <v>#N/A</v>
      </c>
      <c r="AO632" s="9" t="e">
        <f>VLOOKUP($C632, Team_Batting___Advanced[], 19, FALSE)</f>
        <v>#N/A</v>
      </c>
      <c r="AP632" s="9" t="e">
        <f>VLOOKUP($C632, 'Team Per G'!$A$2:$G$31, 3, FALSE)</f>
        <v>#N/A</v>
      </c>
      <c r="AQ632" s="9" t="e">
        <f>VLOOKUP($C632, 'Team Per G'!$A$2:$G$31, 5, FALSE)</f>
        <v>#N/A</v>
      </c>
      <c r="AR632" s="9" t="e">
        <f>VLOOKUP($C632, 'Team Per G'!$A$2:$G$31, 4, FALSE)</f>
        <v>#N/A</v>
      </c>
      <c r="AS632" s="9" t="e">
        <f>VLOOKUP($C632, Team_Batting___Dashboard[], 22, FALSE)/$AC632</f>
        <v>#N/A</v>
      </c>
      <c r="AT632" s="9" t="e">
        <f>VLOOKUP($C632, 'FanGraphs - Team WAR Projected'!$B$2:$E$31, 4, FALSE)/162</f>
        <v>#N/A</v>
      </c>
      <c r="AU632" s="9" t="e">
        <f>VLOOKUP($C632, FanGraphs_Standings[[Abbreviation]:[2024 Year to Date RS/G]], 6, FALSE)/$AC632</f>
        <v>#N/A</v>
      </c>
      <c r="AV632" s="9" t="e">
        <f>VLOOKUP($C632, FanGraphs_Standings[[Abbreviation]:[2024 Projected Full Season RDif]], 19, FALSE)/162</f>
        <v>#N/A</v>
      </c>
      <c r="AW632" s="9" t="e">
        <f>VLOOKUP($C632, FanGraphs_Standings[[Abbreviation]:[2024 Projected Full Season RDif]], 5, FALSE)</f>
        <v>#N/A</v>
      </c>
      <c r="AX632" s="9" t="e">
        <f>VLOOKUP($C632, FanGraphs_Standings[[Abbreviation]:[2024 Projected Full Season W%]], 18, FALSE)</f>
        <v>#N/A</v>
      </c>
      <c r="AY632" s="9" t="e">
        <f>VLOOKUP($C632, 'Home Field Adv'!$A$2:$K$31, 11, FALSE)</f>
        <v>#N/A</v>
      </c>
      <c r="BB632" s="5" t="str">
        <f t="shared" si="28"/>
        <v/>
      </c>
      <c r="BC632" s="5" t="str">
        <f t="shared" si="29"/>
        <v/>
      </c>
      <c r="BD632" s="5" t="str">
        <f t="shared" si="30"/>
        <v/>
      </c>
    </row>
    <row r="633" spans="6:56" x14ac:dyDescent="0.45">
      <c r="F633" s="9" t="e">
        <f>VLOOKUP($B633, FanGraphs_Standings[[Abbreviation]:[2024 Year to Date G]], 2, FALSE)</f>
        <v>#N/A</v>
      </c>
      <c r="G633" s="9" t="e">
        <f>IF(ISERR(VLOOKUP($D633, 'SP Per G'!$A$2:$D$1380, 3, FALSE)), L633, VLOOKUP($D633, 'SP Per G'!$A$2:$D$1380, 3, FALSE))</f>
        <v>#N/A</v>
      </c>
      <c r="H633" s="9" t="e">
        <f>VLOOKUP($D633, 'SP Per G'!$A$2:$D$1380, 4, FALSE)</f>
        <v>#N/A</v>
      </c>
      <c r="I633" s="9" t="e">
        <f>VLOOKUP($D633, Individual_Pitching___Dashboard[], 18, FALSE)</f>
        <v>#N/A</v>
      </c>
      <c r="J633" s="9" t="e">
        <f>VLOOKUP($D633, Individual_Pitching___Dashboard[], 20, FALSE)</f>
        <v>#N/A</v>
      </c>
      <c r="K633" s="9" t="e">
        <f>VLOOKUP($D633, Individual_Pitching___Advanced[], 21,FALSE)</f>
        <v>#N/A</v>
      </c>
      <c r="L633" s="9" t="e">
        <f>VLOOKUP($B633, 'Team Per G'!$A$2:$G$31, 7, FALSE)</f>
        <v>#N/A</v>
      </c>
      <c r="M633" s="9" t="e">
        <f>VLOOKUP($B633, 'FanGraphs - Team WAR Projected'!$B$2:$E$31, 3, FALSE)/162</f>
        <v>#N/A</v>
      </c>
      <c r="N633" s="9" t="e">
        <f>VLOOKUP($B633, Team_Pitching___Advanced[[Team]:[xFIP]], 19,FALSE)</f>
        <v>#N/A</v>
      </c>
      <c r="O633" s="9" t="e">
        <f>VLOOKUP($B633, Team_Pitching___Advanced[], 20, FALSE)</f>
        <v>#N/A</v>
      </c>
      <c r="P633" s="9" t="e">
        <f>VLOOKUP($B633, Team_Batting___Dashboard[[Team]:[wOBA]], 16, FALSE)</f>
        <v>#N/A</v>
      </c>
      <c r="Q633" s="9" t="e">
        <f>VLOOKUP($B633, Team_Batting___Advanced[[Team]:[OPS]], 9, FALSE)</f>
        <v>#N/A</v>
      </c>
      <c r="R633" s="9" t="e">
        <f>VLOOKUP($B633, Team_Batting___Advanced[], 19, FALSE)</f>
        <v>#N/A</v>
      </c>
      <c r="S633" s="9" t="e">
        <f>VLOOKUP($B633, 'Team Per G'!$A$2:$G$31, 3, FALSE)</f>
        <v>#N/A</v>
      </c>
      <c r="T633" s="9" t="e">
        <f>VLOOKUP($B633, 'Team Per G'!$A$2:$G$31, 5, FALSE)</f>
        <v>#N/A</v>
      </c>
      <c r="U633" s="9" t="e">
        <f>VLOOKUP($B633, 'Team Per G'!$A$2:$G$31, 4, FALSE)</f>
        <v>#N/A</v>
      </c>
      <c r="V633" s="9" t="e">
        <f>VLOOKUP($B633, Team_Batting___Dashboard[], 22, FALSE)/$F633</f>
        <v>#N/A</v>
      </c>
      <c r="W633" s="9" t="e">
        <f>VLOOKUP($B633, 'FanGraphs - Team WAR Projected'!$B$2:$E$31, 4, FALSE)/162</f>
        <v>#N/A</v>
      </c>
      <c r="X633" s="9" t="e">
        <f>VLOOKUP($B633, FanGraphs_Standings[[Abbreviation]:[2024 Year to Date RS/G]], 6, FALSE)/$F633</f>
        <v>#N/A</v>
      </c>
      <c r="Y633" s="9" t="e">
        <f>VLOOKUP($B633, FanGraphs_Standings[[Abbreviation]:[2024 Projected Full Season RDif]], 19, FALSE)/162</f>
        <v>#N/A</v>
      </c>
      <c r="Z633" s="9" t="e">
        <f>VLOOKUP($B633, FanGraphs_Standings[[Abbreviation]:[2024 Projected Full Season RDif]], 5, FALSE)</f>
        <v>#N/A</v>
      </c>
      <c r="AA633" s="9" t="e">
        <f>VLOOKUP($B633, FanGraphs_Standings[[Abbreviation]:[2024 Projected Full Season W%]], 18, FALSE)</f>
        <v>#N/A</v>
      </c>
      <c r="AB633" s="9" t="e">
        <f>VLOOKUP($B633, 'Home Field Adv'!$A$2:$I$31, 9, FALSE)</f>
        <v>#N/A</v>
      </c>
      <c r="AC633" s="9" t="e">
        <f>VLOOKUP($C633, FanGraphs_Standings[[Abbreviation]:[2024 Year to Date G]], 2, FALSE)</f>
        <v>#N/A</v>
      </c>
      <c r="AD633" s="9" t="e">
        <f>VLOOKUP($E633, 'SP Per G'!$A$2:$D$1380, 3, FALSE)</f>
        <v>#N/A</v>
      </c>
      <c r="AE633" s="9" t="e">
        <f>VLOOKUP($E633, 'SP Per G'!$A$2:$D$1380, 4, FALSE)</f>
        <v>#N/A</v>
      </c>
      <c r="AF633" s="9" t="e">
        <f>VLOOKUP($E633, Individual_Pitching___Dashboard[], 18, FALSE)</f>
        <v>#N/A</v>
      </c>
      <c r="AG633" s="9" t="e">
        <f>VLOOKUP($E633, Individual_Pitching___Dashboard[], 20, FALSE)</f>
        <v>#N/A</v>
      </c>
      <c r="AH633" s="9" t="e">
        <f>VLOOKUP($E633, Individual_Pitching___Advanced[], 21,FALSE)</f>
        <v>#N/A</v>
      </c>
      <c r="AI633" s="9" t="e">
        <f>VLOOKUP($C633, 'Team Per G'!$A$2:$G$31, 7, FALSE)</f>
        <v>#N/A</v>
      </c>
      <c r="AJ633" s="9" t="e">
        <f>VLOOKUP($C633, 'FanGraphs - Team WAR Projected'!$B$2:$E$31, 3, FALSE)/162</f>
        <v>#N/A</v>
      </c>
      <c r="AK633" s="9" t="e">
        <f>VLOOKUP($C633, Team_Pitching___Advanced[[Team]:[xFIP]], 19,FALSE)</f>
        <v>#N/A</v>
      </c>
      <c r="AL633" s="9" t="e">
        <f>VLOOKUP($C633, Team_Pitching___Advanced[], 20, FALSE)</f>
        <v>#N/A</v>
      </c>
      <c r="AM633" s="9" t="e">
        <f>VLOOKUP($C633, Team_Batting___Dashboard[[Team]:[wOBA]], 16, FALSE)</f>
        <v>#N/A</v>
      </c>
      <c r="AN633" s="9" t="e">
        <f>VLOOKUP($C633, Team_Batting___Advanced[[Team]:[OPS]], 9, FALSE)</f>
        <v>#N/A</v>
      </c>
      <c r="AO633" s="9" t="e">
        <f>VLOOKUP($C633, Team_Batting___Advanced[], 19, FALSE)</f>
        <v>#N/A</v>
      </c>
      <c r="AP633" s="9" t="e">
        <f>VLOOKUP($C633, 'Team Per G'!$A$2:$G$31, 3, FALSE)</f>
        <v>#N/A</v>
      </c>
      <c r="AQ633" s="9" t="e">
        <f>VLOOKUP($C633, 'Team Per G'!$A$2:$G$31, 5, FALSE)</f>
        <v>#N/A</v>
      </c>
      <c r="AR633" s="9" t="e">
        <f>VLOOKUP($C633, 'Team Per G'!$A$2:$G$31, 4, FALSE)</f>
        <v>#N/A</v>
      </c>
      <c r="AS633" s="9" t="e">
        <f>VLOOKUP($C633, Team_Batting___Dashboard[], 22, FALSE)/$AC633</f>
        <v>#N/A</v>
      </c>
      <c r="AT633" s="9" t="e">
        <f>VLOOKUP($C633, 'FanGraphs - Team WAR Projected'!$B$2:$E$31, 4, FALSE)/162</f>
        <v>#N/A</v>
      </c>
      <c r="AU633" s="9" t="e">
        <f>VLOOKUP($C633, FanGraphs_Standings[[Abbreviation]:[2024 Year to Date RS/G]], 6, FALSE)/$AC633</f>
        <v>#N/A</v>
      </c>
      <c r="AV633" s="9" t="e">
        <f>VLOOKUP($C633, FanGraphs_Standings[[Abbreviation]:[2024 Projected Full Season RDif]], 19, FALSE)/162</f>
        <v>#N/A</v>
      </c>
      <c r="AW633" s="9" t="e">
        <f>VLOOKUP($C633, FanGraphs_Standings[[Abbreviation]:[2024 Projected Full Season RDif]], 5, FALSE)</f>
        <v>#N/A</v>
      </c>
      <c r="AX633" s="9" t="e">
        <f>VLOOKUP($C633, FanGraphs_Standings[[Abbreviation]:[2024 Projected Full Season W%]], 18, FALSE)</f>
        <v>#N/A</v>
      </c>
      <c r="AY633" s="9" t="e">
        <f>VLOOKUP($C633, 'Home Field Adv'!$A$2:$K$31, 11, FALSE)</f>
        <v>#N/A</v>
      </c>
      <c r="BB633" s="5" t="str">
        <f t="shared" si="28"/>
        <v/>
      </c>
      <c r="BC633" s="5" t="str">
        <f t="shared" si="29"/>
        <v/>
      </c>
      <c r="BD633" s="5" t="str">
        <f t="shared" si="30"/>
        <v/>
      </c>
    </row>
    <row r="634" spans="6:56" x14ac:dyDescent="0.45">
      <c r="F634" s="9" t="e">
        <f>VLOOKUP($B634, FanGraphs_Standings[[Abbreviation]:[2024 Year to Date G]], 2, FALSE)</f>
        <v>#N/A</v>
      </c>
      <c r="G634" s="9" t="e">
        <f>IF(ISERR(VLOOKUP($D634, 'SP Per G'!$A$2:$D$1380, 3, FALSE)), L634, VLOOKUP($D634, 'SP Per G'!$A$2:$D$1380, 3, FALSE))</f>
        <v>#N/A</v>
      </c>
      <c r="H634" s="9" t="e">
        <f>VLOOKUP($D634, 'SP Per G'!$A$2:$D$1380, 4, FALSE)</f>
        <v>#N/A</v>
      </c>
      <c r="I634" s="9" t="e">
        <f>VLOOKUP($D634, Individual_Pitching___Dashboard[], 18, FALSE)</f>
        <v>#N/A</v>
      </c>
      <c r="J634" s="9" t="e">
        <f>VLOOKUP($D634, Individual_Pitching___Dashboard[], 20, FALSE)</f>
        <v>#N/A</v>
      </c>
      <c r="K634" s="9" t="e">
        <f>VLOOKUP($D634, Individual_Pitching___Advanced[], 21,FALSE)</f>
        <v>#N/A</v>
      </c>
      <c r="L634" s="9" t="e">
        <f>VLOOKUP($B634, 'Team Per G'!$A$2:$G$31, 7, FALSE)</f>
        <v>#N/A</v>
      </c>
      <c r="M634" s="9" t="e">
        <f>VLOOKUP($B634, 'FanGraphs - Team WAR Projected'!$B$2:$E$31, 3, FALSE)/162</f>
        <v>#N/A</v>
      </c>
      <c r="N634" s="9" t="e">
        <f>VLOOKUP($B634, Team_Pitching___Advanced[[Team]:[xFIP]], 19,FALSE)</f>
        <v>#N/A</v>
      </c>
      <c r="O634" s="9" t="e">
        <f>VLOOKUP($B634, Team_Pitching___Advanced[], 20, FALSE)</f>
        <v>#N/A</v>
      </c>
      <c r="P634" s="9" t="e">
        <f>VLOOKUP($B634, Team_Batting___Dashboard[[Team]:[wOBA]], 16, FALSE)</f>
        <v>#N/A</v>
      </c>
      <c r="Q634" s="9" t="e">
        <f>VLOOKUP($B634, Team_Batting___Advanced[[Team]:[OPS]], 9, FALSE)</f>
        <v>#N/A</v>
      </c>
      <c r="R634" s="9" t="e">
        <f>VLOOKUP($B634, Team_Batting___Advanced[], 19, FALSE)</f>
        <v>#N/A</v>
      </c>
      <c r="S634" s="9" t="e">
        <f>VLOOKUP($B634, 'Team Per G'!$A$2:$G$31, 3, FALSE)</f>
        <v>#N/A</v>
      </c>
      <c r="T634" s="9" t="e">
        <f>VLOOKUP($B634, 'Team Per G'!$A$2:$G$31, 5, FALSE)</f>
        <v>#N/A</v>
      </c>
      <c r="U634" s="9" t="e">
        <f>VLOOKUP($B634, 'Team Per G'!$A$2:$G$31, 4, FALSE)</f>
        <v>#N/A</v>
      </c>
      <c r="V634" s="9" t="e">
        <f>VLOOKUP($B634, Team_Batting___Dashboard[], 22, FALSE)/$F634</f>
        <v>#N/A</v>
      </c>
      <c r="W634" s="9" t="e">
        <f>VLOOKUP($B634, 'FanGraphs - Team WAR Projected'!$B$2:$E$31, 4, FALSE)/162</f>
        <v>#N/A</v>
      </c>
      <c r="X634" s="9" t="e">
        <f>VLOOKUP($B634, FanGraphs_Standings[[Abbreviation]:[2024 Year to Date RS/G]], 6, FALSE)/$F634</f>
        <v>#N/A</v>
      </c>
      <c r="Y634" s="9" t="e">
        <f>VLOOKUP($B634, FanGraphs_Standings[[Abbreviation]:[2024 Projected Full Season RDif]], 19, FALSE)/162</f>
        <v>#N/A</v>
      </c>
      <c r="Z634" s="9" t="e">
        <f>VLOOKUP($B634, FanGraphs_Standings[[Abbreviation]:[2024 Projected Full Season RDif]], 5, FALSE)</f>
        <v>#N/A</v>
      </c>
      <c r="AA634" s="9" t="e">
        <f>VLOOKUP($B634, FanGraphs_Standings[[Abbreviation]:[2024 Projected Full Season W%]], 18, FALSE)</f>
        <v>#N/A</v>
      </c>
      <c r="AB634" s="9" t="e">
        <f>VLOOKUP($B634, 'Home Field Adv'!$A$2:$I$31, 9, FALSE)</f>
        <v>#N/A</v>
      </c>
      <c r="AC634" s="9" t="e">
        <f>VLOOKUP($C634, FanGraphs_Standings[[Abbreviation]:[2024 Year to Date G]], 2, FALSE)</f>
        <v>#N/A</v>
      </c>
      <c r="AD634" s="9" t="e">
        <f>VLOOKUP($E634, 'SP Per G'!$A$2:$D$1380, 3, FALSE)</f>
        <v>#N/A</v>
      </c>
      <c r="AE634" s="9" t="e">
        <f>VLOOKUP($E634, 'SP Per G'!$A$2:$D$1380, 4, FALSE)</f>
        <v>#N/A</v>
      </c>
      <c r="AF634" s="9" t="e">
        <f>VLOOKUP($E634, Individual_Pitching___Dashboard[], 18, FALSE)</f>
        <v>#N/A</v>
      </c>
      <c r="AG634" s="9" t="e">
        <f>VLOOKUP($E634, Individual_Pitching___Dashboard[], 20, FALSE)</f>
        <v>#N/A</v>
      </c>
      <c r="AH634" s="9" t="e">
        <f>VLOOKUP($E634, Individual_Pitching___Advanced[], 21,FALSE)</f>
        <v>#N/A</v>
      </c>
      <c r="AI634" s="9" t="e">
        <f>VLOOKUP($C634, 'Team Per G'!$A$2:$G$31, 7, FALSE)</f>
        <v>#N/A</v>
      </c>
      <c r="AJ634" s="9" t="e">
        <f>VLOOKUP($C634, 'FanGraphs - Team WAR Projected'!$B$2:$E$31, 3, FALSE)/162</f>
        <v>#N/A</v>
      </c>
      <c r="AK634" s="9" t="e">
        <f>VLOOKUP($C634, Team_Pitching___Advanced[[Team]:[xFIP]], 19,FALSE)</f>
        <v>#N/A</v>
      </c>
      <c r="AL634" s="9" t="e">
        <f>VLOOKUP($C634, Team_Pitching___Advanced[], 20, FALSE)</f>
        <v>#N/A</v>
      </c>
      <c r="AM634" s="9" t="e">
        <f>VLOOKUP($C634, Team_Batting___Dashboard[[Team]:[wOBA]], 16, FALSE)</f>
        <v>#N/A</v>
      </c>
      <c r="AN634" s="9" t="e">
        <f>VLOOKUP($C634, Team_Batting___Advanced[[Team]:[OPS]], 9, FALSE)</f>
        <v>#N/A</v>
      </c>
      <c r="AO634" s="9" t="e">
        <f>VLOOKUP($C634, Team_Batting___Advanced[], 19, FALSE)</f>
        <v>#N/A</v>
      </c>
      <c r="AP634" s="9" t="e">
        <f>VLOOKUP($C634, 'Team Per G'!$A$2:$G$31, 3, FALSE)</f>
        <v>#N/A</v>
      </c>
      <c r="AQ634" s="9" t="e">
        <f>VLOOKUP($C634, 'Team Per G'!$A$2:$G$31, 5, FALSE)</f>
        <v>#N/A</v>
      </c>
      <c r="AR634" s="9" t="e">
        <f>VLOOKUP($C634, 'Team Per G'!$A$2:$G$31, 4, FALSE)</f>
        <v>#N/A</v>
      </c>
      <c r="AS634" s="9" t="e">
        <f>VLOOKUP($C634, Team_Batting___Dashboard[], 22, FALSE)/$AC634</f>
        <v>#N/A</v>
      </c>
      <c r="AT634" s="9" t="e">
        <f>VLOOKUP($C634, 'FanGraphs - Team WAR Projected'!$B$2:$E$31, 4, FALSE)/162</f>
        <v>#N/A</v>
      </c>
      <c r="AU634" s="9" t="e">
        <f>VLOOKUP($C634, FanGraphs_Standings[[Abbreviation]:[2024 Year to Date RS/G]], 6, FALSE)/$AC634</f>
        <v>#N/A</v>
      </c>
      <c r="AV634" s="9" t="e">
        <f>VLOOKUP($C634, FanGraphs_Standings[[Abbreviation]:[2024 Projected Full Season RDif]], 19, FALSE)/162</f>
        <v>#N/A</v>
      </c>
      <c r="AW634" s="9" t="e">
        <f>VLOOKUP($C634, FanGraphs_Standings[[Abbreviation]:[2024 Projected Full Season RDif]], 5, FALSE)</f>
        <v>#N/A</v>
      </c>
      <c r="AX634" s="9" t="e">
        <f>VLOOKUP($C634, FanGraphs_Standings[[Abbreviation]:[2024 Projected Full Season W%]], 18, FALSE)</f>
        <v>#N/A</v>
      </c>
      <c r="AY634" s="9" t="e">
        <f>VLOOKUP($C634, 'Home Field Adv'!$A$2:$K$31, 11, FALSE)</f>
        <v>#N/A</v>
      </c>
      <c r="BB634" s="5" t="str">
        <f t="shared" si="28"/>
        <v/>
      </c>
      <c r="BC634" s="5" t="str">
        <f t="shared" si="29"/>
        <v/>
      </c>
      <c r="BD634" s="5" t="str">
        <f t="shared" si="30"/>
        <v/>
      </c>
    </row>
    <row r="635" spans="6:56" x14ac:dyDescent="0.45">
      <c r="F635" s="9" t="e">
        <f>VLOOKUP($B635, FanGraphs_Standings[[Abbreviation]:[2024 Year to Date G]], 2, FALSE)</f>
        <v>#N/A</v>
      </c>
      <c r="G635" s="9" t="e">
        <f>IF(ISERR(VLOOKUP($D635, 'SP Per G'!$A$2:$D$1380, 3, FALSE)), L635, VLOOKUP($D635, 'SP Per G'!$A$2:$D$1380, 3, FALSE))</f>
        <v>#N/A</v>
      </c>
      <c r="H635" s="9" t="e">
        <f>VLOOKUP($D635, 'SP Per G'!$A$2:$D$1380, 4, FALSE)</f>
        <v>#N/A</v>
      </c>
      <c r="I635" s="9" t="e">
        <f>VLOOKUP($D635, Individual_Pitching___Dashboard[], 18, FALSE)</f>
        <v>#N/A</v>
      </c>
      <c r="J635" s="9" t="e">
        <f>VLOOKUP($D635, Individual_Pitching___Dashboard[], 20, FALSE)</f>
        <v>#N/A</v>
      </c>
      <c r="K635" s="9" t="e">
        <f>VLOOKUP($D635, Individual_Pitching___Advanced[], 21,FALSE)</f>
        <v>#N/A</v>
      </c>
      <c r="L635" s="9" t="e">
        <f>VLOOKUP($B635, 'Team Per G'!$A$2:$G$31, 7, FALSE)</f>
        <v>#N/A</v>
      </c>
      <c r="M635" s="9" t="e">
        <f>VLOOKUP($B635, 'FanGraphs - Team WAR Projected'!$B$2:$E$31, 3, FALSE)/162</f>
        <v>#N/A</v>
      </c>
      <c r="N635" s="9" t="e">
        <f>VLOOKUP($B635, Team_Pitching___Advanced[[Team]:[xFIP]], 19,FALSE)</f>
        <v>#N/A</v>
      </c>
      <c r="O635" s="9" t="e">
        <f>VLOOKUP($B635, Team_Pitching___Advanced[], 20, FALSE)</f>
        <v>#N/A</v>
      </c>
      <c r="P635" s="9" t="e">
        <f>VLOOKUP($B635, Team_Batting___Dashboard[[Team]:[wOBA]], 16, FALSE)</f>
        <v>#N/A</v>
      </c>
      <c r="Q635" s="9" t="e">
        <f>VLOOKUP($B635, Team_Batting___Advanced[[Team]:[OPS]], 9, FALSE)</f>
        <v>#N/A</v>
      </c>
      <c r="R635" s="9" t="e">
        <f>VLOOKUP($B635, Team_Batting___Advanced[], 19, FALSE)</f>
        <v>#N/A</v>
      </c>
      <c r="S635" s="9" t="e">
        <f>VLOOKUP($B635, 'Team Per G'!$A$2:$G$31, 3, FALSE)</f>
        <v>#N/A</v>
      </c>
      <c r="T635" s="9" t="e">
        <f>VLOOKUP($B635, 'Team Per G'!$A$2:$G$31, 5, FALSE)</f>
        <v>#N/A</v>
      </c>
      <c r="U635" s="9" t="e">
        <f>VLOOKUP($B635, 'Team Per G'!$A$2:$G$31, 4, FALSE)</f>
        <v>#N/A</v>
      </c>
      <c r="V635" s="9" t="e">
        <f>VLOOKUP($B635, Team_Batting___Dashboard[], 22, FALSE)/$F635</f>
        <v>#N/A</v>
      </c>
      <c r="W635" s="9" t="e">
        <f>VLOOKUP($B635, 'FanGraphs - Team WAR Projected'!$B$2:$E$31, 4, FALSE)/162</f>
        <v>#N/A</v>
      </c>
      <c r="X635" s="9" t="e">
        <f>VLOOKUP($B635, FanGraphs_Standings[[Abbreviation]:[2024 Year to Date RS/G]], 6, FALSE)/$F635</f>
        <v>#N/A</v>
      </c>
      <c r="Y635" s="9" t="e">
        <f>VLOOKUP($B635, FanGraphs_Standings[[Abbreviation]:[2024 Projected Full Season RDif]], 19, FALSE)/162</f>
        <v>#N/A</v>
      </c>
      <c r="Z635" s="9" t="e">
        <f>VLOOKUP($B635, FanGraphs_Standings[[Abbreviation]:[2024 Projected Full Season RDif]], 5, FALSE)</f>
        <v>#N/A</v>
      </c>
      <c r="AA635" s="9" t="e">
        <f>VLOOKUP($B635, FanGraphs_Standings[[Abbreviation]:[2024 Projected Full Season W%]], 18, FALSE)</f>
        <v>#N/A</v>
      </c>
      <c r="AB635" s="9" t="e">
        <f>VLOOKUP($B635, 'Home Field Adv'!$A$2:$I$31, 9, FALSE)</f>
        <v>#N/A</v>
      </c>
      <c r="AC635" s="9" t="e">
        <f>VLOOKUP($C635, FanGraphs_Standings[[Abbreviation]:[2024 Year to Date G]], 2, FALSE)</f>
        <v>#N/A</v>
      </c>
      <c r="AD635" s="9" t="e">
        <f>VLOOKUP($E635, 'SP Per G'!$A$2:$D$1380, 3, FALSE)</f>
        <v>#N/A</v>
      </c>
      <c r="AE635" s="9" t="e">
        <f>VLOOKUP($E635, 'SP Per G'!$A$2:$D$1380, 4, FALSE)</f>
        <v>#N/A</v>
      </c>
      <c r="AF635" s="9" t="e">
        <f>VLOOKUP($E635, Individual_Pitching___Dashboard[], 18, FALSE)</f>
        <v>#N/A</v>
      </c>
      <c r="AG635" s="9" t="e">
        <f>VLOOKUP($E635, Individual_Pitching___Dashboard[], 20, FALSE)</f>
        <v>#N/A</v>
      </c>
      <c r="AH635" s="9" t="e">
        <f>VLOOKUP($E635, Individual_Pitching___Advanced[], 21,FALSE)</f>
        <v>#N/A</v>
      </c>
      <c r="AI635" s="9" t="e">
        <f>VLOOKUP($C635, 'Team Per G'!$A$2:$G$31, 7, FALSE)</f>
        <v>#N/A</v>
      </c>
      <c r="AJ635" s="9" t="e">
        <f>VLOOKUP($C635, 'FanGraphs - Team WAR Projected'!$B$2:$E$31, 3, FALSE)/162</f>
        <v>#N/A</v>
      </c>
      <c r="AK635" s="9" t="e">
        <f>VLOOKUP($C635, Team_Pitching___Advanced[[Team]:[xFIP]], 19,FALSE)</f>
        <v>#N/A</v>
      </c>
      <c r="AL635" s="9" t="e">
        <f>VLOOKUP($C635, Team_Pitching___Advanced[], 20, FALSE)</f>
        <v>#N/A</v>
      </c>
      <c r="AM635" s="9" t="e">
        <f>VLOOKUP($C635, Team_Batting___Dashboard[[Team]:[wOBA]], 16, FALSE)</f>
        <v>#N/A</v>
      </c>
      <c r="AN635" s="9" t="e">
        <f>VLOOKUP($C635, Team_Batting___Advanced[[Team]:[OPS]], 9, FALSE)</f>
        <v>#N/A</v>
      </c>
      <c r="AO635" s="9" t="e">
        <f>VLOOKUP($C635, Team_Batting___Advanced[], 19, FALSE)</f>
        <v>#N/A</v>
      </c>
      <c r="AP635" s="9" t="e">
        <f>VLOOKUP($C635, 'Team Per G'!$A$2:$G$31, 3, FALSE)</f>
        <v>#N/A</v>
      </c>
      <c r="AQ635" s="9" t="e">
        <f>VLOOKUP($C635, 'Team Per G'!$A$2:$G$31, 5, FALSE)</f>
        <v>#N/A</v>
      </c>
      <c r="AR635" s="9" t="e">
        <f>VLOOKUP($C635, 'Team Per G'!$A$2:$G$31, 4, FALSE)</f>
        <v>#N/A</v>
      </c>
      <c r="AS635" s="9" t="e">
        <f>VLOOKUP($C635, Team_Batting___Dashboard[], 22, FALSE)/$AC635</f>
        <v>#N/A</v>
      </c>
      <c r="AT635" s="9" t="e">
        <f>VLOOKUP($C635, 'FanGraphs - Team WAR Projected'!$B$2:$E$31, 4, FALSE)/162</f>
        <v>#N/A</v>
      </c>
      <c r="AU635" s="9" t="e">
        <f>VLOOKUP($C635, FanGraphs_Standings[[Abbreviation]:[2024 Year to Date RS/G]], 6, FALSE)/$AC635</f>
        <v>#N/A</v>
      </c>
      <c r="AV635" s="9" t="e">
        <f>VLOOKUP($C635, FanGraphs_Standings[[Abbreviation]:[2024 Projected Full Season RDif]], 19, FALSE)/162</f>
        <v>#N/A</v>
      </c>
      <c r="AW635" s="9" t="e">
        <f>VLOOKUP($C635, FanGraphs_Standings[[Abbreviation]:[2024 Projected Full Season RDif]], 5, FALSE)</f>
        <v>#N/A</v>
      </c>
      <c r="AX635" s="9" t="e">
        <f>VLOOKUP($C635, FanGraphs_Standings[[Abbreviation]:[2024 Projected Full Season W%]], 18, FALSE)</f>
        <v>#N/A</v>
      </c>
      <c r="AY635" s="9" t="e">
        <f>VLOOKUP($C635, 'Home Field Adv'!$A$2:$K$31, 11, FALSE)</f>
        <v>#N/A</v>
      </c>
      <c r="BB635" s="5" t="str">
        <f t="shared" si="28"/>
        <v/>
      </c>
      <c r="BC635" s="5" t="str">
        <f t="shared" si="29"/>
        <v/>
      </c>
      <c r="BD635" s="5" t="str">
        <f t="shared" si="30"/>
        <v/>
      </c>
    </row>
    <row r="636" spans="6:56" x14ac:dyDescent="0.45">
      <c r="F636" s="9" t="e">
        <f>VLOOKUP($B636, FanGraphs_Standings[[Abbreviation]:[2024 Year to Date G]], 2, FALSE)</f>
        <v>#N/A</v>
      </c>
      <c r="G636" s="9" t="e">
        <f>IF(ISERR(VLOOKUP($D636, 'SP Per G'!$A$2:$D$1380, 3, FALSE)), L636, VLOOKUP($D636, 'SP Per G'!$A$2:$D$1380, 3, FALSE))</f>
        <v>#N/A</v>
      </c>
      <c r="H636" s="9" t="e">
        <f>VLOOKUP($D636, 'SP Per G'!$A$2:$D$1380, 4, FALSE)</f>
        <v>#N/A</v>
      </c>
      <c r="I636" s="9" t="e">
        <f>VLOOKUP($D636, Individual_Pitching___Dashboard[], 18, FALSE)</f>
        <v>#N/A</v>
      </c>
      <c r="J636" s="9" t="e">
        <f>VLOOKUP($D636, Individual_Pitching___Dashboard[], 20, FALSE)</f>
        <v>#N/A</v>
      </c>
      <c r="K636" s="9" t="e">
        <f>VLOOKUP($D636, Individual_Pitching___Advanced[], 21,FALSE)</f>
        <v>#N/A</v>
      </c>
      <c r="L636" s="9" t="e">
        <f>VLOOKUP($B636, 'Team Per G'!$A$2:$G$31, 7, FALSE)</f>
        <v>#N/A</v>
      </c>
      <c r="M636" s="9" t="e">
        <f>VLOOKUP($B636, 'FanGraphs - Team WAR Projected'!$B$2:$E$31, 3, FALSE)/162</f>
        <v>#N/A</v>
      </c>
      <c r="N636" s="9" t="e">
        <f>VLOOKUP($B636, Team_Pitching___Advanced[[Team]:[xFIP]], 19,FALSE)</f>
        <v>#N/A</v>
      </c>
      <c r="O636" s="9" t="e">
        <f>VLOOKUP($B636, Team_Pitching___Advanced[], 20, FALSE)</f>
        <v>#N/A</v>
      </c>
      <c r="P636" s="9" t="e">
        <f>VLOOKUP($B636, Team_Batting___Dashboard[[Team]:[wOBA]], 16, FALSE)</f>
        <v>#N/A</v>
      </c>
      <c r="Q636" s="9" t="e">
        <f>VLOOKUP($B636, Team_Batting___Advanced[[Team]:[OPS]], 9, FALSE)</f>
        <v>#N/A</v>
      </c>
      <c r="R636" s="9" t="e">
        <f>VLOOKUP($B636, Team_Batting___Advanced[], 19, FALSE)</f>
        <v>#N/A</v>
      </c>
      <c r="S636" s="9" t="e">
        <f>VLOOKUP($B636, 'Team Per G'!$A$2:$G$31, 3, FALSE)</f>
        <v>#N/A</v>
      </c>
      <c r="T636" s="9" t="e">
        <f>VLOOKUP($B636, 'Team Per G'!$A$2:$G$31, 5, FALSE)</f>
        <v>#N/A</v>
      </c>
      <c r="U636" s="9" t="e">
        <f>VLOOKUP($B636, 'Team Per G'!$A$2:$G$31, 4, FALSE)</f>
        <v>#N/A</v>
      </c>
      <c r="V636" s="9" t="e">
        <f>VLOOKUP($B636, Team_Batting___Dashboard[], 22, FALSE)/$F636</f>
        <v>#N/A</v>
      </c>
      <c r="W636" s="9" t="e">
        <f>VLOOKUP($B636, 'FanGraphs - Team WAR Projected'!$B$2:$E$31, 4, FALSE)/162</f>
        <v>#N/A</v>
      </c>
      <c r="X636" s="9" t="e">
        <f>VLOOKUP($B636, FanGraphs_Standings[[Abbreviation]:[2024 Year to Date RS/G]], 6, FALSE)/$F636</f>
        <v>#N/A</v>
      </c>
      <c r="Y636" s="9" t="e">
        <f>VLOOKUP($B636, FanGraphs_Standings[[Abbreviation]:[2024 Projected Full Season RDif]], 19, FALSE)/162</f>
        <v>#N/A</v>
      </c>
      <c r="Z636" s="9" t="e">
        <f>VLOOKUP($B636, FanGraphs_Standings[[Abbreviation]:[2024 Projected Full Season RDif]], 5, FALSE)</f>
        <v>#N/A</v>
      </c>
      <c r="AA636" s="9" t="e">
        <f>VLOOKUP($B636, FanGraphs_Standings[[Abbreviation]:[2024 Projected Full Season W%]], 18, FALSE)</f>
        <v>#N/A</v>
      </c>
      <c r="AB636" s="9" t="e">
        <f>VLOOKUP($B636, 'Home Field Adv'!$A$2:$I$31, 9, FALSE)</f>
        <v>#N/A</v>
      </c>
      <c r="AC636" s="9" t="e">
        <f>VLOOKUP($C636, FanGraphs_Standings[[Abbreviation]:[2024 Year to Date G]], 2, FALSE)</f>
        <v>#N/A</v>
      </c>
      <c r="AD636" s="9" t="e">
        <f>VLOOKUP($E636, 'SP Per G'!$A$2:$D$1380, 3, FALSE)</f>
        <v>#N/A</v>
      </c>
      <c r="AE636" s="9" t="e">
        <f>VLOOKUP($E636, 'SP Per G'!$A$2:$D$1380, 4, FALSE)</f>
        <v>#N/A</v>
      </c>
      <c r="AF636" s="9" t="e">
        <f>VLOOKUP($E636, Individual_Pitching___Dashboard[], 18, FALSE)</f>
        <v>#N/A</v>
      </c>
      <c r="AG636" s="9" t="e">
        <f>VLOOKUP($E636, Individual_Pitching___Dashboard[], 20, FALSE)</f>
        <v>#N/A</v>
      </c>
      <c r="AH636" s="9" t="e">
        <f>VLOOKUP($E636, Individual_Pitching___Advanced[], 21,FALSE)</f>
        <v>#N/A</v>
      </c>
      <c r="AI636" s="9" t="e">
        <f>VLOOKUP($C636, 'Team Per G'!$A$2:$G$31, 7, FALSE)</f>
        <v>#N/A</v>
      </c>
      <c r="AJ636" s="9" t="e">
        <f>VLOOKUP($C636, 'FanGraphs - Team WAR Projected'!$B$2:$E$31, 3, FALSE)/162</f>
        <v>#N/A</v>
      </c>
      <c r="AK636" s="9" t="e">
        <f>VLOOKUP($C636, Team_Pitching___Advanced[[Team]:[xFIP]], 19,FALSE)</f>
        <v>#N/A</v>
      </c>
      <c r="AL636" s="9" t="e">
        <f>VLOOKUP($C636, Team_Pitching___Advanced[], 20, FALSE)</f>
        <v>#N/A</v>
      </c>
      <c r="AM636" s="9" t="e">
        <f>VLOOKUP($C636, Team_Batting___Dashboard[[Team]:[wOBA]], 16, FALSE)</f>
        <v>#N/A</v>
      </c>
      <c r="AN636" s="9" t="e">
        <f>VLOOKUP($C636, Team_Batting___Advanced[[Team]:[OPS]], 9, FALSE)</f>
        <v>#N/A</v>
      </c>
      <c r="AO636" s="9" t="e">
        <f>VLOOKUP($C636, Team_Batting___Advanced[], 19, FALSE)</f>
        <v>#N/A</v>
      </c>
      <c r="AP636" s="9" t="e">
        <f>VLOOKUP($C636, 'Team Per G'!$A$2:$G$31, 3, FALSE)</f>
        <v>#N/A</v>
      </c>
      <c r="AQ636" s="9" t="e">
        <f>VLOOKUP($C636, 'Team Per G'!$A$2:$G$31, 5, FALSE)</f>
        <v>#N/A</v>
      </c>
      <c r="AR636" s="9" t="e">
        <f>VLOOKUP($C636, 'Team Per G'!$A$2:$G$31, 4, FALSE)</f>
        <v>#N/A</v>
      </c>
      <c r="AS636" s="9" t="e">
        <f>VLOOKUP($C636, Team_Batting___Dashboard[], 22, FALSE)/$AC636</f>
        <v>#N/A</v>
      </c>
      <c r="AT636" s="9" t="e">
        <f>VLOOKUP($C636, 'FanGraphs - Team WAR Projected'!$B$2:$E$31, 4, FALSE)/162</f>
        <v>#N/A</v>
      </c>
      <c r="AU636" s="9" t="e">
        <f>VLOOKUP($C636, FanGraphs_Standings[[Abbreviation]:[2024 Year to Date RS/G]], 6, FALSE)/$AC636</f>
        <v>#N/A</v>
      </c>
      <c r="AV636" s="9" t="e">
        <f>VLOOKUP($C636, FanGraphs_Standings[[Abbreviation]:[2024 Projected Full Season RDif]], 19, FALSE)/162</f>
        <v>#N/A</v>
      </c>
      <c r="AW636" s="9" t="e">
        <f>VLOOKUP($C636, FanGraphs_Standings[[Abbreviation]:[2024 Projected Full Season RDif]], 5, FALSE)</f>
        <v>#N/A</v>
      </c>
      <c r="AX636" s="9" t="e">
        <f>VLOOKUP($C636, FanGraphs_Standings[[Abbreviation]:[2024 Projected Full Season W%]], 18, FALSE)</f>
        <v>#N/A</v>
      </c>
      <c r="AY636" s="9" t="e">
        <f>VLOOKUP($C636, 'Home Field Adv'!$A$2:$K$31, 11, FALSE)</f>
        <v>#N/A</v>
      </c>
      <c r="BB636" s="5" t="str">
        <f t="shared" si="28"/>
        <v/>
      </c>
      <c r="BC636" s="5" t="str">
        <f t="shared" si="29"/>
        <v/>
      </c>
      <c r="BD636" s="5" t="str">
        <f t="shared" si="30"/>
        <v/>
      </c>
    </row>
    <row r="637" spans="6:56" x14ac:dyDescent="0.45">
      <c r="F637" s="9" t="e">
        <f>VLOOKUP($B637, FanGraphs_Standings[[Abbreviation]:[2024 Year to Date G]], 2, FALSE)</f>
        <v>#N/A</v>
      </c>
      <c r="G637" s="9" t="e">
        <f>IF(ISERR(VLOOKUP($D637, 'SP Per G'!$A$2:$D$1380, 3, FALSE)), L637, VLOOKUP($D637, 'SP Per G'!$A$2:$D$1380, 3, FALSE))</f>
        <v>#N/A</v>
      </c>
      <c r="H637" s="9" t="e">
        <f>VLOOKUP($D637, 'SP Per G'!$A$2:$D$1380, 4, FALSE)</f>
        <v>#N/A</v>
      </c>
      <c r="I637" s="9" t="e">
        <f>VLOOKUP($D637, Individual_Pitching___Dashboard[], 18, FALSE)</f>
        <v>#N/A</v>
      </c>
      <c r="J637" s="9" t="e">
        <f>VLOOKUP($D637, Individual_Pitching___Dashboard[], 20, FALSE)</f>
        <v>#N/A</v>
      </c>
      <c r="K637" s="9" t="e">
        <f>VLOOKUP($D637, Individual_Pitching___Advanced[], 21,FALSE)</f>
        <v>#N/A</v>
      </c>
      <c r="L637" s="9" t="e">
        <f>VLOOKUP($B637, 'Team Per G'!$A$2:$G$31, 7, FALSE)</f>
        <v>#N/A</v>
      </c>
      <c r="M637" s="9" t="e">
        <f>VLOOKUP($B637, 'FanGraphs - Team WAR Projected'!$B$2:$E$31, 3, FALSE)/162</f>
        <v>#N/A</v>
      </c>
      <c r="N637" s="9" t="e">
        <f>VLOOKUP($B637, Team_Pitching___Advanced[[Team]:[xFIP]], 19,FALSE)</f>
        <v>#N/A</v>
      </c>
      <c r="O637" s="9" t="e">
        <f>VLOOKUP($B637, Team_Pitching___Advanced[], 20, FALSE)</f>
        <v>#N/A</v>
      </c>
      <c r="P637" s="9" t="e">
        <f>VLOOKUP($B637, Team_Batting___Dashboard[[Team]:[wOBA]], 16, FALSE)</f>
        <v>#N/A</v>
      </c>
      <c r="Q637" s="9" t="e">
        <f>VLOOKUP($B637, Team_Batting___Advanced[[Team]:[OPS]], 9, FALSE)</f>
        <v>#N/A</v>
      </c>
      <c r="R637" s="9" t="e">
        <f>VLOOKUP($B637, Team_Batting___Advanced[], 19, FALSE)</f>
        <v>#N/A</v>
      </c>
      <c r="S637" s="9" t="e">
        <f>VLOOKUP($B637, 'Team Per G'!$A$2:$G$31, 3, FALSE)</f>
        <v>#N/A</v>
      </c>
      <c r="T637" s="9" t="e">
        <f>VLOOKUP($B637, 'Team Per G'!$A$2:$G$31, 5, FALSE)</f>
        <v>#N/A</v>
      </c>
      <c r="U637" s="9" t="e">
        <f>VLOOKUP($B637, 'Team Per G'!$A$2:$G$31, 4, FALSE)</f>
        <v>#N/A</v>
      </c>
      <c r="V637" s="9" t="e">
        <f>VLOOKUP($B637, Team_Batting___Dashboard[], 22, FALSE)/$F637</f>
        <v>#N/A</v>
      </c>
      <c r="W637" s="9" t="e">
        <f>VLOOKUP($B637, 'FanGraphs - Team WAR Projected'!$B$2:$E$31, 4, FALSE)/162</f>
        <v>#N/A</v>
      </c>
      <c r="X637" s="9" t="e">
        <f>VLOOKUP($B637, FanGraphs_Standings[[Abbreviation]:[2024 Year to Date RS/G]], 6, FALSE)/$F637</f>
        <v>#N/A</v>
      </c>
      <c r="Y637" s="9" t="e">
        <f>VLOOKUP($B637, FanGraphs_Standings[[Abbreviation]:[2024 Projected Full Season RDif]], 19, FALSE)/162</f>
        <v>#N/A</v>
      </c>
      <c r="Z637" s="9" t="e">
        <f>VLOOKUP($B637, FanGraphs_Standings[[Abbreviation]:[2024 Projected Full Season RDif]], 5, FALSE)</f>
        <v>#N/A</v>
      </c>
      <c r="AA637" s="9" t="e">
        <f>VLOOKUP($B637, FanGraphs_Standings[[Abbreviation]:[2024 Projected Full Season W%]], 18, FALSE)</f>
        <v>#N/A</v>
      </c>
      <c r="AB637" s="9" t="e">
        <f>VLOOKUP($B637, 'Home Field Adv'!$A$2:$I$31, 9, FALSE)</f>
        <v>#N/A</v>
      </c>
      <c r="AC637" s="9" t="e">
        <f>VLOOKUP($C637, FanGraphs_Standings[[Abbreviation]:[2024 Year to Date G]], 2, FALSE)</f>
        <v>#N/A</v>
      </c>
      <c r="AD637" s="9" t="e">
        <f>VLOOKUP($E637, 'SP Per G'!$A$2:$D$1380, 3, FALSE)</f>
        <v>#N/A</v>
      </c>
      <c r="AE637" s="9" t="e">
        <f>VLOOKUP($E637, 'SP Per G'!$A$2:$D$1380, 4, FALSE)</f>
        <v>#N/A</v>
      </c>
      <c r="AF637" s="9" t="e">
        <f>VLOOKUP($E637, Individual_Pitching___Dashboard[], 18, FALSE)</f>
        <v>#N/A</v>
      </c>
      <c r="AG637" s="9" t="e">
        <f>VLOOKUP($E637, Individual_Pitching___Dashboard[], 20, FALSE)</f>
        <v>#N/A</v>
      </c>
      <c r="AH637" s="9" t="e">
        <f>VLOOKUP($E637, Individual_Pitching___Advanced[], 21,FALSE)</f>
        <v>#N/A</v>
      </c>
      <c r="AI637" s="9" t="e">
        <f>VLOOKUP($C637, 'Team Per G'!$A$2:$G$31, 7, FALSE)</f>
        <v>#N/A</v>
      </c>
      <c r="AJ637" s="9" t="e">
        <f>VLOOKUP($C637, 'FanGraphs - Team WAR Projected'!$B$2:$E$31, 3, FALSE)/162</f>
        <v>#N/A</v>
      </c>
      <c r="AK637" s="9" t="e">
        <f>VLOOKUP($C637, Team_Pitching___Advanced[[Team]:[xFIP]], 19,FALSE)</f>
        <v>#N/A</v>
      </c>
      <c r="AL637" s="9" t="e">
        <f>VLOOKUP($C637, Team_Pitching___Advanced[], 20, FALSE)</f>
        <v>#N/A</v>
      </c>
      <c r="AM637" s="9" t="e">
        <f>VLOOKUP($C637, Team_Batting___Dashboard[[Team]:[wOBA]], 16, FALSE)</f>
        <v>#N/A</v>
      </c>
      <c r="AN637" s="9" t="e">
        <f>VLOOKUP($C637, Team_Batting___Advanced[[Team]:[OPS]], 9, FALSE)</f>
        <v>#N/A</v>
      </c>
      <c r="AO637" s="9" t="e">
        <f>VLOOKUP($C637, Team_Batting___Advanced[], 19, FALSE)</f>
        <v>#N/A</v>
      </c>
      <c r="AP637" s="9" t="e">
        <f>VLOOKUP($C637, 'Team Per G'!$A$2:$G$31, 3, FALSE)</f>
        <v>#N/A</v>
      </c>
      <c r="AQ637" s="9" t="e">
        <f>VLOOKUP($C637, 'Team Per G'!$A$2:$G$31, 5, FALSE)</f>
        <v>#N/A</v>
      </c>
      <c r="AR637" s="9" t="e">
        <f>VLOOKUP($C637, 'Team Per G'!$A$2:$G$31, 4, FALSE)</f>
        <v>#N/A</v>
      </c>
      <c r="AS637" s="9" t="e">
        <f>VLOOKUP($C637, Team_Batting___Dashboard[], 22, FALSE)/$AC637</f>
        <v>#N/A</v>
      </c>
      <c r="AT637" s="9" t="e">
        <f>VLOOKUP($C637, 'FanGraphs - Team WAR Projected'!$B$2:$E$31, 4, FALSE)/162</f>
        <v>#N/A</v>
      </c>
      <c r="AU637" s="9" t="e">
        <f>VLOOKUP($C637, FanGraphs_Standings[[Abbreviation]:[2024 Year to Date RS/G]], 6, FALSE)/$AC637</f>
        <v>#N/A</v>
      </c>
      <c r="AV637" s="9" t="e">
        <f>VLOOKUP($C637, FanGraphs_Standings[[Abbreviation]:[2024 Projected Full Season RDif]], 19, FALSE)/162</f>
        <v>#N/A</v>
      </c>
      <c r="AW637" s="9" t="e">
        <f>VLOOKUP($C637, FanGraphs_Standings[[Abbreviation]:[2024 Projected Full Season RDif]], 5, FALSE)</f>
        <v>#N/A</v>
      </c>
      <c r="AX637" s="9" t="e">
        <f>VLOOKUP($C637, FanGraphs_Standings[[Abbreviation]:[2024 Projected Full Season W%]], 18, FALSE)</f>
        <v>#N/A</v>
      </c>
      <c r="AY637" s="9" t="e">
        <f>VLOOKUP($C637, 'Home Field Adv'!$A$2:$K$31, 11, FALSE)</f>
        <v>#N/A</v>
      </c>
      <c r="BB637" s="5" t="str">
        <f t="shared" si="28"/>
        <v/>
      </c>
      <c r="BC637" s="5" t="str">
        <f t="shared" si="29"/>
        <v/>
      </c>
      <c r="BD637" s="5" t="str">
        <f t="shared" si="30"/>
        <v/>
      </c>
    </row>
    <row r="638" spans="6:56" x14ac:dyDescent="0.45">
      <c r="F638" s="9" t="e">
        <f>VLOOKUP($B638, FanGraphs_Standings[[Abbreviation]:[2024 Year to Date G]], 2, FALSE)</f>
        <v>#N/A</v>
      </c>
      <c r="G638" s="9" t="e">
        <f>IF(ISERR(VLOOKUP($D638, 'SP Per G'!$A$2:$D$1380, 3, FALSE)), L638, VLOOKUP($D638, 'SP Per G'!$A$2:$D$1380, 3, FALSE))</f>
        <v>#N/A</v>
      </c>
      <c r="H638" s="9" t="e">
        <f>VLOOKUP($D638, 'SP Per G'!$A$2:$D$1380, 4, FALSE)</f>
        <v>#N/A</v>
      </c>
      <c r="I638" s="9" t="e">
        <f>VLOOKUP($D638, Individual_Pitching___Dashboard[], 18, FALSE)</f>
        <v>#N/A</v>
      </c>
      <c r="J638" s="9" t="e">
        <f>VLOOKUP($D638, Individual_Pitching___Dashboard[], 20, FALSE)</f>
        <v>#N/A</v>
      </c>
      <c r="K638" s="9" t="e">
        <f>VLOOKUP($D638, Individual_Pitching___Advanced[], 21,FALSE)</f>
        <v>#N/A</v>
      </c>
      <c r="L638" s="9" t="e">
        <f>VLOOKUP($B638, 'Team Per G'!$A$2:$G$31, 7, FALSE)</f>
        <v>#N/A</v>
      </c>
      <c r="M638" s="9" t="e">
        <f>VLOOKUP($B638, 'FanGraphs - Team WAR Projected'!$B$2:$E$31, 3, FALSE)/162</f>
        <v>#N/A</v>
      </c>
      <c r="N638" s="9" t="e">
        <f>VLOOKUP($B638, Team_Pitching___Advanced[[Team]:[xFIP]], 19,FALSE)</f>
        <v>#N/A</v>
      </c>
      <c r="O638" s="9" t="e">
        <f>VLOOKUP($B638, Team_Pitching___Advanced[], 20, FALSE)</f>
        <v>#N/A</v>
      </c>
      <c r="P638" s="9" t="e">
        <f>VLOOKUP($B638, Team_Batting___Dashboard[[Team]:[wOBA]], 16, FALSE)</f>
        <v>#N/A</v>
      </c>
      <c r="Q638" s="9" t="e">
        <f>VLOOKUP($B638, Team_Batting___Advanced[[Team]:[OPS]], 9, FALSE)</f>
        <v>#N/A</v>
      </c>
      <c r="R638" s="9" t="e">
        <f>VLOOKUP($B638, Team_Batting___Advanced[], 19, FALSE)</f>
        <v>#N/A</v>
      </c>
      <c r="S638" s="9" t="e">
        <f>VLOOKUP($B638, 'Team Per G'!$A$2:$G$31, 3, FALSE)</f>
        <v>#N/A</v>
      </c>
      <c r="T638" s="9" t="e">
        <f>VLOOKUP($B638, 'Team Per G'!$A$2:$G$31, 5, FALSE)</f>
        <v>#N/A</v>
      </c>
      <c r="U638" s="9" t="e">
        <f>VLOOKUP($B638, 'Team Per G'!$A$2:$G$31, 4, FALSE)</f>
        <v>#N/A</v>
      </c>
      <c r="V638" s="9" t="e">
        <f>VLOOKUP($B638, Team_Batting___Dashboard[], 22, FALSE)/$F638</f>
        <v>#N/A</v>
      </c>
      <c r="W638" s="9" t="e">
        <f>VLOOKUP($B638, 'FanGraphs - Team WAR Projected'!$B$2:$E$31, 4, FALSE)/162</f>
        <v>#N/A</v>
      </c>
      <c r="X638" s="9" t="e">
        <f>VLOOKUP($B638, FanGraphs_Standings[[Abbreviation]:[2024 Year to Date RS/G]], 6, FALSE)/$F638</f>
        <v>#N/A</v>
      </c>
      <c r="Y638" s="9" t="e">
        <f>VLOOKUP($B638, FanGraphs_Standings[[Abbreviation]:[2024 Projected Full Season RDif]], 19, FALSE)/162</f>
        <v>#N/A</v>
      </c>
      <c r="Z638" s="9" t="e">
        <f>VLOOKUP($B638, FanGraphs_Standings[[Abbreviation]:[2024 Projected Full Season RDif]], 5, FALSE)</f>
        <v>#N/A</v>
      </c>
      <c r="AA638" s="9" t="e">
        <f>VLOOKUP($B638, FanGraphs_Standings[[Abbreviation]:[2024 Projected Full Season W%]], 18, FALSE)</f>
        <v>#N/A</v>
      </c>
      <c r="AB638" s="9" t="e">
        <f>VLOOKUP($B638, 'Home Field Adv'!$A$2:$I$31, 9, FALSE)</f>
        <v>#N/A</v>
      </c>
      <c r="AC638" s="9" t="e">
        <f>VLOOKUP($C638, FanGraphs_Standings[[Abbreviation]:[2024 Year to Date G]], 2, FALSE)</f>
        <v>#N/A</v>
      </c>
      <c r="AD638" s="9" t="e">
        <f>VLOOKUP($E638, 'SP Per G'!$A$2:$D$1380, 3, FALSE)</f>
        <v>#N/A</v>
      </c>
      <c r="AE638" s="9" t="e">
        <f>VLOOKUP($E638, 'SP Per G'!$A$2:$D$1380, 4, FALSE)</f>
        <v>#N/A</v>
      </c>
      <c r="AF638" s="9" t="e">
        <f>VLOOKUP($E638, Individual_Pitching___Dashboard[], 18, FALSE)</f>
        <v>#N/A</v>
      </c>
      <c r="AG638" s="9" t="e">
        <f>VLOOKUP($E638, Individual_Pitching___Dashboard[], 20, FALSE)</f>
        <v>#N/A</v>
      </c>
      <c r="AH638" s="9" t="e">
        <f>VLOOKUP($E638, Individual_Pitching___Advanced[], 21,FALSE)</f>
        <v>#N/A</v>
      </c>
      <c r="AI638" s="9" t="e">
        <f>VLOOKUP($C638, 'Team Per G'!$A$2:$G$31, 7, FALSE)</f>
        <v>#N/A</v>
      </c>
      <c r="AJ638" s="9" t="e">
        <f>VLOOKUP($C638, 'FanGraphs - Team WAR Projected'!$B$2:$E$31, 3, FALSE)/162</f>
        <v>#N/A</v>
      </c>
      <c r="AK638" s="9" t="e">
        <f>VLOOKUP($C638, Team_Pitching___Advanced[[Team]:[xFIP]], 19,FALSE)</f>
        <v>#N/A</v>
      </c>
      <c r="AL638" s="9" t="e">
        <f>VLOOKUP($C638, Team_Pitching___Advanced[], 20, FALSE)</f>
        <v>#N/A</v>
      </c>
      <c r="AM638" s="9" t="e">
        <f>VLOOKUP($C638, Team_Batting___Dashboard[[Team]:[wOBA]], 16, FALSE)</f>
        <v>#N/A</v>
      </c>
      <c r="AN638" s="9" t="e">
        <f>VLOOKUP($C638, Team_Batting___Advanced[[Team]:[OPS]], 9, FALSE)</f>
        <v>#N/A</v>
      </c>
      <c r="AO638" s="9" t="e">
        <f>VLOOKUP($C638, Team_Batting___Advanced[], 19, FALSE)</f>
        <v>#N/A</v>
      </c>
      <c r="AP638" s="9" t="e">
        <f>VLOOKUP($C638, 'Team Per G'!$A$2:$G$31, 3, FALSE)</f>
        <v>#N/A</v>
      </c>
      <c r="AQ638" s="9" t="e">
        <f>VLOOKUP($C638, 'Team Per G'!$A$2:$G$31, 5, FALSE)</f>
        <v>#N/A</v>
      </c>
      <c r="AR638" s="9" t="e">
        <f>VLOOKUP($C638, 'Team Per G'!$A$2:$G$31, 4, FALSE)</f>
        <v>#N/A</v>
      </c>
      <c r="AS638" s="9" t="e">
        <f>VLOOKUP($C638, Team_Batting___Dashboard[], 22, FALSE)/$AC638</f>
        <v>#N/A</v>
      </c>
      <c r="AT638" s="9" t="e">
        <f>VLOOKUP($C638, 'FanGraphs - Team WAR Projected'!$B$2:$E$31, 4, FALSE)/162</f>
        <v>#N/A</v>
      </c>
      <c r="AU638" s="9" t="e">
        <f>VLOOKUP($C638, FanGraphs_Standings[[Abbreviation]:[2024 Year to Date RS/G]], 6, FALSE)/$AC638</f>
        <v>#N/A</v>
      </c>
      <c r="AV638" s="9" t="e">
        <f>VLOOKUP($C638, FanGraphs_Standings[[Abbreviation]:[2024 Projected Full Season RDif]], 19, FALSE)/162</f>
        <v>#N/A</v>
      </c>
      <c r="AW638" s="9" t="e">
        <f>VLOOKUP($C638, FanGraphs_Standings[[Abbreviation]:[2024 Projected Full Season RDif]], 5, FALSE)</f>
        <v>#N/A</v>
      </c>
      <c r="AX638" s="9" t="e">
        <f>VLOOKUP($C638, FanGraphs_Standings[[Abbreviation]:[2024 Projected Full Season W%]], 18, FALSE)</f>
        <v>#N/A</v>
      </c>
      <c r="AY638" s="9" t="e">
        <f>VLOOKUP($C638, 'Home Field Adv'!$A$2:$K$31, 11, FALSE)</f>
        <v>#N/A</v>
      </c>
      <c r="BB638" s="5" t="str">
        <f t="shared" si="28"/>
        <v/>
      </c>
      <c r="BC638" s="5" t="str">
        <f t="shared" si="29"/>
        <v/>
      </c>
      <c r="BD638" s="5" t="str">
        <f t="shared" si="30"/>
        <v/>
      </c>
    </row>
    <row r="639" spans="6:56" x14ac:dyDescent="0.45">
      <c r="F639" s="9" t="e">
        <f>VLOOKUP($B639, FanGraphs_Standings[[Abbreviation]:[2024 Year to Date G]], 2, FALSE)</f>
        <v>#N/A</v>
      </c>
      <c r="G639" s="9" t="e">
        <f>IF(ISERR(VLOOKUP($D639, 'SP Per G'!$A$2:$D$1380, 3, FALSE)), L639, VLOOKUP($D639, 'SP Per G'!$A$2:$D$1380, 3, FALSE))</f>
        <v>#N/A</v>
      </c>
      <c r="H639" s="9" t="e">
        <f>VLOOKUP($D639, 'SP Per G'!$A$2:$D$1380, 4, FALSE)</f>
        <v>#N/A</v>
      </c>
      <c r="I639" s="9" t="e">
        <f>VLOOKUP($D639, Individual_Pitching___Dashboard[], 18, FALSE)</f>
        <v>#N/A</v>
      </c>
      <c r="J639" s="9" t="e">
        <f>VLOOKUP($D639, Individual_Pitching___Dashboard[], 20, FALSE)</f>
        <v>#N/A</v>
      </c>
      <c r="K639" s="9" t="e">
        <f>VLOOKUP($D639, Individual_Pitching___Advanced[], 21,FALSE)</f>
        <v>#N/A</v>
      </c>
      <c r="L639" s="9" t="e">
        <f>VLOOKUP($B639, 'Team Per G'!$A$2:$G$31, 7, FALSE)</f>
        <v>#N/A</v>
      </c>
      <c r="M639" s="9" t="e">
        <f>VLOOKUP($B639, 'FanGraphs - Team WAR Projected'!$B$2:$E$31, 3, FALSE)/162</f>
        <v>#N/A</v>
      </c>
      <c r="N639" s="9" t="e">
        <f>VLOOKUP($B639, Team_Pitching___Advanced[[Team]:[xFIP]], 19,FALSE)</f>
        <v>#N/A</v>
      </c>
      <c r="O639" s="9" t="e">
        <f>VLOOKUP($B639, Team_Pitching___Advanced[], 20, FALSE)</f>
        <v>#N/A</v>
      </c>
      <c r="P639" s="9" t="e">
        <f>VLOOKUP($B639, Team_Batting___Dashboard[[Team]:[wOBA]], 16, FALSE)</f>
        <v>#N/A</v>
      </c>
      <c r="Q639" s="9" t="e">
        <f>VLOOKUP($B639, Team_Batting___Advanced[[Team]:[OPS]], 9, FALSE)</f>
        <v>#N/A</v>
      </c>
      <c r="R639" s="9" t="e">
        <f>VLOOKUP($B639, Team_Batting___Advanced[], 19, FALSE)</f>
        <v>#N/A</v>
      </c>
      <c r="S639" s="9" t="e">
        <f>VLOOKUP($B639, 'Team Per G'!$A$2:$G$31, 3, FALSE)</f>
        <v>#N/A</v>
      </c>
      <c r="T639" s="9" t="e">
        <f>VLOOKUP($B639, 'Team Per G'!$A$2:$G$31, 5, FALSE)</f>
        <v>#N/A</v>
      </c>
      <c r="U639" s="9" t="e">
        <f>VLOOKUP($B639, 'Team Per G'!$A$2:$G$31, 4, FALSE)</f>
        <v>#N/A</v>
      </c>
      <c r="V639" s="9" t="e">
        <f>VLOOKUP($B639, Team_Batting___Dashboard[], 22, FALSE)/$F639</f>
        <v>#N/A</v>
      </c>
      <c r="W639" s="9" t="e">
        <f>VLOOKUP($B639, 'FanGraphs - Team WAR Projected'!$B$2:$E$31, 4, FALSE)/162</f>
        <v>#N/A</v>
      </c>
      <c r="X639" s="9" t="e">
        <f>VLOOKUP($B639, FanGraphs_Standings[[Abbreviation]:[2024 Year to Date RS/G]], 6, FALSE)/$F639</f>
        <v>#N/A</v>
      </c>
      <c r="Y639" s="9" t="e">
        <f>VLOOKUP($B639, FanGraphs_Standings[[Abbreviation]:[2024 Projected Full Season RDif]], 19, FALSE)/162</f>
        <v>#N/A</v>
      </c>
      <c r="Z639" s="9" t="e">
        <f>VLOOKUP($B639, FanGraphs_Standings[[Abbreviation]:[2024 Projected Full Season RDif]], 5, FALSE)</f>
        <v>#N/A</v>
      </c>
      <c r="AA639" s="9" t="e">
        <f>VLOOKUP($B639, FanGraphs_Standings[[Abbreviation]:[2024 Projected Full Season W%]], 18, FALSE)</f>
        <v>#N/A</v>
      </c>
      <c r="AB639" s="9" t="e">
        <f>VLOOKUP($B639, 'Home Field Adv'!$A$2:$I$31, 9, FALSE)</f>
        <v>#N/A</v>
      </c>
      <c r="AC639" s="9" t="e">
        <f>VLOOKUP($C639, FanGraphs_Standings[[Abbreviation]:[2024 Year to Date G]], 2, FALSE)</f>
        <v>#N/A</v>
      </c>
      <c r="AD639" s="9" t="e">
        <f>VLOOKUP($E639, 'SP Per G'!$A$2:$D$1380, 3, FALSE)</f>
        <v>#N/A</v>
      </c>
      <c r="AE639" s="9" t="e">
        <f>VLOOKUP($E639, 'SP Per G'!$A$2:$D$1380, 4, FALSE)</f>
        <v>#N/A</v>
      </c>
      <c r="AF639" s="9" t="e">
        <f>VLOOKUP($E639, Individual_Pitching___Dashboard[], 18, FALSE)</f>
        <v>#N/A</v>
      </c>
      <c r="AG639" s="9" t="e">
        <f>VLOOKUP($E639, Individual_Pitching___Dashboard[], 20, FALSE)</f>
        <v>#N/A</v>
      </c>
      <c r="AH639" s="9" t="e">
        <f>VLOOKUP($E639, Individual_Pitching___Advanced[], 21,FALSE)</f>
        <v>#N/A</v>
      </c>
      <c r="AI639" s="9" t="e">
        <f>VLOOKUP($C639, 'Team Per G'!$A$2:$G$31, 7, FALSE)</f>
        <v>#N/A</v>
      </c>
      <c r="AJ639" s="9" t="e">
        <f>VLOOKUP($C639, 'FanGraphs - Team WAR Projected'!$B$2:$E$31, 3, FALSE)/162</f>
        <v>#N/A</v>
      </c>
      <c r="AK639" s="9" t="e">
        <f>VLOOKUP($C639, Team_Pitching___Advanced[[Team]:[xFIP]], 19,FALSE)</f>
        <v>#N/A</v>
      </c>
      <c r="AL639" s="9" t="e">
        <f>VLOOKUP($C639, Team_Pitching___Advanced[], 20, FALSE)</f>
        <v>#N/A</v>
      </c>
      <c r="AM639" s="9" t="e">
        <f>VLOOKUP($C639, Team_Batting___Dashboard[[Team]:[wOBA]], 16, FALSE)</f>
        <v>#N/A</v>
      </c>
      <c r="AN639" s="9" t="e">
        <f>VLOOKUP($C639, Team_Batting___Advanced[[Team]:[OPS]], 9, FALSE)</f>
        <v>#N/A</v>
      </c>
      <c r="AO639" s="9" t="e">
        <f>VLOOKUP($C639, Team_Batting___Advanced[], 19, FALSE)</f>
        <v>#N/A</v>
      </c>
      <c r="AP639" s="9" t="e">
        <f>VLOOKUP($C639, 'Team Per G'!$A$2:$G$31, 3, FALSE)</f>
        <v>#N/A</v>
      </c>
      <c r="AQ639" s="9" t="e">
        <f>VLOOKUP($C639, 'Team Per G'!$A$2:$G$31, 5, FALSE)</f>
        <v>#N/A</v>
      </c>
      <c r="AR639" s="9" t="e">
        <f>VLOOKUP($C639, 'Team Per G'!$A$2:$G$31, 4, FALSE)</f>
        <v>#N/A</v>
      </c>
      <c r="AS639" s="9" t="e">
        <f>VLOOKUP($C639, Team_Batting___Dashboard[], 22, FALSE)/$AC639</f>
        <v>#N/A</v>
      </c>
      <c r="AT639" s="9" t="e">
        <f>VLOOKUP($C639, 'FanGraphs - Team WAR Projected'!$B$2:$E$31, 4, FALSE)/162</f>
        <v>#N/A</v>
      </c>
      <c r="AU639" s="9" t="e">
        <f>VLOOKUP($C639, FanGraphs_Standings[[Abbreviation]:[2024 Year to Date RS/G]], 6, FALSE)/$AC639</f>
        <v>#N/A</v>
      </c>
      <c r="AV639" s="9" t="e">
        <f>VLOOKUP($C639, FanGraphs_Standings[[Abbreviation]:[2024 Projected Full Season RDif]], 19, FALSE)/162</f>
        <v>#N/A</v>
      </c>
      <c r="AW639" s="9" t="e">
        <f>VLOOKUP($C639, FanGraphs_Standings[[Abbreviation]:[2024 Projected Full Season RDif]], 5, FALSE)</f>
        <v>#N/A</v>
      </c>
      <c r="AX639" s="9" t="e">
        <f>VLOOKUP($C639, FanGraphs_Standings[[Abbreviation]:[2024 Projected Full Season W%]], 18, FALSE)</f>
        <v>#N/A</v>
      </c>
      <c r="AY639" s="9" t="e">
        <f>VLOOKUP($C639, 'Home Field Adv'!$A$2:$K$31, 11, FALSE)</f>
        <v>#N/A</v>
      </c>
      <c r="BB639" s="5" t="str">
        <f t="shared" si="28"/>
        <v/>
      </c>
      <c r="BC639" s="5" t="str">
        <f t="shared" si="29"/>
        <v/>
      </c>
      <c r="BD639" s="5" t="str">
        <f t="shared" si="30"/>
        <v/>
      </c>
    </row>
    <row r="640" spans="6:56" x14ac:dyDescent="0.45">
      <c r="F640" s="9" t="e">
        <f>VLOOKUP($B640, FanGraphs_Standings[[Abbreviation]:[2024 Year to Date G]], 2, FALSE)</f>
        <v>#N/A</v>
      </c>
      <c r="G640" s="9" t="e">
        <f>IF(ISERR(VLOOKUP($D640, 'SP Per G'!$A$2:$D$1380, 3, FALSE)), L640, VLOOKUP($D640, 'SP Per G'!$A$2:$D$1380, 3, FALSE))</f>
        <v>#N/A</v>
      </c>
      <c r="H640" s="9" t="e">
        <f>VLOOKUP($D640, 'SP Per G'!$A$2:$D$1380, 4, FALSE)</f>
        <v>#N/A</v>
      </c>
      <c r="I640" s="9" t="e">
        <f>VLOOKUP($D640, Individual_Pitching___Dashboard[], 18, FALSE)</f>
        <v>#N/A</v>
      </c>
      <c r="J640" s="9" t="e">
        <f>VLOOKUP($D640, Individual_Pitching___Dashboard[], 20, FALSE)</f>
        <v>#N/A</v>
      </c>
      <c r="K640" s="9" t="e">
        <f>VLOOKUP($D640, Individual_Pitching___Advanced[], 21,FALSE)</f>
        <v>#N/A</v>
      </c>
      <c r="L640" s="9" t="e">
        <f>VLOOKUP($B640, 'Team Per G'!$A$2:$G$31, 7, FALSE)</f>
        <v>#N/A</v>
      </c>
      <c r="M640" s="9" t="e">
        <f>VLOOKUP($B640, 'FanGraphs - Team WAR Projected'!$B$2:$E$31, 3, FALSE)/162</f>
        <v>#N/A</v>
      </c>
      <c r="N640" s="9" t="e">
        <f>VLOOKUP($B640, Team_Pitching___Advanced[[Team]:[xFIP]], 19,FALSE)</f>
        <v>#N/A</v>
      </c>
      <c r="O640" s="9" t="e">
        <f>VLOOKUP($B640, Team_Pitching___Advanced[], 20, FALSE)</f>
        <v>#N/A</v>
      </c>
      <c r="P640" s="9" t="e">
        <f>VLOOKUP($B640, Team_Batting___Dashboard[[Team]:[wOBA]], 16, FALSE)</f>
        <v>#N/A</v>
      </c>
      <c r="Q640" s="9" t="e">
        <f>VLOOKUP($B640, Team_Batting___Advanced[[Team]:[OPS]], 9, FALSE)</f>
        <v>#N/A</v>
      </c>
      <c r="R640" s="9" t="e">
        <f>VLOOKUP($B640, Team_Batting___Advanced[], 19, FALSE)</f>
        <v>#N/A</v>
      </c>
      <c r="S640" s="9" t="e">
        <f>VLOOKUP($B640, 'Team Per G'!$A$2:$G$31, 3, FALSE)</f>
        <v>#N/A</v>
      </c>
      <c r="T640" s="9" t="e">
        <f>VLOOKUP($B640, 'Team Per G'!$A$2:$G$31, 5, FALSE)</f>
        <v>#N/A</v>
      </c>
      <c r="U640" s="9" t="e">
        <f>VLOOKUP($B640, 'Team Per G'!$A$2:$G$31, 4, FALSE)</f>
        <v>#N/A</v>
      </c>
      <c r="V640" s="9" t="e">
        <f>VLOOKUP($B640, Team_Batting___Dashboard[], 22, FALSE)/$F640</f>
        <v>#N/A</v>
      </c>
      <c r="W640" s="9" t="e">
        <f>VLOOKUP($B640, 'FanGraphs - Team WAR Projected'!$B$2:$E$31, 4, FALSE)/162</f>
        <v>#N/A</v>
      </c>
      <c r="X640" s="9" t="e">
        <f>VLOOKUP($B640, FanGraphs_Standings[[Abbreviation]:[2024 Year to Date RS/G]], 6, FALSE)/$F640</f>
        <v>#N/A</v>
      </c>
      <c r="Y640" s="9" t="e">
        <f>VLOOKUP($B640, FanGraphs_Standings[[Abbreviation]:[2024 Projected Full Season RDif]], 19, FALSE)/162</f>
        <v>#N/A</v>
      </c>
      <c r="Z640" s="9" t="e">
        <f>VLOOKUP($B640, FanGraphs_Standings[[Abbreviation]:[2024 Projected Full Season RDif]], 5, FALSE)</f>
        <v>#N/A</v>
      </c>
      <c r="AA640" s="9" t="e">
        <f>VLOOKUP($B640, FanGraphs_Standings[[Abbreviation]:[2024 Projected Full Season W%]], 18, FALSE)</f>
        <v>#N/A</v>
      </c>
      <c r="AB640" s="9" t="e">
        <f>VLOOKUP($B640, 'Home Field Adv'!$A$2:$I$31, 9, FALSE)</f>
        <v>#N/A</v>
      </c>
      <c r="AC640" s="9" t="e">
        <f>VLOOKUP($C640, FanGraphs_Standings[[Abbreviation]:[2024 Year to Date G]], 2, FALSE)</f>
        <v>#N/A</v>
      </c>
      <c r="AD640" s="9" t="e">
        <f>VLOOKUP($E640, 'SP Per G'!$A$2:$D$1380, 3, FALSE)</f>
        <v>#N/A</v>
      </c>
      <c r="AE640" s="9" t="e">
        <f>VLOOKUP($E640, 'SP Per G'!$A$2:$D$1380, 4, FALSE)</f>
        <v>#N/A</v>
      </c>
      <c r="AF640" s="9" t="e">
        <f>VLOOKUP($E640, Individual_Pitching___Dashboard[], 18, FALSE)</f>
        <v>#N/A</v>
      </c>
      <c r="AG640" s="9" t="e">
        <f>VLOOKUP($E640, Individual_Pitching___Dashboard[], 20, FALSE)</f>
        <v>#N/A</v>
      </c>
      <c r="AH640" s="9" t="e">
        <f>VLOOKUP($E640, Individual_Pitching___Advanced[], 21,FALSE)</f>
        <v>#N/A</v>
      </c>
      <c r="AI640" s="9" t="e">
        <f>VLOOKUP($C640, 'Team Per G'!$A$2:$G$31, 7, FALSE)</f>
        <v>#N/A</v>
      </c>
      <c r="AJ640" s="9" t="e">
        <f>VLOOKUP($C640, 'FanGraphs - Team WAR Projected'!$B$2:$E$31, 3, FALSE)/162</f>
        <v>#N/A</v>
      </c>
      <c r="AK640" s="9" t="e">
        <f>VLOOKUP($C640, Team_Pitching___Advanced[[Team]:[xFIP]], 19,FALSE)</f>
        <v>#N/A</v>
      </c>
      <c r="AL640" s="9" t="e">
        <f>VLOOKUP($C640, Team_Pitching___Advanced[], 20, FALSE)</f>
        <v>#N/A</v>
      </c>
      <c r="AM640" s="9" t="e">
        <f>VLOOKUP($C640, Team_Batting___Dashboard[[Team]:[wOBA]], 16, FALSE)</f>
        <v>#N/A</v>
      </c>
      <c r="AN640" s="9" t="e">
        <f>VLOOKUP($C640, Team_Batting___Advanced[[Team]:[OPS]], 9, FALSE)</f>
        <v>#N/A</v>
      </c>
      <c r="AO640" s="9" t="e">
        <f>VLOOKUP($C640, Team_Batting___Advanced[], 19, FALSE)</f>
        <v>#N/A</v>
      </c>
      <c r="AP640" s="9" t="e">
        <f>VLOOKUP($C640, 'Team Per G'!$A$2:$G$31, 3, FALSE)</f>
        <v>#N/A</v>
      </c>
      <c r="AQ640" s="9" t="e">
        <f>VLOOKUP($C640, 'Team Per G'!$A$2:$G$31, 5, FALSE)</f>
        <v>#N/A</v>
      </c>
      <c r="AR640" s="9" t="e">
        <f>VLOOKUP($C640, 'Team Per G'!$A$2:$G$31, 4, FALSE)</f>
        <v>#N/A</v>
      </c>
      <c r="AS640" s="9" t="e">
        <f>VLOOKUP($C640, Team_Batting___Dashboard[], 22, FALSE)/$AC640</f>
        <v>#N/A</v>
      </c>
      <c r="AT640" s="9" t="e">
        <f>VLOOKUP($C640, 'FanGraphs - Team WAR Projected'!$B$2:$E$31, 4, FALSE)/162</f>
        <v>#N/A</v>
      </c>
      <c r="AU640" s="9" t="e">
        <f>VLOOKUP($C640, FanGraphs_Standings[[Abbreviation]:[2024 Year to Date RS/G]], 6, FALSE)/$AC640</f>
        <v>#N/A</v>
      </c>
      <c r="AV640" s="9" t="e">
        <f>VLOOKUP($C640, FanGraphs_Standings[[Abbreviation]:[2024 Projected Full Season RDif]], 19, FALSE)/162</f>
        <v>#N/A</v>
      </c>
      <c r="AW640" s="9" t="e">
        <f>VLOOKUP($C640, FanGraphs_Standings[[Abbreviation]:[2024 Projected Full Season RDif]], 5, FALSE)</f>
        <v>#N/A</v>
      </c>
      <c r="AX640" s="9" t="e">
        <f>VLOOKUP($C640, FanGraphs_Standings[[Abbreviation]:[2024 Projected Full Season W%]], 18, FALSE)</f>
        <v>#N/A</v>
      </c>
      <c r="AY640" s="9" t="e">
        <f>VLOOKUP($C640, 'Home Field Adv'!$A$2:$K$31, 11, FALSE)</f>
        <v>#N/A</v>
      </c>
      <c r="BB640" s="5" t="str">
        <f t="shared" si="28"/>
        <v/>
      </c>
      <c r="BC640" s="5" t="str">
        <f t="shared" si="29"/>
        <v/>
      </c>
      <c r="BD640" s="5" t="str">
        <f t="shared" si="30"/>
        <v/>
      </c>
    </row>
    <row r="641" spans="6:56" x14ac:dyDescent="0.45">
      <c r="F641" s="9" t="e">
        <f>VLOOKUP($B641, FanGraphs_Standings[[Abbreviation]:[2024 Year to Date G]], 2, FALSE)</f>
        <v>#N/A</v>
      </c>
      <c r="G641" s="9" t="e">
        <f>IF(ISERR(VLOOKUP($D641, 'SP Per G'!$A$2:$D$1380, 3, FALSE)), L641, VLOOKUP($D641, 'SP Per G'!$A$2:$D$1380, 3, FALSE))</f>
        <v>#N/A</v>
      </c>
      <c r="H641" s="9" t="e">
        <f>VLOOKUP($D641, 'SP Per G'!$A$2:$D$1380, 4, FALSE)</f>
        <v>#N/A</v>
      </c>
      <c r="I641" s="9" t="e">
        <f>VLOOKUP($D641, Individual_Pitching___Dashboard[], 18, FALSE)</f>
        <v>#N/A</v>
      </c>
      <c r="J641" s="9" t="e">
        <f>VLOOKUP($D641, Individual_Pitching___Dashboard[], 20, FALSE)</f>
        <v>#N/A</v>
      </c>
      <c r="K641" s="9" t="e">
        <f>VLOOKUP($D641, Individual_Pitching___Advanced[], 21,FALSE)</f>
        <v>#N/A</v>
      </c>
      <c r="L641" s="9" t="e">
        <f>VLOOKUP($B641, 'Team Per G'!$A$2:$G$31, 7, FALSE)</f>
        <v>#N/A</v>
      </c>
      <c r="M641" s="9" t="e">
        <f>VLOOKUP($B641, 'FanGraphs - Team WAR Projected'!$B$2:$E$31, 3, FALSE)/162</f>
        <v>#N/A</v>
      </c>
      <c r="N641" s="9" t="e">
        <f>VLOOKUP($B641, Team_Pitching___Advanced[[Team]:[xFIP]], 19,FALSE)</f>
        <v>#N/A</v>
      </c>
      <c r="O641" s="9" t="e">
        <f>VLOOKUP($B641, Team_Pitching___Advanced[], 20, FALSE)</f>
        <v>#N/A</v>
      </c>
      <c r="P641" s="9" t="e">
        <f>VLOOKUP($B641, Team_Batting___Dashboard[[Team]:[wOBA]], 16, FALSE)</f>
        <v>#N/A</v>
      </c>
      <c r="Q641" s="9" t="e">
        <f>VLOOKUP($B641, Team_Batting___Advanced[[Team]:[OPS]], 9, FALSE)</f>
        <v>#N/A</v>
      </c>
      <c r="R641" s="9" t="e">
        <f>VLOOKUP($B641, Team_Batting___Advanced[], 19, FALSE)</f>
        <v>#N/A</v>
      </c>
      <c r="S641" s="9" t="e">
        <f>VLOOKUP($B641, 'Team Per G'!$A$2:$G$31, 3, FALSE)</f>
        <v>#N/A</v>
      </c>
      <c r="T641" s="9" t="e">
        <f>VLOOKUP($B641, 'Team Per G'!$A$2:$G$31, 5, FALSE)</f>
        <v>#N/A</v>
      </c>
      <c r="U641" s="9" t="e">
        <f>VLOOKUP($B641, 'Team Per G'!$A$2:$G$31, 4, FALSE)</f>
        <v>#N/A</v>
      </c>
      <c r="V641" s="9" t="e">
        <f>VLOOKUP($B641, Team_Batting___Dashboard[], 22, FALSE)/$F641</f>
        <v>#N/A</v>
      </c>
      <c r="W641" s="9" t="e">
        <f>VLOOKUP($B641, 'FanGraphs - Team WAR Projected'!$B$2:$E$31, 4, FALSE)/162</f>
        <v>#N/A</v>
      </c>
      <c r="X641" s="9" t="e">
        <f>VLOOKUP($B641, FanGraphs_Standings[[Abbreviation]:[2024 Year to Date RS/G]], 6, FALSE)/$F641</f>
        <v>#N/A</v>
      </c>
      <c r="Y641" s="9" t="e">
        <f>VLOOKUP($B641, FanGraphs_Standings[[Abbreviation]:[2024 Projected Full Season RDif]], 19, FALSE)/162</f>
        <v>#N/A</v>
      </c>
      <c r="Z641" s="9" t="e">
        <f>VLOOKUP($B641, FanGraphs_Standings[[Abbreviation]:[2024 Projected Full Season RDif]], 5, FALSE)</f>
        <v>#N/A</v>
      </c>
      <c r="AA641" s="9" t="e">
        <f>VLOOKUP($B641, FanGraphs_Standings[[Abbreviation]:[2024 Projected Full Season W%]], 18, FALSE)</f>
        <v>#N/A</v>
      </c>
      <c r="AB641" s="9" t="e">
        <f>VLOOKUP($B641, 'Home Field Adv'!$A$2:$I$31, 9, FALSE)</f>
        <v>#N/A</v>
      </c>
      <c r="AC641" s="9" t="e">
        <f>VLOOKUP($C641, FanGraphs_Standings[[Abbreviation]:[2024 Year to Date G]], 2, FALSE)</f>
        <v>#N/A</v>
      </c>
      <c r="AD641" s="9" t="e">
        <f>VLOOKUP($E641, 'SP Per G'!$A$2:$D$1380, 3, FALSE)</f>
        <v>#N/A</v>
      </c>
      <c r="AE641" s="9" t="e">
        <f>VLOOKUP($E641, 'SP Per G'!$A$2:$D$1380, 4, FALSE)</f>
        <v>#N/A</v>
      </c>
      <c r="AF641" s="9" t="e">
        <f>VLOOKUP($E641, Individual_Pitching___Dashboard[], 18, FALSE)</f>
        <v>#N/A</v>
      </c>
      <c r="AG641" s="9" t="e">
        <f>VLOOKUP($E641, Individual_Pitching___Dashboard[], 20, FALSE)</f>
        <v>#N/A</v>
      </c>
      <c r="AH641" s="9" t="e">
        <f>VLOOKUP($E641, Individual_Pitching___Advanced[], 21,FALSE)</f>
        <v>#N/A</v>
      </c>
      <c r="AI641" s="9" t="e">
        <f>VLOOKUP($C641, 'Team Per G'!$A$2:$G$31, 7, FALSE)</f>
        <v>#N/A</v>
      </c>
      <c r="AJ641" s="9" t="e">
        <f>VLOOKUP($C641, 'FanGraphs - Team WAR Projected'!$B$2:$E$31, 3, FALSE)/162</f>
        <v>#N/A</v>
      </c>
      <c r="AK641" s="9" t="e">
        <f>VLOOKUP($C641, Team_Pitching___Advanced[[Team]:[xFIP]], 19,FALSE)</f>
        <v>#N/A</v>
      </c>
      <c r="AL641" s="9" t="e">
        <f>VLOOKUP($C641, Team_Pitching___Advanced[], 20, FALSE)</f>
        <v>#N/A</v>
      </c>
      <c r="AM641" s="9" t="e">
        <f>VLOOKUP($C641, Team_Batting___Dashboard[[Team]:[wOBA]], 16, FALSE)</f>
        <v>#N/A</v>
      </c>
      <c r="AN641" s="9" t="e">
        <f>VLOOKUP($C641, Team_Batting___Advanced[[Team]:[OPS]], 9, FALSE)</f>
        <v>#N/A</v>
      </c>
      <c r="AO641" s="9" t="e">
        <f>VLOOKUP($C641, Team_Batting___Advanced[], 19, FALSE)</f>
        <v>#N/A</v>
      </c>
      <c r="AP641" s="9" t="e">
        <f>VLOOKUP($C641, 'Team Per G'!$A$2:$G$31, 3, FALSE)</f>
        <v>#N/A</v>
      </c>
      <c r="AQ641" s="9" t="e">
        <f>VLOOKUP($C641, 'Team Per G'!$A$2:$G$31, 5, FALSE)</f>
        <v>#N/A</v>
      </c>
      <c r="AR641" s="9" t="e">
        <f>VLOOKUP($C641, 'Team Per G'!$A$2:$G$31, 4, FALSE)</f>
        <v>#N/A</v>
      </c>
      <c r="AS641" s="9" t="e">
        <f>VLOOKUP($C641, Team_Batting___Dashboard[], 22, FALSE)/$AC641</f>
        <v>#N/A</v>
      </c>
      <c r="AT641" s="9" t="e">
        <f>VLOOKUP($C641, 'FanGraphs - Team WAR Projected'!$B$2:$E$31, 4, FALSE)/162</f>
        <v>#N/A</v>
      </c>
      <c r="AU641" s="9" t="e">
        <f>VLOOKUP($C641, FanGraphs_Standings[[Abbreviation]:[2024 Year to Date RS/G]], 6, FALSE)/$AC641</f>
        <v>#N/A</v>
      </c>
      <c r="AV641" s="9" t="e">
        <f>VLOOKUP($C641, FanGraphs_Standings[[Abbreviation]:[2024 Projected Full Season RDif]], 19, FALSE)/162</f>
        <v>#N/A</v>
      </c>
      <c r="AW641" s="9" t="e">
        <f>VLOOKUP($C641, FanGraphs_Standings[[Abbreviation]:[2024 Projected Full Season RDif]], 5, FALSE)</f>
        <v>#N/A</v>
      </c>
      <c r="AX641" s="9" t="e">
        <f>VLOOKUP($C641, FanGraphs_Standings[[Abbreviation]:[2024 Projected Full Season W%]], 18, FALSE)</f>
        <v>#N/A</v>
      </c>
      <c r="AY641" s="9" t="e">
        <f>VLOOKUP($C641, 'Home Field Adv'!$A$2:$K$31, 11, FALSE)</f>
        <v>#N/A</v>
      </c>
      <c r="BB641" s="5" t="str">
        <f t="shared" si="28"/>
        <v/>
      </c>
      <c r="BC641" s="5" t="str">
        <f t="shared" si="29"/>
        <v/>
      </c>
      <c r="BD641" s="5" t="str">
        <f t="shared" si="30"/>
        <v/>
      </c>
    </row>
    <row r="642" spans="6:56" x14ac:dyDescent="0.45">
      <c r="F642" s="9" t="e">
        <f>VLOOKUP($B642, FanGraphs_Standings[[Abbreviation]:[2024 Year to Date G]], 2, FALSE)</f>
        <v>#N/A</v>
      </c>
      <c r="G642" s="9" t="e">
        <f>IF(ISERR(VLOOKUP($D642, 'SP Per G'!$A$2:$D$1380, 3, FALSE)), L642, VLOOKUP($D642, 'SP Per G'!$A$2:$D$1380, 3, FALSE))</f>
        <v>#N/A</v>
      </c>
      <c r="H642" s="9" t="e">
        <f>VLOOKUP($D642, 'SP Per G'!$A$2:$D$1380, 4, FALSE)</f>
        <v>#N/A</v>
      </c>
      <c r="I642" s="9" t="e">
        <f>VLOOKUP($D642, Individual_Pitching___Dashboard[], 18, FALSE)</f>
        <v>#N/A</v>
      </c>
      <c r="J642" s="9" t="e">
        <f>VLOOKUP($D642, Individual_Pitching___Dashboard[], 20, FALSE)</f>
        <v>#N/A</v>
      </c>
      <c r="K642" s="9" t="e">
        <f>VLOOKUP($D642, Individual_Pitching___Advanced[], 21,FALSE)</f>
        <v>#N/A</v>
      </c>
      <c r="L642" s="9" t="e">
        <f>VLOOKUP($B642, 'Team Per G'!$A$2:$G$31, 7, FALSE)</f>
        <v>#N/A</v>
      </c>
      <c r="M642" s="9" t="e">
        <f>VLOOKUP($B642, 'FanGraphs - Team WAR Projected'!$B$2:$E$31, 3, FALSE)/162</f>
        <v>#N/A</v>
      </c>
      <c r="N642" s="9" t="e">
        <f>VLOOKUP($B642, Team_Pitching___Advanced[[Team]:[xFIP]], 19,FALSE)</f>
        <v>#N/A</v>
      </c>
      <c r="O642" s="9" t="e">
        <f>VLOOKUP($B642, Team_Pitching___Advanced[], 20, FALSE)</f>
        <v>#N/A</v>
      </c>
      <c r="P642" s="9" t="e">
        <f>VLOOKUP($B642, Team_Batting___Dashboard[[Team]:[wOBA]], 16, FALSE)</f>
        <v>#N/A</v>
      </c>
      <c r="Q642" s="9" t="e">
        <f>VLOOKUP($B642, Team_Batting___Advanced[[Team]:[OPS]], 9, FALSE)</f>
        <v>#N/A</v>
      </c>
      <c r="R642" s="9" t="e">
        <f>VLOOKUP($B642, Team_Batting___Advanced[], 19, FALSE)</f>
        <v>#N/A</v>
      </c>
      <c r="S642" s="9" t="e">
        <f>VLOOKUP($B642, 'Team Per G'!$A$2:$G$31, 3, FALSE)</f>
        <v>#N/A</v>
      </c>
      <c r="T642" s="9" t="e">
        <f>VLOOKUP($B642, 'Team Per G'!$A$2:$G$31, 5, FALSE)</f>
        <v>#N/A</v>
      </c>
      <c r="U642" s="9" t="e">
        <f>VLOOKUP($B642, 'Team Per G'!$A$2:$G$31, 4, FALSE)</f>
        <v>#N/A</v>
      </c>
      <c r="V642" s="9" t="e">
        <f>VLOOKUP($B642, Team_Batting___Dashboard[], 22, FALSE)/$F642</f>
        <v>#N/A</v>
      </c>
      <c r="W642" s="9" t="e">
        <f>VLOOKUP($B642, 'FanGraphs - Team WAR Projected'!$B$2:$E$31, 4, FALSE)/162</f>
        <v>#N/A</v>
      </c>
      <c r="X642" s="9" t="e">
        <f>VLOOKUP($B642, FanGraphs_Standings[[Abbreviation]:[2024 Year to Date RS/G]], 6, FALSE)/$F642</f>
        <v>#N/A</v>
      </c>
      <c r="Y642" s="9" t="e">
        <f>VLOOKUP($B642, FanGraphs_Standings[[Abbreviation]:[2024 Projected Full Season RDif]], 19, FALSE)/162</f>
        <v>#N/A</v>
      </c>
      <c r="Z642" s="9" t="e">
        <f>VLOOKUP($B642, FanGraphs_Standings[[Abbreviation]:[2024 Projected Full Season RDif]], 5, FALSE)</f>
        <v>#N/A</v>
      </c>
      <c r="AA642" s="9" t="e">
        <f>VLOOKUP($B642, FanGraphs_Standings[[Abbreviation]:[2024 Projected Full Season W%]], 18, FALSE)</f>
        <v>#N/A</v>
      </c>
      <c r="AB642" s="9" t="e">
        <f>VLOOKUP($B642, 'Home Field Adv'!$A$2:$I$31, 9, FALSE)</f>
        <v>#N/A</v>
      </c>
      <c r="AC642" s="9" t="e">
        <f>VLOOKUP($C642, FanGraphs_Standings[[Abbreviation]:[2024 Year to Date G]], 2, FALSE)</f>
        <v>#N/A</v>
      </c>
      <c r="AD642" s="9" t="e">
        <f>VLOOKUP($E642, 'SP Per G'!$A$2:$D$1380, 3, FALSE)</f>
        <v>#N/A</v>
      </c>
      <c r="AE642" s="9" t="e">
        <f>VLOOKUP($E642, 'SP Per G'!$A$2:$D$1380, 4, FALSE)</f>
        <v>#N/A</v>
      </c>
      <c r="AF642" s="9" t="e">
        <f>VLOOKUP($E642, Individual_Pitching___Dashboard[], 18, FALSE)</f>
        <v>#N/A</v>
      </c>
      <c r="AG642" s="9" t="e">
        <f>VLOOKUP($E642, Individual_Pitching___Dashboard[], 20, FALSE)</f>
        <v>#N/A</v>
      </c>
      <c r="AH642" s="9" t="e">
        <f>VLOOKUP($E642, Individual_Pitching___Advanced[], 21,FALSE)</f>
        <v>#N/A</v>
      </c>
      <c r="AI642" s="9" t="e">
        <f>VLOOKUP($C642, 'Team Per G'!$A$2:$G$31, 7, FALSE)</f>
        <v>#N/A</v>
      </c>
      <c r="AJ642" s="9" t="e">
        <f>VLOOKUP($C642, 'FanGraphs - Team WAR Projected'!$B$2:$E$31, 3, FALSE)/162</f>
        <v>#N/A</v>
      </c>
      <c r="AK642" s="9" t="e">
        <f>VLOOKUP($C642, Team_Pitching___Advanced[[Team]:[xFIP]], 19,FALSE)</f>
        <v>#N/A</v>
      </c>
      <c r="AL642" s="9" t="e">
        <f>VLOOKUP($C642, Team_Pitching___Advanced[], 20, FALSE)</f>
        <v>#N/A</v>
      </c>
      <c r="AM642" s="9" t="e">
        <f>VLOOKUP($C642, Team_Batting___Dashboard[[Team]:[wOBA]], 16, FALSE)</f>
        <v>#N/A</v>
      </c>
      <c r="AN642" s="9" t="e">
        <f>VLOOKUP($C642, Team_Batting___Advanced[[Team]:[OPS]], 9, FALSE)</f>
        <v>#N/A</v>
      </c>
      <c r="AO642" s="9" t="e">
        <f>VLOOKUP($C642, Team_Batting___Advanced[], 19, FALSE)</f>
        <v>#N/A</v>
      </c>
      <c r="AP642" s="9" t="e">
        <f>VLOOKUP($C642, 'Team Per G'!$A$2:$G$31, 3, FALSE)</f>
        <v>#N/A</v>
      </c>
      <c r="AQ642" s="9" t="e">
        <f>VLOOKUP($C642, 'Team Per G'!$A$2:$G$31, 5, FALSE)</f>
        <v>#N/A</v>
      </c>
      <c r="AR642" s="9" t="e">
        <f>VLOOKUP($C642, 'Team Per G'!$A$2:$G$31, 4, FALSE)</f>
        <v>#N/A</v>
      </c>
      <c r="AS642" s="9" t="e">
        <f>VLOOKUP($C642, Team_Batting___Dashboard[], 22, FALSE)/$AC642</f>
        <v>#N/A</v>
      </c>
      <c r="AT642" s="9" t="e">
        <f>VLOOKUP($C642, 'FanGraphs - Team WAR Projected'!$B$2:$E$31, 4, FALSE)/162</f>
        <v>#N/A</v>
      </c>
      <c r="AU642" s="9" t="e">
        <f>VLOOKUP($C642, FanGraphs_Standings[[Abbreviation]:[2024 Year to Date RS/G]], 6, FALSE)/$AC642</f>
        <v>#N/A</v>
      </c>
      <c r="AV642" s="9" t="e">
        <f>VLOOKUP($C642, FanGraphs_Standings[[Abbreviation]:[2024 Projected Full Season RDif]], 19, FALSE)/162</f>
        <v>#N/A</v>
      </c>
      <c r="AW642" s="9" t="e">
        <f>VLOOKUP($C642, FanGraphs_Standings[[Abbreviation]:[2024 Projected Full Season RDif]], 5, FALSE)</f>
        <v>#N/A</v>
      </c>
      <c r="AX642" s="9" t="e">
        <f>VLOOKUP($C642, FanGraphs_Standings[[Abbreviation]:[2024 Projected Full Season W%]], 18, FALSE)</f>
        <v>#N/A</v>
      </c>
      <c r="AY642" s="9" t="e">
        <f>VLOOKUP($C642, 'Home Field Adv'!$A$2:$K$31, 11, FALSE)</f>
        <v>#N/A</v>
      </c>
      <c r="BB642" s="5" t="str">
        <f t="shared" si="28"/>
        <v/>
      </c>
      <c r="BC642" s="5" t="str">
        <f t="shared" si="29"/>
        <v/>
      </c>
      <c r="BD642" s="5" t="str">
        <f t="shared" si="30"/>
        <v/>
      </c>
    </row>
    <row r="643" spans="6:56" x14ac:dyDescent="0.45">
      <c r="F643" s="9" t="e">
        <f>VLOOKUP($B643, FanGraphs_Standings[[Abbreviation]:[2024 Year to Date G]], 2, FALSE)</f>
        <v>#N/A</v>
      </c>
      <c r="G643" s="9" t="e">
        <f>IF(ISERR(VLOOKUP($D643, 'SP Per G'!$A$2:$D$1380, 3, FALSE)), L643, VLOOKUP($D643, 'SP Per G'!$A$2:$D$1380, 3, FALSE))</f>
        <v>#N/A</v>
      </c>
      <c r="H643" s="9" t="e">
        <f>VLOOKUP($D643, 'SP Per G'!$A$2:$D$1380, 4, FALSE)</f>
        <v>#N/A</v>
      </c>
      <c r="I643" s="9" t="e">
        <f>VLOOKUP($D643, Individual_Pitching___Dashboard[], 18, FALSE)</f>
        <v>#N/A</v>
      </c>
      <c r="J643" s="9" t="e">
        <f>VLOOKUP($D643, Individual_Pitching___Dashboard[], 20, FALSE)</f>
        <v>#N/A</v>
      </c>
      <c r="K643" s="9" t="e">
        <f>VLOOKUP($D643, Individual_Pitching___Advanced[], 21,FALSE)</f>
        <v>#N/A</v>
      </c>
      <c r="L643" s="9" t="e">
        <f>VLOOKUP($B643, 'Team Per G'!$A$2:$G$31, 7, FALSE)</f>
        <v>#N/A</v>
      </c>
      <c r="M643" s="9" t="e">
        <f>VLOOKUP($B643, 'FanGraphs - Team WAR Projected'!$B$2:$E$31, 3, FALSE)/162</f>
        <v>#N/A</v>
      </c>
      <c r="N643" s="9" t="e">
        <f>VLOOKUP($B643, Team_Pitching___Advanced[[Team]:[xFIP]], 19,FALSE)</f>
        <v>#N/A</v>
      </c>
      <c r="O643" s="9" t="e">
        <f>VLOOKUP($B643, Team_Pitching___Advanced[], 20, FALSE)</f>
        <v>#N/A</v>
      </c>
      <c r="P643" s="9" t="e">
        <f>VLOOKUP($B643, Team_Batting___Dashboard[[Team]:[wOBA]], 16, FALSE)</f>
        <v>#N/A</v>
      </c>
      <c r="Q643" s="9" t="e">
        <f>VLOOKUP($B643, Team_Batting___Advanced[[Team]:[OPS]], 9, FALSE)</f>
        <v>#N/A</v>
      </c>
      <c r="R643" s="9" t="e">
        <f>VLOOKUP($B643, Team_Batting___Advanced[], 19, FALSE)</f>
        <v>#N/A</v>
      </c>
      <c r="S643" s="9" t="e">
        <f>VLOOKUP($B643, 'Team Per G'!$A$2:$G$31, 3, FALSE)</f>
        <v>#N/A</v>
      </c>
      <c r="T643" s="9" t="e">
        <f>VLOOKUP($B643, 'Team Per G'!$A$2:$G$31, 5, FALSE)</f>
        <v>#N/A</v>
      </c>
      <c r="U643" s="9" t="e">
        <f>VLOOKUP($B643, 'Team Per G'!$A$2:$G$31, 4, FALSE)</f>
        <v>#N/A</v>
      </c>
      <c r="V643" s="9" t="e">
        <f>VLOOKUP($B643, Team_Batting___Dashboard[], 22, FALSE)/$F643</f>
        <v>#N/A</v>
      </c>
      <c r="W643" s="9" t="e">
        <f>VLOOKUP($B643, 'FanGraphs - Team WAR Projected'!$B$2:$E$31, 4, FALSE)/162</f>
        <v>#N/A</v>
      </c>
      <c r="X643" s="9" t="e">
        <f>VLOOKUP($B643, FanGraphs_Standings[[Abbreviation]:[2024 Year to Date RS/G]], 6, FALSE)/$F643</f>
        <v>#N/A</v>
      </c>
      <c r="Y643" s="9" t="e">
        <f>VLOOKUP($B643, FanGraphs_Standings[[Abbreviation]:[2024 Projected Full Season RDif]], 19, FALSE)/162</f>
        <v>#N/A</v>
      </c>
      <c r="Z643" s="9" t="e">
        <f>VLOOKUP($B643, FanGraphs_Standings[[Abbreviation]:[2024 Projected Full Season RDif]], 5, FALSE)</f>
        <v>#N/A</v>
      </c>
      <c r="AA643" s="9" t="e">
        <f>VLOOKUP($B643, FanGraphs_Standings[[Abbreviation]:[2024 Projected Full Season W%]], 18, FALSE)</f>
        <v>#N/A</v>
      </c>
      <c r="AB643" s="9" t="e">
        <f>VLOOKUP($B643, 'Home Field Adv'!$A$2:$I$31, 9, FALSE)</f>
        <v>#N/A</v>
      </c>
      <c r="AC643" s="9" t="e">
        <f>VLOOKUP($C643, FanGraphs_Standings[[Abbreviation]:[2024 Year to Date G]], 2, FALSE)</f>
        <v>#N/A</v>
      </c>
      <c r="AD643" s="9" t="e">
        <f>VLOOKUP($E643, 'SP Per G'!$A$2:$D$1380, 3, FALSE)</f>
        <v>#N/A</v>
      </c>
      <c r="AE643" s="9" t="e">
        <f>VLOOKUP($E643, 'SP Per G'!$A$2:$D$1380, 4, FALSE)</f>
        <v>#N/A</v>
      </c>
      <c r="AF643" s="9" t="e">
        <f>VLOOKUP($E643, Individual_Pitching___Dashboard[], 18, FALSE)</f>
        <v>#N/A</v>
      </c>
      <c r="AG643" s="9" t="e">
        <f>VLOOKUP($E643, Individual_Pitching___Dashboard[], 20, FALSE)</f>
        <v>#N/A</v>
      </c>
      <c r="AH643" s="9" t="e">
        <f>VLOOKUP($E643, Individual_Pitching___Advanced[], 21,FALSE)</f>
        <v>#N/A</v>
      </c>
      <c r="AI643" s="9" t="e">
        <f>VLOOKUP($C643, 'Team Per G'!$A$2:$G$31, 7, FALSE)</f>
        <v>#N/A</v>
      </c>
      <c r="AJ643" s="9" t="e">
        <f>VLOOKUP($C643, 'FanGraphs - Team WAR Projected'!$B$2:$E$31, 3, FALSE)/162</f>
        <v>#N/A</v>
      </c>
      <c r="AK643" s="9" t="e">
        <f>VLOOKUP($C643, Team_Pitching___Advanced[[Team]:[xFIP]], 19,FALSE)</f>
        <v>#N/A</v>
      </c>
      <c r="AL643" s="9" t="e">
        <f>VLOOKUP($C643, Team_Pitching___Advanced[], 20, FALSE)</f>
        <v>#N/A</v>
      </c>
      <c r="AM643" s="9" t="e">
        <f>VLOOKUP($C643, Team_Batting___Dashboard[[Team]:[wOBA]], 16, FALSE)</f>
        <v>#N/A</v>
      </c>
      <c r="AN643" s="9" t="e">
        <f>VLOOKUP($C643, Team_Batting___Advanced[[Team]:[OPS]], 9, FALSE)</f>
        <v>#N/A</v>
      </c>
      <c r="AO643" s="9" t="e">
        <f>VLOOKUP($C643, Team_Batting___Advanced[], 19, FALSE)</f>
        <v>#N/A</v>
      </c>
      <c r="AP643" s="9" t="e">
        <f>VLOOKUP($C643, 'Team Per G'!$A$2:$G$31, 3, FALSE)</f>
        <v>#N/A</v>
      </c>
      <c r="AQ643" s="9" t="e">
        <f>VLOOKUP($C643, 'Team Per G'!$A$2:$G$31, 5, FALSE)</f>
        <v>#N/A</v>
      </c>
      <c r="AR643" s="9" t="e">
        <f>VLOOKUP($C643, 'Team Per G'!$A$2:$G$31, 4, FALSE)</f>
        <v>#N/A</v>
      </c>
      <c r="AS643" s="9" t="e">
        <f>VLOOKUP($C643, Team_Batting___Dashboard[], 22, FALSE)/$AC643</f>
        <v>#N/A</v>
      </c>
      <c r="AT643" s="9" t="e">
        <f>VLOOKUP($C643, 'FanGraphs - Team WAR Projected'!$B$2:$E$31, 4, FALSE)/162</f>
        <v>#N/A</v>
      </c>
      <c r="AU643" s="9" t="e">
        <f>VLOOKUP($C643, FanGraphs_Standings[[Abbreviation]:[2024 Year to Date RS/G]], 6, FALSE)/$AC643</f>
        <v>#N/A</v>
      </c>
      <c r="AV643" s="9" t="e">
        <f>VLOOKUP($C643, FanGraphs_Standings[[Abbreviation]:[2024 Projected Full Season RDif]], 19, FALSE)/162</f>
        <v>#N/A</v>
      </c>
      <c r="AW643" s="9" t="e">
        <f>VLOOKUP($C643, FanGraphs_Standings[[Abbreviation]:[2024 Projected Full Season RDif]], 5, FALSE)</f>
        <v>#N/A</v>
      </c>
      <c r="AX643" s="9" t="e">
        <f>VLOOKUP($C643, FanGraphs_Standings[[Abbreviation]:[2024 Projected Full Season W%]], 18, FALSE)</f>
        <v>#N/A</v>
      </c>
      <c r="AY643" s="9" t="e">
        <f>VLOOKUP($C643, 'Home Field Adv'!$A$2:$K$31, 11, FALSE)</f>
        <v>#N/A</v>
      </c>
      <c r="BB643" s="5" t="str">
        <f t="shared" ref="BB643:BB706" si="31">IF(ISBLANK(AZ643), "", AZ643-BA643)</f>
        <v/>
      </c>
      <c r="BC643" s="5" t="str">
        <f t="shared" ref="BC643:BC706" si="32">IF( ISBLANK(AZ643), "",IF(AZ643&gt;BA643, B643, C643))</f>
        <v/>
      </c>
      <c r="BD643" s="5" t="str">
        <f t="shared" ref="BD643:BD706" si="33">IF(ISBLANK(AZ643), "", AZ643+BA643)</f>
        <v/>
      </c>
    </row>
    <row r="644" spans="6:56" x14ac:dyDescent="0.45">
      <c r="F644" s="9" t="e">
        <f>VLOOKUP($B644, FanGraphs_Standings[[Abbreviation]:[2024 Year to Date G]], 2, FALSE)</f>
        <v>#N/A</v>
      </c>
      <c r="G644" s="9" t="e">
        <f>IF(ISERR(VLOOKUP($D644, 'SP Per G'!$A$2:$D$1380, 3, FALSE)), L644, VLOOKUP($D644, 'SP Per G'!$A$2:$D$1380, 3, FALSE))</f>
        <v>#N/A</v>
      </c>
      <c r="H644" s="9" t="e">
        <f>VLOOKUP($D644, 'SP Per G'!$A$2:$D$1380, 4, FALSE)</f>
        <v>#N/A</v>
      </c>
      <c r="I644" s="9" t="e">
        <f>VLOOKUP($D644, Individual_Pitching___Dashboard[], 18, FALSE)</f>
        <v>#N/A</v>
      </c>
      <c r="J644" s="9" t="e">
        <f>VLOOKUP($D644, Individual_Pitching___Dashboard[], 20, FALSE)</f>
        <v>#N/A</v>
      </c>
      <c r="K644" s="9" t="e">
        <f>VLOOKUP($D644, Individual_Pitching___Advanced[], 21,FALSE)</f>
        <v>#N/A</v>
      </c>
      <c r="L644" s="9" t="e">
        <f>VLOOKUP($B644, 'Team Per G'!$A$2:$G$31, 7, FALSE)</f>
        <v>#N/A</v>
      </c>
      <c r="M644" s="9" t="e">
        <f>VLOOKUP($B644, 'FanGraphs - Team WAR Projected'!$B$2:$E$31, 3, FALSE)/162</f>
        <v>#N/A</v>
      </c>
      <c r="N644" s="9" t="e">
        <f>VLOOKUP($B644, Team_Pitching___Advanced[[Team]:[xFIP]], 19,FALSE)</f>
        <v>#N/A</v>
      </c>
      <c r="O644" s="9" t="e">
        <f>VLOOKUP($B644, Team_Pitching___Advanced[], 20, FALSE)</f>
        <v>#N/A</v>
      </c>
      <c r="P644" s="9" t="e">
        <f>VLOOKUP($B644, Team_Batting___Dashboard[[Team]:[wOBA]], 16, FALSE)</f>
        <v>#N/A</v>
      </c>
      <c r="Q644" s="9" t="e">
        <f>VLOOKUP($B644, Team_Batting___Advanced[[Team]:[OPS]], 9, FALSE)</f>
        <v>#N/A</v>
      </c>
      <c r="R644" s="9" t="e">
        <f>VLOOKUP($B644, Team_Batting___Advanced[], 19, FALSE)</f>
        <v>#N/A</v>
      </c>
      <c r="S644" s="9" t="e">
        <f>VLOOKUP($B644, 'Team Per G'!$A$2:$G$31, 3, FALSE)</f>
        <v>#N/A</v>
      </c>
      <c r="T644" s="9" t="e">
        <f>VLOOKUP($B644, 'Team Per G'!$A$2:$G$31, 5, FALSE)</f>
        <v>#N/A</v>
      </c>
      <c r="U644" s="9" t="e">
        <f>VLOOKUP($B644, 'Team Per G'!$A$2:$G$31, 4, FALSE)</f>
        <v>#N/A</v>
      </c>
      <c r="V644" s="9" t="e">
        <f>VLOOKUP($B644, Team_Batting___Dashboard[], 22, FALSE)/$F644</f>
        <v>#N/A</v>
      </c>
      <c r="W644" s="9" t="e">
        <f>VLOOKUP($B644, 'FanGraphs - Team WAR Projected'!$B$2:$E$31, 4, FALSE)/162</f>
        <v>#N/A</v>
      </c>
      <c r="X644" s="9" t="e">
        <f>VLOOKUP($B644, FanGraphs_Standings[[Abbreviation]:[2024 Year to Date RS/G]], 6, FALSE)/$F644</f>
        <v>#N/A</v>
      </c>
      <c r="Y644" s="9" t="e">
        <f>VLOOKUP($B644, FanGraphs_Standings[[Abbreviation]:[2024 Projected Full Season RDif]], 19, FALSE)/162</f>
        <v>#N/A</v>
      </c>
      <c r="Z644" s="9" t="e">
        <f>VLOOKUP($B644, FanGraphs_Standings[[Abbreviation]:[2024 Projected Full Season RDif]], 5, FALSE)</f>
        <v>#N/A</v>
      </c>
      <c r="AA644" s="9" t="e">
        <f>VLOOKUP($B644, FanGraphs_Standings[[Abbreviation]:[2024 Projected Full Season W%]], 18, FALSE)</f>
        <v>#N/A</v>
      </c>
      <c r="AB644" s="9" t="e">
        <f>VLOOKUP($B644, 'Home Field Adv'!$A$2:$I$31, 9, FALSE)</f>
        <v>#N/A</v>
      </c>
      <c r="AC644" s="9" t="e">
        <f>VLOOKUP($C644, FanGraphs_Standings[[Abbreviation]:[2024 Year to Date G]], 2, FALSE)</f>
        <v>#N/A</v>
      </c>
      <c r="AD644" s="9" t="e">
        <f>VLOOKUP($E644, 'SP Per G'!$A$2:$D$1380, 3, FALSE)</f>
        <v>#N/A</v>
      </c>
      <c r="AE644" s="9" t="e">
        <f>VLOOKUP($E644, 'SP Per G'!$A$2:$D$1380, 4, FALSE)</f>
        <v>#N/A</v>
      </c>
      <c r="AF644" s="9" t="e">
        <f>VLOOKUP($E644, Individual_Pitching___Dashboard[], 18, FALSE)</f>
        <v>#N/A</v>
      </c>
      <c r="AG644" s="9" t="e">
        <f>VLOOKUP($E644, Individual_Pitching___Dashboard[], 20, FALSE)</f>
        <v>#N/A</v>
      </c>
      <c r="AH644" s="9" t="e">
        <f>VLOOKUP($E644, Individual_Pitching___Advanced[], 21,FALSE)</f>
        <v>#N/A</v>
      </c>
      <c r="AI644" s="9" t="e">
        <f>VLOOKUP($C644, 'Team Per G'!$A$2:$G$31, 7, FALSE)</f>
        <v>#N/A</v>
      </c>
      <c r="AJ644" s="9" t="e">
        <f>VLOOKUP($C644, 'FanGraphs - Team WAR Projected'!$B$2:$E$31, 3, FALSE)/162</f>
        <v>#N/A</v>
      </c>
      <c r="AK644" s="9" t="e">
        <f>VLOOKUP($C644, Team_Pitching___Advanced[[Team]:[xFIP]], 19,FALSE)</f>
        <v>#N/A</v>
      </c>
      <c r="AL644" s="9" t="e">
        <f>VLOOKUP($C644, Team_Pitching___Advanced[], 20, FALSE)</f>
        <v>#N/A</v>
      </c>
      <c r="AM644" s="9" t="e">
        <f>VLOOKUP($C644, Team_Batting___Dashboard[[Team]:[wOBA]], 16, FALSE)</f>
        <v>#N/A</v>
      </c>
      <c r="AN644" s="9" t="e">
        <f>VLOOKUP($C644, Team_Batting___Advanced[[Team]:[OPS]], 9, FALSE)</f>
        <v>#N/A</v>
      </c>
      <c r="AO644" s="9" t="e">
        <f>VLOOKUP($C644, Team_Batting___Advanced[], 19, FALSE)</f>
        <v>#N/A</v>
      </c>
      <c r="AP644" s="9" t="e">
        <f>VLOOKUP($C644, 'Team Per G'!$A$2:$G$31, 3, FALSE)</f>
        <v>#N/A</v>
      </c>
      <c r="AQ644" s="9" t="e">
        <f>VLOOKUP($C644, 'Team Per G'!$A$2:$G$31, 5, FALSE)</f>
        <v>#N/A</v>
      </c>
      <c r="AR644" s="9" t="e">
        <f>VLOOKUP($C644, 'Team Per G'!$A$2:$G$31, 4, FALSE)</f>
        <v>#N/A</v>
      </c>
      <c r="AS644" s="9" t="e">
        <f>VLOOKUP($C644, Team_Batting___Dashboard[], 22, FALSE)/$AC644</f>
        <v>#N/A</v>
      </c>
      <c r="AT644" s="9" t="e">
        <f>VLOOKUP($C644, 'FanGraphs - Team WAR Projected'!$B$2:$E$31, 4, FALSE)/162</f>
        <v>#N/A</v>
      </c>
      <c r="AU644" s="9" t="e">
        <f>VLOOKUP($C644, FanGraphs_Standings[[Abbreviation]:[2024 Year to Date RS/G]], 6, FALSE)/$AC644</f>
        <v>#N/A</v>
      </c>
      <c r="AV644" s="9" t="e">
        <f>VLOOKUP($C644, FanGraphs_Standings[[Abbreviation]:[2024 Projected Full Season RDif]], 19, FALSE)/162</f>
        <v>#N/A</v>
      </c>
      <c r="AW644" s="9" t="e">
        <f>VLOOKUP($C644, FanGraphs_Standings[[Abbreviation]:[2024 Projected Full Season RDif]], 5, FALSE)</f>
        <v>#N/A</v>
      </c>
      <c r="AX644" s="9" t="e">
        <f>VLOOKUP($C644, FanGraphs_Standings[[Abbreviation]:[2024 Projected Full Season W%]], 18, FALSE)</f>
        <v>#N/A</v>
      </c>
      <c r="AY644" s="9" t="e">
        <f>VLOOKUP($C644, 'Home Field Adv'!$A$2:$K$31, 11, FALSE)</f>
        <v>#N/A</v>
      </c>
      <c r="BB644" s="5" t="str">
        <f t="shared" si="31"/>
        <v/>
      </c>
      <c r="BC644" s="5" t="str">
        <f t="shared" si="32"/>
        <v/>
      </c>
      <c r="BD644" s="5" t="str">
        <f t="shared" si="33"/>
        <v/>
      </c>
    </row>
    <row r="645" spans="6:56" x14ac:dyDescent="0.45">
      <c r="F645" s="9" t="e">
        <f>VLOOKUP($B645, FanGraphs_Standings[[Abbreviation]:[2024 Year to Date G]], 2, FALSE)</f>
        <v>#N/A</v>
      </c>
      <c r="G645" s="9" t="e">
        <f>IF(ISERR(VLOOKUP($D645, 'SP Per G'!$A$2:$D$1380, 3, FALSE)), L645, VLOOKUP($D645, 'SP Per G'!$A$2:$D$1380, 3, FALSE))</f>
        <v>#N/A</v>
      </c>
      <c r="H645" s="9" t="e">
        <f>VLOOKUP($D645, 'SP Per G'!$A$2:$D$1380, 4, FALSE)</f>
        <v>#N/A</v>
      </c>
      <c r="I645" s="9" t="e">
        <f>VLOOKUP($D645, Individual_Pitching___Dashboard[], 18, FALSE)</f>
        <v>#N/A</v>
      </c>
      <c r="J645" s="9" t="e">
        <f>VLOOKUP($D645, Individual_Pitching___Dashboard[], 20, FALSE)</f>
        <v>#N/A</v>
      </c>
      <c r="K645" s="9" t="e">
        <f>VLOOKUP($D645, Individual_Pitching___Advanced[], 21,FALSE)</f>
        <v>#N/A</v>
      </c>
      <c r="L645" s="9" t="e">
        <f>VLOOKUP($B645, 'Team Per G'!$A$2:$G$31, 7, FALSE)</f>
        <v>#N/A</v>
      </c>
      <c r="M645" s="9" t="e">
        <f>VLOOKUP($B645, 'FanGraphs - Team WAR Projected'!$B$2:$E$31, 3, FALSE)/162</f>
        <v>#N/A</v>
      </c>
      <c r="N645" s="9" t="e">
        <f>VLOOKUP($B645, Team_Pitching___Advanced[[Team]:[xFIP]], 19,FALSE)</f>
        <v>#N/A</v>
      </c>
      <c r="O645" s="9" t="e">
        <f>VLOOKUP($B645, Team_Pitching___Advanced[], 20, FALSE)</f>
        <v>#N/A</v>
      </c>
      <c r="P645" s="9" t="e">
        <f>VLOOKUP($B645, Team_Batting___Dashboard[[Team]:[wOBA]], 16, FALSE)</f>
        <v>#N/A</v>
      </c>
      <c r="Q645" s="9" t="e">
        <f>VLOOKUP($B645, Team_Batting___Advanced[[Team]:[OPS]], 9, FALSE)</f>
        <v>#N/A</v>
      </c>
      <c r="R645" s="9" t="e">
        <f>VLOOKUP($B645, Team_Batting___Advanced[], 19, FALSE)</f>
        <v>#N/A</v>
      </c>
      <c r="S645" s="9" t="e">
        <f>VLOOKUP($B645, 'Team Per G'!$A$2:$G$31, 3, FALSE)</f>
        <v>#N/A</v>
      </c>
      <c r="T645" s="9" t="e">
        <f>VLOOKUP($B645, 'Team Per G'!$A$2:$G$31, 5, FALSE)</f>
        <v>#N/A</v>
      </c>
      <c r="U645" s="9" t="e">
        <f>VLOOKUP($B645, 'Team Per G'!$A$2:$G$31, 4, FALSE)</f>
        <v>#N/A</v>
      </c>
      <c r="V645" s="9" t="e">
        <f>VLOOKUP($B645, Team_Batting___Dashboard[], 22, FALSE)/$F645</f>
        <v>#N/A</v>
      </c>
      <c r="W645" s="9" t="e">
        <f>VLOOKUP($B645, 'FanGraphs - Team WAR Projected'!$B$2:$E$31, 4, FALSE)/162</f>
        <v>#N/A</v>
      </c>
      <c r="X645" s="9" t="e">
        <f>VLOOKUP($B645, FanGraphs_Standings[[Abbreviation]:[2024 Year to Date RS/G]], 6, FALSE)/$F645</f>
        <v>#N/A</v>
      </c>
      <c r="Y645" s="9" t="e">
        <f>VLOOKUP($B645, FanGraphs_Standings[[Abbreviation]:[2024 Projected Full Season RDif]], 19, FALSE)/162</f>
        <v>#N/A</v>
      </c>
      <c r="Z645" s="9" t="e">
        <f>VLOOKUP($B645, FanGraphs_Standings[[Abbreviation]:[2024 Projected Full Season RDif]], 5, FALSE)</f>
        <v>#N/A</v>
      </c>
      <c r="AA645" s="9" t="e">
        <f>VLOOKUP($B645, FanGraphs_Standings[[Abbreviation]:[2024 Projected Full Season W%]], 18, FALSE)</f>
        <v>#N/A</v>
      </c>
      <c r="AB645" s="9" t="e">
        <f>VLOOKUP($B645, 'Home Field Adv'!$A$2:$I$31, 9, FALSE)</f>
        <v>#N/A</v>
      </c>
      <c r="AC645" s="9" t="e">
        <f>VLOOKUP($C645, FanGraphs_Standings[[Abbreviation]:[2024 Year to Date G]], 2, FALSE)</f>
        <v>#N/A</v>
      </c>
      <c r="AD645" s="9" t="e">
        <f>VLOOKUP($E645, 'SP Per G'!$A$2:$D$1380, 3, FALSE)</f>
        <v>#N/A</v>
      </c>
      <c r="AE645" s="9" t="e">
        <f>VLOOKUP($E645, 'SP Per G'!$A$2:$D$1380, 4, FALSE)</f>
        <v>#N/A</v>
      </c>
      <c r="AF645" s="9" t="e">
        <f>VLOOKUP($E645, Individual_Pitching___Dashboard[], 18, FALSE)</f>
        <v>#N/A</v>
      </c>
      <c r="AG645" s="9" t="e">
        <f>VLOOKUP($E645, Individual_Pitching___Dashboard[], 20, FALSE)</f>
        <v>#N/A</v>
      </c>
      <c r="AH645" s="9" t="e">
        <f>VLOOKUP($E645, Individual_Pitching___Advanced[], 21,FALSE)</f>
        <v>#N/A</v>
      </c>
      <c r="AI645" s="9" t="e">
        <f>VLOOKUP($C645, 'Team Per G'!$A$2:$G$31, 7, FALSE)</f>
        <v>#N/A</v>
      </c>
      <c r="AJ645" s="9" t="e">
        <f>VLOOKUP($C645, 'FanGraphs - Team WAR Projected'!$B$2:$E$31, 3, FALSE)/162</f>
        <v>#N/A</v>
      </c>
      <c r="AK645" s="9" t="e">
        <f>VLOOKUP($C645, Team_Pitching___Advanced[[Team]:[xFIP]], 19,FALSE)</f>
        <v>#N/A</v>
      </c>
      <c r="AL645" s="9" t="e">
        <f>VLOOKUP($C645, Team_Pitching___Advanced[], 20, FALSE)</f>
        <v>#N/A</v>
      </c>
      <c r="AM645" s="9" t="e">
        <f>VLOOKUP($C645, Team_Batting___Dashboard[[Team]:[wOBA]], 16, FALSE)</f>
        <v>#N/A</v>
      </c>
      <c r="AN645" s="9" t="e">
        <f>VLOOKUP($C645, Team_Batting___Advanced[[Team]:[OPS]], 9, FALSE)</f>
        <v>#N/A</v>
      </c>
      <c r="AO645" s="9" t="e">
        <f>VLOOKUP($C645, Team_Batting___Advanced[], 19, FALSE)</f>
        <v>#N/A</v>
      </c>
      <c r="AP645" s="9" t="e">
        <f>VLOOKUP($C645, 'Team Per G'!$A$2:$G$31, 3, FALSE)</f>
        <v>#N/A</v>
      </c>
      <c r="AQ645" s="9" t="e">
        <f>VLOOKUP($C645, 'Team Per G'!$A$2:$G$31, 5, FALSE)</f>
        <v>#N/A</v>
      </c>
      <c r="AR645" s="9" t="e">
        <f>VLOOKUP($C645, 'Team Per G'!$A$2:$G$31, 4, FALSE)</f>
        <v>#N/A</v>
      </c>
      <c r="AS645" s="9" t="e">
        <f>VLOOKUP($C645, Team_Batting___Dashboard[], 22, FALSE)/$AC645</f>
        <v>#N/A</v>
      </c>
      <c r="AT645" s="9" t="e">
        <f>VLOOKUP($C645, 'FanGraphs - Team WAR Projected'!$B$2:$E$31, 4, FALSE)/162</f>
        <v>#N/A</v>
      </c>
      <c r="AU645" s="9" t="e">
        <f>VLOOKUP($C645, FanGraphs_Standings[[Abbreviation]:[2024 Year to Date RS/G]], 6, FALSE)/$AC645</f>
        <v>#N/A</v>
      </c>
      <c r="AV645" s="9" t="e">
        <f>VLOOKUP($C645, FanGraphs_Standings[[Abbreviation]:[2024 Projected Full Season RDif]], 19, FALSE)/162</f>
        <v>#N/A</v>
      </c>
      <c r="AW645" s="9" t="e">
        <f>VLOOKUP($C645, FanGraphs_Standings[[Abbreviation]:[2024 Projected Full Season RDif]], 5, FALSE)</f>
        <v>#N/A</v>
      </c>
      <c r="AX645" s="9" t="e">
        <f>VLOOKUP($C645, FanGraphs_Standings[[Abbreviation]:[2024 Projected Full Season W%]], 18, FALSE)</f>
        <v>#N/A</v>
      </c>
      <c r="AY645" s="9" t="e">
        <f>VLOOKUP($C645, 'Home Field Adv'!$A$2:$K$31, 11, FALSE)</f>
        <v>#N/A</v>
      </c>
      <c r="BB645" s="5" t="str">
        <f t="shared" si="31"/>
        <v/>
      </c>
      <c r="BC645" s="5" t="str">
        <f t="shared" si="32"/>
        <v/>
      </c>
      <c r="BD645" s="5" t="str">
        <f t="shared" si="33"/>
        <v/>
      </c>
    </row>
    <row r="646" spans="6:56" x14ac:dyDescent="0.45">
      <c r="F646" s="9" t="e">
        <f>VLOOKUP($B646, FanGraphs_Standings[[Abbreviation]:[2024 Year to Date G]], 2, FALSE)</f>
        <v>#N/A</v>
      </c>
      <c r="G646" s="9" t="e">
        <f>IF(ISERR(VLOOKUP($D646, 'SP Per G'!$A$2:$D$1380, 3, FALSE)), L646, VLOOKUP($D646, 'SP Per G'!$A$2:$D$1380, 3, FALSE))</f>
        <v>#N/A</v>
      </c>
      <c r="H646" s="9" t="e">
        <f>VLOOKUP($D646, 'SP Per G'!$A$2:$D$1380, 4, FALSE)</f>
        <v>#N/A</v>
      </c>
      <c r="I646" s="9" t="e">
        <f>VLOOKUP($D646, Individual_Pitching___Dashboard[], 18, FALSE)</f>
        <v>#N/A</v>
      </c>
      <c r="J646" s="9" t="e">
        <f>VLOOKUP($D646, Individual_Pitching___Dashboard[], 20, FALSE)</f>
        <v>#N/A</v>
      </c>
      <c r="K646" s="9" t="e">
        <f>VLOOKUP($D646, Individual_Pitching___Advanced[], 21,FALSE)</f>
        <v>#N/A</v>
      </c>
      <c r="L646" s="9" t="e">
        <f>VLOOKUP($B646, 'Team Per G'!$A$2:$G$31, 7, FALSE)</f>
        <v>#N/A</v>
      </c>
      <c r="M646" s="9" t="e">
        <f>VLOOKUP($B646, 'FanGraphs - Team WAR Projected'!$B$2:$E$31, 3, FALSE)/162</f>
        <v>#N/A</v>
      </c>
      <c r="N646" s="9" t="e">
        <f>VLOOKUP($B646, Team_Pitching___Advanced[[Team]:[xFIP]], 19,FALSE)</f>
        <v>#N/A</v>
      </c>
      <c r="O646" s="9" t="e">
        <f>VLOOKUP($B646, Team_Pitching___Advanced[], 20, FALSE)</f>
        <v>#N/A</v>
      </c>
      <c r="P646" s="9" t="e">
        <f>VLOOKUP($B646, Team_Batting___Dashboard[[Team]:[wOBA]], 16, FALSE)</f>
        <v>#N/A</v>
      </c>
      <c r="Q646" s="9" t="e">
        <f>VLOOKUP($B646, Team_Batting___Advanced[[Team]:[OPS]], 9, FALSE)</f>
        <v>#N/A</v>
      </c>
      <c r="R646" s="9" t="e">
        <f>VLOOKUP($B646, Team_Batting___Advanced[], 19, FALSE)</f>
        <v>#N/A</v>
      </c>
      <c r="S646" s="9" t="e">
        <f>VLOOKUP($B646, 'Team Per G'!$A$2:$G$31, 3, FALSE)</f>
        <v>#N/A</v>
      </c>
      <c r="T646" s="9" t="e">
        <f>VLOOKUP($B646, 'Team Per G'!$A$2:$G$31, 5, FALSE)</f>
        <v>#N/A</v>
      </c>
      <c r="U646" s="9" t="e">
        <f>VLOOKUP($B646, 'Team Per G'!$A$2:$G$31, 4, FALSE)</f>
        <v>#N/A</v>
      </c>
      <c r="V646" s="9" t="e">
        <f>VLOOKUP($B646, Team_Batting___Dashboard[], 22, FALSE)/$F646</f>
        <v>#N/A</v>
      </c>
      <c r="W646" s="9" t="e">
        <f>VLOOKUP($B646, 'FanGraphs - Team WAR Projected'!$B$2:$E$31, 4, FALSE)/162</f>
        <v>#N/A</v>
      </c>
      <c r="X646" s="9" t="e">
        <f>VLOOKUP($B646, FanGraphs_Standings[[Abbreviation]:[2024 Year to Date RS/G]], 6, FALSE)/$F646</f>
        <v>#N/A</v>
      </c>
      <c r="Y646" s="9" t="e">
        <f>VLOOKUP($B646, FanGraphs_Standings[[Abbreviation]:[2024 Projected Full Season RDif]], 19, FALSE)/162</f>
        <v>#N/A</v>
      </c>
      <c r="Z646" s="9" t="e">
        <f>VLOOKUP($B646, FanGraphs_Standings[[Abbreviation]:[2024 Projected Full Season RDif]], 5, FALSE)</f>
        <v>#N/A</v>
      </c>
      <c r="AA646" s="9" t="e">
        <f>VLOOKUP($B646, FanGraphs_Standings[[Abbreviation]:[2024 Projected Full Season W%]], 18, FALSE)</f>
        <v>#N/A</v>
      </c>
      <c r="AB646" s="9" t="e">
        <f>VLOOKUP($B646, 'Home Field Adv'!$A$2:$I$31, 9, FALSE)</f>
        <v>#N/A</v>
      </c>
      <c r="AC646" s="9" t="e">
        <f>VLOOKUP($C646, FanGraphs_Standings[[Abbreviation]:[2024 Year to Date G]], 2, FALSE)</f>
        <v>#N/A</v>
      </c>
      <c r="AD646" s="9" t="e">
        <f>VLOOKUP($E646, 'SP Per G'!$A$2:$D$1380, 3, FALSE)</f>
        <v>#N/A</v>
      </c>
      <c r="AE646" s="9" t="e">
        <f>VLOOKUP($E646, 'SP Per G'!$A$2:$D$1380, 4, FALSE)</f>
        <v>#N/A</v>
      </c>
      <c r="AF646" s="9" t="e">
        <f>VLOOKUP($E646, Individual_Pitching___Dashboard[], 18, FALSE)</f>
        <v>#N/A</v>
      </c>
      <c r="AG646" s="9" t="e">
        <f>VLOOKUP($E646, Individual_Pitching___Dashboard[], 20, FALSE)</f>
        <v>#N/A</v>
      </c>
      <c r="AH646" s="9" t="e">
        <f>VLOOKUP($E646, Individual_Pitching___Advanced[], 21,FALSE)</f>
        <v>#N/A</v>
      </c>
      <c r="AI646" s="9" t="e">
        <f>VLOOKUP($C646, 'Team Per G'!$A$2:$G$31, 7, FALSE)</f>
        <v>#N/A</v>
      </c>
      <c r="AJ646" s="9" t="e">
        <f>VLOOKUP($C646, 'FanGraphs - Team WAR Projected'!$B$2:$E$31, 3, FALSE)/162</f>
        <v>#N/A</v>
      </c>
      <c r="AK646" s="9" t="e">
        <f>VLOOKUP($C646, Team_Pitching___Advanced[[Team]:[xFIP]], 19,FALSE)</f>
        <v>#N/A</v>
      </c>
      <c r="AL646" s="9" t="e">
        <f>VLOOKUP($C646, Team_Pitching___Advanced[], 20, FALSE)</f>
        <v>#N/A</v>
      </c>
      <c r="AM646" s="9" t="e">
        <f>VLOOKUP($C646, Team_Batting___Dashboard[[Team]:[wOBA]], 16, FALSE)</f>
        <v>#N/A</v>
      </c>
      <c r="AN646" s="9" t="e">
        <f>VLOOKUP($C646, Team_Batting___Advanced[[Team]:[OPS]], 9, FALSE)</f>
        <v>#N/A</v>
      </c>
      <c r="AO646" s="9" t="e">
        <f>VLOOKUP($C646, Team_Batting___Advanced[], 19, FALSE)</f>
        <v>#N/A</v>
      </c>
      <c r="AP646" s="9" t="e">
        <f>VLOOKUP($C646, 'Team Per G'!$A$2:$G$31, 3, FALSE)</f>
        <v>#N/A</v>
      </c>
      <c r="AQ646" s="9" t="e">
        <f>VLOOKUP($C646, 'Team Per G'!$A$2:$G$31, 5, FALSE)</f>
        <v>#N/A</v>
      </c>
      <c r="AR646" s="9" t="e">
        <f>VLOOKUP($C646, 'Team Per G'!$A$2:$G$31, 4, FALSE)</f>
        <v>#N/A</v>
      </c>
      <c r="AS646" s="9" t="e">
        <f>VLOOKUP($C646, Team_Batting___Dashboard[], 22, FALSE)/$AC646</f>
        <v>#N/A</v>
      </c>
      <c r="AT646" s="9" t="e">
        <f>VLOOKUP($C646, 'FanGraphs - Team WAR Projected'!$B$2:$E$31, 4, FALSE)/162</f>
        <v>#N/A</v>
      </c>
      <c r="AU646" s="9" t="e">
        <f>VLOOKUP($C646, FanGraphs_Standings[[Abbreviation]:[2024 Year to Date RS/G]], 6, FALSE)/$AC646</f>
        <v>#N/A</v>
      </c>
      <c r="AV646" s="9" t="e">
        <f>VLOOKUP($C646, FanGraphs_Standings[[Abbreviation]:[2024 Projected Full Season RDif]], 19, FALSE)/162</f>
        <v>#N/A</v>
      </c>
      <c r="AW646" s="9" t="e">
        <f>VLOOKUP($C646, FanGraphs_Standings[[Abbreviation]:[2024 Projected Full Season RDif]], 5, FALSE)</f>
        <v>#N/A</v>
      </c>
      <c r="AX646" s="9" t="e">
        <f>VLOOKUP($C646, FanGraphs_Standings[[Abbreviation]:[2024 Projected Full Season W%]], 18, FALSE)</f>
        <v>#N/A</v>
      </c>
      <c r="AY646" s="9" t="e">
        <f>VLOOKUP($C646, 'Home Field Adv'!$A$2:$K$31, 11, FALSE)</f>
        <v>#N/A</v>
      </c>
      <c r="BB646" s="5" t="str">
        <f t="shared" si="31"/>
        <v/>
      </c>
      <c r="BC646" s="5" t="str">
        <f t="shared" si="32"/>
        <v/>
      </c>
      <c r="BD646" s="5" t="str">
        <f t="shared" si="33"/>
        <v/>
      </c>
    </row>
    <row r="647" spans="6:56" x14ac:dyDescent="0.45">
      <c r="F647" s="9" t="e">
        <f>VLOOKUP($B647, FanGraphs_Standings[[Abbreviation]:[2024 Year to Date G]], 2, FALSE)</f>
        <v>#N/A</v>
      </c>
      <c r="G647" s="9" t="e">
        <f>IF(ISERR(VLOOKUP($D647, 'SP Per G'!$A$2:$D$1380, 3, FALSE)), L647, VLOOKUP($D647, 'SP Per G'!$A$2:$D$1380, 3, FALSE))</f>
        <v>#N/A</v>
      </c>
      <c r="H647" s="9" t="e">
        <f>VLOOKUP($D647, 'SP Per G'!$A$2:$D$1380, 4, FALSE)</f>
        <v>#N/A</v>
      </c>
      <c r="I647" s="9" t="e">
        <f>VLOOKUP($D647, Individual_Pitching___Dashboard[], 18, FALSE)</f>
        <v>#N/A</v>
      </c>
      <c r="J647" s="9" t="e">
        <f>VLOOKUP($D647, Individual_Pitching___Dashboard[], 20, FALSE)</f>
        <v>#N/A</v>
      </c>
      <c r="K647" s="9" t="e">
        <f>VLOOKUP($D647, Individual_Pitching___Advanced[], 21,FALSE)</f>
        <v>#N/A</v>
      </c>
      <c r="L647" s="9" t="e">
        <f>VLOOKUP($B647, 'Team Per G'!$A$2:$G$31, 7, FALSE)</f>
        <v>#N/A</v>
      </c>
      <c r="M647" s="9" t="e">
        <f>VLOOKUP($B647, 'FanGraphs - Team WAR Projected'!$B$2:$E$31, 3, FALSE)/162</f>
        <v>#N/A</v>
      </c>
      <c r="N647" s="9" t="e">
        <f>VLOOKUP($B647, Team_Pitching___Advanced[[Team]:[xFIP]], 19,FALSE)</f>
        <v>#N/A</v>
      </c>
      <c r="O647" s="9" t="e">
        <f>VLOOKUP($B647, Team_Pitching___Advanced[], 20, FALSE)</f>
        <v>#N/A</v>
      </c>
      <c r="P647" s="9" t="e">
        <f>VLOOKUP($B647, Team_Batting___Dashboard[[Team]:[wOBA]], 16, FALSE)</f>
        <v>#N/A</v>
      </c>
      <c r="Q647" s="9" t="e">
        <f>VLOOKUP($B647, Team_Batting___Advanced[[Team]:[OPS]], 9, FALSE)</f>
        <v>#N/A</v>
      </c>
      <c r="R647" s="9" t="e">
        <f>VLOOKUP($B647, Team_Batting___Advanced[], 19, FALSE)</f>
        <v>#N/A</v>
      </c>
      <c r="S647" s="9" t="e">
        <f>VLOOKUP($B647, 'Team Per G'!$A$2:$G$31, 3, FALSE)</f>
        <v>#N/A</v>
      </c>
      <c r="T647" s="9" t="e">
        <f>VLOOKUP($B647, 'Team Per G'!$A$2:$G$31, 5, FALSE)</f>
        <v>#N/A</v>
      </c>
      <c r="U647" s="9" t="e">
        <f>VLOOKUP($B647, 'Team Per G'!$A$2:$G$31, 4, FALSE)</f>
        <v>#N/A</v>
      </c>
      <c r="V647" s="9" t="e">
        <f>VLOOKUP($B647, Team_Batting___Dashboard[], 22, FALSE)/$F647</f>
        <v>#N/A</v>
      </c>
      <c r="W647" s="9" t="e">
        <f>VLOOKUP($B647, 'FanGraphs - Team WAR Projected'!$B$2:$E$31, 4, FALSE)/162</f>
        <v>#N/A</v>
      </c>
      <c r="X647" s="9" t="e">
        <f>VLOOKUP($B647, FanGraphs_Standings[[Abbreviation]:[2024 Year to Date RS/G]], 6, FALSE)/$F647</f>
        <v>#N/A</v>
      </c>
      <c r="Y647" s="9" t="e">
        <f>VLOOKUP($B647, FanGraphs_Standings[[Abbreviation]:[2024 Projected Full Season RDif]], 19, FALSE)/162</f>
        <v>#N/A</v>
      </c>
      <c r="Z647" s="9" t="e">
        <f>VLOOKUP($B647, FanGraphs_Standings[[Abbreviation]:[2024 Projected Full Season RDif]], 5, FALSE)</f>
        <v>#N/A</v>
      </c>
      <c r="AA647" s="9" t="e">
        <f>VLOOKUP($B647, FanGraphs_Standings[[Abbreviation]:[2024 Projected Full Season W%]], 18, FALSE)</f>
        <v>#N/A</v>
      </c>
      <c r="AB647" s="9" t="e">
        <f>VLOOKUP($B647, 'Home Field Adv'!$A$2:$I$31, 9, FALSE)</f>
        <v>#N/A</v>
      </c>
      <c r="AC647" s="9" t="e">
        <f>VLOOKUP($C647, FanGraphs_Standings[[Abbreviation]:[2024 Year to Date G]], 2, FALSE)</f>
        <v>#N/A</v>
      </c>
      <c r="AD647" s="9" t="e">
        <f>VLOOKUP($E647, 'SP Per G'!$A$2:$D$1380, 3, FALSE)</f>
        <v>#N/A</v>
      </c>
      <c r="AE647" s="9" t="e">
        <f>VLOOKUP($E647, 'SP Per G'!$A$2:$D$1380, 4, FALSE)</f>
        <v>#N/A</v>
      </c>
      <c r="AF647" s="9" t="e">
        <f>VLOOKUP($E647, Individual_Pitching___Dashboard[], 18, FALSE)</f>
        <v>#N/A</v>
      </c>
      <c r="AG647" s="9" t="e">
        <f>VLOOKUP($E647, Individual_Pitching___Dashboard[], 20, FALSE)</f>
        <v>#N/A</v>
      </c>
      <c r="AH647" s="9" t="e">
        <f>VLOOKUP($E647, Individual_Pitching___Advanced[], 21,FALSE)</f>
        <v>#N/A</v>
      </c>
      <c r="AI647" s="9" t="e">
        <f>VLOOKUP($C647, 'Team Per G'!$A$2:$G$31, 7, FALSE)</f>
        <v>#N/A</v>
      </c>
      <c r="AJ647" s="9" t="e">
        <f>VLOOKUP($C647, 'FanGraphs - Team WAR Projected'!$B$2:$E$31, 3, FALSE)/162</f>
        <v>#N/A</v>
      </c>
      <c r="AK647" s="9" t="e">
        <f>VLOOKUP($C647, Team_Pitching___Advanced[[Team]:[xFIP]], 19,FALSE)</f>
        <v>#N/A</v>
      </c>
      <c r="AL647" s="9" t="e">
        <f>VLOOKUP($C647, Team_Pitching___Advanced[], 20, FALSE)</f>
        <v>#N/A</v>
      </c>
      <c r="AM647" s="9" t="e">
        <f>VLOOKUP($C647, Team_Batting___Dashboard[[Team]:[wOBA]], 16, FALSE)</f>
        <v>#N/A</v>
      </c>
      <c r="AN647" s="9" t="e">
        <f>VLOOKUP($C647, Team_Batting___Advanced[[Team]:[OPS]], 9, FALSE)</f>
        <v>#N/A</v>
      </c>
      <c r="AO647" s="9" t="e">
        <f>VLOOKUP($C647, Team_Batting___Advanced[], 19, FALSE)</f>
        <v>#N/A</v>
      </c>
      <c r="AP647" s="9" t="e">
        <f>VLOOKUP($C647, 'Team Per G'!$A$2:$G$31, 3, FALSE)</f>
        <v>#N/A</v>
      </c>
      <c r="AQ647" s="9" t="e">
        <f>VLOOKUP($C647, 'Team Per G'!$A$2:$G$31, 5, FALSE)</f>
        <v>#N/A</v>
      </c>
      <c r="AR647" s="9" t="e">
        <f>VLOOKUP($C647, 'Team Per G'!$A$2:$G$31, 4, FALSE)</f>
        <v>#N/A</v>
      </c>
      <c r="AS647" s="9" t="e">
        <f>VLOOKUP($C647, Team_Batting___Dashboard[], 22, FALSE)/$AC647</f>
        <v>#N/A</v>
      </c>
      <c r="AT647" s="9" t="e">
        <f>VLOOKUP($C647, 'FanGraphs - Team WAR Projected'!$B$2:$E$31, 4, FALSE)/162</f>
        <v>#N/A</v>
      </c>
      <c r="AU647" s="9" t="e">
        <f>VLOOKUP($C647, FanGraphs_Standings[[Abbreviation]:[2024 Year to Date RS/G]], 6, FALSE)/$AC647</f>
        <v>#N/A</v>
      </c>
      <c r="AV647" s="9" t="e">
        <f>VLOOKUP($C647, FanGraphs_Standings[[Abbreviation]:[2024 Projected Full Season RDif]], 19, FALSE)/162</f>
        <v>#N/A</v>
      </c>
      <c r="AW647" s="9" t="e">
        <f>VLOOKUP($C647, FanGraphs_Standings[[Abbreviation]:[2024 Projected Full Season RDif]], 5, FALSE)</f>
        <v>#N/A</v>
      </c>
      <c r="AX647" s="9" t="e">
        <f>VLOOKUP($C647, FanGraphs_Standings[[Abbreviation]:[2024 Projected Full Season W%]], 18, FALSE)</f>
        <v>#N/A</v>
      </c>
      <c r="AY647" s="9" t="e">
        <f>VLOOKUP($C647, 'Home Field Adv'!$A$2:$K$31, 11, FALSE)</f>
        <v>#N/A</v>
      </c>
      <c r="BB647" s="5" t="str">
        <f t="shared" si="31"/>
        <v/>
      </c>
      <c r="BC647" s="5" t="str">
        <f t="shared" si="32"/>
        <v/>
      </c>
      <c r="BD647" s="5" t="str">
        <f t="shared" si="33"/>
        <v/>
      </c>
    </row>
    <row r="648" spans="6:56" x14ac:dyDescent="0.45">
      <c r="F648" s="9" t="e">
        <f>VLOOKUP($B648, FanGraphs_Standings[[Abbreviation]:[2024 Year to Date G]], 2, FALSE)</f>
        <v>#N/A</v>
      </c>
      <c r="G648" s="9" t="e">
        <f>IF(ISERR(VLOOKUP($D648, 'SP Per G'!$A$2:$D$1380, 3, FALSE)), L648, VLOOKUP($D648, 'SP Per G'!$A$2:$D$1380, 3, FALSE))</f>
        <v>#N/A</v>
      </c>
      <c r="H648" s="9" t="e">
        <f>VLOOKUP($D648, 'SP Per G'!$A$2:$D$1380, 4, FALSE)</f>
        <v>#N/A</v>
      </c>
      <c r="I648" s="9" t="e">
        <f>VLOOKUP($D648, Individual_Pitching___Dashboard[], 18, FALSE)</f>
        <v>#N/A</v>
      </c>
      <c r="J648" s="9" t="e">
        <f>VLOOKUP($D648, Individual_Pitching___Dashboard[], 20, FALSE)</f>
        <v>#N/A</v>
      </c>
      <c r="K648" s="9" t="e">
        <f>VLOOKUP($D648, Individual_Pitching___Advanced[], 21,FALSE)</f>
        <v>#N/A</v>
      </c>
      <c r="L648" s="9" t="e">
        <f>VLOOKUP($B648, 'Team Per G'!$A$2:$G$31, 7, FALSE)</f>
        <v>#N/A</v>
      </c>
      <c r="M648" s="9" t="e">
        <f>VLOOKUP($B648, 'FanGraphs - Team WAR Projected'!$B$2:$E$31, 3, FALSE)/162</f>
        <v>#N/A</v>
      </c>
      <c r="N648" s="9" t="e">
        <f>VLOOKUP($B648, Team_Pitching___Advanced[[Team]:[xFIP]], 19,FALSE)</f>
        <v>#N/A</v>
      </c>
      <c r="O648" s="9" t="e">
        <f>VLOOKUP($B648, Team_Pitching___Advanced[], 20, FALSE)</f>
        <v>#N/A</v>
      </c>
      <c r="P648" s="9" t="e">
        <f>VLOOKUP($B648, Team_Batting___Dashboard[[Team]:[wOBA]], 16, FALSE)</f>
        <v>#N/A</v>
      </c>
      <c r="Q648" s="9" t="e">
        <f>VLOOKUP($B648, Team_Batting___Advanced[[Team]:[OPS]], 9, FALSE)</f>
        <v>#N/A</v>
      </c>
      <c r="R648" s="9" t="e">
        <f>VLOOKUP($B648, Team_Batting___Advanced[], 19, FALSE)</f>
        <v>#N/A</v>
      </c>
      <c r="S648" s="9" t="e">
        <f>VLOOKUP($B648, 'Team Per G'!$A$2:$G$31, 3, FALSE)</f>
        <v>#N/A</v>
      </c>
      <c r="T648" s="9" t="e">
        <f>VLOOKUP($B648, 'Team Per G'!$A$2:$G$31, 5, FALSE)</f>
        <v>#N/A</v>
      </c>
      <c r="U648" s="9" t="e">
        <f>VLOOKUP($B648, 'Team Per G'!$A$2:$G$31, 4, FALSE)</f>
        <v>#N/A</v>
      </c>
      <c r="V648" s="9" t="e">
        <f>VLOOKUP($B648, Team_Batting___Dashboard[], 22, FALSE)/$F648</f>
        <v>#N/A</v>
      </c>
      <c r="W648" s="9" t="e">
        <f>VLOOKUP($B648, 'FanGraphs - Team WAR Projected'!$B$2:$E$31, 4, FALSE)/162</f>
        <v>#N/A</v>
      </c>
      <c r="X648" s="9" t="e">
        <f>VLOOKUP($B648, FanGraphs_Standings[[Abbreviation]:[2024 Year to Date RS/G]], 6, FALSE)/$F648</f>
        <v>#N/A</v>
      </c>
      <c r="Y648" s="9" t="e">
        <f>VLOOKUP($B648, FanGraphs_Standings[[Abbreviation]:[2024 Projected Full Season RDif]], 19, FALSE)/162</f>
        <v>#N/A</v>
      </c>
      <c r="Z648" s="9" t="e">
        <f>VLOOKUP($B648, FanGraphs_Standings[[Abbreviation]:[2024 Projected Full Season RDif]], 5, FALSE)</f>
        <v>#N/A</v>
      </c>
      <c r="AA648" s="9" t="e">
        <f>VLOOKUP($B648, FanGraphs_Standings[[Abbreviation]:[2024 Projected Full Season W%]], 18, FALSE)</f>
        <v>#N/A</v>
      </c>
      <c r="AB648" s="9" t="e">
        <f>VLOOKUP($B648, 'Home Field Adv'!$A$2:$I$31, 9, FALSE)</f>
        <v>#N/A</v>
      </c>
      <c r="AC648" s="9" t="e">
        <f>VLOOKUP($C648, FanGraphs_Standings[[Abbreviation]:[2024 Year to Date G]], 2, FALSE)</f>
        <v>#N/A</v>
      </c>
      <c r="AD648" s="9" t="e">
        <f>VLOOKUP($E648, 'SP Per G'!$A$2:$D$1380, 3, FALSE)</f>
        <v>#N/A</v>
      </c>
      <c r="AE648" s="9" t="e">
        <f>VLOOKUP($E648, 'SP Per G'!$A$2:$D$1380, 4, FALSE)</f>
        <v>#N/A</v>
      </c>
      <c r="AF648" s="9" t="e">
        <f>VLOOKUP($E648, Individual_Pitching___Dashboard[], 18, FALSE)</f>
        <v>#N/A</v>
      </c>
      <c r="AG648" s="9" t="e">
        <f>VLOOKUP($E648, Individual_Pitching___Dashboard[], 20, FALSE)</f>
        <v>#N/A</v>
      </c>
      <c r="AH648" s="9" t="e">
        <f>VLOOKUP($E648, Individual_Pitching___Advanced[], 21,FALSE)</f>
        <v>#N/A</v>
      </c>
      <c r="AI648" s="9" t="e">
        <f>VLOOKUP($C648, 'Team Per G'!$A$2:$G$31, 7, FALSE)</f>
        <v>#N/A</v>
      </c>
      <c r="AJ648" s="9" t="e">
        <f>VLOOKUP($C648, 'FanGraphs - Team WAR Projected'!$B$2:$E$31, 3, FALSE)/162</f>
        <v>#N/A</v>
      </c>
      <c r="AK648" s="9" t="e">
        <f>VLOOKUP($C648, Team_Pitching___Advanced[[Team]:[xFIP]], 19,FALSE)</f>
        <v>#N/A</v>
      </c>
      <c r="AL648" s="9" t="e">
        <f>VLOOKUP($C648, Team_Pitching___Advanced[], 20, FALSE)</f>
        <v>#N/A</v>
      </c>
      <c r="AM648" s="9" t="e">
        <f>VLOOKUP($C648, Team_Batting___Dashboard[[Team]:[wOBA]], 16, FALSE)</f>
        <v>#N/A</v>
      </c>
      <c r="AN648" s="9" t="e">
        <f>VLOOKUP($C648, Team_Batting___Advanced[[Team]:[OPS]], 9, FALSE)</f>
        <v>#N/A</v>
      </c>
      <c r="AO648" s="9" t="e">
        <f>VLOOKUP($C648, Team_Batting___Advanced[], 19, FALSE)</f>
        <v>#N/A</v>
      </c>
      <c r="AP648" s="9" t="e">
        <f>VLOOKUP($C648, 'Team Per G'!$A$2:$G$31, 3, FALSE)</f>
        <v>#N/A</v>
      </c>
      <c r="AQ648" s="9" t="e">
        <f>VLOOKUP($C648, 'Team Per G'!$A$2:$G$31, 5, FALSE)</f>
        <v>#N/A</v>
      </c>
      <c r="AR648" s="9" t="e">
        <f>VLOOKUP($C648, 'Team Per G'!$A$2:$G$31, 4, FALSE)</f>
        <v>#N/A</v>
      </c>
      <c r="AS648" s="9" t="e">
        <f>VLOOKUP($C648, Team_Batting___Dashboard[], 22, FALSE)/$AC648</f>
        <v>#N/A</v>
      </c>
      <c r="AT648" s="9" t="e">
        <f>VLOOKUP($C648, 'FanGraphs - Team WAR Projected'!$B$2:$E$31, 4, FALSE)/162</f>
        <v>#N/A</v>
      </c>
      <c r="AU648" s="9" t="e">
        <f>VLOOKUP($C648, FanGraphs_Standings[[Abbreviation]:[2024 Year to Date RS/G]], 6, FALSE)/$AC648</f>
        <v>#N/A</v>
      </c>
      <c r="AV648" s="9" t="e">
        <f>VLOOKUP($C648, FanGraphs_Standings[[Abbreviation]:[2024 Projected Full Season RDif]], 19, FALSE)/162</f>
        <v>#N/A</v>
      </c>
      <c r="AW648" s="9" t="e">
        <f>VLOOKUP($C648, FanGraphs_Standings[[Abbreviation]:[2024 Projected Full Season RDif]], 5, FALSE)</f>
        <v>#N/A</v>
      </c>
      <c r="AX648" s="9" t="e">
        <f>VLOOKUP($C648, FanGraphs_Standings[[Abbreviation]:[2024 Projected Full Season W%]], 18, FALSE)</f>
        <v>#N/A</v>
      </c>
      <c r="AY648" s="9" t="e">
        <f>VLOOKUP($C648, 'Home Field Adv'!$A$2:$K$31, 11, FALSE)</f>
        <v>#N/A</v>
      </c>
      <c r="BB648" s="5" t="str">
        <f t="shared" si="31"/>
        <v/>
      </c>
      <c r="BC648" s="5" t="str">
        <f t="shared" si="32"/>
        <v/>
      </c>
      <c r="BD648" s="5" t="str">
        <f t="shared" si="33"/>
        <v/>
      </c>
    </row>
    <row r="649" spans="6:56" x14ac:dyDescent="0.45">
      <c r="F649" s="9" t="e">
        <f>VLOOKUP($B649, FanGraphs_Standings[[Abbreviation]:[2024 Year to Date G]], 2, FALSE)</f>
        <v>#N/A</v>
      </c>
      <c r="G649" s="9" t="e">
        <f>IF(ISERR(VLOOKUP($D649, 'SP Per G'!$A$2:$D$1380, 3, FALSE)), L649, VLOOKUP($D649, 'SP Per G'!$A$2:$D$1380, 3, FALSE))</f>
        <v>#N/A</v>
      </c>
      <c r="H649" s="9" t="e">
        <f>VLOOKUP($D649, 'SP Per G'!$A$2:$D$1380, 4, FALSE)</f>
        <v>#N/A</v>
      </c>
      <c r="I649" s="9" t="e">
        <f>VLOOKUP($D649, Individual_Pitching___Dashboard[], 18, FALSE)</f>
        <v>#N/A</v>
      </c>
      <c r="J649" s="9" t="e">
        <f>VLOOKUP($D649, Individual_Pitching___Dashboard[], 20, FALSE)</f>
        <v>#N/A</v>
      </c>
      <c r="K649" s="9" t="e">
        <f>VLOOKUP($D649, Individual_Pitching___Advanced[], 21,FALSE)</f>
        <v>#N/A</v>
      </c>
      <c r="L649" s="9" t="e">
        <f>VLOOKUP($B649, 'Team Per G'!$A$2:$G$31, 7, FALSE)</f>
        <v>#N/A</v>
      </c>
      <c r="M649" s="9" t="e">
        <f>VLOOKUP($B649, 'FanGraphs - Team WAR Projected'!$B$2:$E$31, 3, FALSE)/162</f>
        <v>#N/A</v>
      </c>
      <c r="N649" s="9" t="e">
        <f>VLOOKUP($B649, Team_Pitching___Advanced[[Team]:[xFIP]], 19,FALSE)</f>
        <v>#N/A</v>
      </c>
      <c r="O649" s="9" t="e">
        <f>VLOOKUP($B649, Team_Pitching___Advanced[], 20, FALSE)</f>
        <v>#N/A</v>
      </c>
      <c r="P649" s="9" t="e">
        <f>VLOOKUP($B649, Team_Batting___Dashboard[[Team]:[wOBA]], 16, FALSE)</f>
        <v>#N/A</v>
      </c>
      <c r="Q649" s="9" t="e">
        <f>VLOOKUP($B649, Team_Batting___Advanced[[Team]:[OPS]], 9, FALSE)</f>
        <v>#N/A</v>
      </c>
      <c r="R649" s="9" t="e">
        <f>VLOOKUP($B649, Team_Batting___Advanced[], 19, FALSE)</f>
        <v>#N/A</v>
      </c>
      <c r="S649" s="9" t="e">
        <f>VLOOKUP($B649, 'Team Per G'!$A$2:$G$31, 3, FALSE)</f>
        <v>#N/A</v>
      </c>
      <c r="T649" s="9" t="e">
        <f>VLOOKUP($B649, 'Team Per G'!$A$2:$G$31, 5, FALSE)</f>
        <v>#N/A</v>
      </c>
      <c r="U649" s="9" t="e">
        <f>VLOOKUP($B649, 'Team Per G'!$A$2:$G$31, 4, FALSE)</f>
        <v>#N/A</v>
      </c>
      <c r="V649" s="9" t="e">
        <f>VLOOKUP($B649, Team_Batting___Dashboard[], 22, FALSE)/$F649</f>
        <v>#N/A</v>
      </c>
      <c r="W649" s="9" t="e">
        <f>VLOOKUP($B649, 'FanGraphs - Team WAR Projected'!$B$2:$E$31, 4, FALSE)/162</f>
        <v>#N/A</v>
      </c>
      <c r="X649" s="9" t="e">
        <f>VLOOKUP($B649, FanGraphs_Standings[[Abbreviation]:[2024 Year to Date RS/G]], 6, FALSE)/$F649</f>
        <v>#N/A</v>
      </c>
      <c r="Y649" s="9" t="e">
        <f>VLOOKUP($B649, FanGraphs_Standings[[Abbreviation]:[2024 Projected Full Season RDif]], 19, FALSE)/162</f>
        <v>#N/A</v>
      </c>
      <c r="Z649" s="9" t="e">
        <f>VLOOKUP($B649, FanGraphs_Standings[[Abbreviation]:[2024 Projected Full Season RDif]], 5, FALSE)</f>
        <v>#N/A</v>
      </c>
      <c r="AA649" s="9" t="e">
        <f>VLOOKUP($B649, FanGraphs_Standings[[Abbreviation]:[2024 Projected Full Season W%]], 18, FALSE)</f>
        <v>#N/A</v>
      </c>
      <c r="AB649" s="9" t="e">
        <f>VLOOKUP($B649, 'Home Field Adv'!$A$2:$I$31, 9, FALSE)</f>
        <v>#N/A</v>
      </c>
      <c r="AC649" s="9" t="e">
        <f>VLOOKUP($C649, FanGraphs_Standings[[Abbreviation]:[2024 Year to Date G]], 2, FALSE)</f>
        <v>#N/A</v>
      </c>
      <c r="AD649" s="9" t="e">
        <f>VLOOKUP($E649, 'SP Per G'!$A$2:$D$1380, 3, FALSE)</f>
        <v>#N/A</v>
      </c>
      <c r="AE649" s="9" t="e">
        <f>VLOOKUP($E649, 'SP Per G'!$A$2:$D$1380, 4, FALSE)</f>
        <v>#N/A</v>
      </c>
      <c r="AF649" s="9" t="e">
        <f>VLOOKUP($E649, Individual_Pitching___Dashboard[], 18, FALSE)</f>
        <v>#N/A</v>
      </c>
      <c r="AG649" s="9" t="e">
        <f>VLOOKUP($E649, Individual_Pitching___Dashboard[], 20, FALSE)</f>
        <v>#N/A</v>
      </c>
      <c r="AH649" s="9" t="e">
        <f>VLOOKUP($E649, Individual_Pitching___Advanced[], 21,FALSE)</f>
        <v>#N/A</v>
      </c>
      <c r="AI649" s="9" t="e">
        <f>VLOOKUP($C649, 'Team Per G'!$A$2:$G$31, 7, FALSE)</f>
        <v>#N/A</v>
      </c>
      <c r="AJ649" s="9" t="e">
        <f>VLOOKUP($C649, 'FanGraphs - Team WAR Projected'!$B$2:$E$31, 3, FALSE)/162</f>
        <v>#N/A</v>
      </c>
      <c r="AK649" s="9" t="e">
        <f>VLOOKUP($C649, Team_Pitching___Advanced[[Team]:[xFIP]], 19,FALSE)</f>
        <v>#N/A</v>
      </c>
      <c r="AL649" s="9" t="e">
        <f>VLOOKUP($C649, Team_Pitching___Advanced[], 20, FALSE)</f>
        <v>#N/A</v>
      </c>
      <c r="AM649" s="9" t="e">
        <f>VLOOKUP($C649, Team_Batting___Dashboard[[Team]:[wOBA]], 16, FALSE)</f>
        <v>#N/A</v>
      </c>
      <c r="AN649" s="9" t="e">
        <f>VLOOKUP($C649, Team_Batting___Advanced[[Team]:[OPS]], 9, FALSE)</f>
        <v>#N/A</v>
      </c>
      <c r="AO649" s="9" t="e">
        <f>VLOOKUP($C649, Team_Batting___Advanced[], 19, FALSE)</f>
        <v>#N/A</v>
      </c>
      <c r="AP649" s="9" t="e">
        <f>VLOOKUP($C649, 'Team Per G'!$A$2:$G$31, 3, FALSE)</f>
        <v>#N/A</v>
      </c>
      <c r="AQ649" s="9" t="e">
        <f>VLOOKUP($C649, 'Team Per G'!$A$2:$G$31, 5, FALSE)</f>
        <v>#N/A</v>
      </c>
      <c r="AR649" s="9" t="e">
        <f>VLOOKUP($C649, 'Team Per G'!$A$2:$G$31, 4, FALSE)</f>
        <v>#N/A</v>
      </c>
      <c r="AS649" s="9" t="e">
        <f>VLOOKUP($C649, Team_Batting___Dashboard[], 22, FALSE)/$AC649</f>
        <v>#N/A</v>
      </c>
      <c r="AT649" s="9" t="e">
        <f>VLOOKUP($C649, 'FanGraphs - Team WAR Projected'!$B$2:$E$31, 4, FALSE)/162</f>
        <v>#N/A</v>
      </c>
      <c r="AU649" s="9" t="e">
        <f>VLOOKUP($C649, FanGraphs_Standings[[Abbreviation]:[2024 Year to Date RS/G]], 6, FALSE)/$AC649</f>
        <v>#N/A</v>
      </c>
      <c r="AV649" s="9" t="e">
        <f>VLOOKUP($C649, FanGraphs_Standings[[Abbreviation]:[2024 Projected Full Season RDif]], 19, FALSE)/162</f>
        <v>#N/A</v>
      </c>
      <c r="AW649" s="9" t="e">
        <f>VLOOKUP($C649, FanGraphs_Standings[[Abbreviation]:[2024 Projected Full Season RDif]], 5, FALSE)</f>
        <v>#N/A</v>
      </c>
      <c r="AX649" s="9" t="e">
        <f>VLOOKUP($C649, FanGraphs_Standings[[Abbreviation]:[2024 Projected Full Season W%]], 18, FALSE)</f>
        <v>#N/A</v>
      </c>
      <c r="AY649" s="9" t="e">
        <f>VLOOKUP($C649, 'Home Field Adv'!$A$2:$K$31, 11, FALSE)</f>
        <v>#N/A</v>
      </c>
      <c r="BB649" s="5" t="str">
        <f t="shared" si="31"/>
        <v/>
      </c>
      <c r="BC649" s="5" t="str">
        <f t="shared" si="32"/>
        <v/>
      </c>
      <c r="BD649" s="5" t="str">
        <f t="shared" si="33"/>
        <v/>
      </c>
    </row>
    <row r="650" spans="6:56" x14ac:dyDescent="0.45">
      <c r="F650" s="9" t="e">
        <f>VLOOKUP($B650, FanGraphs_Standings[[Abbreviation]:[2024 Year to Date G]], 2, FALSE)</f>
        <v>#N/A</v>
      </c>
      <c r="G650" s="9" t="e">
        <f>IF(ISERR(VLOOKUP($D650, 'SP Per G'!$A$2:$D$1380, 3, FALSE)), L650, VLOOKUP($D650, 'SP Per G'!$A$2:$D$1380, 3, FALSE))</f>
        <v>#N/A</v>
      </c>
      <c r="H650" s="9" t="e">
        <f>VLOOKUP($D650, 'SP Per G'!$A$2:$D$1380, 4, FALSE)</f>
        <v>#N/A</v>
      </c>
      <c r="I650" s="9" t="e">
        <f>VLOOKUP($D650, Individual_Pitching___Dashboard[], 18, FALSE)</f>
        <v>#N/A</v>
      </c>
      <c r="J650" s="9" t="e">
        <f>VLOOKUP($D650, Individual_Pitching___Dashboard[], 20, FALSE)</f>
        <v>#N/A</v>
      </c>
      <c r="K650" s="9" t="e">
        <f>VLOOKUP($D650, Individual_Pitching___Advanced[], 21,FALSE)</f>
        <v>#N/A</v>
      </c>
      <c r="L650" s="9" t="e">
        <f>VLOOKUP($B650, 'Team Per G'!$A$2:$G$31, 7, FALSE)</f>
        <v>#N/A</v>
      </c>
      <c r="M650" s="9" t="e">
        <f>VLOOKUP($B650, 'FanGraphs - Team WAR Projected'!$B$2:$E$31, 3, FALSE)/162</f>
        <v>#N/A</v>
      </c>
      <c r="N650" s="9" t="e">
        <f>VLOOKUP($B650, Team_Pitching___Advanced[[Team]:[xFIP]], 19,FALSE)</f>
        <v>#N/A</v>
      </c>
      <c r="O650" s="9" t="e">
        <f>VLOOKUP($B650, Team_Pitching___Advanced[], 20, FALSE)</f>
        <v>#N/A</v>
      </c>
      <c r="P650" s="9" t="e">
        <f>VLOOKUP($B650, Team_Batting___Dashboard[[Team]:[wOBA]], 16, FALSE)</f>
        <v>#N/A</v>
      </c>
      <c r="Q650" s="9" t="e">
        <f>VLOOKUP($B650, Team_Batting___Advanced[[Team]:[OPS]], 9, FALSE)</f>
        <v>#N/A</v>
      </c>
      <c r="R650" s="9" t="e">
        <f>VLOOKUP($B650, Team_Batting___Advanced[], 19, FALSE)</f>
        <v>#N/A</v>
      </c>
      <c r="S650" s="9" t="e">
        <f>VLOOKUP($B650, 'Team Per G'!$A$2:$G$31, 3, FALSE)</f>
        <v>#N/A</v>
      </c>
      <c r="T650" s="9" t="e">
        <f>VLOOKUP($B650, 'Team Per G'!$A$2:$G$31, 5, FALSE)</f>
        <v>#N/A</v>
      </c>
      <c r="U650" s="9" t="e">
        <f>VLOOKUP($B650, 'Team Per G'!$A$2:$G$31, 4, FALSE)</f>
        <v>#N/A</v>
      </c>
      <c r="V650" s="9" t="e">
        <f>VLOOKUP($B650, Team_Batting___Dashboard[], 22, FALSE)/$F650</f>
        <v>#N/A</v>
      </c>
      <c r="W650" s="9" t="e">
        <f>VLOOKUP($B650, 'FanGraphs - Team WAR Projected'!$B$2:$E$31, 4, FALSE)/162</f>
        <v>#N/A</v>
      </c>
      <c r="X650" s="9" t="e">
        <f>VLOOKUP($B650, FanGraphs_Standings[[Abbreviation]:[2024 Year to Date RS/G]], 6, FALSE)/$F650</f>
        <v>#N/A</v>
      </c>
      <c r="Y650" s="9" t="e">
        <f>VLOOKUP($B650, FanGraphs_Standings[[Abbreviation]:[2024 Projected Full Season RDif]], 19, FALSE)/162</f>
        <v>#N/A</v>
      </c>
      <c r="Z650" s="9" t="e">
        <f>VLOOKUP($B650, FanGraphs_Standings[[Abbreviation]:[2024 Projected Full Season RDif]], 5, FALSE)</f>
        <v>#N/A</v>
      </c>
      <c r="AA650" s="9" t="e">
        <f>VLOOKUP($B650, FanGraphs_Standings[[Abbreviation]:[2024 Projected Full Season W%]], 18, FALSE)</f>
        <v>#N/A</v>
      </c>
      <c r="AB650" s="9" t="e">
        <f>VLOOKUP($B650, 'Home Field Adv'!$A$2:$I$31, 9, FALSE)</f>
        <v>#N/A</v>
      </c>
      <c r="AC650" s="9" t="e">
        <f>VLOOKUP($C650, FanGraphs_Standings[[Abbreviation]:[2024 Year to Date G]], 2, FALSE)</f>
        <v>#N/A</v>
      </c>
      <c r="AD650" s="9" t="e">
        <f>VLOOKUP($E650, 'SP Per G'!$A$2:$D$1380, 3, FALSE)</f>
        <v>#N/A</v>
      </c>
      <c r="AE650" s="9" t="e">
        <f>VLOOKUP($E650, 'SP Per G'!$A$2:$D$1380, 4, FALSE)</f>
        <v>#N/A</v>
      </c>
      <c r="AF650" s="9" t="e">
        <f>VLOOKUP($E650, Individual_Pitching___Dashboard[], 18, FALSE)</f>
        <v>#N/A</v>
      </c>
      <c r="AG650" s="9" t="e">
        <f>VLOOKUP($E650, Individual_Pitching___Dashboard[], 20, FALSE)</f>
        <v>#N/A</v>
      </c>
      <c r="AH650" s="9" t="e">
        <f>VLOOKUP($E650, Individual_Pitching___Advanced[], 21,FALSE)</f>
        <v>#N/A</v>
      </c>
      <c r="AI650" s="9" t="e">
        <f>VLOOKUP($C650, 'Team Per G'!$A$2:$G$31, 7, FALSE)</f>
        <v>#N/A</v>
      </c>
      <c r="AJ650" s="9" t="e">
        <f>VLOOKUP($C650, 'FanGraphs - Team WAR Projected'!$B$2:$E$31, 3, FALSE)/162</f>
        <v>#N/A</v>
      </c>
      <c r="AK650" s="9" t="e">
        <f>VLOOKUP($C650, Team_Pitching___Advanced[[Team]:[xFIP]], 19,FALSE)</f>
        <v>#N/A</v>
      </c>
      <c r="AL650" s="9" t="e">
        <f>VLOOKUP($C650, Team_Pitching___Advanced[], 20, FALSE)</f>
        <v>#N/A</v>
      </c>
      <c r="AM650" s="9" t="e">
        <f>VLOOKUP($C650, Team_Batting___Dashboard[[Team]:[wOBA]], 16, FALSE)</f>
        <v>#N/A</v>
      </c>
      <c r="AN650" s="9" t="e">
        <f>VLOOKUP($C650, Team_Batting___Advanced[[Team]:[OPS]], 9, FALSE)</f>
        <v>#N/A</v>
      </c>
      <c r="AO650" s="9" t="e">
        <f>VLOOKUP($C650, Team_Batting___Advanced[], 19, FALSE)</f>
        <v>#N/A</v>
      </c>
      <c r="AP650" s="9" t="e">
        <f>VLOOKUP($C650, 'Team Per G'!$A$2:$G$31, 3, FALSE)</f>
        <v>#N/A</v>
      </c>
      <c r="AQ650" s="9" t="e">
        <f>VLOOKUP($C650, 'Team Per G'!$A$2:$G$31, 5, FALSE)</f>
        <v>#N/A</v>
      </c>
      <c r="AR650" s="9" t="e">
        <f>VLOOKUP($C650, 'Team Per G'!$A$2:$G$31, 4, FALSE)</f>
        <v>#N/A</v>
      </c>
      <c r="AS650" s="9" t="e">
        <f>VLOOKUP($C650, Team_Batting___Dashboard[], 22, FALSE)/$AC650</f>
        <v>#N/A</v>
      </c>
      <c r="AT650" s="9" t="e">
        <f>VLOOKUP($C650, 'FanGraphs - Team WAR Projected'!$B$2:$E$31, 4, FALSE)/162</f>
        <v>#N/A</v>
      </c>
      <c r="AU650" s="9" t="e">
        <f>VLOOKUP($C650, FanGraphs_Standings[[Abbreviation]:[2024 Year to Date RS/G]], 6, FALSE)/$AC650</f>
        <v>#N/A</v>
      </c>
      <c r="AV650" s="9" t="e">
        <f>VLOOKUP($C650, FanGraphs_Standings[[Abbreviation]:[2024 Projected Full Season RDif]], 19, FALSE)/162</f>
        <v>#N/A</v>
      </c>
      <c r="AW650" s="9" t="e">
        <f>VLOOKUP($C650, FanGraphs_Standings[[Abbreviation]:[2024 Projected Full Season RDif]], 5, FALSE)</f>
        <v>#N/A</v>
      </c>
      <c r="AX650" s="9" t="e">
        <f>VLOOKUP($C650, FanGraphs_Standings[[Abbreviation]:[2024 Projected Full Season W%]], 18, FALSE)</f>
        <v>#N/A</v>
      </c>
      <c r="AY650" s="9" t="e">
        <f>VLOOKUP($C650, 'Home Field Adv'!$A$2:$K$31, 11, FALSE)</f>
        <v>#N/A</v>
      </c>
      <c r="BB650" s="5" t="str">
        <f t="shared" si="31"/>
        <v/>
      </c>
      <c r="BC650" s="5" t="str">
        <f t="shared" si="32"/>
        <v/>
      </c>
      <c r="BD650" s="5" t="str">
        <f t="shared" si="33"/>
        <v/>
      </c>
    </row>
    <row r="651" spans="6:56" x14ac:dyDescent="0.45">
      <c r="F651" s="9" t="e">
        <f>VLOOKUP($B651, FanGraphs_Standings[[Abbreviation]:[2024 Year to Date G]], 2, FALSE)</f>
        <v>#N/A</v>
      </c>
      <c r="G651" s="9" t="e">
        <f>IF(ISERR(VLOOKUP($D651, 'SP Per G'!$A$2:$D$1380, 3, FALSE)), L651, VLOOKUP($D651, 'SP Per G'!$A$2:$D$1380, 3, FALSE))</f>
        <v>#N/A</v>
      </c>
      <c r="H651" s="9" t="e">
        <f>VLOOKUP($D651, 'SP Per G'!$A$2:$D$1380, 4, FALSE)</f>
        <v>#N/A</v>
      </c>
      <c r="I651" s="9" t="e">
        <f>VLOOKUP($D651, Individual_Pitching___Dashboard[], 18, FALSE)</f>
        <v>#N/A</v>
      </c>
      <c r="J651" s="9" t="e">
        <f>VLOOKUP($D651, Individual_Pitching___Dashboard[], 20, FALSE)</f>
        <v>#N/A</v>
      </c>
      <c r="K651" s="9" t="e">
        <f>VLOOKUP($D651, Individual_Pitching___Advanced[], 21,FALSE)</f>
        <v>#N/A</v>
      </c>
      <c r="L651" s="9" t="e">
        <f>VLOOKUP($B651, 'Team Per G'!$A$2:$G$31, 7, FALSE)</f>
        <v>#N/A</v>
      </c>
      <c r="M651" s="9" t="e">
        <f>VLOOKUP($B651, 'FanGraphs - Team WAR Projected'!$B$2:$E$31, 3, FALSE)/162</f>
        <v>#N/A</v>
      </c>
      <c r="N651" s="9" t="e">
        <f>VLOOKUP($B651, Team_Pitching___Advanced[[Team]:[xFIP]], 19,FALSE)</f>
        <v>#N/A</v>
      </c>
      <c r="O651" s="9" t="e">
        <f>VLOOKUP($B651, Team_Pitching___Advanced[], 20, FALSE)</f>
        <v>#N/A</v>
      </c>
      <c r="P651" s="9" t="e">
        <f>VLOOKUP($B651, Team_Batting___Dashboard[[Team]:[wOBA]], 16, FALSE)</f>
        <v>#N/A</v>
      </c>
      <c r="Q651" s="9" t="e">
        <f>VLOOKUP($B651, Team_Batting___Advanced[[Team]:[OPS]], 9, FALSE)</f>
        <v>#N/A</v>
      </c>
      <c r="R651" s="9" t="e">
        <f>VLOOKUP($B651, Team_Batting___Advanced[], 19, FALSE)</f>
        <v>#N/A</v>
      </c>
      <c r="S651" s="9" t="e">
        <f>VLOOKUP($B651, 'Team Per G'!$A$2:$G$31, 3, FALSE)</f>
        <v>#N/A</v>
      </c>
      <c r="T651" s="9" t="e">
        <f>VLOOKUP($B651, 'Team Per G'!$A$2:$G$31, 5, FALSE)</f>
        <v>#N/A</v>
      </c>
      <c r="U651" s="9" t="e">
        <f>VLOOKUP($B651, 'Team Per G'!$A$2:$G$31, 4, FALSE)</f>
        <v>#N/A</v>
      </c>
      <c r="V651" s="9" t="e">
        <f>VLOOKUP($B651, Team_Batting___Dashboard[], 22, FALSE)/$F651</f>
        <v>#N/A</v>
      </c>
      <c r="W651" s="9" t="e">
        <f>VLOOKUP($B651, 'FanGraphs - Team WAR Projected'!$B$2:$E$31, 4, FALSE)/162</f>
        <v>#N/A</v>
      </c>
      <c r="X651" s="9" t="e">
        <f>VLOOKUP($B651, FanGraphs_Standings[[Abbreviation]:[2024 Year to Date RS/G]], 6, FALSE)/$F651</f>
        <v>#N/A</v>
      </c>
      <c r="Y651" s="9" t="e">
        <f>VLOOKUP($B651, FanGraphs_Standings[[Abbreviation]:[2024 Projected Full Season RDif]], 19, FALSE)/162</f>
        <v>#N/A</v>
      </c>
      <c r="Z651" s="9" t="e">
        <f>VLOOKUP($B651, FanGraphs_Standings[[Abbreviation]:[2024 Projected Full Season RDif]], 5, FALSE)</f>
        <v>#N/A</v>
      </c>
      <c r="AA651" s="9" t="e">
        <f>VLOOKUP($B651, FanGraphs_Standings[[Abbreviation]:[2024 Projected Full Season W%]], 18, FALSE)</f>
        <v>#N/A</v>
      </c>
      <c r="AB651" s="9" t="e">
        <f>VLOOKUP($B651, 'Home Field Adv'!$A$2:$I$31, 9, FALSE)</f>
        <v>#N/A</v>
      </c>
      <c r="AC651" s="9" t="e">
        <f>VLOOKUP($C651, FanGraphs_Standings[[Abbreviation]:[2024 Year to Date G]], 2, FALSE)</f>
        <v>#N/A</v>
      </c>
      <c r="AD651" s="9" t="e">
        <f>VLOOKUP($E651, 'SP Per G'!$A$2:$D$1380, 3, FALSE)</f>
        <v>#N/A</v>
      </c>
      <c r="AE651" s="9" t="e">
        <f>VLOOKUP($E651, 'SP Per G'!$A$2:$D$1380, 4, FALSE)</f>
        <v>#N/A</v>
      </c>
      <c r="AF651" s="9" t="e">
        <f>VLOOKUP($E651, Individual_Pitching___Dashboard[], 18, FALSE)</f>
        <v>#N/A</v>
      </c>
      <c r="AG651" s="9" t="e">
        <f>VLOOKUP($E651, Individual_Pitching___Dashboard[], 20, FALSE)</f>
        <v>#N/A</v>
      </c>
      <c r="AH651" s="9" t="e">
        <f>VLOOKUP($E651, Individual_Pitching___Advanced[], 21,FALSE)</f>
        <v>#N/A</v>
      </c>
      <c r="AI651" s="9" t="e">
        <f>VLOOKUP($C651, 'Team Per G'!$A$2:$G$31, 7, FALSE)</f>
        <v>#N/A</v>
      </c>
      <c r="AJ651" s="9" t="e">
        <f>VLOOKUP($C651, 'FanGraphs - Team WAR Projected'!$B$2:$E$31, 3, FALSE)/162</f>
        <v>#N/A</v>
      </c>
      <c r="AK651" s="9" t="e">
        <f>VLOOKUP($C651, Team_Pitching___Advanced[[Team]:[xFIP]], 19,FALSE)</f>
        <v>#N/A</v>
      </c>
      <c r="AL651" s="9" t="e">
        <f>VLOOKUP($C651, Team_Pitching___Advanced[], 20, FALSE)</f>
        <v>#N/A</v>
      </c>
      <c r="AM651" s="9" t="e">
        <f>VLOOKUP($C651, Team_Batting___Dashboard[[Team]:[wOBA]], 16, FALSE)</f>
        <v>#N/A</v>
      </c>
      <c r="AN651" s="9" t="e">
        <f>VLOOKUP($C651, Team_Batting___Advanced[[Team]:[OPS]], 9, FALSE)</f>
        <v>#N/A</v>
      </c>
      <c r="AO651" s="9" t="e">
        <f>VLOOKUP($C651, Team_Batting___Advanced[], 19, FALSE)</f>
        <v>#N/A</v>
      </c>
      <c r="AP651" s="9" t="e">
        <f>VLOOKUP($C651, 'Team Per G'!$A$2:$G$31, 3, FALSE)</f>
        <v>#N/A</v>
      </c>
      <c r="AQ651" s="9" t="e">
        <f>VLOOKUP($C651, 'Team Per G'!$A$2:$G$31, 5, FALSE)</f>
        <v>#N/A</v>
      </c>
      <c r="AR651" s="9" t="e">
        <f>VLOOKUP($C651, 'Team Per G'!$A$2:$G$31, 4, FALSE)</f>
        <v>#N/A</v>
      </c>
      <c r="AS651" s="9" t="e">
        <f>VLOOKUP($C651, Team_Batting___Dashboard[], 22, FALSE)/$AC651</f>
        <v>#N/A</v>
      </c>
      <c r="AT651" s="9" t="e">
        <f>VLOOKUP($C651, 'FanGraphs - Team WAR Projected'!$B$2:$E$31, 4, FALSE)/162</f>
        <v>#N/A</v>
      </c>
      <c r="AU651" s="9" t="e">
        <f>VLOOKUP($C651, FanGraphs_Standings[[Abbreviation]:[2024 Year to Date RS/G]], 6, FALSE)/$AC651</f>
        <v>#N/A</v>
      </c>
      <c r="AV651" s="9" t="e">
        <f>VLOOKUP($C651, FanGraphs_Standings[[Abbreviation]:[2024 Projected Full Season RDif]], 19, FALSE)/162</f>
        <v>#N/A</v>
      </c>
      <c r="AW651" s="9" t="e">
        <f>VLOOKUP($C651, FanGraphs_Standings[[Abbreviation]:[2024 Projected Full Season RDif]], 5, FALSE)</f>
        <v>#N/A</v>
      </c>
      <c r="AX651" s="9" t="e">
        <f>VLOOKUP($C651, FanGraphs_Standings[[Abbreviation]:[2024 Projected Full Season W%]], 18, FALSE)</f>
        <v>#N/A</v>
      </c>
      <c r="AY651" s="9" t="e">
        <f>VLOOKUP($C651, 'Home Field Adv'!$A$2:$K$31, 11, FALSE)</f>
        <v>#N/A</v>
      </c>
      <c r="BB651" s="5" t="str">
        <f t="shared" si="31"/>
        <v/>
      </c>
      <c r="BC651" s="5" t="str">
        <f t="shared" si="32"/>
        <v/>
      </c>
      <c r="BD651" s="5" t="str">
        <f t="shared" si="33"/>
        <v/>
      </c>
    </row>
    <row r="652" spans="6:56" x14ac:dyDescent="0.45">
      <c r="F652" s="9" t="e">
        <f>VLOOKUP($B652, FanGraphs_Standings[[Abbreviation]:[2024 Year to Date G]], 2, FALSE)</f>
        <v>#N/A</v>
      </c>
      <c r="G652" s="9" t="e">
        <f>IF(ISERR(VLOOKUP($D652, 'SP Per G'!$A$2:$D$1380, 3, FALSE)), L652, VLOOKUP($D652, 'SP Per G'!$A$2:$D$1380, 3, FALSE))</f>
        <v>#N/A</v>
      </c>
      <c r="H652" s="9" t="e">
        <f>VLOOKUP($D652, 'SP Per G'!$A$2:$D$1380, 4, FALSE)</f>
        <v>#N/A</v>
      </c>
      <c r="I652" s="9" t="e">
        <f>VLOOKUP($D652, Individual_Pitching___Dashboard[], 18, FALSE)</f>
        <v>#N/A</v>
      </c>
      <c r="J652" s="9" t="e">
        <f>VLOOKUP($D652, Individual_Pitching___Dashboard[], 20, FALSE)</f>
        <v>#N/A</v>
      </c>
      <c r="K652" s="9" t="e">
        <f>VLOOKUP($D652, Individual_Pitching___Advanced[], 21,FALSE)</f>
        <v>#N/A</v>
      </c>
      <c r="L652" s="9" t="e">
        <f>VLOOKUP($B652, 'Team Per G'!$A$2:$G$31, 7, FALSE)</f>
        <v>#N/A</v>
      </c>
      <c r="M652" s="9" t="e">
        <f>VLOOKUP($B652, 'FanGraphs - Team WAR Projected'!$B$2:$E$31, 3, FALSE)/162</f>
        <v>#N/A</v>
      </c>
      <c r="N652" s="9" t="e">
        <f>VLOOKUP($B652, Team_Pitching___Advanced[[Team]:[xFIP]], 19,FALSE)</f>
        <v>#N/A</v>
      </c>
      <c r="O652" s="9" t="e">
        <f>VLOOKUP($B652, Team_Pitching___Advanced[], 20, FALSE)</f>
        <v>#N/A</v>
      </c>
      <c r="P652" s="9" t="e">
        <f>VLOOKUP($B652, Team_Batting___Dashboard[[Team]:[wOBA]], 16, FALSE)</f>
        <v>#N/A</v>
      </c>
      <c r="Q652" s="9" t="e">
        <f>VLOOKUP($B652, Team_Batting___Advanced[[Team]:[OPS]], 9, FALSE)</f>
        <v>#N/A</v>
      </c>
      <c r="R652" s="9" t="e">
        <f>VLOOKUP($B652, Team_Batting___Advanced[], 19, FALSE)</f>
        <v>#N/A</v>
      </c>
      <c r="S652" s="9" t="e">
        <f>VLOOKUP($B652, 'Team Per G'!$A$2:$G$31, 3, FALSE)</f>
        <v>#N/A</v>
      </c>
      <c r="T652" s="9" t="e">
        <f>VLOOKUP($B652, 'Team Per G'!$A$2:$G$31, 5, FALSE)</f>
        <v>#N/A</v>
      </c>
      <c r="U652" s="9" t="e">
        <f>VLOOKUP($B652, 'Team Per G'!$A$2:$G$31, 4, FALSE)</f>
        <v>#N/A</v>
      </c>
      <c r="V652" s="9" t="e">
        <f>VLOOKUP($B652, Team_Batting___Dashboard[], 22, FALSE)/$F652</f>
        <v>#N/A</v>
      </c>
      <c r="W652" s="9" t="e">
        <f>VLOOKUP($B652, 'FanGraphs - Team WAR Projected'!$B$2:$E$31, 4, FALSE)/162</f>
        <v>#N/A</v>
      </c>
      <c r="X652" s="9" t="e">
        <f>VLOOKUP($B652, FanGraphs_Standings[[Abbreviation]:[2024 Year to Date RS/G]], 6, FALSE)/$F652</f>
        <v>#N/A</v>
      </c>
      <c r="Y652" s="9" t="e">
        <f>VLOOKUP($B652, FanGraphs_Standings[[Abbreviation]:[2024 Projected Full Season RDif]], 19, FALSE)/162</f>
        <v>#N/A</v>
      </c>
      <c r="Z652" s="9" t="e">
        <f>VLOOKUP($B652, FanGraphs_Standings[[Abbreviation]:[2024 Projected Full Season RDif]], 5, FALSE)</f>
        <v>#N/A</v>
      </c>
      <c r="AA652" s="9" t="e">
        <f>VLOOKUP($B652, FanGraphs_Standings[[Abbreviation]:[2024 Projected Full Season W%]], 18, FALSE)</f>
        <v>#N/A</v>
      </c>
      <c r="AB652" s="9" t="e">
        <f>VLOOKUP($B652, 'Home Field Adv'!$A$2:$I$31, 9, FALSE)</f>
        <v>#N/A</v>
      </c>
      <c r="AC652" s="9" t="e">
        <f>VLOOKUP($C652, FanGraphs_Standings[[Abbreviation]:[2024 Year to Date G]], 2, FALSE)</f>
        <v>#N/A</v>
      </c>
      <c r="AD652" s="9" t="e">
        <f>VLOOKUP($E652, 'SP Per G'!$A$2:$D$1380, 3, FALSE)</f>
        <v>#N/A</v>
      </c>
      <c r="AE652" s="9" t="e">
        <f>VLOOKUP($E652, 'SP Per G'!$A$2:$D$1380, 4, FALSE)</f>
        <v>#N/A</v>
      </c>
      <c r="AF652" s="9" t="e">
        <f>VLOOKUP($E652, Individual_Pitching___Dashboard[], 18, FALSE)</f>
        <v>#N/A</v>
      </c>
      <c r="AG652" s="9" t="e">
        <f>VLOOKUP($E652, Individual_Pitching___Dashboard[], 20, FALSE)</f>
        <v>#N/A</v>
      </c>
      <c r="AH652" s="9" t="e">
        <f>VLOOKUP($E652, Individual_Pitching___Advanced[], 21,FALSE)</f>
        <v>#N/A</v>
      </c>
      <c r="AI652" s="9" t="e">
        <f>VLOOKUP($C652, 'Team Per G'!$A$2:$G$31, 7, FALSE)</f>
        <v>#N/A</v>
      </c>
      <c r="AJ652" s="9" t="e">
        <f>VLOOKUP($C652, 'FanGraphs - Team WAR Projected'!$B$2:$E$31, 3, FALSE)/162</f>
        <v>#N/A</v>
      </c>
      <c r="AK652" s="9" t="e">
        <f>VLOOKUP($C652, Team_Pitching___Advanced[[Team]:[xFIP]], 19,FALSE)</f>
        <v>#N/A</v>
      </c>
      <c r="AL652" s="9" t="e">
        <f>VLOOKUP($C652, Team_Pitching___Advanced[], 20, FALSE)</f>
        <v>#N/A</v>
      </c>
      <c r="AM652" s="9" t="e">
        <f>VLOOKUP($C652, Team_Batting___Dashboard[[Team]:[wOBA]], 16, FALSE)</f>
        <v>#N/A</v>
      </c>
      <c r="AN652" s="9" t="e">
        <f>VLOOKUP($C652, Team_Batting___Advanced[[Team]:[OPS]], 9, FALSE)</f>
        <v>#N/A</v>
      </c>
      <c r="AO652" s="9" t="e">
        <f>VLOOKUP($C652, Team_Batting___Advanced[], 19, FALSE)</f>
        <v>#N/A</v>
      </c>
      <c r="AP652" s="9" t="e">
        <f>VLOOKUP($C652, 'Team Per G'!$A$2:$G$31, 3, FALSE)</f>
        <v>#N/A</v>
      </c>
      <c r="AQ652" s="9" t="e">
        <f>VLOOKUP($C652, 'Team Per G'!$A$2:$G$31, 5, FALSE)</f>
        <v>#N/A</v>
      </c>
      <c r="AR652" s="9" t="e">
        <f>VLOOKUP($C652, 'Team Per G'!$A$2:$G$31, 4, FALSE)</f>
        <v>#N/A</v>
      </c>
      <c r="AS652" s="9" t="e">
        <f>VLOOKUP($C652, Team_Batting___Dashboard[], 22, FALSE)/$AC652</f>
        <v>#N/A</v>
      </c>
      <c r="AT652" s="9" t="e">
        <f>VLOOKUP($C652, 'FanGraphs - Team WAR Projected'!$B$2:$E$31, 4, FALSE)/162</f>
        <v>#N/A</v>
      </c>
      <c r="AU652" s="9" t="e">
        <f>VLOOKUP($C652, FanGraphs_Standings[[Abbreviation]:[2024 Year to Date RS/G]], 6, FALSE)/$AC652</f>
        <v>#N/A</v>
      </c>
      <c r="AV652" s="9" t="e">
        <f>VLOOKUP($C652, FanGraphs_Standings[[Abbreviation]:[2024 Projected Full Season RDif]], 19, FALSE)/162</f>
        <v>#N/A</v>
      </c>
      <c r="AW652" s="9" t="e">
        <f>VLOOKUP($C652, FanGraphs_Standings[[Abbreviation]:[2024 Projected Full Season RDif]], 5, FALSE)</f>
        <v>#N/A</v>
      </c>
      <c r="AX652" s="9" t="e">
        <f>VLOOKUP($C652, FanGraphs_Standings[[Abbreviation]:[2024 Projected Full Season W%]], 18, FALSE)</f>
        <v>#N/A</v>
      </c>
      <c r="AY652" s="9" t="e">
        <f>VLOOKUP($C652, 'Home Field Adv'!$A$2:$K$31, 11, FALSE)</f>
        <v>#N/A</v>
      </c>
      <c r="BB652" s="5" t="str">
        <f t="shared" si="31"/>
        <v/>
      </c>
      <c r="BC652" s="5" t="str">
        <f t="shared" si="32"/>
        <v/>
      </c>
      <c r="BD652" s="5" t="str">
        <f t="shared" si="33"/>
        <v/>
      </c>
    </row>
    <row r="653" spans="6:56" x14ac:dyDescent="0.45">
      <c r="F653" s="9" t="e">
        <f>VLOOKUP($B653, FanGraphs_Standings[[Abbreviation]:[2024 Year to Date G]], 2, FALSE)</f>
        <v>#N/A</v>
      </c>
      <c r="G653" s="9" t="e">
        <f>IF(ISERR(VLOOKUP($D653, 'SP Per G'!$A$2:$D$1380, 3, FALSE)), L653, VLOOKUP($D653, 'SP Per G'!$A$2:$D$1380, 3, FALSE))</f>
        <v>#N/A</v>
      </c>
      <c r="H653" s="9" t="e">
        <f>VLOOKUP($D653, 'SP Per G'!$A$2:$D$1380, 4, FALSE)</f>
        <v>#N/A</v>
      </c>
      <c r="I653" s="9" t="e">
        <f>VLOOKUP($D653, Individual_Pitching___Dashboard[], 18, FALSE)</f>
        <v>#N/A</v>
      </c>
      <c r="J653" s="9" t="e">
        <f>VLOOKUP($D653, Individual_Pitching___Dashboard[], 20, FALSE)</f>
        <v>#N/A</v>
      </c>
      <c r="K653" s="9" t="e">
        <f>VLOOKUP($D653, Individual_Pitching___Advanced[], 21,FALSE)</f>
        <v>#N/A</v>
      </c>
      <c r="L653" s="9" t="e">
        <f>VLOOKUP($B653, 'Team Per G'!$A$2:$G$31, 7, FALSE)</f>
        <v>#N/A</v>
      </c>
      <c r="M653" s="9" t="e">
        <f>VLOOKUP($B653, 'FanGraphs - Team WAR Projected'!$B$2:$E$31, 3, FALSE)/162</f>
        <v>#N/A</v>
      </c>
      <c r="N653" s="9" t="e">
        <f>VLOOKUP($B653, Team_Pitching___Advanced[[Team]:[xFIP]], 19,FALSE)</f>
        <v>#N/A</v>
      </c>
      <c r="O653" s="9" t="e">
        <f>VLOOKUP($B653, Team_Pitching___Advanced[], 20, FALSE)</f>
        <v>#N/A</v>
      </c>
      <c r="P653" s="9" t="e">
        <f>VLOOKUP($B653, Team_Batting___Dashboard[[Team]:[wOBA]], 16, FALSE)</f>
        <v>#N/A</v>
      </c>
      <c r="Q653" s="9" t="e">
        <f>VLOOKUP($B653, Team_Batting___Advanced[[Team]:[OPS]], 9, FALSE)</f>
        <v>#N/A</v>
      </c>
      <c r="R653" s="9" t="e">
        <f>VLOOKUP($B653, Team_Batting___Advanced[], 19, FALSE)</f>
        <v>#N/A</v>
      </c>
      <c r="S653" s="9" t="e">
        <f>VLOOKUP($B653, 'Team Per G'!$A$2:$G$31, 3, FALSE)</f>
        <v>#N/A</v>
      </c>
      <c r="T653" s="9" t="e">
        <f>VLOOKUP($B653, 'Team Per G'!$A$2:$G$31, 5, FALSE)</f>
        <v>#N/A</v>
      </c>
      <c r="U653" s="9" t="e">
        <f>VLOOKUP($B653, 'Team Per G'!$A$2:$G$31, 4, FALSE)</f>
        <v>#N/A</v>
      </c>
      <c r="V653" s="9" t="e">
        <f>VLOOKUP($B653, Team_Batting___Dashboard[], 22, FALSE)/$F653</f>
        <v>#N/A</v>
      </c>
      <c r="W653" s="9" t="e">
        <f>VLOOKUP($B653, 'FanGraphs - Team WAR Projected'!$B$2:$E$31, 4, FALSE)/162</f>
        <v>#N/A</v>
      </c>
      <c r="X653" s="9" t="e">
        <f>VLOOKUP($B653, FanGraphs_Standings[[Abbreviation]:[2024 Year to Date RS/G]], 6, FALSE)/$F653</f>
        <v>#N/A</v>
      </c>
      <c r="Y653" s="9" t="e">
        <f>VLOOKUP($B653, FanGraphs_Standings[[Abbreviation]:[2024 Projected Full Season RDif]], 19, FALSE)/162</f>
        <v>#N/A</v>
      </c>
      <c r="Z653" s="9" t="e">
        <f>VLOOKUP($B653, FanGraphs_Standings[[Abbreviation]:[2024 Projected Full Season RDif]], 5, FALSE)</f>
        <v>#N/A</v>
      </c>
      <c r="AA653" s="9" t="e">
        <f>VLOOKUP($B653, FanGraphs_Standings[[Abbreviation]:[2024 Projected Full Season W%]], 18, FALSE)</f>
        <v>#N/A</v>
      </c>
      <c r="AB653" s="9" t="e">
        <f>VLOOKUP($B653, 'Home Field Adv'!$A$2:$I$31, 9, FALSE)</f>
        <v>#N/A</v>
      </c>
      <c r="AC653" s="9" t="e">
        <f>VLOOKUP($C653, FanGraphs_Standings[[Abbreviation]:[2024 Year to Date G]], 2, FALSE)</f>
        <v>#N/A</v>
      </c>
      <c r="AD653" s="9" t="e">
        <f>VLOOKUP($E653, 'SP Per G'!$A$2:$D$1380, 3, FALSE)</f>
        <v>#N/A</v>
      </c>
      <c r="AE653" s="9" t="e">
        <f>VLOOKUP($E653, 'SP Per G'!$A$2:$D$1380, 4, FALSE)</f>
        <v>#N/A</v>
      </c>
      <c r="AF653" s="9" t="e">
        <f>VLOOKUP($E653, Individual_Pitching___Dashboard[], 18, FALSE)</f>
        <v>#N/A</v>
      </c>
      <c r="AG653" s="9" t="e">
        <f>VLOOKUP($E653, Individual_Pitching___Dashboard[], 20, FALSE)</f>
        <v>#N/A</v>
      </c>
      <c r="AH653" s="9" t="e">
        <f>VLOOKUP($E653, Individual_Pitching___Advanced[], 21,FALSE)</f>
        <v>#N/A</v>
      </c>
      <c r="AI653" s="9" t="e">
        <f>VLOOKUP($C653, 'Team Per G'!$A$2:$G$31, 7, FALSE)</f>
        <v>#N/A</v>
      </c>
      <c r="AJ653" s="9" t="e">
        <f>VLOOKUP($C653, 'FanGraphs - Team WAR Projected'!$B$2:$E$31, 3, FALSE)/162</f>
        <v>#N/A</v>
      </c>
      <c r="AK653" s="9" t="e">
        <f>VLOOKUP($C653, Team_Pitching___Advanced[[Team]:[xFIP]], 19,FALSE)</f>
        <v>#N/A</v>
      </c>
      <c r="AL653" s="9" t="e">
        <f>VLOOKUP($C653, Team_Pitching___Advanced[], 20, FALSE)</f>
        <v>#N/A</v>
      </c>
      <c r="AM653" s="9" t="e">
        <f>VLOOKUP($C653, Team_Batting___Dashboard[[Team]:[wOBA]], 16, FALSE)</f>
        <v>#N/A</v>
      </c>
      <c r="AN653" s="9" t="e">
        <f>VLOOKUP($C653, Team_Batting___Advanced[[Team]:[OPS]], 9, FALSE)</f>
        <v>#N/A</v>
      </c>
      <c r="AO653" s="9" t="e">
        <f>VLOOKUP($C653, Team_Batting___Advanced[], 19, FALSE)</f>
        <v>#N/A</v>
      </c>
      <c r="AP653" s="9" t="e">
        <f>VLOOKUP($C653, 'Team Per G'!$A$2:$G$31, 3, FALSE)</f>
        <v>#N/A</v>
      </c>
      <c r="AQ653" s="9" t="e">
        <f>VLOOKUP($C653, 'Team Per G'!$A$2:$G$31, 5, FALSE)</f>
        <v>#N/A</v>
      </c>
      <c r="AR653" s="9" t="e">
        <f>VLOOKUP($C653, 'Team Per G'!$A$2:$G$31, 4, FALSE)</f>
        <v>#N/A</v>
      </c>
      <c r="AS653" s="9" t="e">
        <f>VLOOKUP($C653, Team_Batting___Dashboard[], 22, FALSE)/$AC653</f>
        <v>#N/A</v>
      </c>
      <c r="AT653" s="9" t="e">
        <f>VLOOKUP($C653, 'FanGraphs - Team WAR Projected'!$B$2:$E$31, 4, FALSE)/162</f>
        <v>#N/A</v>
      </c>
      <c r="AU653" s="9" t="e">
        <f>VLOOKUP($C653, FanGraphs_Standings[[Abbreviation]:[2024 Year to Date RS/G]], 6, FALSE)/$AC653</f>
        <v>#N/A</v>
      </c>
      <c r="AV653" s="9" t="e">
        <f>VLOOKUP($C653, FanGraphs_Standings[[Abbreviation]:[2024 Projected Full Season RDif]], 19, FALSE)/162</f>
        <v>#N/A</v>
      </c>
      <c r="AW653" s="9" t="e">
        <f>VLOOKUP($C653, FanGraphs_Standings[[Abbreviation]:[2024 Projected Full Season RDif]], 5, FALSE)</f>
        <v>#N/A</v>
      </c>
      <c r="AX653" s="9" t="e">
        <f>VLOOKUP($C653, FanGraphs_Standings[[Abbreviation]:[2024 Projected Full Season W%]], 18, FALSE)</f>
        <v>#N/A</v>
      </c>
      <c r="AY653" s="9" t="e">
        <f>VLOOKUP($C653, 'Home Field Adv'!$A$2:$K$31, 11, FALSE)</f>
        <v>#N/A</v>
      </c>
      <c r="BB653" s="5" t="str">
        <f t="shared" si="31"/>
        <v/>
      </c>
      <c r="BC653" s="5" t="str">
        <f t="shared" si="32"/>
        <v/>
      </c>
      <c r="BD653" s="5" t="str">
        <f t="shared" si="33"/>
        <v/>
      </c>
    </row>
    <row r="654" spans="6:56" x14ac:dyDescent="0.45">
      <c r="F654" s="9" t="e">
        <f>VLOOKUP($B654, FanGraphs_Standings[[Abbreviation]:[2024 Year to Date G]], 2, FALSE)</f>
        <v>#N/A</v>
      </c>
      <c r="G654" s="9" t="e">
        <f>IF(ISERR(VLOOKUP($D654, 'SP Per G'!$A$2:$D$1380, 3, FALSE)), L654, VLOOKUP($D654, 'SP Per G'!$A$2:$D$1380, 3, FALSE))</f>
        <v>#N/A</v>
      </c>
      <c r="H654" s="9" t="e">
        <f>VLOOKUP($D654, 'SP Per G'!$A$2:$D$1380, 4, FALSE)</f>
        <v>#N/A</v>
      </c>
      <c r="I654" s="9" t="e">
        <f>VLOOKUP($D654, Individual_Pitching___Dashboard[], 18, FALSE)</f>
        <v>#N/A</v>
      </c>
      <c r="J654" s="9" t="e">
        <f>VLOOKUP($D654, Individual_Pitching___Dashboard[], 20, FALSE)</f>
        <v>#N/A</v>
      </c>
      <c r="K654" s="9" t="e">
        <f>VLOOKUP($D654, Individual_Pitching___Advanced[], 21,FALSE)</f>
        <v>#N/A</v>
      </c>
      <c r="L654" s="9" t="e">
        <f>VLOOKUP($B654, 'Team Per G'!$A$2:$G$31, 7, FALSE)</f>
        <v>#N/A</v>
      </c>
      <c r="M654" s="9" t="e">
        <f>VLOOKUP($B654, 'FanGraphs - Team WAR Projected'!$B$2:$E$31, 3, FALSE)/162</f>
        <v>#N/A</v>
      </c>
      <c r="N654" s="9" t="e">
        <f>VLOOKUP($B654, Team_Pitching___Advanced[[Team]:[xFIP]], 19,FALSE)</f>
        <v>#N/A</v>
      </c>
      <c r="O654" s="9" t="e">
        <f>VLOOKUP($B654, Team_Pitching___Advanced[], 20, FALSE)</f>
        <v>#N/A</v>
      </c>
      <c r="P654" s="9" t="e">
        <f>VLOOKUP($B654, Team_Batting___Dashboard[[Team]:[wOBA]], 16, FALSE)</f>
        <v>#N/A</v>
      </c>
      <c r="Q654" s="9" t="e">
        <f>VLOOKUP($B654, Team_Batting___Advanced[[Team]:[OPS]], 9, FALSE)</f>
        <v>#N/A</v>
      </c>
      <c r="R654" s="9" t="e">
        <f>VLOOKUP($B654, Team_Batting___Advanced[], 19, FALSE)</f>
        <v>#N/A</v>
      </c>
      <c r="S654" s="9" t="e">
        <f>VLOOKUP($B654, 'Team Per G'!$A$2:$G$31, 3, FALSE)</f>
        <v>#N/A</v>
      </c>
      <c r="T654" s="9" t="e">
        <f>VLOOKUP($B654, 'Team Per G'!$A$2:$G$31, 5, FALSE)</f>
        <v>#N/A</v>
      </c>
      <c r="U654" s="9" t="e">
        <f>VLOOKUP($B654, 'Team Per G'!$A$2:$G$31, 4, FALSE)</f>
        <v>#N/A</v>
      </c>
      <c r="V654" s="9" t="e">
        <f>VLOOKUP($B654, Team_Batting___Dashboard[], 22, FALSE)/$F654</f>
        <v>#N/A</v>
      </c>
      <c r="W654" s="9" t="e">
        <f>VLOOKUP($B654, 'FanGraphs - Team WAR Projected'!$B$2:$E$31, 4, FALSE)/162</f>
        <v>#N/A</v>
      </c>
      <c r="X654" s="9" t="e">
        <f>VLOOKUP($B654, FanGraphs_Standings[[Abbreviation]:[2024 Year to Date RS/G]], 6, FALSE)/$F654</f>
        <v>#N/A</v>
      </c>
      <c r="Y654" s="9" t="e">
        <f>VLOOKUP($B654, FanGraphs_Standings[[Abbreviation]:[2024 Projected Full Season RDif]], 19, FALSE)/162</f>
        <v>#N/A</v>
      </c>
      <c r="Z654" s="9" t="e">
        <f>VLOOKUP($B654, FanGraphs_Standings[[Abbreviation]:[2024 Projected Full Season RDif]], 5, FALSE)</f>
        <v>#N/A</v>
      </c>
      <c r="AA654" s="9" t="e">
        <f>VLOOKUP($B654, FanGraphs_Standings[[Abbreviation]:[2024 Projected Full Season W%]], 18, FALSE)</f>
        <v>#N/A</v>
      </c>
      <c r="AB654" s="9" t="e">
        <f>VLOOKUP($B654, 'Home Field Adv'!$A$2:$I$31, 9, FALSE)</f>
        <v>#N/A</v>
      </c>
      <c r="AC654" s="9" t="e">
        <f>VLOOKUP($C654, FanGraphs_Standings[[Abbreviation]:[2024 Year to Date G]], 2, FALSE)</f>
        <v>#N/A</v>
      </c>
      <c r="AD654" s="9" t="e">
        <f>VLOOKUP($E654, 'SP Per G'!$A$2:$D$1380, 3, FALSE)</f>
        <v>#N/A</v>
      </c>
      <c r="AE654" s="9" t="e">
        <f>VLOOKUP($E654, 'SP Per G'!$A$2:$D$1380, 4, FALSE)</f>
        <v>#N/A</v>
      </c>
      <c r="AF654" s="9" t="e">
        <f>VLOOKUP($E654, Individual_Pitching___Dashboard[], 18, FALSE)</f>
        <v>#N/A</v>
      </c>
      <c r="AG654" s="9" t="e">
        <f>VLOOKUP($E654, Individual_Pitching___Dashboard[], 20, FALSE)</f>
        <v>#N/A</v>
      </c>
      <c r="AH654" s="9" t="e">
        <f>VLOOKUP($E654, Individual_Pitching___Advanced[], 21,FALSE)</f>
        <v>#N/A</v>
      </c>
      <c r="AI654" s="9" t="e">
        <f>VLOOKUP($C654, 'Team Per G'!$A$2:$G$31, 7, FALSE)</f>
        <v>#N/A</v>
      </c>
      <c r="AJ654" s="9" t="e">
        <f>VLOOKUP($C654, 'FanGraphs - Team WAR Projected'!$B$2:$E$31, 3, FALSE)/162</f>
        <v>#N/A</v>
      </c>
      <c r="AK654" s="9" t="e">
        <f>VLOOKUP($C654, Team_Pitching___Advanced[[Team]:[xFIP]], 19,FALSE)</f>
        <v>#N/A</v>
      </c>
      <c r="AL654" s="9" t="e">
        <f>VLOOKUP($C654, Team_Pitching___Advanced[], 20, FALSE)</f>
        <v>#N/A</v>
      </c>
      <c r="AM654" s="9" t="e">
        <f>VLOOKUP($C654, Team_Batting___Dashboard[[Team]:[wOBA]], 16, FALSE)</f>
        <v>#N/A</v>
      </c>
      <c r="AN654" s="9" t="e">
        <f>VLOOKUP($C654, Team_Batting___Advanced[[Team]:[OPS]], 9, FALSE)</f>
        <v>#N/A</v>
      </c>
      <c r="AO654" s="9" t="e">
        <f>VLOOKUP($C654, Team_Batting___Advanced[], 19, FALSE)</f>
        <v>#N/A</v>
      </c>
      <c r="AP654" s="9" t="e">
        <f>VLOOKUP($C654, 'Team Per G'!$A$2:$G$31, 3, FALSE)</f>
        <v>#N/A</v>
      </c>
      <c r="AQ654" s="9" t="e">
        <f>VLOOKUP($C654, 'Team Per G'!$A$2:$G$31, 5, FALSE)</f>
        <v>#N/A</v>
      </c>
      <c r="AR654" s="9" t="e">
        <f>VLOOKUP($C654, 'Team Per G'!$A$2:$G$31, 4, FALSE)</f>
        <v>#N/A</v>
      </c>
      <c r="AS654" s="9" t="e">
        <f>VLOOKUP($C654, Team_Batting___Dashboard[], 22, FALSE)/$AC654</f>
        <v>#N/A</v>
      </c>
      <c r="AT654" s="9" t="e">
        <f>VLOOKUP($C654, 'FanGraphs - Team WAR Projected'!$B$2:$E$31, 4, FALSE)/162</f>
        <v>#N/A</v>
      </c>
      <c r="AU654" s="9" t="e">
        <f>VLOOKUP($C654, FanGraphs_Standings[[Abbreviation]:[2024 Year to Date RS/G]], 6, FALSE)/$AC654</f>
        <v>#N/A</v>
      </c>
      <c r="AV654" s="9" t="e">
        <f>VLOOKUP($C654, FanGraphs_Standings[[Abbreviation]:[2024 Projected Full Season RDif]], 19, FALSE)/162</f>
        <v>#N/A</v>
      </c>
      <c r="AW654" s="9" t="e">
        <f>VLOOKUP($C654, FanGraphs_Standings[[Abbreviation]:[2024 Projected Full Season RDif]], 5, FALSE)</f>
        <v>#N/A</v>
      </c>
      <c r="AX654" s="9" t="e">
        <f>VLOOKUP($C654, FanGraphs_Standings[[Abbreviation]:[2024 Projected Full Season W%]], 18, FALSE)</f>
        <v>#N/A</v>
      </c>
      <c r="AY654" s="9" t="e">
        <f>VLOOKUP($C654, 'Home Field Adv'!$A$2:$K$31, 11, FALSE)</f>
        <v>#N/A</v>
      </c>
      <c r="BB654" s="5" t="str">
        <f t="shared" si="31"/>
        <v/>
      </c>
      <c r="BC654" s="5" t="str">
        <f t="shared" si="32"/>
        <v/>
      </c>
      <c r="BD654" s="5" t="str">
        <f t="shared" si="33"/>
        <v/>
      </c>
    </row>
    <row r="655" spans="6:56" x14ac:dyDescent="0.45">
      <c r="F655" s="9" t="e">
        <f>VLOOKUP($B655, FanGraphs_Standings[[Abbreviation]:[2024 Year to Date G]], 2, FALSE)</f>
        <v>#N/A</v>
      </c>
      <c r="G655" s="9" t="e">
        <f>IF(ISERR(VLOOKUP($D655, 'SP Per G'!$A$2:$D$1380, 3, FALSE)), L655, VLOOKUP($D655, 'SP Per G'!$A$2:$D$1380, 3, FALSE))</f>
        <v>#N/A</v>
      </c>
      <c r="H655" s="9" t="e">
        <f>VLOOKUP($D655, 'SP Per G'!$A$2:$D$1380, 4, FALSE)</f>
        <v>#N/A</v>
      </c>
      <c r="I655" s="9" t="e">
        <f>VLOOKUP($D655, Individual_Pitching___Dashboard[], 18, FALSE)</f>
        <v>#N/A</v>
      </c>
      <c r="J655" s="9" t="e">
        <f>VLOOKUP($D655, Individual_Pitching___Dashboard[], 20, FALSE)</f>
        <v>#N/A</v>
      </c>
      <c r="K655" s="9" t="e">
        <f>VLOOKUP($D655, Individual_Pitching___Advanced[], 21,FALSE)</f>
        <v>#N/A</v>
      </c>
      <c r="L655" s="9" t="e">
        <f>VLOOKUP($B655, 'Team Per G'!$A$2:$G$31, 7, FALSE)</f>
        <v>#N/A</v>
      </c>
      <c r="M655" s="9" t="e">
        <f>VLOOKUP($B655, 'FanGraphs - Team WAR Projected'!$B$2:$E$31, 3, FALSE)/162</f>
        <v>#N/A</v>
      </c>
      <c r="N655" s="9" t="e">
        <f>VLOOKUP($B655, Team_Pitching___Advanced[[Team]:[xFIP]], 19,FALSE)</f>
        <v>#N/A</v>
      </c>
      <c r="O655" s="9" t="e">
        <f>VLOOKUP($B655, Team_Pitching___Advanced[], 20, FALSE)</f>
        <v>#N/A</v>
      </c>
      <c r="P655" s="9" t="e">
        <f>VLOOKUP($B655, Team_Batting___Dashboard[[Team]:[wOBA]], 16, FALSE)</f>
        <v>#N/A</v>
      </c>
      <c r="Q655" s="9" t="e">
        <f>VLOOKUP($B655, Team_Batting___Advanced[[Team]:[OPS]], 9, FALSE)</f>
        <v>#N/A</v>
      </c>
      <c r="R655" s="9" t="e">
        <f>VLOOKUP($B655, Team_Batting___Advanced[], 19, FALSE)</f>
        <v>#N/A</v>
      </c>
      <c r="S655" s="9" t="e">
        <f>VLOOKUP($B655, 'Team Per G'!$A$2:$G$31, 3, FALSE)</f>
        <v>#N/A</v>
      </c>
      <c r="T655" s="9" t="e">
        <f>VLOOKUP($B655, 'Team Per G'!$A$2:$G$31, 5, FALSE)</f>
        <v>#N/A</v>
      </c>
      <c r="U655" s="9" t="e">
        <f>VLOOKUP($B655, 'Team Per G'!$A$2:$G$31, 4, FALSE)</f>
        <v>#N/A</v>
      </c>
      <c r="V655" s="9" t="e">
        <f>VLOOKUP($B655, Team_Batting___Dashboard[], 22, FALSE)/$F655</f>
        <v>#N/A</v>
      </c>
      <c r="W655" s="9" t="e">
        <f>VLOOKUP($B655, 'FanGraphs - Team WAR Projected'!$B$2:$E$31, 4, FALSE)/162</f>
        <v>#N/A</v>
      </c>
      <c r="X655" s="9" t="e">
        <f>VLOOKUP($B655, FanGraphs_Standings[[Abbreviation]:[2024 Year to Date RS/G]], 6, FALSE)/$F655</f>
        <v>#N/A</v>
      </c>
      <c r="Y655" s="9" t="e">
        <f>VLOOKUP($B655, FanGraphs_Standings[[Abbreviation]:[2024 Projected Full Season RDif]], 19, FALSE)/162</f>
        <v>#N/A</v>
      </c>
      <c r="Z655" s="9" t="e">
        <f>VLOOKUP($B655, FanGraphs_Standings[[Abbreviation]:[2024 Projected Full Season RDif]], 5, FALSE)</f>
        <v>#N/A</v>
      </c>
      <c r="AA655" s="9" t="e">
        <f>VLOOKUP($B655, FanGraphs_Standings[[Abbreviation]:[2024 Projected Full Season W%]], 18, FALSE)</f>
        <v>#N/A</v>
      </c>
      <c r="AB655" s="9" t="e">
        <f>VLOOKUP($B655, 'Home Field Adv'!$A$2:$I$31, 9, FALSE)</f>
        <v>#N/A</v>
      </c>
      <c r="AC655" s="9" t="e">
        <f>VLOOKUP($C655, FanGraphs_Standings[[Abbreviation]:[2024 Year to Date G]], 2, FALSE)</f>
        <v>#N/A</v>
      </c>
      <c r="AD655" s="9" t="e">
        <f>VLOOKUP($E655, 'SP Per G'!$A$2:$D$1380, 3, FALSE)</f>
        <v>#N/A</v>
      </c>
      <c r="AE655" s="9" t="e">
        <f>VLOOKUP($E655, 'SP Per G'!$A$2:$D$1380, 4, FALSE)</f>
        <v>#N/A</v>
      </c>
      <c r="AF655" s="9" t="e">
        <f>VLOOKUP($E655, Individual_Pitching___Dashboard[], 18, FALSE)</f>
        <v>#N/A</v>
      </c>
      <c r="AG655" s="9" t="e">
        <f>VLOOKUP($E655, Individual_Pitching___Dashboard[], 20, FALSE)</f>
        <v>#N/A</v>
      </c>
      <c r="AH655" s="9" t="e">
        <f>VLOOKUP($E655, Individual_Pitching___Advanced[], 21,FALSE)</f>
        <v>#N/A</v>
      </c>
      <c r="AI655" s="9" t="e">
        <f>VLOOKUP($C655, 'Team Per G'!$A$2:$G$31, 7, FALSE)</f>
        <v>#N/A</v>
      </c>
      <c r="AJ655" s="9" t="e">
        <f>VLOOKUP($C655, 'FanGraphs - Team WAR Projected'!$B$2:$E$31, 3, FALSE)/162</f>
        <v>#N/A</v>
      </c>
      <c r="AK655" s="9" t="e">
        <f>VLOOKUP($C655, Team_Pitching___Advanced[[Team]:[xFIP]], 19,FALSE)</f>
        <v>#N/A</v>
      </c>
      <c r="AL655" s="9" t="e">
        <f>VLOOKUP($C655, Team_Pitching___Advanced[], 20, FALSE)</f>
        <v>#N/A</v>
      </c>
      <c r="AM655" s="9" t="e">
        <f>VLOOKUP($C655, Team_Batting___Dashboard[[Team]:[wOBA]], 16, FALSE)</f>
        <v>#N/A</v>
      </c>
      <c r="AN655" s="9" t="e">
        <f>VLOOKUP($C655, Team_Batting___Advanced[[Team]:[OPS]], 9, FALSE)</f>
        <v>#N/A</v>
      </c>
      <c r="AO655" s="9" t="e">
        <f>VLOOKUP($C655, Team_Batting___Advanced[], 19, FALSE)</f>
        <v>#N/A</v>
      </c>
      <c r="AP655" s="9" t="e">
        <f>VLOOKUP($C655, 'Team Per G'!$A$2:$G$31, 3, FALSE)</f>
        <v>#N/A</v>
      </c>
      <c r="AQ655" s="9" t="e">
        <f>VLOOKUP($C655, 'Team Per G'!$A$2:$G$31, 5, FALSE)</f>
        <v>#N/A</v>
      </c>
      <c r="AR655" s="9" t="e">
        <f>VLOOKUP($C655, 'Team Per G'!$A$2:$G$31, 4, FALSE)</f>
        <v>#N/A</v>
      </c>
      <c r="AS655" s="9" t="e">
        <f>VLOOKUP($C655, Team_Batting___Dashboard[], 22, FALSE)/$AC655</f>
        <v>#N/A</v>
      </c>
      <c r="AT655" s="9" t="e">
        <f>VLOOKUP($C655, 'FanGraphs - Team WAR Projected'!$B$2:$E$31, 4, FALSE)/162</f>
        <v>#N/A</v>
      </c>
      <c r="AU655" s="9" t="e">
        <f>VLOOKUP($C655, FanGraphs_Standings[[Abbreviation]:[2024 Year to Date RS/G]], 6, FALSE)/$AC655</f>
        <v>#N/A</v>
      </c>
      <c r="AV655" s="9" t="e">
        <f>VLOOKUP($C655, FanGraphs_Standings[[Abbreviation]:[2024 Projected Full Season RDif]], 19, FALSE)/162</f>
        <v>#N/A</v>
      </c>
      <c r="AW655" s="9" t="e">
        <f>VLOOKUP($C655, FanGraphs_Standings[[Abbreviation]:[2024 Projected Full Season RDif]], 5, FALSE)</f>
        <v>#N/A</v>
      </c>
      <c r="AX655" s="9" t="e">
        <f>VLOOKUP($C655, FanGraphs_Standings[[Abbreviation]:[2024 Projected Full Season W%]], 18, FALSE)</f>
        <v>#N/A</v>
      </c>
      <c r="AY655" s="9" t="e">
        <f>VLOOKUP($C655, 'Home Field Adv'!$A$2:$K$31, 11, FALSE)</f>
        <v>#N/A</v>
      </c>
      <c r="BB655" s="5" t="str">
        <f t="shared" si="31"/>
        <v/>
      </c>
      <c r="BC655" s="5" t="str">
        <f t="shared" si="32"/>
        <v/>
      </c>
      <c r="BD655" s="5" t="str">
        <f t="shared" si="33"/>
        <v/>
      </c>
    </row>
    <row r="656" spans="6:56" x14ac:dyDescent="0.45">
      <c r="F656" s="9" t="e">
        <f>VLOOKUP($B656, FanGraphs_Standings[[Abbreviation]:[2024 Year to Date G]], 2, FALSE)</f>
        <v>#N/A</v>
      </c>
      <c r="G656" s="9" t="e">
        <f>IF(ISERR(VLOOKUP($D656, 'SP Per G'!$A$2:$D$1380, 3, FALSE)), L656, VLOOKUP($D656, 'SP Per G'!$A$2:$D$1380, 3, FALSE))</f>
        <v>#N/A</v>
      </c>
      <c r="H656" s="9" t="e">
        <f>VLOOKUP($D656, 'SP Per G'!$A$2:$D$1380, 4, FALSE)</f>
        <v>#N/A</v>
      </c>
      <c r="I656" s="9" t="e">
        <f>VLOOKUP($D656, Individual_Pitching___Dashboard[], 18, FALSE)</f>
        <v>#N/A</v>
      </c>
      <c r="J656" s="9" t="e">
        <f>VLOOKUP($D656, Individual_Pitching___Dashboard[], 20, FALSE)</f>
        <v>#N/A</v>
      </c>
      <c r="K656" s="9" t="e">
        <f>VLOOKUP($D656, Individual_Pitching___Advanced[], 21,FALSE)</f>
        <v>#N/A</v>
      </c>
      <c r="L656" s="9" t="e">
        <f>VLOOKUP($B656, 'Team Per G'!$A$2:$G$31, 7, FALSE)</f>
        <v>#N/A</v>
      </c>
      <c r="M656" s="9" t="e">
        <f>VLOOKUP($B656, 'FanGraphs - Team WAR Projected'!$B$2:$E$31, 3, FALSE)/162</f>
        <v>#N/A</v>
      </c>
      <c r="N656" s="9" t="e">
        <f>VLOOKUP($B656, Team_Pitching___Advanced[[Team]:[xFIP]], 19,FALSE)</f>
        <v>#N/A</v>
      </c>
      <c r="O656" s="9" t="e">
        <f>VLOOKUP($B656, Team_Pitching___Advanced[], 20, FALSE)</f>
        <v>#N/A</v>
      </c>
      <c r="P656" s="9" t="e">
        <f>VLOOKUP($B656, Team_Batting___Dashboard[[Team]:[wOBA]], 16, FALSE)</f>
        <v>#N/A</v>
      </c>
      <c r="Q656" s="9" t="e">
        <f>VLOOKUP($B656, Team_Batting___Advanced[[Team]:[OPS]], 9, FALSE)</f>
        <v>#N/A</v>
      </c>
      <c r="R656" s="9" t="e">
        <f>VLOOKUP($B656, Team_Batting___Advanced[], 19, FALSE)</f>
        <v>#N/A</v>
      </c>
      <c r="S656" s="9" t="e">
        <f>VLOOKUP($B656, 'Team Per G'!$A$2:$G$31, 3, FALSE)</f>
        <v>#N/A</v>
      </c>
      <c r="T656" s="9" t="e">
        <f>VLOOKUP($B656, 'Team Per G'!$A$2:$G$31, 5, FALSE)</f>
        <v>#N/A</v>
      </c>
      <c r="U656" s="9" t="e">
        <f>VLOOKUP($B656, 'Team Per G'!$A$2:$G$31, 4, FALSE)</f>
        <v>#N/A</v>
      </c>
      <c r="V656" s="9" t="e">
        <f>VLOOKUP($B656, Team_Batting___Dashboard[], 22, FALSE)/$F656</f>
        <v>#N/A</v>
      </c>
      <c r="W656" s="9" t="e">
        <f>VLOOKUP($B656, 'FanGraphs - Team WAR Projected'!$B$2:$E$31, 4, FALSE)/162</f>
        <v>#N/A</v>
      </c>
      <c r="X656" s="9" t="e">
        <f>VLOOKUP($B656, FanGraphs_Standings[[Abbreviation]:[2024 Year to Date RS/G]], 6, FALSE)/$F656</f>
        <v>#N/A</v>
      </c>
      <c r="Y656" s="9" t="e">
        <f>VLOOKUP($B656, FanGraphs_Standings[[Abbreviation]:[2024 Projected Full Season RDif]], 19, FALSE)/162</f>
        <v>#N/A</v>
      </c>
      <c r="Z656" s="9" t="e">
        <f>VLOOKUP($B656, FanGraphs_Standings[[Abbreviation]:[2024 Projected Full Season RDif]], 5, FALSE)</f>
        <v>#N/A</v>
      </c>
      <c r="AA656" s="9" t="e">
        <f>VLOOKUP($B656, FanGraphs_Standings[[Abbreviation]:[2024 Projected Full Season W%]], 18, FALSE)</f>
        <v>#N/A</v>
      </c>
      <c r="AB656" s="9" t="e">
        <f>VLOOKUP($B656, 'Home Field Adv'!$A$2:$I$31, 9, FALSE)</f>
        <v>#N/A</v>
      </c>
      <c r="AC656" s="9" t="e">
        <f>VLOOKUP($C656, FanGraphs_Standings[[Abbreviation]:[2024 Year to Date G]], 2, FALSE)</f>
        <v>#N/A</v>
      </c>
      <c r="AD656" s="9" t="e">
        <f>VLOOKUP($E656, 'SP Per G'!$A$2:$D$1380, 3, FALSE)</f>
        <v>#N/A</v>
      </c>
      <c r="AE656" s="9" t="e">
        <f>VLOOKUP($E656, 'SP Per G'!$A$2:$D$1380, 4, FALSE)</f>
        <v>#N/A</v>
      </c>
      <c r="AF656" s="9" t="e">
        <f>VLOOKUP($E656, Individual_Pitching___Dashboard[], 18, FALSE)</f>
        <v>#N/A</v>
      </c>
      <c r="AG656" s="9" t="e">
        <f>VLOOKUP($E656, Individual_Pitching___Dashboard[], 20, FALSE)</f>
        <v>#N/A</v>
      </c>
      <c r="AH656" s="9" t="e">
        <f>VLOOKUP($E656, Individual_Pitching___Advanced[], 21,FALSE)</f>
        <v>#N/A</v>
      </c>
      <c r="AI656" s="9" t="e">
        <f>VLOOKUP($C656, 'Team Per G'!$A$2:$G$31, 7, FALSE)</f>
        <v>#N/A</v>
      </c>
      <c r="AJ656" s="9" t="e">
        <f>VLOOKUP($C656, 'FanGraphs - Team WAR Projected'!$B$2:$E$31, 3, FALSE)/162</f>
        <v>#N/A</v>
      </c>
      <c r="AK656" s="9" t="e">
        <f>VLOOKUP($C656, Team_Pitching___Advanced[[Team]:[xFIP]], 19,FALSE)</f>
        <v>#N/A</v>
      </c>
      <c r="AL656" s="9" t="e">
        <f>VLOOKUP($C656, Team_Pitching___Advanced[], 20, FALSE)</f>
        <v>#N/A</v>
      </c>
      <c r="AM656" s="9" t="e">
        <f>VLOOKUP($C656, Team_Batting___Dashboard[[Team]:[wOBA]], 16, FALSE)</f>
        <v>#N/A</v>
      </c>
      <c r="AN656" s="9" t="e">
        <f>VLOOKUP($C656, Team_Batting___Advanced[[Team]:[OPS]], 9, FALSE)</f>
        <v>#N/A</v>
      </c>
      <c r="AO656" s="9" t="e">
        <f>VLOOKUP($C656, Team_Batting___Advanced[], 19, FALSE)</f>
        <v>#N/A</v>
      </c>
      <c r="AP656" s="9" t="e">
        <f>VLOOKUP($C656, 'Team Per G'!$A$2:$G$31, 3, FALSE)</f>
        <v>#N/A</v>
      </c>
      <c r="AQ656" s="9" t="e">
        <f>VLOOKUP($C656, 'Team Per G'!$A$2:$G$31, 5, FALSE)</f>
        <v>#N/A</v>
      </c>
      <c r="AR656" s="9" t="e">
        <f>VLOOKUP($C656, 'Team Per G'!$A$2:$G$31, 4, FALSE)</f>
        <v>#N/A</v>
      </c>
      <c r="AS656" s="9" t="e">
        <f>VLOOKUP($C656, Team_Batting___Dashboard[], 22, FALSE)/$AC656</f>
        <v>#N/A</v>
      </c>
      <c r="AT656" s="9" t="e">
        <f>VLOOKUP($C656, 'FanGraphs - Team WAR Projected'!$B$2:$E$31, 4, FALSE)/162</f>
        <v>#N/A</v>
      </c>
      <c r="AU656" s="9" t="e">
        <f>VLOOKUP($C656, FanGraphs_Standings[[Abbreviation]:[2024 Year to Date RS/G]], 6, FALSE)/$AC656</f>
        <v>#N/A</v>
      </c>
      <c r="AV656" s="9" t="e">
        <f>VLOOKUP($C656, FanGraphs_Standings[[Abbreviation]:[2024 Projected Full Season RDif]], 19, FALSE)/162</f>
        <v>#N/A</v>
      </c>
      <c r="AW656" s="9" t="e">
        <f>VLOOKUP($C656, FanGraphs_Standings[[Abbreviation]:[2024 Projected Full Season RDif]], 5, FALSE)</f>
        <v>#N/A</v>
      </c>
      <c r="AX656" s="9" t="e">
        <f>VLOOKUP($C656, FanGraphs_Standings[[Abbreviation]:[2024 Projected Full Season W%]], 18, FALSE)</f>
        <v>#N/A</v>
      </c>
      <c r="AY656" s="9" t="e">
        <f>VLOOKUP($C656, 'Home Field Adv'!$A$2:$K$31, 11, FALSE)</f>
        <v>#N/A</v>
      </c>
      <c r="BB656" s="5" t="str">
        <f t="shared" si="31"/>
        <v/>
      </c>
      <c r="BC656" s="5" t="str">
        <f t="shared" si="32"/>
        <v/>
      </c>
      <c r="BD656" s="5" t="str">
        <f t="shared" si="33"/>
        <v/>
      </c>
    </row>
    <row r="657" spans="6:56" x14ac:dyDescent="0.45">
      <c r="F657" s="9" t="e">
        <f>VLOOKUP($B657, FanGraphs_Standings[[Abbreviation]:[2024 Year to Date G]], 2, FALSE)</f>
        <v>#N/A</v>
      </c>
      <c r="G657" s="9" t="e">
        <f>IF(ISERR(VLOOKUP($D657, 'SP Per G'!$A$2:$D$1380, 3, FALSE)), L657, VLOOKUP($D657, 'SP Per G'!$A$2:$D$1380, 3, FALSE))</f>
        <v>#N/A</v>
      </c>
      <c r="H657" s="9" t="e">
        <f>VLOOKUP($D657, 'SP Per G'!$A$2:$D$1380, 4, FALSE)</f>
        <v>#N/A</v>
      </c>
      <c r="I657" s="9" t="e">
        <f>VLOOKUP($D657, Individual_Pitching___Dashboard[], 18, FALSE)</f>
        <v>#N/A</v>
      </c>
      <c r="J657" s="9" t="e">
        <f>VLOOKUP($D657, Individual_Pitching___Dashboard[], 20, FALSE)</f>
        <v>#N/A</v>
      </c>
      <c r="K657" s="9" t="e">
        <f>VLOOKUP($D657, Individual_Pitching___Advanced[], 21,FALSE)</f>
        <v>#N/A</v>
      </c>
      <c r="L657" s="9" t="e">
        <f>VLOOKUP($B657, 'Team Per G'!$A$2:$G$31, 7, FALSE)</f>
        <v>#N/A</v>
      </c>
      <c r="M657" s="9" t="e">
        <f>VLOOKUP($B657, 'FanGraphs - Team WAR Projected'!$B$2:$E$31, 3, FALSE)/162</f>
        <v>#N/A</v>
      </c>
      <c r="N657" s="9" t="e">
        <f>VLOOKUP($B657, Team_Pitching___Advanced[[Team]:[xFIP]], 19,FALSE)</f>
        <v>#N/A</v>
      </c>
      <c r="O657" s="9" t="e">
        <f>VLOOKUP($B657, Team_Pitching___Advanced[], 20, FALSE)</f>
        <v>#N/A</v>
      </c>
      <c r="P657" s="9" t="e">
        <f>VLOOKUP($B657, Team_Batting___Dashboard[[Team]:[wOBA]], 16, FALSE)</f>
        <v>#N/A</v>
      </c>
      <c r="Q657" s="9" t="e">
        <f>VLOOKUP($B657, Team_Batting___Advanced[[Team]:[OPS]], 9, FALSE)</f>
        <v>#N/A</v>
      </c>
      <c r="R657" s="9" t="e">
        <f>VLOOKUP($B657, Team_Batting___Advanced[], 19, FALSE)</f>
        <v>#N/A</v>
      </c>
      <c r="S657" s="9" t="e">
        <f>VLOOKUP($B657, 'Team Per G'!$A$2:$G$31, 3, FALSE)</f>
        <v>#N/A</v>
      </c>
      <c r="T657" s="9" t="e">
        <f>VLOOKUP($B657, 'Team Per G'!$A$2:$G$31, 5, FALSE)</f>
        <v>#N/A</v>
      </c>
      <c r="U657" s="9" t="e">
        <f>VLOOKUP($B657, 'Team Per G'!$A$2:$G$31, 4, FALSE)</f>
        <v>#N/A</v>
      </c>
      <c r="V657" s="9" t="e">
        <f>VLOOKUP($B657, Team_Batting___Dashboard[], 22, FALSE)/$F657</f>
        <v>#N/A</v>
      </c>
      <c r="W657" s="9" t="e">
        <f>VLOOKUP($B657, 'FanGraphs - Team WAR Projected'!$B$2:$E$31, 4, FALSE)/162</f>
        <v>#N/A</v>
      </c>
      <c r="X657" s="9" t="e">
        <f>VLOOKUP($B657, FanGraphs_Standings[[Abbreviation]:[2024 Year to Date RS/G]], 6, FALSE)/$F657</f>
        <v>#N/A</v>
      </c>
      <c r="Y657" s="9" t="e">
        <f>VLOOKUP($B657, FanGraphs_Standings[[Abbreviation]:[2024 Projected Full Season RDif]], 19, FALSE)/162</f>
        <v>#N/A</v>
      </c>
      <c r="Z657" s="9" t="e">
        <f>VLOOKUP($B657, FanGraphs_Standings[[Abbreviation]:[2024 Projected Full Season RDif]], 5, FALSE)</f>
        <v>#N/A</v>
      </c>
      <c r="AA657" s="9" t="e">
        <f>VLOOKUP($B657, FanGraphs_Standings[[Abbreviation]:[2024 Projected Full Season W%]], 18, FALSE)</f>
        <v>#N/A</v>
      </c>
      <c r="AB657" s="9" t="e">
        <f>VLOOKUP($B657, 'Home Field Adv'!$A$2:$I$31, 9, FALSE)</f>
        <v>#N/A</v>
      </c>
      <c r="AC657" s="9" t="e">
        <f>VLOOKUP($C657, FanGraphs_Standings[[Abbreviation]:[2024 Year to Date G]], 2, FALSE)</f>
        <v>#N/A</v>
      </c>
      <c r="AD657" s="9" t="e">
        <f>VLOOKUP($E657, 'SP Per G'!$A$2:$D$1380, 3, FALSE)</f>
        <v>#N/A</v>
      </c>
      <c r="AE657" s="9" t="e">
        <f>VLOOKUP($E657, 'SP Per G'!$A$2:$D$1380, 4, FALSE)</f>
        <v>#N/A</v>
      </c>
      <c r="AF657" s="9" t="e">
        <f>VLOOKUP($E657, Individual_Pitching___Dashboard[], 18, FALSE)</f>
        <v>#N/A</v>
      </c>
      <c r="AG657" s="9" t="e">
        <f>VLOOKUP($E657, Individual_Pitching___Dashboard[], 20, FALSE)</f>
        <v>#N/A</v>
      </c>
      <c r="AH657" s="9" t="e">
        <f>VLOOKUP($E657, Individual_Pitching___Advanced[], 21,FALSE)</f>
        <v>#N/A</v>
      </c>
      <c r="AI657" s="9" t="e">
        <f>VLOOKUP($C657, 'Team Per G'!$A$2:$G$31, 7, FALSE)</f>
        <v>#N/A</v>
      </c>
      <c r="AJ657" s="9" t="e">
        <f>VLOOKUP($C657, 'FanGraphs - Team WAR Projected'!$B$2:$E$31, 3, FALSE)/162</f>
        <v>#N/A</v>
      </c>
      <c r="AK657" s="9" t="e">
        <f>VLOOKUP($C657, Team_Pitching___Advanced[[Team]:[xFIP]], 19,FALSE)</f>
        <v>#N/A</v>
      </c>
      <c r="AL657" s="9" t="e">
        <f>VLOOKUP($C657, Team_Pitching___Advanced[], 20, FALSE)</f>
        <v>#N/A</v>
      </c>
      <c r="AM657" s="9" t="e">
        <f>VLOOKUP($C657, Team_Batting___Dashboard[[Team]:[wOBA]], 16, FALSE)</f>
        <v>#N/A</v>
      </c>
      <c r="AN657" s="9" t="e">
        <f>VLOOKUP($C657, Team_Batting___Advanced[[Team]:[OPS]], 9, FALSE)</f>
        <v>#N/A</v>
      </c>
      <c r="AO657" s="9" t="e">
        <f>VLOOKUP($C657, Team_Batting___Advanced[], 19, FALSE)</f>
        <v>#N/A</v>
      </c>
      <c r="AP657" s="9" t="e">
        <f>VLOOKUP($C657, 'Team Per G'!$A$2:$G$31, 3, FALSE)</f>
        <v>#N/A</v>
      </c>
      <c r="AQ657" s="9" t="e">
        <f>VLOOKUP($C657, 'Team Per G'!$A$2:$G$31, 5, FALSE)</f>
        <v>#N/A</v>
      </c>
      <c r="AR657" s="9" t="e">
        <f>VLOOKUP($C657, 'Team Per G'!$A$2:$G$31, 4, FALSE)</f>
        <v>#N/A</v>
      </c>
      <c r="AS657" s="9" t="e">
        <f>VLOOKUP($C657, Team_Batting___Dashboard[], 22, FALSE)/$AC657</f>
        <v>#N/A</v>
      </c>
      <c r="AT657" s="9" t="e">
        <f>VLOOKUP($C657, 'FanGraphs - Team WAR Projected'!$B$2:$E$31, 4, FALSE)/162</f>
        <v>#N/A</v>
      </c>
      <c r="AU657" s="9" t="e">
        <f>VLOOKUP($C657, FanGraphs_Standings[[Abbreviation]:[2024 Year to Date RS/G]], 6, FALSE)/$AC657</f>
        <v>#N/A</v>
      </c>
      <c r="AV657" s="9" t="e">
        <f>VLOOKUP($C657, FanGraphs_Standings[[Abbreviation]:[2024 Projected Full Season RDif]], 19, FALSE)/162</f>
        <v>#N/A</v>
      </c>
      <c r="AW657" s="9" t="e">
        <f>VLOOKUP($C657, FanGraphs_Standings[[Abbreviation]:[2024 Projected Full Season RDif]], 5, FALSE)</f>
        <v>#N/A</v>
      </c>
      <c r="AX657" s="9" t="e">
        <f>VLOOKUP($C657, FanGraphs_Standings[[Abbreviation]:[2024 Projected Full Season W%]], 18, FALSE)</f>
        <v>#N/A</v>
      </c>
      <c r="AY657" s="9" t="e">
        <f>VLOOKUP($C657, 'Home Field Adv'!$A$2:$K$31, 11, FALSE)</f>
        <v>#N/A</v>
      </c>
      <c r="BB657" s="5" t="str">
        <f t="shared" si="31"/>
        <v/>
      </c>
      <c r="BC657" s="5" t="str">
        <f t="shared" si="32"/>
        <v/>
      </c>
      <c r="BD657" s="5" t="str">
        <f t="shared" si="33"/>
        <v/>
      </c>
    </row>
    <row r="658" spans="6:56" x14ac:dyDescent="0.45">
      <c r="F658" s="9" t="e">
        <f>VLOOKUP($B658, FanGraphs_Standings[[Abbreviation]:[2024 Year to Date G]], 2, FALSE)</f>
        <v>#N/A</v>
      </c>
      <c r="G658" s="9" t="e">
        <f>IF(ISERR(VLOOKUP($D658, 'SP Per G'!$A$2:$D$1380, 3, FALSE)), L658, VLOOKUP($D658, 'SP Per G'!$A$2:$D$1380, 3, FALSE))</f>
        <v>#N/A</v>
      </c>
      <c r="H658" s="9" t="e">
        <f>VLOOKUP($D658, 'SP Per G'!$A$2:$D$1380, 4, FALSE)</f>
        <v>#N/A</v>
      </c>
      <c r="I658" s="9" t="e">
        <f>VLOOKUP($D658, Individual_Pitching___Dashboard[], 18, FALSE)</f>
        <v>#N/A</v>
      </c>
      <c r="J658" s="9" t="e">
        <f>VLOOKUP($D658, Individual_Pitching___Dashboard[], 20, FALSE)</f>
        <v>#N/A</v>
      </c>
      <c r="K658" s="9" t="e">
        <f>VLOOKUP($D658, Individual_Pitching___Advanced[], 21,FALSE)</f>
        <v>#N/A</v>
      </c>
      <c r="L658" s="9" t="e">
        <f>VLOOKUP($B658, 'Team Per G'!$A$2:$G$31, 7, FALSE)</f>
        <v>#N/A</v>
      </c>
      <c r="M658" s="9" t="e">
        <f>VLOOKUP($B658, 'FanGraphs - Team WAR Projected'!$B$2:$E$31, 3, FALSE)/162</f>
        <v>#N/A</v>
      </c>
      <c r="N658" s="9" t="e">
        <f>VLOOKUP($B658, Team_Pitching___Advanced[[Team]:[xFIP]], 19,FALSE)</f>
        <v>#N/A</v>
      </c>
      <c r="O658" s="9" t="e">
        <f>VLOOKUP($B658, Team_Pitching___Advanced[], 20, FALSE)</f>
        <v>#N/A</v>
      </c>
      <c r="P658" s="9" t="e">
        <f>VLOOKUP($B658, Team_Batting___Dashboard[[Team]:[wOBA]], 16, FALSE)</f>
        <v>#N/A</v>
      </c>
      <c r="Q658" s="9" t="e">
        <f>VLOOKUP($B658, Team_Batting___Advanced[[Team]:[OPS]], 9, FALSE)</f>
        <v>#N/A</v>
      </c>
      <c r="R658" s="9" t="e">
        <f>VLOOKUP($B658, Team_Batting___Advanced[], 19, FALSE)</f>
        <v>#N/A</v>
      </c>
      <c r="S658" s="9" t="e">
        <f>VLOOKUP($B658, 'Team Per G'!$A$2:$G$31, 3, FALSE)</f>
        <v>#N/A</v>
      </c>
      <c r="T658" s="9" t="e">
        <f>VLOOKUP($B658, 'Team Per G'!$A$2:$G$31, 5, FALSE)</f>
        <v>#N/A</v>
      </c>
      <c r="U658" s="9" t="e">
        <f>VLOOKUP($B658, 'Team Per G'!$A$2:$G$31, 4, FALSE)</f>
        <v>#N/A</v>
      </c>
      <c r="V658" s="9" t="e">
        <f>VLOOKUP($B658, Team_Batting___Dashboard[], 22, FALSE)/$F658</f>
        <v>#N/A</v>
      </c>
      <c r="W658" s="9" t="e">
        <f>VLOOKUP($B658, 'FanGraphs - Team WAR Projected'!$B$2:$E$31, 4, FALSE)/162</f>
        <v>#N/A</v>
      </c>
      <c r="X658" s="9" t="e">
        <f>VLOOKUP($B658, FanGraphs_Standings[[Abbreviation]:[2024 Year to Date RS/G]], 6, FALSE)/$F658</f>
        <v>#N/A</v>
      </c>
      <c r="Y658" s="9" t="e">
        <f>VLOOKUP($B658, FanGraphs_Standings[[Abbreviation]:[2024 Projected Full Season RDif]], 19, FALSE)/162</f>
        <v>#N/A</v>
      </c>
      <c r="Z658" s="9" t="e">
        <f>VLOOKUP($B658, FanGraphs_Standings[[Abbreviation]:[2024 Projected Full Season RDif]], 5, FALSE)</f>
        <v>#N/A</v>
      </c>
      <c r="AA658" s="9" t="e">
        <f>VLOOKUP($B658, FanGraphs_Standings[[Abbreviation]:[2024 Projected Full Season W%]], 18, FALSE)</f>
        <v>#N/A</v>
      </c>
      <c r="AB658" s="9" t="e">
        <f>VLOOKUP($B658, 'Home Field Adv'!$A$2:$I$31, 9, FALSE)</f>
        <v>#N/A</v>
      </c>
      <c r="AC658" s="9" t="e">
        <f>VLOOKUP($C658, FanGraphs_Standings[[Abbreviation]:[2024 Year to Date G]], 2, FALSE)</f>
        <v>#N/A</v>
      </c>
      <c r="AD658" s="9" t="e">
        <f>VLOOKUP($E658, 'SP Per G'!$A$2:$D$1380, 3, FALSE)</f>
        <v>#N/A</v>
      </c>
      <c r="AE658" s="9" t="e">
        <f>VLOOKUP($E658, 'SP Per G'!$A$2:$D$1380, 4, FALSE)</f>
        <v>#N/A</v>
      </c>
      <c r="AF658" s="9" t="e">
        <f>VLOOKUP($E658, Individual_Pitching___Dashboard[], 18, FALSE)</f>
        <v>#N/A</v>
      </c>
      <c r="AG658" s="9" t="e">
        <f>VLOOKUP($E658, Individual_Pitching___Dashboard[], 20, FALSE)</f>
        <v>#N/A</v>
      </c>
      <c r="AH658" s="9" t="e">
        <f>VLOOKUP($E658, Individual_Pitching___Advanced[], 21,FALSE)</f>
        <v>#N/A</v>
      </c>
      <c r="AI658" s="9" t="e">
        <f>VLOOKUP($C658, 'Team Per G'!$A$2:$G$31, 7, FALSE)</f>
        <v>#N/A</v>
      </c>
      <c r="AJ658" s="9" t="e">
        <f>VLOOKUP($C658, 'FanGraphs - Team WAR Projected'!$B$2:$E$31, 3, FALSE)/162</f>
        <v>#N/A</v>
      </c>
      <c r="AK658" s="9" t="e">
        <f>VLOOKUP($C658, Team_Pitching___Advanced[[Team]:[xFIP]], 19,FALSE)</f>
        <v>#N/A</v>
      </c>
      <c r="AL658" s="9" t="e">
        <f>VLOOKUP($C658, Team_Pitching___Advanced[], 20, FALSE)</f>
        <v>#N/A</v>
      </c>
      <c r="AM658" s="9" t="e">
        <f>VLOOKUP($C658, Team_Batting___Dashboard[[Team]:[wOBA]], 16, FALSE)</f>
        <v>#N/A</v>
      </c>
      <c r="AN658" s="9" t="e">
        <f>VLOOKUP($C658, Team_Batting___Advanced[[Team]:[OPS]], 9, FALSE)</f>
        <v>#N/A</v>
      </c>
      <c r="AO658" s="9" t="e">
        <f>VLOOKUP($C658, Team_Batting___Advanced[], 19, FALSE)</f>
        <v>#N/A</v>
      </c>
      <c r="AP658" s="9" t="e">
        <f>VLOOKUP($C658, 'Team Per G'!$A$2:$G$31, 3, FALSE)</f>
        <v>#N/A</v>
      </c>
      <c r="AQ658" s="9" t="e">
        <f>VLOOKUP($C658, 'Team Per G'!$A$2:$G$31, 5, FALSE)</f>
        <v>#N/A</v>
      </c>
      <c r="AR658" s="9" t="e">
        <f>VLOOKUP($C658, 'Team Per G'!$A$2:$G$31, 4, FALSE)</f>
        <v>#N/A</v>
      </c>
      <c r="AS658" s="9" t="e">
        <f>VLOOKUP($C658, Team_Batting___Dashboard[], 22, FALSE)/$AC658</f>
        <v>#N/A</v>
      </c>
      <c r="AT658" s="9" t="e">
        <f>VLOOKUP($C658, 'FanGraphs - Team WAR Projected'!$B$2:$E$31, 4, FALSE)/162</f>
        <v>#N/A</v>
      </c>
      <c r="AU658" s="9" t="e">
        <f>VLOOKUP($C658, FanGraphs_Standings[[Abbreviation]:[2024 Year to Date RS/G]], 6, FALSE)/$AC658</f>
        <v>#N/A</v>
      </c>
      <c r="AV658" s="9" t="e">
        <f>VLOOKUP($C658, FanGraphs_Standings[[Abbreviation]:[2024 Projected Full Season RDif]], 19, FALSE)/162</f>
        <v>#N/A</v>
      </c>
      <c r="AW658" s="9" t="e">
        <f>VLOOKUP($C658, FanGraphs_Standings[[Abbreviation]:[2024 Projected Full Season RDif]], 5, FALSE)</f>
        <v>#N/A</v>
      </c>
      <c r="AX658" s="9" t="e">
        <f>VLOOKUP($C658, FanGraphs_Standings[[Abbreviation]:[2024 Projected Full Season W%]], 18, FALSE)</f>
        <v>#N/A</v>
      </c>
      <c r="AY658" s="9" t="e">
        <f>VLOOKUP($C658, 'Home Field Adv'!$A$2:$K$31, 11, FALSE)</f>
        <v>#N/A</v>
      </c>
      <c r="BB658" s="5" t="str">
        <f t="shared" si="31"/>
        <v/>
      </c>
      <c r="BC658" s="5" t="str">
        <f t="shared" si="32"/>
        <v/>
      </c>
      <c r="BD658" s="5" t="str">
        <f t="shared" si="33"/>
        <v/>
      </c>
    </row>
    <row r="659" spans="6:56" x14ac:dyDescent="0.45">
      <c r="F659" s="9" t="e">
        <f>VLOOKUP($B659, FanGraphs_Standings[[Abbreviation]:[2024 Year to Date G]], 2, FALSE)</f>
        <v>#N/A</v>
      </c>
      <c r="G659" s="9" t="e">
        <f>IF(ISERR(VLOOKUP($D659, 'SP Per G'!$A$2:$D$1380, 3, FALSE)), L659, VLOOKUP($D659, 'SP Per G'!$A$2:$D$1380, 3, FALSE))</f>
        <v>#N/A</v>
      </c>
      <c r="H659" s="9" t="e">
        <f>VLOOKUP($D659, 'SP Per G'!$A$2:$D$1380, 4, FALSE)</f>
        <v>#N/A</v>
      </c>
      <c r="I659" s="9" t="e">
        <f>VLOOKUP($D659, Individual_Pitching___Dashboard[], 18, FALSE)</f>
        <v>#N/A</v>
      </c>
      <c r="J659" s="9" t="e">
        <f>VLOOKUP($D659, Individual_Pitching___Dashboard[], 20, FALSE)</f>
        <v>#N/A</v>
      </c>
      <c r="K659" s="9" t="e">
        <f>VLOOKUP($D659, Individual_Pitching___Advanced[], 21,FALSE)</f>
        <v>#N/A</v>
      </c>
      <c r="L659" s="9" t="e">
        <f>VLOOKUP($B659, 'Team Per G'!$A$2:$G$31, 7, FALSE)</f>
        <v>#N/A</v>
      </c>
      <c r="M659" s="9" t="e">
        <f>VLOOKUP($B659, 'FanGraphs - Team WAR Projected'!$B$2:$E$31, 3, FALSE)/162</f>
        <v>#N/A</v>
      </c>
      <c r="N659" s="9" t="e">
        <f>VLOOKUP($B659, Team_Pitching___Advanced[[Team]:[xFIP]], 19,FALSE)</f>
        <v>#N/A</v>
      </c>
      <c r="O659" s="9" t="e">
        <f>VLOOKUP($B659, Team_Pitching___Advanced[], 20, FALSE)</f>
        <v>#N/A</v>
      </c>
      <c r="P659" s="9" t="e">
        <f>VLOOKUP($B659, Team_Batting___Dashboard[[Team]:[wOBA]], 16, FALSE)</f>
        <v>#N/A</v>
      </c>
      <c r="Q659" s="9" t="e">
        <f>VLOOKUP($B659, Team_Batting___Advanced[[Team]:[OPS]], 9, FALSE)</f>
        <v>#N/A</v>
      </c>
      <c r="R659" s="9" t="e">
        <f>VLOOKUP($B659, Team_Batting___Advanced[], 19, FALSE)</f>
        <v>#N/A</v>
      </c>
      <c r="S659" s="9" t="e">
        <f>VLOOKUP($B659, 'Team Per G'!$A$2:$G$31, 3, FALSE)</f>
        <v>#N/A</v>
      </c>
      <c r="T659" s="9" t="e">
        <f>VLOOKUP($B659, 'Team Per G'!$A$2:$G$31, 5, FALSE)</f>
        <v>#N/A</v>
      </c>
      <c r="U659" s="9" t="e">
        <f>VLOOKUP($B659, 'Team Per G'!$A$2:$G$31, 4, FALSE)</f>
        <v>#N/A</v>
      </c>
      <c r="V659" s="9" t="e">
        <f>VLOOKUP($B659, Team_Batting___Dashboard[], 22, FALSE)/$F659</f>
        <v>#N/A</v>
      </c>
      <c r="W659" s="9" t="e">
        <f>VLOOKUP($B659, 'FanGraphs - Team WAR Projected'!$B$2:$E$31, 4, FALSE)/162</f>
        <v>#N/A</v>
      </c>
      <c r="X659" s="9" t="e">
        <f>VLOOKUP($B659, FanGraphs_Standings[[Abbreviation]:[2024 Year to Date RS/G]], 6, FALSE)/$F659</f>
        <v>#N/A</v>
      </c>
      <c r="Y659" s="9" t="e">
        <f>VLOOKUP($B659, FanGraphs_Standings[[Abbreviation]:[2024 Projected Full Season RDif]], 19, FALSE)/162</f>
        <v>#N/A</v>
      </c>
      <c r="Z659" s="9" t="e">
        <f>VLOOKUP($B659, FanGraphs_Standings[[Abbreviation]:[2024 Projected Full Season RDif]], 5, FALSE)</f>
        <v>#N/A</v>
      </c>
      <c r="AA659" s="9" t="e">
        <f>VLOOKUP($B659, FanGraphs_Standings[[Abbreviation]:[2024 Projected Full Season W%]], 18, FALSE)</f>
        <v>#N/A</v>
      </c>
      <c r="AB659" s="9" t="e">
        <f>VLOOKUP($B659, 'Home Field Adv'!$A$2:$I$31, 9, FALSE)</f>
        <v>#N/A</v>
      </c>
      <c r="AC659" s="9" t="e">
        <f>VLOOKUP($C659, FanGraphs_Standings[[Abbreviation]:[2024 Year to Date G]], 2, FALSE)</f>
        <v>#N/A</v>
      </c>
      <c r="AD659" s="9" t="e">
        <f>VLOOKUP($E659, 'SP Per G'!$A$2:$D$1380, 3, FALSE)</f>
        <v>#N/A</v>
      </c>
      <c r="AE659" s="9" t="e">
        <f>VLOOKUP($E659, 'SP Per G'!$A$2:$D$1380, 4, FALSE)</f>
        <v>#N/A</v>
      </c>
      <c r="AF659" s="9" t="e">
        <f>VLOOKUP($E659, Individual_Pitching___Dashboard[], 18, FALSE)</f>
        <v>#N/A</v>
      </c>
      <c r="AG659" s="9" t="e">
        <f>VLOOKUP($E659, Individual_Pitching___Dashboard[], 20, FALSE)</f>
        <v>#N/A</v>
      </c>
      <c r="AH659" s="9" t="e">
        <f>VLOOKUP($E659, Individual_Pitching___Advanced[], 21,FALSE)</f>
        <v>#N/A</v>
      </c>
      <c r="AI659" s="9" t="e">
        <f>VLOOKUP($C659, 'Team Per G'!$A$2:$G$31, 7, FALSE)</f>
        <v>#N/A</v>
      </c>
      <c r="AJ659" s="9" t="e">
        <f>VLOOKUP($C659, 'FanGraphs - Team WAR Projected'!$B$2:$E$31, 3, FALSE)/162</f>
        <v>#N/A</v>
      </c>
      <c r="AK659" s="9" t="e">
        <f>VLOOKUP($C659, Team_Pitching___Advanced[[Team]:[xFIP]], 19,FALSE)</f>
        <v>#N/A</v>
      </c>
      <c r="AL659" s="9" t="e">
        <f>VLOOKUP($C659, Team_Pitching___Advanced[], 20, FALSE)</f>
        <v>#N/A</v>
      </c>
      <c r="AM659" s="9" t="e">
        <f>VLOOKUP($C659, Team_Batting___Dashboard[[Team]:[wOBA]], 16, FALSE)</f>
        <v>#N/A</v>
      </c>
      <c r="AN659" s="9" t="e">
        <f>VLOOKUP($C659, Team_Batting___Advanced[[Team]:[OPS]], 9, FALSE)</f>
        <v>#N/A</v>
      </c>
      <c r="AO659" s="9" t="e">
        <f>VLOOKUP($C659, Team_Batting___Advanced[], 19, FALSE)</f>
        <v>#N/A</v>
      </c>
      <c r="AP659" s="9" t="e">
        <f>VLOOKUP($C659, 'Team Per G'!$A$2:$G$31, 3, FALSE)</f>
        <v>#N/A</v>
      </c>
      <c r="AQ659" s="9" t="e">
        <f>VLOOKUP($C659, 'Team Per G'!$A$2:$G$31, 5, FALSE)</f>
        <v>#N/A</v>
      </c>
      <c r="AR659" s="9" t="e">
        <f>VLOOKUP($C659, 'Team Per G'!$A$2:$G$31, 4, FALSE)</f>
        <v>#N/A</v>
      </c>
      <c r="AS659" s="9" t="e">
        <f>VLOOKUP($C659, Team_Batting___Dashboard[], 22, FALSE)/$AC659</f>
        <v>#N/A</v>
      </c>
      <c r="AT659" s="9" t="e">
        <f>VLOOKUP($C659, 'FanGraphs - Team WAR Projected'!$B$2:$E$31, 4, FALSE)/162</f>
        <v>#N/A</v>
      </c>
      <c r="AU659" s="9" t="e">
        <f>VLOOKUP($C659, FanGraphs_Standings[[Abbreviation]:[2024 Year to Date RS/G]], 6, FALSE)/$AC659</f>
        <v>#N/A</v>
      </c>
      <c r="AV659" s="9" t="e">
        <f>VLOOKUP($C659, FanGraphs_Standings[[Abbreviation]:[2024 Projected Full Season RDif]], 19, FALSE)/162</f>
        <v>#N/A</v>
      </c>
      <c r="AW659" s="9" t="e">
        <f>VLOOKUP($C659, FanGraphs_Standings[[Abbreviation]:[2024 Projected Full Season RDif]], 5, FALSE)</f>
        <v>#N/A</v>
      </c>
      <c r="AX659" s="9" t="e">
        <f>VLOOKUP($C659, FanGraphs_Standings[[Abbreviation]:[2024 Projected Full Season W%]], 18, FALSE)</f>
        <v>#N/A</v>
      </c>
      <c r="AY659" s="9" t="e">
        <f>VLOOKUP($C659, 'Home Field Adv'!$A$2:$K$31, 11, FALSE)</f>
        <v>#N/A</v>
      </c>
      <c r="BB659" s="5" t="str">
        <f t="shared" si="31"/>
        <v/>
      </c>
      <c r="BC659" s="5" t="str">
        <f t="shared" si="32"/>
        <v/>
      </c>
      <c r="BD659" s="5" t="str">
        <f t="shared" si="33"/>
        <v/>
      </c>
    </row>
    <row r="660" spans="6:56" x14ac:dyDescent="0.45">
      <c r="F660" s="9" t="e">
        <f>VLOOKUP($B660, FanGraphs_Standings[[Abbreviation]:[2024 Year to Date G]], 2, FALSE)</f>
        <v>#N/A</v>
      </c>
      <c r="G660" s="9" t="e">
        <f>IF(ISERR(VLOOKUP($D660, 'SP Per G'!$A$2:$D$1380, 3, FALSE)), L660, VLOOKUP($D660, 'SP Per G'!$A$2:$D$1380, 3, FALSE))</f>
        <v>#N/A</v>
      </c>
      <c r="H660" s="9" t="e">
        <f>VLOOKUP($D660, 'SP Per G'!$A$2:$D$1380, 4, FALSE)</f>
        <v>#N/A</v>
      </c>
      <c r="I660" s="9" t="e">
        <f>VLOOKUP($D660, Individual_Pitching___Dashboard[], 18, FALSE)</f>
        <v>#N/A</v>
      </c>
      <c r="J660" s="9" t="e">
        <f>VLOOKUP($D660, Individual_Pitching___Dashboard[], 20, FALSE)</f>
        <v>#N/A</v>
      </c>
      <c r="K660" s="9" t="e">
        <f>VLOOKUP($D660, Individual_Pitching___Advanced[], 21,FALSE)</f>
        <v>#N/A</v>
      </c>
      <c r="L660" s="9" t="e">
        <f>VLOOKUP($B660, 'Team Per G'!$A$2:$G$31, 7, FALSE)</f>
        <v>#N/A</v>
      </c>
      <c r="M660" s="9" t="e">
        <f>VLOOKUP($B660, 'FanGraphs - Team WAR Projected'!$B$2:$E$31, 3, FALSE)/162</f>
        <v>#N/A</v>
      </c>
      <c r="N660" s="9" t="e">
        <f>VLOOKUP($B660, Team_Pitching___Advanced[[Team]:[xFIP]], 19,FALSE)</f>
        <v>#N/A</v>
      </c>
      <c r="O660" s="9" t="e">
        <f>VLOOKUP($B660, Team_Pitching___Advanced[], 20, FALSE)</f>
        <v>#N/A</v>
      </c>
      <c r="P660" s="9" t="e">
        <f>VLOOKUP($B660, Team_Batting___Dashboard[[Team]:[wOBA]], 16, FALSE)</f>
        <v>#N/A</v>
      </c>
      <c r="Q660" s="9" t="e">
        <f>VLOOKUP($B660, Team_Batting___Advanced[[Team]:[OPS]], 9, FALSE)</f>
        <v>#N/A</v>
      </c>
      <c r="R660" s="9" t="e">
        <f>VLOOKUP($B660, Team_Batting___Advanced[], 19, FALSE)</f>
        <v>#N/A</v>
      </c>
      <c r="S660" s="9" t="e">
        <f>VLOOKUP($B660, 'Team Per G'!$A$2:$G$31, 3, FALSE)</f>
        <v>#N/A</v>
      </c>
      <c r="T660" s="9" t="e">
        <f>VLOOKUP($B660, 'Team Per G'!$A$2:$G$31, 5, FALSE)</f>
        <v>#N/A</v>
      </c>
      <c r="U660" s="9" t="e">
        <f>VLOOKUP($B660, 'Team Per G'!$A$2:$G$31, 4, FALSE)</f>
        <v>#N/A</v>
      </c>
      <c r="V660" s="9" t="e">
        <f>VLOOKUP($B660, Team_Batting___Dashboard[], 22, FALSE)/$F660</f>
        <v>#N/A</v>
      </c>
      <c r="W660" s="9" t="e">
        <f>VLOOKUP($B660, 'FanGraphs - Team WAR Projected'!$B$2:$E$31, 4, FALSE)/162</f>
        <v>#N/A</v>
      </c>
      <c r="X660" s="9" t="e">
        <f>VLOOKUP($B660, FanGraphs_Standings[[Abbreviation]:[2024 Year to Date RS/G]], 6, FALSE)/$F660</f>
        <v>#N/A</v>
      </c>
      <c r="Y660" s="9" t="e">
        <f>VLOOKUP($B660, FanGraphs_Standings[[Abbreviation]:[2024 Projected Full Season RDif]], 19, FALSE)/162</f>
        <v>#N/A</v>
      </c>
      <c r="Z660" s="9" t="e">
        <f>VLOOKUP($B660, FanGraphs_Standings[[Abbreviation]:[2024 Projected Full Season RDif]], 5, FALSE)</f>
        <v>#N/A</v>
      </c>
      <c r="AA660" s="9" t="e">
        <f>VLOOKUP($B660, FanGraphs_Standings[[Abbreviation]:[2024 Projected Full Season W%]], 18, FALSE)</f>
        <v>#N/A</v>
      </c>
      <c r="AB660" s="9" t="e">
        <f>VLOOKUP($B660, 'Home Field Adv'!$A$2:$I$31, 9, FALSE)</f>
        <v>#N/A</v>
      </c>
      <c r="AC660" s="9" t="e">
        <f>VLOOKUP($C660, FanGraphs_Standings[[Abbreviation]:[2024 Year to Date G]], 2, FALSE)</f>
        <v>#N/A</v>
      </c>
      <c r="AD660" s="9" t="e">
        <f>VLOOKUP($E660, 'SP Per G'!$A$2:$D$1380, 3, FALSE)</f>
        <v>#N/A</v>
      </c>
      <c r="AE660" s="9" t="e">
        <f>VLOOKUP($E660, 'SP Per G'!$A$2:$D$1380, 4, FALSE)</f>
        <v>#N/A</v>
      </c>
      <c r="AF660" s="9" t="e">
        <f>VLOOKUP($E660, Individual_Pitching___Dashboard[], 18, FALSE)</f>
        <v>#N/A</v>
      </c>
      <c r="AG660" s="9" t="e">
        <f>VLOOKUP($E660, Individual_Pitching___Dashboard[], 20, FALSE)</f>
        <v>#N/A</v>
      </c>
      <c r="AH660" s="9" t="e">
        <f>VLOOKUP($E660, Individual_Pitching___Advanced[], 21,FALSE)</f>
        <v>#N/A</v>
      </c>
      <c r="AI660" s="9" t="e">
        <f>VLOOKUP($C660, 'Team Per G'!$A$2:$G$31, 7, FALSE)</f>
        <v>#N/A</v>
      </c>
      <c r="AJ660" s="9" t="e">
        <f>VLOOKUP($C660, 'FanGraphs - Team WAR Projected'!$B$2:$E$31, 3, FALSE)/162</f>
        <v>#N/A</v>
      </c>
      <c r="AK660" s="9" t="e">
        <f>VLOOKUP($C660, Team_Pitching___Advanced[[Team]:[xFIP]], 19,FALSE)</f>
        <v>#N/A</v>
      </c>
      <c r="AL660" s="9" t="e">
        <f>VLOOKUP($C660, Team_Pitching___Advanced[], 20, FALSE)</f>
        <v>#N/A</v>
      </c>
      <c r="AM660" s="9" t="e">
        <f>VLOOKUP($C660, Team_Batting___Dashboard[[Team]:[wOBA]], 16, FALSE)</f>
        <v>#N/A</v>
      </c>
      <c r="AN660" s="9" t="e">
        <f>VLOOKUP($C660, Team_Batting___Advanced[[Team]:[OPS]], 9, FALSE)</f>
        <v>#N/A</v>
      </c>
      <c r="AO660" s="9" t="e">
        <f>VLOOKUP($C660, Team_Batting___Advanced[], 19, FALSE)</f>
        <v>#N/A</v>
      </c>
      <c r="AP660" s="9" t="e">
        <f>VLOOKUP($C660, 'Team Per G'!$A$2:$G$31, 3, FALSE)</f>
        <v>#N/A</v>
      </c>
      <c r="AQ660" s="9" t="e">
        <f>VLOOKUP($C660, 'Team Per G'!$A$2:$G$31, 5, FALSE)</f>
        <v>#N/A</v>
      </c>
      <c r="AR660" s="9" t="e">
        <f>VLOOKUP($C660, 'Team Per G'!$A$2:$G$31, 4, FALSE)</f>
        <v>#N/A</v>
      </c>
      <c r="AS660" s="9" t="e">
        <f>VLOOKUP($C660, Team_Batting___Dashboard[], 22, FALSE)/$AC660</f>
        <v>#N/A</v>
      </c>
      <c r="AT660" s="9" t="e">
        <f>VLOOKUP($C660, 'FanGraphs - Team WAR Projected'!$B$2:$E$31, 4, FALSE)/162</f>
        <v>#N/A</v>
      </c>
      <c r="AU660" s="9" t="e">
        <f>VLOOKUP($C660, FanGraphs_Standings[[Abbreviation]:[2024 Year to Date RS/G]], 6, FALSE)/$AC660</f>
        <v>#N/A</v>
      </c>
      <c r="AV660" s="9" t="e">
        <f>VLOOKUP($C660, FanGraphs_Standings[[Abbreviation]:[2024 Projected Full Season RDif]], 19, FALSE)/162</f>
        <v>#N/A</v>
      </c>
      <c r="AW660" s="9" t="e">
        <f>VLOOKUP($C660, FanGraphs_Standings[[Abbreviation]:[2024 Projected Full Season RDif]], 5, FALSE)</f>
        <v>#N/A</v>
      </c>
      <c r="AX660" s="9" t="e">
        <f>VLOOKUP($C660, FanGraphs_Standings[[Abbreviation]:[2024 Projected Full Season W%]], 18, FALSE)</f>
        <v>#N/A</v>
      </c>
      <c r="AY660" s="9" t="e">
        <f>VLOOKUP($C660, 'Home Field Adv'!$A$2:$K$31, 11, FALSE)</f>
        <v>#N/A</v>
      </c>
      <c r="BB660" s="5" t="str">
        <f t="shared" si="31"/>
        <v/>
      </c>
      <c r="BC660" s="5" t="str">
        <f t="shared" si="32"/>
        <v/>
      </c>
      <c r="BD660" s="5" t="str">
        <f t="shared" si="33"/>
        <v/>
      </c>
    </row>
    <row r="661" spans="6:56" x14ac:dyDescent="0.45">
      <c r="F661" s="9" t="e">
        <f>VLOOKUP($B661, FanGraphs_Standings[[Abbreviation]:[2024 Year to Date G]], 2, FALSE)</f>
        <v>#N/A</v>
      </c>
      <c r="G661" s="9" t="e">
        <f>IF(ISERR(VLOOKUP($D661, 'SP Per G'!$A$2:$D$1380, 3, FALSE)), L661, VLOOKUP($D661, 'SP Per G'!$A$2:$D$1380, 3, FALSE))</f>
        <v>#N/A</v>
      </c>
      <c r="H661" s="9" t="e">
        <f>VLOOKUP($D661, 'SP Per G'!$A$2:$D$1380, 4, FALSE)</f>
        <v>#N/A</v>
      </c>
      <c r="I661" s="9" t="e">
        <f>VLOOKUP($D661, Individual_Pitching___Dashboard[], 18, FALSE)</f>
        <v>#N/A</v>
      </c>
      <c r="J661" s="9" t="e">
        <f>VLOOKUP($D661, Individual_Pitching___Dashboard[], 20, FALSE)</f>
        <v>#N/A</v>
      </c>
      <c r="K661" s="9" t="e">
        <f>VLOOKUP($D661, Individual_Pitching___Advanced[], 21,FALSE)</f>
        <v>#N/A</v>
      </c>
      <c r="L661" s="9" t="e">
        <f>VLOOKUP($B661, 'Team Per G'!$A$2:$G$31, 7, FALSE)</f>
        <v>#N/A</v>
      </c>
      <c r="M661" s="9" t="e">
        <f>VLOOKUP($B661, 'FanGraphs - Team WAR Projected'!$B$2:$E$31, 3, FALSE)/162</f>
        <v>#N/A</v>
      </c>
      <c r="N661" s="9" t="e">
        <f>VLOOKUP($B661, Team_Pitching___Advanced[[Team]:[xFIP]], 19,FALSE)</f>
        <v>#N/A</v>
      </c>
      <c r="O661" s="9" t="e">
        <f>VLOOKUP($B661, Team_Pitching___Advanced[], 20, FALSE)</f>
        <v>#N/A</v>
      </c>
      <c r="P661" s="9" t="e">
        <f>VLOOKUP($B661, Team_Batting___Dashboard[[Team]:[wOBA]], 16, FALSE)</f>
        <v>#N/A</v>
      </c>
      <c r="Q661" s="9" t="e">
        <f>VLOOKUP($B661, Team_Batting___Advanced[[Team]:[OPS]], 9, FALSE)</f>
        <v>#N/A</v>
      </c>
      <c r="R661" s="9" t="e">
        <f>VLOOKUP($B661, Team_Batting___Advanced[], 19, FALSE)</f>
        <v>#N/A</v>
      </c>
      <c r="S661" s="9" t="e">
        <f>VLOOKUP($B661, 'Team Per G'!$A$2:$G$31, 3, FALSE)</f>
        <v>#N/A</v>
      </c>
      <c r="T661" s="9" t="e">
        <f>VLOOKUP($B661, 'Team Per G'!$A$2:$G$31, 5, FALSE)</f>
        <v>#N/A</v>
      </c>
      <c r="U661" s="9" t="e">
        <f>VLOOKUP($B661, 'Team Per G'!$A$2:$G$31, 4, FALSE)</f>
        <v>#N/A</v>
      </c>
      <c r="V661" s="9" t="e">
        <f>VLOOKUP($B661, Team_Batting___Dashboard[], 22, FALSE)/$F661</f>
        <v>#N/A</v>
      </c>
      <c r="W661" s="9" t="e">
        <f>VLOOKUP($B661, 'FanGraphs - Team WAR Projected'!$B$2:$E$31, 4, FALSE)/162</f>
        <v>#N/A</v>
      </c>
      <c r="X661" s="9" t="e">
        <f>VLOOKUP($B661, FanGraphs_Standings[[Abbreviation]:[2024 Year to Date RS/G]], 6, FALSE)/$F661</f>
        <v>#N/A</v>
      </c>
      <c r="Y661" s="9" t="e">
        <f>VLOOKUP($B661, FanGraphs_Standings[[Abbreviation]:[2024 Projected Full Season RDif]], 19, FALSE)/162</f>
        <v>#N/A</v>
      </c>
      <c r="Z661" s="9" t="e">
        <f>VLOOKUP($B661, FanGraphs_Standings[[Abbreviation]:[2024 Projected Full Season RDif]], 5, FALSE)</f>
        <v>#N/A</v>
      </c>
      <c r="AA661" s="9" t="e">
        <f>VLOOKUP($B661, FanGraphs_Standings[[Abbreviation]:[2024 Projected Full Season W%]], 18, FALSE)</f>
        <v>#N/A</v>
      </c>
      <c r="AB661" s="9" t="e">
        <f>VLOOKUP($B661, 'Home Field Adv'!$A$2:$I$31, 9, FALSE)</f>
        <v>#N/A</v>
      </c>
      <c r="AC661" s="9" t="e">
        <f>VLOOKUP($C661, FanGraphs_Standings[[Abbreviation]:[2024 Year to Date G]], 2, FALSE)</f>
        <v>#N/A</v>
      </c>
      <c r="AD661" s="9" t="e">
        <f>VLOOKUP($E661, 'SP Per G'!$A$2:$D$1380, 3, FALSE)</f>
        <v>#N/A</v>
      </c>
      <c r="AE661" s="9" t="e">
        <f>VLOOKUP($E661, 'SP Per G'!$A$2:$D$1380, 4, FALSE)</f>
        <v>#N/A</v>
      </c>
      <c r="AF661" s="9" t="e">
        <f>VLOOKUP($E661, Individual_Pitching___Dashboard[], 18, FALSE)</f>
        <v>#N/A</v>
      </c>
      <c r="AG661" s="9" t="e">
        <f>VLOOKUP($E661, Individual_Pitching___Dashboard[], 20, FALSE)</f>
        <v>#N/A</v>
      </c>
      <c r="AH661" s="9" t="e">
        <f>VLOOKUP($E661, Individual_Pitching___Advanced[], 21,FALSE)</f>
        <v>#N/A</v>
      </c>
      <c r="AI661" s="9" t="e">
        <f>VLOOKUP($C661, 'Team Per G'!$A$2:$G$31, 7, FALSE)</f>
        <v>#N/A</v>
      </c>
      <c r="AJ661" s="9" t="e">
        <f>VLOOKUP($C661, 'FanGraphs - Team WAR Projected'!$B$2:$E$31, 3, FALSE)/162</f>
        <v>#N/A</v>
      </c>
      <c r="AK661" s="9" t="e">
        <f>VLOOKUP($C661, Team_Pitching___Advanced[[Team]:[xFIP]], 19,FALSE)</f>
        <v>#N/A</v>
      </c>
      <c r="AL661" s="9" t="e">
        <f>VLOOKUP($C661, Team_Pitching___Advanced[], 20, FALSE)</f>
        <v>#N/A</v>
      </c>
      <c r="AM661" s="9" t="e">
        <f>VLOOKUP($C661, Team_Batting___Dashboard[[Team]:[wOBA]], 16, FALSE)</f>
        <v>#N/A</v>
      </c>
      <c r="AN661" s="9" t="e">
        <f>VLOOKUP($C661, Team_Batting___Advanced[[Team]:[OPS]], 9, FALSE)</f>
        <v>#N/A</v>
      </c>
      <c r="AO661" s="9" t="e">
        <f>VLOOKUP($C661, Team_Batting___Advanced[], 19, FALSE)</f>
        <v>#N/A</v>
      </c>
      <c r="AP661" s="9" t="e">
        <f>VLOOKUP($C661, 'Team Per G'!$A$2:$G$31, 3, FALSE)</f>
        <v>#N/A</v>
      </c>
      <c r="AQ661" s="9" t="e">
        <f>VLOOKUP($C661, 'Team Per G'!$A$2:$G$31, 5, FALSE)</f>
        <v>#N/A</v>
      </c>
      <c r="AR661" s="9" t="e">
        <f>VLOOKUP($C661, 'Team Per G'!$A$2:$G$31, 4, FALSE)</f>
        <v>#N/A</v>
      </c>
      <c r="AS661" s="9" t="e">
        <f>VLOOKUP($C661, Team_Batting___Dashboard[], 22, FALSE)/$AC661</f>
        <v>#N/A</v>
      </c>
      <c r="AT661" s="9" t="e">
        <f>VLOOKUP($C661, 'FanGraphs - Team WAR Projected'!$B$2:$E$31, 4, FALSE)/162</f>
        <v>#N/A</v>
      </c>
      <c r="AU661" s="9" t="e">
        <f>VLOOKUP($C661, FanGraphs_Standings[[Abbreviation]:[2024 Year to Date RS/G]], 6, FALSE)/$AC661</f>
        <v>#N/A</v>
      </c>
      <c r="AV661" s="9" t="e">
        <f>VLOOKUP($C661, FanGraphs_Standings[[Abbreviation]:[2024 Projected Full Season RDif]], 19, FALSE)/162</f>
        <v>#N/A</v>
      </c>
      <c r="AW661" s="9" t="e">
        <f>VLOOKUP($C661, FanGraphs_Standings[[Abbreviation]:[2024 Projected Full Season RDif]], 5, FALSE)</f>
        <v>#N/A</v>
      </c>
      <c r="AX661" s="9" t="e">
        <f>VLOOKUP($C661, FanGraphs_Standings[[Abbreviation]:[2024 Projected Full Season W%]], 18, FALSE)</f>
        <v>#N/A</v>
      </c>
      <c r="AY661" s="9" t="e">
        <f>VLOOKUP($C661, 'Home Field Adv'!$A$2:$K$31, 11, FALSE)</f>
        <v>#N/A</v>
      </c>
      <c r="BB661" s="5" t="str">
        <f t="shared" si="31"/>
        <v/>
      </c>
      <c r="BC661" s="5" t="str">
        <f t="shared" si="32"/>
        <v/>
      </c>
      <c r="BD661" s="5" t="str">
        <f t="shared" si="33"/>
        <v/>
      </c>
    </row>
    <row r="662" spans="6:56" x14ac:dyDescent="0.45">
      <c r="F662" s="9" t="e">
        <f>VLOOKUP($B662, FanGraphs_Standings[[Abbreviation]:[2024 Year to Date G]], 2, FALSE)</f>
        <v>#N/A</v>
      </c>
      <c r="G662" s="9" t="e">
        <f>IF(ISERR(VLOOKUP($D662, 'SP Per G'!$A$2:$D$1380, 3, FALSE)), L662, VLOOKUP($D662, 'SP Per G'!$A$2:$D$1380, 3, FALSE))</f>
        <v>#N/A</v>
      </c>
      <c r="H662" s="9" t="e">
        <f>VLOOKUP($D662, 'SP Per G'!$A$2:$D$1380, 4, FALSE)</f>
        <v>#N/A</v>
      </c>
      <c r="I662" s="9" t="e">
        <f>VLOOKUP($D662, Individual_Pitching___Dashboard[], 18, FALSE)</f>
        <v>#N/A</v>
      </c>
      <c r="J662" s="9" t="e">
        <f>VLOOKUP($D662, Individual_Pitching___Dashboard[], 20, FALSE)</f>
        <v>#N/A</v>
      </c>
      <c r="K662" s="9" t="e">
        <f>VLOOKUP($D662, Individual_Pitching___Advanced[], 21,FALSE)</f>
        <v>#N/A</v>
      </c>
      <c r="L662" s="9" t="e">
        <f>VLOOKUP($B662, 'Team Per G'!$A$2:$G$31, 7, FALSE)</f>
        <v>#N/A</v>
      </c>
      <c r="M662" s="9" t="e">
        <f>VLOOKUP($B662, 'FanGraphs - Team WAR Projected'!$B$2:$E$31, 3, FALSE)/162</f>
        <v>#N/A</v>
      </c>
      <c r="N662" s="9" t="e">
        <f>VLOOKUP($B662, Team_Pitching___Advanced[[Team]:[xFIP]], 19,FALSE)</f>
        <v>#N/A</v>
      </c>
      <c r="O662" s="9" t="e">
        <f>VLOOKUP($B662, Team_Pitching___Advanced[], 20, FALSE)</f>
        <v>#N/A</v>
      </c>
      <c r="P662" s="9" t="e">
        <f>VLOOKUP($B662, Team_Batting___Dashboard[[Team]:[wOBA]], 16, FALSE)</f>
        <v>#N/A</v>
      </c>
      <c r="Q662" s="9" t="e">
        <f>VLOOKUP($B662, Team_Batting___Advanced[[Team]:[OPS]], 9, FALSE)</f>
        <v>#N/A</v>
      </c>
      <c r="R662" s="9" t="e">
        <f>VLOOKUP($B662, Team_Batting___Advanced[], 19, FALSE)</f>
        <v>#N/A</v>
      </c>
      <c r="S662" s="9" t="e">
        <f>VLOOKUP($B662, 'Team Per G'!$A$2:$G$31, 3, FALSE)</f>
        <v>#N/A</v>
      </c>
      <c r="T662" s="9" t="e">
        <f>VLOOKUP($B662, 'Team Per G'!$A$2:$G$31, 5, FALSE)</f>
        <v>#N/A</v>
      </c>
      <c r="U662" s="9" t="e">
        <f>VLOOKUP($B662, 'Team Per G'!$A$2:$G$31, 4, FALSE)</f>
        <v>#N/A</v>
      </c>
      <c r="V662" s="9" t="e">
        <f>VLOOKUP($B662, Team_Batting___Dashboard[], 22, FALSE)/$F662</f>
        <v>#N/A</v>
      </c>
      <c r="W662" s="9" t="e">
        <f>VLOOKUP($B662, 'FanGraphs - Team WAR Projected'!$B$2:$E$31, 4, FALSE)/162</f>
        <v>#N/A</v>
      </c>
      <c r="X662" s="9" t="e">
        <f>VLOOKUP($B662, FanGraphs_Standings[[Abbreviation]:[2024 Year to Date RS/G]], 6, FALSE)/$F662</f>
        <v>#N/A</v>
      </c>
      <c r="Y662" s="9" t="e">
        <f>VLOOKUP($B662, FanGraphs_Standings[[Abbreviation]:[2024 Projected Full Season RDif]], 19, FALSE)/162</f>
        <v>#N/A</v>
      </c>
      <c r="Z662" s="9" t="e">
        <f>VLOOKUP($B662, FanGraphs_Standings[[Abbreviation]:[2024 Projected Full Season RDif]], 5, FALSE)</f>
        <v>#N/A</v>
      </c>
      <c r="AA662" s="9" t="e">
        <f>VLOOKUP($B662, FanGraphs_Standings[[Abbreviation]:[2024 Projected Full Season W%]], 18, FALSE)</f>
        <v>#N/A</v>
      </c>
      <c r="AB662" s="9" t="e">
        <f>VLOOKUP($B662, 'Home Field Adv'!$A$2:$I$31, 9, FALSE)</f>
        <v>#N/A</v>
      </c>
      <c r="AC662" s="9" t="e">
        <f>VLOOKUP($C662, FanGraphs_Standings[[Abbreviation]:[2024 Year to Date G]], 2, FALSE)</f>
        <v>#N/A</v>
      </c>
      <c r="AD662" s="9" t="e">
        <f>VLOOKUP($E662, 'SP Per G'!$A$2:$D$1380, 3, FALSE)</f>
        <v>#N/A</v>
      </c>
      <c r="AE662" s="9" t="e">
        <f>VLOOKUP($E662, 'SP Per G'!$A$2:$D$1380, 4, FALSE)</f>
        <v>#N/A</v>
      </c>
      <c r="AF662" s="9" t="e">
        <f>VLOOKUP($E662, Individual_Pitching___Dashboard[], 18, FALSE)</f>
        <v>#N/A</v>
      </c>
      <c r="AG662" s="9" t="e">
        <f>VLOOKUP($E662, Individual_Pitching___Dashboard[], 20, FALSE)</f>
        <v>#N/A</v>
      </c>
      <c r="AH662" s="9" t="e">
        <f>VLOOKUP($E662, Individual_Pitching___Advanced[], 21,FALSE)</f>
        <v>#N/A</v>
      </c>
      <c r="AI662" s="9" t="e">
        <f>VLOOKUP($C662, 'Team Per G'!$A$2:$G$31, 7, FALSE)</f>
        <v>#N/A</v>
      </c>
      <c r="AJ662" s="9" t="e">
        <f>VLOOKUP($C662, 'FanGraphs - Team WAR Projected'!$B$2:$E$31, 3, FALSE)/162</f>
        <v>#N/A</v>
      </c>
      <c r="AK662" s="9" t="e">
        <f>VLOOKUP($C662, Team_Pitching___Advanced[[Team]:[xFIP]], 19,FALSE)</f>
        <v>#N/A</v>
      </c>
      <c r="AL662" s="9" t="e">
        <f>VLOOKUP($C662, Team_Pitching___Advanced[], 20, FALSE)</f>
        <v>#N/A</v>
      </c>
      <c r="AM662" s="9" t="e">
        <f>VLOOKUP($C662, Team_Batting___Dashboard[[Team]:[wOBA]], 16, FALSE)</f>
        <v>#N/A</v>
      </c>
      <c r="AN662" s="9" t="e">
        <f>VLOOKUP($C662, Team_Batting___Advanced[[Team]:[OPS]], 9, FALSE)</f>
        <v>#N/A</v>
      </c>
      <c r="AO662" s="9" t="e">
        <f>VLOOKUP($C662, Team_Batting___Advanced[], 19, FALSE)</f>
        <v>#N/A</v>
      </c>
      <c r="AP662" s="9" t="e">
        <f>VLOOKUP($C662, 'Team Per G'!$A$2:$G$31, 3, FALSE)</f>
        <v>#N/A</v>
      </c>
      <c r="AQ662" s="9" t="e">
        <f>VLOOKUP($C662, 'Team Per G'!$A$2:$G$31, 5, FALSE)</f>
        <v>#N/A</v>
      </c>
      <c r="AR662" s="9" t="e">
        <f>VLOOKUP($C662, 'Team Per G'!$A$2:$G$31, 4, FALSE)</f>
        <v>#N/A</v>
      </c>
      <c r="AS662" s="9" t="e">
        <f>VLOOKUP($C662, Team_Batting___Dashboard[], 22, FALSE)/$AC662</f>
        <v>#N/A</v>
      </c>
      <c r="AT662" s="9" t="e">
        <f>VLOOKUP($C662, 'FanGraphs - Team WAR Projected'!$B$2:$E$31, 4, FALSE)/162</f>
        <v>#N/A</v>
      </c>
      <c r="AU662" s="9" t="e">
        <f>VLOOKUP($C662, FanGraphs_Standings[[Abbreviation]:[2024 Year to Date RS/G]], 6, FALSE)/$AC662</f>
        <v>#N/A</v>
      </c>
      <c r="AV662" s="9" t="e">
        <f>VLOOKUP($C662, FanGraphs_Standings[[Abbreviation]:[2024 Projected Full Season RDif]], 19, FALSE)/162</f>
        <v>#N/A</v>
      </c>
      <c r="AW662" s="9" t="e">
        <f>VLOOKUP($C662, FanGraphs_Standings[[Abbreviation]:[2024 Projected Full Season RDif]], 5, FALSE)</f>
        <v>#N/A</v>
      </c>
      <c r="AX662" s="9" t="e">
        <f>VLOOKUP($C662, FanGraphs_Standings[[Abbreviation]:[2024 Projected Full Season W%]], 18, FALSE)</f>
        <v>#N/A</v>
      </c>
      <c r="AY662" s="9" t="e">
        <f>VLOOKUP($C662, 'Home Field Adv'!$A$2:$K$31, 11, FALSE)</f>
        <v>#N/A</v>
      </c>
      <c r="BB662" s="5" t="str">
        <f t="shared" si="31"/>
        <v/>
      </c>
      <c r="BC662" s="5" t="str">
        <f t="shared" si="32"/>
        <v/>
      </c>
      <c r="BD662" s="5" t="str">
        <f t="shared" si="33"/>
        <v/>
      </c>
    </row>
    <row r="663" spans="6:56" x14ac:dyDescent="0.45">
      <c r="F663" s="9" t="e">
        <f>VLOOKUP($B663, FanGraphs_Standings[[Abbreviation]:[2024 Year to Date G]], 2, FALSE)</f>
        <v>#N/A</v>
      </c>
      <c r="G663" s="9" t="e">
        <f>IF(ISERR(VLOOKUP($D663, 'SP Per G'!$A$2:$D$1380, 3, FALSE)), L663, VLOOKUP($D663, 'SP Per G'!$A$2:$D$1380, 3, FALSE))</f>
        <v>#N/A</v>
      </c>
      <c r="H663" s="9" t="e">
        <f>VLOOKUP($D663, 'SP Per G'!$A$2:$D$1380, 4, FALSE)</f>
        <v>#N/A</v>
      </c>
      <c r="I663" s="9" t="e">
        <f>VLOOKUP($D663, Individual_Pitching___Dashboard[], 18, FALSE)</f>
        <v>#N/A</v>
      </c>
      <c r="J663" s="9" t="e">
        <f>VLOOKUP($D663, Individual_Pitching___Dashboard[], 20, FALSE)</f>
        <v>#N/A</v>
      </c>
      <c r="K663" s="9" t="e">
        <f>VLOOKUP($D663, Individual_Pitching___Advanced[], 21,FALSE)</f>
        <v>#N/A</v>
      </c>
      <c r="L663" s="9" t="e">
        <f>VLOOKUP($B663, 'Team Per G'!$A$2:$G$31, 7, FALSE)</f>
        <v>#N/A</v>
      </c>
      <c r="M663" s="9" t="e">
        <f>VLOOKUP($B663, 'FanGraphs - Team WAR Projected'!$B$2:$E$31, 3, FALSE)/162</f>
        <v>#N/A</v>
      </c>
      <c r="N663" s="9" t="e">
        <f>VLOOKUP($B663, Team_Pitching___Advanced[[Team]:[xFIP]], 19,FALSE)</f>
        <v>#N/A</v>
      </c>
      <c r="O663" s="9" t="e">
        <f>VLOOKUP($B663, Team_Pitching___Advanced[], 20, FALSE)</f>
        <v>#N/A</v>
      </c>
      <c r="P663" s="9" t="e">
        <f>VLOOKUP($B663, Team_Batting___Dashboard[[Team]:[wOBA]], 16, FALSE)</f>
        <v>#N/A</v>
      </c>
      <c r="Q663" s="9" t="e">
        <f>VLOOKUP($B663, Team_Batting___Advanced[[Team]:[OPS]], 9, FALSE)</f>
        <v>#N/A</v>
      </c>
      <c r="R663" s="9" t="e">
        <f>VLOOKUP($B663, Team_Batting___Advanced[], 19, FALSE)</f>
        <v>#N/A</v>
      </c>
      <c r="S663" s="9" t="e">
        <f>VLOOKUP($B663, 'Team Per G'!$A$2:$G$31, 3, FALSE)</f>
        <v>#N/A</v>
      </c>
      <c r="T663" s="9" t="e">
        <f>VLOOKUP($B663, 'Team Per G'!$A$2:$G$31, 5, FALSE)</f>
        <v>#N/A</v>
      </c>
      <c r="U663" s="9" t="e">
        <f>VLOOKUP($B663, 'Team Per G'!$A$2:$G$31, 4, FALSE)</f>
        <v>#N/A</v>
      </c>
      <c r="V663" s="9" t="e">
        <f>VLOOKUP($B663, Team_Batting___Dashboard[], 22, FALSE)/$F663</f>
        <v>#N/A</v>
      </c>
      <c r="W663" s="9" t="e">
        <f>VLOOKUP($B663, 'FanGraphs - Team WAR Projected'!$B$2:$E$31, 4, FALSE)/162</f>
        <v>#N/A</v>
      </c>
      <c r="X663" s="9" t="e">
        <f>VLOOKUP($B663, FanGraphs_Standings[[Abbreviation]:[2024 Year to Date RS/G]], 6, FALSE)/$F663</f>
        <v>#N/A</v>
      </c>
      <c r="Y663" s="9" t="e">
        <f>VLOOKUP($B663, FanGraphs_Standings[[Abbreviation]:[2024 Projected Full Season RDif]], 19, FALSE)/162</f>
        <v>#N/A</v>
      </c>
      <c r="Z663" s="9" t="e">
        <f>VLOOKUP($B663, FanGraphs_Standings[[Abbreviation]:[2024 Projected Full Season RDif]], 5, FALSE)</f>
        <v>#N/A</v>
      </c>
      <c r="AA663" s="9" t="e">
        <f>VLOOKUP($B663, FanGraphs_Standings[[Abbreviation]:[2024 Projected Full Season W%]], 18, FALSE)</f>
        <v>#N/A</v>
      </c>
      <c r="AB663" s="9" t="e">
        <f>VLOOKUP($B663, 'Home Field Adv'!$A$2:$I$31, 9, FALSE)</f>
        <v>#N/A</v>
      </c>
      <c r="AC663" s="9" t="e">
        <f>VLOOKUP($C663, FanGraphs_Standings[[Abbreviation]:[2024 Year to Date G]], 2, FALSE)</f>
        <v>#N/A</v>
      </c>
      <c r="AD663" s="9" t="e">
        <f>VLOOKUP($E663, 'SP Per G'!$A$2:$D$1380, 3, FALSE)</f>
        <v>#N/A</v>
      </c>
      <c r="AE663" s="9" t="e">
        <f>VLOOKUP($E663, 'SP Per G'!$A$2:$D$1380, 4, FALSE)</f>
        <v>#N/A</v>
      </c>
      <c r="AF663" s="9" t="e">
        <f>VLOOKUP($E663, Individual_Pitching___Dashboard[], 18, FALSE)</f>
        <v>#N/A</v>
      </c>
      <c r="AG663" s="9" t="e">
        <f>VLOOKUP($E663, Individual_Pitching___Dashboard[], 20, FALSE)</f>
        <v>#N/A</v>
      </c>
      <c r="AH663" s="9" t="e">
        <f>VLOOKUP($E663, Individual_Pitching___Advanced[], 21,FALSE)</f>
        <v>#N/A</v>
      </c>
      <c r="AI663" s="9" t="e">
        <f>VLOOKUP($C663, 'Team Per G'!$A$2:$G$31, 7, FALSE)</f>
        <v>#N/A</v>
      </c>
      <c r="AJ663" s="9" t="e">
        <f>VLOOKUP($C663, 'FanGraphs - Team WAR Projected'!$B$2:$E$31, 3, FALSE)/162</f>
        <v>#N/A</v>
      </c>
      <c r="AK663" s="9" t="e">
        <f>VLOOKUP($C663, Team_Pitching___Advanced[[Team]:[xFIP]], 19,FALSE)</f>
        <v>#N/A</v>
      </c>
      <c r="AL663" s="9" t="e">
        <f>VLOOKUP($C663, Team_Pitching___Advanced[], 20, FALSE)</f>
        <v>#N/A</v>
      </c>
      <c r="AM663" s="9" t="e">
        <f>VLOOKUP($C663, Team_Batting___Dashboard[[Team]:[wOBA]], 16, FALSE)</f>
        <v>#N/A</v>
      </c>
      <c r="AN663" s="9" t="e">
        <f>VLOOKUP($C663, Team_Batting___Advanced[[Team]:[OPS]], 9, FALSE)</f>
        <v>#N/A</v>
      </c>
      <c r="AO663" s="9" t="e">
        <f>VLOOKUP($C663, Team_Batting___Advanced[], 19, FALSE)</f>
        <v>#N/A</v>
      </c>
      <c r="AP663" s="9" t="e">
        <f>VLOOKUP($C663, 'Team Per G'!$A$2:$G$31, 3, FALSE)</f>
        <v>#N/A</v>
      </c>
      <c r="AQ663" s="9" t="e">
        <f>VLOOKUP($C663, 'Team Per G'!$A$2:$G$31, 5, FALSE)</f>
        <v>#N/A</v>
      </c>
      <c r="AR663" s="9" t="e">
        <f>VLOOKUP($C663, 'Team Per G'!$A$2:$G$31, 4, FALSE)</f>
        <v>#N/A</v>
      </c>
      <c r="AS663" s="9" t="e">
        <f>VLOOKUP($C663, Team_Batting___Dashboard[], 22, FALSE)/$AC663</f>
        <v>#N/A</v>
      </c>
      <c r="AT663" s="9" t="e">
        <f>VLOOKUP($C663, 'FanGraphs - Team WAR Projected'!$B$2:$E$31, 4, FALSE)/162</f>
        <v>#N/A</v>
      </c>
      <c r="AU663" s="9" t="e">
        <f>VLOOKUP($C663, FanGraphs_Standings[[Abbreviation]:[2024 Year to Date RS/G]], 6, FALSE)/$AC663</f>
        <v>#N/A</v>
      </c>
      <c r="AV663" s="9" t="e">
        <f>VLOOKUP($C663, FanGraphs_Standings[[Abbreviation]:[2024 Projected Full Season RDif]], 19, FALSE)/162</f>
        <v>#N/A</v>
      </c>
      <c r="AW663" s="9" t="e">
        <f>VLOOKUP($C663, FanGraphs_Standings[[Abbreviation]:[2024 Projected Full Season RDif]], 5, FALSE)</f>
        <v>#N/A</v>
      </c>
      <c r="AX663" s="9" t="e">
        <f>VLOOKUP($C663, FanGraphs_Standings[[Abbreviation]:[2024 Projected Full Season W%]], 18, FALSE)</f>
        <v>#N/A</v>
      </c>
      <c r="AY663" s="9" t="e">
        <f>VLOOKUP($C663, 'Home Field Adv'!$A$2:$K$31, 11, FALSE)</f>
        <v>#N/A</v>
      </c>
      <c r="BB663" s="5" t="str">
        <f t="shared" si="31"/>
        <v/>
      </c>
      <c r="BC663" s="5" t="str">
        <f t="shared" si="32"/>
        <v/>
      </c>
      <c r="BD663" s="5" t="str">
        <f t="shared" si="33"/>
        <v/>
      </c>
    </row>
    <row r="664" spans="6:56" x14ac:dyDescent="0.45">
      <c r="F664" s="9" t="e">
        <f>VLOOKUP($B664, FanGraphs_Standings[[Abbreviation]:[2024 Year to Date G]], 2, FALSE)</f>
        <v>#N/A</v>
      </c>
      <c r="G664" s="9" t="e">
        <f>IF(ISERR(VLOOKUP($D664, 'SP Per G'!$A$2:$D$1380, 3, FALSE)), L664, VLOOKUP($D664, 'SP Per G'!$A$2:$D$1380, 3, FALSE))</f>
        <v>#N/A</v>
      </c>
      <c r="H664" s="9" t="e">
        <f>VLOOKUP($D664, 'SP Per G'!$A$2:$D$1380, 4, FALSE)</f>
        <v>#N/A</v>
      </c>
      <c r="I664" s="9" t="e">
        <f>VLOOKUP($D664, Individual_Pitching___Dashboard[], 18, FALSE)</f>
        <v>#N/A</v>
      </c>
      <c r="J664" s="9" t="e">
        <f>VLOOKUP($D664, Individual_Pitching___Dashboard[], 20, FALSE)</f>
        <v>#N/A</v>
      </c>
      <c r="K664" s="9" t="e">
        <f>VLOOKUP($D664, Individual_Pitching___Advanced[], 21,FALSE)</f>
        <v>#N/A</v>
      </c>
      <c r="L664" s="9" t="e">
        <f>VLOOKUP($B664, 'Team Per G'!$A$2:$G$31, 7, FALSE)</f>
        <v>#N/A</v>
      </c>
      <c r="M664" s="9" t="e">
        <f>VLOOKUP($B664, 'FanGraphs - Team WAR Projected'!$B$2:$E$31, 3, FALSE)/162</f>
        <v>#N/A</v>
      </c>
      <c r="N664" s="9" t="e">
        <f>VLOOKUP($B664, Team_Pitching___Advanced[[Team]:[xFIP]], 19,FALSE)</f>
        <v>#N/A</v>
      </c>
      <c r="O664" s="9" t="e">
        <f>VLOOKUP($B664, Team_Pitching___Advanced[], 20, FALSE)</f>
        <v>#N/A</v>
      </c>
      <c r="P664" s="9" t="e">
        <f>VLOOKUP($B664, Team_Batting___Dashboard[[Team]:[wOBA]], 16, FALSE)</f>
        <v>#N/A</v>
      </c>
      <c r="Q664" s="9" t="e">
        <f>VLOOKUP($B664, Team_Batting___Advanced[[Team]:[OPS]], 9, FALSE)</f>
        <v>#N/A</v>
      </c>
      <c r="R664" s="9" t="e">
        <f>VLOOKUP($B664, Team_Batting___Advanced[], 19, FALSE)</f>
        <v>#N/A</v>
      </c>
      <c r="S664" s="9" t="e">
        <f>VLOOKUP($B664, 'Team Per G'!$A$2:$G$31, 3, FALSE)</f>
        <v>#N/A</v>
      </c>
      <c r="T664" s="9" t="e">
        <f>VLOOKUP($B664, 'Team Per G'!$A$2:$G$31, 5, FALSE)</f>
        <v>#N/A</v>
      </c>
      <c r="U664" s="9" t="e">
        <f>VLOOKUP($B664, 'Team Per G'!$A$2:$G$31, 4, FALSE)</f>
        <v>#N/A</v>
      </c>
      <c r="V664" s="9" t="e">
        <f>VLOOKUP($B664, Team_Batting___Dashboard[], 22, FALSE)/$F664</f>
        <v>#N/A</v>
      </c>
      <c r="W664" s="9" t="e">
        <f>VLOOKUP($B664, 'FanGraphs - Team WAR Projected'!$B$2:$E$31, 4, FALSE)/162</f>
        <v>#N/A</v>
      </c>
      <c r="X664" s="9" t="e">
        <f>VLOOKUP($B664, FanGraphs_Standings[[Abbreviation]:[2024 Year to Date RS/G]], 6, FALSE)/$F664</f>
        <v>#N/A</v>
      </c>
      <c r="Y664" s="9" t="e">
        <f>VLOOKUP($B664, FanGraphs_Standings[[Abbreviation]:[2024 Projected Full Season RDif]], 19, FALSE)/162</f>
        <v>#N/A</v>
      </c>
      <c r="Z664" s="9" t="e">
        <f>VLOOKUP($B664, FanGraphs_Standings[[Abbreviation]:[2024 Projected Full Season RDif]], 5, FALSE)</f>
        <v>#N/A</v>
      </c>
      <c r="AA664" s="9" t="e">
        <f>VLOOKUP($B664, FanGraphs_Standings[[Abbreviation]:[2024 Projected Full Season W%]], 18, FALSE)</f>
        <v>#N/A</v>
      </c>
      <c r="AB664" s="9" t="e">
        <f>VLOOKUP($B664, 'Home Field Adv'!$A$2:$I$31, 9, FALSE)</f>
        <v>#N/A</v>
      </c>
      <c r="AC664" s="9" t="e">
        <f>VLOOKUP($C664, FanGraphs_Standings[[Abbreviation]:[2024 Year to Date G]], 2, FALSE)</f>
        <v>#N/A</v>
      </c>
      <c r="AD664" s="9" t="e">
        <f>VLOOKUP($E664, 'SP Per G'!$A$2:$D$1380, 3, FALSE)</f>
        <v>#N/A</v>
      </c>
      <c r="AE664" s="9" t="e">
        <f>VLOOKUP($E664, 'SP Per G'!$A$2:$D$1380, 4, FALSE)</f>
        <v>#N/A</v>
      </c>
      <c r="AF664" s="9" t="e">
        <f>VLOOKUP($E664, Individual_Pitching___Dashboard[], 18, FALSE)</f>
        <v>#N/A</v>
      </c>
      <c r="AG664" s="9" t="e">
        <f>VLOOKUP($E664, Individual_Pitching___Dashboard[], 20, FALSE)</f>
        <v>#N/A</v>
      </c>
      <c r="AH664" s="9" t="e">
        <f>VLOOKUP($E664, Individual_Pitching___Advanced[], 21,FALSE)</f>
        <v>#N/A</v>
      </c>
      <c r="AI664" s="9" t="e">
        <f>VLOOKUP($C664, 'Team Per G'!$A$2:$G$31, 7, FALSE)</f>
        <v>#N/A</v>
      </c>
      <c r="AJ664" s="9" t="e">
        <f>VLOOKUP($C664, 'FanGraphs - Team WAR Projected'!$B$2:$E$31, 3, FALSE)/162</f>
        <v>#N/A</v>
      </c>
      <c r="AK664" s="9" t="e">
        <f>VLOOKUP($C664, Team_Pitching___Advanced[[Team]:[xFIP]], 19,FALSE)</f>
        <v>#N/A</v>
      </c>
      <c r="AL664" s="9" t="e">
        <f>VLOOKUP($C664, Team_Pitching___Advanced[], 20, FALSE)</f>
        <v>#N/A</v>
      </c>
      <c r="AM664" s="9" t="e">
        <f>VLOOKUP($C664, Team_Batting___Dashboard[[Team]:[wOBA]], 16, FALSE)</f>
        <v>#N/A</v>
      </c>
      <c r="AN664" s="9" t="e">
        <f>VLOOKUP($C664, Team_Batting___Advanced[[Team]:[OPS]], 9, FALSE)</f>
        <v>#N/A</v>
      </c>
      <c r="AO664" s="9" t="e">
        <f>VLOOKUP($C664, Team_Batting___Advanced[], 19, FALSE)</f>
        <v>#N/A</v>
      </c>
      <c r="AP664" s="9" t="e">
        <f>VLOOKUP($C664, 'Team Per G'!$A$2:$G$31, 3, FALSE)</f>
        <v>#N/A</v>
      </c>
      <c r="AQ664" s="9" t="e">
        <f>VLOOKUP($C664, 'Team Per G'!$A$2:$G$31, 5, FALSE)</f>
        <v>#N/A</v>
      </c>
      <c r="AR664" s="9" t="e">
        <f>VLOOKUP($C664, 'Team Per G'!$A$2:$G$31, 4, FALSE)</f>
        <v>#N/A</v>
      </c>
      <c r="AS664" s="9" t="e">
        <f>VLOOKUP($C664, Team_Batting___Dashboard[], 22, FALSE)/$AC664</f>
        <v>#N/A</v>
      </c>
      <c r="AT664" s="9" t="e">
        <f>VLOOKUP($C664, 'FanGraphs - Team WAR Projected'!$B$2:$E$31, 4, FALSE)/162</f>
        <v>#N/A</v>
      </c>
      <c r="AU664" s="9" t="e">
        <f>VLOOKUP($C664, FanGraphs_Standings[[Abbreviation]:[2024 Year to Date RS/G]], 6, FALSE)/$AC664</f>
        <v>#N/A</v>
      </c>
      <c r="AV664" s="9" t="e">
        <f>VLOOKUP($C664, FanGraphs_Standings[[Abbreviation]:[2024 Projected Full Season RDif]], 19, FALSE)/162</f>
        <v>#N/A</v>
      </c>
      <c r="AW664" s="9" t="e">
        <f>VLOOKUP($C664, FanGraphs_Standings[[Abbreviation]:[2024 Projected Full Season RDif]], 5, FALSE)</f>
        <v>#N/A</v>
      </c>
      <c r="AX664" s="9" t="e">
        <f>VLOOKUP($C664, FanGraphs_Standings[[Abbreviation]:[2024 Projected Full Season W%]], 18, FALSE)</f>
        <v>#N/A</v>
      </c>
      <c r="AY664" s="9" t="e">
        <f>VLOOKUP($C664, 'Home Field Adv'!$A$2:$K$31, 11, FALSE)</f>
        <v>#N/A</v>
      </c>
      <c r="BB664" s="5" t="str">
        <f t="shared" si="31"/>
        <v/>
      </c>
      <c r="BC664" s="5" t="str">
        <f t="shared" si="32"/>
        <v/>
      </c>
      <c r="BD664" s="5" t="str">
        <f t="shared" si="33"/>
        <v/>
      </c>
    </row>
    <row r="665" spans="6:56" x14ac:dyDescent="0.45">
      <c r="F665" s="9" t="e">
        <f>VLOOKUP($B665, FanGraphs_Standings[[Abbreviation]:[2024 Year to Date G]], 2, FALSE)</f>
        <v>#N/A</v>
      </c>
      <c r="G665" s="9" t="e">
        <f>IF(ISERR(VLOOKUP($D665, 'SP Per G'!$A$2:$D$1380, 3, FALSE)), L665, VLOOKUP($D665, 'SP Per G'!$A$2:$D$1380, 3, FALSE))</f>
        <v>#N/A</v>
      </c>
      <c r="H665" s="9" t="e">
        <f>VLOOKUP($D665, 'SP Per G'!$A$2:$D$1380, 4, FALSE)</f>
        <v>#N/A</v>
      </c>
      <c r="I665" s="9" t="e">
        <f>VLOOKUP($D665, Individual_Pitching___Dashboard[], 18, FALSE)</f>
        <v>#N/A</v>
      </c>
      <c r="J665" s="9" t="e">
        <f>VLOOKUP($D665, Individual_Pitching___Dashboard[], 20, FALSE)</f>
        <v>#N/A</v>
      </c>
      <c r="K665" s="9" t="e">
        <f>VLOOKUP($D665, Individual_Pitching___Advanced[], 21,FALSE)</f>
        <v>#N/A</v>
      </c>
      <c r="L665" s="9" t="e">
        <f>VLOOKUP($B665, 'Team Per G'!$A$2:$G$31, 7, FALSE)</f>
        <v>#N/A</v>
      </c>
      <c r="M665" s="9" t="e">
        <f>VLOOKUP($B665, 'FanGraphs - Team WAR Projected'!$B$2:$E$31, 3, FALSE)/162</f>
        <v>#N/A</v>
      </c>
      <c r="N665" s="9" t="e">
        <f>VLOOKUP($B665, Team_Pitching___Advanced[[Team]:[xFIP]], 19,FALSE)</f>
        <v>#N/A</v>
      </c>
      <c r="O665" s="9" t="e">
        <f>VLOOKUP($B665, Team_Pitching___Advanced[], 20, FALSE)</f>
        <v>#N/A</v>
      </c>
      <c r="P665" s="9" t="e">
        <f>VLOOKUP($B665, Team_Batting___Dashboard[[Team]:[wOBA]], 16, FALSE)</f>
        <v>#N/A</v>
      </c>
      <c r="Q665" s="9" t="e">
        <f>VLOOKUP($B665, Team_Batting___Advanced[[Team]:[OPS]], 9, FALSE)</f>
        <v>#N/A</v>
      </c>
      <c r="R665" s="9" t="e">
        <f>VLOOKUP($B665, Team_Batting___Advanced[], 19, FALSE)</f>
        <v>#N/A</v>
      </c>
      <c r="S665" s="9" t="e">
        <f>VLOOKUP($B665, 'Team Per G'!$A$2:$G$31, 3, FALSE)</f>
        <v>#N/A</v>
      </c>
      <c r="T665" s="9" t="e">
        <f>VLOOKUP($B665, 'Team Per G'!$A$2:$G$31, 5, FALSE)</f>
        <v>#N/A</v>
      </c>
      <c r="U665" s="9" t="e">
        <f>VLOOKUP($B665, 'Team Per G'!$A$2:$G$31, 4, FALSE)</f>
        <v>#N/A</v>
      </c>
      <c r="V665" s="9" t="e">
        <f>VLOOKUP($B665, Team_Batting___Dashboard[], 22, FALSE)/$F665</f>
        <v>#N/A</v>
      </c>
      <c r="W665" s="9" t="e">
        <f>VLOOKUP($B665, 'FanGraphs - Team WAR Projected'!$B$2:$E$31, 4, FALSE)/162</f>
        <v>#N/A</v>
      </c>
      <c r="X665" s="9" t="e">
        <f>VLOOKUP($B665, FanGraphs_Standings[[Abbreviation]:[2024 Year to Date RS/G]], 6, FALSE)/$F665</f>
        <v>#N/A</v>
      </c>
      <c r="Y665" s="9" t="e">
        <f>VLOOKUP($B665, FanGraphs_Standings[[Abbreviation]:[2024 Projected Full Season RDif]], 19, FALSE)/162</f>
        <v>#N/A</v>
      </c>
      <c r="Z665" s="9" t="e">
        <f>VLOOKUP($B665, FanGraphs_Standings[[Abbreviation]:[2024 Projected Full Season RDif]], 5, FALSE)</f>
        <v>#N/A</v>
      </c>
      <c r="AA665" s="9" t="e">
        <f>VLOOKUP($B665, FanGraphs_Standings[[Abbreviation]:[2024 Projected Full Season W%]], 18, FALSE)</f>
        <v>#N/A</v>
      </c>
      <c r="AB665" s="9" t="e">
        <f>VLOOKUP($B665, 'Home Field Adv'!$A$2:$I$31, 9, FALSE)</f>
        <v>#N/A</v>
      </c>
      <c r="AC665" s="9" t="e">
        <f>VLOOKUP($C665, FanGraphs_Standings[[Abbreviation]:[2024 Year to Date G]], 2, FALSE)</f>
        <v>#N/A</v>
      </c>
      <c r="AD665" s="9" t="e">
        <f>VLOOKUP($E665, 'SP Per G'!$A$2:$D$1380, 3, FALSE)</f>
        <v>#N/A</v>
      </c>
      <c r="AE665" s="9" t="e">
        <f>VLOOKUP($E665, 'SP Per G'!$A$2:$D$1380, 4, FALSE)</f>
        <v>#N/A</v>
      </c>
      <c r="AF665" s="9" t="e">
        <f>VLOOKUP($E665, Individual_Pitching___Dashboard[], 18, FALSE)</f>
        <v>#N/A</v>
      </c>
      <c r="AG665" s="9" t="e">
        <f>VLOOKUP($E665, Individual_Pitching___Dashboard[], 20, FALSE)</f>
        <v>#N/A</v>
      </c>
      <c r="AH665" s="9" t="e">
        <f>VLOOKUP($E665, Individual_Pitching___Advanced[], 21,FALSE)</f>
        <v>#N/A</v>
      </c>
      <c r="AI665" s="9" t="e">
        <f>VLOOKUP($C665, 'Team Per G'!$A$2:$G$31, 7, FALSE)</f>
        <v>#N/A</v>
      </c>
      <c r="AJ665" s="9" t="e">
        <f>VLOOKUP($C665, 'FanGraphs - Team WAR Projected'!$B$2:$E$31, 3, FALSE)/162</f>
        <v>#N/A</v>
      </c>
      <c r="AK665" s="9" t="e">
        <f>VLOOKUP($C665, Team_Pitching___Advanced[[Team]:[xFIP]], 19,FALSE)</f>
        <v>#N/A</v>
      </c>
      <c r="AL665" s="9" t="e">
        <f>VLOOKUP($C665, Team_Pitching___Advanced[], 20, FALSE)</f>
        <v>#N/A</v>
      </c>
      <c r="AM665" s="9" t="e">
        <f>VLOOKUP($C665, Team_Batting___Dashboard[[Team]:[wOBA]], 16, FALSE)</f>
        <v>#N/A</v>
      </c>
      <c r="AN665" s="9" t="e">
        <f>VLOOKUP($C665, Team_Batting___Advanced[[Team]:[OPS]], 9, FALSE)</f>
        <v>#N/A</v>
      </c>
      <c r="AO665" s="9" t="e">
        <f>VLOOKUP($C665, Team_Batting___Advanced[], 19, FALSE)</f>
        <v>#N/A</v>
      </c>
      <c r="AP665" s="9" t="e">
        <f>VLOOKUP($C665, 'Team Per G'!$A$2:$G$31, 3, FALSE)</f>
        <v>#N/A</v>
      </c>
      <c r="AQ665" s="9" t="e">
        <f>VLOOKUP($C665, 'Team Per G'!$A$2:$G$31, 5, FALSE)</f>
        <v>#N/A</v>
      </c>
      <c r="AR665" s="9" t="e">
        <f>VLOOKUP($C665, 'Team Per G'!$A$2:$G$31, 4, FALSE)</f>
        <v>#N/A</v>
      </c>
      <c r="AS665" s="9" t="e">
        <f>VLOOKUP($C665, Team_Batting___Dashboard[], 22, FALSE)/$AC665</f>
        <v>#N/A</v>
      </c>
      <c r="AT665" s="9" t="e">
        <f>VLOOKUP($C665, 'FanGraphs - Team WAR Projected'!$B$2:$E$31, 4, FALSE)/162</f>
        <v>#N/A</v>
      </c>
      <c r="AU665" s="9" t="e">
        <f>VLOOKUP($C665, FanGraphs_Standings[[Abbreviation]:[2024 Year to Date RS/G]], 6, FALSE)/$AC665</f>
        <v>#N/A</v>
      </c>
      <c r="AV665" s="9" t="e">
        <f>VLOOKUP($C665, FanGraphs_Standings[[Abbreviation]:[2024 Projected Full Season RDif]], 19, FALSE)/162</f>
        <v>#N/A</v>
      </c>
      <c r="AW665" s="9" t="e">
        <f>VLOOKUP($C665, FanGraphs_Standings[[Abbreviation]:[2024 Projected Full Season RDif]], 5, FALSE)</f>
        <v>#N/A</v>
      </c>
      <c r="AX665" s="9" t="e">
        <f>VLOOKUP($C665, FanGraphs_Standings[[Abbreviation]:[2024 Projected Full Season W%]], 18, FALSE)</f>
        <v>#N/A</v>
      </c>
      <c r="AY665" s="9" t="e">
        <f>VLOOKUP($C665, 'Home Field Adv'!$A$2:$K$31, 11, FALSE)</f>
        <v>#N/A</v>
      </c>
      <c r="BB665" s="5" t="str">
        <f t="shared" si="31"/>
        <v/>
      </c>
      <c r="BC665" s="5" t="str">
        <f t="shared" si="32"/>
        <v/>
      </c>
      <c r="BD665" s="5" t="str">
        <f t="shared" si="33"/>
        <v/>
      </c>
    </row>
    <row r="666" spans="6:56" x14ac:dyDescent="0.45">
      <c r="F666" s="9" t="e">
        <f>VLOOKUP($B666, FanGraphs_Standings[[Abbreviation]:[2024 Year to Date G]], 2, FALSE)</f>
        <v>#N/A</v>
      </c>
      <c r="G666" s="9" t="e">
        <f>IF(ISERR(VLOOKUP($D666, 'SP Per G'!$A$2:$D$1380, 3, FALSE)), L666, VLOOKUP($D666, 'SP Per G'!$A$2:$D$1380, 3, FALSE))</f>
        <v>#N/A</v>
      </c>
      <c r="H666" s="9" t="e">
        <f>VLOOKUP($D666, 'SP Per G'!$A$2:$D$1380, 4, FALSE)</f>
        <v>#N/A</v>
      </c>
      <c r="I666" s="9" t="e">
        <f>VLOOKUP($D666, Individual_Pitching___Dashboard[], 18, FALSE)</f>
        <v>#N/A</v>
      </c>
      <c r="J666" s="9" t="e">
        <f>VLOOKUP($D666, Individual_Pitching___Dashboard[], 20, FALSE)</f>
        <v>#N/A</v>
      </c>
      <c r="K666" s="9" t="e">
        <f>VLOOKUP($D666, Individual_Pitching___Advanced[], 21,FALSE)</f>
        <v>#N/A</v>
      </c>
      <c r="L666" s="9" t="e">
        <f>VLOOKUP($B666, 'Team Per G'!$A$2:$G$31, 7, FALSE)</f>
        <v>#N/A</v>
      </c>
      <c r="M666" s="9" t="e">
        <f>VLOOKUP($B666, 'FanGraphs - Team WAR Projected'!$B$2:$E$31, 3, FALSE)/162</f>
        <v>#N/A</v>
      </c>
      <c r="N666" s="9" t="e">
        <f>VLOOKUP($B666, Team_Pitching___Advanced[[Team]:[xFIP]], 19,FALSE)</f>
        <v>#N/A</v>
      </c>
      <c r="O666" s="9" t="e">
        <f>VLOOKUP($B666, Team_Pitching___Advanced[], 20, FALSE)</f>
        <v>#N/A</v>
      </c>
      <c r="P666" s="9" t="e">
        <f>VLOOKUP($B666, Team_Batting___Dashboard[[Team]:[wOBA]], 16, FALSE)</f>
        <v>#N/A</v>
      </c>
      <c r="Q666" s="9" t="e">
        <f>VLOOKUP($B666, Team_Batting___Advanced[[Team]:[OPS]], 9, FALSE)</f>
        <v>#N/A</v>
      </c>
      <c r="R666" s="9" t="e">
        <f>VLOOKUP($B666, Team_Batting___Advanced[], 19, FALSE)</f>
        <v>#N/A</v>
      </c>
      <c r="S666" s="9" t="e">
        <f>VLOOKUP($B666, 'Team Per G'!$A$2:$G$31, 3, FALSE)</f>
        <v>#N/A</v>
      </c>
      <c r="T666" s="9" t="e">
        <f>VLOOKUP($B666, 'Team Per G'!$A$2:$G$31, 5, FALSE)</f>
        <v>#N/A</v>
      </c>
      <c r="U666" s="9" t="e">
        <f>VLOOKUP($B666, 'Team Per G'!$A$2:$G$31, 4, FALSE)</f>
        <v>#N/A</v>
      </c>
      <c r="V666" s="9" t="e">
        <f>VLOOKUP($B666, Team_Batting___Dashboard[], 22, FALSE)/$F666</f>
        <v>#N/A</v>
      </c>
      <c r="W666" s="9" t="e">
        <f>VLOOKUP($B666, 'FanGraphs - Team WAR Projected'!$B$2:$E$31, 4, FALSE)/162</f>
        <v>#N/A</v>
      </c>
      <c r="X666" s="9" t="e">
        <f>VLOOKUP($B666, FanGraphs_Standings[[Abbreviation]:[2024 Year to Date RS/G]], 6, FALSE)/$F666</f>
        <v>#N/A</v>
      </c>
      <c r="Y666" s="9" t="e">
        <f>VLOOKUP($B666, FanGraphs_Standings[[Abbreviation]:[2024 Projected Full Season RDif]], 19, FALSE)/162</f>
        <v>#N/A</v>
      </c>
      <c r="Z666" s="9" t="e">
        <f>VLOOKUP($B666, FanGraphs_Standings[[Abbreviation]:[2024 Projected Full Season RDif]], 5, FALSE)</f>
        <v>#N/A</v>
      </c>
      <c r="AA666" s="9" t="e">
        <f>VLOOKUP($B666, FanGraphs_Standings[[Abbreviation]:[2024 Projected Full Season W%]], 18, FALSE)</f>
        <v>#N/A</v>
      </c>
      <c r="AB666" s="9" t="e">
        <f>VLOOKUP($B666, 'Home Field Adv'!$A$2:$I$31, 9, FALSE)</f>
        <v>#N/A</v>
      </c>
      <c r="AC666" s="9" t="e">
        <f>VLOOKUP($C666, FanGraphs_Standings[[Abbreviation]:[2024 Year to Date G]], 2, FALSE)</f>
        <v>#N/A</v>
      </c>
      <c r="AD666" s="9" t="e">
        <f>VLOOKUP($E666, 'SP Per G'!$A$2:$D$1380, 3, FALSE)</f>
        <v>#N/A</v>
      </c>
      <c r="AE666" s="9" t="e">
        <f>VLOOKUP($E666, 'SP Per G'!$A$2:$D$1380, 4, FALSE)</f>
        <v>#N/A</v>
      </c>
      <c r="AF666" s="9" t="e">
        <f>VLOOKUP($E666, Individual_Pitching___Dashboard[], 18, FALSE)</f>
        <v>#N/A</v>
      </c>
      <c r="AG666" s="9" t="e">
        <f>VLOOKUP($E666, Individual_Pitching___Dashboard[], 20, FALSE)</f>
        <v>#N/A</v>
      </c>
      <c r="AH666" s="9" t="e">
        <f>VLOOKUP($E666, Individual_Pitching___Advanced[], 21,FALSE)</f>
        <v>#N/A</v>
      </c>
      <c r="AI666" s="9" t="e">
        <f>VLOOKUP($C666, 'Team Per G'!$A$2:$G$31, 7, FALSE)</f>
        <v>#N/A</v>
      </c>
      <c r="AJ666" s="9" t="e">
        <f>VLOOKUP($C666, 'FanGraphs - Team WAR Projected'!$B$2:$E$31, 3, FALSE)/162</f>
        <v>#N/A</v>
      </c>
      <c r="AK666" s="9" t="e">
        <f>VLOOKUP($C666, Team_Pitching___Advanced[[Team]:[xFIP]], 19,FALSE)</f>
        <v>#N/A</v>
      </c>
      <c r="AL666" s="9" t="e">
        <f>VLOOKUP($C666, Team_Pitching___Advanced[], 20, FALSE)</f>
        <v>#N/A</v>
      </c>
      <c r="AM666" s="9" t="e">
        <f>VLOOKUP($C666, Team_Batting___Dashboard[[Team]:[wOBA]], 16, FALSE)</f>
        <v>#N/A</v>
      </c>
      <c r="AN666" s="9" t="e">
        <f>VLOOKUP($C666, Team_Batting___Advanced[[Team]:[OPS]], 9, FALSE)</f>
        <v>#N/A</v>
      </c>
      <c r="AO666" s="9" t="e">
        <f>VLOOKUP($C666, Team_Batting___Advanced[], 19, FALSE)</f>
        <v>#N/A</v>
      </c>
      <c r="AP666" s="9" t="e">
        <f>VLOOKUP($C666, 'Team Per G'!$A$2:$G$31, 3, FALSE)</f>
        <v>#N/A</v>
      </c>
      <c r="AQ666" s="9" t="e">
        <f>VLOOKUP($C666, 'Team Per G'!$A$2:$G$31, 5, FALSE)</f>
        <v>#N/A</v>
      </c>
      <c r="AR666" s="9" t="e">
        <f>VLOOKUP($C666, 'Team Per G'!$A$2:$G$31, 4, FALSE)</f>
        <v>#N/A</v>
      </c>
      <c r="AS666" s="9" t="e">
        <f>VLOOKUP($C666, Team_Batting___Dashboard[], 22, FALSE)/$AC666</f>
        <v>#N/A</v>
      </c>
      <c r="AT666" s="9" t="e">
        <f>VLOOKUP($C666, 'FanGraphs - Team WAR Projected'!$B$2:$E$31, 4, FALSE)/162</f>
        <v>#N/A</v>
      </c>
      <c r="AU666" s="9" t="e">
        <f>VLOOKUP($C666, FanGraphs_Standings[[Abbreviation]:[2024 Year to Date RS/G]], 6, FALSE)/$AC666</f>
        <v>#N/A</v>
      </c>
      <c r="AV666" s="9" t="e">
        <f>VLOOKUP($C666, FanGraphs_Standings[[Abbreviation]:[2024 Projected Full Season RDif]], 19, FALSE)/162</f>
        <v>#N/A</v>
      </c>
      <c r="AW666" s="9" t="e">
        <f>VLOOKUP($C666, FanGraphs_Standings[[Abbreviation]:[2024 Projected Full Season RDif]], 5, FALSE)</f>
        <v>#N/A</v>
      </c>
      <c r="AX666" s="9" t="e">
        <f>VLOOKUP($C666, FanGraphs_Standings[[Abbreviation]:[2024 Projected Full Season W%]], 18, FALSE)</f>
        <v>#N/A</v>
      </c>
      <c r="AY666" s="9" t="e">
        <f>VLOOKUP($C666, 'Home Field Adv'!$A$2:$K$31, 11, FALSE)</f>
        <v>#N/A</v>
      </c>
      <c r="BB666" s="5" t="str">
        <f t="shared" si="31"/>
        <v/>
      </c>
      <c r="BC666" s="5" t="str">
        <f t="shared" si="32"/>
        <v/>
      </c>
      <c r="BD666" s="5" t="str">
        <f t="shared" si="33"/>
        <v/>
      </c>
    </row>
    <row r="667" spans="6:56" x14ac:dyDescent="0.45">
      <c r="F667" s="9" t="e">
        <f>VLOOKUP($B667, FanGraphs_Standings[[Abbreviation]:[2024 Year to Date G]], 2, FALSE)</f>
        <v>#N/A</v>
      </c>
      <c r="G667" s="9" t="e">
        <f>IF(ISERR(VLOOKUP($D667, 'SP Per G'!$A$2:$D$1380, 3, FALSE)), L667, VLOOKUP($D667, 'SP Per G'!$A$2:$D$1380, 3, FALSE))</f>
        <v>#N/A</v>
      </c>
      <c r="H667" s="9" t="e">
        <f>VLOOKUP($D667, 'SP Per G'!$A$2:$D$1380, 4, FALSE)</f>
        <v>#N/A</v>
      </c>
      <c r="I667" s="9" t="e">
        <f>VLOOKUP($D667, Individual_Pitching___Dashboard[], 18, FALSE)</f>
        <v>#N/A</v>
      </c>
      <c r="J667" s="9" t="e">
        <f>VLOOKUP($D667, Individual_Pitching___Dashboard[], 20, FALSE)</f>
        <v>#N/A</v>
      </c>
      <c r="K667" s="9" t="e">
        <f>VLOOKUP($D667, Individual_Pitching___Advanced[], 21,FALSE)</f>
        <v>#N/A</v>
      </c>
      <c r="L667" s="9" t="e">
        <f>VLOOKUP($B667, 'Team Per G'!$A$2:$G$31, 7, FALSE)</f>
        <v>#N/A</v>
      </c>
      <c r="M667" s="9" t="e">
        <f>VLOOKUP($B667, 'FanGraphs - Team WAR Projected'!$B$2:$E$31, 3, FALSE)/162</f>
        <v>#N/A</v>
      </c>
      <c r="N667" s="9" t="e">
        <f>VLOOKUP($B667, Team_Pitching___Advanced[[Team]:[xFIP]], 19,FALSE)</f>
        <v>#N/A</v>
      </c>
      <c r="O667" s="9" t="e">
        <f>VLOOKUP($B667, Team_Pitching___Advanced[], 20, FALSE)</f>
        <v>#N/A</v>
      </c>
      <c r="P667" s="9" t="e">
        <f>VLOOKUP($B667, Team_Batting___Dashboard[[Team]:[wOBA]], 16, FALSE)</f>
        <v>#N/A</v>
      </c>
      <c r="Q667" s="9" t="e">
        <f>VLOOKUP($B667, Team_Batting___Advanced[[Team]:[OPS]], 9, FALSE)</f>
        <v>#N/A</v>
      </c>
      <c r="R667" s="9" t="e">
        <f>VLOOKUP($B667, Team_Batting___Advanced[], 19, FALSE)</f>
        <v>#N/A</v>
      </c>
      <c r="S667" s="9" t="e">
        <f>VLOOKUP($B667, 'Team Per G'!$A$2:$G$31, 3, FALSE)</f>
        <v>#N/A</v>
      </c>
      <c r="T667" s="9" t="e">
        <f>VLOOKUP($B667, 'Team Per G'!$A$2:$G$31, 5, FALSE)</f>
        <v>#N/A</v>
      </c>
      <c r="U667" s="9" t="e">
        <f>VLOOKUP($B667, 'Team Per G'!$A$2:$G$31, 4, FALSE)</f>
        <v>#N/A</v>
      </c>
      <c r="V667" s="9" t="e">
        <f>VLOOKUP($B667, Team_Batting___Dashboard[], 22, FALSE)/$F667</f>
        <v>#N/A</v>
      </c>
      <c r="W667" s="9" t="e">
        <f>VLOOKUP($B667, 'FanGraphs - Team WAR Projected'!$B$2:$E$31, 4, FALSE)/162</f>
        <v>#N/A</v>
      </c>
      <c r="X667" s="9" t="e">
        <f>VLOOKUP($B667, FanGraphs_Standings[[Abbreviation]:[2024 Year to Date RS/G]], 6, FALSE)/$F667</f>
        <v>#N/A</v>
      </c>
      <c r="Y667" s="9" t="e">
        <f>VLOOKUP($B667, FanGraphs_Standings[[Abbreviation]:[2024 Projected Full Season RDif]], 19, FALSE)/162</f>
        <v>#N/A</v>
      </c>
      <c r="Z667" s="9" t="e">
        <f>VLOOKUP($B667, FanGraphs_Standings[[Abbreviation]:[2024 Projected Full Season RDif]], 5, FALSE)</f>
        <v>#N/A</v>
      </c>
      <c r="AA667" s="9" t="e">
        <f>VLOOKUP($B667, FanGraphs_Standings[[Abbreviation]:[2024 Projected Full Season W%]], 18, FALSE)</f>
        <v>#N/A</v>
      </c>
      <c r="AB667" s="9" t="e">
        <f>VLOOKUP($B667, 'Home Field Adv'!$A$2:$I$31, 9, FALSE)</f>
        <v>#N/A</v>
      </c>
      <c r="AC667" s="9" t="e">
        <f>VLOOKUP($C667, FanGraphs_Standings[[Abbreviation]:[2024 Year to Date G]], 2, FALSE)</f>
        <v>#N/A</v>
      </c>
      <c r="AD667" s="9" t="e">
        <f>VLOOKUP($E667, 'SP Per G'!$A$2:$D$1380, 3, FALSE)</f>
        <v>#N/A</v>
      </c>
      <c r="AE667" s="9" t="e">
        <f>VLOOKUP($E667, 'SP Per G'!$A$2:$D$1380, 4, FALSE)</f>
        <v>#N/A</v>
      </c>
      <c r="AF667" s="9" t="e">
        <f>VLOOKUP($E667, Individual_Pitching___Dashboard[], 18, FALSE)</f>
        <v>#N/A</v>
      </c>
      <c r="AG667" s="9" t="e">
        <f>VLOOKUP($E667, Individual_Pitching___Dashboard[], 20, FALSE)</f>
        <v>#N/A</v>
      </c>
      <c r="AH667" s="9" t="e">
        <f>VLOOKUP($E667, Individual_Pitching___Advanced[], 21,FALSE)</f>
        <v>#N/A</v>
      </c>
      <c r="AI667" s="9" t="e">
        <f>VLOOKUP($C667, 'Team Per G'!$A$2:$G$31, 7, FALSE)</f>
        <v>#N/A</v>
      </c>
      <c r="AJ667" s="9" t="e">
        <f>VLOOKUP($C667, 'FanGraphs - Team WAR Projected'!$B$2:$E$31, 3, FALSE)/162</f>
        <v>#N/A</v>
      </c>
      <c r="AK667" s="9" t="e">
        <f>VLOOKUP($C667, Team_Pitching___Advanced[[Team]:[xFIP]], 19,FALSE)</f>
        <v>#N/A</v>
      </c>
      <c r="AL667" s="9" t="e">
        <f>VLOOKUP($C667, Team_Pitching___Advanced[], 20, FALSE)</f>
        <v>#N/A</v>
      </c>
      <c r="AM667" s="9" t="e">
        <f>VLOOKUP($C667, Team_Batting___Dashboard[[Team]:[wOBA]], 16, FALSE)</f>
        <v>#N/A</v>
      </c>
      <c r="AN667" s="9" t="e">
        <f>VLOOKUP($C667, Team_Batting___Advanced[[Team]:[OPS]], 9, FALSE)</f>
        <v>#N/A</v>
      </c>
      <c r="AO667" s="9" t="e">
        <f>VLOOKUP($C667, Team_Batting___Advanced[], 19, FALSE)</f>
        <v>#N/A</v>
      </c>
      <c r="AP667" s="9" t="e">
        <f>VLOOKUP($C667, 'Team Per G'!$A$2:$G$31, 3, FALSE)</f>
        <v>#N/A</v>
      </c>
      <c r="AQ667" s="9" t="e">
        <f>VLOOKUP($C667, 'Team Per G'!$A$2:$G$31, 5, FALSE)</f>
        <v>#N/A</v>
      </c>
      <c r="AR667" s="9" t="e">
        <f>VLOOKUP($C667, 'Team Per G'!$A$2:$G$31, 4, FALSE)</f>
        <v>#N/A</v>
      </c>
      <c r="AS667" s="9" t="e">
        <f>VLOOKUP($C667, Team_Batting___Dashboard[], 22, FALSE)/$AC667</f>
        <v>#N/A</v>
      </c>
      <c r="AT667" s="9" t="e">
        <f>VLOOKUP($C667, 'FanGraphs - Team WAR Projected'!$B$2:$E$31, 4, FALSE)/162</f>
        <v>#N/A</v>
      </c>
      <c r="AU667" s="9" t="e">
        <f>VLOOKUP($C667, FanGraphs_Standings[[Abbreviation]:[2024 Year to Date RS/G]], 6, FALSE)/$AC667</f>
        <v>#N/A</v>
      </c>
      <c r="AV667" s="9" t="e">
        <f>VLOOKUP($C667, FanGraphs_Standings[[Abbreviation]:[2024 Projected Full Season RDif]], 19, FALSE)/162</f>
        <v>#N/A</v>
      </c>
      <c r="AW667" s="9" t="e">
        <f>VLOOKUP($C667, FanGraphs_Standings[[Abbreviation]:[2024 Projected Full Season RDif]], 5, FALSE)</f>
        <v>#N/A</v>
      </c>
      <c r="AX667" s="9" t="e">
        <f>VLOOKUP($C667, FanGraphs_Standings[[Abbreviation]:[2024 Projected Full Season W%]], 18, FALSE)</f>
        <v>#N/A</v>
      </c>
      <c r="AY667" s="9" t="e">
        <f>VLOOKUP($C667, 'Home Field Adv'!$A$2:$K$31, 11, FALSE)</f>
        <v>#N/A</v>
      </c>
      <c r="BB667" s="5" t="str">
        <f t="shared" si="31"/>
        <v/>
      </c>
      <c r="BC667" s="5" t="str">
        <f t="shared" si="32"/>
        <v/>
      </c>
      <c r="BD667" s="5" t="str">
        <f t="shared" si="33"/>
        <v/>
      </c>
    </row>
    <row r="668" spans="6:56" x14ac:dyDescent="0.45">
      <c r="F668" s="9" t="e">
        <f>VLOOKUP($B668, FanGraphs_Standings[[Abbreviation]:[2024 Year to Date G]], 2, FALSE)</f>
        <v>#N/A</v>
      </c>
      <c r="G668" s="9" t="e">
        <f>IF(ISERR(VLOOKUP($D668, 'SP Per G'!$A$2:$D$1380, 3, FALSE)), L668, VLOOKUP($D668, 'SP Per G'!$A$2:$D$1380, 3, FALSE))</f>
        <v>#N/A</v>
      </c>
      <c r="H668" s="9" t="e">
        <f>VLOOKUP($D668, 'SP Per G'!$A$2:$D$1380, 4, FALSE)</f>
        <v>#N/A</v>
      </c>
      <c r="I668" s="9" t="e">
        <f>VLOOKUP($D668, Individual_Pitching___Dashboard[], 18, FALSE)</f>
        <v>#N/A</v>
      </c>
      <c r="J668" s="9" t="e">
        <f>VLOOKUP($D668, Individual_Pitching___Dashboard[], 20, FALSE)</f>
        <v>#N/A</v>
      </c>
      <c r="K668" s="9" t="e">
        <f>VLOOKUP($D668, Individual_Pitching___Advanced[], 21,FALSE)</f>
        <v>#N/A</v>
      </c>
      <c r="L668" s="9" t="e">
        <f>VLOOKUP($B668, 'Team Per G'!$A$2:$G$31, 7, FALSE)</f>
        <v>#N/A</v>
      </c>
      <c r="M668" s="9" t="e">
        <f>VLOOKUP($B668, 'FanGraphs - Team WAR Projected'!$B$2:$E$31, 3, FALSE)/162</f>
        <v>#N/A</v>
      </c>
      <c r="N668" s="9" t="e">
        <f>VLOOKUP($B668, Team_Pitching___Advanced[[Team]:[xFIP]], 19,FALSE)</f>
        <v>#N/A</v>
      </c>
      <c r="O668" s="9" t="e">
        <f>VLOOKUP($B668, Team_Pitching___Advanced[], 20, FALSE)</f>
        <v>#N/A</v>
      </c>
      <c r="P668" s="9" t="e">
        <f>VLOOKUP($B668, Team_Batting___Dashboard[[Team]:[wOBA]], 16, FALSE)</f>
        <v>#N/A</v>
      </c>
      <c r="Q668" s="9" t="e">
        <f>VLOOKUP($B668, Team_Batting___Advanced[[Team]:[OPS]], 9, FALSE)</f>
        <v>#N/A</v>
      </c>
      <c r="R668" s="9" t="e">
        <f>VLOOKUP($B668, Team_Batting___Advanced[], 19, FALSE)</f>
        <v>#N/A</v>
      </c>
      <c r="S668" s="9" t="e">
        <f>VLOOKUP($B668, 'Team Per G'!$A$2:$G$31, 3, FALSE)</f>
        <v>#N/A</v>
      </c>
      <c r="T668" s="9" t="e">
        <f>VLOOKUP($B668, 'Team Per G'!$A$2:$G$31, 5, FALSE)</f>
        <v>#N/A</v>
      </c>
      <c r="U668" s="9" t="e">
        <f>VLOOKUP($B668, 'Team Per G'!$A$2:$G$31, 4, FALSE)</f>
        <v>#N/A</v>
      </c>
      <c r="V668" s="9" t="e">
        <f>VLOOKUP($B668, Team_Batting___Dashboard[], 22, FALSE)/$F668</f>
        <v>#N/A</v>
      </c>
      <c r="W668" s="9" t="e">
        <f>VLOOKUP($B668, 'FanGraphs - Team WAR Projected'!$B$2:$E$31, 4, FALSE)/162</f>
        <v>#N/A</v>
      </c>
      <c r="X668" s="9" t="e">
        <f>VLOOKUP($B668, FanGraphs_Standings[[Abbreviation]:[2024 Year to Date RS/G]], 6, FALSE)/$F668</f>
        <v>#N/A</v>
      </c>
      <c r="Y668" s="9" t="e">
        <f>VLOOKUP($B668, FanGraphs_Standings[[Abbreviation]:[2024 Projected Full Season RDif]], 19, FALSE)/162</f>
        <v>#N/A</v>
      </c>
      <c r="Z668" s="9" t="e">
        <f>VLOOKUP($B668, FanGraphs_Standings[[Abbreviation]:[2024 Projected Full Season RDif]], 5, FALSE)</f>
        <v>#N/A</v>
      </c>
      <c r="AA668" s="9" t="e">
        <f>VLOOKUP($B668, FanGraphs_Standings[[Abbreviation]:[2024 Projected Full Season W%]], 18, FALSE)</f>
        <v>#N/A</v>
      </c>
      <c r="AB668" s="9" t="e">
        <f>VLOOKUP($B668, 'Home Field Adv'!$A$2:$I$31, 9, FALSE)</f>
        <v>#N/A</v>
      </c>
      <c r="AC668" s="9" t="e">
        <f>VLOOKUP($C668, FanGraphs_Standings[[Abbreviation]:[2024 Year to Date G]], 2, FALSE)</f>
        <v>#N/A</v>
      </c>
      <c r="AD668" s="9" t="e">
        <f>VLOOKUP($E668, 'SP Per G'!$A$2:$D$1380, 3, FALSE)</f>
        <v>#N/A</v>
      </c>
      <c r="AE668" s="9" t="e">
        <f>VLOOKUP($E668, 'SP Per G'!$A$2:$D$1380, 4, FALSE)</f>
        <v>#N/A</v>
      </c>
      <c r="AF668" s="9" t="e">
        <f>VLOOKUP($E668, Individual_Pitching___Dashboard[], 18, FALSE)</f>
        <v>#N/A</v>
      </c>
      <c r="AG668" s="9" t="e">
        <f>VLOOKUP($E668, Individual_Pitching___Dashboard[], 20, FALSE)</f>
        <v>#N/A</v>
      </c>
      <c r="AH668" s="9" t="e">
        <f>VLOOKUP($E668, Individual_Pitching___Advanced[], 21,FALSE)</f>
        <v>#N/A</v>
      </c>
      <c r="AI668" s="9" t="e">
        <f>VLOOKUP($C668, 'Team Per G'!$A$2:$G$31, 7, FALSE)</f>
        <v>#N/A</v>
      </c>
      <c r="AJ668" s="9" t="e">
        <f>VLOOKUP($C668, 'FanGraphs - Team WAR Projected'!$B$2:$E$31, 3, FALSE)/162</f>
        <v>#N/A</v>
      </c>
      <c r="AK668" s="9" t="e">
        <f>VLOOKUP($C668, Team_Pitching___Advanced[[Team]:[xFIP]], 19,FALSE)</f>
        <v>#N/A</v>
      </c>
      <c r="AL668" s="9" t="e">
        <f>VLOOKUP($C668, Team_Pitching___Advanced[], 20, FALSE)</f>
        <v>#N/A</v>
      </c>
      <c r="AM668" s="9" t="e">
        <f>VLOOKUP($C668, Team_Batting___Dashboard[[Team]:[wOBA]], 16, FALSE)</f>
        <v>#N/A</v>
      </c>
      <c r="AN668" s="9" t="e">
        <f>VLOOKUP($C668, Team_Batting___Advanced[[Team]:[OPS]], 9, FALSE)</f>
        <v>#N/A</v>
      </c>
      <c r="AO668" s="9" t="e">
        <f>VLOOKUP($C668, Team_Batting___Advanced[], 19, FALSE)</f>
        <v>#N/A</v>
      </c>
      <c r="AP668" s="9" t="e">
        <f>VLOOKUP($C668, 'Team Per G'!$A$2:$G$31, 3, FALSE)</f>
        <v>#N/A</v>
      </c>
      <c r="AQ668" s="9" t="e">
        <f>VLOOKUP($C668, 'Team Per G'!$A$2:$G$31, 5, FALSE)</f>
        <v>#N/A</v>
      </c>
      <c r="AR668" s="9" t="e">
        <f>VLOOKUP($C668, 'Team Per G'!$A$2:$G$31, 4, FALSE)</f>
        <v>#N/A</v>
      </c>
      <c r="AS668" s="9" t="e">
        <f>VLOOKUP($C668, Team_Batting___Dashboard[], 22, FALSE)/$AC668</f>
        <v>#N/A</v>
      </c>
      <c r="AT668" s="9" t="e">
        <f>VLOOKUP($C668, 'FanGraphs - Team WAR Projected'!$B$2:$E$31, 4, FALSE)/162</f>
        <v>#N/A</v>
      </c>
      <c r="AU668" s="9" t="e">
        <f>VLOOKUP($C668, FanGraphs_Standings[[Abbreviation]:[2024 Year to Date RS/G]], 6, FALSE)/$AC668</f>
        <v>#N/A</v>
      </c>
      <c r="AV668" s="9" t="e">
        <f>VLOOKUP($C668, FanGraphs_Standings[[Abbreviation]:[2024 Projected Full Season RDif]], 19, FALSE)/162</f>
        <v>#N/A</v>
      </c>
      <c r="AW668" s="9" t="e">
        <f>VLOOKUP($C668, FanGraphs_Standings[[Abbreviation]:[2024 Projected Full Season RDif]], 5, FALSE)</f>
        <v>#N/A</v>
      </c>
      <c r="AX668" s="9" t="e">
        <f>VLOOKUP($C668, FanGraphs_Standings[[Abbreviation]:[2024 Projected Full Season W%]], 18, FALSE)</f>
        <v>#N/A</v>
      </c>
      <c r="AY668" s="9" t="e">
        <f>VLOOKUP($C668, 'Home Field Adv'!$A$2:$K$31, 11, FALSE)</f>
        <v>#N/A</v>
      </c>
      <c r="BB668" s="5" t="str">
        <f t="shared" si="31"/>
        <v/>
      </c>
      <c r="BC668" s="5" t="str">
        <f t="shared" si="32"/>
        <v/>
      </c>
      <c r="BD668" s="5" t="str">
        <f t="shared" si="33"/>
        <v/>
      </c>
    </row>
    <row r="669" spans="6:56" x14ac:dyDescent="0.45">
      <c r="F669" s="9" t="e">
        <f>VLOOKUP($B669, FanGraphs_Standings[[Abbreviation]:[2024 Year to Date G]], 2, FALSE)</f>
        <v>#N/A</v>
      </c>
      <c r="G669" s="9" t="e">
        <f>IF(ISERR(VLOOKUP($D669, 'SP Per G'!$A$2:$D$1380, 3, FALSE)), L669, VLOOKUP($D669, 'SP Per G'!$A$2:$D$1380, 3, FALSE))</f>
        <v>#N/A</v>
      </c>
      <c r="H669" s="9" t="e">
        <f>VLOOKUP($D669, 'SP Per G'!$A$2:$D$1380, 4, FALSE)</f>
        <v>#N/A</v>
      </c>
      <c r="I669" s="9" t="e">
        <f>VLOOKUP($D669, Individual_Pitching___Dashboard[], 18, FALSE)</f>
        <v>#N/A</v>
      </c>
      <c r="J669" s="9" t="e">
        <f>VLOOKUP($D669, Individual_Pitching___Dashboard[], 20, FALSE)</f>
        <v>#N/A</v>
      </c>
      <c r="K669" s="9" t="e">
        <f>VLOOKUP($D669, Individual_Pitching___Advanced[], 21,FALSE)</f>
        <v>#N/A</v>
      </c>
      <c r="L669" s="9" t="e">
        <f>VLOOKUP($B669, 'Team Per G'!$A$2:$G$31, 7, FALSE)</f>
        <v>#N/A</v>
      </c>
      <c r="M669" s="9" t="e">
        <f>VLOOKUP($B669, 'FanGraphs - Team WAR Projected'!$B$2:$E$31, 3, FALSE)/162</f>
        <v>#N/A</v>
      </c>
      <c r="N669" s="9" t="e">
        <f>VLOOKUP($B669, Team_Pitching___Advanced[[Team]:[xFIP]], 19,FALSE)</f>
        <v>#N/A</v>
      </c>
      <c r="O669" s="9" t="e">
        <f>VLOOKUP($B669, Team_Pitching___Advanced[], 20, FALSE)</f>
        <v>#N/A</v>
      </c>
      <c r="P669" s="9" t="e">
        <f>VLOOKUP($B669, Team_Batting___Dashboard[[Team]:[wOBA]], 16, FALSE)</f>
        <v>#N/A</v>
      </c>
      <c r="Q669" s="9" t="e">
        <f>VLOOKUP($B669, Team_Batting___Advanced[[Team]:[OPS]], 9, FALSE)</f>
        <v>#N/A</v>
      </c>
      <c r="R669" s="9" t="e">
        <f>VLOOKUP($B669, Team_Batting___Advanced[], 19, FALSE)</f>
        <v>#N/A</v>
      </c>
      <c r="S669" s="9" t="e">
        <f>VLOOKUP($B669, 'Team Per G'!$A$2:$G$31, 3, FALSE)</f>
        <v>#N/A</v>
      </c>
      <c r="T669" s="9" t="e">
        <f>VLOOKUP($B669, 'Team Per G'!$A$2:$G$31, 5, FALSE)</f>
        <v>#N/A</v>
      </c>
      <c r="U669" s="9" t="e">
        <f>VLOOKUP($B669, 'Team Per G'!$A$2:$G$31, 4, FALSE)</f>
        <v>#N/A</v>
      </c>
      <c r="V669" s="9" t="e">
        <f>VLOOKUP($B669, Team_Batting___Dashboard[], 22, FALSE)/$F669</f>
        <v>#N/A</v>
      </c>
      <c r="W669" s="9" t="e">
        <f>VLOOKUP($B669, 'FanGraphs - Team WAR Projected'!$B$2:$E$31, 4, FALSE)/162</f>
        <v>#N/A</v>
      </c>
      <c r="X669" s="9" t="e">
        <f>VLOOKUP($B669, FanGraphs_Standings[[Abbreviation]:[2024 Year to Date RS/G]], 6, FALSE)/$F669</f>
        <v>#N/A</v>
      </c>
      <c r="Y669" s="9" t="e">
        <f>VLOOKUP($B669, FanGraphs_Standings[[Abbreviation]:[2024 Projected Full Season RDif]], 19, FALSE)/162</f>
        <v>#N/A</v>
      </c>
      <c r="Z669" s="9" t="e">
        <f>VLOOKUP($B669, FanGraphs_Standings[[Abbreviation]:[2024 Projected Full Season RDif]], 5, FALSE)</f>
        <v>#N/A</v>
      </c>
      <c r="AA669" s="9" t="e">
        <f>VLOOKUP($B669, FanGraphs_Standings[[Abbreviation]:[2024 Projected Full Season W%]], 18, FALSE)</f>
        <v>#N/A</v>
      </c>
      <c r="AB669" s="9" t="e">
        <f>VLOOKUP($B669, 'Home Field Adv'!$A$2:$I$31, 9, FALSE)</f>
        <v>#N/A</v>
      </c>
      <c r="AC669" s="9" t="e">
        <f>VLOOKUP($C669, FanGraphs_Standings[[Abbreviation]:[2024 Year to Date G]], 2, FALSE)</f>
        <v>#N/A</v>
      </c>
      <c r="AD669" s="9" t="e">
        <f>VLOOKUP($E669, 'SP Per G'!$A$2:$D$1380, 3, FALSE)</f>
        <v>#N/A</v>
      </c>
      <c r="AE669" s="9" t="e">
        <f>VLOOKUP($E669, 'SP Per G'!$A$2:$D$1380, 4, FALSE)</f>
        <v>#N/A</v>
      </c>
      <c r="AF669" s="9" t="e">
        <f>VLOOKUP($E669, Individual_Pitching___Dashboard[], 18, FALSE)</f>
        <v>#N/A</v>
      </c>
      <c r="AG669" s="9" t="e">
        <f>VLOOKUP($E669, Individual_Pitching___Dashboard[], 20, FALSE)</f>
        <v>#N/A</v>
      </c>
      <c r="AH669" s="9" t="e">
        <f>VLOOKUP($E669, Individual_Pitching___Advanced[], 21,FALSE)</f>
        <v>#N/A</v>
      </c>
      <c r="AI669" s="9" t="e">
        <f>VLOOKUP($C669, 'Team Per G'!$A$2:$G$31, 7, FALSE)</f>
        <v>#N/A</v>
      </c>
      <c r="AJ669" s="9" t="e">
        <f>VLOOKUP($C669, 'FanGraphs - Team WAR Projected'!$B$2:$E$31, 3, FALSE)/162</f>
        <v>#N/A</v>
      </c>
      <c r="AK669" s="9" t="e">
        <f>VLOOKUP($C669, Team_Pitching___Advanced[[Team]:[xFIP]], 19,FALSE)</f>
        <v>#N/A</v>
      </c>
      <c r="AL669" s="9" t="e">
        <f>VLOOKUP($C669, Team_Pitching___Advanced[], 20, FALSE)</f>
        <v>#N/A</v>
      </c>
      <c r="AM669" s="9" t="e">
        <f>VLOOKUP($C669, Team_Batting___Dashboard[[Team]:[wOBA]], 16, FALSE)</f>
        <v>#N/A</v>
      </c>
      <c r="AN669" s="9" t="e">
        <f>VLOOKUP($C669, Team_Batting___Advanced[[Team]:[OPS]], 9, FALSE)</f>
        <v>#N/A</v>
      </c>
      <c r="AO669" s="9" t="e">
        <f>VLOOKUP($C669, Team_Batting___Advanced[], 19, FALSE)</f>
        <v>#N/A</v>
      </c>
      <c r="AP669" s="9" t="e">
        <f>VLOOKUP($C669, 'Team Per G'!$A$2:$G$31, 3, FALSE)</f>
        <v>#N/A</v>
      </c>
      <c r="AQ669" s="9" t="e">
        <f>VLOOKUP($C669, 'Team Per G'!$A$2:$G$31, 5, FALSE)</f>
        <v>#N/A</v>
      </c>
      <c r="AR669" s="9" t="e">
        <f>VLOOKUP($C669, 'Team Per G'!$A$2:$G$31, 4, FALSE)</f>
        <v>#N/A</v>
      </c>
      <c r="AS669" s="9" t="e">
        <f>VLOOKUP($C669, Team_Batting___Dashboard[], 22, FALSE)/$AC669</f>
        <v>#N/A</v>
      </c>
      <c r="AT669" s="9" t="e">
        <f>VLOOKUP($C669, 'FanGraphs - Team WAR Projected'!$B$2:$E$31, 4, FALSE)/162</f>
        <v>#N/A</v>
      </c>
      <c r="AU669" s="9" t="e">
        <f>VLOOKUP($C669, FanGraphs_Standings[[Abbreviation]:[2024 Year to Date RS/G]], 6, FALSE)/$AC669</f>
        <v>#N/A</v>
      </c>
      <c r="AV669" s="9" t="e">
        <f>VLOOKUP($C669, FanGraphs_Standings[[Abbreviation]:[2024 Projected Full Season RDif]], 19, FALSE)/162</f>
        <v>#N/A</v>
      </c>
      <c r="AW669" s="9" t="e">
        <f>VLOOKUP($C669, FanGraphs_Standings[[Abbreviation]:[2024 Projected Full Season RDif]], 5, FALSE)</f>
        <v>#N/A</v>
      </c>
      <c r="AX669" s="9" t="e">
        <f>VLOOKUP($C669, FanGraphs_Standings[[Abbreviation]:[2024 Projected Full Season W%]], 18, FALSE)</f>
        <v>#N/A</v>
      </c>
      <c r="AY669" s="9" t="e">
        <f>VLOOKUP($C669, 'Home Field Adv'!$A$2:$K$31, 11, FALSE)</f>
        <v>#N/A</v>
      </c>
      <c r="BB669" s="5" t="str">
        <f t="shared" si="31"/>
        <v/>
      </c>
      <c r="BC669" s="5" t="str">
        <f t="shared" si="32"/>
        <v/>
      </c>
      <c r="BD669" s="5" t="str">
        <f t="shared" si="33"/>
        <v/>
      </c>
    </row>
    <row r="670" spans="6:56" x14ac:dyDescent="0.45">
      <c r="F670" s="9" t="e">
        <f>VLOOKUP($B670, FanGraphs_Standings[[Abbreviation]:[2024 Year to Date G]], 2, FALSE)</f>
        <v>#N/A</v>
      </c>
      <c r="G670" s="9" t="e">
        <f>IF(ISERR(VLOOKUP($D670, 'SP Per G'!$A$2:$D$1380, 3, FALSE)), L670, VLOOKUP($D670, 'SP Per G'!$A$2:$D$1380, 3, FALSE))</f>
        <v>#N/A</v>
      </c>
      <c r="H670" s="9" t="e">
        <f>VLOOKUP($D670, 'SP Per G'!$A$2:$D$1380, 4, FALSE)</f>
        <v>#N/A</v>
      </c>
      <c r="I670" s="9" t="e">
        <f>VLOOKUP($D670, Individual_Pitching___Dashboard[], 18, FALSE)</f>
        <v>#N/A</v>
      </c>
      <c r="J670" s="9" t="e">
        <f>VLOOKUP($D670, Individual_Pitching___Dashboard[], 20, FALSE)</f>
        <v>#N/A</v>
      </c>
      <c r="K670" s="9" t="e">
        <f>VLOOKUP($D670, Individual_Pitching___Advanced[], 21,FALSE)</f>
        <v>#N/A</v>
      </c>
      <c r="L670" s="9" t="e">
        <f>VLOOKUP($B670, 'Team Per G'!$A$2:$G$31, 7, FALSE)</f>
        <v>#N/A</v>
      </c>
      <c r="M670" s="9" t="e">
        <f>VLOOKUP($B670, 'FanGraphs - Team WAR Projected'!$B$2:$E$31, 3, FALSE)/162</f>
        <v>#N/A</v>
      </c>
      <c r="N670" s="9" t="e">
        <f>VLOOKUP($B670, Team_Pitching___Advanced[[Team]:[xFIP]], 19,FALSE)</f>
        <v>#N/A</v>
      </c>
      <c r="O670" s="9" t="e">
        <f>VLOOKUP($B670, Team_Pitching___Advanced[], 20, FALSE)</f>
        <v>#N/A</v>
      </c>
      <c r="P670" s="9" t="e">
        <f>VLOOKUP($B670, Team_Batting___Dashboard[[Team]:[wOBA]], 16, FALSE)</f>
        <v>#N/A</v>
      </c>
      <c r="Q670" s="9" t="e">
        <f>VLOOKUP($B670, Team_Batting___Advanced[[Team]:[OPS]], 9, FALSE)</f>
        <v>#N/A</v>
      </c>
      <c r="R670" s="9" t="e">
        <f>VLOOKUP($B670, Team_Batting___Advanced[], 19, FALSE)</f>
        <v>#N/A</v>
      </c>
      <c r="S670" s="9" t="e">
        <f>VLOOKUP($B670, 'Team Per G'!$A$2:$G$31, 3, FALSE)</f>
        <v>#N/A</v>
      </c>
      <c r="T670" s="9" t="e">
        <f>VLOOKUP($B670, 'Team Per G'!$A$2:$G$31, 5, FALSE)</f>
        <v>#N/A</v>
      </c>
      <c r="U670" s="9" t="e">
        <f>VLOOKUP($B670, 'Team Per G'!$A$2:$G$31, 4, FALSE)</f>
        <v>#N/A</v>
      </c>
      <c r="V670" s="9" t="e">
        <f>VLOOKUP($B670, Team_Batting___Dashboard[], 22, FALSE)/$F670</f>
        <v>#N/A</v>
      </c>
      <c r="W670" s="9" t="e">
        <f>VLOOKUP($B670, 'FanGraphs - Team WAR Projected'!$B$2:$E$31, 4, FALSE)/162</f>
        <v>#N/A</v>
      </c>
      <c r="X670" s="9" t="e">
        <f>VLOOKUP($B670, FanGraphs_Standings[[Abbreviation]:[2024 Year to Date RS/G]], 6, FALSE)/$F670</f>
        <v>#N/A</v>
      </c>
      <c r="Y670" s="9" t="e">
        <f>VLOOKUP($B670, FanGraphs_Standings[[Abbreviation]:[2024 Projected Full Season RDif]], 19, FALSE)/162</f>
        <v>#N/A</v>
      </c>
      <c r="Z670" s="9" t="e">
        <f>VLOOKUP($B670, FanGraphs_Standings[[Abbreviation]:[2024 Projected Full Season RDif]], 5, FALSE)</f>
        <v>#N/A</v>
      </c>
      <c r="AA670" s="9" t="e">
        <f>VLOOKUP($B670, FanGraphs_Standings[[Abbreviation]:[2024 Projected Full Season W%]], 18, FALSE)</f>
        <v>#N/A</v>
      </c>
      <c r="AB670" s="9" t="e">
        <f>VLOOKUP($B670, 'Home Field Adv'!$A$2:$I$31, 9, FALSE)</f>
        <v>#N/A</v>
      </c>
      <c r="AC670" s="9" t="e">
        <f>VLOOKUP($C670, FanGraphs_Standings[[Abbreviation]:[2024 Year to Date G]], 2, FALSE)</f>
        <v>#N/A</v>
      </c>
      <c r="AD670" s="9" t="e">
        <f>VLOOKUP($E670, 'SP Per G'!$A$2:$D$1380, 3, FALSE)</f>
        <v>#N/A</v>
      </c>
      <c r="AE670" s="9" t="e">
        <f>VLOOKUP($E670, 'SP Per G'!$A$2:$D$1380, 4, FALSE)</f>
        <v>#N/A</v>
      </c>
      <c r="AF670" s="9" t="e">
        <f>VLOOKUP($E670, Individual_Pitching___Dashboard[], 18, FALSE)</f>
        <v>#N/A</v>
      </c>
      <c r="AG670" s="9" t="e">
        <f>VLOOKUP($E670, Individual_Pitching___Dashboard[], 20, FALSE)</f>
        <v>#N/A</v>
      </c>
      <c r="AH670" s="9" t="e">
        <f>VLOOKUP($E670, Individual_Pitching___Advanced[], 21,FALSE)</f>
        <v>#N/A</v>
      </c>
      <c r="AI670" s="9" t="e">
        <f>VLOOKUP($C670, 'Team Per G'!$A$2:$G$31, 7, FALSE)</f>
        <v>#N/A</v>
      </c>
      <c r="AJ670" s="9" t="e">
        <f>VLOOKUP($C670, 'FanGraphs - Team WAR Projected'!$B$2:$E$31, 3, FALSE)/162</f>
        <v>#N/A</v>
      </c>
      <c r="AK670" s="9" t="e">
        <f>VLOOKUP($C670, Team_Pitching___Advanced[[Team]:[xFIP]], 19,FALSE)</f>
        <v>#N/A</v>
      </c>
      <c r="AL670" s="9" t="e">
        <f>VLOOKUP($C670, Team_Pitching___Advanced[], 20, FALSE)</f>
        <v>#N/A</v>
      </c>
      <c r="AM670" s="9" t="e">
        <f>VLOOKUP($C670, Team_Batting___Dashboard[[Team]:[wOBA]], 16, FALSE)</f>
        <v>#N/A</v>
      </c>
      <c r="AN670" s="9" t="e">
        <f>VLOOKUP($C670, Team_Batting___Advanced[[Team]:[OPS]], 9, FALSE)</f>
        <v>#N/A</v>
      </c>
      <c r="AO670" s="9" t="e">
        <f>VLOOKUP($C670, Team_Batting___Advanced[], 19, FALSE)</f>
        <v>#N/A</v>
      </c>
      <c r="AP670" s="9" t="e">
        <f>VLOOKUP($C670, 'Team Per G'!$A$2:$G$31, 3, FALSE)</f>
        <v>#N/A</v>
      </c>
      <c r="AQ670" s="9" t="e">
        <f>VLOOKUP($C670, 'Team Per G'!$A$2:$G$31, 5, FALSE)</f>
        <v>#N/A</v>
      </c>
      <c r="AR670" s="9" t="e">
        <f>VLOOKUP($C670, 'Team Per G'!$A$2:$G$31, 4, FALSE)</f>
        <v>#N/A</v>
      </c>
      <c r="AS670" s="9" t="e">
        <f>VLOOKUP($C670, Team_Batting___Dashboard[], 22, FALSE)/$AC670</f>
        <v>#N/A</v>
      </c>
      <c r="AT670" s="9" t="e">
        <f>VLOOKUP($C670, 'FanGraphs - Team WAR Projected'!$B$2:$E$31, 4, FALSE)/162</f>
        <v>#N/A</v>
      </c>
      <c r="AU670" s="9" t="e">
        <f>VLOOKUP($C670, FanGraphs_Standings[[Abbreviation]:[2024 Year to Date RS/G]], 6, FALSE)/$AC670</f>
        <v>#N/A</v>
      </c>
      <c r="AV670" s="9" t="e">
        <f>VLOOKUP($C670, FanGraphs_Standings[[Abbreviation]:[2024 Projected Full Season RDif]], 19, FALSE)/162</f>
        <v>#N/A</v>
      </c>
      <c r="AW670" s="9" t="e">
        <f>VLOOKUP($C670, FanGraphs_Standings[[Abbreviation]:[2024 Projected Full Season RDif]], 5, FALSE)</f>
        <v>#N/A</v>
      </c>
      <c r="AX670" s="9" t="e">
        <f>VLOOKUP($C670, FanGraphs_Standings[[Abbreviation]:[2024 Projected Full Season W%]], 18, FALSE)</f>
        <v>#N/A</v>
      </c>
      <c r="AY670" s="9" t="e">
        <f>VLOOKUP($C670, 'Home Field Adv'!$A$2:$K$31, 11, FALSE)</f>
        <v>#N/A</v>
      </c>
      <c r="BB670" s="5" t="str">
        <f t="shared" si="31"/>
        <v/>
      </c>
      <c r="BC670" s="5" t="str">
        <f t="shared" si="32"/>
        <v/>
      </c>
      <c r="BD670" s="5" t="str">
        <f t="shared" si="33"/>
        <v/>
      </c>
    </row>
    <row r="671" spans="6:56" x14ac:dyDescent="0.45">
      <c r="F671" s="9" t="e">
        <f>VLOOKUP($B671, FanGraphs_Standings[[Abbreviation]:[2024 Year to Date G]], 2, FALSE)</f>
        <v>#N/A</v>
      </c>
      <c r="G671" s="9" t="e">
        <f>IF(ISERR(VLOOKUP($D671, 'SP Per G'!$A$2:$D$1380, 3, FALSE)), L671, VLOOKUP($D671, 'SP Per G'!$A$2:$D$1380, 3, FALSE))</f>
        <v>#N/A</v>
      </c>
      <c r="H671" s="9" t="e">
        <f>VLOOKUP($D671, 'SP Per G'!$A$2:$D$1380, 4, FALSE)</f>
        <v>#N/A</v>
      </c>
      <c r="I671" s="9" t="e">
        <f>VLOOKUP($D671, Individual_Pitching___Dashboard[], 18, FALSE)</f>
        <v>#N/A</v>
      </c>
      <c r="J671" s="9" t="e">
        <f>VLOOKUP($D671, Individual_Pitching___Dashboard[], 20, FALSE)</f>
        <v>#N/A</v>
      </c>
      <c r="K671" s="9" t="e">
        <f>VLOOKUP($D671, Individual_Pitching___Advanced[], 21,FALSE)</f>
        <v>#N/A</v>
      </c>
      <c r="L671" s="9" t="e">
        <f>VLOOKUP($B671, 'Team Per G'!$A$2:$G$31, 7, FALSE)</f>
        <v>#N/A</v>
      </c>
      <c r="M671" s="9" t="e">
        <f>VLOOKUP($B671, 'FanGraphs - Team WAR Projected'!$B$2:$E$31, 3, FALSE)/162</f>
        <v>#N/A</v>
      </c>
      <c r="N671" s="9" t="e">
        <f>VLOOKUP($B671, Team_Pitching___Advanced[[Team]:[xFIP]], 19,FALSE)</f>
        <v>#N/A</v>
      </c>
      <c r="O671" s="9" t="e">
        <f>VLOOKUP($B671, Team_Pitching___Advanced[], 20, FALSE)</f>
        <v>#N/A</v>
      </c>
      <c r="P671" s="9" t="e">
        <f>VLOOKUP($B671, Team_Batting___Dashboard[[Team]:[wOBA]], 16, FALSE)</f>
        <v>#N/A</v>
      </c>
      <c r="Q671" s="9" t="e">
        <f>VLOOKUP($B671, Team_Batting___Advanced[[Team]:[OPS]], 9, FALSE)</f>
        <v>#N/A</v>
      </c>
      <c r="R671" s="9" t="e">
        <f>VLOOKUP($B671, Team_Batting___Advanced[], 19, FALSE)</f>
        <v>#N/A</v>
      </c>
      <c r="S671" s="9" t="e">
        <f>VLOOKUP($B671, 'Team Per G'!$A$2:$G$31, 3, FALSE)</f>
        <v>#N/A</v>
      </c>
      <c r="T671" s="9" t="e">
        <f>VLOOKUP($B671, 'Team Per G'!$A$2:$G$31, 5, FALSE)</f>
        <v>#N/A</v>
      </c>
      <c r="U671" s="9" t="e">
        <f>VLOOKUP($B671, 'Team Per G'!$A$2:$G$31, 4, FALSE)</f>
        <v>#N/A</v>
      </c>
      <c r="V671" s="9" t="e">
        <f>VLOOKUP($B671, Team_Batting___Dashboard[], 22, FALSE)/$F671</f>
        <v>#N/A</v>
      </c>
      <c r="W671" s="9" t="e">
        <f>VLOOKUP($B671, 'FanGraphs - Team WAR Projected'!$B$2:$E$31, 4, FALSE)/162</f>
        <v>#N/A</v>
      </c>
      <c r="X671" s="9" t="e">
        <f>VLOOKUP($B671, FanGraphs_Standings[[Abbreviation]:[2024 Year to Date RS/G]], 6, FALSE)/$F671</f>
        <v>#N/A</v>
      </c>
      <c r="Y671" s="9" t="e">
        <f>VLOOKUP($B671, FanGraphs_Standings[[Abbreviation]:[2024 Projected Full Season RDif]], 19, FALSE)/162</f>
        <v>#N/A</v>
      </c>
      <c r="Z671" s="9" t="e">
        <f>VLOOKUP($B671, FanGraphs_Standings[[Abbreviation]:[2024 Projected Full Season RDif]], 5, FALSE)</f>
        <v>#N/A</v>
      </c>
      <c r="AA671" s="9" t="e">
        <f>VLOOKUP($B671, FanGraphs_Standings[[Abbreviation]:[2024 Projected Full Season W%]], 18, FALSE)</f>
        <v>#N/A</v>
      </c>
      <c r="AB671" s="9" t="e">
        <f>VLOOKUP($B671, 'Home Field Adv'!$A$2:$I$31, 9, FALSE)</f>
        <v>#N/A</v>
      </c>
      <c r="AC671" s="9" t="e">
        <f>VLOOKUP($C671, FanGraphs_Standings[[Abbreviation]:[2024 Year to Date G]], 2, FALSE)</f>
        <v>#N/A</v>
      </c>
      <c r="AD671" s="9" t="e">
        <f>VLOOKUP($E671, 'SP Per G'!$A$2:$D$1380, 3, FALSE)</f>
        <v>#N/A</v>
      </c>
      <c r="AE671" s="9" t="e">
        <f>VLOOKUP($E671, 'SP Per G'!$A$2:$D$1380, 4, FALSE)</f>
        <v>#N/A</v>
      </c>
      <c r="AF671" s="9" t="e">
        <f>VLOOKUP($E671, Individual_Pitching___Dashboard[], 18, FALSE)</f>
        <v>#N/A</v>
      </c>
      <c r="AG671" s="9" t="e">
        <f>VLOOKUP($E671, Individual_Pitching___Dashboard[], 20, FALSE)</f>
        <v>#N/A</v>
      </c>
      <c r="AH671" s="9" t="e">
        <f>VLOOKUP($E671, Individual_Pitching___Advanced[], 21,FALSE)</f>
        <v>#N/A</v>
      </c>
      <c r="AI671" s="9" t="e">
        <f>VLOOKUP($C671, 'Team Per G'!$A$2:$G$31, 7, FALSE)</f>
        <v>#N/A</v>
      </c>
      <c r="AJ671" s="9" t="e">
        <f>VLOOKUP($C671, 'FanGraphs - Team WAR Projected'!$B$2:$E$31, 3, FALSE)/162</f>
        <v>#N/A</v>
      </c>
      <c r="AK671" s="9" t="e">
        <f>VLOOKUP($C671, Team_Pitching___Advanced[[Team]:[xFIP]], 19,FALSE)</f>
        <v>#N/A</v>
      </c>
      <c r="AL671" s="9" t="e">
        <f>VLOOKUP($C671, Team_Pitching___Advanced[], 20, FALSE)</f>
        <v>#N/A</v>
      </c>
      <c r="AM671" s="9" t="e">
        <f>VLOOKUP($C671, Team_Batting___Dashboard[[Team]:[wOBA]], 16, FALSE)</f>
        <v>#N/A</v>
      </c>
      <c r="AN671" s="9" t="e">
        <f>VLOOKUP($C671, Team_Batting___Advanced[[Team]:[OPS]], 9, FALSE)</f>
        <v>#N/A</v>
      </c>
      <c r="AO671" s="9" t="e">
        <f>VLOOKUP($C671, Team_Batting___Advanced[], 19, FALSE)</f>
        <v>#N/A</v>
      </c>
      <c r="AP671" s="9" t="e">
        <f>VLOOKUP($C671, 'Team Per G'!$A$2:$G$31, 3, FALSE)</f>
        <v>#N/A</v>
      </c>
      <c r="AQ671" s="9" t="e">
        <f>VLOOKUP($C671, 'Team Per G'!$A$2:$G$31, 5, FALSE)</f>
        <v>#N/A</v>
      </c>
      <c r="AR671" s="9" t="e">
        <f>VLOOKUP($C671, 'Team Per G'!$A$2:$G$31, 4, FALSE)</f>
        <v>#N/A</v>
      </c>
      <c r="AS671" s="9" t="e">
        <f>VLOOKUP($C671, Team_Batting___Dashboard[], 22, FALSE)/$AC671</f>
        <v>#N/A</v>
      </c>
      <c r="AT671" s="9" t="e">
        <f>VLOOKUP($C671, 'FanGraphs - Team WAR Projected'!$B$2:$E$31, 4, FALSE)/162</f>
        <v>#N/A</v>
      </c>
      <c r="AU671" s="9" t="e">
        <f>VLOOKUP($C671, FanGraphs_Standings[[Abbreviation]:[2024 Year to Date RS/G]], 6, FALSE)/$AC671</f>
        <v>#N/A</v>
      </c>
      <c r="AV671" s="9" t="e">
        <f>VLOOKUP($C671, FanGraphs_Standings[[Abbreviation]:[2024 Projected Full Season RDif]], 19, FALSE)/162</f>
        <v>#N/A</v>
      </c>
      <c r="AW671" s="9" t="e">
        <f>VLOOKUP($C671, FanGraphs_Standings[[Abbreviation]:[2024 Projected Full Season RDif]], 5, FALSE)</f>
        <v>#N/A</v>
      </c>
      <c r="AX671" s="9" t="e">
        <f>VLOOKUP($C671, FanGraphs_Standings[[Abbreviation]:[2024 Projected Full Season W%]], 18, FALSE)</f>
        <v>#N/A</v>
      </c>
      <c r="AY671" s="9" t="e">
        <f>VLOOKUP($C671, 'Home Field Adv'!$A$2:$K$31, 11, FALSE)</f>
        <v>#N/A</v>
      </c>
      <c r="BB671" s="5" t="str">
        <f t="shared" si="31"/>
        <v/>
      </c>
      <c r="BC671" s="5" t="str">
        <f t="shared" si="32"/>
        <v/>
      </c>
      <c r="BD671" s="5" t="str">
        <f t="shared" si="33"/>
        <v/>
      </c>
    </row>
    <row r="672" spans="6:56" x14ac:dyDescent="0.45">
      <c r="F672" s="9" t="e">
        <f>VLOOKUP($B672, FanGraphs_Standings[[Abbreviation]:[2024 Year to Date G]], 2, FALSE)</f>
        <v>#N/A</v>
      </c>
      <c r="G672" s="9" t="e">
        <f>IF(ISERR(VLOOKUP($D672, 'SP Per G'!$A$2:$D$1380, 3, FALSE)), L672, VLOOKUP($D672, 'SP Per G'!$A$2:$D$1380, 3, FALSE))</f>
        <v>#N/A</v>
      </c>
      <c r="H672" s="9" t="e">
        <f>VLOOKUP($D672, 'SP Per G'!$A$2:$D$1380, 4, FALSE)</f>
        <v>#N/A</v>
      </c>
      <c r="I672" s="9" t="e">
        <f>VLOOKUP($D672, Individual_Pitching___Dashboard[], 18, FALSE)</f>
        <v>#N/A</v>
      </c>
      <c r="J672" s="9" t="e">
        <f>VLOOKUP($D672, Individual_Pitching___Dashboard[], 20, FALSE)</f>
        <v>#N/A</v>
      </c>
      <c r="K672" s="9" t="e">
        <f>VLOOKUP($D672, Individual_Pitching___Advanced[], 21,FALSE)</f>
        <v>#N/A</v>
      </c>
      <c r="L672" s="9" t="e">
        <f>VLOOKUP($B672, 'Team Per G'!$A$2:$G$31, 7, FALSE)</f>
        <v>#N/A</v>
      </c>
      <c r="M672" s="9" t="e">
        <f>VLOOKUP($B672, 'FanGraphs - Team WAR Projected'!$B$2:$E$31, 3, FALSE)/162</f>
        <v>#N/A</v>
      </c>
      <c r="N672" s="9" t="e">
        <f>VLOOKUP($B672, Team_Pitching___Advanced[[Team]:[xFIP]], 19,FALSE)</f>
        <v>#N/A</v>
      </c>
      <c r="O672" s="9" t="e">
        <f>VLOOKUP($B672, Team_Pitching___Advanced[], 20, FALSE)</f>
        <v>#N/A</v>
      </c>
      <c r="P672" s="9" t="e">
        <f>VLOOKUP($B672, Team_Batting___Dashboard[[Team]:[wOBA]], 16, FALSE)</f>
        <v>#N/A</v>
      </c>
      <c r="Q672" s="9" t="e">
        <f>VLOOKUP($B672, Team_Batting___Advanced[[Team]:[OPS]], 9, FALSE)</f>
        <v>#N/A</v>
      </c>
      <c r="R672" s="9" t="e">
        <f>VLOOKUP($B672, Team_Batting___Advanced[], 19, FALSE)</f>
        <v>#N/A</v>
      </c>
      <c r="S672" s="9" t="e">
        <f>VLOOKUP($B672, 'Team Per G'!$A$2:$G$31, 3, FALSE)</f>
        <v>#N/A</v>
      </c>
      <c r="T672" s="9" t="e">
        <f>VLOOKUP($B672, 'Team Per G'!$A$2:$G$31, 5, FALSE)</f>
        <v>#N/A</v>
      </c>
      <c r="U672" s="9" t="e">
        <f>VLOOKUP($B672, 'Team Per G'!$A$2:$G$31, 4, FALSE)</f>
        <v>#N/A</v>
      </c>
      <c r="V672" s="9" t="e">
        <f>VLOOKUP($B672, Team_Batting___Dashboard[], 22, FALSE)/$F672</f>
        <v>#N/A</v>
      </c>
      <c r="W672" s="9" t="e">
        <f>VLOOKUP($B672, 'FanGraphs - Team WAR Projected'!$B$2:$E$31, 4, FALSE)/162</f>
        <v>#N/A</v>
      </c>
      <c r="X672" s="9" t="e">
        <f>VLOOKUP($B672, FanGraphs_Standings[[Abbreviation]:[2024 Year to Date RS/G]], 6, FALSE)/$F672</f>
        <v>#N/A</v>
      </c>
      <c r="Y672" s="9" t="e">
        <f>VLOOKUP($B672, FanGraphs_Standings[[Abbreviation]:[2024 Projected Full Season RDif]], 19, FALSE)/162</f>
        <v>#N/A</v>
      </c>
      <c r="Z672" s="9" t="e">
        <f>VLOOKUP($B672, FanGraphs_Standings[[Abbreviation]:[2024 Projected Full Season RDif]], 5, FALSE)</f>
        <v>#N/A</v>
      </c>
      <c r="AA672" s="9" t="e">
        <f>VLOOKUP($B672, FanGraphs_Standings[[Abbreviation]:[2024 Projected Full Season W%]], 18, FALSE)</f>
        <v>#N/A</v>
      </c>
      <c r="AB672" s="9" t="e">
        <f>VLOOKUP($B672, 'Home Field Adv'!$A$2:$I$31, 9, FALSE)</f>
        <v>#N/A</v>
      </c>
      <c r="AC672" s="9" t="e">
        <f>VLOOKUP($C672, FanGraphs_Standings[[Abbreviation]:[2024 Year to Date G]], 2, FALSE)</f>
        <v>#N/A</v>
      </c>
      <c r="AD672" s="9" t="e">
        <f>VLOOKUP($E672, 'SP Per G'!$A$2:$D$1380, 3, FALSE)</f>
        <v>#N/A</v>
      </c>
      <c r="AE672" s="9" t="e">
        <f>VLOOKUP($E672, 'SP Per G'!$A$2:$D$1380, 4, FALSE)</f>
        <v>#N/A</v>
      </c>
      <c r="AF672" s="9" t="e">
        <f>VLOOKUP($E672, Individual_Pitching___Dashboard[], 18, FALSE)</f>
        <v>#N/A</v>
      </c>
      <c r="AG672" s="9" t="e">
        <f>VLOOKUP($E672, Individual_Pitching___Dashboard[], 20, FALSE)</f>
        <v>#N/A</v>
      </c>
      <c r="AH672" s="9" t="e">
        <f>VLOOKUP($E672, Individual_Pitching___Advanced[], 21,FALSE)</f>
        <v>#N/A</v>
      </c>
      <c r="AI672" s="9" t="e">
        <f>VLOOKUP($C672, 'Team Per G'!$A$2:$G$31, 7, FALSE)</f>
        <v>#N/A</v>
      </c>
      <c r="AJ672" s="9" t="e">
        <f>VLOOKUP($C672, 'FanGraphs - Team WAR Projected'!$B$2:$E$31, 3, FALSE)/162</f>
        <v>#N/A</v>
      </c>
      <c r="AK672" s="9" t="e">
        <f>VLOOKUP($C672, Team_Pitching___Advanced[[Team]:[xFIP]], 19,FALSE)</f>
        <v>#N/A</v>
      </c>
      <c r="AL672" s="9" t="e">
        <f>VLOOKUP($C672, Team_Pitching___Advanced[], 20, FALSE)</f>
        <v>#N/A</v>
      </c>
      <c r="AM672" s="9" t="e">
        <f>VLOOKUP($C672, Team_Batting___Dashboard[[Team]:[wOBA]], 16, FALSE)</f>
        <v>#N/A</v>
      </c>
      <c r="AN672" s="9" t="e">
        <f>VLOOKUP($C672, Team_Batting___Advanced[[Team]:[OPS]], 9, FALSE)</f>
        <v>#N/A</v>
      </c>
      <c r="AO672" s="9" t="e">
        <f>VLOOKUP($C672, Team_Batting___Advanced[], 19, FALSE)</f>
        <v>#N/A</v>
      </c>
      <c r="AP672" s="9" t="e">
        <f>VLOOKUP($C672, 'Team Per G'!$A$2:$G$31, 3, FALSE)</f>
        <v>#N/A</v>
      </c>
      <c r="AQ672" s="9" t="e">
        <f>VLOOKUP($C672, 'Team Per G'!$A$2:$G$31, 5, FALSE)</f>
        <v>#N/A</v>
      </c>
      <c r="AR672" s="9" t="e">
        <f>VLOOKUP($C672, 'Team Per G'!$A$2:$G$31, 4, FALSE)</f>
        <v>#N/A</v>
      </c>
      <c r="AS672" s="9" t="e">
        <f>VLOOKUP($C672, Team_Batting___Dashboard[], 22, FALSE)/$AC672</f>
        <v>#N/A</v>
      </c>
      <c r="AT672" s="9" t="e">
        <f>VLOOKUP($C672, 'FanGraphs - Team WAR Projected'!$B$2:$E$31, 4, FALSE)/162</f>
        <v>#N/A</v>
      </c>
      <c r="AU672" s="9" t="e">
        <f>VLOOKUP($C672, FanGraphs_Standings[[Abbreviation]:[2024 Year to Date RS/G]], 6, FALSE)/$AC672</f>
        <v>#N/A</v>
      </c>
      <c r="AV672" s="9" t="e">
        <f>VLOOKUP($C672, FanGraphs_Standings[[Abbreviation]:[2024 Projected Full Season RDif]], 19, FALSE)/162</f>
        <v>#N/A</v>
      </c>
      <c r="AW672" s="9" t="e">
        <f>VLOOKUP($C672, FanGraphs_Standings[[Abbreviation]:[2024 Projected Full Season RDif]], 5, FALSE)</f>
        <v>#N/A</v>
      </c>
      <c r="AX672" s="9" t="e">
        <f>VLOOKUP($C672, FanGraphs_Standings[[Abbreviation]:[2024 Projected Full Season W%]], 18, FALSE)</f>
        <v>#N/A</v>
      </c>
      <c r="AY672" s="9" t="e">
        <f>VLOOKUP($C672, 'Home Field Adv'!$A$2:$K$31, 11, FALSE)</f>
        <v>#N/A</v>
      </c>
      <c r="BB672" s="5" t="str">
        <f t="shared" si="31"/>
        <v/>
      </c>
      <c r="BC672" s="5" t="str">
        <f t="shared" si="32"/>
        <v/>
      </c>
      <c r="BD672" s="5" t="str">
        <f t="shared" si="33"/>
        <v/>
      </c>
    </row>
    <row r="673" spans="6:56" x14ac:dyDescent="0.45">
      <c r="F673" s="9" t="e">
        <f>VLOOKUP($B673, FanGraphs_Standings[[Abbreviation]:[2024 Year to Date G]], 2, FALSE)</f>
        <v>#N/A</v>
      </c>
      <c r="G673" s="9" t="e">
        <f>IF(ISERR(VLOOKUP($D673, 'SP Per G'!$A$2:$D$1380, 3, FALSE)), L673, VLOOKUP($D673, 'SP Per G'!$A$2:$D$1380, 3, FALSE))</f>
        <v>#N/A</v>
      </c>
      <c r="H673" s="9" t="e">
        <f>VLOOKUP($D673, 'SP Per G'!$A$2:$D$1380, 4, FALSE)</f>
        <v>#N/A</v>
      </c>
      <c r="I673" s="9" t="e">
        <f>VLOOKUP($D673, Individual_Pitching___Dashboard[], 18, FALSE)</f>
        <v>#N/A</v>
      </c>
      <c r="J673" s="9" t="e">
        <f>VLOOKUP($D673, Individual_Pitching___Dashboard[], 20, FALSE)</f>
        <v>#N/A</v>
      </c>
      <c r="K673" s="9" t="e">
        <f>VLOOKUP($D673, Individual_Pitching___Advanced[], 21,FALSE)</f>
        <v>#N/A</v>
      </c>
      <c r="L673" s="9" t="e">
        <f>VLOOKUP($B673, 'Team Per G'!$A$2:$G$31, 7, FALSE)</f>
        <v>#N/A</v>
      </c>
      <c r="M673" s="9" t="e">
        <f>VLOOKUP($B673, 'FanGraphs - Team WAR Projected'!$B$2:$E$31, 3, FALSE)/162</f>
        <v>#N/A</v>
      </c>
      <c r="N673" s="9" t="e">
        <f>VLOOKUP($B673, Team_Pitching___Advanced[[Team]:[xFIP]], 19,FALSE)</f>
        <v>#N/A</v>
      </c>
      <c r="O673" s="9" t="e">
        <f>VLOOKUP($B673, Team_Pitching___Advanced[], 20, FALSE)</f>
        <v>#N/A</v>
      </c>
      <c r="P673" s="9" t="e">
        <f>VLOOKUP($B673, Team_Batting___Dashboard[[Team]:[wOBA]], 16, FALSE)</f>
        <v>#N/A</v>
      </c>
      <c r="Q673" s="9" t="e">
        <f>VLOOKUP($B673, Team_Batting___Advanced[[Team]:[OPS]], 9, FALSE)</f>
        <v>#N/A</v>
      </c>
      <c r="R673" s="9" t="e">
        <f>VLOOKUP($B673, Team_Batting___Advanced[], 19, FALSE)</f>
        <v>#N/A</v>
      </c>
      <c r="S673" s="9" t="e">
        <f>VLOOKUP($B673, 'Team Per G'!$A$2:$G$31, 3, FALSE)</f>
        <v>#N/A</v>
      </c>
      <c r="T673" s="9" t="e">
        <f>VLOOKUP($B673, 'Team Per G'!$A$2:$G$31, 5, FALSE)</f>
        <v>#N/A</v>
      </c>
      <c r="U673" s="9" t="e">
        <f>VLOOKUP($B673, 'Team Per G'!$A$2:$G$31, 4, FALSE)</f>
        <v>#N/A</v>
      </c>
      <c r="V673" s="9" t="e">
        <f>VLOOKUP($B673, Team_Batting___Dashboard[], 22, FALSE)/$F673</f>
        <v>#N/A</v>
      </c>
      <c r="W673" s="9" t="e">
        <f>VLOOKUP($B673, 'FanGraphs - Team WAR Projected'!$B$2:$E$31, 4, FALSE)/162</f>
        <v>#N/A</v>
      </c>
      <c r="X673" s="9" t="e">
        <f>VLOOKUP($B673, FanGraphs_Standings[[Abbreviation]:[2024 Year to Date RS/G]], 6, FALSE)/$F673</f>
        <v>#N/A</v>
      </c>
      <c r="Y673" s="9" t="e">
        <f>VLOOKUP($B673, FanGraphs_Standings[[Abbreviation]:[2024 Projected Full Season RDif]], 19, FALSE)/162</f>
        <v>#N/A</v>
      </c>
      <c r="Z673" s="9" t="e">
        <f>VLOOKUP($B673, FanGraphs_Standings[[Abbreviation]:[2024 Projected Full Season RDif]], 5, FALSE)</f>
        <v>#N/A</v>
      </c>
      <c r="AA673" s="9" t="e">
        <f>VLOOKUP($B673, FanGraphs_Standings[[Abbreviation]:[2024 Projected Full Season W%]], 18, FALSE)</f>
        <v>#N/A</v>
      </c>
      <c r="AB673" s="9" t="e">
        <f>VLOOKUP($B673, 'Home Field Adv'!$A$2:$I$31, 9, FALSE)</f>
        <v>#N/A</v>
      </c>
      <c r="AC673" s="9" t="e">
        <f>VLOOKUP($C673, FanGraphs_Standings[[Abbreviation]:[2024 Year to Date G]], 2, FALSE)</f>
        <v>#N/A</v>
      </c>
      <c r="AD673" s="9" t="e">
        <f>VLOOKUP($E673, 'SP Per G'!$A$2:$D$1380, 3, FALSE)</f>
        <v>#N/A</v>
      </c>
      <c r="AE673" s="9" t="e">
        <f>VLOOKUP($E673, 'SP Per G'!$A$2:$D$1380, 4, FALSE)</f>
        <v>#N/A</v>
      </c>
      <c r="AF673" s="9" t="e">
        <f>VLOOKUP($E673, Individual_Pitching___Dashboard[], 18, FALSE)</f>
        <v>#N/A</v>
      </c>
      <c r="AG673" s="9" t="e">
        <f>VLOOKUP($E673, Individual_Pitching___Dashboard[], 20, FALSE)</f>
        <v>#N/A</v>
      </c>
      <c r="AH673" s="9" t="e">
        <f>VLOOKUP($E673, Individual_Pitching___Advanced[], 21,FALSE)</f>
        <v>#N/A</v>
      </c>
      <c r="AI673" s="9" t="e">
        <f>VLOOKUP($C673, 'Team Per G'!$A$2:$G$31, 7, FALSE)</f>
        <v>#N/A</v>
      </c>
      <c r="AJ673" s="9" t="e">
        <f>VLOOKUP($C673, 'FanGraphs - Team WAR Projected'!$B$2:$E$31, 3, FALSE)/162</f>
        <v>#N/A</v>
      </c>
      <c r="AK673" s="9" t="e">
        <f>VLOOKUP($C673, Team_Pitching___Advanced[[Team]:[xFIP]], 19,FALSE)</f>
        <v>#N/A</v>
      </c>
      <c r="AL673" s="9" t="e">
        <f>VLOOKUP($C673, Team_Pitching___Advanced[], 20, FALSE)</f>
        <v>#N/A</v>
      </c>
      <c r="AM673" s="9" t="e">
        <f>VLOOKUP($C673, Team_Batting___Dashboard[[Team]:[wOBA]], 16, FALSE)</f>
        <v>#N/A</v>
      </c>
      <c r="AN673" s="9" t="e">
        <f>VLOOKUP($C673, Team_Batting___Advanced[[Team]:[OPS]], 9, FALSE)</f>
        <v>#N/A</v>
      </c>
      <c r="AO673" s="9" t="e">
        <f>VLOOKUP($C673, Team_Batting___Advanced[], 19, FALSE)</f>
        <v>#N/A</v>
      </c>
      <c r="AP673" s="9" t="e">
        <f>VLOOKUP($C673, 'Team Per G'!$A$2:$G$31, 3, FALSE)</f>
        <v>#N/A</v>
      </c>
      <c r="AQ673" s="9" t="e">
        <f>VLOOKUP($C673, 'Team Per G'!$A$2:$G$31, 5, FALSE)</f>
        <v>#N/A</v>
      </c>
      <c r="AR673" s="9" t="e">
        <f>VLOOKUP($C673, 'Team Per G'!$A$2:$G$31, 4, FALSE)</f>
        <v>#N/A</v>
      </c>
      <c r="AS673" s="9" t="e">
        <f>VLOOKUP($C673, Team_Batting___Dashboard[], 22, FALSE)/$AC673</f>
        <v>#N/A</v>
      </c>
      <c r="AT673" s="9" t="e">
        <f>VLOOKUP($C673, 'FanGraphs - Team WAR Projected'!$B$2:$E$31, 4, FALSE)/162</f>
        <v>#N/A</v>
      </c>
      <c r="AU673" s="9" t="e">
        <f>VLOOKUP($C673, FanGraphs_Standings[[Abbreviation]:[2024 Year to Date RS/G]], 6, FALSE)/$AC673</f>
        <v>#N/A</v>
      </c>
      <c r="AV673" s="9" t="e">
        <f>VLOOKUP($C673, FanGraphs_Standings[[Abbreviation]:[2024 Projected Full Season RDif]], 19, FALSE)/162</f>
        <v>#N/A</v>
      </c>
      <c r="AW673" s="9" t="e">
        <f>VLOOKUP($C673, FanGraphs_Standings[[Abbreviation]:[2024 Projected Full Season RDif]], 5, FALSE)</f>
        <v>#N/A</v>
      </c>
      <c r="AX673" s="9" t="e">
        <f>VLOOKUP($C673, FanGraphs_Standings[[Abbreviation]:[2024 Projected Full Season W%]], 18, FALSE)</f>
        <v>#N/A</v>
      </c>
      <c r="AY673" s="9" t="e">
        <f>VLOOKUP($C673, 'Home Field Adv'!$A$2:$K$31, 11, FALSE)</f>
        <v>#N/A</v>
      </c>
      <c r="BB673" s="5" t="str">
        <f t="shared" si="31"/>
        <v/>
      </c>
      <c r="BC673" s="5" t="str">
        <f t="shared" si="32"/>
        <v/>
      </c>
      <c r="BD673" s="5" t="str">
        <f t="shared" si="33"/>
        <v/>
      </c>
    </row>
    <row r="674" spans="6:56" x14ac:dyDescent="0.45">
      <c r="F674" s="9" t="e">
        <f>VLOOKUP($B674, FanGraphs_Standings[[Abbreviation]:[2024 Year to Date G]], 2, FALSE)</f>
        <v>#N/A</v>
      </c>
      <c r="G674" s="9" t="e">
        <f>IF(ISERR(VLOOKUP($D674, 'SP Per G'!$A$2:$D$1380, 3, FALSE)), L674, VLOOKUP($D674, 'SP Per G'!$A$2:$D$1380, 3, FALSE))</f>
        <v>#N/A</v>
      </c>
      <c r="H674" s="9" t="e">
        <f>VLOOKUP($D674, 'SP Per G'!$A$2:$D$1380, 4, FALSE)</f>
        <v>#N/A</v>
      </c>
      <c r="I674" s="9" t="e">
        <f>VLOOKUP($D674, Individual_Pitching___Dashboard[], 18, FALSE)</f>
        <v>#N/A</v>
      </c>
      <c r="J674" s="9" t="e">
        <f>VLOOKUP($D674, Individual_Pitching___Dashboard[], 20, FALSE)</f>
        <v>#N/A</v>
      </c>
      <c r="K674" s="9" t="e">
        <f>VLOOKUP($D674, Individual_Pitching___Advanced[], 21,FALSE)</f>
        <v>#N/A</v>
      </c>
      <c r="L674" s="9" t="e">
        <f>VLOOKUP($B674, 'Team Per G'!$A$2:$G$31, 7, FALSE)</f>
        <v>#N/A</v>
      </c>
      <c r="M674" s="9" t="e">
        <f>VLOOKUP($B674, 'FanGraphs - Team WAR Projected'!$B$2:$E$31, 3, FALSE)/162</f>
        <v>#N/A</v>
      </c>
      <c r="N674" s="9" t="e">
        <f>VLOOKUP($B674, Team_Pitching___Advanced[[Team]:[xFIP]], 19,FALSE)</f>
        <v>#N/A</v>
      </c>
      <c r="O674" s="9" t="e">
        <f>VLOOKUP($B674, Team_Pitching___Advanced[], 20, FALSE)</f>
        <v>#N/A</v>
      </c>
      <c r="P674" s="9" t="e">
        <f>VLOOKUP($B674, Team_Batting___Dashboard[[Team]:[wOBA]], 16, FALSE)</f>
        <v>#N/A</v>
      </c>
      <c r="Q674" s="9" t="e">
        <f>VLOOKUP($B674, Team_Batting___Advanced[[Team]:[OPS]], 9, FALSE)</f>
        <v>#N/A</v>
      </c>
      <c r="R674" s="9" t="e">
        <f>VLOOKUP($B674, Team_Batting___Advanced[], 19, FALSE)</f>
        <v>#N/A</v>
      </c>
      <c r="S674" s="9" t="e">
        <f>VLOOKUP($B674, 'Team Per G'!$A$2:$G$31, 3, FALSE)</f>
        <v>#N/A</v>
      </c>
      <c r="T674" s="9" t="e">
        <f>VLOOKUP($B674, 'Team Per G'!$A$2:$G$31, 5, FALSE)</f>
        <v>#N/A</v>
      </c>
      <c r="U674" s="9" t="e">
        <f>VLOOKUP($B674, 'Team Per G'!$A$2:$G$31, 4, FALSE)</f>
        <v>#N/A</v>
      </c>
      <c r="V674" s="9" t="e">
        <f>VLOOKUP($B674, Team_Batting___Dashboard[], 22, FALSE)/$F674</f>
        <v>#N/A</v>
      </c>
      <c r="W674" s="9" t="e">
        <f>VLOOKUP($B674, 'FanGraphs - Team WAR Projected'!$B$2:$E$31, 4, FALSE)/162</f>
        <v>#N/A</v>
      </c>
      <c r="X674" s="9" t="e">
        <f>VLOOKUP($B674, FanGraphs_Standings[[Abbreviation]:[2024 Year to Date RS/G]], 6, FALSE)/$F674</f>
        <v>#N/A</v>
      </c>
      <c r="Y674" s="9" t="e">
        <f>VLOOKUP($B674, FanGraphs_Standings[[Abbreviation]:[2024 Projected Full Season RDif]], 19, FALSE)/162</f>
        <v>#N/A</v>
      </c>
      <c r="Z674" s="9" t="e">
        <f>VLOOKUP($B674, FanGraphs_Standings[[Abbreviation]:[2024 Projected Full Season RDif]], 5, FALSE)</f>
        <v>#N/A</v>
      </c>
      <c r="AA674" s="9" t="e">
        <f>VLOOKUP($B674, FanGraphs_Standings[[Abbreviation]:[2024 Projected Full Season W%]], 18, FALSE)</f>
        <v>#N/A</v>
      </c>
      <c r="AB674" s="9" t="e">
        <f>VLOOKUP($B674, 'Home Field Adv'!$A$2:$I$31, 9, FALSE)</f>
        <v>#N/A</v>
      </c>
      <c r="AC674" s="9" t="e">
        <f>VLOOKUP($C674, FanGraphs_Standings[[Abbreviation]:[2024 Year to Date G]], 2, FALSE)</f>
        <v>#N/A</v>
      </c>
      <c r="AD674" s="9" t="e">
        <f>VLOOKUP($E674, 'SP Per G'!$A$2:$D$1380, 3, FALSE)</f>
        <v>#N/A</v>
      </c>
      <c r="AE674" s="9" t="e">
        <f>VLOOKUP($E674, 'SP Per G'!$A$2:$D$1380, 4, FALSE)</f>
        <v>#N/A</v>
      </c>
      <c r="AF674" s="9" t="e">
        <f>VLOOKUP($E674, Individual_Pitching___Dashboard[], 18, FALSE)</f>
        <v>#N/A</v>
      </c>
      <c r="AG674" s="9" t="e">
        <f>VLOOKUP($E674, Individual_Pitching___Dashboard[], 20, FALSE)</f>
        <v>#N/A</v>
      </c>
      <c r="AH674" s="9" t="e">
        <f>VLOOKUP($E674, Individual_Pitching___Advanced[], 21,FALSE)</f>
        <v>#N/A</v>
      </c>
      <c r="AI674" s="9" t="e">
        <f>VLOOKUP($C674, 'Team Per G'!$A$2:$G$31, 7, FALSE)</f>
        <v>#N/A</v>
      </c>
      <c r="AJ674" s="9" t="e">
        <f>VLOOKUP($C674, 'FanGraphs - Team WAR Projected'!$B$2:$E$31, 3, FALSE)/162</f>
        <v>#N/A</v>
      </c>
      <c r="AK674" s="9" t="e">
        <f>VLOOKUP($C674, Team_Pitching___Advanced[[Team]:[xFIP]], 19,FALSE)</f>
        <v>#N/A</v>
      </c>
      <c r="AL674" s="9" t="e">
        <f>VLOOKUP($C674, Team_Pitching___Advanced[], 20, FALSE)</f>
        <v>#N/A</v>
      </c>
      <c r="AM674" s="9" t="e">
        <f>VLOOKUP($C674, Team_Batting___Dashboard[[Team]:[wOBA]], 16, FALSE)</f>
        <v>#N/A</v>
      </c>
      <c r="AN674" s="9" t="e">
        <f>VLOOKUP($C674, Team_Batting___Advanced[[Team]:[OPS]], 9, FALSE)</f>
        <v>#N/A</v>
      </c>
      <c r="AO674" s="9" t="e">
        <f>VLOOKUP($C674, Team_Batting___Advanced[], 19, FALSE)</f>
        <v>#N/A</v>
      </c>
      <c r="AP674" s="9" t="e">
        <f>VLOOKUP($C674, 'Team Per G'!$A$2:$G$31, 3, FALSE)</f>
        <v>#N/A</v>
      </c>
      <c r="AQ674" s="9" t="e">
        <f>VLOOKUP($C674, 'Team Per G'!$A$2:$G$31, 5, FALSE)</f>
        <v>#N/A</v>
      </c>
      <c r="AR674" s="9" t="e">
        <f>VLOOKUP($C674, 'Team Per G'!$A$2:$G$31, 4, FALSE)</f>
        <v>#N/A</v>
      </c>
      <c r="AS674" s="9" t="e">
        <f>VLOOKUP($C674, Team_Batting___Dashboard[], 22, FALSE)/$AC674</f>
        <v>#N/A</v>
      </c>
      <c r="AT674" s="9" t="e">
        <f>VLOOKUP($C674, 'FanGraphs - Team WAR Projected'!$B$2:$E$31, 4, FALSE)/162</f>
        <v>#N/A</v>
      </c>
      <c r="AU674" s="9" t="e">
        <f>VLOOKUP($C674, FanGraphs_Standings[[Abbreviation]:[2024 Year to Date RS/G]], 6, FALSE)/$AC674</f>
        <v>#N/A</v>
      </c>
      <c r="AV674" s="9" t="e">
        <f>VLOOKUP($C674, FanGraphs_Standings[[Abbreviation]:[2024 Projected Full Season RDif]], 19, FALSE)/162</f>
        <v>#N/A</v>
      </c>
      <c r="AW674" s="9" t="e">
        <f>VLOOKUP($C674, FanGraphs_Standings[[Abbreviation]:[2024 Projected Full Season RDif]], 5, FALSE)</f>
        <v>#N/A</v>
      </c>
      <c r="AX674" s="9" t="e">
        <f>VLOOKUP($C674, FanGraphs_Standings[[Abbreviation]:[2024 Projected Full Season W%]], 18, FALSE)</f>
        <v>#N/A</v>
      </c>
      <c r="AY674" s="9" t="e">
        <f>VLOOKUP($C674, 'Home Field Adv'!$A$2:$K$31, 11, FALSE)</f>
        <v>#N/A</v>
      </c>
      <c r="BB674" s="5" t="str">
        <f t="shared" si="31"/>
        <v/>
      </c>
      <c r="BC674" s="5" t="str">
        <f t="shared" si="32"/>
        <v/>
      </c>
      <c r="BD674" s="5" t="str">
        <f t="shared" si="33"/>
        <v/>
      </c>
    </row>
    <row r="675" spans="6:56" x14ac:dyDescent="0.45">
      <c r="F675" s="9" t="e">
        <f>VLOOKUP($B675, FanGraphs_Standings[[Abbreviation]:[2024 Year to Date G]], 2, FALSE)</f>
        <v>#N/A</v>
      </c>
      <c r="G675" s="9" t="e">
        <f>IF(ISERR(VLOOKUP($D675, 'SP Per G'!$A$2:$D$1380, 3, FALSE)), L675, VLOOKUP($D675, 'SP Per G'!$A$2:$D$1380, 3, FALSE))</f>
        <v>#N/A</v>
      </c>
      <c r="H675" s="9" t="e">
        <f>VLOOKUP($D675, 'SP Per G'!$A$2:$D$1380, 4, FALSE)</f>
        <v>#N/A</v>
      </c>
      <c r="I675" s="9" t="e">
        <f>VLOOKUP($D675, Individual_Pitching___Dashboard[], 18, FALSE)</f>
        <v>#N/A</v>
      </c>
      <c r="J675" s="9" t="e">
        <f>VLOOKUP($D675, Individual_Pitching___Dashboard[], 20, FALSE)</f>
        <v>#N/A</v>
      </c>
      <c r="K675" s="9" t="e">
        <f>VLOOKUP($D675, Individual_Pitching___Advanced[], 21,FALSE)</f>
        <v>#N/A</v>
      </c>
      <c r="L675" s="9" t="e">
        <f>VLOOKUP($B675, 'Team Per G'!$A$2:$G$31, 7, FALSE)</f>
        <v>#N/A</v>
      </c>
      <c r="M675" s="9" t="e">
        <f>VLOOKUP($B675, 'FanGraphs - Team WAR Projected'!$B$2:$E$31, 3, FALSE)/162</f>
        <v>#N/A</v>
      </c>
      <c r="N675" s="9" t="e">
        <f>VLOOKUP($B675, Team_Pitching___Advanced[[Team]:[xFIP]], 19,FALSE)</f>
        <v>#N/A</v>
      </c>
      <c r="O675" s="9" t="e">
        <f>VLOOKUP($B675, Team_Pitching___Advanced[], 20, FALSE)</f>
        <v>#N/A</v>
      </c>
      <c r="P675" s="9" t="e">
        <f>VLOOKUP($B675, Team_Batting___Dashboard[[Team]:[wOBA]], 16, FALSE)</f>
        <v>#N/A</v>
      </c>
      <c r="Q675" s="9" t="e">
        <f>VLOOKUP($B675, Team_Batting___Advanced[[Team]:[OPS]], 9, FALSE)</f>
        <v>#N/A</v>
      </c>
      <c r="R675" s="9" t="e">
        <f>VLOOKUP($B675, Team_Batting___Advanced[], 19, FALSE)</f>
        <v>#N/A</v>
      </c>
      <c r="S675" s="9" t="e">
        <f>VLOOKUP($B675, 'Team Per G'!$A$2:$G$31, 3, FALSE)</f>
        <v>#N/A</v>
      </c>
      <c r="T675" s="9" t="e">
        <f>VLOOKUP($B675, 'Team Per G'!$A$2:$G$31, 5, FALSE)</f>
        <v>#N/A</v>
      </c>
      <c r="U675" s="9" t="e">
        <f>VLOOKUP($B675, 'Team Per G'!$A$2:$G$31, 4, FALSE)</f>
        <v>#N/A</v>
      </c>
      <c r="V675" s="9" t="e">
        <f>VLOOKUP($B675, Team_Batting___Dashboard[], 22, FALSE)/$F675</f>
        <v>#N/A</v>
      </c>
      <c r="W675" s="9" t="e">
        <f>VLOOKUP($B675, 'FanGraphs - Team WAR Projected'!$B$2:$E$31, 4, FALSE)/162</f>
        <v>#N/A</v>
      </c>
      <c r="X675" s="9" t="e">
        <f>VLOOKUP($B675, FanGraphs_Standings[[Abbreviation]:[2024 Year to Date RS/G]], 6, FALSE)/$F675</f>
        <v>#N/A</v>
      </c>
      <c r="Y675" s="9" t="e">
        <f>VLOOKUP($B675, FanGraphs_Standings[[Abbreviation]:[2024 Projected Full Season RDif]], 19, FALSE)/162</f>
        <v>#N/A</v>
      </c>
      <c r="Z675" s="9" t="e">
        <f>VLOOKUP($B675, FanGraphs_Standings[[Abbreviation]:[2024 Projected Full Season RDif]], 5, FALSE)</f>
        <v>#N/A</v>
      </c>
      <c r="AA675" s="9" t="e">
        <f>VLOOKUP($B675, FanGraphs_Standings[[Abbreviation]:[2024 Projected Full Season W%]], 18, FALSE)</f>
        <v>#N/A</v>
      </c>
      <c r="AB675" s="9" t="e">
        <f>VLOOKUP($B675, 'Home Field Adv'!$A$2:$I$31, 9, FALSE)</f>
        <v>#N/A</v>
      </c>
      <c r="AC675" s="9" t="e">
        <f>VLOOKUP($C675, FanGraphs_Standings[[Abbreviation]:[2024 Year to Date G]], 2, FALSE)</f>
        <v>#N/A</v>
      </c>
      <c r="AD675" s="9" t="e">
        <f>VLOOKUP($E675, 'SP Per G'!$A$2:$D$1380, 3, FALSE)</f>
        <v>#N/A</v>
      </c>
      <c r="AE675" s="9" t="e">
        <f>VLOOKUP($E675, 'SP Per G'!$A$2:$D$1380, 4, FALSE)</f>
        <v>#N/A</v>
      </c>
      <c r="AF675" s="9" t="e">
        <f>VLOOKUP($E675, Individual_Pitching___Dashboard[], 18, FALSE)</f>
        <v>#N/A</v>
      </c>
      <c r="AG675" s="9" t="e">
        <f>VLOOKUP($E675, Individual_Pitching___Dashboard[], 20, FALSE)</f>
        <v>#N/A</v>
      </c>
      <c r="AH675" s="9" t="e">
        <f>VLOOKUP($E675, Individual_Pitching___Advanced[], 21,FALSE)</f>
        <v>#N/A</v>
      </c>
      <c r="AI675" s="9" t="e">
        <f>VLOOKUP($C675, 'Team Per G'!$A$2:$G$31, 7, FALSE)</f>
        <v>#N/A</v>
      </c>
      <c r="AJ675" s="9" t="e">
        <f>VLOOKUP($C675, 'FanGraphs - Team WAR Projected'!$B$2:$E$31, 3, FALSE)/162</f>
        <v>#N/A</v>
      </c>
      <c r="AK675" s="9" t="e">
        <f>VLOOKUP($C675, Team_Pitching___Advanced[[Team]:[xFIP]], 19,FALSE)</f>
        <v>#N/A</v>
      </c>
      <c r="AL675" s="9" t="e">
        <f>VLOOKUP($C675, Team_Pitching___Advanced[], 20, FALSE)</f>
        <v>#N/A</v>
      </c>
      <c r="AM675" s="9" t="e">
        <f>VLOOKUP($C675, Team_Batting___Dashboard[[Team]:[wOBA]], 16, FALSE)</f>
        <v>#N/A</v>
      </c>
      <c r="AN675" s="9" t="e">
        <f>VLOOKUP($C675, Team_Batting___Advanced[[Team]:[OPS]], 9, FALSE)</f>
        <v>#N/A</v>
      </c>
      <c r="AO675" s="9" t="e">
        <f>VLOOKUP($C675, Team_Batting___Advanced[], 19, FALSE)</f>
        <v>#N/A</v>
      </c>
      <c r="AP675" s="9" t="e">
        <f>VLOOKUP($C675, 'Team Per G'!$A$2:$G$31, 3, FALSE)</f>
        <v>#N/A</v>
      </c>
      <c r="AQ675" s="9" t="e">
        <f>VLOOKUP($C675, 'Team Per G'!$A$2:$G$31, 5, FALSE)</f>
        <v>#N/A</v>
      </c>
      <c r="AR675" s="9" t="e">
        <f>VLOOKUP($C675, 'Team Per G'!$A$2:$G$31, 4, FALSE)</f>
        <v>#N/A</v>
      </c>
      <c r="AS675" s="9" t="e">
        <f>VLOOKUP($C675, Team_Batting___Dashboard[], 22, FALSE)/$AC675</f>
        <v>#N/A</v>
      </c>
      <c r="AT675" s="9" t="e">
        <f>VLOOKUP($C675, 'FanGraphs - Team WAR Projected'!$B$2:$E$31, 4, FALSE)/162</f>
        <v>#N/A</v>
      </c>
      <c r="AU675" s="9" t="e">
        <f>VLOOKUP($C675, FanGraphs_Standings[[Abbreviation]:[2024 Year to Date RS/G]], 6, FALSE)/$AC675</f>
        <v>#N/A</v>
      </c>
      <c r="AV675" s="9" t="e">
        <f>VLOOKUP($C675, FanGraphs_Standings[[Abbreviation]:[2024 Projected Full Season RDif]], 19, FALSE)/162</f>
        <v>#N/A</v>
      </c>
      <c r="AW675" s="9" t="e">
        <f>VLOOKUP($C675, FanGraphs_Standings[[Abbreviation]:[2024 Projected Full Season RDif]], 5, FALSE)</f>
        <v>#N/A</v>
      </c>
      <c r="AX675" s="9" t="e">
        <f>VLOOKUP($C675, FanGraphs_Standings[[Abbreviation]:[2024 Projected Full Season W%]], 18, FALSE)</f>
        <v>#N/A</v>
      </c>
      <c r="AY675" s="9" t="e">
        <f>VLOOKUP($C675, 'Home Field Adv'!$A$2:$K$31, 11, FALSE)</f>
        <v>#N/A</v>
      </c>
      <c r="BB675" s="5" t="str">
        <f t="shared" si="31"/>
        <v/>
      </c>
      <c r="BC675" s="5" t="str">
        <f t="shared" si="32"/>
        <v/>
      </c>
      <c r="BD675" s="5" t="str">
        <f t="shared" si="33"/>
        <v/>
      </c>
    </row>
    <row r="676" spans="6:56" x14ac:dyDescent="0.45">
      <c r="F676" s="9" t="e">
        <f>VLOOKUP($B676, FanGraphs_Standings[[Abbreviation]:[2024 Year to Date G]], 2, FALSE)</f>
        <v>#N/A</v>
      </c>
      <c r="G676" s="9" t="e">
        <f>IF(ISERR(VLOOKUP($D676, 'SP Per G'!$A$2:$D$1380, 3, FALSE)), L676, VLOOKUP($D676, 'SP Per G'!$A$2:$D$1380, 3, FALSE))</f>
        <v>#N/A</v>
      </c>
      <c r="H676" s="9" t="e">
        <f>VLOOKUP($D676, 'SP Per G'!$A$2:$D$1380, 4, FALSE)</f>
        <v>#N/A</v>
      </c>
      <c r="I676" s="9" t="e">
        <f>VLOOKUP($D676, Individual_Pitching___Dashboard[], 18, FALSE)</f>
        <v>#N/A</v>
      </c>
      <c r="J676" s="9" t="e">
        <f>VLOOKUP($D676, Individual_Pitching___Dashboard[], 20, FALSE)</f>
        <v>#N/A</v>
      </c>
      <c r="K676" s="9" t="e">
        <f>VLOOKUP($D676, Individual_Pitching___Advanced[], 21,FALSE)</f>
        <v>#N/A</v>
      </c>
      <c r="L676" s="9" t="e">
        <f>VLOOKUP($B676, 'Team Per G'!$A$2:$G$31, 7, FALSE)</f>
        <v>#N/A</v>
      </c>
      <c r="M676" s="9" t="e">
        <f>VLOOKUP($B676, 'FanGraphs - Team WAR Projected'!$B$2:$E$31, 3, FALSE)/162</f>
        <v>#N/A</v>
      </c>
      <c r="N676" s="9" t="e">
        <f>VLOOKUP($B676, Team_Pitching___Advanced[[Team]:[xFIP]], 19,FALSE)</f>
        <v>#N/A</v>
      </c>
      <c r="O676" s="9" t="e">
        <f>VLOOKUP($B676, Team_Pitching___Advanced[], 20, FALSE)</f>
        <v>#N/A</v>
      </c>
      <c r="P676" s="9" t="e">
        <f>VLOOKUP($B676, Team_Batting___Dashboard[[Team]:[wOBA]], 16, FALSE)</f>
        <v>#N/A</v>
      </c>
      <c r="Q676" s="9" t="e">
        <f>VLOOKUP($B676, Team_Batting___Advanced[[Team]:[OPS]], 9, FALSE)</f>
        <v>#N/A</v>
      </c>
      <c r="R676" s="9" t="e">
        <f>VLOOKUP($B676, Team_Batting___Advanced[], 19, FALSE)</f>
        <v>#N/A</v>
      </c>
      <c r="S676" s="9" t="e">
        <f>VLOOKUP($B676, 'Team Per G'!$A$2:$G$31, 3, FALSE)</f>
        <v>#N/A</v>
      </c>
      <c r="T676" s="9" t="e">
        <f>VLOOKUP($B676, 'Team Per G'!$A$2:$G$31, 5, FALSE)</f>
        <v>#N/A</v>
      </c>
      <c r="U676" s="9" t="e">
        <f>VLOOKUP($B676, 'Team Per G'!$A$2:$G$31, 4, FALSE)</f>
        <v>#N/A</v>
      </c>
      <c r="V676" s="9" t="e">
        <f>VLOOKUP($B676, Team_Batting___Dashboard[], 22, FALSE)/$F676</f>
        <v>#N/A</v>
      </c>
      <c r="W676" s="9" t="e">
        <f>VLOOKUP($B676, 'FanGraphs - Team WAR Projected'!$B$2:$E$31, 4, FALSE)/162</f>
        <v>#N/A</v>
      </c>
      <c r="X676" s="9" t="e">
        <f>VLOOKUP($B676, FanGraphs_Standings[[Abbreviation]:[2024 Year to Date RS/G]], 6, FALSE)/$F676</f>
        <v>#N/A</v>
      </c>
      <c r="Y676" s="9" t="e">
        <f>VLOOKUP($B676, FanGraphs_Standings[[Abbreviation]:[2024 Projected Full Season RDif]], 19, FALSE)/162</f>
        <v>#N/A</v>
      </c>
      <c r="Z676" s="9" t="e">
        <f>VLOOKUP($B676, FanGraphs_Standings[[Abbreviation]:[2024 Projected Full Season RDif]], 5, FALSE)</f>
        <v>#N/A</v>
      </c>
      <c r="AA676" s="9" t="e">
        <f>VLOOKUP($B676, FanGraphs_Standings[[Abbreviation]:[2024 Projected Full Season W%]], 18, FALSE)</f>
        <v>#N/A</v>
      </c>
      <c r="AB676" s="9" t="e">
        <f>VLOOKUP($B676, 'Home Field Adv'!$A$2:$I$31, 9, FALSE)</f>
        <v>#N/A</v>
      </c>
      <c r="AC676" s="9" t="e">
        <f>VLOOKUP($C676, FanGraphs_Standings[[Abbreviation]:[2024 Year to Date G]], 2, FALSE)</f>
        <v>#N/A</v>
      </c>
      <c r="AD676" s="9" t="e">
        <f>VLOOKUP($E676, 'SP Per G'!$A$2:$D$1380, 3, FALSE)</f>
        <v>#N/A</v>
      </c>
      <c r="AE676" s="9" t="e">
        <f>VLOOKUP($E676, 'SP Per G'!$A$2:$D$1380, 4, FALSE)</f>
        <v>#N/A</v>
      </c>
      <c r="AF676" s="9" t="e">
        <f>VLOOKUP($E676, Individual_Pitching___Dashboard[], 18, FALSE)</f>
        <v>#N/A</v>
      </c>
      <c r="AG676" s="9" t="e">
        <f>VLOOKUP($E676, Individual_Pitching___Dashboard[], 20, FALSE)</f>
        <v>#N/A</v>
      </c>
      <c r="AH676" s="9" t="e">
        <f>VLOOKUP($E676, Individual_Pitching___Advanced[], 21,FALSE)</f>
        <v>#N/A</v>
      </c>
      <c r="AI676" s="9" t="e">
        <f>VLOOKUP($C676, 'Team Per G'!$A$2:$G$31, 7, FALSE)</f>
        <v>#N/A</v>
      </c>
      <c r="AJ676" s="9" t="e">
        <f>VLOOKUP($C676, 'FanGraphs - Team WAR Projected'!$B$2:$E$31, 3, FALSE)/162</f>
        <v>#N/A</v>
      </c>
      <c r="AK676" s="9" t="e">
        <f>VLOOKUP($C676, Team_Pitching___Advanced[[Team]:[xFIP]], 19,FALSE)</f>
        <v>#N/A</v>
      </c>
      <c r="AL676" s="9" t="e">
        <f>VLOOKUP($C676, Team_Pitching___Advanced[], 20, FALSE)</f>
        <v>#N/A</v>
      </c>
      <c r="AM676" s="9" t="e">
        <f>VLOOKUP($C676, Team_Batting___Dashboard[[Team]:[wOBA]], 16, FALSE)</f>
        <v>#N/A</v>
      </c>
      <c r="AN676" s="9" t="e">
        <f>VLOOKUP($C676, Team_Batting___Advanced[[Team]:[OPS]], 9, FALSE)</f>
        <v>#N/A</v>
      </c>
      <c r="AO676" s="9" t="e">
        <f>VLOOKUP($C676, Team_Batting___Advanced[], 19, FALSE)</f>
        <v>#N/A</v>
      </c>
      <c r="AP676" s="9" t="e">
        <f>VLOOKUP($C676, 'Team Per G'!$A$2:$G$31, 3, FALSE)</f>
        <v>#N/A</v>
      </c>
      <c r="AQ676" s="9" t="e">
        <f>VLOOKUP($C676, 'Team Per G'!$A$2:$G$31, 5, FALSE)</f>
        <v>#N/A</v>
      </c>
      <c r="AR676" s="9" t="e">
        <f>VLOOKUP($C676, 'Team Per G'!$A$2:$G$31, 4, FALSE)</f>
        <v>#N/A</v>
      </c>
      <c r="AS676" s="9" t="e">
        <f>VLOOKUP($C676, Team_Batting___Dashboard[], 22, FALSE)/$AC676</f>
        <v>#N/A</v>
      </c>
      <c r="AT676" s="9" t="e">
        <f>VLOOKUP($C676, 'FanGraphs - Team WAR Projected'!$B$2:$E$31, 4, FALSE)/162</f>
        <v>#N/A</v>
      </c>
      <c r="AU676" s="9" t="e">
        <f>VLOOKUP($C676, FanGraphs_Standings[[Abbreviation]:[2024 Year to Date RS/G]], 6, FALSE)/$AC676</f>
        <v>#N/A</v>
      </c>
      <c r="AV676" s="9" t="e">
        <f>VLOOKUP($C676, FanGraphs_Standings[[Abbreviation]:[2024 Projected Full Season RDif]], 19, FALSE)/162</f>
        <v>#N/A</v>
      </c>
      <c r="AW676" s="9" t="e">
        <f>VLOOKUP($C676, FanGraphs_Standings[[Abbreviation]:[2024 Projected Full Season RDif]], 5, FALSE)</f>
        <v>#N/A</v>
      </c>
      <c r="AX676" s="9" t="e">
        <f>VLOOKUP($C676, FanGraphs_Standings[[Abbreviation]:[2024 Projected Full Season W%]], 18, FALSE)</f>
        <v>#N/A</v>
      </c>
      <c r="AY676" s="9" t="e">
        <f>VLOOKUP($C676, 'Home Field Adv'!$A$2:$K$31, 11, FALSE)</f>
        <v>#N/A</v>
      </c>
      <c r="BB676" s="5" t="str">
        <f t="shared" si="31"/>
        <v/>
      </c>
      <c r="BC676" s="5" t="str">
        <f t="shared" si="32"/>
        <v/>
      </c>
      <c r="BD676" s="5" t="str">
        <f t="shared" si="33"/>
        <v/>
      </c>
    </row>
    <row r="677" spans="6:56" x14ac:dyDescent="0.45">
      <c r="F677" s="9" t="e">
        <f>VLOOKUP($B677, FanGraphs_Standings[[Abbreviation]:[2024 Year to Date G]], 2, FALSE)</f>
        <v>#N/A</v>
      </c>
      <c r="G677" s="9" t="e">
        <f>IF(ISERR(VLOOKUP($D677, 'SP Per G'!$A$2:$D$1380, 3, FALSE)), L677, VLOOKUP($D677, 'SP Per G'!$A$2:$D$1380, 3, FALSE))</f>
        <v>#N/A</v>
      </c>
      <c r="H677" s="9" t="e">
        <f>VLOOKUP($D677, 'SP Per G'!$A$2:$D$1380, 4, FALSE)</f>
        <v>#N/A</v>
      </c>
      <c r="I677" s="9" t="e">
        <f>VLOOKUP($D677, Individual_Pitching___Dashboard[], 18, FALSE)</f>
        <v>#N/A</v>
      </c>
      <c r="J677" s="9" t="e">
        <f>VLOOKUP($D677, Individual_Pitching___Dashboard[], 20, FALSE)</f>
        <v>#N/A</v>
      </c>
      <c r="K677" s="9" t="e">
        <f>VLOOKUP($D677, Individual_Pitching___Advanced[], 21,FALSE)</f>
        <v>#N/A</v>
      </c>
      <c r="L677" s="9" t="e">
        <f>VLOOKUP($B677, 'Team Per G'!$A$2:$G$31, 7, FALSE)</f>
        <v>#N/A</v>
      </c>
      <c r="M677" s="9" t="e">
        <f>VLOOKUP($B677, 'FanGraphs - Team WAR Projected'!$B$2:$E$31, 3, FALSE)/162</f>
        <v>#N/A</v>
      </c>
      <c r="N677" s="9" t="e">
        <f>VLOOKUP($B677, Team_Pitching___Advanced[[Team]:[xFIP]], 19,FALSE)</f>
        <v>#N/A</v>
      </c>
      <c r="O677" s="9" t="e">
        <f>VLOOKUP($B677, Team_Pitching___Advanced[], 20, FALSE)</f>
        <v>#N/A</v>
      </c>
      <c r="P677" s="9" t="e">
        <f>VLOOKUP($B677, Team_Batting___Dashboard[[Team]:[wOBA]], 16, FALSE)</f>
        <v>#N/A</v>
      </c>
      <c r="Q677" s="9" t="e">
        <f>VLOOKUP($B677, Team_Batting___Advanced[[Team]:[OPS]], 9, FALSE)</f>
        <v>#N/A</v>
      </c>
      <c r="R677" s="9" t="e">
        <f>VLOOKUP($B677, Team_Batting___Advanced[], 19, FALSE)</f>
        <v>#N/A</v>
      </c>
      <c r="S677" s="9" t="e">
        <f>VLOOKUP($B677, 'Team Per G'!$A$2:$G$31, 3, FALSE)</f>
        <v>#N/A</v>
      </c>
      <c r="T677" s="9" t="e">
        <f>VLOOKUP($B677, 'Team Per G'!$A$2:$G$31, 5, FALSE)</f>
        <v>#N/A</v>
      </c>
      <c r="U677" s="9" t="e">
        <f>VLOOKUP($B677, 'Team Per G'!$A$2:$G$31, 4, FALSE)</f>
        <v>#N/A</v>
      </c>
      <c r="V677" s="9" t="e">
        <f>VLOOKUP($B677, Team_Batting___Dashboard[], 22, FALSE)/$F677</f>
        <v>#N/A</v>
      </c>
      <c r="W677" s="9" t="e">
        <f>VLOOKUP($B677, 'FanGraphs - Team WAR Projected'!$B$2:$E$31, 4, FALSE)/162</f>
        <v>#N/A</v>
      </c>
      <c r="X677" s="9" t="e">
        <f>VLOOKUP($B677, FanGraphs_Standings[[Abbreviation]:[2024 Year to Date RS/G]], 6, FALSE)/$F677</f>
        <v>#N/A</v>
      </c>
      <c r="Y677" s="9" t="e">
        <f>VLOOKUP($B677, FanGraphs_Standings[[Abbreviation]:[2024 Projected Full Season RDif]], 19, FALSE)/162</f>
        <v>#N/A</v>
      </c>
      <c r="Z677" s="9" t="e">
        <f>VLOOKUP($B677, FanGraphs_Standings[[Abbreviation]:[2024 Projected Full Season RDif]], 5, FALSE)</f>
        <v>#N/A</v>
      </c>
      <c r="AA677" s="9" t="e">
        <f>VLOOKUP($B677, FanGraphs_Standings[[Abbreviation]:[2024 Projected Full Season W%]], 18, FALSE)</f>
        <v>#N/A</v>
      </c>
      <c r="AB677" s="9" t="e">
        <f>VLOOKUP($B677, 'Home Field Adv'!$A$2:$I$31, 9, FALSE)</f>
        <v>#N/A</v>
      </c>
      <c r="AC677" s="9" t="e">
        <f>VLOOKUP($C677, FanGraphs_Standings[[Abbreviation]:[2024 Year to Date G]], 2, FALSE)</f>
        <v>#N/A</v>
      </c>
      <c r="AD677" s="9" t="e">
        <f>VLOOKUP($E677, 'SP Per G'!$A$2:$D$1380, 3, FALSE)</f>
        <v>#N/A</v>
      </c>
      <c r="AE677" s="9" t="e">
        <f>VLOOKUP($E677, 'SP Per G'!$A$2:$D$1380, 4, FALSE)</f>
        <v>#N/A</v>
      </c>
      <c r="AF677" s="9" t="e">
        <f>VLOOKUP($E677, Individual_Pitching___Dashboard[], 18, FALSE)</f>
        <v>#N/A</v>
      </c>
      <c r="AG677" s="9" t="e">
        <f>VLOOKUP($E677, Individual_Pitching___Dashboard[], 20, FALSE)</f>
        <v>#N/A</v>
      </c>
      <c r="AH677" s="9" t="e">
        <f>VLOOKUP($E677, Individual_Pitching___Advanced[], 21,FALSE)</f>
        <v>#N/A</v>
      </c>
      <c r="AI677" s="9" t="e">
        <f>VLOOKUP($C677, 'Team Per G'!$A$2:$G$31, 7, FALSE)</f>
        <v>#N/A</v>
      </c>
      <c r="AJ677" s="9" t="e">
        <f>VLOOKUP($C677, 'FanGraphs - Team WAR Projected'!$B$2:$E$31, 3, FALSE)/162</f>
        <v>#N/A</v>
      </c>
      <c r="AK677" s="9" t="e">
        <f>VLOOKUP($C677, Team_Pitching___Advanced[[Team]:[xFIP]], 19,FALSE)</f>
        <v>#N/A</v>
      </c>
      <c r="AL677" s="9" t="e">
        <f>VLOOKUP($C677, Team_Pitching___Advanced[], 20, FALSE)</f>
        <v>#N/A</v>
      </c>
      <c r="AM677" s="9" t="e">
        <f>VLOOKUP($C677, Team_Batting___Dashboard[[Team]:[wOBA]], 16, FALSE)</f>
        <v>#N/A</v>
      </c>
      <c r="AN677" s="9" t="e">
        <f>VLOOKUP($C677, Team_Batting___Advanced[[Team]:[OPS]], 9, FALSE)</f>
        <v>#N/A</v>
      </c>
      <c r="AO677" s="9" t="e">
        <f>VLOOKUP($C677, Team_Batting___Advanced[], 19, FALSE)</f>
        <v>#N/A</v>
      </c>
      <c r="AP677" s="9" t="e">
        <f>VLOOKUP($C677, 'Team Per G'!$A$2:$G$31, 3, FALSE)</f>
        <v>#N/A</v>
      </c>
      <c r="AQ677" s="9" t="e">
        <f>VLOOKUP($C677, 'Team Per G'!$A$2:$G$31, 5, FALSE)</f>
        <v>#N/A</v>
      </c>
      <c r="AR677" s="9" t="e">
        <f>VLOOKUP($C677, 'Team Per G'!$A$2:$G$31, 4, FALSE)</f>
        <v>#N/A</v>
      </c>
      <c r="AS677" s="9" t="e">
        <f>VLOOKUP($C677, Team_Batting___Dashboard[], 22, FALSE)/$AC677</f>
        <v>#N/A</v>
      </c>
      <c r="AT677" s="9" t="e">
        <f>VLOOKUP($C677, 'FanGraphs - Team WAR Projected'!$B$2:$E$31, 4, FALSE)/162</f>
        <v>#N/A</v>
      </c>
      <c r="AU677" s="9" t="e">
        <f>VLOOKUP($C677, FanGraphs_Standings[[Abbreviation]:[2024 Year to Date RS/G]], 6, FALSE)/$AC677</f>
        <v>#N/A</v>
      </c>
      <c r="AV677" s="9" t="e">
        <f>VLOOKUP($C677, FanGraphs_Standings[[Abbreviation]:[2024 Projected Full Season RDif]], 19, FALSE)/162</f>
        <v>#N/A</v>
      </c>
      <c r="AW677" s="9" t="e">
        <f>VLOOKUP($C677, FanGraphs_Standings[[Abbreviation]:[2024 Projected Full Season RDif]], 5, FALSE)</f>
        <v>#N/A</v>
      </c>
      <c r="AX677" s="9" t="e">
        <f>VLOOKUP($C677, FanGraphs_Standings[[Abbreviation]:[2024 Projected Full Season W%]], 18, FALSE)</f>
        <v>#N/A</v>
      </c>
      <c r="AY677" s="9" t="e">
        <f>VLOOKUP($C677, 'Home Field Adv'!$A$2:$K$31, 11, FALSE)</f>
        <v>#N/A</v>
      </c>
      <c r="BB677" s="5" t="str">
        <f t="shared" si="31"/>
        <v/>
      </c>
      <c r="BC677" s="5" t="str">
        <f t="shared" si="32"/>
        <v/>
      </c>
      <c r="BD677" s="5" t="str">
        <f t="shared" si="33"/>
        <v/>
      </c>
    </row>
    <row r="678" spans="6:56" x14ac:dyDescent="0.45">
      <c r="F678" s="9" t="e">
        <f>VLOOKUP($B678, FanGraphs_Standings[[Abbreviation]:[2024 Year to Date G]], 2, FALSE)</f>
        <v>#N/A</v>
      </c>
      <c r="G678" s="9" t="e">
        <f>IF(ISERR(VLOOKUP($D678, 'SP Per G'!$A$2:$D$1380, 3, FALSE)), L678, VLOOKUP($D678, 'SP Per G'!$A$2:$D$1380, 3, FALSE))</f>
        <v>#N/A</v>
      </c>
      <c r="H678" s="9" t="e">
        <f>VLOOKUP($D678, 'SP Per G'!$A$2:$D$1380, 4, FALSE)</f>
        <v>#N/A</v>
      </c>
      <c r="I678" s="9" t="e">
        <f>VLOOKUP($D678, Individual_Pitching___Dashboard[], 18, FALSE)</f>
        <v>#N/A</v>
      </c>
      <c r="J678" s="9" t="e">
        <f>VLOOKUP($D678, Individual_Pitching___Dashboard[], 20, FALSE)</f>
        <v>#N/A</v>
      </c>
      <c r="K678" s="9" t="e">
        <f>VLOOKUP($D678, Individual_Pitching___Advanced[], 21,FALSE)</f>
        <v>#N/A</v>
      </c>
      <c r="L678" s="9" t="e">
        <f>VLOOKUP($B678, 'Team Per G'!$A$2:$G$31, 7, FALSE)</f>
        <v>#N/A</v>
      </c>
      <c r="M678" s="9" t="e">
        <f>VLOOKUP($B678, 'FanGraphs - Team WAR Projected'!$B$2:$E$31, 3, FALSE)/162</f>
        <v>#N/A</v>
      </c>
      <c r="N678" s="9" t="e">
        <f>VLOOKUP($B678, Team_Pitching___Advanced[[Team]:[xFIP]], 19,FALSE)</f>
        <v>#N/A</v>
      </c>
      <c r="O678" s="9" t="e">
        <f>VLOOKUP($B678, Team_Pitching___Advanced[], 20, FALSE)</f>
        <v>#N/A</v>
      </c>
      <c r="P678" s="9" t="e">
        <f>VLOOKUP($B678, Team_Batting___Dashboard[[Team]:[wOBA]], 16, FALSE)</f>
        <v>#N/A</v>
      </c>
      <c r="Q678" s="9" t="e">
        <f>VLOOKUP($B678, Team_Batting___Advanced[[Team]:[OPS]], 9, FALSE)</f>
        <v>#N/A</v>
      </c>
      <c r="R678" s="9" t="e">
        <f>VLOOKUP($B678, Team_Batting___Advanced[], 19, FALSE)</f>
        <v>#N/A</v>
      </c>
      <c r="S678" s="9" t="e">
        <f>VLOOKUP($B678, 'Team Per G'!$A$2:$G$31, 3, FALSE)</f>
        <v>#N/A</v>
      </c>
      <c r="T678" s="9" t="e">
        <f>VLOOKUP($B678, 'Team Per G'!$A$2:$G$31, 5, FALSE)</f>
        <v>#N/A</v>
      </c>
      <c r="U678" s="9" t="e">
        <f>VLOOKUP($B678, 'Team Per G'!$A$2:$G$31, 4, FALSE)</f>
        <v>#N/A</v>
      </c>
      <c r="V678" s="9" t="e">
        <f>VLOOKUP($B678, Team_Batting___Dashboard[], 22, FALSE)/$F678</f>
        <v>#N/A</v>
      </c>
      <c r="W678" s="9" t="e">
        <f>VLOOKUP($B678, 'FanGraphs - Team WAR Projected'!$B$2:$E$31, 4, FALSE)/162</f>
        <v>#N/A</v>
      </c>
      <c r="X678" s="9" t="e">
        <f>VLOOKUP($B678, FanGraphs_Standings[[Abbreviation]:[2024 Year to Date RS/G]], 6, FALSE)/$F678</f>
        <v>#N/A</v>
      </c>
      <c r="Y678" s="9" t="e">
        <f>VLOOKUP($B678, FanGraphs_Standings[[Abbreviation]:[2024 Projected Full Season RDif]], 19, FALSE)/162</f>
        <v>#N/A</v>
      </c>
      <c r="Z678" s="9" t="e">
        <f>VLOOKUP($B678, FanGraphs_Standings[[Abbreviation]:[2024 Projected Full Season RDif]], 5, FALSE)</f>
        <v>#N/A</v>
      </c>
      <c r="AA678" s="9" t="e">
        <f>VLOOKUP($B678, FanGraphs_Standings[[Abbreviation]:[2024 Projected Full Season W%]], 18, FALSE)</f>
        <v>#N/A</v>
      </c>
      <c r="AB678" s="9" t="e">
        <f>VLOOKUP($B678, 'Home Field Adv'!$A$2:$I$31, 9, FALSE)</f>
        <v>#N/A</v>
      </c>
      <c r="AC678" s="9" t="e">
        <f>VLOOKUP($C678, FanGraphs_Standings[[Abbreviation]:[2024 Year to Date G]], 2, FALSE)</f>
        <v>#N/A</v>
      </c>
      <c r="AD678" s="9" t="e">
        <f>VLOOKUP($E678, 'SP Per G'!$A$2:$D$1380, 3, FALSE)</f>
        <v>#N/A</v>
      </c>
      <c r="AE678" s="9" t="e">
        <f>VLOOKUP($E678, 'SP Per G'!$A$2:$D$1380, 4, FALSE)</f>
        <v>#N/A</v>
      </c>
      <c r="AF678" s="9" t="e">
        <f>VLOOKUP($E678, Individual_Pitching___Dashboard[], 18, FALSE)</f>
        <v>#N/A</v>
      </c>
      <c r="AG678" s="9" t="e">
        <f>VLOOKUP($E678, Individual_Pitching___Dashboard[], 20, FALSE)</f>
        <v>#N/A</v>
      </c>
      <c r="AH678" s="9" t="e">
        <f>VLOOKUP($E678, Individual_Pitching___Advanced[], 21,FALSE)</f>
        <v>#N/A</v>
      </c>
      <c r="AI678" s="9" t="e">
        <f>VLOOKUP($C678, 'Team Per G'!$A$2:$G$31, 7, FALSE)</f>
        <v>#N/A</v>
      </c>
      <c r="AJ678" s="9" t="e">
        <f>VLOOKUP($C678, 'FanGraphs - Team WAR Projected'!$B$2:$E$31, 3, FALSE)/162</f>
        <v>#N/A</v>
      </c>
      <c r="AK678" s="9" t="e">
        <f>VLOOKUP($C678, Team_Pitching___Advanced[[Team]:[xFIP]], 19,FALSE)</f>
        <v>#N/A</v>
      </c>
      <c r="AL678" s="9" t="e">
        <f>VLOOKUP($C678, Team_Pitching___Advanced[], 20, FALSE)</f>
        <v>#N/A</v>
      </c>
      <c r="AM678" s="9" t="e">
        <f>VLOOKUP($C678, Team_Batting___Dashboard[[Team]:[wOBA]], 16, FALSE)</f>
        <v>#N/A</v>
      </c>
      <c r="AN678" s="9" t="e">
        <f>VLOOKUP($C678, Team_Batting___Advanced[[Team]:[OPS]], 9, FALSE)</f>
        <v>#N/A</v>
      </c>
      <c r="AO678" s="9" t="e">
        <f>VLOOKUP($C678, Team_Batting___Advanced[], 19, FALSE)</f>
        <v>#N/A</v>
      </c>
      <c r="AP678" s="9" t="e">
        <f>VLOOKUP($C678, 'Team Per G'!$A$2:$G$31, 3, FALSE)</f>
        <v>#N/A</v>
      </c>
      <c r="AQ678" s="9" t="e">
        <f>VLOOKUP($C678, 'Team Per G'!$A$2:$G$31, 5, FALSE)</f>
        <v>#N/A</v>
      </c>
      <c r="AR678" s="9" t="e">
        <f>VLOOKUP($C678, 'Team Per G'!$A$2:$G$31, 4, FALSE)</f>
        <v>#N/A</v>
      </c>
      <c r="AS678" s="9" t="e">
        <f>VLOOKUP($C678, Team_Batting___Dashboard[], 22, FALSE)/$AC678</f>
        <v>#N/A</v>
      </c>
      <c r="AT678" s="9" t="e">
        <f>VLOOKUP($C678, 'FanGraphs - Team WAR Projected'!$B$2:$E$31, 4, FALSE)/162</f>
        <v>#N/A</v>
      </c>
      <c r="AU678" s="9" t="e">
        <f>VLOOKUP($C678, FanGraphs_Standings[[Abbreviation]:[2024 Year to Date RS/G]], 6, FALSE)/$AC678</f>
        <v>#N/A</v>
      </c>
      <c r="AV678" s="9" t="e">
        <f>VLOOKUP($C678, FanGraphs_Standings[[Abbreviation]:[2024 Projected Full Season RDif]], 19, FALSE)/162</f>
        <v>#N/A</v>
      </c>
      <c r="AW678" s="9" t="e">
        <f>VLOOKUP($C678, FanGraphs_Standings[[Abbreviation]:[2024 Projected Full Season RDif]], 5, FALSE)</f>
        <v>#N/A</v>
      </c>
      <c r="AX678" s="9" t="e">
        <f>VLOOKUP($C678, FanGraphs_Standings[[Abbreviation]:[2024 Projected Full Season W%]], 18, FALSE)</f>
        <v>#N/A</v>
      </c>
      <c r="AY678" s="9" t="e">
        <f>VLOOKUP($C678, 'Home Field Adv'!$A$2:$K$31, 11, FALSE)</f>
        <v>#N/A</v>
      </c>
      <c r="BB678" s="5" t="str">
        <f t="shared" si="31"/>
        <v/>
      </c>
      <c r="BC678" s="5" t="str">
        <f t="shared" si="32"/>
        <v/>
      </c>
      <c r="BD678" s="5" t="str">
        <f t="shared" si="33"/>
        <v/>
      </c>
    </row>
    <row r="679" spans="6:56" x14ac:dyDescent="0.45">
      <c r="F679" s="9" t="e">
        <f>VLOOKUP($B679, FanGraphs_Standings[[Abbreviation]:[2024 Year to Date G]], 2, FALSE)</f>
        <v>#N/A</v>
      </c>
      <c r="G679" s="9" t="e">
        <f>IF(ISERR(VLOOKUP($D679, 'SP Per G'!$A$2:$D$1380, 3, FALSE)), L679, VLOOKUP($D679, 'SP Per G'!$A$2:$D$1380, 3, FALSE))</f>
        <v>#N/A</v>
      </c>
      <c r="H679" s="9" t="e">
        <f>VLOOKUP($D679, 'SP Per G'!$A$2:$D$1380, 4, FALSE)</f>
        <v>#N/A</v>
      </c>
      <c r="I679" s="9" t="e">
        <f>VLOOKUP($D679, Individual_Pitching___Dashboard[], 18, FALSE)</f>
        <v>#N/A</v>
      </c>
      <c r="J679" s="9" t="e">
        <f>VLOOKUP($D679, Individual_Pitching___Dashboard[], 20, FALSE)</f>
        <v>#N/A</v>
      </c>
      <c r="K679" s="9" t="e">
        <f>VLOOKUP($D679, Individual_Pitching___Advanced[], 21,FALSE)</f>
        <v>#N/A</v>
      </c>
      <c r="L679" s="9" t="e">
        <f>VLOOKUP($B679, 'Team Per G'!$A$2:$G$31, 7, FALSE)</f>
        <v>#N/A</v>
      </c>
      <c r="M679" s="9" t="e">
        <f>VLOOKUP($B679, 'FanGraphs - Team WAR Projected'!$B$2:$E$31, 3, FALSE)/162</f>
        <v>#N/A</v>
      </c>
      <c r="N679" s="9" t="e">
        <f>VLOOKUP($B679, Team_Pitching___Advanced[[Team]:[xFIP]], 19,FALSE)</f>
        <v>#N/A</v>
      </c>
      <c r="O679" s="9" t="e">
        <f>VLOOKUP($B679, Team_Pitching___Advanced[], 20, FALSE)</f>
        <v>#N/A</v>
      </c>
      <c r="P679" s="9" t="e">
        <f>VLOOKUP($B679, Team_Batting___Dashboard[[Team]:[wOBA]], 16, FALSE)</f>
        <v>#N/A</v>
      </c>
      <c r="Q679" s="9" t="e">
        <f>VLOOKUP($B679, Team_Batting___Advanced[[Team]:[OPS]], 9, FALSE)</f>
        <v>#N/A</v>
      </c>
      <c r="R679" s="9" t="e">
        <f>VLOOKUP($B679, Team_Batting___Advanced[], 19, FALSE)</f>
        <v>#N/A</v>
      </c>
      <c r="S679" s="9" t="e">
        <f>VLOOKUP($B679, 'Team Per G'!$A$2:$G$31, 3, FALSE)</f>
        <v>#N/A</v>
      </c>
      <c r="T679" s="9" t="e">
        <f>VLOOKUP($B679, 'Team Per G'!$A$2:$G$31, 5, FALSE)</f>
        <v>#N/A</v>
      </c>
      <c r="U679" s="9" t="e">
        <f>VLOOKUP($B679, 'Team Per G'!$A$2:$G$31, 4, FALSE)</f>
        <v>#N/A</v>
      </c>
      <c r="V679" s="9" t="e">
        <f>VLOOKUP($B679, Team_Batting___Dashboard[], 22, FALSE)/$F679</f>
        <v>#N/A</v>
      </c>
      <c r="W679" s="9" t="e">
        <f>VLOOKUP($B679, 'FanGraphs - Team WAR Projected'!$B$2:$E$31, 4, FALSE)/162</f>
        <v>#N/A</v>
      </c>
      <c r="X679" s="9" t="e">
        <f>VLOOKUP($B679, FanGraphs_Standings[[Abbreviation]:[2024 Year to Date RS/G]], 6, FALSE)/$F679</f>
        <v>#N/A</v>
      </c>
      <c r="Y679" s="9" t="e">
        <f>VLOOKUP($B679, FanGraphs_Standings[[Abbreviation]:[2024 Projected Full Season RDif]], 19, FALSE)/162</f>
        <v>#N/A</v>
      </c>
      <c r="Z679" s="9" t="e">
        <f>VLOOKUP($B679, FanGraphs_Standings[[Abbreviation]:[2024 Projected Full Season RDif]], 5, FALSE)</f>
        <v>#N/A</v>
      </c>
      <c r="AA679" s="9" t="e">
        <f>VLOOKUP($B679, FanGraphs_Standings[[Abbreviation]:[2024 Projected Full Season W%]], 18, FALSE)</f>
        <v>#N/A</v>
      </c>
      <c r="AB679" s="9" t="e">
        <f>VLOOKUP($B679, 'Home Field Adv'!$A$2:$I$31, 9, FALSE)</f>
        <v>#N/A</v>
      </c>
      <c r="AC679" s="9" t="e">
        <f>VLOOKUP($C679, FanGraphs_Standings[[Abbreviation]:[2024 Year to Date G]], 2, FALSE)</f>
        <v>#N/A</v>
      </c>
      <c r="AD679" s="9" t="e">
        <f>VLOOKUP($E679, 'SP Per G'!$A$2:$D$1380, 3, FALSE)</f>
        <v>#N/A</v>
      </c>
      <c r="AE679" s="9" t="e">
        <f>VLOOKUP($E679, 'SP Per G'!$A$2:$D$1380, 4, FALSE)</f>
        <v>#N/A</v>
      </c>
      <c r="AF679" s="9" t="e">
        <f>VLOOKUP($E679, Individual_Pitching___Dashboard[], 18, FALSE)</f>
        <v>#N/A</v>
      </c>
      <c r="AG679" s="9" t="e">
        <f>VLOOKUP($E679, Individual_Pitching___Dashboard[], 20, FALSE)</f>
        <v>#N/A</v>
      </c>
      <c r="AH679" s="9" t="e">
        <f>VLOOKUP($E679, Individual_Pitching___Advanced[], 21,FALSE)</f>
        <v>#N/A</v>
      </c>
      <c r="AI679" s="9" t="e">
        <f>VLOOKUP($C679, 'Team Per G'!$A$2:$G$31, 7, FALSE)</f>
        <v>#N/A</v>
      </c>
      <c r="AJ679" s="9" t="e">
        <f>VLOOKUP($C679, 'FanGraphs - Team WAR Projected'!$B$2:$E$31, 3, FALSE)/162</f>
        <v>#N/A</v>
      </c>
      <c r="AK679" s="9" t="e">
        <f>VLOOKUP($C679, Team_Pitching___Advanced[[Team]:[xFIP]], 19,FALSE)</f>
        <v>#N/A</v>
      </c>
      <c r="AL679" s="9" t="e">
        <f>VLOOKUP($C679, Team_Pitching___Advanced[], 20, FALSE)</f>
        <v>#N/A</v>
      </c>
      <c r="AM679" s="9" t="e">
        <f>VLOOKUP($C679, Team_Batting___Dashboard[[Team]:[wOBA]], 16, FALSE)</f>
        <v>#N/A</v>
      </c>
      <c r="AN679" s="9" t="e">
        <f>VLOOKUP($C679, Team_Batting___Advanced[[Team]:[OPS]], 9, FALSE)</f>
        <v>#N/A</v>
      </c>
      <c r="AO679" s="9" t="e">
        <f>VLOOKUP($C679, Team_Batting___Advanced[], 19, FALSE)</f>
        <v>#N/A</v>
      </c>
      <c r="AP679" s="9" t="e">
        <f>VLOOKUP($C679, 'Team Per G'!$A$2:$G$31, 3, FALSE)</f>
        <v>#N/A</v>
      </c>
      <c r="AQ679" s="9" t="e">
        <f>VLOOKUP($C679, 'Team Per G'!$A$2:$G$31, 5, FALSE)</f>
        <v>#N/A</v>
      </c>
      <c r="AR679" s="9" t="e">
        <f>VLOOKUP($C679, 'Team Per G'!$A$2:$G$31, 4, FALSE)</f>
        <v>#N/A</v>
      </c>
      <c r="AS679" s="9" t="e">
        <f>VLOOKUP($C679, Team_Batting___Dashboard[], 22, FALSE)/$AC679</f>
        <v>#N/A</v>
      </c>
      <c r="AT679" s="9" t="e">
        <f>VLOOKUP($C679, 'FanGraphs - Team WAR Projected'!$B$2:$E$31, 4, FALSE)/162</f>
        <v>#N/A</v>
      </c>
      <c r="AU679" s="9" t="e">
        <f>VLOOKUP($C679, FanGraphs_Standings[[Abbreviation]:[2024 Year to Date RS/G]], 6, FALSE)/$AC679</f>
        <v>#N/A</v>
      </c>
      <c r="AV679" s="9" t="e">
        <f>VLOOKUP($C679, FanGraphs_Standings[[Abbreviation]:[2024 Projected Full Season RDif]], 19, FALSE)/162</f>
        <v>#N/A</v>
      </c>
      <c r="AW679" s="9" t="e">
        <f>VLOOKUP($C679, FanGraphs_Standings[[Abbreviation]:[2024 Projected Full Season RDif]], 5, FALSE)</f>
        <v>#N/A</v>
      </c>
      <c r="AX679" s="9" t="e">
        <f>VLOOKUP($C679, FanGraphs_Standings[[Abbreviation]:[2024 Projected Full Season W%]], 18, FALSE)</f>
        <v>#N/A</v>
      </c>
      <c r="AY679" s="9" t="e">
        <f>VLOOKUP($C679, 'Home Field Adv'!$A$2:$K$31, 11, FALSE)</f>
        <v>#N/A</v>
      </c>
      <c r="BB679" s="5" t="str">
        <f t="shared" si="31"/>
        <v/>
      </c>
      <c r="BC679" s="5" t="str">
        <f t="shared" si="32"/>
        <v/>
      </c>
      <c r="BD679" s="5" t="str">
        <f t="shared" si="33"/>
        <v/>
      </c>
    </row>
    <row r="680" spans="6:56" x14ac:dyDescent="0.45">
      <c r="F680" s="9" t="e">
        <f>VLOOKUP($B680, FanGraphs_Standings[[Abbreviation]:[2024 Year to Date G]], 2, FALSE)</f>
        <v>#N/A</v>
      </c>
      <c r="G680" s="9" t="e">
        <f>IF(ISERR(VLOOKUP($D680, 'SP Per G'!$A$2:$D$1380, 3, FALSE)), L680, VLOOKUP($D680, 'SP Per G'!$A$2:$D$1380, 3, FALSE))</f>
        <v>#N/A</v>
      </c>
      <c r="H680" s="9" t="e">
        <f>VLOOKUP($D680, 'SP Per G'!$A$2:$D$1380, 4, FALSE)</f>
        <v>#N/A</v>
      </c>
      <c r="I680" s="9" t="e">
        <f>VLOOKUP($D680, Individual_Pitching___Dashboard[], 18, FALSE)</f>
        <v>#N/A</v>
      </c>
      <c r="J680" s="9" t="e">
        <f>VLOOKUP($D680, Individual_Pitching___Dashboard[], 20, FALSE)</f>
        <v>#N/A</v>
      </c>
      <c r="K680" s="9" t="e">
        <f>VLOOKUP($D680, Individual_Pitching___Advanced[], 21,FALSE)</f>
        <v>#N/A</v>
      </c>
      <c r="L680" s="9" t="e">
        <f>VLOOKUP($B680, 'Team Per G'!$A$2:$G$31, 7, FALSE)</f>
        <v>#N/A</v>
      </c>
      <c r="M680" s="9" t="e">
        <f>VLOOKUP($B680, 'FanGraphs - Team WAR Projected'!$B$2:$E$31, 3, FALSE)/162</f>
        <v>#N/A</v>
      </c>
      <c r="N680" s="9" t="e">
        <f>VLOOKUP($B680, Team_Pitching___Advanced[[Team]:[xFIP]], 19,FALSE)</f>
        <v>#N/A</v>
      </c>
      <c r="O680" s="9" t="e">
        <f>VLOOKUP($B680, Team_Pitching___Advanced[], 20, FALSE)</f>
        <v>#N/A</v>
      </c>
      <c r="P680" s="9" t="e">
        <f>VLOOKUP($B680, Team_Batting___Dashboard[[Team]:[wOBA]], 16, FALSE)</f>
        <v>#N/A</v>
      </c>
      <c r="Q680" s="9" t="e">
        <f>VLOOKUP($B680, Team_Batting___Advanced[[Team]:[OPS]], 9, FALSE)</f>
        <v>#N/A</v>
      </c>
      <c r="R680" s="9" t="e">
        <f>VLOOKUP($B680, Team_Batting___Advanced[], 19, FALSE)</f>
        <v>#N/A</v>
      </c>
      <c r="S680" s="9" t="e">
        <f>VLOOKUP($B680, 'Team Per G'!$A$2:$G$31, 3, FALSE)</f>
        <v>#N/A</v>
      </c>
      <c r="T680" s="9" t="e">
        <f>VLOOKUP($B680, 'Team Per G'!$A$2:$G$31, 5, FALSE)</f>
        <v>#N/A</v>
      </c>
      <c r="U680" s="9" t="e">
        <f>VLOOKUP($B680, 'Team Per G'!$A$2:$G$31, 4, FALSE)</f>
        <v>#N/A</v>
      </c>
      <c r="V680" s="9" t="e">
        <f>VLOOKUP($B680, Team_Batting___Dashboard[], 22, FALSE)/$F680</f>
        <v>#N/A</v>
      </c>
      <c r="W680" s="9" t="e">
        <f>VLOOKUP($B680, 'FanGraphs - Team WAR Projected'!$B$2:$E$31, 4, FALSE)/162</f>
        <v>#N/A</v>
      </c>
      <c r="X680" s="9" t="e">
        <f>VLOOKUP($B680, FanGraphs_Standings[[Abbreviation]:[2024 Year to Date RS/G]], 6, FALSE)/$F680</f>
        <v>#N/A</v>
      </c>
      <c r="Y680" s="9" t="e">
        <f>VLOOKUP($B680, FanGraphs_Standings[[Abbreviation]:[2024 Projected Full Season RDif]], 19, FALSE)/162</f>
        <v>#N/A</v>
      </c>
      <c r="Z680" s="9" t="e">
        <f>VLOOKUP($B680, FanGraphs_Standings[[Abbreviation]:[2024 Projected Full Season RDif]], 5, FALSE)</f>
        <v>#N/A</v>
      </c>
      <c r="AA680" s="9" t="e">
        <f>VLOOKUP($B680, FanGraphs_Standings[[Abbreviation]:[2024 Projected Full Season W%]], 18, FALSE)</f>
        <v>#N/A</v>
      </c>
      <c r="AB680" s="9" t="e">
        <f>VLOOKUP($B680, 'Home Field Adv'!$A$2:$I$31, 9, FALSE)</f>
        <v>#N/A</v>
      </c>
      <c r="AC680" s="9" t="e">
        <f>VLOOKUP($C680, FanGraphs_Standings[[Abbreviation]:[2024 Year to Date G]], 2, FALSE)</f>
        <v>#N/A</v>
      </c>
      <c r="AD680" s="9" t="e">
        <f>VLOOKUP($E680, 'SP Per G'!$A$2:$D$1380, 3, FALSE)</f>
        <v>#N/A</v>
      </c>
      <c r="AE680" s="9" t="e">
        <f>VLOOKUP($E680, 'SP Per G'!$A$2:$D$1380, 4, FALSE)</f>
        <v>#N/A</v>
      </c>
      <c r="AF680" s="9" t="e">
        <f>VLOOKUP($E680, Individual_Pitching___Dashboard[], 18, FALSE)</f>
        <v>#N/A</v>
      </c>
      <c r="AG680" s="9" t="e">
        <f>VLOOKUP($E680, Individual_Pitching___Dashboard[], 20, FALSE)</f>
        <v>#N/A</v>
      </c>
      <c r="AH680" s="9" t="e">
        <f>VLOOKUP($E680, Individual_Pitching___Advanced[], 21,FALSE)</f>
        <v>#N/A</v>
      </c>
      <c r="AI680" s="9" t="e">
        <f>VLOOKUP($C680, 'Team Per G'!$A$2:$G$31, 7, FALSE)</f>
        <v>#N/A</v>
      </c>
      <c r="AJ680" s="9" t="e">
        <f>VLOOKUP($C680, 'FanGraphs - Team WAR Projected'!$B$2:$E$31, 3, FALSE)/162</f>
        <v>#N/A</v>
      </c>
      <c r="AK680" s="9" t="e">
        <f>VLOOKUP($C680, Team_Pitching___Advanced[[Team]:[xFIP]], 19,FALSE)</f>
        <v>#N/A</v>
      </c>
      <c r="AL680" s="9" t="e">
        <f>VLOOKUP($C680, Team_Pitching___Advanced[], 20, FALSE)</f>
        <v>#N/A</v>
      </c>
      <c r="AM680" s="9" t="e">
        <f>VLOOKUP($C680, Team_Batting___Dashboard[[Team]:[wOBA]], 16, FALSE)</f>
        <v>#N/A</v>
      </c>
      <c r="AN680" s="9" t="e">
        <f>VLOOKUP($C680, Team_Batting___Advanced[[Team]:[OPS]], 9, FALSE)</f>
        <v>#N/A</v>
      </c>
      <c r="AO680" s="9" t="e">
        <f>VLOOKUP($C680, Team_Batting___Advanced[], 19, FALSE)</f>
        <v>#N/A</v>
      </c>
      <c r="AP680" s="9" t="e">
        <f>VLOOKUP($C680, 'Team Per G'!$A$2:$G$31, 3, FALSE)</f>
        <v>#N/A</v>
      </c>
      <c r="AQ680" s="9" t="e">
        <f>VLOOKUP($C680, 'Team Per G'!$A$2:$G$31, 5, FALSE)</f>
        <v>#N/A</v>
      </c>
      <c r="AR680" s="9" t="e">
        <f>VLOOKUP($C680, 'Team Per G'!$A$2:$G$31, 4, FALSE)</f>
        <v>#N/A</v>
      </c>
      <c r="AS680" s="9" t="e">
        <f>VLOOKUP($C680, Team_Batting___Dashboard[], 22, FALSE)/$AC680</f>
        <v>#N/A</v>
      </c>
      <c r="AT680" s="9" t="e">
        <f>VLOOKUP($C680, 'FanGraphs - Team WAR Projected'!$B$2:$E$31, 4, FALSE)/162</f>
        <v>#N/A</v>
      </c>
      <c r="AU680" s="9" t="e">
        <f>VLOOKUP($C680, FanGraphs_Standings[[Abbreviation]:[2024 Year to Date RS/G]], 6, FALSE)/$AC680</f>
        <v>#N/A</v>
      </c>
      <c r="AV680" s="9" t="e">
        <f>VLOOKUP($C680, FanGraphs_Standings[[Abbreviation]:[2024 Projected Full Season RDif]], 19, FALSE)/162</f>
        <v>#N/A</v>
      </c>
      <c r="AW680" s="9" t="e">
        <f>VLOOKUP($C680, FanGraphs_Standings[[Abbreviation]:[2024 Projected Full Season RDif]], 5, FALSE)</f>
        <v>#N/A</v>
      </c>
      <c r="AX680" s="9" t="e">
        <f>VLOOKUP($C680, FanGraphs_Standings[[Abbreviation]:[2024 Projected Full Season W%]], 18, FALSE)</f>
        <v>#N/A</v>
      </c>
      <c r="AY680" s="9" t="e">
        <f>VLOOKUP($C680, 'Home Field Adv'!$A$2:$K$31, 11, FALSE)</f>
        <v>#N/A</v>
      </c>
      <c r="BB680" s="5" t="str">
        <f t="shared" si="31"/>
        <v/>
      </c>
      <c r="BC680" s="5" t="str">
        <f t="shared" si="32"/>
        <v/>
      </c>
      <c r="BD680" s="5" t="str">
        <f t="shared" si="33"/>
        <v/>
      </c>
    </row>
    <row r="681" spans="6:56" x14ac:dyDescent="0.45">
      <c r="F681" s="9" t="e">
        <f>VLOOKUP($B681, FanGraphs_Standings[[Abbreviation]:[2024 Year to Date G]], 2, FALSE)</f>
        <v>#N/A</v>
      </c>
      <c r="G681" s="9" t="e">
        <f>IF(ISERR(VLOOKUP($D681, 'SP Per G'!$A$2:$D$1380, 3, FALSE)), L681, VLOOKUP($D681, 'SP Per G'!$A$2:$D$1380, 3, FALSE))</f>
        <v>#N/A</v>
      </c>
      <c r="H681" s="9" t="e">
        <f>VLOOKUP($D681, 'SP Per G'!$A$2:$D$1380, 4, FALSE)</f>
        <v>#N/A</v>
      </c>
      <c r="I681" s="9" t="e">
        <f>VLOOKUP($D681, Individual_Pitching___Dashboard[], 18, FALSE)</f>
        <v>#N/A</v>
      </c>
      <c r="J681" s="9" t="e">
        <f>VLOOKUP($D681, Individual_Pitching___Dashboard[], 20, FALSE)</f>
        <v>#N/A</v>
      </c>
      <c r="K681" s="9" t="e">
        <f>VLOOKUP($D681, Individual_Pitching___Advanced[], 21,FALSE)</f>
        <v>#N/A</v>
      </c>
      <c r="L681" s="9" t="e">
        <f>VLOOKUP($B681, 'Team Per G'!$A$2:$G$31, 7, FALSE)</f>
        <v>#N/A</v>
      </c>
      <c r="M681" s="9" t="e">
        <f>VLOOKUP($B681, 'FanGraphs - Team WAR Projected'!$B$2:$E$31, 3, FALSE)/162</f>
        <v>#N/A</v>
      </c>
      <c r="N681" s="9" t="e">
        <f>VLOOKUP($B681, Team_Pitching___Advanced[[Team]:[xFIP]], 19,FALSE)</f>
        <v>#N/A</v>
      </c>
      <c r="O681" s="9" t="e">
        <f>VLOOKUP($B681, Team_Pitching___Advanced[], 20, FALSE)</f>
        <v>#N/A</v>
      </c>
      <c r="P681" s="9" t="e">
        <f>VLOOKUP($B681, Team_Batting___Dashboard[[Team]:[wOBA]], 16, FALSE)</f>
        <v>#N/A</v>
      </c>
      <c r="Q681" s="9" t="e">
        <f>VLOOKUP($B681, Team_Batting___Advanced[[Team]:[OPS]], 9, FALSE)</f>
        <v>#N/A</v>
      </c>
      <c r="R681" s="9" t="e">
        <f>VLOOKUP($B681, Team_Batting___Advanced[], 19, FALSE)</f>
        <v>#N/A</v>
      </c>
      <c r="S681" s="9" t="e">
        <f>VLOOKUP($B681, 'Team Per G'!$A$2:$G$31, 3, FALSE)</f>
        <v>#N/A</v>
      </c>
      <c r="T681" s="9" t="e">
        <f>VLOOKUP($B681, 'Team Per G'!$A$2:$G$31, 5, FALSE)</f>
        <v>#N/A</v>
      </c>
      <c r="U681" s="9" t="e">
        <f>VLOOKUP($B681, 'Team Per G'!$A$2:$G$31, 4, FALSE)</f>
        <v>#N/A</v>
      </c>
      <c r="V681" s="9" t="e">
        <f>VLOOKUP($B681, Team_Batting___Dashboard[], 22, FALSE)/$F681</f>
        <v>#N/A</v>
      </c>
      <c r="W681" s="9" t="e">
        <f>VLOOKUP($B681, 'FanGraphs - Team WAR Projected'!$B$2:$E$31, 4, FALSE)/162</f>
        <v>#N/A</v>
      </c>
      <c r="X681" s="9" t="e">
        <f>VLOOKUP($B681, FanGraphs_Standings[[Abbreviation]:[2024 Year to Date RS/G]], 6, FALSE)/$F681</f>
        <v>#N/A</v>
      </c>
      <c r="Y681" s="9" t="e">
        <f>VLOOKUP($B681, FanGraphs_Standings[[Abbreviation]:[2024 Projected Full Season RDif]], 19, FALSE)/162</f>
        <v>#N/A</v>
      </c>
      <c r="Z681" s="9" t="e">
        <f>VLOOKUP($B681, FanGraphs_Standings[[Abbreviation]:[2024 Projected Full Season RDif]], 5, FALSE)</f>
        <v>#N/A</v>
      </c>
      <c r="AA681" s="9" t="e">
        <f>VLOOKUP($B681, FanGraphs_Standings[[Abbreviation]:[2024 Projected Full Season W%]], 18, FALSE)</f>
        <v>#N/A</v>
      </c>
      <c r="AB681" s="9" t="e">
        <f>VLOOKUP($B681, 'Home Field Adv'!$A$2:$I$31, 9, FALSE)</f>
        <v>#N/A</v>
      </c>
      <c r="AC681" s="9" t="e">
        <f>VLOOKUP($C681, FanGraphs_Standings[[Abbreviation]:[2024 Year to Date G]], 2, FALSE)</f>
        <v>#N/A</v>
      </c>
      <c r="AD681" s="9" t="e">
        <f>VLOOKUP($E681, 'SP Per G'!$A$2:$D$1380, 3, FALSE)</f>
        <v>#N/A</v>
      </c>
      <c r="AE681" s="9" t="e">
        <f>VLOOKUP($E681, 'SP Per G'!$A$2:$D$1380, 4, FALSE)</f>
        <v>#N/A</v>
      </c>
      <c r="AF681" s="9" t="e">
        <f>VLOOKUP($E681, Individual_Pitching___Dashboard[], 18, FALSE)</f>
        <v>#N/A</v>
      </c>
      <c r="AG681" s="9" t="e">
        <f>VLOOKUP($E681, Individual_Pitching___Dashboard[], 20, FALSE)</f>
        <v>#N/A</v>
      </c>
      <c r="AH681" s="9" t="e">
        <f>VLOOKUP($E681, Individual_Pitching___Advanced[], 21,FALSE)</f>
        <v>#N/A</v>
      </c>
      <c r="AI681" s="9" t="e">
        <f>VLOOKUP($C681, 'Team Per G'!$A$2:$G$31, 7, FALSE)</f>
        <v>#N/A</v>
      </c>
      <c r="AJ681" s="9" t="e">
        <f>VLOOKUP($C681, 'FanGraphs - Team WAR Projected'!$B$2:$E$31, 3, FALSE)/162</f>
        <v>#N/A</v>
      </c>
      <c r="AK681" s="9" t="e">
        <f>VLOOKUP($C681, Team_Pitching___Advanced[[Team]:[xFIP]], 19,FALSE)</f>
        <v>#N/A</v>
      </c>
      <c r="AL681" s="9" t="e">
        <f>VLOOKUP($C681, Team_Pitching___Advanced[], 20, FALSE)</f>
        <v>#N/A</v>
      </c>
      <c r="AM681" s="9" t="e">
        <f>VLOOKUP($C681, Team_Batting___Dashboard[[Team]:[wOBA]], 16, FALSE)</f>
        <v>#N/A</v>
      </c>
      <c r="AN681" s="9" t="e">
        <f>VLOOKUP($C681, Team_Batting___Advanced[[Team]:[OPS]], 9, FALSE)</f>
        <v>#N/A</v>
      </c>
      <c r="AO681" s="9" t="e">
        <f>VLOOKUP($C681, Team_Batting___Advanced[], 19, FALSE)</f>
        <v>#N/A</v>
      </c>
      <c r="AP681" s="9" t="e">
        <f>VLOOKUP($C681, 'Team Per G'!$A$2:$G$31, 3, FALSE)</f>
        <v>#N/A</v>
      </c>
      <c r="AQ681" s="9" t="e">
        <f>VLOOKUP($C681, 'Team Per G'!$A$2:$G$31, 5, FALSE)</f>
        <v>#N/A</v>
      </c>
      <c r="AR681" s="9" t="e">
        <f>VLOOKUP($C681, 'Team Per G'!$A$2:$G$31, 4, FALSE)</f>
        <v>#N/A</v>
      </c>
      <c r="AS681" s="9" t="e">
        <f>VLOOKUP($C681, Team_Batting___Dashboard[], 22, FALSE)/$AC681</f>
        <v>#N/A</v>
      </c>
      <c r="AT681" s="9" t="e">
        <f>VLOOKUP($C681, 'FanGraphs - Team WAR Projected'!$B$2:$E$31, 4, FALSE)/162</f>
        <v>#N/A</v>
      </c>
      <c r="AU681" s="9" t="e">
        <f>VLOOKUP($C681, FanGraphs_Standings[[Abbreviation]:[2024 Year to Date RS/G]], 6, FALSE)/$AC681</f>
        <v>#N/A</v>
      </c>
      <c r="AV681" s="9" t="e">
        <f>VLOOKUP($C681, FanGraphs_Standings[[Abbreviation]:[2024 Projected Full Season RDif]], 19, FALSE)/162</f>
        <v>#N/A</v>
      </c>
      <c r="AW681" s="9" t="e">
        <f>VLOOKUP($C681, FanGraphs_Standings[[Abbreviation]:[2024 Projected Full Season RDif]], 5, FALSE)</f>
        <v>#N/A</v>
      </c>
      <c r="AX681" s="9" t="e">
        <f>VLOOKUP($C681, FanGraphs_Standings[[Abbreviation]:[2024 Projected Full Season W%]], 18, FALSE)</f>
        <v>#N/A</v>
      </c>
      <c r="AY681" s="9" t="e">
        <f>VLOOKUP($C681, 'Home Field Adv'!$A$2:$K$31, 11, FALSE)</f>
        <v>#N/A</v>
      </c>
      <c r="BB681" s="5" t="str">
        <f t="shared" si="31"/>
        <v/>
      </c>
      <c r="BC681" s="5" t="str">
        <f t="shared" si="32"/>
        <v/>
      </c>
      <c r="BD681" s="5" t="str">
        <f t="shared" si="33"/>
        <v/>
      </c>
    </row>
    <row r="682" spans="6:56" x14ac:dyDescent="0.45">
      <c r="F682" s="9" t="e">
        <f>VLOOKUP($B682, FanGraphs_Standings[[Abbreviation]:[2024 Year to Date G]], 2, FALSE)</f>
        <v>#N/A</v>
      </c>
      <c r="G682" s="9" t="e">
        <f>IF(ISERR(VLOOKUP($D682, 'SP Per G'!$A$2:$D$1380, 3, FALSE)), L682, VLOOKUP($D682, 'SP Per G'!$A$2:$D$1380, 3, FALSE))</f>
        <v>#N/A</v>
      </c>
      <c r="H682" s="9" t="e">
        <f>VLOOKUP($D682, 'SP Per G'!$A$2:$D$1380, 4, FALSE)</f>
        <v>#N/A</v>
      </c>
      <c r="I682" s="9" t="e">
        <f>VLOOKUP($D682, Individual_Pitching___Dashboard[], 18, FALSE)</f>
        <v>#N/A</v>
      </c>
      <c r="J682" s="9" t="e">
        <f>VLOOKUP($D682, Individual_Pitching___Dashboard[], 20, FALSE)</f>
        <v>#N/A</v>
      </c>
      <c r="K682" s="9" t="e">
        <f>VLOOKUP($D682, Individual_Pitching___Advanced[], 21,FALSE)</f>
        <v>#N/A</v>
      </c>
      <c r="L682" s="9" t="e">
        <f>VLOOKUP($B682, 'Team Per G'!$A$2:$G$31, 7, FALSE)</f>
        <v>#N/A</v>
      </c>
      <c r="M682" s="9" t="e">
        <f>VLOOKUP($B682, 'FanGraphs - Team WAR Projected'!$B$2:$E$31, 3, FALSE)/162</f>
        <v>#N/A</v>
      </c>
      <c r="N682" s="9" t="e">
        <f>VLOOKUP($B682, Team_Pitching___Advanced[[Team]:[xFIP]], 19,FALSE)</f>
        <v>#N/A</v>
      </c>
      <c r="O682" s="9" t="e">
        <f>VLOOKUP($B682, Team_Pitching___Advanced[], 20, FALSE)</f>
        <v>#N/A</v>
      </c>
      <c r="P682" s="9" t="e">
        <f>VLOOKUP($B682, Team_Batting___Dashboard[[Team]:[wOBA]], 16, FALSE)</f>
        <v>#N/A</v>
      </c>
      <c r="Q682" s="9" t="e">
        <f>VLOOKUP($B682, Team_Batting___Advanced[[Team]:[OPS]], 9, FALSE)</f>
        <v>#N/A</v>
      </c>
      <c r="R682" s="9" t="e">
        <f>VLOOKUP($B682, Team_Batting___Advanced[], 19, FALSE)</f>
        <v>#N/A</v>
      </c>
      <c r="S682" s="9" t="e">
        <f>VLOOKUP($B682, 'Team Per G'!$A$2:$G$31, 3, FALSE)</f>
        <v>#N/A</v>
      </c>
      <c r="T682" s="9" t="e">
        <f>VLOOKUP($B682, 'Team Per G'!$A$2:$G$31, 5, FALSE)</f>
        <v>#N/A</v>
      </c>
      <c r="U682" s="9" t="e">
        <f>VLOOKUP($B682, 'Team Per G'!$A$2:$G$31, 4, FALSE)</f>
        <v>#N/A</v>
      </c>
      <c r="V682" s="9" t="e">
        <f>VLOOKUP($B682, Team_Batting___Dashboard[], 22, FALSE)/$F682</f>
        <v>#N/A</v>
      </c>
      <c r="W682" s="9" t="e">
        <f>VLOOKUP($B682, 'FanGraphs - Team WAR Projected'!$B$2:$E$31, 4, FALSE)/162</f>
        <v>#N/A</v>
      </c>
      <c r="X682" s="9" t="e">
        <f>VLOOKUP($B682, FanGraphs_Standings[[Abbreviation]:[2024 Year to Date RS/G]], 6, FALSE)/$F682</f>
        <v>#N/A</v>
      </c>
      <c r="Y682" s="9" t="e">
        <f>VLOOKUP($B682, FanGraphs_Standings[[Abbreviation]:[2024 Projected Full Season RDif]], 19, FALSE)/162</f>
        <v>#N/A</v>
      </c>
      <c r="Z682" s="9" t="e">
        <f>VLOOKUP($B682, FanGraphs_Standings[[Abbreviation]:[2024 Projected Full Season RDif]], 5, FALSE)</f>
        <v>#N/A</v>
      </c>
      <c r="AA682" s="9" t="e">
        <f>VLOOKUP($B682, FanGraphs_Standings[[Abbreviation]:[2024 Projected Full Season W%]], 18, FALSE)</f>
        <v>#N/A</v>
      </c>
      <c r="AB682" s="9" t="e">
        <f>VLOOKUP($B682, 'Home Field Adv'!$A$2:$I$31, 9, FALSE)</f>
        <v>#N/A</v>
      </c>
      <c r="AC682" s="9" t="e">
        <f>VLOOKUP($C682, FanGraphs_Standings[[Abbreviation]:[2024 Year to Date G]], 2, FALSE)</f>
        <v>#N/A</v>
      </c>
      <c r="AD682" s="9" t="e">
        <f>VLOOKUP($E682, 'SP Per G'!$A$2:$D$1380, 3, FALSE)</f>
        <v>#N/A</v>
      </c>
      <c r="AE682" s="9" t="e">
        <f>VLOOKUP($E682, 'SP Per G'!$A$2:$D$1380, 4, FALSE)</f>
        <v>#N/A</v>
      </c>
      <c r="AF682" s="9" t="e">
        <f>VLOOKUP($E682, Individual_Pitching___Dashboard[], 18, FALSE)</f>
        <v>#N/A</v>
      </c>
      <c r="AG682" s="9" t="e">
        <f>VLOOKUP($E682, Individual_Pitching___Dashboard[], 20, FALSE)</f>
        <v>#N/A</v>
      </c>
      <c r="AH682" s="9" t="e">
        <f>VLOOKUP($E682, Individual_Pitching___Advanced[], 21,FALSE)</f>
        <v>#N/A</v>
      </c>
      <c r="AI682" s="9" t="e">
        <f>VLOOKUP($C682, 'Team Per G'!$A$2:$G$31, 7, FALSE)</f>
        <v>#N/A</v>
      </c>
      <c r="AJ682" s="9" t="e">
        <f>VLOOKUP($C682, 'FanGraphs - Team WAR Projected'!$B$2:$E$31, 3, FALSE)/162</f>
        <v>#N/A</v>
      </c>
      <c r="AK682" s="9" t="e">
        <f>VLOOKUP($C682, Team_Pitching___Advanced[[Team]:[xFIP]], 19,FALSE)</f>
        <v>#N/A</v>
      </c>
      <c r="AL682" s="9" t="e">
        <f>VLOOKUP($C682, Team_Pitching___Advanced[], 20, FALSE)</f>
        <v>#N/A</v>
      </c>
      <c r="AM682" s="9" t="e">
        <f>VLOOKUP($C682, Team_Batting___Dashboard[[Team]:[wOBA]], 16, FALSE)</f>
        <v>#N/A</v>
      </c>
      <c r="AN682" s="9" t="e">
        <f>VLOOKUP($C682, Team_Batting___Advanced[[Team]:[OPS]], 9, FALSE)</f>
        <v>#N/A</v>
      </c>
      <c r="AO682" s="9" t="e">
        <f>VLOOKUP($C682, Team_Batting___Advanced[], 19, FALSE)</f>
        <v>#N/A</v>
      </c>
      <c r="AP682" s="9" t="e">
        <f>VLOOKUP($C682, 'Team Per G'!$A$2:$G$31, 3, FALSE)</f>
        <v>#N/A</v>
      </c>
      <c r="AQ682" s="9" t="e">
        <f>VLOOKUP($C682, 'Team Per G'!$A$2:$G$31, 5, FALSE)</f>
        <v>#N/A</v>
      </c>
      <c r="AR682" s="9" t="e">
        <f>VLOOKUP($C682, 'Team Per G'!$A$2:$G$31, 4, FALSE)</f>
        <v>#N/A</v>
      </c>
      <c r="AS682" s="9" t="e">
        <f>VLOOKUP($C682, Team_Batting___Dashboard[], 22, FALSE)/$AC682</f>
        <v>#N/A</v>
      </c>
      <c r="AT682" s="9" t="e">
        <f>VLOOKUP($C682, 'FanGraphs - Team WAR Projected'!$B$2:$E$31, 4, FALSE)/162</f>
        <v>#N/A</v>
      </c>
      <c r="AU682" s="9" t="e">
        <f>VLOOKUP($C682, FanGraphs_Standings[[Abbreviation]:[2024 Year to Date RS/G]], 6, FALSE)/$AC682</f>
        <v>#N/A</v>
      </c>
      <c r="AV682" s="9" t="e">
        <f>VLOOKUP($C682, FanGraphs_Standings[[Abbreviation]:[2024 Projected Full Season RDif]], 19, FALSE)/162</f>
        <v>#N/A</v>
      </c>
      <c r="AW682" s="9" t="e">
        <f>VLOOKUP($C682, FanGraphs_Standings[[Abbreviation]:[2024 Projected Full Season RDif]], 5, FALSE)</f>
        <v>#N/A</v>
      </c>
      <c r="AX682" s="9" t="e">
        <f>VLOOKUP($C682, FanGraphs_Standings[[Abbreviation]:[2024 Projected Full Season W%]], 18, FALSE)</f>
        <v>#N/A</v>
      </c>
      <c r="AY682" s="9" t="e">
        <f>VLOOKUP($C682, 'Home Field Adv'!$A$2:$K$31, 11, FALSE)</f>
        <v>#N/A</v>
      </c>
      <c r="BB682" s="5" t="str">
        <f t="shared" si="31"/>
        <v/>
      </c>
      <c r="BC682" s="5" t="str">
        <f t="shared" si="32"/>
        <v/>
      </c>
      <c r="BD682" s="5" t="str">
        <f t="shared" si="33"/>
        <v/>
      </c>
    </row>
    <row r="683" spans="6:56" x14ac:dyDescent="0.45">
      <c r="F683" s="9" t="e">
        <f>VLOOKUP($B683, FanGraphs_Standings[[Abbreviation]:[2024 Year to Date G]], 2, FALSE)</f>
        <v>#N/A</v>
      </c>
      <c r="G683" s="9" t="e">
        <f>IF(ISERR(VLOOKUP($D683, 'SP Per G'!$A$2:$D$1380, 3, FALSE)), L683, VLOOKUP($D683, 'SP Per G'!$A$2:$D$1380, 3, FALSE))</f>
        <v>#N/A</v>
      </c>
      <c r="H683" s="9" t="e">
        <f>VLOOKUP($D683, 'SP Per G'!$A$2:$D$1380, 4, FALSE)</f>
        <v>#N/A</v>
      </c>
      <c r="I683" s="9" t="e">
        <f>VLOOKUP($D683, Individual_Pitching___Dashboard[], 18, FALSE)</f>
        <v>#N/A</v>
      </c>
      <c r="J683" s="9" t="e">
        <f>VLOOKUP($D683, Individual_Pitching___Dashboard[], 20, FALSE)</f>
        <v>#N/A</v>
      </c>
      <c r="K683" s="9" t="e">
        <f>VLOOKUP($D683, Individual_Pitching___Advanced[], 21,FALSE)</f>
        <v>#N/A</v>
      </c>
      <c r="L683" s="9" t="e">
        <f>VLOOKUP($B683, 'Team Per G'!$A$2:$G$31, 7, FALSE)</f>
        <v>#N/A</v>
      </c>
      <c r="M683" s="9" t="e">
        <f>VLOOKUP($B683, 'FanGraphs - Team WAR Projected'!$B$2:$E$31, 3, FALSE)/162</f>
        <v>#N/A</v>
      </c>
      <c r="N683" s="9" t="e">
        <f>VLOOKUP($B683, Team_Pitching___Advanced[[Team]:[xFIP]], 19,FALSE)</f>
        <v>#N/A</v>
      </c>
      <c r="O683" s="9" t="e">
        <f>VLOOKUP($B683, Team_Pitching___Advanced[], 20, FALSE)</f>
        <v>#N/A</v>
      </c>
      <c r="P683" s="9" t="e">
        <f>VLOOKUP($B683, Team_Batting___Dashboard[[Team]:[wOBA]], 16, FALSE)</f>
        <v>#N/A</v>
      </c>
      <c r="Q683" s="9" t="e">
        <f>VLOOKUP($B683, Team_Batting___Advanced[[Team]:[OPS]], 9, FALSE)</f>
        <v>#N/A</v>
      </c>
      <c r="R683" s="9" t="e">
        <f>VLOOKUP($B683, Team_Batting___Advanced[], 19, FALSE)</f>
        <v>#N/A</v>
      </c>
      <c r="S683" s="9" t="e">
        <f>VLOOKUP($B683, 'Team Per G'!$A$2:$G$31, 3, FALSE)</f>
        <v>#N/A</v>
      </c>
      <c r="T683" s="9" t="e">
        <f>VLOOKUP($B683, 'Team Per G'!$A$2:$G$31, 5, FALSE)</f>
        <v>#N/A</v>
      </c>
      <c r="U683" s="9" t="e">
        <f>VLOOKUP($B683, 'Team Per G'!$A$2:$G$31, 4, FALSE)</f>
        <v>#N/A</v>
      </c>
      <c r="V683" s="9" t="e">
        <f>VLOOKUP($B683, Team_Batting___Dashboard[], 22, FALSE)/$F683</f>
        <v>#N/A</v>
      </c>
      <c r="W683" s="9" t="e">
        <f>VLOOKUP($B683, 'FanGraphs - Team WAR Projected'!$B$2:$E$31, 4, FALSE)/162</f>
        <v>#N/A</v>
      </c>
      <c r="X683" s="9" t="e">
        <f>VLOOKUP($B683, FanGraphs_Standings[[Abbreviation]:[2024 Year to Date RS/G]], 6, FALSE)/$F683</f>
        <v>#N/A</v>
      </c>
      <c r="Y683" s="9" t="e">
        <f>VLOOKUP($B683, FanGraphs_Standings[[Abbreviation]:[2024 Projected Full Season RDif]], 19, FALSE)/162</f>
        <v>#N/A</v>
      </c>
      <c r="Z683" s="9" t="e">
        <f>VLOOKUP($B683, FanGraphs_Standings[[Abbreviation]:[2024 Projected Full Season RDif]], 5, FALSE)</f>
        <v>#N/A</v>
      </c>
      <c r="AA683" s="9" t="e">
        <f>VLOOKUP($B683, FanGraphs_Standings[[Abbreviation]:[2024 Projected Full Season W%]], 18, FALSE)</f>
        <v>#N/A</v>
      </c>
      <c r="AB683" s="9" t="e">
        <f>VLOOKUP($B683, 'Home Field Adv'!$A$2:$I$31, 9, FALSE)</f>
        <v>#N/A</v>
      </c>
      <c r="AC683" s="9" t="e">
        <f>VLOOKUP($C683, FanGraphs_Standings[[Abbreviation]:[2024 Year to Date G]], 2, FALSE)</f>
        <v>#N/A</v>
      </c>
      <c r="AD683" s="9" t="e">
        <f>VLOOKUP($E683, 'SP Per G'!$A$2:$D$1380, 3, FALSE)</f>
        <v>#N/A</v>
      </c>
      <c r="AE683" s="9" t="e">
        <f>VLOOKUP($E683, 'SP Per G'!$A$2:$D$1380, 4, FALSE)</f>
        <v>#N/A</v>
      </c>
      <c r="AF683" s="9" t="e">
        <f>VLOOKUP($E683, Individual_Pitching___Dashboard[], 18, FALSE)</f>
        <v>#N/A</v>
      </c>
      <c r="AG683" s="9" t="e">
        <f>VLOOKUP($E683, Individual_Pitching___Dashboard[], 20, FALSE)</f>
        <v>#N/A</v>
      </c>
      <c r="AH683" s="9" t="e">
        <f>VLOOKUP($E683, Individual_Pitching___Advanced[], 21,FALSE)</f>
        <v>#N/A</v>
      </c>
      <c r="AI683" s="9" t="e">
        <f>VLOOKUP($C683, 'Team Per G'!$A$2:$G$31, 7, FALSE)</f>
        <v>#N/A</v>
      </c>
      <c r="AJ683" s="9" t="e">
        <f>VLOOKUP($C683, 'FanGraphs - Team WAR Projected'!$B$2:$E$31, 3, FALSE)/162</f>
        <v>#N/A</v>
      </c>
      <c r="AK683" s="9" t="e">
        <f>VLOOKUP($C683, Team_Pitching___Advanced[[Team]:[xFIP]], 19,FALSE)</f>
        <v>#N/A</v>
      </c>
      <c r="AL683" s="9" t="e">
        <f>VLOOKUP($C683, Team_Pitching___Advanced[], 20, FALSE)</f>
        <v>#N/A</v>
      </c>
      <c r="AM683" s="9" t="e">
        <f>VLOOKUP($C683, Team_Batting___Dashboard[[Team]:[wOBA]], 16, FALSE)</f>
        <v>#N/A</v>
      </c>
      <c r="AN683" s="9" t="e">
        <f>VLOOKUP($C683, Team_Batting___Advanced[[Team]:[OPS]], 9, FALSE)</f>
        <v>#N/A</v>
      </c>
      <c r="AO683" s="9" t="e">
        <f>VLOOKUP($C683, Team_Batting___Advanced[], 19, FALSE)</f>
        <v>#N/A</v>
      </c>
      <c r="AP683" s="9" t="e">
        <f>VLOOKUP($C683, 'Team Per G'!$A$2:$G$31, 3, FALSE)</f>
        <v>#N/A</v>
      </c>
      <c r="AQ683" s="9" t="e">
        <f>VLOOKUP($C683, 'Team Per G'!$A$2:$G$31, 5, FALSE)</f>
        <v>#N/A</v>
      </c>
      <c r="AR683" s="9" t="e">
        <f>VLOOKUP($C683, 'Team Per G'!$A$2:$G$31, 4, FALSE)</f>
        <v>#N/A</v>
      </c>
      <c r="AS683" s="9" t="e">
        <f>VLOOKUP($C683, Team_Batting___Dashboard[], 22, FALSE)/$AC683</f>
        <v>#N/A</v>
      </c>
      <c r="AT683" s="9" t="e">
        <f>VLOOKUP($C683, 'FanGraphs - Team WAR Projected'!$B$2:$E$31, 4, FALSE)/162</f>
        <v>#N/A</v>
      </c>
      <c r="AU683" s="9" t="e">
        <f>VLOOKUP($C683, FanGraphs_Standings[[Abbreviation]:[2024 Year to Date RS/G]], 6, FALSE)/$AC683</f>
        <v>#N/A</v>
      </c>
      <c r="AV683" s="9" t="e">
        <f>VLOOKUP($C683, FanGraphs_Standings[[Abbreviation]:[2024 Projected Full Season RDif]], 19, FALSE)/162</f>
        <v>#N/A</v>
      </c>
      <c r="AW683" s="9" t="e">
        <f>VLOOKUP($C683, FanGraphs_Standings[[Abbreviation]:[2024 Projected Full Season RDif]], 5, FALSE)</f>
        <v>#N/A</v>
      </c>
      <c r="AX683" s="9" t="e">
        <f>VLOOKUP($C683, FanGraphs_Standings[[Abbreviation]:[2024 Projected Full Season W%]], 18, FALSE)</f>
        <v>#N/A</v>
      </c>
      <c r="AY683" s="9" t="e">
        <f>VLOOKUP($C683, 'Home Field Adv'!$A$2:$K$31, 11, FALSE)</f>
        <v>#N/A</v>
      </c>
      <c r="BB683" s="5" t="str">
        <f t="shared" si="31"/>
        <v/>
      </c>
      <c r="BC683" s="5" t="str">
        <f t="shared" si="32"/>
        <v/>
      </c>
      <c r="BD683" s="5" t="str">
        <f t="shared" si="33"/>
        <v/>
      </c>
    </row>
    <row r="684" spans="6:56" x14ac:dyDescent="0.45">
      <c r="F684" s="9" t="e">
        <f>VLOOKUP($B684, FanGraphs_Standings[[Abbreviation]:[2024 Year to Date G]], 2, FALSE)</f>
        <v>#N/A</v>
      </c>
      <c r="G684" s="9" t="e">
        <f>IF(ISERR(VLOOKUP($D684, 'SP Per G'!$A$2:$D$1380, 3, FALSE)), L684, VLOOKUP($D684, 'SP Per G'!$A$2:$D$1380, 3, FALSE))</f>
        <v>#N/A</v>
      </c>
      <c r="H684" s="9" t="e">
        <f>VLOOKUP($D684, 'SP Per G'!$A$2:$D$1380, 4, FALSE)</f>
        <v>#N/A</v>
      </c>
      <c r="I684" s="9" t="e">
        <f>VLOOKUP($D684, Individual_Pitching___Dashboard[], 18, FALSE)</f>
        <v>#N/A</v>
      </c>
      <c r="J684" s="9" t="e">
        <f>VLOOKUP($D684, Individual_Pitching___Dashboard[], 20, FALSE)</f>
        <v>#N/A</v>
      </c>
      <c r="K684" s="9" t="e">
        <f>VLOOKUP($D684, Individual_Pitching___Advanced[], 21,FALSE)</f>
        <v>#N/A</v>
      </c>
      <c r="L684" s="9" t="e">
        <f>VLOOKUP($B684, 'Team Per G'!$A$2:$G$31, 7, FALSE)</f>
        <v>#N/A</v>
      </c>
      <c r="M684" s="9" t="e">
        <f>VLOOKUP($B684, 'FanGraphs - Team WAR Projected'!$B$2:$E$31, 3, FALSE)/162</f>
        <v>#N/A</v>
      </c>
      <c r="N684" s="9" t="e">
        <f>VLOOKUP($B684, Team_Pitching___Advanced[[Team]:[xFIP]], 19,FALSE)</f>
        <v>#N/A</v>
      </c>
      <c r="O684" s="9" t="e">
        <f>VLOOKUP($B684, Team_Pitching___Advanced[], 20, FALSE)</f>
        <v>#N/A</v>
      </c>
      <c r="P684" s="9" t="e">
        <f>VLOOKUP($B684, Team_Batting___Dashboard[[Team]:[wOBA]], 16, FALSE)</f>
        <v>#N/A</v>
      </c>
      <c r="Q684" s="9" t="e">
        <f>VLOOKUP($B684, Team_Batting___Advanced[[Team]:[OPS]], 9, FALSE)</f>
        <v>#N/A</v>
      </c>
      <c r="R684" s="9" t="e">
        <f>VLOOKUP($B684, Team_Batting___Advanced[], 19, FALSE)</f>
        <v>#N/A</v>
      </c>
      <c r="S684" s="9" t="e">
        <f>VLOOKUP($B684, 'Team Per G'!$A$2:$G$31, 3, FALSE)</f>
        <v>#N/A</v>
      </c>
      <c r="T684" s="9" t="e">
        <f>VLOOKUP($B684, 'Team Per G'!$A$2:$G$31, 5, FALSE)</f>
        <v>#N/A</v>
      </c>
      <c r="U684" s="9" t="e">
        <f>VLOOKUP($B684, 'Team Per G'!$A$2:$G$31, 4, FALSE)</f>
        <v>#N/A</v>
      </c>
      <c r="V684" s="9" t="e">
        <f>VLOOKUP($B684, Team_Batting___Dashboard[], 22, FALSE)/$F684</f>
        <v>#N/A</v>
      </c>
      <c r="W684" s="9" t="e">
        <f>VLOOKUP($B684, 'FanGraphs - Team WAR Projected'!$B$2:$E$31, 4, FALSE)/162</f>
        <v>#N/A</v>
      </c>
      <c r="X684" s="9" t="e">
        <f>VLOOKUP($B684, FanGraphs_Standings[[Abbreviation]:[2024 Year to Date RS/G]], 6, FALSE)/$F684</f>
        <v>#N/A</v>
      </c>
      <c r="Y684" s="9" t="e">
        <f>VLOOKUP($B684, FanGraphs_Standings[[Abbreviation]:[2024 Projected Full Season RDif]], 19, FALSE)/162</f>
        <v>#N/A</v>
      </c>
      <c r="Z684" s="9" t="e">
        <f>VLOOKUP($B684, FanGraphs_Standings[[Abbreviation]:[2024 Projected Full Season RDif]], 5, FALSE)</f>
        <v>#N/A</v>
      </c>
      <c r="AA684" s="9" t="e">
        <f>VLOOKUP($B684, FanGraphs_Standings[[Abbreviation]:[2024 Projected Full Season W%]], 18, FALSE)</f>
        <v>#N/A</v>
      </c>
      <c r="AB684" s="9" t="e">
        <f>VLOOKUP($B684, 'Home Field Adv'!$A$2:$I$31, 9, FALSE)</f>
        <v>#N/A</v>
      </c>
      <c r="AC684" s="9" t="e">
        <f>VLOOKUP($C684, FanGraphs_Standings[[Abbreviation]:[2024 Year to Date G]], 2, FALSE)</f>
        <v>#N/A</v>
      </c>
      <c r="AD684" s="9" t="e">
        <f>VLOOKUP($E684, 'SP Per G'!$A$2:$D$1380, 3, FALSE)</f>
        <v>#N/A</v>
      </c>
      <c r="AE684" s="9" t="e">
        <f>VLOOKUP($E684, 'SP Per G'!$A$2:$D$1380, 4, FALSE)</f>
        <v>#N/A</v>
      </c>
      <c r="AF684" s="9" t="e">
        <f>VLOOKUP($E684, Individual_Pitching___Dashboard[], 18, FALSE)</f>
        <v>#N/A</v>
      </c>
      <c r="AG684" s="9" t="e">
        <f>VLOOKUP($E684, Individual_Pitching___Dashboard[], 20, FALSE)</f>
        <v>#N/A</v>
      </c>
      <c r="AH684" s="9" t="e">
        <f>VLOOKUP($E684, Individual_Pitching___Advanced[], 21,FALSE)</f>
        <v>#N/A</v>
      </c>
      <c r="AI684" s="9" t="e">
        <f>VLOOKUP($C684, 'Team Per G'!$A$2:$G$31, 7, FALSE)</f>
        <v>#N/A</v>
      </c>
      <c r="AJ684" s="9" t="e">
        <f>VLOOKUP($C684, 'FanGraphs - Team WAR Projected'!$B$2:$E$31, 3, FALSE)/162</f>
        <v>#N/A</v>
      </c>
      <c r="AK684" s="9" t="e">
        <f>VLOOKUP($C684, Team_Pitching___Advanced[[Team]:[xFIP]], 19,FALSE)</f>
        <v>#N/A</v>
      </c>
      <c r="AL684" s="9" t="e">
        <f>VLOOKUP($C684, Team_Pitching___Advanced[], 20, FALSE)</f>
        <v>#N/A</v>
      </c>
      <c r="AM684" s="9" t="e">
        <f>VLOOKUP($C684, Team_Batting___Dashboard[[Team]:[wOBA]], 16, FALSE)</f>
        <v>#N/A</v>
      </c>
      <c r="AN684" s="9" t="e">
        <f>VLOOKUP($C684, Team_Batting___Advanced[[Team]:[OPS]], 9, FALSE)</f>
        <v>#N/A</v>
      </c>
      <c r="AO684" s="9" t="e">
        <f>VLOOKUP($C684, Team_Batting___Advanced[], 19, FALSE)</f>
        <v>#N/A</v>
      </c>
      <c r="AP684" s="9" t="e">
        <f>VLOOKUP($C684, 'Team Per G'!$A$2:$G$31, 3, FALSE)</f>
        <v>#N/A</v>
      </c>
      <c r="AQ684" s="9" t="e">
        <f>VLOOKUP($C684, 'Team Per G'!$A$2:$G$31, 5, FALSE)</f>
        <v>#N/A</v>
      </c>
      <c r="AR684" s="9" t="e">
        <f>VLOOKUP($C684, 'Team Per G'!$A$2:$G$31, 4, FALSE)</f>
        <v>#N/A</v>
      </c>
      <c r="AS684" s="9" t="e">
        <f>VLOOKUP($C684, Team_Batting___Dashboard[], 22, FALSE)/$AC684</f>
        <v>#N/A</v>
      </c>
      <c r="AT684" s="9" t="e">
        <f>VLOOKUP($C684, 'FanGraphs - Team WAR Projected'!$B$2:$E$31, 4, FALSE)/162</f>
        <v>#N/A</v>
      </c>
      <c r="AU684" s="9" t="e">
        <f>VLOOKUP($C684, FanGraphs_Standings[[Abbreviation]:[2024 Year to Date RS/G]], 6, FALSE)/$AC684</f>
        <v>#N/A</v>
      </c>
      <c r="AV684" s="9" t="e">
        <f>VLOOKUP($C684, FanGraphs_Standings[[Abbreviation]:[2024 Projected Full Season RDif]], 19, FALSE)/162</f>
        <v>#N/A</v>
      </c>
      <c r="AW684" s="9" t="e">
        <f>VLOOKUP($C684, FanGraphs_Standings[[Abbreviation]:[2024 Projected Full Season RDif]], 5, FALSE)</f>
        <v>#N/A</v>
      </c>
      <c r="AX684" s="9" t="e">
        <f>VLOOKUP($C684, FanGraphs_Standings[[Abbreviation]:[2024 Projected Full Season W%]], 18, FALSE)</f>
        <v>#N/A</v>
      </c>
      <c r="AY684" s="9" t="e">
        <f>VLOOKUP($C684, 'Home Field Adv'!$A$2:$K$31, 11, FALSE)</f>
        <v>#N/A</v>
      </c>
      <c r="BB684" s="5" t="str">
        <f t="shared" si="31"/>
        <v/>
      </c>
      <c r="BC684" s="5" t="str">
        <f t="shared" si="32"/>
        <v/>
      </c>
      <c r="BD684" s="5" t="str">
        <f t="shared" si="33"/>
        <v/>
      </c>
    </row>
    <row r="685" spans="6:56" x14ac:dyDescent="0.45">
      <c r="F685" s="9" t="e">
        <f>VLOOKUP($B685, FanGraphs_Standings[[Abbreviation]:[2024 Year to Date G]], 2, FALSE)</f>
        <v>#N/A</v>
      </c>
      <c r="G685" s="9" t="e">
        <f>IF(ISERR(VLOOKUP($D685, 'SP Per G'!$A$2:$D$1380, 3, FALSE)), L685, VLOOKUP($D685, 'SP Per G'!$A$2:$D$1380, 3, FALSE))</f>
        <v>#N/A</v>
      </c>
      <c r="H685" s="9" t="e">
        <f>VLOOKUP($D685, 'SP Per G'!$A$2:$D$1380, 4, FALSE)</f>
        <v>#N/A</v>
      </c>
      <c r="I685" s="9" t="e">
        <f>VLOOKUP($D685, Individual_Pitching___Dashboard[], 18, FALSE)</f>
        <v>#N/A</v>
      </c>
      <c r="J685" s="9" t="e">
        <f>VLOOKUP($D685, Individual_Pitching___Dashboard[], 20, FALSE)</f>
        <v>#N/A</v>
      </c>
      <c r="K685" s="9" t="e">
        <f>VLOOKUP($D685, Individual_Pitching___Advanced[], 21,FALSE)</f>
        <v>#N/A</v>
      </c>
      <c r="L685" s="9" t="e">
        <f>VLOOKUP($B685, 'Team Per G'!$A$2:$G$31, 7, FALSE)</f>
        <v>#N/A</v>
      </c>
      <c r="M685" s="9" t="e">
        <f>VLOOKUP($B685, 'FanGraphs - Team WAR Projected'!$B$2:$E$31, 3, FALSE)/162</f>
        <v>#N/A</v>
      </c>
      <c r="N685" s="9" t="e">
        <f>VLOOKUP($B685, Team_Pitching___Advanced[[Team]:[xFIP]], 19,FALSE)</f>
        <v>#N/A</v>
      </c>
      <c r="O685" s="9" t="e">
        <f>VLOOKUP($B685, Team_Pitching___Advanced[], 20, FALSE)</f>
        <v>#N/A</v>
      </c>
      <c r="P685" s="9" t="e">
        <f>VLOOKUP($B685, Team_Batting___Dashboard[[Team]:[wOBA]], 16, FALSE)</f>
        <v>#N/A</v>
      </c>
      <c r="Q685" s="9" t="e">
        <f>VLOOKUP($B685, Team_Batting___Advanced[[Team]:[OPS]], 9, FALSE)</f>
        <v>#N/A</v>
      </c>
      <c r="R685" s="9" t="e">
        <f>VLOOKUP($B685, Team_Batting___Advanced[], 19, FALSE)</f>
        <v>#N/A</v>
      </c>
      <c r="S685" s="9" t="e">
        <f>VLOOKUP($B685, 'Team Per G'!$A$2:$G$31, 3, FALSE)</f>
        <v>#N/A</v>
      </c>
      <c r="T685" s="9" t="e">
        <f>VLOOKUP($B685, 'Team Per G'!$A$2:$G$31, 5, FALSE)</f>
        <v>#N/A</v>
      </c>
      <c r="U685" s="9" t="e">
        <f>VLOOKUP($B685, 'Team Per G'!$A$2:$G$31, 4, FALSE)</f>
        <v>#N/A</v>
      </c>
      <c r="V685" s="9" t="e">
        <f>VLOOKUP($B685, Team_Batting___Dashboard[], 22, FALSE)/$F685</f>
        <v>#N/A</v>
      </c>
      <c r="W685" s="9" t="e">
        <f>VLOOKUP($B685, 'FanGraphs - Team WAR Projected'!$B$2:$E$31, 4, FALSE)/162</f>
        <v>#N/A</v>
      </c>
      <c r="X685" s="9" t="e">
        <f>VLOOKUP($B685, FanGraphs_Standings[[Abbreviation]:[2024 Year to Date RS/G]], 6, FALSE)/$F685</f>
        <v>#N/A</v>
      </c>
      <c r="Y685" s="9" t="e">
        <f>VLOOKUP($B685, FanGraphs_Standings[[Abbreviation]:[2024 Projected Full Season RDif]], 19, FALSE)/162</f>
        <v>#N/A</v>
      </c>
      <c r="Z685" s="9" t="e">
        <f>VLOOKUP($B685, FanGraphs_Standings[[Abbreviation]:[2024 Projected Full Season RDif]], 5, FALSE)</f>
        <v>#N/A</v>
      </c>
      <c r="AA685" s="9" t="e">
        <f>VLOOKUP($B685, FanGraphs_Standings[[Abbreviation]:[2024 Projected Full Season W%]], 18, FALSE)</f>
        <v>#N/A</v>
      </c>
      <c r="AB685" s="9" t="e">
        <f>VLOOKUP($B685, 'Home Field Adv'!$A$2:$I$31, 9, FALSE)</f>
        <v>#N/A</v>
      </c>
      <c r="AC685" s="9" t="e">
        <f>VLOOKUP($C685, FanGraphs_Standings[[Abbreviation]:[2024 Year to Date G]], 2, FALSE)</f>
        <v>#N/A</v>
      </c>
      <c r="AD685" s="9" t="e">
        <f>VLOOKUP($E685, 'SP Per G'!$A$2:$D$1380, 3, FALSE)</f>
        <v>#N/A</v>
      </c>
      <c r="AE685" s="9" t="e">
        <f>VLOOKUP($E685, 'SP Per G'!$A$2:$D$1380, 4, FALSE)</f>
        <v>#N/A</v>
      </c>
      <c r="AF685" s="9" t="e">
        <f>VLOOKUP($E685, Individual_Pitching___Dashboard[], 18, FALSE)</f>
        <v>#N/A</v>
      </c>
      <c r="AG685" s="9" t="e">
        <f>VLOOKUP($E685, Individual_Pitching___Dashboard[], 20, FALSE)</f>
        <v>#N/A</v>
      </c>
      <c r="AH685" s="9" t="e">
        <f>VLOOKUP($E685, Individual_Pitching___Advanced[], 21,FALSE)</f>
        <v>#N/A</v>
      </c>
      <c r="AI685" s="9" t="e">
        <f>VLOOKUP($C685, 'Team Per G'!$A$2:$G$31, 7, FALSE)</f>
        <v>#N/A</v>
      </c>
      <c r="AJ685" s="9" t="e">
        <f>VLOOKUP($C685, 'FanGraphs - Team WAR Projected'!$B$2:$E$31, 3, FALSE)/162</f>
        <v>#N/A</v>
      </c>
      <c r="AK685" s="9" t="e">
        <f>VLOOKUP($C685, Team_Pitching___Advanced[[Team]:[xFIP]], 19,FALSE)</f>
        <v>#N/A</v>
      </c>
      <c r="AL685" s="9" t="e">
        <f>VLOOKUP($C685, Team_Pitching___Advanced[], 20, FALSE)</f>
        <v>#N/A</v>
      </c>
      <c r="AM685" s="9" t="e">
        <f>VLOOKUP($C685, Team_Batting___Dashboard[[Team]:[wOBA]], 16, FALSE)</f>
        <v>#N/A</v>
      </c>
      <c r="AN685" s="9" t="e">
        <f>VLOOKUP($C685, Team_Batting___Advanced[[Team]:[OPS]], 9, FALSE)</f>
        <v>#N/A</v>
      </c>
      <c r="AO685" s="9" t="e">
        <f>VLOOKUP($C685, Team_Batting___Advanced[], 19, FALSE)</f>
        <v>#N/A</v>
      </c>
      <c r="AP685" s="9" t="e">
        <f>VLOOKUP($C685, 'Team Per G'!$A$2:$G$31, 3, FALSE)</f>
        <v>#N/A</v>
      </c>
      <c r="AQ685" s="9" t="e">
        <f>VLOOKUP($C685, 'Team Per G'!$A$2:$G$31, 5, FALSE)</f>
        <v>#N/A</v>
      </c>
      <c r="AR685" s="9" t="e">
        <f>VLOOKUP($C685, 'Team Per G'!$A$2:$G$31, 4, FALSE)</f>
        <v>#N/A</v>
      </c>
      <c r="AS685" s="9" t="e">
        <f>VLOOKUP($C685, Team_Batting___Dashboard[], 22, FALSE)/$AC685</f>
        <v>#N/A</v>
      </c>
      <c r="AT685" s="9" t="e">
        <f>VLOOKUP($C685, 'FanGraphs - Team WAR Projected'!$B$2:$E$31, 4, FALSE)/162</f>
        <v>#N/A</v>
      </c>
      <c r="AU685" s="9" t="e">
        <f>VLOOKUP($C685, FanGraphs_Standings[[Abbreviation]:[2024 Year to Date RS/G]], 6, FALSE)/$AC685</f>
        <v>#N/A</v>
      </c>
      <c r="AV685" s="9" t="e">
        <f>VLOOKUP($C685, FanGraphs_Standings[[Abbreviation]:[2024 Projected Full Season RDif]], 19, FALSE)/162</f>
        <v>#N/A</v>
      </c>
      <c r="AW685" s="9" t="e">
        <f>VLOOKUP($C685, FanGraphs_Standings[[Abbreviation]:[2024 Projected Full Season RDif]], 5, FALSE)</f>
        <v>#N/A</v>
      </c>
      <c r="AX685" s="9" t="e">
        <f>VLOOKUP($C685, FanGraphs_Standings[[Abbreviation]:[2024 Projected Full Season W%]], 18, FALSE)</f>
        <v>#N/A</v>
      </c>
      <c r="AY685" s="9" t="e">
        <f>VLOOKUP($C685, 'Home Field Adv'!$A$2:$K$31, 11, FALSE)</f>
        <v>#N/A</v>
      </c>
      <c r="BB685" s="5" t="str">
        <f t="shared" si="31"/>
        <v/>
      </c>
      <c r="BC685" s="5" t="str">
        <f t="shared" si="32"/>
        <v/>
      </c>
      <c r="BD685" s="5" t="str">
        <f t="shared" si="33"/>
        <v/>
      </c>
    </row>
    <row r="686" spans="6:56" x14ac:dyDescent="0.45">
      <c r="F686" s="9" t="e">
        <f>VLOOKUP($B686, FanGraphs_Standings[[Abbreviation]:[2024 Year to Date G]], 2, FALSE)</f>
        <v>#N/A</v>
      </c>
      <c r="G686" s="9" t="e">
        <f>IF(ISERR(VLOOKUP($D686, 'SP Per G'!$A$2:$D$1380, 3, FALSE)), L686, VLOOKUP($D686, 'SP Per G'!$A$2:$D$1380, 3, FALSE))</f>
        <v>#N/A</v>
      </c>
      <c r="H686" s="9" t="e">
        <f>VLOOKUP($D686, 'SP Per G'!$A$2:$D$1380, 4, FALSE)</f>
        <v>#N/A</v>
      </c>
      <c r="I686" s="9" t="e">
        <f>VLOOKUP($D686, Individual_Pitching___Dashboard[], 18, FALSE)</f>
        <v>#N/A</v>
      </c>
      <c r="J686" s="9" t="e">
        <f>VLOOKUP($D686, Individual_Pitching___Dashboard[], 20, FALSE)</f>
        <v>#N/A</v>
      </c>
      <c r="K686" s="9" t="e">
        <f>VLOOKUP($D686, Individual_Pitching___Advanced[], 21,FALSE)</f>
        <v>#N/A</v>
      </c>
      <c r="L686" s="9" t="e">
        <f>VLOOKUP($B686, 'Team Per G'!$A$2:$G$31, 7, FALSE)</f>
        <v>#N/A</v>
      </c>
      <c r="M686" s="9" t="e">
        <f>VLOOKUP($B686, 'FanGraphs - Team WAR Projected'!$B$2:$E$31, 3, FALSE)/162</f>
        <v>#N/A</v>
      </c>
      <c r="N686" s="9" t="e">
        <f>VLOOKUP($B686, Team_Pitching___Advanced[[Team]:[xFIP]], 19,FALSE)</f>
        <v>#N/A</v>
      </c>
      <c r="O686" s="9" t="e">
        <f>VLOOKUP($B686, Team_Pitching___Advanced[], 20, FALSE)</f>
        <v>#N/A</v>
      </c>
      <c r="P686" s="9" t="e">
        <f>VLOOKUP($B686, Team_Batting___Dashboard[[Team]:[wOBA]], 16, FALSE)</f>
        <v>#N/A</v>
      </c>
      <c r="Q686" s="9" t="e">
        <f>VLOOKUP($B686, Team_Batting___Advanced[[Team]:[OPS]], 9, FALSE)</f>
        <v>#N/A</v>
      </c>
      <c r="R686" s="9" t="e">
        <f>VLOOKUP($B686, Team_Batting___Advanced[], 19, FALSE)</f>
        <v>#N/A</v>
      </c>
      <c r="S686" s="9" t="e">
        <f>VLOOKUP($B686, 'Team Per G'!$A$2:$G$31, 3, FALSE)</f>
        <v>#N/A</v>
      </c>
      <c r="T686" s="9" t="e">
        <f>VLOOKUP($B686, 'Team Per G'!$A$2:$G$31, 5, FALSE)</f>
        <v>#N/A</v>
      </c>
      <c r="U686" s="9" t="e">
        <f>VLOOKUP($B686, 'Team Per G'!$A$2:$G$31, 4, FALSE)</f>
        <v>#N/A</v>
      </c>
      <c r="V686" s="9" t="e">
        <f>VLOOKUP($B686, Team_Batting___Dashboard[], 22, FALSE)/$F686</f>
        <v>#N/A</v>
      </c>
      <c r="W686" s="9" t="e">
        <f>VLOOKUP($B686, 'FanGraphs - Team WAR Projected'!$B$2:$E$31, 4, FALSE)/162</f>
        <v>#N/A</v>
      </c>
      <c r="X686" s="9" t="e">
        <f>VLOOKUP($B686, FanGraphs_Standings[[Abbreviation]:[2024 Year to Date RS/G]], 6, FALSE)/$F686</f>
        <v>#N/A</v>
      </c>
      <c r="Y686" s="9" t="e">
        <f>VLOOKUP($B686, FanGraphs_Standings[[Abbreviation]:[2024 Projected Full Season RDif]], 19, FALSE)/162</f>
        <v>#N/A</v>
      </c>
      <c r="Z686" s="9" t="e">
        <f>VLOOKUP($B686, FanGraphs_Standings[[Abbreviation]:[2024 Projected Full Season RDif]], 5, FALSE)</f>
        <v>#N/A</v>
      </c>
      <c r="AA686" s="9" t="e">
        <f>VLOOKUP($B686, FanGraphs_Standings[[Abbreviation]:[2024 Projected Full Season W%]], 18, FALSE)</f>
        <v>#N/A</v>
      </c>
      <c r="AB686" s="9" t="e">
        <f>VLOOKUP($B686, 'Home Field Adv'!$A$2:$I$31, 9, FALSE)</f>
        <v>#N/A</v>
      </c>
      <c r="AC686" s="9" t="e">
        <f>VLOOKUP($C686, FanGraphs_Standings[[Abbreviation]:[2024 Year to Date G]], 2, FALSE)</f>
        <v>#N/A</v>
      </c>
      <c r="AD686" s="9" t="e">
        <f>VLOOKUP($E686, 'SP Per G'!$A$2:$D$1380, 3, FALSE)</f>
        <v>#N/A</v>
      </c>
      <c r="AE686" s="9" t="e">
        <f>VLOOKUP($E686, 'SP Per G'!$A$2:$D$1380, 4, FALSE)</f>
        <v>#N/A</v>
      </c>
      <c r="AF686" s="9" t="e">
        <f>VLOOKUP($E686, Individual_Pitching___Dashboard[], 18, FALSE)</f>
        <v>#N/A</v>
      </c>
      <c r="AG686" s="9" t="e">
        <f>VLOOKUP($E686, Individual_Pitching___Dashboard[], 20, FALSE)</f>
        <v>#N/A</v>
      </c>
      <c r="AH686" s="9" t="e">
        <f>VLOOKUP($E686, Individual_Pitching___Advanced[], 21,FALSE)</f>
        <v>#N/A</v>
      </c>
      <c r="AI686" s="9" t="e">
        <f>VLOOKUP($C686, 'Team Per G'!$A$2:$G$31, 7, FALSE)</f>
        <v>#N/A</v>
      </c>
      <c r="AJ686" s="9" t="e">
        <f>VLOOKUP($C686, 'FanGraphs - Team WAR Projected'!$B$2:$E$31, 3, FALSE)/162</f>
        <v>#N/A</v>
      </c>
      <c r="AK686" s="9" t="e">
        <f>VLOOKUP($C686, Team_Pitching___Advanced[[Team]:[xFIP]], 19,FALSE)</f>
        <v>#N/A</v>
      </c>
      <c r="AL686" s="9" t="e">
        <f>VLOOKUP($C686, Team_Pitching___Advanced[], 20, FALSE)</f>
        <v>#N/A</v>
      </c>
      <c r="AM686" s="9" t="e">
        <f>VLOOKUP($C686, Team_Batting___Dashboard[[Team]:[wOBA]], 16, FALSE)</f>
        <v>#N/A</v>
      </c>
      <c r="AN686" s="9" t="e">
        <f>VLOOKUP($C686, Team_Batting___Advanced[[Team]:[OPS]], 9, FALSE)</f>
        <v>#N/A</v>
      </c>
      <c r="AO686" s="9" t="e">
        <f>VLOOKUP($C686, Team_Batting___Advanced[], 19, FALSE)</f>
        <v>#N/A</v>
      </c>
      <c r="AP686" s="9" t="e">
        <f>VLOOKUP($C686, 'Team Per G'!$A$2:$G$31, 3, FALSE)</f>
        <v>#N/A</v>
      </c>
      <c r="AQ686" s="9" t="e">
        <f>VLOOKUP($C686, 'Team Per G'!$A$2:$G$31, 5, FALSE)</f>
        <v>#N/A</v>
      </c>
      <c r="AR686" s="9" t="e">
        <f>VLOOKUP($C686, 'Team Per G'!$A$2:$G$31, 4, FALSE)</f>
        <v>#N/A</v>
      </c>
      <c r="AS686" s="9" t="e">
        <f>VLOOKUP($C686, Team_Batting___Dashboard[], 22, FALSE)/$AC686</f>
        <v>#N/A</v>
      </c>
      <c r="AT686" s="9" t="e">
        <f>VLOOKUP($C686, 'FanGraphs - Team WAR Projected'!$B$2:$E$31, 4, FALSE)/162</f>
        <v>#N/A</v>
      </c>
      <c r="AU686" s="9" t="e">
        <f>VLOOKUP($C686, FanGraphs_Standings[[Abbreviation]:[2024 Year to Date RS/G]], 6, FALSE)/$AC686</f>
        <v>#N/A</v>
      </c>
      <c r="AV686" s="9" t="e">
        <f>VLOOKUP($C686, FanGraphs_Standings[[Abbreviation]:[2024 Projected Full Season RDif]], 19, FALSE)/162</f>
        <v>#N/A</v>
      </c>
      <c r="AW686" s="9" t="e">
        <f>VLOOKUP($C686, FanGraphs_Standings[[Abbreviation]:[2024 Projected Full Season RDif]], 5, FALSE)</f>
        <v>#N/A</v>
      </c>
      <c r="AX686" s="9" t="e">
        <f>VLOOKUP($C686, FanGraphs_Standings[[Abbreviation]:[2024 Projected Full Season W%]], 18, FALSE)</f>
        <v>#N/A</v>
      </c>
      <c r="AY686" s="9" t="e">
        <f>VLOOKUP($C686, 'Home Field Adv'!$A$2:$K$31, 11, FALSE)</f>
        <v>#N/A</v>
      </c>
      <c r="BB686" s="5" t="str">
        <f t="shared" si="31"/>
        <v/>
      </c>
      <c r="BC686" s="5" t="str">
        <f t="shared" si="32"/>
        <v/>
      </c>
      <c r="BD686" s="5" t="str">
        <f t="shared" si="33"/>
        <v/>
      </c>
    </row>
    <row r="687" spans="6:56" x14ac:dyDescent="0.45">
      <c r="F687" s="9" t="e">
        <f>VLOOKUP($B687, FanGraphs_Standings[[Abbreviation]:[2024 Year to Date G]], 2, FALSE)</f>
        <v>#N/A</v>
      </c>
      <c r="G687" s="9" t="e">
        <f>IF(ISERR(VLOOKUP($D687, 'SP Per G'!$A$2:$D$1380, 3, FALSE)), L687, VLOOKUP($D687, 'SP Per G'!$A$2:$D$1380, 3, FALSE))</f>
        <v>#N/A</v>
      </c>
      <c r="H687" s="9" t="e">
        <f>VLOOKUP($D687, 'SP Per G'!$A$2:$D$1380, 4, FALSE)</f>
        <v>#N/A</v>
      </c>
      <c r="I687" s="9" t="e">
        <f>VLOOKUP($D687, Individual_Pitching___Dashboard[], 18, FALSE)</f>
        <v>#N/A</v>
      </c>
      <c r="J687" s="9" t="e">
        <f>VLOOKUP($D687, Individual_Pitching___Dashboard[], 20, FALSE)</f>
        <v>#N/A</v>
      </c>
      <c r="K687" s="9" t="e">
        <f>VLOOKUP($D687, Individual_Pitching___Advanced[], 21,FALSE)</f>
        <v>#N/A</v>
      </c>
      <c r="L687" s="9" t="e">
        <f>VLOOKUP($B687, 'Team Per G'!$A$2:$G$31, 7, FALSE)</f>
        <v>#N/A</v>
      </c>
      <c r="M687" s="9" t="e">
        <f>VLOOKUP($B687, 'FanGraphs - Team WAR Projected'!$B$2:$E$31, 3, FALSE)/162</f>
        <v>#N/A</v>
      </c>
      <c r="N687" s="9" t="e">
        <f>VLOOKUP($B687, Team_Pitching___Advanced[[Team]:[xFIP]], 19,FALSE)</f>
        <v>#N/A</v>
      </c>
      <c r="O687" s="9" t="e">
        <f>VLOOKUP($B687, Team_Pitching___Advanced[], 20, FALSE)</f>
        <v>#N/A</v>
      </c>
      <c r="P687" s="9" t="e">
        <f>VLOOKUP($B687, Team_Batting___Dashboard[[Team]:[wOBA]], 16, FALSE)</f>
        <v>#N/A</v>
      </c>
      <c r="Q687" s="9" t="e">
        <f>VLOOKUP($B687, Team_Batting___Advanced[[Team]:[OPS]], 9, FALSE)</f>
        <v>#N/A</v>
      </c>
      <c r="R687" s="9" t="e">
        <f>VLOOKUP($B687, Team_Batting___Advanced[], 19, FALSE)</f>
        <v>#N/A</v>
      </c>
      <c r="S687" s="9" t="e">
        <f>VLOOKUP($B687, 'Team Per G'!$A$2:$G$31, 3, FALSE)</f>
        <v>#N/A</v>
      </c>
      <c r="T687" s="9" t="e">
        <f>VLOOKUP($B687, 'Team Per G'!$A$2:$G$31, 5, FALSE)</f>
        <v>#N/A</v>
      </c>
      <c r="U687" s="9" t="e">
        <f>VLOOKUP($B687, 'Team Per G'!$A$2:$G$31, 4, FALSE)</f>
        <v>#N/A</v>
      </c>
      <c r="V687" s="9" t="e">
        <f>VLOOKUP($B687, Team_Batting___Dashboard[], 22, FALSE)/$F687</f>
        <v>#N/A</v>
      </c>
      <c r="W687" s="9" t="e">
        <f>VLOOKUP($B687, 'FanGraphs - Team WAR Projected'!$B$2:$E$31, 4, FALSE)/162</f>
        <v>#N/A</v>
      </c>
      <c r="X687" s="9" t="e">
        <f>VLOOKUP($B687, FanGraphs_Standings[[Abbreviation]:[2024 Year to Date RS/G]], 6, FALSE)/$F687</f>
        <v>#N/A</v>
      </c>
      <c r="Y687" s="9" t="e">
        <f>VLOOKUP($B687, FanGraphs_Standings[[Abbreviation]:[2024 Projected Full Season RDif]], 19, FALSE)/162</f>
        <v>#N/A</v>
      </c>
      <c r="Z687" s="9" t="e">
        <f>VLOOKUP($B687, FanGraphs_Standings[[Abbreviation]:[2024 Projected Full Season RDif]], 5, FALSE)</f>
        <v>#N/A</v>
      </c>
      <c r="AA687" s="9" t="e">
        <f>VLOOKUP($B687, FanGraphs_Standings[[Abbreviation]:[2024 Projected Full Season W%]], 18, FALSE)</f>
        <v>#N/A</v>
      </c>
      <c r="AB687" s="9" t="e">
        <f>VLOOKUP($B687, 'Home Field Adv'!$A$2:$I$31, 9, FALSE)</f>
        <v>#N/A</v>
      </c>
      <c r="AC687" s="9" t="e">
        <f>VLOOKUP($C687, FanGraphs_Standings[[Abbreviation]:[2024 Year to Date G]], 2, FALSE)</f>
        <v>#N/A</v>
      </c>
      <c r="AD687" s="9" t="e">
        <f>VLOOKUP($E687, 'SP Per G'!$A$2:$D$1380, 3, FALSE)</f>
        <v>#N/A</v>
      </c>
      <c r="AE687" s="9" t="e">
        <f>VLOOKUP($E687, 'SP Per G'!$A$2:$D$1380, 4, FALSE)</f>
        <v>#N/A</v>
      </c>
      <c r="AF687" s="9" t="e">
        <f>VLOOKUP($E687, Individual_Pitching___Dashboard[], 18, FALSE)</f>
        <v>#N/A</v>
      </c>
      <c r="AG687" s="9" t="e">
        <f>VLOOKUP($E687, Individual_Pitching___Dashboard[], 20, FALSE)</f>
        <v>#N/A</v>
      </c>
      <c r="AH687" s="9" t="e">
        <f>VLOOKUP($E687, Individual_Pitching___Advanced[], 21,FALSE)</f>
        <v>#N/A</v>
      </c>
      <c r="AI687" s="9" t="e">
        <f>VLOOKUP($C687, 'Team Per G'!$A$2:$G$31, 7, FALSE)</f>
        <v>#N/A</v>
      </c>
      <c r="AJ687" s="9" t="e">
        <f>VLOOKUP($C687, 'FanGraphs - Team WAR Projected'!$B$2:$E$31, 3, FALSE)/162</f>
        <v>#N/A</v>
      </c>
      <c r="AK687" s="9" t="e">
        <f>VLOOKUP($C687, Team_Pitching___Advanced[[Team]:[xFIP]], 19,FALSE)</f>
        <v>#N/A</v>
      </c>
      <c r="AL687" s="9" t="e">
        <f>VLOOKUP($C687, Team_Pitching___Advanced[], 20, FALSE)</f>
        <v>#N/A</v>
      </c>
      <c r="AM687" s="9" t="e">
        <f>VLOOKUP($C687, Team_Batting___Dashboard[[Team]:[wOBA]], 16, FALSE)</f>
        <v>#N/A</v>
      </c>
      <c r="AN687" s="9" t="e">
        <f>VLOOKUP($C687, Team_Batting___Advanced[[Team]:[OPS]], 9, FALSE)</f>
        <v>#N/A</v>
      </c>
      <c r="AO687" s="9" t="e">
        <f>VLOOKUP($C687, Team_Batting___Advanced[], 19, FALSE)</f>
        <v>#N/A</v>
      </c>
      <c r="AP687" s="9" t="e">
        <f>VLOOKUP($C687, 'Team Per G'!$A$2:$G$31, 3, FALSE)</f>
        <v>#N/A</v>
      </c>
      <c r="AQ687" s="9" t="e">
        <f>VLOOKUP($C687, 'Team Per G'!$A$2:$G$31, 5, FALSE)</f>
        <v>#N/A</v>
      </c>
      <c r="AR687" s="9" t="e">
        <f>VLOOKUP($C687, 'Team Per G'!$A$2:$G$31, 4, FALSE)</f>
        <v>#N/A</v>
      </c>
      <c r="AS687" s="9" t="e">
        <f>VLOOKUP($C687, Team_Batting___Dashboard[], 22, FALSE)/$AC687</f>
        <v>#N/A</v>
      </c>
      <c r="AT687" s="9" t="e">
        <f>VLOOKUP($C687, 'FanGraphs - Team WAR Projected'!$B$2:$E$31, 4, FALSE)/162</f>
        <v>#N/A</v>
      </c>
      <c r="AU687" s="9" t="e">
        <f>VLOOKUP($C687, FanGraphs_Standings[[Abbreviation]:[2024 Year to Date RS/G]], 6, FALSE)/$AC687</f>
        <v>#N/A</v>
      </c>
      <c r="AV687" s="9" t="e">
        <f>VLOOKUP($C687, FanGraphs_Standings[[Abbreviation]:[2024 Projected Full Season RDif]], 19, FALSE)/162</f>
        <v>#N/A</v>
      </c>
      <c r="AW687" s="9" t="e">
        <f>VLOOKUP($C687, FanGraphs_Standings[[Abbreviation]:[2024 Projected Full Season RDif]], 5, FALSE)</f>
        <v>#N/A</v>
      </c>
      <c r="AX687" s="9" t="e">
        <f>VLOOKUP($C687, FanGraphs_Standings[[Abbreviation]:[2024 Projected Full Season W%]], 18, FALSE)</f>
        <v>#N/A</v>
      </c>
      <c r="AY687" s="9" t="e">
        <f>VLOOKUP($C687, 'Home Field Adv'!$A$2:$K$31, 11, FALSE)</f>
        <v>#N/A</v>
      </c>
      <c r="BB687" s="5" t="str">
        <f t="shared" si="31"/>
        <v/>
      </c>
      <c r="BC687" s="5" t="str">
        <f t="shared" si="32"/>
        <v/>
      </c>
      <c r="BD687" s="5" t="str">
        <f t="shared" si="33"/>
        <v/>
      </c>
    </row>
    <row r="688" spans="6:56" x14ac:dyDescent="0.45">
      <c r="F688" s="9" t="e">
        <f>VLOOKUP($B688, FanGraphs_Standings[[Abbreviation]:[2024 Year to Date G]], 2, FALSE)</f>
        <v>#N/A</v>
      </c>
      <c r="G688" s="9" t="e">
        <f>IF(ISERR(VLOOKUP($D688, 'SP Per G'!$A$2:$D$1380, 3, FALSE)), L688, VLOOKUP($D688, 'SP Per G'!$A$2:$D$1380, 3, FALSE))</f>
        <v>#N/A</v>
      </c>
      <c r="H688" s="9" t="e">
        <f>VLOOKUP($D688, 'SP Per G'!$A$2:$D$1380, 4, FALSE)</f>
        <v>#N/A</v>
      </c>
      <c r="I688" s="9" t="e">
        <f>VLOOKUP($D688, Individual_Pitching___Dashboard[], 18, FALSE)</f>
        <v>#N/A</v>
      </c>
      <c r="J688" s="9" t="e">
        <f>VLOOKUP($D688, Individual_Pitching___Dashboard[], 20, FALSE)</f>
        <v>#N/A</v>
      </c>
      <c r="K688" s="9" t="e">
        <f>VLOOKUP($D688, Individual_Pitching___Advanced[], 21,FALSE)</f>
        <v>#N/A</v>
      </c>
      <c r="L688" s="9" t="e">
        <f>VLOOKUP($B688, 'Team Per G'!$A$2:$G$31, 7, FALSE)</f>
        <v>#N/A</v>
      </c>
      <c r="M688" s="9" t="e">
        <f>VLOOKUP($B688, 'FanGraphs - Team WAR Projected'!$B$2:$E$31, 3, FALSE)/162</f>
        <v>#N/A</v>
      </c>
      <c r="N688" s="9" t="e">
        <f>VLOOKUP($B688, Team_Pitching___Advanced[[Team]:[xFIP]], 19,FALSE)</f>
        <v>#N/A</v>
      </c>
      <c r="O688" s="9" t="e">
        <f>VLOOKUP($B688, Team_Pitching___Advanced[], 20, FALSE)</f>
        <v>#N/A</v>
      </c>
      <c r="P688" s="9" t="e">
        <f>VLOOKUP($B688, Team_Batting___Dashboard[[Team]:[wOBA]], 16, FALSE)</f>
        <v>#N/A</v>
      </c>
      <c r="Q688" s="9" t="e">
        <f>VLOOKUP($B688, Team_Batting___Advanced[[Team]:[OPS]], 9, FALSE)</f>
        <v>#N/A</v>
      </c>
      <c r="R688" s="9" t="e">
        <f>VLOOKUP($B688, Team_Batting___Advanced[], 19, FALSE)</f>
        <v>#N/A</v>
      </c>
      <c r="S688" s="9" t="e">
        <f>VLOOKUP($B688, 'Team Per G'!$A$2:$G$31, 3, FALSE)</f>
        <v>#N/A</v>
      </c>
      <c r="T688" s="9" t="e">
        <f>VLOOKUP($B688, 'Team Per G'!$A$2:$G$31, 5, FALSE)</f>
        <v>#N/A</v>
      </c>
      <c r="U688" s="9" t="e">
        <f>VLOOKUP($B688, 'Team Per G'!$A$2:$G$31, 4, FALSE)</f>
        <v>#N/A</v>
      </c>
      <c r="V688" s="9" t="e">
        <f>VLOOKUP($B688, Team_Batting___Dashboard[], 22, FALSE)/$F688</f>
        <v>#N/A</v>
      </c>
      <c r="W688" s="9" t="e">
        <f>VLOOKUP($B688, 'FanGraphs - Team WAR Projected'!$B$2:$E$31, 4, FALSE)/162</f>
        <v>#N/A</v>
      </c>
      <c r="X688" s="9" t="e">
        <f>VLOOKUP($B688, FanGraphs_Standings[[Abbreviation]:[2024 Year to Date RS/G]], 6, FALSE)/$F688</f>
        <v>#N/A</v>
      </c>
      <c r="Y688" s="9" t="e">
        <f>VLOOKUP($B688, FanGraphs_Standings[[Abbreviation]:[2024 Projected Full Season RDif]], 19, FALSE)/162</f>
        <v>#N/A</v>
      </c>
      <c r="Z688" s="9" t="e">
        <f>VLOOKUP($B688, FanGraphs_Standings[[Abbreviation]:[2024 Projected Full Season RDif]], 5, FALSE)</f>
        <v>#N/A</v>
      </c>
      <c r="AA688" s="9" t="e">
        <f>VLOOKUP($B688, FanGraphs_Standings[[Abbreviation]:[2024 Projected Full Season W%]], 18, FALSE)</f>
        <v>#N/A</v>
      </c>
      <c r="AB688" s="9" t="e">
        <f>VLOOKUP($B688, 'Home Field Adv'!$A$2:$I$31, 9, FALSE)</f>
        <v>#N/A</v>
      </c>
      <c r="AC688" s="9" t="e">
        <f>VLOOKUP($C688, FanGraphs_Standings[[Abbreviation]:[2024 Year to Date G]], 2, FALSE)</f>
        <v>#N/A</v>
      </c>
      <c r="AD688" s="9" t="e">
        <f>VLOOKUP($E688, 'SP Per G'!$A$2:$D$1380, 3, FALSE)</f>
        <v>#N/A</v>
      </c>
      <c r="AE688" s="9" t="e">
        <f>VLOOKUP($E688, 'SP Per G'!$A$2:$D$1380, 4, FALSE)</f>
        <v>#N/A</v>
      </c>
      <c r="AF688" s="9" t="e">
        <f>VLOOKUP($E688, Individual_Pitching___Dashboard[], 18, FALSE)</f>
        <v>#N/A</v>
      </c>
      <c r="AG688" s="9" t="e">
        <f>VLOOKUP($E688, Individual_Pitching___Dashboard[], 20, FALSE)</f>
        <v>#N/A</v>
      </c>
      <c r="AH688" s="9" t="e">
        <f>VLOOKUP($E688, Individual_Pitching___Advanced[], 21,FALSE)</f>
        <v>#N/A</v>
      </c>
      <c r="AI688" s="9" t="e">
        <f>VLOOKUP($C688, 'Team Per G'!$A$2:$G$31, 7, FALSE)</f>
        <v>#N/A</v>
      </c>
      <c r="AJ688" s="9" t="e">
        <f>VLOOKUP($C688, 'FanGraphs - Team WAR Projected'!$B$2:$E$31, 3, FALSE)/162</f>
        <v>#N/A</v>
      </c>
      <c r="AK688" s="9" t="e">
        <f>VLOOKUP($C688, Team_Pitching___Advanced[[Team]:[xFIP]], 19,FALSE)</f>
        <v>#N/A</v>
      </c>
      <c r="AL688" s="9" t="e">
        <f>VLOOKUP($C688, Team_Pitching___Advanced[], 20, FALSE)</f>
        <v>#N/A</v>
      </c>
      <c r="AM688" s="9" t="e">
        <f>VLOOKUP($C688, Team_Batting___Dashboard[[Team]:[wOBA]], 16, FALSE)</f>
        <v>#N/A</v>
      </c>
      <c r="AN688" s="9" t="e">
        <f>VLOOKUP($C688, Team_Batting___Advanced[[Team]:[OPS]], 9, FALSE)</f>
        <v>#N/A</v>
      </c>
      <c r="AO688" s="9" t="e">
        <f>VLOOKUP($C688, Team_Batting___Advanced[], 19, FALSE)</f>
        <v>#N/A</v>
      </c>
      <c r="AP688" s="9" t="e">
        <f>VLOOKUP($C688, 'Team Per G'!$A$2:$G$31, 3, FALSE)</f>
        <v>#N/A</v>
      </c>
      <c r="AQ688" s="9" t="e">
        <f>VLOOKUP($C688, 'Team Per G'!$A$2:$G$31, 5, FALSE)</f>
        <v>#N/A</v>
      </c>
      <c r="AR688" s="9" t="e">
        <f>VLOOKUP($C688, 'Team Per G'!$A$2:$G$31, 4, FALSE)</f>
        <v>#N/A</v>
      </c>
      <c r="AS688" s="9" t="e">
        <f>VLOOKUP($C688, Team_Batting___Dashboard[], 22, FALSE)/$AC688</f>
        <v>#N/A</v>
      </c>
      <c r="AT688" s="9" t="e">
        <f>VLOOKUP($C688, 'FanGraphs - Team WAR Projected'!$B$2:$E$31, 4, FALSE)/162</f>
        <v>#N/A</v>
      </c>
      <c r="AU688" s="9" t="e">
        <f>VLOOKUP($C688, FanGraphs_Standings[[Abbreviation]:[2024 Year to Date RS/G]], 6, FALSE)/$AC688</f>
        <v>#N/A</v>
      </c>
      <c r="AV688" s="9" t="e">
        <f>VLOOKUP($C688, FanGraphs_Standings[[Abbreviation]:[2024 Projected Full Season RDif]], 19, FALSE)/162</f>
        <v>#N/A</v>
      </c>
      <c r="AW688" s="9" t="e">
        <f>VLOOKUP($C688, FanGraphs_Standings[[Abbreviation]:[2024 Projected Full Season RDif]], 5, FALSE)</f>
        <v>#N/A</v>
      </c>
      <c r="AX688" s="9" t="e">
        <f>VLOOKUP($C688, FanGraphs_Standings[[Abbreviation]:[2024 Projected Full Season W%]], 18, FALSE)</f>
        <v>#N/A</v>
      </c>
      <c r="AY688" s="9" t="e">
        <f>VLOOKUP($C688, 'Home Field Adv'!$A$2:$K$31, 11, FALSE)</f>
        <v>#N/A</v>
      </c>
      <c r="BB688" s="5" t="str">
        <f t="shared" si="31"/>
        <v/>
      </c>
      <c r="BC688" s="5" t="str">
        <f t="shared" si="32"/>
        <v/>
      </c>
      <c r="BD688" s="5" t="str">
        <f t="shared" si="33"/>
        <v/>
      </c>
    </row>
    <row r="689" spans="6:56" x14ac:dyDescent="0.45">
      <c r="F689" s="9" t="e">
        <f>VLOOKUP($B689, FanGraphs_Standings[[Abbreviation]:[2024 Year to Date G]], 2, FALSE)</f>
        <v>#N/A</v>
      </c>
      <c r="G689" s="9" t="e">
        <f>IF(ISERR(VLOOKUP($D689, 'SP Per G'!$A$2:$D$1380, 3, FALSE)), L689, VLOOKUP($D689, 'SP Per G'!$A$2:$D$1380, 3, FALSE))</f>
        <v>#N/A</v>
      </c>
      <c r="H689" s="9" t="e">
        <f>VLOOKUP($D689, 'SP Per G'!$A$2:$D$1380, 4, FALSE)</f>
        <v>#N/A</v>
      </c>
      <c r="I689" s="9" t="e">
        <f>VLOOKUP($D689, Individual_Pitching___Dashboard[], 18, FALSE)</f>
        <v>#N/A</v>
      </c>
      <c r="J689" s="9" t="e">
        <f>VLOOKUP($D689, Individual_Pitching___Dashboard[], 20, FALSE)</f>
        <v>#N/A</v>
      </c>
      <c r="K689" s="9" t="e">
        <f>VLOOKUP($D689, Individual_Pitching___Advanced[], 21,FALSE)</f>
        <v>#N/A</v>
      </c>
      <c r="L689" s="9" t="e">
        <f>VLOOKUP($B689, 'Team Per G'!$A$2:$G$31, 7, FALSE)</f>
        <v>#N/A</v>
      </c>
      <c r="M689" s="9" t="e">
        <f>VLOOKUP($B689, 'FanGraphs - Team WAR Projected'!$B$2:$E$31, 3, FALSE)/162</f>
        <v>#N/A</v>
      </c>
      <c r="N689" s="9" t="e">
        <f>VLOOKUP($B689, Team_Pitching___Advanced[[Team]:[xFIP]], 19,FALSE)</f>
        <v>#N/A</v>
      </c>
      <c r="O689" s="9" t="e">
        <f>VLOOKUP($B689, Team_Pitching___Advanced[], 20, FALSE)</f>
        <v>#N/A</v>
      </c>
      <c r="P689" s="9" t="e">
        <f>VLOOKUP($B689, Team_Batting___Dashboard[[Team]:[wOBA]], 16, FALSE)</f>
        <v>#N/A</v>
      </c>
      <c r="Q689" s="9" t="e">
        <f>VLOOKUP($B689, Team_Batting___Advanced[[Team]:[OPS]], 9, FALSE)</f>
        <v>#N/A</v>
      </c>
      <c r="R689" s="9" t="e">
        <f>VLOOKUP($B689, Team_Batting___Advanced[], 19, FALSE)</f>
        <v>#N/A</v>
      </c>
      <c r="S689" s="9" t="e">
        <f>VLOOKUP($B689, 'Team Per G'!$A$2:$G$31, 3, FALSE)</f>
        <v>#N/A</v>
      </c>
      <c r="T689" s="9" t="e">
        <f>VLOOKUP($B689, 'Team Per G'!$A$2:$G$31, 5, FALSE)</f>
        <v>#N/A</v>
      </c>
      <c r="U689" s="9" t="e">
        <f>VLOOKUP($B689, 'Team Per G'!$A$2:$G$31, 4, FALSE)</f>
        <v>#N/A</v>
      </c>
      <c r="V689" s="9" t="e">
        <f>VLOOKUP($B689, Team_Batting___Dashboard[], 22, FALSE)/$F689</f>
        <v>#N/A</v>
      </c>
      <c r="W689" s="9" t="e">
        <f>VLOOKUP($B689, 'FanGraphs - Team WAR Projected'!$B$2:$E$31, 4, FALSE)/162</f>
        <v>#N/A</v>
      </c>
      <c r="X689" s="9" t="e">
        <f>VLOOKUP($B689, FanGraphs_Standings[[Abbreviation]:[2024 Year to Date RS/G]], 6, FALSE)/$F689</f>
        <v>#N/A</v>
      </c>
      <c r="Y689" s="9" t="e">
        <f>VLOOKUP($B689, FanGraphs_Standings[[Abbreviation]:[2024 Projected Full Season RDif]], 19, FALSE)/162</f>
        <v>#N/A</v>
      </c>
      <c r="Z689" s="9" t="e">
        <f>VLOOKUP($B689, FanGraphs_Standings[[Abbreviation]:[2024 Projected Full Season RDif]], 5, FALSE)</f>
        <v>#N/A</v>
      </c>
      <c r="AA689" s="9" t="e">
        <f>VLOOKUP($B689, FanGraphs_Standings[[Abbreviation]:[2024 Projected Full Season W%]], 18, FALSE)</f>
        <v>#N/A</v>
      </c>
      <c r="AB689" s="9" t="e">
        <f>VLOOKUP($B689, 'Home Field Adv'!$A$2:$I$31, 9, FALSE)</f>
        <v>#N/A</v>
      </c>
      <c r="AC689" s="9" t="e">
        <f>VLOOKUP($C689, FanGraphs_Standings[[Abbreviation]:[2024 Year to Date G]], 2, FALSE)</f>
        <v>#N/A</v>
      </c>
      <c r="AD689" s="9" t="e">
        <f>VLOOKUP($E689, 'SP Per G'!$A$2:$D$1380, 3, FALSE)</f>
        <v>#N/A</v>
      </c>
      <c r="AE689" s="9" t="e">
        <f>VLOOKUP($E689, 'SP Per G'!$A$2:$D$1380, 4, FALSE)</f>
        <v>#N/A</v>
      </c>
      <c r="AF689" s="9" t="e">
        <f>VLOOKUP($E689, Individual_Pitching___Dashboard[], 18, FALSE)</f>
        <v>#N/A</v>
      </c>
      <c r="AG689" s="9" t="e">
        <f>VLOOKUP($E689, Individual_Pitching___Dashboard[], 20, FALSE)</f>
        <v>#N/A</v>
      </c>
      <c r="AH689" s="9" t="e">
        <f>VLOOKUP($E689, Individual_Pitching___Advanced[], 21,FALSE)</f>
        <v>#N/A</v>
      </c>
      <c r="AI689" s="9" t="e">
        <f>VLOOKUP($C689, 'Team Per G'!$A$2:$G$31, 7, FALSE)</f>
        <v>#N/A</v>
      </c>
      <c r="AJ689" s="9" t="e">
        <f>VLOOKUP($C689, 'FanGraphs - Team WAR Projected'!$B$2:$E$31, 3, FALSE)/162</f>
        <v>#N/A</v>
      </c>
      <c r="AK689" s="9" t="e">
        <f>VLOOKUP($C689, Team_Pitching___Advanced[[Team]:[xFIP]], 19,FALSE)</f>
        <v>#N/A</v>
      </c>
      <c r="AL689" s="9" t="e">
        <f>VLOOKUP($C689, Team_Pitching___Advanced[], 20, FALSE)</f>
        <v>#N/A</v>
      </c>
      <c r="AM689" s="9" t="e">
        <f>VLOOKUP($C689, Team_Batting___Dashboard[[Team]:[wOBA]], 16, FALSE)</f>
        <v>#N/A</v>
      </c>
      <c r="AN689" s="9" t="e">
        <f>VLOOKUP($C689, Team_Batting___Advanced[[Team]:[OPS]], 9, FALSE)</f>
        <v>#N/A</v>
      </c>
      <c r="AO689" s="9" t="e">
        <f>VLOOKUP($C689, Team_Batting___Advanced[], 19, FALSE)</f>
        <v>#N/A</v>
      </c>
      <c r="AP689" s="9" t="e">
        <f>VLOOKUP($C689, 'Team Per G'!$A$2:$G$31, 3, FALSE)</f>
        <v>#N/A</v>
      </c>
      <c r="AQ689" s="9" t="e">
        <f>VLOOKUP($C689, 'Team Per G'!$A$2:$G$31, 5, FALSE)</f>
        <v>#N/A</v>
      </c>
      <c r="AR689" s="9" t="e">
        <f>VLOOKUP($C689, 'Team Per G'!$A$2:$G$31, 4, FALSE)</f>
        <v>#N/A</v>
      </c>
      <c r="AS689" s="9" t="e">
        <f>VLOOKUP($C689, Team_Batting___Dashboard[], 22, FALSE)/$AC689</f>
        <v>#N/A</v>
      </c>
      <c r="AT689" s="9" t="e">
        <f>VLOOKUP($C689, 'FanGraphs - Team WAR Projected'!$B$2:$E$31, 4, FALSE)/162</f>
        <v>#N/A</v>
      </c>
      <c r="AU689" s="9" t="e">
        <f>VLOOKUP($C689, FanGraphs_Standings[[Abbreviation]:[2024 Year to Date RS/G]], 6, FALSE)/$AC689</f>
        <v>#N/A</v>
      </c>
      <c r="AV689" s="9" t="e">
        <f>VLOOKUP($C689, FanGraphs_Standings[[Abbreviation]:[2024 Projected Full Season RDif]], 19, FALSE)/162</f>
        <v>#N/A</v>
      </c>
      <c r="AW689" s="9" t="e">
        <f>VLOOKUP($C689, FanGraphs_Standings[[Abbreviation]:[2024 Projected Full Season RDif]], 5, FALSE)</f>
        <v>#N/A</v>
      </c>
      <c r="AX689" s="9" t="e">
        <f>VLOOKUP($C689, FanGraphs_Standings[[Abbreviation]:[2024 Projected Full Season W%]], 18, FALSE)</f>
        <v>#N/A</v>
      </c>
      <c r="AY689" s="9" t="e">
        <f>VLOOKUP($C689, 'Home Field Adv'!$A$2:$K$31, 11, FALSE)</f>
        <v>#N/A</v>
      </c>
      <c r="BB689" s="5" t="str">
        <f t="shared" si="31"/>
        <v/>
      </c>
      <c r="BC689" s="5" t="str">
        <f t="shared" si="32"/>
        <v/>
      </c>
      <c r="BD689" s="5" t="str">
        <f t="shared" si="33"/>
        <v/>
      </c>
    </row>
    <row r="690" spans="6:56" x14ac:dyDescent="0.45">
      <c r="F690" s="9" t="e">
        <f>VLOOKUP($B690, FanGraphs_Standings[[Abbreviation]:[2024 Year to Date G]], 2, FALSE)</f>
        <v>#N/A</v>
      </c>
      <c r="G690" s="9" t="e">
        <f>IF(ISERR(VLOOKUP($D690, 'SP Per G'!$A$2:$D$1380, 3, FALSE)), L690, VLOOKUP($D690, 'SP Per G'!$A$2:$D$1380, 3, FALSE))</f>
        <v>#N/A</v>
      </c>
      <c r="H690" s="9" t="e">
        <f>VLOOKUP($D690, 'SP Per G'!$A$2:$D$1380, 4, FALSE)</f>
        <v>#N/A</v>
      </c>
      <c r="I690" s="9" t="e">
        <f>VLOOKUP($D690, Individual_Pitching___Dashboard[], 18, FALSE)</f>
        <v>#N/A</v>
      </c>
      <c r="J690" s="9" t="e">
        <f>VLOOKUP($D690, Individual_Pitching___Dashboard[], 20, FALSE)</f>
        <v>#N/A</v>
      </c>
      <c r="K690" s="9" t="e">
        <f>VLOOKUP($D690, Individual_Pitching___Advanced[], 21,FALSE)</f>
        <v>#N/A</v>
      </c>
      <c r="L690" s="9" t="e">
        <f>VLOOKUP($B690, 'Team Per G'!$A$2:$G$31, 7, FALSE)</f>
        <v>#N/A</v>
      </c>
      <c r="M690" s="9" t="e">
        <f>VLOOKUP($B690, 'FanGraphs - Team WAR Projected'!$B$2:$E$31, 3, FALSE)/162</f>
        <v>#N/A</v>
      </c>
      <c r="N690" s="9" t="e">
        <f>VLOOKUP($B690, Team_Pitching___Advanced[[Team]:[xFIP]], 19,FALSE)</f>
        <v>#N/A</v>
      </c>
      <c r="O690" s="9" t="e">
        <f>VLOOKUP($B690, Team_Pitching___Advanced[], 20, FALSE)</f>
        <v>#N/A</v>
      </c>
      <c r="P690" s="9" t="e">
        <f>VLOOKUP($B690, Team_Batting___Dashboard[[Team]:[wOBA]], 16, FALSE)</f>
        <v>#N/A</v>
      </c>
      <c r="Q690" s="9" t="e">
        <f>VLOOKUP($B690, Team_Batting___Advanced[[Team]:[OPS]], 9, FALSE)</f>
        <v>#N/A</v>
      </c>
      <c r="R690" s="9" t="e">
        <f>VLOOKUP($B690, Team_Batting___Advanced[], 19, FALSE)</f>
        <v>#N/A</v>
      </c>
      <c r="S690" s="9" t="e">
        <f>VLOOKUP($B690, 'Team Per G'!$A$2:$G$31, 3, FALSE)</f>
        <v>#N/A</v>
      </c>
      <c r="T690" s="9" t="e">
        <f>VLOOKUP($B690, 'Team Per G'!$A$2:$G$31, 5, FALSE)</f>
        <v>#N/A</v>
      </c>
      <c r="U690" s="9" t="e">
        <f>VLOOKUP($B690, 'Team Per G'!$A$2:$G$31, 4, FALSE)</f>
        <v>#N/A</v>
      </c>
      <c r="V690" s="9" t="e">
        <f>VLOOKUP($B690, Team_Batting___Dashboard[], 22, FALSE)/$F690</f>
        <v>#N/A</v>
      </c>
      <c r="W690" s="9" t="e">
        <f>VLOOKUP($B690, 'FanGraphs - Team WAR Projected'!$B$2:$E$31, 4, FALSE)/162</f>
        <v>#N/A</v>
      </c>
      <c r="X690" s="9" t="e">
        <f>VLOOKUP($B690, FanGraphs_Standings[[Abbreviation]:[2024 Year to Date RS/G]], 6, FALSE)/$F690</f>
        <v>#N/A</v>
      </c>
      <c r="Y690" s="9" t="e">
        <f>VLOOKUP($B690, FanGraphs_Standings[[Abbreviation]:[2024 Projected Full Season RDif]], 19, FALSE)/162</f>
        <v>#N/A</v>
      </c>
      <c r="Z690" s="9" t="e">
        <f>VLOOKUP($B690, FanGraphs_Standings[[Abbreviation]:[2024 Projected Full Season RDif]], 5, FALSE)</f>
        <v>#N/A</v>
      </c>
      <c r="AA690" s="9" t="e">
        <f>VLOOKUP($B690, FanGraphs_Standings[[Abbreviation]:[2024 Projected Full Season W%]], 18, FALSE)</f>
        <v>#N/A</v>
      </c>
      <c r="AB690" s="9" t="e">
        <f>VLOOKUP($B690, 'Home Field Adv'!$A$2:$I$31, 9, FALSE)</f>
        <v>#N/A</v>
      </c>
      <c r="AC690" s="9" t="e">
        <f>VLOOKUP($C690, FanGraphs_Standings[[Abbreviation]:[2024 Year to Date G]], 2, FALSE)</f>
        <v>#N/A</v>
      </c>
      <c r="AD690" s="9" t="e">
        <f>VLOOKUP($E690, 'SP Per G'!$A$2:$D$1380, 3, FALSE)</f>
        <v>#N/A</v>
      </c>
      <c r="AE690" s="9" t="e">
        <f>VLOOKUP($E690, 'SP Per G'!$A$2:$D$1380, 4, FALSE)</f>
        <v>#N/A</v>
      </c>
      <c r="AF690" s="9" t="e">
        <f>VLOOKUP($E690, Individual_Pitching___Dashboard[], 18, FALSE)</f>
        <v>#N/A</v>
      </c>
      <c r="AG690" s="9" t="e">
        <f>VLOOKUP($E690, Individual_Pitching___Dashboard[], 20, FALSE)</f>
        <v>#N/A</v>
      </c>
      <c r="AH690" s="9" t="e">
        <f>VLOOKUP($E690, Individual_Pitching___Advanced[], 21,FALSE)</f>
        <v>#N/A</v>
      </c>
      <c r="AI690" s="9" t="e">
        <f>VLOOKUP($C690, 'Team Per G'!$A$2:$G$31, 7, FALSE)</f>
        <v>#N/A</v>
      </c>
      <c r="AJ690" s="9" t="e">
        <f>VLOOKUP($C690, 'FanGraphs - Team WAR Projected'!$B$2:$E$31, 3, FALSE)/162</f>
        <v>#N/A</v>
      </c>
      <c r="AK690" s="9" t="e">
        <f>VLOOKUP($C690, Team_Pitching___Advanced[[Team]:[xFIP]], 19,FALSE)</f>
        <v>#N/A</v>
      </c>
      <c r="AL690" s="9" t="e">
        <f>VLOOKUP($C690, Team_Pitching___Advanced[], 20, FALSE)</f>
        <v>#N/A</v>
      </c>
      <c r="AM690" s="9" t="e">
        <f>VLOOKUP($C690, Team_Batting___Dashboard[[Team]:[wOBA]], 16, FALSE)</f>
        <v>#N/A</v>
      </c>
      <c r="AN690" s="9" t="e">
        <f>VLOOKUP($C690, Team_Batting___Advanced[[Team]:[OPS]], 9, FALSE)</f>
        <v>#N/A</v>
      </c>
      <c r="AO690" s="9" t="e">
        <f>VLOOKUP($C690, Team_Batting___Advanced[], 19, FALSE)</f>
        <v>#N/A</v>
      </c>
      <c r="AP690" s="9" t="e">
        <f>VLOOKUP($C690, 'Team Per G'!$A$2:$G$31, 3, FALSE)</f>
        <v>#N/A</v>
      </c>
      <c r="AQ690" s="9" t="e">
        <f>VLOOKUP($C690, 'Team Per G'!$A$2:$G$31, 5, FALSE)</f>
        <v>#N/A</v>
      </c>
      <c r="AR690" s="9" t="e">
        <f>VLOOKUP($C690, 'Team Per G'!$A$2:$G$31, 4, FALSE)</f>
        <v>#N/A</v>
      </c>
      <c r="AS690" s="9" t="e">
        <f>VLOOKUP($C690, Team_Batting___Dashboard[], 22, FALSE)/$AC690</f>
        <v>#N/A</v>
      </c>
      <c r="AT690" s="9" t="e">
        <f>VLOOKUP($C690, 'FanGraphs - Team WAR Projected'!$B$2:$E$31, 4, FALSE)/162</f>
        <v>#N/A</v>
      </c>
      <c r="AU690" s="9" t="e">
        <f>VLOOKUP($C690, FanGraphs_Standings[[Abbreviation]:[2024 Year to Date RS/G]], 6, FALSE)/$AC690</f>
        <v>#N/A</v>
      </c>
      <c r="AV690" s="9" t="e">
        <f>VLOOKUP($C690, FanGraphs_Standings[[Abbreviation]:[2024 Projected Full Season RDif]], 19, FALSE)/162</f>
        <v>#N/A</v>
      </c>
      <c r="AW690" s="9" t="e">
        <f>VLOOKUP($C690, FanGraphs_Standings[[Abbreviation]:[2024 Projected Full Season RDif]], 5, FALSE)</f>
        <v>#N/A</v>
      </c>
      <c r="AX690" s="9" t="e">
        <f>VLOOKUP($C690, FanGraphs_Standings[[Abbreviation]:[2024 Projected Full Season W%]], 18, FALSE)</f>
        <v>#N/A</v>
      </c>
      <c r="AY690" s="9" t="e">
        <f>VLOOKUP($C690, 'Home Field Adv'!$A$2:$K$31, 11, FALSE)</f>
        <v>#N/A</v>
      </c>
      <c r="BB690" s="5" t="str">
        <f t="shared" si="31"/>
        <v/>
      </c>
      <c r="BC690" s="5" t="str">
        <f t="shared" si="32"/>
        <v/>
      </c>
      <c r="BD690" s="5" t="str">
        <f t="shared" si="33"/>
        <v/>
      </c>
    </row>
    <row r="691" spans="6:56" x14ac:dyDescent="0.45">
      <c r="F691" s="9" t="e">
        <f>VLOOKUP($B691, FanGraphs_Standings[[Abbreviation]:[2024 Year to Date G]], 2, FALSE)</f>
        <v>#N/A</v>
      </c>
      <c r="G691" s="9" t="e">
        <f>IF(ISERR(VLOOKUP($D691, 'SP Per G'!$A$2:$D$1380, 3, FALSE)), L691, VLOOKUP($D691, 'SP Per G'!$A$2:$D$1380, 3, FALSE))</f>
        <v>#N/A</v>
      </c>
      <c r="H691" s="9" t="e">
        <f>VLOOKUP($D691, 'SP Per G'!$A$2:$D$1380, 4, FALSE)</f>
        <v>#N/A</v>
      </c>
      <c r="I691" s="9" t="e">
        <f>VLOOKUP($D691, Individual_Pitching___Dashboard[], 18, FALSE)</f>
        <v>#N/A</v>
      </c>
      <c r="J691" s="9" t="e">
        <f>VLOOKUP($D691, Individual_Pitching___Dashboard[], 20, FALSE)</f>
        <v>#N/A</v>
      </c>
      <c r="K691" s="9" t="e">
        <f>VLOOKUP($D691, Individual_Pitching___Advanced[], 21,FALSE)</f>
        <v>#N/A</v>
      </c>
      <c r="L691" s="9" t="e">
        <f>VLOOKUP($B691, 'Team Per G'!$A$2:$G$31, 7, FALSE)</f>
        <v>#N/A</v>
      </c>
      <c r="M691" s="9" t="e">
        <f>VLOOKUP($B691, 'FanGraphs - Team WAR Projected'!$B$2:$E$31, 3, FALSE)/162</f>
        <v>#N/A</v>
      </c>
      <c r="N691" s="9" t="e">
        <f>VLOOKUP($B691, Team_Pitching___Advanced[[Team]:[xFIP]], 19,FALSE)</f>
        <v>#N/A</v>
      </c>
      <c r="O691" s="9" t="e">
        <f>VLOOKUP($B691, Team_Pitching___Advanced[], 20, FALSE)</f>
        <v>#N/A</v>
      </c>
      <c r="P691" s="9" t="e">
        <f>VLOOKUP($B691, Team_Batting___Dashboard[[Team]:[wOBA]], 16, FALSE)</f>
        <v>#N/A</v>
      </c>
      <c r="Q691" s="9" t="e">
        <f>VLOOKUP($B691, Team_Batting___Advanced[[Team]:[OPS]], 9, FALSE)</f>
        <v>#N/A</v>
      </c>
      <c r="R691" s="9" t="e">
        <f>VLOOKUP($B691, Team_Batting___Advanced[], 19, FALSE)</f>
        <v>#N/A</v>
      </c>
      <c r="S691" s="9" t="e">
        <f>VLOOKUP($B691, 'Team Per G'!$A$2:$G$31, 3, FALSE)</f>
        <v>#N/A</v>
      </c>
      <c r="T691" s="9" t="e">
        <f>VLOOKUP($B691, 'Team Per G'!$A$2:$G$31, 5, FALSE)</f>
        <v>#N/A</v>
      </c>
      <c r="U691" s="9" t="e">
        <f>VLOOKUP($B691, 'Team Per G'!$A$2:$G$31, 4, FALSE)</f>
        <v>#N/A</v>
      </c>
      <c r="V691" s="9" t="e">
        <f>VLOOKUP($B691, Team_Batting___Dashboard[], 22, FALSE)/$F691</f>
        <v>#N/A</v>
      </c>
      <c r="W691" s="9" t="e">
        <f>VLOOKUP($B691, 'FanGraphs - Team WAR Projected'!$B$2:$E$31, 4, FALSE)/162</f>
        <v>#N/A</v>
      </c>
      <c r="X691" s="9" t="e">
        <f>VLOOKUP($B691, FanGraphs_Standings[[Abbreviation]:[2024 Year to Date RS/G]], 6, FALSE)/$F691</f>
        <v>#N/A</v>
      </c>
      <c r="Y691" s="9" t="e">
        <f>VLOOKUP($B691, FanGraphs_Standings[[Abbreviation]:[2024 Projected Full Season RDif]], 19, FALSE)/162</f>
        <v>#N/A</v>
      </c>
      <c r="Z691" s="9" t="e">
        <f>VLOOKUP($B691, FanGraphs_Standings[[Abbreviation]:[2024 Projected Full Season RDif]], 5, FALSE)</f>
        <v>#N/A</v>
      </c>
      <c r="AA691" s="9" t="e">
        <f>VLOOKUP($B691, FanGraphs_Standings[[Abbreviation]:[2024 Projected Full Season W%]], 18, FALSE)</f>
        <v>#N/A</v>
      </c>
      <c r="AB691" s="9" t="e">
        <f>VLOOKUP($B691, 'Home Field Adv'!$A$2:$I$31, 9, FALSE)</f>
        <v>#N/A</v>
      </c>
      <c r="AC691" s="9" t="e">
        <f>VLOOKUP($C691, FanGraphs_Standings[[Abbreviation]:[2024 Year to Date G]], 2, FALSE)</f>
        <v>#N/A</v>
      </c>
      <c r="AD691" s="9" t="e">
        <f>VLOOKUP($E691, 'SP Per G'!$A$2:$D$1380, 3, FALSE)</f>
        <v>#N/A</v>
      </c>
      <c r="AE691" s="9" t="e">
        <f>VLOOKUP($E691, 'SP Per G'!$A$2:$D$1380, 4, FALSE)</f>
        <v>#N/A</v>
      </c>
      <c r="AF691" s="9" t="e">
        <f>VLOOKUP($E691, Individual_Pitching___Dashboard[], 18, FALSE)</f>
        <v>#N/A</v>
      </c>
      <c r="AG691" s="9" t="e">
        <f>VLOOKUP($E691, Individual_Pitching___Dashboard[], 20, FALSE)</f>
        <v>#N/A</v>
      </c>
      <c r="AH691" s="9" t="e">
        <f>VLOOKUP($E691, Individual_Pitching___Advanced[], 21,FALSE)</f>
        <v>#N/A</v>
      </c>
      <c r="AI691" s="9" t="e">
        <f>VLOOKUP($C691, 'Team Per G'!$A$2:$G$31, 7, FALSE)</f>
        <v>#N/A</v>
      </c>
      <c r="AJ691" s="9" t="e">
        <f>VLOOKUP($C691, 'FanGraphs - Team WAR Projected'!$B$2:$E$31, 3, FALSE)/162</f>
        <v>#N/A</v>
      </c>
      <c r="AK691" s="9" t="e">
        <f>VLOOKUP($C691, Team_Pitching___Advanced[[Team]:[xFIP]], 19,FALSE)</f>
        <v>#N/A</v>
      </c>
      <c r="AL691" s="9" t="e">
        <f>VLOOKUP($C691, Team_Pitching___Advanced[], 20, FALSE)</f>
        <v>#N/A</v>
      </c>
      <c r="AM691" s="9" t="e">
        <f>VLOOKUP($C691, Team_Batting___Dashboard[[Team]:[wOBA]], 16, FALSE)</f>
        <v>#N/A</v>
      </c>
      <c r="AN691" s="9" t="e">
        <f>VLOOKUP($C691, Team_Batting___Advanced[[Team]:[OPS]], 9, FALSE)</f>
        <v>#N/A</v>
      </c>
      <c r="AO691" s="9" t="e">
        <f>VLOOKUP($C691, Team_Batting___Advanced[], 19, FALSE)</f>
        <v>#N/A</v>
      </c>
      <c r="AP691" s="9" t="e">
        <f>VLOOKUP($C691, 'Team Per G'!$A$2:$G$31, 3, FALSE)</f>
        <v>#N/A</v>
      </c>
      <c r="AQ691" s="9" t="e">
        <f>VLOOKUP($C691, 'Team Per G'!$A$2:$G$31, 5, FALSE)</f>
        <v>#N/A</v>
      </c>
      <c r="AR691" s="9" t="e">
        <f>VLOOKUP($C691, 'Team Per G'!$A$2:$G$31, 4, FALSE)</f>
        <v>#N/A</v>
      </c>
      <c r="AS691" s="9" t="e">
        <f>VLOOKUP($C691, Team_Batting___Dashboard[], 22, FALSE)/$AC691</f>
        <v>#N/A</v>
      </c>
      <c r="AT691" s="9" t="e">
        <f>VLOOKUP($C691, 'FanGraphs - Team WAR Projected'!$B$2:$E$31, 4, FALSE)/162</f>
        <v>#N/A</v>
      </c>
      <c r="AU691" s="9" t="e">
        <f>VLOOKUP($C691, FanGraphs_Standings[[Abbreviation]:[2024 Year to Date RS/G]], 6, FALSE)/$AC691</f>
        <v>#N/A</v>
      </c>
      <c r="AV691" s="9" t="e">
        <f>VLOOKUP($C691, FanGraphs_Standings[[Abbreviation]:[2024 Projected Full Season RDif]], 19, FALSE)/162</f>
        <v>#N/A</v>
      </c>
      <c r="AW691" s="9" t="e">
        <f>VLOOKUP($C691, FanGraphs_Standings[[Abbreviation]:[2024 Projected Full Season RDif]], 5, FALSE)</f>
        <v>#N/A</v>
      </c>
      <c r="AX691" s="9" t="e">
        <f>VLOOKUP($C691, FanGraphs_Standings[[Abbreviation]:[2024 Projected Full Season W%]], 18, FALSE)</f>
        <v>#N/A</v>
      </c>
      <c r="AY691" s="9" t="e">
        <f>VLOOKUP($C691, 'Home Field Adv'!$A$2:$K$31, 11, FALSE)</f>
        <v>#N/A</v>
      </c>
      <c r="BB691" s="5" t="str">
        <f t="shared" si="31"/>
        <v/>
      </c>
      <c r="BC691" s="5" t="str">
        <f t="shared" si="32"/>
        <v/>
      </c>
      <c r="BD691" s="5" t="str">
        <f t="shared" si="33"/>
        <v/>
      </c>
    </row>
    <row r="692" spans="6:56" x14ac:dyDescent="0.45">
      <c r="F692" s="9" t="e">
        <f>VLOOKUP($B692, FanGraphs_Standings[[Abbreviation]:[2024 Year to Date G]], 2, FALSE)</f>
        <v>#N/A</v>
      </c>
      <c r="G692" s="9" t="e">
        <f>IF(ISERR(VLOOKUP($D692, 'SP Per G'!$A$2:$D$1380, 3, FALSE)), L692, VLOOKUP($D692, 'SP Per G'!$A$2:$D$1380, 3, FALSE))</f>
        <v>#N/A</v>
      </c>
      <c r="H692" s="9" t="e">
        <f>VLOOKUP($D692, 'SP Per G'!$A$2:$D$1380, 4, FALSE)</f>
        <v>#N/A</v>
      </c>
      <c r="I692" s="9" t="e">
        <f>VLOOKUP($D692, Individual_Pitching___Dashboard[], 18, FALSE)</f>
        <v>#N/A</v>
      </c>
      <c r="J692" s="9" t="e">
        <f>VLOOKUP($D692, Individual_Pitching___Dashboard[], 20, FALSE)</f>
        <v>#N/A</v>
      </c>
      <c r="K692" s="9" t="e">
        <f>VLOOKUP($D692, Individual_Pitching___Advanced[], 21,FALSE)</f>
        <v>#N/A</v>
      </c>
      <c r="L692" s="9" t="e">
        <f>VLOOKUP($B692, 'Team Per G'!$A$2:$G$31, 7, FALSE)</f>
        <v>#N/A</v>
      </c>
      <c r="M692" s="9" t="e">
        <f>VLOOKUP($B692, 'FanGraphs - Team WAR Projected'!$B$2:$E$31, 3, FALSE)/162</f>
        <v>#N/A</v>
      </c>
      <c r="N692" s="9" t="e">
        <f>VLOOKUP($B692, Team_Pitching___Advanced[[Team]:[xFIP]], 19,FALSE)</f>
        <v>#N/A</v>
      </c>
      <c r="O692" s="9" t="e">
        <f>VLOOKUP($B692, Team_Pitching___Advanced[], 20, FALSE)</f>
        <v>#N/A</v>
      </c>
      <c r="P692" s="9" t="e">
        <f>VLOOKUP($B692, Team_Batting___Dashboard[[Team]:[wOBA]], 16, FALSE)</f>
        <v>#N/A</v>
      </c>
      <c r="Q692" s="9" t="e">
        <f>VLOOKUP($B692, Team_Batting___Advanced[[Team]:[OPS]], 9, FALSE)</f>
        <v>#N/A</v>
      </c>
      <c r="R692" s="9" t="e">
        <f>VLOOKUP($B692, Team_Batting___Advanced[], 19, FALSE)</f>
        <v>#N/A</v>
      </c>
      <c r="S692" s="9" t="e">
        <f>VLOOKUP($B692, 'Team Per G'!$A$2:$G$31, 3, FALSE)</f>
        <v>#N/A</v>
      </c>
      <c r="T692" s="9" t="e">
        <f>VLOOKUP($B692, 'Team Per G'!$A$2:$G$31, 5, FALSE)</f>
        <v>#N/A</v>
      </c>
      <c r="U692" s="9" t="e">
        <f>VLOOKUP($B692, 'Team Per G'!$A$2:$G$31, 4, FALSE)</f>
        <v>#N/A</v>
      </c>
      <c r="V692" s="9" t="e">
        <f>VLOOKUP($B692, Team_Batting___Dashboard[], 22, FALSE)/$F692</f>
        <v>#N/A</v>
      </c>
      <c r="W692" s="9" t="e">
        <f>VLOOKUP($B692, 'FanGraphs - Team WAR Projected'!$B$2:$E$31, 4, FALSE)/162</f>
        <v>#N/A</v>
      </c>
      <c r="X692" s="9" t="e">
        <f>VLOOKUP($B692, FanGraphs_Standings[[Abbreviation]:[2024 Year to Date RS/G]], 6, FALSE)/$F692</f>
        <v>#N/A</v>
      </c>
      <c r="Y692" s="9" t="e">
        <f>VLOOKUP($B692, FanGraphs_Standings[[Abbreviation]:[2024 Projected Full Season RDif]], 19, FALSE)/162</f>
        <v>#N/A</v>
      </c>
      <c r="Z692" s="9" t="e">
        <f>VLOOKUP($B692, FanGraphs_Standings[[Abbreviation]:[2024 Projected Full Season RDif]], 5, FALSE)</f>
        <v>#N/A</v>
      </c>
      <c r="AA692" s="9" t="e">
        <f>VLOOKUP($B692, FanGraphs_Standings[[Abbreviation]:[2024 Projected Full Season W%]], 18, FALSE)</f>
        <v>#N/A</v>
      </c>
      <c r="AB692" s="9" t="e">
        <f>VLOOKUP($B692, 'Home Field Adv'!$A$2:$I$31, 9, FALSE)</f>
        <v>#N/A</v>
      </c>
      <c r="AC692" s="9" t="e">
        <f>VLOOKUP($C692, FanGraphs_Standings[[Abbreviation]:[2024 Year to Date G]], 2, FALSE)</f>
        <v>#N/A</v>
      </c>
      <c r="AD692" s="9" t="e">
        <f>VLOOKUP($E692, 'SP Per G'!$A$2:$D$1380, 3, FALSE)</f>
        <v>#N/A</v>
      </c>
      <c r="AE692" s="9" t="e">
        <f>VLOOKUP($E692, 'SP Per G'!$A$2:$D$1380, 4, FALSE)</f>
        <v>#N/A</v>
      </c>
      <c r="AF692" s="9" t="e">
        <f>VLOOKUP($E692, Individual_Pitching___Dashboard[], 18, FALSE)</f>
        <v>#N/A</v>
      </c>
      <c r="AG692" s="9" t="e">
        <f>VLOOKUP($E692, Individual_Pitching___Dashboard[], 20, FALSE)</f>
        <v>#N/A</v>
      </c>
      <c r="AH692" s="9" t="e">
        <f>VLOOKUP($E692, Individual_Pitching___Advanced[], 21,FALSE)</f>
        <v>#N/A</v>
      </c>
      <c r="AI692" s="9" t="e">
        <f>VLOOKUP($C692, 'Team Per G'!$A$2:$G$31, 7, FALSE)</f>
        <v>#N/A</v>
      </c>
      <c r="AJ692" s="9" t="e">
        <f>VLOOKUP($C692, 'FanGraphs - Team WAR Projected'!$B$2:$E$31, 3, FALSE)/162</f>
        <v>#N/A</v>
      </c>
      <c r="AK692" s="9" t="e">
        <f>VLOOKUP($C692, Team_Pitching___Advanced[[Team]:[xFIP]], 19,FALSE)</f>
        <v>#N/A</v>
      </c>
      <c r="AL692" s="9" t="e">
        <f>VLOOKUP($C692, Team_Pitching___Advanced[], 20, FALSE)</f>
        <v>#N/A</v>
      </c>
      <c r="AM692" s="9" t="e">
        <f>VLOOKUP($C692, Team_Batting___Dashboard[[Team]:[wOBA]], 16, FALSE)</f>
        <v>#N/A</v>
      </c>
      <c r="AN692" s="9" t="e">
        <f>VLOOKUP($C692, Team_Batting___Advanced[[Team]:[OPS]], 9, FALSE)</f>
        <v>#N/A</v>
      </c>
      <c r="AO692" s="9" t="e">
        <f>VLOOKUP($C692, Team_Batting___Advanced[], 19, FALSE)</f>
        <v>#N/A</v>
      </c>
      <c r="AP692" s="9" t="e">
        <f>VLOOKUP($C692, 'Team Per G'!$A$2:$G$31, 3, FALSE)</f>
        <v>#N/A</v>
      </c>
      <c r="AQ692" s="9" t="e">
        <f>VLOOKUP($C692, 'Team Per G'!$A$2:$G$31, 5, FALSE)</f>
        <v>#N/A</v>
      </c>
      <c r="AR692" s="9" t="e">
        <f>VLOOKUP($C692, 'Team Per G'!$A$2:$G$31, 4, FALSE)</f>
        <v>#N/A</v>
      </c>
      <c r="AS692" s="9" t="e">
        <f>VLOOKUP($C692, Team_Batting___Dashboard[], 22, FALSE)/$AC692</f>
        <v>#N/A</v>
      </c>
      <c r="AT692" s="9" t="e">
        <f>VLOOKUP($C692, 'FanGraphs - Team WAR Projected'!$B$2:$E$31, 4, FALSE)/162</f>
        <v>#N/A</v>
      </c>
      <c r="AU692" s="9" t="e">
        <f>VLOOKUP($C692, FanGraphs_Standings[[Abbreviation]:[2024 Year to Date RS/G]], 6, FALSE)/$AC692</f>
        <v>#N/A</v>
      </c>
      <c r="AV692" s="9" t="e">
        <f>VLOOKUP($C692, FanGraphs_Standings[[Abbreviation]:[2024 Projected Full Season RDif]], 19, FALSE)/162</f>
        <v>#N/A</v>
      </c>
      <c r="AW692" s="9" t="e">
        <f>VLOOKUP($C692, FanGraphs_Standings[[Abbreviation]:[2024 Projected Full Season RDif]], 5, FALSE)</f>
        <v>#N/A</v>
      </c>
      <c r="AX692" s="9" t="e">
        <f>VLOOKUP($C692, FanGraphs_Standings[[Abbreviation]:[2024 Projected Full Season W%]], 18, FALSE)</f>
        <v>#N/A</v>
      </c>
      <c r="AY692" s="9" t="e">
        <f>VLOOKUP($C692, 'Home Field Adv'!$A$2:$K$31, 11, FALSE)</f>
        <v>#N/A</v>
      </c>
      <c r="BB692" s="5" t="str">
        <f t="shared" si="31"/>
        <v/>
      </c>
      <c r="BC692" s="5" t="str">
        <f t="shared" si="32"/>
        <v/>
      </c>
      <c r="BD692" s="5" t="str">
        <f t="shared" si="33"/>
        <v/>
      </c>
    </row>
    <row r="693" spans="6:56" x14ac:dyDescent="0.45">
      <c r="F693" s="9" t="e">
        <f>VLOOKUP($B693, FanGraphs_Standings[[Abbreviation]:[2024 Year to Date G]], 2, FALSE)</f>
        <v>#N/A</v>
      </c>
      <c r="G693" s="9" t="e">
        <f>IF(ISERR(VLOOKUP($D693, 'SP Per G'!$A$2:$D$1380, 3, FALSE)), L693, VLOOKUP($D693, 'SP Per G'!$A$2:$D$1380, 3, FALSE))</f>
        <v>#N/A</v>
      </c>
      <c r="H693" s="9" t="e">
        <f>VLOOKUP($D693, 'SP Per G'!$A$2:$D$1380, 4, FALSE)</f>
        <v>#N/A</v>
      </c>
      <c r="I693" s="9" t="e">
        <f>VLOOKUP($D693, Individual_Pitching___Dashboard[], 18, FALSE)</f>
        <v>#N/A</v>
      </c>
      <c r="J693" s="9" t="e">
        <f>VLOOKUP($D693, Individual_Pitching___Dashboard[], 20, FALSE)</f>
        <v>#N/A</v>
      </c>
      <c r="K693" s="9" t="e">
        <f>VLOOKUP($D693, Individual_Pitching___Advanced[], 21,FALSE)</f>
        <v>#N/A</v>
      </c>
      <c r="L693" s="9" t="e">
        <f>VLOOKUP($B693, 'Team Per G'!$A$2:$G$31, 7, FALSE)</f>
        <v>#N/A</v>
      </c>
      <c r="M693" s="9" t="e">
        <f>VLOOKUP($B693, 'FanGraphs - Team WAR Projected'!$B$2:$E$31, 3, FALSE)/162</f>
        <v>#N/A</v>
      </c>
      <c r="N693" s="9" t="e">
        <f>VLOOKUP($B693, Team_Pitching___Advanced[[Team]:[xFIP]], 19,FALSE)</f>
        <v>#N/A</v>
      </c>
      <c r="O693" s="9" t="e">
        <f>VLOOKUP($B693, Team_Pitching___Advanced[], 20, FALSE)</f>
        <v>#N/A</v>
      </c>
      <c r="P693" s="9" t="e">
        <f>VLOOKUP($B693, Team_Batting___Dashboard[[Team]:[wOBA]], 16, FALSE)</f>
        <v>#N/A</v>
      </c>
      <c r="Q693" s="9" t="e">
        <f>VLOOKUP($B693, Team_Batting___Advanced[[Team]:[OPS]], 9, FALSE)</f>
        <v>#N/A</v>
      </c>
      <c r="R693" s="9" t="e">
        <f>VLOOKUP($B693, Team_Batting___Advanced[], 19, FALSE)</f>
        <v>#N/A</v>
      </c>
      <c r="S693" s="9" t="e">
        <f>VLOOKUP($B693, 'Team Per G'!$A$2:$G$31, 3, FALSE)</f>
        <v>#N/A</v>
      </c>
      <c r="T693" s="9" t="e">
        <f>VLOOKUP($B693, 'Team Per G'!$A$2:$G$31, 5, FALSE)</f>
        <v>#N/A</v>
      </c>
      <c r="U693" s="9" t="e">
        <f>VLOOKUP($B693, 'Team Per G'!$A$2:$G$31, 4, FALSE)</f>
        <v>#N/A</v>
      </c>
      <c r="V693" s="9" t="e">
        <f>VLOOKUP($B693, Team_Batting___Dashboard[], 22, FALSE)/$F693</f>
        <v>#N/A</v>
      </c>
      <c r="W693" s="9" t="e">
        <f>VLOOKUP($B693, 'FanGraphs - Team WAR Projected'!$B$2:$E$31, 4, FALSE)/162</f>
        <v>#N/A</v>
      </c>
      <c r="X693" s="9" t="e">
        <f>VLOOKUP($B693, FanGraphs_Standings[[Abbreviation]:[2024 Year to Date RS/G]], 6, FALSE)/$F693</f>
        <v>#N/A</v>
      </c>
      <c r="Y693" s="9" t="e">
        <f>VLOOKUP($B693, FanGraphs_Standings[[Abbreviation]:[2024 Projected Full Season RDif]], 19, FALSE)/162</f>
        <v>#N/A</v>
      </c>
      <c r="Z693" s="9" t="e">
        <f>VLOOKUP($B693, FanGraphs_Standings[[Abbreviation]:[2024 Projected Full Season RDif]], 5, FALSE)</f>
        <v>#N/A</v>
      </c>
      <c r="AA693" s="9" t="e">
        <f>VLOOKUP($B693, FanGraphs_Standings[[Abbreviation]:[2024 Projected Full Season W%]], 18, FALSE)</f>
        <v>#N/A</v>
      </c>
      <c r="AB693" s="9" t="e">
        <f>VLOOKUP($B693, 'Home Field Adv'!$A$2:$I$31, 9, FALSE)</f>
        <v>#N/A</v>
      </c>
      <c r="AC693" s="9" t="e">
        <f>VLOOKUP($C693, FanGraphs_Standings[[Abbreviation]:[2024 Year to Date G]], 2, FALSE)</f>
        <v>#N/A</v>
      </c>
      <c r="AD693" s="9" t="e">
        <f>VLOOKUP($E693, 'SP Per G'!$A$2:$D$1380, 3, FALSE)</f>
        <v>#N/A</v>
      </c>
      <c r="AE693" s="9" t="e">
        <f>VLOOKUP($E693, 'SP Per G'!$A$2:$D$1380, 4, FALSE)</f>
        <v>#N/A</v>
      </c>
      <c r="AF693" s="9" t="e">
        <f>VLOOKUP($E693, Individual_Pitching___Dashboard[], 18, FALSE)</f>
        <v>#N/A</v>
      </c>
      <c r="AG693" s="9" t="e">
        <f>VLOOKUP($E693, Individual_Pitching___Dashboard[], 20, FALSE)</f>
        <v>#N/A</v>
      </c>
      <c r="AH693" s="9" t="e">
        <f>VLOOKUP($E693, Individual_Pitching___Advanced[], 21,FALSE)</f>
        <v>#N/A</v>
      </c>
      <c r="AI693" s="9" t="e">
        <f>VLOOKUP($C693, 'Team Per G'!$A$2:$G$31, 7, FALSE)</f>
        <v>#N/A</v>
      </c>
      <c r="AJ693" s="9" t="e">
        <f>VLOOKUP($C693, 'FanGraphs - Team WAR Projected'!$B$2:$E$31, 3, FALSE)/162</f>
        <v>#N/A</v>
      </c>
      <c r="AK693" s="9" t="e">
        <f>VLOOKUP($C693, Team_Pitching___Advanced[[Team]:[xFIP]], 19,FALSE)</f>
        <v>#N/A</v>
      </c>
      <c r="AL693" s="9" t="e">
        <f>VLOOKUP($C693, Team_Pitching___Advanced[], 20, FALSE)</f>
        <v>#N/A</v>
      </c>
      <c r="AM693" s="9" t="e">
        <f>VLOOKUP($C693, Team_Batting___Dashboard[[Team]:[wOBA]], 16, FALSE)</f>
        <v>#N/A</v>
      </c>
      <c r="AN693" s="9" t="e">
        <f>VLOOKUP($C693, Team_Batting___Advanced[[Team]:[OPS]], 9, FALSE)</f>
        <v>#N/A</v>
      </c>
      <c r="AO693" s="9" t="e">
        <f>VLOOKUP($C693, Team_Batting___Advanced[], 19, FALSE)</f>
        <v>#N/A</v>
      </c>
      <c r="AP693" s="9" t="e">
        <f>VLOOKUP($C693, 'Team Per G'!$A$2:$G$31, 3, FALSE)</f>
        <v>#N/A</v>
      </c>
      <c r="AQ693" s="9" t="e">
        <f>VLOOKUP($C693, 'Team Per G'!$A$2:$G$31, 5, FALSE)</f>
        <v>#N/A</v>
      </c>
      <c r="AR693" s="9" t="e">
        <f>VLOOKUP($C693, 'Team Per G'!$A$2:$G$31, 4, FALSE)</f>
        <v>#N/A</v>
      </c>
      <c r="AS693" s="9" t="e">
        <f>VLOOKUP($C693, Team_Batting___Dashboard[], 22, FALSE)/$AC693</f>
        <v>#N/A</v>
      </c>
      <c r="AT693" s="9" t="e">
        <f>VLOOKUP($C693, 'FanGraphs - Team WAR Projected'!$B$2:$E$31, 4, FALSE)/162</f>
        <v>#N/A</v>
      </c>
      <c r="AU693" s="9" t="e">
        <f>VLOOKUP($C693, FanGraphs_Standings[[Abbreviation]:[2024 Year to Date RS/G]], 6, FALSE)/$AC693</f>
        <v>#N/A</v>
      </c>
      <c r="AV693" s="9" t="e">
        <f>VLOOKUP($C693, FanGraphs_Standings[[Abbreviation]:[2024 Projected Full Season RDif]], 19, FALSE)/162</f>
        <v>#N/A</v>
      </c>
      <c r="AW693" s="9" t="e">
        <f>VLOOKUP($C693, FanGraphs_Standings[[Abbreviation]:[2024 Projected Full Season RDif]], 5, FALSE)</f>
        <v>#N/A</v>
      </c>
      <c r="AX693" s="9" t="e">
        <f>VLOOKUP($C693, FanGraphs_Standings[[Abbreviation]:[2024 Projected Full Season W%]], 18, FALSE)</f>
        <v>#N/A</v>
      </c>
      <c r="AY693" s="9" t="e">
        <f>VLOOKUP($C693, 'Home Field Adv'!$A$2:$K$31, 11, FALSE)</f>
        <v>#N/A</v>
      </c>
      <c r="BB693" s="5" t="str">
        <f t="shared" si="31"/>
        <v/>
      </c>
      <c r="BC693" s="5" t="str">
        <f t="shared" si="32"/>
        <v/>
      </c>
      <c r="BD693" s="5" t="str">
        <f t="shared" si="33"/>
        <v/>
      </c>
    </row>
    <row r="694" spans="6:56" x14ac:dyDescent="0.45">
      <c r="F694" s="9" t="e">
        <f>VLOOKUP($B694, FanGraphs_Standings[[Abbreviation]:[2024 Year to Date G]], 2, FALSE)</f>
        <v>#N/A</v>
      </c>
      <c r="G694" s="9" t="e">
        <f>IF(ISERR(VLOOKUP($D694, 'SP Per G'!$A$2:$D$1380, 3, FALSE)), L694, VLOOKUP($D694, 'SP Per G'!$A$2:$D$1380, 3, FALSE))</f>
        <v>#N/A</v>
      </c>
      <c r="H694" s="9" t="e">
        <f>VLOOKUP($D694, 'SP Per G'!$A$2:$D$1380, 4, FALSE)</f>
        <v>#N/A</v>
      </c>
      <c r="I694" s="9" t="e">
        <f>VLOOKUP($D694, Individual_Pitching___Dashboard[], 18, FALSE)</f>
        <v>#N/A</v>
      </c>
      <c r="J694" s="9" t="e">
        <f>VLOOKUP($D694, Individual_Pitching___Dashboard[], 20, FALSE)</f>
        <v>#N/A</v>
      </c>
      <c r="K694" s="9" t="e">
        <f>VLOOKUP($D694, Individual_Pitching___Advanced[], 21,FALSE)</f>
        <v>#N/A</v>
      </c>
      <c r="L694" s="9" t="e">
        <f>VLOOKUP($B694, 'Team Per G'!$A$2:$G$31, 7, FALSE)</f>
        <v>#N/A</v>
      </c>
      <c r="M694" s="9" t="e">
        <f>VLOOKUP($B694, 'FanGraphs - Team WAR Projected'!$B$2:$E$31, 3, FALSE)/162</f>
        <v>#N/A</v>
      </c>
      <c r="N694" s="9" t="e">
        <f>VLOOKUP($B694, Team_Pitching___Advanced[[Team]:[xFIP]], 19,FALSE)</f>
        <v>#N/A</v>
      </c>
      <c r="O694" s="9" t="e">
        <f>VLOOKUP($B694, Team_Pitching___Advanced[], 20, FALSE)</f>
        <v>#N/A</v>
      </c>
      <c r="P694" s="9" t="e">
        <f>VLOOKUP($B694, Team_Batting___Dashboard[[Team]:[wOBA]], 16, FALSE)</f>
        <v>#N/A</v>
      </c>
      <c r="Q694" s="9" t="e">
        <f>VLOOKUP($B694, Team_Batting___Advanced[[Team]:[OPS]], 9, FALSE)</f>
        <v>#N/A</v>
      </c>
      <c r="R694" s="9" t="e">
        <f>VLOOKUP($B694, Team_Batting___Advanced[], 19, FALSE)</f>
        <v>#N/A</v>
      </c>
      <c r="S694" s="9" t="e">
        <f>VLOOKUP($B694, 'Team Per G'!$A$2:$G$31, 3, FALSE)</f>
        <v>#N/A</v>
      </c>
      <c r="T694" s="9" t="e">
        <f>VLOOKUP($B694, 'Team Per G'!$A$2:$G$31, 5, FALSE)</f>
        <v>#N/A</v>
      </c>
      <c r="U694" s="9" t="e">
        <f>VLOOKUP($B694, 'Team Per G'!$A$2:$G$31, 4, FALSE)</f>
        <v>#N/A</v>
      </c>
      <c r="V694" s="9" t="e">
        <f>VLOOKUP($B694, Team_Batting___Dashboard[], 22, FALSE)/$F694</f>
        <v>#N/A</v>
      </c>
      <c r="W694" s="9" t="e">
        <f>VLOOKUP($B694, 'FanGraphs - Team WAR Projected'!$B$2:$E$31, 4, FALSE)/162</f>
        <v>#N/A</v>
      </c>
      <c r="X694" s="9" t="e">
        <f>VLOOKUP($B694, FanGraphs_Standings[[Abbreviation]:[2024 Year to Date RS/G]], 6, FALSE)/$F694</f>
        <v>#N/A</v>
      </c>
      <c r="Y694" s="9" t="e">
        <f>VLOOKUP($B694, FanGraphs_Standings[[Abbreviation]:[2024 Projected Full Season RDif]], 19, FALSE)/162</f>
        <v>#N/A</v>
      </c>
      <c r="Z694" s="9" t="e">
        <f>VLOOKUP($B694, FanGraphs_Standings[[Abbreviation]:[2024 Projected Full Season RDif]], 5, FALSE)</f>
        <v>#N/A</v>
      </c>
      <c r="AA694" s="9" t="e">
        <f>VLOOKUP($B694, FanGraphs_Standings[[Abbreviation]:[2024 Projected Full Season W%]], 18, FALSE)</f>
        <v>#N/A</v>
      </c>
      <c r="AB694" s="9" t="e">
        <f>VLOOKUP($B694, 'Home Field Adv'!$A$2:$I$31, 9, FALSE)</f>
        <v>#N/A</v>
      </c>
      <c r="AC694" s="9" t="e">
        <f>VLOOKUP($C694, FanGraphs_Standings[[Abbreviation]:[2024 Year to Date G]], 2, FALSE)</f>
        <v>#N/A</v>
      </c>
      <c r="AD694" s="9" t="e">
        <f>VLOOKUP($E694, 'SP Per G'!$A$2:$D$1380, 3, FALSE)</f>
        <v>#N/A</v>
      </c>
      <c r="AE694" s="9" t="e">
        <f>VLOOKUP($E694, 'SP Per G'!$A$2:$D$1380, 4, FALSE)</f>
        <v>#N/A</v>
      </c>
      <c r="AF694" s="9" t="e">
        <f>VLOOKUP($E694, Individual_Pitching___Dashboard[], 18, FALSE)</f>
        <v>#N/A</v>
      </c>
      <c r="AG694" s="9" t="e">
        <f>VLOOKUP($E694, Individual_Pitching___Dashboard[], 20, FALSE)</f>
        <v>#N/A</v>
      </c>
      <c r="AH694" s="9" t="e">
        <f>VLOOKUP($E694, Individual_Pitching___Advanced[], 21,FALSE)</f>
        <v>#N/A</v>
      </c>
      <c r="AI694" s="9" t="e">
        <f>VLOOKUP($C694, 'Team Per G'!$A$2:$G$31, 7, FALSE)</f>
        <v>#N/A</v>
      </c>
      <c r="AJ694" s="9" t="e">
        <f>VLOOKUP($C694, 'FanGraphs - Team WAR Projected'!$B$2:$E$31, 3, FALSE)/162</f>
        <v>#N/A</v>
      </c>
      <c r="AK694" s="9" t="e">
        <f>VLOOKUP($C694, Team_Pitching___Advanced[[Team]:[xFIP]], 19,FALSE)</f>
        <v>#N/A</v>
      </c>
      <c r="AL694" s="9" t="e">
        <f>VLOOKUP($C694, Team_Pitching___Advanced[], 20, FALSE)</f>
        <v>#N/A</v>
      </c>
      <c r="AM694" s="9" t="e">
        <f>VLOOKUP($C694, Team_Batting___Dashboard[[Team]:[wOBA]], 16, FALSE)</f>
        <v>#N/A</v>
      </c>
      <c r="AN694" s="9" t="e">
        <f>VLOOKUP($C694, Team_Batting___Advanced[[Team]:[OPS]], 9, FALSE)</f>
        <v>#N/A</v>
      </c>
      <c r="AO694" s="9" t="e">
        <f>VLOOKUP($C694, Team_Batting___Advanced[], 19, FALSE)</f>
        <v>#N/A</v>
      </c>
      <c r="AP694" s="9" t="e">
        <f>VLOOKUP($C694, 'Team Per G'!$A$2:$G$31, 3, FALSE)</f>
        <v>#N/A</v>
      </c>
      <c r="AQ694" s="9" t="e">
        <f>VLOOKUP($C694, 'Team Per G'!$A$2:$G$31, 5, FALSE)</f>
        <v>#N/A</v>
      </c>
      <c r="AR694" s="9" t="e">
        <f>VLOOKUP($C694, 'Team Per G'!$A$2:$G$31, 4, FALSE)</f>
        <v>#N/A</v>
      </c>
      <c r="AS694" s="9" t="e">
        <f>VLOOKUP($C694, Team_Batting___Dashboard[], 22, FALSE)/$AC694</f>
        <v>#N/A</v>
      </c>
      <c r="AT694" s="9" t="e">
        <f>VLOOKUP($C694, 'FanGraphs - Team WAR Projected'!$B$2:$E$31, 4, FALSE)/162</f>
        <v>#N/A</v>
      </c>
      <c r="AU694" s="9" t="e">
        <f>VLOOKUP($C694, FanGraphs_Standings[[Abbreviation]:[2024 Year to Date RS/G]], 6, FALSE)/$AC694</f>
        <v>#N/A</v>
      </c>
      <c r="AV694" s="9" t="e">
        <f>VLOOKUP($C694, FanGraphs_Standings[[Abbreviation]:[2024 Projected Full Season RDif]], 19, FALSE)/162</f>
        <v>#N/A</v>
      </c>
      <c r="AW694" s="9" t="e">
        <f>VLOOKUP($C694, FanGraphs_Standings[[Abbreviation]:[2024 Projected Full Season RDif]], 5, FALSE)</f>
        <v>#N/A</v>
      </c>
      <c r="AX694" s="9" t="e">
        <f>VLOOKUP($C694, FanGraphs_Standings[[Abbreviation]:[2024 Projected Full Season W%]], 18, FALSE)</f>
        <v>#N/A</v>
      </c>
      <c r="AY694" s="9" t="e">
        <f>VLOOKUP($C694, 'Home Field Adv'!$A$2:$K$31, 11, FALSE)</f>
        <v>#N/A</v>
      </c>
      <c r="BB694" s="5" t="str">
        <f t="shared" si="31"/>
        <v/>
      </c>
      <c r="BC694" s="5" t="str">
        <f t="shared" si="32"/>
        <v/>
      </c>
      <c r="BD694" s="5" t="str">
        <f t="shared" si="33"/>
        <v/>
      </c>
    </row>
    <row r="695" spans="6:56" x14ac:dyDescent="0.45">
      <c r="F695" s="9" t="e">
        <f>VLOOKUP($B695, FanGraphs_Standings[[Abbreviation]:[2024 Year to Date G]], 2, FALSE)</f>
        <v>#N/A</v>
      </c>
      <c r="G695" s="9" t="e">
        <f>IF(ISERR(VLOOKUP($D695, 'SP Per G'!$A$2:$D$1380, 3, FALSE)), L695, VLOOKUP($D695, 'SP Per G'!$A$2:$D$1380, 3, FALSE))</f>
        <v>#N/A</v>
      </c>
      <c r="H695" s="9" t="e">
        <f>VLOOKUP($D695, 'SP Per G'!$A$2:$D$1380, 4, FALSE)</f>
        <v>#N/A</v>
      </c>
      <c r="I695" s="9" t="e">
        <f>VLOOKUP($D695, Individual_Pitching___Dashboard[], 18, FALSE)</f>
        <v>#N/A</v>
      </c>
      <c r="J695" s="9" t="e">
        <f>VLOOKUP($D695, Individual_Pitching___Dashboard[], 20, FALSE)</f>
        <v>#N/A</v>
      </c>
      <c r="K695" s="9" t="e">
        <f>VLOOKUP($D695, Individual_Pitching___Advanced[], 21,FALSE)</f>
        <v>#N/A</v>
      </c>
      <c r="L695" s="9" t="e">
        <f>VLOOKUP($B695, 'Team Per G'!$A$2:$G$31, 7, FALSE)</f>
        <v>#N/A</v>
      </c>
      <c r="M695" s="9" t="e">
        <f>VLOOKUP($B695, 'FanGraphs - Team WAR Projected'!$B$2:$E$31, 3, FALSE)/162</f>
        <v>#N/A</v>
      </c>
      <c r="N695" s="9" t="e">
        <f>VLOOKUP($B695, Team_Pitching___Advanced[[Team]:[xFIP]], 19,FALSE)</f>
        <v>#N/A</v>
      </c>
      <c r="O695" s="9" t="e">
        <f>VLOOKUP($B695, Team_Pitching___Advanced[], 20, FALSE)</f>
        <v>#N/A</v>
      </c>
      <c r="P695" s="9" t="e">
        <f>VLOOKUP($B695, Team_Batting___Dashboard[[Team]:[wOBA]], 16, FALSE)</f>
        <v>#N/A</v>
      </c>
      <c r="Q695" s="9" t="e">
        <f>VLOOKUP($B695, Team_Batting___Advanced[[Team]:[OPS]], 9, FALSE)</f>
        <v>#N/A</v>
      </c>
      <c r="R695" s="9" t="e">
        <f>VLOOKUP($B695, Team_Batting___Advanced[], 19, FALSE)</f>
        <v>#N/A</v>
      </c>
      <c r="S695" s="9" t="e">
        <f>VLOOKUP($B695, 'Team Per G'!$A$2:$G$31, 3, FALSE)</f>
        <v>#N/A</v>
      </c>
      <c r="T695" s="9" t="e">
        <f>VLOOKUP($B695, 'Team Per G'!$A$2:$G$31, 5, FALSE)</f>
        <v>#N/A</v>
      </c>
      <c r="U695" s="9" t="e">
        <f>VLOOKUP($B695, 'Team Per G'!$A$2:$G$31, 4, FALSE)</f>
        <v>#N/A</v>
      </c>
      <c r="V695" s="9" t="e">
        <f>VLOOKUP($B695, Team_Batting___Dashboard[], 22, FALSE)/$F695</f>
        <v>#N/A</v>
      </c>
      <c r="W695" s="9" t="e">
        <f>VLOOKUP($B695, 'FanGraphs - Team WAR Projected'!$B$2:$E$31, 4, FALSE)/162</f>
        <v>#N/A</v>
      </c>
      <c r="X695" s="9" t="e">
        <f>VLOOKUP($B695, FanGraphs_Standings[[Abbreviation]:[2024 Year to Date RS/G]], 6, FALSE)/$F695</f>
        <v>#N/A</v>
      </c>
      <c r="Y695" s="9" t="e">
        <f>VLOOKUP($B695, FanGraphs_Standings[[Abbreviation]:[2024 Projected Full Season RDif]], 19, FALSE)/162</f>
        <v>#N/A</v>
      </c>
      <c r="Z695" s="9" t="e">
        <f>VLOOKUP($B695, FanGraphs_Standings[[Abbreviation]:[2024 Projected Full Season RDif]], 5, FALSE)</f>
        <v>#N/A</v>
      </c>
      <c r="AA695" s="9" t="e">
        <f>VLOOKUP($B695, FanGraphs_Standings[[Abbreviation]:[2024 Projected Full Season W%]], 18, FALSE)</f>
        <v>#N/A</v>
      </c>
      <c r="AB695" s="9" t="e">
        <f>VLOOKUP($B695, 'Home Field Adv'!$A$2:$I$31, 9, FALSE)</f>
        <v>#N/A</v>
      </c>
      <c r="AC695" s="9" t="e">
        <f>VLOOKUP($C695, FanGraphs_Standings[[Abbreviation]:[2024 Year to Date G]], 2, FALSE)</f>
        <v>#N/A</v>
      </c>
      <c r="AD695" s="9" t="e">
        <f>VLOOKUP($E695, 'SP Per G'!$A$2:$D$1380, 3, FALSE)</f>
        <v>#N/A</v>
      </c>
      <c r="AE695" s="9" t="e">
        <f>VLOOKUP($E695, 'SP Per G'!$A$2:$D$1380, 4, FALSE)</f>
        <v>#N/A</v>
      </c>
      <c r="AF695" s="9" t="e">
        <f>VLOOKUP($E695, Individual_Pitching___Dashboard[], 18, FALSE)</f>
        <v>#N/A</v>
      </c>
      <c r="AG695" s="9" t="e">
        <f>VLOOKUP($E695, Individual_Pitching___Dashboard[], 20, FALSE)</f>
        <v>#N/A</v>
      </c>
      <c r="AH695" s="9" t="e">
        <f>VLOOKUP($E695, Individual_Pitching___Advanced[], 21,FALSE)</f>
        <v>#N/A</v>
      </c>
      <c r="AI695" s="9" t="e">
        <f>VLOOKUP($C695, 'Team Per G'!$A$2:$G$31, 7, FALSE)</f>
        <v>#N/A</v>
      </c>
      <c r="AJ695" s="9" t="e">
        <f>VLOOKUP($C695, 'FanGraphs - Team WAR Projected'!$B$2:$E$31, 3, FALSE)/162</f>
        <v>#N/A</v>
      </c>
      <c r="AK695" s="9" t="e">
        <f>VLOOKUP($C695, Team_Pitching___Advanced[[Team]:[xFIP]], 19,FALSE)</f>
        <v>#N/A</v>
      </c>
      <c r="AL695" s="9" t="e">
        <f>VLOOKUP($C695, Team_Pitching___Advanced[], 20, FALSE)</f>
        <v>#N/A</v>
      </c>
      <c r="AM695" s="9" t="e">
        <f>VLOOKUP($C695, Team_Batting___Dashboard[[Team]:[wOBA]], 16, FALSE)</f>
        <v>#N/A</v>
      </c>
      <c r="AN695" s="9" t="e">
        <f>VLOOKUP($C695, Team_Batting___Advanced[[Team]:[OPS]], 9, FALSE)</f>
        <v>#N/A</v>
      </c>
      <c r="AO695" s="9" t="e">
        <f>VLOOKUP($C695, Team_Batting___Advanced[], 19, FALSE)</f>
        <v>#N/A</v>
      </c>
      <c r="AP695" s="9" t="e">
        <f>VLOOKUP($C695, 'Team Per G'!$A$2:$G$31, 3, FALSE)</f>
        <v>#N/A</v>
      </c>
      <c r="AQ695" s="9" t="e">
        <f>VLOOKUP($C695, 'Team Per G'!$A$2:$G$31, 5, FALSE)</f>
        <v>#N/A</v>
      </c>
      <c r="AR695" s="9" t="e">
        <f>VLOOKUP($C695, 'Team Per G'!$A$2:$G$31, 4, FALSE)</f>
        <v>#N/A</v>
      </c>
      <c r="AS695" s="9" t="e">
        <f>VLOOKUP($C695, Team_Batting___Dashboard[], 22, FALSE)/$AC695</f>
        <v>#N/A</v>
      </c>
      <c r="AT695" s="9" t="e">
        <f>VLOOKUP($C695, 'FanGraphs - Team WAR Projected'!$B$2:$E$31, 4, FALSE)/162</f>
        <v>#N/A</v>
      </c>
      <c r="AU695" s="9" t="e">
        <f>VLOOKUP($C695, FanGraphs_Standings[[Abbreviation]:[2024 Year to Date RS/G]], 6, FALSE)/$AC695</f>
        <v>#N/A</v>
      </c>
      <c r="AV695" s="9" t="e">
        <f>VLOOKUP($C695, FanGraphs_Standings[[Abbreviation]:[2024 Projected Full Season RDif]], 19, FALSE)/162</f>
        <v>#N/A</v>
      </c>
      <c r="AW695" s="9" t="e">
        <f>VLOOKUP($C695, FanGraphs_Standings[[Abbreviation]:[2024 Projected Full Season RDif]], 5, FALSE)</f>
        <v>#N/A</v>
      </c>
      <c r="AX695" s="9" t="e">
        <f>VLOOKUP($C695, FanGraphs_Standings[[Abbreviation]:[2024 Projected Full Season W%]], 18, FALSE)</f>
        <v>#N/A</v>
      </c>
      <c r="AY695" s="9" t="e">
        <f>VLOOKUP($C695, 'Home Field Adv'!$A$2:$K$31, 11, FALSE)</f>
        <v>#N/A</v>
      </c>
      <c r="BB695" s="5" t="str">
        <f t="shared" si="31"/>
        <v/>
      </c>
      <c r="BC695" s="5" t="str">
        <f t="shared" si="32"/>
        <v/>
      </c>
      <c r="BD695" s="5" t="str">
        <f t="shared" si="33"/>
        <v/>
      </c>
    </row>
    <row r="696" spans="6:56" x14ac:dyDescent="0.45">
      <c r="F696" s="9" t="e">
        <f>VLOOKUP($B696, FanGraphs_Standings[[Abbreviation]:[2024 Year to Date G]], 2, FALSE)</f>
        <v>#N/A</v>
      </c>
      <c r="G696" s="9" t="e">
        <f>IF(ISERR(VLOOKUP($D696, 'SP Per G'!$A$2:$D$1380, 3, FALSE)), L696, VLOOKUP($D696, 'SP Per G'!$A$2:$D$1380, 3, FALSE))</f>
        <v>#N/A</v>
      </c>
      <c r="H696" s="9" t="e">
        <f>VLOOKUP($D696, 'SP Per G'!$A$2:$D$1380, 4, FALSE)</f>
        <v>#N/A</v>
      </c>
      <c r="I696" s="9" t="e">
        <f>VLOOKUP($D696, Individual_Pitching___Dashboard[], 18, FALSE)</f>
        <v>#N/A</v>
      </c>
      <c r="J696" s="9" t="e">
        <f>VLOOKUP($D696, Individual_Pitching___Dashboard[], 20, FALSE)</f>
        <v>#N/A</v>
      </c>
      <c r="K696" s="9" t="e">
        <f>VLOOKUP($D696, Individual_Pitching___Advanced[], 21,FALSE)</f>
        <v>#N/A</v>
      </c>
      <c r="L696" s="9" t="e">
        <f>VLOOKUP($B696, 'Team Per G'!$A$2:$G$31, 7, FALSE)</f>
        <v>#N/A</v>
      </c>
      <c r="M696" s="9" t="e">
        <f>VLOOKUP($B696, 'FanGraphs - Team WAR Projected'!$B$2:$E$31, 3, FALSE)/162</f>
        <v>#N/A</v>
      </c>
      <c r="N696" s="9" t="e">
        <f>VLOOKUP($B696, Team_Pitching___Advanced[[Team]:[xFIP]], 19,FALSE)</f>
        <v>#N/A</v>
      </c>
      <c r="O696" s="9" t="e">
        <f>VLOOKUP($B696, Team_Pitching___Advanced[], 20, FALSE)</f>
        <v>#N/A</v>
      </c>
      <c r="P696" s="9" t="e">
        <f>VLOOKUP($B696, Team_Batting___Dashboard[[Team]:[wOBA]], 16, FALSE)</f>
        <v>#N/A</v>
      </c>
      <c r="Q696" s="9" t="e">
        <f>VLOOKUP($B696, Team_Batting___Advanced[[Team]:[OPS]], 9, FALSE)</f>
        <v>#N/A</v>
      </c>
      <c r="R696" s="9" t="e">
        <f>VLOOKUP($B696, Team_Batting___Advanced[], 19, FALSE)</f>
        <v>#N/A</v>
      </c>
      <c r="S696" s="9" t="e">
        <f>VLOOKUP($B696, 'Team Per G'!$A$2:$G$31, 3, FALSE)</f>
        <v>#N/A</v>
      </c>
      <c r="T696" s="9" t="e">
        <f>VLOOKUP($B696, 'Team Per G'!$A$2:$G$31, 5, FALSE)</f>
        <v>#N/A</v>
      </c>
      <c r="U696" s="9" t="e">
        <f>VLOOKUP($B696, 'Team Per G'!$A$2:$G$31, 4, FALSE)</f>
        <v>#N/A</v>
      </c>
      <c r="V696" s="9" t="e">
        <f>VLOOKUP($B696, Team_Batting___Dashboard[], 22, FALSE)/$F696</f>
        <v>#N/A</v>
      </c>
      <c r="W696" s="9" t="e">
        <f>VLOOKUP($B696, 'FanGraphs - Team WAR Projected'!$B$2:$E$31, 4, FALSE)/162</f>
        <v>#N/A</v>
      </c>
      <c r="X696" s="9" t="e">
        <f>VLOOKUP($B696, FanGraphs_Standings[[Abbreviation]:[2024 Year to Date RS/G]], 6, FALSE)/$F696</f>
        <v>#N/A</v>
      </c>
      <c r="Y696" s="9" t="e">
        <f>VLOOKUP($B696, FanGraphs_Standings[[Abbreviation]:[2024 Projected Full Season RDif]], 19, FALSE)/162</f>
        <v>#N/A</v>
      </c>
      <c r="Z696" s="9" t="e">
        <f>VLOOKUP($B696, FanGraphs_Standings[[Abbreviation]:[2024 Projected Full Season RDif]], 5, FALSE)</f>
        <v>#N/A</v>
      </c>
      <c r="AA696" s="9" t="e">
        <f>VLOOKUP($B696, FanGraphs_Standings[[Abbreviation]:[2024 Projected Full Season W%]], 18, FALSE)</f>
        <v>#N/A</v>
      </c>
      <c r="AB696" s="9" t="e">
        <f>VLOOKUP($B696, 'Home Field Adv'!$A$2:$I$31, 9, FALSE)</f>
        <v>#N/A</v>
      </c>
      <c r="AC696" s="9" t="e">
        <f>VLOOKUP($C696, FanGraphs_Standings[[Abbreviation]:[2024 Year to Date G]], 2, FALSE)</f>
        <v>#N/A</v>
      </c>
      <c r="AD696" s="9" t="e">
        <f>VLOOKUP($E696, 'SP Per G'!$A$2:$D$1380, 3, FALSE)</f>
        <v>#N/A</v>
      </c>
      <c r="AE696" s="9" t="e">
        <f>VLOOKUP($E696, 'SP Per G'!$A$2:$D$1380, 4, FALSE)</f>
        <v>#N/A</v>
      </c>
      <c r="AF696" s="9" t="e">
        <f>VLOOKUP($E696, Individual_Pitching___Dashboard[], 18, FALSE)</f>
        <v>#N/A</v>
      </c>
      <c r="AG696" s="9" t="e">
        <f>VLOOKUP($E696, Individual_Pitching___Dashboard[], 20, FALSE)</f>
        <v>#N/A</v>
      </c>
      <c r="AH696" s="9" t="e">
        <f>VLOOKUP($E696, Individual_Pitching___Advanced[], 21,FALSE)</f>
        <v>#N/A</v>
      </c>
      <c r="AI696" s="9" t="e">
        <f>VLOOKUP($C696, 'Team Per G'!$A$2:$G$31, 7, FALSE)</f>
        <v>#N/A</v>
      </c>
      <c r="AJ696" s="9" t="e">
        <f>VLOOKUP($C696, 'FanGraphs - Team WAR Projected'!$B$2:$E$31, 3, FALSE)/162</f>
        <v>#N/A</v>
      </c>
      <c r="AK696" s="9" t="e">
        <f>VLOOKUP($C696, Team_Pitching___Advanced[[Team]:[xFIP]], 19,FALSE)</f>
        <v>#N/A</v>
      </c>
      <c r="AL696" s="9" t="e">
        <f>VLOOKUP($C696, Team_Pitching___Advanced[], 20, FALSE)</f>
        <v>#N/A</v>
      </c>
      <c r="AM696" s="9" t="e">
        <f>VLOOKUP($C696, Team_Batting___Dashboard[[Team]:[wOBA]], 16, FALSE)</f>
        <v>#N/A</v>
      </c>
      <c r="AN696" s="9" t="e">
        <f>VLOOKUP($C696, Team_Batting___Advanced[[Team]:[OPS]], 9, FALSE)</f>
        <v>#N/A</v>
      </c>
      <c r="AO696" s="9" t="e">
        <f>VLOOKUP($C696, Team_Batting___Advanced[], 19, FALSE)</f>
        <v>#N/A</v>
      </c>
      <c r="AP696" s="9" t="e">
        <f>VLOOKUP($C696, 'Team Per G'!$A$2:$G$31, 3, FALSE)</f>
        <v>#N/A</v>
      </c>
      <c r="AQ696" s="9" t="e">
        <f>VLOOKUP($C696, 'Team Per G'!$A$2:$G$31, 5, FALSE)</f>
        <v>#N/A</v>
      </c>
      <c r="AR696" s="9" t="e">
        <f>VLOOKUP($C696, 'Team Per G'!$A$2:$G$31, 4, FALSE)</f>
        <v>#N/A</v>
      </c>
      <c r="AS696" s="9" t="e">
        <f>VLOOKUP($C696, Team_Batting___Dashboard[], 22, FALSE)/$AC696</f>
        <v>#N/A</v>
      </c>
      <c r="AT696" s="9" t="e">
        <f>VLOOKUP($C696, 'FanGraphs - Team WAR Projected'!$B$2:$E$31, 4, FALSE)/162</f>
        <v>#N/A</v>
      </c>
      <c r="AU696" s="9" t="e">
        <f>VLOOKUP($C696, FanGraphs_Standings[[Abbreviation]:[2024 Year to Date RS/G]], 6, FALSE)/$AC696</f>
        <v>#N/A</v>
      </c>
      <c r="AV696" s="9" t="e">
        <f>VLOOKUP($C696, FanGraphs_Standings[[Abbreviation]:[2024 Projected Full Season RDif]], 19, FALSE)/162</f>
        <v>#N/A</v>
      </c>
      <c r="AW696" s="9" t="e">
        <f>VLOOKUP($C696, FanGraphs_Standings[[Abbreviation]:[2024 Projected Full Season RDif]], 5, FALSE)</f>
        <v>#N/A</v>
      </c>
      <c r="AX696" s="9" t="e">
        <f>VLOOKUP($C696, FanGraphs_Standings[[Abbreviation]:[2024 Projected Full Season W%]], 18, FALSE)</f>
        <v>#N/A</v>
      </c>
      <c r="AY696" s="9" t="e">
        <f>VLOOKUP($C696, 'Home Field Adv'!$A$2:$K$31, 11, FALSE)</f>
        <v>#N/A</v>
      </c>
      <c r="BB696" s="5" t="str">
        <f t="shared" si="31"/>
        <v/>
      </c>
      <c r="BC696" s="5" t="str">
        <f t="shared" si="32"/>
        <v/>
      </c>
      <c r="BD696" s="5" t="str">
        <f t="shared" si="33"/>
        <v/>
      </c>
    </row>
    <row r="697" spans="6:56" x14ac:dyDescent="0.45">
      <c r="F697" s="9" t="e">
        <f>VLOOKUP($B697, FanGraphs_Standings[[Abbreviation]:[2024 Year to Date G]], 2, FALSE)</f>
        <v>#N/A</v>
      </c>
      <c r="G697" s="9" t="e">
        <f>IF(ISERR(VLOOKUP($D697, 'SP Per G'!$A$2:$D$1380, 3, FALSE)), L697, VLOOKUP($D697, 'SP Per G'!$A$2:$D$1380, 3, FALSE))</f>
        <v>#N/A</v>
      </c>
      <c r="H697" s="9" t="e">
        <f>VLOOKUP($D697, 'SP Per G'!$A$2:$D$1380, 4, FALSE)</f>
        <v>#N/A</v>
      </c>
      <c r="I697" s="9" t="e">
        <f>VLOOKUP($D697, Individual_Pitching___Dashboard[], 18, FALSE)</f>
        <v>#N/A</v>
      </c>
      <c r="J697" s="9" t="e">
        <f>VLOOKUP($D697, Individual_Pitching___Dashboard[], 20, FALSE)</f>
        <v>#N/A</v>
      </c>
      <c r="K697" s="9" t="e">
        <f>VLOOKUP($D697, Individual_Pitching___Advanced[], 21,FALSE)</f>
        <v>#N/A</v>
      </c>
      <c r="L697" s="9" t="e">
        <f>VLOOKUP($B697, 'Team Per G'!$A$2:$G$31, 7, FALSE)</f>
        <v>#N/A</v>
      </c>
      <c r="M697" s="9" t="e">
        <f>VLOOKUP($B697, 'FanGraphs - Team WAR Projected'!$B$2:$E$31, 3, FALSE)/162</f>
        <v>#N/A</v>
      </c>
      <c r="N697" s="9" t="e">
        <f>VLOOKUP($B697, Team_Pitching___Advanced[[Team]:[xFIP]], 19,FALSE)</f>
        <v>#N/A</v>
      </c>
      <c r="O697" s="9" t="e">
        <f>VLOOKUP($B697, Team_Pitching___Advanced[], 20, FALSE)</f>
        <v>#N/A</v>
      </c>
      <c r="P697" s="9" t="e">
        <f>VLOOKUP($B697, Team_Batting___Dashboard[[Team]:[wOBA]], 16, FALSE)</f>
        <v>#N/A</v>
      </c>
      <c r="Q697" s="9" t="e">
        <f>VLOOKUP($B697, Team_Batting___Advanced[[Team]:[OPS]], 9, FALSE)</f>
        <v>#N/A</v>
      </c>
      <c r="R697" s="9" t="e">
        <f>VLOOKUP($B697, Team_Batting___Advanced[], 19, FALSE)</f>
        <v>#N/A</v>
      </c>
      <c r="S697" s="9" t="e">
        <f>VLOOKUP($B697, 'Team Per G'!$A$2:$G$31, 3, FALSE)</f>
        <v>#N/A</v>
      </c>
      <c r="T697" s="9" t="e">
        <f>VLOOKUP($B697, 'Team Per G'!$A$2:$G$31, 5, FALSE)</f>
        <v>#N/A</v>
      </c>
      <c r="U697" s="9" t="e">
        <f>VLOOKUP($B697, 'Team Per G'!$A$2:$G$31, 4, FALSE)</f>
        <v>#N/A</v>
      </c>
      <c r="V697" s="9" t="e">
        <f>VLOOKUP($B697, Team_Batting___Dashboard[], 22, FALSE)/$F697</f>
        <v>#N/A</v>
      </c>
      <c r="W697" s="9" t="e">
        <f>VLOOKUP($B697, 'FanGraphs - Team WAR Projected'!$B$2:$E$31, 4, FALSE)/162</f>
        <v>#N/A</v>
      </c>
      <c r="X697" s="9" t="e">
        <f>VLOOKUP($B697, FanGraphs_Standings[[Abbreviation]:[2024 Year to Date RS/G]], 6, FALSE)/$F697</f>
        <v>#N/A</v>
      </c>
      <c r="Y697" s="9" t="e">
        <f>VLOOKUP($B697, FanGraphs_Standings[[Abbreviation]:[2024 Projected Full Season RDif]], 19, FALSE)/162</f>
        <v>#N/A</v>
      </c>
      <c r="Z697" s="9" t="e">
        <f>VLOOKUP($B697, FanGraphs_Standings[[Abbreviation]:[2024 Projected Full Season RDif]], 5, FALSE)</f>
        <v>#N/A</v>
      </c>
      <c r="AA697" s="9" t="e">
        <f>VLOOKUP($B697, FanGraphs_Standings[[Abbreviation]:[2024 Projected Full Season W%]], 18, FALSE)</f>
        <v>#N/A</v>
      </c>
      <c r="AB697" s="9" t="e">
        <f>VLOOKUP($B697, 'Home Field Adv'!$A$2:$I$31, 9, FALSE)</f>
        <v>#N/A</v>
      </c>
      <c r="AC697" s="9" t="e">
        <f>VLOOKUP($C697, FanGraphs_Standings[[Abbreviation]:[2024 Year to Date G]], 2, FALSE)</f>
        <v>#N/A</v>
      </c>
      <c r="AD697" s="9" t="e">
        <f>VLOOKUP($E697, 'SP Per G'!$A$2:$D$1380, 3, FALSE)</f>
        <v>#N/A</v>
      </c>
      <c r="AE697" s="9" t="e">
        <f>VLOOKUP($E697, 'SP Per G'!$A$2:$D$1380, 4, FALSE)</f>
        <v>#N/A</v>
      </c>
      <c r="AF697" s="9" t="e">
        <f>VLOOKUP($E697, Individual_Pitching___Dashboard[], 18, FALSE)</f>
        <v>#N/A</v>
      </c>
      <c r="AG697" s="9" t="e">
        <f>VLOOKUP($E697, Individual_Pitching___Dashboard[], 20, FALSE)</f>
        <v>#N/A</v>
      </c>
      <c r="AH697" s="9" t="e">
        <f>VLOOKUP($E697, Individual_Pitching___Advanced[], 21,FALSE)</f>
        <v>#N/A</v>
      </c>
      <c r="AI697" s="9" t="e">
        <f>VLOOKUP($C697, 'Team Per G'!$A$2:$G$31, 7, FALSE)</f>
        <v>#N/A</v>
      </c>
      <c r="AJ697" s="9" t="e">
        <f>VLOOKUP($C697, 'FanGraphs - Team WAR Projected'!$B$2:$E$31, 3, FALSE)/162</f>
        <v>#N/A</v>
      </c>
      <c r="AK697" s="9" t="e">
        <f>VLOOKUP($C697, Team_Pitching___Advanced[[Team]:[xFIP]], 19,FALSE)</f>
        <v>#N/A</v>
      </c>
      <c r="AL697" s="9" t="e">
        <f>VLOOKUP($C697, Team_Pitching___Advanced[], 20, FALSE)</f>
        <v>#N/A</v>
      </c>
      <c r="AM697" s="9" t="e">
        <f>VLOOKUP($C697, Team_Batting___Dashboard[[Team]:[wOBA]], 16, FALSE)</f>
        <v>#N/A</v>
      </c>
      <c r="AN697" s="9" t="e">
        <f>VLOOKUP($C697, Team_Batting___Advanced[[Team]:[OPS]], 9, FALSE)</f>
        <v>#N/A</v>
      </c>
      <c r="AO697" s="9" t="e">
        <f>VLOOKUP($C697, Team_Batting___Advanced[], 19, FALSE)</f>
        <v>#N/A</v>
      </c>
      <c r="AP697" s="9" t="e">
        <f>VLOOKUP($C697, 'Team Per G'!$A$2:$G$31, 3, FALSE)</f>
        <v>#N/A</v>
      </c>
      <c r="AQ697" s="9" t="e">
        <f>VLOOKUP($C697, 'Team Per G'!$A$2:$G$31, 5, FALSE)</f>
        <v>#N/A</v>
      </c>
      <c r="AR697" s="9" t="e">
        <f>VLOOKUP($C697, 'Team Per G'!$A$2:$G$31, 4, FALSE)</f>
        <v>#N/A</v>
      </c>
      <c r="AS697" s="9" t="e">
        <f>VLOOKUP($C697, Team_Batting___Dashboard[], 22, FALSE)/$AC697</f>
        <v>#N/A</v>
      </c>
      <c r="AT697" s="9" t="e">
        <f>VLOOKUP($C697, 'FanGraphs - Team WAR Projected'!$B$2:$E$31, 4, FALSE)/162</f>
        <v>#N/A</v>
      </c>
      <c r="AU697" s="9" t="e">
        <f>VLOOKUP($C697, FanGraphs_Standings[[Abbreviation]:[2024 Year to Date RS/G]], 6, FALSE)/$AC697</f>
        <v>#N/A</v>
      </c>
      <c r="AV697" s="9" t="e">
        <f>VLOOKUP($C697, FanGraphs_Standings[[Abbreviation]:[2024 Projected Full Season RDif]], 19, FALSE)/162</f>
        <v>#N/A</v>
      </c>
      <c r="AW697" s="9" t="e">
        <f>VLOOKUP($C697, FanGraphs_Standings[[Abbreviation]:[2024 Projected Full Season RDif]], 5, FALSE)</f>
        <v>#N/A</v>
      </c>
      <c r="AX697" s="9" t="e">
        <f>VLOOKUP($C697, FanGraphs_Standings[[Abbreviation]:[2024 Projected Full Season W%]], 18, FALSE)</f>
        <v>#N/A</v>
      </c>
      <c r="AY697" s="9" t="e">
        <f>VLOOKUP($C697, 'Home Field Adv'!$A$2:$K$31, 11, FALSE)</f>
        <v>#N/A</v>
      </c>
      <c r="BB697" s="5" t="str">
        <f t="shared" si="31"/>
        <v/>
      </c>
      <c r="BC697" s="5" t="str">
        <f t="shared" si="32"/>
        <v/>
      </c>
      <c r="BD697" s="5" t="str">
        <f t="shared" si="33"/>
        <v/>
      </c>
    </row>
    <row r="698" spans="6:56" x14ac:dyDescent="0.45">
      <c r="F698" s="9" t="e">
        <f>VLOOKUP($B698, FanGraphs_Standings[[Abbreviation]:[2024 Year to Date G]], 2, FALSE)</f>
        <v>#N/A</v>
      </c>
      <c r="G698" s="9" t="e">
        <f>IF(ISERR(VLOOKUP($D698, 'SP Per G'!$A$2:$D$1380, 3, FALSE)), L698, VLOOKUP($D698, 'SP Per G'!$A$2:$D$1380, 3, FALSE))</f>
        <v>#N/A</v>
      </c>
      <c r="H698" s="9" t="e">
        <f>VLOOKUP($D698, 'SP Per G'!$A$2:$D$1380, 4, FALSE)</f>
        <v>#N/A</v>
      </c>
      <c r="I698" s="9" t="e">
        <f>VLOOKUP($D698, Individual_Pitching___Dashboard[], 18, FALSE)</f>
        <v>#N/A</v>
      </c>
      <c r="J698" s="9" t="e">
        <f>VLOOKUP($D698, Individual_Pitching___Dashboard[], 20, FALSE)</f>
        <v>#N/A</v>
      </c>
      <c r="K698" s="9" t="e">
        <f>VLOOKUP($D698, Individual_Pitching___Advanced[], 21,FALSE)</f>
        <v>#N/A</v>
      </c>
      <c r="L698" s="9" t="e">
        <f>VLOOKUP($B698, 'Team Per G'!$A$2:$G$31, 7, FALSE)</f>
        <v>#N/A</v>
      </c>
      <c r="M698" s="9" t="e">
        <f>VLOOKUP($B698, 'FanGraphs - Team WAR Projected'!$B$2:$E$31, 3, FALSE)/162</f>
        <v>#N/A</v>
      </c>
      <c r="N698" s="9" t="e">
        <f>VLOOKUP($B698, Team_Pitching___Advanced[[Team]:[xFIP]], 19,FALSE)</f>
        <v>#N/A</v>
      </c>
      <c r="O698" s="9" t="e">
        <f>VLOOKUP($B698, Team_Pitching___Advanced[], 20, FALSE)</f>
        <v>#N/A</v>
      </c>
      <c r="P698" s="9" t="e">
        <f>VLOOKUP($B698, Team_Batting___Dashboard[[Team]:[wOBA]], 16, FALSE)</f>
        <v>#N/A</v>
      </c>
      <c r="Q698" s="9" t="e">
        <f>VLOOKUP($B698, Team_Batting___Advanced[[Team]:[OPS]], 9, FALSE)</f>
        <v>#N/A</v>
      </c>
      <c r="R698" s="9" t="e">
        <f>VLOOKUP($B698, Team_Batting___Advanced[], 19, FALSE)</f>
        <v>#N/A</v>
      </c>
      <c r="S698" s="9" t="e">
        <f>VLOOKUP($B698, 'Team Per G'!$A$2:$G$31, 3, FALSE)</f>
        <v>#N/A</v>
      </c>
      <c r="T698" s="9" t="e">
        <f>VLOOKUP($B698, 'Team Per G'!$A$2:$G$31, 5, FALSE)</f>
        <v>#N/A</v>
      </c>
      <c r="U698" s="9" t="e">
        <f>VLOOKUP($B698, 'Team Per G'!$A$2:$G$31, 4, FALSE)</f>
        <v>#N/A</v>
      </c>
      <c r="V698" s="9" t="e">
        <f>VLOOKUP($B698, Team_Batting___Dashboard[], 22, FALSE)/$F698</f>
        <v>#N/A</v>
      </c>
      <c r="W698" s="9" t="e">
        <f>VLOOKUP($B698, 'FanGraphs - Team WAR Projected'!$B$2:$E$31, 4, FALSE)/162</f>
        <v>#N/A</v>
      </c>
      <c r="X698" s="9" t="e">
        <f>VLOOKUP($B698, FanGraphs_Standings[[Abbreviation]:[2024 Year to Date RS/G]], 6, FALSE)/$F698</f>
        <v>#N/A</v>
      </c>
      <c r="Y698" s="9" t="e">
        <f>VLOOKUP($B698, FanGraphs_Standings[[Abbreviation]:[2024 Projected Full Season RDif]], 19, FALSE)/162</f>
        <v>#N/A</v>
      </c>
      <c r="Z698" s="9" t="e">
        <f>VLOOKUP($B698, FanGraphs_Standings[[Abbreviation]:[2024 Projected Full Season RDif]], 5, FALSE)</f>
        <v>#N/A</v>
      </c>
      <c r="AA698" s="9" t="e">
        <f>VLOOKUP($B698, FanGraphs_Standings[[Abbreviation]:[2024 Projected Full Season W%]], 18, FALSE)</f>
        <v>#N/A</v>
      </c>
      <c r="AB698" s="9" t="e">
        <f>VLOOKUP($B698, 'Home Field Adv'!$A$2:$I$31, 9, FALSE)</f>
        <v>#N/A</v>
      </c>
      <c r="AC698" s="9" t="e">
        <f>VLOOKUP($C698, FanGraphs_Standings[[Abbreviation]:[2024 Year to Date G]], 2, FALSE)</f>
        <v>#N/A</v>
      </c>
      <c r="AD698" s="9" t="e">
        <f>VLOOKUP($E698, 'SP Per G'!$A$2:$D$1380, 3, FALSE)</f>
        <v>#N/A</v>
      </c>
      <c r="AE698" s="9" t="e">
        <f>VLOOKUP($E698, 'SP Per G'!$A$2:$D$1380, 4, FALSE)</f>
        <v>#N/A</v>
      </c>
      <c r="AF698" s="9" t="e">
        <f>VLOOKUP($E698, Individual_Pitching___Dashboard[], 18, FALSE)</f>
        <v>#N/A</v>
      </c>
      <c r="AG698" s="9" t="e">
        <f>VLOOKUP($E698, Individual_Pitching___Dashboard[], 20, FALSE)</f>
        <v>#N/A</v>
      </c>
      <c r="AH698" s="9" t="e">
        <f>VLOOKUP($E698, Individual_Pitching___Advanced[], 21,FALSE)</f>
        <v>#N/A</v>
      </c>
      <c r="AI698" s="9" t="e">
        <f>VLOOKUP($C698, 'Team Per G'!$A$2:$G$31, 7, FALSE)</f>
        <v>#N/A</v>
      </c>
      <c r="AJ698" s="9" t="e">
        <f>VLOOKUP($C698, 'FanGraphs - Team WAR Projected'!$B$2:$E$31, 3, FALSE)/162</f>
        <v>#N/A</v>
      </c>
      <c r="AK698" s="9" t="e">
        <f>VLOOKUP($C698, Team_Pitching___Advanced[[Team]:[xFIP]], 19,FALSE)</f>
        <v>#N/A</v>
      </c>
      <c r="AL698" s="9" t="e">
        <f>VLOOKUP($C698, Team_Pitching___Advanced[], 20, FALSE)</f>
        <v>#N/A</v>
      </c>
      <c r="AM698" s="9" t="e">
        <f>VLOOKUP($C698, Team_Batting___Dashboard[[Team]:[wOBA]], 16, FALSE)</f>
        <v>#N/A</v>
      </c>
      <c r="AN698" s="9" t="e">
        <f>VLOOKUP($C698, Team_Batting___Advanced[[Team]:[OPS]], 9, FALSE)</f>
        <v>#N/A</v>
      </c>
      <c r="AO698" s="9" t="e">
        <f>VLOOKUP($C698, Team_Batting___Advanced[], 19, FALSE)</f>
        <v>#N/A</v>
      </c>
      <c r="AP698" s="9" t="e">
        <f>VLOOKUP($C698, 'Team Per G'!$A$2:$G$31, 3, FALSE)</f>
        <v>#N/A</v>
      </c>
      <c r="AQ698" s="9" t="e">
        <f>VLOOKUP($C698, 'Team Per G'!$A$2:$G$31, 5, FALSE)</f>
        <v>#N/A</v>
      </c>
      <c r="AR698" s="9" t="e">
        <f>VLOOKUP($C698, 'Team Per G'!$A$2:$G$31, 4, FALSE)</f>
        <v>#N/A</v>
      </c>
      <c r="AS698" s="9" t="e">
        <f>VLOOKUP($C698, Team_Batting___Dashboard[], 22, FALSE)/$AC698</f>
        <v>#N/A</v>
      </c>
      <c r="AT698" s="9" t="e">
        <f>VLOOKUP($C698, 'FanGraphs - Team WAR Projected'!$B$2:$E$31, 4, FALSE)/162</f>
        <v>#N/A</v>
      </c>
      <c r="AU698" s="9" t="e">
        <f>VLOOKUP($C698, FanGraphs_Standings[[Abbreviation]:[2024 Year to Date RS/G]], 6, FALSE)/$AC698</f>
        <v>#N/A</v>
      </c>
      <c r="AV698" s="9" t="e">
        <f>VLOOKUP($C698, FanGraphs_Standings[[Abbreviation]:[2024 Projected Full Season RDif]], 19, FALSE)/162</f>
        <v>#N/A</v>
      </c>
      <c r="AW698" s="9" t="e">
        <f>VLOOKUP($C698, FanGraphs_Standings[[Abbreviation]:[2024 Projected Full Season RDif]], 5, FALSE)</f>
        <v>#N/A</v>
      </c>
      <c r="AX698" s="9" t="e">
        <f>VLOOKUP($C698, FanGraphs_Standings[[Abbreviation]:[2024 Projected Full Season W%]], 18, FALSE)</f>
        <v>#N/A</v>
      </c>
      <c r="AY698" s="9" t="e">
        <f>VLOOKUP($C698, 'Home Field Adv'!$A$2:$K$31, 11, FALSE)</f>
        <v>#N/A</v>
      </c>
      <c r="BB698" s="5" t="str">
        <f t="shared" si="31"/>
        <v/>
      </c>
      <c r="BC698" s="5" t="str">
        <f t="shared" si="32"/>
        <v/>
      </c>
      <c r="BD698" s="5" t="str">
        <f t="shared" si="33"/>
        <v/>
      </c>
    </row>
    <row r="699" spans="6:56" x14ac:dyDescent="0.45">
      <c r="F699" s="9" t="e">
        <f>VLOOKUP($B699, FanGraphs_Standings[[Abbreviation]:[2024 Year to Date G]], 2, FALSE)</f>
        <v>#N/A</v>
      </c>
      <c r="G699" s="9" t="e">
        <f>IF(ISERR(VLOOKUP($D699, 'SP Per G'!$A$2:$D$1380, 3, FALSE)), L699, VLOOKUP($D699, 'SP Per G'!$A$2:$D$1380, 3, FALSE))</f>
        <v>#N/A</v>
      </c>
      <c r="H699" s="9" t="e">
        <f>VLOOKUP($D699, 'SP Per G'!$A$2:$D$1380, 4, FALSE)</f>
        <v>#N/A</v>
      </c>
      <c r="I699" s="9" t="e">
        <f>VLOOKUP($D699, Individual_Pitching___Dashboard[], 18, FALSE)</f>
        <v>#N/A</v>
      </c>
      <c r="J699" s="9" t="e">
        <f>VLOOKUP($D699, Individual_Pitching___Dashboard[], 20, FALSE)</f>
        <v>#N/A</v>
      </c>
      <c r="K699" s="9" t="e">
        <f>VLOOKUP($D699, Individual_Pitching___Advanced[], 21,FALSE)</f>
        <v>#N/A</v>
      </c>
      <c r="L699" s="9" t="e">
        <f>VLOOKUP($B699, 'Team Per G'!$A$2:$G$31, 7, FALSE)</f>
        <v>#N/A</v>
      </c>
      <c r="M699" s="9" t="e">
        <f>VLOOKUP($B699, 'FanGraphs - Team WAR Projected'!$B$2:$E$31, 3, FALSE)/162</f>
        <v>#N/A</v>
      </c>
      <c r="N699" s="9" t="e">
        <f>VLOOKUP($B699, Team_Pitching___Advanced[[Team]:[xFIP]], 19,FALSE)</f>
        <v>#N/A</v>
      </c>
      <c r="O699" s="9" t="e">
        <f>VLOOKUP($B699, Team_Pitching___Advanced[], 20, FALSE)</f>
        <v>#N/A</v>
      </c>
      <c r="P699" s="9" t="e">
        <f>VLOOKUP($B699, Team_Batting___Dashboard[[Team]:[wOBA]], 16, FALSE)</f>
        <v>#N/A</v>
      </c>
      <c r="Q699" s="9" t="e">
        <f>VLOOKUP($B699, Team_Batting___Advanced[[Team]:[OPS]], 9, FALSE)</f>
        <v>#N/A</v>
      </c>
      <c r="R699" s="9" t="e">
        <f>VLOOKUP($B699, Team_Batting___Advanced[], 19, FALSE)</f>
        <v>#N/A</v>
      </c>
      <c r="S699" s="9" t="e">
        <f>VLOOKUP($B699, 'Team Per G'!$A$2:$G$31, 3, FALSE)</f>
        <v>#N/A</v>
      </c>
      <c r="T699" s="9" t="e">
        <f>VLOOKUP($B699, 'Team Per G'!$A$2:$G$31, 5, FALSE)</f>
        <v>#N/A</v>
      </c>
      <c r="U699" s="9" t="e">
        <f>VLOOKUP($B699, 'Team Per G'!$A$2:$G$31, 4, FALSE)</f>
        <v>#N/A</v>
      </c>
      <c r="V699" s="9" t="e">
        <f>VLOOKUP($B699, Team_Batting___Dashboard[], 22, FALSE)/$F699</f>
        <v>#N/A</v>
      </c>
      <c r="W699" s="9" t="e">
        <f>VLOOKUP($B699, 'FanGraphs - Team WAR Projected'!$B$2:$E$31, 4, FALSE)/162</f>
        <v>#N/A</v>
      </c>
      <c r="X699" s="9" t="e">
        <f>VLOOKUP($B699, FanGraphs_Standings[[Abbreviation]:[2024 Year to Date RS/G]], 6, FALSE)/$F699</f>
        <v>#N/A</v>
      </c>
      <c r="Y699" s="9" t="e">
        <f>VLOOKUP($B699, FanGraphs_Standings[[Abbreviation]:[2024 Projected Full Season RDif]], 19, FALSE)/162</f>
        <v>#N/A</v>
      </c>
      <c r="Z699" s="9" t="e">
        <f>VLOOKUP($B699, FanGraphs_Standings[[Abbreviation]:[2024 Projected Full Season RDif]], 5, FALSE)</f>
        <v>#N/A</v>
      </c>
      <c r="AA699" s="9" t="e">
        <f>VLOOKUP($B699, FanGraphs_Standings[[Abbreviation]:[2024 Projected Full Season W%]], 18, FALSE)</f>
        <v>#N/A</v>
      </c>
      <c r="AB699" s="9" t="e">
        <f>VLOOKUP($B699, 'Home Field Adv'!$A$2:$I$31, 9, FALSE)</f>
        <v>#N/A</v>
      </c>
      <c r="AC699" s="9" t="e">
        <f>VLOOKUP($C699, FanGraphs_Standings[[Abbreviation]:[2024 Year to Date G]], 2, FALSE)</f>
        <v>#N/A</v>
      </c>
      <c r="AD699" s="9" t="e">
        <f>VLOOKUP($E699, 'SP Per G'!$A$2:$D$1380, 3, FALSE)</f>
        <v>#N/A</v>
      </c>
      <c r="AE699" s="9" t="e">
        <f>VLOOKUP($E699, 'SP Per G'!$A$2:$D$1380, 4, FALSE)</f>
        <v>#N/A</v>
      </c>
      <c r="AF699" s="9" t="e">
        <f>VLOOKUP($E699, Individual_Pitching___Dashboard[], 18, FALSE)</f>
        <v>#N/A</v>
      </c>
      <c r="AG699" s="9" t="e">
        <f>VLOOKUP($E699, Individual_Pitching___Dashboard[], 20, FALSE)</f>
        <v>#N/A</v>
      </c>
      <c r="AH699" s="9" t="e">
        <f>VLOOKUP($E699, Individual_Pitching___Advanced[], 21,FALSE)</f>
        <v>#N/A</v>
      </c>
      <c r="AI699" s="9" t="e">
        <f>VLOOKUP($C699, 'Team Per G'!$A$2:$G$31, 7, FALSE)</f>
        <v>#N/A</v>
      </c>
      <c r="AJ699" s="9" t="e">
        <f>VLOOKUP($C699, 'FanGraphs - Team WAR Projected'!$B$2:$E$31, 3, FALSE)/162</f>
        <v>#N/A</v>
      </c>
      <c r="AK699" s="9" t="e">
        <f>VLOOKUP($C699, Team_Pitching___Advanced[[Team]:[xFIP]], 19,FALSE)</f>
        <v>#N/A</v>
      </c>
      <c r="AL699" s="9" t="e">
        <f>VLOOKUP($C699, Team_Pitching___Advanced[], 20, FALSE)</f>
        <v>#N/A</v>
      </c>
      <c r="AM699" s="9" t="e">
        <f>VLOOKUP($C699, Team_Batting___Dashboard[[Team]:[wOBA]], 16, FALSE)</f>
        <v>#N/A</v>
      </c>
      <c r="AN699" s="9" t="e">
        <f>VLOOKUP($C699, Team_Batting___Advanced[[Team]:[OPS]], 9, FALSE)</f>
        <v>#N/A</v>
      </c>
      <c r="AO699" s="9" t="e">
        <f>VLOOKUP($C699, Team_Batting___Advanced[], 19, FALSE)</f>
        <v>#N/A</v>
      </c>
      <c r="AP699" s="9" t="e">
        <f>VLOOKUP($C699, 'Team Per G'!$A$2:$G$31, 3, FALSE)</f>
        <v>#N/A</v>
      </c>
      <c r="AQ699" s="9" t="e">
        <f>VLOOKUP($C699, 'Team Per G'!$A$2:$G$31, 5, FALSE)</f>
        <v>#N/A</v>
      </c>
      <c r="AR699" s="9" t="e">
        <f>VLOOKUP($C699, 'Team Per G'!$A$2:$G$31, 4, FALSE)</f>
        <v>#N/A</v>
      </c>
      <c r="AS699" s="9" t="e">
        <f>VLOOKUP($C699, Team_Batting___Dashboard[], 22, FALSE)/$AC699</f>
        <v>#N/A</v>
      </c>
      <c r="AT699" s="9" t="e">
        <f>VLOOKUP($C699, 'FanGraphs - Team WAR Projected'!$B$2:$E$31, 4, FALSE)/162</f>
        <v>#N/A</v>
      </c>
      <c r="AU699" s="9" t="e">
        <f>VLOOKUP($C699, FanGraphs_Standings[[Abbreviation]:[2024 Year to Date RS/G]], 6, FALSE)/$AC699</f>
        <v>#N/A</v>
      </c>
      <c r="AV699" s="9" t="e">
        <f>VLOOKUP($C699, FanGraphs_Standings[[Abbreviation]:[2024 Projected Full Season RDif]], 19, FALSE)/162</f>
        <v>#N/A</v>
      </c>
      <c r="AW699" s="9" t="e">
        <f>VLOOKUP($C699, FanGraphs_Standings[[Abbreviation]:[2024 Projected Full Season RDif]], 5, FALSE)</f>
        <v>#N/A</v>
      </c>
      <c r="AX699" s="9" t="e">
        <f>VLOOKUP($C699, FanGraphs_Standings[[Abbreviation]:[2024 Projected Full Season W%]], 18, FALSE)</f>
        <v>#N/A</v>
      </c>
      <c r="AY699" s="9" t="e">
        <f>VLOOKUP($C699, 'Home Field Adv'!$A$2:$K$31, 11, FALSE)</f>
        <v>#N/A</v>
      </c>
      <c r="BB699" s="5" t="str">
        <f t="shared" si="31"/>
        <v/>
      </c>
      <c r="BC699" s="5" t="str">
        <f t="shared" si="32"/>
        <v/>
      </c>
      <c r="BD699" s="5" t="str">
        <f t="shared" si="33"/>
        <v/>
      </c>
    </row>
    <row r="700" spans="6:56" x14ac:dyDescent="0.45">
      <c r="F700" s="9" t="e">
        <f>VLOOKUP($B700, FanGraphs_Standings[[Abbreviation]:[2024 Year to Date G]], 2, FALSE)</f>
        <v>#N/A</v>
      </c>
      <c r="G700" s="9" t="e">
        <f>IF(ISERR(VLOOKUP($D700, 'SP Per G'!$A$2:$D$1380, 3, FALSE)), L700, VLOOKUP($D700, 'SP Per G'!$A$2:$D$1380, 3, FALSE))</f>
        <v>#N/A</v>
      </c>
      <c r="H700" s="9" t="e">
        <f>VLOOKUP($D700, 'SP Per G'!$A$2:$D$1380, 4, FALSE)</f>
        <v>#N/A</v>
      </c>
      <c r="I700" s="9" t="e">
        <f>VLOOKUP($D700, Individual_Pitching___Dashboard[], 18, FALSE)</f>
        <v>#N/A</v>
      </c>
      <c r="J700" s="9" t="e">
        <f>VLOOKUP($D700, Individual_Pitching___Dashboard[], 20, FALSE)</f>
        <v>#N/A</v>
      </c>
      <c r="K700" s="9" t="e">
        <f>VLOOKUP($D700, Individual_Pitching___Advanced[], 21,FALSE)</f>
        <v>#N/A</v>
      </c>
      <c r="L700" s="9" t="e">
        <f>VLOOKUP($B700, 'Team Per G'!$A$2:$G$31, 7, FALSE)</f>
        <v>#N/A</v>
      </c>
      <c r="M700" s="9" t="e">
        <f>VLOOKUP($B700, 'FanGraphs - Team WAR Projected'!$B$2:$E$31, 3, FALSE)/162</f>
        <v>#N/A</v>
      </c>
      <c r="N700" s="9" t="e">
        <f>VLOOKUP($B700, Team_Pitching___Advanced[[Team]:[xFIP]], 19,FALSE)</f>
        <v>#N/A</v>
      </c>
      <c r="O700" s="9" t="e">
        <f>VLOOKUP($B700, Team_Pitching___Advanced[], 20, FALSE)</f>
        <v>#N/A</v>
      </c>
      <c r="P700" s="9" t="e">
        <f>VLOOKUP($B700, Team_Batting___Dashboard[[Team]:[wOBA]], 16, FALSE)</f>
        <v>#N/A</v>
      </c>
      <c r="Q700" s="9" t="e">
        <f>VLOOKUP($B700, Team_Batting___Advanced[[Team]:[OPS]], 9, FALSE)</f>
        <v>#N/A</v>
      </c>
      <c r="R700" s="9" t="e">
        <f>VLOOKUP($B700, Team_Batting___Advanced[], 19, FALSE)</f>
        <v>#N/A</v>
      </c>
      <c r="S700" s="9" t="e">
        <f>VLOOKUP($B700, 'Team Per G'!$A$2:$G$31, 3, FALSE)</f>
        <v>#N/A</v>
      </c>
      <c r="T700" s="9" t="e">
        <f>VLOOKUP($B700, 'Team Per G'!$A$2:$G$31, 5, FALSE)</f>
        <v>#N/A</v>
      </c>
      <c r="U700" s="9" t="e">
        <f>VLOOKUP($B700, 'Team Per G'!$A$2:$G$31, 4, FALSE)</f>
        <v>#N/A</v>
      </c>
      <c r="V700" s="9" t="e">
        <f>VLOOKUP($B700, Team_Batting___Dashboard[], 22, FALSE)/$F700</f>
        <v>#N/A</v>
      </c>
      <c r="W700" s="9" t="e">
        <f>VLOOKUP($B700, 'FanGraphs - Team WAR Projected'!$B$2:$E$31, 4, FALSE)/162</f>
        <v>#N/A</v>
      </c>
      <c r="X700" s="9" t="e">
        <f>VLOOKUP($B700, FanGraphs_Standings[[Abbreviation]:[2024 Year to Date RS/G]], 6, FALSE)/$F700</f>
        <v>#N/A</v>
      </c>
      <c r="Y700" s="9" t="e">
        <f>VLOOKUP($B700, FanGraphs_Standings[[Abbreviation]:[2024 Projected Full Season RDif]], 19, FALSE)/162</f>
        <v>#N/A</v>
      </c>
      <c r="Z700" s="9" t="e">
        <f>VLOOKUP($B700, FanGraphs_Standings[[Abbreviation]:[2024 Projected Full Season RDif]], 5, FALSE)</f>
        <v>#N/A</v>
      </c>
      <c r="AA700" s="9" t="e">
        <f>VLOOKUP($B700, FanGraphs_Standings[[Abbreviation]:[2024 Projected Full Season W%]], 18, FALSE)</f>
        <v>#N/A</v>
      </c>
      <c r="AB700" s="9" t="e">
        <f>VLOOKUP($B700, 'Home Field Adv'!$A$2:$I$31, 9, FALSE)</f>
        <v>#N/A</v>
      </c>
      <c r="AC700" s="9" t="e">
        <f>VLOOKUP($C700, FanGraphs_Standings[[Abbreviation]:[2024 Year to Date G]], 2, FALSE)</f>
        <v>#N/A</v>
      </c>
      <c r="AD700" s="9" t="e">
        <f>VLOOKUP($E700, 'SP Per G'!$A$2:$D$1380, 3, FALSE)</f>
        <v>#N/A</v>
      </c>
      <c r="AE700" s="9" t="e">
        <f>VLOOKUP($E700, 'SP Per G'!$A$2:$D$1380, 4, FALSE)</f>
        <v>#N/A</v>
      </c>
      <c r="AF700" s="9" t="e">
        <f>VLOOKUP($E700, Individual_Pitching___Dashboard[], 18, FALSE)</f>
        <v>#N/A</v>
      </c>
      <c r="AG700" s="9" t="e">
        <f>VLOOKUP($E700, Individual_Pitching___Dashboard[], 20, FALSE)</f>
        <v>#N/A</v>
      </c>
      <c r="AH700" s="9" t="e">
        <f>VLOOKUP($E700, Individual_Pitching___Advanced[], 21,FALSE)</f>
        <v>#N/A</v>
      </c>
      <c r="AI700" s="9" t="e">
        <f>VLOOKUP($C700, 'Team Per G'!$A$2:$G$31, 7, FALSE)</f>
        <v>#N/A</v>
      </c>
      <c r="AJ700" s="9" t="e">
        <f>VLOOKUP($C700, 'FanGraphs - Team WAR Projected'!$B$2:$E$31, 3, FALSE)/162</f>
        <v>#N/A</v>
      </c>
      <c r="AK700" s="9" t="e">
        <f>VLOOKUP($C700, Team_Pitching___Advanced[[Team]:[xFIP]], 19,FALSE)</f>
        <v>#N/A</v>
      </c>
      <c r="AL700" s="9" t="e">
        <f>VLOOKUP($C700, Team_Pitching___Advanced[], 20, FALSE)</f>
        <v>#N/A</v>
      </c>
      <c r="AM700" s="9" t="e">
        <f>VLOOKUP($C700, Team_Batting___Dashboard[[Team]:[wOBA]], 16, FALSE)</f>
        <v>#N/A</v>
      </c>
      <c r="AN700" s="9" t="e">
        <f>VLOOKUP($C700, Team_Batting___Advanced[[Team]:[OPS]], 9, FALSE)</f>
        <v>#N/A</v>
      </c>
      <c r="AO700" s="9" t="e">
        <f>VLOOKUP($C700, Team_Batting___Advanced[], 19, FALSE)</f>
        <v>#N/A</v>
      </c>
      <c r="AP700" s="9" t="e">
        <f>VLOOKUP($C700, 'Team Per G'!$A$2:$G$31, 3, FALSE)</f>
        <v>#N/A</v>
      </c>
      <c r="AQ700" s="9" t="e">
        <f>VLOOKUP($C700, 'Team Per G'!$A$2:$G$31, 5, FALSE)</f>
        <v>#N/A</v>
      </c>
      <c r="AR700" s="9" t="e">
        <f>VLOOKUP($C700, 'Team Per G'!$A$2:$G$31, 4, FALSE)</f>
        <v>#N/A</v>
      </c>
      <c r="AS700" s="9" t="e">
        <f>VLOOKUP($C700, Team_Batting___Dashboard[], 22, FALSE)/$AC700</f>
        <v>#N/A</v>
      </c>
      <c r="AT700" s="9" t="e">
        <f>VLOOKUP($C700, 'FanGraphs - Team WAR Projected'!$B$2:$E$31, 4, FALSE)/162</f>
        <v>#N/A</v>
      </c>
      <c r="AU700" s="9" t="e">
        <f>VLOOKUP($C700, FanGraphs_Standings[[Abbreviation]:[2024 Year to Date RS/G]], 6, FALSE)/$AC700</f>
        <v>#N/A</v>
      </c>
      <c r="AV700" s="9" t="e">
        <f>VLOOKUP($C700, FanGraphs_Standings[[Abbreviation]:[2024 Projected Full Season RDif]], 19, FALSE)/162</f>
        <v>#N/A</v>
      </c>
      <c r="AW700" s="9" t="e">
        <f>VLOOKUP($C700, FanGraphs_Standings[[Abbreviation]:[2024 Projected Full Season RDif]], 5, FALSE)</f>
        <v>#N/A</v>
      </c>
      <c r="AX700" s="9" t="e">
        <f>VLOOKUP($C700, FanGraphs_Standings[[Abbreviation]:[2024 Projected Full Season W%]], 18, FALSE)</f>
        <v>#N/A</v>
      </c>
      <c r="AY700" s="9" t="e">
        <f>VLOOKUP($C700, 'Home Field Adv'!$A$2:$K$31, 11, FALSE)</f>
        <v>#N/A</v>
      </c>
      <c r="BB700" s="5" t="str">
        <f t="shared" si="31"/>
        <v/>
      </c>
      <c r="BC700" s="5" t="str">
        <f t="shared" si="32"/>
        <v/>
      </c>
      <c r="BD700" s="5" t="str">
        <f t="shared" si="33"/>
        <v/>
      </c>
    </row>
    <row r="701" spans="6:56" x14ac:dyDescent="0.45">
      <c r="F701" s="9" t="e">
        <f>VLOOKUP($B701, FanGraphs_Standings[[Abbreviation]:[2024 Year to Date G]], 2, FALSE)</f>
        <v>#N/A</v>
      </c>
      <c r="G701" s="9" t="e">
        <f>IF(ISERR(VLOOKUP($D701, 'SP Per G'!$A$2:$D$1380, 3, FALSE)), L701, VLOOKUP($D701, 'SP Per G'!$A$2:$D$1380, 3, FALSE))</f>
        <v>#N/A</v>
      </c>
      <c r="H701" s="9" t="e">
        <f>VLOOKUP($D701, 'SP Per G'!$A$2:$D$1380, 4, FALSE)</f>
        <v>#N/A</v>
      </c>
      <c r="I701" s="9" t="e">
        <f>VLOOKUP($D701, Individual_Pitching___Dashboard[], 18, FALSE)</f>
        <v>#N/A</v>
      </c>
      <c r="J701" s="9" t="e">
        <f>VLOOKUP($D701, Individual_Pitching___Dashboard[], 20, FALSE)</f>
        <v>#N/A</v>
      </c>
      <c r="K701" s="9" t="e">
        <f>VLOOKUP($D701, Individual_Pitching___Advanced[], 21,FALSE)</f>
        <v>#N/A</v>
      </c>
      <c r="L701" s="9" t="e">
        <f>VLOOKUP($B701, 'Team Per G'!$A$2:$G$31, 7, FALSE)</f>
        <v>#N/A</v>
      </c>
      <c r="M701" s="9" t="e">
        <f>VLOOKUP($B701, 'FanGraphs - Team WAR Projected'!$B$2:$E$31, 3, FALSE)/162</f>
        <v>#N/A</v>
      </c>
      <c r="N701" s="9" t="e">
        <f>VLOOKUP($B701, Team_Pitching___Advanced[[Team]:[xFIP]], 19,FALSE)</f>
        <v>#N/A</v>
      </c>
      <c r="O701" s="9" t="e">
        <f>VLOOKUP($B701, Team_Pitching___Advanced[], 20, FALSE)</f>
        <v>#N/A</v>
      </c>
      <c r="P701" s="9" t="e">
        <f>VLOOKUP($B701, Team_Batting___Dashboard[[Team]:[wOBA]], 16, FALSE)</f>
        <v>#N/A</v>
      </c>
      <c r="Q701" s="9" t="e">
        <f>VLOOKUP($B701, Team_Batting___Advanced[[Team]:[OPS]], 9, FALSE)</f>
        <v>#N/A</v>
      </c>
      <c r="R701" s="9" t="e">
        <f>VLOOKUP($B701, Team_Batting___Advanced[], 19, FALSE)</f>
        <v>#N/A</v>
      </c>
      <c r="S701" s="9" t="e">
        <f>VLOOKUP($B701, 'Team Per G'!$A$2:$G$31, 3, FALSE)</f>
        <v>#N/A</v>
      </c>
      <c r="T701" s="9" t="e">
        <f>VLOOKUP($B701, 'Team Per G'!$A$2:$G$31, 5, FALSE)</f>
        <v>#N/A</v>
      </c>
      <c r="U701" s="9" t="e">
        <f>VLOOKUP($B701, 'Team Per G'!$A$2:$G$31, 4, FALSE)</f>
        <v>#N/A</v>
      </c>
      <c r="V701" s="9" t="e">
        <f>VLOOKUP($B701, Team_Batting___Dashboard[], 22, FALSE)/$F701</f>
        <v>#N/A</v>
      </c>
      <c r="W701" s="9" t="e">
        <f>VLOOKUP($B701, 'FanGraphs - Team WAR Projected'!$B$2:$E$31, 4, FALSE)/162</f>
        <v>#N/A</v>
      </c>
      <c r="X701" s="9" t="e">
        <f>VLOOKUP($B701, FanGraphs_Standings[[Abbreviation]:[2024 Year to Date RS/G]], 6, FALSE)/$F701</f>
        <v>#N/A</v>
      </c>
      <c r="Y701" s="9" t="e">
        <f>VLOOKUP($B701, FanGraphs_Standings[[Abbreviation]:[2024 Projected Full Season RDif]], 19, FALSE)/162</f>
        <v>#N/A</v>
      </c>
      <c r="Z701" s="9" t="e">
        <f>VLOOKUP($B701, FanGraphs_Standings[[Abbreviation]:[2024 Projected Full Season RDif]], 5, FALSE)</f>
        <v>#N/A</v>
      </c>
      <c r="AA701" s="9" t="e">
        <f>VLOOKUP($B701, FanGraphs_Standings[[Abbreviation]:[2024 Projected Full Season W%]], 18, FALSE)</f>
        <v>#N/A</v>
      </c>
      <c r="AB701" s="9" t="e">
        <f>VLOOKUP($B701, 'Home Field Adv'!$A$2:$I$31, 9, FALSE)</f>
        <v>#N/A</v>
      </c>
      <c r="AC701" s="9" t="e">
        <f>VLOOKUP($C701, FanGraphs_Standings[[Abbreviation]:[2024 Year to Date G]], 2, FALSE)</f>
        <v>#N/A</v>
      </c>
      <c r="AD701" s="9" t="e">
        <f>VLOOKUP($E701, 'SP Per G'!$A$2:$D$1380, 3, FALSE)</f>
        <v>#N/A</v>
      </c>
      <c r="AE701" s="9" t="e">
        <f>VLOOKUP($E701, 'SP Per G'!$A$2:$D$1380, 4, FALSE)</f>
        <v>#N/A</v>
      </c>
      <c r="AF701" s="9" t="e">
        <f>VLOOKUP($E701, Individual_Pitching___Dashboard[], 18, FALSE)</f>
        <v>#N/A</v>
      </c>
      <c r="AG701" s="9" t="e">
        <f>VLOOKUP($E701, Individual_Pitching___Dashboard[], 20, FALSE)</f>
        <v>#N/A</v>
      </c>
      <c r="AH701" s="9" t="e">
        <f>VLOOKUP($E701, Individual_Pitching___Advanced[], 21,FALSE)</f>
        <v>#N/A</v>
      </c>
      <c r="AI701" s="9" t="e">
        <f>VLOOKUP($C701, 'Team Per G'!$A$2:$G$31, 7, FALSE)</f>
        <v>#N/A</v>
      </c>
      <c r="AJ701" s="9" t="e">
        <f>VLOOKUP($C701, 'FanGraphs - Team WAR Projected'!$B$2:$E$31, 3, FALSE)/162</f>
        <v>#N/A</v>
      </c>
      <c r="AK701" s="9" t="e">
        <f>VLOOKUP($C701, Team_Pitching___Advanced[[Team]:[xFIP]], 19,FALSE)</f>
        <v>#N/A</v>
      </c>
      <c r="AL701" s="9" t="e">
        <f>VLOOKUP($C701, Team_Pitching___Advanced[], 20, FALSE)</f>
        <v>#N/A</v>
      </c>
      <c r="AM701" s="9" t="e">
        <f>VLOOKUP($C701, Team_Batting___Dashboard[[Team]:[wOBA]], 16, FALSE)</f>
        <v>#N/A</v>
      </c>
      <c r="AN701" s="9" t="e">
        <f>VLOOKUP($C701, Team_Batting___Advanced[[Team]:[OPS]], 9, FALSE)</f>
        <v>#N/A</v>
      </c>
      <c r="AO701" s="9" t="e">
        <f>VLOOKUP($C701, Team_Batting___Advanced[], 19, FALSE)</f>
        <v>#N/A</v>
      </c>
      <c r="AP701" s="9" t="e">
        <f>VLOOKUP($C701, 'Team Per G'!$A$2:$G$31, 3, FALSE)</f>
        <v>#N/A</v>
      </c>
      <c r="AQ701" s="9" t="e">
        <f>VLOOKUP($C701, 'Team Per G'!$A$2:$G$31, 5, FALSE)</f>
        <v>#N/A</v>
      </c>
      <c r="AR701" s="9" t="e">
        <f>VLOOKUP($C701, 'Team Per G'!$A$2:$G$31, 4, FALSE)</f>
        <v>#N/A</v>
      </c>
      <c r="AS701" s="9" t="e">
        <f>VLOOKUP($C701, Team_Batting___Dashboard[], 22, FALSE)/$AC701</f>
        <v>#N/A</v>
      </c>
      <c r="AT701" s="9" t="e">
        <f>VLOOKUP($C701, 'FanGraphs - Team WAR Projected'!$B$2:$E$31, 4, FALSE)/162</f>
        <v>#N/A</v>
      </c>
      <c r="AU701" s="9" t="e">
        <f>VLOOKUP($C701, FanGraphs_Standings[[Abbreviation]:[2024 Year to Date RS/G]], 6, FALSE)/$AC701</f>
        <v>#N/A</v>
      </c>
      <c r="AV701" s="9" t="e">
        <f>VLOOKUP($C701, FanGraphs_Standings[[Abbreviation]:[2024 Projected Full Season RDif]], 19, FALSE)/162</f>
        <v>#N/A</v>
      </c>
      <c r="AW701" s="9" t="e">
        <f>VLOOKUP($C701, FanGraphs_Standings[[Abbreviation]:[2024 Projected Full Season RDif]], 5, FALSE)</f>
        <v>#N/A</v>
      </c>
      <c r="AX701" s="9" t="e">
        <f>VLOOKUP($C701, FanGraphs_Standings[[Abbreviation]:[2024 Projected Full Season W%]], 18, FALSE)</f>
        <v>#N/A</v>
      </c>
      <c r="AY701" s="9" t="e">
        <f>VLOOKUP($C701, 'Home Field Adv'!$A$2:$K$31, 11, FALSE)</f>
        <v>#N/A</v>
      </c>
      <c r="BB701" s="5" t="str">
        <f t="shared" si="31"/>
        <v/>
      </c>
      <c r="BC701" s="5" t="str">
        <f t="shared" si="32"/>
        <v/>
      </c>
      <c r="BD701" s="5" t="str">
        <f t="shared" si="33"/>
        <v/>
      </c>
    </row>
    <row r="702" spans="6:56" x14ac:dyDescent="0.45">
      <c r="F702" s="9" t="e">
        <f>VLOOKUP($B702, FanGraphs_Standings[[Abbreviation]:[2024 Year to Date G]], 2, FALSE)</f>
        <v>#N/A</v>
      </c>
      <c r="G702" s="9" t="e">
        <f>IF(ISERR(VLOOKUP($D702, 'SP Per G'!$A$2:$D$1380, 3, FALSE)), L702, VLOOKUP($D702, 'SP Per G'!$A$2:$D$1380, 3, FALSE))</f>
        <v>#N/A</v>
      </c>
      <c r="H702" s="9" t="e">
        <f>VLOOKUP($D702, 'SP Per G'!$A$2:$D$1380, 4, FALSE)</f>
        <v>#N/A</v>
      </c>
      <c r="I702" s="9" t="e">
        <f>VLOOKUP($D702, Individual_Pitching___Dashboard[], 18, FALSE)</f>
        <v>#N/A</v>
      </c>
      <c r="J702" s="9" t="e">
        <f>VLOOKUP($D702, Individual_Pitching___Dashboard[], 20, FALSE)</f>
        <v>#N/A</v>
      </c>
      <c r="K702" s="9" t="e">
        <f>VLOOKUP($D702, Individual_Pitching___Advanced[], 21,FALSE)</f>
        <v>#N/A</v>
      </c>
      <c r="L702" s="9" t="e">
        <f>VLOOKUP($B702, 'Team Per G'!$A$2:$G$31, 7, FALSE)</f>
        <v>#N/A</v>
      </c>
      <c r="M702" s="9" t="e">
        <f>VLOOKUP($B702, 'FanGraphs - Team WAR Projected'!$B$2:$E$31, 3, FALSE)/162</f>
        <v>#N/A</v>
      </c>
      <c r="N702" s="9" t="e">
        <f>VLOOKUP($B702, Team_Pitching___Advanced[[Team]:[xFIP]], 19,FALSE)</f>
        <v>#N/A</v>
      </c>
      <c r="O702" s="9" t="e">
        <f>VLOOKUP($B702, Team_Pitching___Advanced[], 20, FALSE)</f>
        <v>#N/A</v>
      </c>
      <c r="P702" s="9" t="e">
        <f>VLOOKUP($B702, Team_Batting___Dashboard[[Team]:[wOBA]], 16, FALSE)</f>
        <v>#N/A</v>
      </c>
      <c r="Q702" s="9" t="e">
        <f>VLOOKUP($B702, Team_Batting___Advanced[[Team]:[OPS]], 9, FALSE)</f>
        <v>#N/A</v>
      </c>
      <c r="R702" s="9" t="e">
        <f>VLOOKUP($B702, Team_Batting___Advanced[], 19, FALSE)</f>
        <v>#N/A</v>
      </c>
      <c r="S702" s="9" t="e">
        <f>VLOOKUP($B702, 'Team Per G'!$A$2:$G$31, 3, FALSE)</f>
        <v>#N/A</v>
      </c>
      <c r="T702" s="9" t="e">
        <f>VLOOKUP($B702, 'Team Per G'!$A$2:$G$31, 5, FALSE)</f>
        <v>#N/A</v>
      </c>
      <c r="U702" s="9" t="e">
        <f>VLOOKUP($B702, 'Team Per G'!$A$2:$G$31, 4, FALSE)</f>
        <v>#N/A</v>
      </c>
      <c r="V702" s="9" t="e">
        <f>VLOOKUP($B702, Team_Batting___Dashboard[], 22, FALSE)/$F702</f>
        <v>#N/A</v>
      </c>
      <c r="W702" s="9" t="e">
        <f>VLOOKUP($B702, 'FanGraphs - Team WAR Projected'!$B$2:$E$31, 4, FALSE)/162</f>
        <v>#N/A</v>
      </c>
      <c r="X702" s="9" t="e">
        <f>VLOOKUP($B702, FanGraphs_Standings[[Abbreviation]:[2024 Year to Date RS/G]], 6, FALSE)/$F702</f>
        <v>#N/A</v>
      </c>
      <c r="Y702" s="9" t="e">
        <f>VLOOKUP($B702, FanGraphs_Standings[[Abbreviation]:[2024 Projected Full Season RDif]], 19, FALSE)/162</f>
        <v>#N/A</v>
      </c>
      <c r="Z702" s="9" t="e">
        <f>VLOOKUP($B702, FanGraphs_Standings[[Abbreviation]:[2024 Projected Full Season RDif]], 5, FALSE)</f>
        <v>#N/A</v>
      </c>
      <c r="AA702" s="9" t="e">
        <f>VLOOKUP($B702, FanGraphs_Standings[[Abbreviation]:[2024 Projected Full Season W%]], 18, FALSE)</f>
        <v>#N/A</v>
      </c>
      <c r="AB702" s="9" t="e">
        <f>VLOOKUP($B702, 'Home Field Adv'!$A$2:$I$31, 9, FALSE)</f>
        <v>#N/A</v>
      </c>
      <c r="AC702" s="9" t="e">
        <f>VLOOKUP($C702, FanGraphs_Standings[[Abbreviation]:[2024 Year to Date G]], 2, FALSE)</f>
        <v>#N/A</v>
      </c>
      <c r="AD702" s="9" t="e">
        <f>VLOOKUP($E702, 'SP Per G'!$A$2:$D$1380, 3, FALSE)</f>
        <v>#N/A</v>
      </c>
      <c r="AE702" s="9" t="e">
        <f>VLOOKUP($E702, 'SP Per G'!$A$2:$D$1380, 4, FALSE)</f>
        <v>#N/A</v>
      </c>
      <c r="AF702" s="9" t="e">
        <f>VLOOKUP($E702, Individual_Pitching___Dashboard[], 18, FALSE)</f>
        <v>#N/A</v>
      </c>
      <c r="AG702" s="9" t="e">
        <f>VLOOKUP($E702, Individual_Pitching___Dashboard[], 20, FALSE)</f>
        <v>#N/A</v>
      </c>
      <c r="AH702" s="9" t="e">
        <f>VLOOKUP($E702, Individual_Pitching___Advanced[], 21,FALSE)</f>
        <v>#N/A</v>
      </c>
      <c r="AI702" s="9" t="e">
        <f>VLOOKUP($C702, 'Team Per G'!$A$2:$G$31, 7, FALSE)</f>
        <v>#N/A</v>
      </c>
      <c r="AJ702" s="9" t="e">
        <f>VLOOKUP($C702, 'FanGraphs - Team WAR Projected'!$B$2:$E$31, 3, FALSE)/162</f>
        <v>#N/A</v>
      </c>
      <c r="AK702" s="9" t="e">
        <f>VLOOKUP($C702, Team_Pitching___Advanced[[Team]:[xFIP]], 19,FALSE)</f>
        <v>#N/A</v>
      </c>
      <c r="AL702" s="9" t="e">
        <f>VLOOKUP($C702, Team_Pitching___Advanced[], 20, FALSE)</f>
        <v>#N/A</v>
      </c>
      <c r="AM702" s="9" t="e">
        <f>VLOOKUP($C702, Team_Batting___Dashboard[[Team]:[wOBA]], 16, FALSE)</f>
        <v>#N/A</v>
      </c>
      <c r="AN702" s="9" t="e">
        <f>VLOOKUP($C702, Team_Batting___Advanced[[Team]:[OPS]], 9, FALSE)</f>
        <v>#N/A</v>
      </c>
      <c r="AO702" s="9" t="e">
        <f>VLOOKUP($C702, Team_Batting___Advanced[], 19, FALSE)</f>
        <v>#N/A</v>
      </c>
      <c r="AP702" s="9" t="e">
        <f>VLOOKUP($C702, 'Team Per G'!$A$2:$G$31, 3, FALSE)</f>
        <v>#N/A</v>
      </c>
      <c r="AQ702" s="9" t="e">
        <f>VLOOKUP($C702, 'Team Per G'!$A$2:$G$31, 5, FALSE)</f>
        <v>#N/A</v>
      </c>
      <c r="AR702" s="9" t="e">
        <f>VLOOKUP($C702, 'Team Per G'!$A$2:$G$31, 4, FALSE)</f>
        <v>#N/A</v>
      </c>
      <c r="AS702" s="9" t="e">
        <f>VLOOKUP($C702, Team_Batting___Dashboard[], 22, FALSE)/$AC702</f>
        <v>#N/A</v>
      </c>
      <c r="AT702" s="9" t="e">
        <f>VLOOKUP($C702, 'FanGraphs - Team WAR Projected'!$B$2:$E$31, 4, FALSE)/162</f>
        <v>#N/A</v>
      </c>
      <c r="AU702" s="9" t="e">
        <f>VLOOKUP($C702, FanGraphs_Standings[[Abbreviation]:[2024 Year to Date RS/G]], 6, FALSE)/$AC702</f>
        <v>#N/A</v>
      </c>
      <c r="AV702" s="9" t="e">
        <f>VLOOKUP($C702, FanGraphs_Standings[[Abbreviation]:[2024 Projected Full Season RDif]], 19, FALSE)/162</f>
        <v>#N/A</v>
      </c>
      <c r="AW702" s="9" t="e">
        <f>VLOOKUP($C702, FanGraphs_Standings[[Abbreviation]:[2024 Projected Full Season RDif]], 5, FALSE)</f>
        <v>#N/A</v>
      </c>
      <c r="AX702" s="9" t="e">
        <f>VLOOKUP($C702, FanGraphs_Standings[[Abbreviation]:[2024 Projected Full Season W%]], 18, FALSE)</f>
        <v>#N/A</v>
      </c>
      <c r="AY702" s="9" t="e">
        <f>VLOOKUP($C702, 'Home Field Adv'!$A$2:$K$31, 11, FALSE)</f>
        <v>#N/A</v>
      </c>
      <c r="BB702" s="5" t="str">
        <f t="shared" si="31"/>
        <v/>
      </c>
      <c r="BC702" s="5" t="str">
        <f t="shared" si="32"/>
        <v/>
      </c>
      <c r="BD702" s="5" t="str">
        <f t="shared" si="33"/>
        <v/>
      </c>
    </row>
    <row r="703" spans="6:56" x14ac:dyDescent="0.45">
      <c r="F703" s="9" t="e">
        <f>VLOOKUP($B703, FanGraphs_Standings[[Abbreviation]:[2024 Year to Date G]], 2, FALSE)</f>
        <v>#N/A</v>
      </c>
      <c r="G703" s="9" t="e">
        <f>IF(ISERR(VLOOKUP($D703, 'SP Per G'!$A$2:$D$1380, 3, FALSE)), L703, VLOOKUP($D703, 'SP Per G'!$A$2:$D$1380, 3, FALSE))</f>
        <v>#N/A</v>
      </c>
      <c r="H703" s="9" t="e">
        <f>VLOOKUP($D703, 'SP Per G'!$A$2:$D$1380, 4, FALSE)</f>
        <v>#N/A</v>
      </c>
      <c r="I703" s="9" t="e">
        <f>VLOOKUP($D703, Individual_Pitching___Dashboard[], 18, FALSE)</f>
        <v>#N/A</v>
      </c>
      <c r="J703" s="9" t="e">
        <f>VLOOKUP($D703, Individual_Pitching___Dashboard[], 20, FALSE)</f>
        <v>#N/A</v>
      </c>
      <c r="K703" s="9" t="e">
        <f>VLOOKUP($D703, Individual_Pitching___Advanced[], 21,FALSE)</f>
        <v>#N/A</v>
      </c>
      <c r="L703" s="9" t="e">
        <f>VLOOKUP($B703, 'Team Per G'!$A$2:$G$31, 7, FALSE)</f>
        <v>#N/A</v>
      </c>
      <c r="M703" s="9" t="e">
        <f>VLOOKUP($B703, 'FanGraphs - Team WAR Projected'!$B$2:$E$31, 3, FALSE)/162</f>
        <v>#N/A</v>
      </c>
      <c r="N703" s="9" t="e">
        <f>VLOOKUP($B703, Team_Pitching___Advanced[[Team]:[xFIP]], 19,FALSE)</f>
        <v>#N/A</v>
      </c>
      <c r="O703" s="9" t="e">
        <f>VLOOKUP($B703, Team_Pitching___Advanced[], 20, FALSE)</f>
        <v>#N/A</v>
      </c>
      <c r="P703" s="9" t="e">
        <f>VLOOKUP($B703, Team_Batting___Dashboard[[Team]:[wOBA]], 16, FALSE)</f>
        <v>#N/A</v>
      </c>
      <c r="Q703" s="9" t="e">
        <f>VLOOKUP($B703, Team_Batting___Advanced[[Team]:[OPS]], 9, FALSE)</f>
        <v>#N/A</v>
      </c>
      <c r="R703" s="9" t="e">
        <f>VLOOKUP($B703, Team_Batting___Advanced[], 19, FALSE)</f>
        <v>#N/A</v>
      </c>
      <c r="S703" s="9" t="e">
        <f>VLOOKUP($B703, 'Team Per G'!$A$2:$G$31, 3, FALSE)</f>
        <v>#N/A</v>
      </c>
      <c r="T703" s="9" t="e">
        <f>VLOOKUP($B703, 'Team Per G'!$A$2:$G$31, 5, FALSE)</f>
        <v>#N/A</v>
      </c>
      <c r="U703" s="9" t="e">
        <f>VLOOKUP($B703, 'Team Per G'!$A$2:$G$31, 4, FALSE)</f>
        <v>#N/A</v>
      </c>
      <c r="V703" s="9" t="e">
        <f>VLOOKUP($B703, Team_Batting___Dashboard[], 22, FALSE)/$F703</f>
        <v>#N/A</v>
      </c>
      <c r="W703" s="9" t="e">
        <f>VLOOKUP($B703, 'FanGraphs - Team WAR Projected'!$B$2:$E$31, 4, FALSE)/162</f>
        <v>#N/A</v>
      </c>
      <c r="X703" s="9" t="e">
        <f>VLOOKUP($B703, FanGraphs_Standings[[Abbreviation]:[2024 Year to Date RS/G]], 6, FALSE)/$F703</f>
        <v>#N/A</v>
      </c>
      <c r="Y703" s="9" t="e">
        <f>VLOOKUP($B703, FanGraphs_Standings[[Abbreviation]:[2024 Projected Full Season RDif]], 19, FALSE)/162</f>
        <v>#N/A</v>
      </c>
      <c r="Z703" s="9" t="e">
        <f>VLOOKUP($B703, FanGraphs_Standings[[Abbreviation]:[2024 Projected Full Season RDif]], 5, FALSE)</f>
        <v>#N/A</v>
      </c>
      <c r="AA703" s="9" t="e">
        <f>VLOOKUP($B703, FanGraphs_Standings[[Abbreviation]:[2024 Projected Full Season W%]], 18, FALSE)</f>
        <v>#N/A</v>
      </c>
      <c r="AB703" s="9" t="e">
        <f>VLOOKUP($B703, 'Home Field Adv'!$A$2:$I$31, 9, FALSE)</f>
        <v>#N/A</v>
      </c>
      <c r="AC703" s="9" t="e">
        <f>VLOOKUP($C703, FanGraphs_Standings[[Abbreviation]:[2024 Year to Date G]], 2, FALSE)</f>
        <v>#N/A</v>
      </c>
      <c r="AD703" s="9" t="e">
        <f>VLOOKUP($E703, 'SP Per G'!$A$2:$D$1380, 3, FALSE)</f>
        <v>#N/A</v>
      </c>
      <c r="AE703" s="9" t="e">
        <f>VLOOKUP($E703, 'SP Per G'!$A$2:$D$1380, 4, FALSE)</f>
        <v>#N/A</v>
      </c>
      <c r="AF703" s="9" t="e">
        <f>VLOOKUP($E703, Individual_Pitching___Dashboard[], 18, FALSE)</f>
        <v>#N/A</v>
      </c>
      <c r="AG703" s="9" t="e">
        <f>VLOOKUP($E703, Individual_Pitching___Dashboard[], 20, FALSE)</f>
        <v>#N/A</v>
      </c>
      <c r="AH703" s="9" t="e">
        <f>VLOOKUP($E703, Individual_Pitching___Advanced[], 21,FALSE)</f>
        <v>#N/A</v>
      </c>
      <c r="AI703" s="9" t="e">
        <f>VLOOKUP($C703, 'Team Per G'!$A$2:$G$31, 7, FALSE)</f>
        <v>#N/A</v>
      </c>
      <c r="AJ703" s="9" t="e">
        <f>VLOOKUP($C703, 'FanGraphs - Team WAR Projected'!$B$2:$E$31, 3, FALSE)/162</f>
        <v>#N/A</v>
      </c>
      <c r="AK703" s="9" t="e">
        <f>VLOOKUP($C703, Team_Pitching___Advanced[[Team]:[xFIP]], 19,FALSE)</f>
        <v>#N/A</v>
      </c>
      <c r="AL703" s="9" t="e">
        <f>VLOOKUP($C703, Team_Pitching___Advanced[], 20, FALSE)</f>
        <v>#N/A</v>
      </c>
      <c r="AM703" s="9" t="e">
        <f>VLOOKUP($C703, Team_Batting___Dashboard[[Team]:[wOBA]], 16, FALSE)</f>
        <v>#N/A</v>
      </c>
      <c r="AN703" s="9" t="e">
        <f>VLOOKUP($C703, Team_Batting___Advanced[[Team]:[OPS]], 9, FALSE)</f>
        <v>#N/A</v>
      </c>
      <c r="AO703" s="9" t="e">
        <f>VLOOKUP($C703, Team_Batting___Advanced[], 19, FALSE)</f>
        <v>#N/A</v>
      </c>
      <c r="AP703" s="9" t="e">
        <f>VLOOKUP($C703, 'Team Per G'!$A$2:$G$31, 3, FALSE)</f>
        <v>#N/A</v>
      </c>
      <c r="AQ703" s="9" t="e">
        <f>VLOOKUP($C703, 'Team Per G'!$A$2:$G$31, 5, FALSE)</f>
        <v>#N/A</v>
      </c>
      <c r="AR703" s="9" t="e">
        <f>VLOOKUP($C703, 'Team Per G'!$A$2:$G$31, 4, FALSE)</f>
        <v>#N/A</v>
      </c>
      <c r="AS703" s="9" t="e">
        <f>VLOOKUP($C703, Team_Batting___Dashboard[], 22, FALSE)/$AC703</f>
        <v>#N/A</v>
      </c>
      <c r="AT703" s="9" t="e">
        <f>VLOOKUP($C703, 'FanGraphs - Team WAR Projected'!$B$2:$E$31, 4, FALSE)/162</f>
        <v>#N/A</v>
      </c>
      <c r="AU703" s="9" t="e">
        <f>VLOOKUP($C703, FanGraphs_Standings[[Abbreviation]:[2024 Year to Date RS/G]], 6, FALSE)/$AC703</f>
        <v>#N/A</v>
      </c>
      <c r="AV703" s="9" t="e">
        <f>VLOOKUP($C703, FanGraphs_Standings[[Abbreviation]:[2024 Projected Full Season RDif]], 19, FALSE)/162</f>
        <v>#N/A</v>
      </c>
      <c r="AW703" s="9" t="e">
        <f>VLOOKUP($C703, FanGraphs_Standings[[Abbreviation]:[2024 Projected Full Season RDif]], 5, FALSE)</f>
        <v>#N/A</v>
      </c>
      <c r="AX703" s="9" t="e">
        <f>VLOOKUP($C703, FanGraphs_Standings[[Abbreviation]:[2024 Projected Full Season W%]], 18, FALSE)</f>
        <v>#N/A</v>
      </c>
      <c r="AY703" s="9" t="e">
        <f>VLOOKUP($C703, 'Home Field Adv'!$A$2:$K$31, 11, FALSE)</f>
        <v>#N/A</v>
      </c>
      <c r="BB703" s="5" t="str">
        <f t="shared" si="31"/>
        <v/>
      </c>
      <c r="BC703" s="5" t="str">
        <f t="shared" si="32"/>
        <v/>
      </c>
      <c r="BD703" s="5" t="str">
        <f t="shared" si="33"/>
        <v/>
      </c>
    </row>
    <row r="704" spans="6:56" x14ac:dyDescent="0.45">
      <c r="F704" s="9" t="e">
        <f>VLOOKUP($B704, FanGraphs_Standings[[Abbreviation]:[2024 Year to Date G]], 2, FALSE)</f>
        <v>#N/A</v>
      </c>
      <c r="G704" s="9" t="e">
        <f>IF(ISERR(VLOOKUP($D704, 'SP Per G'!$A$2:$D$1380, 3, FALSE)), L704, VLOOKUP($D704, 'SP Per G'!$A$2:$D$1380, 3, FALSE))</f>
        <v>#N/A</v>
      </c>
      <c r="H704" s="9" t="e">
        <f>VLOOKUP($D704, 'SP Per G'!$A$2:$D$1380, 4, FALSE)</f>
        <v>#N/A</v>
      </c>
      <c r="I704" s="9" t="e">
        <f>VLOOKUP($D704, Individual_Pitching___Dashboard[], 18, FALSE)</f>
        <v>#N/A</v>
      </c>
      <c r="J704" s="9" t="e">
        <f>VLOOKUP($D704, Individual_Pitching___Dashboard[], 20, FALSE)</f>
        <v>#N/A</v>
      </c>
      <c r="K704" s="9" t="e">
        <f>VLOOKUP($D704, Individual_Pitching___Advanced[], 21,FALSE)</f>
        <v>#N/A</v>
      </c>
      <c r="L704" s="9" t="e">
        <f>VLOOKUP($B704, 'Team Per G'!$A$2:$G$31, 7, FALSE)</f>
        <v>#N/A</v>
      </c>
      <c r="M704" s="9" t="e">
        <f>VLOOKUP($B704, 'FanGraphs - Team WAR Projected'!$B$2:$E$31, 3, FALSE)/162</f>
        <v>#N/A</v>
      </c>
      <c r="N704" s="9" t="e">
        <f>VLOOKUP($B704, Team_Pitching___Advanced[[Team]:[xFIP]], 19,FALSE)</f>
        <v>#N/A</v>
      </c>
      <c r="O704" s="9" t="e">
        <f>VLOOKUP($B704, Team_Pitching___Advanced[], 20, FALSE)</f>
        <v>#N/A</v>
      </c>
      <c r="P704" s="9" t="e">
        <f>VLOOKUP($B704, Team_Batting___Dashboard[[Team]:[wOBA]], 16, FALSE)</f>
        <v>#N/A</v>
      </c>
      <c r="Q704" s="9" t="e">
        <f>VLOOKUP($B704, Team_Batting___Advanced[[Team]:[OPS]], 9, FALSE)</f>
        <v>#N/A</v>
      </c>
      <c r="R704" s="9" t="e">
        <f>VLOOKUP($B704, Team_Batting___Advanced[], 19, FALSE)</f>
        <v>#N/A</v>
      </c>
      <c r="S704" s="9" t="e">
        <f>VLOOKUP($B704, 'Team Per G'!$A$2:$G$31, 3, FALSE)</f>
        <v>#N/A</v>
      </c>
      <c r="T704" s="9" t="e">
        <f>VLOOKUP($B704, 'Team Per G'!$A$2:$G$31, 5, FALSE)</f>
        <v>#N/A</v>
      </c>
      <c r="U704" s="9" t="e">
        <f>VLOOKUP($B704, 'Team Per G'!$A$2:$G$31, 4, FALSE)</f>
        <v>#N/A</v>
      </c>
      <c r="V704" s="9" t="e">
        <f>VLOOKUP($B704, Team_Batting___Dashboard[], 22, FALSE)/$F704</f>
        <v>#N/A</v>
      </c>
      <c r="W704" s="9" t="e">
        <f>VLOOKUP($B704, 'FanGraphs - Team WAR Projected'!$B$2:$E$31, 4, FALSE)/162</f>
        <v>#N/A</v>
      </c>
      <c r="X704" s="9" t="e">
        <f>VLOOKUP($B704, FanGraphs_Standings[[Abbreviation]:[2024 Year to Date RS/G]], 6, FALSE)/$F704</f>
        <v>#N/A</v>
      </c>
      <c r="Y704" s="9" t="e">
        <f>VLOOKUP($B704, FanGraphs_Standings[[Abbreviation]:[2024 Projected Full Season RDif]], 19, FALSE)/162</f>
        <v>#N/A</v>
      </c>
      <c r="Z704" s="9" t="e">
        <f>VLOOKUP($B704, FanGraphs_Standings[[Abbreviation]:[2024 Projected Full Season RDif]], 5, FALSE)</f>
        <v>#N/A</v>
      </c>
      <c r="AA704" s="9" t="e">
        <f>VLOOKUP($B704, FanGraphs_Standings[[Abbreviation]:[2024 Projected Full Season W%]], 18, FALSE)</f>
        <v>#N/A</v>
      </c>
      <c r="AB704" s="9" t="e">
        <f>VLOOKUP($B704, 'Home Field Adv'!$A$2:$I$31, 9, FALSE)</f>
        <v>#N/A</v>
      </c>
      <c r="AC704" s="9" t="e">
        <f>VLOOKUP($C704, FanGraphs_Standings[[Abbreviation]:[2024 Year to Date G]], 2, FALSE)</f>
        <v>#N/A</v>
      </c>
      <c r="AD704" s="9" t="e">
        <f>VLOOKUP($E704, 'SP Per G'!$A$2:$D$1380, 3, FALSE)</f>
        <v>#N/A</v>
      </c>
      <c r="AE704" s="9" t="e">
        <f>VLOOKUP($E704, 'SP Per G'!$A$2:$D$1380, 4, FALSE)</f>
        <v>#N/A</v>
      </c>
      <c r="AF704" s="9" t="e">
        <f>VLOOKUP($E704, Individual_Pitching___Dashboard[], 18, FALSE)</f>
        <v>#N/A</v>
      </c>
      <c r="AG704" s="9" t="e">
        <f>VLOOKUP($E704, Individual_Pitching___Dashboard[], 20, FALSE)</f>
        <v>#N/A</v>
      </c>
      <c r="AH704" s="9" t="e">
        <f>VLOOKUP($E704, Individual_Pitching___Advanced[], 21,FALSE)</f>
        <v>#N/A</v>
      </c>
      <c r="AI704" s="9" t="e">
        <f>VLOOKUP($C704, 'Team Per G'!$A$2:$G$31, 7, FALSE)</f>
        <v>#N/A</v>
      </c>
      <c r="AJ704" s="9" t="e">
        <f>VLOOKUP($C704, 'FanGraphs - Team WAR Projected'!$B$2:$E$31, 3, FALSE)/162</f>
        <v>#N/A</v>
      </c>
      <c r="AK704" s="9" t="e">
        <f>VLOOKUP($C704, Team_Pitching___Advanced[[Team]:[xFIP]], 19,FALSE)</f>
        <v>#N/A</v>
      </c>
      <c r="AL704" s="9" t="e">
        <f>VLOOKUP($C704, Team_Pitching___Advanced[], 20, FALSE)</f>
        <v>#N/A</v>
      </c>
      <c r="AM704" s="9" t="e">
        <f>VLOOKUP($C704, Team_Batting___Dashboard[[Team]:[wOBA]], 16, FALSE)</f>
        <v>#N/A</v>
      </c>
      <c r="AN704" s="9" t="e">
        <f>VLOOKUP($C704, Team_Batting___Advanced[[Team]:[OPS]], 9, FALSE)</f>
        <v>#N/A</v>
      </c>
      <c r="AO704" s="9" t="e">
        <f>VLOOKUP($C704, Team_Batting___Advanced[], 19, FALSE)</f>
        <v>#N/A</v>
      </c>
      <c r="AP704" s="9" t="e">
        <f>VLOOKUP($C704, 'Team Per G'!$A$2:$G$31, 3, FALSE)</f>
        <v>#N/A</v>
      </c>
      <c r="AQ704" s="9" t="e">
        <f>VLOOKUP($C704, 'Team Per G'!$A$2:$G$31, 5, FALSE)</f>
        <v>#N/A</v>
      </c>
      <c r="AR704" s="9" t="e">
        <f>VLOOKUP($C704, 'Team Per G'!$A$2:$G$31, 4, FALSE)</f>
        <v>#N/A</v>
      </c>
      <c r="AS704" s="9" t="e">
        <f>VLOOKUP($C704, Team_Batting___Dashboard[], 22, FALSE)/$AC704</f>
        <v>#N/A</v>
      </c>
      <c r="AT704" s="9" t="e">
        <f>VLOOKUP($C704, 'FanGraphs - Team WAR Projected'!$B$2:$E$31, 4, FALSE)/162</f>
        <v>#N/A</v>
      </c>
      <c r="AU704" s="9" t="e">
        <f>VLOOKUP($C704, FanGraphs_Standings[[Abbreviation]:[2024 Year to Date RS/G]], 6, FALSE)/$AC704</f>
        <v>#N/A</v>
      </c>
      <c r="AV704" s="9" t="e">
        <f>VLOOKUP($C704, FanGraphs_Standings[[Abbreviation]:[2024 Projected Full Season RDif]], 19, FALSE)/162</f>
        <v>#N/A</v>
      </c>
      <c r="AW704" s="9" t="e">
        <f>VLOOKUP($C704, FanGraphs_Standings[[Abbreviation]:[2024 Projected Full Season RDif]], 5, FALSE)</f>
        <v>#N/A</v>
      </c>
      <c r="AX704" s="9" t="e">
        <f>VLOOKUP($C704, FanGraphs_Standings[[Abbreviation]:[2024 Projected Full Season W%]], 18, FALSE)</f>
        <v>#N/A</v>
      </c>
      <c r="AY704" s="9" t="e">
        <f>VLOOKUP($C704, 'Home Field Adv'!$A$2:$K$31, 11, FALSE)</f>
        <v>#N/A</v>
      </c>
      <c r="BB704" s="5" t="str">
        <f t="shared" si="31"/>
        <v/>
      </c>
      <c r="BC704" s="5" t="str">
        <f t="shared" si="32"/>
        <v/>
      </c>
      <c r="BD704" s="5" t="str">
        <f t="shared" si="33"/>
        <v/>
      </c>
    </row>
    <row r="705" spans="6:56" x14ac:dyDescent="0.45">
      <c r="F705" s="9" t="e">
        <f>VLOOKUP($B705, FanGraphs_Standings[[Abbreviation]:[2024 Year to Date G]], 2, FALSE)</f>
        <v>#N/A</v>
      </c>
      <c r="G705" s="9" t="e">
        <f>IF(ISERR(VLOOKUP($D705, 'SP Per G'!$A$2:$D$1380, 3, FALSE)), L705, VLOOKUP($D705, 'SP Per G'!$A$2:$D$1380, 3, FALSE))</f>
        <v>#N/A</v>
      </c>
      <c r="H705" s="9" t="e">
        <f>VLOOKUP($D705, 'SP Per G'!$A$2:$D$1380, 4, FALSE)</f>
        <v>#N/A</v>
      </c>
      <c r="I705" s="9" t="e">
        <f>VLOOKUP($D705, Individual_Pitching___Dashboard[], 18, FALSE)</f>
        <v>#N/A</v>
      </c>
      <c r="J705" s="9" t="e">
        <f>VLOOKUP($D705, Individual_Pitching___Dashboard[], 20, FALSE)</f>
        <v>#N/A</v>
      </c>
      <c r="K705" s="9" t="e">
        <f>VLOOKUP($D705, Individual_Pitching___Advanced[], 21,FALSE)</f>
        <v>#N/A</v>
      </c>
      <c r="L705" s="9" t="e">
        <f>VLOOKUP($B705, 'Team Per G'!$A$2:$G$31, 7, FALSE)</f>
        <v>#N/A</v>
      </c>
      <c r="M705" s="9" t="e">
        <f>VLOOKUP($B705, 'FanGraphs - Team WAR Projected'!$B$2:$E$31, 3, FALSE)/162</f>
        <v>#N/A</v>
      </c>
      <c r="N705" s="9" t="e">
        <f>VLOOKUP($B705, Team_Pitching___Advanced[[Team]:[xFIP]], 19,FALSE)</f>
        <v>#N/A</v>
      </c>
      <c r="O705" s="9" t="e">
        <f>VLOOKUP($B705, Team_Pitching___Advanced[], 20, FALSE)</f>
        <v>#N/A</v>
      </c>
      <c r="P705" s="9" t="e">
        <f>VLOOKUP($B705, Team_Batting___Dashboard[[Team]:[wOBA]], 16, FALSE)</f>
        <v>#N/A</v>
      </c>
      <c r="Q705" s="9" t="e">
        <f>VLOOKUP($B705, Team_Batting___Advanced[[Team]:[OPS]], 9, FALSE)</f>
        <v>#N/A</v>
      </c>
      <c r="R705" s="9" t="e">
        <f>VLOOKUP($B705, Team_Batting___Advanced[], 19, FALSE)</f>
        <v>#N/A</v>
      </c>
      <c r="S705" s="9" t="e">
        <f>VLOOKUP($B705, 'Team Per G'!$A$2:$G$31, 3, FALSE)</f>
        <v>#N/A</v>
      </c>
      <c r="T705" s="9" t="e">
        <f>VLOOKUP($B705, 'Team Per G'!$A$2:$G$31, 5, FALSE)</f>
        <v>#N/A</v>
      </c>
      <c r="U705" s="9" t="e">
        <f>VLOOKUP($B705, 'Team Per G'!$A$2:$G$31, 4, FALSE)</f>
        <v>#N/A</v>
      </c>
      <c r="V705" s="9" t="e">
        <f>VLOOKUP($B705, Team_Batting___Dashboard[], 22, FALSE)/$F705</f>
        <v>#N/A</v>
      </c>
      <c r="W705" s="9" t="e">
        <f>VLOOKUP($B705, 'FanGraphs - Team WAR Projected'!$B$2:$E$31, 4, FALSE)/162</f>
        <v>#N/A</v>
      </c>
      <c r="X705" s="9" t="e">
        <f>VLOOKUP($B705, FanGraphs_Standings[[Abbreviation]:[2024 Year to Date RS/G]], 6, FALSE)/$F705</f>
        <v>#N/A</v>
      </c>
      <c r="Y705" s="9" t="e">
        <f>VLOOKUP($B705, FanGraphs_Standings[[Abbreviation]:[2024 Projected Full Season RDif]], 19, FALSE)/162</f>
        <v>#N/A</v>
      </c>
      <c r="Z705" s="9" t="e">
        <f>VLOOKUP($B705, FanGraphs_Standings[[Abbreviation]:[2024 Projected Full Season RDif]], 5, FALSE)</f>
        <v>#N/A</v>
      </c>
      <c r="AA705" s="9" t="e">
        <f>VLOOKUP($B705, FanGraphs_Standings[[Abbreviation]:[2024 Projected Full Season W%]], 18, FALSE)</f>
        <v>#N/A</v>
      </c>
      <c r="AB705" s="9" t="e">
        <f>VLOOKUP($B705, 'Home Field Adv'!$A$2:$I$31, 9, FALSE)</f>
        <v>#N/A</v>
      </c>
      <c r="AC705" s="9" t="e">
        <f>VLOOKUP($C705, FanGraphs_Standings[[Abbreviation]:[2024 Year to Date G]], 2, FALSE)</f>
        <v>#N/A</v>
      </c>
      <c r="AD705" s="9" t="e">
        <f>VLOOKUP($E705, 'SP Per G'!$A$2:$D$1380, 3, FALSE)</f>
        <v>#N/A</v>
      </c>
      <c r="AE705" s="9" t="e">
        <f>VLOOKUP($E705, 'SP Per G'!$A$2:$D$1380, 4, FALSE)</f>
        <v>#N/A</v>
      </c>
      <c r="AF705" s="9" t="e">
        <f>VLOOKUP($E705, Individual_Pitching___Dashboard[], 18, FALSE)</f>
        <v>#N/A</v>
      </c>
      <c r="AG705" s="9" t="e">
        <f>VLOOKUP($E705, Individual_Pitching___Dashboard[], 20, FALSE)</f>
        <v>#N/A</v>
      </c>
      <c r="AH705" s="9" t="e">
        <f>VLOOKUP($E705, Individual_Pitching___Advanced[], 21,FALSE)</f>
        <v>#N/A</v>
      </c>
      <c r="AI705" s="9" t="e">
        <f>VLOOKUP($C705, 'Team Per G'!$A$2:$G$31, 7, FALSE)</f>
        <v>#N/A</v>
      </c>
      <c r="AJ705" s="9" t="e">
        <f>VLOOKUP($C705, 'FanGraphs - Team WAR Projected'!$B$2:$E$31, 3, FALSE)/162</f>
        <v>#N/A</v>
      </c>
      <c r="AK705" s="9" t="e">
        <f>VLOOKUP($C705, Team_Pitching___Advanced[[Team]:[xFIP]], 19,FALSE)</f>
        <v>#N/A</v>
      </c>
      <c r="AL705" s="9" t="e">
        <f>VLOOKUP($C705, Team_Pitching___Advanced[], 20, FALSE)</f>
        <v>#N/A</v>
      </c>
      <c r="AM705" s="9" t="e">
        <f>VLOOKUP($C705, Team_Batting___Dashboard[[Team]:[wOBA]], 16, FALSE)</f>
        <v>#N/A</v>
      </c>
      <c r="AN705" s="9" t="e">
        <f>VLOOKUP($C705, Team_Batting___Advanced[[Team]:[OPS]], 9, FALSE)</f>
        <v>#N/A</v>
      </c>
      <c r="AO705" s="9" t="e">
        <f>VLOOKUP($C705, Team_Batting___Advanced[], 19, FALSE)</f>
        <v>#N/A</v>
      </c>
      <c r="AP705" s="9" t="e">
        <f>VLOOKUP($C705, 'Team Per G'!$A$2:$G$31, 3, FALSE)</f>
        <v>#N/A</v>
      </c>
      <c r="AQ705" s="9" t="e">
        <f>VLOOKUP($C705, 'Team Per G'!$A$2:$G$31, 5, FALSE)</f>
        <v>#N/A</v>
      </c>
      <c r="AR705" s="9" t="e">
        <f>VLOOKUP($C705, 'Team Per G'!$A$2:$G$31, 4, FALSE)</f>
        <v>#N/A</v>
      </c>
      <c r="AS705" s="9" t="e">
        <f>VLOOKUP($C705, Team_Batting___Dashboard[], 22, FALSE)/$AC705</f>
        <v>#N/A</v>
      </c>
      <c r="AT705" s="9" t="e">
        <f>VLOOKUP($C705, 'FanGraphs - Team WAR Projected'!$B$2:$E$31, 4, FALSE)/162</f>
        <v>#N/A</v>
      </c>
      <c r="AU705" s="9" t="e">
        <f>VLOOKUP($C705, FanGraphs_Standings[[Abbreviation]:[2024 Year to Date RS/G]], 6, FALSE)/$AC705</f>
        <v>#N/A</v>
      </c>
      <c r="AV705" s="9" t="e">
        <f>VLOOKUP($C705, FanGraphs_Standings[[Abbreviation]:[2024 Projected Full Season RDif]], 19, FALSE)/162</f>
        <v>#N/A</v>
      </c>
      <c r="AW705" s="9" t="e">
        <f>VLOOKUP($C705, FanGraphs_Standings[[Abbreviation]:[2024 Projected Full Season RDif]], 5, FALSE)</f>
        <v>#N/A</v>
      </c>
      <c r="AX705" s="9" t="e">
        <f>VLOOKUP($C705, FanGraphs_Standings[[Abbreviation]:[2024 Projected Full Season W%]], 18, FALSE)</f>
        <v>#N/A</v>
      </c>
      <c r="AY705" s="9" t="e">
        <f>VLOOKUP($C705, 'Home Field Adv'!$A$2:$K$31, 11, FALSE)</f>
        <v>#N/A</v>
      </c>
      <c r="BB705" s="5" t="str">
        <f t="shared" si="31"/>
        <v/>
      </c>
      <c r="BC705" s="5" t="str">
        <f t="shared" si="32"/>
        <v/>
      </c>
      <c r="BD705" s="5" t="str">
        <f t="shared" si="33"/>
        <v/>
      </c>
    </row>
    <row r="706" spans="6:56" x14ac:dyDescent="0.45">
      <c r="F706" s="9" t="e">
        <f>VLOOKUP($B706, FanGraphs_Standings[[Abbreviation]:[2024 Year to Date G]], 2, FALSE)</f>
        <v>#N/A</v>
      </c>
      <c r="G706" s="9" t="e">
        <f>IF(ISERR(VLOOKUP($D706, 'SP Per G'!$A$2:$D$1380, 3, FALSE)), L706, VLOOKUP($D706, 'SP Per G'!$A$2:$D$1380, 3, FALSE))</f>
        <v>#N/A</v>
      </c>
      <c r="H706" s="9" t="e">
        <f>VLOOKUP($D706, 'SP Per G'!$A$2:$D$1380, 4, FALSE)</f>
        <v>#N/A</v>
      </c>
      <c r="I706" s="9" t="e">
        <f>VLOOKUP($D706, Individual_Pitching___Dashboard[], 18, FALSE)</f>
        <v>#N/A</v>
      </c>
      <c r="J706" s="9" t="e">
        <f>VLOOKUP($D706, Individual_Pitching___Dashboard[], 20, FALSE)</f>
        <v>#N/A</v>
      </c>
      <c r="K706" s="9" t="e">
        <f>VLOOKUP($D706, Individual_Pitching___Advanced[], 21,FALSE)</f>
        <v>#N/A</v>
      </c>
      <c r="L706" s="9" t="e">
        <f>VLOOKUP($B706, 'Team Per G'!$A$2:$G$31, 7, FALSE)</f>
        <v>#N/A</v>
      </c>
      <c r="M706" s="9" t="e">
        <f>VLOOKUP($B706, 'FanGraphs - Team WAR Projected'!$B$2:$E$31, 3, FALSE)/162</f>
        <v>#N/A</v>
      </c>
      <c r="N706" s="9" t="e">
        <f>VLOOKUP($B706, Team_Pitching___Advanced[[Team]:[xFIP]], 19,FALSE)</f>
        <v>#N/A</v>
      </c>
      <c r="O706" s="9" t="e">
        <f>VLOOKUP($B706, Team_Pitching___Advanced[], 20, FALSE)</f>
        <v>#N/A</v>
      </c>
      <c r="P706" s="9" t="e">
        <f>VLOOKUP($B706, Team_Batting___Dashboard[[Team]:[wOBA]], 16, FALSE)</f>
        <v>#N/A</v>
      </c>
      <c r="Q706" s="9" t="e">
        <f>VLOOKUP($B706, Team_Batting___Advanced[[Team]:[OPS]], 9, FALSE)</f>
        <v>#N/A</v>
      </c>
      <c r="R706" s="9" t="e">
        <f>VLOOKUP($B706, Team_Batting___Advanced[], 19, FALSE)</f>
        <v>#N/A</v>
      </c>
      <c r="S706" s="9" t="e">
        <f>VLOOKUP($B706, 'Team Per G'!$A$2:$G$31, 3, FALSE)</f>
        <v>#N/A</v>
      </c>
      <c r="T706" s="9" t="e">
        <f>VLOOKUP($B706, 'Team Per G'!$A$2:$G$31, 5, FALSE)</f>
        <v>#N/A</v>
      </c>
      <c r="U706" s="9" t="e">
        <f>VLOOKUP($B706, 'Team Per G'!$A$2:$G$31, 4, FALSE)</f>
        <v>#N/A</v>
      </c>
      <c r="V706" s="9" t="e">
        <f>VLOOKUP($B706, Team_Batting___Dashboard[], 22, FALSE)/$F706</f>
        <v>#N/A</v>
      </c>
      <c r="W706" s="9" t="e">
        <f>VLOOKUP($B706, 'FanGraphs - Team WAR Projected'!$B$2:$E$31, 4, FALSE)/162</f>
        <v>#N/A</v>
      </c>
      <c r="X706" s="9" t="e">
        <f>VLOOKUP($B706, FanGraphs_Standings[[Abbreviation]:[2024 Year to Date RS/G]], 6, FALSE)/$F706</f>
        <v>#N/A</v>
      </c>
      <c r="Y706" s="9" t="e">
        <f>VLOOKUP($B706, FanGraphs_Standings[[Abbreviation]:[2024 Projected Full Season RDif]], 19, FALSE)/162</f>
        <v>#N/A</v>
      </c>
      <c r="Z706" s="9" t="e">
        <f>VLOOKUP($B706, FanGraphs_Standings[[Abbreviation]:[2024 Projected Full Season RDif]], 5, FALSE)</f>
        <v>#N/A</v>
      </c>
      <c r="AA706" s="9" t="e">
        <f>VLOOKUP($B706, FanGraphs_Standings[[Abbreviation]:[2024 Projected Full Season W%]], 18, FALSE)</f>
        <v>#N/A</v>
      </c>
      <c r="AB706" s="9" t="e">
        <f>VLOOKUP($B706, 'Home Field Adv'!$A$2:$I$31, 9, FALSE)</f>
        <v>#N/A</v>
      </c>
      <c r="AC706" s="9" t="e">
        <f>VLOOKUP($C706, FanGraphs_Standings[[Abbreviation]:[2024 Year to Date G]], 2, FALSE)</f>
        <v>#N/A</v>
      </c>
      <c r="AD706" s="9" t="e">
        <f>VLOOKUP($E706, 'SP Per G'!$A$2:$D$1380, 3, FALSE)</f>
        <v>#N/A</v>
      </c>
      <c r="AE706" s="9" t="e">
        <f>VLOOKUP($E706, 'SP Per G'!$A$2:$D$1380, 4, FALSE)</f>
        <v>#N/A</v>
      </c>
      <c r="AF706" s="9" t="e">
        <f>VLOOKUP($E706, Individual_Pitching___Dashboard[], 18, FALSE)</f>
        <v>#N/A</v>
      </c>
      <c r="AG706" s="9" t="e">
        <f>VLOOKUP($E706, Individual_Pitching___Dashboard[], 20, FALSE)</f>
        <v>#N/A</v>
      </c>
      <c r="AH706" s="9" t="e">
        <f>VLOOKUP($E706, Individual_Pitching___Advanced[], 21,FALSE)</f>
        <v>#N/A</v>
      </c>
      <c r="AI706" s="9" t="e">
        <f>VLOOKUP($C706, 'Team Per G'!$A$2:$G$31, 7, FALSE)</f>
        <v>#N/A</v>
      </c>
      <c r="AJ706" s="9" t="e">
        <f>VLOOKUP($C706, 'FanGraphs - Team WAR Projected'!$B$2:$E$31, 3, FALSE)/162</f>
        <v>#N/A</v>
      </c>
      <c r="AK706" s="9" t="e">
        <f>VLOOKUP($C706, Team_Pitching___Advanced[[Team]:[xFIP]], 19,FALSE)</f>
        <v>#N/A</v>
      </c>
      <c r="AL706" s="9" t="e">
        <f>VLOOKUP($C706, Team_Pitching___Advanced[], 20, FALSE)</f>
        <v>#N/A</v>
      </c>
      <c r="AM706" s="9" t="e">
        <f>VLOOKUP($C706, Team_Batting___Dashboard[[Team]:[wOBA]], 16, FALSE)</f>
        <v>#N/A</v>
      </c>
      <c r="AN706" s="9" t="e">
        <f>VLOOKUP($C706, Team_Batting___Advanced[[Team]:[OPS]], 9, FALSE)</f>
        <v>#N/A</v>
      </c>
      <c r="AO706" s="9" t="e">
        <f>VLOOKUP($C706, Team_Batting___Advanced[], 19, FALSE)</f>
        <v>#N/A</v>
      </c>
      <c r="AP706" s="9" t="e">
        <f>VLOOKUP($C706, 'Team Per G'!$A$2:$G$31, 3, FALSE)</f>
        <v>#N/A</v>
      </c>
      <c r="AQ706" s="9" t="e">
        <f>VLOOKUP($C706, 'Team Per G'!$A$2:$G$31, 5, FALSE)</f>
        <v>#N/A</v>
      </c>
      <c r="AR706" s="9" t="e">
        <f>VLOOKUP($C706, 'Team Per G'!$A$2:$G$31, 4, FALSE)</f>
        <v>#N/A</v>
      </c>
      <c r="AS706" s="9" t="e">
        <f>VLOOKUP($C706, Team_Batting___Dashboard[], 22, FALSE)/$AC706</f>
        <v>#N/A</v>
      </c>
      <c r="AT706" s="9" t="e">
        <f>VLOOKUP($C706, 'FanGraphs - Team WAR Projected'!$B$2:$E$31, 4, FALSE)/162</f>
        <v>#N/A</v>
      </c>
      <c r="AU706" s="9" t="e">
        <f>VLOOKUP($C706, FanGraphs_Standings[[Abbreviation]:[2024 Year to Date RS/G]], 6, FALSE)/$AC706</f>
        <v>#N/A</v>
      </c>
      <c r="AV706" s="9" t="e">
        <f>VLOOKUP($C706, FanGraphs_Standings[[Abbreviation]:[2024 Projected Full Season RDif]], 19, FALSE)/162</f>
        <v>#N/A</v>
      </c>
      <c r="AW706" s="9" t="e">
        <f>VLOOKUP($C706, FanGraphs_Standings[[Abbreviation]:[2024 Projected Full Season RDif]], 5, FALSE)</f>
        <v>#N/A</v>
      </c>
      <c r="AX706" s="9" t="e">
        <f>VLOOKUP($C706, FanGraphs_Standings[[Abbreviation]:[2024 Projected Full Season W%]], 18, FALSE)</f>
        <v>#N/A</v>
      </c>
      <c r="AY706" s="9" t="e">
        <f>VLOOKUP($C706, 'Home Field Adv'!$A$2:$K$31, 11, FALSE)</f>
        <v>#N/A</v>
      </c>
      <c r="BB706" s="5" t="str">
        <f t="shared" si="31"/>
        <v/>
      </c>
      <c r="BC706" s="5" t="str">
        <f t="shared" si="32"/>
        <v/>
      </c>
      <c r="BD706" s="5" t="str">
        <f t="shared" si="33"/>
        <v/>
      </c>
    </row>
    <row r="707" spans="6:56" x14ac:dyDescent="0.45">
      <c r="F707" s="9" t="e">
        <f>VLOOKUP($B707, FanGraphs_Standings[[Abbreviation]:[2024 Year to Date G]], 2, FALSE)</f>
        <v>#N/A</v>
      </c>
      <c r="G707" s="9" t="e">
        <f>IF(ISERR(VLOOKUP($D707, 'SP Per G'!$A$2:$D$1380, 3, FALSE)), L707, VLOOKUP($D707, 'SP Per G'!$A$2:$D$1380, 3, FALSE))</f>
        <v>#N/A</v>
      </c>
      <c r="H707" s="9" t="e">
        <f>VLOOKUP($D707, 'SP Per G'!$A$2:$D$1380, 4, FALSE)</f>
        <v>#N/A</v>
      </c>
      <c r="I707" s="9" t="e">
        <f>VLOOKUP($D707, Individual_Pitching___Dashboard[], 18, FALSE)</f>
        <v>#N/A</v>
      </c>
      <c r="J707" s="9" t="e">
        <f>VLOOKUP($D707, Individual_Pitching___Dashboard[], 20, FALSE)</f>
        <v>#N/A</v>
      </c>
      <c r="K707" s="9" t="e">
        <f>VLOOKUP($D707, Individual_Pitching___Advanced[], 21,FALSE)</f>
        <v>#N/A</v>
      </c>
      <c r="L707" s="9" t="e">
        <f>VLOOKUP($B707, 'Team Per G'!$A$2:$G$31, 7, FALSE)</f>
        <v>#N/A</v>
      </c>
      <c r="M707" s="9" t="e">
        <f>VLOOKUP($B707, 'FanGraphs - Team WAR Projected'!$B$2:$E$31, 3, FALSE)/162</f>
        <v>#N/A</v>
      </c>
      <c r="N707" s="9" t="e">
        <f>VLOOKUP($B707, Team_Pitching___Advanced[[Team]:[xFIP]], 19,FALSE)</f>
        <v>#N/A</v>
      </c>
      <c r="O707" s="9" t="e">
        <f>VLOOKUP($B707, Team_Pitching___Advanced[], 20, FALSE)</f>
        <v>#N/A</v>
      </c>
      <c r="P707" s="9" t="e">
        <f>VLOOKUP($B707, Team_Batting___Dashboard[[Team]:[wOBA]], 16, FALSE)</f>
        <v>#N/A</v>
      </c>
      <c r="Q707" s="9" t="e">
        <f>VLOOKUP($B707, Team_Batting___Advanced[[Team]:[OPS]], 9, FALSE)</f>
        <v>#N/A</v>
      </c>
      <c r="R707" s="9" t="e">
        <f>VLOOKUP($B707, Team_Batting___Advanced[], 19, FALSE)</f>
        <v>#N/A</v>
      </c>
      <c r="S707" s="9" t="e">
        <f>VLOOKUP($B707, 'Team Per G'!$A$2:$G$31, 3, FALSE)</f>
        <v>#N/A</v>
      </c>
      <c r="T707" s="9" t="e">
        <f>VLOOKUP($B707, 'Team Per G'!$A$2:$G$31, 5, FALSE)</f>
        <v>#N/A</v>
      </c>
      <c r="U707" s="9" t="e">
        <f>VLOOKUP($B707, 'Team Per G'!$A$2:$G$31, 4, FALSE)</f>
        <v>#N/A</v>
      </c>
      <c r="V707" s="9" t="e">
        <f>VLOOKUP($B707, Team_Batting___Dashboard[], 22, FALSE)/$F707</f>
        <v>#N/A</v>
      </c>
      <c r="W707" s="9" t="e">
        <f>VLOOKUP($B707, 'FanGraphs - Team WAR Projected'!$B$2:$E$31, 4, FALSE)/162</f>
        <v>#N/A</v>
      </c>
      <c r="X707" s="9" t="e">
        <f>VLOOKUP($B707, FanGraphs_Standings[[Abbreviation]:[2024 Year to Date RS/G]], 6, FALSE)/$F707</f>
        <v>#N/A</v>
      </c>
      <c r="Y707" s="9" t="e">
        <f>VLOOKUP($B707, FanGraphs_Standings[[Abbreviation]:[2024 Projected Full Season RDif]], 19, FALSE)/162</f>
        <v>#N/A</v>
      </c>
      <c r="Z707" s="9" t="e">
        <f>VLOOKUP($B707, FanGraphs_Standings[[Abbreviation]:[2024 Projected Full Season RDif]], 5, FALSE)</f>
        <v>#N/A</v>
      </c>
      <c r="AA707" s="9" t="e">
        <f>VLOOKUP($B707, FanGraphs_Standings[[Abbreviation]:[2024 Projected Full Season W%]], 18, FALSE)</f>
        <v>#N/A</v>
      </c>
      <c r="AB707" s="9" t="e">
        <f>VLOOKUP($B707, 'Home Field Adv'!$A$2:$I$31, 9, FALSE)</f>
        <v>#N/A</v>
      </c>
      <c r="AC707" s="9" t="e">
        <f>VLOOKUP($C707, FanGraphs_Standings[[Abbreviation]:[2024 Year to Date G]], 2, FALSE)</f>
        <v>#N/A</v>
      </c>
      <c r="AD707" s="9" t="e">
        <f>VLOOKUP($E707, 'SP Per G'!$A$2:$D$1380, 3, FALSE)</f>
        <v>#N/A</v>
      </c>
      <c r="AE707" s="9" t="e">
        <f>VLOOKUP($E707, 'SP Per G'!$A$2:$D$1380, 4, FALSE)</f>
        <v>#N/A</v>
      </c>
      <c r="AF707" s="9" t="e">
        <f>VLOOKUP($E707, Individual_Pitching___Dashboard[], 18, FALSE)</f>
        <v>#N/A</v>
      </c>
      <c r="AG707" s="9" t="e">
        <f>VLOOKUP($E707, Individual_Pitching___Dashboard[], 20, FALSE)</f>
        <v>#N/A</v>
      </c>
      <c r="AH707" s="9" t="e">
        <f>VLOOKUP($E707, Individual_Pitching___Advanced[], 21,FALSE)</f>
        <v>#N/A</v>
      </c>
      <c r="AI707" s="9" t="e">
        <f>VLOOKUP($C707, 'Team Per G'!$A$2:$G$31, 7, FALSE)</f>
        <v>#N/A</v>
      </c>
      <c r="AJ707" s="9" t="e">
        <f>VLOOKUP($C707, 'FanGraphs - Team WAR Projected'!$B$2:$E$31, 3, FALSE)/162</f>
        <v>#N/A</v>
      </c>
      <c r="AK707" s="9" t="e">
        <f>VLOOKUP($C707, Team_Pitching___Advanced[[Team]:[xFIP]], 19,FALSE)</f>
        <v>#N/A</v>
      </c>
      <c r="AL707" s="9" t="e">
        <f>VLOOKUP($C707, Team_Pitching___Advanced[], 20, FALSE)</f>
        <v>#N/A</v>
      </c>
      <c r="AM707" s="9" t="e">
        <f>VLOOKUP($C707, Team_Batting___Dashboard[[Team]:[wOBA]], 16, FALSE)</f>
        <v>#N/A</v>
      </c>
      <c r="AN707" s="9" t="e">
        <f>VLOOKUP($C707, Team_Batting___Advanced[[Team]:[OPS]], 9, FALSE)</f>
        <v>#N/A</v>
      </c>
      <c r="AO707" s="9" t="e">
        <f>VLOOKUP($C707, Team_Batting___Advanced[], 19, FALSE)</f>
        <v>#N/A</v>
      </c>
      <c r="AP707" s="9" t="e">
        <f>VLOOKUP($C707, 'Team Per G'!$A$2:$G$31, 3, FALSE)</f>
        <v>#N/A</v>
      </c>
      <c r="AQ707" s="9" t="e">
        <f>VLOOKUP($C707, 'Team Per G'!$A$2:$G$31, 5, FALSE)</f>
        <v>#N/A</v>
      </c>
      <c r="AR707" s="9" t="e">
        <f>VLOOKUP($C707, 'Team Per G'!$A$2:$G$31, 4, FALSE)</f>
        <v>#N/A</v>
      </c>
      <c r="AS707" s="9" t="e">
        <f>VLOOKUP($C707, Team_Batting___Dashboard[], 22, FALSE)/$AC707</f>
        <v>#N/A</v>
      </c>
      <c r="AT707" s="9" t="e">
        <f>VLOOKUP($C707, 'FanGraphs - Team WAR Projected'!$B$2:$E$31, 4, FALSE)/162</f>
        <v>#N/A</v>
      </c>
      <c r="AU707" s="9" t="e">
        <f>VLOOKUP($C707, FanGraphs_Standings[[Abbreviation]:[2024 Year to Date RS/G]], 6, FALSE)/$AC707</f>
        <v>#N/A</v>
      </c>
      <c r="AV707" s="9" t="e">
        <f>VLOOKUP($C707, FanGraphs_Standings[[Abbreviation]:[2024 Projected Full Season RDif]], 19, FALSE)/162</f>
        <v>#N/A</v>
      </c>
      <c r="AW707" s="9" t="e">
        <f>VLOOKUP($C707, FanGraphs_Standings[[Abbreviation]:[2024 Projected Full Season RDif]], 5, FALSE)</f>
        <v>#N/A</v>
      </c>
      <c r="AX707" s="9" t="e">
        <f>VLOOKUP($C707, FanGraphs_Standings[[Abbreviation]:[2024 Projected Full Season W%]], 18, FALSE)</f>
        <v>#N/A</v>
      </c>
      <c r="AY707" s="9" t="e">
        <f>VLOOKUP($C707, 'Home Field Adv'!$A$2:$K$31, 11, FALSE)</f>
        <v>#N/A</v>
      </c>
      <c r="BB707" s="5" t="str">
        <f t="shared" ref="BB707:BB770" si="34">IF(ISBLANK(AZ707), "", AZ707-BA707)</f>
        <v/>
      </c>
      <c r="BC707" s="5" t="str">
        <f t="shared" ref="BC707:BC770" si="35">IF( ISBLANK(AZ707), "",IF(AZ707&gt;BA707, B707, C707))</f>
        <v/>
      </c>
      <c r="BD707" s="5" t="str">
        <f t="shared" ref="BD707:BD770" si="36">IF(ISBLANK(AZ707), "", AZ707+BA707)</f>
        <v/>
      </c>
    </row>
    <row r="708" spans="6:56" x14ac:dyDescent="0.45">
      <c r="F708" s="9" t="e">
        <f>VLOOKUP($B708, FanGraphs_Standings[[Abbreviation]:[2024 Year to Date G]], 2, FALSE)</f>
        <v>#N/A</v>
      </c>
      <c r="G708" s="9" t="e">
        <f>IF(ISERR(VLOOKUP($D708, 'SP Per G'!$A$2:$D$1380, 3, FALSE)), L708, VLOOKUP($D708, 'SP Per G'!$A$2:$D$1380, 3, FALSE))</f>
        <v>#N/A</v>
      </c>
      <c r="H708" s="9" t="e">
        <f>VLOOKUP($D708, 'SP Per G'!$A$2:$D$1380, 4, FALSE)</f>
        <v>#N/A</v>
      </c>
      <c r="I708" s="9" t="e">
        <f>VLOOKUP($D708, Individual_Pitching___Dashboard[], 18, FALSE)</f>
        <v>#N/A</v>
      </c>
      <c r="J708" s="9" t="e">
        <f>VLOOKUP($D708, Individual_Pitching___Dashboard[], 20, FALSE)</f>
        <v>#N/A</v>
      </c>
      <c r="K708" s="9" t="e">
        <f>VLOOKUP($D708, Individual_Pitching___Advanced[], 21,FALSE)</f>
        <v>#N/A</v>
      </c>
      <c r="L708" s="9" t="e">
        <f>VLOOKUP($B708, 'Team Per G'!$A$2:$G$31, 7, FALSE)</f>
        <v>#N/A</v>
      </c>
      <c r="M708" s="9" t="e">
        <f>VLOOKUP($B708, 'FanGraphs - Team WAR Projected'!$B$2:$E$31, 3, FALSE)/162</f>
        <v>#N/A</v>
      </c>
      <c r="N708" s="9" t="e">
        <f>VLOOKUP($B708, Team_Pitching___Advanced[[Team]:[xFIP]], 19,FALSE)</f>
        <v>#N/A</v>
      </c>
      <c r="O708" s="9" t="e">
        <f>VLOOKUP($B708, Team_Pitching___Advanced[], 20, FALSE)</f>
        <v>#N/A</v>
      </c>
      <c r="P708" s="9" t="e">
        <f>VLOOKUP($B708, Team_Batting___Dashboard[[Team]:[wOBA]], 16, FALSE)</f>
        <v>#N/A</v>
      </c>
      <c r="Q708" s="9" t="e">
        <f>VLOOKUP($B708, Team_Batting___Advanced[[Team]:[OPS]], 9, FALSE)</f>
        <v>#N/A</v>
      </c>
      <c r="R708" s="9" t="e">
        <f>VLOOKUP($B708, Team_Batting___Advanced[], 19, FALSE)</f>
        <v>#N/A</v>
      </c>
      <c r="S708" s="9" t="e">
        <f>VLOOKUP($B708, 'Team Per G'!$A$2:$G$31, 3, FALSE)</f>
        <v>#N/A</v>
      </c>
      <c r="T708" s="9" t="e">
        <f>VLOOKUP($B708, 'Team Per G'!$A$2:$G$31, 5, FALSE)</f>
        <v>#N/A</v>
      </c>
      <c r="U708" s="9" t="e">
        <f>VLOOKUP($B708, 'Team Per G'!$A$2:$G$31, 4, FALSE)</f>
        <v>#N/A</v>
      </c>
      <c r="V708" s="9" t="e">
        <f>VLOOKUP($B708, Team_Batting___Dashboard[], 22, FALSE)/$F708</f>
        <v>#N/A</v>
      </c>
      <c r="W708" s="9" t="e">
        <f>VLOOKUP($B708, 'FanGraphs - Team WAR Projected'!$B$2:$E$31, 4, FALSE)/162</f>
        <v>#N/A</v>
      </c>
      <c r="X708" s="9" t="e">
        <f>VLOOKUP($B708, FanGraphs_Standings[[Abbreviation]:[2024 Year to Date RS/G]], 6, FALSE)/$F708</f>
        <v>#N/A</v>
      </c>
      <c r="Y708" s="9" t="e">
        <f>VLOOKUP($B708, FanGraphs_Standings[[Abbreviation]:[2024 Projected Full Season RDif]], 19, FALSE)/162</f>
        <v>#N/A</v>
      </c>
      <c r="Z708" s="9" t="e">
        <f>VLOOKUP($B708, FanGraphs_Standings[[Abbreviation]:[2024 Projected Full Season RDif]], 5, FALSE)</f>
        <v>#N/A</v>
      </c>
      <c r="AA708" s="9" t="e">
        <f>VLOOKUP($B708, FanGraphs_Standings[[Abbreviation]:[2024 Projected Full Season W%]], 18, FALSE)</f>
        <v>#N/A</v>
      </c>
      <c r="AB708" s="9" t="e">
        <f>VLOOKUP($B708, 'Home Field Adv'!$A$2:$I$31, 9, FALSE)</f>
        <v>#N/A</v>
      </c>
      <c r="AC708" s="9" t="e">
        <f>VLOOKUP($C708, FanGraphs_Standings[[Abbreviation]:[2024 Year to Date G]], 2, FALSE)</f>
        <v>#N/A</v>
      </c>
      <c r="AD708" s="9" t="e">
        <f>VLOOKUP($E708, 'SP Per G'!$A$2:$D$1380, 3, FALSE)</f>
        <v>#N/A</v>
      </c>
      <c r="AE708" s="9" t="e">
        <f>VLOOKUP($E708, 'SP Per G'!$A$2:$D$1380, 4, FALSE)</f>
        <v>#N/A</v>
      </c>
      <c r="AF708" s="9" t="e">
        <f>VLOOKUP($E708, Individual_Pitching___Dashboard[], 18, FALSE)</f>
        <v>#N/A</v>
      </c>
      <c r="AG708" s="9" t="e">
        <f>VLOOKUP($E708, Individual_Pitching___Dashboard[], 20, FALSE)</f>
        <v>#N/A</v>
      </c>
      <c r="AH708" s="9" t="e">
        <f>VLOOKUP($E708, Individual_Pitching___Advanced[], 21,FALSE)</f>
        <v>#N/A</v>
      </c>
      <c r="AI708" s="9" t="e">
        <f>VLOOKUP($C708, 'Team Per G'!$A$2:$G$31, 7, FALSE)</f>
        <v>#N/A</v>
      </c>
      <c r="AJ708" s="9" t="e">
        <f>VLOOKUP($C708, 'FanGraphs - Team WAR Projected'!$B$2:$E$31, 3, FALSE)/162</f>
        <v>#N/A</v>
      </c>
      <c r="AK708" s="9" t="e">
        <f>VLOOKUP($C708, Team_Pitching___Advanced[[Team]:[xFIP]], 19,FALSE)</f>
        <v>#N/A</v>
      </c>
      <c r="AL708" s="9" t="e">
        <f>VLOOKUP($C708, Team_Pitching___Advanced[], 20, FALSE)</f>
        <v>#N/A</v>
      </c>
      <c r="AM708" s="9" t="e">
        <f>VLOOKUP($C708, Team_Batting___Dashboard[[Team]:[wOBA]], 16, FALSE)</f>
        <v>#N/A</v>
      </c>
      <c r="AN708" s="9" t="e">
        <f>VLOOKUP($C708, Team_Batting___Advanced[[Team]:[OPS]], 9, FALSE)</f>
        <v>#N/A</v>
      </c>
      <c r="AO708" s="9" t="e">
        <f>VLOOKUP($C708, Team_Batting___Advanced[], 19, FALSE)</f>
        <v>#N/A</v>
      </c>
      <c r="AP708" s="9" t="e">
        <f>VLOOKUP($C708, 'Team Per G'!$A$2:$G$31, 3, FALSE)</f>
        <v>#N/A</v>
      </c>
      <c r="AQ708" s="9" t="e">
        <f>VLOOKUP($C708, 'Team Per G'!$A$2:$G$31, 5, FALSE)</f>
        <v>#N/A</v>
      </c>
      <c r="AR708" s="9" t="e">
        <f>VLOOKUP($C708, 'Team Per G'!$A$2:$G$31, 4, FALSE)</f>
        <v>#N/A</v>
      </c>
      <c r="AS708" s="9" t="e">
        <f>VLOOKUP($C708, Team_Batting___Dashboard[], 22, FALSE)/$AC708</f>
        <v>#N/A</v>
      </c>
      <c r="AT708" s="9" t="e">
        <f>VLOOKUP($C708, 'FanGraphs - Team WAR Projected'!$B$2:$E$31, 4, FALSE)/162</f>
        <v>#N/A</v>
      </c>
      <c r="AU708" s="9" t="e">
        <f>VLOOKUP($C708, FanGraphs_Standings[[Abbreviation]:[2024 Year to Date RS/G]], 6, FALSE)/$AC708</f>
        <v>#N/A</v>
      </c>
      <c r="AV708" s="9" t="e">
        <f>VLOOKUP($C708, FanGraphs_Standings[[Abbreviation]:[2024 Projected Full Season RDif]], 19, FALSE)/162</f>
        <v>#N/A</v>
      </c>
      <c r="AW708" s="9" t="e">
        <f>VLOOKUP($C708, FanGraphs_Standings[[Abbreviation]:[2024 Projected Full Season RDif]], 5, FALSE)</f>
        <v>#N/A</v>
      </c>
      <c r="AX708" s="9" t="e">
        <f>VLOOKUP($C708, FanGraphs_Standings[[Abbreviation]:[2024 Projected Full Season W%]], 18, FALSE)</f>
        <v>#N/A</v>
      </c>
      <c r="AY708" s="9" t="e">
        <f>VLOOKUP($C708, 'Home Field Adv'!$A$2:$K$31, 11, FALSE)</f>
        <v>#N/A</v>
      </c>
      <c r="BB708" s="5" t="str">
        <f t="shared" si="34"/>
        <v/>
      </c>
      <c r="BC708" s="5" t="str">
        <f t="shared" si="35"/>
        <v/>
      </c>
      <c r="BD708" s="5" t="str">
        <f t="shared" si="36"/>
        <v/>
      </c>
    </row>
    <row r="709" spans="6:56" x14ac:dyDescent="0.45">
      <c r="F709" s="9" t="e">
        <f>VLOOKUP($B709, FanGraphs_Standings[[Abbreviation]:[2024 Year to Date G]], 2, FALSE)</f>
        <v>#N/A</v>
      </c>
      <c r="G709" s="9" t="e">
        <f>IF(ISERR(VLOOKUP($D709, 'SP Per G'!$A$2:$D$1380, 3, FALSE)), L709, VLOOKUP($D709, 'SP Per G'!$A$2:$D$1380, 3, FALSE))</f>
        <v>#N/A</v>
      </c>
      <c r="H709" s="9" t="e">
        <f>VLOOKUP($D709, 'SP Per G'!$A$2:$D$1380, 4, FALSE)</f>
        <v>#N/A</v>
      </c>
      <c r="I709" s="9" t="e">
        <f>VLOOKUP($D709, Individual_Pitching___Dashboard[], 18, FALSE)</f>
        <v>#N/A</v>
      </c>
      <c r="J709" s="9" t="e">
        <f>VLOOKUP($D709, Individual_Pitching___Dashboard[], 20, FALSE)</f>
        <v>#N/A</v>
      </c>
      <c r="K709" s="9" t="e">
        <f>VLOOKUP($D709, Individual_Pitching___Advanced[], 21,FALSE)</f>
        <v>#N/A</v>
      </c>
      <c r="L709" s="9" t="e">
        <f>VLOOKUP($B709, 'Team Per G'!$A$2:$G$31, 7, FALSE)</f>
        <v>#N/A</v>
      </c>
      <c r="M709" s="9" t="e">
        <f>VLOOKUP($B709, 'FanGraphs - Team WAR Projected'!$B$2:$E$31, 3, FALSE)/162</f>
        <v>#N/A</v>
      </c>
      <c r="N709" s="9" t="e">
        <f>VLOOKUP($B709, Team_Pitching___Advanced[[Team]:[xFIP]], 19,FALSE)</f>
        <v>#N/A</v>
      </c>
      <c r="O709" s="9" t="e">
        <f>VLOOKUP($B709, Team_Pitching___Advanced[], 20, FALSE)</f>
        <v>#N/A</v>
      </c>
      <c r="P709" s="9" t="e">
        <f>VLOOKUP($B709, Team_Batting___Dashboard[[Team]:[wOBA]], 16, FALSE)</f>
        <v>#N/A</v>
      </c>
      <c r="Q709" s="9" t="e">
        <f>VLOOKUP($B709, Team_Batting___Advanced[[Team]:[OPS]], 9, FALSE)</f>
        <v>#N/A</v>
      </c>
      <c r="R709" s="9" t="e">
        <f>VLOOKUP($B709, Team_Batting___Advanced[], 19, FALSE)</f>
        <v>#N/A</v>
      </c>
      <c r="S709" s="9" t="e">
        <f>VLOOKUP($B709, 'Team Per G'!$A$2:$G$31, 3, FALSE)</f>
        <v>#N/A</v>
      </c>
      <c r="T709" s="9" t="e">
        <f>VLOOKUP($B709, 'Team Per G'!$A$2:$G$31, 5, FALSE)</f>
        <v>#N/A</v>
      </c>
      <c r="U709" s="9" t="e">
        <f>VLOOKUP($B709, 'Team Per G'!$A$2:$G$31, 4, FALSE)</f>
        <v>#N/A</v>
      </c>
      <c r="V709" s="9" t="e">
        <f>VLOOKUP($B709, Team_Batting___Dashboard[], 22, FALSE)/$F709</f>
        <v>#N/A</v>
      </c>
      <c r="W709" s="9" t="e">
        <f>VLOOKUP($B709, 'FanGraphs - Team WAR Projected'!$B$2:$E$31, 4, FALSE)/162</f>
        <v>#N/A</v>
      </c>
      <c r="X709" s="9" t="e">
        <f>VLOOKUP($B709, FanGraphs_Standings[[Abbreviation]:[2024 Year to Date RS/G]], 6, FALSE)/$F709</f>
        <v>#N/A</v>
      </c>
      <c r="Y709" s="9" t="e">
        <f>VLOOKUP($B709, FanGraphs_Standings[[Abbreviation]:[2024 Projected Full Season RDif]], 19, FALSE)/162</f>
        <v>#N/A</v>
      </c>
      <c r="Z709" s="9" t="e">
        <f>VLOOKUP($B709, FanGraphs_Standings[[Abbreviation]:[2024 Projected Full Season RDif]], 5, FALSE)</f>
        <v>#N/A</v>
      </c>
      <c r="AA709" s="9" t="e">
        <f>VLOOKUP($B709, FanGraphs_Standings[[Abbreviation]:[2024 Projected Full Season W%]], 18, FALSE)</f>
        <v>#N/A</v>
      </c>
      <c r="AB709" s="9" t="e">
        <f>VLOOKUP($B709, 'Home Field Adv'!$A$2:$I$31, 9, FALSE)</f>
        <v>#N/A</v>
      </c>
      <c r="AC709" s="9" t="e">
        <f>VLOOKUP($C709, FanGraphs_Standings[[Abbreviation]:[2024 Year to Date G]], 2, FALSE)</f>
        <v>#N/A</v>
      </c>
      <c r="AD709" s="9" t="e">
        <f>VLOOKUP($E709, 'SP Per G'!$A$2:$D$1380, 3, FALSE)</f>
        <v>#N/A</v>
      </c>
      <c r="AE709" s="9" t="e">
        <f>VLOOKUP($E709, 'SP Per G'!$A$2:$D$1380, 4, FALSE)</f>
        <v>#N/A</v>
      </c>
      <c r="AF709" s="9" t="e">
        <f>VLOOKUP($E709, Individual_Pitching___Dashboard[], 18, FALSE)</f>
        <v>#N/A</v>
      </c>
      <c r="AG709" s="9" t="e">
        <f>VLOOKUP($E709, Individual_Pitching___Dashboard[], 20, FALSE)</f>
        <v>#N/A</v>
      </c>
      <c r="AH709" s="9" t="e">
        <f>VLOOKUP($E709, Individual_Pitching___Advanced[], 21,FALSE)</f>
        <v>#N/A</v>
      </c>
      <c r="AI709" s="9" t="e">
        <f>VLOOKUP($C709, 'Team Per G'!$A$2:$G$31, 7, FALSE)</f>
        <v>#N/A</v>
      </c>
      <c r="AJ709" s="9" t="e">
        <f>VLOOKUP($C709, 'FanGraphs - Team WAR Projected'!$B$2:$E$31, 3, FALSE)/162</f>
        <v>#N/A</v>
      </c>
      <c r="AK709" s="9" t="e">
        <f>VLOOKUP($C709, Team_Pitching___Advanced[[Team]:[xFIP]], 19,FALSE)</f>
        <v>#N/A</v>
      </c>
      <c r="AL709" s="9" t="e">
        <f>VLOOKUP($C709, Team_Pitching___Advanced[], 20, FALSE)</f>
        <v>#N/A</v>
      </c>
      <c r="AM709" s="9" t="e">
        <f>VLOOKUP($C709, Team_Batting___Dashboard[[Team]:[wOBA]], 16, FALSE)</f>
        <v>#N/A</v>
      </c>
      <c r="AN709" s="9" t="e">
        <f>VLOOKUP($C709, Team_Batting___Advanced[[Team]:[OPS]], 9, FALSE)</f>
        <v>#N/A</v>
      </c>
      <c r="AO709" s="9" t="e">
        <f>VLOOKUP($C709, Team_Batting___Advanced[], 19, FALSE)</f>
        <v>#N/A</v>
      </c>
      <c r="AP709" s="9" t="e">
        <f>VLOOKUP($C709, 'Team Per G'!$A$2:$G$31, 3, FALSE)</f>
        <v>#N/A</v>
      </c>
      <c r="AQ709" s="9" t="e">
        <f>VLOOKUP($C709, 'Team Per G'!$A$2:$G$31, 5, FALSE)</f>
        <v>#N/A</v>
      </c>
      <c r="AR709" s="9" t="e">
        <f>VLOOKUP($C709, 'Team Per G'!$A$2:$G$31, 4, FALSE)</f>
        <v>#N/A</v>
      </c>
      <c r="AS709" s="9" t="e">
        <f>VLOOKUP($C709, Team_Batting___Dashboard[], 22, FALSE)/$AC709</f>
        <v>#N/A</v>
      </c>
      <c r="AT709" s="9" t="e">
        <f>VLOOKUP($C709, 'FanGraphs - Team WAR Projected'!$B$2:$E$31, 4, FALSE)/162</f>
        <v>#N/A</v>
      </c>
      <c r="AU709" s="9" t="e">
        <f>VLOOKUP($C709, FanGraphs_Standings[[Abbreviation]:[2024 Year to Date RS/G]], 6, FALSE)/$AC709</f>
        <v>#N/A</v>
      </c>
      <c r="AV709" s="9" t="e">
        <f>VLOOKUP($C709, FanGraphs_Standings[[Abbreviation]:[2024 Projected Full Season RDif]], 19, FALSE)/162</f>
        <v>#N/A</v>
      </c>
      <c r="AW709" s="9" t="e">
        <f>VLOOKUP($C709, FanGraphs_Standings[[Abbreviation]:[2024 Projected Full Season RDif]], 5, FALSE)</f>
        <v>#N/A</v>
      </c>
      <c r="AX709" s="9" t="e">
        <f>VLOOKUP($C709, FanGraphs_Standings[[Abbreviation]:[2024 Projected Full Season W%]], 18, FALSE)</f>
        <v>#N/A</v>
      </c>
      <c r="AY709" s="9" t="e">
        <f>VLOOKUP($C709, 'Home Field Adv'!$A$2:$K$31, 11, FALSE)</f>
        <v>#N/A</v>
      </c>
      <c r="BB709" s="5" t="str">
        <f t="shared" si="34"/>
        <v/>
      </c>
      <c r="BC709" s="5" t="str">
        <f t="shared" si="35"/>
        <v/>
      </c>
      <c r="BD709" s="5" t="str">
        <f t="shared" si="36"/>
        <v/>
      </c>
    </row>
    <row r="710" spans="6:56" x14ac:dyDescent="0.45">
      <c r="F710" s="9" t="e">
        <f>VLOOKUP($B710, FanGraphs_Standings[[Abbreviation]:[2024 Year to Date G]], 2, FALSE)</f>
        <v>#N/A</v>
      </c>
      <c r="G710" s="9" t="e">
        <f>IF(ISERR(VLOOKUP($D710, 'SP Per G'!$A$2:$D$1380, 3, FALSE)), L710, VLOOKUP($D710, 'SP Per G'!$A$2:$D$1380, 3, FALSE))</f>
        <v>#N/A</v>
      </c>
      <c r="H710" s="9" t="e">
        <f>VLOOKUP($D710, 'SP Per G'!$A$2:$D$1380, 4, FALSE)</f>
        <v>#N/A</v>
      </c>
      <c r="I710" s="9" t="e">
        <f>VLOOKUP($D710, Individual_Pitching___Dashboard[], 18, FALSE)</f>
        <v>#N/A</v>
      </c>
      <c r="J710" s="9" t="e">
        <f>VLOOKUP($D710, Individual_Pitching___Dashboard[], 20, FALSE)</f>
        <v>#N/A</v>
      </c>
      <c r="K710" s="9" t="e">
        <f>VLOOKUP($D710, Individual_Pitching___Advanced[], 21,FALSE)</f>
        <v>#N/A</v>
      </c>
      <c r="L710" s="9" t="e">
        <f>VLOOKUP($B710, 'Team Per G'!$A$2:$G$31, 7, FALSE)</f>
        <v>#N/A</v>
      </c>
      <c r="M710" s="9" t="e">
        <f>VLOOKUP($B710, 'FanGraphs - Team WAR Projected'!$B$2:$E$31, 3, FALSE)/162</f>
        <v>#N/A</v>
      </c>
      <c r="N710" s="9" t="e">
        <f>VLOOKUP($B710, Team_Pitching___Advanced[[Team]:[xFIP]], 19,FALSE)</f>
        <v>#N/A</v>
      </c>
      <c r="O710" s="9" t="e">
        <f>VLOOKUP($B710, Team_Pitching___Advanced[], 20, FALSE)</f>
        <v>#N/A</v>
      </c>
      <c r="P710" s="9" t="e">
        <f>VLOOKUP($B710, Team_Batting___Dashboard[[Team]:[wOBA]], 16, FALSE)</f>
        <v>#N/A</v>
      </c>
      <c r="Q710" s="9" t="e">
        <f>VLOOKUP($B710, Team_Batting___Advanced[[Team]:[OPS]], 9, FALSE)</f>
        <v>#N/A</v>
      </c>
      <c r="R710" s="9" t="e">
        <f>VLOOKUP($B710, Team_Batting___Advanced[], 19, FALSE)</f>
        <v>#N/A</v>
      </c>
      <c r="S710" s="9" t="e">
        <f>VLOOKUP($B710, 'Team Per G'!$A$2:$G$31, 3, FALSE)</f>
        <v>#N/A</v>
      </c>
      <c r="T710" s="9" t="e">
        <f>VLOOKUP($B710, 'Team Per G'!$A$2:$G$31, 5, FALSE)</f>
        <v>#N/A</v>
      </c>
      <c r="U710" s="9" t="e">
        <f>VLOOKUP($B710, 'Team Per G'!$A$2:$G$31, 4, FALSE)</f>
        <v>#N/A</v>
      </c>
      <c r="V710" s="9" t="e">
        <f>VLOOKUP($B710, Team_Batting___Dashboard[], 22, FALSE)/$F710</f>
        <v>#N/A</v>
      </c>
      <c r="W710" s="9" t="e">
        <f>VLOOKUP($B710, 'FanGraphs - Team WAR Projected'!$B$2:$E$31, 4, FALSE)/162</f>
        <v>#N/A</v>
      </c>
      <c r="X710" s="9" t="e">
        <f>VLOOKUP($B710, FanGraphs_Standings[[Abbreviation]:[2024 Year to Date RS/G]], 6, FALSE)/$F710</f>
        <v>#N/A</v>
      </c>
      <c r="Y710" s="9" t="e">
        <f>VLOOKUP($B710, FanGraphs_Standings[[Abbreviation]:[2024 Projected Full Season RDif]], 19, FALSE)/162</f>
        <v>#N/A</v>
      </c>
      <c r="Z710" s="9" t="e">
        <f>VLOOKUP($B710, FanGraphs_Standings[[Abbreviation]:[2024 Projected Full Season RDif]], 5, FALSE)</f>
        <v>#N/A</v>
      </c>
      <c r="AA710" s="9" t="e">
        <f>VLOOKUP($B710, FanGraphs_Standings[[Abbreviation]:[2024 Projected Full Season W%]], 18, FALSE)</f>
        <v>#N/A</v>
      </c>
      <c r="AB710" s="9" t="e">
        <f>VLOOKUP($B710, 'Home Field Adv'!$A$2:$I$31, 9, FALSE)</f>
        <v>#N/A</v>
      </c>
      <c r="AC710" s="9" t="e">
        <f>VLOOKUP($C710, FanGraphs_Standings[[Abbreviation]:[2024 Year to Date G]], 2, FALSE)</f>
        <v>#N/A</v>
      </c>
      <c r="AD710" s="9" t="e">
        <f>VLOOKUP($E710, 'SP Per G'!$A$2:$D$1380, 3, FALSE)</f>
        <v>#N/A</v>
      </c>
      <c r="AE710" s="9" t="e">
        <f>VLOOKUP($E710, 'SP Per G'!$A$2:$D$1380, 4, FALSE)</f>
        <v>#N/A</v>
      </c>
      <c r="AF710" s="9" t="e">
        <f>VLOOKUP($E710, Individual_Pitching___Dashboard[], 18, FALSE)</f>
        <v>#N/A</v>
      </c>
      <c r="AG710" s="9" t="e">
        <f>VLOOKUP($E710, Individual_Pitching___Dashboard[], 20, FALSE)</f>
        <v>#N/A</v>
      </c>
      <c r="AH710" s="9" t="e">
        <f>VLOOKUP($E710, Individual_Pitching___Advanced[], 21,FALSE)</f>
        <v>#N/A</v>
      </c>
      <c r="AI710" s="9" t="e">
        <f>VLOOKUP($C710, 'Team Per G'!$A$2:$G$31, 7, FALSE)</f>
        <v>#N/A</v>
      </c>
      <c r="AJ710" s="9" t="e">
        <f>VLOOKUP($C710, 'FanGraphs - Team WAR Projected'!$B$2:$E$31, 3, FALSE)/162</f>
        <v>#N/A</v>
      </c>
      <c r="AK710" s="9" t="e">
        <f>VLOOKUP($C710, Team_Pitching___Advanced[[Team]:[xFIP]], 19,FALSE)</f>
        <v>#N/A</v>
      </c>
      <c r="AL710" s="9" t="e">
        <f>VLOOKUP($C710, Team_Pitching___Advanced[], 20, FALSE)</f>
        <v>#N/A</v>
      </c>
      <c r="AM710" s="9" t="e">
        <f>VLOOKUP($C710, Team_Batting___Dashboard[[Team]:[wOBA]], 16, FALSE)</f>
        <v>#N/A</v>
      </c>
      <c r="AN710" s="9" t="e">
        <f>VLOOKUP($C710, Team_Batting___Advanced[[Team]:[OPS]], 9, FALSE)</f>
        <v>#N/A</v>
      </c>
      <c r="AO710" s="9" t="e">
        <f>VLOOKUP($C710, Team_Batting___Advanced[], 19, FALSE)</f>
        <v>#N/A</v>
      </c>
      <c r="AP710" s="9" t="e">
        <f>VLOOKUP($C710, 'Team Per G'!$A$2:$G$31, 3, FALSE)</f>
        <v>#N/A</v>
      </c>
      <c r="AQ710" s="9" t="e">
        <f>VLOOKUP($C710, 'Team Per G'!$A$2:$G$31, 5, FALSE)</f>
        <v>#N/A</v>
      </c>
      <c r="AR710" s="9" t="e">
        <f>VLOOKUP($C710, 'Team Per G'!$A$2:$G$31, 4, FALSE)</f>
        <v>#N/A</v>
      </c>
      <c r="AS710" s="9" t="e">
        <f>VLOOKUP($C710, Team_Batting___Dashboard[], 22, FALSE)/$AC710</f>
        <v>#N/A</v>
      </c>
      <c r="AT710" s="9" t="e">
        <f>VLOOKUP($C710, 'FanGraphs - Team WAR Projected'!$B$2:$E$31, 4, FALSE)/162</f>
        <v>#N/A</v>
      </c>
      <c r="AU710" s="9" t="e">
        <f>VLOOKUP($C710, FanGraphs_Standings[[Abbreviation]:[2024 Year to Date RS/G]], 6, FALSE)/$AC710</f>
        <v>#N/A</v>
      </c>
      <c r="AV710" s="9" t="e">
        <f>VLOOKUP($C710, FanGraphs_Standings[[Abbreviation]:[2024 Projected Full Season RDif]], 19, FALSE)/162</f>
        <v>#N/A</v>
      </c>
      <c r="AW710" s="9" t="e">
        <f>VLOOKUP($C710, FanGraphs_Standings[[Abbreviation]:[2024 Projected Full Season RDif]], 5, FALSE)</f>
        <v>#N/A</v>
      </c>
      <c r="AX710" s="9" t="e">
        <f>VLOOKUP($C710, FanGraphs_Standings[[Abbreviation]:[2024 Projected Full Season W%]], 18, FALSE)</f>
        <v>#N/A</v>
      </c>
      <c r="AY710" s="9" t="e">
        <f>VLOOKUP($C710, 'Home Field Adv'!$A$2:$K$31, 11, FALSE)</f>
        <v>#N/A</v>
      </c>
      <c r="BB710" s="5" t="str">
        <f t="shared" si="34"/>
        <v/>
      </c>
      <c r="BC710" s="5" t="str">
        <f t="shared" si="35"/>
        <v/>
      </c>
      <c r="BD710" s="5" t="str">
        <f t="shared" si="36"/>
        <v/>
      </c>
    </row>
    <row r="711" spans="6:56" x14ac:dyDescent="0.45">
      <c r="F711" s="9" t="e">
        <f>VLOOKUP($B711, FanGraphs_Standings[[Abbreviation]:[2024 Year to Date G]], 2, FALSE)</f>
        <v>#N/A</v>
      </c>
      <c r="G711" s="9" t="e">
        <f>IF(ISERR(VLOOKUP($D711, 'SP Per G'!$A$2:$D$1380, 3, FALSE)), L711, VLOOKUP($D711, 'SP Per G'!$A$2:$D$1380, 3, FALSE))</f>
        <v>#N/A</v>
      </c>
      <c r="H711" s="9" t="e">
        <f>VLOOKUP($D711, 'SP Per G'!$A$2:$D$1380, 4, FALSE)</f>
        <v>#N/A</v>
      </c>
      <c r="I711" s="9" t="e">
        <f>VLOOKUP($D711, Individual_Pitching___Dashboard[], 18, FALSE)</f>
        <v>#N/A</v>
      </c>
      <c r="J711" s="9" t="e">
        <f>VLOOKUP($D711, Individual_Pitching___Dashboard[], 20, FALSE)</f>
        <v>#N/A</v>
      </c>
      <c r="K711" s="9" t="e">
        <f>VLOOKUP($D711, Individual_Pitching___Advanced[], 21,FALSE)</f>
        <v>#N/A</v>
      </c>
      <c r="L711" s="9" t="e">
        <f>VLOOKUP($B711, 'Team Per G'!$A$2:$G$31, 7, FALSE)</f>
        <v>#N/A</v>
      </c>
      <c r="M711" s="9" t="e">
        <f>VLOOKUP($B711, 'FanGraphs - Team WAR Projected'!$B$2:$E$31, 3, FALSE)/162</f>
        <v>#N/A</v>
      </c>
      <c r="N711" s="9" t="e">
        <f>VLOOKUP($B711, Team_Pitching___Advanced[[Team]:[xFIP]], 19,FALSE)</f>
        <v>#N/A</v>
      </c>
      <c r="O711" s="9" t="e">
        <f>VLOOKUP($B711, Team_Pitching___Advanced[], 20, FALSE)</f>
        <v>#N/A</v>
      </c>
      <c r="P711" s="9" t="e">
        <f>VLOOKUP($B711, Team_Batting___Dashboard[[Team]:[wOBA]], 16, FALSE)</f>
        <v>#N/A</v>
      </c>
      <c r="Q711" s="9" t="e">
        <f>VLOOKUP($B711, Team_Batting___Advanced[[Team]:[OPS]], 9, FALSE)</f>
        <v>#N/A</v>
      </c>
      <c r="R711" s="9" t="e">
        <f>VLOOKUP($B711, Team_Batting___Advanced[], 19, FALSE)</f>
        <v>#N/A</v>
      </c>
      <c r="S711" s="9" t="e">
        <f>VLOOKUP($B711, 'Team Per G'!$A$2:$G$31, 3, FALSE)</f>
        <v>#N/A</v>
      </c>
      <c r="T711" s="9" t="e">
        <f>VLOOKUP($B711, 'Team Per G'!$A$2:$G$31, 5, FALSE)</f>
        <v>#N/A</v>
      </c>
      <c r="U711" s="9" t="e">
        <f>VLOOKUP($B711, 'Team Per G'!$A$2:$G$31, 4, FALSE)</f>
        <v>#N/A</v>
      </c>
      <c r="V711" s="9" t="e">
        <f>VLOOKUP($B711, Team_Batting___Dashboard[], 22, FALSE)/$F711</f>
        <v>#N/A</v>
      </c>
      <c r="W711" s="9" t="e">
        <f>VLOOKUP($B711, 'FanGraphs - Team WAR Projected'!$B$2:$E$31, 4, FALSE)/162</f>
        <v>#N/A</v>
      </c>
      <c r="X711" s="9" t="e">
        <f>VLOOKUP($B711, FanGraphs_Standings[[Abbreviation]:[2024 Year to Date RS/G]], 6, FALSE)/$F711</f>
        <v>#N/A</v>
      </c>
      <c r="Y711" s="9" t="e">
        <f>VLOOKUP($B711, FanGraphs_Standings[[Abbreviation]:[2024 Projected Full Season RDif]], 19, FALSE)/162</f>
        <v>#N/A</v>
      </c>
      <c r="Z711" s="9" t="e">
        <f>VLOOKUP($B711, FanGraphs_Standings[[Abbreviation]:[2024 Projected Full Season RDif]], 5, FALSE)</f>
        <v>#N/A</v>
      </c>
      <c r="AA711" s="9" t="e">
        <f>VLOOKUP($B711, FanGraphs_Standings[[Abbreviation]:[2024 Projected Full Season W%]], 18, FALSE)</f>
        <v>#N/A</v>
      </c>
      <c r="AB711" s="9" t="e">
        <f>VLOOKUP($B711, 'Home Field Adv'!$A$2:$I$31, 9, FALSE)</f>
        <v>#N/A</v>
      </c>
      <c r="AC711" s="9" t="e">
        <f>VLOOKUP($C711, FanGraphs_Standings[[Abbreviation]:[2024 Year to Date G]], 2, FALSE)</f>
        <v>#N/A</v>
      </c>
      <c r="AD711" s="9" t="e">
        <f>VLOOKUP($E711, 'SP Per G'!$A$2:$D$1380, 3, FALSE)</f>
        <v>#N/A</v>
      </c>
      <c r="AE711" s="9" t="e">
        <f>VLOOKUP($E711, 'SP Per G'!$A$2:$D$1380, 4, FALSE)</f>
        <v>#N/A</v>
      </c>
      <c r="AF711" s="9" t="e">
        <f>VLOOKUP($E711, Individual_Pitching___Dashboard[], 18, FALSE)</f>
        <v>#N/A</v>
      </c>
      <c r="AG711" s="9" t="e">
        <f>VLOOKUP($E711, Individual_Pitching___Dashboard[], 20, FALSE)</f>
        <v>#N/A</v>
      </c>
      <c r="AH711" s="9" t="e">
        <f>VLOOKUP($E711, Individual_Pitching___Advanced[], 21,FALSE)</f>
        <v>#N/A</v>
      </c>
      <c r="AI711" s="9" t="e">
        <f>VLOOKUP($C711, 'Team Per G'!$A$2:$G$31, 7, FALSE)</f>
        <v>#N/A</v>
      </c>
      <c r="AJ711" s="9" t="e">
        <f>VLOOKUP($C711, 'FanGraphs - Team WAR Projected'!$B$2:$E$31, 3, FALSE)/162</f>
        <v>#N/A</v>
      </c>
      <c r="AK711" s="9" t="e">
        <f>VLOOKUP($C711, Team_Pitching___Advanced[[Team]:[xFIP]], 19,FALSE)</f>
        <v>#N/A</v>
      </c>
      <c r="AL711" s="9" t="e">
        <f>VLOOKUP($C711, Team_Pitching___Advanced[], 20, FALSE)</f>
        <v>#N/A</v>
      </c>
      <c r="AM711" s="9" t="e">
        <f>VLOOKUP($C711, Team_Batting___Dashboard[[Team]:[wOBA]], 16, FALSE)</f>
        <v>#N/A</v>
      </c>
      <c r="AN711" s="9" t="e">
        <f>VLOOKUP($C711, Team_Batting___Advanced[[Team]:[OPS]], 9, FALSE)</f>
        <v>#N/A</v>
      </c>
      <c r="AO711" s="9" t="e">
        <f>VLOOKUP($C711, Team_Batting___Advanced[], 19, FALSE)</f>
        <v>#N/A</v>
      </c>
      <c r="AP711" s="9" t="e">
        <f>VLOOKUP($C711, 'Team Per G'!$A$2:$G$31, 3, FALSE)</f>
        <v>#N/A</v>
      </c>
      <c r="AQ711" s="9" t="e">
        <f>VLOOKUP($C711, 'Team Per G'!$A$2:$G$31, 5, FALSE)</f>
        <v>#N/A</v>
      </c>
      <c r="AR711" s="9" t="e">
        <f>VLOOKUP($C711, 'Team Per G'!$A$2:$G$31, 4, FALSE)</f>
        <v>#N/A</v>
      </c>
      <c r="AS711" s="9" t="e">
        <f>VLOOKUP($C711, Team_Batting___Dashboard[], 22, FALSE)/$AC711</f>
        <v>#N/A</v>
      </c>
      <c r="AT711" s="9" t="e">
        <f>VLOOKUP($C711, 'FanGraphs - Team WAR Projected'!$B$2:$E$31, 4, FALSE)/162</f>
        <v>#N/A</v>
      </c>
      <c r="AU711" s="9" t="e">
        <f>VLOOKUP($C711, FanGraphs_Standings[[Abbreviation]:[2024 Year to Date RS/G]], 6, FALSE)/$AC711</f>
        <v>#N/A</v>
      </c>
      <c r="AV711" s="9" t="e">
        <f>VLOOKUP($C711, FanGraphs_Standings[[Abbreviation]:[2024 Projected Full Season RDif]], 19, FALSE)/162</f>
        <v>#N/A</v>
      </c>
      <c r="AW711" s="9" t="e">
        <f>VLOOKUP($C711, FanGraphs_Standings[[Abbreviation]:[2024 Projected Full Season RDif]], 5, FALSE)</f>
        <v>#N/A</v>
      </c>
      <c r="AX711" s="9" t="e">
        <f>VLOOKUP($C711, FanGraphs_Standings[[Abbreviation]:[2024 Projected Full Season W%]], 18, FALSE)</f>
        <v>#N/A</v>
      </c>
      <c r="AY711" s="9" t="e">
        <f>VLOOKUP($C711, 'Home Field Adv'!$A$2:$K$31, 11, FALSE)</f>
        <v>#N/A</v>
      </c>
      <c r="BB711" s="5" t="str">
        <f t="shared" si="34"/>
        <v/>
      </c>
      <c r="BC711" s="5" t="str">
        <f t="shared" si="35"/>
        <v/>
      </c>
      <c r="BD711" s="5" t="str">
        <f t="shared" si="36"/>
        <v/>
      </c>
    </row>
    <row r="712" spans="6:56" x14ac:dyDescent="0.45">
      <c r="F712" s="9" t="e">
        <f>VLOOKUP($B712, FanGraphs_Standings[[Abbreviation]:[2024 Year to Date G]], 2, FALSE)</f>
        <v>#N/A</v>
      </c>
      <c r="G712" s="9" t="e">
        <f>IF(ISERR(VLOOKUP($D712, 'SP Per G'!$A$2:$D$1380, 3, FALSE)), L712, VLOOKUP($D712, 'SP Per G'!$A$2:$D$1380, 3, FALSE))</f>
        <v>#N/A</v>
      </c>
      <c r="H712" s="9" t="e">
        <f>VLOOKUP($D712, 'SP Per G'!$A$2:$D$1380, 4, FALSE)</f>
        <v>#N/A</v>
      </c>
      <c r="I712" s="9" t="e">
        <f>VLOOKUP($D712, Individual_Pitching___Dashboard[], 18, FALSE)</f>
        <v>#N/A</v>
      </c>
      <c r="J712" s="9" t="e">
        <f>VLOOKUP($D712, Individual_Pitching___Dashboard[], 20, FALSE)</f>
        <v>#N/A</v>
      </c>
      <c r="K712" s="9" t="e">
        <f>VLOOKUP($D712, Individual_Pitching___Advanced[], 21,FALSE)</f>
        <v>#N/A</v>
      </c>
      <c r="L712" s="9" t="e">
        <f>VLOOKUP($B712, 'Team Per G'!$A$2:$G$31, 7, FALSE)</f>
        <v>#N/A</v>
      </c>
      <c r="M712" s="9" t="e">
        <f>VLOOKUP($B712, 'FanGraphs - Team WAR Projected'!$B$2:$E$31, 3, FALSE)/162</f>
        <v>#N/A</v>
      </c>
      <c r="N712" s="9" t="e">
        <f>VLOOKUP($B712, Team_Pitching___Advanced[[Team]:[xFIP]], 19,FALSE)</f>
        <v>#N/A</v>
      </c>
      <c r="O712" s="9" t="e">
        <f>VLOOKUP($B712, Team_Pitching___Advanced[], 20, FALSE)</f>
        <v>#N/A</v>
      </c>
      <c r="P712" s="9" t="e">
        <f>VLOOKUP($B712, Team_Batting___Dashboard[[Team]:[wOBA]], 16, FALSE)</f>
        <v>#N/A</v>
      </c>
      <c r="Q712" s="9" t="e">
        <f>VLOOKUP($B712, Team_Batting___Advanced[[Team]:[OPS]], 9, FALSE)</f>
        <v>#N/A</v>
      </c>
      <c r="R712" s="9" t="e">
        <f>VLOOKUP($B712, Team_Batting___Advanced[], 19, FALSE)</f>
        <v>#N/A</v>
      </c>
      <c r="S712" s="9" t="e">
        <f>VLOOKUP($B712, 'Team Per G'!$A$2:$G$31, 3, FALSE)</f>
        <v>#N/A</v>
      </c>
      <c r="T712" s="9" t="e">
        <f>VLOOKUP($B712, 'Team Per G'!$A$2:$G$31, 5, FALSE)</f>
        <v>#N/A</v>
      </c>
      <c r="U712" s="9" t="e">
        <f>VLOOKUP($B712, 'Team Per G'!$A$2:$G$31, 4, FALSE)</f>
        <v>#N/A</v>
      </c>
      <c r="V712" s="9" t="e">
        <f>VLOOKUP($B712, Team_Batting___Dashboard[], 22, FALSE)/$F712</f>
        <v>#N/A</v>
      </c>
      <c r="W712" s="9" t="e">
        <f>VLOOKUP($B712, 'FanGraphs - Team WAR Projected'!$B$2:$E$31, 4, FALSE)/162</f>
        <v>#N/A</v>
      </c>
      <c r="X712" s="9" t="e">
        <f>VLOOKUP($B712, FanGraphs_Standings[[Abbreviation]:[2024 Year to Date RS/G]], 6, FALSE)/$F712</f>
        <v>#N/A</v>
      </c>
      <c r="Y712" s="9" t="e">
        <f>VLOOKUP($B712, FanGraphs_Standings[[Abbreviation]:[2024 Projected Full Season RDif]], 19, FALSE)/162</f>
        <v>#N/A</v>
      </c>
      <c r="Z712" s="9" t="e">
        <f>VLOOKUP($B712, FanGraphs_Standings[[Abbreviation]:[2024 Projected Full Season RDif]], 5, FALSE)</f>
        <v>#N/A</v>
      </c>
      <c r="AA712" s="9" t="e">
        <f>VLOOKUP($B712, FanGraphs_Standings[[Abbreviation]:[2024 Projected Full Season W%]], 18, FALSE)</f>
        <v>#N/A</v>
      </c>
      <c r="AB712" s="9" t="e">
        <f>VLOOKUP($B712, 'Home Field Adv'!$A$2:$I$31, 9, FALSE)</f>
        <v>#N/A</v>
      </c>
      <c r="AC712" s="9" t="e">
        <f>VLOOKUP($C712, FanGraphs_Standings[[Abbreviation]:[2024 Year to Date G]], 2, FALSE)</f>
        <v>#N/A</v>
      </c>
      <c r="AD712" s="9" t="e">
        <f>VLOOKUP($E712, 'SP Per G'!$A$2:$D$1380, 3, FALSE)</f>
        <v>#N/A</v>
      </c>
      <c r="AE712" s="9" t="e">
        <f>VLOOKUP($E712, 'SP Per G'!$A$2:$D$1380, 4, FALSE)</f>
        <v>#N/A</v>
      </c>
      <c r="AF712" s="9" t="e">
        <f>VLOOKUP($E712, Individual_Pitching___Dashboard[], 18, FALSE)</f>
        <v>#N/A</v>
      </c>
      <c r="AG712" s="9" t="e">
        <f>VLOOKUP($E712, Individual_Pitching___Dashboard[], 20, FALSE)</f>
        <v>#N/A</v>
      </c>
      <c r="AH712" s="9" t="e">
        <f>VLOOKUP($E712, Individual_Pitching___Advanced[], 21,FALSE)</f>
        <v>#N/A</v>
      </c>
      <c r="AI712" s="9" t="e">
        <f>VLOOKUP($C712, 'Team Per G'!$A$2:$G$31, 7, FALSE)</f>
        <v>#N/A</v>
      </c>
      <c r="AJ712" s="9" t="e">
        <f>VLOOKUP($C712, 'FanGraphs - Team WAR Projected'!$B$2:$E$31, 3, FALSE)/162</f>
        <v>#N/A</v>
      </c>
      <c r="AK712" s="9" t="e">
        <f>VLOOKUP($C712, Team_Pitching___Advanced[[Team]:[xFIP]], 19,FALSE)</f>
        <v>#N/A</v>
      </c>
      <c r="AL712" s="9" t="e">
        <f>VLOOKUP($C712, Team_Pitching___Advanced[], 20, FALSE)</f>
        <v>#N/A</v>
      </c>
      <c r="AM712" s="9" t="e">
        <f>VLOOKUP($C712, Team_Batting___Dashboard[[Team]:[wOBA]], 16, FALSE)</f>
        <v>#N/A</v>
      </c>
      <c r="AN712" s="9" t="e">
        <f>VLOOKUP($C712, Team_Batting___Advanced[[Team]:[OPS]], 9, FALSE)</f>
        <v>#N/A</v>
      </c>
      <c r="AO712" s="9" t="e">
        <f>VLOOKUP($C712, Team_Batting___Advanced[], 19, FALSE)</f>
        <v>#N/A</v>
      </c>
      <c r="AP712" s="9" t="e">
        <f>VLOOKUP($C712, 'Team Per G'!$A$2:$G$31, 3, FALSE)</f>
        <v>#N/A</v>
      </c>
      <c r="AQ712" s="9" t="e">
        <f>VLOOKUP($C712, 'Team Per G'!$A$2:$G$31, 5, FALSE)</f>
        <v>#N/A</v>
      </c>
      <c r="AR712" s="9" t="e">
        <f>VLOOKUP($C712, 'Team Per G'!$A$2:$G$31, 4, FALSE)</f>
        <v>#N/A</v>
      </c>
      <c r="AS712" s="9" t="e">
        <f>VLOOKUP($C712, Team_Batting___Dashboard[], 22, FALSE)/$AC712</f>
        <v>#N/A</v>
      </c>
      <c r="AT712" s="9" t="e">
        <f>VLOOKUP($C712, 'FanGraphs - Team WAR Projected'!$B$2:$E$31, 4, FALSE)/162</f>
        <v>#N/A</v>
      </c>
      <c r="AU712" s="9" t="e">
        <f>VLOOKUP($C712, FanGraphs_Standings[[Abbreviation]:[2024 Year to Date RS/G]], 6, FALSE)/$AC712</f>
        <v>#N/A</v>
      </c>
      <c r="AV712" s="9" t="e">
        <f>VLOOKUP($C712, FanGraphs_Standings[[Abbreviation]:[2024 Projected Full Season RDif]], 19, FALSE)/162</f>
        <v>#N/A</v>
      </c>
      <c r="AW712" s="9" t="e">
        <f>VLOOKUP($C712, FanGraphs_Standings[[Abbreviation]:[2024 Projected Full Season RDif]], 5, FALSE)</f>
        <v>#N/A</v>
      </c>
      <c r="AX712" s="9" t="e">
        <f>VLOOKUP($C712, FanGraphs_Standings[[Abbreviation]:[2024 Projected Full Season W%]], 18, FALSE)</f>
        <v>#N/A</v>
      </c>
      <c r="AY712" s="9" t="e">
        <f>VLOOKUP($C712, 'Home Field Adv'!$A$2:$K$31, 11, FALSE)</f>
        <v>#N/A</v>
      </c>
      <c r="BB712" s="5" t="str">
        <f t="shared" si="34"/>
        <v/>
      </c>
      <c r="BC712" s="5" t="str">
        <f t="shared" si="35"/>
        <v/>
      </c>
      <c r="BD712" s="5" t="str">
        <f t="shared" si="36"/>
        <v/>
      </c>
    </row>
    <row r="713" spans="6:56" x14ac:dyDescent="0.45">
      <c r="F713" s="9" t="e">
        <f>VLOOKUP($B713, FanGraphs_Standings[[Abbreviation]:[2024 Year to Date G]], 2, FALSE)</f>
        <v>#N/A</v>
      </c>
      <c r="G713" s="9" t="e">
        <f>IF(ISERR(VLOOKUP($D713, 'SP Per G'!$A$2:$D$1380, 3, FALSE)), L713, VLOOKUP($D713, 'SP Per G'!$A$2:$D$1380, 3, FALSE))</f>
        <v>#N/A</v>
      </c>
      <c r="H713" s="9" t="e">
        <f>VLOOKUP($D713, 'SP Per G'!$A$2:$D$1380, 4, FALSE)</f>
        <v>#N/A</v>
      </c>
      <c r="I713" s="9" t="e">
        <f>VLOOKUP($D713, Individual_Pitching___Dashboard[], 18, FALSE)</f>
        <v>#N/A</v>
      </c>
      <c r="J713" s="9" t="e">
        <f>VLOOKUP($D713, Individual_Pitching___Dashboard[], 20, FALSE)</f>
        <v>#N/A</v>
      </c>
      <c r="K713" s="9" t="e">
        <f>VLOOKUP($D713, Individual_Pitching___Advanced[], 21,FALSE)</f>
        <v>#N/A</v>
      </c>
      <c r="L713" s="9" t="e">
        <f>VLOOKUP($B713, 'Team Per G'!$A$2:$G$31, 7, FALSE)</f>
        <v>#N/A</v>
      </c>
      <c r="M713" s="9" t="e">
        <f>VLOOKUP($B713, 'FanGraphs - Team WAR Projected'!$B$2:$E$31, 3, FALSE)/162</f>
        <v>#N/A</v>
      </c>
      <c r="N713" s="9" t="e">
        <f>VLOOKUP($B713, Team_Pitching___Advanced[[Team]:[xFIP]], 19,FALSE)</f>
        <v>#N/A</v>
      </c>
      <c r="O713" s="9" t="e">
        <f>VLOOKUP($B713, Team_Pitching___Advanced[], 20, FALSE)</f>
        <v>#N/A</v>
      </c>
      <c r="P713" s="9" t="e">
        <f>VLOOKUP($B713, Team_Batting___Dashboard[[Team]:[wOBA]], 16, FALSE)</f>
        <v>#N/A</v>
      </c>
      <c r="Q713" s="9" t="e">
        <f>VLOOKUP($B713, Team_Batting___Advanced[[Team]:[OPS]], 9, FALSE)</f>
        <v>#N/A</v>
      </c>
      <c r="R713" s="9" t="e">
        <f>VLOOKUP($B713, Team_Batting___Advanced[], 19, FALSE)</f>
        <v>#N/A</v>
      </c>
      <c r="S713" s="9" t="e">
        <f>VLOOKUP($B713, 'Team Per G'!$A$2:$G$31, 3, FALSE)</f>
        <v>#N/A</v>
      </c>
      <c r="T713" s="9" t="e">
        <f>VLOOKUP($B713, 'Team Per G'!$A$2:$G$31, 5, FALSE)</f>
        <v>#N/A</v>
      </c>
      <c r="U713" s="9" t="e">
        <f>VLOOKUP($B713, 'Team Per G'!$A$2:$G$31, 4, FALSE)</f>
        <v>#N/A</v>
      </c>
      <c r="V713" s="9" t="e">
        <f>VLOOKUP($B713, Team_Batting___Dashboard[], 22, FALSE)/$F713</f>
        <v>#N/A</v>
      </c>
      <c r="W713" s="9" t="e">
        <f>VLOOKUP($B713, 'FanGraphs - Team WAR Projected'!$B$2:$E$31, 4, FALSE)/162</f>
        <v>#N/A</v>
      </c>
      <c r="X713" s="9" t="e">
        <f>VLOOKUP($B713, FanGraphs_Standings[[Abbreviation]:[2024 Year to Date RS/G]], 6, FALSE)/$F713</f>
        <v>#N/A</v>
      </c>
      <c r="Y713" s="9" t="e">
        <f>VLOOKUP($B713, FanGraphs_Standings[[Abbreviation]:[2024 Projected Full Season RDif]], 19, FALSE)/162</f>
        <v>#N/A</v>
      </c>
      <c r="Z713" s="9" t="e">
        <f>VLOOKUP($B713, FanGraphs_Standings[[Abbreviation]:[2024 Projected Full Season RDif]], 5, FALSE)</f>
        <v>#N/A</v>
      </c>
      <c r="AA713" s="9" t="e">
        <f>VLOOKUP($B713, FanGraphs_Standings[[Abbreviation]:[2024 Projected Full Season W%]], 18, FALSE)</f>
        <v>#N/A</v>
      </c>
      <c r="AB713" s="9" t="e">
        <f>VLOOKUP($B713, 'Home Field Adv'!$A$2:$I$31, 9, FALSE)</f>
        <v>#N/A</v>
      </c>
      <c r="AC713" s="9" t="e">
        <f>VLOOKUP($C713, FanGraphs_Standings[[Abbreviation]:[2024 Year to Date G]], 2, FALSE)</f>
        <v>#N/A</v>
      </c>
      <c r="AD713" s="9" t="e">
        <f>VLOOKUP($E713, 'SP Per G'!$A$2:$D$1380, 3, FALSE)</f>
        <v>#N/A</v>
      </c>
      <c r="AE713" s="9" t="e">
        <f>VLOOKUP($E713, 'SP Per G'!$A$2:$D$1380, 4, FALSE)</f>
        <v>#N/A</v>
      </c>
      <c r="AF713" s="9" t="e">
        <f>VLOOKUP($E713, Individual_Pitching___Dashboard[], 18, FALSE)</f>
        <v>#N/A</v>
      </c>
      <c r="AG713" s="9" t="e">
        <f>VLOOKUP($E713, Individual_Pitching___Dashboard[], 20, FALSE)</f>
        <v>#N/A</v>
      </c>
      <c r="AH713" s="9" t="e">
        <f>VLOOKUP($E713, Individual_Pitching___Advanced[], 21,FALSE)</f>
        <v>#N/A</v>
      </c>
      <c r="AI713" s="9" t="e">
        <f>VLOOKUP($C713, 'Team Per G'!$A$2:$G$31, 7, FALSE)</f>
        <v>#N/A</v>
      </c>
      <c r="AJ713" s="9" t="e">
        <f>VLOOKUP($C713, 'FanGraphs - Team WAR Projected'!$B$2:$E$31, 3, FALSE)/162</f>
        <v>#N/A</v>
      </c>
      <c r="AK713" s="9" t="e">
        <f>VLOOKUP($C713, Team_Pitching___Advanced[[Team]:[xFIP]], 19,FALSE)</f>
        <v>#N/A</v>
      </c>
      <c r="AL713" s="9" t="e">
        <f>VLOOKUP($C713, Team_Pitching___Advanced[], 20, FALSE)</f>
        <v>#N/A</v>
      </c>
      <c r="AM713" s="9" t="e">
        <f>VLOOKUP($C713, Team_Batting___Dashboard[[Team]:[wOBA]], 16, FALSE)</f>
        <v>#N/A</v>
      </c>
      <c r="AN713" s="9" t="e">
        <f>VLOOKUP($C713, Team_Batting___Advanced[[Team]:[OPS]], 9, FALSE)</f>
        <v>#N/A</v>
      </c>
      <c r="AO713" s="9" t="e">
        <f>VLOOKUP($C713, Team_Batting___Advanced[], 19, FALSE)</f>
        <v>#N/A</v>
      </c>
      <c r="AP713" s="9" t="e">
        <f>VLOOKUP($C713, 'Team Per G'!$A$2:$G$31, 3, FALSE)</f>
        <v>#N/A</v>
      </c>
      <c r="AQ713" s="9" t="e">
        <f>VLOOKUP($C713, 'Team Per G'!$A$2:$G$31, 5, FALSE)</f>
        <v>#N/A</v>
      </c>
      <c r="AR713" s="9" t="e">
        <f>VLOOKUP($C713, 'Team Per G'!$A$2:$G$31, 4, FALSE)</f>
        <v>#N/A</v>
      </c>
      <c r="AS713" s="9" t="e">
        <f>VLOOKUP($C713, Team_Batting___Dashboard[], 22, FALSE)/$AC713</f>
        <v>#N/A</v>
      </c>
      <c r="AT713" s="9" t="e">
        <f>VLOOKUP($C713, 'FanGraphs - Team WAR Projected'!$B$2:$E$31, 4, FALSE)/162</f>
        <v>#N/A</v>
      </c>
      <c r="AU713" s="9" t="e">
        <f>VLOOKUP($C713, FanGraphs_Standings[[Abbreviation]:[2024 Year to Date RS/G]], 6, FALSE)/$AC713</f>
        <v>#N/A</v>
      </c>
      <c r="AV713" s="9" t="e">
        <f>VLOOKUP($C713, FanGraphs_Standings[[Abbreviation]:[2024 Projected Full Season RDif]], 19, FALSE)/162</f>
        <v>#N/A</v>
      </c>
      <c r="AW713" s="9" t="e">
        <f>VLOOKUP($C713, FanGraphs_Standings[[Abbreviation]:[2024 Projected Full Season RDif]], 5, FALSE)</f>
        <v>#N/A</v>
      </c>
      <c r="AX713" s="9" t="e">
        <f>VLOOKUP($C713, FanGraphs_Standings[[Abbreviation]:[2024 Projected Full Season W%]], 18, FALSE)</f>
        <v>#N/A</v>
      </c>
      <c r="AY713" s="9" t="e">
        <f>VLOOKUP($C713, 'Home Field Adv'!$A$2:$K$31, 11, FALSE)</f>
        <v>#N/A</v>
      </c>
      <c r="BB713" s="5" t="str">
        <f t="shared" si="34"/>
        <v/>
      </c>
      <c r="BC713" s="5" t="str">
        <f t="shared" si="35"/>
        <v/>
      </c>
      <c r="BD713" s="5" t="str">
        <f t="shared" si="36"/>
        <v/>
      </c>
    </row>
    <row r="714" spans="6:56" x14ac:dyDescent="0.45">
      <c r="F714" s="9" t="e">
        <f>VLOOKUP($B714, FanGraphs_Standings[[Abbreviation]:[2024 Year to Date G]], 2, FALSE)</f>
        <v>#N/A</v>
      </c>
      <c r="G714" s="9" t="e">
        <f>IF(ISERR(VLOOKUP($D714, 'SP Per G'!$A$2:$D$1380, 3, FALSE)), L714, VLOOKUP($D714, 'SP Per G'!$A$2:$D$1380, 3, FALSE))</f>
        <v>#N/A</v>
      </c>
      <c r="H714" s="9" t="e">
        <f>VLOOKUP($D714, 'SP Per G'!$A$2:$D$1380, 4, FALSE)</f>
        <v>#N/A</v>
      </c>
      <c r="I714" s="9" t="e">
        <f>VLOOKUP($D714, Individual_Pitching___Dashboard[], 18, FALSE)</f>
        <v>#N/A</v>
      </c>
      <c r="J714" s="9" t="e">
        <f>VLOOKUP($D714, Individual_Pitching___Dashboard[], 20, FALSE)</f>
        <v>#N/A</v>
      </c>
      <c r="K714" s="9" t="e">
        <f>VLOOKUP($D714, Individual_Pitching___Advanced[], 21,FALSE)</f>
        <v>#N/A</v>
      </c>
      <c r="L714" s="9" t="e">
        <f>VLOOKUP($B714, 'Team Per G'!$A$2:$G$31, 7, FALSE)</f>
        <v>#N/A</v>
      </c>
      <c r="M714" s="9" t="e">
        <f>VLOOKUP($B714, 'FanGraphs - Team WAR Projected'!$B$2:$E$31, 3, FALSE)/162</f>
        <v>#N/A</v>
      </c>
      <c r="N714" s="9" t="e">
        <f>VLOOKUP($B714, Team_Pitching___Advanced[[Team]:[xFIP]], 19,FALSE)</f>
        <v>#N/A</v>
      </c>
      <c r="O714" s="9" t="e">
        <f>VLOOKUP($B714, Team_Pitching___Advanced[], 20, FALSE)</f>
        <v>#N/A</v>
      </c>
      <c r="P714" s="9" t="e">
        <f>VLOOKUP($B714, Team_Batting___Dashboard[[Team]:[wOBA]], 16, FALSE)</f>
        <v>#N/A</v>
      </c>
      <c r="Q714" s="9" t="e">
        <f>VLOOKUP($B714, Team_Batting___Advanced[[Team]:[OPS]], 9, FALSE)</f>
        <v>#N/A</v>
      </c>
      <c r="R714" s="9" t="e">
        <f>VLOOKUP($B714, Team_Batting___Advanced[], 19, FALSE)</f>
        <v>#N/A</v>
      </c>
      <c r="S714" s="9" t="e">
        <f>VLOOKUP($B714, 'Team Per G'!$A$2:$G$31, 3, FALSE)</f>
        <v>#N/A</v>
      </c>
      <c r="T714" s="9" t="e">
        <f>VLOOKUP($B714, 'Team Per G'!$A$2:$G$31, 5, FALSE)</f>
        <v>#N/A</v>
      </c>
      <c r="U714" s="9" t="e">
        <f>VLOOKUP($B714, 'Team Per G'!$A$2:$G$31, 4, FALSE)</f>
        <v>#N/A</v>
      </c>
      <c r="V714" s="9" t="e">
        <f>VLOOKUP($B714, Team_Batting___Dashboard[], 22, FALSE)/$F714</f>
        <v>#N/A</v>
      </c>
      <c r="W714" s="9" t="e">
        <f>VLOOKUP($B714, 'FanGraphs - Team WAR Projected'!$B$2:$E$31, 4, FALSE)/162</f>
        <v>#N/A</v>
      </c>
      <c r="X714" s="9" t="e">
        <f>VLOOKUP($B714, FanGraphs_Standings[[Abbreviation]:[2024 Year to Date RS/G]], 6, FALSE)/$F714</f>
        <v>#N/A</v>
      </c>
      <c r="Y714" s="9" t="e">
        <f>VLOOKUP($B714, FanGraphs_Standings[[Abbreviation]:[2024 Projected Full Season RDif]], 19, FALSE)/162</f>
        <v>#N/A</v>
      </c>
      <c r="Z714" s="9" t="e">
        <f>VLOOKUP($B714, FanGraphs_Standings[[Abbreviation]:[2024 Projected Full Season RDif]], 5, FALSE)</f>
        <v>#N/A</v>
      </c>
      <c r="AA714" s="9" t="e">
        <f>VLOOKUP($B714, FanGraphs_Standings[[Abbreviation]:[2024 Projected Full Season W%]], 18, FALSE)</f>
        <v>#N/A</v>
      </c>
      <c r="AB714" s="9" t="e">
        <f>VLOOKUP($B714, 'Home Field Adv'!$A$2:$I$31, 9, FALSE)</f>
        <v>#N/A</v>
      </c>
      <c r="AC714" s="9" t="e">
        <f>VLOOKUP($C714, FanGraphs_Standings[[Abbreviation]:[2024 Year to Date G]], 2, FALSE)</f>
        <v>#N/A</v>
      </c>
      <c r="AD714" s="9" t="e">
        <f>VLOOKUP($E714, 'SP Per G'!$A$2:$D$1380, 3, FALSE)</f>
        <v>#N/A</v>
      </c>
      <c r="AE714" s="9" t="e">
        <f>VLOOKUP($E714, 'SP Per G'!$A$2:$D$1380, 4, FALSE)</f>
        <v>#N/A</v>
      </c>
      <c r="AF714" s="9" t="e">
        <f>VLOOKUP($E714, Individual_Pitching___Dashboard[], 18, FALSE)</f>
        <v>#N/A</v>
      </c>
      <c r="AG714" s="9" t="e">
        <f>VLOOKUP($E714, Individual_Pitching___Dashboard[], 20, FALSE)</f>
        <v>#N/A</v>
      </c>
      <c r="AH714" s="9" t="e">
        <f>VLOOKUP($E714, Individual_Pitching___Advanced[], 21,FALSE)</f>
        <v>#N/A</v>
      </c>
      <c r="AI714" s="9" t="e">
        <f>VLOOKUP($C714, 'Team Per G'!$A$2:$G$31, 7, FALSE)</f>
        <v>#N/A</v>
      </c>
      <c r="AJ714" s="9" t="e">
        <f>VLOOKUP($C714, 'FanGraphs - Team WAR Projected'!$B$2:$E$31, 3, FALSE)/162</f>
        <v>#N/A</v>
      </c>
      <c r="AK714" s="9" t="e">
        <f>VLOOKUP($C714, Team_Pitching___Advanced[[Team]:[xFIP]], 19,FALSE)</f>
        <v>#N/A</v>
      </c>
      <c r="AL714" s="9" t="e">
        <f>VLOOKUP($C714, Team_Pitching___Advanced[], 20, FALSE)</f>
        <v>#N/A</v>
      </c>
      <c r="AM714" s="9" t="e">
        <f>VLOOKUP($C714, Team_Batting___Dashboard[[Team]:[wOBA]], 16, FALSE)</f>
        <v>#N/A</v>
      </c>
      <c r="AN714" s="9" t="e">
        <f>VLOOKUP($C714, Team_Batting___Advanced[[Team]:[OPS]], 9, FALSE)</f>
        <v>#N/A</v>
      </c>
      <c r="AO714" s="9" t="e">
        <f>VLOOKUP($C714, Team_Batting___Advanced[], 19, FALSE)</f>
        <v>#N/A</v>
      </c>
      <c r="AP714" s="9" t="e">
        <f>VLOOKUP($C714, 'Team Per G'!$A$2:$G$31, 3, FALSE)</f>
        <v>#N/A</v>
      </c>
      <c r="AQ714" s="9" t="e">
        <f>VLOOKUP($C714, 'Team Per G'!$A$2:$G$31, 5, FALSE)</f>
        <v>#N/A</v>
      </c>
      <c r="AR714" s="9" t="e">
        <f>VLOOKUP($C714, 'Team Per G'!$A$2:$G$31, 4, FALSE)</f>
        <v>#N/A</v>
      </c>
      <c r="AS714" s="9" t="e">
        <f>VLOOKUP($C714, Team_Batting___Dashboard[], 22, FALSE)/$AC714</f>
        <v>#N/A</v>
      </c>
      <c r="AT714" s="9" t="e">
        <f>VLOOKUP($C714, 'FanGraphs - Team WAR Projected'!$B$2:$E$31, 4, FALSE)/162</f>
        <v>#N/A</v>
      </c>
      <c r="AU714" s="9" t="e">
        <f>VLOOKUP($C714, FanGraphs_Standings[[Abbreviation]:[2024 Year to Date RS/G]], 6, FALSE)/$AC714</f>
        <v>#N/A</v>
      </c>
      <c r="AV714" s="9" t="e">
        <f>VLOOKUP($C714, FanGraphs_Standings[[Abbreviation]:[2024 Projected Full Season RDif]], 19, FALSE)/162</f>
        <v>#N/A</v>
      </c>
      <c r="AW714" s="9" t="e">
        <f>VLOOKUP($C714, FanGraphs_Standings[[Abbreviation]:[2024 Projected Full Season RDif]], 5, FALSE)</f>
        <v>#N/A</v>
      </c>
      <c r="AX714" s="9" t="e">
        <f>VLOOKUP($C714, FanGraphs_Standings[[Abbreviation]:[2024 Projected Full Season W%]], 18, FALSE)</f>
        <v>#N/A</v>
      </c>
      <c r="AY714" s="9" t="e">
        <f>VLOOKUP($C714, 'Home Field Adv'!$A$2:$K$31, 11, FALSE)</f>
        <v>#N/A</v>
      </c>
      <c r="BB714" s="5" t="str">
        <f t="shared" si="34"/>
        <v/>
      </c>
      <c r="BC714" s="5" t="str">
        <f t="shared" si="35"/>
        <v/>
      </c>
      <c r="BD714" s="5" t="str">
        <f t="shared" si="36"/>
        <v/>
      </c>
    </row>
    <row r="715" spans="6:56" x14ac:dyDescent="0.45">
      <c r="F715" s="9" t="e">
        <f>VLOOKUP($B715, FanGraphs_Standings[[Abbreviation]:[2024 Year to Date G]], 2, FALSE)</f>
        <v>#N/A</v>
      </c>
      <c r="G715" s="9" t="e">
        <f>IF(ISERR(VLOOKUP($D715, 'SP Per G'!$A$2:$D$1380, 3, FALSE)), L715, VLOOKUP($D715, 'SP Per G'!$A$2:$D$1380, 3, FALSE))</f>
        <v>#N/A</v>
      </c>
      <c r="H715" s="9" t="e">
        <f>VLOOKUP($D715, 'SP Per G'!$A$2:$D$1380, 4, FALSE)</f>
        <v>#N/A</v>
      </c>
      <c r="I715" s="9" t="e">
        <f>VLOOKUP($D715, Individual_Pitching___Dashboard[], 18, FALSE)</f>
        <v>#N/A</v>
      </c>
      <c r="J715" s="9" t="e">
        <f>VLOOKUP($D715, Individual_Pitching___Dashboard[], 20, FALSE)</f>
        <v>#N/A</v>
      </c>
      <c r="K715" s="9" t="e">
        <f>VLOOKUP($D715, Individual_Pitching___Advanced[], 21,FALSE)</f>
        <v>#N/A</v>
      </c>
      <c r="L715" s="9" t="e">
        <f>VLOOKUP($B715, 'Team Per G'!$A$2:$G$31, 7, FALSE)</f>
        <v>#N/A</v>
      </c>
      <c r="M715" s="9" t="e">
        <f>VLOOKUP($B715, 'FanGraphs - Team WAR Projected'!$B$2:$E$31, 3, FALSE)/162</f>
        <v>#N/A</v>
      </c>
      <c r="N715" s="9" t="e">
        <f>VLOOKUP($B715, Team_Pitching___Advanced[[Team]:[xFIP]], 19,FALSE)</f>
        <v>#N/A</v>
      </c>
      <c r="O715" s="9" t="e">
        <f>VLOOKUP($B715, Team_Pitching___Advanced[], 20, FALSE)</f>
        <v>#N/A</v>
      </c>
      <c r="P715" s="9" t="e">
        <f>VLOOKUP($B715, Team_Batting___Dashboard[[Team]:[wOBA]], 16, FALSE)</f>
        <v>#N/A</v>
      </c>
      <c r="Q715" s="9" t="e">
        <f>VLOOKUP($B715, Team_Batting___Advanced[[Team]:[OPS]], 9, FALSE)</f>
        <v>#N/A</v>
      </c>
      <c r="R715" s="9" t="e">
        <f>VLOOKUP($B715, Team_Batting___Advanced[], 19, FALSE)</f>
        <v>#N/A</v>
      </c>
      <c r="S715" s="9" t="e">
        <f>VLOOKUP($B715, 'Team Per G'!$A$2:$G$31, 3, FALSE)</f>
        <v>#N/A</v>
      </c>
      <c r="T715" s="9" t="e">
        <f>VLOOKUP($B715, 'Team Per G'!$A$2:$G$31, 5, FALSE)</f>
        <v>#N/A</v>
      </c>
      <c r="U715" s="9" t="e">
        <f>VLOOKUP($B715, 'Team Per G'!$A$2:$G$31, 4, FALSE)</f>
        <v>#N/A</v>
      </c>
      <c r="V715" s="9" t="e">
        <f>VLOOKUP($B715, Team_Batting___Dashboard[], 22, FALSE)/$F715</f>
        <v>#N/A</v>
      </c>
      <c r="W715" s="9" t="e">
        <f>VLOOKUP($B715, 'FanGraphs - Team WAR Projected'!$B$2:$E$31, 4, FALSE)/162</f>
        <v>#N/A</v>
      </c>
      <c r="X715" s="9" t="e">
        <f>VLOOKUP($B715, FanGraphs_Standings[[Abbreviation]:[2024 Year to Date RS/G]], 6, FALSE)/$F715</f>
        <v>#N/A</v>
      </c>
      <c r="Y715" s="9" t="e">
        <f>VLOOKUP($B715, FanGraphs_Standings[[Abbreviation]:[2024 Projected Full Season RDif]], 19, FALSE)/162</f>
        <v>#N/A</v>
      </c>
      <c r="Z715" s="9" t="e">
        <f>VLOOKUP($B715, FanGraphs_Standings[[Abbreviation]:[2024 Projected Full Season RDif]], 5, FALSE)</f>
        <v>#N/A</v>
      </c>
      <c r="AA715" s="9" t="e">
        <f>VLOOKUP($B715, FanGraphs_Standings[[Abbreviation]:[2024 Projected Full Season W%]], 18, FALSE)</f>
        <v>#N/A</v>
      </c>
      <c r="AB715" s="9" t="e">
        <f>VLOOKUP($B715, 'Home Field Adv'!$A$2:$I$31, 9, FALSE)</f>
        <v>#N/A</v>
      </c>
      <c r="AC715" s="9" t="e">
        <f>VLOOKUP($C715, FanGraphs_Standings[[Abbreviation]:[2024 Year to Date G]], 2, FALSE)</f>
        <v>#N/A</v>
      </c>
      <c r="AD715" s="9" t="e">
        <f>VLOOKUP($E715, 'SP Per G'!$A$2:$D$1380, 3, FALSE)</f>
        <v>#N/A</v>
      </c>
      <c r="AE715" s="9" t="e">
        <f>VLOOKUP($E715, 'SP Per G'!$A$2:$D$1380, 4, FALSE)</f>
        <v>#N/A</v>
      </c>
      <c r="AF715" s="9" t="e">
        <f>VLOOKUP($E715, Individual_Pitching___Dashboard[], 18, FALSE)</f>
        <v>#N/A</v>
      </c>
      <c r="AG715" s="9" t="e">
        <f>VLOOKUP($E715, Individual_Pitching___Dashboard[], 20, FALSE)</f>
        <v>#N/A</v>
      </c>
      <c r="AH715" s="9" t="e">
        <f>VLOOKUP($E715, Individual_Pitching___Advanced[], 21,FALSE)</f>
        <v>#N/A</v>
      </c>
      <c r="AI715" s="9" t="e">
        <f>VLOOKUP($C715, 'Team Per G'!$A$2:$G$31, 7, FALSE)</f>
        <v>#N/A</v>
      </c>
      <c r="AJ715" s="9" t="e">
        <f>VLOOKUP($C715, 'FanGraphs - Team WAR Projected'!$B$2:$E$31, 3, FALSE)/162</f>
        <v>#N/A</v>
      </c>
      <c r="AK715" s="9" t="e">
        <f>VLOOKUP($C715, Team_Pitching___Advanced[[Team]:[xFIP]], 19,FALSE)</f>
        <v>#N/A</v>
      </c>
      <c r="AL715" s="9" t="e">
        <f>VLOOKUP($C715, Team_Pitching___Advanced[], 20, FALSE)</f>
        <v>#N/A</v>
      </c>
      <c r="AM715" s="9" t="e">
        <f>VLOOKUP($C715, Team_Batting___Dashboard[[Team]:[wOBA]], 16, FALSE)</f>
        <v>#N/A</v>
      </c>
      <c r="AN715" s="9" t="e">
        <f>VLOOKUP($C715, Team_Batting___Advanced[[Team]:[OPS]], 9, FALSE)</f>
        <v>#N/A</v>
      </c>
      <c r="AO715" s="9" t="e">
        <f>VLOOKUP($C715, Team_Batting___Advanced[], 19, FALSE)</f>
        <v>#N/A</v>
      </c>
      <c r="AP715" s="9" t="e">
        <f>VLOOKUP($C715, 'Team Per G'!$A$2:$G$31, 3, FALSE)</f>
        <v>#N/A</v>
      </c>
      <c r="AQ715" s="9" t="e">
        <f>VLOOKUP($C715, 'Team Per G'!$A$2:$G$31, 5, FALSE)</f>
        <v>#N/A</v>
      </c>
      <c r="AR715" s="9" t="e">
        <f>VLOOKUP($C715, 'Team Per G'!$A$2:$G$31, 4, FALSE)</f>
        <v>#N/A</v>
      </c>
      <c r="AS715" s="9" t="e">
        <f>VLOOKUP($C715, Team_Batting___Dashboard[], 22, FALSE)/$AC715</f>
        <v>#N/A</v>
      </c>
      <c r="AT715" s="9" t="e">
        <f>VLOOKUP($C715, 'FanGraphs - Team WAR Projected'!$B$2:$E$31, 4, FALSE)/162</f>
        <v>#N/A</v>
      </c>
      <c r="AU715" s="9" t="e">
        <f>VLOOKUP($C715, FanGraphs_Standings[[Abbreviation]:[2024 Year to Date RS/G]], 6, FALSE)/$AC715</f>
        <v>#N/A</v>
      </c>
      <c r="AV715" s="9" t="e">
        <f>VLOOKUP($C715, FanGraphs_Standings[[Abbreviation]:[2024 Projected Full Season RDif]], 19, FALSE)/162</f>
        <v>#N/A</v>
      </c>
      <c r="AW715" s="9" t="e">
        <f>VLOOKUP($C715, FanGraphs_Standings[[Abbreviation]:[2024 Projected Full Season RDif]], 5, FALSE)</f>
        <v>#N/A</v>
      </c>
      <c r="AX715" s="9" t="e">
        <f>VLOOKUP($C715, FanGraphs_Standings[[Abbreviation]:[2024 Projected Full Season W%]], 18, FALSE)</f>
        <v>#N/A</v>
      </c>
      <c r="AY715" s="9" t="e">
        <f>VLOOKUP($C715, 'Home Field Adv'!$A$2:$K$31, 11, FALSE)</f>
        <v>#N/A</v>
      </c>
      <c r="BB715" s="5" t="str">
        <f t="shared" si="34"/>
        <v/>
      </c>
      <c r="BC715" s="5" t="str">
        <f t="shared" si="35"/>
        <v/>
      </c>
      <c r="BD715" s="5" t="str">
        <f t="shared" si="36"/>
        <v/>
      </c>
    </row>
    <row r="716" spans="6:56" x14ac:dyDescent="0.45">
      <c r="F716" s="9" t="e">
        <f>VLOOKUP($B716, FanGraphs_Standings[[Abbreviation]:[2024 Year to Date G]], 2, FALSE)</f>
        <v>#N/A</v>
      </c>
      <c r="G716" s="9" t="e">
        <f>IF(ISERR(VLOOKUP($D716, 'SP Per G'!$A$2:$D$1380, 3, FALSE)), L716, VLOOKUP($D716, 'SP Per G'!$A$2:$D$1380, 3, FALSE))</f>
        <v>#N/A</v>
      </c>
      <c r="H716" s="9" t="e">
        <f>VLOOKUP($D716, 'SP Per G'!$A$2:$D$1380, 4, FALSE)</f>
        <v>#N/A</v>
      </c>
      <c r="I716" s="9" t="e">
        <f>VLOOKUP($D716, Individual_Pitching___Dashboard[], 18, FALSE)</f>
        <v>#N/A</v>
      </c>
      <c r="J716" s="9" t="e">
        <f>VLOOKUP($D716, Individual_Pitching___Dashboard[], 20, FALSE)</f>
        <v>#N/A</v>
      </c>
      <c r="K716" s="9" t="e">
        <f>VLOOKUP($D716, Individual_Pitching___Advanced[], 21,FALSE)</f>
        <v>#N/A</v>
      </c>
      <c r="L716" s="9" t="e">
        <f>VLOOKUP($B716, 'Team Per G'!$A$2:$G$31, 7, FALSE)</f>
        <v>#N/A</v>
      </c>
      <c r="M716" s="9" t="e">
        <f>VLOOKUP($B716, 'FanGraphs - Team WAR Projected'!$B$2:$E$31, 3, FALSE)/162</f>
        <v>#N/A</v>
      </c>
      <c r="N716" s="9" t="e">
        <f>VLOOKUP($B716, Team_Pitching___Advanced[[Team]:[xFIP]], 19,FALSE)</f>
        <v>#N/A</v>
      </c>
      <c r="O716" s="9" t="e">
        <f>VLOOKUP($B716, Team_Pitching___Advanced[], 20, FALSE)</f>
        <v>#N/A</v>
      </c>
      <c r="P716" s="9" t="e">
        <f>VLOOKUP($B716, Team_Batting___Dashboard[[Team]:[wOBA]], 16, FALSE)</f>
        <v>#N/A</v>
      </c>
      <c r="Q716" s="9" t="e">
        <f>VLOOKUP($B716, Team_Batting___Advanced[[Team]:[OPS]], 9, FALSE)</f>
        <v>#N/A</v>
      </c>
      <c r="R716" s="9" t="e">
        <f>VLOOKUP($B716, Team_Batting___Advanced[], 19, FALSE)</f>
        <v>#N/A</v>
      </c>
      <c r="S716" s="9" t="e">
        <f>VLOOKUP($B716, 'Team Per G'!$A$2:$G$31, 3, FALSE)</f>
        <v>#N/A</v>
      </c>
      <c r="T716" s="9" t="e">
        <f>VLOOKUP($B716, 'Team Per G'!$A$2:$G$31, 5, FALSE)</f>
        <v>#N/A</v>
      </c>
      <c r="U716" s="9" t="e">
        <f>VLOOKUP($B716, 'Team Per G'!$A$2:$G$31, 4, FALSE)</f>
        <v>#N/A</v>
      </c>
      <c r="V716" s="9" t="e">
        <f>VLOOKUP($B716, Team_Batting___Dashboard[], 22, FALSE)/$F716</f>
        <v>#N/A</v>
      </c>
      <c r="W716" s="9" t="e">
        <f>VLOOKUP($B716, 'FanGraphs - Team WAR Projected'!$B$2:$E$31, 4, FALSE)/162</f>
        <v>#N/A</v>
      </c>
      <c r="X716" s="9" t="e">
        <f>VLOOKUP($B716, FanGraphs_Standings[[Abbreviation]:[2024 Year to Date RS/G]], 6, FALSE)/$F716</f>
        <v>#N/A</v>
      </c>
      <c r="Y716" s="9" t="e">
        <f>VLOOKUP($B716, FanGraphs_Standings[[Abbreviation]:[2024 Projected Full Season RDif]], 19, FALSE)/162</f>
        <v>#N/A</v>
      </c>
      <c r="Z716" s="9" t="e">
        <f>VLOOKUP($B716, FanGraphs_Standings[[Abbreviation]:[2024 Projected Full Season RDif]], 5, FALSE)</f>
        <v>#N/A</v>
      </c>
      <c r="AA716" s="9" t="e">
        <f>VLOOKUP($B716, FanGraphs_Standings[[Abbreviation]:[2024 Projected Full Season W%]], 18, FALSE)</f>
        <v>#N/A</v>
      </c>
      <c r="AB716" s="9" t="e">
        <f>VLOOKUP($B716, 'Home Field Adv'!$A$2:$I$31, 9, FALSE)</f>
        <v>#N/A</v>
      </c>
      <c r="AC716" s="9" t="e">
        <f>VLOOKUP($C716, FanGraphs_Standings[[Abbreviation]:[2024 Year to Date G]], 2, FALSE)</f>
        <v>#N/A</v>
      </c>
      <c r="AD716" s="9" t="e">
        <f>VLOOKUP($E716, 'SP Per G'!$A$2:$D$1380, 3, FALSE)</f>
        <v>#N/A</v>
      </c>
      <c r="AE716" s="9" t="e">
        <f>VLOOKUP($E716, 'SP Per G'!$A$2:$D$1380, 4, FALSE)</f>
        <v>#N/A</v>
      </c>
      <c r="AF716" s="9" t="e">
        <f>VLOOKUP($E716, Individual_Pitching___Dashboard[], 18, FALSE)</f>
        <v>#N/A</v>
      </c>
      <c r="AG716" s="9" t="e">
        <f>VLOOKUP($E716, Individual_Pitching___Dashboard[], 20, FALSE)</f>
        <v>#N/A</v>
      </c>
      <c r="AH716" s="9" t="e">
        <f>VLOOKUP($E716, Individual_Pitching___Advanced[], 21,FALSE)</f>
        <v>#N/A</v>
      </c>
      <c r="AI716" s="9" t="e">
        <f>VLOOKUP($C716, 'Team Per G'!$A$2:$G$31, 7, FALSE)</f>
        <v>#N/A</v>
      </c>
      <c r="AJ716" s="9" t="e">
        <f>VLOOKUP($C716, 'FanGraphs - Team WAR Projected'!$B$2:$E$31, 3, FALSE)/162</f>
        <v>#N/A</v>
      </c>
      <c r="AK716" s="9" t="e">
        <f>VLOOKUP($C716, Team_Pitching___Advanced[[Team]:[xFIP]], 19,FALSE)</f>
        <v>#N/A</v>
      </c>
      <c r="AL716" s="9" t="e">
        <f>VLOOKUP($C716, Team_Pitching___Advanced[], 20, FALSE)</f>
        <v>#N/A</v>
      </c>
      <c r="AM716" s="9" t="e">
        <f>VLOOKUP($C716, Team_Batting___Dashboard[[Team]:[wOBA]], 16, FALSE)</f>
        <v>#N/A</v>
      </c>
      <c r="AN716" s="9" t="e">
        <f>VLOOKUP($C716, Team_Batting___Advanced[[Team]:[OPS]], 9, FALSE)</f>
        <v>#N/A</v>
      </c>
      <c r="AO716" s="9" t="e">
        <f>VLOOKUP($C716, Team_Batting___Advanced[], 19, FALSE)</f>
        <v>#N/A</v>
      </c>
      <c r="AP716" s="9" t="e">
        <f>VLOOKUP($C716, 'Team Per G'!$A$2:$G$31, 3, FALSE)</f>
        <v>#N/A</v>
      </c>
      <c r="AQ716" s="9" t="e">
        <f>VLOOKUP($C716, 'Team Per G'!$A$2:$G$31, 5, FALSE)</f>
        <v>#N/A</v>
      </c>
      <c r="AR716" s="9" t="e">
        <f>VLOOKUP($C716, 'Team Per G'!$A$2:$G$31, 4, FALSE)</f>
        <v>#N/A</v>
      </c>
      <c r="AS716" s="9" t="e">
        <f>VLOOKUP($C716, Team_Batting___Dashboard[], 22, FALSE)/$AC716</f>
        <v>#N/A</v>
      </c>
      <c r="AT716" s="9" t="e">
        <f>VLOOKUP($C716, 'FanGraphs - Team WAR Projected'!$B$2:$E$31, 4, FALSE)/162</f>
        <v>#N/A</v>
      </c>
      <c r="AU716" s="9" t="e">
        <f>VLOOKUP($C716, FanGraphs_Standings[[Abbreviation]:[2024 Year to Date RS/G]], 6, FALSE)/$AC716</f>
        <v>#N/A</v>
      </c>
      <c r="AV716" s="9" t="e">
        <f>VLOOKUP($C716, FanGraphs_Standings[[Abbreviation]:[2024 Projected Full Season RDif]], 19, FALSE)/162</f>
        <v>#N/A</v>
      </c>
      <c r="AW716" s="9" t="e">
        <f>VLOOKUP($C716, FanGraphs_Standings[[Abbreviation]:[2024 Projected Full Season RDif]], 5, FALSE)</f>
        <v>#N/A</v>
      </c>
      <c r="AX716" s="9" t="e">
        <f>VLOOKUP($C716, FanGraphs_Standings[[Abbreviation]:[2024 Projected Full Season W%]], 18, FALSE)</f>
        <v>#N/A</v>
      </c>
      <c r="AY716" s="9" t="e">
        <f>VLOOKUP($C716, 'Home Field Adv'!$A$2:$K$31, 11, FALSE)</f>
        <v>#N/A</v>
      </c>
      <c r="BB716" s="5" t="str">
        <f t="shared" si="34"/>
        <v/>
      </c>
      <c r="BC716" s="5" t="str">
        <f t="shared" si="35"/>
        <v/>
      </c>
      <c r="BD716" s="5" t="str">
        <f t="shared" si="36"/>
        <v/>
      </c>
    </row>
    <row r="717" spans="6:56" x14ac:dyDescent="0.45">
      <c r="F717" s="9" t="e">
        <f>VLOOKUP($B717, FanGraphs_Standings[[Abbreviation]:[2024 Year to Date G]], 2, FALSE)</f>
        <v>#N/A</v>
      </c>
      <c r="G717" s="9" t="e">
        <f>IF(ISERR(VLOOKUP($D717, 'SP Per G'!$A$2:$D$1380, 3, FALSE)), L717, VLOOKUP($D717, 'SP Per G'!$A$2:$D$1380, 3, FALSE))</f>
        <v>#N/A</v>
      </c>
      <c r="H717" s="9" t="e">
        <f>VLOOKUP($D717, 'SP Per G'!$A$2:$D$1380, 4, FALSE)</f>
        <v>#N/A</v>
      </c>
      <c r="I717" s="9" t="e">
        <f>VLOOKUP($D717, Individual_Pitching___Dashboard[], 18, FALSE)</f>
        <v>#N/A</v>
      </c>
      <c r="J717" s="9" t="e">
        <f>VLOOKUP($D717, Individual_Pitching___Dashboard[], 20, FALSE)</f>
        <v>#N/A</v>
      </c>
      <c r="K717" s="9" t="e">
        <f>VLOOKUP($D717, Individual_Pitching___Advanced[], 21,FALSE)</f>
        <v>#N/A</v>
      </c>
      <c r="L717" s="9" t="e">
        <f>VLOOKUP($B717, 'Team Per G'!$A$2:$G$31, 7, FALSE)</f>
        <v>#N/A</v>
      </c>
      <c r="M717" s="9" t="e">
        <f>VLOOKUP($B717, 'FanGraphs - Team WAR Projected'!$B$2:$E$31, 3, FALSE)/162</f>
        <v>#N/A</v>
      </c>
      <c r="N717" s="9" t="e">
        <f>VLOOKUP($B717, Team_Pitching___Advanced[[Team]:[xFIP]], 19,FALSE)</f>
        <v>#N/A</v>
      </c>
      <c r="O717" s="9" t="e">
        <f>VLOOKUP($B717, Team_Pitching___Advanced[], 20, FALSE)</f>
        <v>#N/A</v>
      </c>
      <c r="P717" s="9" t="e">
        <f>VLOOKUP($B717, Team_Batting___Dashboard[[Team]:[wOBA]], 16, FALSE)</f>
        <v>#N/A</v>
      </c>
      <c r="Q717" s="9" t="e">
        <f>VLOOKUP($B717, Team_Batting___Advanced[[Team]:[OPS]], 9, FALSE)</f>
        <v>#N/A</v>
      </c>
      <c r="R717" s="9" t="e">
        <f>VLOOKUP($B717, Team_Batting___Advanced[], 19, FALSE)</f>
        <v>#N/A</v>
      </c>
      <c r="S717" s="9" t="e">
        <f>VLOOKUP($B717, 'Team Per G'!$A$2:$G$31, 3, FALSE)</f>
        <v>#N/A</v>
      </c>
      <c r="T717" s="9" t="e">
        <f>VLOOKUP($B717, 'Team Per G'!$A$2:$G$31, 5, FALSE)</f>
        <v>#N/A</v>
      </c>
      <c r="U717" s="9" t="e">
        <f>VLOOKUP($B717, 'Team Per G'!$A$2:$G$31, 4, FALSE)</f>
        <v>#N/A</v>
      </c>
      <c r="V717" s="9" t="e">
        <f>VLOOKUP($B717, Team_Batting___Dashboard[], 22, FALSE)/$F717</f>
        <v>#N/A</v>
      </c>
      <c r="W717" s="9" t="e">
        <f>VLOOKUP($B717, 'FanGraphs - Team WAR Projected'!$B$2:$E$31, 4, FALSE)/162</f>
        <v>#N/A</v>
      </c>
      <c r="X717" s="9" t="e">
        <f>VLOOKUP($B717, FanGraphs_Standings[[Abbreviation]:[2024 Year to Date RS/G]], 6, FALSE)/$F717</f>
        <v>#N/A</v>
      </c>
      <c r="Y717" s="9" t="e">
        <f>VLOOKUP($B717, FanGraphs_Standings[[Abbreviation]:[2024 Projected Full Season RDif]], 19, FALSE)/162</f>
        <v>#N/A</v>
      </c>
      <c r="Z717" s="9" t="e">
        <f>VLOOKUP($B717, FanGraphs_Standings[[Abbreviation]:[2024 Projected Full Season RDif]], 5, FALSE)</f>
        <v>#N/A</v>
      </c>
      <c r="AA717" s="9" t="e">
        <f>VLOOKUP($B717, FanGraphs_Standings[[Abbreviation]:[2024 Projected Full Season W%]], 18, FALSE)</f>
        <v>#N/A</v>
      </c>
      <c r="AB717" s="9" t="e">
        <f>VLOOKUP($B717, 'Home Field Adv'!$A$2:$I$31, 9, FALSE)</f>
        <v>#N/A</v>
      </c>
      <c r="AC717" s="9" t="e">
        <f>VLOOKUP($C717, FanGraphs_Standings[[Abbreviation]:[2024 Year to Date G]], 2, FALSE)</f>
        <v>#N/A</v>
      </c>
      <c r="AD717" s="9" t="e">
        <f>VLOOKUP($E717, 'SP Per G'!$A$2:$D$1380, 3, FALSE)</f>
        <v>#N/A</v>
      </c>
      <c r="AE717" s="9" t="e">
        <f>VLOOKUP($E717, 'SP Per G'!$A$2:$D$1380, 4, FALSE)</f>
        <v>#N/A</v>
      </c>
      <c r="AF717" s="9" t="e">
        <f>VLOOKUP($E717, Individual_Pitching___Dashboard[], 18, FALSE)</f>
        <v>#N/A</v>
      </c>
      <c r="AG717" s="9" t="e">
        <f>VLOOKUP($E717, Individual_Pitching___Dashboard[], 20, FALSE)</f>
        <v>#N/A</v>
      </c>
      <c r="AH717" s="9" t="e">
        <f>VLOOKUP($E717, Individual_Pitching___Advanced[], 21,FALSE)</f>
        <v>#N/A</v>
      </c>
      <c r="AI717" s="9" t="e">
        <f>VLOOKUP($C717, 'Team Per G'!$A$2:$G$31, 7, FALSE)</f>
        <v>#N/A</v>
      </c>
      <c r="AJ717" s="9" t="e">
        <f>VLOOKUP($C717, 'FanGraphs - Team WAR Projected'!$B$2:$E$31, 3, FALSE)/162</f>
        <v>#N/A</v>
      </c>
      <c r="AK717" s="9" t="e">
        <f>VLOOKUP($C717, Team_Pitching___Advanced[[Team]:[xFIP]], 19,FALSE)</f>
        <v>#N/A</v>
      </c>
      <c r="AL717" s="9" t="e">
        <f>VLOOKUP($C717, Team_Pitching___Advanced[], 20, FALSE)</f>
        <v>#N/A</v>
      </c>
      <c r="AM717" s="9" t="e">
        <f>VLOOKUP($C717, Team_Batting___Dashboard[[Team]:[wOBA]], 16, FALSE)</f>
        <v>#N/A</v>
      </c>
      <c r="AN717" s="9" t="e">
        <f>VLOOKUP($C717, Team_Batting___Advanced[[Team]:[OPS]], 9, FALSE)</f>
        <v>#N/A</v>
      </c>
      <c r="AO717" s="9" t="e">
        <f>VLOOKUP($C717, Team_Batting___Advanced[], 19, FALSE)</f>
        <v>#N/A</v>
      </c>
      <c r="AP717" s="9" t="e">
        <f>VLOOKUP($C717, 'Team Per G'!$A$2:$G$31, 3, FALSE)</f>
        <v>#N/A</v>
      </c>
      <c r="AQ717" s="9" t="e">
        <f>VLOOKUP($C717, 'Team Per G'!$A$2:$G$31, 5, FALSE)</f>
        <v>#N/A</v>
      </c>
      <c r="AR717" s="9" t="e">
        <f>VLOOKUP($C717, 'Team Per G'!$A$2:$G$31, 4, FALSE)</f>
        <v>#N/A</v>
      </c>
      <c r="AS717" s="9" t="e">
        <f>VLOOKUP($C717, Team_Batting___Dashboard[], 22, FALSE)/$AC717</f>
        <v>#N/A</v>
      </c>
      <c r="AT717" s="9" t="e">
        <f>VLOOKUP($C717, 'FanGraphs - Team WAR Projected'!$B$2:$E$31, 4, FALSE)/162</f>
        <v>#N/A</v>
      </c>
      <c r="AU717" s="9" t="e">
        <f>VLOOKUP($C717, FanGraphs_Standings[[Abbreviation]:[2024 Year to Date RS/G]], 6, FALSE)/$AC717</f>
        <v>#N/A</v>
      </c>
      <c r="AV717" s="9" t="e">
        <f>VLOOKUP($C717, FanGraphs_Standings[[Abbreviation]:[2024 Projected Full Season RDif]], 19, FALSE)/162</f>
        <v>#N/A</v>
      </c>
      <c r="AW717" s="9" t="e">
        <f>VLOOKUP($C717, FanGraphs_Standings[[Abbreviation]:[2024 Projected Full Season RDif]], 5, FALSE)</f>
        <v>#N/A</v>
      </c>
      <c r="AX717" s="9" t="e">
        <f>VLOOKUP($C717, FanGraphs_Standings[[Abbreviation]:[2024 Projected Full Season W%]], 18, FALSE)</f>
        <v>#N/A</v>
      </c>
      <c r="AY717" s="9" t="e">
        <f>VLOOKUP($C717, 'Home Field Adv'!$A$2:$K$31, 11, FALSE)</f>
        <v>#N/A</v>
      </c>
      <c r="BB717" s="5" t="str">
        <f t="shared" si="34"/>
        <v/>
      </c>
      <c r="BC717" s="5" t="str">
        <f t="shared" si="35"/>
        <v/>
      </c>
      <c r="BD717" s="5" t="str">
        <f t="shared" si="36"/>
        <v/>
      </c>
    </row>
    <row r="718" spans="6:56" x14ac:dyDescent="0.45">
      <c r="F718" s="9" t="e">
        <f>VLOOKUP($B718, FanGraphs_Standings[[Abbreviation]:[2024 Year to Date G]], 2, FALSE)</f>
        <v>#N/A</v>
      </c>
      <c r="G718" s="9" t="e">
        <f>IF(ISERR(VLOOKUP($D718, 'SP Per G'!$A$2:$D$1380, 3, FALSE)), L718, VLOOKUP($D718, 'SP Per G'!$A$2:$D$1380, 3, FALSE))</f>
        <v>#N/A</v>
      </c>
      <c r="H718" s="9" t="e">
        <f>VLOOKUP($D718, 'SP Per G'!$A$2:$D$1380, 4, FALSE)</f>
        <v>#N/A</v>
      </c>
      <c r="I718" s="9" t="e">
        <f>VLOOKUP($D718, Individual_Pitching___Dashboard[], 18, FALSE)</f>
        <v>#N/A</v>
      </c>
      <c r="J718" s="9" t="e">
        <f>VLOOKUP($D718, Individual_Pitching___Dashboard[], 20, FALSE)</f>
        <v>#N/A</v>
      </c>
      <c r="K718" s="9" t="e">
        <f>VLOOKUP($D718, Individual_Pitching___Advanced[], 21,FALSE)</f>
        <v>#N/A</v>
      </c>
      <c r="L718" s="9" t="e">
        <f>VLOOKUP($B718, 'Team Per G'!$A$2:$G$31, 7, FALSE)</f>
        <v>#N/A</v>
      </c>
      <c r="M718" s="9" t="e">
        <f>VLOOKUP($B718, 'FanGraphs - Team WAR Projected'!$B$2:$E$31, 3, FALSE)/162</f>
        <v>#N/A</v>
      </c>
      <c r="N718" s="9" t="e">
        <f>VLOOKUP($B718, Team_Pitching___Advanced[[Team]:[xFIP]], 19,FALSE)</f>
        <v>#N/A</v>
      </c>
      <c r="O718" s="9" t="e">
        <f>VLOOKUP($B718, Team_Pitching___Advanced[], 20, FALSE)</f>
        <v>#N/A</v>
      </c>
      <c r="P718" s="9" t="e">
        <f>VLOOKUP($B718, Team_Batting___Dashboard[[Team]:[wOBA]], 16, FALSE)</f>
        <v>#N/A</v>
      </c>
      <c r="Q718" s="9" t="e">
        <f>VLOOKUP($B718, Team_Batting___Advanced[[Team]:[OPS]], 9, FALSE)</f>
        <v>#N/A</v>
      </c>
      <c r="R718" s="9" t="e">
        <f>VLOOKUP($B718, Team_Batting___Advanced[], 19, FALSE)</f>
        <v>#N/A</v>
      </c>
      <c r="S718" s="9" t="e">
        <f>VLOOKUP($B718, 'Team Per G'!$A$2:$G$31, 3, FALSE)</f>
        <v>#N/A</v>
      </c>
      <c r="T718" s="9" t="e">
        <f>VLOOKUP($B718, 'Team Per G'!$A$2:$G$31, 5, FALSE)</f>
        <v>#N/A</v>
      </c>
      <c r="U718" s="9" t="e">
        <f>VLOOKUP($B718, 'Team Per G'!$A$2:$G$31, 4, FALSE)</f>
        <v>#N/A</v>
      </c>
      <c r="V718" s="9" t="e">
        <f>VLOOKUP($B718, Team_Batting___Dashboard[], 22, FALSE)/$F718</f>
        <v>#N/A</v>
      </c>
      <c r="W718" s="9" t="e">
        <f>VLOOKUP($B718, 'FanGraphs - Team WAR Projected'!$B$2:$E$31, 4, FALSE)/162</f>
        <v>#N/A</v>
      </c>
      <c r="X718" s="9" t="e">
        <f>VLOOKUP($B718, FanGraphs_Standings[[Abbreviation]:[2024 Year to Date RS/G]], 6, FALSE)/$F718</f>
        <v>#N/A</v>
      </c>
      <c r="Y718" s="9" t="e">
        <f>VLOOKUP($B718, FanGraphs_Standings[[Abbreviation]:[2024 Projected Full Season RDif]], 19, FALSE)/162</f>
        <v>#N/A</v>
      </c>
      <c r="Z718" s="9" t="e">
        <f>VLOOKUP($B718, FanGraphs_Standings[[Abbreviation]:[2024 Projected Full Season RDif]], 5, FALSE)</f>
        <v>#N/A</v>
      </c>
      <c r="AA718" s="9" t="e">
        <f>VLOOKUP($B718, FanGraphs_Standings[[Abbreviation]:[2024 Projected Full Season W%]], 18, FALSE)</f>
        <v>#N/A</v>
      </c>
      <c r="AB718" s="9" t="e">
        <f>VLOOKUP($B718, 'Home Field Adv'!$A$2:$I$31, 9, FALSE)</f>
        <v>#N/A</v>
      </c>
      <c r="AC718" s="9" t="e">
        <f>VLOOKUP($C718, FanGraphs_Standings[[Abbreviation]:[2024 Year to Date G]], 2, FALSE)</f>
        <v>#N/A</v>
      </c>
      <c r="AD718" s="9" t="e">
        <f>VLOOKUP($E718, 'SP Per G'!$A$2:$D$1380, 3, FALSE)</f>
        <v>#N/A</v>
      </c>
      <c r="AE718" s="9" t="e">
        <f>VLOOKUP($E718, 'SP Per G'!$A$2:$D$1380, 4, FALSE)</f>
        <v>#N/A</v>
      </c>
      <c r="AF718" s="9" t="e">
        <f>VLOOKUP($E718, Individual_Pitching___Dashboard[], 18, FALSE)</f>
        <v>#N/A</v>
      </c>
      <c r="AG718" s="9" t="e">
        <f>VLOOKUP($E718, Individual_Pitching___Dashboard[], 20, FALSE)</f>
        <v>#N/A</v>
      </c>
      <c r="AH718" s="9" t="e">
        <f>VLOOKUP($E718, Individual_Pitching___Advanced[], 21,FALSE)</f>
        <v>#N/A</v>
      </c>
      <c r="AI718" s="9" t="e">
        <f>VLOOKUP($C718, 'Team Per G'!$A$2:$G$31, 7, FALSE)</f>
        <v>#N/A</v>
      </c>
      <c r="AJ718" s="9" t="e">
        <f>VLOOKUP($C718, 'FanGraphs - Team WAR Projected'!$B$2:$E$31, 3, FALSE)/162</f>
        <v>#N/A</v>
      </c>
      <c r="AK718" s="9" t="e">
        <f>VLOOKUP($C718, Team_Pitching___Advanced[[Team]:[xFIP]], 19,FALSE)</f>
        <v>#N/A</v>
      </c>
      <c r="AL718" s="9" t="e">
        <f>VLOOKUP($C718, Team_Pitching___Advanced[], 20, FALSE)</f>
        <v>#N/A</v>
      </c>
      <c r="AM718" s="9" t="e">
        <f>VLOOKUP($C718, Team_Batting___Dashboard[[Team]:[wOBA]], 16, FALSE)</f>
        <v>#N/A</v>
      </c>
      <c r="AN718" s="9" t="e">
        <f>VLOOKUP($C718, Team_Batting___Advanced[[Team]:[OPS]], 9, FALSE)</f>
        <v>#N/A</v>
      </c>
      <c r="AO718" s="9" t="e">
        <f>VLOOKUP($C718, Team_Batting___Advanced[], 19, FALSE)</f>
        <v>#N/A</v>
      </c>
      <c r="AP718" s="9" t="e">
        <f>VLOOKUP($C718, 'Team Per G'!$A$2:$G$31, 3, FALSE)</f>
        <v>#N/A</v>
      </c>
      <c r="AQ718" s="9" t="e">
        <f>VLOOKUP($C718, 'Team Per G'!$A$2:$G$31, 5, FALSE)</f>
        <v>#N/A</v>
      </c>
      <c r="AR718" s="9" t="e">
        <f>VLOOKUP($C718, 'Team Per G'!$A$2:$G$31, 4, FALSE)</f>
        <v>#N/A</v>
      </c>
      <c r="AS718" s="9" t="e">
        <f>VLOOKUP($C718, Team_Batting___Dashboard[], 22, FALSE)/$AC718</f>
        <v>#N/A</v>
      </c>
      <c r="AT718" s="9" t="e">
        <f>VLOOKUP($C718, 'FanGraphs - Team WAR Projected'!$B$2:$E$31, 4, FALSE)/162</f>
        <v>#N/A</v>
      </c>
      <c r="AU718" s="9" t="e">
        <f>VLOOKUP($C718, FanGraphs_Standings[[Abbreviation]:[2024 Year to Date RS/G]], 6, FALSE)/$AC718</f>
        <v>#N/A</v>
      </c>
      <c r="AV718" s="9" t="e">
        <f>VLOOKUP($C718, FanGraphs_Standings[[Abbreviation]:[2024 Projected Full Season RDif]], 19, FALSE)/162</f>
        <v>#N/A</v>
      </c>
      <c r="AW718" s="9" t="e">
        <f>VLOOKUP($C718, FanGraphs_Standings[[Abbreviation]:[2024 Projected Full Season RDif]], 5, FALSE)</f>
        <v>#N/A</v>
      </c>
      <c r="AX718" s="9" t="e">
        <f>VLOOKUP($C718, FanGraphs_Standings[[Abbreviation]:[2024 Projected Full Season W%]], 18, FALSE)</f>
        <v>#N/A</v>
      </c>
      <c r="AY718" s="9" t="e">
        <f>VLOOKUP($C718, 'Home Field Adv'!$A$2:$K$31, 11, FALSE)</f>
        <v>#N/A</v>
      </c>
      <c r="BB718" s="5" t="str">
        <f t="shared" si="34"/>
        <v/>
      </c>
      <c r="BC718" s="5" t="str">
        <f t="shared" si="35"/>
        <v/>
      </c>
      <c r="BD718" s="5" t="str">
        <f t="shared" si="36"/>
        <v/>
      </c>
    </row>
    <row r="719" spans="6:56" x14ac:dyDescent="0.45">
      <c r="F719" s="9" t="e">
        <f>VLOOKUP($B719, FanGraphs_Standings[[Abbreviation]:[2024 Year to Date G]], 2, FALSE)</f>
        <v>#N/A</v>
      </c>
      <c r="G719" s="9" t="e">
        <f>IF(ISERR(VLOOKUP($D719, 'SP Per G'!$A$2:$D$1380, 3, FALSE)), L719, VLOOKUP($D719, 'SP Per G'!$A$2:$D$1380, 3, FALSE))</f>
        <v>#N/A</v>
      </c>
      <c r="H719" s="9" t="e">
        <f>VLOOKUP($D719, 'SP Per G'!$A$2:$D$1380, 4, FALSE)</f>
        <v>#N/A</v>
      </c>
      <c r="I719" s="9" t="e">
        <f>VLOOKUP($D719, Individual_Pitching___Dashboard[], 18, FALSE)</f>
        <v>#N/A</v>
      </c>
      <c r="J719" s="9" t="e">
        <f>VLOOKUP($D719, Individual_Pitching___Dashboard[], 20, FALSE)</f>
        <v>#N/A</v>
      </c>
      <c r="K719" s="9" t="e">
        <f>VLOOKUP($D719, Individual_Pitching___Advanced[], 21,FALSE)</f>
        <v>#N/A</v>
      </c>
      <c r="L719" s="9" t="e">
        <f>VLOOKUP($B719, 'Team Per G'!$A$2:$G$31, 7, FALSE)</f>
        <v>#N/A</v>
      </c>
      <c r="M719" s="9" t="e">
        <f>VLOOKUP($B719, 'FanGraphs - Team WAR Projected'!$B$2:$E$31, 3, FALSE)/162</f>
        <v>#N/A</v>
      </c>
      <c r="N719" s="9" t="e">
        <f>VLOOKUP($B719, Team_Pitching___Advanced[[Team]:[xFIP]], 19,FALSE)</f>
        <v>#N/A</v>
      </c>
      <c r="O719" s="9" t="e">
        <f>VLOOKUP($B719, Team_Pitching___Advanced[], 20, FALSE)</f>
        <v>#N/A</v>
      </c>
      <c r="P719" s="9" t="e">
        <f>VLOOKUP($B719, Team_Batting___Dashboard[[Team]:[wOBA]], 16, FALSE)</f>
        <v>#N/A</v>
      </c>
      <c r="Q719" s="9" t="e">
        <f>VLOOKUP($B719, Team_Batting___Advanced[[Team]:[OPS]], 9, FALSE)</f>
        <v>#N/A</v>
      </c>
      <c r="R719" s="9" t="e">
        <f>VLOOKUP($B719, Team_Batting___Advanced[], 19, FALSE)</f>
        <v>#N/A</v>
      </c>
      <c r="S719" s="9" t="e">
        <f>VLOOKUP($B719, 'Team Per G'!$A$2:$G$31, 3, FALSE)</f>
        <v>#N/A</v>
      </c>
      <c r="T719" s="9" t="e">
        <f>VLOOKUP($B719, 'Team Per G'!$A$2:$G$31, 5, FALSE)</f>
        <v>#N/A</v>
      </c>
      <c r="U719" s="9" t="e">
        <f>VLOOKUP($B719, 'Team Per G'!$A$2:$G$31, 4, FALSE)</f>
        <v>#N/A</v>
      </c>
      <c r="V719" s="9" t="e">
        <f>VLOOKUP($B719, Team_Batting___Dashboard[], 22, FALSE)/$F719</f>
        <v>#N/A</v>
      </c>
      <c r="W719" s="9" t="e">
        <f>VLOOKUP($B719, 'FanGraphs - Team WAR Projected'!$B$2:$E$31, 4, FALSE)/162</f>
        <v>#N/A</v>
      </c>
      <c r="X719" s="9" t="e">
        <f>VLOOKUP($B719, FanGraphs_Standings[[Abbreviation]:[2024 Year to Date RS/G]], 6, FALSE)/$F719</f>
        <v>#N/A</v>
      </c>
      <c r="Y719" s="9" t="e">
        <f>VLOOKUP($B719, FanGraphs_Standings[[Abbreviation]:[2024 Projected Full Season RDif]], 19, FALSE)/162</f>
        <v>#N/A</v>
      </c>
      <c r="Z719" s="9" t="e">
        <f>VLOOKUP($B719, FanGraphs_Standings[[Abbreviation]:[2024 Projected Full Season RDif]], 5, FALSE)</f>
        <v>#N/A</v>
      </c>
      <c r="AA719" s="9" t="e">
        <f>VLOOKUP($B719, FanGraphs_Standings[[Abbreviation]:[2024 Projected Full Season W%]], 18, FALSE)</f>
        <v>#N/A</v>
      </c>
      <c r="AB719" s="9" t="e">
        <f>VLOOKUP($B719, 'Home Field Adv'!$A$2:$I$31, 9, FALSE)</f>
        <v>#N/A</v>
      </c>
      <c r="AC719" s="9" t="e">
        <f>VLOOKUP($C719, FanGraphs_Standings[[Abbreviation]:[2024 Year to Date G]], 2, FALSE)</f>
        <v>#N/A</v>
      </c>
      <c r="AD719" s="9" t="e">
        <f>VLOOKUP($E719, 'SP Per G'!$A$2:$D$1380, 3, FALSE)</f>
        <v>#N/A</v>
      </c>
      <c r="AE719" s="9" t="e">
        <f>VLOOKUP($E719, 'SP Per G'!$A$2:$D$1380, 4, FALSE)</f>
        <v>#N/A</v>
      </c>
      <c r="AF719" s="9" t="e">
        <f>VLOOKUP($E719, Individual_Pitching___Dashboard[], 18, FALSE)</f>
        <v>#N/A</v>
      </c>
      <c r="AG719" s="9" t="e">
        <f>VLOOKUP($E719, Individual_Pitching___Dashboard[], 20, FALSE)</f>
        <v>#N/A</v>
      </c>
      <c r="AH719" s="9" t="e">
        <f>VLOOKUP($E719, Individual_Pitching___Advanced[], 21,FALSE)</f>
        <v>#N/A</v>
      </c>
      <c r="AI719" s="9" t="e">
        <f>VLOOKUP($C719, 'Team Per G'!$A$2:$G$31, 7, FALSE)</f>
        <v>#N/A</v>
      </c>
      <c r="AJ719" s="9" t="e">
        <f>VLOOKUP($C719, 'FanGraphs - Team WAR Projected'!$B$2:$E$31, 3, FALSE)/162</f>
        <v>#N/A</v>
      </c>
      <c r="AK719" s="9" t="e">
        <f>VLOOKUP($C719, Team_Pitching___Advanced[[Team]:[xFIP]], 19,FALSE)</f>
        <v>#N/A</v>
      </c>
      <c r="AL719" s="9" t="e">
        <f>VLOOKUP($C719, Team_Pitching___Advanced[], 20, FALSE)</f>
        <v>#N/A</v>
      </c>
      <c r="AM719" s="9" t="e">
        <f>VLOOKUP($C719, Team_Batting___Dashboard[[Team]:[wOBA]], 16, FALSE)</f>
        <v>#N/A</v>
      </c>
      <c r="AN719" s="9" t="e">
        <f>VLOOKUP($C719, Team_Batting___Advanced[[Team]:[OPS]], 9, FALSE)</f>
        <v>#N/A</v>
      </c>
      <c r="AO719" s="9" t="e">
        <f>VLOOKUP($C719, Team_Batting___Advanced[], 19, FALSE)</f>
        <v>#N/A</v>
      </c>
      <c r="AP719" s="9" t="e">
        <f>VLOOKUP($C719, 'Team Per G'!$A$2:$G$31, 3, FALSE)</f>
        <v>#N/A</v>
      </c>
      <c r="AQ719" s="9" t="e">
        <f>VLOOKUP($C719, 'Team Per G'!$A$2:$G$31, 5, FALSE)</f>
        <v>#N/A</v>
      </c>
      <c r="AR719" s="9" t="e">
        <f>VLOOKUP($C719, 'Team Per G'!$A$2:$G$31, 4, FALSE)</f>
        <v>#N/A</v>
      </c>
      <c r="AS719" s="9" t="e">
        <f>VLOOKUP($C719, Team_Batting___Dashboard[], 22, FALSE)/$AC719</f>
        <v>#N/A</v>
      </c>
      <c r="AT719" s="9" t="e">
        <f>VLOOKUP($C719, 'FanGraphs - Team WAR Projected'!$B$2:$E$31, 4, FALSE)/162</f>
        <v>#N/A</v>
      </c>
      <c r="AU719" s="9" t="e">
        <f>VLOOKUP($C719, FanGraphs_Standings[[Abbreviation]:[2024 Year to Date RS/G]], 6, FALSE)/$AC719</f>
        <v>#N/A</v>
      </c>
      <c r="AV719" s="9" t="e">
        <f>VLOOKUP($C719, FanGraphs_Standings[[Abbreviation]:[2024 Projected Full Season RDif]], 19, FALSE)/162</f>
        <v>#N/A</v>
      </c>
      <c r="AW719" s="9" t="e">
        <f>VLOOKUP($C719, FanGraphs_Standings[[Abbreviation]:[2024 Projected Full Season RDif]], 5, FALSE)</f>
        <v>#N/A</v>
      </c>
      <c r="AX719" s="9" t="e">
        <f>VLOOKUP($C719, FanGraphs_Standings[[Abbreviation]:[2024 Projected Full Season W%]], 18, FALSE)</f>
        <v>#N/A</v>
      </c>
      <c r="AY719" s="9" t="e">
        <f>VLOOKUP($C719, 'Home Field Adv'!$A$2:$K$31, 11, FALSE)</f>
        <v>#N/A</v>
      </c>
      <c r="BB719" s="5" t="str">
        <f t="shared" si="34"/>
        <v/>
      </c>
      <c r="BC719" s="5" t="str">
        <f t="shared" si="35"/>
        <v/>
      </c>
      <c r="BD719" s="5" t="str">
        <f t="shared" si="36"/>
        <v/>
      </c>
    </row>
    <row r="720" spans="6:56" x14ac:dyDescent="0.45">
      <c r="F720" s="9" t="e">
        <f>VLOOKUP($B720, FanGraphs_Standings[[Abbreviation]:[2024 Year to Date G]], 2, FALSE)</f>
        <v>#N/A</v>
      </c>
      <c r="G720" s="9" t="e">
        <f>IF(ISERR(VLOOKUP($D720, 'SP Per G'!$A$2:$D$1380, 3, FALSE)), L720, VLOOKUP($D720, 'SP Per G'!$A$2:$D$1380, 3, FALSE))</f>
        <v>#N/A</v>
      </c>
      <c r="H720" s="9" t="e">
        <f>VLOOKUP($D720, 'SP Per G'!$A$2:$D$1380, 4, FALSE)</f>
        <v>#N/A</v>
      </c>
      <c r="I720" s="9" t="e">
        <f>VLOOKUP($D720, Individual_Pitching___Dashboard[], 18, FALSE)</f>
        <v>#N/A</v>
      </c>
      <c r="J720" s="9" t="e">
        <f>VLOOKUP($D720, Individual_Pitching___Dashboard[], 20, FALSE)</f>
        <v>#N/A</v>
      </c>
      <c r="K720" s="9" t="e">
        <f>VLOOKUP($D720, Individual_Pitching___Advanced[], 21,FALSE)</f>
        <v>#N/A</v>
      </c>
      <c r="L720" s="9" t="e">
        <f>VLOOKUP($B720, 'Team Per G'!$A$2:$G$31, 7, FALSE)</f>
        <v>#N/A</v>
      </c>
      <c r="M720" s="9" t="e">
        <f>VLOOKUP($B720, 'FanGraphs - Team WAR Projected'!$B$2:$E$31, 3, FALSE)/162</f>
        <v>#N/A</v>
      </c>
      <c r="N720" s="9" t="e">
        <f>VLOOKUP($B720, Team_Pitching___Advanced[[Team]:[xFIP]], 19,FALSE)</f>
        <v>#N/A</v>
      </c>
      <c r="O720" s="9" t="e">
        <f>VLOOKUP($B720, Team_Pitching___Advanced[], 20, FALSE)</f>
        <v>#N/A</v>
      </c>
      <c r="P720" s="9" t="e">
        <f>VLOOKUP($B720, Team_Batting___Dashboard[[Team]:[wOBA]], 16, FALSE)</f>
        <v>#N/A</v>
      </c>
      <c r="Q720" s="9" t="e">
        <f>VLOOKUP($B720, Team_Batting___Advanced[[Team]:[OPS]], 9, FALSE)</f>
        <v>#N/A</v>
      </c>
      <c r="R720" s="9" t="e">
        <f>VLOOKUP($B720, Team_Batting___Advanced[], 19, FALSE)</f>
        <v>#N/A</v>
      </c>
      <c r="S720" s="9" t="e">
        <f>VLOOKUP($B720, 'Team Per G'!$A$2:$G$31, 3, FALSE)</f>
        <v>#N/A</v>
      </c>
      <c r="T720" s="9" t="e">
        <f>VLOOKUP($B720, 'Team Per G'!$A$2:$G$31, 5, FALSE)</f>
        <v>#N/A</v>
      </c>
      <c r="U720" s="9" t="e">
        <f>VLOOKUP($B720, 'Team Per G'!$A$2:$G$31, 4, FALSE)</f>
        <v>#N/A</v>
      </c>
      <c r="V720" s="9" t="e">
        <f>VLOOKUP($B720, Team_Batting___Dashboard[], 22, FALSE)/$F720</f>
        <v>#N/A</v>
      </c>
      <c r="W720" s="9" t="e">
        <f>VLOOKUP($B720, 'FanGraphs - Team WAR Projected'!$B$2:$E$31, 4, FALSE)/162</f>
        <v>#N/A</v>
      </c>
      <c r="X720" s="9" t="e">
        <f>VLOOKUP($B720, FanGraphs_Standings[[Abbreviation]:[2024 Year to Date RS/G]], 6, FALSE)/$F720</f>
        <v>#N/A</v>
      </c>
      <c r="Y720" s="9" t="e">
        <f>VLOOKUP($B720, FanGraphs_Standings[[Abbreviation]:[2024 Projected Full Season RDif]], 19, FALSE)/162</f>
        <v>#N/A</v>
      </c>
      <c r="Z720" s="9" t="e">
        <f>VLOOKUP($B720, FanGraphs_Standings[[Abbreviation]:[2024 Projected Full Season RDif]], 5, FALSE)</f>
        <v>#N/A</v>
      </c>
      <c r="AA720" s="9" t="e">
        <f>VLOOKUP($B720, FanGraphs_Standings[[Abbreviation]:[2024 Projected Full Season W%]], 18, FALSE)</f>
        <v>#N/A</v>
      </c>
      <c r="AB720" s="9" t="e">
        <f>VLOOKUP($B720, 'Home Field Adv'!$A$2:$I$31, 9, FALSE)</f>
        <v>#N/A</v>
      </c>
      <c r="AC720" s="9" t="e">
        <f>VLOOKUP($C720, FanGraphs_Standings[[Abbreviation]:[2024 Year to Date G]], 2, FALSE)</f>
        <v>#N/A</v>
      </c>
      <c r="AD720" s="9" t="e">
        <f>VLOOKUP($E720, 'SP Per G'!$A$2:$D$1380, 3, FALSE)</f>
        <v>#N/A</v>
      </c>
      <c r="AE720" s="9" t="e">
        <f>VLOOKUP($E720, 'SP Per G'!$A$2:$D$1380, 4, FALSE)</f>
        <v>#N/A</v>
      </c>
      <c r="AF720" s="9" t="e">
        <f>VLOOKUP($E720, Individual_Pitching___Dashboard[], 18, FALSE)</f>
        <v>#N/A</v>
      </c>
      <c r="AG720" s="9" t="e">
        <f>VLOOKUP($E720, Individual_Pitching___Dashboard[], 20, FALSE)</f>
        <v>#N/A</v>
      </c>
      <c r="AH720" s="9" t="e">
        <f>VLOOKUP($E720, Individual_Pitching___Advanced[], 21,FALSE)</f>
        <v>#N/A</v>
      </c>
      <c r="AI720" s="9" t="e">
        <f>VLOOKUP($C720, 'Team Per G'!$A$2:$G$31, 7, FALSE)</f>
        <v>#N/A</v>
      </c>
      <c r="AJ720" s="9" t="e">
        <f>VLOOKUP($C720, 'FanGraphs - Team WAR Projected'!$B$2:$E$31, 3, FALSE)/162</f>
        <v>#N/A</v>
      </c>
      <c r="AK720" s="9" t="e">
        <f>VLOOKUP($C720, Team_Pitching___Advanced[[Team]:[xFIP]], 19,FALSE)</f>
        <v>#N/A</v>
      </c>
      <c r="AL720" s="9" t="e">
        <f>VLOOKUP($C720, Team_Pitching___Advanced[], 20, FALSE)</f>
        <v>#N/A</v>
      </c>
      <c r="AM720" s="9" t="e">
        <f>VLOOKUP($C720, Team_Batting___Dashboard[[Team]:[wOBA]], 16, FALSE)</f>
        <v>#N/A</v>
      </c>
      <c r="AN720" s="9" t="e">
        <f>VLOOKUP($C720, Team_Batting___Advanced[[Team]:[OPS]], 9, FALSE)</f>
        <v>#N/A</v>
      </c>
      <c r="AO720" s="9" t="e">
        <f>VLOOKUP($C720, Team_Batting___Advanced[], 19, FALSE)</f>
        <v>#N/A</v>
      </c>
      <c r="AP720" s="9" t="e">
        <f>VLOOKUP($C720, 'Team Per G'!$A$2:$G$31, 3, FALSE)</f>
        <v>#N/A</v>
      </c>
      <c r="AQ720" s="9" t="e">
        <f>VLOOKUP($C720, 'Team Per G'!$A$2:$G$31, 5, FALSE)</f>
        <v>#N/A</v>
      </c>
      <c r="AR720" s="9" t="e">
        <f>VLOOKUP($C720, 'Team Per G'!$A$2:$G$31, 4, FALSE)</f>
        <v>#N/A</v>
      </c>
      <c r="AS720" s="9" t="e">
        <f>VLOOKUP($C720, Team_Batting___Dashboard[], 22, FALSE)/$AC720</f>
        <v>#N/A</v>
      </c>
      <c r="AT720" s="9" t="e">
        <f>VLOOKUP($C720, 'FanGraphs - Team WAR Projected'!$B$2:$E$31, 4, FALSE)/162</f>
        <v>#N/A</v>
      </c>
      <c r="AU720" s="9" t="e">
        <f>VLOOKUP($C720, FanGraphs_Standings[[Abbreviation]:[2024 Year to Date RS/G]], 6, FALSE)/$AC720</f>
        <v>#N/A</v>
      </c>
      <c r="AV720" s="9" t="e">
        <f>VLOOKUP($C720, FanGraphs_Standings[[Abbreviation]:[2024 Projected Full Season RDif]], 19, FALSE)/162</f>
        <v>#N/A</v>
      </c>
      <c r="AW720" s="9" t="e">
        <f>VLOOKUP($C720, FanGraphs_Standings[[Abbreviation]:[2024 Projected Full Season RDif]], 5, FALSE)</f>
        <v>#N/A</v>
      </c>
      <c r="AX720" s="9" t="e">
        <f>VLOOKUP($C720, FanGraphs_Standings[[Abbreviation]:[2024 Projected Full Season W%]], 18, FALSE)</f>
        <v>#N/A</v>
      </c>
      <c r="AY720" s="9" t="e">
        <f>VLOOKUP($C720, 'Home Field Adv'!$A$2:$K$31, 11, FALSE)</f>
        <v>#N/A</v>
      </c>
      <c r="BB720" s="5" t="str">
        <f t="shared" si="34"/>
        <v/>
      </c>
      <c r="BC720" s="5" t="str">
        <f t="shared" si="35"/>
        <v/>
      </c>
      <c r="BD720" s="5" t="str">
        <f t="shared" si="36"/>
        <v/>
      </c>
    </row>
    <row r="721" spans="6:56" x14ac:dyDescent="0.45">
      <c r="F721" s="9" t="e">
        <f>VLOOKUP($B721, FanGraphs_Standings[[Abbreviation]:[2024 Year to Date G]], 2, FALSE)</f>
        <v>#N/A</v>
      </c>
      <c r="G721" s="9" t="e">
        <f>IF(ISERR(VLOOKUP($D721, 'SP Per G'!$A$2:$D$1380, 3, FALSE)), L721, VLOOKUP($D721, 'SP Per G'!$A$2:$D$1380, 3, FALSE))</f>
        <v>#N/A</v>
      </c>
      <c r="H721" s="9" t="e">
        <f>VLOOKUP($D721, 'SP Per G'!$A$2:$D$1380, 4, FALSE)</f>
        <v>#N/A</v>
      </c>
      <c r="I721" s="9" t="e">
        <f>VLOOKUP($D721, Individual_Pitching___Dashboard[], 18, FALSE)</f>
        <v>#N/A</v>
      </c>
      <c r="J721" s="9" t="e">
        <f>VLOOKUP($D721, Individual_Pitching___Dashboard[], 20, FALSE)</f>
        <v>#N/A</v>
      </c>
      <c r="K721" s="9" t="e">
        <f>VLOOKUP($D721, Individual_Pitching___Advanced[], 21,FALSE)</f>
        <v>#N/A</v>
      </c>
      <c r="L721" s="9" t="e">
        <f>VLOOKUP($B721, 'Team Per G'!$A$2:$G$31, 7, FALSE)</f>
        <v>#N/A</v>
      </c>
      <c r="M721" s="9" t="e">
        <f>VLOOKUP($B721, 'FanGraphs - Team WAR Projected'!$B$2:$E$31, 3, FALSE)/162</f>
        <v>#N/A</v>
      </c>
      <c r="N721" s="9" t="e">
        <f>VLOOKUP($B721, Team_Pitching___Advanced[[Team]:[xFIP]], 19,FALSE)</f>
        <v>#N/A</v>
      </c>
      <c r="O721" s="9" t="e">
        <f>VLOOKUP($B721, Team_Pitching___Advanced[], 20, FALSE)</f>
        <v>#N/A</v>
      </c>
      <c r="P721" s="9" t="e">
        <f>VLOOKUP($B721, Team_Batting___Dashboard[[Team]:[wOBA]], 16, FALSE)</f>
        <v>#N/A</v>
      </c>
      <c r="Q721" s="9" t="e">
        <f>VLOOKUP($B721, Team_Batting___Advanced[[Team]:[OPS]], 9, FALSE)</f>
        <v>#N/A</v>
      </c>
      <c r="R721" s="9" t="e">
        <f>VLOOKUP($B721, Team_Batting___Advanced[], 19, FALSE)</f>
        <v>#N/A</v>
      </c>
      <c r="S721" s="9" t="e">
        <f>VLOOKUP($B721, 'Team Per G'!$A$2:$G$31, 3, FALSE)</f>
        <v>#N/A</v>
      </c>
      <c r="T721" s="9" t="e">
        <f>VLOOKUP($B721, 'Team Per G'!$A$2:$G$31, 5, FALSE)</f>
        <v>#N/A</v>
      </c>
      <c r="U721" s="9" t="e">
        <f>VLOOKUP($B721, 'Team Per G'!$A$2:$G$31, 4, FALSE)</f>
        <v>#N/A</v>
      </c>
      <c r="V721" s="9" t="e">
        <f>VLOOKUP($B721, Team_Batting___Dashboard[], 22, FALSE)/$F721</f>
        <v>#N/A</v>
      </c>
      <c r="W721" s="9" t="e">
        <f>VLOOKUP($B721, 'FanGraphs - Team WAR Projected'!$B$2:$E$31, 4, FALSE)/162</f>
        <v>#N/A</v>
      </c>
      <c r="X721" s="9" t="e">
        <f>VLOOKUP($B721, FanGraphs_Standings[[Abbreviation]:[2024 Year to Date RS/G]], 6, FALSE)/$F721</f>
        <v>#N/A</v>
      </c>
      <c r="Y721" s="9" t="e">
        <f>VLOOKUP($B721, FanGraphs_Standings[[Abbreviation]:[2024 Projected Full Season RDif]], 19, FALSE)/162</f>
        <v>#N/A</v>
      </c>
      <c r="Z721" s="9" t="e">
        <f>VLOOKUP($B721, FanGraphs_Standings[[Abbreviation]:[2024 Projected Full Season RDif]], 5, FALSE)</f>
        <v>#N/A</v>
      </c>
      <c r="AA721" s="9" t="e">
        <f>VLOOKUP($B721, FanGraphs_Standings[[Abbreviation]:[2024 Projected Full Season W%]], 18, FALSE)</f>
        <v>#N/A</v>
      </c>
      <c r="AB721" s="9" t="e">
        <f>VLOOKUP($B721, 'Home Field Adv'!$A$2:$I$31, 9, FALSE)</f>
        <v>#N/A</v>
      </c>
      <c r="AC721" s="9" t="e">
        <f>VLOOKUP($C721, FanGraphs_Standings[[Abbreviation]:[2024 Year to Date G]], 2, FALSE)</f>
        <v>#N/A</v>
      </c>
      <c r="AD721" s="9" t="e">
        <f>VLOOKUP($E721, 'SP Per G'!$A$2:$D$1380, 3, FALSE)</f>
        <v>#N/A</v>
      </c>
      <c r="AE721" s="9" t="e">
        <f>VLOOKUP($E721, 'SP Per G'!$A$2:$D$1380, 4, FALSE)</f>
        <v>#N/A</v>
      </c>
      <c r="AF721" s="9" t="e">
        <f>VLOOKUP($E721, Individual_Pitching___Dashboard[], 18, FALSE)</f>
        <v>#N/A</v>
      </c>
      <c r="AG721" s="9" t="e">
        <f>VLOOKUP($E721, Individual_Pitching___Dashboard[], 20, FALSE)</f>
        <v>#N/A</v>
      </c>
      <c r="AH721" s="9" t="e">
        <f>VLOOKUP($E721, Individual_Pitching___Advanced[], 21,FALSE)</f>
        <v>#N/A</v>
      </c>
      <c r="AI721" s="9" t="e">
        <f>VLOOKUP($C721, 'Team Per G'!$A$2:$G$31, 7, FALSE)</f>
        <v>#N/A</v>
      </c>
      <c r="AJ721" s="9" t="e">
        <f>VLOOKUP($C721, 'FanGraphs - Team WAR Projected'!$B$2:$E$31, 3, FALSE)/162</f>
        <v>#N/A</v>
      </c>
      <c r="AK721" s="9" t="e">
        <f>VLOOKUP($C721, Team_Pitching___Advanced[[Team]:[xFIP]], 19,FALSE)</f>
        <v>#N/A</v>
      </c>
      <c r="AL721" s="9" t="e">
        <f>VLOOKUP($C721, Team_Pitching___Advanced[], 20, FALSE)</f>
        <v>#N/A</v>
      </c>
      <c r="AM721" s="9" t="e">
        <f>VLOOKUP($C721, Team_Batting___Dashboard[[Team]:[wOBA]], 16, FALSE)</f>
        <v>#N/A</v>
      </c>
      <c r="AN721" s="9" t="e">
        <f>VLOOKUP($C721, Team_Batting___Advanced[[Team]:[OPS]], 9, FALSE)</f>
        <v>#N/A</v>
      </c>
      <c r="AO721" s="9" t="e">
        <f>VLOOKUP($C721, Team_Batting___Advanced[], 19, FALSE)</f>
        <v>#N/A</v>
      </c>
      <c r="AP721" s="9" t="e">
        <f>VLOOKUP($C721, 'Team Per G'!$A$2:$G$31, 3, FALSE)</f>
        <v>#N/A</v>
      </c>
      <c r="AQ721" s="9" t="e">
        <f>VLOOKUP($C721, 'Team Per G'!$A$2:$G$31, 5, FALSE)</f>
        <v>#N/A</v>
      </c>
      <c r="AR721" s="9" t="e">
        <f>VLOOKUP($C721, 'Team Per G'!$A$2:$G$31, 4, FALSE)</f>
        <v>#N/A</v>
      </c>
      <c r="AS721" s="9" t="e">
        <f>VLOOKUP($C721, Team_Batting___Dashboard[], 22, FALSE)/$AC721</f>
        <v>#N/A</v>
      </c>
      <c r="AT721" s="9" t="e">
        <f>VLOOKUP($C721, 'FanGraphs - Team WAR Projected'!$B$2:$E$31, 4, FALSE)/162</f>
        <v>#N/A</v>
      </c>
      <c r="AU721" s="9" t="e">
        <f>VLOOKUP($C721, FanGraphs_Standings[[Abbreviation]:[2024 Year to Date RS/G]], 6, FALSE)/$AC721</f>
        <v>#N/A</v>
      </c>
      <c r="AV721" s="9" t="e">
        <f>VLOOKUP($C721, FanGraphs_Standings[[Abbreviation]:[2024 Projected Full Season RDif]], 19, FALSE)/162</f>
        <v>#N/A</v>
      </c>
      <c r="AW721" s="9" t="e">
        <f>VLOOKUP($C721, FanGraphs_Standings[[Abbreviation]:[2024 Projected Full Season RDif]], 5, FALSE)</f>
        <v>#N/A</v>
      </c>
      <c r="AX721" s="9" t="e">
        <f>VLOOKUP($C721, FanGraphs_Standings[[Abbreviation]:[2024 Projected Full Season W%]], 18, FALSE)</f>
        <v>#N/A</v>
      </c>
      <c r="AY721" s="9" t="e">
        <f>VLOOKUP($C721, 'Home Field Adv'!$A$2:$K$31, 11, FALSE)</f>
        <v>#N/A</v>
      </c>
      <c r="BB721" s="5" t="str">
        <f t="shared" si="34"/>
        <v/>
      </c>
      <c r="BC721" s="5" t="str">
        <f t="shared" si="35"/>
        <v/>
      </c>
      <c r="BD721" s="5" t="str">
        <f t="shared" si="36"/>
        <v/>
      </c>
    </row>
    <row r="722" spans="6:56" x14ac:dyDescent="0.45">
      <c r="F722" s="9" t="e">
        <f>VLOOKUP($B722, FanGraphs_Standings[[Abbreviation]:[2024 Year to Date G]], 2, FALSE)</f>
        <v>#N/A</v>
      </c>
      <c r="G722" s="9" t="e">
        <f>IF(ISERR(VLOOKUP($D722, 'SP Per G'!$A$2:$D$1380, 3, FALSE)), L722, VLOOKUP($D722, 'SP Per G'!$A$2:$D$1380, 3, FALSE))</f>
        <v>#N/A</v>
      </c>
      <c r="H722" s="9" t="e">
        <f>VLOOKUP($D722, 'SP Per G'!$A$2:$D$1380, 4, FALSE)</f>
        <v>#N/A</v>
      </c>
      <c r="I722" s="9" t="e">
        <f>VLOOKUP($D722, Individual_Pitching___Dashboard[], 18, FALSE)</f>
        <v>#N/A</v>
      </c>
      <c r="J722" s="9" t="e">
        <f>VLOOKUP($D722, Individual_Pitching___Dashboard[], 20, FALSE)</f>
        <v>#N/A</v>
      </c>
      <c r="K722" s="9" t="e">
        <f>VLOOKUP($D722, Individual_Pitching___Advanced[], 21,FALSE)</f>
        <v>#N/A</v>
      </c>
      <c r="L722" s="9" t="e">
        <f>VLOOKUP($B722, 'Team Per G'!$A$2:$G$31, 7, FALSE)</f>
        <v>#N/A</v>
      </c>
      <c r="M722" s="9" t="e">
        <f>VLOOKUP($B722, 'FanGraphs - Team WAR Projected'!$B$2:$E$31, 3, FALSE)/162</f>
        <v>#N/A</v>
      </c>
      <c r="N722" s="9" t="e">
        <f>VLOOKUP($B722, Team_Pitching___Advanced[[Team]:[xFIP]], 19,FALSE)</f>
        <v>#N/A</v>
      </c>
      <c r="O722" s="9" t="e">
        <f>VLOOKUP($B722, Team_Pitching___Advanced[], 20, FALSE)</f>
        <v>#N/A</v>
      </c>
      <c r="P722" s="9" t="e">
        <f>VLOOKUP($B722, Team_Batting___Dashboard[[Team]:[wOBA]], 16, FALSE)</f>
        <v>#N/A</v>
      </c>
      <c r="Q722" s="9" t="e">
        <f>VLOOKUP($B722, Team_Batting___Advanced[[Team]:[OPS]], 9, FALSE)</f>
        <v>#N/A</v>
      </c>
      <c r="R722" s="9" t="e">
        <f>VLOOKUP($B722, Team_Batting___Advanced[], 19, FALSE)</f>
        <v>#N/A</v>
      </c>
      <c r="S722" s="9" t="e">
        <f>VLOOKUP($B722, 'Team Per G'!$A$2:$G$31, 3, FALSE)</f>
        <v>#N/A</v>
      </c>
      <c r="T722" s="9" t="e">
        <f>VLOOKUP($B722, 'Team Per G'!$A$2:$G$31, 5, FALSE)</f>
        <v>#N/A</v>
      </c>
      <c r="U722" s="9" t="e">
        <f>VLOOKUP($B722, 'Team Per G'!$A$2:$G$31, 4, FALSE)</f>
        <v>#N/A</v>
      </c>
      <c r="V722" s="9" t="e">
        <f>VLOOKUP($B722, Team_Batting___Dashboard[], 22, FALSE)/$F722</f>
        <v>#N/A</v>
      </c>
      <c r="W722" s="9" t="e">
        <f>VLOOKUP($B722, 'FanGraphs - Team WAR Projected'!$B$2:$E$31, 4, FALSE)/162</f>
        <v>#N/A</v>
      </c>
      <c r="X722" s="9" t="e">
        <f>VLOOKUP($B722, FanGraphs_Standings[[Abbreviation]:[2024 Year to Date RS/G]], 6, FALSE)/$F722</f>
        <v>#N/A</v>
      </c>
      <c r="Y722" s="9" t="e">
        <f>VLOOKUP($B722, FanGraphs_Standings[[Abbreviation]:[2024 Projected Full Season RDif]], 19, FALSE)/162</f>
        <v>#N/A</v>
      </c>
      <c r="Z722" s="9" t="e">
        <f>VLOOKUP($B722, FanGraphs_Standings[[Abbreviation]:[2024 Projected Full Season RDif]], 5, FALSE)</f>
        <v>#N/A</v>
      </c>
      <c r="AA722" s="9" t="e">
        <f>VLOOKUP($B722, FanGraphs_Standings[[Abbreviation]:[2024 Projected Full Season W%]], 18, FALSE)</f>
        <v>#N/A</v>
      </c>
      <c r="AB722" s="9" t="e">
        <f>VLOOKUP($B722, 'Home Field Adv'!$A$2:$I$31, 9, FALSE)</f>
        <v>#N/A</v>
      </c>
      <c r="AC722" s="9" t="e">
        <f>VLOOKUP($C722, FanGraphs_Standings[[Abbreviation]:[2024 Year to Date G]], 2, FALSE)</f>
        <v>#N/A</v>
      </c>
      <c r="AD722" s="9" t="e">
        <f>VLOOKUP($E722, 'SP Per G'!$A$2:$D$1380, 3, FALSE)</f>
        <v>#N/A</v>
      </c>
      <c r="AE722" s="9" t="e">
        <f>VLOOKUP($E722, 'SP Per G'!$A$2:$D$1380, 4, FALSE)</f>
        <v>#N/A</v>
      </c>
      <c r="AF722" s="9" t="e">
        <f>VLOOKUP($E722, Individual_Pitching___Dashboard[], 18, FALSE)</f>
        <v>#N/A</v>
      </c>
      <c r="AG722" s="9" t="e">
        <f>VLOOKUP($E722, Individual_Pitching___Dashboard[], 20, FALSE)</f>
        <v>#N/A</v>
      </c>
      <c r="AH722" s="9" t="e">
        <f>VLOOKUP($E722, Individual_Pitching___Advanced[], 21,FALSE)</f>
        <v>#N/A</v>
      </c>
      <c r="AI722" s="9" t="e">
        <f>VLOOKUP($C722, 'Team Per G'!$A$2:$G$31, 7, FALSE)</f>
        <v>#N/A</v>
      </c>
      <c r="AJ722" s="9" t="e">
        <f>VLOOKUP($C722, 'FanGraphs - Team WAR Projected'!$B$2:$E$31, 3, FALSE)/162</f>
        <v>#N/A</v>
      </c>
      <c r="AK722" s="9" t="e">
        <f>VLOOKUP($C722, Team_Pitching___Advanced[[Team]:[xFIP]], 19,FALSE)</f>
        <v>#N/A</v>
      </c>
      <c r="AL722" s="9" t="e">
        <f>VLOOKUP($C722, Team_Pitching___Advanced[], 20, FALSE)</f>
        <v>#N/A</v>
      </c>
      <c r="AM722" s="9" t="e">
        <f>VLOOKUP($C722, Team_Batting___Dashboard[[Team]:[wOBA]], 16, FALSE)</f>
        <v>#N/A</v>
      </c>
      <c r="AN722" s="9" t="e">
        <f>VLOOKUP($C722, Team_Batting___Advanced[[Team]:[OPS]], 9, FALSE)</f>
        <v>#N/A</v>
      </c>
      <c r="AO722" s="9" t="e">
        <f>VLOOKUP($C722, Team_Batting___Advanced[], 19, FALSE)</f>
        <v>#N/A</v>
      </c>
      <c r="AP722" s="9" t="e">
        <f>VLOOKUP($C722, 'Team Per G'!$A$2:$G$31, 3, FALSE)</f>
        <v>#N/A</v>
      </c>
      <c r="AQ722" s="9" t="e">
        <f>VLOOKUP($C722, 'Team Per G'!$A$2:$G$31, 5, FALSE)</f>
        <v>#N/A</v>
      </c>
      <c r="AR722" s="9" t="e">
        <f>VLOOKUP($C722, 'Team Per G'!$A$2:$G$31, 4, FALSE)</f>
        <v>#N/A</v>
      </c>
      <c r="AS722" s="9" t="e">
        <f>VLOOKUP($C722, Team_Batting___Dashboard[], 22, FALSE)/$AC722</f>
        <v>#N/A</v>
      </c>
      <c r="AT722" s="9" t="e">
        <f>VLOOKUP($C722, 'FanGraphs - Team WAR Projected'!$B$2:$E$31, 4, FALSE)/162</f>
        <v>#N/A</v>
      </c>
      <c r="AU722" s="9" t="e">
        <f>VLOOKUP($C722, FanGraphs_Standings[[Abbreviation]:[2024 Year to Date RS/G]], 6, FALSE)/$AC722</f>
        <v>#N/A</v>
      </c>
      <c r="AV722" s="9" t="e">
        <f>VLOOKUP($C722, FanGraphs_Standings[[Abbreviation]:[2024 Projected Full Season RDif]], 19, FALSE)/162</f>
        <v>#N/A</v>
      </c>
      <c r="AW722" s="9" t="e">
        <f>VLOOKUP($C722, FanGraphs_Standings[[Abbreviation]:[2024 Projected Full Season RDif]], 5, FALSE)</f>
        <v>#N/A</v>
      </c>
      <c r="AX722" s="9" t="e">
        <f>VLOOKUP($C722, FanGraphs_Standings[[Abbreviation]:[2024 Projected Full Season W%]], 18, FALSE)</f>
        <v>#N/A</v>
      </c>
      <c r="AY722" s="9" t="e">
        <f>VLOOKUP($C722, 'Home Field Adv'!$A$2:$K$31, 11, FALSE)</f>
        <v>#N/A</v>
      </c>
      <c r="BB722" s="5" t="str">
        <f t="shared" si="34"/>
        <v/>
      </c>
      <c r="BC722" s="5" t="str">
        <f t="shared" si="35"/>
        <v/>
      </c>
      <c r="BD722" s="5" t="str">
        <f t="shared" si="36"/>
        <v/>
      </c>
    </row>
    <row r="723" spans="6:56" x14ac:dyDescent="0.45">
      <c r="F723" s="9" t="e">
        <f>VLOOKUP($B723, FanGraphs_Standings[[Abbreviation]:[2024 Year to Date G]], 2, FALSE)</f>
        <v>#N/A</v>
      </c>
      <c r="G723" s="9" t="e">
        <f>IF(ISERR(VLOOKUP($D723, 'SP Per G'!$A$2:$D$1380, 3, FALSE)), L723, VLOOKUP($D723, 'SP Per G'!$A$2:$D$1380, 3, FALSE))</f>
        <v>#N/A</v>
      </c>
      <c r="H723" s="9" t="e">
        <f>VLOOKUP($D723, 'SP Per G'!$A$2:$D$1380, 4, FALSE)</f>
        <v>#N/A</v>
      </c>
      <c r="I723" s="9" t="e">
        <f>VLOOKUP($D723, Individual_Pitching___Dashboard[], 18, FALSE)</f>
        <v>#N/A</v>
      </c>
      <c r="J723" s="9" t="e">
        <f>VLOOKUP($D723, Individual_Pitching___Dashboard[], 20, FALSE)</f>
        <v>#N/A</v>
      </c>
      <c r="K723" s="9" t="e">
        <f>VLOOKUP($D723, Individual_Pitching___Advanced[], 21,FALSE)</f>
        <v>#N/A</v>
      </c>
      <c r="L723" s="9" t="e">
        <f>VLOOKUP($B723, 'Team Per G'!$A$2:$G$31, 7, FALSE)</f>
        <v>#N/A</v>
      </c>
      <c r="M723" s="9" t="e">
        <f>VLOOKUP($B723, 'FanGraphs - Team WAR Projected'!$B$2:$E$31, 3, FALSE)/162</f>
        <v>#N/A</v>
      </c>
      <c r="N723" s="9" t="e">
        <f>VLOOKUP($B723, Team_Pitching___Advanced[[Team]:[xFIP]], 19,FALSE)</f>
        <v>#N/A</v>
      </c>
      <c r="O723" s="9" t="e">
        <f>VLOOKUP($B723, Team_Pitching___Advanced[], 20, FALSE)</f>
        <v>#N/A</v>
      </c>
      <c r="P723" s="9" t="e">
        <f>VLOOKUP($B723, Team_Batting___Dashboard[[Team]:[wOBA]], 16, FALSE)</f>
        <v>#N/A</v>
      </c>
      <c r="Q723" s="9" t="e">
        <f>VLOOKUP($B723, Team_Batting___Advanced[[Team]:[OPS]], 9, FALSE)</f>
        <v>#N/A</v>
      </c>
      <c r="R723" s="9" t="e">
        <f>VLOOKUP($B723, Team_Batting___Advanced[], 19, FALSE)</f>
        <v>#N/A</v>
      </c>
      <c r="S723" s="9" t="e">
        <f>VLOOKUP($B723, 'Team Per G'!$A$2:$G$31, 3, FALSE)</f>
        <v>#N/A</v>
      </c>
      <c r="T723" s="9" t="e">
        <f>VLOOKUP($B723, 'Team Per G'!$A$2:$G$31, 5, FALSE)</f>
        <v>#N/A</v>
      </c>
      <c r="U723" s="9" t="e">
        <f>VLOOKUP($B723, 'Team Per G'!$A$2:$G$31, 4, FALSE)</f>
        <v>#N/A</v>
      </c>
      <c r="V723" s="9" t="e">
        <f>VLOOKUP($B723, Team_Batting___Dashboard[], 22, FALSE)/$F723</f>
        <v>#N/A</v>
      </c>
      <c r="W723" s="9" t="e">
        <f>VLOOKUP($B723, 'FanGraphs - Team WAR Projected'!$B$2:$E$31, 4, FALSE)/162</f>
        <v>#N/A</v>
      </c>
      <c r="X723" s="9" t="e">
        <f>VLOOKUP($B723, FanGraphs_Standings[[Abbreviation]:[2024 Year to Date RS/G]], 6, FALSE)/$F723</f>
        <v>#N/A</v>
      </c>
      <c r="Y723" s="9" t="e">
        <f>VLOOKUP($B723, FanGraphs_Standings[[Abbreviation]:[2024 Projected Full Season RDif]], 19, FALSE)/162</f>
        <v>#N/A</v>
      </c>
      <c r="Z723" s="9" t="e">
        <f>VLOOKUP($B723, FanGraphs_Standings[[Abbreviation]:[2024 Projected Full Season RDif]], 5, FALSE)</f>
        <v>#N/A</v>
      </c>
      <c r="AA723" s="9" t="e">
        <f>VLOOKUP($B723, FanGraphs_Standings[[Abbreviation]:[2024 Projected Full Season W%]], 18, FALSE)</f>
        <v>#N/A</v>
      </c>
      <c r="AB723" s="9" t="e">
        <f>VLOOKUP($B723, 'Home Field Adv'!$A$2:$I$31, 9, FALSE)</f>
        <v>#N/A</v>
      </c>
      <c r="AC723" s="9" t="e">
        <f>VLOOKUP($C723, FanGraphs_Standings[[Abbreviation]:[2024 Year to Date G]], 2, FALSE)</f>
        <v>#N/A</v>
      </c>
      <c r="AD723" s="9" t="e">
        <f>VLOOKUP($E723, 'SP Per G'!$A$2:$D$1380, 3, FALSE)</f>
        <v>#N/A</v>
      </c>
      <c r="AE723" s="9" t="e">
        <f>VLOOKUP($E723, 'SP Per G'!$A$2:$D$1380, 4, FALSE)</f>
        <v>#N/A</v>
      </c>
      <c r="AF723" s="9" t="e">
        <f>VLOOKUP($E723, Individual_Pitching___Dashboard[], 18, FALSE)</f>
        <v>#N/A</v>
      </c>
      <c r="AG723" s="9" t="e">
        <f>VLOOKUP($E723, Individual_Pitching___Dashboard[], 20, FALSE)</f>
        <v>#N/A</v>
      </c>
      <c r="AH723" s="9" t="e">
        <f>VLOOKUP($E723, Individual_Pitching___Advanced[], 21,FALSE)</f>
        <v>#N/A</v>
      </c>
      <c r="AI723" s="9" t="e">
        <f>VLOOKUP($C723, 'Team Per G'!$A$2:$G$31, 7, FALSE)</f>
        <v>#N/A</v>
      </c>
      <c r="AJ723" s="9" t="e">
        <f>VLOOKUP($C723, 'FanGraphs - Team WAR Projected'!$B$2:$E$31, 3, FALSE)/162</f>
        <v>#N/A</v>
      </c>
      <c r="AK723" s="9" t="e">
        <f>VLOOKUP($C723, Team_Pitching___Advanced[[Team]:[xFIP]], 19,FALSE)</f>
        <v>#N/A</v>
      </c>
      <c r="AL723" s="9" t="e">
        <f>VLOOKUP($C723, Team_Pitching___Advanced[], 20, FALSE)</f>
        <v>#N/A</v>
      </c>
      <c r="AM723" s="9" t="e">
        <f>VLOOKUP($C723, Team_Batting___Dashboard[[Team]:[wOBA]], 16, FALSE)</f>
        <v>#N/A</v>
      </c>
      <c r="AN723" s="9" t="e">
        <f>VLOOKUP($C723, Team_Batting___Advanced[[Team]:[OPS]], 9, FALSE)</f>
        <v>#N/A</v>
      </c>
      <c r="AO723" s="9" t="e">
        <f>VLOOKUP($C723, Team_Batting___Advanced[], 19, FALSE)</f>
        <v>#N/A</v>
      </c>
      <c r="AP723" s="9" t="e">
        <f>VLOOKUP($C723, 'Team Per G'!$A$2:$G$31, 3, FALSE)</f>
        <v>#N/A</v>
      </c>
      <c r="AQ723" s="9" t="e">
        <f>VLOOKUP($C723, 'Team Per G'!$A$2:$G$31, 5, FALSE)</f>
        <v>#N/A</v>
      </c>
      <c r="AR723" s="9" t="e">
        <f>VLOOKUP($C723, 'Team Per G'!$A$2:$G$31, 4, FALSE)</f>
        <v>#N/A</v>
      </c>
      <c r="AS723" s="9" t="e">
        <f>VLOOKUP($C723, Team_Batting___Dashboard[], 22, FALSE)/$AC723</f>
        <v>#N/A</v>
      </c>
      <c r="AT723" s="9" t="e">
        <f>VLOOKUP($C723, 'FanGraphs - Team WAR Projected'!$B$2:$E$31, 4, FALSE)/162</f>
        <v>#N/A</v>
      </c>
      <c r="AU723" s="9" t="e">
        <f>VLOOKUP($C723, FanGraphs_Standings[[Abbreviation]:[2024 Year to Date RS/G]], 6, FALSE)/$AC723</f>
        <v>#N/A</v>
      </c>
      <c r="AV723" s="9" t="e">
        <f>VLOOKUP($C723, FanGraphs_Standings[[Abbreviation]:[2024 Projected Full Season RDif]], 19, FALSE)/162</f>
        <v>#N/A</v>
      </c>
      <c r="AW723" s="9" t="e">
        <f>VLOOKUP($C723, FanGraphs_Standings[[Abbreviation]:[2024 Projected Full Season RDif]], 5, FALSE)</f>
        <v>#N/A</v>
      </c>
      <c r="AX723" s="9" t="e">
        <f>VLOOKUP($C723, FanGraphs_Standings[[Abbreviation]:[2024 Projected Full Season W%]], 18, FALSE)</f>
        <v>#N/A</v>
      </c>
      <c r="AY723" s="9" t="e">
        <f>VLOOKUP($C723, 'Home Field Adv'!$A$2:$K$31, 11, FALSE)</f>
        <v>#N/A</v>
      </c>
      <c r="BB723" s="5" t="str">
        <f t="shared" si="34"/>
        <v/>
      </c>
      <c r="BC723" s="5" t="str">
        <f t="shared" si="35"/>
        <v/>
      </c>
      <c r="BD723" s="5" t="str">
        <f t="shared" si="36"/>
        <v/>
      </c>
    </row>
    <row r="724" spans="6:56" x14ac:dyDescent="0.45">
      <c r="F724" s="9" t="e">
        <f>VLOOKUP($B724, FanGraphs_Standings[[Abbreviation]:[2024 Year to Date G]], 2, FALSE)</f>
        <v>#N/A</v>
      </c>
      <c r="G724" s="9" t="e">
        <f>IF(ISERR(VLOOKUP($D724, 'SP Per G'!$A$2:$D$1380, 3, FALSE)), L724, VLOOKUP($D724, 'SP Per G'!$A$2:$D$1380, 3, FALSE))</f>
        <v>#N/A</v>
      </c>
      <c r="H724" s="9" t="e">
        <f>VLOOKUP($D724, 'SP Per G'!$A$2:$D$1380, 4, FALSE)</f>
        <v>#N/A</v>
      </c>
      <c r="I724" s="9" t="e">
        <f>VLOOKUP($D724, Individual_Pitching___Dashboard[], 18, FALSE)</f>
        <v>#N/A</v>
      </c>
      <c r="J724" s="9" t="e">
        <f>VLOOKUP($D724, Individual_Pitching___Dashboard[], 20, FALSE)</f>
        <v>#N/A</v>
      </c>
      <c r="K724" s="9" t="e">
        <f>VLOOKUP($D724, Individual_Pitching___Advanced[], 21,FALSE)</f>
        <v>#N/A</v>
      </c>
      <c r="L724" s="9" t="e">
        <f>VLOOKUP($B724, 'Team Per G'!$A$2:$G$31, 7, FALSE)</f>
        <v>#N/A</v>
      </c>
      <c r="M724" s="9" t="e">
        <f>VLOOKUP($B724, 'FanGraphs - Team WAR Projected'!$B$2:$E$31, 3, FALSE)/162</f>
        <v>#N/A</v>
      </c>
      <c r="N724" s="9" t="e">
        <f>VLOOKUP($B724, Team_Pitching___Advanced[[Team]:[xFIP]], 19,FALSE)</f>
        <v>#N/A</v>
      </c>
      <c r="O724" s="9" t="e">
        <f>VLOOKUP($B724, Team_Pitching___Advanced[], 20, FALSE)</f>
        <v>#N/A</v>
      </c>
      <c r="P724" s="9" t="e">
        <f>VLOOKUP($B724, Team_Batting___Dashboard[[Team]:[wOBA]], 16, FALSE)</f>
        <v>#N/A</v>
      </c>
      <c r="Q724" s="9" t="e">
        <f>VLOOKUP($B724, Team_Batting___Advanced[[Team]:[OPS]], 9, FALSE)</f>
        <v>#N/A</v>
      </c>
      <c r="R724" s="9" t="e">
        <f>VLOOKUP($B724, Team_Batting___Advanced[], 19, FALSE)</f>
        <v>#N/A</v>
      </c>
      <c r="S724" s="9" t="e">
        <f>VLOOKUP($B724, 'Team Per G'!$A$2:$G$31, 3, FALSE)</f>
        <v>#N/A</v>
      </c>
      <c r="T724" s="9" t="e">
        <f>VLOOKUP($B724, 'Team Per G'!$A$2:$G$31, 5, FALSE)</f>
        <v>#N/A</v>
      </c>
      <c r="U724" s="9" t="e">
        <f>VLOOKUP($B724, 'Team Per G'!$A$2:$G$31, 4, FALSE)</f>
        <v>#N/A</v>
      </c>
      <c r="V724" s="9" t="e">
        <f>VLOOKUP($B724, Team_Batting___Dashboard[], 22, FALSE)/$F724</f>
        <v>#N/A</v>
      </c>
      <c r="W724" s="9" t="e">
        <f>VLOOKUP($B724, 'FanGraphs - Team WAR Projected'!$B$2:$E$31, 4, FALSE)/162</f>
        <v>#N/A</v>
      </c>
      <c r="X724" s="9" t="e">
        <f>VLOOKUP($B724, FanGraphs_Standings[[Abbreviation]:[2024 Year to Date RS/G]], 6, FALSE)/$F724</f>
        <v>#N/A</v>
      </c>
      <c r="Y724" s="9" t="e">
        <f>VLOOKUP($B724, FanGraphs_Standings[[Abbreviation]:[2024 Projected Full Season RDif]], 19, FALSE)/162</f>
        <v>#N/A</v>
      </c>
      <c r="Z724" s="9" t="e">
        <f>VLOOKUP($B724, FanGraphs_Standings[[Abbreviation]:[2024 Projected Full Season RDif]], 5, FALSE)</f>
        <v>#N/A</v>
      </c>
      <c r="AA724" s="9" t="e">
        <f>VLOOKUP($B724, FanGraphs_Standings[[Abbreviation]:[2024 Projected Full Season W%]], 18, FALSE)</f>
        <v>#N/A</v>
      </c>
      <c r="AB724" s="9" t="e">
        <f>VLOOKUP($B724, 'Home Field Adv'!$A$2:$I$31, 9, FALSE)</f>
        <v>#N/A</v>
      </c>
      <c r="AC724" s="9" t="e">
        <f>VLOOKUP($C724, FanGraphs_Standings[[Abbreviation]:[2024 Year to Date G]], 2, FALSE)</f>
        <v>#N/A</v>
      </c>
      <c r="AD724" s="9" t="e">
        <f>VLOOKUP($E724, 'SP Per G'!$A$2:$D$1380, 3, FALSE)</f>
        <v>#N/A</v>
      </c>
      <c r="AE724" s="9" t="e">
        <f>VLOOKUP($E724, 'SP Per G'!$A$2:$D$1380, 4, FALSE)</f>
        <v>#N/A</v>
      </c>
      <c r="AF724" s="9" t="e">
        <f>VLOOKUP($E724, Individual_Pitching___Dashboard[], 18, FALSE)</f>
        <v>#N/A</v>
      </c>
      <c r="AG724" s="9" t="e">
        <f>VLOOKUP($E724, Individual_Pitching___Dashboard[], 20, FALSE)</f>
        <v>#N/A</v>
      </c>
      <c r="AH724" s="9" t="e">
        <f>VLOOKUP($E724, Individual_Pitching___Advanced[], 21,FALSE)</f>
        <v>#N/A</v>
      </c>
      <c r="AI724" s="9" t="e">
        <f>VLOOKUP($C724, 'Team Per G'!$A$2:$G$31, 7, FALSE)</f>
        <v>#N/A</v>
      </c>
      <c r="AJ724" s="9" t="e">
        <f>VLOOKUP($C724, 'FanGraphs - Team WAR Projected'!$B$2:$E$31, 3, FALSE)/162</f>
        <v>#N/A</v>
      </c>
      <c r="AK724" s="9" t="e">
        <f>VLOOKUP($C724, Team_Pitching___Advanced[[Team]:[xFIP]], 19,FALSE)</f>
        <v>#N/A</v>
      </c>
      <c r="AL724" s="9" t="e">
        <f>VLOOKUP($C724, Team_Pitching___Advanced[], 20, FALSE)</f>
        <v>#N/A</v>
      </c>
      <c r="AM724" s="9" t="e">
        <f>VLOOKUP($C724, Team_Batting___Dashboard[[Team]:[wOBA]], 16, FALSE)</f>
        <v>#N/A</v>
      </c>
      <c r="AN724" s="9" t="e">
        <f>VLOOKUP($C724, Team_Batting___Advanced[[Team]:[OPS]], 9, FALSE)</f>
        <v>#N/A</v>
      </c>
      <c r="AO724" s="9" t="e">
        <f>VLOOKUP($C724, Team_Batting___Advanced[], 19, FALSE)</f>
        <v>#N/A</v>
      </c>
      <c r="AP724" s="9" t="e">
        <f>VLOOKUP($C724, 'Team Per G'!$A$2:$G$31, 3, FALSE)</f>
        <v>#N/A</v>
      </c>
      <c r="AQ724" s="9" t="e">
        <f>VLOOKUP($C724, 'Team Per G'!$A$2:$G$31, 5, FALSE)</f>
        <v>#N/A</v>
      </c>
      <c r="AR724" s="9" t="e">
        <f>VLOOKUP($C724, 'Team Per G'!$A$2:$G$31, 4, FALSE)</f>
        <v>#N/A</v>
      </c>
      <c r="AS724" s="9" t="e">
        <f>VLOOKUP($C724, Team_Batting___Dashboard[], 22, FALSE)/$AC724</f>
        <v>#N/A</v>
      </c>
      <c r="AT724" s="9" t="e">
        <f>VLOOKUP($C724, 'FanGraphs - Team WAR Projected'!$B$2:$E$31, 4, FALSE)/162</f>
        <v>#N/A</v>
      </c>
      <c r="AU724" s="9" t="e">
        <f>VLOOKUP($C724, FanGraphs_Standings[[Abbreviation]:[2024 Year to Date RS/G]], 6, FALSE)/$AC724</f>
        <v>#N/A</v>
      </c>
      <c r="AV724" s="9" t="e">
        <f>VLOOKUP($C724, FanGraphs_Standings[[Abbreviation]:[2024 Projected Full Season RDif]], 19, FALSE)/162</f>
        <v>#N/A</v>
      </c>
      <c r="AW724" s="9" t="e">
        <f>VLOOKUP($C724, FanGraphs_Standings[[Abbreviation]:[2024 Projected Full Season RDif]], 5, FALSE)</f>
        <v>#N/A</v>
      </c>
      <c r="AX724" s="9" t="e">
        <f>VLOOKUP($C724, FanGraphs_Standings[[Abbreviation]:[2024 Projected Full Season W%]], 18, FALSE)</f>
        <v>#N/A</v>
      </c>
      <c r="AY724" s="9" t="e">
        <f>VLOOKUP($C724, 'Home Field Adv'!$A$2:$K$31, 11, FALSE)</f>
        <v>#N/A</v>
      </c>
      <c r="BB724" s="5" t="str">
        <f t="shared" si="34"/>
        <v/>
      </c>
      <c r="BC724" s="5" t="str">
        <f t="shared" si="35"/>
        <v/>
      </c>
      <c r="BD724" s="5" t="str">
        <f t="shared" si="36"/>
        <v/>
      </c>
    </row>
    <row r="725" spans="6:56" x14ac:dyDescent="0.45">
      <c r="F725" s="9" t="e">
        <f>VLOOKUP($B725, FanGraphs_Standings[[Abbreviation]:[2024 Year to Date G]], 2, FALSE)</f>
        <v>#N/A</v>
      </c>
      <c r="G725" s="9" t="e">
        <f>IF(ISERR(VLOOKUP($D725, 'SP Per G'!$A$2:$D$1380, 3, FALSE)), L725, VLOOKUP($D725, 'SP Per G'!$A$2:$D$1380, 3, FALSE))</f>
        <v>#N/A</v>
      </c>
      <c r="H725" s="9" t="e">
        <f>VLOOKUP($D725, 'SP Per G'!$A$2:$D$1380, 4, FALSE)</f>
        <v>#N/A</v>
      </c>
      <c r="I725" s="9" t="e">
        <f>VLOOKUP($D725, Individual_Pitching___Dashboard[], 18, FALSE)</f>
        <v>#N/A</v>
      </c>
      <c r="J725" s="9" t="e">
        <f>VLOOKUP($D725, Individual_Pitching___Dashboard[], 20, FALSE)</f>
        <v>#N/A</v>
      </c>
      <c r="K725" s="9" t="e">
        <f>VLOOKUP($D725, Individual_Pitching___Advanced[], 21,FALSE)</f>
        <v>#N/A</v>
      </c>
      <c r="L725" s="9" t="e">
        <f>VLOOKUP($B725, 'Team Per G'!$A$2:$G$31, 7, FALSE)</f>
        <v>#N/A</v>
      </c>
      <c r="M725" s="9" t="e">
        <f>VLOOKUP($B725, 'FanGraphs - Team WAR Projected'!$B$2:$E$31, 3, FALSE)/162</f>
        <v>#N/A</v>
      </c>
      <c r="N725" s="9" t="e">
        <f>VLOOKUP($B725, Team_Pitching___Advanced[[Team]:[xFIP]], 19,FALSE)</f>
        <v>#N/A</v>
      </c>
      <c r="O725" s="9" t="e">
        <f>VLOOKUP($B725, Team_Pitching___Advanced[], 20, FALSE)</f>
        <v>#N/A</v>
      </c>
      <c r="P725" s="9" t="e">
        <f>VLOOKUP($B725, Team_Batting___Dashboard[[Team]:[wOBA]], 16, FALSE)</f>
        <v>#N/A</v>
      </c>
      <c r="Q725" s="9" t="e">
        <f>VLOOKUP($B725, Team_Batting___Advanced[[Team]:[OPS]], 9, FALSE)</f>
        <v>#N/A</v>
      </c>
      <c r="R725" s="9" t="e">
        <f>VLOOKUP($B725, Team_Batting___Advanced[], 19, FALSE)</f>
        <v>#N/A</v>
      </c>
      <c r="S725" s="9" t="e">
        <f>VLOOKUP($B725, 'Team Per G'!$A$2:$G$31, 3, FALSE)</f>
        <v>#N/A</v>
      </c>
      <c r="T725" s="9" t="e">
        <f>VLOOKUP($B725, 'Team Per G'!$A$2:$G$31, 5, FALSE)</f>
        <v>#N/A</v>
      </c>
      <c r="U725" s="9" t="e">
        <f>VLOOKUP($B725, 'Team Per G'!$A$2:$G$31, 4, FALSE)</f>
        <v>#N/A</v>
      </c>
      <c r="V725" s="9" t="e">
        <f>VLOOKUP($B725, Team_Batting___Dashboard[], 22, FALSE)/$F725</f>
        <v>#N/A</v>
      </c>
      <c r="W725" s="9" t="e">
        <f>VLOOKUP($B725, 'FanGraphs - Team WAR Projected'!$B$2:$E$31, 4, FALSE)/162</f>
        <v>#N/A</v>
      </c>
      <c r="X725" s="9" t="e">
        <f>VLOOKUP($B725, FanGraphs_Standings[[Abbreviation]:[2024 Year to Date RS/G]], 6, FALSE)/$F725</f>
        <v>#N/A</v>
      </c>
      <c r="Y725" s="9" t="e">
        <f>VLOOKUP($B725, FanGraphs_Standings[[Abbreviation]:[2024 Projected Full Season RDif]], 19, FALSE)/162</f>
        <v>#N/A</v>
      </c>
      <c r="Z725" s="9" t="e">
        <f>VLOOKUP($B725, FanGraphs_Standings[[Abbreviation]:[2024 Projected Full Season RDif]], 5, FALSE)</f>
        <v>#N/A</v>
      </c>
      <c r="AA725" s="9" t="e">
        <f>VLOOKUP($B725, FanGraphs_Standings[[Abbreviation]:[2024 Projected Full Season W%]], 18, FALSE)</f>
        <v>#N/A</v>
      </c>
      <c r="AB725" s="9" t="e">
        <f>VLOOKUP($B725, 'Home Field Adv'!$A$2:$I$31, 9, FALSE)</f>
        <v>#N/A</v>
      </c>
      <c r="AC725" s="9" t="e">
        <f>VLOOKUP($C725, FanGraphs_Standings[[Abbreviation]:[2024 Year to Date G]], 2, FALSE)</f>
        <v>#N/A</v>
      </c>
      <c r="AD725" s="9" t="e">
        <f>VLOOKUP($E725, 'SP Per G'!$A$2:$D$1380, 3, FALSE)</f>
        <v>#N/A</v>
      </c>
      <c r="AE725" s="9" t="e">
        <f>VLOOKUP($E725, 'SP Per G'!$A$2:$D$1380, 4, FALSE)</f>
        <v>#N/A</v>
      </c>
      <c r="AF725" s="9" t="e">
        <f>VLOOKUP($E725, Individual_Pitching___Dashboard[], 18, FALSE)</f>
        <v>#N/A</v>
      </c>
      <c r="AG725" s="9" t="e">
        <f>VLOOKUP($E725, Individual_Pitching___Dashboard[], 20, FALSE)</f>
        <v>#N/A</v>
      </c>
      <c r="AH725" s="9" t="e">
        <f>VLOOKUP($E725, Individual_Pitching___Advanced[], 21,FALSE)</f>
        <v>#N/A</v>
      </c>
      <c r="AI725" s="9" t="e">
        <f>VLOOKUP($C725, 'Team Per G'!$A$2:$G$31, 7, FALSE)</f>
        <v>#N/A</v>
      </c>
      <c r="AJ725" s="9" t="e">
        <f>VLOOKUP($C725, 'FanGraphs - Team WAR Projected'!$B$2:$E$31, 3, FALSE)/162</f>
        <v>#N/A</v>
      </c>
      <c r="AK725" s="9" t="e">
        <f>VLOOKUP($C725, Team_Pitching___Advanced[[Team]:[xFIP]], 19,FALSE)</f>
        <v>#N/A</v>
      </c>
      <c r="AL725" s="9" t="e">
        <f>VLOOKUP($C725, Team_Pitching___Advanced[], 20, FALSE)</f>
        <v>#N/A</v>
      </c>
      <c r="AM725" s="9" t="e">
        <f>VLOOKUP($C725, Team_Batting___Dashboard[[Team]:[wOBA]], 16, FALSE)</f>
        <v>#N/A</v>
      </c>
      <c r="AN725" s="9" t="e">
        <f>VLOOKUP($C725, Team_Batting___Advanced[[Team]:[OPS]], 9, FALSE)</f>
        <v>#N/A</v>
      </c>
      <c r="AO725" s="9" t="e">
        <f>VLOOKUP($C725, Team_Batting___Advanced[], 19, FALSE)</f>
        <v>#N/A</v>
      </c>
      <c r="AP725" s="9" t="e">
        <f>VLOOKUP($C725, 'Team Per G'!$A$2:$G$31, 3, FALSE)</f>
        <v>#N/A</v>
      </c>
      <c r="AQ725" s="9" t="e">
        <f>VLOOKUP($C725, 'Team Per G'!$A$2:$G$31, 5, FALSE)</f>
        <v>#N/A</v>
      </c>
      <c r="AR725" s="9" t="e">
        <f>VLOOKUP($C725, 'Team Per G'!$A$2:$G$31, 4, FALSE)</f>
        <v>#N/A</v>
      </c>
      <c r="AS725" s="9" t="e">
        <f>VLOOKUP($C725, Team_Batting___Dashboard[], 22, FALSE)/$AC725</f>
        <v>#N/A</v>
      </c>
      <c r="AT725" s="9" t="e">
        <f>VLOOKUP($C725, 'FanGraphs - Team WAR Projected'!$B$2:$E$31, 4, FALSE)/162</f>
        <v>#N/A</v>
      </c>
      <c r="AU725" s="9" t="e">
        <f>VLOOKUP($C725, FanGraphs_Standings[[Abbreviation]:[2024 Year to Date RS/G]], 6, FALSE)/$AC725</f>
        <v>#N/A</v>
      </c>
      <c r="AV725" s="9" t="e">
        <f>VLOOKUP($C725, FanGraphs_Standings[[Abbreviation]:[2024 Projected Full Season RDif]], 19, FALSE)/162</f>
        <v>#N/A</v>
      </c>
      <c r="AW725" s="9" t="e">
        <f>VLOOKUP($C725, FanGraphs_Standings[[Abbreviation]:[2024 Projected Full Season RDif]], 5, FALSE)</f>
        <v>#N/A</v>
      </c>
      <c r="AX725" s="9" t="e">
        <f>VLOOKUP($C725, FanGraphs_Standings[[Abbreviation]:[2024 Projected Full Season W%]], 18, FALSE)</f>
        <v>#N/A</v>
      </c>
      <c r="AY725" s="9" t="e">
        <f>VLOOKUP($C725, 'Home Field Adv'!$A$2:$K$31, 11, FALSE)</f>
        <v>#N/A</v>
      </c>
      <c r="BB725" s="5" t="str">
        <f t="shared" si="34"/>
        <v/>
      </c>
      <c r="BC725" s="5" t="str">
        <f t="shared" si="35"/>
        <v/>
      </c>
      <c r="BD725" s="5" t="str">
        <f t="shared" si="36"/>
        <v/>
      </c>
    </row>
    <row r="726" spans="6:56" x14ac:dyDescent="0.45">
      <c r="F726" s="9" t="e">
        <f>VLOOKUP($B726, FanGraphs_Standings[[Abbreviation]:[2024 Year to Date G]], 2, FALSE)</f>
        <v>#N/A</v>
      </c>
      <c r="G726" s="9" t="e">
        <f>IF(ISERR(VLOOKUP($D726, 'SP Per G'!$A$2:$D$1380, 3, FALSE)), L726, VLOOKUP($D726, 'SP Per G'!$A$2:$D$1380, 3, FALSE))</f>
        <v>#N/A</v>
      </c>
      <c r="H726" s="9" t="e">
        <f>VLOOKUP($D726, 'SP Per G'!$A$2:$D$1380, 4, FALSE)</f>
        <v>#N/A</v>
      </c>
      <c r="I726" s="9" t="e">
        <f>VLOOKUP($D726, Individual_Pitching___Dashboard[], 18, FALSE)</f>
        <v>#N/A</v>
      </c>
      <c r="J726" s="9" t="e">
        <f>VLOOKUP($D726, Individual_Pitching___Dashboard[], 20, FALSE)</f>
        <v>#N/A</v>
      </c>
      <c r="K726" s="9" t="e">
        <f>VLOOKUP($D726, Individual_Pitching___Advanced[], 21,FALSE)</f>
        <v>#N/A</v>
      </c>
      <c r="L726" s="9" t="e">
        <f>VLOOKUP($B726, 'Team Per G'!$A$2:$G$31, 7, FALSE)</f>
        <v>#N/A</v>
      </c>
      <c r="M726" s="9" t="e">
        <f>VLOOKUP($B726, 'FanGraphs - Team WAR Projected'!$B$2:$E$31, 3, FALSE)/162</f>
        <v>#N/A</v>
      </c>
      <c r="N726" s="9" t="e">
        <f>VLOOKUP($B726, Team_Pitching___Advanced[[Team]:[xFIP]], 19,FALSE)</f>
        <v>#N/A</v>
      </c>
      <c r="O726" s="9" t="e">
        <f>VLOOKUP($B726, Team_Pitching___Advanced[], 20, FALSE)</f>
        <v>#N/A</v>
      </c>
      <c r="P726" s="9" t="e">
        <f>VLOOKUP($B726, Team_Batting___Dashboard[[Team]:[wOBA]], 16, FALSE)</f>
        <v>#N/A</v>
      </c>
      <c r="Q726" s="9" t="e">
        <f>VLOOKUP($B726, Team_Batting___Advanced[[Team]:[OPS]], 9, FALSE)</f>
        <v>#N/A</v>
      </c>
      <c r="R726" s="9" t="e">
        <f>VLOOKUP($B726, Team_Batting___Advanced[], 19, FALSE)</f>
        <v>#N/A</v>
      </c>
      <c r="S726" s="9" t="e">
        <f>VLOOKUP($B726, 'Team Per G'!$A$2:$G$31, 3, FALSE)</f>
        <v>#N/A</v>
      </c>
      <c r="T726" s="9" t="e">
        <f>VLOOKUP($B726, 'Team Per G'!$A$2:$G$31, 5, FALSE)</f>
        <v>#N/A</v>
      </c>
      <c r="U726" s="9" t="e">
        <f>VLOOKUP($B726, 'Team Per G'!$A$2:$G$31, 4, FALSE)</f>
        <v>#N/A</v>
      </c>
      <c r="V726" s="9" t="e">
        <f>VLOOKUP($B726, Team_Batting___Dashboard[], 22, FALSE)/$F726</f>
        <v>#N/A</v>
      </c>
      <c r="W726" s="9" t="e">
        <f>VLOOKUP($B726, 'FanGraphs - Team WAR Projected'!$B$2:$E$31, 4, FALSE)/162</f>
        <v>#N/A</v>
      </c>
      <c r="X726" s="9" t="e">
        <f>VLOOKUP($B726, FanGraphs_Standings[[Abbreviation]:[2024 Year to Date RS/G]], 6, FALSE)/$F726</f>
        <v>#N/A</v>
      </c>
      <c r="Y726" s="9" t="e">
        <f>VLOOKUP($B726, FanGraphs_Standings[[Abbreviation]:[2024 Projected Full Season RDif]], 19, FALSE)/162</f>
        <v>#N/A</v>
      </c>
      <c r="Z726" s="9" t="e">
        <f>VLOOKUP($B726, FanGraphs_Standings[[Abbreviation]:[2024 Projected Full Season RDif]], 5, FALSE)</f>
        <v>#N/A</v>
      </c>
      <c r="AA726" s="9" t="e">
        <f>VLOOKUP($B726, FanGraphs_Standings[[Abbreviation]:[2024 Projected Full Season W%]], 18, FALSE)</f>
        <v>#N/A</v>
      </c>
      <c r="AB726" s="9" t="e">
        <f>VLOOKUP($B726, 'Home Field Adv'!$A$2:$I$31, 9, FALSE)</f>
        <v>#N/A</v>
      </c>
      <c r="AC726" s="9" t="e">
        <f>VLOOKUP($C726, FanGraphs_Standings[[Abbreviation]:[2024 Year to Date G]], 2, FALSE)</f>
        <v>#N/A</v>
      </c>
      <c r="AD726" s="9" t="e">
        <f>VLOOKUP($E726, 'SP Per G'!$A$2:$D$1380, 3, FALSE)</f>
        <v>#N/A</v>
      </c>
      <c r="AE726" s="9" t="e">
        <f>VLOOKUP($E726, 'SP Per G'!$A$2:$D$1380, 4, FALSE)</f>
        <v>#N/A</v>
      </c>
      <c r="AF726" s="9" t="e">
        <f>VLOOKUP($E726, Individual_Pitching___Dashboard[], 18, FALSE)</f>
        <v>#N/A</v>
      </c>
      <c r="AG726" s="9" t="e">
        <f>VLOOKUP($E726, Individual_Pitching___Dashboard[], 20, FALSE)</f>
        <v>#N/A</v>
      </c>
      <c r="AH726" s="9" t="e">
        <f>VLOOKUP($E726, Individual_Pitching___Advanced[], 21,FALSE)</f>
        <v>#N/A</v>
      </c>
      <c r="AI726" s="9" t="e">
        <f>VLOOKUP($C726, 'Team Per G'!$A$2:$G$31, 7, FALSE)</f>
        <v>#N/A</v>
      </c>
      <c r="AJ726" s="9" t="e">
        <f>VLOOKUP($C726, 'FanGraphs - Team WAR Projected'!$B$2:$E$31, 3, FALSE)/162</f>
        <v>#N/A</v>
      </c>
      <c r="AK726" s="9" t="e">
        <f>VLOOKUP($C726, Team_Pitching___Advanced[[Team]:[xFIP]], 19,FALSE)</f>
        <v>#N/A</v>
      </c>
      <c r="AL726" s="9" t="e">
        <f>VLOOKUP($C726, Team_Pitching___Advanced[], 20, FALSE)</f>
        <v>#N/A</v>
      </c>
      <c r="AM726" s="9" t="e">
        <f>VLOOKUP($C726, Team_Batting___Dashboard[[Team]:[wOBA]], 16, FALSE)</f>
        <v>#N/A</v>
      </c>
      <c r="AN726" s="9" t="e">
        <f>VLOOKUP($C726, Team_Batting___Advanced[[Team]:[OPS]], 9, FALSE)</f>
        <v>#N/A</v>
      </c>
      <c r="AO726" s="9" t="e">
        <f>VLOOKUP($C726, Team_Batting___Advanced[], 19, FALSE)</f>
        <v>#N/A</v>
      </c>
      <c r="AP726" s="9" t="e">
        <f>VLOOKUP($C726, 'Team Per G'!$A$2:$G$31, 3, FALSE)</f>
        <v>#N/A</v>
      </c>
      <c r="AQ726" s="9" t="e">
        <f>VLOOKUP($C726, 'Team Per G'!$A$2:$G$31, 5, FALSE)</f>
        <v>#N/A</v>
      </c>
      <c r="AR726" s="9" t="e">
        <f>VLOOKUP($C726, 'Team Per G'!$A$2:$G$31, 4, FALSE)</f>
        <v>#N/A</v>
      </c>
      <c r="AS726" s="9" t="e">
        <f>VLOOKUP($C726, Team_Batting___Dashboard[], 22, FALSE)/$AC726</f>
        <v>#N/A</v>
      </c>
      <c r="AT726" s="9" t="e">
        <f>VLOOKUP($C726, 'FanGraphs - Team WAR Projected'!$B$2:$E$31, 4, FALSE)/162</f>
        <v>#N/A</v>
      </c>
      <c r="AU726" s="9" t="e">
        <f>VLOOKUP($C726, FanGraphs_Standings[[Abbreviation]:[2024 Year to Date RS/G]], 6, FALSE)/$AC726</f>
        <v>#N/A</v>
      </c>
      <c r="AV726" s="9" t="e">
        <f>VLOOKUP($C726, FanGraphs_Standings[[Abbreviation]:[2024 Projected Full Season RDif]], 19, FALSE)/162</f>
        <v>#N/A</v>
      </c>
      <c r="AW726" s="9" t="e">
        <f>VLOOKUP($C726, FanGraphs_Standings[[Abbreviation]:[2024 Projected Full Season RDif]], 5, FALSE)</f>
        <v>#N/A</v>
      </c>
      <c r="AX726" s="9" t="e">
        <f>VLOOKUP($C726, FanGraphs_Standings[[Abbreviation]:[2024 Projected Full Season W%]], 18, FALSE)</f>
        <v>#N/A</v>
      </c>
      <c r="AY726" s="9" t="e">
        <f>VLOOKUP($C726, 'Home Field Adv'!$A$2:$K$31, 11, FALSE)</f>
        <v>#N/A</v>
      </c>
      <c r="BB726" s="5" t="str">
        <f t="shared" si="34"/>
        <v/>
      </c>
      <c r="BC726" s="5" t="str">
        <f t="shared" si="35"/>
        <v/>
      </c>
      <c r="BD726" s="5" t="str">
        <f t="shared" si="36"/>
        <v/>
      </c>
    </row>
    <row r="727" spans="6:56" x14ac:dyDescent="0.45">
      <c r="F727" s="9" t="e">
        <f>VLOOKUP($B727, FanGraphs_Standings[[Abbreviation]:[2024 Year to Date G]], 2, FALSE)</f>
        <v>#N/A</v>
      </c>
      <c r="G727" s="9" t="e">
        <f>IF(ISERR(VLOOKUP($D727, 'SP Per G'!$A$2:$D$1380, 3, FALSE)), L727, VLOOKUP($D727, 'SP Per G'!$A$2:$D$1380, 3, FALSE))</f>
        <v>#N/A</v>
      </c>
      <c r="H727" s="9" t="e">
        <f>VLOOKUP($D727, 'SP Per G'!$A$2:$D$1380, 4, FALSE)</f>
        <v>#N/A</v>
      </c>
      <c r="I727" s="9" t="e">
        <f>VLOOKUP($D727, Individual_Pitching___Dashboard[], 18, FALSE)</f>
        <v>#N/A</v>
      </c>
      <c r="J727" s="9" t="e">
        <f>VLOOKUP($D727, Individual_Pitching___Dashboard[], 20, FALSE)</f>
        <v>#N/A</v>
      </c>
      <c r="K727" s="9" t="e">
        <f>VLOOKUP($D727, Individual_Pitching___Advanced[], 21,FALSE)</f>
        <v>#N/A</v>
      </c>
      <c r="L727" s="9" t="e">
        <f>VLOOKUP($B727, 'Team Per G'!$A$2:$G$31, 7, FALSE)</f>
        <v>#N/A</v>
      </c>
      <c r="M727" s="9" t="e">
        <f>VLOOKUP($B727, 'FanGraphs - Team WAR Projected'!$B$2:$E$31, 3, FALSE)/162</f>
        <v>#N/A</v>
      </c>
      <c r="N727" s="9" t="e">
        <f>VLOOKUP($B727, Team_Pitching___Advanced[[Team]:[xFIP]], 19,FALSE)</f>
        <v>#N/A</v>
      </c>
      <c r="O727" s="9" t="e">
        <f>VLOOKUP($B727, Team_Pitching___Advanced[], 20, FALSE)</f>
        <v>#N/A</v>
      </c>
      <c r="P727" s="9" t="e">
        <f>VLOOKUP($B727, Team_Batting___Dashboard[[Team]:[wOBA]], 16, FALSE)</f>
        <v>#N/A</v>
      </c>
      <c r="Q727" s="9" t="e">
        <f>VLOOKUP($B727, Team_Batting___Advanced[[Team]:[OPS]], 9, FALSE)</f>
        <v>#N/A</v>
      </c>
      <c r="R727" s="9" t="e">
        <f>VLOOKUP($B727, Team_Batting___Advanced[], 19, FALSE)</f>
        <v>#N/A</v>
      </c>
      <c r="S727" s="9" t="e">
        <f>VLOOKUP($B727, 'Team Per G'!$A$2:$G$31, 3, FALSE)</f>
        <v>#N/A</v>
      </c>
      <c r="T727" s="9" t="e">
        <f>VLOOKUP($B727, 'Team Per G'!$A$2:$G$31, 5, FALSE)</f>
        <v>#N/A</v>
      </c>
      <c r="U727" s="9" t="e">
        <f>VLOOKUP($B727, 'Team Per G'!$A$2:$G$31, 4, FALSE)</f>
        <v>#N/A</v>
      </c>
      <c r="V727" s="9" t="e">
        <f>VLOOKUP($B727, Team_Batting___Dashboard[], 22, FALSE)/$F727</f>
        <v>#N/A</v>
      </c>
      <c r="W727" s="9" t="e">
        <f>VLOOKUP($B727, 'FanGraphs - Team WAR Projected'!$B$2:$E$31, 4, FALSE)/162</f>
        <v>#N/A</v>
      </c>
      <c r="X727" s="9" t="e">
        <f>VLOOKUP($B727, FanGraphs_Standings[[Abbreviation]:[2024 Year to Date RS/G]], 6, FALSE)/$F727</f>
        <v>#N/A</v>
      </c>
      <c r="Y727" s="9" t="e">
        <f>VLOOKUP($B727, FanGraphs_Standings[[Abbreviation]:[2024 Projected Full Season RDif]], 19, FALSE)/162</f>
        <v>#N/A</v>
      </c>
      <c r="Z727" s="9" t="e">
        <f>VLOOKUP($B727, FanGraphs_Standings[[Abbreviation]:[2024 Projected Full Season RDif]], 5, FALSE)</f>
        <v>#N/A</v>
      </c>
      <c r="AA727" s="9" t="e">
        <f>VLOOKUP($B727, FanGraphs_Standings[[Abbreviation]:[2024 Projected Full Season W%]], 18, FALSE)</f>
        <v>#N/A</v>
      </c>
      <c r="AB727" s="9" t="e">
        <f>VLOOKUP($B727, 'Home Field Adv'!$A$2:$I$31, 9, FALSE)</f>
        <v>#N/A</v>
      </c>
      <c r="AC727" s="9" t="e">
        <f>VLOOKUP($C727, FanGraphs_Standings[[Abbreviation]:[2024 Year to Date G]], 2, FALSE)</f>
        <v>#N/A</v>
      </c>
      <c r="AD727" s="9" t="e">
        <f>VLOOKUP($E727, 'SP Per G'!$A$2:$D$1380, 3, FALSE)</f>
        <v>#N/A</v>
      </c>
      <c r="AE727" s="9" t="e">
        <f>VLOOKUP($E727, 'SP Per G'!$A$2:$D$1380, 4, FALSE)</f>
        <v>#N/A</v>
      </c>
      <c r="AF727" s="9" t="e">
        <f>VLOOKUP($E727, Individual_Pitching___Dashboard[], 18, FALSE)</f>
        <v>#N/A</v>
      </c>
      <c r="AG727" s="9" t="e">
        <f>VLOOKUP($E727, Individual_Pitching___Dashboard[], 20, FALSE)</f>
        <v>#N/A</v>
      </c>
      <c r="AH727" s="9" t="e">
        <f>VLOOKUP($E727, Individual_Pitching___Advanced[], 21,FALSE)</f>
        <v>#N/A</v>
      </c>
      <c r="AI727" s="9" t="e">
        <f>VLOOKUP($C727, 'Team Per G'!$A$2:$G$31, 7, FALSE)</f>
        <v>#N/A</v>
      </c>
      <c r="AJ727" s="9" t="e">
        <f>VLOOKUP($C727, 'FanGraphs - Team WAR Projected'!$B$2:$E$31, 3, FALSE)/162</f>
        <v>#N/A</v>
      </c>
      <c r="AK727" s="9" t="e">
        <f>VLOOKUP($C727, Team_Pitching___Advanced[[Team]:[xFIP]], 19,FALSE)</f>
        <v>#N/A</v>
      </c>
      <c r="AL727" s="9" t="e">
        <f>VLOOKUP($C727, Team_Pitching___Advanced[], 20, FALSE)</f>
        <v>#N/A</v>
      </c>
      <c r="AM727" s="9" t="e">
        <f>VLOOKUP($C727, Team_Batting___Dashboard[[Team]:[wOBA]], 16, FALSE)</f>
        <v>#N/A</v>
      </c>
      <c r="AN727" s="9" t="e">
        <f>VLOOKUP($C727, Team_Batting___Advanced[[Team]:[OPS]], 9, FALSE)</f>
        <v>#N/A</v>
      </c>
      <c r="AO727" s="9" t="e">
        <f>VLOOKUP($C727, Team_Batting___Advanced[], 19, FALSE)</f>
        <v>#N/A</v>
      </c>
      <c r="AP727" s="9" t="e">
        <f>VLOOKUP($C727, 'Team Per G'!$A$2:$G$31, 3, FALSE)</f>
        <v>#N/A</v>
      </c>
      <c r="AQ727" s="9" t="e">
        <f>VLOOKUP($C727, 'Team Per G'!$A$2:$G$31, 5, FALSE)</f>
        <v>#N/A</v>
      </c>
      <c r="AR727" s="9" t="e">
        <f>VLOOKUP($C727, 'Team Per G'!$A$2:$G$31, 4, FALSE)</f>
        <v>#N/A</v>
      </c>
      <c r="AS727" s="9" t="e">
        <f>VLOOKUP($C727, Team_Batting___Dashboard[], 22, FALSE)/$AC727</f>
        <v>#N/A</v>
      </c>
      <c r="AT727" s="9" t="e">
        <f>VLOOKUP($C727, 'FanGraphs - Team WAR Projected'!$B$2:$E$31, 4, FALSE)/162</f>
        <v>#N/A</v>
      </c>
      <c r="AU727" s="9" t="e">
        <f>VLOOKUP($C727, FanGraphs_Standings[[Abbreviation]:[2024 Year to Date RS/G]], 6, FALSE)/$AC727</f>
        <v>#N/A</v>
      </c>
      <c r="AV727" s="9" t="e">
        <f>VLOOKUP($C727, FanGraphs_Standings[[Abbreviation]:[2024 Projected Full Season RDif]], 19, FALSE)/162</f>
        <v>#N/A</v>
      </c>
      <c r="AW727" s="9" t="e">
        <f>VLOOKUP($C727, FanGraphs_Standings[[Abbreviation]:[2024 Projected Full Season RDif]], 5, FALSE)</f>
        <v>#N/A</v>
      </c>
      <c r="AX727" s="9" t="e">
        <f>VLOOKUP($C727, FanGraphs_Standings[[Abbreviation]:[2024 Projected Full Season W%]], 18, FALSE)</f>
        <v>#N/A</v>
      </c>
      <c r="AY727" s="9" t="e">
        <f>VLOOKUP($C727, 'Home Field Adv'!$A$2:$K$31, 11, FALSE)</f>
        <v>#N/A</v>
      </c>
      <c r="BB727" s="5" t="str">
        <f t="shared" si="34"/>
        <v/>
      </c>
      <c r="BC727" s="5" t="str">
        <f t="shared" si="35"/>
        <v/>
      </c>
      <c r="BD727" s="5" t="str">
        <f t="shared" si="36"/>
        <v/>
      </c>
    </row>
    <row r="728" spans="6:56" x14ac:dyDescent="0.45">
      <c r="F728" s="9" t="e">
        <f>VLOOKUP($B728, FanGraphs_Standings[[Abbreviation]:[2024 Year to Date G]], 2, FALSE)</f>
        <v>#N/A</v>
      </c>
      <c r="G728" s="9" t="e">
        <f>IF(ISERR(VLOOKUP($D728, 'SP Per G'!$A$2:$D$1380, 3, FALSE)), L728, VLOOKUP($D728, 'SP Per G'!$A$2:$D$1380, 3, FALSE))</f>
        <v>#N/A</v>
      </c>
      <c r="H728" s="9" t="e">
        <f>VLOOKUP($D728, 'SP Per G'!$A$2:$D$1380, 4, FALSE)</f>
        <v>#N/A</v>
      </c>
      <c r="I728" s="9" t="e">
        <f>VLOOKUP($D728, Individual_Pitching___Dashboard[], 18, FALSE)</f>
        <v>#N/A</v>
      </c>
      <c r="J728" s="9" t="e">
        <f>VLOOKUP($D728, Individual_Pitching___Dashboard[], 20, FALSE)</f>
        <v>#N/A</v>
      </c>
      <c r="K728" s="9" t="e">
        <f>VLOOKUP($D728, Individual_Pitching___Advanced[], 21,FALSE)</f>
        <v>#N/A</v>
      </c>
      <c r="L728" s="9" t="e">
        <f>VLOOKUP($B728, 'Team Per G'!$A$2:$G$31, 7, FALSE)</f>
        <v>#N/A</v>
      </c>
      <c r="M728" s="9" t="e">
        <f>VLOOKUP($B728, 'FanGraphs - Team WAR Projected'!$B$2:$E$31, 3, FALSE)/162</f>
        <v>#N/A</v>
      </c>
      <c r="N728" s="9" t="e">
        <f>VLOOKUP($B728, Team_Pitching___Advanced[[Team]:[xFIP]], 19,FALSE)</f>
        <v>#N/A</v>
      </c>
      <c r="O728" s="9" t="e">
        <f>VLOOKUP($B728, Team_Pitching___Advanced[], 20, FALSE)</f>
        <v>#N/A</v>
      </c>
      <c r="P728" s="9" t="e">
        <f>VLOOKUP($B728, Team_Batting___Dashboard[[Team]:[wOBA]], 16, FALSE)</f>
        <v>#N/A</v>
      </c>
      <c r="Q728" s="9" t="e">
        <f>VLOOKUP($B728, Team_Batting___Advanced[[Team]:[OPS]], 9, FALSE)</f>
        <v>#N/A</v>
      </c>
      <c r="R728" s="9" t="e">
        <f>VLOOKUP($B728, Team_Batting___Advanced[], 19, FALSE)</f>
        <v>#N/A</v>
      </c>
      <c r="S728" s="9" t="e">
        <f>VLOOKUP($B728, 'Team Per G'!$A$2:$G$31, 3, FALSE)</f>
        <v>#N/A</v>
      </c>
      <c r="T728" s="9" t="e">
        <f>VLOOKUP($B728, 'Team Per G'!$A$2:$G$31, 5, FALSE)</f>
        <v>#N/A</v>
      </c>
      <c r="U728" s="9" t="e">
        <f>VLOOKUP($B728, 'Team Per G'!$A$2:$G$31, 4, FALSE)</f>
        <v>#N/A</v>
      </c>
      <c r="V728" s="9" t="e">
        <f>VLOOKUP($B728, Team_Batting___Dashboard[], 22, FALSE)/$F728</f>
        <v>#N/A</v>
      </c>
      <c r="W728" s="9" t="e">
        <f>VLOOKUP($B728, 'FanGraphs - Team WAR Projected'!$B$2:$E$31, 4, FALSE)/162</f>
        <v>#N/A</v>
      </c>
      <c r="X728" s="9" t="e">
        <f>VLOOKUP($B728, FanGraphs_Standings[[Abbreviation]:[2024 Year to Date RS/G]], 6, FALSE)/$F728</f>
        <v>#N/A</v>
      </c>
      <c r="Y728" s="9" t="e">
        <f>VLOOKUP($B728, FanGraphs_Standings[[Abbreviation]:[2024 Projected Full Season RDif]], 19, FALSE)/162</f>
        <v>#N/A</v>
      </c>
      <c r="Z728" s="9" t="e">
        <f>VLOOKUP($B728, FanGraphs_Standings[[Abbreviation]:[2024 Projected Full Season RDif]], 5, FALSE)</f>
        <v>#N/A</v>
      </c>
      <c r="AA728" s="9" t="e">
        <f>VLOOKUP($B728, FanGraphs_Standings[[Abbreviation]:[2024 Projected Full Season W%]], 18, FALSE)</f>
        <v>#N/A</v>
      </c>
      <c r="AB728" s="9" t="e">
        <f>VLOOKUP($B728, 'Home Field Adv'!$A$2:$I$31, 9, FALSE)</f>
        <v>#N/A</v>
      </c>
      <c r="AC728" s="9" t="e">
        <f>VLOOKUP($C728, FanGraphs_Standings[[Abbreviation]:[2024 Year to Date G]], 2, FALSE)</f>
        <v>#N/A</v>
      </c>
      <c r="AD728" s="9" t="e">
        <f>VLOOKUP($E728, 'SP Per G'!$A$2:$D$1380, 3, FALSE)</f>
        <v>#N/A</v>
      </c>
      <c r="AE728" s="9" t="e">
        <f>VLOOKUP($E728, 'SP Per G'!$A$2:$D$1380, 4, FALSE)</f>
        <v>#N/A</v>
      </c>
      <c r="AF728" s="9" t="e">
        <f>VLOOKUP($E728, Individual_Pitching___Dashboard[], 18, FALSE)</f>
        <v>#N/A</v>
      </c>
      <c r="AG728" s="9" t="e">
        <f>VLOOKUP($E728, Individual_Pitching___Dashboard[], 20, FALSE)</f>
        <v>#N/A</v>
      </c>
      <c r="AH728" s="9" t="e">
        <f>VLOOKUP($E728, Individual_Pitching___Advanced[], 21,FALSE)</f>
        <v>#N/A</v>
      </c>
      <c r="AI728" s="9" t="e">
        <f>VLOOKUP($C728, 'Team Per G'!$A$2:$G$31, 7, FALSE)</f>
        <v>#N/A</v>
      </c>
      <c r="AJ728" s="9" t="e">
        <f>VLOOKUP($C728, 'FanGraphs - Team WAR Projected'!$B$2:$E$31, 3, FALSE)/162</f>
        <v>#N/A</v>
      </c>
      <c r="AK728" s="9" t="e">
        <f>VLOOKUP($C728, Team_Pitching___Advanced[[Team]:[xFIP]], 19,FALSE)</f>
        <v>#N/A</v>
      </c>
      <c r="AL728" s="9" t="e">
        <f>VLOOKUP($C728, Team_Pitching___Advanced[], 20, FALSE)</f>
        <v>#N/A</v>
      </c>
      <c r="AM728" s="9" t="e">
        <f>VLOOKUP($C728, Team_Batting___Dashboard[[Team]:[wOBA]], 16, FALSE)</f>
        <v>#N/A</v>
      </c>
      <c r="AN728" s="9" t="e">
        <f>VLOOKUP($C728, Team_Batting___Advanced[[Team]:[OPS]], 9, FALSE)</f>
        <v>#N/A</v>
      </c>
      <c r="AO728" s="9" t="e">
        <f>VLOOKUP($C728, Team_Batting___Advanced[], 19, FALSE)</f>
        <v>#N/A</v>
      </c>
      <c r="AP728" s="9" t="e">
        <f>VLOOKUP($C728, 'Team Per G'!$A$2:$G$31, 3, FALSE)</f>
        <v>#N/A</v>
      </c>
      <c r="AQ728" s="9" t="e">
        <f>VLOOKUP($C728, 'Team Per G'!$A$2:$G$31, 5, FALSE)</f>
        <v>#N/A</v>
      </c>
      <c r="AR728" s="9" t="e">
        <f>VLOOKUP($C728, 'Team Per G'!$A$2:$G$31, 4, FALSE)</f>
        <v>#N/A</v>
      </c>
      <c r="AS728" s="9" t="e">
        <f>VLOOKUP($C728, Team_Batting___Dashboard[], 22, FALSE)/$AC728</f>
        <v>#N/A</v>
      </c>
      <c r="AT728" s="9" t="e">
        <f>VLOOKUP($C728, 'FanGraphs - Team WAR Projected'!$B$2:$E$31, 4, FALSE)/162</f>
        <v>#N/A</v>
      </c>
      <c r="AU728" s="9" t="e">
        <f>VLOOKUP($C728, FanGraphs_Standings[[Abbreviation]:[2024 Year to Date RS/G]], 6, FALSE)/$AC728</f>
        <v>#N/A</v>
      </c>
      <c r="AV728" s="9" t="e">
        <f>VLOOKUP($C728, FanGraphs_Standings[[Abbreviation]:[2024 Projected Full Season RDif]], 19, FALSE)/162</f>
        <v>#N/A</v>
      </c>
      <c r="AW728" s="9" t="e">
        <f>VLOOKUP($C728, FanGraphs_Standings[[Abbreviation]:[2024 Projected Full Season RDif]], 5, FALSE)</f>
        <v>#N/A</v>
      </c>
      <c r="AX728" s="9" t="e">
        <f>VLOOKUP($C728, FanGraphs_Standings[[Abbreviation]:[2024 Projected Full Season W%]], 18, FALSE)</f>
        <v>#N/A</v>
      </c>
      <c r="AY728" s="9" t="e">
        <f>VLOOKUP($C728, 'Home Field Adv'!$A$2:$K$31, 11, FALSE)</f>
        <v>#N/A</v>
      </c>
      <c r="BB728" s="5" t="str">
        <f t="shared" si="34"/>
        <v/>
      </c>
      <c r="BC728" s="5" t="str">
        <f t="shared" si="35"/>
        <v/>
      </c>
      <c r="BD728" s="5" t="str">
        <f t="shared" si="36"/>
        <v/>
      </c>
    </row>
    <row r="729" spans="6:56" x14ac:dyDescent="0.45">
      <c r="F729" s="9" t="e">
        <f>VLOOKUP($B729, FanGraphs_Standings[[Abbreviation]:[2024 Year to Date G]], 2, FALSE)</f>
        <v>#N/A</v>
      </c>
      <c r="G729" s="9" t="e">
        <f>IF(ISERR(VLOOKUP($D729, 'SP Per G'!$A$2:$D$1380, 3, FALSE)), L729, VLOOKUP($D729, 'SP Per G'!$A$2:$D$1380, 3, FALSE))</f>
        <v>#N/A</v>
      </c>
      <c r="H729" s="9" t="e">
        <f>VLOOKUP($D729, 'SP Per G'!$A$2:$D$1380, 4, FALSE)</f>
        <v>#N/A</v>
      </c>
      <c r="I729" s="9" t="e">
        <f>VLOOKUP($D729, Individual_Pitching___Dashboard[], 18, FALSE)</f>
        <v>#N/A</v>
      </c>
      <c r="J729" s="9" t="e">
        <f>VLOOKUP($D729, Individual_Pitching___Dashboard[], 20, FALSE)</f>
        <v>#N/A</v>
      </c>
      <c r="K729" s="9" t="e">
        <f>VLOOKUP($D729, Individual_Pitching___Advanced[], 21,FALSE)</f>
        <v>#N/A</v>
      </c>
      <c r="L729" s="9" t="e">
        <f>VLOOKUP($B729, 'Team Per G'!$A$2:$G$31, 7, FALSE)</f>
        <v>#N/A</v>
      </c>
      <c r="M729" s="9" t="e">
        <f>VLOOKUP($B729, 'FanGraphs - Team WAR Projected'!$B$2:$E$31, 3, FALSE)/162</f>
        <v>#N/A</v>
      </c>
      <c r="N729" s="9" t="e">
        <f>VLOOKUP($B729, Team_Pitching___Advanced[[Team]:[xFIP]], 19,FALSE)</f>
        <v>#N/A</v>
      </c>
      <c r="O729" s="9" t="e">
        <f>VLOOKUP($B729, Team_Pitching___Advanced[], 20, FALSE)</f>
        <v>#N/A</v>
      </c>
      <c r="P729" s="9" t="e">
        <f>VLOOKUP($B729, Team_Batting___Dashboard[[Team]:[wOBA]], 16, FALSE)</f>
        <v>#N/A</v>
      </c>
      <c r="Q729" s="9" t="e">
        <f>VLOOKUP($B729, Team_Batting___Advanced[[Team]:[OPS]], 9, FALSE)</f>
        <v>#N/A</v>
      </c>
      <c r="R729" s="9" t="e">
        <f>VLOOKUP($B729, Team_Batting___Advanced[], 19, FALSE)</f>
        <v>#N/A</v>
      </c>
      <c r="S729" s="9" t="e">
        <f>VLOOKUP($B729, 'Team Per G'!$A$2:$G$31, 3, FALSE)</f>
        <v>#N/A</v>
      </c>
      <c r="T729" s="9" t="e">
        <f>VLOOKUP($B729, 'Team Per G'!$A$2:$G$31, 5, FALSE)</f>
        <v>#N/A</v>
      </c>
      <c r="U729" s="9" t="e">
        <f>VLOOKUP($B729, 'Team Per G'!$A$2:$G$31, 4, FALSE)</f>
        <v>#N/A</v>
      </c>
      <c r="V729" s="9" t="e">
        <f>VLOOKUP($B729, Team_Batting___Dashboard[], 22, FALSE)/$F729</f>
        <v>#N/A</v>
      </c>
      <c r="W729" s="9" t="e">
        <f>VLOOKUP($B729, 'FanGraphs - Team WAR Projected'!$B$2:$E$31, 4, FALSE)/162</f>
        <v>#N/A</v>
      </c>
      <c r="X729" s="9" t="e">
        <f>VLOOKUP($B729, FanGraphs_Standings[[Abbreviation]:[2024 Year to Date RS/G]], 6, FALSE)/$F729</f>
        <v>#N/A</v>
      </c>
      <c r="Y729" s="9" t="e">
        <f>VLOOKUP($B729, FanGraphs_Standings[[Abbreviation]:[2024 Projected Full Season RDif]], 19, FALSE)/162</f>
        <v>#N/A</v>
      </c>
      <c r="Z729" s="9" t="e">
        <f>VLOOKUP($B729, FanGraphs_Standings[[Abbreviation]:[2024 Projected Full Season RDif]], 5, FALSE)</f>
        <v>#N/A</v>
      </c>
      <c r="AA729" s="9" t="e">
        <f>VLOOKUP($B729, FanGraphs_Standings[[Abbreviation]:[2024 Projected Full Season W%]], 18, FALSE)</f>
        <v>#N/A</v>
      </c>
      <c r="AB729" s="9" t="e">
        <f>VLOOKUP($B729, 'Home Field Adv'!$A$2:$I$31, 9, FALSE)</f>
        <v>#N/A</v>
      </c>
      <c r="AC729" s="9" t="e">
        <f>VLOOKUP($C729, FanGraphs_Standings[[Abbreviation]:[2024 Year to Date G]], 2, FALSE)</f>
        <v>#N/A</v>
      </c>
      <c r="AD729" s="9" t="e">
        <f>VLOOKUP($E729, 'SP Per G'!$A$2:$D$1380, 3, FALSE)</f>
        <v>#N/A</v>
      </c>
      <c r="AE729" s="9" t="e">
        <f>VLOOKUP($E729, 'SP Per G'!$A$2:$D$1380, 4, FALSE)</f>
        <v>#N/A</v>
      </c>
      <c r="AF729" s="9" t="e">
        <f>VLOOKUP($E729, Individual_Pitching___Dashboard[], 18, FALSE)</f>
        <v>#N/A</v>
      </c>
      <c r="AG729" s="9" t="e">
        <f>VLOOKUP($E729, Individual_Pitching___Dashboard[], 20, FALSE)</f>
        <v>#N/A</v>
      </c>
      <c r="AH729" s="9" t="e">
        <f>VLOOKUP($E729, Individual_Pitching___Advanced[], 21,FALSE)</f>
        <v>#N/A</v>
      </c>
      <c r="AI729" s="9" t="e">
        <f>VLOOKUP($C729, 'Team Per G'!$A$2:$G$31, 7, FALSE)</f>
        <v>#N/A</v>
      </c>
      <c r="AJ729" s="9" t="e">
        <f>VLOOKUP($C729, 'FanGraphs - Team WAR Projected'!$B$2:$E$31, 3, FALSE)/162</f>
        <v>#N/A</v>
      </c>
      <c r="AK729" s="9" t="e">
        <f>VLOOKUP($C729, Team_Pitching___Advanced[[Team]:[xFIP]], 19,FALSE)</f>
        <v>#N/A</v>
      </c>
      <c r="AL729" s="9" t="e">
        <f>VLOOKUP($C729, Team_Pitching___Advanced[], 20, FALSE)</f>
        <v>#N/A</v>
      </c>
      <c r="AM729" s="9" t="e">
        <f>VLOOKUP($C729, Team_Batting___Dashboard[[Team]:[wOBA]], 16, FALSE)</f>
        <v>#N/A</v>
      </c>
      <c r="AN729" s="9" t="e">
        <f>VLOOKUP($C729, Team_Batting___Advanced[[Team]:[OPS]], 9, FALSE)</f>
        <v>#N/A</v>
      </c>
      <c r="AO729" s="9" t="e">
        <f>VLOOKUP($C729, Team_Batting___Advanced[], 19, FALSE)</f>
        <v>#N/A</v>
      </c>
      <c r="AP729" s="9" t="e">
        <f>VLOOKUP($C729, 'Team Per G'!$A$2:$G$31, 3, FALSE)</f>
        <v>#N/A</v>
      </c>
      <c r="AQ729" s="9" t="e">
        <f>VLOOKUP($C729, 'Team Per G'!$A$2:$G$31, 5, FALSE)</f>
        <v>#N/A</v>
      </c>
      <c r="AR729" s="9" t="e">
        <f>VLOOKUP($C729, 'Team Per G'!$A$2:$G$31, 4, FALSE)</f>
        <v>#N/A</v>
      </c>
      <c r="AS729" s="9" t="e">
        <f>VLOOKUP($C729, Team_Batting___Dashboard[], 22, FALSE)/$AC729</f>
        <v>#N/A</v>
      </c>
      <c r="AT729" s="9" t="e">
        <f>VLOOKUP($C729, 'FanGraphs - Team WAR Projected'!$B$2:$E$31, 4, FALSE)/162</f>
        <v>#N/A</v>
      </c>
      <c r="AU729" s="9" t="e">
        <f>VLOOKUP($C729, FanGraphs_Standings[[Abbreviation]:[2024 Year to Date RS/G]], 6, FALSE)/$AC729</f>
        <v>#N/A</v>
      </c>
      <c r="AV729" s="9" t="e">
        <f>VLOOKUP($C729, FanGraphs_Standings[[Abbreviation]:[2024 Projected Full Season RDif]], 19, FALSE)/162</f>
        <v>#N/A</v>
      </c>
      <c r="AW729" s="9" t="e">
        <f>VLOOKUP($C729, FanGraphs_Standings[[Abbreviation]:[2024 Projected Full Season RDif]], 5, FALSE)</f>
        <v>#N/A</v>
      </c>
      <c r="AX729" s="9" t="e">
        <f>VLOOKUP($C729, FanGraphs_Standings[[Abbreviation]:[2024 Projected Full Season W%]], 18, FALSE)</f>
        <v>#N/A</v>
      </c>
      <c r="AY729" s="9" t="e">
        <f>VLOOKUP($C729, 'Home Field Adv'!$A$2:$K$31, 11, FALSE)</f>
        <v>#N/A</v>
      </c>
      <c r="BB729" s="5" t="str">
        <f t="shared" si="34"/>
        <v/>
      </c>
      <c r="BC729" s="5" t="str">
        <f t="shared" si="35"/>
        <v/>
      </c>
      <c r="BD729" s="5" t="str">
        <f t="shared" si="36"/>
        <v/>
      </c>
    </row>
    <row r="730" spans="6:56" x14ac:dyDescent="0.45">
      <c r="F730" s="9" t="e">
        <f>VLOOKUP($B730, FanGraphs_Standings[[Abbreviation]:[2024 Year to Date G]], 2, FALSE)</f>
        <v>#N/A</v>
      </c>
      <c r="G730" s="9" t="e">
        <f>IF(ISERR(VLOOKUP($D730, 'SP Per G'!$A$2:$D$1380, 3, FALSE)), L730, VLOOKUP($D730, 'SP Per G'!$A$2:$D$1380, 3, FALSE))</f>
        <v>#N/A</v>
      </c>
      <c r="H730" s="9" t="e">
        <f>VLOOKUP($D730, 'SP Per G'!$A$2:$D$1380, 4, FALSE)</f>
        <v>#N/A</v>
      </c>
      <c r="I730" s="9" t="e">
        <f>VLOOKUP($D730, Individual_Pitching___Dashboard[], 18, FALSE)</f>
        <v>#N/A</v>
      </c>
      <c r="J730" s="9" t="e">
        <f>VLOOKUP($D730, Individual_Pitching___Dashboard[], 20, FALSE)</f>
        <v>#N/A</v>
      </c>
      <c r="K730" s="9" t="e">
        <f>VLOOKUP($D730, Individual_Pitching___Advanced[], 21,FALSE)</f>
        <v>#N/A</v>
      </c>
      <c r="L730" s="9" t="e">
        <f>VLOOKUP($B730, 'Team Per G'!$A$2:$G$31, 7, FALSE)</f>
        <v>#N/A</v>
      </c>
      <c r="M730" s="9" t="e">
        <f>VLOOKUP($B730, 'FanGraphs - Team WAR Projected'!$B$2:$E$31, 3, FALSE)/162</f>
        <v>#N/A</v>
      </c>
      <c r="N730" s="9" t="e">
        <f>VLOOKUP($B730, Team_Pitching___Advanced[[Team]:[xFIP]], 19,FALSE)</f>
        <v>#N/A</v>
      </c>
      <c r="O730" s="9" t="e">
        <f>VLOOKUP($B730, Team_Pitching___Advanced[], 20, FALSE)</f>
        <v>#N/A</v>
      </c>
      <c r="P730" s="9" t="e">
        <f>VLOOKUP($B730, Team_Batting___Dashboard[[Team]:[wOBA]], 16, FALSE)</f>
        <v>#N/A</v>
      </c>
      <c r="Q730" s="9" t="e">
        <f>VLOOKUP($B730, Team_Batting___Advanced[[Team]:[OPS]], 9, FALSE)</f>
        <v>#N/A</v>
      </c>
      <c r="R730" s="9" t="e">
        <f>VLOOKUP($B730, Team_Batting___Advanced[], 19, FALSE)</f>
        <v>#N/A</v>
      </c>
      <c r="S730" s="9" t="e">
        <f>VLOOKUP($B730, 'Team Per G'!$A$2:$G$31, 3, FALSE)</f>
        <v>#N/A</v>
      </c>
      <c r="T730" s="9" t="e">
        <f>VLOOKUP($B730, 'Team Per G'!$A$2:$G$31, 5, FALSE)</f>
        <v>#N/A</v>
      </c>
      <c r="U730" s="9" t="e">
        <f>VLOOKUP($B730, 'Team Per G'!$A$2:$G$31, 4, FALSE)</f>
        <v>#N/A</v>
      </c>
      <c r="V730" s="9" t="e">
        <f>VLOOKUP($B730, Team_Batting___Dashboard[], 22, FALSE)/$F730</f>
        <v>#N/A</v>
      </c>
      <c r="W730" s="9" t="e">
        <f>VLOOKUP($B730, 'FanGraphs - Team WAR Projected'!$B$2:$E$31, 4, FALSE)/162</f>
        <v>#N/A</v>
      </c>
      <c r="X730" s="9" t="e">
        <f>VLOOKUP($B730, FanGraphs_Standings[[Abbreviation]:[2024 Year to Date RS/G]], 6, FALSE)/$F730</f>
        <v>#N/A</v>
      </c>
      <c r="Y730" s="9" t="e">
        <f>VLOOKUP($B730, FanGraphs_Standings[[Abbreviation]:[2024 Projected Full Season RDif]], 19, FALSE)/162</f>
        <v>#N/A</v>
      </c>
      <c r="Z730" s="9" t="e">
        <f>VLOOKUP($B730, FanGraphs_Standings[[Abbreviation]:[2024 Projected Full Season RDif]], 5, FALSE)</f>
        <v>#N/A</v>
      </c>
      <c r="AA730" s="9" t="e">
        <f>VLOOKUP($B730, FanGraphs_Standings[[Abbreviation]:[2024 Projected Full Season W%]], 18, FALSE)</f>
        <v>#N/A</v>
      </c>
      <c r="AB730" s="9" t="e">
        <f>VLOOKUP($B730, 'Home Field Adv'!$A$2:$I$31, 9, FALSE)</f>
        <v>#N/A</v>
      </c>
      <c r="AC730" s="9" t="e">
        <f>VLOOKUP($C730, FanGraphs_Standings[[Abbreviation]:[2024 Year to Date G]], 2, FALSE)</f>
        <v>#N/A</v>
      </c>
      <c r="AD730" s="9" t="e">
        <f>VLOOKUP($E730, 'SP Per G'!$A$2:$D$1380, 3, FALSE)</f>
        <v>#N/A</v>
      </c>
      <c r="AE730" s="9" t="e">
        <f>VLOOKUP($E730, 'SP Per G'!$A$2:$D$1380, 4, FALSE)</f>
        <v>#N/A</v>
      </c>
      <c r="AF730" s="9" t="e">
        <f>VLOOKUP($E730, Individual_Pitching___Dashboard[], 18, FALSE)</f>
        <v>#N/A</v>
      </c>
      <c r="AG730" s="9" t="e">
        <f>VLOOKUP($E730, Individual_Pitching___Dashboard[], 20, FALSE)</f>
        <v>#N/A</v>
      </c>
      <c r="AH730" s="9" t="e">
        <f>VLOOKUP($E730, Individual_Pitching___Advanced[], 21,FALSE)</f>
        <v>#N/A</v>
      </c>
      <c r="AI730" s="9" t="e">
        <f>VLOOKUP($C730, 'Team Per G'!$A$2:$G$31, 7, FALSE)</f>
        <v>#N/A</v>
      </c>
      <c r="AJ730" s="9" t="e">
        <f>VLOOKUP($C730, 'FanGraphs - Team WAR Projected'!$B$2:$E$31, 3, FALSE)/162</f>
        <v>#N/A</v>
      </c>
      <c r="AK730" s="9" t="e">
        <f>VLOOKUP($C730, Team_Pitching___Advanced[[Team]:[xFIP]], 19,FALSE)</f>
        <v>#N/A</v>
      </c>
      <c r="AL730" s="9" t="e">
        <f>VLOOKUP($C730, Team_Pitching___Advanced[], 20, FALSE)</f>
        <v>#N/A</v>
      </c>
      <c r="AM730" s="9" t="e">
        <f>VLOOKUP($C730, Team_Batting___Dashboard[[Team]:[wOBA]], 16, FALSE)</f>
        <v>#N/A</v>
      </c>
      <c r="AN730" s="9" t="e">
        <f>VLOOKUP($C730, Team_Batting___Advanced[[Team]:[OPS]], 9, FALSE)</f>
        <v>#N/A</v>
      </c>
      <c r="AO730" s="9" t="e">
        <f>VLOOKUP($C730, Team_Batting___Advanced[], 19, FALSE)</f>
        <v>#N/A</v>
      </c>
      <c r="AP730" s="9" t="e">
        <f>VLOOKUP($C730, 'Team Per G'!$A$2:$G$31, 3, FALSE)</f>
        <v>#N/A</v>
      </c>
      <c r="AQ730" s="9" t="e">
        <f>VLOOKUP($C730, 'Team Per G'!$A$2:$G$31, 5, FALSE)</f>
        <v>#N/A</v>
      </c>
      <c r="AR730" s="9" t="e">
        <f>VLOOKUP($C730, 'Team Per G'!$A$2:$G$31, 4, FALSE)</f>
        <v>#N/A</v>
      </c>
      <c r="AS730" s="9" t="e">
        <f>VLOOKUP($C730, Team_Batting___Dashboard[], 22, FALSE)/$AC730</f>
        <v>#N/A</v>
      </c>
      <c r="AT730" s="9" t="e">
        <f>VLOOKUP($C730, 'FanGraphs - Team WAR Projected'!$B$2:$E$31, 4, FALSE)/162</f>
        <v>#N/A</v>
      </c>
      <c r="AU730" s="9" t="e">
        <f>VLOOKUP($C730, FanGraphs_Standings[[Abbreviation]:[2024 Year to Date RS/G]], 6, FALSE)/$AC730</f>
        <v>#N/A</v>
      </c>
      <c r="AV730" s="9" t="e">
        <f>VLOOKUP($C730, FanGraphs_Standings[[Abbreviation]:[2024 Projected Full Season RDif]], 19, FALSE)/162</f>
        <v>#N/A</v>
      </c>
      <c r="AW730" s="9" t="e">
        <f>VLOOKUP($C730, FanGraphs_Standings[[Abbreviation]:[2024 Projected Full Season RDif]], 5, FALSE)</f>
        <v>#N/A</v>
      </c>
      <c r="AX730" s="9" t="e">
        <f>VLOOKUP($C730, FanGraphs_Standings[[Abbreviation]:[2024 Projected Full Season W%]], 18, FALSE)</f>
        <v>#N/A</v>
      </c>
      <c r="AY730" s="9" t="e">
        <f>VLOOKUP($C730, 'Home Field Adv'!$A$2:$K$31, 11, FALSE)</f>
        <v>#N/A</v>
      </c>
      <c r="BB730" s="5" t="str">
        <f t="shared" si="34"/>
        <v/>
      </c>
      <c r="BC730" s="5" t="str">
        <f t="shared" si="35"/>
        <v/>
      </c>
      <c r="BD730" s="5" t="str">
        <f t="shared" si="36"/>
        <v/>
      </c>
    </row>
    <row r="731" spans="6:56" x14ac:dyDescent="0.45">
      <c r="F731" s="9" t="e">
        <f>VLOOKUP($B731, FanGraphs_Standings[[Abbreviation]:[2024 Year to Date G]], 2, FALSE)</f>
        <v>#N/A</v>
      </c>
      <c r="G731" s="9" t="e">
        <f>IF(ISERR(VLOOKUP($D731, 'SP Per G'!$A$2:$D$1380, 3, FALSE)), L731, VLOOKUP($D731, 'SP Per G'!$A$2:$D$1380, 3, FALSE))</f>
        <v>#N/A</v>
      </c>
      <c r="H731" s="9" t="e">
        <f>VLOOKUP($D731, 'SP Per G'!$A$2:$D$1380, 4, FALSE)</f>
        <v>#N/A</v>
      </c>
      <c r="I731" s="9" t="e">
        <f>VLOOKUP($D731, Individual_Pitching___Dashboard[], 18, FALSE)</f>
        <v>#N/A</v>
      </c>
      <c r="J731" s="9" t="e">
        <f>VLOOKUP($D731, Individual_Pitching___Dashboard[], 20, FALSE)</f>
        <v>#N/A</v>
      </c>
      <c r="K731" s="9" t="e">
        <f>VLOOKUP($D731, Individual_Pitching___Advanced[], 21,FALSE)</f>
        <v>#N/A</v>
      </c>
      <c r="L731" s="9" t="e">
        <f>VLOOKUP($B731, 'Team Per G'!$A$2:$G$31, 7, FALSE)</f>
        <v>#N/A</v>
      </c>
      <c r="M731" s="9" t="e">
        <f>VLOOKUP($B731, 'FanGraphs - Team WAR Projected'!$B$2:$E$31, 3, FALSE)/162</f>
        <v>#N/A</v>
      </c>
      <c r="N731" s="9" t="e">
        <f>VLOOKUP($B731, Team_Pitching___Advanced[[Team]:[xFIP]], 19,FALSE)</f>
        <v>#N/A</v>
      </c>
      <c r="O731" s="9" t="e">
        <f>VLOOKUP($B731, Team_Pitching___Advanced[], 20, FALSE)</f>
        <v>#N/A</v>
      </c>
      <c r="P731" s="9" t="e">
        <f>VLOOKUP($B731, Team_Batting___Dashboard[[Team]:[wOBA]], 16, FALSE)</f>
        <v>#N/A</v>
      </c>
      <c r="Q731" s="9" t="e">
        <f>VLOOKUP($B731, Team_Batting___Advanced[[Team]:[OPS]], 9, FALSE)</f>
        <v>#N/A</v>
      </c>
      <c r="R731" s="9" t="e">
        <f>VLOOKUP($B731, Team_Batting___Advanced[], 19, FALSE)</f>
        <v>#N/A</v>
      </c>
      <c r="S731" s="9" t="e">
        <f>VLOOKUP($B731, 'Team Per G'!$A$2:$G$31, 3, FALSE)</f>
        <v>#N/A</v>
      </c>
      <c r="T731" s="9" t="e">
        <f>VLOOKUP($B731, 'Team Per G'!$A$2:$G$31, 5, FALSE)</f>
        <v>#N/A</v>
      </c>
      <c r="U731" s="9" t="e">
        <f>VLOOKUP($B731, 'Team Per G'!$A$2:$G$31, 4, FALSE)</f>
        <v>#N/A</v>
      </c>
      <c r="V731" s="9" t="e">
        <f>VLOOKUP($B731, Team_Batting___Dashboard[], 22, FALSE)/$F731</f>
        <v>#N/A</v>
      </c>
      <c r="W731" s="9" t="e">
        <f>VLOOKUP($B731, 'FanGraphs - Team WAR Projected'!$B$2:$E$31, 4, FALSE)/162</f>
        <v>#N/A</v>
      </c>
      <c r="X731" s="9" t="e">
        <f>VLOOKUP($B731, FanGraphs_Standings[[Abbreviation]:[2024 Year to Date RS/G]], 6, FALSE)/$F731</f>
        <v>#N/A</v>
      </c>
      <c r="Y731" s="9" t="e">
        <f>VLOOKUP($B731, FanGraphs_Standings[[Abbreviation]:[2024 Projected Full Season RDif]], 19, FALSE)/162</f>
        <v>#N/A</v>
      </c>
      <c r="Z731" s="9" t="e">
        <f>VLOOKUP($B731, FanGraphs_Standings[[Abbreviation]:[2024 Projected Full Season RDif]], 5, FALSE)</f>
        <v>#N/A</v>
      </c>
      <c r="AA731" s="9" t="e">
        <f>VLOOKUP($B731, FanGraphs_Standings[[Abbreviation]:[2024 Projected Full Season W%]], 18, FALSE)</f>
        <v>#N/A</v>
      </c>
      <c r="AB731" s="9" t="e">
        <f>VLOOKUP($B731, 'Home Field Adv'!$A$2:$I$31, 9, FALSE)</f>
        <v>#N/A</v>
      </c>
      <c r="AC731" s="9" t="e">
        <f>VLOOKUP($C731, FanGraphs_Standings[[Abbreviation]:[2024 Year to Date G]], 2, FALSE)</f>
        <v>#N/A</v>
      </c>
      <c r="AD731" s="9" t="e">
        <f>VLOOKUP($E731, 'SP Per G'!$A$2:$D$1380, 3, FALSE)</f>
        <v>#N/A</v>
      </c>
      <c r="AE731" s="9" t="e">
        <f>VLOOKUP($E731, 'SP Per G'!$A$2:$D$1380, 4, FALSE)</f>
        <v>#N/A</v>
      </c>
      <c r="AF731" s="9" t="e">
        <f>VLOOKUP($E731, Individual_Pitching___Dashboard[], 18, FALSE)</f>
        <v>#N/A</v>
      </c>
      <c r="AG731" s="9" t="e">
        <f>VLOOKUP($E731, Individual_Pitching___Dashboard[], 20, FALSE)</f>
        <v>#N/A</v>
      </c>
      <c r="AH731" s="9" t="e">
        <f>VLOOKUP($E731, Individual_Pitching___Advanced[], 21,FALSE)</f>
        <v>#N/A</v>
      </c>
      <c r="AI731" s="9" t="e">
        <f>VLOOKUP($C731, 'Team Per G'!$A$2:$G$31, 7, FALSE)</f>
        <v>#N/A</v>
      </c>
      <c r="AJ731" s="9" t="e">
        <f>VLOOKUP($C731, 'FanGraphs - Team WAR Projected'!$B$2:$E$31, 3, FALSE)/162</f>
        <v>#N/A</v>
      </c>
      <c r="AK731" s="9" t="e">
        <f>VLOOKUP($C731, Team_Pitching___Advanced[[Team]:[xFIP]], 19,FALSE)</f>
        <v>#N/A</v>
      </c>
      <c r="AL731" s="9" t="e">
        <f>VLOOKUP($C731, Team_Pitching___Advanced[], 20, FALSE)</f>
        <v>#N/A</v>
      </c>
      <c r="AM731" s="9" t="e">
        <f>VLOOKUP($C731, Team_Batting___Dashboard[[Team]:[wOBA]], 16, FALSE)</f>
        <v>#N/A</v>
      </c>
      <c r="AN731" s="9" t="e">
        <f>VLOOKUP($C731, Team_Batting___Advanced[[Team]:[OPS]], 9, FALSE)</f>
        <v>#N/A</v>
      </c>
      <c r="AO731" s="9" t="e">
        <f>VLOOKUP($C731, Team_Batting___Advanced[], 19, FALSE)</f>
        <v>#N/A</v>
      </c>
      <c r="AP731" s="9" t="e">
        <f>VLOOKUP($C731, 'Team Per G'!$A$2:$G$31, 3, FALSE)</f>
        <v>#N/A</v>
      </c>
      <c r="AQ731" s="9" t="e">
        <f>VLOOKUP($C731, 'Team Per G'!$A$2:$G$31, 5, FALSE)</f>
        <v>#N/A</v>
      </c>
      <c r="AR731" s="9" t="e">
        <f>VLOOKUP($C731, 'Team Per G'!$A$2:$G$31, 4, FALSE)</f>
        <v>#N/A</v>
      </c>
      <c r="AS731" s="9" t="e">
        <f>VLOOKUP($C731, Team_Batting___Dashboard[], 22, FALSE)/$AC731</f>
        <v>#N/A</v>
      </c>
      <c r="AT731" s="9" t="e">
        <f>VLOOKUP($C731, 'FanGraphs - Team WAR Projected'!$B$2:$E$31, 4, FALSE)/162</f>
        <v>#N/A</v>
      </c>
      <c r="AU731" s="9" t="e">
        <f>VLOOKUP($C731, FanGraphs_Standings[[Abbreviation]:[2024 Year to Date RS/G]], 6, FALSE)/$AC731</f>
        <v>#N/A</v>
      </c>
      <c r="AV731" s="9" t="e">
        <f>VLOOKUP($C731, FanGraphs_Standings[[Abbreviation]:[2024 Projected Full Season RDif]], 19, FALSE)/162</f>
        <v>#N/A</v>
      </c>
      <c r="AW731" s="9" t="e">
        <f>VLOOKUP($C731, FanGraphs_Standings[[Abbreviation]:[2024 Projected Full Season RDif]], 5, FALSE)</f>
        <v>#N/A</v>
      </c>
      <c r="AX731" s="9" t="e">
        <f>VLOOKUP($C731, FanGraphs_Standings[[Abbreviation]:[2024 Projected Full Season W%]], 18, FALSE)</f>
        <v>#N/A</v>
      </c>
      <c r="AY731" s="9" t="e">
        <f>VLOOKUP($C731, 'Home Field Adv'!$A$2:$K$31, 11, FALSE)</f>
        <v>#N/A</v>
      </c>
      <c r="BB731" s="5" t="str">
        <f t="shared" si="34"/>
        <v/>
      </c>
      <c r="BC731" s="5" t="str">
        <f t="shared" si="35"/>
        <v/>
      </c>
      <c r="BD731" s="5" t="str">
        <f t="shared" si="36"/>
        <v/>
      </c>
    </row>
    <row r="732" spans="6:56" x14ac:dyDescent="0.45">
      <c r="F732" s="9" t="e">
        <f>VLOOKUP($B732, FanGraphs_Standings[[Abbreviation]:[2024 Year to Date G]], 2, FALSE)</f>
        <v>#N/A</v>
      </c>
      <c r="G732" s="9" t="e">
        <f>IF(ISERR(VLOOKUP($D732, 'SP Per G'!$A$2:$D$1380, 3, FALSE)), L732, VLOOKUP($D732, 'SP Per G'!$A$2:$D$1380, 3, FALSE))</f>
        <v>#N/A</v>
      </c>
      <c r="H732" s="9" t="e">
        <f>VLOOKUP($D732, 'SP Per G'!$A$2:$D$1380, 4, FALSE)</f>
        <v>#N/A</v>
      </c>
      <c r="I732" s="9" t="e">
        <f>VLOOKUP($D732, Individual_Pitching___Dashboard[], 18, FALSE)</f>
        <v>#N/A</v>
      </c>
      <c r="J732" s="9" t="e">
        <f>VLOOKUP($D732, Individual_Pitching___Dashboard[], 20, FALSE)</f>
        <v>#N/A</v>
      </c>
      <c r="K732" s="9" t="e">
        <f>VLOOKUP($D732, Individual_Pitching___Advanced[], 21,FALSE)</f>
        <v>#N/A</v>
      </c>
      <c r="L732" s="9" t="e">
        <f>VLOOKUP($B732, 'Team Per G'!$A$2:$G$31, 7, FALSE)</f>
        <v>#N/A</v>
      </c>
      <c r="M732" s="9" t="e">
        <f>VLOOKUP($B732, 'FanGraphs - Team WAR Projected'!$B$2:$E$31, 3, FALSE)/162</f>
        <v>#N/A</v>
      </c>
      <c r="N732" s="9" t="e">
        <f>VLOOKUP($B732, Team_Pitching___Advanced[[Team]:[xFIP]], 19,FALSE)</f>
        <v>#N/A</v>
      </c>
      <c r="O732" s="9" t="e">
        <f>VLOOKUP($B732, Team_Pitching___Advanced[], 20, FALSE)</f>
        <v>#N/A</v>
      </c>
      <c r="P732" s="9" t="e">
        <f>VLOOKUP($B732, Team_Batting___Dashboard[[Team]:[wOBA]], 16, FALSE)</f>
        <v>#N/A</v>
      </c>
      <c r="Q732" s="9" t="e">
        <f>VLOOKUP($B732, Team_Batting___Advanced[[Team]:[OPS]], 9, FALSE)</f>
        <v>#N/A</v>
      </c>
      <c r="R732" s="9" t="e">
        <f>VLOOKUP($B732, Team_Batting___Advanced[], 19, FALSE)</f>
        <v>#N/A</v>
      </c>
      <c r="S732" s="9" t="e">
        <f>VLOOKUP($B732, 'Team Per G'!$A$2:$G$31, 3, FALSE)</f>
        <v>#N/A</v>
      </c>
      <c r="T732" s="9" t="e">
        <f>VLOOKUP($B732, 'Team Per G'!$A$2:$G$31, 5, FALSE)</f>
        <v>#N/A</v>
      </c>
      <c r="U732" s="9" t="e">
        <f>VLOOKUP($B732, 'Team Per G'!$A$2:$G$31, 4, FALSE)</f>
        <v>#N/A</v>
      </c>
      <c r="V732" s="9" t="e">
        <f>VLOOKUP($B732, Team_Batting___Dashboard[], 22, FALSE)/$F732</f>
        <v>#N/A</v>
      </c>
      <c r="W732" s="9" t="e">
        <f>VLOOKUP($B732, 'FanGraphs - Team WAR Projected'!$B$2:$E$31, 4, FALSE)/162</f>
        <v>#N/A</v>
      </c>
      <c r="X732" s="9" t="e">
        <f>VLOOKUP($B732, FanGraphs_Standings[[Abbreviation]:[2024 Year to Date RS/G]], 6, FALSE)/$F732</f>
        <v>#N/A</v>
      </c>
      <c r="Y732" s="9" t="e">
        <f>VLOOKUP($B732, FanGraphs_Standings[[Abbreviation]:[2024 Projected Full Season RDif]], 19, FALSE)/162</f>
        <v>#N/A</v>
      </c>
      <c r="Z732" s="9" t="e">
        <f>VLOOKUP($B732, FanGraphs_Standings[[Abbreviation]:[2024 Projected Full Season RDif]], 5, FALSE)</f>
        <v>#N/A</v>
      </c>
      <c r="AA732" s="9" t="e">
        <f>VLOOKUP($B732, FanGraphs_Standings[[Abbreviation]:[2024 Projected Full Season W%]], 18, FALSE)</f>
        <v>#N/A</v>
      </c>
      <c r="AB732" s="9" t="e">
        <f>VLOOKUP($B732, 'Home Field Adv'!$A$2:$I$31, 9, FALSE)</f>
        <v>#N/A</v>
      </c>
      <c r="AC732" s="9" t="e">
        <f>VLOOKUP($C732, FanGraphs_Standings[[Abbreviation]:[2024 Year to Date G]], 2, FALSE)</f>
        <v>#N/A</v>
      </c>
      <c r="AD732" s="9" t="e">
        <f>VLOOKUP($E732, 'SP Per G'!$A$2:$D$1380, 3, FALSE)</f>
        <v>#N/A</v>
      </c>
      <c r="AE732" s="9" t="e">
        <f>VLOOKUP($E732, 'SP Per G'!$A$2:$D$1380, 4, FALSE)</f>
        <v>#N/A</v>
      </c>
      <c r="AF732" s="9" t="e">
        <f>VLOOKUP($E732, Individual_Pitching___Dashboard[], 18, FALSE)</f>
        <v>#N/A</v>
      </c>
      <c r="AG732" s="9" t="e">
        <f>VLOOKUP($E732, Individual_Pitching___Dashboard[], 20, FALSE)</f>
        <v>#N/A</v>
      </c>
      <c r="AH732" s="9" t="e">
        <f>VLOOKUP($E732, Individual_Pitching___Advanced[], 21,FALSE)</f>
        <v>#N/A</v>
      </c>
      <c r="AI732" s="9" t="e">
        <f>VLOOKUP($C732, 'Team Per G'!$A$2:$G$31, 7, FALSE)</f>
        <v>#N/A</v>
      </c>
      <c r="AJ732" s="9" t="e">
        <f>VLOOKUP($C732, 'FanGraphs - Team WAR Projected'!$B$2:$E$31, 3, FALSE)/162</f>
        <v>#N/A</v>
      </c>
      <c r="AK732" s="9" t="e">
        <f>VLOOKUP($C732, Team_Pitching___Advanced[[Team]:[xFIP]], 19,FALSE)</f>
        <v>#N/A</v>
      </c>
      <c r="AL732" s="9" t="e">
        <f>VLOOKUP($C732, Team_Pitching___Advanced[], 20, FALSE)</f>
        <v>#N/A</v>
      </c>
      <c r="AM732" s="9" t="e">
        <f>VLOOKUP($C732, Team_Batting___Dashboard[[Team]:[wOBA]], 16, FALSE)</f>
        <v>#N/A</v>
      </c>
      <c r="AN732" s="9" t="e">
        <f>VLOOKUP($C732, Team_Batting___Advanced[[Team]:[OPS]], 9, FALSE)</f>
        <v>#N/A</v>
      </c>
      <c r="AO732" s="9" t="e">
        <f>VLOOKUP($C732, Team_Batting___Advanced[], 19, FALSE)</f>
        <v>#N/A</v>
      </c>
      <c r="AP732" s="9" t="e">
        <f>VLOOKUP($C732, 'Team Per G'!$A$2:$G$31, 3, FALSE)</f>
        <v>#N/A</v>
      </c>
      <c r="AQ732" s="9" t="e">
        <f>VLOOKUP($C732, 'Team Per G'!$A$2:$G$31, 5, FALSE)</f>
        <v>#N/A</v>
      </c>
      <c r="AR732" s="9" t="e">
        <f>VLOOKUP($C732, 'Team Per G'!$A$2:$G$31, 4, FALSE)</f>
        <v>#N/A</v>
      </c>
      <c r="AS732" s="9" t="e">
        <f>VLOOKUP($C732, Team_Batting___Dashboard[], 22, FALSE)/$AC732</f>
        <v>#N/A</v>
      </c>
      <c r="AT732" s="9" t="e">
        <f>VLOOKUP($C732, 'FanGraphs - Team WAR Projected'!$B$2:$E$31, 4, FALSE)/162</f>
        <v>#N/A</v>
      </c>
      <c r="AU732" s="9" t="e">
        <f>VLOOKUP($C732, FanGraphs_Standings[[Abbreviation]:[2024 Year to Date RS/G]], 6, FALSE)/$AC732</f>
        <v>#N/A</v>
      </c>
      <c r="AV732" s="9" t="e">
        <f>VLOOKUP($C732, FanGraphs_Standings[[Abbreviation]:[2024 Projected Full Season RDif]], 19, FALSE)/162</f>
        <v>#N/A</v>
      </c>
      <c r="AW732" s="9" t="e">
        <f>VLOOKUP($C732, FanGraphs_Standings[[Abbreviation]:[2024 Projected Full Season RDif]], 5, FALSE)</f>
        <v>#N/A</v>
      </c>
      <c r="AX732" s="9" t="e">
        <f>VLOOKUP($C732, FanGraphs_Standings[[Abbreviation]:[2024 Projected Full Season W%]], 18, FALSE)</f>
        <v>#N/A</v>
      </c>
      <c r="AY732" s="9" t="e">
        <f>VLOOKUP($C732, 'Home Field Adv'!$A$2:$K$31, 11, FALSE)</f>
        <v>#N/A</v>
      </c>
      <c r="BB732" s="5" t="str">
        <f t="shared" si="34"/>
        <v/>
      </c>
      <c r="BC732" s="5" t="str">
        <f t="shared" si="35"/>
        <v/>
      </c>
      <c r="BD732" s="5" t="str">
        <f t="shared" si="36"/>
        <v/>
      </c>
    </row>
    <row r="733" spans="6:56" x14ac:dyDescent="0.45">
      <c r="F733" s="9" t="e">
        <f>VLOOKUP($B733, FanGraphs_Standings[[Abbreviation]:[2024 Year to Date G]], 2, FALSE)</f>
        <v>#N/A</v>
      </c>
      <c r="G733" s="9" t="e">
        <f>IF(ISERR(VLOOKUP($D733, 'SP Per G'!$A$2:$D$1380, 3, FALSE)), L733, VLOOKUP($D733, 'SP Per G'!$A$2:$D$1380, 3, FALSE))</f>
        <v>#N/A</v>
      </c>
      <c r="H733" s="9" t="e">
        <f>VLOOKUP($D733, 'SP Per G'!$A$2:$D$1380, 4, FALSE)</f>
        <v>#N/A</v>
      </c>
      <c r="I733" s="9" t="e">
        <f>VLOOKUP($D733, Individual_Pitching___Dashboard[], 18, FALSE)</f>
        <v>#N/A</v>
      </c>
      <c r="J733" s="9" t="e">
        <f>VLOOKUP($D733, Individual_Pitching___Dashboard[], 20, FALSE)</f>
        <v>#N/A</v>
      </c>
      <c r="K733" s="9" t="e">
        <f>VLOOKUP($D733, Individual_Pitching___Advanced[], 21,FALSE)</f>
        <v>#N/A</v>
      </c>
      <c r="L733" s="9" t="e">
        <f>VLOOKUP($B733, 'Team Per G'!$A$2:$G$31, 7, FALSE)</f>
        <v>#N/A</v>
      </c>
      <c r="M733" s="9" t="e">
        <f>VLOOKUP($B733, 'FanGraphs - Team WAR Projected'!$B$2:$E$31, 3, FALSE)/162</f>
        <v>#N/A</v>
      </c>
      <c r="N733" s="9" t="e">
        <f>VLOOKUP($B733, Team_Pitching___Advanced[[Team]:[xFIP]], 19,FALSE)</f>
        <v>#N/A</v>
      </c>
      <c r="O733" s="9" t="e">
        <f>VLOOKUP($B733, Team_Pitching___Advanced[], 20, FALSE)</f>
        <v>#N/A</v>
      </c>
      <c r="P733" s="9" t="e">
        <f>VLOOKUP($B733, Team_Batting___Dashboard[[Team]:[wOBA]], 16, FALSE)</f>
        <v>#N/A</v>
      </c>
      <c r="Q733" s="9" t="e">
        <f>VLOOKUP($B733, Team_Batting___Advanced[[Team]:[OPS]], 9, FALSE)</f>
        <v>#N/A</v>
      </c>
      <c r="R733" s="9" t="e">
        <f>VLOOKUP($B733, Team_Batting___Advanced[], 19, FALSE)</f>
        <v>#N/A</v>
      </c>
      <c r="S733" s="9" t="e">
        <f>VLOOKUP($B733, 'Team Per G'!$A$2:$G$31, 3, FALSE)</f>
        <v>#N/A</v>
      </c>
      <c r="T733" s="9" t="e">
        <f>VLOOKUP($B733, 'Team Per G'!$A$2:$G$31, 5, FALSE)</f>
        <v>#N/A</v>
      </c>
      <c r="U733" s="9" t="e">
        <f>VLOOKUP($B733, 'Team Per G'!$A$2:$G$31, 4, FALSE)</f>
        <v>#N/A</v>
      </c>
      <c r="V733" s="9" t="e">
        <f>VLOOKUP($B733, Team_Batting___Dashboard[], 22, FALSE)/$F733</f>
        <v>#N/A</v>
      </c>
      <c r="W733" s="9" t="e">
        <f>VLOOKUP($B733, 'FanGraphs - Team WAR Projected'!$B$2:$E$31, 4, FALSE)/162</f>
        <v>#N/A</v>
      </c>
      <c r="X733" s="9" t="e">
        <f>VLOOKUP($B733, FanGraphs_Standings[[Abbreviation]:[2024 Year to Date RS/G]], 6, FALSE)/$F733</f>
        <v>#N/A</v>
      </c>
      <c r="Y733" s="9" t="e">
        <f>VLOOKUP($B733, FanGraphs_Standings[[Abbreviation]:[2024 Projected Full Season RDif]], 19, FALSE)/162</f>
        <v>#N/A</v>
      </c>
      <c r="Z733" s="9" t="e">
        <f>VLOOKUP($B733, FanGraphs_Standings[[Abbreviation]:[2024 Projected Full Season RDif]], 5, FALSE)</f>
        <v>#N/A</v>
      </c>
      <c r="AA733" s="9" t="e">
        <f>VLOOKUP($B733, FanGraphs_Standings[[Abbreviation]:[2024 Projected Full Season W%]], 18, FALSE)</f>
        <v>#N/A</v>
      </c>
      <c r="AB733" s="9" t="e">
        <f>VLOOKUP($B733, 'Home Field Adv'!$A$2:$I$31, 9, FALSE)</f>
        <v>#N/A</v>
      </c>
      <c r="AC733" s="9" t="e">
        <f>VLOOKUP($C733, FanGraphs_Standings[[Abbreviation]:[2024 Year to Date G]], 2, FALSE)</f>
        <v>#N/A</v>
      </c>
      <c r="AD733" s="9" t="e">
        <f>VLOOKUP($E733, 'SP Per G'!$A$2:$D$1380, 3, FALSE)</f>
        <v>#N/A</v>
      </c>
      <c r="AE733" s="9" t="e">
        <f>VLOOKUP($E733, 'SP Per G'!$A$2:$D$1380, 4, FALSE)</f>
        <v>#N/A</v>
      </c>
      <c r="AF733" s="9" t="e">
        <f>VLOOKUP($E733, Individual_Pitching___Dashboard[], 18, FALSE)</f>
        <v>#N/A</v>
      </c>
      <c r="AG733" s="9" t="e">
        <f>VLOOKUP($E733, Individual_Pitching___Dashboard[], 20, FALSE)</f>
        <v>#N/A</v>
      </c>
      <c r="AH733" s="9" t="e">
        <f>VLOOKUP($E733, Individual_Pitching___Advanced[], 21,FALSE)</f>
        <v>#N/A</v>
      </c>
      <c r="AI733" s="9" t="e">
        <f>VLOOKUP($C733, 'Team Per G'!$A$2:$G$31, 7, FALSE)</f>
        <v>#N/A</v>
      </c>
      <c r="AJ733" s="9" t="e">
        <f>VLOOKUP($C733, 'FanGraphs - Team WAR Projected'!$B$2:$E$31, 3, FALSE)/162</f>
        <v>#N/A</v>
      </c>
      <c r="AK733" s="9" t="e">
        <f>VLOOKUP($C733, Team_Pitching___Advanced[[Team]:[xFIP]], 19,FALSE)</f>
        <v>#N/A</v>
      </c>
      <c r="AL733" s="9" t="e">
        <f>VLOOKUP($C733, Team_Pitching___Advanced[], 20, FALSE)</f>
        <v>#N/A</v>
      </c>
      <c r="AM733" s="9" t="e">
        <f>VLOOKUP($C733, Team_Batting___Dashboard[[Team]:[wOBA]], 16, FALSE)</f>
        <v>#N/A</v>
      </c>
      <c r="AN733" s="9" t="e">
        <f>VLOOKUP($C733, Team_Batting___Advanced[[Team]:[OPS]], 9, FALSE)</f>
        <v>#N/A</v>
      </c>
      <c r="AO733" s="9" t="e">
        <f>VLOOKUP($C733, Team_Batting___Advanced[], 19, FALSE)</f>
        <v>#N/A</v>
      </c>
      <c r="AP733" s="9" t="e">
        <f>VLOOKUP($C733, 'Team Per G'!$A$2:$G$31, 3, FALSE)</f>
        <v>#N/A</v>
      </c>
      <c r="AQ733" s="9" t="e">
        <f>VLOOKUP($C733, 'Team Per G'!$A$2:$G$31, 5, FALSE)</f>
        <v>#N/A</v>
      </c>
      <c r="AR733" s="9" t="e">
        <f>VLOOKUP($C733, 'Team Per G'!$A$2:$G$31, 4, FALSE)</f>
        <v>#N/A</v>
      </c>
      <c r="AS733" s="9" t="e">
        <f>VLOOKUP($C733, Team_Batting___Dashboard[], 22, FALSE)/$AC733</f>
        <v>#N/A</v>
      </c>
      <c r="AT733" s="9" t="e">
        <f>VLOOKUP($C733, 'FanGraphs - Team WAR Projected'!$B$2:$E$31, 4, FALSE)/162</f>
        <v>#N/A</v>
      </c>
      <c r="AU733" s="9" t="e">
        <f>VLOOKUP($C733, FanGraphs_Standings[[Abbreviation]:[2024 Year to Date RS/G]], 6, FALSE)/$AC733</f>
        <v>#N/A</v>
      </c>
      <c r="AV733" s="9" t="e">
        <f>VLOOKUP($C733, FanGraphs_Standings[[Abbreviation]:[2024 Projected Full Season RDif]], 19, FALSE)/162</f>
        <v>#N/A</v>
      </c>
      <c r="AW733" s="9" t="e">
        <f>VLOOKUP($C733, FanGraphs_Standings[[Abbreviation]:[2024 Projected Full Season RDif]], 5, FALSE)</f>
        <v>#N/A</v>
      </c>
      <c r="AX733" s="9" t="e">
        <f>VLOOKUP($C733, FanGraphs_Standings[[Abbreviation]:[2024 Projected Full Season W%]], 18, FALSE)</f>
        <v>#N/A</v>
      </c>
      <c r="AY733" s="9" t="e">
        <f>VLOOKUP($C733, 'Home Field Adv'!$A$2:$K$31, 11, FALSE)</f>
        <v>#N/A</v>
      </c>
      <c r="BB733" s="5" t="str">
        <f t="shared" si="34"/>
        <v/>
      </c>
      <c r="BC733" s="5" t="str">
        <f t="shared" si="35"/>
        <v/>
      </c>
      <c r="BD733" s="5" t="str">
        <f t="shared" si="36"/>
        <v/>
      </c>
    </row>
    <row r="734" spans="6:56" x14ac:dyDescent="0.45">
      <c r="F734" s="9" t="e">
        <f>VLOOKUP($B734, FanGraphs_Standings[[Abbreviation]:[2024 Year to Date G]], 2, FALSE)</f>
        <v>#N/A</v>
      </c>
      <c r="G734" s="9" t="e">
        <f>IF(ISERR(VLOOKUP($D734, 'SP Per G'!$A$2:$D$1380, 3, FALSE)), L734, VLOOKUP($D734, 'SP Per G'!$A$2:$D$1380, 3, FALSE))</f>
        <v>#N/A</v>
      </c>
      <c r="H734" s="9" t="e">
        <f>VLOOKUP($D734, 'SP Per G'!$A$2:$D$1380, 4, FALSE)</f>
        <v>#N/A</v>
      </c>
      <c r="I734" s="9" t="e">
        <f>VLOOKUP($D734, Individual_Pitching___Dashboard[], 18, FALSE)</f>
        <v>#N/A</v>
      </c>
      <c r="J734" s="9" t="e">
        <f>VLOOKUP($D734, Individual_Pitching___Dashboard[], 20, FALSE)</f>
        <v>#N/A</v>
      </c>
      <c r="K734" s="9" t="e">
        <f>VLOOKUP($D734, Individual_Pitching___Advanced[], 21,FALSE)</f>
        <v>#N/A</v>
      </c>
      <c r="L734" s="9" t="e">
        <f>VLOOKUP($B734, 'Team Per G'!$A$2:$G$31, 7, FALSE)</f>
        <v>#N/A</v>
      </c>
      <c r="M734" s="9" t="e">
        <f>VLOOKUP($B734, 'FanGraphs - Team WAR Projected'!$B$2:$E$31, 3, FALSE)/162</f>
        <v>#N/A</v>
      </c>
      <c r="N734" s="9" t="e">
        <f>VLOOKUP($B734, Team_Pitching___Advanced[[Team]:[xFIP]], 19,FALSE)</f>
        <v>#N/A</v>
      </c>
      <c r="O734" s="9" t="e">
        <f>VLOOKUP($B734, Team_Pitching___Advanced[], 20, FALSE)</f>
        <v>#N/A</v>
      </c>
      <c r="P734" s="9" t="e">
        <f>VLOOKUP($B734, Team_Batting___Dashboard[[Team]:[wOBA]], 16, FALSE)</f>
        <v>#N/A</v>
      </c>
      <c r="Q734" s="9" t="e">
        <f>VLOOKUP($B734, Team_Batting___Advanced[[Team]:[OPS]], 9, FALSE)</f>
        <v>#N/A</v>
      </c>
      <c r="R734" s="9" t="e">
        <f>VLOOKUP($B734, Team_Batting___Advanced[], 19, FALSE)</f>
        <v>#N/A</v>
      </c>
      <c r="S734" s="9" t="e">
        <f>VLOOKUP($B734, 'Team Per G'!$A$2:$G$31, 3, FALSE)</f>
        <v>#N/A</v>
      </c>
      <c r="T734" s="9" t="e">
        <f>VLOOKUP($B734, 'Team Per G'!$A$2:$G$31, 5, FALSE)</f>
        <v>#N/A</v>
      </c>
      <c r="U734" s="9" t="e">
        <f>VLOOKUP($B734, 'Team Per G'!$A$2:$G$31, 4, FALSE)</f>
        <v>#N/A</v>
      </c>
      <c r="V734" s="9" t="e">
        <f>VLOOKUP($B734, Team_Batting___Dashboard[], 22, FALSE)/$F734</f>
        <v>#N/A</v>
      </c>
      <c r="W734" s="9" t="e">
        <f>VLOOKUP($B734, 'FanGraphs - Team WAR Projected'!$B$2:$E$31, 4, FALSE)/162</f>
        <v>#N/A</v>
      </c>
      <c r="X734" s="9" t="e">
        <f>VLOOKUP($B734, FanGraphs_Standings[[Abbreviation]:[2024 Year to Date RS/G]], 6, FALSE)/$F734</f>
        <v>#N/A</v>
      </c>
      <c r="Y734" s="9" t="e">
        <f>VLOOKUP($B734, FanGraphs_Standings[[Abbreviation]:[2024 Projected Full Season RDif]], 19, FALSE)/162</f>
        <v>#N/A</v>
      </c>
      <c r="Z734" s="9" t="e">
        <f>VLOOKUP($B734, FanGraphs_Standings[[Abbreviation]:[2024 Projected Full Season RDif]], 5, FALSE)</f>
        <v>#N/A</v>
      </c>
      <c r="AA734" s="9" t="e">
        <f>VLOOKUP($B734, FanGraphs_Standings[[Abbreviation]:[2024 Projected Full Season W%]], 18, FALSE)</f>
        <v>#N/A</v>
      </c>
      <c r="AB734" s="9" t="e">
        <f>VLOOKUP($B734, 'Home Field Adv'!$A$2:$I$31, 9, FALSE)</f>
        <v>#N/A</v>
      </c>
      <c r="AC734" s="9" t="e">
        <f>VLOOKUP($C734, FanGraphs_Standings[[Abbreviation]:[2024 Year to Date G]], 2, FALSE)</f>
        <v>#N/A</v>
      </c>
      <c r="AD734" s="9" t="e">
        <f>VLOOKUP($E734, 'SP Per G'!$A$2:$D$1380, 3, FALSE)</f>
        <v>#N/A</v>
      </c>
      <c r="AE734" s="9" t="e">
        <f>VLOOKUP($E734, 'SP Per G'!$A$2:$D$1380, 4, FALSE)</f>
        <v>#N/A</v>
      </c>
      <c r="AF734" s="9" t="e">
        <f>VLOOKUP($E734, Individual_Pitching___Dashboard[], 18, FALSE)</f>
        <v>#N/A</v>
      </c>
      <c r="AG734" s="9" t="e">
        <f>VLOOKUP($E734, Individual_Pitching___Dashboard[], 20, FALSE)</f>
        <v>#N/A</v>
      </c>
      <c r="AH734" s="9" t="e">
        <f>VLOOKUP($E734, Individual_Pitching___Advanced[], 21,FALSE)</f>
        <v>#N/A</v>
      </c>
      <c r="AI734" s="9" t="e">
        <f>VLOOKUP($C734, 'Team Per G'!$A$2:$G$31, 7, FALSE)</f>
        <v>#N/A</v>
      </c>
      <c r="AJ734" s="9" t="e">
        <f>VLOOKUP($C734, 'FanGraphs - Team WAR Projected'!$B$2:$E$31, 3, FALSE)/162</f>
        <v>#N/A</v>
      </c>
      <c r="AK734" s="9" t="e">
        <f>VLOOKUP($C734, Team_Pitching___Advanced[[Team]:[xFIP]], 19,FALSE)</f>
        <v>#N/A</v>
      </c>
      <c r="AL734" s="9" t="e">
        <f>VLOOKUP($C734, Team_Pitching___Advanced[], 20, FALSE)</f>
        <v>#N/A</v>
      </c>
      <c r="AM734" s="9" t="e">
        <f>VLOOKUP($C734, Team_Batting___Dashboard[[Team]:[wOBA]], 16, FALSE)</f>
        <v>#N/A</v>
      </c>
      <c r="AN734" s="9" t="e">
        <f>VLOOKUP($C734, Team_Batting___Advanced[[Team]:[OPS]], 9, FALSE)</f>
        <v>#N/A</v>
      </c>
      <c r="AO734" s="9" t="e">
        <f>VLOOKUP($C734, Team_Batting___Advanced[], 19, FALSE)</f>
        <v>#N/A</v>
      </c>
      <c r="AP734" s="9" t="e">
        <f>VLOOKUP($C734, 'Team Per G'!$A$2:$G$31, 3, FALSE)</f>
        <v>#N/A</v>
      </c>
      <c r="AQ734" s="9" t="e">
        <f>VLOOKUP($C734, 'Team Per G'!$A$2:$G$31, 5, FALSE)</f>
        <v>#N/A</v>
      </c>
      <c r="AR734" s="9" t="e">
        <f>VLOOKUP($C734, 'Team Per G'!$A$2:$G$31, 4, FALSE)</f>
        <v>#N/A</v>
      </c>
      <c r="AS734" s="9" t="e">
        <f>VLOOKUP($C734, Team_Batting___Dashboard[], 22, FALSE)/$AC734</f>
        <v>#N/A</v>
      </c>
      <c r="AT734" s="9" t="e">
        <f>VLOOKUP($C734, 'FanGraphs - Team WAR Projected'!$B$2:$E$31, 4, FALSE)/162</f>
        <v>#N/A</v>
      </c>
      <c r="AU734" s="9" t="e">
        <f>VLOOKUP($C734, FanGraphs_Standings[[Abbreviation]:[2024 Year to Date RS/G]], 6, FALSE)/$AC734</f>
        <v>#N/A</v>
      </c>
      <c r="AV734" s="9" t="e">
        <f>VLOOKUP($C734, FanGraphs_Standings[[Abbreviation]:[2024 Projected Full Season RDif]], 19, FALSE)/162</f>
        <v>#N/A</v>
      </c>
      <c r="AW734" s="9" t="e">
        <f>VLOOKUP($C734, FanGraphs_Standings[[Abbreviation]:[2024 Projected Full Season RDif]], 5, FALSE)</f>
        <v>#N/A</v>
      </c>
      <c r="AX734" s="9" t="e">
        <f>VLOOKUP($C734, FanGraphs_Standings[[Abbreviation]:[2024 Projected Full Season W%]], 18, FALSE)</f>
        <v>#N/A</v>
      </c>
      <c r="AY734" s="9" t="e">
        <f>VLOOKUP($C734, 'Home Field Adv'!$A$2:$K$31, 11, FALSE)</f>
        <v>#N/A</v>
      </c>
      <c r="BB734" s="5" t="str">
        <f t="shared" si="34"/>
        <v/>
      </c>
      <c r="BC734" s="5" t="str">
        <f t="shared" si="35"/>
        <v/>
      </c>
      <c r="BD734" s="5" t="str">
        <f t="shared" si="36"/>
        <v/>
      </c>
    </row>
    <row r="735" spans="6:56" x14ac:dyDescent="0.45">
      <c r="F735" s="9" t="e">
        <f>VLOOKUP($B735, FanGraphs_Standings[[Abbreviation]:[2024 Year to Date G]], 2, FALSE)</f>
        <v>#N/A</v>
      </c>
      <c r="G735" s="9" t="e">
        <f>IF(ISERR(VLOOKUP($D735, 'SP Per G'!$A$2:$D$1380, 3, FALSE)), L735, VLOOKUP($D735, 'SP Per G'!$A$2:$D$1380, 3, FALSE))</f>
        <v>#N/A</v>
      </c>
      <c r="H735" s="9" t="e">
        <f>VLOOKUP($D735, 'SP Per G'!$A$2:$D$1380, 4, FALSE)</f>
        <v>#N/A</v>
      </c>
      <c r="I735" s="9" t="e">
        <f>VLOOKUP($D735, Individual_Pitching___Dashboard[], 18, FALSE)</f>
        <v>#N/A</v>
      </c>
      <c r="J735" s="9" t="e">
        <f>VLOOKUP($D735, Individual_Pitching___Dashboard[], 20, FALSE)</f>
        <v>#N/A</v>
      </c>
      <c r="K735" s="9" t="e">
        <f>VLOOKUP($D735, Individual_Pitching___Advanced[], 21,FALSE)</f>
        <v>#N/A</v>
      </c>
      <c r="L735" s="9" t="e">
        <f>VLOOKUP($B735, 'Team Per G'!$A$2:$G$31, 7, FALSE)</f>
        <v>#N/A</v>
      </c>
      <c r="M735" s="9" t="e">
        <f>VLOOKUP($B735, 'FanGraphs - Team WAR Projected'!$B$2:$E$31, 3, FALSE)/162</f>
        <v>#N/A</v>
      </c>
      <c r="N735" s="9" t="e">
        <f>VLOOKUP($B735, Team_Pitching___Advanced[[Team]:[xFIP]], 19,FALSE)</f>
        <v>#N/A</v>
      </c>
      <c r="O735" s="9" t="e">
        <f>VLOOKUP($B735, Team_Pitching___Advanced[], 20, FALSE)</f>
        <v>#N/A</v>
      </c>
      <c r="P735" s="9" t="e">
        <f>VLOOKUP($B735, Team_Batting___Dashboard[[Team]:[wOBA]], 16, FALSE)</f>
        <v>#N/A</v>
      </c>
      <c r="Q735" s="9" t="e">
        <f>VLOOKUP($B735, Team_Batting___Advanced[[Team]:[OPS]], 9, FALSE)</f>
        <v>#N/A</v>
      </c>
      <c r="R735" s="9" t="e">
        <f>VLOOKUP($B735, Team_Batting___Advanced[], 19, FALSE)</f>
        <v>#N/A</v>
      </c>
      <c r="S735" s="9" t="e">
        <f>VLOOKUP($B735, 'Team Per G'!$A$2:$G$31, 3, FALSE)</f>
        <v>#N/A</v>
      </c>
      <c r="T735" s="9" t="e">
        <f>VLOOKUP($B735, 'Team Per G'!$A$2:$G$31, 5, FALSE)</f>
        <v>#N/A</v>
      </c>
      <c r="U735" s="9" t="e">
        <f>VLOOKUP($B735, 'Team Per G'!$A$2:$G$31, 4, FALSE)</f>
        <v>#N/A</v>
      </c>
      <c r="V735" s="9" t="e">
        <f>VLOOKUP($B735, Team_Batting___Dashboard[], 22, FALSE)/$F735</f>
        <v>#N/A</v>
      </c>
      <c r="W735" s="9" t="e">
        <f>VLOOKUP($B735, 'FanGraphs - Team WAR Projected'!$B$2:$E$31, 4, FALSE)/162</f>
        <v>#N/A</v>
      </c>
      <c r="X735" s="9" t="e">
        <f>VLOOKUP($B735, FanGraphs_Standings[[Abbreviation]:[2024 Year to Date RS/G]], 6, FALSE)/$F735</f>
        <v>#N/A</v>
      </c>
      <c r="Y735" s="9" t="e">
        <f>VLOOKUP($B735, FanGraphs_Standings[[Abbreviation]:[2024 Projected Full Season RDif]], 19, FALSE)/162</f>
        <v>#N/A</v>
      </c>
      <c r="Z735" s="9" t="e">
        <f>VLOOKUP($B735, FanGraphs_Standings[[Abbreviation]:[2024 Projected Full Season RDif]], 5, FALSE)</f>
        <v>#N/A</v>
      </c>
      <c r="AA735" s="9" t="e">
        <f>VLOOKUP($B735, FanGraphs_Standings[[Abbreviation]:[2024 Projected Full Season W%]], 18, FALSE)</f>
        <v>#N/A</v>
      </c>
      <c r="AB735" s="9" t="e">
        <f>VLOOKUP($B735, 'Home Field Adv'!$A$2:$I$31, 9, FALSE)</f>
        <v>#N/A</v>
      </c>
      <c r="AC735" s="9" t="e">
        <f>VLOOKUP($C735, FanGraphs_Standings[[Abbreviation]:[2024 Year to Date G]], 2, FALSE)</f>
        <v>#N/A</v>
      </c>
      <c r="AD735" s="9" t="e">
        <f>VLOOKUP($E735, 'SP Per G'!$A$2:$D$1380, 3, FALSE)</f>
        <v>#N/A</v>
      </c>
      <c r="AE735" s="9" t="e">
        <f>VLOOKUP($E735, 'SP Per G'!$A$2:$D$1380, 4, FALSE)</f>
        <v>#N/A</v>
      </c>
      <c r="AF735" s="9" t="e">
        <f>VLOOKUP($E735, Individual_Pitching___Dashboard[], 18, FALSE)</f>
        <v>#N/A</v>
      </c>
      <c r="AG735" s="9" t="e">
        <f>VLOOKUP($E735, Individual_Pitching___Dashboard[], 20, FALSE)</f>
        <v>#N/A</v>
      </c>
      <c r="AH735" s="9" t="e">
        <f>VLOOKUP($E735, Individual_Pitching___Advanced[], 21,FALSE)</f>
        <v>#N/A</v>
      </c>
      <c r="AI735" s="9" t="e">
        <f>VLOOKUP($C735, 'Team Per G'!$A$2:$G$31, 7, FALSE)</f>
        <v>#N/A</v>
      </c>
      <c r="AJ735" s="9" t="e">
        <f>VLOOKUP($C735, 'FanGraphs - Team WAR Projected'!$B$2:$E$31, 3, FALSE)/162</f>
        <v>#N/A</v>
      </c>
      <c r="AK735" s="9" t="e">
        <f>VLOOKUP($C735, Team_Pitching___Advanced[[Team]:[xFIP]], 19,FALSE)</f>
        <v>#N/A</v>
      </c>
      <c r="AL735" s="9" t="e">
        <f>VLOOKUP($C735, Team_Pitching___Advanced[], 20, FALSE)</f>
        <v>#N/A</v>
      </c>
      <c r="AM735" s="9" t="e">
        <f>VLOOKUP($C735, Team_Batting___Dashboard[[Team]:[wOBA]], 16, FALSE)</f>
        <v>#N/A</v>
      </c>
      <c r="AN735" s="9" t="e">
        <f>VLOOKUP($C735, Team_Batting___Advanced[[Team]:[OPS]], 9, FALSE)</f>
        <v>#N/A</v>
      </c>
      <c r="AO735" s="9" t="e">
        <f>VLOOKUP($C735, Team_Batting___Advanced[], 19, FALSE)</f>
        <v>#N/A</v>
      </c>
      <c r="AP735" s="9" t="e">
        <f>VLOOKUP($C735, 'Team Per G'!$A$2:$G$31, 3, FALSE)</f>
        <v>#N/A</v>
      </c>
      <c r="AQ735" s="9" t="e">
        <f>VLOOKUP($C735, 'Team Per G'!$A$2:$G$31, 5, FALSE)</f>
        <v>#N/A</v>
      </c>
      <c r="AR735" s="9" t="e">
        <f>VLOOKUP($C735, 'Team Per G'!$A$2:$G$31, 4, FALSE)</f>
        <v>#N/A</v>
      </c>
      <c r="AS735" s="9" t="e">
        <f>VLOOKUP($C735, Team_Batting___Dashboard[], 22, FALSE)/$AC735</f>
        <v>#N/A</v>
      </c>
      <c r="AT735" s="9" t="e">
        <f>VLOOKUP($C735, 'FanGraphs - Team WAR Projected'!$B$2:$E$31, 4, FALSE)/162</f>
        <v>#N/A</v>
      </c>
      <c r="AU735" s="9" t="e">
        <f>VLOOKUP($C735, FanGraphs_Standings[[Abbreviation]:[2024 Year to Date RS/G]], 6, FALSE)/$AC735</f>
        <v>#N/A</v>
      </c>
      <c r="AV735" s="9" t="e">
        <f>VLOOKUP($C735, FanGraphs_Standings[[Abbreviation]:[2024 Projected Full Season RDif]], 19, FALSE)/162</f>
        <v>#N/A</v>
      </c>
      <c r="AW735" s="9" t="e">
        <f>VLOOKUP($C735, FanGraphs_Standings[[Abbreviation]:[2024 Projected Full Season RDif]], 5, FALSE)</f>
        <v>#N/A</v>
      </c>
      <c r="AX735" s="9" t="e">
        <f>VLOOKUP($C735, FanGraphs_Standings[[Abbreviation]:[2024 Projected Full Season W%]], 18, FALSE)</f>
        <v>#N/A</v>
      </c>
      <c r="AY735" s="9" t="e">
        <f>VLOOKUP($C735, 'Home Field Adv'!$A$2:$K$31, 11, FALSE)</f>
        <v>#N/A</v>
      </c>
      <c r="BB735" s="5" t="str">
        <f t="shared" si="34"/>
        <v/>
      </c>
      <c r="BC735" s="5" t="str">
        <f t="shared" si="35"/>
        <v/>
      </c>
      <c r="BD735" s="5" t="str">
        <f t="shared" si="36"/>
        <v/>
      </c>
    </row>
    <row r="736" spans="6:56" x14ac:dyDescent="0.45">
      <c r="F736" s="9" t="e">
        <f>VLOOKUP($B736, FanGraphs_Standings[[Abbreviation]:[2024 Year to Date G]], 2, FALSE)</f>
        <v>#N/A</v>
      </c>
      <c r="G736" s="9" t="e">
        <f>IF(ISERR(VLOOKUP($D736, 'SP Per G'!$A$2:$D$1380, 3, FALSE)), L736, VLOOKUP($D736, 'SP Per G'!$A$2:$D$1380, 3, FALSE))</f>
        <v>#N/A</v>
      </c>
      <c r="H736" s="9" t="e">
        <f>VLOOKUP($D736, 'SP Per G'!$A$2:$D$1380, 4, FALSE)</f>
        <v>#N/A</v>
      </c>
      <c r="I736" s="9" t="e">
        <f>VLOOKUP($D736, Individual_Pitching___Dashboard[], 18, FALSE)</f>
        <v>#N/A</v>
      </c>
      <c r="J736" s="9" t="e">
        <f>VLOOKUP($D736, Individual_Pitching___Dashboard[], 20, FALSE)</f>
        <v>#N/A</v>
      </c>
      <c r="K736" s="9" t="e">
        <f>VLOOKUP($D736, Individual_Pitching___Advanced[], 21,FALSE)</f>
        <v>#N/A</v>
      </c>
      <c r="L736" s="9" t="e">
        <f>VLOOKUP($B736, 'Team Per G'!$A$2:$G$31, 7, FALSE)</f>
        <v>#N/A</v>
      </c>
      <c r="M736" s="9" t="e">
        <f>VLOOKUP($B736, 'FanGraphs - Team WAR Projected'!$B$2:$E$31, 3, FALSE)/162</f>
        <v>#N/A</v>
      </c>
      <c r="N736" s="9" t="e">
        <f>VLOOKUP($B736, Team_Pitching___Advanced[[Team]:[xFIP]], 19,FALSE)</f>
        <v>#N/A</v>
      </c>
      <c r="O736" s="9" t="e">
        <f>VLOOKUP($B736, Team_Pitching___Advanced[], 20, FALSE)</f>
        <v>#N/A</v>
      </c>
      <c r="P736" s="9" t="e">
        <f>VLOOKUP($B736, Team_Batting___Dashboard[[Team]:[wOBA]], 16, FALSE)</f>
        <v>#N/A</v>
      </c>
      <c r="Q736" s="9" t="e">
        <f>VLOOKUP($B736, Team_Batting___Advanced[[Team]:[OPS]], 9, FALSE)</f>
        <v>#N/A</v>
      </c>
      <c r="R736" s="9" t="e">
        <f>VLOOKUP($B736, Team_Batting___Advanced[], 19, FALSE)</f>
        <v>#N/A</v>
      </c>
      <c r="S736" s="9" t="e">
        <f>VLOOKUP($B736, 'Team Per G'!$A$2:$G$31, 3, FALSE)</f>
        <v>#N/A</v>
      </c>
      <c r="T736" s="9" t="e">
        <f>VLOOKUP($B736, 'Team Per G'!$A$2:$G$31, 5, FALSE)</f>
        <v>#N/A</v>
      </c>
      <c r="U736" s="9" t="e">
        <f>VLOOKUP($B736, 'Team Per G'!$A$2:$G$31, 4, FALSE)</f>
        <v>#N/A</v>
      </c>
      <c r="V736" s="9" t="e">
        <f>VLOOKUP($B736, Team_Batting___Dashboard[], 22, FALSE)/$F736</f>
        <v>#N/A</v>
      </c>
      <c r="W736" s="9" t="e">
        <f>VLOOKUP($B736, 'FanGraphs - Team WAR Projected'!$B$2:$E$31, 4, FALSE)/162</f>
        <v>#N/A</v>
      </c>
      <c r="X736" s="9" t="e">
        <f>VLOOKUP($B736, FanGraphs_Standings[[Abbreviation]:[2024 Year to Date RS/G]], 6, FALSE)/$F736</f>
        <v>#N/A</v>
      </c>
      <c r="Y736" s="9" t="e">
        <f>VLOOKUP($B736, FanGraphs_Standings[[Abbreviation]:[2024 Projected Full Season RDif]], 19, FALSE)/162</f>
        <v>#N/A</v>
      </c>
      <c r="Z736" s="9" t="e">
        <f>VLOOKUP($B736, FanGraphs_Standings[[Abbreviation]:[2024 Projected Full Season RDif]], 5, FALSE)</f>
        <v>#N/A</v>
      </c>
      <c r="AA736" s="9" t="e">
        <f>VLOOKUP($B736, FanGraphs_Standings[[Abbreviation]:[2024 Projected Full Season W%]], 18, FALSE)</f>
        <v>#N/A</v>
      </c>
      <c r="AB736" s="9" t="e">
        <f>VLOOKUP($B736, 'Home Field Adv'!$A$2:$I$31, 9, FALSE)</f>
        <v>#N/A</v>
      </c>
      <c r="AC736" s="9" t="e">
        <f>VLOOKUP($C736, FanGraphs_Standings[[Abbreviation]:[2024 Year to Date G]], 2, FALSE)</f>
        <v>#N/A</v>
      </c>
      <c r="AD736" s="9" t="e">
        <f>VLOOKUP($E736, 'SP Per G'!$A$2:$D$1380, 3, FALSE)</f>
        <v>#N/A</v>
      </c>
      <c r="AE736" s="9" t="e">
        <f>VLOOKUP($E736, 'SP Per G'!$A$2:$D$1380, 4, FALSE)</f>
        <v>#N/A</v>
      </c>
      <c r="AF736" s="9" t="e">
        <f>VLOOKUP($E736, Individual_Pitching___Dashboard[], 18, FALSE)</f>
        <v>#N/A</v>
      </c>
      <c r="AG736" s="9" t="e">
        <f>VLOOKUP($E736, Individual_Pitching___Dashboard[], 20, FALSE)</f>
        <v>#N/A</v>
      </c>
      <c r="AH736" s="9" t="e">
        <f>VLOOKUP($E736, Individual_Pitching___Advanced[], 21,FALSE)</f>
        <v>#N/A</v>
      </c>
      <c r="AI736" s="9" t="e">
        <f>VLOOKUP($C736, 'Team Per G'!$A$2:$G$31, 7, FALSE)</f>
        <v>#N/A</v>
      </c>
      <c r="AJ736" s="9" t="e">
        <f>VLOOKUP($C736, 'FanGraphs - Team WAR Projected'!$B$2:$E$31, 3, FALSE)/162</f>
        <v>#N/A</v>
      </c>
      <c r="AK736" s="9" t="e">
        <f>VLOOKUP($C736, Team_Pitching___Advanced[[Team]:[xFIP]], 19,FALSE)</f>
        <v>#N/A</v>
      </c>
      <c r="AL736" s="9" t="e">
        <f>VLOOKUP($C736, Team_Pitching___Advanced[], 20, FALSE)</f>
        <v>#N/A</v>
      </c>
      <c r="AM736" s="9" t="e">
        <f>VLOOKUP($C736, Team_Batting___Dashboard[[Team]:[wOBA]], 16, FALSE)</f>
        <v>#N/A</v>
      </c>
      <c r="AN736" s="9" t="e">
        <f>VLOOKUP($C736, Team_Batting___Advanced[[Team]:[OPS]], 9, FALSE)</f>
        <v>#N/A</v>
      </c>
      <c r="AO736" s="9" t="e">
        <f>VLOOKUP($C736, Team_Batting___Advanced[], 19, FALSE)</f>
        <v>#N/A</v>
      </c>
      <c r="AP736" s="9" t="e">
        <f>VLOOKUP($C736, 'Team Per G'!$A$2:$G$31, 3, FALSE)</f>
        <v>#N/A</v>
      </c>
      <c r="AQ736" s="9" t="e">
        <f>VLOOKUP($C736, 'Team Per G'!$A$2:$G$31, 5, FALSE)</f>
        <v>#N/A</v>
      </c>
      <c r="AR736" s="9" t="e">
        <f>VLOOKUP($C736, 'Team Per G'!$A$2:$G$31, 4, FALSE)</f>
        <v>#N/A</v>
      </c>
      <c r="AS736" s="9" t="e">
        <f>VLOOKUP($C736, Team_Batting___Dashboard[], 22, FALSE)/$AC736</f>
        <v>#N/A</v>
      </c>
      <c r="AT736" s="9" t="e">
        <f>VLOOKUP($C736, 'FanGraphs - Team WAR Projected'!$B$2:$E$31, 4, FALSE)/162</f>
        <v>#N/A</v>
      </c>
      <c r="AU736" s="9" t="e">
        <f>VLOOKUP($C736, FanGraphs_Standings[[Abbreviation]:[2024 Year to Date RS/G]], 6, FALSE)/$AC736</f>
        <v>#N/A</v>
      </c>
      <c r="AV736" s="9" t="e">
        <f>VLOOKUP($C736, FanGraphs_Standings[[Abbreviation]:[2024 Projected Full Season RDif]], 19, FALSE)/162</f>
        <v>#N/A</v>
      </c>
      <c r="AW736" s="9" t="e">
        <f>VLOOKUP($C736, FanGraphs_Standings[[Abbreviation]:[2024 Projected Full Season RDif]], 5, FALSE)</f>
        <v>#N/A</v>
      </c>
      <c r="AX736" s="9" t="e">
        <f>VLOOKUP($C736, FanGraphs_Standings[[Abbreviation]:[2024 Projected Full Season W%]], 18, FALSE)</f>
        <v>#N/A</v>
      </c>
      <c r="AY736" s="9" t="e">
        <f>VLOOKUP($C736, 'Home Field Adv'!$A$2:$K$31, 11, FALSE)</f>
        <v>#N/A</v>
      </c>
      <c r="BB736" s="5" t="str">
        <f t="shared" si="34"/>
        <v/>
      </c>
      <c r="BC736" s="5" t="str">
        <f t="shared" si="35"/>
        <v/>
      </c>
      <c r="BD736" s="5" t="str">
        <f t="shared" si="36"/>
        <v/>
      </c>
    </row>
    <row r="737" spans="6:56" x14ac:dyDescent="0.45">
      <c r="F737" s="9" t="e">
        <f>VLOOKUP($B737, FanGraphs_Standings[[Abbreviation]:[2024 Year to Date G]], 2, FALSE)</f>
        <v>#N/A</v>
      </c>
      <c r="G737" s="9" t="e">
        <f>IF(ISERR(VLOOKUP($D737, 'SP Per G'!$A$2:$D$1380, 3, FALSE)), L737, VLOOKUP($D737, 'SP Per G'!$A$2:$D$1380, 3, FALSE))</f>
        <v>#N/A</v>
      </c>
      <c r="H737" s="9" t="e">
        <f>VLOOKUP($D737, 'SP Per G'!$A$2:$D$1380, 4, FALSE)</f>
        <v>#N/A</v>
      </c>
      <c r="I737" s="9" t="e">
        <f>VLOOKUP($D737, Individual_Pitching___Dashboard[], 18, FALSE)</f>
        <v>#N/A</v>
      </c>
      <c r="J737" s="9" t="e">
        <f>VLOOKUP($D737, Individual_Pitching___Dashboard[], 20, FALSE)</f>
        <v>#N/A</v>
      </c>
      <c r="K737" s="9" t="e">
        <f>VLOOKUP($D737, Individual_Pitching___Advanced[], 21,FALSE)</f>
        <v>#N/A</v>
      </c>
      <c r="L737" s="9" t="e">
        <f>VLOOKUP($B737, 'Team Per G'!$A$2:$G$31, 7, FALSE)</f>
        <v>#N/A</v>
      </c>
      <c r="M737" s="9" t="e">
        <f>VLOOKUP($B737, 'FanGraphs - Team WAR Projected'!$B$2:$E$31, 3, FALSE)/162</f>
        <v>#N/A</v>
      </c>
      <c r="N737" s="9" t="e">
        <f>VLOOKUP($B737, Team_Pitching___Advanced[[Team]:[xFIP]], 19,FALSE)</f>
        <v>#N/A</v>
      </c>
      <c r="O737" s="9" t="e">
        <f>VLOOKUP($B737, Team_Pitching___Advanced[], 20, FALSE)</f>
        <v>#N/A</v>
      </c>
      <c r="P737" s="9" t="e">
        <f>VLOOKUP($B737, Team_Batting___Dashboard[[Team]:[wOBA]], 16, FALSE)</f>
        <v>#N/A</v>
      </c>
      <c r="Q737" s="9" t="e">
        <f>VLOOKUP($B737, Team_Batting___Advanced[[Team]:[OPS]], 9, FALSE)</f>
        <v>#N/A</v>
      </c>
      <c r="R737" s="9" t="e">
        <f>VLOOKUP($B737, Team_Batting___Advanced[], 19, FALSE)</f>
        <v>#N/A</v>
      </c>
      <c r="S737" s="9" t="e">
        <f>VLOOKUP($B737, 'Team Per G'!$A$2:$G$31, 3, FALSE)</f>
        <v>#N/A</v>
      </c>
      <c r="T737" s="9" t="e">
        <f>VLOOKUP($B737, 'Team Per G'!$A$2:$G$31, 5, FALSE)</f>
        <v>#N/A</v>
      </c>
      <c r="U737" s="9" t="e">
        <f>VLOOKUP($B737, 'Team Per G'!$A$2:$G$31, 4, FALSE)</f>
        <v>#N/A</v>
      </c>
      <c r="V737" s="9" t="e">
        <f>VLOOKUP($B737, Team_Batting___Dashboard[], 22, FALSE)/$F737</f>
        <v>#N/A</v>
      </c>
      <c r="W737" s="9" t="e">
        <f>VLOOKUP($B737, 'FanGraphs - Team WAR Projected'!$B$2:$E$31, 4, FALSE)/162</f>
        <v>#N/A</v>
      </c>
      <c r="X737" s="9" t="e">
        <f>VLOOKUP($B737, FanGraphs_Standings[[Abbreviation]:[2024 Year to Date RS/G]], 6, FALSE)/$F737</f>
        <v>#N/A</v>
      </c>
      <c r="Y737" s="9" t="e">
        <f>VLOOKUP($B737, FanGraphs_Standings[[Abbreviation]:[2024 Projected Full Season RDif]], 19, FALSE)/162</f>
        <v>#N/A</v>
      </c>
      <c r="Z737" s="9" t="e">
        <f>VLOOKUP($B737, FanGraphs_Standings[[Abbreviation]:[2024 Projected Full Season RDif]], 5, FALSE)</f>
        <v>#N/A</v>
      </c>
      <c r="AA737" s="9" t="e">
        <f>VLOOKUP($B737, FanGraphs_Standings[[Abbreviation]:[2024 Projected Full Season W%]], 18, FALSE)</f>
        <v>#N/A</v>
      </c>
      <c r="AB737" s="9" t="e">
        <f>VLOOKUP($B737, 'Home Field Adv'!$A$2:$I$31, 9, FALSE)</f>
        <v>#N/A</v>
      </c>
      <c r="AC737" s="9" t="e">
        <f>VLOOKUP($C737, FanGraphs_Standings[[Abbreviation]:[2024 Year to Date G]], 2, FALSE)</f>
        <v>#N/A</v>
      </c>
      <c r="AD737" s="9" t="e">
        <f>VLOOKUP($E737, 'SP Per G'!$A$2:$D$1380, 3, FALSE)</f>
        <v>#N/A</v>
      </c>
      <c r="AE737" s="9" t="e">
        <f>VLOOKUP($E737, 'SP Per G'!$A$2:$D$1380, 4, FALSE)</f>
        <v>#N/A</v>
      </c>
      <c r="AF737" s="9" t="e">
        <f>VLOOKUP($E737, Individual_Pitching___Dashboard[], 18, FALSE)</f>
        <v>#N/A</v>
      </c>
      <c r="AG737" s="9" t="e">
        <f>VLOOKUP($E737, Individual_Pitching___Dashboard[], 20, FALSE)</f>
        <v>#N/A</v>
      </c>
      <c r="AH737" s="9" t="e">
        <f>VLOOKUP($E737, Individual_Pitching___Advanced[], 21,FALSE)</f>
        <v>#N/A</v>
      </c>
      <c r="AI737" s="9" t="e">
        <f>VLOOKUP($C737, 'Team Per G'!$A$2:$G$31, 7, FALSE)</f>
        <v>#N/A</v>
      </c>
      <c r="AJ737" s="9" t="e">
        <f>VLOOKUP($C737, 'FanGraphs - Team WAR Projected'!$B$2:$E$31, 3, FALSE)/162</f>
        <v>#N/A</v>
      </c>
      <c r="AK737" s="9" t="e">
        <f>VLOOKUP($C737, Team_Pitching___Advanced[[Team]:[xFIP]], 19,FALSE)</f>
        <v>#N/A</v>
      </c>
      <c r="AL737" s="9" t="e">
        <f>VLOOKUP($C737, Team_Pitching___Advanced[], 20, FALSE)</f>
        <v>#N/A</v>
      </c>
      <c r="AM737" s="9" t="e">
        <f>VLOOKUP($C737, Team_Batting___Dashboard[[Team]:[wOBA]], 16, FALSE)</f>
        <v>#N/A</v>
      </c>
      <c r="AN737" s="9" t="e">
        <f>VLOOKUP($C737, Team_Batting___Advanced[[Team]:[OPS]], 9, FALSE)</f>
        <v>#N/A</v>
      </c>
      <c r="AO737" s="9" t="e">
        <f>VLOOKUP($C737, Team_Batting___Advanced[], 19, FALSE)</f>
        <v>#N/A</v>
      </c>
      <c r="AP737" s="9" t="e">
        <f>VLOOKUP($C737, 'Team Per G'!$A$2:$G$31, 3, FALSE)</f>
        <v>#N/A</v>
      </c>
      <c r="AQ737" s="9" t="e">
        <f>VLOOKUP($C737, 'Team Per G'!$A$2:$G$31, 5, FALSE)</f>
        <v>#N/A</v>
      </c>
      <c r="AR737" s="9" t="e">
        <f>VLOOKUP($C737, 'Team Per G'!$A$2:$G$31, 4, FALSE)</f>
        <v>#N/A</v>
      </c>
      <c r="AS737" s="9" t="e">
        <f>VLOOKUP($C737, Team_Batting___Dashboard[], 22, FALSE)/$AC737</f>
        <v>#N/A</v>
      </c>
      <c r="AT737" s="9" t="e">
        <f>VLOOKUP($C737, 'FanGraphs - Team WAR Projected'!$B$2:$E$31, 4, FALSE)/162</f>
        <v>#N/A</v>
      </c>
      <c r="AU737" s="9" t="e">
        <f>VLOOKUP($C737, FanGraphs_Standings[[Abbreviation]:[2024 Year to Date RS/G]], 6, FALSE)/$AC737</f>
        <v>#N/A</v>
      </c>
      <c r="AV737" s="9" t="e">
        <f>VLOOKUP($C737, FanGraphs_Standings[[Abbreviation]:[2024 Projected Full Season RDif]], 19, FALSE)/162</f>
        <v>#N/A</v>
      </c>
      <c r="AW737" s="9" t="e">
        <f>VLOOKUP($C737, FanGraphs_Standings[[Abbreviation]:[2024 Projected Full Season RDif]], 5, FALSE)</f>
        <v>#N/A</v>
      </c>
      <c r="AX737" s="9" t="e">
        <f>VLOOKUP($C737, FanGraphs_Standings[[Abbreviation]:[2024 Projected Full Season W%]], 18, FALSE)</f>
        <v>#N/A</v>
      </c>
      <c r="AY737" s="9" t="e">
        <f>VLOOKUP($C737, 'Home Field Adv'!$A$2:$K$31, 11, FALSE)</f>
        <v>#N/A</v>
      </c>
      <c r="BB737" s="5" t="str">
        <f t="shared" si="34"/>
        <v/>
      </c>
      <c r="BC737" s="5" t="str">
        <f t="shared" si="35"/>
        <v/>
      </c>
      <c r="BD737" s="5" t="str">
        <f t="shared" si="36"/>
        <v/>
      </c>
    </row>
    <row r="738" spans="6:56" x14ac:dyDescent="0.45">
      <c r="F738" s="9" t="e">
        <f>VLOOKUP($B738, FanGraphs_Standings[[Abbreviation]:[2024 Year to Date G]], 2, FALSE)</f>
        <v>#N/A</v>
      </c>
      <c r="G738" s="9" t="e">
        <f>IF(ISERR(VLOOKUP($D738, 'SP Per G'!$A$2:$D$1380, 3, FALSE)), L738, VLOOKUP($D738, 'SP Per G'!$A$2:$D$1380, 3, FALSE))</f>
        <v>#N/A</v>
      </c>
      <c r="H738" s="9" t="e">
        <f>VLOOKUP($D738, 'SP Per G'!$A$2:$D$1380, 4, FALSE)</f>
        <v>#N/A</v>
      </c>
      <c r="I738" s="9" t="e">
        <f>VLOOKUP($D738, Individual_Pitching___Dashboard[], 18, FALSE)</f>
        <v>#N/A</v>
      </c>
      <c r="J738" s="9" t="e">
        <f>VLOOKUP($D738, Individual_Pitching___Dashboard[], 20, FALSE)</f>
        <v>#N/A</v>
      </c>
      <c r="K738" s="9" t="e">
        <f>VLOOKUP($D738, Individual_Pitching___Advanced[], 21,FALSE)</f>
        <v>#N/A</v>
      </c>
      <c r="L738" s="9" t="e">
        <f>VLOOKUP($B738, 'Team Per G'!$A$2:$G$31, 7, FALSE)</f>
        <v>#N/A</v>
      </c>
      <c r="M738" s="9" t="e">
        <f>VLOOKUP($B738, 'FanGraphs - Team WAR Projected'!$B$2:$E$31, 3, FALSE)/162</f>
        <v>#N/A</v>
      </c>
      <c r="N738" s="9" t="e">
        <f>VLOOKUP($B738, Team_Pitching___Advanced[[Team]:[xFIP]], 19,FALSE)</f>
        <v>#N/A</v>
      </c>
      <c r="O738" s="9" t="e">
        <f>VLOOKUP($B738, Team_Pitching___Advanced[], 20, FALSE)</f>
        <v>#N/A</v>
      </c>
      <c r="P738" s="9" t="e">
        <f>VLOOKUP($B738, Team_Batting___Dashboard[[Team]:[wOBA]], 16, FALSE)</f>
        <v>#N/A</v>
      </c>
      <c r="Q738" s="9" t="e">
        <f>VLOOKUP($B738, Team_Batting___Advanced[[Team]:[OPS]], 9, FALSE)</f>
        <v>#N/A</v>
      </c>
      <c r="R738" s="9" t="e">
        <f>VLOOKUP($B738, Team_Batting___Advanced[], 19, FALSE)</f>
        <v>#N/A</v>
      </c>
      <c r="S738" s="9" t="e">
        <f>VLOOKUP($B738, 'Team Per G'!$A$2:$G$31, 3, FALSE)</f>
        <v>#N/A</v>
      </c>
      <c r="T738" s="9" t="e">
        <f>VLOOKUP($B738, 'Team Per G'!$A$2:$G$31, 5, FALSE)</f>
        <v>#N/A</v>
      </c>
      <c r="U738" s="9" t="e">
        <f>VLOOKUP($B738, 'Team Per G'!$A$2:$G$31, 4, FALSE)</f>
        <v>#N/A</v>
      </c>
      <c r="V738" s="9" t="e">
        <f>VLOOKUP($B738, Team_Batting___Dashboard[], 22, FALSE)/$F738</f>
        <v>#N/A</v>
      </c>
      <c r="W738" s="9" t="e">
        <f>VLOOKUP($B738, 'FanGraphs - Team WAR Projected'!$B$2:$E$31, 4, FALSE)/162</f>
        <v>#N/A</v>
      </c>
      <c r="X738" s="9" t="e">
        <f>VLOOKUP($B738, FanGraphs_Standings[[Abbreviation]:[2024 Year to Date RS/G]], 6, FALSE)/$F738</f>
        <v>#N/A</v>
      </c>
      <c r="Y738" s="9" t="e">
        <f>VLOOKUP($B738, FanGraphs_Standings[[Abbreviation]:[2024 Projected Full Season RDif]], 19, FALSE)/162</f>
        <v>#N/A</v>
      </c>
      <c r="Z738" s="9" t="e">
        <f>VLOOKUP($B738, FanGraphs_Standings[[Abbreviation]:[2024 Projected Full Season RDif]], 5, FALSE)</f>
        <v>#N/A</v>
      </c>
      <c r="AA738" s="9" t="e">
        <f>VLOOKUP($B738, FanGraphs_Standings[[Abbreviation]:[2024 Projected Full Season W%]], 18, FALSE)</f>
        <v>#N/A</v>
      </c>
      <c r="AB738" s="9" t="e">
        <f>VLOOKUP($B738, 'Home Field Adv'!$A$2:$I$31, 9, FALSE)</f>
        <v>#N/A</v>
      </c>
      <c r="AC738" s="9" t="e">
        <f>VLOOKUP($C738, FanGraphs_Standings[[Abbreviation]:[2024 Year to Date G]], 2, FALSE)</f>
        <v>#N/A</v>
      </c>
      <c r="AD738" s="9" t="e">
        <f>VLOOKUP($E738, 'SP Per G'!$A$2:$D$1380, 3, FALSE)</f>
        <v>#N/A</v>
      </c>
      <c r="AE738" s="9" t="e">
        <f>VLOOKUP($E738, 'SP Per G'!$A$2:$D$1380, 4, FALSE)</f>
        <v>#N/A</v>
      </c>
      <c r="AF738" s="9" t="e">
        <f>VLOOKUP($E738, Individual_Pitching___Dashboard[], 18, FALSE)</f>
        <v>#N/A</v>
      </c>
      <c r="AG738" s="9" t="e">
        <f>VLOOKUP($E738, Individual_Pitching___Dashboard[], 20, FALSE)</f>
        <v>#N/A</v>
      </c>
      <c r="AH738" s="9" t="e">
        <f>VLOOKUP($E738, Individual_Pitching___Advanced[], 21,FALSE)</f>
        <v>#N/A</v>
      </c>
      <c r="AI738" s="9" t="e">
        <f>VLOOKUP($C738, 'Team Per G'!$A$2:$G$31, 7, FALSE)</f>
        <v>#N/A</v>
      </c>
      <c r="AJ738" s="9" t="e">
        <f>VLOOKUP($C738, 'FanGraphs - Team WAR Projected'!$B$2:$E$31, 3, FALSE)/162</f>
        <v>#N/A</v>
      </c>
      <c r="AK738" s="9" t="e">
        <f>VLOOKUP($C738, Team_Pitching___Advanced[[Team]:[xFIP]], 19,FALSE)</f>
        <v>#N/A</v>
      </c>
      <c r="AL738" s="9" t="e">
        <f>VLOOKUP($C738, Team_Pitching___Advanced[], 20, FALSE)</f>
        <v>#N/A</v>
      </c>
      <c r="AM738" s="9" t="e">
        <f>VLOOKUP($C738, Team_Batting___Dashboard[[Team]:[wOBA]], 16, FALSE)</f>
        <v>#N/A</v>
      </c>
      <c r="AN738" s="9" t="e">
        <f>VLOOKUP($C738, Team_Batting___Advanced[[Team]:[OPS]], 9, FALSE)</f>
        <v>#N/A</v>
      </c>
      <c r="AO738" s="9" t="e">
        <f>VLOOKUP($C738, Team_Batting___Advanced[], 19, FALSE)</f>
        <v>#N/A</v>
      </c>
      <c r="AP738" s="9" t="e">
        <f>VLOOKUP($C738, 'Team Per G'!$A$2:$G$31, 3, FALSE)</f>
        <v>#N/A</v>
      </c>
      <c r="AQ738" s="9" t="e">
        <f>VLOOKUP($C738, 'Team Per G'!$A$2:$G$31, 5, FALSE)</f>
        <v>#N/A</v>
      </c>
      <c r="AR738" s="9" t="e">
        <f>VLOOKUP($C738, 'Team Per G'!$A$2:$G$31, 4, FALSE)</f>
        <v>#N/A</v>
      </c>
      <c r="AS738" s="9" t="e">
        <f>VLOOKUP($C738, Team_Batting___Dashboard[], 22, FALSE)/$AC738</f>
        <v>#N/A</v>
      </c>
      <c r="AT738" s="9" t="e">
        <f>VLOOKUP($C738, 'FanGraphs - Team WAR Projected'!$B$2:$E$31, 4, FALSE)/162</f>
        <v>#N/A</v>
      </c>
      <c r="AU738" s="9" t="e">
        <f>VLOOKUP($C738, FanGraphs_Standings[[Abbreviation]:[2024 Year to Date RS/G]], 6, FALSE)/$AC738</f>
        <v>#N/A</v>
      </c>
      <c r="AV738" s="9" t="e">
        <f>VLOOKUP($C738, FanGraphs_Standings[[Abbreviation]:[2024 Projected Full Season RDif]], 19, FALSE)/162</f>
        <v>#N/A</v>
      </c>
      <c r="AW738" s="9" t="e">
        <f>VLOOKUP($C738, FanGraphs_Standings[[Abbreviation]:[2024 Projected Full Season RDif]], 5, FALSE)</f>
        <v>#N/A</v>
      </c>
      <c r="AX738" s="9" t="e">
        <f>VLOOKUP($C738, FanGraphs_Standings[[Abbreviation]:[2024 Projected Full Season W%]], 18, FALSE)</f>
        <v>#N/A</v>
      </c>
      <c r="AY738" s="9" t="e">
        <f>VLOOKUP($C738, 'Home Field Adv'!$A$2:$K$31, 11, FALSE)</f>
        <v>#N/A</v>
      </c>
      <c r="BB738" s="5" t="str">
        <f t="shared" si="34"/>
        <v/>
      </c>
      <c r="BC738" s="5" t="str">
        <f t="shared" si="35"/>
        <v/>
      </c>
      <c r="BD738" s="5" t="str">
        <f t="shared" si="36"/>
        <v/>
      </c>
    </row>
    <row r="739" spans="6:56" x14ac:dyDescent="0.45">
      <c r="F739" s="9" t="e">
        <f>VLOOKUP($B739, FanGraphs_Standings[[Abbreviation]:[2024 Year to Date G]], 2, FALSE)</f>
        <v>#N/A</v>
      </c>
      <c r="G739" s="9" t="e">
        <f>IF(ISERR(VLOOKUP($D739, 'SP Per G'!$A$2:$D$1380, 3, FALSE)), L739, VLOOKUP($D739, 'SP Per G'!$A$2:$D$1380, 3, FALSE))</f>
        <v>#N/A</v>
      </c>
      <c r="H739" s="9" t="e">
        <f>VLOOKUP($D739, 'SP Per G'!$A$2:$D$1380, 4, FALSE)</f>
        <v>#N/A</v>
      </c>
      <c r="I739" s="9" t="e">
        <f>VLOOKUP($D739, Individual_Pitching___Dashboard[], 18, FALSE)</f>
        <v>#N/A</v>
      </c>
      <c r="J739" s="9" t="e">
        <f>VLOOKUP($D739, Individual_Pitching___Dashboard[], 20, FALSE)</f>
        <v>#N/A</v>
      </c>
      <c r="K739" s="9" t="e">
        <f>VLOOKUP($D739, Individual_Pitching___Advanced[], 21,FALSE)</f>
        <v>#N/A</v>
      </c>
      <c r="L739" s="9" t="e">
        <f>VLOOKUP($B739, 'Team Per G'!$A$2:$G$31, 7, FALSE)</f>
        <v>#N/A</v>
      </c>
      <c r="M739" s="9" t="e">
        <f>VLOOKUP($B739, 'FanGraphs - Team WAR Projected'!$B$2:$E$31, 3, FALSE)/162</f>
        <v>#N/A</v>
      </c>
      <c r="N739" s="9" t="e">
        <f>VLOOKUP($B739, Team_Pitching___Advanced[[Team]:[xFIP]], 19,FALSE)</f>
        <v>#N/A</v>
      </c>
      <c r="O739" s="9" t="e">
        <f>VLOOKUP($B739, Team_Pitching___Advanced[], 20, FALSE)</f>
        <v>#N/A</v>
      </c>
      <c r="P739" s="9" t="e">
        <f>VLOOKUP($B739, Team_Batting___Dashboard[[Team]:[wOBA]], 16, FALSE)</f>
        <v>#N/A</v>
      </c>
      <c r="Q739" s="9" t="e">
        <f>VLOOKUP($B739, Team_Batting___Advanced[[Team]:[OPS]], 9, FALSE)</f>
        <v>#N/A</v>
      </c>
      <c r="R739" s="9" t="e">
        <f>VLOOKUP($B739, Team_Batting___Advanced[], 19, FALSE)</f>
        <v>#N/A</v>
      </c>
      <c r="S739" s="9" t="e">
        <f>VLOOKUP($B739, 'Team Per G'!$A$2:$G$31, 3, FALSE)</f>
        <v>#N/A</v>
      </c>
      <c r="T739" s="9" t="e">
        <f>VLOOKUP($B739, 'Team Per G'!$A$2:$G$31, 5, FALSE)</f>
        <v>#N/A</v>
      </c>
      <c r="U739" s="9" t="e">
        <f>VLOOKUP($B739, 'Team Per G'!$A$2:$G$31, 4, FALSE)</f>
        <v>#N/A</v>
      </c>
      <c r="V739" s="9" t="e">
        <f>VLOOKUP($B739, Team_Batting___Dashboard[], 22, FALSE)/$F739</f>
        <v>#N/A</v>
      </c>
      <c r="W739" s="9" t="e">
        <f>VLOOKUP($B739, 'FanGraphs - Team WAR Projected'!$B$2:$E$31, 4, FALSE)/162</f>
        <v>#N/A</v>
      </c>
      <c r="X739" s="9" t="e">
        <f>VLOOKUP($B739, FanGraphs_Standings[[Abbreviation]:[2024 Year to Date RS/G]], 6, FALSE)/$F739</f>
        <v>#N/A</v>
      </c>
      <c r="Y739" s="9" t="e">
        <f>VLOOKUP($B739, FanGraphs_Standings[[Abbreviation]:[2024 Projected Full Season RDif]], 19, FALSE)/162</f>
        <v>#N/A</v>
      </c>
      <c r="Z739" s="9" t="e">
        <f>VLOOKUP($B739, FanGraphs_Standings[[Abbreviation]:[2024 Projected Full Season RDif]], 5, FALSE)</f>
        <v>#N/A</v>
      </c>
      <c r="AA739" s="9" t="e">
        <f>VLOOKUP($B739, FanGraphs_Standings[[Abbreviation]:[2024 Projected Full Season W%]], 18, FALSE)</f>
        <v>#N/A</v>
      </c>
      <c r="AB739" s="9" t="e">
        <f>VLOOKUP($B739, 'Home Field Adv'!$A$2:$I$31, 9, FALSE)</f>
        <v>#N/A</v>
      </c>
      <c r="AC739" s="9" t="e">
        <f>VLOOKUP($C739, FanGraphs_Standings[[Abbreviation]:[2024 Year to Date G]], 2, FALSE)</f>
        <v>#N/A</v>
      </c>
      <c r="AD739" s="9" t="e">
        <f>VLOOKUP($E739, 'SP Per G'!$A$2:$D$1380, 3, FALSE)</f>
        <v>#N/A</v>
      </c>
      <c r="AE739" s="9" t="e">
        <f>VLOOKUP($E739, 'SP Per G'!$A$2:$D$1380, 4, FALSE)</f>
        <v>#N/A</v>
      </c>
      <c r="AF739" s="9" t="e">
        <f>VLOOKUP($E739, Individual_Pitching___Dashboard[], 18, FALSE)</f>
        <v>#N/A</v>
      </c>
      <c r="AG739" s="9" t="e">
        <f>VLOOKUP($E739, Individual_Pitching___Dashboard[], 20, FALSE)</f>
        <v>#N/A</v>
      </c>
      <c r="AH739" s="9" t="e">
        <f>VLOOKUP($E739, Individual_Pitching___Advanced[], 21,FALSE)</f>
        <v>#N/A</v>
      </c>
      <c r="AI739" s="9" t="e">
        <f>VLOOKUP($C739, 'Team Per G'!$A$2:$G$31, 7, FALSE)</f>
        <v>#N/A</v>
      </c>
      <c r="AJ739" s="9" t="e">
        <f>VLOOKUP($C739, 'FanGraphs - Team WAR Projected'!$B$2:$E$31, 3, FALSE)/162</f>
        <v>#N/A</v>
      </c>
      <c r="AK739" s="9" t="e">
        <f>VLOOKUP($C739, Team_Pitching___Advanced[[Team]:[xFIP]], 19,FALSE)</f>
        <v>#N/A</v>
      </c>
      <c r="AL739" s="9" t="e">
        <f>VLOOKUP($C739, Team_Pitching___Advanced[], 20, FALSE)</f>
        <v>#N/A</v>
      </c>
      <c r="AM739" s="9" t="e">
        <f>VLOOKUP($C739, Team_Batting___Dashboard[[Team]:[wOBA]], 16, FALSE)</f>
        <v>#N/A</v>
      </c>
      <c r="AN739" s="9" t="e">
        <f>VLOOKUP($C739, Team_Batting___Advanced[[Team]:[OPS]], 9, FALSE)</f>
        <v>#N/A</v>
      </c>
      <c r="AO739" s="9" t="e">
        <f>VLOOKUP($C739, Team_Batting___Advanced[], 19, FALSE)</f>
        <v>#N/A</v>
      </c>
      <c r="AP739" s="9" t="e">
        <f>VLOOKUP($C739, 'Team Per G'!$A$2:$G$31, 3, FALSE)</f>
        <v>#N/A</v>
      </c>
      <c r="AQ739" s="9" t="e">
        <f>VLOOKUP($C739, 'Team Per G'!$A$2:$G$31, 5, FALSE)</f>
        <v>#N/A</v>
      </c>
      <c r="AR739" s="9" t="e">
        <f>VLOOKUP($C739, 'Team Per G'!$A$2:$G$31, 4, FALSE)</f>
        <v>#N/A</v>
      </c>
      <c r="AS739" s="9" t="e">
        <f>VLOOKUP($C739, Team_Batting___Dashboard[], 22, FALSE)/$AC739</f>
        <v>#N/A</v>
      </c>
      <c r="AT739" s="9" t="e">
        <f>VLOOKUP($C739, 'FanGraphs - Team WAR Projected'!$B$2:$E$31, 4, FALSE)/162</f>
        <v>#N/A</v>
      </c>
      <c r="AU739" s="9" t="e">
        <f>VLOOKUP($C739, FanGraphs_Standings[[Abbreviation]:[2024 Year to Date RS/G]], 6, FALSE)/$AC739</f>
        <v>#N/A</v>
      </c>
      <c r="AV739" s="9" t="e">
        <f>VLOOKUP($C739, FanGraphs_Standings[[Abbreviation]:[2024 Projected Full Season RDif]], 19, FALSE)/162</f>
        <v>#N/A</v>
      </c>
      <c r="AW739" s="9" t="e">
        <f>VLOOKUP($C739, FanGraphs_Standings[[Abbreviation]:[2024 Projected Full Season RDif]], 5, FALSE)</f>
        <v>#N/A</v>
      </c>
      <c r="AX739" s="9" t="e">
        <f>VLOOKUP($C739, FanGraphs_Standings[[Abbreviation]:[2024 Projected Full Season W%]], 18, FALSE)</f>
        <v>#N/A</v>
      </c>
      <c r="AY739" s="9" t="e">
        <f>VLOOKUP($C739, 'Home Field Adv'!$A$2:$K$31, 11, FALSE)</f>
        <v>#N/A</v>
      </c>
      <c r="BB739" s="5" t="str">
        <f t="shared" si="34"/>
        <v/>
      </c>
      <c r="BC739" s="5" t="str">
        <f t="shared" si="35"/>
        <v/>
      </c>
      <c r="BD739" s="5" t="str">
        <f t="shared" si="36"/>
        <v/>
      </c>
    </row>
    <row r="740" spans="6:56" x14ac:dyDescent="0.45">
      <c r="F740" s="9" t="e">
        <f>VLOOKUP($B740, FanGraphs_Standings[[Abbreviation]:[2024 Year to Date G]], 2, FALSE)</f>
        <v>#N/A</v>
      </c>
      <c r="G740" s="9" t="e">
        <f>IF(ISERR(VLOOKUP($D740, 'SP Per G'!$A$2:$D$1380, 3, FALSE)), L740, VLOOKUP($D740, 'SP Per G'!$A$2:$D$1380, 3, FALSE))</f>
        <v>#N/A</v>
      </c>
      <c r="H740" s="9" t="e">
        <f>VLOOKUP($D740, 'SP Per G'!$A$2:$D$1380, 4, FALSE)</f>
        <v>#N/A</v>
      </c>
      <c r="I740" s="9" t="e">
        <f>VLOOKUP($D740, Individual_Pitching___Dashboard[], 18, FALSE)</f>
        <v>#N/A</v>
      </c>
      <c r="J740" s="9" t="e">
        <f>VLOOKUP($D740, Individual_Pitching___Dashboard[], 20, FALSE)</f>
        <v>#N/A</v>
      </c>
      <c r="K740" s="9" t="e">
        <f>VLOOKUP($D740, Individual_Pitching___Advanced[], 21,FALSE)</f>
        <v>#N/A</v>
      </c>
      <c r="L740" s="9" t="e">
        <f>VLOOKUP($B740, 'Team Per G'!$A$2:$G$31, 7, FALSE)</f>
        <v>#N/A</v>
      </c>
      <c r="M740" s="9" t="e">
        <f>VLOOKUP($B740, 'FanGraphs - Team WAR Projected'!$B$2:$E$31, 3, FALSE)/162</f>
        <v>#N/A</v>
      </c>
      <c r="N740" s="9" t="e">
        <f>VLOOKUP($B740, Team_Pitching___Advanced[[Team]:[xFIP]], 19,FALSE)</f>
        <v>#N/A</v>
      </c>
      <c r="O740" s="9" t="e">
        <f>VLOOKUP($B740, Team_Pitching___Advanced[], 20, FALSE)</f>
        <v>#N/A</v>
      </c>
      <c r="P740" s="9" t="e">
        <f>VLOOKUP($B740, Team_Batting___Dashboard[[Team]:[wOBA]], 16, FALSE)</f>
        <v>#N/A</v>
      </c>
      <c r="Q740" s="9" t="e">
        <f>VLOOKUP($B740, Team_Batting___Advanced[[Team]:[OPS]], 9, FALSE)</f>
        <v>#N/A</v>
      </c>
      <c r="R740" s="9" t="e">
        <f>VLOOKUP($B740, Team_Batting___Advanced[], 19, FALSE)</f>
        <v>#N/A</v>
      </c>
      <c r="S740" s="9" t="e">
        <f>VLOOKUP($B740, 'Team Per G'!$A$2:$G$31, 3, FALSE)</f>
        <v>#N/A</v>
      </c>
      <c r="T740" s="9" t="e">
        <f>VLOOKUP($B740, 'Team Per G'!$A$2:$G$31, 5, FALSE)</f>
        <v>#N/A</v>
      </c>
      <c r="U740" s="9" t="e">
        <f>VLOOKUP($B740, 'Team Per G'!$A$2:$G$31, 4, FALSE)</f>
        <v>#N/A</v>
      </c>
      <c r="V740" s="9" t="e">
        <f>VLOOKUP($B740, Team_Batting___Dashboard[], 22, FALSE)/$F740</f>
        <v>#N/A</v>
      </c>
      <c r="W740" s="9" t="e">
        <f>VLOOKUP($B740, 'FanGraphs - Team WAR Projected'!$B$2:$E$31, 4, FALSE)/162</f>
        <v>#N/A</v>
      </c>
      <c r="X740" s="9" t="e">
        <f>VLOOKUP($B740, FanGraphs_Standings[[Abbreviation]:[2024 Year to Date RS/G]], 6, FALSE)/$F740</f>
        <v>#N/A</v>
      </c>
      <c r="Y740" s="9" t="e">
        <f>VLOOKUP($B740, FanGraphs_Standings[[Abbreviation]:[2024 Projected Full Season RDif]], 19, FALSE)/162</f>
        <v>#N/A</v>
      </c>
      <c r="Z740" s="9" t="e">
        <f>VLOOKUP($B740, FanGraphs_Standings[[Abbreviation]:[2024 Projected Full Season RDif]], 5, FALSE)</f>
        <v>#N/A</v>
      </c>
      <c r="AA740" s="9" t="e">
        <f>VLOOKUP($B740, FanGraphs_Standings[[Abbreviation]:[2024 Projected Full Season W%]], 18, FALSE)</f>
        <v>#N/A</v>
      </c>
      <c r="AB740" s="9" t="e">
        <f>VLOOKUP($B740, 'Home Field Adv'!$A$2:$I$31, 9, FALSE)</f>
        <v>#N/A</v>
      </c>
      <c r="AC740" s="9" t="e">
        <f>VLOOKUP($C740, FanGraphs_Standings[[Abbreviation]:[2024 Year to Date G]], 2, FALSE)</f>
        <v>#N/A</v>
      </c>
      <c r="AD740" s="9" t="e">
        <f>VLOOKUP($E740, 'SP Per G'!$A$2:$D$1380, 3, FALSE)</f>
        <v>#N/A</v>
      </c>
      <c r="AE740" s="9" t="e">
        <f>VLOOKUP($E740, 'SP Per G'!$A$2:$D$1380, 4, FALSE)</f>
        <v>#N/A</v>
      </c>
      <c r="AF740" s="9" t="e">
        <f>VLOOKUP($E740, Individual_Pitching___Dashboard[], 18, FALSE)</f>
        <v>#N/A</v>
      </c>
      <c r="AG740" s="9" t="e">
        <f>VLOOKUP($E740, Individual_Pitching___Dashboard[], 20, FALSE)</f>
        <v>#N/A</v>
      </c>
      <c r="AH740" s="9" t="e">
        <f>VLOOKUP($E740, Individual_Pitching___Advanced[], 21,FALSE)</f>
        <v>#N/A</v>
      </c>
      <c r="AI740" s="9" t="e">
        <f>VLOOKUP($C740, 'Team Per G'!$A$2:$G$31, 7, FALSE)</f>
        <v>#N/A</v>
      </c>
      <c r="AJ740" s="9" t="e">
        <f>VLOOKUP($C740, 'FanGraphs - Team WAR Projected'!$B$2:$E$31, 3, FALSE)/162</f>
        <v>#N/A</v>
      </c>
      <c r="AK740" s="9" t="e">
        <f>VLOOKUP($C740, Team_Pitching___Advanced[[Team]:[xFIP]], 19,FALSE)</f>
        <v>#N/A</v>
      </c>
      <c r="AL740" s="9" t="e">
        <f>VLOOKUP($C740, Team_Pitching___Advanced[], 20, FALSE)</f>
        <v>#N/A</v>
      </c>
      <c r="AM740" s="9" t="e">
        <f>VLOOKUP($C740, Team_Batting___Dashboard[[Team]:[wOBA]], 16, FALSE)</f>
        <v>#N/A</v>
      </c>
      <c r="AN740" s="9" t="e">
        <f>VLOOKUP($C740, Team_Batting___Advanced[[Team]:[OPS]], 9, FALSE)</f>
        <v>#N/A</v>
      </c>
      <c r="AO740" s="9" t="e">
        <f>VLOOKUP($C740, Team_Batting___Advanced[], 19, FALSE)</f>
        <v>#N/A</v>
      </c>
      <c r="AP740" s="9" t="e">
        <f>VLOOKUP($C740, 'Team Per G'!$A$2:$G$31, 3, FALSE)</f>
        <v>#N/A</v>
      </c>
      <c r="AQ740" s="9" t="e">
        <f>VLOOKUP($C740, 'Team Per G'!$A$2:$G$31, 5, FALSE)</f>
        <v>#N/A</v>
      </c>
      <c r="AR740" s="9" t="e">
        <f>VLOOKUP($C740, 'Team Per G'!$A$2:$G$31, 4, FALSE)</f>
        <v>#N/A</v>
      </c>
      <c r="AS740" s="9" t="e">
        <f>VLOOKUP($C740, Team_Batting___Dashboard[], 22, FALSE)/$AC740</f>
        <v>#N/A</v>
      </c>
      <c r="AT740" s="9" t="e">
        <f>VLOOKUP($C740, 'FanGraphs - Team WAR Projected'!$B$2:$E$31, 4, FALSE)/162</f>
        <v>#N/A</v>
      </c>
      <c r="AU740" s="9" t="e">
        <f>VLOOKUP($C740, FanGraphs_Standings[[Abbreviation]:[2024 Year to Date RS/G]], 6, FALSE)/$AC740</f>
        <v>#N/A</v>
      </c>
      <c r="AV740" s="9" t="e">
        <f>VLOOKUP($C740, FanGraphs_Standings[[Abbreviation]:[2024 Projected Full Season RDif]], 19, FALSE)/162</f>
        <v>#N/A</v>
      </c>
      <c r="AW740" s="9" t="e">
        <f>VLOOKUP($C740, FanGraphs_Standings[[Abbreviation]:[2024 Projected Full Season RDif]], 5, FALSE)</f>
        <v>#N/A</v>
      </c>
      <c r="AX740" s="9" t="e">
        <f>VLOOKUP($C740, FanGraphs_Standings[[Abbreviation]:[2024 Projected Full Season W%]], 18, FALSE)</f>
        <v>#N/A</v>
      </c>
      <c r="AY740" s="9" t="e">
        <f>VLOOKUP($C740, 'Home Field Adv'!$A$2:$K$31, 11, FALSE)</f>
        <v>#N/A</v>
      </c>
      <c r="BB740" s="5" t="str">
        <f t="shared" si="34"/>
        <v/>
      </c>
      <c r="BC740" s="5" t="str">
        <f t="shared" si="35"/>
        <v/>
      </c>
      <c r="BD740" s="5" t="str">
        <f t="shared" si="36"/>
        <v/>
      </c>
    </row>
    <row r="741" spans="6:56" x14ac:dyDescent="0.45">
      <c r="F741" s="9" t="e">
        <f>VLOOKUP($B741, FanGraphs_Standings[[Abbreviation]:[2024 Year to Date G]], 2, FALSE)</f>
        <v>#N/A</v>
      </c>
      <c r="G741" s="9" t="e">
        <f>IF(ISERR(VLOOKUP($D741, 'SP Per G'!$A$2:$D$1380, 3, FALSE)), L741, VLOOKUP($D741, 'SP Per G'!$A$2:$D$1380, 3, FALSE))</f>
        <v>#N/A</v>
      </c>
      <c r="H741" s="9" t="e">
        <f>VLOOKUP($D741, 'SP Per G'!$A$2:$D$1380, 4, FALSE)</f>
        <v>#N/A</v>
      </c>
      <c r="I741" s="9" t="e">
        <f>VLOOKUP($D741, Individual_Pitching___Dashboard[], 18, FALSE)</f>
        <v>#N/A</v>
      </c>
      <c r="J741" s="9" t="e">
        <f>VLOOKUP($D741, Individual_Pitching___Dashboard[], 20, FALSE)</f>
        <v>#N/A</v>
      </c>
      <c r="K741" s="9" t="e">
        <f>VLOOKUP($D741, Individual_Pitching___Advanced[], 21,FALSE)</f>
        <v>#N/A</v>
      </c>
      <c r="L741" s="9" t="e">
        <f>VLOOKUP($B741, 'Team Per G'!$A$2:$G$31, 7, FALSE)</f>
        <v>#N/A</v>
      </c>
      <c r="M741" s="9" t="e">
        <f>VLOOKUP($B741, 'FanGraphs - Team WAR Projected'!$B$2:$E$31, 3, FALSE)/162</f>
        <v>#N/A</v>
      </c>
      <c r="N741" s="9" t="e">
        <f>VLOOKUP($B741, Team_Pitching___Advanced[[Team]:[xFIP]], 19,FALSE)</f>
        <v>#N/A</v>
      </c>
      <c r="O741" s="9" t="e">
        <f>VLOOKUP($B741, Team_Pitching___Advanced[], 20, FALSE)</f>
        <v>#N/A</v>
      </c>
      <c r="P741" s="9" t="e">
        <f>VLOOKUP($B741, Team_Batting___Dashboard[[Team]:[wOBA]], 16, FALSE)</f>
        <v>#N/A</v>
      </c>
      <c r="Q741" s="9" t="e">
        <f>VLOOKUP($B741, Team_Batting___Advanced[[Team]:[OPS]], 9, FALSE)</f>
        <v>#N/A</v>
      </c>
      <c r="R741" s="9" t="e">
        <f>VLOOKUP($B741, Team_Batting___Advanced[], 19, FALSE)</f>
        <v>#N/A</v>
      </c>
      <c r="S741" s="9" t="e">
        <f>VLOOKUP($B741, 'Team Per G'!$A$2:$G$31, 3, FALSE)</f>
        <v>#N/A</v>
      </c>
      <c r="T741" s="9" t="e">
        <f>VLOOKUP($B741, 'Team Per G'!$A$2:$G$31, 5, FALSE)</f>
        <v>#N/A</v>
      </c>
      <c r="U741" s="9" t="e">
        <f>VLOOKUP($B741, 'Team Per G'!$A$2:$G$31, 4, FALSE)</f>
        <v>#N/A</v>
      </c>
      <c r="V741" s="9" t="e">
        <f>VLOOKUP($B741, Team_Batting___Dashboard[], 22, FALSE)/$F741</f>
        <v>#N/A</v>
      </c>
      <c r="W741" s="9" t="e">
        <f>VLOOKUP($B741, 'FanGraphs - Team WAR Projected'!$B$2:$E$31, 4, FALSE)/162</f>
        <v>#N/A</v>
      </c>
      <c r="X741" s="9" t="e">
        <f>VLOOKUP($B741, FanGraphs_Standings[[Abbreviation]:[2024 Year to Date RS/G]], 6, FALSE)/$F741</f>
        <v>#N/A</v>
      </c>
      <c r="Y741" s="9" t="e">
        <f>VLOOKUP($B741, FanGraphs_Standings[[Abbreviation]:[2024 Projected Full Season RDif]], 19, FALSE)/162</f>
        <v>#N/A</v>
      </c>
      <c r="Z741" s="9" t="e">
        <f>VLOOKUP($B741, FanGraphs_Standings[[Abbreviation]:[2024 Projected Full Season RDif]], 5, FALSE)</f>
        <v>#N/A</v>
      </c>
      <c r="AA741" s="9" t="e">
        <f>VLOOKUP($B741, FanGraphs_Standings[[Abbreviation]:[2024 Projected Full Season W%]], 18, FALSE)</f>
        <v>#N/A</v>
      </c>
      <c r="AB741" s="9" t="e">
        <f>VLOOKUP($B741, 'Home Field Adv'!$A$2:$I$31, 9, FALSE)</f>
        <v>#N/A</v>
      </c>
      <c r="AC741" s="9" t="e">
        <f>VLOOKUP($C741, FanGraphs_Standings[[Abbreviation]:[2024 Year to Date G]], 2, FALSE)</f>
        <v>#N/A</v>
      </c>
      <c r="AD741" s="9" t="e">
        <f>VLOOKUP($E741, 'SP Per G'!$A$2:$D$1380, 3, FALSE)</f>
        <v>#N/A</v>
      </c>
      <c r="AE741" s="9" t="e">
        <f>VLOOKUP($E741, 'SP Per G'!$A$2:$D$1380, 4, FALSE)</f>
        <v>#N/A</v>
      </c>
      <c r="AF741" s="9" t="e">
        <f>VLOOKUP($E741, Individual_Pitching___Dashboard[], 18, FALSE)</f>
        <v>#N/A</v>
      </c>
      <c r="AG741" s="9" t="e">
        <f>VLOOKUP($E741, Individual_Pitching___Dashboard[], 20, FALSE)</f>
        <v>#N/A</v>
      </c>
      <c r="AH741" s="9" t="e">
        <f>VLOOKUP($E741, Individual_Pitching___Advanced[], 21,FALSE)</f>
        <v>#N/A</v>
      </c>
      <c r="AI741" s="9" t="e">
        <f>VLOOKUP($C741, 'Team Per G'!$A$2:$G$31, 7, FALSE)</f>
        <v>#N/A</v>
      </c>
      <c r="AJ741" s="9" t="e">
        <f>VLOOKUP($C741, 'FanGraphs - Team WAR Projected'!$B$2:$E$31, 3, FALSE)/162</f>
        <v>#N/A</v>
      </c>
      <c r="AK741" s="9" t="e">
        <f>VLOOKUP($C741, Team_Pitching___Advanced[[Team]:[xFIP]], 19,FALSE)</f>
        <v>#N/A</v>
      </c>
      <c r="AL741" s="9" t="e">
        <f>VLOOKUP($C741, Team_Pitching___Advanced[], 20, FALSE)</f>
        <v>#N/A</v>
      </c>
      <c r="AM741" s="9" t="e">
        <f>VLOOKUP($C741, Team_Batting___Dashboard[[Team]:[wOBA]], 16, FALSE)</f>
        <v>#N/A</v>
      </c>
      <c r="AN741" s="9" t="e">
        <f>VLOOKUP($C741, Team_Batting___Advanced[[Team]:[OPS]], 9, FALSE)</f>
        <v>#N/A</v>
      </c>
      <c r="AO741" s="9" t="e">
        <f>VLOOKUP($C741, Team_Batting___Advanced[], 19, FALSE)</f>
        <v>#N/A</v>
      </c>
      <c r="AP741" s="9" t="e">
        <f>VLOOKUP($C741, 'Team Per G'!$A$2:$G$31, 3, FALSE)</f>
        <v>#N/A</v>
      </c>
      <c r="AQ741" s="9" t="e">
        <f>VLOOKUP($C741, 'Team Per G'!$A$2:$G$31, 5, FALSE)</f>
        <v>#N/A</v>
      </c>
      <c r="AR741" s="9" t="e">
        <f>VLOOKUP($C741, 'Team Per G'!$A$2:$G$31, 4, FALSE)</f>
        <v>#N/A</v>
      </c>
      <c r="AS741" s="9" t="e">
        <f>VLOOKUP($C741, Team_Batting___Dashboard[], 22, FALSE)/$AC741</f>
        <v>#N/A</v>
      </c>
      <c r="AT741" s="9" t="e">
        <f>VLOOKUP($C741, 'FanGraphs - Team WAR Projected'!$B$2:$E$31, 4, FALSE)/162</f>
        <v>#N/A</v>
      </c>
      <c r="AU741" s="9" t="e">
        <f>VLOOKUP($C741, FanGraphs_Standings[[Abbreviation]:[2024 Year to Date RS/G]], 6, FALSE)/$AC741</f>
        <v>#N/A</v>
      </c>
      <c r="AV741" s="9" t="e">
        <f>VLOOKUP($C741, FanGraphs_Standings[[Abbreviation]:[2024 Projected Full Season RDif]], 19, FALSE)/162</f>
        <v>#N/A</v>
      </c>
      <c r="AW741" s="9" t="e">
        <f>VLOOKUP($C741, FanGraphs_Standings[[Abbreviation]:[2024 Projected Full Season RDif]], 5, FALSE)</f>
        <v>#N/A</v>
      </c>
      <c r="AX741" s="9" t="e">
        <f>VLOOKUP($C741, FanGraphs_Standings[[Abbreviation]:[2024 Projected Full Season W%]], 18, FALSE)</f>
        <v>#N/A</v>
      </c>
      <c r="AY741" s="9" t="e">
        <f>VLOOKUP($C741, 'Home Field Adv'!$A$2:$K$31, 11, FALSE)</f>
        <v>#N/A</v>
      </c>
      <c r="BB741" s="5" t="str">
        <f t="shared" si="34"/>
        <v/>
      </c>
      <c r="BC741" s="5" t="str">
        <f t="shared" si="35"/>
        <v/>
      </c>
      <c r="BD741" s="5" t="str">
        <f t="shared" si="36"/>
        <v/>
      </c>
    </row>
    <row r="742" spans="6:56" x14ac:dyDescent="0.45">
      <c r="F742" s="9" t="e">
        <f>VLOOKUP($B742, FanGraphs_Standings[[Abbreviation]:[2024 Year to Date G]], 2, FALSE)</f>
        <v>#N/A</v>
      </c>
      <c r="G742" s="9" t="e">
        <f>IF(ISERR(VLOOKUP($D742, 'SP Per G'!$A$2:$D$1380, 3, FALSE)), L742, VLOOKUP($D742, 'SP Per G'!$A$2:$D$1380, 3, FALSE))</f>
        <v>#N/A</v>
      </c>
      <c r="H742" s="9" t="e">
        <f>VLOOKUP($D742, 'SP Per G'!$A$2:$D$1380, 4, FALSE)</f>
        <v>#N/A</v>
      </c>
      <c r="I742" s="9" t="e">
        <f>VLOOKUP($D742, Individual_Pitching___Dashboard[], 18, FALSE)</f>
        <v>#N/A</v>
      </c>
      <c r="J742" s="9" t="e">
        <f>VLOOKUP($D742, Individual_Pitching___Dashboard[], 20, FALSE)</f>
        <v>#N/A</v>
      </c>
      <c r="K742" s="9" t="e">
        <f>VLOOKUP($D742, Individual_Pitching___Advanced[], 21,FALSE)</f>
        <v>#N/A</v>
      </c>
      <c r="L742" s="9" t="e">
        <f>VLOOKUP($B742, 'Team Per G'!$A$2:$G$31, 7, FALSE)</f>
        <v>#N/A</v>
      </c>
      <c r="M742" s="9" t="e">
        <f>VLOOKUP($B742, 'FanGraphs - Team WAR Projected'!$B$2:$E$31, 3, FALSE)/162</f>
        <v>#N/A</v>
      </c>
      <c r="N742" s="9" t="e">
        <f>VLOOKUP($B742, Team_Pitching___Advanced[[Team]:[xFIP]], 19,FALSE)</f>
        <v>#N/A</v>
      </c>
      <c r="O742" s="9" t="e">
        <f>VLOOKUP($B742, Team_Pitching___Advanced[], 20, FALSE)</f>
        <v>#N/A</v>
      </c>
      <c r="P742" s="9" t="e">
        <f>VLOOKUP($B742, Team_Batting___Dashboard[[Team]:[wOBA]], 16, FALSE)</f>
        <v>#N/A</v>
      </c>
      <c r="Q742" s="9" t="e">
        <f>VLOOKUP($B742, Team_Batting___Advanced[[Team]:[OPS]], 9, FALSE)</f>
        <v>#N/A</v>
      </c>
      <c r="R742" s="9" t="e">
        <f>VLOOKUP($B742, Team_Batting___Advanced[], 19, FALSE)</f>
        <v>#N/A</v>
      </c>
      <c r="S742" s="9" t="e">
        <f>VLOOKUP($B742, 'Team Per G'!$A$2:$G$31, 3, FALSE)</f>
        <v>#N/A</v>
      </c>
      <c r="T742" s="9" t="e">
        <f>VLOOKUP($B742, 'Team Per G'!$A$2:$G$31, 5, FALSE)</f>
        <v>#N/A</v>
      </c>
      <c r="U742" s="9" t="e">
        <f>VLOOKUP($B742, 'Team Per G'!$A$2:$G$31, 4, FALSE)</f>
        <v>#N/A</v>
      </c>
      <c r="V742" s="9" t="e">
        <f>VLOOKUP($B742, Team_Batting___Dashboard[], 22, FALSE)/$F742</f>
        <v>#N/A</v>
      </c>
      <c r="W742" s="9" t="e">
        <f>VLOOKUP($B742, 'FanGraphs - Team WAR Projected'!$B$2:$E$31, 4, FALSE)/162</f>
        <v>#N/A</v>
      </c>
      <c r="X742" s="9" t="e">
        <f>VLOOKUP($B742, FanGraphs_Standings[[Abbreviation]:[2024 Year to Date RS/G]], 6, FALSE)/$F742</f>
        <v>#N/A</v>
      </c>
      <c r="Y742" s="9" t="e">
        <f>VLOOKUP($B742, FanGraphs_Standings[[Abbreviation]:[2024 Projected Full Season RDif]], 19, FALSE)/162</f>
        <v>#N/A</v>
      </c>
      <c r="Z742" s="9" t="e">
        <f>VLOOKUP($B742, FanGraphs_Standings[[Abbreviation]:[2024 Projected Full Season RDif]], 5, FALSE)</f>
        <v>#N/A</v>
      </c>
      <c r="AA742" s="9" t="e">
        <f>VLOOKUP($B742, FanGraphs_Standings[[Abbreviation]:[2024 Projected Full Season W%]], 18, FALSE)</f>
        <v>#N/A</v>
      </c>
      <c r="AB742" s="9" t="e">
        <f>VLOOKUP($B742, 'Home Field Adv'!$A$2:$I$31, 9, FALSE)</f>
        <v>#N/A</v>
      </c>
      <c r="AC742" s="9" t="e">
        <f>VLOOKUP($C742, FanGraphs_Standings[[Abbreviation]:[2024 Year to Date G]], 2, FALSE)</f>
        <v>#N/A</v>
      </c>
      <c r="AD742" s="9" t="e">
        <f>VLOOKUP($E742, 'SP Per G'!$A$2:$D$1380, 3, FALSE)</f>
        <v>#N/A</v>
      </c>
      <c r="AE742" s="9" t="e">
        <f>VLOOKUP($E742, 'SP Per G'!$A$2:$D$1380, 4, FALSE)</f>
        <v>#N/A</v>
      </c>
      <c r="AF742" s="9" t="e">
        <f>VLOOKUP($E742, Individual_Pitching___Dashboard[], 18, FALSE)</f>
        <v>#N/A</v>
      </c>
      <c r="AG742" s="9" t="e">
        <f>VLOOKUP($E742, Individual_Pitching___Dashboard[], 20, FALSE)</f>
        <v>#N/A</v>
      </c>
      <c r="AH742" s="9" t="e">
        <f>VLOOKUP($E742, Individual_Pitching___Advanced[], 21,FALSE)</f>
        <v>#N/A</v>
      </c>
      <c r="AI742" s="9" t="e">
        <f>VLOOKUP($C742, 'Team Per G'!$A$2:$G$31, 7, FALSE)</f>
        <v>#N/A</v>
      </c>
      <c r="AJ742" s="9" t="e">
        <f>VLOOKUP($C742, 'FanGraphs - Team WAR Projected'!$B$2:$E$31, 3, FALSE)/162</f>
        <v>#N/A</v>
      </c>
      <c r="AK742" s="9" t="e">
        <f>VLOOKUP($C742, Team_Pitching___Advanced[[Team]:[xFIP]], 19,FALSE)</f>
        <v>#N/A</v>
      </c>
      <c r="AL742" s="9" t="e">
        <f>VLOOKUP($C742, Team_Pitching___Advanced[], 20, FALSE)</f>
        <v>#N/A</v>
      </c>
      <c r="AM742" s="9" t="e">
        <f>VLOOKUP($C742, Team_Batting___Dashboard[[Team]:[wOBA]], 16, FALSE)</f>
        <v>#N/A</v>
      </c>
      <c r="AN742" s="9" t="e">
        <f>VLOOKUP($C742, Team_Batting___Advanced[[Team]:[OPS]], 9, FALSE)</f>
        <v>#N/A</v>
      </c>
      <c r="AO742" s="9" t="e">
        <f>VLOOKUP($C742, Team_Batting___Advanced[], 19, FALSE)</f>
        <v>#N/A</v>
      </c>
      <c r="AP742" s="9" t="e">
        <f>VLOOKUP($C742, 'Team Per G'!$A$2:$G$31, 3, FALSE)</f>
        <v>#N/A</v>
      </c>
      <c r="AQ742" s="9" t="e">
        <f>VLOOKUP($C742, 'Team Per G'!$A$2:$G$31, 5, FALSE)</f>
        <v>#N/A</v>
      </c>
      <c r="AR742" s="9" t="e">
        <f>VLOOKUP($C742, 'Team Per G'!$A$2:$G$31, 4, FALSE)</f>
        <v>#N/A</v>
      </c>
      <c r="AS742" s="9" t="e">
        <f>VLOOKUP($C742, Team_Batting___Dashboard[], 22, FALSE)/$AC742</f>
        <v>#N/A</v>
      </c>
      <c r="AT742" s="9" t="e">
        <f>VLOOKUP($C742, 'FanGraphs - Team WAR Projected'!$B$2:$E$31, 4, FALSE)/162</f>
        <v>#N/A</v>
      </c>
      <c r="AU742" s="9" t="e">
        <f>VLOOKUP($C742, FanGraphs_Standings[[Abbreviation]:[2024 Year to Date RS/G]], 6, FALSE)/$AC742</f>
        <v>#N/A</v>
      </c>
      <c r="AV742" s="9" t="e">
        <f>VLOOKUP($C742, FanGraphs_Standings[[Abbreviation]:[2024 Projected Full Season RDif]], 19, FALSE)/162</f>
        <v>#N/A</v>
      </c>
      <c r="AW742" s="9" t="e">
        <f>VLOOKUP($C742, FanGraphs_Standings[[Abbreviation]:[2024 Projected Full Season RDif]], 5, FALSE)</f>
        <v>#N/A</v>
      </c>
      <c r="AX742" s="9" t="e">
        <f>VLOOKUP($C742, FanGraphs_Standings[[Abbreviation]:[2024 Projected Full Season W%]], 18, FALSE)</f>
        <v>#N/A</v>
      </c>
      <c r="AY742" s="9" t="e">
        <f>VLOOKUP($C742, 'Home Field Adv'!$A$2:$K$31, 11, FALSE)</f>
        <v>#N/A</v>
      </c>
      <c r="BB742" s="5" t="str">
        <f t="shared" si="34"/>
        <v/>
      </c>
      <c r="BC742" s="5" t="str">
        <f t="shared" si="35"/>
        <v/>
      </c>
      <c r="BD742" s="5" t="str">
        <f t="shared" si="36"/>
        <v/>
      </c>
    </row>
    <row r="743" spans="6:56" x14ac:dyDescent="0.45">
      <c r="F743" s="9" t="e">
        <f>VLOOKUP($B743, FanGraphs_Standings[[Abbreviation]:[2024 Year to Date G]], 2, FALSE)</f>
        <v>#N/A</v>
      </c>
      <c r="G743" s="9" t="e">
        <f>IF(ISERR(VLOOKUP($D743, 'SP Per G'!$A$2:$D$1380, 3, FALSE)), L743, VLOOKUP($D743, 'SP Per G'!$A$2:$D$1380, 3, FALSE))</f>
        <v>#N/A</v>
      </c>
      <c r="H743" s="9" t="e">
        <f>VLOOKUP($D743, 'SP Per G'!$A$2:$D$1380, 4, FALSE)</f>
        <v>#N/A</v>
      </c>
      <c r="I743" s="9" t="e">
        <f>VLOOKUP($D743, Individual_Pitching___Dashboard[], 18, FALSE)</f>
        <v>#N/A</v>
      </c>
      <c r="J743" s="9" t="e">
        <f>VLOOKUP($D743, Individual_Pitching___Dashboard[], 20, FALSE)</f>
        <v>#N/A</v>
      </c>
      <c r="K743" s="9" t="e">
        <f>VLOOKUP($D743, Individual_Pitching___Advanced[], 21,FALSE)</f>
        <v>#N/A</v>
      </c>
      <c r="L743" s="9" t="e">
        <f>VLOOKUP($B743, 'Team Per G'!$A$2:$G$31, 7, FALSE)</f>
        <v>#N/A</v>
      </c>
      <c r="M743" s="9" t="e">
        <f>VLOOKUP($B743, 'FanGraphs - Team WAR Projected'!$B$2:$E$31, 3, FALSE)/162</f>
        <v>#N/A</v>
      </c>
      <c r="N743" s="9" t="e">
        <f>VLOOKUP($B743, Team_Pitching___Advanced[[Team]:[xFIP]], 19,FALSE)</f>
        <v>#N/A</v>
      </c>
      <c r="O743" s="9" t="e">
        <f>VLOOKUP($B743, Team_Pitching___Advanced[], 20, FALSE)</f>
        <v>#N/A</v>
      </c>
      <c r="P743" s="9" t="e">
        <f>VLOOKUP($B743, Team_Batting___Dashboard[[Team]:[wOBA]], 16, FALSE)</f>
        <v>#N/A</v>
      </c>
      <c r="Q743" s="9" t="e">
        <f>VLOOKUP($B743, Team_Batting___Advanced[[Team]:[OPS]], 9, FALSE)</f>
        <v>#N/A</v>
      </c>
      <c r="R743" s="9" t="e">
        <f>VLOOKUP($B743, Team_Batting___Advanced[], 19, FALSE)</f>
        <v>#N/A</v>
      </c>
      <c r="S743" s="9" t="e">
        <f>VLOOKUP($B743, 'Team Per G'!$A$2:$G$31, 3, FALSE)</f>
        <v>#N/A</v>
      </c>
      <c r="T743" s="9" t="e">
        <f>VLOOKUP($B743, 'Team Per G'!$A$2:$G$31, 5, FALSE)</f>
        <v>#N/A</v>
      </c>
      <c r="U743" s="9" t="e">
        <f>VLOOKUP($B743, 'Team Per G'!$A$2:$G$31, 4, FALSE)</f>
        <v>#N/A</v>
      </c>
      <c r="V743" s="9" t="e">
        <f>VLOOKUP($B743, Team_Batting___Dashboard[], 22, FALSE)/$F743</f>
        <v>#N/A</v>
      </c>
      <c r="W743" s="9" t="e">
        <f>VLOOKUP($B743, 'FanGraphs - Team WAR Projected'!$B$2:$E$31, 4, FALSE)/162</f>
        <v>#N/A</v>
      </c>
      <c r="X743" s="9" t="e">
        <f>VLOOKUP($B743, FanGraphs_Standings[[Abbreviation]:[2024 Year to Date RS/G]], 6, FALSE)/$F743</f>
        <v>#N/A</v>
      </c>
      <c r="Y743" s="9" t="e">
        <f>VLOOKUP($B743, FanGraphs_Standings[[Abbreviation]:[2024 Projected Full Season RDif]], 19, FALSE)/162</f>
        <v>#N/A</v>
      </c>
      <c r="Z743" s="9" t="e">
        <f>VLOOKUP($B743, FanGraphs_Standings[[Abbreviation]:[2024 Projected Full Season RDif]], 5, FALSE)</f>
        <v>#N/A</v>
      </c>
      <c r="AA743" s="9" t="e">
        <f>VLOOKUP($B743, FanGraphs_Standings[[Abbreviation]:[2024 Projected Full Season W%]], 18, FALSE)</f>
        <v>#N/A</v>
      </c>
      <c r="AB743" s="9" t="e">
        <f>VLOOKUP($B743, 'Home Field Adv'!$A$2:$I$31, 9, FALSE)</f>
        <v>#N/A</v>
      </c>
      <c r="AC743" s="9" t="e">
        <f>VLOOKUP($C743, FanGraphs_Standings[[Abbreviation]:[2024 Year to Date G]], 2, FALSE)</f>
        <v>#N/A</v>
      </c>
      <c r="AD743" s="9" t="e">
        <f>VLOOKUP($E743, 'SP Per G'!$A$2:$D$1380, 3, FALSE)</f>
        <v>#N/A</v>
      </c>
      <c r="AE743" s="9" t="e">
        <f>VLOOKUP($E743, 'SP Per G'!$A$2:$D$1380, 4, FALSE)</f>
        <v>#N/A</v>
      </c>
      <c r="AF743" s="9" t="e">
        <f>VLOOKUP($E743, Individual_Pitching___Dashboard[], 18, FALSE)</f>
        <v>#N/A</v>
      </c>
      <c r="AG743" s="9" t="e">
        <f>VLOOKUP($E743, Individual_Pitching___Dashboard[], 20, FALSE)</f>
        <v>#N/A</v>
      </c>
      <c r="AH743" s="9" t="e">
        <f>VLOOKUP($E743, Individual_Pitching___Advanced[], 21,FALSE)</f>
        <v>#N/A</v>
      </c>
      <c r="AI743" s="9" t="e">
        <f>VLOOKUP($C743, 'Team Per G'!$A$2:$G$31, 7, FALSE)</f>
        <v>#N/A</v>
      </c>
      <c r="AJ743" s="9" t="e">
        <f>VLOOKUP($C743, 'FanGraphs - Team WAR Projected'!$B$2:$E$31, 3, FALSE)/162</f>
        <v>#N/A</v>
      </c>
      <c r="AK743" s="9" t="e">
        <f>VLOOKUP($C743, Team_Pitching___Advanced[[Team]:[xFIP]], 19,FALSE)</f>
        <v>#N/A</v>
      </c>
      <c r="AL743" s="9" t="e">
        <f>VLOOKUP($C743, Team_Pitching___Advanced[], 20, FALSE)</f>
        <v>#N/A</v>
      </c>
      <c r="AM743" s="9" t="e">
        <f>VLOOKUP($C743, Team_Batting___Dashboard[[Team]:[wOBA]], 16, FALSE)</f>
        <v>#N/A</v>
      </c>
      <c r="AN743" s="9" t="e">
        <f>VLOOKUP($C743, Team_Batting___Advanced[[Team]:[OPS]], 9, FALSE)</f>
        <v>#N/A</v>
      </c>
      <c r="AO743" s="9" t="e">
        <f>VLOOKUP($C743, Team_Batting___Advanced[], 19, FALSE)</f>
        <v>#N/A</v>
      </c>
      <c r="AP743" s="9" t="e">
        <f>VLOOKUP($C743, 'Team Per G'!$A$2:$G$31, 3, FALSE)</f>
        <v>#N/A</v>
      </c>
      <c r="AQ743" s="9" t="e">
        <f>VLOOKUP($C743, 'Team Per G'!$A$2:$G$31, 5, FALSE)</f>
        <v>#N/A</v>
      </c>
      <c r="AR743" s="9" t="e">
        <f>VLOOKUP($C743, 'Team Per G'!$A$2:$G$31, 4, FALSE)</f>
        <v>#N/A</v>
      </c>
      <c r="AS743" s="9" t="e">
        <f>VLOOKUP($C743, Team_Batting___Dashboard[], 22, FALSE)/$AC743</f>
        <v>#N/A</v>
      </c>
      <c r="AT743" s="9" t="e">
        <f>VLOOKUP($C743, 'FanGraphs - Team WAR Projected'!$B$2:$E$31, 4, FALSE)/162</f>
        <v>#N/A</v>
      </c>
      <c r="AU743" s="9" t="e">
        <f>VLOOKUP($C743, FanGraphs_Standings[[Abbreviation]:[2024 Year to Date RS/G]], 6, FALSE)/$AC743</f>
        <v>#N/A</v>
      </c>
      <c r="AV743" s="9" t="e">
        <f>VLOOKUP($C743, FanGraphs_Standings[[Abbreviation]:[2024 Projected Full Season RDif]], 19, FALSE)/162</f>
        <v>#N/A</v>
      </c>
      <c r="AW743" s="9" t="e">
        <f>VLOOKUP($C743, FanGraphs_Standings[[Abbreviation]:[2024 Projected Full Season RDif]], 5, FALSE)</f>
        <v>#N/A</v>
      </c>
      <c r="AX743" s="9" t="e">
        <f>VLOOKUP($C743, FanGraphs_Standings[[Abbreviation]:[2024 Projected Full Season W%]], 18, FALSE)</f>
        <v>#N/A</v>
      </c>
      <c r="AY743" s="9" t="e">
        <f>VLOOKUP($C743, 'Home Field Adv'!$A$2:$K$31, 11, FALSE)</f>
        <v>#N/A</v>
      </c>
      <c r="BB743" s="5" t="str">
        <f t="shared" si="34"/>
        <v/>
      </c>
      <c r="BC743" s="5" t="str">
        <f t="shared" si="35"/>
        <v/>
      </c>
      <c r="BD743" s="5" t="str">
        <f t="shared" si="36"/>
        <v/>
      </c>
    </row>
    <row r="744" spans="6:56" x14ac:dyDescent="0.45">
      <c r="F744" s="9" t="e">
        <f>VLOOKUP($B744, FanGraphs_Standings[[Abbreviation]:[2024 Year to Date G]], 2, FALSE)</f>
        <v>#N/A</v>
      </c>
      <c r="G744" s="9" t="e">
        <f>IF(ISERR(VLOOKUP($D744, 'SP Per G'!$A$2:$D$1380, 3, FALSE)), L744, VLOOKUP($D744, 'SP Per G'!$A$2:$D$1380, 3, FALSE))</f>
        <v>#N/A</v>
      </c>
      <c r="H744" s="9" t="e">
        <f>VLOOKUP($D744, 'SP Per G'!$A$2:$D$1380, 4, FALSE)</f>
        <v>#N/A</v>
      </c>
      <c r="I744" s="9" t="e">
        <f>VLOOKUP($D744, Individual_Pitching___Dashboard[], 18, FALSE)</f>
        <v>#N/A</v>
      </c>
      <c r="J744" s="9" t="e">
        <f>VLOOKUP($D744, Individual_Pitching___Dashboard[], 20, FALSE)</f>
        <v>#N/A</v>
      </c>
      <c r="K744" s="9" t="e">
        <f>VLOOKUP($D744, Individual_Pitching___Advanced[], 21,FALSE)</f>
        <v>#N/A</v>
      </c>
      <c r="L744" s="9" t="e">
        <f>VLOOKUP($B744, 'Team Per G'!$A$2:$G$31, 7, FALSE)</f>
        <v>#N/A</v>
      </c>
      <c r="M744" s="9" t="e">
        <f>VLOOKUP($B744, 'FanGraphs - Team WAR Projected'!$B$2:$E$31, 3, FALSE)/162</f>
        <v>#N/A</v>
      </c>
      <c r="N744" s="9" t="e">
        <f>VLOOKUP($B744, Team_Pitching___Advanced[[Team]:[xFIP]], 19,FALSE)</f>
        <v>#N/A</v>
      </c>
      <c r="O744" s="9" t="e">
        <f>VLOOKUP($B744, Team_Pitching___Advanced[], 20, FALSE)</f>
        <v>#N/A</v>
      </c>
      <c r="P744" s="9" t="e">
        <f>VLOOKUP($B744, Team_Batting___Dashboard[[Team]:[wOBA]], 16, FALSE)</f>
        <v>#N/A</v>
      </c>
      <c r="Q744" s="9" t="e">
        <f>VLOOKUP($B744, Team_Batting___Advanced[[Team]:[OPS]], 9, FALSE)</f>
        <v>#N/A</v>
      </c>
      <c r="R744" s="9" t="e">
        <f>VLOOKUP($B744, Team_Batting___Advanced[], 19, FALSE)</f>
        <v>#N/A</v>
      </c>
      <c r="S744" s="9" t="e">
        <f>VLOOKUP($B744, 'Team Per G'!$A$2:$G$31, 3, FALSE)</f>
        <v>#N/A</v>
      </c>
      <c r="T744" s="9" t="e">
        <f>VLOOKUP($B744, 'Team Per G'!$A$2:$G$31, 5, FALSE)</f>
        <v>#N/A</v>
      </c>
      <c r="U744" s="9" t="e">
        <f>VLOOKUP($B744, 'Team Per G'!$A$2:$G$31, 4, FALSE)</f>
        <v>#N/A</v>
      </c>
      <c r="V744" s="9" t="e">
        <f>VLOOKUP($B744, Team_Batting___Dashboard[], 22, FALSE)/$F744</f>
        <v>#N/A</v>
      </c>
      <c r="W744" s="9" t="e">
        <f>VLOOKUP($B744, 'FanGraphs - Team WAR Projected'!$B$2:$E$31, 4, FALSE)/162</f>
        <v>#N/A</v>
      </c>
      <c r="X744" s="9" t="e">
        <f>VLOOKUP($B744, FanGraphs_Standings[[Abbreviation]:[2024 Year to Date RS/G]], 6, FALSE)/$F744</f>
        <v>#N/A</v>
      </c>
      <c r="Y744" s="9" t="e">
        <f>VLOOKUP($B744, FanGraphs_Standings[[Abbreviation]:[2024 Projected Full Season RDif]], 19, FALSE)/162</f>
        <v>#N/A</v>
      </c>
      <c r="Z744" s="9" t="e">
        <f>VLOOKUP($B744, FanGraphs_Standings[[Abbreviation]:[2024 Projected Full Season RDif]], 5, FALSE)</f>
        <v>#N/A</v>
      </c>
      <c r="AA744" s="9" t="e">
        <f>VLOOKUP($B744, FanGraphs_Standings[[Abbreviation]:[2024 Projected Full Season W%]], 18, FALSE)</f>
        <v>#N/A</v>
      </c>
      <c r="AB744" s="9" t="e">
        <f>VLOOKUP($B744, 'Home Field Adv'!$A$2:$I$31, 9, FALSE)</f>
        <v>#N/A</v>
      </c>
      <c r="AC744" s="9" t="e">
        <f>VLOOKUP($C744, FanGraphs_Standings[[Abbreviation]:[2024 Year to Date G]], 2, FALSE)</f>
        <v>#N/A</v>
      </c>
      <c r="AD744" s="9" t="e">
        <f>VLOOKUP($E744, 'SP Per G'!$A$2:$D$1380, 3, FALSE)</f>
        <v>#N/A</v>
      </c>
      <c r="AE744" s="9" t="e">
        <f>VLOOKUP($E744, 'SP Per G'!$A$2:$D$1380, 4, FALSE)</f>
        <v>#N/A</v>
      </c>
      <c r="AF744" s="9" t="e">
        <f>VLOOKUP($E744, Individual_Pitching___Dashboard[], 18, FALSE)</f>
        <v>#N/A</v>
      </c>
      <c r="AG744" s="9" t="e">
        <f>VLOOKUP($E744, Individual_Pitching___Dashboard[], 20, FALSE)</f>
        <v>#N/A</v>
      </c>
      <c r="AH744" s="9" t="e">
        <f>VLOOKUP($E744, Individual_Pitching___Advanced[], 21,FALSE)</f>
        <v>#N/A</v>
      </c>
      <c r="AI744" s="9" t="e">
        <f>VLOOKUP($C744, 'Team Per G'!$A$2:$G$31, 7, FALSE)</f>
        <v>#N/A</v>
      </c>
      <c r="AJ744" s="9" t="e">
        <f>VLOOKUP($C744, 'FanGraphs - Team WAR Projected'!$B$2:$E$31, 3, FALSE)/162</f>
        <v>#N/A</v>
      </c>
      <c r="AK744" s="9" t="e">
        <f>VLOOKUP($C744, Team_Pitching___Advanced[[Team]:[xFIP]], 19,FALSE)</f>
        <v>#N/A</v>
      </c>
      <c r="AL744" s="9" t="e">
        <f>VLOOKUP($C744, Team_Pitching___Advanced[], 20, FALSE)</f>
        <v>#N/A</v>
      </c>
      <c r="AM744" s="9" t="e">
        <f>VLOOKUP($C744, Team_Batting___Dashboard[[Team]:[wOBA]], 16, FALSE)</f>
        <v>#N/A</v>
      </c>
      <c r="AN744" s="9" t="e">
        <f>VLOOKUP($C744, Team_Batting___Advanced[[Team]:[OPS]], 9, FALSE)</f>
        <v>#N/A</v>
      </c>
      <c r="AO744" s="9" t="e">
        <f>VLOOKUP($C744, Team_Batting___Advanced[], 19, FALSE)</f>
        <v>#N/A</v>
      </c>
      <c r="AP744" s="9" t="e">
        <f>VLOOKUP($C744, 'Team Per G'!$A$2:$G$31, 3, FALSE)</f>
        <v>#N/A</v>
      </c>
      <c r="AQ744" s="9" t="e">
        <f>VLOOKUP($C744, 'Team Per G'!$A$2:$G$31, 5, FALSE)</f>
        <v>#N/A</v>
      </c>
      <c r="AR744" s="9" t="e">
        <f>VLOOKUP($C744, 'Team Per G'!$A$2:$G$31, 4, FALSE)</f>
        <v>#N/A</v>
      </c>
      <c r="AS744" s="9" t="e">
        <f>VLOOKUP($C744, Team_Batting___Dashboard[], 22, FALSE)/$AC744</f>
        <v>#N/A</v>
      </c>
      <c r="AT744" s="9" t="e">
        <f>VLOOKUP($C744, 'FanGraphs - Team WAR Projected'!$B$2:$E$31, 4, FALSE)/162</f>
        <v>#N/A</v>
      </c>
      <c r="AU744" s="9" t="e">
        <f>VLOOKUP($C744, FanGraphs_Standings[[Abbreviation]:[2024 Year to Date RS/G]], 6, FALSE)/$AC744</f>
        <v>#N/A</v>
      </c>
      <c r="AV744" s="9" t="e">
        <f>VLOOKUP($C744, FanGraphs_Standings[[Abbreviation]:[2024 Projected Full Season RDif]], 19, FALSE)/162</f>
        <v>#N/A</v>
      </c>
      <c r="AW744" s="9" t="e">
        <f>VLOOKUP($C744, FanGraphs_Standings[[Abbreviation]:[2024 Projected Full Season RDif]], 5, FALSE)</f>
        <v>#N/A</v>
      </c>
      <c r="AX744" s="9" t="e">
        <f>VLOOKUP($C744, FanGraphs_Standings[[Abbreviation]:[2024 Projected Full Season W%]], 18, FALSE)</f>
        <v>#N/A</v>
      </c>
      <c r="AY744" s="9" t="e">
        <f>VLOOKUP($C744, 'Home Field Adv'!$A$2:$K$31, 11, FALSE)</f>
        <v>#N/A</v>
      </c>
      <c r="BB744" s="5" t="str">
        <f t="shared" si="34"/>
        <v/>
      </c>
      <c r="BC744" s="5" t="str">
        <f t="shared" si="35"/>
        <v/>
      </c>
      <c r="BD744" s="5" t="str">
        <f t="shared" si="36"/>
        <v/>
      </c>
    </row>
    <row r="745" spans="6:56" x14ac:dyDescent="0.45">
      <c r="F745" s="9" t="e">
        <f>VLOOKUP($B745, FanGraphs_Standings[[Abbreviation]:[2024 Year to Date G]], 2, FALSE)</f>
        <v>#N/A</v>
      </c>
      <c r="G745" s="9" t="e">
        <f>IF(ISERR(VLOOKUP($D745, 'SP Per G'!$A$2:$D$1380, 3, FALSE)), L745, VLOOKUP($D745, 'SP Per G'!$A$2:$D$1380, 3, FALSE))</f>
        <v>#N/A</v>
      </c>
      <c r="H745" s="9" t="e">
        <f>VLOOKUP($D745, 'SP Per G'!$A$2:$D$1380, 4, FALSE)</f>
        <v>#N/A</v>
      </c>
      <c r="I745" s="9" t="e">
        <f>VLOOKUP($D745, Individual_Pitching___Dashboard[], 18, FALSE)</f>
        <v>#N/A</v>
      </c>
      <c r="J745" s="9" t="e">
        <f>VLOOKUP($D745, Individual_Pitching___Dashboard[], 20, FALSE)</f>
        <v>#N/A</v>
      </c>
      <c r="K745" s="9" t="e">
        <f>VLOOKUP($D745, Individual_Pitching___Advanced[], 21,FALSE)</f>
        <v>#N/A</v>
      </c>
      <c r="L745" s="9" t="e">
        <f>VLOOKUP($B745, 'Team Per G'!$A$2:$G$31, 7, FALSE)</f>
        <v>#N/A</v>
      </c>
      <c r="M745" s="9" t="e">
        <f>VLOOKUP($B745, 'FanGraphs - Team WAR Projected'!$B$2:$E$31, 3, FALSE)/162</f>
        <v>#N/A</v>
      </c>
      <c r="N745" s="9" t="e">
        <f>VLOOKUP($B745, Team_Pitching___Advanced[[Team]:[xFIP]], 19,FALSE)</f>
        <v>#N/A</v>
      </c>
      <c r="O745" s="9" t="e">
        <f>VLOOKUP($B745, Team_Pitching___Advanced[], 20, FALSE)</f>
        <v>#N/A</v>
      </c>
      <c r="P745" s="9" t="e">
        <f>VLOOKUP($B745, Team_Batting___Dashboard[[Team]:[wOBA]], 16, FALSE)</f>
        <v>#N/A</v>
      </c>
      <c r="Q745" s="9" t="e">
        <f>VLOOKUP($B745, Team_Batting___Advanced[[Team]:[OPS]], 9, FALSE)</f>
        <v>#N/A</v>
      </c>
      <c r="R745" s="9" t="e">
        <f>VLOOKUP($B745, Team_Batting___Advanced[], 19, FALSE)</f>
        <v>#N/A</v>
      </c>
      <c r="S745" s="9" t="e">
        <f>VLOOKUP($B745, 'Team Per G'!$A$2:$G$31, 3, FALSE)</f>
        <v>#N/A</v>
      </c>
      <c r="T745" s="9" t="e">
        <f>VLOOKUP($B745, 'Team Per G'!$A$2:$G$31, 5, FALSE)</f>
        <v>#N/A</v>
      </c>
      <c r="U745" s="9" t="e">
        <f>VLOOKUP($B745, 'Team Per G'!$A$2:$G$31, 4, FALSE)</f>
        <v>#N/A</v>
      </c>
      <c r="V745" s="9" t="e">
        <f>VLOOKUP($B745, Team_Batting___Dashboard[], 22, FALSE)/$F745</f>
        <v>#N/A</v>
      </c>
      <c r="W745" s="9" t="e">
        <f>VLOOKUP($B745, 'FanGraphs - Team WAR Projected'!$B$2:$E$31, 4, FALSE)/162</f>
        <v>#N/A</v>
      </c>
      <c r="X745" s="9" t="e">
        <f>VLOOKUP($B745, FanGraphs_Standings[[Abbreviation]:[2024 Year to Date RS/G]], 6, FALSE)/$F745</f>
        <v>#N/A</v>
      </c>
      <c r="Y745" s="9" t="e">
        <f>VLOOKUP($B745, FanGraphs_Standings[[Abbreviation]:[2024 Projected Full Season RDif]], 19, FALSE)/162</f>
        <v>#N/A</v>
      </c>
      <c r="Z745" s="9" t="e">
        <f>VLOOKUP($B745, FanGraphs_Standings[[Abbreviation]:[2024 Projected Full Season RDif]], 5, FALSE)</f>
        <v>#N/A</v>
      </c>
      <c r="AA745" s="9" t="e">
        <f>VLOOKUP($B745, FanGraphs_Standings[[Abbreviation]:[2024 Projected Full Season W%]], 18, FALSE)</f>
        <v>#N/A</v>
      </c>
      <c r="AB745" s="9" t="e">
        <f>VLOOKUP($B745, 'Home Field Adv'!$A$2:$I$31, 9, FALSE)</f>
        <v>#N/A</v>
      </c>
      <c r="AC745" s="9" t="e">
        <f>VLOOKUP($C745, FanGraphs_Standings[[Abbreviation]:[2024 Year to Date G]], 2, FALSE)</f>
        <v>#N/A</v>
      </c>
      <c r="AD745" s="9" t="e">
        <f>VLOOKUP($E745, 'SP Per G'!$A$2:$D$1380, 3, FALSE)</f>
        <v>#N/A</v>
      </c>
      <c r="AE745" s="9" t="e">
        <f>VLOOKUP($E745, 'SP Per G'!$A$2:$D$1380, 4, FALSE)</f>
        <v>#N/A</v>
      </c>
      <c r="AF745" s="9" t="e">
        <f>VLOOKUP($E745, Individual_Pitching___Dashboard[], 18, FALSE)</f>
        <v>#N/A</v>
      </c>
      <c r="AG745" s="9" t="e">
        <f>VLOOKUP($E745, Individual_Pitching___Dashboard[], 20, FALSE)</f>
        <v>#N/A</v>
      </c>
      <c r="AH745" s="9" t="e">
        <f>VLOOKUP($E745, Individual_Pitching___Advanced[], 21,FALSE)</f>
        <v>#N/A</v>
      </c>
      <c r="AI745" s="9" t="e">
        <f>VLOOKUP($C745, 'Team Per G'!$A$2:$G$31, 7, FALSE)</f>
        <v>#N/A</v>
      </c>
      <c r="AJ745" s="9" t="e">
        <f>VLOOKUP($C745, 'FanGraphs - Team WAR Projected'!$B$2:$E$31, 3, FALSE)/162</f>
        <v>#N/A</v>
      </c>
      <c r="AK745" s="9" t="e">
        <f>VLOOKUP($C745, Team_Pitching___Advanced[[Team]:[xFIP]], 19,FALSE)</f>
        <v>#N/A</v>
      </c>
      <c r="AL745" s="9" t="e">
        <f>VLOOKUP($C745, Team_Pitching___Advanced[], 20, FALSE)</f>
        <v>#N/A</v>
      </c>
      <c r="AM745" s="9" t="e">
        <f>VLOOKUP($C745, Team_Batting___Dashboard[[Team]:[wOBA]], 16, FALSE)</f>
        <v>#N/A</v>
      </c>
      <c r="AN745" s="9" t="e">
        <f>VLOOKUP($C745, Team_Batting___Advanced[[Team]:[OPS]], 9, FALSE)</f>
        <v>#N/A</v>
      </c>
      <c r="AO745" s="9" t="e">
        <f>VLOOKUP($C745, Team_Batting___Advanced[], 19, FALSE)</f>
        <v>#N/A</v>
      </c>
      <c r="AP745" s="9" t="e">
        <f>VLOOKUP($C745, 'Team Per G'!$A$2:$G$31, 3, FALSE)</f>
        <v>#N/A</v>
      </c>
      <c r="AQ745" s="9" t="e">
        <f>VLOOKUP($C745, 'Team Per G'!$A$2:$G$31, 5, FALSE)</f>
        <v>#N/A</v>
      </c>
      <c r="AR745" s="9" t="e">
        <f>VLOOKUP($C745, 'Team Per G'!$A$2:$G$31, 4, FALSE)</f>
        <v>#N/A</v>
      </c>
      <c r="AS745" s="9" t="e">
        <f>VLOOKUP($C745, Team_Batting___Dashboard[], 22, FALSE)/$AC745</f>
        <v>#N/A</v>
      </c>
      <c r="AT745" s="9" t="e">
        <f>VLOOKUP($C745, 'FanGraphs - Team WAR Projected'!$B$2:$E$31, 4, FALSE)/162</f>
        <v>#N/A</v>
      </c>
      <c r="AU745" s="9" t="e">
        <f>VLOOKUP($C745, FanGraphs_Standings[[Abbreviation]:[2024 Year to Date RS/G]], 6, FALSE)/$AC745</f>
        <v>#N/A</v>
      </c>
      <c r="AV745" s="9" t="e">
        <f>VLOOKUP($C745, FanGraphs_Standings[[Abbreviation]:[2024 Projected Full Season RDif]], 19, FALSE)/162</f>
        <v>#N/A</v>
      </c>
      <c r="AW745" s="9" t="e">
        <f>VLOOKUP($C745, FanGraphs_Standings[[Abbreviation]:[2024 Projected Full Season RDif]], 5, FALSE)</f>
        <v>#N/A</v>
      </c>
      <c r="AX745" s="9" t="e">
        <f>VLOOKUP($C745, FanGraphs_Standings[[Abbreviation]:[2024 Projected Full Season W%]], 18, FALSE)</f>
        <v>#N/A</v>
      </c>
      <c r="AY745" s="9" t="e">
        <f>VLOOKUP($C745, 'Home Field Adv'!$A$2:$K$31, 11, FALSE)</f>
        <v>#N/A</v>
      </c>
      <c r="BB745" s="5" t="str">
        <f t="shared" si="34"/>
        <v/>
      </c>
      <c r="BC745" s="5" t="str">
        <f t="shared" si="35"/>
        <v/>
      </c>
      <c r="BD745" s="5" t="str">
        <f t="shared" si="36"/>
        <v/>
      </c>
    </row>
    <row r="746" spans="6:56" x14ac:dyDescent="0.45">
      <c r="F746" s="9" t="e">
        <f>VLOOKUP($B746, FanGraphs_Standings[[Abbreviation]:[2024 Year to Date G]], 2, FALSE)</f>
        <v>#N/A</v>
      </c>
      <c r="G746" s="9" t="e">
        <f>IF(ISERR(VLOOKUP($D746, 'SP Per G'!$A$2:$D$1380, 3, FALSE)), L746, VLOOKUP($D746, 'SP Per G'!$A$2:$D$1380, 3, FALSE))</f>
        <v>#N/A</v>
      </c>
      <c r="H746" s="9" t="e">
        <f>VLOOKUP($D746, 'SP Per G'!$A$2:$D$1380, 4, FALSE)</f>
        <v>#N/A</v>
      </c>
      <c r="I746" s="9" t="e">
        <f>VLOOKUP($D746, Individual_Pitching___Dashboard[], 18, FALSE)</f>
        <v>#N/A</v>
      </c>
      <c r="J746" s="9" t="e">
        <f>VLOOKUP($D746, Individual_Pitching___Dashboard[], 20, FALSE)</f>
        <v>#N/A</v>
      </c>
      <c r="K746" s="9" t="e">
        <f>VLOOKUP($D746, Individual_Pitching___Advanced[], 21,FALSE)</f>
        <v>#N/A</v>
      </c>
      <c r="L746" s="9" t="e">
        <f>VLOOKUP($B746, 'Team Per G'!$A$2:$G$31, 7, FALSE)</f>
        <v>#N/A</v>
      </c>
      <c r="M746" s="9" t="e">
        <f>VLOOKUP($B746, 'FanGraphs - Team WAR Projected'!$B$2:$E$31, 3, FALSE)/162</f>
        <v>#N/A</v>
      </c>
      <c r="N746" s="9" t="e">
        <f>VLOOKUP($B746, Team_Pitching___Advanced[[Team]:[xFIP]], 19,FALSE)</f>
        <v>#N/A</v>
      </c>
      <c r="O746" s="9" t="e">
        <f>VLOOKUP($B746, Team_Pitching___Advanced[], 20, FALSE)</f>
        <v>#N/A</v>
      </c>
      <c r="P746" s="9" t="e">
        <f>VLOOKUP($B746, Team_Batting___Dashboard[[Team]:[wOBA]], 16, FALSE)</f>
        <v>#N/A</v>
      </c>
      <c r="Q746" s="9" t="e">
        <f>VLOOKUP($B746, Team_Batting___Advanced[[Team]:[OPS]], 9, FALSE)</f>
        <v>#N/A</v>
      </c>
      <c r="R746" s="9" t="e">
        <f>VLOOKUP($B746, Team_Batting___Advanced[], 19, FALSE)</f>
        <v>#N/A</v>
      </c>
      <c r="S746" s="9" t="e">
        <f>VLOOKUP($B746, 'Team Per G'!$A$2:$G$31, 3, FALSE)</f>
        <v>#N/A</v>
      </c>
      <c r="T746" s="9" t="e">
        <f>VLOOKUP($B746, 'Team Per G'!$A$2:$G$31, 5, FALSE)</f>
        <v>#N/A</v>
      </c>
      <c r="U746" s="9" t="e">
        <f>VLOOKUP($B746, 'Team Per G'!$A$2:$G$31, 4, FALSE)</f>
        <v>#N/A</v>
      </c>
      <c r="V746" s="9" t="e">
        <f>VLOOKUP($B746, Team_Batting___Dashboard[], 22, FALSE)/$F746</f>
        <v>#N/A</v>
      </c>
      <c r="W746" s="9" t="e">
        <f>VLOOKUP($B746, 'FanGraphs - Team WAR Projected'!$B$2:$E$31, 4, FALSE)/162</f>
        <v>#N/A</v>
      </c>
      <c r="X746" s="9" t="e">
        <f>VLOOKUP($B746, FanGraphs_Standings[[Abbreviation]:[2024 Year to Date RS/G]], 6, FALSE)/$F746</f>
        <v>#N/A</v>
      </c>
      <c r="Y746" s="9" t="e">
        <f>VLOOKUP($B746, FanGraphs_Standings[[Abbreviation]:[2024 Projected Full Season RDif]], 19, FALSE)/162</f>
        <v>#N/A</v>
      </c>
      <c r="Z746" s="9" t="e">
        <f>VLOOKUP($B746, FanGraphs_Standings[[Abbreviation]:[2024 Projected Full Season RDif]], 5, FALSE)</f>
        <v>#N/A</v>
      </c>
      <c r="AA746" s="9" t="e">
        <f>VLOOKUP($B746, FanGraphs_Standings[[Abbreviation]:[2024 Projected Full Season W%]], 18, FALSE)</f>
        <v>#N/A</v>
      </c>
      <c r="AB746" s="9" t="e">
        <f>VLOOKUP($B746, 'Home Field Adv'!$A$2:$I$31, 9, FALSE)</f>
        <v>#N/A</v>
      </c>
      <c r="AC746" s="9" t="e">
        <f>VLOOKUP($C746, FanGraphs_Standings[[Abbreviation]:[2024 Year to Date G]], 2, FALSE)</f>
        <v>#N/A</v>
      </c>
      <c r="AD746" s="9" t="e">
        <f>VLOOKUP($E746, 'SP Per G'!$A$2:$D$1380, 3, FALSE)</f>
        <v>#N/A</v>
      </c>
      <c r="AE746" s="9" t="e">
        <f>VLOOKUP($E746, 'SP Per G'!$A$2:$D$1380, 4, FALSE)</f>
        <v>#N/A</v>
      </c>
      <c r="AF746" s="9" t="e">
        <f>VLOOKUP($E746, Individual_Pitching___Dashboard[], 18, FALSE)</f>
        <v>#N/A</v>
      </c>
      <c r="AG746" s="9" t="e">
        <f>VLOOKUP($E746, Individual_Pitching___Dashboard[], 20, FALSE)</f>
        <v>#N/A</v>
      </c>
      <c r="AH746" s="9" t="e">
        <f>VLOOKUP($E746, Individual_Pitching___Advanced[], 21,FALSE)</f>
        <v>#N/A</v>
      </c>
      <c r="AI746" s="9" t="e">
        <f>VLOOKUP($C746, 'Team Per G'!$A$2:$G$31, 7, FALSE)</f>
        <v>#N/A</v>
      </c>
      <c r="AJ746" s="9" t="e">
        <f>VLOOKUP($C746, 'FanGraphs - Team WAR Projected'!$B$2:$E$31, 3, FALSE)/162</f>
        <v>#N/A</v>
      </c>
      <c r="AK746" s="9" t="e">
        <f>VLOOKUP($C746, Team_Pitching___Advanced[[Team]:[xFIP]], 19,FALSE)</f>
        <v>#N/A</v>
      </c>
      <c r="AL746" s="9" t="e">
        <f>VLOOKUP($C746, Team_Pitching___Advanced[], 20, FALSE)</f>
        <v>#N/A</v>
      </c>
      <c r="AM746" s="9" t="e">
        <f>VLOOKUP($C746, Team_Batting___Dashboard[[Team]:[wOBA]], 16, FALSE)</f>
        <v>#N/A</v>
      </c>
      <c r="AN746" s="9" t="e">
        <f>VLOOKUP($C746, Team_Batting___Advanced[[Team]:[OPS]], 9, FALSE)</f>
        <v>#N/A</v>
      </c>
      <c r="AO746" s="9" t="e">
        <f>VLOOKUP($C746, Team_Batting___Advanced[], 19, FALSE)</f>
        <v>#N/A</v>
      </c>
      <c r="AP746" s="9" t="e">
        <f>VLOOKUP($C746, 'Team Per G'!$A$2:$G$31, 3, FALSE)</f>
        <v>#N/A</v>
      </c>
      <c r="AQ746" s="9" t="e">
        <f>VLOOKUP($C746, 'Team Per G'!$A$2:$G$31, 5, FALSE)</f>
        <v>#N/A</v>
      </c>
      <c r="AR746" s="9" t="e">
        <f>VLOOKUP($C746, 'Team Per G'!$A$2:$G$31, 4, FALSE)</f>
        <v>#N/A</v>
      </c>
      <c r="AS746" s="9" t="e">
        <f>VLOOKUP($C746, Team_Batting___Dashboard[], 22, FALSE)/$AC746</f>
        <v>#N/A</v>
      </c>
      <c r="AT746" s="9" t="e">
        <f>VLOOKUP($C746, 'FanGraphs - Team WAR Projected'!$B$2:$E$31, 4, FALSE)/162</f>
        <v>#N/A</v>
      </c>
      <c r="AU746" s="9" t="e">
        <f>VLOOKUP($C746, FanGraphs_Standings[[Abbreviation]:[2024 Year to Date RS/G]], 6, FALSE)/$AC746</f>
        <v>#N/A</v>
      </c>
      <c r="AV746" s="9" t="e">
        <f>VLOOKUP($C746, FanGraphs_Standings[[Abbreviation]:[2024 Projected Full Season RDif]], 19, FALSE)/162</f>
        <v>#N/A</v>
      </c>
      <c r="AW746" s="9" t="e">
        <f>VLOOKUP($C746, FanGraphs_Standings[[Abbreviation]:[2024 Projected Full Season RDif]], 5, FALSE)</f>
        <v>#N/A</v>
      </c>
      <c r="AX746" s="9" t="e">
        <f>VLOOKUP($C746, FanGraphs_Standings[[Abbreviation]:[2024 Projected Full Season W%]], 18, FALSE)</f>
        <v>#N/A</v>
      </c>
      <c r="AY746" s="9" t="e">
        <f>VLOOKUP($C746, 'Home Field Adv'!$A$2:$K$31, 11, FALSE)</f>
        <v>#N/A</v>
      </c>
      <c r="BB746" s="5" t="str">
        <f t="shared" si="34"/>
        <v/>
      </c>
      <c r="BC746" s="5" t="str">
        <f t="shared" si="35"/>
        <v/>
      </c>
      <c r="BD746" s="5" t="str">
        <f t="shared" si="36"/>
        <v/>
      </c>
    </row>
    <row r="747" spans="6:56" x14ac:dyDescent="0.45">
      <c r="F747" s="9" t="e">
        <f>VLOOKUP($B747, FanGraphs_Standings[[Abbreviation]:[2024 Year to Date G]], 2, FALSE)</f>
        <v>#N/A</v>
      </c>
      <c r="G747" s="9" t="e">
        <f>IF(ISERR(VLOOKUP($D747, 'SP Per G'!$A$2:$D$1380, 3, FALSE)), L747, VLOOKUP($D747, 'SP Per G'!$A$2:$D$1380, 3, FALSE))</f>
        <v>#N/A</v>
      </c>
      <c r="H747" s="9" t="e">
        <f>VLOOKUP($D747, 'SP Per G'!$A$2:$D$1380, 4, FALSE)</f>
        <v>#N/A</v>
      </c>
      <c r="I747" s="9" t="e">
        <f>VLOOKUP($D747, Individual_Pitching___Dashboard[], 18, FALSE)</f>
        <v>#N/A</v>
      </c>
      <c r="J747" s="9" t="e">
        <f>VLOOKUP($D747, Individual_Pitching___Dashboard[], 20, FALSE)</f>
        <v>#N/A</v>
      </c>
      <c r="K747" s="9" t="e">
        <f>VLOOKUP($D747, Individual_Pitching___Advanced[], 21,FALSE)</f>
        <v>#N/A</v>
      </c>
      <c r="L747" s="9" t="e">
        <f>VLOOKUP($B747, 'Team Per G'!$A$2:$G$31, 7, FALSE)</f>
        <v>#N/A</v>
      </c>
      <c r="M747" s="9" t="e">
        <f>VLOOKUP($B747, 'FanGraphs - Team WAR Projected'!$B$2:$E$31, 3, FALSE)/162</f>
        <v>#N/A</v>
      </c>
      <c r="N747" s="9" t="e">
        <f>VLOOKUP($B747, Team_Pitching___Advanced[[Team]:[xFIP]], 19,FALSE)</f>
        <v>#N/A</v>
      </c>
      <c r="O747" s="9" t="e">
        <f>VLOOKUP($B747, Team_Pitching___Advanced[], 20, FALSE)</f>
        <v>#N/A</v>
      </c>
      <c r="P747" s="9" t="e">
        <f>VLOOKUP($B747, Team_Batting___Dashboard[[Team]:[wOBA]], 16, FALSE)</f>
        <v>#N/A</v>
      </c>
      <c r="Q747" s="9" t="e">
        <f>VLOOKUP($B747, Team_Batting___Advanced[[Team]:[OPS]], 9, FALSE)</f>
        <v>#N/A</v>
      </c>
      <c r="R747" s="9" t="e">
        <f>VLOOKUP($B747, Team_Batting___Advanced[], 19, FALSE)</f>
        <v>#N/A</v>
      </c>
      <c r="S747" s="9" t="e">
        <f>VLOOKUP($B747, 'Team Per G'!$A$2:$G$31, 3, FALSE)</f>
        <v>#N/A</v>
      </c>
      <c r="T747" s="9" t="e">
        <f>VLOOKUP($B747, 'Team Per G'!$A$2:$G$31, 5, FALSE)</f>
        <v>#N/A</v>
      </c>
      <c r="U747" s="9" t="e">
        <f>VLOOKUP($B747, 'Team Per G'!$A$2:$G$31, 4, FALSE)</f>
        <v>#N/A</v>
      </c>
      <c r="V747" s="9" t="e">
        <f>VLOOKUP($B747, Team_Batting___Dashboard[], 22, FALSE)/$F747</f>
        <v>#N/A</v>
      </c>
      <c r="W747" s="9" t="e">
        <f>VLOOKUP($B747, 'FanGraphs - Team WAR Projected'!$B$2:$E$31, 4, FALSE)/162</f>
        <v>#N/A</v>
      </c>
      <c r="X747" s="9" t="e">
        <f>VLOOKUP($B747, FanGraphs_Standings[[Abbreviation]:[2024 Year to Date RS/G]], 6, FALSE)/$F747</f>
        <v>#N/A</v>
      </c>
      <c r="Y747" s="9" t="e">
        <f>VLOOKUP($B747, FanGraphs_Standings[[Abbreviation]:[2024 Projected Full Season RDif]], 19, FALSE)/162</f>
        <v>#N/A</v>
      </c>
      <c r="Z747" s="9" t="e">
        <f>VLOOKUP($B747, FanGraphs_Standings[[Abbreviation]:[2024 Projected Full Season RDif]], 5, FALSE)</f>
        <v>#N/A</v>
      </c>
      <c r="AA747" s="9" t="e">
        <f>VLOOKUP($B747, FanGraphs_Standings[[Abbreviation]:[2024 Projected Full Season W%]], 18, FALSE)</f>
        <v>#N/A</v>
      </c>
      <c r="AB747" s="9" t="e">
        <f>VLOOKUP($B747, 'Home Field Adv'!$A$2:$I$31, 9, FALSE)</f>
        <v>#N/A</v>
      </c>
      <c r="AC747" s="9" t="e">
        <f>VLOOKUP($C747, FanGraphs_Standings[[Abbreviation]:[2024 Year to Date G]], 2, FALSE)</f>
        <v>#N/A</v>
      </c>
      <c r="AD747" s="9" t="e">
        <f>VLOOKUP($E747, 'SP Per G'!$A$2:$D$1380, 3, FALSE)</f>
        <v>#N/A</v>
      </c>
      <c r="AE747" s="9" t="e">
        <f>VLOOKUP($E747, 'SP Per G'!$A$2:$D$1380, 4, FALSE)</f>
        <v>#N/A</v>
      </c>
      <c r="AF747" s="9" t="e">
        <f>VLOOKUP($E747, Individual_Pitching___Dashboard[], 18, FALSE)</f>
        <v>#N/A</v>
      </c>
      <c r="AG747" s="9" t="e">
        <f>VLOOKUP($E747, Individual_Pitching___Dashboard[], 20, FALSE)</f>
        <v>#N/A</v>
      </c>
      <c r="AH747" s="9" t="e">
        <f>VLOOKUP($E747, Individual_Pitching___Advanced[], 21,FALSE)</f>
        <v>#N/A</v>
      </c>
      <c r="AI747" s="9" t="e">
        <f>VLOOKUP($C747, 'Team Per G'!$A$2:$G$31, 7, FALSE)</f>
        <v>#N/A</v>
      </c>
      <c r="AJ747" s="9" t="e">
        <f>VLOOKUP($C747, 'FanGraphs - Team WAR Projected'!$B$2:$E$31, 3, FALSE)/162</f>
        <v>#N/A</v>
      </c>
      <c r="AK747" s="9" t="e">
        <f>VLOOKUP($C747, Team_Pitching___Advanced[[Team]:[xFIP]], 19,FALSE)</f>
        <v>#N/A</v>
      </c>
      <c r="AL747" s="9" t="e">
        <f>VLOOKUP($C747, Team_Pitching___Advanced[], 20, FALSE)</f>
        <v>#N/A</v>
      </c>
      <c r="AM747" s="9" t="e">
        <f>VLOOKUP($C747, Team_Batting___Dashboard[[Team]:[wOBA]], 16, FALSE)</f>
        <v>#N/A</v>
      </c>
      <c r="AN747" s="9" t="e">
        <f>VLOOKUP($C747, Team_Batting___Advanced[[Team]:[OPS]], 9, FALSE)</f>
        <v>#N/A</v>
      </c>
      <c r="AO747" s="9" t="e">
        <f>VLOOKUP($C747, Team_Batting___Advanced[], 19, FALSE)</f>
        <v>#N/A</v>
      </c>
      <c r="AP747" s="9" t="e">
        <f>VLOOKUP($C747, 'Team Per G'!$A$2:$G$31, 3, FALSE)</f>
        <v>#N/A</v>
      </c>
      <c r="AQ747" s="9" t="e">
        <f>VLOOKUP($C747, 'Team Per G'!$A$2:$G$31, 5, FALSE)</f>
        <v>#N/A</v>
      </c>
      <c r="AR747" s="9" t="e">
        <f>VLOOKUP($C747, 'Team Per G'!$A$2:$G$31, 4, FALSE)</f>
        <v>#N/A</v>
      </c>
      <c r="AS747" s="9" t="e">
        <f>VLOOKUP($C747, Team_Batting___Dashboard[], 22, FALSE)/$AC747</f>
        <v>#N/A</v>
      </c>
      <c r="AT747" s="9" t="e">
        <f>VLOOKUP($C747, 'FanGraphs - Team WAR Projected'!$B$2:$E$31, 4, FALSE)/162</f>
        <v>#N/A</v>
      </c>
      <c r="AU747" s="9" t="e">
        <f>VLOOKUP($C747, FanGraphs_Standings[[Abbreviation]:[2024 Year to Date RS/G]], 6, FALSE)/$AC747</f>
        <v>#N/A</v>
      </c>
      <c r="AV747" s="9" t="e">
        <f>VLOOKUP($C747, FanGraphs_Standings[[Abbreviation]:[2024 Projected Full Season RDif]], 19, FALSE)/162</f>
        <v>#N/A</v>
      </c>
      <c r="AW747" s="9" t="e">
        <f>VLOOKUP($C747, FanGraphs_Standings[[Abbreviation]:[2024 Projected Full Season RDif]], 5, FALSE)</f>
        <v>#N/A</v>
      </c>
      <c r="AX747" s="9" t="e">
        <f>VLOOKUP($C747, FanGraphs_Standings[[Abbreviation]:[2024 Projected Full Season W%]], 18, FALSE)</f>
        <v>#N/A</v>
      </c>
      <c r="AY747" s="9" t="e">
        <f>VLOOKUP($C747, 'Home Field Adv'!$A$2:$K$31, 11, FALSE)</f>
        <v>#N/A</v>
      </c>
      <c r="BB747" s="5" t="str">
        <f t="shared" si="34"/>
        <v/>
      </c>
      <c r="BC747" s="5" t="str">
        <f t="shared" si="35"/>
        <v/>
      </c>
      <c r="BD747" s="5" t="str">
        <f t="shared" si="36"/>
        <v/>
      </c>
    </row>
    <row r="748" spans="6:56" x14ac:dyDescent="0.45">
      <c r="F748" s="9" t="e">
        <f>VLOOKUP($B748, FanGraphs_Standings[[Abbreviation]:[2024 Year to Date G]], 2, FALSE)</f>
        <v>#N/A</v>
      </c>
      <c r="G748" s="9" t="e">
        <f>IF(ISERR(VLOOKUP($D748, 'SP Per G'!$A$2:$D$1380, 3, FALSE)), L748, VLOOKUP($D748, 'SP Per G'!$A$2:$D$1380, 3, FALSE))</f>
        <v>#N/A</v>
      </c>
      <c r="H748" s="9" t="e">
        <f>VLOOKUP($D748, 'SP Per G'!$A$2:$D$1380, 4, FALSE)</f>
        <v>#N/A</v>
      </c>
      <c r="I748" s="9" t="e">
        <f>VLOOKUP($D748, Individual_Pitching___Dashboard[], 18, FALSE)</f>
        <v>#N/A</v>
      </c>
      <c r="J748" s="9" t="e">
        <f>VLOOKUP($D748, Individual_Pitching___Dashboard[], 20, FALSE)</f>
        <v>#N/A</v>
      </c>
      <c r="K748" s="9" t="e">
        <f>VLOOKUP($D748, Individual_Pitching___Advanced[], 21,FALSE)</f>
        <v>#N/A</v>
      </c>
      <c r="L748" s="9" t="e">
        <f>VLOOKUP($B748, 'Team Per G'!$A$2:$G$31, 7, FALSE)</f>
        <v>#N/A</v>
      </c>
      <c r="M748" s="9" t="e">
        <f>VLOOKUP($B748, 'FanGraphs - Team WAR Projected'!$B$2:$E$31, 3, FALSE)/162</f>
        <v>#N/A</v>
      </c>
      <c r="N748" s="9" t="e">
        <f>VLOOKUP($B748, Team_Pitching___Advanced[[Team]:[xFIP]], 19,FALSE)</f>
        <v>#N/A</v>
      </c>
      <c r="O748" s="9" t="e">
        <f>VLOOKUP($B748, Team_Pitching___Advanced[], 20, FALSE)</f>
        <v>#N/A</v>
      </c>
      <c r="P748" s="9" t="e">
        <f>VLOOKUP($B748, Team_Batting___Dashboard[[Team]:[wOBA]], 16, FALSE)</f>
        <v>#N/A</v>
      </c>
      <c r="Q748" s="9" t="e">
        <f>VLOOKUP($B748, Team_Batting___Advanced[[Team]:[OPS]], 9, FALSE)</f>
        <v>#N/A</v>
      </c>
      <c r="R748" s="9" t="e">
        <f>VLOOKUP($B748, Team_Batting___Advanced[], 19, FALSE)</f>
        <v>#N/A</v>
      </c>
      <c r="S748" s="9" t="e">
        <f>VLOOKUP($B748, 'Team Per G'!$A$2:$G$31, 3, FALSE)</f>
        <v>#N/A</v>
      </c>
      <c r="T748" s="9" t="e">
        <f>VLOOKUP($B748, 'Team Per G'!$A$2:$G$31, 5, FALSE)</f>
        <v>#N/A</v>
      </c>
      <c r="U748" s="9" t="e">
        <f>VLOOKUP($B748, 'Team Per G'!$A$2:$G$31, 4, FALSE)</f>
        <v>#N/A</v>
      </c>
      <c r="V748" s="9" t="e">
        <f>VLOOKUP($B748, Team_Batting___Dashboard[], 22, FALSE)/$F748</f>
        <v>#N/A</v>
      </c>
      <c r="W748" s="9" t="e">
        <f>VLOOKUP($B748, 'FanGraphs - Team WAR Projected'!$B$2:$E$31, 4, FALSE)/162</f>
        <v>#N/A</v>
      </c>
      <c r="X748" s="9" t="e">
        <f>VLOOKUP($B748, FanGraphs_Standings[[Abbreviation]:[2024 Year to Date RS/G]], 6, FALSE)/$F748</f>
        <v>#N/A</v>
      </c>
      <c r="Y748" s="9" t="e">
        <f>VLOOKUP($B748, FanGraphs_Standings[[Abbreviation]:[2024 Projected Full Season RDif]], 19, FALSE)/162</f>
        <v>#N/A</v>
      </c>
      <c r="Z748" s="9" t="e">
        <f>VLOOKUP($B748, FanGraphs_Standings[[Abbreviation]:[2024 Projected Full Season RDif]], 5, FALSE)</f>
        <v>#N/A</v>
      </c>
      <c r="AA748" s="9" t="e">
        <f>VLOOKUP($B748, FanGraphs_Standings[[Abbreviation]:[2024 Projected Full Season W%]], 18, FALSE)</f>
        <v>#N/A</v>
      </c>
      <c r="AB748" s="9" t="e">
        <f>VLOOKUP($B748, 'Home Field Adv'!$A$2:$I$31, 9, FALSE)</f>
        <v>#N/A</v>
      </c>
      <c r="AC748" s="9" t="e">
        <f>VLOOKUP($C748, FanGraphs_Standings[[Abbreviation]:[2024 Year to Date G]], 2, FALSE)</f>
        <v>#N/A</v>
      </c>
      <c r="AD748" s="9" t="e">
        <f>VLOOKUP($E748, 'SP Per G'!$A$2:$D$1380, 3, FALSE)</f>
        <v>#N/A</v>
      </c>
      <c r="AE748" s="9" t="e">
        <f>VLOOKUP($E748, 'SP Per G'!$A$2:$D$1380, 4, FALSE)</f>
        <v>#N/A</v>
      </c>
      <c r="AF748" s="9" t="e">
        <f>VLOOKUP($E748, Individual_Pitching___Dashboard[], 18, FALSE)</f>
        <v>#N/A</v>
      </c>
      <c r="AG748" s="9" t="e">
        <f>VLOOKUP($E748, Individual_Pitching___Dashboard[], 20, FALSE)</f>
        <v>#N/A</v>
      </c>
      <c r="AH748" s="9" t="e">
        <f>VLOOKUP($E748, Individual_Pitching___Advanced[], 21,FALSE)</f>
        <v>#N/A</v>
      </c>
      <c r="AI748" s="9" t="e">
        <f>VLOOKUP($C748, 'Team Per G'!$A$2:$G$31, 7, FALSE)</f>
        <v>#N/A</v>
      </c>
      <c r="AJ748" s="9" t="e">
        <f>VLOOKUP($C748, 'FanGraphs - Team WAR Projected'!$B$2:$E$31, 3, FALSE)/162</f>
        <v>#N/A</v>
      </c>
      <c r="AK748" s="9" t="e">
        <f>VLOOKUP($C748, Team_Pitching___Advanced[[Team]:[xFIP]], 19,FALSE)</f>
        <v>#N/A</v>
      </c>
      <c r="AL748" s="9" t="e">
        <f>VLOOKUP($C748, Team_Pitching___Advanced[], 20, FALSE)</f>
        <v>#N/A</v>
      </c>
      <c r="AM748" s="9" t="e">
        <f>VLOOKUP($C748, Team_Batting___Dashboard[[Team]:[wOBA]], 16, FALSE)</f>
        <v>#N/A</v>
      </c>
      <c r="AN748" s="9" t="e">
        <f>VLOOKUP($C748, Team_Batting___Advanced[[Team]:[OPS]], 9, FALSE)</f>
        <v>#N/A</v>
      </c>
      <c r="AO748" s="9" t="e">
        <f>VLOOKUP($C748, Team_Batting___Advanced[], 19, FALSE)</f>
        <v>#N/A</v>
      </c>
      <c r="AP748" s="9" t="e">
        <f>VLOOKUP($C748, 'Team Per G'!$A$2:$G$31, 3, FALSE)</f>
        <v>#N/A</v>
      </c>
      <c r="AQ748" s="9" t="e">
        <f>VLOOKUP($C748, 'Team Per G'!$A$2:$G$31, 5, FALSE)</f>
        <v>#N/A</v>
      </c>
      <c r="AR748" s="9" t="e">
        <f>VLOOKUP($C748, 'Team Per G'!$A$2:$G$31, 4, FALSE)</f>
        <v>#N/A</v>
      </c>
      <c r="AS748" s="9" t="e">
        <f>VLOOKUP($C748, Team_Batting___Dashboard[], 22, FALSE)/$AC748</f>
        <v>#N/A</v>
      </c>
      <c r="AT748" s="9" t="e">
        <f>VLOOKUP($C748, 'FanGraphs - Team WAR Projected'!$B$2:$E$31, 4, FALSE)/162</f>
        <v>#N/A</v>
      </c>
      <c r="AU748" s="9" t="e">
        <f>VLOOKUP($C748, FanGraphs_Standings[[Abbreviation]:[2024 Year to Date RS/G]], 6, FALSE)/$AC748</f>
        <v>#N/A</v>
      </c>
      <c r="AV748" s="9" t="e">
        <f>VLOOKUP($C748, FanGraphs_Standings[[Abbreviation]:[2024 Projected Full Season RDif]], 19, FALSE)/162</f>
        <v>#N/A</v>
      </c>
      <c r="AW748" s="9" t="e">
        <f>VLOOKUP($C748, FanGraphs_Standings[[Abbreviation]:[2024 Projected Full Season RDif]], 5, FALSE)</f>
        <v>#N/A</v>
      </c>
      <c r="AX748" s="9" t="e">
        <f>VLOOKUP($C748, FanGraphs_Standings[[Abbreviation]:[2024 Projected Full Season W%]], 18, FALSE)</f>
        <v>#N/A</v>
      </c>
      <c r="AY748" s="9" t="e">
        <f>VLOOKUP($C748, 'Home Field Adv'!$A$2:$K$31, 11, FALSE)</f>
        <v>#N/A</v>
      </c>
      <c r="BB748" s="5" t="str">
        <f t="shared" si="34"/>
        <v/>
      </c>
      <c r="BC748" s="5" t="str">
        <f t="shared" si="35"/>
        <v/>
      </c>
      <c r="BD748" s="5" t="str">
        <f t="shared" si="36"/>
        <v/>
      </c>
    </row>
    <row r="749" spans="6:56" x14ac:dyDescent="0.45">
      <c r="F749" s="9" t="e">
        <f>VLOOKUP($B749, FanGraphs_Standings[[Abbreviation]:[2024 Year to Date G]], 2, FALSE)</f>
        <v>#N/A</v>
      </c>
      <c r="G749" s="9" t="e">
        <f>IF(ISERR(VLOOKUP($D749, 'SP Per G'!$A$2:$D$1380, 3, FALSE)), L749, VLOOKUP($D749, 'SP Per G'!$A$2:$D$1380, 3, FALSE))</f>
        <v>#N/A</v>
      </c>
      <c r="H749" s="9" t="e">
        <f>VLOOKUP($D749, 'SP Per G'!$A$2:$D$1380, 4, FALSE)</f>
        <v>#N/A</v>
      </c>
      <c r="I749" s="9" t="e">
        <f>VLOOKUP($D749, Individual_Pitching___Dashboard[], 18, FALSE)</f>
        <v>#N/A</v>
      </c>
      <c r="J749" s="9" t="e">
        <f>VLOOKUP($D749, Individual_Pitching___Dashboard[], 20, FALSE)</f>
        <v>#N/A</v>
      </c>
      <c r="K749" s="9" t="e">
        <f>VLOOKUP($D749, Individual_Pitching___Advanced[], 21,FALSE)</f>
        <v>#N/A</v>
      </c>
      <c r="L749" s="9" t="e">
        <f>VLOOKUP($B749, 'Team Per G'!$A$2:$G$31, 7, FALSE)</f>
        <v>#N/A</v>
      </c>
      <c r="M749" s="9" t="e">
        <f>VLOOKUP($B749, 'FanGraphs - Team WAR Projected'!$B$2:$E$31, 3, FALSE)/162</f>
        <v>#N/A</v>
      </c>
      <c r="N749" s="9" t="e">
        <f>VLOOKUP($B749, Team_Pitching___Advanced[[Team]:[xFIP]], 19,FALSE)</f>
        <v>#N/A</v>
      </c>
      <c r="O749" s="9" t="e">
        <f>VLOOKUP($B749, Team_Pitching___Advanced[], 20, FALSE)</f>
        <v>#N/A</v>
      </c>
      <c r="P749" s="9" t="e">
        <f>VLOOKUP($B749, Team_Batting___Dashboard[[Team]:[wOBA]], 16, FALSE)</f>
        <v>#N/A</v>
      </c>
      <c r="Q749" s="9" t="e">
        <f>VLOOKUP($B749, Team_Batting___Advanced[[Team]:[OPS]], 9, FALSE)</f>
        <v>#N/A</v>
      </c>
      <c r="R749" s="9" t="e">
        <f>VLOOKUP($B749, Team_Batting___Advanced[], 19, FALSE)</f>
        <v>#N/A</v>
      </c>
      <c r="S749" s="9" t="e">
        <f>VLOOKUP($B749, 'Team Per G'!$A$2:$G$31, 3, FALSE)</f>
        <v>#N/A</v>
      </c>
      <c r="T749" s="9" t="e">
        <f>VLOOKUP($B749, 'Team Per G'!$A$2:$G$31, 5, FALSE)</f>
        <v>#N/A</v>
      </c>
      <c r="U749" s="9" t="e">
        <f>VLOOKUP($B749, 'Team Per G'!$A$2:$G$31, 4, FALSE)</f>
        <v>#N/A</v>
      </c>
      <c r="V749" s="9" t="e">
        <f>VLOOKUP($B749, Team_Batting___Dashboard[], 22, FALSE)/$F749</f>
        <v>#N/A</v>
      </c>
      <c r="W749" s="9" t="e">
        <f>VLOOKUP($B749, 'FanGraphs - Team WAR Projected'!$B$2:$E$31, 4, FALSE)/162</f>
        <v>#N/A</v>
      </c>
      <c r="X749" s="9" t="e">
        <f>VLOOKUP($B749, FanGraphs_Standings[[Abbreviation]:[2024 Year to Date RS/G]], 6, FALSE)/$F749</f>
        <v>#N/A</v>
      </c>
      <c r="Y749" s="9" t="e">
        <f>VLOOKUP($B749, FanGraphs_Standings[[Abbreviation]:[2024 Projected Full Season RDif]], 19, FALSE)/162</f>
        <v>#N/A</v>
      </c>
      <c r="Z749" s="9" t="e">
        <f>VLOOKUP($B749, FanGraphs_Standings[[Abbreviation]:[2024 Projected Full Season RDif]], 5, FALSE)</f>
        <v>#N/A</v>
      </c>
      <c r="AA749" s="9" t="e">
        <f>VLOOKUP($B749, FanGraphs_Standings[[Abbreviation]:[2024 Projected Full Season W%]], 18, FALSE)</f>
        <v>#N/A</v>
      </c>
      <c r="AB749" s="9" t="e">
        <f>VLOOKUP($B749, 'Home Field Adv'!$A$2:$I$31, 9, FALSE)</f>
        <v>#N/A</v>
      </c>
      <c r="AC749" s="9" t="e">
        <f>VLOOKUP($C749, FanGraphs_Standings[[Abbreviation]:[2024 Year to Date G]], 2, FALSE)</f>
        <v>#N/A</v>
      </c>
      <c r="AD749" s="9" t="e">
        <f>VLOOKUP($E749, 'SP Per G'!$A$2:$D$1380, 3, FALSE)</f>
        <v>#N/A</v>
      </c>
      <c r="AE749" s="9" t="e">
        <f>VLOOKUP($E749, 'SP Per G'!$A$2:$D$1380, 4, FALSE)</f>
        <v>#N/A</v>
      </c>
      <c r="AF749" s="9" t="e">
        <f>VLOOKUP($E749, Individual_Pitching___Dashboard[], 18, FALSE)</f>
        <v>#N/A</v>
      </c>
      <c r="AG749" s="9" t="e">
        <f>VLOOKUP($E749, Individual_Pitching___Dashboard[], 20, FALSE)</f>
        <v>#N/A</v>
      </c>
      <c r="AH749" s="9" t="e">
        <f>VLOOKUP($E749, Individual_Pitching___Advanced[], 21,FALSE)</f>
        <v>#N/A</v>
      </c>
      <c r="AI749" s="9" t="e">
        <f>VLOOKUP($C749, 'Team Per G'!$A$2:$G$31, 7, FALSE)</f>
        <v>#N/A</v>
      </c>
      <c r="AJ749" s="9" t="e">
        <f>VLOOKUP($C749, 'FanGraphs - Team WAR Projected'!$B$2:$E$31, 3, FALSE)/162</f>
        <v>#N/A</v>
      </c>
      <c r="AK749" s="9" t="e">
        <f>VLOOKUP($C749, Team_Pitching___Advanced[[Team]:[xFIP]], 19,FALSE)</f>
        <v>#N/A</v>
      </c>
      <c r="AL749" s="9" t="e">
        <f>VLOOKUP($C749, Team_Pitching___Advanced[], 20, FALSE)</f>
        <v>#N/A</v>
      </c>
      <c r="AM749" s="9" t="e">
        <f>VLOOKUP($C749, Team_Batting___Dashboard[[Team]:[wOBA]], 16, FALSE)</f>
        <v>#N/A</v>
      </c>
      <c r="AN749" s="9" t="e">
        <f>VLOOKUP($C749, Team_Batting___Advanced[[Team]:[OPS]], 9, FALSE)</f>
        <v>#N/A</v>
      </c>
      <c r="AO749" s="9" t="e">
        <f>VLOOKUP($C749, Team_Batting___Advanced[], 19, FALSE)</f>
        <v>#N/A</v>
      </c>
      <c r="AP749" s="9" t="e">
        <f>VLOOKUP($C749, 'Team Per G'!$A$2:$G$31, 3, FALSE)</f>
        <v>#N/A</v>
      </c>
      <c r="AQ749" s="9" t="e">
        <f>VLOOKUP($C749, 'Team Per G'!$A$2:$G$31, 5, FALSE)</f>
        <v>#N/A</v>
      </c>
      <c r="AR749" s="9" t="e">
        <f>VLOOKUP($C749, 'Team Per G'!$A$2:$G$31, 4, FALSE)</f>
        <v>#N/A</v>
      </c>
      <c r="AS749" s="9" t="e">
        <f>VLOOKUP($C749, Team_Batting___Dashboard[], 22, FALSE)/$AC749</f>
        <v>#N/A</v>
      </c>
      <c r="AT749" s="9" t="e">
        <f>VLOOKUP($C749, 'FanGraphs - Team WAR Projected'!$B$2:$E$31, 4, FALSE)/162</f>
        <v>#N/A</v>
      </c>
      <c r="AU749" s="9" t="e">
        <f>VLOOKUP($C749, FanGraphs_Standings[[Abbreviation]:[2024 Year to Date RS/G]], 6, FALSE)/$AC749</f>
        <v>#N/A</v>
      </c>
      <c r="AV749" s="9" t="e">
        <f>VLOOKUP($C749, FanGraphs_Standings[[Abbreviation]:[2024 Projected Full Season RDif]], 19, FALSE)/162</f>
        <v>#N/A</v>
      </c>
      <c r="AW749" s="9" t="e">
        <f>VLOOKUP($C749, FanGraphs_Standings[[Abbreviation]:[2024 Projected Full Season RDif]], 5, FALSE)</f>
        <v>#N/A</v>
      </c>
      <c r="AX749" s="9" t="e">
        <f>VLOOKUP($C749, FanGraphs_Standings[[Abbreviation]:[2024 Projected Full Season W%]], 18, FALSE)</f>
        <v>#N/A</v>
      </c>
      <c r="AY749" s="9" t="e">
        <f>VLOOKUP($C749, 'Home Field Adv'!$A$2:$K$31, 11, FALSE)</f>
        <v>#N/A</v>
      </c>
      <c r="BB749" s="5" t="str">
        <f t="shared" si="34"/>
        <v/>
      </c>
      <c r="BC749" s="5" t="str">
        <f t="shared" si="35"/>
        <v/>
      </c>
      <c r="BD749" s="5" t="str">
        <f t="shared" si="36"/>
        <v/>
      </c>
    </row>
    <row r="750" spans="6:56" x14ac:dyDescent="0.45">
      <c r="F750" s="9" t="e">
        <f>VLOOKUP($B750, FanGraphs_Standings[[Abbreviation]:[2024 Year to Date G]], 2, FALSE)</f>
        <v>#N/A</v>
      </c>
      <c r="G750" s="9" t="e">
        <f>IF(ISERR(VLOOKUP($D750, 'SP Per G'!$A$2:$D$1380, 3, FALSE)), L750, VLOOKUP($D750, 'SP Per G'!$A$2:$D$1380, 3, FALSE))</f>
        <v>#N/A</v>
      </c>
      <c r="H750" s="9" t="e">
        <f>VLOOKUP($D750, 'SP Per G'!$A$2:$D$1380, 4, FALSE)</f>
        <v>#N/A</v>
      </c>
      <c r="I750" s="9" t="e">
        <f>VLOOKUP($D750, Individual_Pitching___Dashboard[], 18, FALSE)</f>
        <v>#N/A</v>
      </c>
      <c r="J750" s="9" t="e">
        <f>VLOOKUP($D750, Individual_Pitching___Dashboard[], 20, FALSE)</f>
        <v>#N/A</v>
      </c>
      <c r="K750" s="9" t="e">
        <f>VLOOKUP($D750, Individual_Pitching___Advanced[], 21,FALSE)</f>
        <v>#N/A</v>
      </c>
      <c r="L750" s="9" t="e">
        <f>VLOOKUP($B750, 'Team Per G'!$A$2:$G$31, 7, FALSE)</f>
        <v>#N/A</v>
      </c>
      <c r="M750" s="9" t="e">
        <f>VLOOKUP($B750, 'FanGraphs - Team WAR Projected'!$B$2:$E$31, 3, FALSE)/162</f>
        <v>#N/A</v>
      </c>
      <c r="N750" s="9" t="e">
        <f>VLOOKUP($B750, Team_Pitching___Advanced[[Team]:[xFIP]], 19,FALSE)</f>
        <v>#N/A</v>
      </c>
      <c r="O750" s="9" t="e">
        <f>VLOOKUP($B750, Team_Pitching___Advanced[], 20, FALSE)</f>
        <v>#N/A</v>
      </c>
      <c r="P750" s="9" t="e">
        <f>VLOOKUP($B750, Team_Batting___Dashboard[[Team]:[wOBA]], 16, FALSE)</f>
        <v>#N/A</v>
      </c>
      <c r="Q750" s="9" t="e">
        <f>VLOOKUP($B750, Team_Batting___Advanced[[Team]:[OPS]], 9, FALSE)</f>
        <v>#N/A</v>
      </c>
      <c r="R750" s="9" t="e">
        <f>VLOOKUP($B750, Team_Batting___Advanced[], 19, FALSE)</f>
        <v>#N/A</v>
      </c>
      <c r="S750" s="9" t="e">
        <f>VLOOKUP($B750, 'Team Per G'!$A$2:$G$31, 3, FALSE)</f>
        <v>#N/A</v>
      </c>
      <c r="T750" s="9" t="e">
        <f>VLOOKUP($B750, 'Team Per G'!$A$2:$G$31, 5, FALSE)</f>
        <v>#N/A</v>
      </c>
      <c r="U750" s="9" t="e">
        <f>VLOOKUP($B750, 'Team Per G'!$A$2:$G$31, 4, FALSE)</f>
        <v>#N/A</v>
      </c>
      <c r="V750" s="9" t="e">
        <f>VLOOKUP($B750, Team_Batting___Dashboard[], 22, FALSE)/$F750</f>
        <v>#N/A</v>
      </c>
      <c r="W750" s="9" t="e">
        <f>VLOOKUP($B750, 'FanGraphs - Team WAR Projected'!$B$2:$E$31, 4, FALSE)/162</f>
        <v>#N/A</v>
      </c>
      <c r="X750" s="9" t="e">
        <f>VLOOKUP($B750, FanGraphs_Standings[[Abbreviation]:[2024 Year to Date RS/G]], 6, FALSE)/$F750</f>
        <v>#N/A</v>
      </c>
      <c r="Y750" s="9" t="e">
        <f>VLOOKUP($B750, FanGraphs_Standings[[Abbreviation]:[2024 Projected Full Season RDif]], 19, FALSE)/162</f>
        <v>#N/A</v>
      </c>
      <c r="Z750" s="9" t="e">
        <f>VLOOKUP($B750, FanGraphs_Standings[[Abbreviation]:[2024 Projected Full Season RDif]], 5, FALSE)</f>
        <v>#N/A</v>
      </c>
      <c r="AA750" s="9" t="e">
        <f>VLOOKUP($B750, FanGraphs_Standings[[Abbreviation]:[2024 Projected Full Season W%]], 18, FALSE)</f>
        <v>#N/A</v>
      </c>
      <c r="AB750" s="9" t="e">
        <f>VLOOKUP($B750, 'Home Field Adv'!$A$2:$I$31, 9, FALSE)</f>
        <v>#N/A</v>
      </c>
      <c r="AC750" s="9" t="e">
        <f>VLOOKUP($C750, FanGraphs_Standings[[Abbreviation]:[2024 Year to Date G]], 2, FALSE)</f>
        <v>#N/A</v>
      </c>
      <c r="AD750" s="9" t="e">
        <f>VLOOKUP($E750, 'SP Per G'!$A$2:$D$1380, 3, FALSE)</f>
        <v>#N/A</v>
      </c>
      <c r="AE750" s="9" t="e">
        <f>VLOOKUP($E750, 'SP Per G'!$A$2:$D$1380, 4, FALSE)</f>
        <v>#N/A</v>
      </c>
      <c r="AF750" s="9" t="e">
        <f>VLOOKUP($E750, Individual_Pitching___Dashboard[], 18, FALSE)</f>
        <v>#N/A</v>
      </c>
      <c r="AG750" s="9" t="e">
        <f>VLOOKUP($E750, Individual_Pitching___Dashboard[], 20, FALSE)</f>
        <v>#N/A</v>
      </c>
      <c r="AH750" s="9" t="e">
        <f>VLOOKUP($E750, Individual_Pitching___Advanced[], 21,FALSE)</f>
        <v>#N/A</v>
      </c>
      <c r="AI750" s="9" t="e">
        <f>VLOOKUP($C750, 'Team Per G'!$A$2:$G$31, 7, FALSE)</f>
        <v>#N/A</v>
      </c>
      <c r="AJ750" s="9" t="e">
        <f>VLOOKUP($C750, 'FanGraphs - Team WAR Projected'!$B$2:$E$31, 3, FALSE)/162</f>
        <v>#N/A</v>
      </c>
      <c r="AK750" s="9" t="e">
        <f>VLOOKUP($C750, Team_Pitching___Advanced[[Team]:[xFIP]], 19,FALSE)</f>
        <v>#N/A</v>
      </c>
      <c r="AL750" s="9" t="e">
        <f>VLOOKUP($C750, Team_Pitching___Advanced[], 20, FALSE)</f>
        <v>#N/A</v>
      </c>
      <c r="AM750" s="9" t="e">
        <f>VLOOKUP($C750, Team_Batting___Dashboard[[Team]:[wOBA]], 16, FALSE)</f>
        <v>#N/A</v>
      </c>
      <c r="AN750" s="9" t="e">
        <f>VLOOKUP($C750, Team_Batting___Advanced[[Team]:[OPS]], 9, FALSE)</f>
        <v>#N/A</v>
      </c>
      <c r="AO750" s="9" t="e">
        <f>VLOOKUP($C750, Team_Batting___Advanced[], 19, FALSE)</f>
        <v>#N/A</v>
      </c>
      <c r="AP750" s="9" t="e">
        <f>VLOOKUP($C750, 'Team Per G'!$A$2:$G$31, 3, FALSE)</f>
        <v>#N/A</v>
      </c>
      <c r="AQ750" s="9" t="e">
        <f>VLOOKUP($C750, 'Team Per G'!$A$2:$G$31, 5, FALSE)</f>
        <v>#N/A</v>
      </c>
      <c r="AR750" s="9" t="e">
        <f>VLOOKUP($C750, 'Team Per G'!$A$2:$G$31, 4, FALSE)</f>
        <v>#N/A</v>
      </c>
      <c r="AS750" s="9" t="e">
        <f>VLOOKUP($C750, Team_Batting___Dashboard[], 22, FALSE)/$AC750</f>
        <v>#N/A</v>
      </c>
      <c r="AT750" s="9" t="e">
        <f>VLOOKUP($C750, 'FanGraphs - Team WAR Projected'!$B$2:$E$31, 4, FALSE)/162</f>
        <v>#N/A</v>
      </c>
      <c r="AU750" s="9" t="e">
        <f>VLOOKUP($C750, FanGraphs_Standings[[Abbreviation]:[2024 Year to Date RS/G]], 6, FALSE)/$AC750</f>
        <v>#N/A</v>
      </c>
      <c r="AV750" s="9" t="e">
        <f>VLOOKUP($C750, FanGraphs_Standings[[Abbreviation]:[2024 Projected Full Season RDif]], 19, FALSE)/162</f>
        <v>#N/A</v>
      </c>
      <c r="AW750" s="9" t="e">
        <f>VLOOKUP($C750, FanGraphs_Standings[[Abbreviation]:[2024 Projected Full Season RDif]], 5, FALSE)</f>
        <v>#N/A</v>
      </c>
      <c r="AX750" s="9" t="e">
        <f>VLOOKUP($C750, FanGraphs_Standings[[Abbreviation]:[2024 Projected Full Season W%]], 18, FALSE)</f>
        <v>#N/A</v>
      </c>
      <c r="AY750" s="9" t="e">
        <f>VLOOKUP($C750, 'Home Field Adv'!$A$2:$K$31, 11, FALSE)</f>
        <v>#N/A</v>
      </c>
      <c r="BB750" s="5" t="str">
        <f t="shared" si="34"/>
        <v/>
      </c>
      <c r="BC750" s="5" t="str">
        <f t="shared" si="35"/>
        <v/>
      </c>
      <c r="BD750" s="5" t="str">
        <f t="shared" si="36"/>
        <v/>
      </c>
    </row>
    <row r="751" spans="6:56" x14ac:dyDescent="0.45">
      <c r="F751" s="9" t="e">
        <f>VLOOKUP($B751, FanGraphs_Standings[[Abbreviation]:[2024 Year to Date G]], 2, FALSE)</f>
        <v>#N/A</v>
      </c>
      <c r="G751" s="9" t="e">
        <f>IF(ISERR(VLOOKUP($D751, 'SP Per G'!$A$2:$D$1380, 3, FALSE)), L751, VLOOKUP($D751, 'SP Per G'!$A$2:$D$1380, 3, FALSE))</f>
        <v>#N/A</v>
      </c>
      <c r="H751" s="9" t="e">
        <f>VLOOKUP($D751, 'SP Per G'!$A$2:$D$1380, 4, FALSE)</f>
        <v>#N/A</v>
      </c>
      <c r="I751" s="9" t="e">
        <f>VLOOKUP($D751, Individual_Pitching___Dashboard[], 18, FALSE)</f>
        <v>#N/A</v>
      </c>
      <c r="J751" s="9" t="e">
        <f>VLOOKUP($D751, Individual_Pitching___Dashboard[], 20, FALSE)</f>
        <v>#N/A</v>
      </c>
      <c r="K751" s="9" t="e">
        <f>VLOOKUP($D751, Individual_Pitching___Advanced[], 21,FALSE)</f>
        <v>#N/A</v>
      </c>
      <c r="L751" s="9" t="e">
        <f>VLOOKUP($B751, 'Team Per G'!$A$2:$G$31, 7, FALSE)</f>
        <v>#N/A</v>
      </c>
      <c r="M751" s="9" t="e">
        <f>VLOOKUP($B751, 'FanGraphs - Team WAR Projected'!$B$2:$E$31, 3, FALSE)/162</f>
        <v>#N/A</v>
      </c>
      <c r="N751" s="9" t="e">
        <f>VLOOKUP($B751, Team_Pitching___Advanced[[Team]:[xFIP]], 19,FALSE)</f>
        <v>#N/A</v>
      </c>
      <c r="O751" s="9" t="e">
        <f>VLOOKUP($B751, Team_Pitching___Advanced[], 20, FALSE)</f>
        <v>#N/A</v>
      </c>
      <c r="P751" s="9" t="e">
        <f>VLOOKUP($B751, Team_Batting___Dashboard[[Team]:[wOBA]], 16, FALSE)</f>
        <v>#N/A</v>
      </c>
      <c r="Q751" s="9" t="e">
        <f>VLOOKUP($B751, Team_Batting___Advanced[[Team]:[OPS]], 9, FALSE)</f>
        <v>#N/A</v>
      </c>
      <c r="R751" s="9" t="e">
        <f>VLOOKUP($B751, Team_Batting___Advanced[], 19, FALSE)</f>
        <v>#N/A</v>
      </c>
      <c r="S751" s="9" t="e">
        <f>VLOOKUP($B751, 'Team Per G'!$A$2:$G$31, 3, FALSE)</f>
        <v>#N/A</v>
      </c>
      <c r="T751" s="9" t="e">
        <f>VLOOKUP($B751, 'Team Per G'!$A$2:$G$31, 5, FALSE)</f>
        <v>#N/A</v>
      </c>
      <c r="U751" s="9" t="e">
        <f>VLOOKUP($B751, 'Team Per G'!$A$2:$G$31, 4, FALSE)</f>
        <v>#N/A</v>
      </c>
      <c r="V751" s="9" t="e">
        <f>VLOOKUP($B751, Team_Batting___Dashboard[], 22, FALSE)/$F751</f>
        <v>#N/A</v>
      </c>
      <c r="W751" s="9" t="e">
        <f>VLOOKUP($B751, 'FanGraphs - Team WAR Projected'!$B$2:$E$31, 4, FALSE)/162</f>
        <v>#N/A</v>
      </c>
      <c r="X751" s="9" t="e">
        <f>VLOOKUP($B751, FanGraphs_Standings[[Abbreviation]:[2024 Year to Date RS/G]], 6, FALSE)/$F751</f>
        <v>#N/A</v>
      </c>
      <c r="Y751" s="9" t="e">
        <f>VLOOKUP($B751, FanGraphs_Standings[[Abbreviation]:[2024 Projected Full Season RDif]], 19, FALSE)/162</f>
        <v>#N/A</v>
      </c>
      <c r="Z751" s="9" t="e">
        <f>VLOOKUP($B751, FanGraphs_Standings[[Abbreviation]:[2024 Projected Full Season RDif]], 5, FALSE)</f>
        <v>#N/A</v>
      </c>
      <c r="AA751" s="9" t="e">
        <f>VLOOKUP($B751, FanGraphs_Standings[[Abbreviation]:[2024 Projected Full Season W%]], 18, FALSE)</f>
        <v>#N/A</v>
      </c>
      <c r="AB751" s="9" t="e">
        <f>VLOOKUP($B751, 'Home Field Adv'!$A$2:$I$31, 9, FALSE)</f>
        <v>#N/A</v>
      </c>
      <c r="AC751" s="9" t="e">
        <f>VLOOKUP($C751, FanGraphs_Standings[[Abbreviation]:[2024 Year to Date G]], 2, FALSE)</f>
        <v>#N/A</v>
      </c>
      <c r="AD751" s="9" t="e">
        <f>VLOOKUP($E751, 'SP Per G'!$A$2:$D$1380, 3, FALSE)</f>
        <v>#N/A</v>
      </c>
      <c r="AE751" s="9" t="e">
        <f>VLOOKUP($E751, 'SP Per G'!$A$2:$D$1380, 4, FALSE)</f>
        <v>#N/A</v>
      </c>
      <c r="AF751" s="9" t="e">
        <f>VLOOKUP($E751, Individual_Pitching___Dashboard[], 18, FALSE)</f>
        <v>#N/A</v>
      </c>
      <c r="AG751" s="9" t="e">
        <f>VLOOKUP($E751, Individual_Pitching___Dashboard[], 20, FALSE)</f>
        <v>#N/A</v>
      </c>
      <c r="AH751" s="9" t="e">
        <f>VLOOKUP($E751, Individual_Pitching___Advanced[], 21,FALSE)</f>
        <v>#N/A</v>
      </c>
      <c r="AI751" s="9" t="e">
        <f>VLOOKUP($C751, 'Team Per G'!$A$2:$G$31, 7, FALSE)</f>
        <v>#N/A</v>
      </c>
      <c r="AJ751" s="9" t="e">
        <f>VLOOKUP($C751, 'FanGraphs - Team WAR Projected'!$B$2:$E$31, 3, FALSE)/162</f>
        <v>#N/A</v>
      </c>
      <c r="AK751" s="9" t="e">
        <f>VLOOKUP($C751, Team_Pitching___Advanced[[Team]:[xFIP]], 19,FALSE)</f>
        <v>#N/A</v>
      </c>
      <c r="AL751" s="9" t="e">
        <f>VLOOKUP($C751, Team_Pitching___Advanced[], 20, FALSE)</f>
        <v>#N/A</v>
      </c>
      <c r="AM751" s="9" t="e">
        <f>VLOOKUP($C751, Team_Batting___Dashboard[[Team]:[wOBA]], 16, FALSE)</f>
        <v>#N/A</v>
      </c>
      <c r="AN751" s="9" t="e">
        <f>VLOOKUP($C751, Team_Batting___Advanced[[Team]:[OPS]], 9, FALSE)</f>
        <v>#N/A</v>
      </c>
      <c r="AO751" s="9" t="e">
        <f>VLOOKUP($C751, Team_Batting___Advanced[], 19, FALSE)</f>
        <v>#N/A</v>
      </c>
      <c r="AP751" s="9" t="e">
        <f>VLOOKUP($C751, 'Team Per G'!$A$2:$G$31, 3, FALSE)</f>
        <v>#N/A</v>
      </c>
      <c r="AQ751" s="9" t="e">
        <f>VLOOKUP($C751, 'Team Per G'!$A$2:$G$31, 5, FALSE)</f>
        <v>#N/A</v>
      </c>
      <c r="AR751" s="9" t="e">
        <f>VLOOKUP($C751, 'Team Per G'!$A$2:$G$31, 4, FALSE)</f>
        <v>#N/A</v>
      </c>
      <c r="AS751" s="9" t="e">
        <f>VLOOKUP($C751, Team_Batting___Dashboard[], 22, FALSE)/$AC751</f>
        <v>#N/A</v>
      </c>
      <c r="AT751" s="9" t="e">
        <f>VLOOKUP($C751, 'FanGraphs - Team WAR Projected'!$B$2:$E$31, 4, FALSE)/162</f>
        <v>#N/A</v>
      </c>
      <c r="AU751" s="9" t="e">
        <f>VLOOKUP($C751, FanGraphs_Standings[[Abbreviation]:[2024 Year to Date RS/G]], 6, FALSE)/$AC751</f>
        <v>#N/A</v>
      </c>
      <c r="AV751" s="9" t="e">
        <f>VLOOKUP($C751, FanGraphs_Standings[[Abbreviation]:[2024 Projected Full Season RDif]], 19, FALSE)/162</f>
        <v>#N/A</v>
      </c>
      <c r="AW751" s="9" t="e">
        <f>VLOOKUP($C751, FanGraphs_Standings[[Abbreviation]:[2024 Projected Full Season RDif]], 5, FALSE)</f>
        <v>#N/A</v>
      </c>
      <c r="AX751" s="9" t="e">
        <f>VLOOKUP($C751, FanGraphs_Standings[[Abbreviation]:[2024 Projected Full Season W%]], 18, FALSE)</f>
        <v>#N/A</v>
      </c>
      <c r="AY751" s="9" t="e">
        <f>VLOOKUP($C751, 'Home Field Adv'!$A$2:$K$31, 11, FALSE)</f>
        <v>#N/A</v>
      </c>
      <c r="BB751" s="5" t="str">
        <f t="shared" si="34"/>
        <v/>
      </c>
      <c r="BC751" s="5" t="str">
        <f t="shared" si="35"/>
        <v/>
      </c>
      <c r="BD751" s="5" t="str">
        <f t="shared" si="36"/>
        <v/>
      </c>
    </row>
    <row r="752" spans="6:56" x14ac:dyDescent="0.45">
      <c r="F752" s="9" t="e">
        <f>VLOOKUP($B752, FanGraphs_Standings[[Abbreviation]:[2024 Year to Date G]], 2, FALSE)</f>
        <v>#N/A</v>
      </c>
      <c r="G752" s="9" t="e">
        <f>IF(ISERR(VLOOKUP($D752, 'SP Per G'!$A$2:$D$1380, 3, FALSE)), L752, VLOOKUP($D752, 'SP Per G'!$A$2:$D$1380, 3, FALSE))</f>
        <v>#N/A</v>
      </c>
      <c r="H752" s="9" t="e">
        <f>VLOOKUP($D752, 'SP Per G'!$A$2:$D$1380, 4, FALSE)</f>
        <v>#N/A</v>
      </c>
      <c r="I752" s="9" t="e">
        <f>VLOOKUP($D752, Individual_Pitching___Dashboard[], 18, FALSE)</f>
        <v>#N/A</v>
      </c>
      <c r="J752" s="9" t="e">
        <f>VLOOKUP($D752, Individual_Pitching___Dashboard[], 20, FALSE)</f>
        <v>#N/A</v>
      </c>
      <c r="K752" s="9" t="e">
        <f>VLOOKUP($D752, Individual_Pitching___Advanced[], 21,FALSE)</f>
        <v>#N/A</v>
      </c>
      <c r="L752" s="9" t="e">
        <f>VLOOKUP($B752, 'Team Per G'!$A$2:$G$31, 7, FALSE)</f>
        <v>#N/A</v>
      </c>
      <c r="M752" s="9" t="e">
        <f>VLOOKUP($B752, 'FanGraphs - Team WAR Projected'!$B$2:$E$31, 3, FALSE)/162</f>
        <v>#N/A</v>
      </c>
      <c r="N752" s="9" t="e">
        <f>VLOOKUP($B752, Team_Pitching___Advanced[[Team]:[xFIP]], 19,FALSE)</f>
        <v>#N/A</v>
      </c>
      <c r="O752" s="9" t="e">
        <f>VLOOKUP($B752, Team_Pitching___Advanced[], 20, FALSE)</f>
        <v>#N/A</v>
      </c>
      <c r="P752" s="9" t="e">
        <f>VLOOKUP($B752, Team_Batting___Dashboard[[Team]:[wOBA]], 16, FALSE)</f>
        <v>#N/A</v>
      </c>
      <c r="Q752" s="9" t="e">
        <f>VLOOKUP($B752, Team_Batting___Advanced[[Team]:[OPS]], 9, FALSE)</f>
        <v>#N/A</v>
      </c>
      <c r="R752" s="9" t="e">
        <f>VLOOKUP($B752, Team_Batting___Advanced[], 19, FALSE)</f>
        <v>#N/A</v>
      </c>
      <c r="S752" s="9" t="e">
        <f>VLOOKUP($B752, 'Team Per G'!$A$2:$G$31, 3, FALSE)</f>
        <v>#N/A</v>
      </c>
      <c r="T752" s="9" t="e">
        <f>VLOOKUP($B752, 'Team Per G'!$A$2:$G$31, 5, FALSE)</f>
        <v>#N/A</v>
      </c>
      <c r="U752" s="9" t="e">
        <f>VLOOKUP($B752, 'Team Per G'!$A$2:$G$31, 4, FALSE)</f>
        <v>#N/A</v>
      </c>
      <c r="V752" s="9" t="e">
        <f>VLOOKUP($B752, Team_Batting___Dashboard[], 22, FALSE)/$F752</f>
        <v>#N/A</v>
      </c>
      <c r="W752" s="9" t="e">
        <f>VLOOKUP($B752, 'FanGraphs - Team WAR Projected'!$B$2:$E$31, 4, FALSE)/162</f>
        <v>#N/A</v>
      </c>
      <c r="X752" s="9" t="e">
        <f>VLOOKUP($B752, FanGraphs_Standings[[Abbreviation]:[2024 Year to Date RS/G]], 6, FALSE)/$F752</f>
        <v>#N/A</v>
      </c>
      <c r="Y752" s="9" t="e">
        <f>VLOOKUP($B752, FanGraphs_Standings[[Abbreviation]:[2024 Projected Full Season RDif]], 19, FALSE)/162</f>
        <v>#N/A</v>
      </c>
      <c r="Z752" s="9" t="e">
        <f>VLOOKUP($B752, FanGraphs_Standings[[Abbreviation]:[2024 Projected Full Season RDif]], 5, FALSE)</f>
        <v>#N/A</v>
      </c>
      <c r="AA752" s="9" t="e">
        <f>VLOOKUP($B752, FanGraphs_Standings[[Abbreviation]:[2024 Projected Full Season W%]], 18, FALSE)</f>
        <v>#N/A</v>
      </c>
      <c r="AB752" s="9" t="e">
        <f>VLOOKUP($B752, 'Home Field Adv'!$A$2:$I$31, 9, FALSE)</f>
        <v>#N/A</v>
      </c>
      <c r="AC752" s="9" t="e">
        <f>VLOOKUP($C752, FanGraphs_Standings[[Abbreviation]:[2024 Year to Date G]], 2, FALSE)</f>
        <v>#N/A</v>
      </c>
      <c r="AD752" s="9" t="e">
        <f>VLOOKUP($E752, 'SP Per G'!$A$2:$D$1380, 3, FALSE)</f>
        <v>#N/A</v>
      </c>
      <c r="AE752" s="9" t="e">
        <f>VLOOKUP($E752, 'SP Per G'!$A$2:$D$1380, 4, FALSE)</f>
        <v>#N/A</v>
      </c>
      <c r="AF752" s="9" t="e">
        <f>VLOOKUP($E752, Individual_Pitching___Dashboard[], 18, FALSE)</f>
        <v>#N/A</v>
      </c>
      <c r="AG752" s="9" t="e">
        <f>VLOOKUP($E752, Individual_Pitching___Dashboard[], 20, FALSE)</f>
        <v>#N/A</v>
      </c>
      <c r="AH752" s="9" t="e">
        <f>VLOOKUP($E752, Individual_Pitching___Advanced[], 21,FALSE)</f>
        <v>#N/A</v>
      </c>
      <c r="AI752" s="9" t="e">
        <f>VLOOKUP($C752, 'Team Per G'!$A$2:$G$31, 7, FALSE)</f>
        <v>#N/A</v>
      </c>
      <c r="AJ752" s="9" t="e">
        <f>VLOOKUP($C752, 'FanGraphs - Team WAR Projected'!$B$2:$E$31, 3, FALSE)/162</f>
        <v>#N/A</v>
      </c>
      <c r="AK752" s="9" t="e">
        <f>VLOOKUP($C752, Team_Pitching___Advanced[[Team]:[xFIP]], 19,FALSE)</f>
        <v>#N/A</v>
      </c>
      <c r="AL752" s="9" t="e">
        <f>VLOOKUP($C752, Team_Pitching___Advanced[], 20, FALSE)</f>
        <v>#N/A</v>
      </c>
      <c r="AM752" s="9" t="e">
        <f>VLOOKUP($C752, Team_Batting___Dashboard[[Team]:[wOBA]], 16, FALSE)</f>
        <v>#N/A</v>
      </c>
      <c r="AN752" s="9" t="e">
        <f>VLOOKUP($C752, Team_Batting___Advanced[[Team]:[OPS]], 9, FALSE)</f>
        <v>#N/A</v>
      </c>
      <c r="AO752" s="9" t="e">
        <f>VLOOKUP($C752, Team_Batting___Advanced[], 19, FALSE)</f>
        <v>#N/A</v>
      </c>
      <c r="AP752" s="9" t="e">
        <f>VLOOKUP($C752, 'Team Per G'!$A$2:$G$31, 3, FALSE)</f>
        <v>#N/A</v>
      </c>
      <c r="AQ752" s="9" t="e">
        <f>VLOOKUP($C752, 'Team Per G'!$A$2:$G$31, 5, FALSE)</f>
        <v>#N/A</v>
      </c>
      <c r="AR752" s="9" t="e">
        <f>VLOOKUP($C752, 'Team Per G'!$A$2:$G$31, 4, FALSE)</f>
        <v>#N/A</v>
      </c>
      <c r="AS752" s="9" t="e">
        <f>VLOOKUP($C752, Team_Batting___Dashboard[], 22, FALSE)/$AC752</f>
        <v>#N/A</v>
      </c>
      <c r="AT752" s="9" t="e">
        <f>VLOOKUP($C752, 'FanGraphs - Team WAR Projected'!$B$2:$E$31, 4, FALSE)/162</f>
        <v>#N/A</v>
      </c>
      <c r="AU752" s="9" t="e">
        <f>VLOOKUP($C752, FanGraphs_Standings[[Abbreviation]:[2024 Year to Date RS/G]], 6, FALSE)/$AC752</f>
        <v>#N/A</v>
      </c>
      <c r="AV752" s="9" t="e">
        <f>VLOOKUP($C752, FanGraphs_Standings[[Abbreviation]:[2024 Projected Full Season RDif]], 19, FALSE)/162</f>
        <v>#N/A</v>
      </c>
      <c r="AW752" s="9" t="e">
        <f>VLOOKUP($C752, FanGraphs_Standings[[Abbreviation]:[2024 Projected Full Season RDif]], 5, FALSE)</f>
        <v>#N/A</v>
      </c>
      <c r="AX752" s="9" t="e">
        <f>VLOOKUP($C752, FanGraphs_Standings[[Abbreviation]:[2024 Projected Full Season W%]], 18, FALSE)</f>
        <v>#N/A</v>
      </c>
      <c r="AY752" s="9" t="e">
        <f>VLOOKUP($C752, 'Home Field Adv'!$A$2:$K$31, 11, FALSE)</f>
        <v>#N/A</v>
      </c>
      <c r="BB752" s="5" t="str">
        <f t="shared" si="34"/>
        <v/>
      </c>
      <c r="BC752" s="5" t="str">
        <f t="shared" si="35"/>
        <v/>
      </c>
      <c r="BD752" s="5" t="str">
        <f t="shared" si="36"/>
        <v/>
      </c>
    </row>
    <row r="753" spans="6:56" x14ac:dyDescent="0.45">
      <c r="F753" s="9" t="e">
        <f>VLOOKUP($B753, FanGraphs_Standings[[Abbreviation]:[2024 Year to Date G]], 2, FALSE)</f>
        <v>#N/A</v>
      </c>
      <c r="G753" s="9" t="e">
        <f>IF(ISERR(VLOOKUP($D753, 'SP Per G'!$A$2:$D$1380, 3, FALSE)), L753, VLOOKUP($D753, 'SP Per G'!$A$2:$D$1380, 3, FALSE))</f>
        <v>#N/A</v>
      </c>
      <c r="H753" s="9" t="e">
        <f>VLOOKUP($D753, 'SP Per G'!$A$2:$D$1380, 4, FALSE)</f>
        <v>#N/A</v>
      </c>
      <c r="I753" s="9" t="e">
        <f>VLOOKUP($D753, Individual_Pitching___Dashboard[], 18, FALSE)</f>
        <v>#N/A</v>
      </c>
      <c r="J753" s="9" t="e">
        <f>VLOOKUP($D753, Individual_Pitching___Dashboard[], 20, FALSE)</f>
        <v>#N/A</v>
      </c>
      <c r="K753" s="9" t="e">
        <f>VLOOKUP($D753, Individual_Pitching___Advanced[], 21,FALSE)</f>
        <v>#N/A</v>
      </c>
      <c r="L753" s="9" t="e">
        <f>VLOOKUP($B753, 'Team Per G'!$A$2:$G$31, 7, FALSE)</f>
        <v>#N/A</v>
      </c>
      <c r="M753" s="9" t="e">
        <f>VLOOKUP($B753, 'FanGraphs - Team WAR Projected'!$B$2:$E$31, 3, FALSE)/162</f>
        <v>#N/A</v>
      </c>
      <c r="N753" s="9" t="e">
        <f>VLOOKUP($B753, Team_Pitching___Advanced[[Team]:[xFIP]], 19,FALSE)</f>
        <v>#N/A</v>
      </c>
      <c r="O753" s="9" t="e">
        <f>VLOOKUP($B753, Team_Pitching___Advanced[], 20, FALSE)</f>
        <v>#N/A</v>
      </c>
      <c r="P753" s="9" t="e">
        <f>VLOOKUP($B753, Team_Batting___Dashboard[[Team]:[wOBA]], 16, FALSE)</f>
        <v>#N/A</v>
      </c>
      <c r="Q753" s="9" t="e">
        <f>VLOOKUP($B753, Team_Batting___Advanced[[Team]:[OPS]], 9, FALSE)</f>
        <v>#N/A</v>
      </c>
      <c r="R753" s="9" t="e">
        <f>VLOOKUP($B753, Team_Batting___Advanced[], 19, FALSE)</f>
        <v>#N/A</v>
      </c>
      <c r="S753" s="9" t="e">
        <f>VLOOKUP($B753, 'Team Per G'!$A$2:$G$31, 3, FALSE)</f>
        <v>#N/A</v>
      </c>
      <c r="T753" s="9" t="e">
        <f>VLOOKUP($B753, 'Team Per G'!$A$2:$G$31, 5, FALSE)</f>
        <v>#N/A</v>
      </c>
      <c r="U753" s="9" t="e">
        <f>VLOOKUP($B753, 'Team Per G'!$A$2:$G$31, 4, FALSE)</f>
        <v>#N/A</v>
      </c>
      <c r="V753" s="9" t="e">
        <f>VLOOKUP($B753, Team_Batting___Dashboard[], 22, FALSE)/$F753</f>
        <v>#N/A</v>
      </c>
      <c r="W753" s="9" t="e">
        <f>VLOOKUP($B753, 'FanGraphs - Team WAR Projected'!$B$2:$E$31, 4, FALSE)/162</f>
        <v>#N/A</v>
      </c>
      <c r="X753" s="9" t="e">
        <f>VLOOKUP($B753, FanGraphs_Standings[[Abbreviation]:[2024 Year to Date RS/G]], 6, FALSE)/$F753</f>
        <v>#N/A</v>
      </c>
      <c r="Y753" s="9" t="e">
        <f>VLOOKUP($B753, FanGraphs_Standings[[Abbreviation]:[2024 Projected Full Season RDif]], 19, FALSE)/162</f>
        <v>#N/A</v>
      </c>
      <c r="Z753" s="9" t="e">
        <f>VLOOKUP($B753, FanGraphs_Standings[[Abbreviation]:[2024 Projected Full Season RDif]], 5, FALSE)</f>
        <v>#N/A</v>
      </c>
      <c r="AA753" s="9" t="e">
        <f>VLOOKUP($B753, FanGraphs_Standings[[Abbreviation]:[2024 Projected Full Season W%]], 18, FALSE)</f>
        <v>#N/A</v>
      </c>
      <c r="AB753" s="9" t="e">
        <f>VLOOKUP($B753, 'Home Field Adv'!$A$2:$I$31, 9, FALSE)</f>
        <v>#N/A</v>
      </c>
      <c r="AC753" s="9" t="e">
        <f>VLOOKUP($C753, FanGraphs_Standings[[Abbreviation]:[2024 Year to Date G]], 2, FALSE)</f>
        <v>#N/A</v>
      </c>
      <c r="AD753" s="9" t="e">
        <f>VLOOKUP($E753, 'SP Per G'!$A$2:$D$1380, 3, FALSE)</f>
        <v>#N/A</v>
      </c>
      <c r="AE753" s="9" t="e">
        <f>VLOOKUP($E753, 'SP Per G'!$A$2:$D$1380, 4, FALSE)</f>
        <v>#N/A</v>
      </c>
      <c r="AF753" s="9" t="e">
        <f>VLOOKUP($E753, Individual_Pitching___Dashboard[], 18, FALSE)</f>
        <v>#N/A</v>
      </c>
      <c r="AG753" s="9" t="e">
        <f>VLOOKUP($E753, Individual_Pitching___Dashboard[], 20, FALSE)</f>
        <v>#N/A</v>
      </c>
      <c r="AH753" s="9" t="e">
        <f>VLOOKUP($E753, Individual_Pitching___Advanced[], 21,FALSE)</f>
        <v>#N/A</v>
      </c>
      <c r="AI753" s="9" t="e">
        <f>VLOOKUP($C753, 'Team Per G'!$A$2:$G$31, 7, FALSE)</f>
        <v>#N/A</v>
      </c>
      <c r="AJ753" s="9" t="e">
        <f>VLOOKUP($C753, 'FanGraphs - Team WAR Projected'!$B$2:$E$31, 3, FALSE)/162</f>
        <v>#N/A</v>
      </c>
      <c r="AK753" s="9" t="e">
        <f>VLOOKUP($C753, Team_Pitching___Advanced[[Team]:[xFIP]], 19,FALSE)</f>
        <v>#N/A</v>
      </c>
      <c r="AL753" s="9" t="e">
        <f>VLOOKUP($C753, Team_Pitching___Advanced[], 20, FALSE)</f>
        <v>#N/A</v>
      </c>
      <c r="AM753" s="9" t="e">
        <f>VLOOKUP($C753, Team_Batting___Dashboard[[Team]:[wOBA]], 16, FALSE)</f>
        <v>#N/A</v>
      </c>
      <c r="AN753" s="9" t="e">
        <f>VLOOKUP($C753, Team_Batting___Advanced[[Team]:[OPS]], 9, FALSE)</f>
        <v>#N/A</v>
      </c>
      <c r="AO753" s="9" t="e">
        <f>VLOOKUP($C753, Team_Batting___Advanced[], 19, FALSE)</f>
        <v>#N/A</v>
      </c>
      <c r="AP753" s="9" t="e">
        <f>VLOOKUP($C753, 'Team Per G'!$A$2:$G$31, 3, FALSE)</f>
        <v>#N/A</v>
      </c>
      <c r="AQ753" s="9" t="e">
        <f>VLOOKUP($C753, 'Team Per G'!$A$2:$G$31, 5, FALSE)</f>
        <v>#N/A</v>
      </c>
      <c r="AR753" s="9" t="e">
        <f>VLOOKUP($C753, 'Team Per G'!$A$2:$G$31, 4, FALSE)</f>
        <v>#N/A</v>
      </c>
      <c r="AS753" s="9" t="e">
        <f>VLOOKUP($C753, Team_Batting___Dashboard[], 22, FALSE)/$AC753</f>
        <v>#N/A</v>
      </c>
      <c r="AT753" s="9" t="e">
        <f>VLOOKUP($C753, 'FanGraphs - Team WAR Projected'!$B$2:$E$31, 4, FALSE)/162</f>
        <v>#N/A</v>
      </c>
      <c r="AU753" s="9" t="e">
        <f>VLOOKUP($C753, FanGraphs_Standings[[Abbreviation]:[2024 Year to Date RS/G]], 6, FALSE)/$AC753</f>
        <v>#N/A</v>
      </c>
      <c r="AV753" s="9" t="e">
        <f>VLOOKUP($C753, FanGraphs_Standings[[Abbreviation]:[2024 Projected Full Season RDif]], 19, FALSE)/162</f>
        <v>#N/A</v>
      </c>
      <c r="AW753" s="9" t="e">
        <f>VLOOKUP($C753, FanGraphs_Standings[[Abbreviation]:[2024 Projected Full Season RDif]], 5, FALSE)</f>
        <v>#N/A</v>
      </c>
      <c r="AX753" s="9" t="e">
        <f>VLOOKUP($C753, FanGraphs_Standings[[Abbreviation]:[2024 Projected Full Season W%]], 18, FALSE)</f>
        <v>#N/A</v>
      </c>
      <c r="AY753" s="9" t="e">
        <f>VLOOKUP($C753, 'Home Field Adv'!$A$2:$K$31, 11, FALSE)</f>
        <v>#N/A</v>
      </c>
      <c r="BB753" s="5" t="str">
        <f t="shared" si="34"/>
        <v/>
      </c>
      <c r="BC753" s="5" t="str">
        <f t="shared" si="35"/>
        <v/>
      </c>
      <c r="BD753" s="5" t="str">
        <f t="shared" si="36"/>
        <v/>
      </c>
    </row>
    <row r="754" spans="6:56" x14ac:dyDescent="0.45">
      <c r="F754" s="9" t="e">
        <f>VLOOKUP($B754, FanGraphs_Standings[[Abbreviation]:[2024 Year to Date G]], 2, FALSE)</f>
        <v>#N/A</v>
      </c>
      <c r="G754" s="9" t="e">
        <f>IF(ISERR(VLOOKUP($D754, 'SP Per G'!$A$2:$D$1380, 3, FALSE)), L754, VLOOKUP($D754, 'SP Per G'!$A$2:$D$1380, 3, FALSE))</f>
        <v>#N/A</v>
      </c>
      <c r="H754" s="9" t="e">
        <f>VLOOKUP($D754, 'SP Per G'!$A$2:$D$1380, 4, FALSE)</f>
        <v>#N/A</v>
      </c>
      <c r="I754" s="9" t="e">
        <f>VLOOKUP($D754, Individual_Pitching___Dashboard[], 18, FALSE)</f>
        <v>#N/A</v>
      </c>
      <c r="J754" s="9" t="e">
        <f>VLOOKUP($D754, Individual_Pitching___Dashboard[], 20, FALSE)</f>
        <v>#N/A</v>
      </c>
      <c r="K754" s="9" t="e">
        <f>VLOOKUP($D754, Individual_Pitching___Advanced[], 21,FALSE)</f>
        <v>#N/A</v>
      </c>
      <c r="L754" s="9" t="e">
        <f>VLOOKUP($B754, 'Team Per G'!$A$2:$G$31, 7, FALSE)</f>
        <v>#N/A</v>
      </c>
      <c r="M754" s="9" t="e">
        <f>VLOOKUP($B754, 'FanGraphs - Team WAR Projected'!$B$2:$E$31, 3, FALSE)/162</f>
        <v>#N/A</v>
      </c>
      <c r="N754" s="9" t="e">
        <f>VLOOKUP($B754, Team_Pitching___Advanced[[Team]:[xFIP]], 19,FALSE)</f>
        <v>#N/A</v>
      </c>
      <c r="O754" s="9" t="e">
        <f>VLOOKUP($B754, Team_Pitching___Advanced[], 20, FALSE)</f>
        <v>#N/A</v>
      </c>
      <c r="P754" s="9" t="e">
        <f>VLOOKUP($B754, Team_Batting___Dashboard[[Team]:[wOBA]], 16, FALSE)</f>
        <v>#N/A</v>
      </c>
      <c r="Q754" s="9" t="e">
        <f>VLOOKUP($B754, Team_Batting___Advanced[[Team]:[OPS]], 9, FALSE)</f>
        <v>#N/A</v>
      </c>
      <c r="R754" s="9" t="e">
        <f>VLOOKUP($B754, Team_Batting___Advanced[], 19, FALSE)</f>
        <v>#N/A</v>
      </c>
      <c r="S754" s="9" t="e">
        <f>VLOOKUP($B754, 'Team Per G'!$A$2:$G$31, 3, FALSE)</f>
        <v>#N/A</v>
      </c>
      <c r="T754" s="9" t="e">
        <f>VLOOKUP($B754, 'Team Per G'!$A$2:$G$31, 5, FALSE)</f>
        <v>#N/A</v>
      </c>
      <c r="U754" s="9" t="e">
        <f>VLOOKUP($B754, 'Team Per G'!$A$2:$G$31, 4, FALSE)</f>
        <v>#N/A</v>
      </c>
      <c r="V754" s="9" t="e">
        <f>VLOOKUP($B754, Team_Batting___Dashboard[], 22, FALSE)/$F754</f>
        <v>#N/A</v>
      </c>
      <c r="W754" s="9" t="e">
        <f>VLOOKUP($B754, 'FanGraphs - Team WAR Projected'!$B$2:$E$31, 4, FALSE)/162</f>
        <v>#N/A</v>
      </c>
      <c r="X754" s="9" t="e">
        <f>VLOOKUP($B754, FanGraphs_Standings[[Abbreviation]:[2024 Year to Date RS/G]], 6, FALSE)/$F754</f>
        <v>#N/A</v>
      </c>
      <c r="Y754" s="9" t="e">
        <f>VLOOKUP($B754, FanGraphs_Standings[[Abbreviation]:[2024 Projected Full Season RDif]], 19, FALSE)/162</f>
        <v>#N/A</v>
      </c>
      <c r="Z754" s="9" t="e">
        <f>VLOOKUP($B754, FanGraphs_Standings[[Abbreviation]:[2024 Projected Full Season RDif]], 5, FALSE)</f>
        <v>#N/A</v>
      </c>
      <c r="AA754" s="9" t="e">
        <f>VLOOKUP($B754, FanGraphs_Standings[[Abbreviation]:[2024 Projected Full Season W%]], 18, FALSE)</f>
        <v>#N/A</v>
      </c>
      <c r="AB754" s="9" t="e">
        <f>VLOOKUP($B754, 'Home Field Adv'!$A$2:$I$31, 9, FALSE)</f>
        <v>#N/A</v>
      </c>
      <c r="AC754" s="9" t="e">
        <f>VLOOKUP($C754, FanGraphs_Standings[[Abbreviation]:[2024 Year to Date G]], 2, FALSE)</f>
        <v>#N/A</v>
      </c>
      <c r="AD754" s="9" t="e">
        <f>VLOOKUP($E754, 'SP Per G'!$A$2:$D$1380, 3, FALSE)</f>
        <v>#N/A</v>
      </c>
      <c r="AE754" s="9" t="e">
        <f>VLOOKUP($E754, 'SP Per G'!$A$2:$D$1380, 4, FALSE)</f>
        <v>#N/A</v>
      </c>
      <c r="AF754" s="9" t="e">
        <f>VLOOKUP($E754, Individual_Pitching___Dashboard[], 18, FALSE)</f>
        <v>#N/A</v>
      </c>
      <c r="AG754" s="9" t="e">
        <f>VLOOKUP($E754, Individual_Pitching___Dashboard[], 20, FALSE)</f>
        <v>#N/A</v>
      </c>
      <c r="AH754" s="9" t="e">
        <f>VLOOKUP($E754, Individual_Pitching___Advanced[], 21,FALSE)</f>
        <v>#N/A</v>
      </c>
      <c r="AI754" s="9" t="e">
        <f>VLOOKUP($C754, 'Team Per G'!$A$2:$G$31, 7, FALSE)</f>
        <v>#N/A</v>
      </c>
      <c r="AJ754" s="9" t="e">
        <f>VLOOKUP($C754, 'FanGraphs - Team WAR Projected'!$B$2:$E$31, 3, FALSE)/162</f>
        <v>#N/A</v>
      </c>
      <c r="AK754" s="9" t="e">
        <f>VLOOKUP($C754, Team_Pitching___Advanced[[Team]:[xFIP]], 19,FALSE)</f>
        <v>#N/A</v>
      </c>
      <c r="AL754" s="9" t="e">
        <f>VLOOKUP($C754, Team_Pitching___Advanced[], 20, FALSE)</f>
        <v>#N/A</v>
      </c>
      <c r="AM754" s="9" t="e">
        <f>VLOOKUP($C754, Team_Batting___Dashboard[[Team]:[wOBA]], 16, FALSE)</f>
        <v>#N/A</v>
      </c>
      <c r="AN754" s="9" t="e">
        <f>VLOOKUP($C754, Team_Batting___Advanced[[Team]:[OPS]], 9, FALSE)</f>
        <v>#N/A</v>
      </c>
      <c r="AO754" s="9" t="e">
        <f>VLOOKUP($C754, Team_Batting___Advanced[], 19, FALSE)</f>
        <v>#N/A</v>
      </c>
      <c r="AP754" s="9" t="e">
        <f>VLOOKUP($C754, 'Team Per G'!$A$2:$G$31, 3, FALSE)</f>
        <v>#N/A</v>
      </c>
      <c r="AQ754" s="9" t="e">
        <f>VLOOKUP($C754, 'Team Per G'!$A$2:$G$31, 5, FALSE)</f>
        <v>#N/A</v>
      </c>
      <c r="AR754" s="9" t="e">
        <f>VLOOKUP($C754, 'Team Per G'!$A$2:$G$31, 4, FALSE)</f>
        <v>#N/A</v>
      </c>
      <c r="AS754" s="9" t="e">
        <f>VLOOKUP($C754, Team_Batting___Dashboard[], 22, FALSE)/$AC754</f>
        <v>#N/A</v>
      </c>
      <c r="AT754" s="9" t="e">
        <f>VLOOKUP($C754, 'FanGraphs - Team WAR Projected'!$B$2:$E$31, 4, FALSE)/162</f>
        <v>#N/A</v>
      </c>
      <c r="AU754" s="9" t="e">
        <f>VLOOKUP($C754, FanGraphs_Standings[[Abbreviation]:[2024 Year to Date RS/G]], 6, FALSE)/$AC754</f>
        <v>#N/A</v>
      </c>
      <c r="AV754" s="9" t="e">
        <f>VLOOKUP($C754, FanGraphs_Standings[[Abbreviation]:[2024 Projected Full Season RDif]], 19, FALSE)/162</f>
        <v>#N/A</v>
      </c>
      <c r="AW754" s="9" t="e">
        <f>VLOOKUP($C754, FanGraphs_Standings[[Abbreviation]:[2024 Projected Full Season RDif]], 5, FALSE)</f>
        <v>#N/A</v>
      </c>
      <c r="AX754" s="9" t="e">
        <f>VLOOKUP($C754, FanGraphs_Standings[[Abbreviation]:[2024 Projected Full Season W%]], 18, FALSE)</f>
        <v>#N/A</v>
      </c>
      <c r="AY754" s="9" t="e">
        <f>VLOOKUP($C754, 'Home Field Adv'!$A$2:$K$31, 11, FALSE)</f>
        <v>#N/A</v>
      </c>
      <c r="BB754" s="5" t="str">
        <f t="shared" si="34"/>
        <v/>
      </c>
      <c r="BC754" s="5" t="str">
        <f t="shared" si="35"/>
        <v/>
      </c>
      <c r="BD754" s="5" t="str">
        <f t="shared" si="36"/>
        <v/>
      </c>
    </row>
    <row r="755" spans="6:56" x14ac:dyDescent="0.45">
      <c r="F755" s="9" t="e">
        <f>VLOOKUP($B755, FanGraphs_Standings[[Abbreviation]:[2024 Year to Date G]], 2, FALSE)</f>
        <v>#N/A</v>
      </c>
      <c r="G755" s="9" t="e">
        <f>IF(ISERR(VLOOKUP($D755, 'SP Per G'!$A$2:$D$1380, 3, FALSE)), L755, VLOOKUP($D755, 'SP Per G'!$A$2:$D$1380, 3, FALSE))</f>
        <v>#N/A</v>
      </c>
      <c r="H755" s="9" t="e">
        <f>VLOOKUP($D755, 'SP Per G'!$A$2:$D$1380, 4, FALSE)</f>
        <v>#N/A</v>
      </c>
      <c r="I755" s="9" t="e">
        <f>VLOOKUP($D755, Individual_Pitching___Dashboard[], 18, FALSE)</f>
        <v>#N/A</v>
      </c>
      <c r="J755" s="9" t="e">
        <f>VLOOKUP($D755, Individual_Pitching___Dashboard[], 20, FALSE)</f>
        <v>#N/A</v>
      </c>
      <c r="K755" s="9" t="e">
        <f>VLOOKUP($D755, Individual_Pitching___Advanced[], 21,FALSE)</f>
        <v>#N/A</v>
      </c>
      <c r="L755" s="9" t="e">
        <f>VLOOKUP($B755, 'Team Per G'!$A$2:$G$31, 7, FALSE)</f>
        <v>#N/A</v>
      </c>
      <c r="M755" s="9" t="e">
        <f>VLOOKUP($B755, 'FanGraphs - Team WAR Projected'!$B$2:$E$31, 3, FALSE)/162</f>
        <v>#N/A</v>
      </c>
      <c r="N755" s="9" t="e">
        <f>VLOOKUP($B755, Team_Pitching___Advanced[[Team]:[xFIP]], 19,FALSE)</f>
        <v>#N/A</v>
      </c>
      <c r="O755" s="9" t="e">
        <f>VLOOKUP($B755, Team_Pitching___Advanced[], 20, FALSE)</f>
        <v>#N/A</v>
      </c>
      <c r="P755" s="9" t="e">
        <f>VLOOKUP($B755, Team_Batting___Dashboard[[Team]:[wOBA]], 16, FALSE)</f>
        <v>#N/A</v>
      </c>
      <c r="Q755" s="9" t="e">
        <f>VLOOKUP($B755, Team_Batting___Advanced[[Team]:[OPS]], 9, FALSE)</f>
        <v>#N/A</v>
      </c>
      <c r="R755" s="9" t="e">
        <f>VLOOKUP($B755, Team_Batting___Advanced[], 19, FALSE)</f>
        <v>#N/A</v>
      </c>
      <c r="S755" s="9" t="e">
        <f>VLOOKUP($B755, 'Team Per G'!$A$2:$G$31, 3, FALSE)</f>
        <v>#N/A</v>
      </c>
      <c r="T755" s="9" t="e">
        <f>VLOOKUP($B755, 'Team Per G'!$A$2:$G$31, 5, FALSE)</f>
        <v>#N/A</v>
      </c>
      <c r="U755" s="9" t="e">
        <f>VLOOKUP($B755, 'Team Per G'!$A$2:$G$31, 4, FALSE)</f>
        <v>#N/A</v>
      </c>
      <c r="V755" s="9" t="e">
        <f>VLOOKUP($B755, Team_Batting___Dashboard[], 22, FALSE)/$F755</f>
        <v>#N/A</v>
      </c>
      <c r="W755" s="9" t="e">
        <f>VLOOKUP($B755, 'FanGraphs - Team WAR Projected'!$B$2:$E$31, 4, FALSE)/162</f>
        <v>#N/A</v>
      </c>
      <c r="X755" s="9" t="e">
        <f>VLOOKUP($B755, FanGraphs_Standings[[Abbreviation]:[2024 Year to Date RS/G]], 6, FALSE)/$F755</f>
        <v>#N/A</v>
      </c>
      <c r="Y755" s="9" t="e">
        <f>VLOOKUP($B755, FanGraphs_Standings[[Abbreviation]:[2024 Projected Full Season RDif]], 19, FALSE)/162</f>
        <v>#N/A</v>
      </c>
      <c r="Z755" s="9" t="e">
        <f>VLOOKUP($B755, FanGraphs_Standings[[Abbreviation]:[2024 Projected Full Season RDif]], 5, FALSE)</f>
        <v>#N/A</v>
      </c>
      <c r="AA755" s="9" t="e">
        <f>VLOOKUP($B755, FanGraphs_Standings[[Abbreviation]:[2024 Projected Full Season W%]], 18, FALSE)</f>
        <v>#N/A</v>
      </c>
      <c r="AB755" s="9" t="e">
        <f>VLOOKUP($B755, 'Home Field Adv'!$A$2:$I$31, 9, FALSE)</f>
        <v>#N/A</v>
      </c>
      <c r="AC755" s="9" t="e">
        <f>VLOOKUP($C755, FanGraphs_Standings[[Abbreviation]:[2024 Year to Date G]], 2, FALSE)</f>
        <v>#N/A</v>
      </c>
      <c r="AD755" s="9" t="e">
        <f>VLOOKUP($E755, 'SP Per G'!$A$2:$D$1380, 3, FALSE)</f>
        <v>#N/A</v>
      </c>
      <c r="AE755" s="9" t="e">
        <f>VLOOKUP($E755, 'SP Per G'!$A$2:$D$1380, 4, FALSE)</f>
        <v>#N/A</v>
      </c>
      <c r="AF755" s="9" t="e">
        <f>VLOOKUP($E755, Individual_Pitching___Dashboard[], 18, FALSE)</f>
        <v>#N/A</v>
      </c>
      <c r="AG755" s="9" t="e">
        <f>VLOOKUP($E755, Individual_Pitching___Dashboard[], 20, FALSE)</f>
        <v>#N/A</v>
      </c>
      <c r="AH755" s="9" t="e">
        <f>VLOOKUP($E755, Individual_Pitching___Advanced[], 21,FALSE)</f>
        <v>#N/A</v>
      </c>
      <c r="AI755" s="9" t="e">
        <f>VLOOKUP($C755, 'Team Per G'!$A$2:$G$31, 7, FALSE)</f>
        <v>#N/A</v>
      </c>
      <c r="AJ755" s="9" t="e">
        <f>VLOOKUP($C755, 'FanGraphs - Team WAR Projected'!$B$2:$E$31, 3, FALSE)/162</f>
        <v>#N/A</v>
      </c>
      <c r="AK755" s="9" t="e">
        <f>VLOOKUP($C755, Team_Pitching___Advanced[[Team]:[xFIP]], 19,FALSE)</f>
        <v>#N/A</v>
      </c>
      <c r="AL755" s="9" t="e">
        <f>VLOOKUP($C755, Team_Pitching___Advanced[], 20, FALSE)</f>
        <v>#N/A</v>
      </c>
      <c r="AM755" s="9" t="e">
        <f>VLOOKUP($C755, Team_Batting___Dashboard[[Team]:[wOBA]], 16, FALSE)</f>
        <v>#N/A</v>
      </c>
      <c r="AN755" s="9" t="e">
        <f>VLOOKUP($C755, Team_Batting___Advanced[[Team]:[OPS]], 9, FALSE)</f>
        <v>#N/A</v>
      </c>
      <c r="AO755" s="9" t="e">
        <f>VLOOKUP($C755, Team_Batting___Advanced[], 19, FALSE)</f>
        <v>#N/A</v>
      </c>
      <c r="AP755" s="9" t="e">
        <f>VLOOKUP($C755, 'Team Per G'!$A$2:$G$31, 3, FALSE)</f>
        <v>#N/A</v>
      </c>
      <c r="AQ755" s="9" t="e">
        <f>VLOOKUP($C755, 'Team Per G'!$A$2:$G$31, 5, FALSE)</f>
        <v>#N/A</v>
      </c>
      <c r="AR755" s="9" t="e">
        <f>VLOOKUP($C755, 'Team Per G'!$A$2:$G$31, 4, FALSE)</f>
        <v>#N/A</v>
      </c>
      <c r="AS755" s="9" t="e">
        <f>VLOOKUP($C755, Team_Batting___Dashboard[], 22, FALSE)/$AC755</f>
        <v>#N/A</v>
      </c>
      <c r="AT755" s="9" t="e">
        <f>VLOOKUP($C755, 'FanGraphs - Team WAR Projected'!$B$2:$E$31, 4, FALSE)/162</f>
        <v>#N/A</v>
      </c>
      <c r="AU755" s="9" t="e">
        <f>VLOOKUP($C755, FanGraphs_Standings[[Abbreviation]:[2024 Year to Date RS/G]], 6, FALSE)/$AC755</f>
        <v>#N/A</v>
      </c>
      <c r="AV755" s="9" t="e">
        <f>VLOOKUP($C755, FanGraphs_Standings[[Abbreviation]:[2024 Projected Full Season RDif]], 19, FALSE)/162</f>
        <v>#N/A</v>
      </c>
      <c r="AW755" s="9" t="e">
        <f>VLOOKUP($C755, FanGraphs_Standings[[Abbreviation]:[2024 Projected Full Season RDif]], 5, FALSE)</f>
        <v>#N/A</v>
      </c>
      <c r="AX755" s="9" t="e">
        <f>VLOOKUP($C755, FanGraphs_Standings[[Abbreviation]:[2024 Projected Full Season W%]], 18, FALSE)</f>
        <v>#N/A</v>
      </c>
      <c r="AY755" s="9" t="e">
        <f>VLOOKUP($C755, 'Home Field Adv'!$A$2:$K$31, 11, FALSE)</f>
        <v>#N/A</v>
      </c>
      <c r="BB755" s="5" t="str">
        <f t="shared" si="34"/>
        <v/>
      </c>
      <c r="BC755" s="5" t="str">
        <f t="shared" si="35"/>
        <v/>
      </c>
      <c r="BD755" s="5" t="str">
        <f t="shared" si="36"/>
        <v/>
      </c>
    </row>
    <row r="756" spans="6:56" x14ac:dyDescent="0.45">
      <c r="F756" s="9" t="e">
        <f>VLOOKUP($B756, FanGraphs_Standings[[Abbreviation]:[2024 Year to Date G]], 2, FALSE)</f>
        <v>#N/A</v>
      </c>
      <c r="G756" s="9" t="e">
        <f>IF(ISERR(VLOOKUP($D756, 'SP Per G'!$A$2:$D$1380, 3, FALSE)), L756, VLOOKUP($D756, 'SP Per G'!$A$2:$D$1380, 3, FALSE))</f>
        <v>#N/A</v>
      </c>
      <c r="H756" s="9" t="e">
        <f>VLOOKUP($D756, 'SP Per G'!$A$2:$D$1380, 4, FALSE)</f>
        <v>#N/A</v>
      </c>
      <c r="I756" s="9" t="e">
        <f>VLOOKUP($D756, Individual_Pitching___Dashboard[], 18, FALSE)</f>
        <v>#N/A</v>
      </c>
      <c r="J756" s="9" t="e">
        <f>VLOOKUP($D756, Individual_Pitching___Dashboard[], 20, FALSE)</f>
        <v>#N/A</v>
      </c>
      <c r="K756" s="9" t="e">
        <f>VLOOKUP($D756, Individual_Pitching___Advanced[], 21,FALSE)</f>
        <v>#N/A</v>
      </c>
      <c r="L756" s="9" t="e">
        <f>VLOOKUP($B756, 'Team Per G'!$A$2:$G$31, 7, FALSE)</f>
        <v>#N/A</v>
      </c>
      <c r="M756" s="9" t="e">
        <f>VLOOKUP($B756, 'FanGraphs - Team WAR Projected'!$B$2:$E$31, 3, FALSE)/162</f>
        <v>#N/A</v>
      </c>
      <c r="N756" s="9" t="e">
        <f>VLOOKUP($B756, Team_Pitching___Advanced[[Team]:[xFIP]], 19,FALSE)</f>
        <v>#N/A</v>
      </c>
      <c r="O756" s="9" t="e">
        <f>VLOOKUP($B756, Team_Pitching___Advanced[], 20, FALSE)</f>
        <v>#N/A</v>
      </c>
      <c r="P756" s="9" t="e">
        <f>VLOOKUP($B756, Team_Batting___Dashboard[[Team]:[wOBA]], 16, FALSE)</f>
        <v>#N/A</v>
      </c>
      <c r="Q756" s="9" t="e">
        <f>VLOOKUP($B756, Team_Batting___Advanced[[Team]:[OPS]], 9, FALSE)</f>
        <v>#N/A</v>
      </c>
      <c r="R756" s="9" t="e">
        <f>VLOOKUP($B756, Team_Batting___Advanced[], 19, FALSE)</f>
        <v>#N/A</v>
      </c>
      <c r="S756" s="9" t="e">
        <f>VLOOKUP($B756, 'Team Per G'!$A$2:$G$31, 3, FALSE)</f>
        <v>#N/A</v>
      </c>
      <c r="T756" s="9" t="e">
        <f>VLOOKUP($B756, 'Team Per G'!$A$2:$G$31, 5, FALSE)</f>
        <v>#N/A</v>
      </c>
      <c r="U756" s="9" t="e">
        <f>VLOOKUP($B756, 'Team Per G'!$A$2:$G$31, 4, FALSE)</f>
        <v>#N/A</v>
      </c>
      <c r="V756" s="9" t="e">
        <f>VLOOKUP($B756, Team_Batting___Dashboard[], 22, FALSE)/$F756</f>
        <v>#N/A</v>
      </c>
      <c r="W756" s="9" t="e">
        <f>VLOOKUP($B756, 'FanGraphs - Team WAR Projected'!$B$2:$E$31, 4, FALSE)/162</f>
        <v>#N/A</v>
      </c>
      <c r="X756" s="9" t="e">
        <f>VLOOKUP($B756, FanGraphs_Standings[[Abbreviation]:[2024 Year to Date RS/G]], 6, FALSE)/$F756</f>
        <v>#N/A</v>
      </c>
      <c r="Y756" s="9" t="e">
        <f>VLOOKUP($B756, FanGraphs_Standings[[Abbreviation]:[2024 Projected Full Season RDif]], 19, FALSE)/162</f>
        <v>#N/A</v>
      </c>
      <c r="Z756" s="9" t="e">
        <f>VLOOKUP($B756, FanGraphs_Standings[[Abbreviation]:[2024 Projected Full Season RDif]], 5, FALSE)</f>
        <v>#N/A</v>
      </c>
      <c r="AA756" s="9" t="e">
        <f>VLOOKUP($B756, FanGraphs_Standings[[Abbreviation]:[2024 Projected Full Season W%]], 18, FALSE)</f>
        <v>#N/A</v>
      </c>
      <c r="AB756" s="9" t="e">
        <f>VLOOKUP($B756, 'Home Field Adv'!$A$2:$I$31, 9, FALSE)</f>
        <v>#N/A</v>
      </c>
      <c r="AC756" s="9" t="e">
        <f>VLOOKUP($C756, FanGraphs_Standings[[Abbreviation]:[2024 Year to Date G]], 2, FALSE)</f>
        <v>#N/A</v>
      </c>
      <c r="AD756" s="9" t="e">
        <f>VLOOKUP($E756, 'SP Per G'!$A$2:$D$1380, 3, FALSE)</f>
        <v>#N/A</v>
      </c>
      <c r="AE756" s="9" t="e">
        <f>VLOOKUP($E756, 'SP Per G'!$A$2:$D$1380, 4, FALSE)</f>
        <v>#N/A</v>
      </c>
      <c r="AF756" s="9" t="e">
        <f>VLOOKUP($E756, Individual_Pitching___Dashboard[], 18, FALSE)</f>
        <v>#N/A</v>
      </c>
      <c r="AG756" s="9" t="e">
        <f>VLOOKUP($E756, Individual_Pitching___Dashboard[], 20, FALSE)</f>
        <v>#N/A</v>
      </c>
      <c r="AH756" s="9" t="e">
        <f>VLOOKUP($E756, Individual_Pitching___Advanced[], 21,FALSE)</f>
        <v>#N/A</v>
      </c>
      <c r="AI756" s="9" t="e">
        <f>VLOOKUP($C756, 'Team Per G'!$A$2:$G$31, 7, FALSE)</f>
        <v>#N/A</v>
      </c>
      <c r="AJ756" s="9" t="e">
        <f>VLOOKUP($C756, 'FanGraphs - Team WAR Projected'!$B$2:$E$31, 3, FALSE)/162</f>
        <v>#N/A</v>
      </c>
      <c r="AK756" s="9" t="e">
        <f>VLOOKUP($C756, Team_Pitching___Advanced[[Team]:[xFIP]], 19,FALSE)</f>
        <v>#N/A</v>
      </c>
      <c r="AL756" s="9" t="e">
        <f>VLOOKUP($C756, Team_Pitching___Advanced[], 20, FALSE)</f>
        <v>#N/A</v>
      </c>
      <c r="AM756" s="9" t="e">
        <f>VLOOKUP($C756, Team_Batting___Dashboard[[Team]:[wOBA]], 16, FALSE)</f>
        <v>#N/A</v>
      </c>
      <c r="AN756" s="9" t="e">
        <f>VLOOKUP($C756, Team_Batting___Advanced[[Team]:[OPS]], 9, FALSE)</f>
        <v>#N/A</v>
      </c>
      <c r="AO756" s="9" t="e">
        <f>VLOOKUP($C756, Team_Batting___Advanced[], 19, FALSE)</f>
        <v>#N/A</v>
      </c>
      <c r="AP756" s="9" t="e">
        <f>VLOOKUP($C756, 'Team Per G'!$A$2:$G$31, 3, FALSE)</f>
        <v>#N/A</v>
      </c>
      <c r="AQ756" s="9" t="e">
        <f>VLOOKUP($C756, 'Team Per G'!$A$2:$G$31, 5, FALSE)</f>
        <v>#N/A</v>
      </c>
      <c r="AR756" s="9" t="e">
        <f>VLOOKUP($C756, 'Team Per G'!$A$2:$G$31, 4, FALSE)</f>
        <v>#N/A</v>
      </c>
      <c r="AS756" s="9" t="e">
        <f>VLOOKUP($C756, Team_Batting___Dashboard[], 22, FALSE)/$AC756</f>
        <v>#N/A</v>
      </c>
      <c r="AT756" s="9" t="e">
        <f>VLOOKUP($C756, 'FanGraphs - Team WAR Projected'!$B$2:$E$31, 4, FALSE)/162</f>
        <v>#N/A</v>
      </c>
      <c r="AU756" s="9" t="e">
        <f>VLOOKUP($C756, FanGraphs_Standings[[Abbreviation]:[2024 Year to Date RS/G]], 6, FALSE)/$AC756</f>
        <v>#N/A</v>
      </c>
      <c r="AV756" s="9" t="e">
        <f>VLOOKUP($C756, FanGraphs_Standings[[Abbreviation]:[2024 Projected Full Season RDif]], 19, FALSE)/162</f>
        <v>#N/A</v>
      </c>
      <c r="AW756" s="9" t="e">
        <f>VLOOKUP($C756, FanGraphs_Standings[[Abbreviation]:[2024 Projected Full Season RDif]], 5, FALSE)</f>
        <v>#N/A</v>
      </c>
      <c r="AX756" s="9" t="e">
        <f>VLOOKUP($C756, FanGraphs_Standings[[Abbreviation]:[2024 Projected Full Season W%]], 18, FALSE)</f>
        <v>#N/A</v>
      </c>
      <c r="AY756" s="9" t="e">
        <f>VLOOKUP($C756, 'Home Field Adv'!$A$2:$K$31, 11, FALSE)</f>
        <v>#N/A</v>
      </c>
      <c r="BB756" s="5" t="str">
        <f t="shared" si="34"/>
        <v/>
      </c>
      <c r="BC756" s="5" t="str">
        <f t="shared" si="35"/>
        <v/>
      </c>
      <c r="BD756" s="5" t="str">
        <f t="shared" si="36"/>
        <v/>
      </c>
    </row>
    <row r="757" spans="6:56" x14ac:dyDescent="0.45">
      <c r="F757" s="9" t="e">
        <f>VLOOKUP($B757, FanGraphs_Standings[[Abbreviation]:[2024 Year to Date G]], 2, FALSE)</f>
        <v>#N/A</v>
      </c>
      <c r="G757" s="9" t="e">
        <f>IF(ISERR(VLOOKUP($D757, 'SP Per G'!$A$2:$D$1380, 3, FALSE)), L757, VLOOKUP($D757, 'SP Per G'!$A$2:$D$1380, 3, FALSE))</f>
        <v>#N/A</v>
      </c>
      <c r="H757" s="9" t="e">
        <f>VLOOKUP($D757, 'SP Per G'!$A$2:$D$1380, 4, FALSE)</f>
        <v>#N/A</v>
      </c>
      <c r="I757" s="9" t="e">
        <f>VLOOKUP($D757, Individual_Pitching___Dashboard[], 18, FALSE)</f>
        <v>#N/A</v>
      </c>
      <c r="J757" s="9" t="e">
        <f>VLOOKUP($D757, Individual_Pitching___Dashboard[], 20, FALSE)</f>
        <v>#N/A</v>
      </c>
      <c r="K757" s="9" t="e">
        <f>VLOOKUP($D757, Individual_Pitching___Advanced[], 21,FALSE)</f>
        <v>#N/A</v>
      </c>
      <c r="L757" s="9" t="e">
        <f>VLOOKUP($B757, 'Team Per G'!$A$2:$G$31, 7, FALSE)</f>
        <v>#N/A</v>
      </c>
      <c r="M757" s="9" t="e">
        <f>VLOOKUP($B757, 'FanGraphs - Team WAR Projected'!$B$2:$E$31, 3, FALSE)/162</f>
        <v>#N/A</v>
      </c>
      <c r="N757" s="9" t="e">
        <f>VLOOKUP($B757, Team_Pitching___Advanced[[Team]:[xFIP]], 19,FALSE)</f>
        <v>#N/A</v>
      </c>
      <c r="O757" s="9" t="e">
        <f>VLOOKUP($B757, Team_Pitching___Advanced[], 20, FALSE)</f>
        <v>#N/A</v>
      </c>
      <c r="P757" s="9" t="e">
        <f>VLOOKUP($B757, Team_Batting___Dashboard[[Team]:[wOBA]], 16, FALSE)</f>
        <v>#N/A</v>
      </c>
      <c r="Q757" s="9" t="e">
        <f>VLOOKUP($B757, Team_Batting___Advanced[[Team]:[OPS]], 9, FALSE)</f>
        <v>#N/A</v>
      </c>
      <c r="R757" s="9" t="e">
        <f>VLOOKUP($B757, Team_Batting___Advanced[], 19, FALSE)</f>
        <v>#N/A</v>
      </c>
      <c r="S757" s="9" t="e">
        <f>VLOOKUP($B757, 'Team Per G'!$A$2:$G$31, 3, FALSE)</f>
        <v>#N/A</v>
      </c>
      <c r="T757" s="9" t="e">
        <f>VLOOKUP($B757, 'Team Per G'!$A$2:$G$31, 5, FALSE)</f>
        <v>#N/A</v>
      </c>
      <c r="U757" s="9" t="e">
        <f>VLOOKUP($B757, 'Team Per G'!$A$2:$G$31, 4, FALSE)</f>
        <v>#N/A</v>
      </c>
      <c r="V757" s="9" t="e">
        <f>VLOOKUP($B757, Team_Batting___Dashboard[], 22, FALSE)/$F757</f>
        <v>#N/A</v>
      </c>
      <c r="W757" s="9" t="e">
        <f>VLOOKUP($B757, 'FanGraphs - Team WAR Projected'!$B$2:$E$31, 4, FALSE)/162</f>
        <v>#N/A</v>
      </c>
      <c r="X757" s="9" t="e">
        <f>VLOOKUP($B757, FanGraphs_Standings[[Abbreviation]:[2024 Year to Date RS/G]], 6, FALSE)/$F757</f>
        <v>#N/A</v>
      </c>
      <c r="Y757" s="9" t="e">
        <f>VLOOKUP($B757, FanGraphs_Standings[[Abbreviation]:[2024 Projected Full Season RDif]], 19, FALSE)/162</f>
        <v>#N/A</v>
      </c>
      <c r="Z757" s="9" t="e">
        <f>VLOOKUP($B757, FanGraphs_Standings[[Abbreviation]:[2024 Projected Full Season RDif]], 5, FALSE)</f>
        <v>#N/A</v>
      </c>
      <c r="AA757" s="9" t="e">
        <f>VLOOKUP($B757, FanGraphs_Standings[[Abbreviation]:[2024 Projected Full Season W%]], 18, FALSE)</f>
        <v>#N/A</v>
      </c>
      <c r="AB757" s="9" t="e">
        <f>VLOOKUP($B757, 'Home Field Adv'!$A$2:$I$31, 9, FALSE)</f>
        <v>#N/A</v>
      </c>
      <c r="AC757" s="9" t="e">
        <f>VLOOKUP($C757, FanGraphs_Standings[[Abbreviation]:[2024 Year to Date G]], 2, FALSE)</f>
        <v>#N/A</v>
      </c>
      <c r="AD757" s="9" t="e">
        <f>VLOOKUP($E757, 'SP Per G'!$A$2:$D$1380, 3, FALSE)</f>
        <v>#N/A</v>
      </c>
      <c r="AE757" s="9" t="e">
        <f>VLOOKUP($E757, 'SP Per G'!$A$2:$D$1380, 4, FALSE)</f>
        <v>#N/A</v>
      </c>
      <c r="AF757" s="9" t="e">
        <f>VLOOKUP($E757, Individual_Pitching___Dashboard[], 18, FALSE)</f>
        <v>#N/A</v>
      </c>
      <c r="AG757" s="9" t="e">
        <f>VLOOKUP($E757, Individual_Pitching___Dashboard[], 20, FALSE)</f>
        <v>#N/A</v>
      </c>
      <c r="AH757" s="9" t="e">
        <f>VLOOKUP($E757, Individual_Pitching___Advanced[], 21,FALSE)</f>
        <v>#N/A</v>
      </c>
      <c r="AI757" s="9" t="e">
        <f>VLOOKUP($C757, 'Team Per G'!$A$2:$G$31, 7, FALSE)</f>
        <v>#N/A</v>
      </c>
      <c r="AJ757" s="9" t="e">
        <f>VLOOKUP($C757, 'FanGraphs - Team WAR Projected'!$B$2:$E$31, 3, FALSE)/162</f>
        <v>#N/A</v>
      </c>
      <c r="AK757" s="9" t="e">
        <f>VLOOKUP($C757, Team_Pitching___Advanced[[Team]:[xFIP]], 19,FALSE)</f>
        <v>#N/A</v>
      </c>
      <c r="AL757" s="9" t="e">
        <f>VLOOKUP($C757, Team_Pitching___Advanced[], 20, FALSE)</f>
        <v>#N/A</v>
      </c>
      <c r="AM757" s="9" t="e">
        <f>VLOOKUP($C757, Team_Batting___Dashboard[[Team]:[wOBA]], 16, FALSE)</f>
        <v>#N/A</v>
      </c>
      <c r="AN757" s="9" t="e">
        <f>VLOOKUP($C757, Team_Batting___Advanced[[Team]:[OPS]], 9, FALSE)</f>
        <v>#N/A</v>
      </c>
      <c r="AO757" s="9" t="e">
        <f>VLOOKUP($C757, Team_Batting___Advanced[], 19, FALSE)</f>
        <v>#N/A</v>
      </c>
      <c r="AP757" s="9" t="e">
        <f>VLOOKUP($C757, 'Team Per G'!$A$2:$G$31, 3, FALSE)</f>
        <v>#N/A</v>
      </c>
      <c r="AQ757" s="9" t="e">
        <f>VLOOKUP($C757, 'Team Per G'!$A$2:$G$31, 5, FALSE)</f>
        <v>#N/A</v>
      </c>
      <c r="AR757" s="9" t="e">
        <f>VLOOKUP($C757, 'Team Per G'!$A$2:$G$31, 4, FALSE)</f>
        <v>#N/A</v>
      </c>
      <c r="AS757" s="9" t="e">
        <f>VLOOKUP($C757, Team_Batting___Dashboard[], 22, FALSE)/$AC757</f>
        <v>#N/A</v>
      </c>
      <c r="AT757" s="9" t="e">
        <f>VLOOKUP($C757, 'FanGraphs - Team WAR Projected'!$B$2:$E$31, 4, FALSE)/162</f>
        <v>#N/A</v>
      </c>
      <c r="AU757" s="9" t="e">
        <f>VLOOKUP($C757, FanGraphs_Standings[[Abbreviation]:[2024 Year to Date RS/G]], 6, FALSE)/$AC757</f>
        <v>#N/A</v>
      </c>
      <c r="AV757" s="9" t="e">
        <f>VLOOKUP($C757, FanGraphs_Standings[[Abbreviation]:[2024 Projected Full Season RDif]], 19, FALSE)/162</f>
        <v>#N/A</v>
      </c>
      <c r="AW757" s="9" t="e">
        <f>VLOOKUP($C757, FanGraphs_Standings[[Abbreviation]:[2024 Projected Full Season RDif]], 5, FALSE)</f>
        <v>#N/A</v>
      </c>
      <c r="AX757" s="9" t="e">
        <f>VLOOKUP($C757, FanGraphs_Standings[[Abbreviation]:[2024 Projected Full Season W%]], 18, FALSE)</f>
        <v>#N/A</v>
      </c>
      <c r="AY757" s="9" t="e">
        <f>VLOOKUP($C757, 'Home Field Adv'!$A$2:$K$31, 11, FALSE)</f>
        <v>#N/A</v>
      </c>
      <c r="BB757" s="5" t="str">
        <f t="shared" si="34"/>
        <v/>
      </c>
      <c r="BC757" s="5" t="str">
        <f t="shared" si="35"/>
        <v/>
      </c>
      <c r="BD757" s="5" t="str">
        <f t="shared" si="36"/>
        <v/>
      </c>
    </row>
    <row r="758" spans="6:56" x14ac:dyDescent="0.45">
      <c r="F758" s="9" t="e">
        <f>VLOOKUP($B758, FanGraphs_Standings[[Abbreviation]:[2024 Year to Date G]], 2, FALSE)</f>
        <v>#N/A</v>
      </c>
      <c r="G758" s="9" t="e">
        <f>IF(ISERR(VLOOKUP($D758, 'SP Per G'!$A$2:$D$1380, 3, FALSE)), L758, VLOOKUP($D758, 'SP Per G'!$A$2:$D$1380, 3, FALSE))</f>
        <v>#N/A</v>
      </c>
      <c r="H758" s="9" t="e">
        <f>VLOOKUP($D758, 'SP Per G'!$A$2:$D$1380, 4, FALSE)</f>
        <v>#N/A</v>
      </c>
      <c r="I758" s="9" t="e">
        <f>VLOOKUP($D758, Individual_Pitching___Dashboard[], 18, FALSE)</f>
        <v>#N/A</v>
      </c>
      <c r="J758" s="9" t="e">
        <f>VLOOKUP($D758, Individual_Pitching___Dashboard[], 20, FALSE)</f>
        <v>#N/A</v>
      </c>
      <c r="K758" s="9" t="e">
        <f>VLOOKUP($D758, Individual_Pitching___Advanced[], 21,FALSE)</f>
        <v>#N/A</v>
      </c>
      <c r="L758" s="9" t="e">
        <f>VLOOKUP($B758, 'Team Per G'!$A$2:$G$31, 7, FALSE)</f>
        <v>#N/A</v>
      </c>
      <c r="M758" s="9" t="e">
        <f>VLOOKUP($B758, 'FanGraphs - Team WAR Projected'!$B$2:$E$31, 3, FALSE)/162</f>
        <v>#N/A</v>
      </c>
      <c r="N758" s="9" t="e">
        <f>VLOOKUP($B758, Team_Pitching___Advanced[[Team]:[xFIP]], 19,FALSE)</f>
        <v>#N/A</v>
      </c>
      <c r="O758" s="9" t="e">
        <f>VLOOKUP($B758, Team_Pitching___Advanced[], 20, FALSE)</f>
        <v>#N/A</v>
      </c>
      <c r="P758" s="9" t="e">
        <f>VLOOKUP($B758, Team_Batting___Dashboard[[Team]:[wOBA]], 16, FALSE)</f>
        <v>#N/A</v>
      </c>
      <c r="Q758" s="9" t="e">
        <f>VLOOKUP($B758, Team_Batting___Advanced[[Team]:[OPS]], 9, FALSE)</f>
        <v>#N/A</v>
      </c>
      <c r="R758" s="9" t="e">
        <f>VLOOKUP($B758, Team_Batting___Advanced[], 19, FALSE)</f>
        <v>#N/A</v>
      </c>
      <c r="S758" s="9" t="e">
        <f>VLOOKUP($B758, 'Team Per G'!$A$2:$G$31, 3, FALSE)</f>
        <v>#N/A</v>
      </c>
      <c r="T758" s="9" t="e">
        <f>VLOOKUP($B758, 'Team Per G'!$A$2:$G$31, 5, FALSE)</f>
        <v>#N/A</v>
      </c>
      <c r="U758" s="9" t="e">
        <f>VLOOKUP($B758, 'Team Per G'!$A$2:$G$31, 4, FALSE)</f>
        <v>#N/A</v>
      </c>
      <c r="V758" s="9" t="e">
        <f>VLOOKUP($B758, Team_Batting___Dashboard[], 22, FALSE)/$F758</f>
        <v>#N/A</v>
      </c>
      <c r="W758" s="9" t="e">
        <f>VLOOKUP($B758, 'FanGraphs - Team WAR Projected'!$B$2:$E$31, 4, FALSE)/162</f>
        <v>#N/A</v>
      </c>
      <c r="X758" s="9" t="e">
        <f>VLOOKUP($B758, FanGraphs_Standings[[Abbreviation]:[2024 Year to Date RS/G]], 6, FALSE)/$F758</f>
        <v>#N/A</v>
      </c>
      <c r="Y758" s="9" t="e">
        <f>VLOOKUP($B758, FanGraphs_Standings[[Abbreviation]:[2024 Projected Full Season RDif]], 19, FALSE)/162</f>
        <v>#N/A</v>
      </c>
      <c r="Z758" s="9" t="e">
        <f>VLOOKUP($B758, FanGraphs_Standings[[Abbreviation]:[2024 Projected Full Season RDif]], 5, FALSE)</f>
        <v>#N/A</v>
      </c>
      <c r="AA758" s="9" t="e">
        <f>VLOOKUP($B758, FanGraphs_Standings[[Abbreviation]:[2024 Projected Full Season W%]], 18, FALSE)</f>
        <v>#N/A</v>
      </c>
      <c r="AB758" s="9" t="e">
        <f>VLOOKUP($B758, 'Home Field Adv'!$A$2:$I$31, 9, FALSE)</f>
        <v>#N/A</v>
      </c>
      <c r="AC758" s="9" t="e">
        <f>VLOOKUP($C758, FanGraphs_Standings[[Abbreviation]:[2024 Year to Date G]], 2, FALSE)</f>
        <v>#N/A</v>
      </c>
      <c r="AD758" s="9" t="e">
        <f>VLOOKUP($E758, 'SP Per G'!$A$2:$D$1380, 3, FALSE)</f>
        <v>#N/A</v>
      </c>
      <c r="AE758" s="9" t="e">
        <f>VLOOKUP($E758, 'SP Per G'!$A$2:$D$1380, 4, FALSE)</f>
        <v>#N/A</v>
      </c>
      <c r="AF758" s="9" t="e">
        <f>VLOOKUP($E758, Individual_Pitching___Dashboard[], 18, FALSE)</f>
        <v>#N/A</v>
      </c>
      <c r="AG758" s="9" t="e">
        <f>VLOOKUP($E758, Individual_Pitching___Dashboard[], 20, FALSE)</f>
        <v>#N/A</v>
      </c>
      <c r="AH758" s="9" t="e">
        <f>VLOOKUP($E758, Individual_Pitching___Advanced[], 21,FALSE)</f>
        <v>#N/A</v>
      </c>
      <c r="AI758" s="9" t="e">
        <f>VLOOKUP($C758, 'Team Per G'!$A$2:$G$31, 7, FALSE)</f>
        <v>#N/A</v>
      </c>
      <c r="AJ758" s="9" t="e">
        <f>VLOOKUP($C758, 'FanGraphs - Team WAR Projected'!$B$2:$E$31, 3, FALSE)/162</f>
        <v>#N/A</v>
      </c>
      <c r="AK758" s="9" t="e">
        <f>VLOOKUP($C758, Team_Pitching___Advanced[[Team]:[xFIP]], 19,FALSE)</f>
        <v>#N/A</v>
      </c>
      <c r="AL758" s="9" t="e">
        <f>VLOOKUP($C758, Team_Pitching___Advanced[], 20, FALSE)</f>
        <v>#N/A</v>
      </c>
      <c r="AM758" s="9" t="e">
        <f>VLOOKUP($C758, Team_Batting___Dashboard[[Team]:[wOBA]], 16, FALSE)</f>
        <v>#N/A</v>
      </c>
      <c r="AN758" s="9" t="e">
        <f>VLOOKUP($C758, Team_Batting___Advanced[[Team]:[OPS]], 9, FALSE)</f>
        <v>#N/A</v>
      </c>
      <c r="AO758" s="9" t="e">
        <f>VLOOKUP($C758, Team_Batting___Advanced[], 19, FALSE)</f>
        <v>#N/A</v>
      </c>
      <c r="AP758" s="9" t="e">
        <f>VLOOKUP($C758, 'Team Per G'!$A$2:$G$31, 3, FALSE)</f>
        <v>#N/A</v>
      </c>
      <c r="AQ758" s="9" t="e">
        <f>VLOOKUP($C758, 'Team Per G'!$A$2:$G$31, 5, FALSE)</f>
        <v>#N/A</v>
      </c>
      <c r="AR758" s="9" t="e">
        <f>VLOOKUP($C758, 'Team Per G'!$A$2:$G$31, 4, FALSE)</f>
        <v>#N/A</v>
      </c>
      <c r="AS758" s="9" t="e">
        <f>VLOOKUP($C758, Team_Batting___Dashboard[], 22, FALSE)/$AC758</f>
        <v>#N/A</v>
      </c>
      <c r="AT758" s="9" t="e">
        <f>VLOOKUP($C758, 'FanGraphs - Team WAR Projected'!$B$2:$E$31, 4, FALSE)/162</f>
        <v>#N/A</v>
      </c>
      <c r="AU758" s="9" t="e">
        <f>VLOOKUP($C758, FanGraphs_Standings[[Abbreviation]:[2024 Year to Date RS/G]], 6, FALSE)/$AC758</f>
        <v>#N/A</v>
      </c>
      <c r="AV758" s="9" t="e">
        <f>VLOOKUP($C758, FanGraphs_Standings[[Abbreviation]:[2024 Projected Full Season RDif]], 19, FALSE)/162</f>
        <v>#N/A</v>
      </c>
      <c r="AW758" s="9" t="e">
        <f>VLOOKUP($C758, FanGraphs_Standings[[Abbreviation]:[2024 Projected Full Season RDif]], 5, FALSE)</f>
        <v>#N/A</v>
      </c>
      <c r="AX758" s="9" t="e">
        <f>VLOOKUP($C758, FanGraphs_Standings[[Abbreviation]:[2024 Projected Full Season W%]], 18, FALSE)</f>
        <v>#N/A</v>
      </c>
      <c r="AY758" s="9" t="e">
        <f>VLOOKUP($C758, 'Home Field Adv'!$A$2:$K$31, 11, FALSE)</f>
        <v>#N/A</v>
      </c>
      <c r="BB758" s="5" t="str">
        <f t="shared" si="34"/>
        <v/>
      </c>
      <c r="BC758" s="5" t="str">
        <f t="shared" si="35"/>
        <v/>
      </c>
      <c r="BD758" s="5" t="str">
        <f t="shared" si="36"/>
        <v/>
      </c>
    </row>
    <row r="759" spans="6:56" x14ac:dyDescent="0.45">
      <c r="F759" s="9" t="e">
        <f>VLOOKUP($B759, FanGraphs_Standings[[Abbreviation]:[2024 Year to Date G]], 2, FALSE)</f>
        <v>#N/A</v>
      </c>
      <c r="G759" s="9" t="e">
        <f>IF(ISERR(VLOOKUP($D759, 'SP Per G'!$A$2:$D$1380, 3, FALSE)), L759, VLOOKUP($D759, 'SP Per G'!$A$2:$D$1380, 3, FALSE))</f>
        <v>#N/A</v>
      </c>
      <c r="H759" s="9" t="e">
        <f>VLOOKUP($D759, 'SP Per G'!$A$2:$D$1380, 4, FALSE)</f>
        <v>#N/A</v>
      </c>
      <c r="I759" s="9" t="e">
        <f>VLOOKUP($D759, Individual_Pitching___Dashboard[], 18, FALSE)</f>
        <v>#N/A</v>
      </c>
      <c r="J759" s="9" t="e">
        <f>VLOOKUP($D759, Individual_Pitching___Dashboard[], 20, FALSE)</f>
        <v>#N/A</v>
      </c>
      <c r="K759" s="9" t="e">
        <f>VLOOKUP($D759, Individual_Pitching___Advanced[], 21,FALSE)</f>
        <v>#N/A</v>
      </c>
      <c r="L759" s="9" t="e">
        <f>VLOOKUP($B759, 'Team Per G'!$A$2:$G$31, 7, FALSE)</f>
        <v>#N/A</v>
      </c>
      <c r="M759" s="9" t="e">
        <f>VLOOKUP($B759, 'FanGraphs - Team WAR Projected'!$B$2:$E$31, 3, FALSE)/162</f>
        <v>#N/A</v>
      </c>
      <c r="N759" s="9" t="e">
        <f>VLOOKUP($B759, Team_Pitching___Advanced[[Team]:[xFIP]], 19,FALSE)</f>
        <v>#N/A</v>
      </c>
      <c r="O759" s="9" t="e">
        <f>VLOOKUP($B759, Team_Pitching___Advanced[], 20, FALSE)</f>
        <v>#N/A</v>
      </c>
      <c r="P759" s="9" t="e">
        <f>VLOOKUP($B759, Team_Batting___Dashboard[[Team]:[wOBA]], 16, FALSE)</f>
        <v>#N/A</v>
      </c>
      <c r="Q759" s="9" t="e">
        <f>VLOOKUP($B759, Team_Batting___Advanced[[Team]:[OPS]], 9, FALSE)</f>
        <v>#N/A</v>
      </c>
      <c r="R759" s="9" t="e">
        <f>VLOOKUP($B759, Team_Batting___Advanced[], 19, FALSE)</f>
        <v>#N/A</v>
      </c>
      <c r="S759" s="9" t="e">
        <f>VLOOKUP($B759, 'Team Per G'!$A$2:$G$31, 3, FALSE)</f>
        <v>#N/A</v>
      </c>
      <c r="T759" s="9" t="e">
        <f>VLOOKUP($B759, 'Team Per G'!$A$2:$G$31, 5, FALSE)</f>
        <v>#N/A</v>
      </c>
      <c r="U759" s="9" t="e">
        <f>VLOOKUP($B759, 'Team Per G'!$A$2:$G$31, 4, FALSE)</f>
        <v>#N/A</v>
      </c>
      <c r="V759" s="9" t="e">
        <f>VLOOKUP($B759, Team_Batting___Dashboard[], 22, FALSE)/$F759</f>
        <v>#N/A</v>
      </c>
      <c r="W759" s="9" t="e">
        <f>VLOOKUP($B759, 'FanGraphs - Team WAR Projected'!$B$2:$E$31, 4, FALSE)/162</f>
        <v>#N/A</v>
      </c>
      <c r="X759" s="9" t="e">
        <f>VLOOKUP($B759, FanGraphs_Standings[[Abbreviation]:[2024 Year to Date RS/G]], 6, FALSE)/$F759</f>
        <v>#N/A</v>
      </c>
      <c r="Y759" s="9" t="e">
        <f>VLOOKUP($B759, FanGraphs_Standings[[Abbreviation]:[2024 Projected Full Season RDif]], 19, FALSE)/162</f>
        <v>#N/A</v>
      </c>
      <c r="Z759" s="9" t="e">
        <f>VLOOKUP($B759, FanGraphs_Standings[[Abbreviation]:[2024 Projected Full Season RDif]], 5, FALSE)</f>
        <v>#N/A</v>
      </c>
      <c r="AA759" s="9" t="e">
        <f>VLOOKUP($B759, FanGraphs_Standings[[Abbreviation]:[2024 Projected Full Season W%]], 18, FALSE)</f>
        <v>#N/A</v>
      </c>
      <c r="AB759" s="9" t="e">
        <f>VLOOKUP($B759, 'Home Field Adv'!$A$2:$I$31, 9, FALSE)</f>
        <v>#N/A</v>
      </c>
      <c r="AC759" s="9" t="e">
        <f>VLOOKUP($C759, FanGraphs_Standings[[Abbreviation]:[2024 Year to Date G]], 2, FALSE)</f>
        <v>#N/A</v>
      </c>
      <c r="AD759" s="9" t="e">
        <f>VLOOKUP($E759, 'SP Per G'!$A$2:$D$1380, 3, FALSE)</f>
        <v>#N/A</v>
      </c>
      <c r="AE759" s="9" t="e">
        <f>VLOOKUP($E759, 'SP Per G'!$A$2:$D$1380, 4, FALSE)</f>
        <v>#N/A</v>
      </c>
      <c r="AF759" s="9" t="e">
        <f>VLOOKUP($E759, Individual_Pitching___Dashboard[], 18, FALSE)</f>
        <v>#N/A</v>
      </c>
      <c r="AG759" s="9" t="e">
        <f>VLOOKUP($E759, Individual_Pitching___Dashboard[], 20, FALSE)</f>
        <v>#N/A</v>
      </c>
      <c r="AH759" s="9" t="e">
        <f>VLOOKUP($E759, Individual_Pitching___Advanced[], 21,FALSE)</f>
        <v>#N/A</v>
      </c>
      <c r="AI759" s="9" t="e">
        <f>VLOOKUP($C759, 'Team Per G'!$A$2:$G$31, 7, FALSE)</f>
        <v>#N/A</v>
      </c>
      <c r="AJ759" s="9" t="e">
        <f>VLOOKUP($C759, 'FanGraphs - Team WAR Projected'!$B$2:$E$31, 3, FALSE)/162</f>
        <v>#N/A</v>
      </c>
      <c r="AK759" s="9" t="e">
        <f>VLOOKUP($C759, Team_Pitching___Advanced[[Team]:[xFIP]], 19,FALSE)</f>
        <v>#N/A</v>
      </c>
      <c r="AL759" s="9" t="e">
        <f>VLOOKUP($C759, Team_Pitching___Advanced[], 20, FALSE)</f>
        <v>#N/A</v>
      </c>
      <c r="AM759" s="9" t="e">
        <f>VLOOKUP($C759, Team_Batting___Dashboard[[Team]:[wOBA]], 16, FALSE)</f>
        <v>#N/A</v>
      </c>
      <c r="AN759" s="9" t="e">
        <f>VLOOKUP($C759, Team_Batting___Advanced[[Team]:[OPS]], 9, FALSE)</f>
        <v>#N/A</v>
      </c>
      <c r="AO759" s="9" t="e">
        <f>VLOOKUP($C759, Team_Batting___Advanced[], 19, FALSE)</f>
        <v>#N/A</v>
      </c>
      <c r="AP759" s="9" t="e">
        <f>VLOOKUP($C759, 'Team Per G'!$A$2:$G$31, 3, FALSE)</f>
        <v>#N/A</v>
      </c>
      <c r="AQ759" s="9" t="e">
        <f>VLOOKUP($C759, 'Team Per G'!$A$2:$G$31, 5, FALSE)</f>
        <v>#N/A</v>
      </c>
      <c r="AR759" s="9" t="e">
        <f>VLOOKUP($C759, 'Team Per G'!$A$2:$G$31, 4, FALSE)</f>
        <v>#N/A</v>
      </c>
      <c r="AS759" s="9" t="e">
        <f>VLOOKUP($C759, Team_Batting___Dashboard[], 22, FALSE)/$AC759</f>
        <v>#N/A</v>
      </c>
      <c r="AT759" s="9" t="e">
        <f>VLOOKUP($C759, 'FanGraphs - Team WAR Projected'!$B$2:$E$31, 4, FALSE)/162</f>
        <v>#N/A</v>
      </c>
      <c r="AU759" s="9" t="e">
        <f>VLOOKUP($C759, FanGraphs_Standings[[Abbreviation]:[2024 Year to Date RS/G]], 6, FALSE)/$AC759</f>
        <v>#N/A</v>
      </c>
      <c r="AV759" s="9" t="e">
        <f>VLOOKUP($C759, FanGraphs_Standings[[Abbreviation]:[2024 Projected Full Season RDif]], 19, FALSE)/162</f>
        <v>#N/A</v>
      </c>
      <c r="AW759" s="9" t="e">
        <f>VLOOKUP($C759, FanGraphs_Standings[[Abbreviation]:[2024 Projected Full Season RDif]], 5, FALSE)</f>
        <v>#N/A</v>
      </c>
      <c r="AX759" s="9" t="e">
        <f>VLOOKUP($C759, FanGraphs_Standings[[Abbreviation]:[2024 Projected Full Season W%]], 18, FALSE)</f>
        <v>#N/A</v>
      </c>
      <c r="AY759" s="9" t="e">
        <f>VLOOKUP($C759, 'Home Field Adv'!$A$2:$K$31, 11, FALSE)</f>
        <v>#N/A</v>
      </c>
      <c r="BB759" s="5" t="str">
        <f t="shared" si="34"/>
        <v/>
      </c>
      <c r="BC759" s="5" t="str">
        <f t="shared" si="35"/>
        <v/>
      </c>
      <c r="BD759" s="5" t="str">
        <f t="shared" si="36"/>
        <v/>
      </c>
    </row>
    <row r="760" spans="6:56" x14ac:dyDescent="0.45">
      <c r="F760" s="9" t="e">
        <f>VLOOKUP($B760, FanGraphs_Standings[[Abbreviation]:[2024 Year to Date G]], 2, FALSE)</f>
        <v>#N/A</v>
      </c>
      <c r="G760" s="9" t="e">
        <f>IF(ISERR(VLOOKUP($D760, 'SP Per G'!$A$2:$D$1380, 3, FALSE)), L760, VLOOKUP($D760, 'SP Per G'!$A$2:$D$1380, 3, FALSE))</f>
        <v>#N/A</v>
      </c>
      <c r="H760" s="9" t="e">
        <f>VLOOKUP($D760, 'SP Per G'!$A$2:$D$1380, 4, FALSE)</f>
        <v>#N/A</v>
      </c>
      <c r="I760" s="9" t="e">
        <f>VLOOKUP($D760, Individual_Pitching___Dashboard[], 18, FALSE)</f>
        <v>#N/A</v>
      </c>
      <c r="J760" s="9" t="e">
        <f>VLOOKUP($D760, Individual_Pitching___Dashboard[], 20, FALSE)</f>
        <v>#N/A</v>
      </c>
      <c r="K760" s="9" t="e">
        <f>VLOOKUP($D760, Individual_Pitching___Advanced[], 21,FALSE)</f>
        <v>#N/A</v>
      </c>
      <c r="L760" s="9" t="e">
        <f>VLOOKUP($B760, 'Team Per G'!$A$2:$G$31, 7, FALSE)</f>
        <v>#N/A</v>
      </c>
      <c r="M760" s="9" t="e">
        <f>VLOOKUP($B760, 'FanGraphs - Team WAR Projected'!$B$2:$E$31, 3, FALSE)/162</f>
        <v>#N/A</v>
      </c>
      <c r="N760" s="9" t="e">
        <f>VLOOKUP($B760, Team_Pitching___Advanced[[Team]:[xFIP]], 19,FALSE)</f>
        <v>#N/A</v>
      </c>
      <c r="O760" s="9" t="e">
        <f>VLOOKUP($B760, Team_Pitching___Advanced[], 20, FALSE)</f>
        <v>#N/A</v>
      </c>
      <c r="P760" s="9" t="e">
        <f>VLOOKUP($B760, Team_Batting___Dashboard[[Team]:[wOBA]], 16, FALSE)</f>
        <v>#N/A</v>
      </c>
      <c r="Q760" s="9" t="e">
        <f>VLOOKUP($B760, Team_Batting___Advanced[[Team]:[OPS]], 9, FALSE)</f>
        <v>#N/A</v>
      </c>
      <c r="R760" s="9" t="e">
        <f>VLOOKUP($B760, Team_Batting___Advanced[], 19, FALSE)</f>
        <v>#N/A</v>
      </c>
      <c r="S760" s="9" t="e">
        <f>VLOOKUP($B760, 'Team Per G'!$A$2:$G$31, 3, FALSE)</f>
        <v>#N/A</v>
      </c>
      <c r="T760" s="9" t="e">
        <f>VLOOKUP($B760, 'Team Per G'!$A$2:$G$31, 5, FALSE)</f>
        <v>#N/A</v>
      </c>
      <c r="U760" s="9" t="e">
        <f>VLOOKUP($B760, 'Team Per G'!$A$2:$G$31, 4, FALSE)</f>
        <v>#N/A</v>
      </c>
      <c r="V760" s="9" t="e">
        <f>VLOOKUP($B760, Team_Batting___Dashboard[], 22, FALSE)/$F760</f>
        <v>#N/A</v>
      </c>
      <c r="W760" s="9" t="e">
        <f>VLOOKUP($B760, 'FanGraphs - Team WAR Projected'!$B$2:$E$31, 4, FALSE)/162</f>
        <v>#N/A</v>
      </c>
      <c r="X760" s="9" t="e">
        <f>VLOOKUP($B760, FanGraphs_Standings[[Abbreviation]:[2024 Year to Date RS/G]], 6, FALSE)/$F760</f>
        <v>#N/A</v>
      </c>
      <c r="Y760" s="9" t="e">
        <f>VLOOKUP($B760, FanGraphs_Standings[[Abbreviation]:[2024 Projected Full Season RDif]], 19, FALSE)/162</f>
        <v>#N/A</v>
      </c>
      <c r="Z760" s="9" t="e">
        <f>VLOOKUP($B760, FanGraphs_Standings[[Abbreviation]:[2024 Projected Full Season RDif]], 5, FALSE)</f>
        <v>#N/A</v>
      </c>
      <c r="AA760" s="9" t="e">
        <f>VLOOKUP($B760, FanGraphs_Standings[[Abbreviation]:[2024 Projected Full Season W%]], 18, FALSE)</f>
        <v>#N/A</v>
      </c>
      <c r="AB760" s="9" t="e">
        <f>VLOOKUP($B760, 'Home Field Adv'!$A$2:$I$31, 9, FALSE)</f>
        <v>#N/A</v>
      </c>
      <c r="AC760" s="9" t="e">
        <f>VLOOKUP($C760, FanGraphs_Standings[[Abbreviation]:[2024 Year to Date G]], 2, FALSE)</f>
        <v>#N/A</v>
      </c>
      <c r="AD760" s="9" t="e">
        <f>VLOOKUP($E760, 'SP Per G'!$A$2:$D$1380, 3, FALSE)</f>
        <v>#N/A</v>
      </c>
      <c r="AE760" s="9" t="e">
        <f>VLOOKUP($E760, 'SP Per G'!$A$2:$D$1380, 4, FALSE)</f>
        <v>#N/A</v>
      </c>
      <c r="AF760" s="9" t="e">
        <f>VLOOKUP($E760, Individual_Pitching___Dashboard[], 18, FALSE)</f>
        <v>#N/A</v>
      </c>
      <c r="AG760" s="9" t="e">
        <f>VLOOKUP($E760, Individual_Pitching___Dashboard[], 20, FALSE)</f>
        <v>#N/A</v>
      </c>
      <c r="AH760" s="9" t="e">
        <f>VLOOKUP($E760, Individual_Pitching___Advanced[], 21,FALSE)</f>
        <v>#N/A</v>
      </c>
      <c r="AI760" s="9" t="e">
        <f>VLOOKUP($C760, 'Team Per G'!$A$2:$G$31, 7, FALSE)</f>
        <v>#N/A</v>
      </c>
      <c r="AJ760" s="9" t="e">
        <f>VLOOKUP($C760, 'FanGraphs - Team WAR Projected'!$B$2:$E$31, 3, FALSE)/162</f>
        <v>#N/A</v>
      </c>
      <c r="AK760" s="9" t="e">
        <f>VLOOKUP($C760, Team_Pitching___Advanced[[Team]:[xFIP]], 19,FALSE)</f>
        <v>#N/A</v>
      </c>
      <c r="AL760" s="9" t="e">
        <f>VLOOKUP($C760, Team_Pitching___Advanced[], 20, FALSE)</f>
        <v>#N/A</v>
      </c>
      <c r="AM760" s="9" t="e">
        <f>VLOOKUP($C760, Team_Batting___Dashboard[[Team]:[wOBA]], 16, FALSE)</f>
        <v>#N/A</v>
      </c>
      <c r="AN760" s="9" t="e">
        <f>VLOOKUP($C760, Team_Batting___Advanced[[Team]:[OPS]], 9, FALSE)</f>
        <v>#N/A</v>
      </c>
      <c r="AO760" s="9" t="e">
        <f>VLOOKUP($C760, Team_Batting___Advanced[], 19, FALSE)</f>
        <v>#N/A</v>
      </c>
      <c r="AP760" s="9" t="e">
        <f>VLOOKUP($C760, 'Team Per G'!$A$2:$G$31, 3, FALSE)</f>
        <v>#N/A</v>
      </c>
      <c r="AQ760" s="9" t="e">
        <f>VLOOKUP($C760, 'Team Per G'!$A$2:$G$31, 5, FALSE)</f>
        <v>#N/A</v>
      </c>
      <c r="AR760" s="9" t="e">
        <f>VLOOKUP($C760, 'Team Per G'!$A$2:$G$31, 4, FALSE)</f>
        <v>#N/A</v>
      </c>
      <c r="AS760" s="9" t="e">
        <f>VLOOKUP($C760, Team_Batting___Dashboard[], 22, FALSE)/$AC760</f>
        <v>#N/A</v>
      </c>
      <c r="AT760" s="9" t="e">
        <f>VLOOKUP($C760, 'FanGraphs - Team WAR Projected'!$B$2:$E$31, 4, FALSE)/162</f>
        <v>#N/A</v>
      </c>
      <c r="AU760" s="9" t="e">
        <f>VLOOKUP($C760, FanGraphs_Standings[[Abbreviation]:[2024 Year to Date RS/G]], 6, FALSE)/$AC760</f>
        <v>#N/A</v>
      </c>
      <c r="AV760" s="9" t="e">
        <f>VLOOKUP($C760, FanGraphs_Standings[[Abbreviation]:[2024 Projected Full Season RDif]], 19, FALSE)/162</f>
        <v>#N/A</v>
      </c>
      <c r="AW760" s="9" t="e">
        <f>VLOOKUP($C760, FanGraphs_Standings[[Abbreviation]:[2024 Projected Full Season RDif]], 5, FALSE)</f>
        <v>#N/A</v>
      </c>
      <c r="AX760" s="9" t="e">
        <f>VLOOKUP($C760, FanGraphs_Standings[[Abbreviation]:[2024 Projected Full Season W%]], 18, FALSE)</f>
        <v>#N/A</v>
      </c>
      <c r="AY760" s="9" t="e">
        <f>VLOOKUP($C760, 'Home Field Adv'!$A$2:$K$31, 11, FALSE)</f>
        <v>#N/A</v>
      </c>
      <c r="BB760" s="5" t="str">
        <f t="shared" si="34"/>
        <v/>
      </c>
      <c r="BC760" s="5" t="str">
        <f t="shared" si="35"/>
        <v/>
      </c>
      <c r="BD760" s="5" t="str">
        <f t="shared" si="36"/>
        <v/>
      </c>
    </row>
    <row r="761" spans="6:56" x14ac:dyDescent="0.45">
      <c r="F761" s="9" t="e">
        <f>VLOOKUP($B761, FanGraphs_Standings[[Abbreviation]:[2024 Year to Date G]], 2, FALSE)</f>
        <v>#N/A</v>
      </c>
      <c r="G761" s="9" t="e">
        <f>IF(ISERR(VLOOKUP($D761, 'SP Per G'!$A$2:$D$1380, 3, FALSE)), L761, VLOOKUP($D761, 'SP Per G'!$A$2:$D$1380, 3, FALSE))</f>
        <v>#N/A</v>
      </c>
      <c r="H761" s="9" t="e">
        <f>VLOOKUP($D761, 'SP Per G'!$A$2:$D$1380, 4, FALSE)</f>
        <v>#N/A</v>
      </c>
      <c r="I761" s="9" t="e">
        <f>VLOOKUP($D761, Individual_Pitching___Dashboard[], 18, FALSE)</f>
        <v>#N/A</v>
      </c>
      <c r="J761" s="9" t="e">
        <f>VLOOKUP($D761, Individual_Pitching___Dashboard[], 20, FALSE)</f>
        <v>#N/A</v>
      </c>
      <c r="K761" s="9" t="e">
        <f>VLOOKUP($D761, Individual_Pitching___Advanced[], 21,FALSE)</f>
        <v>#N/A</v>
      </c>
      <c r="L761" s="9" t="e">
        <f>VLOOKUP($B761, 'Team Per G'!$A$2:$G$31, 7, FALSE)</f>
        <v>#N/A</v>
      </c>
      <c r="M761" s="9" t="e">
        <f>VLOOKUP($B761, 'FanGraphs - Team WAR Projected'!$B$2:$E$31, 3, FALSE)/162</f>
        <v>#N/A</v>
      </c>
      <c r="N761" s="9" t="e">
        <f>VLOOKUP($B761, Team_Pitching___Advanced[[Team]:[xFIP]], 19,FALSE)</f>
        <v>#N/A</v>
      </c>
      <c r="O761" s="9" t="e">
        <f>VLOOKUP($B761, Team_Pitching___Advanced[], 20, FALSE)</f>
        <v>#N/A</v>
      </c>
      <c r="P761" s="9" t="e">
        <f>VLOOKUP($B761, Team_Batting___Dashboard[[Team]:[wOBA]], 16, FALSE)</f>
        <v>#N/A</v>
      </c>
      <c r="Q761" s="9" t="e">
        <f>VLOOKUP($B761, Team_Batting___Advanced[[Team]:[OPS]], 9, FALSE)</f>
        <v>#N/A</v>
      </c>
      <c r="R761" s="9" t="e">
        <f>VLOOKUP($B761, Team_Batting___Advanced[], 19, FALSE)</f>
        <v>#N/A</v>
      </c>
      <c r="S761" s="9" t="e">
        <f>VLOOKUP($B761, 'Team Per G'!$A$2:$G$31, 3, FALSE)</f>
        <v>#N/A</v>
      </c>
      <c r="T761" s="9" t="e">
        <f>VLOOKUP($B761, 'Team Per G'!$A$2:$G$31, 5, FALSE)</f>
        <v>#N/A</v>
      </c>
      <c r="U761" s="9" t="e">
        <f>VLOOKUP($B761, 'Team Per G'!$A$2:$G$31, 4, FALSE)</f>
        <v>#N/A</v>
      </c>
      <c r="V761" s="9" t="e">
        <f>VLOOKUP($B761, Team_Batting___Dashboard[], 22, FALSE)/$F761</f>
        <v>#N/A</v>
      </c>
      <c r="W761" s="9" t="e">
        <f>VLOOKUP($B761, 'FanGraphs - Team WAR Projected'!$B$2:$E$31, 4, FALSE)/162</f>
        <v>#N/A</v>
      </c>
      <c r="X761" s="9" t="e">
        <f>VLOOKUP($B761, FanGraphs_Standings[[Abbreviation]:[2024 Year to Date RS/G]], 6, FALSE)/$F761</f>
        <v>#N/A</v>
      </c>
      <c r="Y761" s="9" t="e">
        <f>VLOOKUP($B761, FanGraphs_Standings[[Abbreviation]:[2024 Projected Full Season RDif]], 19, FALSE)/162</f>
        <v>#N/A</v>
      </c>
      <c r="Z761" s="9" t="e">
        <f>VLOOKUP($B761, FanGraphs_Standings[[Abbreviation]:[2024 Projected Full Season RDif]], 5, FALSE)</f>
        <v>#N/A</v>
      </c>
      <c r="AA761" s="9" t="e">
        <f>VLOOKUP($B761, FanGraphs_Standings[[Abbreviation]:[2024 Projected Full Season W%]], 18, FALSE)</f>
        <v>#N/A</v>
      </c>
      <c r="AB761" s="9" t="e">
        <f>VLOOKUP($B761, 'Home Field Adv'!$A$2:$I$31, 9, FALSE)</f>
        <v>#N/A</v>
      </c>
      <c r="AC761" s="9" t="e">
        <f>VLOOKUP($C761, FanGraphs_Standings[[Abbreviation]:[2024 Year to Date G]], 2, FALSE)</f>
        <v>#N/A</v>
      </c>
      <c r="AD761" s="9" t="e">
        <f>VLOOKUP($E761, 'SP Per G'!$A$2:$D$1380, 3, FALSE)</f>
        <v>#N/A</v>
      </c>
      <c r="AE761" s="9" t="e">
        <f>VLOOKUP($E761, 'SP Per G'!$A$2:$D$1380, 4, FALSE)</f>
        <v>#N/A</v>
      </c>
      <c r="AF761" s="9" t="e">
        <f>VLOOKUP($E761, Individual_Pitching___Dashboard[], 18, FALSE)</f>
        <v>#N/A</v>
      </c>
      <c r="AG761" s="9" t="e">
        <f>VLOOKUP($E761, Individual_Pitching___Dashboard[], 20, FALSE)</f>
        <v>#N/A</v>
      </c>
      <c r="AH761" s="9" t="e">
        <f>VLOOKUP($E761, Individual_Pitching___Advanced[], 21,FALSE)</f>
        <v>#N/A</v>
      </c>
      <c r="AI761" s="9" t="e">
        <f>VLOOKUP($C761, 'Team Per G'!$A$2:$G$31, 7, FALSE)</f>
        <v>#N/A</v>
      </c>
      <c r="AJ761" s="9" t="e">
        <f>VLOOKUP($C761, 'FanGraphs - Team WAR Projected'!$B$2:$E$31, 3, FALSE)/162</f>
        <v>#N/A</v>
      </c>
      <c r="AK761" s="9" t="e">
        <f>VLOOKUP($C761, Team_Pitching___Advanced[[Team]:[xFIP]], 19,FALSE)</f>
        <v>#N/A</v>
      </c>
      <c r="AL761" s="9" t="e">
        <f>VLOOKUP($C761, Team_Pitching___Advanced[], 20, FALSE)</f>
        <v>#N/A</v>
      </c>
      <c r="AM761" s="9" t="e">
        <f>VLOOKUP($C761, Team_Batting___Dashboard[[Team]:[wOBA]], 16, FALSE)</f>
        <v>#N/A</v>
      </c>
      <c r="AN761" s="9" t="e">
        <f>VLOOKUP($C761, Team_Batting___Advanced[[Team]:[OPS]], 9, FALSE)</f>
        <v>#N/A</v>
      </c>
      <c r="AO761" s="9" t="e">
        <f>VLOOKUP($C761, Team_Batting___Advanced[], 19, FALSE)</f>
        <v>#N/A</v>
      </c>
      <c r="AP761" s="9" t="e">
        <f>VLOOKUP($C761, 'Team Per G'!$A$2:$G$31, 3, FALSE)</f>
        <v>#N/A</v>
      </c>
      <c r="AQ761" s="9" t="e">
        <f>VLOOKUP($C761, 'Team Per G'!$A$2:$G$31, 5, FALSE)</f>
        <v>#N/A</v>
      </c>
      <c r="AR761" s="9" t="e">
        <f>VLOOKUP($C761, 'Team Per G'!$A$2:$G$31, 4, FALSE)</f>
        <v>#N/A</v>
      </c>
      <c r="AS761" s="9" t="e">
        <f>VLOOKUP($C761, Team_Batting___Dashboard[], 22, FALSE)/$AC761</f>
        <v>#N/A</v>
      </c>
      <c r="AT761" s="9" t="e">
        <f>VLOOKUP($C761, 'FanGraphs - Team WAR Projected'!$B$2:$E$31, 4, FALSE)/162</f>
        <v>#N/A</v>
      </c>
      <c r="AU761" s="9" t="e">
        <f>VLOOKUP($C761, FanGraphs_Standings[[Abbreviation]:[2024 Year to Date RS/G]], 6, FALSE)/$AC761</f>
        <v>#N/A</v>
      </c>
      <c r="AV761" s="9" t="e">
        <f>VLOOKUP($C761, FanGraphs_Standings[[Abbreviation]:[2024 Projected Full Season RDif]], 19, FALSE)/162</f>
        <v>#N/A</v>
      </c>
      <c r="AW761" s="9" t="e">
        <f>VLOOKUP($C761, FanGraphs_Standings[[Abbreviation]:[2024 Projected Full Season RDif]], 5, FALSE)</f>
        <v>#N/A</v>
      </c>
      <c r="AX761" s="9" t="e">
        <f>VLOOKUP($C761, FanGraphs_Standings[[Abbreviation]:[2024 Projected Full Season W%]], 18, FALSE)</f>
        <v>#N/A</v>
      </c>
      <c r="AY761" s="9" t="e">
        <f>VLOOKUP($C761, 'Home Field Adv'!$A$2:$K$31, 11, FALSE)</f>
        <v>#N/A</v>
      </c>
      <c r="BB761" s="5" t="str">
        <f t="shared" si="34"/>
        <v/>
      </c>
      <c r="BC761" s="5" t="str">
        <f t="shared" si="35"/>
        <v/>
      </c>
      <c r="BD761" s="5" t="str">
        <f t="shared" si="36"/>
        <v/>
      </c>
    </row>
    <row r="762" spans="6:56" x14ac:dyDescent="0.45">
      <c r="F762" s="9" t="e">
        <f>VLOOKUP($B762, FanGraphs_Standings[[Abbreviation]:[2024 Year to Date G]], 2, FALSE)</f>
        <v>#N/A</v>
      </c>
      <c r="G762" s="9" t="e">
        <f>IF(ISERR(VLOOKUP($D762, 'SP Per G'!$A$2:$D$1380, 3, FALSE)), L762, VLOOKUP($D762, 'SP Per G'!$A$2:$D$1380, 3, FALSE))</f>
        <v>#N/A</v>
      </c>
      <c r="H762" s="9" t="e">
        <f>VLOOKUP($D762, 'SP Per G'!$A$2:$D$1380, 4, FALSE)</f>
        <v>#N/A</v>
      </c>
      <c r="I762" s="9" t="e">
        <f>VLOOKUP($D762, Individual_Pitching___Dashboard[], 18, FALSE)</f>
        <v>#N/A</v>
      </c>
      <c r="J762" s="9" t="e">
        <f>VLOOKUP($D762, Individual_Pitching___Dashboard[], 20, FALSE)</f>
        <v>#N/A</v>
      </c>
      <c r="K762" s="9" t="e">
        <f>VLOOKUP($D762, Individual_Pitching___Advanced[], 21,FALSE)</f>
        <v>#N/A</v>
      </c>
      <c r="L762" s="9" t="e">
        <f>VLOOKUP($B762, 'Team Per G'!$A$2:$G$31, 7, FALSE)</f>
        <v>#N/A</v>
      </c>
      <c r="M762" s="9" t="e">
        <f>VLOOKUP($B762, 'FanGraphs - Team WAR Projected'!$B$2:$E$31, 3, FALSE)/162</f>
        <v>#N/A</v>
      </c>
      <c r="N762" s="9" t="e">
        <f>VLOOKUP($B762, Team_Pitching___Advanced[[Team]:[xFIP]], 19,FALSE)</f>
        <v>#N/A</v>
      </c>
      <c r="O762" s="9" t="e">
        <f>VLOOKUP($B762, Team_Pitching___Advanced[], 20, FALSE)</f>
        <v>#N/A</v>
      </c>
      <c r="P762" s="9" t="e">
        <f>VLOOKUP($B762, Team_Batting___Dashboard[[Team]:[wOBA]], 16, FALSE)</f>
        <v>#N/A</v>
      </c>
      <c r="Q762" s="9" t="e">
        <f>VLOOKUP($B762, Team_Batting___Advanced[[Team]:[OPS]], 9, FALSE)</f>
        <v>#N/A</v>
      </c>
      <c r="R762" s="9" t="e">
        <f>VLOOKUP($B762, Team_Batting___Advanced[], 19, FALSE)</f>
        <v>#N/A</v>
      </c>
      <c r="S762" s="9" t="e">
        <f>VLOOKUP($B762, 'Team Per G'!$A$2:$G$31, 3, FALSE)</f>
        <v>#N/A</v>
      </c>
      <c r="T762" s="9" t="e">
        <f>VLOOKUP($B762, 'Team Per G'!$A$2:$G$31, 5, FALSE)</f>
        <v>#N/A</v>
      </c>
      <c r="U762" s="9" t="e">
        <f>VLOOKUP($B762, 'Team Per G'!$A$2:$G$31, 4, FALSE)</f>
        <v>#N/A</v>
      </c>
      <c r="V762" s="9" t="e">
        <f>VLOOKUP($B762, Team_Batting___Dashboard[], 22, FALSE)/$F762</f>
        <v>#N/A</v>
      </c>
      <c r="W762" s="9" t="e">
        <f>VLOOKUP($B762, 'FanGraphs - Team WAR Projected'!$B$2:$E$31, 4, FALSE)/162</f>
        <v>#N/A</v>
      </c>
      <c r="X762" s="9" t="e">
        <f>VLOOKUP($B762, FanGraphs_Standings[[Abbreviation]:[2024 Year to Date RS/G]], 6, FALSE)/$F762</f>
        <v>#N/A</v>
      </c>
      <c r="Y762" s="9" t="e">
        <f>VLOOKUP($B762, FanGraphs_Standings[[Abbreviation]:[2024 Projected Full Season RDif]], 19, FALSE)/162</f>
        <v>#N/A</v>
      </c>
      <c r="Z762" s="9" t="e">
        <f>VLOOKUP($B762, FanGraphs_Standings[[Abbreviation]:[2024 Projected Full Season RDif]], 5, FALSE)</f>
        <v>#N/A</v>
      </c>
      <c r="AA762" s="9" t="e">
        <f>VLOOKUP($B762, FanGraphs_Standings[[Abbreviation]:[2024 Projected Full Season W%]], 18, FALSE)</f>
        <v>#N/A</v>
      </c>
      <c r="AB762" s="9" t="e">
        <f>VLOOKUP($B762, 'Home Field Adv'!$A$2:$I$31, 9, FALSE)</f>
        <v>#N/A</v>
      </c>
      <c r="AC762" s="9" t="e">
        <f>VLOOKUP($C762, FanGraphs_Standings[[Abbreviation]:[2024 Year to Date G]], 2, FALSE)</f>
        <v>#N/A</v>
      </c>
      <c r="AD762" s="9" t="e">
        <f>VLOOKUP($E762, 'SP Per G'!$A$2:$D$1380, 3, FALSE)</f>
        <v>#N/A</v>
      </c>
      <c r="AE762" s="9" t="e">
        <f>VLOOKUP($E762, 'SP Per G'!$A$2:$D$1380, 4, FALSE)</f>
        <v>#N/A</v>
      </c>
      <c r="AF762" s="9" t="e">
        <f>VLOOKUP($E762, Individual_Pitching___Dashboard[], 18, FALSE)</f>
        <v>#N/A</v>
      </c>
      <c r="AG762" s="9" t="e">
        <f>VLOOKUP($E762, Individual_Pitching___Dashboard[], 20, FALSE)</f>
        <v>#N/A</v>
      </c>
      <c r="AH762" s="9" t="e">
        <f>VLOOKUP($E762, Individual_Pitching___Advanced[], 21,FALSE)</f>
        <v>#N/A</v>
      </c>
      <c r="AI762" s="9" t="e">
        <f>VLOOKUP($C762, 'Team Per G'!$A$2:$G$31, 7, FALSE)</f>
        <v>#N/A</v>
      </c>
      <c r="AJ762" s="9" t="e">
        <f>VLOOKUP($C762, 'FanGraphs - Team WAR Projected'!$B$2:$E$31, 3, FALSE)/162</f>
        <v>#N/A</v>
      </c>
      <c r="AK762" s="9" t="e">
        <f>VLOOKUP($C762, Team_Pitching___Advanced[[Team]:[xFIP]], 19,FALSE)</f>
        <v>#N/A</v>
      </c>
      <c r="AL762" s="9" t="e">
        <f>VLOOKUP($C762, Team_Pitching___Advanced[], 20, FALSE)</f>
        <v>#N/A</v>
      </c>
      <c r="AM762" s="9" t="e">
        <f>VLOOKUP($C762, Team_Batting___Dashboard[[Team]:[wOBA]], 16, FALSE)</f>
        <v>#N/A</v>
      </c>
      <c r="AN762" s="9" t="e">
        <f>VLOOKUP($C762, Team_Batting___Advanced[[Team]:[OPS]], 9, FALSE)</f>
        <v>#N/A</v>
      </c>
      <c r="AO762" s="9" t="e">
        <f>VLOOKUP($C762, Team_Batting___Advanced[], 19, FALSE)</f>
        <v>#N/A</v>
      </c>
      <c r="AP762" s="9" t="e">
        <f>VLOOKUP($C762, 'Team Per G'!$A$2:$G$31, 3, FALSE)</f>
        <v>#N/A</v>
      </c>
      <c r="AQ762" s="9" t="e">
        <f>VLOOKUP($C762, 'Team Per G'!$A$2:$G$31, 5, FALSE)</f>
        <v>#N/A</v>
      </c>
      <c r="AR762" s="9" t="e">
        <f>VLOOKUP($C762, 'Team Per G'!$A$2:$G$31, 4, FALSE)</f>
        <v>#N/A</v>
      </c>
      <c r="AS762" s="9" t="e">
        <f>VLOOKUP($C762, Team_Batting___Dashboard[], 22, FALSE)/$AC762</f>
        <v>#N/A</v>
      </c>
      <c r="AT762" s="9" t="e">
        <f>VLOOKUP($C762, 'FanGraphs - Team WAR Projected'!$B$2:$E$31, 4, FALSE)/162</f>
        <v>#N/A</v>
      </c>
      <c r="AU762" s="9" t="e">
        <f>VLOOKUP($C762, FanGraphs_Standings[[Abbreviation]:[2024 Year to Date RS/G]], 6, FALSE)/$AC762</f>
        <v>#N/A</v>
      </c>
      <c r="AV762" s="9" t="e">
        <f>VLOOKUP($C762, FanGraphs_Standings[[Abbreviation]:[2024 Projected Full Season RDif]], 19, FALSE)/162</f>
        <v>#N/A</v>
      </c>
      <c r="AW762" s="9" t="e">
        <f>VLOOKUP($C762, FanGraphs_Standings[[Abbreviation]:[2024 Projected Full Season RDif]], 5, FALSE)</f>
        <v>#N/A</v>
      </c>
      <c r="AX762" s="9" t="e">
        <f>VLOOKUP($C762, FanGraphs_Standings[[Abbreviation]:[2024 Projected Full Season W%]], 18, FALSE)</f>
        <v>#N/A</v>
      </c>
      <c r="AY762" s="9" t="e">
        <f>VLOOKUP($C762, 'Home Field Adv'!$A$2:$K$31, 11, FALSE)</f>
        <v>#N/A</v>
      </c>
      <c r="BB762" s="5" t="str">
        <f t="shared" si="34"/>
        <v/>
      </c>
      <c r="BC762" s="5" t="str">
        <f t="shared" si="35"/>
        <v/>
      </c>
      <c r="BD762" s="5" t="str">
        <f t="shared" si="36"/>
        <v/>
      </c>
    </row>
    <row r="763" spans="6:56" x14ac:dyDescent="0.45">
      <c r="F763" s="9" t="e">
        <f>VLOOKUP($B763, FanGraphs_Standings[[Abbreviation]:[2024 Year to Date G]], 2, FALSE)</f>
        <v>#N/A</v>
      </c>
      <c r="G763" s="9" t="e">
        <f>IF(ISERR(VLOOKUP($D763, 'SP Per G'!$A$2:$D$1380, 3, FALSE)), L763, VLOOKUP($D763, 'SP Per G'!$A$2:$D$1380, 3, FALSE))</f>
        <v>#N/A</v>
      </c>
      <c r="H763" s="9" t="e">
        <f>VLOOKUP($D763, 'SP Per G'!$A$2:$D$1380, 4, FALSE)</f>
        <v>#N/A</v>
      </c>
      <c r="I763" s="9" t="e">
        <f>VLOOKUP($D763, Individual_Pitching___Dashboard[], 18, FALSE)</f>
        <v>#N/A</v>
      </c>
      <c r="J763" s="9" t="e">
        <f>VLOOKUP($D763, Individual_Pitching___Dashboard[], 20, FALSE)</f>
        <v>#N/A</v>
      </c>
      <c r="K763" s="9" t="e">
        <f>VLOOKUP($D763, Individual_Pitching___Advanced[], 21,FALSE)</f>
        <v>#N/A</v>
      </c>
      <c r="L763" s="9" t="e">
        <f>VLOOKUP($B763, 'Team Per G'!$A$2:$G$31, 7, FALSE)</f>
        <v>#N/A</v>
      </c>
      <c r="M763" s="9" t="e">
        <f>VLOOKUP($B763, 'FanGraphs - Team WAR Projected'!$B$2:$E$31, 3, FALSE)/162</f>
        <v>#N/A</v>
      </c>
      <c r="N763" s="9" t="e">
        <f>VLOOKUP($B763, Team_Pitching___Advanced[[Team]:[xFIP]], 19,FALSE)</f>
        <v>#N/A</v>
      </c>
      <c r="O763" s="9" t="e">
        <f>VLOOKUP($B763, Team_Pitching___Advanced[], 20, FALSE)</f>
        <v>#N/A</v>
      </c>
      <c r="P763" s="9" t="e">
        <f>VLOOKUP($B763, Team_Batting___Dashboard[[Team]:[wOBA]], 16, FALSE)</f>
        <v>#N/A</v>
      </c>
      <c r="Q763" s="9" t="e">
        <f>VLOOKUP($B763, Team_Batting___Advanced[[Team]:[OPS]], 9, FALSE)</f>
        <v>#N/A</v>
      </c>
      <c r="R763" s="9" t="e">
        <f>VLOOKUP($B763, Team_Batting___Advanced[], 19, FALSE)</f>
        <v>#N/A</v>
      </c>
      <c r="S763" s="9" t="e">
        <f>VLOOKUP($B763, 'Team Per G'!$A$2:$G$31, 3, FALSE)</f>
        <v>#N/A</v>
      </c>
      <c r="T763" s="9" t="e">
        <f>VLOOKUP($B763, 'Team Per G'!$A$2:$G$31, 5, FALSE)</f>
        <v>#N/A</v>
      </c>
      <c r="U763" s="9" t="e">
        <f>VLOOKUP($B763, 'Team Per G'!$A$2:$G$31, 4, FALSE)</f>
        <v>#N/A</v>
      </c>
      <c r="V763" s="9" t="e">
        <f>VLOOKUP($B763, Team_Batting___Dashboard[], 22, FALSE)/$F763</f>
        <v>#N/A</v>
      </c>
      <c r="W763" s="9" t="e">
        <f>VLOOKUP($B763, 'FanGraphs - Team WAR Projected'!$B$2:$E$31, 4, FALSE)/162</f>
        <v>#N/A</v>
      </c>
      <c r="X763" s="9" t="e">
        <f>VLOOKUP($B763, FanGraphs_Standings[[Abbreviation]:[2024 Year to Date RS/G]], 6, FALSE)/$F763</f>
        <v>#N/A</v>
      </c>
      <c r="Y763" s="9" t="e">
        <f>VLOOKUP($B763, FanGraphs_Standings[[Abbreviation]:[2024 Projected Full Season RDif]], 19, FALSE)/162</f>
        <v>#N/A</v>
      </c>
      <c r="Z763" s="9" t="e">
        <f>VLOOKUP($B763, FanGraphs_Standings[[Abbreviation]:[2024 Projected Full Season RDif]], 5, FALSE)</f>
        <v>#N/A</v>
      </c>
      <c r="AA763" s="9" t="e">
        <f>VLOOKUP($B763, FanGraphs_Standings[[Abbreviation]:[2024 Projected Full Season W%]], 18, FALSE)</f>
        <v>#N/A</v>
      </c>
      <c r="AB763" s="9" t="e">
        <f>VLOOKUP($B763, 'Home Field Adv'!$A$2:$I$31, 9, FALSE)</f>
        <v>#N/A</v>
      </c>
      <c r="AC763" s="9" t="e">
        <f>VLOOKUP($C763, FanGraphs_Standings[[Abbreviation]:[2024 Year to Date G]], 2, FALSE)</f>
        <v>#N/A</v>
      </c>
      <c r="AD763" s="9" t="e">
        <f>VLOOKUP($E763, 'SP Per G'!$A$2:$D$1380, 3, FALSE)</f>
        <v>#N/A</v>
      </c>
      <c r="AE763" s="9" t="e">
        <f>VLOOKUP($E763, 'SP Per G'!$A$2:$D$1380, 4, FALSE)</f>
        <v>#N/A</v>
      </c>
      <c r="AF763" s="9" t="e">
        <f>VLOOKUP($E763, Individual_Pitching___Dashboard[], 18, FALSE)</f>
        <v>#N/A</v>
      </c>
      <c r="AG763" s="9" t="e">
        <f>VLOOKUP($E763, Individual_Pitching___Dashboard[], 20, FALSE)</f>
        <v>#N/A</v>
      </c>
      <c r="AH763" s="9" t="e">
        <f>VLOOKUP($E763, Individual_Pitching___Advanced[], 21,FALSE)</f>
        <v>#N/A</v>
      </c>
      <c r="AI763" s="9" t="e">
        <f>VLOOKUP($C763, 'Team Per G'!$A$2:$G$31, 7, FALSE)</f>
        <v>#N/A</v>
      </c>
      <c r="AJ763" s="9" t="e">
        <f>VLOOKUP($C763, 'FanGraphs - Team WAR Projected'!$B$2:$E$31, 3, FALSE)/162</f>
        <v>#N/A</v>
      </c>
      <c r="AK763" s="9" t="e">
        <f>VLOOKUP($C763, Team_Pitching___Advanced[[Team]:[xFIP]], 19,FALSE)</f>
        <v>#N/A</v>
      </c>
      <c r="AL763" s="9" t="e">
        <f>VLOOKUP($C763, Team_Pitching___Advanced[], 20, FALSE)</f>
        <v>#N/A</v>
      </c>
      <c r="AM763" s="9" t="e">
        <f>VLOOKUP($C763, Team_Batting___Dashboard[[Team]:[wOBA]], 16, FALSE)</f>
        <v>#N/A</v>
      </c>
      <c r="AN763" s="9" t="e">
        <f>VLOOKUP($C763, Team_Batting___Advanced[[Team]:[OPS]], 9, FALSE)</f>
        <v>#N/A</v>
      </c>
      <c r="AO763" s="9" t="e">
        <f>VLOOKUP($C763, Team_Batting___Advanced[], 19, FALSE)</f>
        <v>#N/A</v>
      </c>
      <c r="AP763" s="9" t="e">
        <f>VLOOKUP($C763, 'Team Per G'!$A$2:$G$31, 3, FALSE)</f>
        <v>#N/A</v>
      </c>
      <c r="AQ763" s="9" t="e">
        <f>VLOOKUP($C763, 'Team Per G'!$A$2:$G$31, 5, FALSE)</f>
        <v>#N/A</v>
      </c>
      <c r="AR763" s="9" t="e">
        <f>VLOOKUP($C763, 'Team Per G'!$A$2:$G$31, 4, FALSE)</f>
        <v>#N/A</v>
      </c>
      <c r="AS763" s="9" t="e">
        <f>VLOOKUP($C763, Team_Batting___Dashboard[], 22, FALSE)/$AC763</f>
        <v>#N/A</v>
      </c>
      <c r="AT763" s="9" t="e">
        <f>VLOOKUP($C763, 'FanGraphs - Team WAR Projected'!$B$2:$E$31, 4, FALSE)/162</f>
        <v>#N/A</v>
      </c>
      <c r="AU763" s="9" t="e">
        <f>VLOOKUP($C763, FanGraphs_Standings[[Abbreviation]:[2024 Year to Date RS/G]], 6, FALSE)/$AC763</f>
        <v>#N/A</v>
      </c>
      <c r="AV763" s="9" t="e">
        <f>VLOOKUP($C763, FanGraphs_Standings[[Abbreviation]:[2024 Projected Full Season RDif]], 19, FALSE)/162</f>
        <v>#N/A</v>
      </c>
      <c r="AW763" s="9" t="e">
        <f>VLOOKUP($C763, FanGraphs_Standings[[Abbreviation]:[2024 Projected Full Season RDif]], 5, FALSE)</f>
        <v>#N/A</v>
      </c>
      <c r="AX763" s="9" t="e">
        <f>VLOOKUP($C763, FanGraphs_Standings[[Abbreviation]:[2024 Projected Full Season W%]], 18, FALSE)</f>
        <v>#N/A</v>
      </c>
      <c r="AY763" s="9" t="e">
        <f>VLOOKUP($C763, 'Home Field Adv'!$A$2:$K$31, 11, FALSE)</f>
        <v>#N/A</v>
      </c>
      <c r="BB763" s="5" t="str">
        <f t="shared" si="34"/>
        <v/>
      </c>
      <c r="BC763" s="5" t="str">
        <f t="shared" si="35"/>
        <v/>
      </c>
      <c r="BD763" s="5" t="str">
        <f t="shared" si="36"/>
        <v/>
      </c>
    </row>
    <row r="764" spans="6:56" x14ac:dyDescent="0.45">
      <c r="F764" s="9" t="e">
        <f>VLOOKUP($B764, FanGraphs_Standings[[Abbreviation]:[2024 Year to Date G]], 2, FALSE)</f>
        <v>#N/A</v>
      </c>
      <c r="G764" s="9" t="e">
        <f>IF(ISERR(VLOOKUP($D764, 'SP Per G'!$A$2:$D$1380, 3, FALSE)), L764, VLOOKUP($D764, 'SP Per G'!$A$2:$D$1380, 3, FALSE))</f>
        <v>#N/A</v>
      </c>
      <c r="H764" s="9" t="e">
        <f>VLOOKUP($D764, 'SP Per G'!$A$2:$D$1380, 4, FALSE)</f>
        <v>#N/A</v>
      </c>
      <c r="I764" s="9" t="e">
        <f>VLOOKUP($D764, Individual_Pitching___Dashboard[], 18, FALSE)</f>
        <v>#N/A</v>
      </c>
      <c r="J764" s="9" t="e">
        <f>VLOOKUP($D764, Individual_Pitching___Dashboard[], 20, FALSE)</f>
        <v>#N/A</v>
      </c>
      <c r="K764" s="9" t="e">
        <f>VLOOKUP($D764, Individual_Pitching___Advanced[], 21,FALSE)</f>
        <v>#N/A</v>
      </c>
      <c r="L764" s="9" t="e">
        <f>VLOOKUP($B764, 'Team Per G'!$A$2:$G$31, 7, FALSE)</f>
        <v>#N/A</v>
      </c>
      <c r="M764" s="9" t="e">
        <f>VLOOKUP($B764, 'FanGraphs - Team WAR Projected'!$B$2:$E$31, 3, FALSE)/162</f>
        <v>#N/A</v>
      </c>
      <c r="N764" s="9" t="e">
        <f>VLOOKUP($B764, Team_Pitching___Advanced[[Team]:[xFIP]], 19,FALSE)</f>
        <v>#N/A</v>
      </c>
      <c r="O764" s="9" t="e">
        <f>VLOOKUP($B764, Team_Pitching___Advanced[], 20, FALSE)</f>
        <v>#N/A</v>
      </c>
      <c r="P764" s="9" t="e">
        <f>VLOOKUP($B764, Team_Batting___Dashboard[[Team]:[wOBA]], 16, FALSE)</f>
        <v>#N/A</v>
      </c>
      <c r="Q764" s="9" t="e">
        <f>VLOOKUP($B764, Team_Batting___Advanced[[Team]:[OPS]], 9, FALSE)</f>
        <v>#N/A</v>
      </c>
      <c r="R764" s="9" t="e">
        <f>VLOOKUP($B764, Team_Batting___Advanced[], 19, FALSE)</f>
        <v>#N/A</v>
      </c>
      <c r="S764" s="9" t="e">
        <f>VLOOKUP($B764, 'Team Per G'!$A$2:$G$31, 3, FALSE)</f>
        <v>#N/A</v>
      </c>
      <c r="T764" s="9" t="e">
        <f>VLOOKUP($B764, 'Team Per G'!$A$2:$G$31, 5, FALSE)</f>
        <v>#N/A</v>
      </c>
      <c r="U764" s="9" t="e">
        <f>VLOOKUP($B764, 'Team Per G'!$A$2:$G$31, 4, FALSE)</f>
        <v>#N/A</v>
      </c>
      <c r="V764" s="9" t="e">
        <f>VLOOKUP($B764, Team_Batting___Dashboard[], 22, FALSE)/$F764</f>
        <v>#N/A</v>
      </c>
      <c r="W764" s="9" t="e">
        <f>VLOOKUP($B764, 'FanGraphs - Team WAR Projected'!$B$2:$E$31, 4, FALSE)/162</f>
        <v>#N/A</v>
      </c>
      <c r="X764" s="9" t="e">
        <f>VLOOKUP($B764, FanGraphs_Standings[[Abbreviation]:[2024 Year to Date RS/G]], 6, FALSE)/$F764</f>
        <v>#N/A</v>
      </c>
      <c r="Y764" s="9" t="e">
        <f>VLOOKUP($B764, FanGraphs_Standings[[Abbreviation]:[2024 Projected Full Season RDif]], 19, FALSE)/162</f>
        <v>#N/A</v>
      </c>
      <c r="Z764" s="9" t="e">
        <f>VLOOKUP($B764, FanGraphs_Standings[[Abbreviation]:[2024 Projected Full Season RDif]], 5, FALSE)</f>
        <v>#N/A</v>
      </c>
      <c r="AA764" s="9" t="e">
        <f>VLOOKUP($B764, FanGraphs_Standings[[Abbreviation]:[2024 Projected Full Season W%]], 18, FALSE)</f>
        <v>#N/A</v>
      </c>
      <c r="AB764" s="9" t="e">
        <f>VLOOKUP($B764, 'Home Field Adv'!$A$2:$I$31, 9, FALSE)</f>
        <v>#N/A</v>
      </c>
      <c r="AC764" s="9" t="e">
        <f>VLOOKUP($C764, FanGraphs_Standings[[Abbreviation]:[2024 Year to Date G]], 2, FALSE)</f>
        <v>#N/A</v>
      </c>
      <c r="AD764" s="9" t="e">
        <f>VLOOKUP($E764, 'SP Per G'!$A$2:$D$1380, 3, FALSE)</f>
        <v>#N/A</v>
      </c>
      <c r="AE764" s="9" t="e">
        <f>VLOOKUP($E764, 'SP Per G'!$A$2:$D$1380, 4, FALSE)</f>
        <v>#N/A</v>
      </c>
      <c r="AF764" s="9" t="e">
        <f>VLOOKUP($E764, Individual_Pitching___Dashboard[], 18, FALSE)</f>
        <v>#N/A</v>
      </c>
      <c r="AG764" s="9" t="e">
        <f>VLOOKUP($E764, Individual_Pitching___Dashboard[], 20, FALSE)</f>
        <v>#N/A</v>
      </c>
      <c r="AH764" s="9" t="e">
        <f>VLOOKUP($E764, Individual_Pitching___Advanced[], 21,FALSE)</f>
        <v>#N/A</v>
      </c>
      <c r="AI764" s="9" t="e">
        <f>VLOOKUP($C764, 'Team Per G'!$A$2:$G$31, 7, FALSE)</f>
        <v>#N/A</v>
      </c>
      <c r="AJ764" s="9" t="e">
        <f>VLOOKUP($C764, 'FanGraphs - Team WAR Projected'!$B$2:$E$31, 3, FALSE)/162</f>
        <v>#N/A</v>
      </c>
      <c r="AK764" s="9" t="e">
        <f>VLOOKUP($C764, Team_Pitching___Advanced[[Team]:[xFIP]], 19,FALSE)</f>
        <v>#N/A</v>
      </c>
      <c r="AL764" s="9" t="e">
        <f>VLOOKUP($C764, Team_Pitching___Advanced[], 20, FALSE)</f>
        <v>#N/A</v>
      </c>
      <c r="AM764" s="9" t="e">
        <f>VLOOKUP($C764, Team_Batting___Dashboard[[Team]:[wOBA]], 16, FALSE)</f>
        <v>#N/A</v>
      </c>
      <c r="AN764" s="9" t="e">
        <f>VLOOKUP($C764, Team_Batting___Advanced[[Team]:[OPS]], 9, FALSE)</f>
        <v>#N/A</v>
      </c>
      <c r="AO764" s="9" t="e">
        <f>VLOOKUP($C764, Team_Batting___Advanced[], 19, FALSE)</f>
        <v>#N/A</v>
      </c>
      <c r="AP764" s="9" t="e">
        <f>VLOOKUP($C764, 'Team Per G'!$A$2:$G$31, 3, FALSE)</f>
        <v>#N/A</v>
      </c>
      <c r="AQ764" s="9" t="e">
        <f>VLOOKUP($C764, 'Team Per G'!$A$2:$G$31, 5, FALSE)</f>
        <v>#N/A</v>
      </c>
      <c r="AR764" s="9" t="e">
        <f>VLOOKUP($C764, 'Team Per G'!$A$2:$G$31, 4, FALSE)</f>
        <v>#N/A</v>
      </c>
      <c r="AS764" s="9" t="e">
        <f>VLOOKUP($C764, Team_Batting___Dashboard[], 22, FALSE)/$AC764</f>
        <v>#N/A</v>
      </c>
      <c r="AT764" s="9" t="e">
        <f>VLOOKUP($C764, 'FanGraphs - Team WAR Projected'!$B$2:$E$31, 4, FALSE)/162</f>
        <v>#N/A</v>
      </c>
      <c r="AU764" s="9" t="e">
        <f>VLOOKUP($C764, FanGraphs_Standings[[Abbreviation]:[2024 Year to Date RS/G]], 6, FALSE)/$AC764</f>
        <v>#N/A</v>
      </c>
      <c r="AV764" s="9" t="e">
        <f>VLOOKUP($C764, FanGraphs_Standings[[Abbreviation]:[2024 Projected Full Season RDif]], 19, FALSE)/162</f>
        <v>#N/A</v>
      </c>
      <c r="AW764" s="9" t="e">
        <f>VLOOKUP($C764, FanGraphs_Standings[[Abbreviation]:[2024 Projected Full Season RDif]], 5, FALSE)</f>
        <v>#N/A</v>
      </c>
      <c r="AX764" s="9" t="e">
        <f>VLOOKUP($C764, FanGraphs_Standings[[Abbreviation]:[2024 Projected Full Season W%]], 18, FALSE)</f>
        <v>#N/A</v>
      </c>
      <c r="AY764" s="9" t="e">
        <f>VLOOKUP($C764, 'Home Field Adv'!$A$2:$K$31, 11, FALSE)</f>
        <v>#N/A</v>
      </c>
      <c r="BB764" s="5" t="str">
        <f t="shared" si="34"/>
        <v/>
      </c>
      <c r="BC764" s="5" t="str">
        <f t="shared" si="35"/>
        <v/>
      </c>
      <c r="BD764" s="5" t="str">
        <f t="shared" si="36"/>
        <v/>
      </c>
    </row>
    <row r="765" spans="6:56" x14ac:dyDescent="0.45">
      <c r="F765" s="9" t="e">
        <f>VLOOKUP($B765, FanGraphs_Standings[[Abbreviation]:[2024 Year to Date G]], 2, FALSE)</f>
        <v>#N/A</v>
      </c>
      <c r="G765" s="9" t="e">
        <f>IF(ISERR(VLOOKUP($D765, 'SP Per G'!$A$2:$D$1380, 3, FALSE)), L765, VLOOKUP($D765, 'SP Per G'!$A$2:$D$1380, 3, FALSE))</f>
        <v>#N/A</v>
      </c>
      <c r="H765" s="9" t="e">
        <f>VLOOKUP($D765, 'SP Per G'!$A$2:$D$1380, 4, FALSE)</f>
        <v>#N/A</v>
      </c>
      <c r="I765" s="9" t="e">
        <f>VLOOKUP($D765, Individual_Pitching___Dashboard[], 18, FALSE)</f>
        <v>#N/A</v>
      </c>
      <c r="J765" s="9" t="e">
        <f>VLOOKUP($D765, Individual_Pitching___Dashboard[], 20, FALSE)</f>
        <v>#N/A</v>
      </c>
      <c r="K765" s="9" t="e">
        <f>VLOOKUP($D765, Individual_Pitching___Advanced[], 21,FALSE)</f>
        <v>#N/A</v>
      </c>
      <c r="L765" s="9" t="e">
        <f>VLOOKUP($B765, 'Team Per G'!$A$2:$G$31, 7, FALSE)</f>
        <v>#N/A</v>
      </c>
      <c r="M765" s="9" t="e">
        <f>VLOOKUP($B765, 'FanGraphs - Team WAR Projected'!$B$2:$E$31, 3, FALSE)/162</f>
        <v>#N/A</v>
      </c>
      <c r="N765" s="9" t="e">
        <f>VLOOKUP($B765, Team_Pitching___Advanced[[Team]:[xFIP]], 19,FALSE)</f>
        <v>#N/A</v>
      </c>
      <c r="O765" s="9" t="e">
        <f>VLOOKUP($B765, Team_Pitching___Advanced[], 20, FALSE)</f>
        <v>#N/A</v>
      </c>
      <c r="P765" s="9" t="e">
        <f>VLOOKUP($B765, Team_Batting___Dashboard[[Team]:[wOBA]], 16, FALSE)</f>
        <v>#N/A</v>
      </c>
      <c r="Q765" s="9" t="e">
        <f>VLOOKUP($B765, Team_Batting___Advanced[[Team]:[OPS]], 9, FALSE)</f>
        <v>#N/A</v>
      </c>
      <c r="R765" s="9" t="e">
        <f>VLOOKUP($B765, Team_Batting___Advanced[], 19, FALSE)</f>
        <v>#N/A</v>
      </c>
      <c r="S765" s="9" t="e">
        <f>VLOOKUP($B765, 'Team Per G'!$A$2:$G$31, 3, FALSE)</f>
        <v>#N/A</v>
      </c>
      <c r="T765" s="9" t="e">
        <f>VLOOKUP($B765, 'Team Per G'!$A$2:$G$31, 5, FALSE)</f>
        <v>#N/A</v>
      </c>
      <c r="U765" s="9" t="e">
        <f>VLOOKUP($B765, 'Team Per G'!$A$2:$G$31, 4, FALSE)</f>
        <v>#N/A</v>
      </c>
      <c r="V765" s="9" t="e">
        <f>VLOOKUP($B765, Team_Batting___Dashboard[], 22, FALSE)/$F765</f>
        <v>#N/A</v>
      </c>
      <c r="W765" s="9" t="e">
        <f>VLOOKUP($B765, 'FanGraphs - Team WAR Projected'!$B$2:$E$31, 4, FALSE)/162</f>
        <v>#N/A</v>
      </c>
      <c r="X765" s="9" t="e">
        <f>VLOOKUP($B765, FanGraphs_Standings[[Abbreviation]:[2024 Year to Date RS/G]], 6, FALSE)/$F765</f>
        <v>#N/A</v>
      </c>
      <c r="Y765" s="9" t="e">
        <f>VLOOKUP($B765, FanGraphs_Standings[[Abbreviation]:[2024 Projected Full Season RDif]], 19, FALSE)/162</f>
        <v>#N/A</v>
      </c>
      <c r="Z765" s="9" t="e">
        <f>VLOOKUP($B765, FanGraphs_Standings[[Abbreviation]:[2024 Projected Full Season RDif]], 5, FALSE)</f>
        <v>#N/A</v>
      </c>
      <c r="AA765" s="9" t="e">
        <f>VLOOKUP($B765, FanGraphs_Standings[[Abbreviation]:[2024 Projected Full Season W%]], 18, FALSE)</f>
        <v>#N/A</v>
      </c>
      <c r="AB765" s="9" t="e">
        <f>VLOOKUP($B765, 'Home Field Adv'!$A$2:$I$31, 9, FALSE)</f>
        <v>#N/A</v>
      </c>
      <c r="AC765" s="9" t="e">
        <f>VLOOKUP($C765, FanGraphs_Standings[[Abbreviation]:[2024 Year to Date G]], 2, FALSE)</f>
        <v>#N/A</v>
      </c>
      <c r="AD765" s="9" t="e">
        <f>VLOOKUP($E765, 'SP Per G'!$A$2:$D$1380, 3, FALSE)</f>
        <v>#N/A</v>
      </c>
      <c r="AE765" s="9" t="e">
        <f>VLOOKUP($E765, 'SP Per G'!$A$2:$D$1380, 4, FALSE)</f>
        <v>#N/A</v>
      </c>
      <c r="AF765" s="9" t="e">
        <f>VLOOKUP($E765, Individual_Pitching___Dashboard[], 18, FALSE)</f>
        <v>#N/A</v>
      </c>
      <c r="AG765" s="9" t="e">
        <f>VLOOKUP($E765, Individual_Pitching___Dashboard[], 20, FALSE)</f>
        <v>#N/A</v>
      </c>
      <c r="AH765" s="9" t="e">
        <f>VLOOKUP($E765, Individual_Pitching___Advanced[], 21,FALSE)</f>
        <v>#N/A</v>
      </c>
      <c r="AI765" s="9" t="e">
        <f>VLOOKUP($C765, 'Team Per G'!$A$2:$G$31, 7, FALSE)</f>
        <v>#N/A</v>
      </c>
      <c r="AJ765" s="9" t="e">
        <f>VLOOKUP($C765, 'FanGraphs - Team WAR Projected'!$B$2:$E$31, 3, FALSE)/162</f>
        <v>#N/A</v>
      </c>
      <c r="AK765" s="9" t="e">
        <f>VLOOKUP($C765, Team_Pitching___Advanced[[Team]:[xFIP]], 19,FALSE)</f>
        <v>#N/A</v>
      </c>
      <c r="AL765" s="9" t="e">
        <f>VLOOKUP($C765, Team_Pitching___Advanced[], 20, FALSE)</f>
        <v>#N/A</v>
      </c>
      <c r="AM765" s="9" t="e">
        <f>VLOOKUP($C765, Team_Batting___Dashboard[[Team]:[wOBA]], 16, FALSE)</f>
        <v>#N/A</v>
      </c>
      <c r="AN765" s="9" t="e">
        <f>VLOOKUP($C765, Team_Batting___Advanced[[Team]:[OPS]], 9, FALSE)</f>
        <v>#N/A</v>
      </c>
      <c r="AO765" s="9" t="e">
        <f>VLOOKUP($C765, Team_Batting___Advanced[], 19, FALSE)</f>
        <v>#N/A</v>
      </c>
      <c r="AP765" s="9" t="e">
        <f>VLOOKUP($C765, 'Team Per G'!$A$2:$G$31, 3, FALSE)</f>
        <v>#N/A</v>
      </c>
      <c r="AQ765" s="9" t="e">
        <f>VLOOKUP($C765, 'Team Per G'!$A$2:$G$31, 5, FALSE)</f>
        <v>#N/A</v>
      </c>
      <c r="AR765" s="9" t="e">
        <f>VLOOKUP($C765, 'Team Per G'!$A$2:$G$31, 4, FALSE)</f>
        <v>#N/A</v>
      </c>
      <c r="AS765" s="9" t="e">
        <f>VLOOKUP($C765, Team_Batting___Dashboard[], 22, FALSE)/$AC765</f>
        <v>#N/A</v>
      </c>
      <c r="AT765" s="9" t="e">
        <f>VLOOKUP($C765, 'FanGraphs - Team WAR Projected'!$B$2:$E$31, 4, FALSE)/162</f>
        <v>#N/A</v>
      </c>
      <c r="AU765" s="9" t="e">
        <f>VLOOKUP($C765, FanGraphs_Standings[[Abbreviation]:[2024 Year to Date RS/G]], 6, FALSE)/$AC765</f>
        <v>#N/A</v>
      </c>
      <c r="AV765" s="9" t="e">
        <f>VLOOKUP($C765, FanGraphs_Standings[[Abbreviation]:[2024 Projected Full Season RDif]], 19, FALSE)/162</f>
        <v>#N/A</v>
      </c>
      <c r="AW765" s="9" t="e">
        <f>VLOOKUP($C765, FanGraphs_Standings[[Abbreviation]:[2024 Projected Full Season RDif]], 5, FALSE)</f>
        <v>#N/A</v>
      </c>
      <c r="AX765" s="9" t="e">
        <f>VLOOKUP($C765, FanGraphs_Standings[[Abbreviation]:[2024 Projected Full Season W%]], 18, FALSE)</f>
        <v>#N/A</v>
      </c>
      <c r="AY765" s="9" t="e">
        <f>VLOOKUP($C765, 'Home Field Adv'!$A$2:$K$31, 11, FALSE)</f>
        <v>#N/A</v>
      </c>
      <c r="BB765" s="5" t="str">
        <f t="shared" si="34"/>
        <v/>
      </c>
      <c r="BC765" s="5" t="str">
        <f t="shared" si="35"/>
        <v/>
      </c>
      <c r="BD765" s="5" t="str">
        <f t="shared" si="36"/>
        <v/>
      </c>
    </row>
    <row r="766" spans="6:56" x14ac:dyDescent="0.45">
      <c r="F766" s="9" t="e">
        <f>VLOOKUP($B766, FanGraphs_Standings[[Abbreviation]:[2024 Year to Date G]], 2, FALSE)</f>
        <v>#N/A</v>
      </c>
      <c r="G766" s="9" t="e">
        <f>IF(ISERR(VLOOKUP($D766, 'SP Per G'!$A$2:$D$1380, 3, FALSE)), L766, VLOOKUP($D766, 'SP Per G'!$A$2:$D$1380, 3, FALSE))</f>
        <v>#N/A</v>
      </c>
      <c r="H766" s="9" t="e">
        <f>VLOOKUP($D766, 'SP Per G'!$A$2:$D$1380, 4, FALSE)</f>
        <v>#N/A</v>
      </c>
      <c r="I766" s="9" t="e">
        <f>VLOOKUP($D766, Individual_Pitching___Dashboard[], 18, FALSE)</f>
        <v>#N/A</v>
      </c>
      <c r="J766" s="9" t="e">
        <f>VLOOKUP($D766, Individual_Pitching___Dashboard[], 20, FALSE)</f>
        <v>#N/A</v>
      </c>
      <c r="K766" s="9" t="e">
        <f>VLOOKUP($D766, Individual_Pitching___Advanced[], 21,FALSE)</f>
        <v>#N/A</v>
      </c>
      <c r="L766" s="9" t="e">
        <f>VLOOKUP($B766, 'Team Per G'!$A$2:$G$31, 7, FALSE)</f>
        <v>#N/A</v>
      </c>
      <c r="M766" s="9" t="e">
        <f>VLOOKUP($B766, 'FanGraphs - Team WAR Projected'!$B$2:$E$31, 3, FALSE)/162</f>
        <v>#N/A</v>
      </c>
      <c r="N766" s="9" t="e">
        <f>VLOOKUP($B766, Team_Pitching___Advanced[[Team]:[xFIP]], 19,FALSE)</f>
        <v>#N/A</v>
      </c>
      <c r="O766" s="9" t="e">
        <f>VLOOKUP($B766, Team_Pitching___Advanced[], 20, FALSE)</f>
        <v>#N/A</v>
      </c>
      <c r="P766" s="9" t="e">
        <f>VLOOKUP($B766, Team_Batting___Dashboard[[Team]:[wOBA]], 16, FALSE)</f>
        <v>#N/A</v>
      </c>
      <c r="Q766" s="9" t="e">
        <f>VLOOKUP($B766, Team_Batting___Advanced[[Team]:[OPS]], 9, FALSE)</f>
        <v>#N/A</v>
      </c>
      <c r="R766" s="9" t="e">
        <f>VLOOKUP($B766, Team_Batting___Advanced[], 19, FALSE)</f>
        <v>#N/A</v>
      </c>
      <c r="S766" s="9" t="e">
        <f>VLOOKUP($B766, 'Team Per G'!$A$2:$G$31, 3, FALSE)</f>
        <v>#N/A</v>
      </c>
      <c r="T766" s="9" t="e">
        <f>VLOOKUP($B766, 'Team Per G'!$A$2:$G$31, 5, FALSE)</f>
        <v>#N/A</v>
      </c>
      <c r="U766" s="9" t="e">
        <f>VLOOKUP($B766, 'Team Per G'!$A$2:$G$31, 4, FALSE)</f>
        <v>#N/A</v>
      </c>
      <c r="V766" s="9" t="e">
        <f>VLOOKUP($B766, Team_Batting___Dashboard[], 22, FALSE)/$F766</f>
        <v>#N/A</v>
      </c>
      <c r="W766" s="9" t="e">
        <f>VLOOKUP($B766, 'FanGraphs - Team WAR Projected'!$B$2:$E$31, 4, FALSE)/162</f>
        <v>#N/A</v>
      </c>
      <c r="X766" s="9" t="e">
        <f>VLOOKUP($B766, FanGraphs_Standings[[Abbreviation]:[2024 Year to Date RS/G]], 6, FALSE)/$F766</f>
        <v>#N/A</v>
      </c>
      <c r="Y766" s="9" t="e">
        <f>VLOOKUP($B766, FanGraphs_Standings[[Abbreviation]:[2024 Projected Full Season RDif]], 19, FALSE)/162</f>
        <v>#N/A</v>
      </c>
      <c r="Z766" s="9" t="e">
        <f>VLOOKUP($B766, FanGraphs_Standings[[Abbreviation]:[2024 Projected Full Season RDif]], 5, FALSE)</f>
        <v>#N/A</v>
      </c>
      <c r="AA766" s="9" t="e">
        <f>VLOOKUP($B766, FanGraphs_Standings[[Abbreviation]:[2024 Projected Full Season W%]], 18, FALSE)</f>
        <v>#N/A</v>
      </c>
      <c r="AB766" s="9" t="e">
        <f>VLOOKUP($B766, 'Home Field Adv'!$A$2:$I$31, 9, FALSE)</f>
        <v>#N/A</v>
      </c>
      <c r="AC766" s="9" t="e">
        <f>VLOOKUP($C766, FanGraphs_Standings[[Abbreviation]:[2024 Year to Date G]], 2, FALSE)</f>
        <v>#N/A</v>
      </c>
      <c r="AD766" s="9" t="e">
        <f>VLOOKUP($E766, 'SP Per G'!$A$2:$D$1380, 3, FALSE)</f>
        <v>#N/A</v>
      </c>
      <c r="AE766" s="9" t="e">
        <f>VLOOKUP($E766, 'SP Per G'!$A$2:$D$1380, 4, FALSE)</f>
        <v>#N/A</v>
      </c>
      <c r="AF766" s="9" t="e">
        <f>VLOOKUP($E766, Individual_Pitching___Dashboard[], 18, FALSE)</f>
        <v>#N/A</v>
      </c>
      <c r="AG766" s="9" t="e">
        <f>VLOOKUP($E766, Individual_Pitching___Dashboard[], 20, FALSE)</f>
        <v>#N/A</v>
      </c>
      <c r="AH766" s="9" t="e">
        <f>VLOOKUP($E766, Individual_Pitching___Advanced[], 21,FALSE)</f>
        <v>#N/A</v>
      </c>
      <c r="AI766" s="9" t="e">
        <f>VLOOKUP($C766, 'Team Per G'!$A$2:$G$31, 7, FALSE)</f>
        <v>#N/A</v>
      </c>
      <c r="AJ766" s="9" t="e">
        <f>VLOOKUP($C766, 'FanGraphs - Team WAR Projected'!$B$2:$E$31, 3, FALSE)/162</f>
        <v>#N/A</v>
      </c>
      <c r="AK766" s="9" t="e">
        <f>VLOOKUP($C766, Team_Pitching___Advanced[[Team]:[xFIP]], 19,FALSE)</f>
        <v>#N/A</v>
      </c>
      <c r="AL766" s="9" t="e">
        <f>VLOOKUP($C766, Team_Pitching___Advanced[], 20, FALSE)</f>
        <v>#N/A</v>
      </c>
      <c r="AM766" s="9" t="e">
        <f>VLOOKUP($C766, Team_Batting___Dashboard[[Team]:[wOBA]], 16, FALSE)</f>
        <v>#N/A</v>
      </c>
      <c r="AN766" s="9" t="e">
        <f>VLOOKUP($C766, Team_Batting___Advanced[[Team]:[OPS]], 9, FALSE)</f>
        <v>#N/A</v>
      </c>
      <c r="AO766" s="9" t="e">
        <f>VLOOKUP($C766, Team_Batting___Advanced[], 19, FALSE)</f>
        <v>#N/A</v>
      </c>
      <c r="AP766" s="9" t="e">
        <f>VLOOKUP($C766, 'Team Per G'!$A$2:$G$31, 3, FALSE)</f>
        <v>#N/A</v>
      </c>
      <c r="AQ766" s="9" t="e">
        <f>VLOOKUP($C766, 'Team Per G'!$A$2:$G$31, 5, FALSE)</f>
        <v>#N/A</v>
      </c>
      <c r="AR766" s="9" t="e">
        <f>VLOOKUP($C766, 'Team Per G'!$A$2:$G$31, 4, FALSE)</f>
        <v>#N/A</v>
      </c>
      <c r="AS766" s="9" t="e">
        <f>VLOOKUP($C766, Team_Batting___Dashboard[], 22, FALSE)/$AC766</f>
        <v>#N/A</v>
      </c>
      <c r="AT766" s="9" t="e">
        <f>VLOOKUP($C766, 'FanGraphs - Team WAR Projected'!$B$2:$E$31, 4, FALSE)/162</f>
        <v>#N/A</v>
      </c>
      <c r="AU766" s="9" t="e">
        <f>VLOOKUP($C766, FanGraphs_Standings[[Abbreviation]:[2024 Year to Date RS/G]], 6, FALSE)/$AC766</f>
        <v>#N/A</v>
      </c>
      <c r="AV766" s="9" t="e">
        <f>VLOOKUP($C766, FanGraphs_Standings[[Abbreviation]:[2024 Projected Full Season RDif]], 19, FALSE)/162</f>
        <v>#N/A</v>
      </c>
      <c r="AW766" s="9" t="e">
        <f>VLOOKUP($C766, FanGraphs_Standings[[Abbreviation]:[2024 Projected Full Season RDif]], 5, FALSE)</f>
        <v>#N/A</v>
      </c>
      <c r="AX766" s="9" t="e">
        <f>VLOOKUP($C766, FanGraphs_Standings[[Abbreviation]:[2024 Projected Full Season W%]], 18, FALSE)</f>
        <v>#N/A</v>
      </c>
      <c r="AY766" s="9" t="e">
        <f>VLOOKUP($C766, 'Home Field Adv'!$A$2:$K$31, 11, FALSE)</f>
        <v>#N/A</v>
      </c>
      <c r="BB766" s="5" t="str">
        <f t="shared" si="34"/>
        <v/>
      </c>
      <c r="BC766" s="5" t="str">
        <f t="shared" si="35"/>
        <v/>
      </c>
      <c r="BD766" s="5" t="str">
        <f t="shared" si="36"/>
        <v/>
      </c>
    </row>
    <row r="767" spans="6:56" x14ac:dyDescent="0.45">
      <c r="F767" s="9" t="e">
        <f>VLOOKUP($B767, FanGraphs_Standings[[Abbreviation]:[2024 Year to Date G]], 2, FALSE)</f>
        <v>#N/A</v>
      </c>
      <c r="G767" s="9" t="e">
        <f>IF(ISERR(VLOOKUP($D767, 'SP Per G'!$A$2:$D$1380, 3, FALSE)), L767, VLOOKUP($D767, 'SP Per G'!$A$2:$D$1380, 3, FALSE))</f>
        <v>#N/A</v>
      </c>
      <c r="H767" s="9" t="e">
        <f>VLOOKUP($D767, 'SP Per G'!$A$2:$D$1380, 4, FALSE)</f>
        <v>#N/A</v>
      </c>
      <c r="I767" s="9" t="e">
        <f>VLOOKUP($D767, Individual_Pitching___Dashboard[], 18, FALSE)</f>
        <v>#N/A</v>
      </c>
      <c r="J767" s="9" t="e">
        <f>VLOOKUP($D767, Individual_Pitching___Dashboard[], 20, FALSE)</f>
        <v>#N/A</v>
      </c>
      <c r="K767" s="9" t="e">
        <f>VLOOKUP($D767, Individual_Pitching___Advanced[], 21,FALSE)</f>
        <v>#N/A</v>
      </c>
      <c r="L767" s="9" t="e">
        <f>VLOOKUP($B767, 'Team Per G'!$A$2:$G$31, 7, FALSE)</f>
        <v>#N/A</v>
      </c>
      <c r="M767" s="9" t="e">
        <f>VLOOKUP($B767, 'FanGraphs - Team WAR Projected'!$B$2:$E$31, 3, FALSE)/162</f>
        <v>#N/A</v>
      </c>
      <c r="N767" s="9" t="e">
        <f>VLOOKUP($B767, Team_Pitching___Advanced[[Team]:[xFIP]], 19,FALSE)</f>
        <v>#N/A</v>
      </c>
      <c r="O767" s="9" t="e">
        <f>VLOOKUP($B767, Team_Pitching___Advanced[], 20, FALSE)</f>
        <v>#N/A</v>
      </c>
      <c r="P767" s="9" t="e">
        <f>VLOOKUP($B767, Team_Batting___Dashboard[[Team]:[wOBA]], 16, FALSE)</f>
        <v>#N/A</v>
      </c>
      <c r="Q767" s="9" t="e">
        <f>VLOOKUP($B767, Team_Batting___Advanced[[Team]:[OPS]], 9, FALSE)</f>
        <v>#N/A</v>
      </c>
      <c r="R767" s="9" t="e">
        <f>VLOOKUP($B767, Team_Batting___Advanced[], 19, FALSE)</f>
        <v>#N/A</v>
      </c>
      <c r="S767" s="9" t="e">
        <f>VLOOKUP($B767, 'Team Per G'!$A$2:$G$31, 3, FALSE)</f>
        <v>#N/A</v>
      </c>
      <c r="T767" s="9" t="e">
        <f>VLOOKUP($B767, 'Team Per G'!$A$2:$G$31, 5, FALSE)</f>
        <v>#N/A</v>
      </c>
      <c r="U767" s="9" t="e">
        <f>VLOOKUP($B767, 'Team Per G'!$A$2:$G$31, 4, FALSE)</f>
        <v>#N/A</v>
      </c>
      <c r="V767" s="9" t="e">
        <f>VLOOKUP($B767, Team_Batting___Dashboard[], 22, FALSE)/$F767</f>
        <v>#N/A</v>
      </c>
      <c r="W767" s="9" t="e">
        <f>VLOOKUP($B767, 'FanGraphs - Team WAR Projected'!$B$2:$E$31, 4, FALSE)/162</f>
        <v>#N/A</v>
      </c>
      <c r="X767" s="9" t="e">
        <f>VLOOKUP($B767, FanGraphs_Standings[[Abbreviation]:[2024 Year to Date RS/G]], 6, FALSE)/$F767</f>
        <v>#N/A</v>
      </c>
      <c r="Y767" s="9" t="e">
        <f>VLOOKUP($B767, FanGraphs_Standings[[Abbreviation]:[2024 Projected Full Season RDif]], 19, FALSE)/162</f>
        <v>#N/A</v>
      </c>
      <c r="Z767" s="9" t="e">
        <f>VLOOKUP($B767, FanGraphs_Standings[[Abbreviation]:[2024 Projected Full Season RDif]], 5, FALSE)</f>
        <v>#N/A</v>
      </c>
      <c r="AA767" s="9" t="e">
        <f>VLOOKUP($B767, FanGraphs_Standings[[Abbreviation]:[2024 Projected Full Season W%]], 18, FALSE)</f>
        <v>#N/A</v>
      </c>
      <c r="AB767" s="9" t="e">
        <f>VLOOKUP($B767, 'Home Field Adv'!$A$2:$I$31, 9, FALSE)</f>
        <v>#N/A</v>
      </c>
      <c r="AC767" s="9" t="e">
        <f>VLOOKUP($C767, FanGraphs_Standings[[Abbreviation]:[2024 Year to Date G]], 2, FALSE)</f>
        <v>#N/A</v>
      </c>
      <c r="AD767" s="9" t="e">
        <f>VLOOKUP($E767, 'SP Per G'!$A$2:$D$1380, 3, FALSE)</f>
        <v>#N/A</v>
      </c>
      <c r="AE767" s="9" t="e">
        <f>VLOOKUP($E767, 'SP Per G'!$A$2:$D$1380, 4, FALSE)</f>
        <v>#N/A</v>
      </c>
      <c r="AF767" s="9" t="e">
        <f>VLOOKUP($E767, Individual_Pitching___Dashboard[], 18, FALSE)</f>
        <v>#N/A</v>
      </c>
      <c r="AG767" s="9" t="e">
        <f>VLOOKUP($E767, Individual_Pitching___Dashboard[], 20, FALSE)</f>
        <v>#N/A</v>
      </c>
      <c r="AH767" s="9" t="e">
        <f>VLOOKUP($E767, Individual_Pitching___Advanced[], 21,FALSE)</f>
        <v>#N/A</v>
      </c>
      <c r="AI767" s="9" t="e">
        <f>VLOOKUP($C767, 'Team Per G'!$A$2:$G$31, 7, FALSE)</f>
        <v>#N/A</v>
      </c>
      <c r="AJ767" s="9" t="e">
        <f>VLOOKUP($C767, 'FanGraphs - Team WAR Projected'!$B$2:$E$31, 3, FALSE)/162</f>
        <v>#N/A</v>
      </c>
      <c r="AK767" s="9" t="e">
        <f>VLOOKUP($C767, Team_Pitching___Advanced[[Team]:[xFIP]], 19,FALSE)</f>
        <v>#N/A</v>
      </c>
      <c r="AL767" s="9" t="e">
        <f>VLOOKUP($C767, Team_Pitching___Advanced[], 20, FALSE)</f>
        <v>#N/A</v>
      </c>
      <c r="AM767" s="9" t="e">
        <f>VLOOKUP($C767, Team_Batting___Dashboard[[Team]:[wOBA]], 16, FALSE)</f>
        <v>#N/A</v>
      </c>
      <c r="AN767" s="9" t="e">
        <f>VLOOKUP($C767, Team_Batting___Advanced[[Team]:[OPS]], 9, FALSE)</f>
        <v>#N/A</v>
      </c>
      <c r="AO767" s="9" t="e">
        <f>VLOOKUP($C767, Team_Batting___Advanced[], 19, FALSE)</f>
        <v>#N/A</v>
      </c>
      <c r="AP767" s="9" t="e">
        <f>VLOOKUP($C767, 'Team Per G'!$A$2:$G$31, 3, FALSE)</f>
        <v>#N/A</v>
      </c>
      <c r="AQ767" s="9" t="e">
        <f>VLOOKUP($C767, 'Team Per G'!$A$2:$G$31, 5, FALSE)</f>
        <v>#N/A</v>
      </c>
      <c r="AR767" s="9" t="e">
        <f>VLOOKUP($C767, 'Team Per G'!$A$2:$G$31, 4, FALSE)</f>
        <v>#N/A</v>
      </c>
      <c r="AS767" s="9" t="e">
        <f>VLOOKUP($C767, Team_Batting___Dashboard[], 22, FALSE)/$AC767</f>
        <v>#N/A</v>
      </c>
      <c r="AT767" s="9" t="e">
        <f>VLOOKUP($C767, 'FanGraphs - Team WAR Projected'!$B$2:$E$31, 4, FALSE)/162</f>
        <v>#N/A</v>
      </c>
      <c r="AU767" s="9" t="e">
        <f>VLOOKUP($C767, FanGraphs_Standings[[Abbreviation]:[2024 Year to Date RS/G]], 6, FALSE)/$AC767</f>
        <v>#N/A</v>
      </c>
      <c r="AV767" s="9" t="e">
        <f>VLOOKUP($C767, FanGraphs_Standings[[Abbreviation]:[2024 Projected Full Season RDif]], 19, FALSE)/162</f>
        <v>#N/A</v>
      </c>
      <c r="AW767" s="9" t="e">
        <f>VLOOKUP($C767, FanGraphs_Standings[[Abbreviation]:[2024 Projected Full Season RDif]], 5, FALSE)</f>
        <v>#N/A</v>
      </c>
      <c r="AX767" s="9" t="e">
        <f>VLOOKUP($C767, FanGraphs_Standings[[Abbreviation]:[2024 Projected Full Season W%]], 18, FALSE)</f>
        <v>#N/A</v>
      </c>
      <c r="AY767" s="9" t="e">
        <f>VLOOKUP($C767, 'Home Field Adv'!$A$2:$K$31, 11, FALSE)</f>
        <v>#N/A</v>
      </c>
      <c r="BB767" s="5" t="str">
        <f t="shared" si="34"/>
        <v/>
      </c>
      <c r="BC767" s="5" t="str">
        <f t="shared" si="35"/>
        <v/>
      </c>
      <c r="BD767" s="5" t="str">
        <f t="shared" si="36"/>
        <v/>
      </c>
    </row>
    <row r="768" spans="6:56" x14ac:dyDescent="0.45">
      <c r="F768" s="9" t="e">
        <f>VLOOKUP($B768, FanGraphs_Standings[[Abbreviation]:[2024 Year to Date G]], 2, FALSE)</f>
        <v>#N/A</v>
      </c>
      <c r="G768" s="9" t="e">
        <f>IF(ISERR(VLOOKUP($D768, 'SP Per G'!$A$2:$D$1380, 3, FALSE)), L768, VLOOKUP($D768, 'SP Per G'!$A$2:$D$1380, 3, FALSE))</f>
        <v>#N/A</v>
      </c>
      <c r="H768" s="9" t="e">
        <f>VLOOKUP($D768, 'SP Per G'!$A$2:$D$1380, 4, FALSE)</f>
        <v>#N/A</v>
      </c>
      <c r="I768" s="9" t="e">
        <f>VLOOKUP($D768, Individual_Pitching___Dashboard[], 18, FALSE)</f>
        <v>#N/A</v>
      </c>
      <c r="J768" s="9" t="e">
        <f>VLOOKUP($D768, Individual_Pitching___Dashboard[], 20, FALSE)</f>
        <v>#N/A</v>
      </c>
      <c r="K768" s="9" t="e">
        <f>VLOOKUP($D768, Individual_Pitching___Advanced[], 21,FALSE)</f>
        <v>#N/A</v>
      </c>
      <c r="L768" s="9" t="e">
        <f>VLOOKUP($B768, 'Team Per G'!$A$2:$G$31, 7, FALSE)</f>
        <v>#N/A</v>
      </c>
      <c r="M768" s="9" t="e">
        <f>VLOOKUP($B768, 'FanGraphs - Team WAR Projected'!$B$2:$E$31, 3, FALSE)/162</f>
        <v>#N/A</v>
      </c>
      <c r="N768" s="9" t="e">
        <f>VLOOKUP($B768, Team_Pitching___Advanced[[Team]:[xFIP]], 19,FALSE)</f>
        <v>#N/A</v>
      </c>
      <c r="O768" s="9" t="e">
        <f>VLOOKUP($B768, Team_Pitching___Advanced[], 20, FALSE)</f>
        <v>#N/A</v>
      </c>
      <c r="P768" s="9" t="e">
        <f>VLOOKUP($B768, Team_Batting___Dashboard[[Team]:[wOBA]], 16, FALSE)</f>
        <v>#N/A</v>
      </c>
      <c r="Q768" s="9" t="e">
        <f>VLOOKUP($B768, Team_Batting___Advanced[[Team]:[OPS]], 9, FALSE)</f>
        <v>#N/A</v>
      </c>
      <c r="R768" s="9" t="e">
        <f>VLOOKUP($B768, Team_Batting___Advanced[], 19, FALSE)</f>
        <v>#N/A</v>
      </c>
      <c r="S768" s="9" t="e">
        <f>VLOOKUP($B768, 'Team Per G'!$A$2:$G$31, 3, FALSE)</f>
        <v>#N/A</v>
      </c>
      <c r="T768" s="9" t="e">
        <f>VLOOKUP($B768, 'Team Per G'!$A$2:$G$31, 5, FALSE)</f>
        <v>#N/A</v>
      </c>
      <c r="U768" s="9" t="e">
        <f>VLOOKUP($B768, 'Team Per G'!$A$2:$G$31, 4, FALSE)</f>
        <v>#N/A</v>
      </c>
      <c r="V768" s="9" t="e">
        <f>VLOOKUP($B768, Team_Batting___Dashboard[], 22, FALSE)/$F768</f>
        <v>#N/A</v>
      </c>
      <c r="W768" s="9" t="e">
        <f>VLOOKUP($B768, 'FanGraphs - Team WAR Projected'!$B$2:$E$31, 4, FALSE)/162</f>
        <v>#N/A</v>
      </c>
      <c r="X768" s="9" t="e">
        <f>VLOOKUP($B768, FanGraphs_Standings[[Abbreviation]:[2024 Year to Date RS/G]], 6, FALSE)/$F768</f>
        <v>#N/A</v>
      </c>
      <c r="Y768" s="9" t="e">
        <f>VLOOKUP($B768, FanGraphs_Standings[[Abbreviation]:[2024 Projected Full Season RDif]], 19, FALSE)/162</f>
        <v>#N/A</v>
      </c>
      <c r="Z768" s="9" t="e">
        <f>VLOOKUP($B768, FanGraphs_Standings[[Abbreviation]:[2024 Projected Full Season RDif]], 5, FALSE)</f>
        <v>#N/A</v>
      </c>
      <c r="AA768" s="9" t="e">
        <f>VLOOKUP($B768, FanGraphs_Standings[[Abbreviation]:[2024 Projected Full Season W%]], 18, FALSE)</f>
        <v>#N/A</v>
      </c>
      <c r="AB768" s="9" t="e">
        <f>VLOOKUP($B768, 'Home Field Adv'!$A$2:$I$31, 9, FALSE)</f>
        <v>#N/A</v>
      </c>
      <c r="AC768" s="9" t="e">
        <f>VLOOKUP($C768, FanGraphs_Standings[[Abbreviation]:[2024 Year to Date G]], 2, FALSE)</f>
        <v>#N/A</v>
      </c>
      <c r="AD768" s="9" t="e">
        <f>VLOOKUP($E768, 'SP Per G'!$A$2:$D$1380, 3, FALSE)</f>
        <v>#N/A</v>
      </c>
      <c r="AE768" s="9" t="e">
        <f>VLOOKUP($E768, 'SP Per G'!$A$2:$D$1380, 4, FALSE)</f>
        <v>#N/A</v>
      </c>
      <c r="AF768" s="9" t="e">
        <f>VLOOKUP($E768, Individual_Pitching___Dashboard[], 18, FALSE)</f>
        <v>#N/A</v>
      </c>
      <c r="AG768" s="9" t="e">
        <f>VLOOKUP($E768, Individual_Pitching___Dashboard[], 20, FALSE)</f>
        <v>#N/A</v>
      </c>
      <c r="AH768" s="9" t="e">
        <f>VLOOKUP($E768, Individual_Pitching___Advanced[], 21,FALSE)</f>
        <v>#N/A</v>
      </c>
      <c r="AI768" s="9" t="e">
        <f>VLOOKUP($C768, 'Team Per G'!$A$2:$G$31, 7, FALSE)</f>
        <v>#N/A</v>
      </c>
      <c r="AJ768" s="9" t="e">
        <f>VLOOKUP($C768, 'FanGraphs - Team WAR Projected'!$B$2:$E$31, 3, FALSE)/162</f>
        <v>#N/A</v>
      </c>
      <c r="AK768" s="9" t="e">
        <f>VLOOKUP($C768, Team_Pitching___Advanced[[Team]:[xFIP]], 19,FALSE)</f>
        <v>#N/A</v>
      </c>
      <c r="AL768" s="9" t="e">
        <f>VLOOKUP($C768, Team_Pitching___Advanced[], 20, FALSE)</f>
        <v>#N/A</v>
      </c>
      <c r="AM768" s="9" t="e">
        <f>VLOOKUP($C768, Team_Batting___Dashboard[[Team]:[wOBA]], 16, FALSE)</f>
        <v>#N/A</v>
      </c>
      <c r="AN768" s="9" t="e">
        <f>VLOOKUP($C768, Team_Batting___Advanced[[Team]:[OPS]], 9, FALSE)</f>
        <v>#N/A</v>
      </c>
      <c r="AO768" s="9" t="e">
        <f>VLOOKUP($C768, Team_Batting___Advanced[], 19, FALSE)</f>
        <v>#N/A</v>
      </c>
      <c r="AP768" s="9" t="e">
        <f>VLOOKUP($C768, 'Team Per G'!$A$2:$G$31, 3, FALSE)</f>
        <v>#N/A</v>
      </c>
      <c r="AQ768" s="9" t="e">
        <f>VLOOKUP($C768, 'Team Per G'!$A$2:$G$31, 5, FALSE)</f>
        <v>#N/A</v>
      </c>
      <c r="AR768" s="9" t="e">
        <f>VLOOKUP($C768, 'Team Per G'!$A$2:$G$31, 4, FALSE)</f>
        <v>#N/A</v>
      </c>
      <c r="AS768" s="9" t="e">
        <f>VLOOKUP($C768, Team_Batting___Dashboard[], 22, FALSE)/$AC768</f>
        <v>#N/A</v>
      </c>
      <c r="AT768" s="9" t="e">
        <f>VLOOKUP($C768, 'FanGraphs - Team WAR Projected'!$B$2:$E$31, 4, FALSE)/162</f>
        <v>#N/A</v>
      </c>
      <c r="AU768" s="9" t="e">
        <f>VLOOKUP($C768, FanGraphs_Standings[[Abbreviation]:[2024 Year to Date RS/G]], 6, FALSE)/$AC768</f>
        <v>#N/A</v>
      </c>
      <c r="AV768" s="9" t="e">
        <f>VLOOKUP($C768, FanGraphs_Standings[[Abbreviation]:[2024 Projected Full Season RDif]], 19, FALSE)/162</f>
        <v>#N/A</v>
      </c>
      <c r="AW768" s="9" t="e">
        <f>VLOOKUP($C768, FanGraphs_Standings[[Abbreviation]:[2024 Projected Full Season RDif]], 5, FALSE)</f>
        <v>#N/A</v>
      </c>
      <c r="AX768" s="9" t="e">
        <f>VLOOKUP($C768, FanGraphs_Standings[[Abbreviation]:[2024 Projected Full Season W%]], 18, FALSE)</f>
        <v>#N/A</v>
      </c>
      <c r="AY768" s="9" t="e">
        <f>VLOOKUP($C768, 'Home Field Adv'!$A$2:$K$31, 11, FALSE)</f>
        <v>#N/A</v>
      </c>
      <c r="BB768" s="5" t="str">
        <f t="shared" si="34"/>
        <v/>
      </c>
      <c r="BC768" s="5" t="str">
        <f t="shared" si="35"/>
        <v/>
      </c>
      <c r="BD768" s="5" t="str">
        <f t="shared" si="36"/>
        <v/>
      </c>
    </row>
    <row r="769" spans="6:56" x14ac:dyDescent="0.45">
      <c r="F769" s="9" t="e">
        <f>VLOOKUP($B769, FanGraphs_Standings[[Abbreviation]:[2024 Year to Date G]], 2, FALSE)</f>
        <v>#N/A</v>
      </c>
      <c r="G769" s="9" t="e">
        <f>IF(ISERR(VLOOKUP($D769, 'SP Per G'!$A$2:$D$1380, 3, FALSE)), L769, VLOOKUP($D769, 'SP Per G'!$A$2:$D$1380, 3, FALSE))</f>
        <v>#N/A</v>
      </c>
      <c r="H769" s="9" t="e">
        <f>VLOOKUP($D769, 'SP Per G'!$A$2:$D$1380, 4, FALSE)</f>
        <v>#N/A</v>
      </c>
      <c r="I769" s="9" t="e">
        <f>VLOOKUP($D769, Individual_Pitching___Dashboard[], 18, FALSE)</f>
        <v>#N/A</v>
      </c>
      <c r="J769" s="9" t="e">
        <f>VLOOKUP($D769, Individual_Pitching___Dashboard[], 20, FALSE)</f>
        <v>#N/A</v>
      </c>
      <c r="K769" s="9" t="e">
        <f>VLOOKUP($D769, Individual_Pitching___Advanced[], 21,FALSE)</f>
        <v>#N/A</v>
      </c>
      <c r="L769" s="9" t="e">
        <f>VLOOKUP($B769, 'Team Per G'!$A$2:$G$31, 7, FALSE)</f>
        <v>#N/A</v>
      </c>
      <c r="M769" s="9" t="e">
        <f>VLOOKUP($B769, 'FanGraphs - Team WAR Projected'!$B$2:$E$31, 3, FALSE)/162</f>
        <v>#N/A</v>
      </c>
      <c r="N769" s="9" t="e">
        <f>VLOOKUP($B769, Team_Pitching___Advanced[[Team]:[xFIP]], 19,FALSE)</f>
        <v>#N/A</v>
      </c>
      <c r="O769" s="9" t="e">
        <f>VLOOKUP($B769, Team_Pitching___Advanced[], 20, FALSE)</f>
        <v>#N/A</v>
      </c>
      <c r="P769" s="9" t="e">
        <f>VLOOKUP($B769, Team_Batting___Dashboard[[Team]:[wOBA]], 16, FALSE)</f>
        <v>#N/A</v>
      </c>
      <c r="Q769" s="9" t="e">
        <f>VLOOKUP($B769, Team_Batting___Advanced[[Team]:[OPS]], 9, FALSE)</f>
        <v>#N/A</v>
      </c>
      <c r="R769" s="9" t="e">
        <f>VLOOKUP($B769, Team_Batting___Advanced[], 19, FALSE)</f>
        <v>#N/A</v>
      </c>
      <c r="S769" s="9" t="e">
        <f>VLOOKUP($B769, 'Team Per G'!$A$2:$G$31, 3, FALSE)</f>
        <v>#N/A</v>
      </c>
      <c r="T769" s="9" t="e">
        <f>VLOOKUP($B769, 'Team Per G'!$A$2:$G$31, 5, FALSE)</f>
        <v>#N/A</v>
      </c>
      <c r="U769" s="9" t="e">
        <f>VLOOKUP($B769, 'Team Per G'!$A$2:$G$31, 4, FALSE)</f>
        <v>#N/A</v>
      </c>
      <c r="V769" s="9" t="e">
        <f>VLOOKUP($B769, Team_Batting___Dashboard[], 22, FALSE)/$F769</f>
        <v>#N/A</v>
      </c>
      <c r="W769" s="9" t="e">
        <f>VLOOKUP($B769, 'FanGraphs - Team WAR Projected'!$B$2:$E$31, 4, FALSE)/162</f>
        <v>#N/A</v>
      </c>
      <c r="X769" s="9" t="e">
        <f>VLOOKUP($B769, FanGraphs_Standings[[Abbreviation]:[2024 Year to Date RS/G]], 6, FALSE)/$F769</f>
        <v>#N/A</v>
      </c>
      <c r="Y769" s="9" t="e">
        <f>VLOOKUP($B769, FanGraphs_Standings[[Abbreviation]:[2024 Projected Full Season RDif]], 19, FALSE)/162</f>
        <v>#N/A</v>
      </c>
      <c r="Z769" s="9" t="e">
        <f>VLOOKUP($B769, FanGraphs_Standings[[Abbreviation]:[2024 Projected Full Season RDif]], 5, FALSE)</f>
        <v>#N/A</v>
      </c>
      <c r="AA769" s="9" t="e">
        <f>VLOOKUP($B769, FanGraphs_Standings[[Abbreviation]:[2024 Projected Full Season W%]], 18, FALSE)</f>
        <v>#N/A</v>
      </c>
      <c r="AB769" s="9" t="e">
        <f>VLOOKUP($B769, 'Home Field Adv'!$A$2:$I$31, 9, FALSE)</f>
        <v>#N/A</v>
      </c>
      <c r="AC769" s="9" t="e">
        <f>VLOOKUP($C769, FanGraphs_Standings[[Abbreviation]:[2024 Year to Date G]], 2, FALSE)</f>
        <v>#N/A</v>
      </c>
      <c r="AD769" s="9" t="e">
        <f>VLOOKUP($E769, 'SP Per G'!$A$2:$D$1380, 3, FALSE)</f>
        <v>#N/A</v>
      </c>
      <c r="AE769" s="9" t="e">
        <f>VLOOKUP($E769, 'SP Per G'!$A$2:$D$1380, 4, FALSE)</f>
        <v>#N/A</v>
      </c>
      <c r="AF769" s="9" t="e">
        <f>VLOOKUP($E769, Individual_Pitching___Dashboard[], 18, FALSE)</f>
        <v>#N/A</v>
      </c>
      <c r="AG769" s="9" t="e">
        <f>VLOOKUP($E769, Individual_Pitching___Dashboard[], 20, FALSE)</f>
        <v>#N/A</v>
      </c>
      <c r="AH769" s="9" t="e">
        <f>VLOOKUP($E769, Individual_Pitching___Advanced[], 21,FALSE)</f>
        <v>#N/A</v>
      </c>
      <c r="AI769" s="9" t="e">
        <f>VLOOKUP($C769, 'Team Per G'!$A$2:$G$31, 7, FALSE)</f>
        <v>#N/A</v>
      </c>
      <c r="AJ769" s="9" t="e">
        <f>VLOOKUP($C769, 'FanGraphs - Team WAR Projected'!$B$2:$E$31, 3, FALSE)/162</f>
        <v>#N/A</v>
      </c>
      <c r="AK769" s="9" t="e">
        <f>VLOOKUP($C769, Team_Pitching___Advanced[[Team]:[xFIP]], 19,FALSE)</f>
        <v>#N/A</v>
      </c>
      <c r="AL769" s="9" t="e">
        <f>VLOOKUP($C769, Team_Pitching___Advanced[], 20, FALSE)</f>
        <v>#N/A</v>
      </c>
      <c r="AM769" s="9" t="e">
        <f>VLOOKUP($C769, Team_Batting___Dashboard[[Team]:[wOBA]], 16, FALSE)</f>
        <v>#N/A</v>
      </c>
      <c r="AN769" s="9" t="e">
        <f>VLOOKUP($C769, Team_Batting___Advanced[[Team]:[OPS]], 9, FALSE)</f>
        <v>#N/A</v>
      </c>
      <c r="AO769" s="9" t="e">
        <f>VLOOKUP($C769, Team_Batting___Advanced[], 19, FALSE)</f>
        <v>#N/A</v>
      </c>
      <c r="AP769" s="9" t="e">
        <f>VLOOKUP($C769, 'Team Per G'!$A$2:$G$31, 3, FALSE)</f>
        <v>#N/A</v>
      </c>
      <c r="AQ769" s="9" t="e">
        <f>VLOOKUP($C769, 'Team Per G'!$A$2:$G$31, 5, FALSE)</f>
        <v>#N/A</v>
      </c>
      <c r="AR769" s="9" t="e">
        <f>VLOOKUP($C769, 'Team Per G'!$A$2:$G$31, 4, FALSE)</f>
        <v>#N/A</v>
      </c>
      <c r="AS769" s="9" t="e">
        <f>VLOOKUP($C769, Team_Batting___Dashboard[], 22, FALSE)/$AC769</f>
        <v>#N/A</v>
      </c>
      <c r="AT769" s="9" t="e">
        <f>VLOOKUP($C769, 'FanGraphs - Team WAR Projected'!$B$2:$E$31, 4, FALSE)/162</f>
        <v>#N/A</v>
      </c>
      <c r="AU769" s="9" t="e">
        <f>VLOOKUP($C769, FanGraphs_Standings[[Abbreviation]:[2024 Year to Date RS/G]], 6, FALSE)/$AC769</f>
        <v>#N/A</v>
      </c>
      <c r="AV769" s="9" t="e">
        <f>VLOOKUP($C769, FanGraphs_Standings[[Abbreviation]:[2024 Projected Full Season RDif]], 19, FALSE)/162</f>
        <v>#N/A</v>
      </c>
      <c r="AW769" s="9" t="e">
        <f>VLOOKUP($C769, FanGraphs_Standings[[Abbreviation]:[2024 Projected Full Season RDif]], 5, FALSE)</f>
        <v>#N/A</v>
      </c>
      <c r="AX769" s="9" t="e">
        <f>VLOOKUP($C769, FanGraphs_Standings[[Abbreviation]:[2024 Projected Full Season W%]], 18, FALSE)</f>
        <v>#N/A</v>
      </c>
      <c r="AY769" s="9" t="e">
        <f>VLOOKUP($C769, 'Home Field Adv'!$A$2:$K$31, 11, FALSE)</f>
        <v>#N/A</v>
      </c>
      <c r="BB769" s="5" t="str">
        <f t="shared" si="34"/>
        <v/>
      </c>
      <c r="BC769" s="5" t="str">
        <f t="shared" si="35"/>
        <v/>
      </c>
      <c r="BD769" s="5" t="str">
        <f t="shared" si="36"/>
        <v/>
      </c>
    </row>
    <row r="770" spans="6:56" x14ac:dyDescent="0.45">
      <c r="F770" s="9" t="e">
        <f>VLOOKUP($B770, FanGraphs_Standings[[Abbreviation]:[2024 Year to Date G]], 2, FALSE)</f>
        <v>#N/A</v>
      </c>
      <c r="G770" s="9" t="e">
        <f>IF(ISERR(VLOOKUP($D770, 'SP Per G'!$A$2:$D$1380, 3, FALSE)), L770, VLOOKUP($D770, 'SP Per G'!$A$2:$D$1380, 3, FALSE))</f>
        <v>#N/A</v>
      </c>
      <c r="H770" s="9" t="e">
        <f>VLOOKUP($D770, 'SP Per G'!$A$2:$D$1380, 4, FALSE)</f>
        <v>#N/A</v>
      </c>
      <c r="I770" s="9" t="e">
        <f>VLOOKUP($D770, Individual_Pitching___Dashboard[], 18, FALSE)</f>
        <v>#N/A</v>
      </c>
      <c r="J770" s="9" t="e">
        <f>VLOOKUP($D770, Individual_Pitching___Dashboard[], 20, FALSE)</f>
        <v>#N/A</v>
      </c>
      <c r="K770" s="9" t="e">
        <f>VLOOKUP($D770, Individual_Pitching___Advanced[], 21,FALSE)</f>
        <v>#N/A</v>
      </c>
      <c r="L770" s="9" t="e">
        <f>VLOOKUP($B770, 'Team Per G'!$A$2:$G$31, 7, FALSE)</f>
        <v>#N/A</v>
      </c>
      <c r="M770" s="9" t="e">
        <f>VLOOKUP($B770, 'FanGraphs - Team WAR Projected'!$B$2:$E$31, 3, FALSE)/162</f>
        <v>#N/A</v>
      </c>
      <c r="N770" s="9" t="e">
        <f>VLOOKUP($B770, Team_Pitching___Advanced[[Team]:[xFIP]], 19,FALSE)</f>
        <v>#N/A</v>
      </c>
      <c r="O770" s="9" t="e">
        <f>VLOOKUP($B770, Team_Pitching___Advanced[], 20, FALSE)</f>
        <v>#N/A</v>
      </c>
      <c r="P770" s="9" t="e">
        <f>VLOOKUP($B770, Team_Batting___Dashboard[[Team]:[wOBA]], 16, FALSE)</f>
        <v>#N/A</v>
      </c>
      <c r="Q770" s="9" t="e">
        <f>VLOOKUP($B770, Team_Batting___Advanced[[Team]:[OPS]], 9, FALSE)</f>
        <v>#N/A</v>
      </c>
      <c r="R770" s="9" t="e">
        <f>VLOOKUP($B770, Team_Batting___Advanced[], 19, FALSE)</f>
        <v>#N/A</v>
      </c>
      <c r="S770" s="9" t="e">
        <f>VLOOKUP($B770, 'Team Per G'!$A$2:$G$31, 3, FALSE)</f>
        <v>#N/A</v>
      </c>
      <c r="T770" s="9" t="e">
        <f>VLOOKUP($B770, 'Team Per G'!$A$2:$G$31, 5, FALSE)</f>
        <v>#N/A</v>
      </c>
      <c r="U770" s="9" t="e">
        <f>VLOOKUP($B770, 'Team Per G'!$A$2:$G$31, 4, FALSE)</f>
        <v>#N/A</v>
      </c>
      <c r="V770" s="9" t="e">
        <f>VLOOKUP($B770, Team_Batting___Dashboard[], 22, FALSE)/$F770</f>
        <v>#N/A</v>
      </c>
      <c r="W770" s="9" t="e">
        <f>VLOOKUP($B770, 'FanGraphs - Team WAR Projected'!$B$2:$E$31, 4, FALSE)/162</f>
        <v>#N/A</v>
      </c>
      <c r="X770" s="9" t="e">
        <f>VLOOKUP($B770, FanGraphs_Standings[[Abbreviation]:[2024 Year to Date RS/G]], 6, FALSE)/$F770</f>
        <v>#N/A</v>
      </c>
      <c r="Y770" s="9" t="e">
        <f>VLOOKUP($B770, FanGraphs_Standings[[Abbreviation]:[2024 Projected Full Season RDif]], 19, FALSE)/162</f>
        <v>#N/A</v>
      </c>
      <c r="Z770" s="9" t="e">
        <f>VLOOKUP($B770, FanGraphs_Standings[[Abbreviation]:[2024 Projected Full Season RDif]], 5, FALSE)</f>
        <v>#N/A</v>
      </c>
      <c r="AA770" s="9" t="e">
        <f>VLOOKUP($B770, FanGraphs_Standings[[Abbreviation]:[2024 Projected Full Season W%]], 18, FALSE)</f>
        <v>#N/A</v>
      </c>
      <c r="AB770" s="9" t="e">
        <f>VLOOKUP($B770, 'Home Field Adv'!$A$2:$I$31, 9, FALSE)</f>
        <v>#N/A</v>
      </c>
      <c r="AC770" s="9" t="e">
        <f>VLOOKUP($C770, FanGraphs_Standings[[Abbreviation]:[2024 Year to Date G]], 2, FALSE)</f>
        <v>#N/A</v>
      </c>
      <c r="AD770" s="9" t="e">
        <f>VLOOKUP($E770, 'SP Per G'!$A$2:$D$1380, 3, FALSE)</f>
        <v>#N/A</v>
      </c>
      <c r="AE770" s="9" t="e">
        <f>VLOOKUP($E770, 'SP Per G'!$A$2:$D$1380, 4, FALSE)</f>
        <v>#N/A</v>
      </c>
      <c r="AF770" s="9" t="e">
        <f>VLOOKUP($E770, Individual_Pitching___Dashboard[], 18, FALSE)</f>
        <v>#N/A</v>
      </c>
      <c r="AG770" s="9" t="e">
        <f>VLOOKUP($E770, Individual_Pitching___Dashboard[], 20, FALSE)</f>
        <v>#N/A</v>
      </c>
      <c r="AH770" s="9" t="e">
        <f>VLOOKUP($E770, Individual_Pitching___Advanced[], 21,FALSE)</f>
        <v>#N/A</v>
      </c>
      <c r="AI770" s="9" t="e">
        <f>VLOOKUP($C770, 'Team Per G'!$A$2:$G$31, 7, FALSE)</f>
        <v>#N/A</v>
      </c>
      <c r="AJ770" s="9" t="e">
        <f>VLOOKUP($C770, 'FanGraphs - Team WAR Projected'!$B$2:$E$31, 3, FALSE)/162</f>
        <v>#N/A</v>
      </c>
      <c r="AK770" s="9" t="e">
        <f>VLOOKUP($C770, Team_Pitching___Advanced[[Team]:[xFIP]], 19,FALSE)</f>
        <v>#N/A</v>
      </c>
      <c r="AL770" s="9" t="e">
        <f>VLOOKUP($C770, Team_Pitching___Advanced[], 20, FALSE)</f>
        <v>#N/A</v>
      </c>
      <c r="AM770" s="9" t="e">
        <f>VLOOKUP($C770, Team_Batting___Dashboard[[Team]:[wOBA]], 16, FALSE)</f>
        <v>#N/A</v>
      </c>
      <c r="AN770" s="9" t="e">
        <f>VLOOKUP($C770, Team_Batting___Advanced[[Team]:[OPS]], 9, FALSE)</f>
        <v>#N/A</v>
      </c>
      <c r="AO770" s="9" t="e">
        <f>VLOOKUP($C770, Team_Batting___Advanced[], 19, FALSE)</f>
        <v>#N/A</v>
      </c>
      <c r="AP770" s="9" t="e">
        <f>VLOOKUP($C770, 'Team Per G'!$A$2:$G$31, 3, FALSE)</f>
        <v>#N/A</v>
      </c>
      <c r="AQ770" s="9" t="e">
        <f>VLOOKUP($C770, 'Team Per G'!$A$2:$G$31, 5, FALSE)</f>
        <v>#N/A</v>
      </c>
      <c r="AR770" s="9" t="e">
        <f>VLOOKUP($C770, 'Team Per G'!$A$2:$G$31, 4, FALSE)</f>
        <v>#N/A</v>
      </c>
      <c r="AS770" s="9" t="e">
        <f>VLOOKUP($C770, Team_Batting___Dashboard[], 22, FALSE)/$AC770</f>
        <v>#N/A</v>
      </c>
      <c r="AT770" s="9" t="e">
        <f>VLOOKUP($C770, 'FanGraphs - Team WAR Projected'!$B$2:$E$31, 4, FALSE)/162</f>
        <v>#N/A</v>
      </c>
      <c r="AU770" s="9" t="e">
        <f>VLOOKUP($C770, FanGraphs_Standings[[Abbreviation]:[2024 Year to Date RS/G]], 6, FALSE)/$AC770</f>
        <v>#N/A</v>
      </c>
      <c r="AV770" s="9" t="e">
        <f>VLOOKUP($C770, FanGraphs_Standings[[Abbreviation]:[2024 Projected Full Season RDif]], 19, FALSE)/162</f>
        <v>#N/A</v>
      </c>
      <c r="AW770" s="9" t="e">
        <f>VLOOKUP($C770, FanGraphs_Standings[[Abbreviation]:[2024 Projected Full Season RDif]], 5, FALSE)</f>
        <v>#N/A</v>
      </c>
      <c r="AX770" s="9" t="e">
        <f>VLOOKUP($C770, FanGraphs_Standings[[Abbreviation]:[2024 Projected Full Season W%]], 18, FALSE)</f>
        <v>#N/A</v>
      </c>
      <c r="AY770" s="9" t="e">
        <f>VLOOKUP($C770, 'Home Field Adv'!$A$2:$K$31, 11, FALSE)</f>
        <v>#N/A</v>
      </c>
      <c r="BB770" s="5" t="str">
        <f t="shared" si="34"/>
        <v/>
      </c>
      <c r="BC770" s="5" t="str">
        <f t="shared" si="35"/>
        <v/>
      </c>
      <c r="BD770" s="5" t="str">
        <f t="shared" si="36"/>
        <v/>
      </c>
    </row>
    <row r="771" spans="6:56" x14ac:dyDescent="0.45">
      <c r="F771" s="9" t="e">
        <f>VLOOKUP($B771, FanGraphs_Standings[[Abbreviation]:[2024 Year to Date G]], 2, FALSE)</f>
        <v>#N/A</v>
      </c>
      <c r="G771" s="9" t="e">
        <f>IF(ISERR(VLOOKUP($D771, 'SP Per G'!$A$2:$D$1380, 3, FALSE)), L771, VLOOKUP($D771, 'SP Per G'!$A$2:$D$1380, 3, FALSE))</f>
        <v>#N/A</v>
      </c>
      <c r="H771" s="9" t="e">
        <f>VLOOKUP($D771, 'SP Per G'!$A$2:$D$1380, 4, FALSE)</f>
        <v>#N/A</v>
      </c>
      <c r="I771" s="9" t="e">
        <f>VLOOKUP($D771, Individual_Pitching___Dashboard[], 18, FALSE)</f>
        <v>#N/A</v>
      </c>
      <c r="J771" s="9" t="e">
        <f>VLOOKUP($D771, Individual_Pitching___Dashboard[], 20, FALSE)</f>
        <v>#N/A</v>
      </c>
      <c r="K771" s="9" t="e">
        <f>VLOOKUP($D771, Individual_Pitching___Advanced[], 21,FALSE)</f>
        <v>#N/A</v>
      </c>
      <c r="L771" s="9" t="e">
        <f>VLOOKUP($B771, 'Team Per G'!$A$2:$G$31, 7, FALSE)</f>
        <v>#N/A</v>
      </c>
      <c r="M771" s="9" t="e">
        <f>VLOOKUP($B771, 'FanGraphs - Team WAR Projected'!$B$2:$E$31, 3, FALSE)/162</f>
        <v>#N/A</v>
      </c>
      <c r="N771" s="9" t="e">
        <f>VLOOKUP($B771, Team_Pitching___Advanced[[Team]:[xFIP]], 19,FALSE)</f>
        <v>#N/A</v>
      </c>
      <c r="O771" s="9" t="e">
        <f>VLOOKUP($B771, Team_Pitching___Advanced[], 20, FALSE)</f>
        <v>#N/A</v>
      </c>
      <c r="P771" s="9" t="e">
        <f>VLOOKUP($B771, Team_Batting___Dashboard[[Team]:[wOBA]], 16, FALSE)</f>
        <v>#N/A</v>
      </c>
      <c r="Q771" s="9" t="e">
        <f>VLOOKUP($B771, Team_Batting___Advanced[[Team]:[OPS]], 9, FALSE)</f>
        <v>#N/A</v>
      </c>
      <c r="R771" s="9" t="e">
        <f>VLOOKUP($B771, Team_Batting___Advanced[], 19, FALSE)</f>
        <v>#N/A</v>
      </c>
      <c r="S771" s="9" t="e">
        <f>VLOOKUP($B771, 'Team Per G'!$A$2:$G$31, 3, FALSE)</f>
        <v>#N/A</v>
      </c>
      <c r="T771" s="9" t="e">
        <f>VLOOKUP($B771, 'Team Per G'!$A$2:$G$31, 5, FALSE)</f>
        <v>#N/A</v>
      </c>
      <c r="U771" s="9" t="e">
        <f>VLOOKUP($B771, 'Team Per G'!$A$2:$G$31, 4, FALSE)</f>
        <v>#N/A</v>
      </c>
      <c r="V771" s="9" t="e">
        <f>VLOOKUP($B771, Team_Batting___Dashboard[], 22, FALSE)/$F771</f>
        <v>#N/A</v>
      </c>
      <c r="W771" s="9" t="e">
        <f>VLOOKUP($B771, 'FanGraphs - Team WAR Projected'!$B$2:$E$31, 4, FALSE)/162</f>
        <v>#N/A</v>
      </c>
      <c r="X771" s="9" t="e">
        <f>VLOOKUP($B771, FanGraphs_Standings[[Abbreviation]:[2024 Year to Date RS/G]], 6, FALSE)/$F771</f>
        <v>#N/A</v>
      </c>
      <c r="Y771" s="9" t="e">
        <f>VLOOKUP($B771, FanGraphs_Standings[[Abbreviation]:[2024 Projected Full Season RDif]], 19, FALSE)/162</f>
        <v>#N/A</v>
      </c>
      <c r="Z771" s="9" t="e">
        <f>VLOOKUP($B771, FanGraphs_Standings[[Abbreviation]:[2024 Projected Full Season RDif]], 5, FALSE)</f>
        <v>#N/A</v>
      </c>
      <c r="AA771" s="9" t="e">
        <f>VLOOKUP($B771, FanGraphs_Standings[[Abbreviation]:[2024 Projected Full Season W%]], 18, FALSE)</f>
        <v>#N/A</v>
      </c>
      <c r="AB771" s="9" t="e">
        <f>VLOOKUP($B771, 'Home Field Adv'!$A$2:$I$31, 9, FALSE)</f>
        <v>#N/A</v>
      </c>
      <c r="AC771" s="9" t="e">
        <f>VLOOKUP($C771, FanGraphs_Standings[[Abbreviation]:[2024 Year to Date G]], 2, FALSE)</f>
        <v>#N/A</v>
      </c>
      <c r="AD771" s="9" t="e">
        <f>VLOOKUP($E771, 'SP Per G'!$A$2:$D$1380, 3, FALSE)</f>
        <v>#N/A</v>
      </c>
      <c r="AE771" s="9" t="e">
        <f>VLOOKUP($E771, 'SP Per G'!$A$2:$D$1380, 4, FALSE)</f>
        <v>#N/A</v>
      </c>
      <c r="AF771" s="9" t="e">
        <f>VLOOKUP($E771, Individual_Pitching___Dashboard[], 18, FALSE)</f>
        <v>#N/A</v>
      </c>
      <c r="AG771" s="9" t="e">
        <f>VLOOKUP($E771, Individual_Pitching___Dashboard[], 20, FALSE)</f>
        <v>#N/A</v>
      </c>
      <c r="AH771" s="9" t="e">
        <f>VLOOKUP($E771, Individual_Pitching___Advanced[], 21,FALSE)</f>
        <v>#N/A</v>
      </c>
      <c r="AI771" s="9" t="e">
        <f>VLOOKUP($C771, 'Team Per G'!$A$2:$G$31, 7, FALSE)</f>
        <v>#N/A</v>
      </c>
      <c r="AJ771" s="9" t="e">
        <f>VLOOKUP($C771, 'FanGraphs - Team WAR Projected'!$B$2:$E$31, 3, FALSE)/162</f>
        <v>#N/A</v>
      </c>
      <c r="AK771" s="9" t="e">
        <f>VLOOKUP($C771, Team_Pitching___Advanced[[Team]:[xFIP]], 19,FALSE)</f>
        <v>#N/A</v>
      </c>
      <c r="AL771" s="9" t="e">
        <f>VLOOKUP($C771, Team_Pitching___Advanced[], 20, FALSE)</f>
        <v>#N/A</v>
      </c>
      <c r="AM771" s="9" t="e">
        <f>VLOOKUP($C771, Team_Batting___Dashboard[[Team]:[wOBA]], 16, FALSE)</f>
        <v>#N/A</v>
      </c>
      <c r="AN771" s="9" t="e">
        <f>VLOOKUP($C771, Team_Batting___Advanced[[Team]:[OPS]], 9, FALSE)</f>
        <v>#N/A</v>
      </c>
      <c r="AO771" s="9" t="e">
        <f>VLOOKUP($C771, Team_Batting___Advanced[], 19, FALSE)</f>
        <v>#N/A</v>
      </c>
      <c r="AP771" s="9" t="e">
        <f>VLOOKUP($C771, 'Team Per G'!$A$2:$G$31, 3, FALSE)</f>
        <v>#N/A</v>
      </c>
      <c r="AQ771" s="9" t="e">
        <f>VLOOKUP($C771, 'Team Per G'!$A$2:$G$31, 5, FALSE)</f>
        <v>#N/A</v>
      </c>
      <c r="AR771" s="9" t="e">
        <f>VLOOKUP($C771, 'Team Per G'!$A$2:$G$31, 4, FALSE)</f>
        <v>#N/A</v>
      </c>
      <c r="AS771" s="9" t="e">
        <f>VLOOKUP($C771, Team_Batting___Dashboard[], 22, FALSE)/$AC771</f>
        <v>#N/A</v>
      </c>
      <c r="AT771" s="9" t="e">
        <f>VLOOKUP($C771, 'FanGraphs - Team WAR Projected'!$B$2:$E$31, 4, FALSE)/162</f>
        <v>#N/A</v>
      </c>
      <c r="AU771" s="9" t="e">
        <f>VLOOKUP($C771, FanGraphs_Standings[[Abbreviation]:[2024 Year to Date RS/G]], 6, FALSE)/$AC771</f>
        <v>#N/A</v>
      </c>
      <c r="AV771" s="9" t="e">
        <f>VLOOKUP($C771, FanGraphs_Standings[[Abbreviation]:[2024 Projected Full Season RDif]], 19, FALSE)/162</f>
        <v>#N/A</v>
      </c>
      <c r="AW771" s="9" t="e">
        <f>VLOOKUP($C771, FanGraphs_Standings[[Abbreviation]:[2024 Projected Full Season RDif]], 5, FALSE)</f>
        <v>#N/A</v>
      </c>
      <c r="AX771" s="9" t="e">
        <f>VLOOKUP($C771, FanGraphs_Standings[[Abbreviation]:[2024 Projected Full Season W%]], 18, FALSE)</f>
        <v>#N/A</v>
      </c>
      <c r="AY771" s="9" t="e">
        <f>VLOOKUP($C771, 'Home Field Adv'!$A$2:$K$31, 11, FALSE)</f>
        <v>#N/A</v>
      </c>
      <c r="BB771" s="5" t="str">
        <f t="shared" ref="BB771:BB834" si="37">IF(ISBLANK(AZ771), "", AZ771-BA771)</f>
        <v/>
      </c>
      <c r="BC771" s="5" t="str">
        <f t="shared" ref="BC771:BC834" si="38">IF( ISBLANK(AZ771), "",IF(AZ771&gt;BA771, B771, C771))</f>
        <v/>
      </c>
      <c r="BD771" s="5" t="str">
        <f t="shared" ref="BD771:BD834" si="39">IF(ISBLANK(AZ771), "", AZ771+BA771)</f>
        <v/>
      </c>
    </row>
    <row r="772" spans="6:56" x14ac:dyDescent="0.45">
      <c r="F772" s="9" t="e">
        <f>VLOOKUP($B772, FanGraphs_Standings[[Abbreviation]:[2024 Year to Date G]], 2, FALSE)</f>
        <v>#N/A</v>
      </c>
      <c r="G772" s="9" t="e">
        <f>IF(ISERR(VLOOKUP($D772, 'SP Per G'!$A$2:$D$1380, 3, FALSE)), L772, VLOOKUP($D772, 'SP Per G'!$A$2:$D$1380, 3, FALSE))</f>
        <v>#N/A</v>
      </c>
      <c r="H772" s="9" t="e">
        <f>VLOOKUP($D772, 'SP Per G'!$A$2:$D$1380, 4, FALSE)</f>
        <v>#N/A</v>
      </c>
      <c r="I772" s="9" t="e">
        <f>VLOOKUP($D772, Individual_Pitching___Dashboard[], 18, FALSE)</f>
        <v>#N/A</v>
      </c>
      <c r="J772" s="9" t="e">
        <f>VLOOKUP($D772, Individual_Pitching___Dashboard[], 20, FALSE)</f>
        <v>#N/A</v>
      </c>
      <c r="K772" s="9" t="e">
        <f>VLOOKUP($D772, Individual_Pitching___Advanced[], 21,FALSE)</f>
        <v>#N/A</v>
      </c>
      <c r="L772" s="9" t="e">
        <f>VLOOKUP($B772, 'Team Per G'!$A$2:$G$31, 7, FALSE)</f>
        <v>#N/A</v>
      </c>
      <c r="M772" s="9" t="e">
        <f>VLOOKUP($B772, 'FanGraphs - Team WAR Projected'!$B$2:$E$31, 3, FALSE)/162</f>
        <v>#N/A</v>
      </c>
      <c r="N772" s="9" t="e">
        <f>VLOOKUP($B772, Team_Pitching___Advanced[[Team]:[xFIP]], 19,FALSE)</f>
        <v>#N/A</v>
      </c>
      <c r="O772" s="9" t="e">
        <f>VLOOKUP($B772, Team_Pitching___Advanced[], 20, FALSE)</f>
        <v>#N/A</v>
      </c>
      <c r="P772" s="9" t="e">
        <f>VLOOKUP($B772, Team_Batting___Dashboard[[Team]:[wOBA]], 16, FALSE)</f>
        <v>#N/A</v>
      </c>
      <c r="Q772" s="9" t="e">
        <f>VLOOKUP($B772, Team_Batting___Advanced[[Team]:[OPS]], 9, FALSE)</f>
        <v>#N/A</v>
      </c>
      <c r="R772" s="9" t="e">
        <f>VLOOKUP($B772, Team_Batting___Advanced[], 19, FALSE)</f>
        <v>#N/A</v>
      </c>
      <c r="S772" s="9" t="e">
        <f>VLOOKUP($B772, 'Team Per G'!$A$2:$G$31, 3, FALSE)</f>
        <v>#N/A</v>
      </c>
      <c r="T772" s="9" t="e">
        <f>VLOOKUP($B772, 'Team Per G'!$A$2:$G$31, 5, FALSE)</f>
        <v>#N/A</v>
      </c>
      <c r="U772" s="9" t="e">
        <f>VLOOKUP($B772, 'Team Per G'!$A$2:$G$31, 4, FALSE)</f>
        <v>#N/A</v>
      </c>
      <c r="V772" s="9" t="e">
        <f>VLOOKUP($B772, Team_Batting___Dashboard[], 22, FALSE)/$F772</f>
        <v>#N/A</v>
      </c>
      <c r="W772" s="9" t="e">
        <f>VLOOKUP($B772, 'FanGraphs - Team WAR Projected'!$B$2:$E$31, 4, FALSE)/162</f>
        <v>#N/A</v>
      </c>
      <c r="X772" s="9" t="e">
        <f>VLOOKUP($B772, FanGraphs_Standings[[Abbreviation]:[2024 Year to Date RS/G]], 6, FALSE)/$F772</f>
        <v>#N/A</v>
      </c>
      <c r="Y772" s="9" t="e">
        <f>VLOOKUP($B772, FanGraphs_Standings[[Abbreviation]:[2024 Projected Full Season RDif]], 19, FALSE)/162</f>
        <v>#N/A</v>
      </c>
      <c r="Z772" s="9" t="e">
        <f>VLOOKUP($B772, FanGraphs_Standings[[Abbreviation]:[2024 Projected Full Season RDif]], 5, FALSE)</f>
        <v>#N/A</v>
      </c>
      <c r="AA772" s="9" t="e">
        <f>VLOOKUP($B772, FanGraphs_Standings[[Abbreviation]:[2024 Projected Full Season W%]], 18, FALSE)</f>
        <v>#N/A</v>
      </c>
      <c r="AB772" s="9" t="e">
        <f>VLOOKUP($B772, 'Home Field Adv'!$A$2:$I$31, 9, FALSE)</f>
        <v>#N/A</v>
      </c>
      <c r="AC772" s="9" t="e">
        <f>VLOOKUP($C772, FanGraphs_Standings[[Abbreviation]:[2024 Year to Date G]], 2, FALSE)</f>
        <v>#N/A</v>
      </c>
      <c r="AD772" s="9" t="e">
        <f>VLOOKUP($E772, 'SP Per G'!$A$2:$D$1380, 3, FALSE)</f>
        <v>#N/A</v>
      </c>
      <c r="AE772" s="9" t="e">
        <f>VLOOKUP($E772, 'SP Per G'!$A$2:$D$1380, 4, FALSE)</f>
        <v>#N/A</v>
      </c>
      <c r="AF772" s="9" t="e">
        <f>VLOOKUP($E772, Individual_Pitching___Dashboard[], 18, FALSE)</f>
        <v>#N/A</v>
      </c>
      <c r="AG772" s="9" t="e">
        <f>VLOOKUP($E772, Individual_Pitching___Dashboard[], 20, FALSE)</f>
        <v>#N/A</v>
      </c>
      <c r="AH772" s="9" t="e">
        <f>VLOOKUP($E772, Individual_Pitching___Advanced[], 21,FALSE)</f>
        <v>#N/A</v>
      </c>
      <c r="AI772" s="9" t="e">
        <f>VLOOKUP($C772, 'Team Per G'!$A$2:$G$31, 7, FALSE)</f>
        <v>#N/A</v>
      </c>
      <c r="AJ772" s="9" t="e">
        <f>VLOOKUP($C772, 'FanGraphs - Team WAR Projected'!$B$2:$E$31, 3, FALSE)/162</f>
        <v>#N/A</v>
      </c>
      <c r="AK772" s="9" t="e">
        <f>VLOOKUP($C772, Team_Pitching___Advanced[[Team]:[xFIP]], 19,FALSE)</f>
        <v>#N/A</v>
      </c>
      <c r="AL772" s="9" t="e">
        <f>VLOOKUP($C772, Team_Pitching___Advanced[], 20, FALSE)</f>
        <v>#N/A</v>
      </c>
      <c r="AM772" s="9" t="e">
        <f>VLOOKUP($C772, Team_Batting___Dashboard[[Team]:[wOBA]], 16, FALSE)</f>
        <v>#N/A</v>
      </c>
      <c r="AN772" s="9" t="e">
        <f>VLOOKUP($C772, Team_Batting___Advanced[[Team]:[OPS]], 9, FALSE)</f>
        <v>#N/A</v>
      </c>
      <c r="AO772" s="9" t="e">
        <f>VLOOKUP($C772, Team_Batting___Advanced[], 19, FALSE)</f>
        <v>#N/A</v>
      </c>
      <c r="AP772" s="9" t="e">
        <f>VLOOKUP($C772, 'Team Per G'!$A$2:$G$31, 3, FALSE)</f>
        <v>#N/A</v>
      </c>
      <c r="AQ772" s="9" t="e">
        <f>VLOOKUP($C772, 'Team Per G'!$A$2:$G$31, 5, FALSE)</f>
        <v>#N/A</v>
      </c>
      <c r="AR772" s="9" t="e">
        <f>VLOOKUP($C772, 'Team Per G'!$A$2:$G$31, 4, FALSE)</f>
        <v>#N/A</v>
      </c>
      <c r="AS772" s="9" t="e">
        <f>VLOOKUP($C772, Team_Batting___Dashboard[], 22, FALSE)/$AC772</f>
        <v>#N/A</v>
      </c>
      <c r="AT772" s="9" t="e">
        <f>VLOOKUP($C772, 'FanGraphs - Team WAR Projected'!$B$2:$E$31, 4, FALSE)/162</f>
        <v>#N/A</v>
      </c>
      <c r="AU772" s="9" t="e">
        <f>VLOOKUP($C772, FanGraphs_Standings[[Abbreviation]:[2024 Year to Date RS/G]], 6, FALSE)/$AC772</f>
        <v>#N/A</v>
      </c>
      <c r="AV772" s="9" t="e">
        <f>VLOOKUP($C772, FanGraphs_Standings[[Abbreviation]:[2024 Projected Full Season RDif]], 19, FALSE)/162</f>
        <v>#N/A</v>
      </c>
      <c r="AW772" s="9" t="e">
        <f>VLOOKUP($C772, FanGraphs_Standings[[Abbreviation]:[2024 Projected Full Season RDif]], 5, FALSE)</f>
        <v>#N/A</v>
      </c>
      <c r="AX772" s="9" t="e">
        <f>VLOOKUP($C772, FanGraphs_Standings[[Abbreviation]:[2024 Projected Full Season W%]], 18, FALSE)</f>
        <v>#N/A</v>
      </c>
      <c r="AY772" s="9" t="e">
        <f>VLOOKUP($C772, 'Home Field Adv'!$A$2:$K$31, 11, FALSE)</f>
        <v>#N/A</v>
      </c>
      <c r="BB772" s="5" t="str">
        <f t="shared" si="37"/>
        <v/>
      </c>
      <c r="BC772" s="5" t="str">
        <f t="shared" si="38"/>
        <v/>
      </c>
      <c r="BD772" s="5" t="str">
        <f t="shared" si="39"/>
        <v/>
      </c>
    </row>
    <row r="773" spans="6:56" x14ac:dyDescent="0.45">
      <c r="F773" s="9" t="e">
        <f>VLOOKUP($B773, FanGraphs_Standings[[Abbreviation]:[2024 Year to Date G]], 2, FALSE)</f>
        <v>#N/A</v>
      </c>
      <c r="G773" s="9" t="e">
        <f>IF(ISERR(VLOOKUP($D773, 'SP Per G'!$A$2:$D$1380, 3, FALSE)), L773, VLOOKUP($D773, 'SP Per G'!$A$2:$D$1380, 3, FALSE))</f>
        <v>#N/A</v>
      </c>
      <c r="H773" s="9" t="e">
        <f>VLOOKUP($D773, 'SP Per G'!$A$2:$D$1380, 4, FALSE)</f>
        <v>#N/A</v>
      </c>
      <c r="I773" s="9" t="e">
        <f>VLOOKUP($D773, Individual_Pitching___Dashboard[], 18, FALSE)</f>
        <v>#N/A</v>
      </c>
      <c r="J773" s="9" t="e">
        <f>VLOOKUP($D773, Individual_Pitching___Dashboard[], 20, FALSE)</f>
        <v>#N/A</v>
      </c>
      <c r="K773" s="9" t="e">
        <f>VLOOKUP($D773, Individual_Pitching___Advanced[], 21,FALSE)</f>
        <v>#N/A</v>
      </c>
      <c r="L773" s="9" t="e">
        <f>VLOOKUP($B773, 'Team Per G'!$A$2:$G$31, 7, FALSE)</f>
        <v>#N/A</v>
      </c>
      <c r="M773" s="9" t="e">
        <f>VLOOKUP($B773, 'FanGraphs - Team WAR Projected'!$B$2:$E$31, 3, FALSE)/162</f>
        <v>#N/A</v>
      </c>
      <c r="N773" s="9" t="e">
        <f>VLOOKUP($B773, Team_Pitching___Advanced[[Team]:[xFIP]], 19,FALSE)</f>
        <v>#N/A</v>
      </c>
      <c r="O773" s="9" t="e">
        <f>VLOOKUP($B773, Team_Pitching___Advanced[], 20, FALSE)</f>
        <v>#N/A</v>
      </c>
      <c r="P773" s="9" t="e">
        <f>VLOOKUP($B773, Team_Batting___Dashboard[[Team]:[wOBA]], 16, FALSE)</f>
        <v>#N/A</v>
      </c>
      <c r="Q773" s="9" t="e">
        <f>VLOOKUP($B773, Team_Batting___Advanced[[Team]:[OPS]], 9, FALSE)</f>
        <v>#N/A</v>
      </c>
      <c r="R773" s="9" t="e">
        <f>VLOOKUP($B773, Team_Batting___Advanced[], 19, FALSE)</f>
        <v>#N/A</v>
      </c>
      <c r="S773" s="9" t="e">
        <f>VLOOKUP($B773, 'Team Per G'!$A$2:$G$31, 3, FALSE)</f>
        <v>#N/A</v>
      </c>
      <c r="T773" s="9" t="e">
        <f>VLOOKUP($B773, 'Team Per G'!$A$2:$G$31, 5, FALSE)</f>
        <v>#N/A</v>
      </c>
      <c r="U773" s="9" t="e">
        <f>VLOOKUP($B773, 'Team Per G'!$A$2:$G$31, 4, FALSE)</f>
        <v>#N/A</v>
      </c>
      <c r="V773" s="9" t="e">
        <f>VLOOKUP($B773, Team_Batting___Dashboard[], 22, FALSE)/$F773</f>
        <v>#N/A</v>
      </c>
      <c r="W773" s="9" t="e">
        <f>VLOOKUP($B773, 'FanGraphs - Team WAR Projected'!$B$2:$E$31, 4, FALSE)/162</f>
        <v>#N/A</v>
      </c>
      <c r="X773" s="9" t="e">
        <f>VLOOKUP($B773, FanGraphs_Standings[[Abbreviation]:[2024 Year to Date RS/G]], 6, FALSE)/$F773</f>
        <v>#N/A</v>
      </c>
      <c r="Y773" s="9" t="e">
        <f>VLOOKUP($B773, FanGraphs_Standings[[Abbreviation]:[2024 Projected Full Season RDif]], 19, FALSE)/162</f>
        <v>#N/A</v>
      </c>
      <c r="Z773" s="9" t="e">
        <f>VLOOKUP($B773, FanGraphs_Standings[[Abbreviation]:[2024 Projected Full Season RDif]], 5, FALSE)</f>
        <v>#N/A</v>
      </c>
      <c r="AA773" s="9" t="e">
        <f>VLOOKUP($B773, FanGraphs_Standings[[Abbreviation]:[2024 Projected Full Season W%]], 18, FALSE)</f>
        <v>#N/A</v>
      </c>
      <c r="AB773" s="9" t="e">
        <f>VLOOKUP($B773, 'Home Field Adv'!$A$2:$I$31, 9, FALSE)</f>
        <v>#N/A</v>
      </c>
      <c r="AC773" s="9" t="e">
        <f>VLOOKUP($C773, FanGraphs_Standings[[Abbreviation]:[2024 Year to Date G]], 2, FALSE)</f>
        <v>#N/A</v>
      </c>
      <c r="AD773" s="9" t="e">
        <f>VLOOKUP($E773, 'SP Per G'!$A$2:$D$1380, 3, FALSE)</f>
        <v>#N/A</v>
      </c>
      <c r="AE773" s="9" t="e">
        <f>VLOOKUP($E773, 'SP Per G'!$A$2:$D$1380, 4, FALSE)</f>
        <v>#N/A</v>
      </c>
      <c r="AF773" s="9" t="e">
        <f>VLOOKUP($E773, Individual_Pitching___Dashboard[], 18, FALSE)</f>
        <v>#N/A</v>
      </c>
      <c r="AG773" s="9" t="e">
        <f>VLOOKUP($E773, Individual_Pitching___Dashboard[], 20, FALSE)</f>
        <v>#N/A</v>
      </c>
      <c r="AH773" s="9" t="e">
        <f>VLOOKUP($E773, Individual_Pitching___Advanced[], 21,FALSE)</f>
        <v>#N/A</v>
      </c>
      <c r="AI773" s="9" t="e">
        <f>VLOOKUP($C773, 'Team Per G'!$A$2:$G$31, 7, FALSE)</f>
        <v>#N/A</v>
      </c>
      <c r="AJ773" s="9" t="e">
        <f>VLOOKUP($C773, 'FanGraphs - Team WAR Projected'!$B$2:$E$31, 3, FALSE)/162</f>
        <v>#N/A</v>
      </c>
      <c r="AK773" s="9" t="e">
        <f>VLOOKUP($C773, Team_Pitching___Advanced[[Team]:[xFIP]], 19,FALSE)</f>
        <v>#N/A</v>
      </c>
      <c r="AL773" s="9" t="e">
        <f>VLOOKUP($C773, Team_Pitching___Advanced[], 20, FALSE)</f>
        <v>#N/A</v>
      </c>
      <c r="AM773" s="9" t="e">
        <f>VLOOKUP($C773, Team_Batting___Dashboard[[Team]:[wOBA]], 16, FALSE)</f>
        <v>#N/A</v>
      </c>
      <c r="AN773" s="9" t="e">
        <f>VLOOKUP($C773, Team_Batting___Advanced[[Team]:[OPS]], 9, FALSE)</f>
        <v>#N/A</v>
      </c>
      <c r="AO773" s="9" t="e">
        <f>VLOOKUP($C773, Team_Batting___Advanced[], 19, FALSE)</f>
        <v>#N/A</v>
      </c>
      <c r="AP773" s="9" t="e">
        <f>VLOOKUP($C773, 'Team Per G'!$A$2:$G$31, 3, FALSE)</f>
        <v>#N/A</v>
      </c>
      <c r="AQ773" s="9" t="e">
        <f>VLOOKUP($C773, 'Team Per G'!$A$2:$G$31, 5, FALSE)</f>
        <v>#N/A</v>
      </c>
      <c r="AR773" s="9" t="e">
        <f>VLOOKUP($C773, 'Team Per G'!$A$2:$G$31, 4, FALSE)</f>
        <v>#N/A</v>
      </c>
      <c r="AS773" s="9" t="e">
        <f>VLOOKUP($C773, Team_Batting___Dashboard[], 22, FALSE)/$AC773</f>
        <v>#N/A</v>
      </c>
      <c r="AT773" s="9" t="e">
        <f>VLOOKUP($C773, 'FanGraphs - Team WAR Projected'!$B$2:$E$31, 4, FALSE)/162</f>
        <v>#N/A</v>
      </c>
      <c r="AU773" s="9" t="e">
        <f>VLOOKUP($C773, FanGraphs_Standings[[Abbreviation]:[2024 Year to Date RS/G]], 6, FALSE)/$AC773</f>
        <v>#N/A</v>
      </c>
      <c r="AV773" s="9" t="e">
        <f>VLOOKUP($C773, FanGraphs_Standings[[Abbreviation]:[2024 Projected Full Season RDif]], 19, FALSE)/162</f>
        <v>#N/A</v>
      </c>
      <c r="AW773" s="9" t="e">
        <f>VLOOKUP($C773, FanGraphs_Standings[[Abbreviation]:[2024 Projected Full Season RDif]], 5, FALSE)</f>
        <v>#N/A</v>
      </c>
      <c r="AX773" s="9" t="e">
        <f>VLOOKUP($C773, FanGraphs_Standings[[Abbreviation]:[2024 Projected Full Season W%]], 18, FALSE)</f>
        <v>#N/A</v>
      </c>
      <c r="AY773" s="9" t="e">
        <f>VLOOKUP($C773, 'Home Field Adv'!$A$2:$K$31, 11, FALSE)</f>
        <v>#N/A</v>
      </c>
      <c r="BB773" s="5" t="str">
        <f t="shared" si="37"/>
        <v/>
      </c>
      <c r="BC773" s="5" t="str">
        <f t="shared" si="38"/>
        <v/>
      </c>
      <c r="BD773" s="5" t="str">
        <f t="shared" si="39"/>
        <v/>
      </c>
    </row>
    <row r="774" spans="6:56" x14ac:dyDescent="0.45">
      <c r="F774" s="9" t="e">
        <f>VLOOKUP($B774, FanGraphs_Standings[[Abbreviation]:[2024 Year to Date G]], 2, FALSE)</f>
        <v>#N/A</v>
      </c>
      <c r="G774" s="9" t="e">
        <f>IF(ISERR(VLOOKUP($D774, 'SP Per G'!$A$2:$D$1380, 3, FALSE)), L774, VLOOKUP($D774, 'SP Per G'!$A$2:$D$1380, 3, FALSE))</f>
        <v>#N/A</v>
      </c>
      <c r="H774" s="9" t="e">
        <f>VLOOKUP($D774, 'SP Per G'!$A$2:$D$1380, 4, FALSE)</f>
        <v>#N/A</v>
      </c>
      <c r="I774" s="9" t="e">
        <f>VLOOKUP($D774, Individual_Pitching___Dashboard[], 18, FALSE)</f>
        <v>#N/A</v>
      </c>
      <c r="J774" s="9" t="e">
        <f>VLOOKUP($D774, Individual_Pitching___Dashboard[], 20, FALSE)</f>
        <v>#N/A</v>
      </c>
      <c r="K774" s="9" t="e">
        <f>VLOOKUP($D774, Individual_Pitching___Advanced[], 21,FALSE)</f>
        <v>#N/A</v>
      </c>
      <c r="L774" s="9" t="e">
        <f>VLOOKUP($B774, 'Team Per G'!$A$2:$G$31, 7, FALSE)</f>
        <v>#N/A</v>
      </c>
      <c r="M774" s="9" t="e">
        <f>VLOOKUP($B774, 'FanGraphs - Team WAR Projected'!$B$2:$E$31, 3, FALSE)/162</f>
        <v>#N/A</v>
      </c>
      <c r="N774" s="9" t="e">
        <f>VLOOKUP($B774, Team_Pitching___Advanced[[Team]:[xFIP]], 19,FALSE)</f>
        <v>#N/A</v>
      </c>
      <c r="O774" s="9" t="e">
        <f>VLOOKUP($B774, Team_Pitching___Advanced[], 20, FALSE)</f>
        <v>#N/A</v>
      </c>
      <c r="P774" s="9" t="e">
        <f>VLOOKUP($B774, Team_Batting___Dashboard[[Team]:[wOBA]], 16, FALSE)</f>
        <v>#N/A</v>
      </c>
      <c r="Q774" s="9" t="e">
        <f>VLOOKUP($B774, Team_Batting___Advanced[[Team]:[OPS]], 9, FALSE)</f>
        <v>#N/A</v>
      </c>
      <c r="R774" s="9" t="e">
        <f>VLOOKUP($B774, Team_Batting___Advanced[], 19, FALSE)</f>
        <v>#N/A</v>
      </c>
      <c r="S774" s="9" t="e">
        <f>VLOOKUP($B774, 'Team Per G'!$A$2:$G$31, 3, FALSE)</f>
        <v>#N/A</v>
      </c>
      <c r="T774" s="9" t="e">
        <f>VLOOKUP($B774, 'Team Per G'!$A$2:$G$31, 5, FALSE)</f>
        <v>#N/A</v>
      </c>
      <c r="U774" s="9" t="e">
        <f>VLOOKUP($B774, 'Team Per G'!$A$2:$G$31, 4, FALSE)</f>
        <v>#N/A</v>
      </c>
      <c r="V774" s="9" t="e">
        <f>VLOOKUP($B774, Team_Batting___Dashboard[], 22, FALSE)/$F774</f>
        <v>#N/A</v>
      </c>
      <c r="W774" s="9" t="e">
        <f>VLOOKUP($B774, 'FanGraphs - Team WAR Projected'!$B$2:$E$31, 4, FALSE)/162</f>
        <v>#N/A</v>
      </c>
      <c r="X774" s="9" t="e">
        <f>VLOOKUP($B774, FanGraphs_Standings[[Abbreviation]:[2024 Year to Date RS/G]], 6, FALSE)/$F774</f>
        <v>#N/A</v>
      </c>
      <c r="Y774" s="9" t="e">
        <f>VLOOKUP($B774, FanGraphs_Standings[[Abbreviation]:[2024 Projected Full Season RDif]], 19, FALSE)/162</f>
        <v>#N/A</v>
      </c>
      <c r="Z774" s="9" t="e">
        <f>VLOOKUP($B774, FanGraphs_Standings[[Abbreviation]:[2024 Projected Full Season RDif]], 5, FALSE)</f>
        <v>#N/A</v>
      </c>
      <c r="AA774" s="9" t="e">
        <f>VLOOKUP($B774, FanGraphs_Standings[[Abbreviation]:[2024 Projected Full Season W%]], 18, FALSE)</f>
        <v>#N/A</v>
      </c>
      <c r="AB774" s="9" t="e">
        <f>VLOOKUP($B774, 'Home Field Adv'!$A$2:$I$31, 9, FALSE)</f>
        <v>#N/A</v>
      </c>
      <c r="AC774" s="9" t="e">
        <f>VLOOKUP($C774, FanGraphs_Standings[[Abbreviation]:[2024 Year to Date G]], 2, FALSE)</f>
        <v>#N/A</v>
      </c>
      <c r="AD774" s="9" t="e">
        <f>VLOOKUP($E774, 'SP Per G'!$A$2:$D$1380, 3, FALSE)</f>
        <v>#N/A</v>
      </c>
      <c r="AE774" s="9" t="e">
        <f>VLOOKUP($E774, 'SP Per G'!$A$2:$D$1380, 4, FALSE)</f>
        <v>#N/A</v>
      </c>
      <c r="AF774" s="9" t="e">
        <f>VLOOKUP($E774, Individual_Pitching___Dashboard[], 18, FALSE)</f>
        <v>#N/A</v>
      </c>
      <c r="AG774" s="9" t="e">
        <f>VLOOKUP($E774, Individual_Pitching___Dashboard[], 20, FALSE)</f>
        <v>#N/A</v>
      </c>
      <c r="AH774" s="9" t="e">
        <f>VLOOKUP($E774, Individual_Pitching___Advanced[], 21,FALSE)</f>
        <v>#N/A</v>
      </c>
      <c r="AI774" s="9" t="e">
        <f>VLOOKUP($C774, 'Team Per G'!$A$2:$G$31, 7, FALSE)</f>
        <v>#N/A</v>
      </c>
      <c r="AJ774" s="9" t="e">
        <f>VLOOKUP($C774, 'FanGraphs - Team WAR Projected'!$B$2:$E$31, 3, FALSE)/162</f>
        <v>#N/A</v>
      </c>
      <c r="AK774" s="9" t="e">
        <f>VLOOKUP($C774, Team_Pitching___Advanced[[Team]:[xFIP]], 19,FALSE)</f>
        <v>#N/A</v>
      </c>
      <c r="AL774" s="9" t="e">
        <f>VLOOKUP($C774, Team_Pitching___Advanced[], 20, FALSE)</f>
        <v>#N/A</v>
      </c>
      <c r="AM774" s="9" t="e">
        <f>VLOOKUP($C774, Team_Batting___Dashboard[[Team]:[wOBA]], 16, FALSE)</f>
        <v>#N/A</v>
      </c>
      <c r="AN774" s="9" t="e">
        <f>VLOOKUP($C774, Team_Batting___Advanced[[Team]:[OPS]], 9, FALSE)</f>
        <v>#N/A</v>
      </c>
      <c r="AO774" s="9" t="e">
        <f>VLOOKUP($C774, Team_Batting___Advanced[], 19, FALSE)</f>
        <v>#N/A</v>
      </c>
      <c r="AP774" s="9" t="e">
        <f>VLOOKUP($C774, 'Team Per G'!$A$2:$G$31, 3, FALSE)</f>
        <v>#N/A</v>
      </c>
      <c r="AQ774" s="9" t="e">
        <f>VLOOKUP($C774, 'Team Per G'!$A$2:$G$31, 5, FALSE)</f>
        <v>#N/A</v>
      </c>
      <c r="AR774" s="9" t="e">
        <f>VLOOKUP($C774, 'Team Per G'!$A$2:$G$31, 4, FALSE)</f>
        <v>#N/A</v>
      </c>
      <c r="AS774" s="9" t="e">
        <f>VLOOKUP($C774, Team_Batting___Dashboard[], 22, FALSE)/$AC774</f>
        <v>#N/A</v>
      </c>
      <c r="AT774" s="9" t="e">
        <f>VLOOKUP($C774, 'FanGraphs - Team WAR Projected'!$B$2:$E$31, 4, FALSE)/162</f>
        <v>#N/A</v>
      </c>
      <c r="AU774" s="9" t="e">
        <f>VLOOKUP($C774, FanGraphs_Standings[[Abbreviation]:[2024 Year to Date RS/G]], 6, FALSE)/$AC774</f>
        <v>#N/A</v>
      </c>
      <c r="AV774" s="9" t="e">
        <f>VLOOKUP($C774, FanGraphs_Standings[[Abbreviation]:[2024 Projected Full Season RDif]], 19, FALSE)/162</f>
        <v>#N/A</v>
      </c>
      <c r="AW774" s="9" t="e">
        <f>VLOOKUP($C774, FanGraphs_Standings[[Abbreviation]:[2024 Projected Full Season RDif]], 5, FALSE)</f>
        <v>#N/A</v>
      </c>
      <c r="AX774" s="9" t="e">
        <f>VLOOKUP($C774, FanGraphs_Standings[[Abbreviation]:[2024 Projected Full Season W%]], 18, FALSE)</f>
        <v>#N/A</v>
      </c>
      <c r="AY774" s="9" t="e">
        <f>VLOOKUP($C774, 'Home Field Adv'!$A$2:$K$31, 11, FALSE)</f>
        <v>#N/A</v>
      </c>
      <c r="BB774" s="5" t="str">
        <f t="shared" si="37"/>
        <v/>
      </c>
      <c r="BC774" s="5" t="str">
        <f t="shared" si="38"/>
        <v/>
      </c>
      <c r="BD774" s="5" t="str">
        <f t="shared" si="39"/>
        <v/>
      </c>
    </row>
    <row r="775" spans="6:56" x14ac:dyDescent="0.45">
      <c r="F775" s="9" t="e">
        <f>VLOOKUP($B775, FanGraphs_Standings[[Abbreviation]:[2024 Year to Date G]], 2, FALSE)</f>
        <v>#N/A</v>
      </c>
      <c r="G775" s="9" t="e">
        <f>IF(ISERR(VLOOKUP($D775, 'SP Per G'!$A$2:$D$1380, 3, FALSE)), L775, VLOOKUP($D775, 'SP Per G'!$A$2:$D$1380, 3, FALSE))</f>
        <v>#N/A</v>
      </c>
      <c r="H775" s="9" t="e">
        <f>VLOOKUP($D775, 'SP Per G'!$A$2:$D$1380, 4, FALSE)</f>
        <v>#N/A</v>
      </c>
      <c r="I775" s="9" t="e">
        <f>VLOOKUP($D775, Individual_Pitching___Dashboard[], 18, FALSE)</f>
        <v>#N/A</v>
      </c>
      <c r="J775" s="9" t="e">
        <f>VLOOKUP($D775, Individual_Pitching___Dashboard[], 20, FALSE)</f>
        <v>#N/A</v>
      </c>
      <c r="K775" s="9" t="e">
        <f>VLOOKUP($D775, Individual_Pitching___Advanced[], 21,FALSE)</f>
        <v>#N/A</v>
      </c>
      <c r="L775" s="9" t="e">
        <f>VLOOKUP($B775, 'Team Per G'!$A$2:$G$31, 7, FALSE)</f>
        <v>#N/A</v>
      </c>
      <c r="M775" s="9" t="e">
        <f>VLOOKUP($B775, 'FanGraphs - Team WAR Projected'!$B$2:$E$31, 3, FALSE)/162</f>
        <v>#N/A</v>
      </c>
      <c r="N775" s="9" t="e">
        <f>VLOOKUP($B775, Team_Pitching___Advanced[[Team]:[xFIP]], 19,FALSE)</f>
        <v>#N/A</v>
      </c>
      <c r="O775" s="9" t="e">
        <f>VLOOKUP($B775, Team_Pitching___Advanced[], 20, FALSE)</f>
        <v>#N/A</v>
      </c>
      <c r="P775" s="9" t="e">
        <f>VLOOKUP($B775, Team_Batting___Dashboard[[Team]:[wOBA]], 16, FALSE)</f>
        <v>#N/A</v>
      </c>
      <c r="Q775" s="9" t="e">
        <f>VLOOKUP($B775, Team_Batting___Advanced[[Team]:[OPS]], 9, FALSE)</f>
        <v>#N/A</v>
      </c>
      <c r="R775" s="9" t="e">
        <f>VLOOKUP($B775, Team_Batting___Advanced[], 19, FALSE)</f>
        <v>#N/A</v>
      </c>
      <c r="S775" s="9" t="e">
        <f>VLOOKUP($B775, 'Team Per G'!$A$2:$G$31, 3, FALSE)</f>
        <v>#N/A</v>
      </c>
      <c r="T775" s="9" t="e">
        <f>VLOOKUP($B775, 'Team Per G'!$A$2:$G$31, 5, FALSE)</f>
        <v>#N/A</v>
      </c>
      <c r="U775" s="9" t="e">
        <f>VLOOKUP($B775, 'Team Per G'!$A$2:$G$31, 4, FALSE)</f>
        <v>#N/A</v>
      </c>
      <c r="V775" s="9" t="e">
        <f>VLOOKUP($B775, Team_Batting___Dashboard[], 22, FALSE)/$F775</f>
        <v>#N/A</v>
      </c>
      <c r="W775" s="9" t="e">
        <f>VLOOKUP($B775, 'FanGraphs - Team WAR Projected'!$B$2:$E$31, 4, FALSE)/162</f>
        <v>#N/A</v>
      </c>
      <c r="X775" s="9" t="e">
        <f>VLOOKUP($B775, FanGraphs_Standings[[Abbreviation]:[2024 Year to Date RS/G]], 6, FALSE)/$F775</f>
        <v>#N/A</v>
      </c>
      <c r="Y775" s="9" t="e">
        <f>VLOOKUP($B775, FanGraphs_Standings[[Abbreviation]:[2024 Projected Full Season RDif]], 19, FALSE)/162</f>
        <v>#N/A</v>
      </c>
      <c r="Z775" s="9" t="e">
        <f>VLOOKUP($B775, FanGraphs_Standings[[Abbreviation]:[2024 Projected Full Season RDif]], 5, FALSE)</f>
        <v>#N/A</v>
      </c>
      <c r="AA775" s="9" t="e">
        <f>VLOOKUP($B775, FanGraphs_Standings[[Abbreviation]:[2024 Projected Full Season W%]], 18, FALSE)</f>
        <v>#N/A</v>
      </c>
      <c r="AB775" s="9" t="e">
        <f>VLOOKUP($B775, 'Home Field Adv'!$A$2:$I$31, 9, FALSE)</f>
        <v>#N/A</v>
      </c>
      <c r="AC775" s="9" t="e">
        <f>VLOOKUP($C775, FanGraphs_Standings[[Abbreviation]:[2024 Year to Date G]], 2, FALSE)</f>
        <v>#N/A</v>
      </c>
      <c r="AD775" s="9" t="e">
        <f>VLOOKUP($E775, 'SP Per G'!$A$2:$D$1380, 3, FALSE)</f>
        <v>#N/A</v>
      </c>
      <c r="AE775" s="9" t="e">
        <f>VLOOKUP($E775, 'SP Per G'!$A$2:$D$1380, 4, FALSE)</f>
        <v>#N/A</v>
      </c>
      <c r="AF775" s="9" t="e">
        <f>VLOOKUP($E775, Individual_Pitching___Dashboard[], 18, FALSE)</f>
        <v>#N/A</v>
      </c>
      <c r="AG775" s="9" t="e">
        <f>VLOOKUP($E775, Individual_Pitching___Dashboard[], 20, FALSE)</f>
        <v>#N/A</v>
      </c>
      <c r="AH775" s="9" t="e">
        <f>VLOOKUP($E775, Individual_Pitching___Advanced[], 21,FALSE)</f>
        <v>#N/A</v>
      </c>
      <c r="AI775" s="9" t="e">
        <f>VLOOKUP($C775, 'Team Per G'!$A$2:$G$31, 7, FALSE)</f>
        <v>#N/A</v>
      </c>
      <c r="AJ775" s="9" t="e">
        <f>VLOOKUP($C775, 'FanGraphs - Team WAR Projected'!$B$2:$E$31, 3, FALSE)/162</f>
        <v>#N/A</v>
      </c>
      <c r="AK775" s="9" t="e">
        <f>VLOOKUP($C775, Team_Pitching___Advanced[[Team]:[xFIP]], 19,FALSE)</f>
        <v>#N/A</v>
      </c>
      <c r="AL775" s="9" t="e">
        <f>VLOOKUP($C775, Team_Pitching___Advanced[], 20, FALSE)</f>
        <v>#N/A</v>
      </c>
      <c r="AM775" s="9" t="e">
        <f>VLOOKUP($C775, Team_Batting___Dashboard[[Team]:[wOBA]], 16, FALSE)</f>
        <v>#N/A</v>
      </c>
      <c r="AN775" s="9" t="e">
        <f>VLOOKUP($C775, Team_Batting___Advanced[[Team]:[OPS]], 9, FALSE)</f>
        <v>#N/A</v>
      </c>
      <c r="AO775" s="9" t="e">
        <f>VLOOKUP($C775, Team_Batting___Advanced[], 19, FALSE)</f>
        <v>#N/A</v>
      </c>
      <c r="AP775" s="9" t="e">
        <f>VLOOKUP($C775, 'Team Per G'!$A$2:$G$31, 3, FALSE)</f>
        <v>#N/A</v>
      </c>
      <c r="AQ775" s="9" t="e">
        <f>VLOOKUP($C775, 'Team Per G'!$A$2:$G$31, 5, FALSE)</f>
        <v>#N/A</v>
      </c>
      <c r="AR775" s="9" t="e">
        <f>VLOOKUP($C775, 'Team Per G'!$A$2:$G$31, 4, FALSE)</f>
        <v>#N/A</v>
      </c>
      <c r="AS775" s="9" t="e">
        <f>VLOOKUP($C775, Team_Batting___Dashboard[], 22, FALSE)/$AC775</f>
        <v>#N/A</v>
      </c>
      <c r="AT775" s="9" t="e">
        <f>VLOOKUP($C775, 'FanGraphs - Team WAR Projected'!$B$2:$E$31, 4, FALSE)/162</f>
        <v>#N/A</v>
      </c>
      <c r="AU775" s="9" t="e">
        <f>VLOOKUP($C775, FanGraphs_Standings[[Abbreviation]:[2024 Year to Date RS/G]], 6, FALSE)/$AC775</f>
        <v>#N/A</v>
      </c>
      <c r="AV775" s="9" t="e">
        <f>VLOOKUP($C775, FanGraphs_Standings[[Abbreviation]:[2024 Projected Full Season RDif]], 19, FALSE)/162</f>
        <v>#N/A</v>
      </c>
      <c r="AW775" s="9" t="e">
        <f>VLOOKUP($C775, FanGraphs_Standings[[Abbreviation]:[2024 Projected Full Season RDif]], 5, FALSE)</f>
        <v>#N/A</v>
      </c>
      <c r="AX775" s="9" t="e">
        <f>VLOOKUP($C775, FanGraphs_Standings[[Abbreviation]:[2024 Projected Full Season W%]], 18, FALSE)</f>
        <v>#N/A</v>
      </c>
      <c r="AY775" s="9" t="e">
        <f>VLOOKUP($C775, 'Home Field Adv'!$A$2:$K$31, 11, FALSE)</f>
        <v>#N/A</v>
      </c>
      <c r="BB775" s="5" t="str">
        <f t="shared" si="37"/>
        <v/>
      </c>
      <c r="BC775" s="5" t="str">
        <f t="shared" si="38"/>
        <v/>
      </c>
      <c r="BD775" s="5" t="str">
        <f t="shared" si="39"/>
        <v/>
      </c>
    </row>
    <row r="776" spans="6:56" x14ac:dyDescent="0.45">
      <c r="F776" s="9" t="e">
        <f>VLOOKUP($B776, FanGraphs_Standings[[Abbreviation]:[2024 Year to Date G]], 2, FALSE)</f>
        <v>#N/A</v>
      </c>
      <c r="G776" s="9" t="e">
        <f>IF(ISERR(VLOOKUP($D776, 'SP Per G'!$A$2:$D$1380, 3, FALSE)), L776, VLOOKUP($D776, 'SP Per G'!$A$2:$D$1380, 3, FALSE))</f>
        <v>#N/A</v>
      </c>
      <c r="H776" s="9" t="e">
        <f>VLOOKUP($D776, 'SP Per G'!$A$2:$D$1380, 4, FALSE)</f>
        <v>#N/A</v>
      </c>
      <c r="I776" s="9" t="e">
        <f>VLOOKUP($D776, Individual_Pitching___Dashboard[], 18, FALSE)</f>
        <v>#N/A</v>
      </c>
      <c r="J776" s="9" t="e">
        <f>VLOOKUP($D776, Individual_Pitching___Dashboard[], 20, FALSE)</f>
        <v>#N/A</v>
      </c>
      <c r="K776" s="9" t="e">
        <f>VLOOKUP($D776, Individual_Pitching___Advanced[], 21,FALSE)</f>
        <v>#N/A</v>
      </c>
      <c r="L776" s="9" t="e">
        <f>VLOOKUP($B776, 'Team Per G'!$A$2:$G$31, 7, FALSE)</f>
        <v>#N/A</v>
      </c>
      <c r="M776" s="9" t="e">
        <f>VLOOKUP($B776, 'FanGraphs - Team WAR Projected'!$B$2:$E$31, 3, FALSE)/162</f>
        <v>#N/A</v>
      </c>
      <c r="N776" s="9" t="e">
        <f>VLOOKUP($B776, Team_Pitching___Advanced[[Team]:[xFIP]], 19,FALSE)</f>
        <v>#N/A</v>
      </c>
      <c r="O776" s="9" t="e">
        <f>VLOOKUP($B776, Team_Pitching___Advanced[], 20, FALSE)</f>
        <v>#N/A</v>
      </c>
      <c r="P776" s="9" t="e">
        <f>VLOOKUP($B776, Team_Batting___Dashboard[[Team]:[wOBA]], 16, FALSE)</f>
        <v>#N/A</v>
      </c>
      <c r="Q776" s="9" t="e">
        <f>VLOOKUP($B776, Team_Batting___Advanced[[Team]:[OPS]], 9, FALSE)</f>
        <v>#N/A</v>
      </c>
      <c r="R776" s="9" t="e">
        <f>VLOOKUP($B776, Team_Batting___Advanced[], 19, FALSE)</f>
        <v>#N/A</v>
      </c>
      <c r="S776" s="9" t="e">
        <f>VLOOKUP($B776, 'Team Per G'!$A$2:$G$31, 3, FALSE)</f>
        <v>#N/A</v>
      </c>
      <c r="T776" s="9" t="e">
        <f>VLOOKUP($B776, 'Team Per G'!$A$2:$G$31, 5, FALSE)</f>
        <v>#N/A</v>
      </c>
      <c r="U776" s="9" t="e">
        <f>VLOOKUP($B776, 'Team Per G'!$A$2:$G$31, 4, FALSE)</f>
        <v>#N/A</v>
      </c>
      <c r="V776" s="9" t="e">
        <f>VLOOKUP($B776, Team_Batting___Dashboard[], 22, FALSE)/$F776</f>
        <v>#N/A</v>
      </c>
      <c r="W776" s="9" t="e">
        <f>VLOOKUP($B776, 'FanGraphs - Team WAR Projected'!$B$2:$E$31, 4, FALSE)/162</f>
        <v>#N/A</v>
      </c>
      <c r="X776" s="9" t="e">
        <f>VLOOKUP($B776, FanGraphs_Standings[[Abbreviation]:[2024 Year to Date RS/G]], 6, FALSE)/$F776</f>
        <v>#N/A</v>
      </c>
      <c r="Y776" s="9" t="e">
        <f>VLOOKUP($B776, FanGraphs_Standings[[Abbreviation]:[2024 Projected Full Season RDif]], 19, FALSE)/162</f>
        <v>#N/A</v>
      </c>
      <c r="Z776" s="9" t="e">
        <f>VLOOKUP($B776, FanGraphs_Standings[[Abbreviation]:[2024 Projected Full Season RDif]], 5, FALSE)</f>
        <v>#N/A</v>
      </c>
      <c r="AA776" s="9" t="e">
        <f>VLOOKUP($B776, FanGraphs_Standings[[Abbreviation]:[2024 Projected Full Season W%]], 18, FALSE)</f>
        <v>#N/A</v>
      </c>
      <c r="AB776" s="9" t="e">
        <f>VLOOKUP($B776, 'Home Field Adv'!$A$2:$I$31, 9, FALSE)</f>
        <v>#N/A</v>
      </c>
      <c r="AC776" s="9" t="e">
        <f>VLOOKUP($C776, FanGraphs_Standings[[Abbreviation]:[2024 Year to Date G]], 2, FALSE)</f>
        <v>#N/A</v>
      </c>
      <c r="AD776" s="9" t="e">
        <f>VLOOKUP($E776, 'SP Per G'!$A$2:$D$1380, 3, FALSE)</f>
        <v>#N/A</v>
      </c>
      <c r="AE776" s="9" t="e">
        <f>VLOOKUP($E776, 'SP Per G'!$A$2:$D$1380, 4, FALSE)</f>
        <v>#N/A</v>
      </c>
      <c r="AF776" s="9" t="e">
        <f>VLOOKUP($E776, Individual_Pitching___Dashboard[], 18, FALSE)</f>
        <v>#N/A</v>
      </c>
      <c r="AG776" s="9" t="e">
        <f>VLOOKUP($E776, Individual_Pitching___Dashboard[], 20, FALSE)</f>
        <v>#N/A</v>
      </c>
      <c r="AH776" s="9" t="e">
        <f>VLOOKUP($E776, Individual_Pitching___Advanced[], 21,FALSE)</f>
        <v>#N/A</v>
      </c>
      <c r="AI776" s="9" t="e">
        <f>VLOOKUP($C776, 'Team Per G'!$A$2:$G$31, 7, FALSE)</f>
        <v>#N/A</v>
      </c>
      <c r="AJ776" s="9" t="e">
        <f>VLOOKUP($C776, 'FanGraphs - Team WAR Projected'!$B$2:$E$31, 3, FALSE)/162</f>
        <v>#N/A</v>
      </c>
      <c r="AK776" s="9" t="e">
        <f>VLOOKUP($C776, Team_Pitching___Advanced[[Team]:[xFIP]], 19,FALSE)</f>
        <v>#N/A</v>
      </c>
      <c r="AL776" s="9" t="e">
        <f>VLOOKUP($C776, Team_Pitching___Advanced[], 20, FALSE)</f>
        <v>#N/A</v>
      </c>
      <c r="AM776" s="9" t="e">
        <f>VLOOKUP($C776, Team_Batting___Dashboard[[Team]:[wOBA]], 16, FALSE)</f>
        <v>#N/A</v>
      </c>
      <c r="AN776" s="9" t="e">
        <f>VLOOKUP($C776, Team_Batting___Advanced[[Team]:[OPS]], 9, FALSE)</f>
        <v>#N/A</v>
      </c>
      <c r="AO776" s="9" t="e">
        <f>VLOOKUP($C776, Team_Batting___Advanced[], 19, FALSE)</f>
        <v>#N/A</v>
      </c>
      <c r="AP776" s="9" t="e">
        <f>VLOOKUP($C776, 'Team Per G'!$A$2:$G$31, 3, FALSE)</f>
        <v>#N/A</v>
      </c>
      <c r="AQ776" s="9" t="e">
        <f>VLOOKUP($C776, 'Team Per G'!$A$2:$G$31, 5, FALSE)</f>
        <v>#N/A</v>
      </c>
      <c r="AR776" s="9" t="e">
        <f>VLOOKUP($C776, 'Team Per G'!$A$2:$G$31, 4, FALSE)</f>
        <v>#N/A</v>
      </c>
      <c r="AS776" s="9" t="e">
        <f>VLOOKUP($C776, Team_Batting___Dashboard[], 22, FALSE)/$AC776</f>
        <v>#N/A</v>
      </c>
      <c r="AT776" s="9" t="e">
        <f>VLOOKUP($C776, 'FanGraphs - Team WAR Projected'!$B$2:$E$31, 4, FALSE)/162</f>
        <v>#N/A</v>
      </c>
      <c r="AU776" s="9" t="e">
        <f>VLOOKUP($C776, FanGraphs_Standings[[Abbreviation]:[2024 Year to Date RS/G]], 6, FALSE)/$AC776</f>
        <v>#N/A</v>
      </c>
      <c r="AV776" s="9" t="e">
        <f>VLOOKUP($C776, FanGraphs_Standings[[Abbreviation]:[2024 Projected Full Season RDif]], 19, FALSE)/162</f>
        <v>#N/A</v>
      </c>
      <c r="AW776" s="9" t="e">
        <f>VLOOKUP($C776, FanGraphs_Standings[[Abbreviation]:[2024 Projected Full Season RDif]], 5, FALSE)</f>
        <v>#N/A</v>
      </c>
      <c r="AX776" s="9" t="e">
        <f>VLOOKUP($C776, FanGraphs_Standings[[Abbreviation]:[2024 Projected Full Season W%]], 18, FALSE)</f>
        <v>#N/A</v>
      </c>
      <c r="AY776" s="9" t="e">
        <f>VLOOKUP($C776, 'Home Field Adv'!$A$2:$K$31, 11, FALSE)</f>
        <v>#N/A</v>
      </c>
      <c r="BB776" s="5" t="str">
        <f t="shared" si="37"/>
        <v/>
      </c>
      <c r="BC776" s="5" t="str">
        <f t="shared" si="38"/>
        <v/>
      </c>
      <c r="BD776" s="5" t="str">
        <f t="shared" si="39"/>
        <v/>
      </c>
    </row>
    <row r="777" spans="6:56" x14ac:dyDescent="0.45">
      <c r="F777" s="9" t="e">
        <f>VLOOKUP($B777, FanGraphs_Standings[[Abbreviation]:[2024 Year to Date G]], 2, FALSE)</f>
        <v>#N/A</v>
      </c>
      <c r="G777" s="9" t="e">
        <f>IF(ISERR(VLOOKUP($D777, 'SP Per G'!$A$2:$D$1380, 3, FALSE)), L777, VLOOKUP($D777, 'SP Per G'!$A$2:$D$1380, 3, FALSE))</f>
        <v>#N/A</v>
      </c>
      <c r="H777" s="9" t="e">
        <f>VLOOKUP($D777, 'SP Per G'!$A$2:$D$1380, 4, FALSE)</f>
        <v>#N/A</v>
      </c>
      <c r="I777" s="9" t="e">
        <f>VLOOKUP($D777, Individual_Pitching___Dashboard[], 18, FALSE)</f>
        <v>#N/A</v>
      </c>
      <c r="J777" s="9" t="e">
        <f>VLOOKUP($D777, Individual_Pitching___Dashboard[], 20, FALSE)</f>
        <v>#N/A</v>
      </c>
      <c r="K777" s="9" t="e">
        <f>VLOOKUP($D777, Individual_Pitching___Advanced[], 21,FALSE)</f>
        <v>#N/A</v>
      </c>
      <c r="L777" s="9" t="e">
        <f>VLOOKUP($B777, 'Team Per G'!$A$2:$G$31, 7, FALSE)</f>
        <v>#N/A</v>
      </c>
      <c r="M777" s="9" t="e">
        <f>VLOOKUP($B777, 'FanGraphs - Team WAR Projected'!$B$2:$E$31, 3, FALSE)/162</f>
        <v>#N/A</v>
      </c>
      <c r="N777" s="9" t="e">
        <f>VLOOKUP($B777, Team_Pitching___Advanced[[Team]:[xFIP]], 19,FALSE)</f>
        <v>#N/A</v>
      </c>
      <c r="O777" s="9" t="e">
        <f>VLOOKUP($B777, Team_Pitching___Advanced[], 20, FALSE)</f>
        <v>#N/A</v>
      </c>
      <c r="P777" s="9" t="e">
        <f>VLOOKUP($B777, Team_Batting___Dashboard[[Team]:[wOBA]], 16, FALSE)</f>
        <v>#N/A</v>
      </c>
      <c r="Q777" s="9" t="e">
        <f>VLOOKUP($B777, Team_Batting___Advanced[[Team]:[OPS]], 9, FALSE)</f>
        <v>#N/A</v>
      </c>
      <c r="R777" s="9" t="e">
        <f>VLOOKUP($B777, Team_Batting___Advanced[], 19, FALSE)</f>
        <v>#N/A</v>
      </c>
      <c r="S777" s="9" t="e">
        <f>VLOOKUP($B777, 'Team Per G'!$A$2:$G$31, 3, FALSE)</f>
        <v>#N/A</v>
      </c>
      <c r="T777" s="9" t="e">
        <f>VLOOKUP($B777, 'Team Per G'!$A$2:$G$31, 5, FALSE)</f>
        <v>#N/A</v>
      </c>
      <c r="U777" s="9" t="e">
        <f>VLOOKUP($B777, 'Team Per G'!$A$2:$G$31, 4, FALSE)</f>
        <v>#N/A</v>
      </c>
      <c r="V777" s="9" t="e">
        <f>VLOOKUP($B777, Team_Batting___Dashboard[], 22, FALSE)/$F777</f>
        <v>#N/A</v>
      </c>
      <c r="W777" s="9" t="e">
        <f>VLOOKUP($B777, 'FanGraphs - Team WAR Projected'!$B$2:$E$31, 4, FALSE)/162</f>
        <v>#N/A</v>
      </c>
      <c r="X777" s="9" t="e">
        <f>VLOOKUP($B777, FanGraphs_Standings[[Abbreviation]:[2024 Year to Date RS/G]], 6, FALSE)/$F777</f>
        <v>#N/A</v>
      </c>
      <c r="Y777" s="9" t="e">
        <f>VLOOKUP($B777, FanGraphs_Standings[[Abbreviation]:[2024 Projected Full Season RDif]], 19, FALSE)/162</f>
        <v>#N/A</v>
      </c>
      <c r="Z777" s="9" t="e">
        <f>VLOOKUP($B777, FanGraphs_Standings[[Abbreviation]:[2024 Projected Full Season RDif]], 5, FALSE)</f>
        <v>#N/A</v>
      </c>
      <c r="AA777" s="9" t="e">
        <f>VLOOKUP($B777, FanGraphs_Standings[[Abbreviation]:[2024 Projected Full Season W%]], 18, FALSE)</f>
        <v>#N/A</v>
      </c>
      <c r="AB777" s="9" t="e">
        <f>VLOOKUP($B777, 'Home Field Adv'!$A$2:$I$31, 9, FALSE)</f>
        <v>#N/A</v>
      </c>
      <c r="AC777" s="9" t="e">
        <f>VLOOKUP($C777, FanGraphs_Standings[[Abbreviation]:[2024 Year to Date G]], 2, FALSE)</f>
        <v>#N/A</v>
      </c>
      <c r="AD777" s="9" t="e">
        <f>VLOOKUP($E777, 'SP Per G'!$A$2:$D$1380, 3, FALSE)</f>
        <v>#N/A</v>
      </c>
      <c r="AE777" s="9" t="e">
        <f>VLOOKUP($E777, 'SP Per G'!$A$2:$D$1380, 4, FALSE)</f>
        <v>#N/A</v>
      </c>
      <c r="AF777" s="9" t="e">
        <f>VLOOKUP($E777, Individual_Pitching___Dashboard[], 18, FALSE)</f>
        <v>#N/A</v>
      </c>
      <c r="AG777" s="9" t="e">
        <f>VLOOKUP($E777, Individual_Pitching___Dashboard[], 20, FALSE)</f>
        <v>#N/A</v>
      </c>
      <c r="AH777" s="9" t="e">
        <f>VLOOKUP($E777, Individual_Pitching___Advanced[], 21,FALSE)</f>
        <v>#N/A</v>
      </c>
      <c r="AI777" s="9" t="e">
        <f>VLOOKUP($C777, 'Team Per G'!$A$2:$G$31, 7, FALSE)</f>
        <v>#N/A</v>
      </c>
      <c r="AJ777" s="9" t="e">
        <f>VLOOKUP($C777, 'FanGraphs - Team WAR Projected'!$B$2:$E$31, 3, FALSE)/162</f>
        <v>#N/A</v>
      </c>
      <c r="AK777" s="9" t="e">
        <f>VLOOKUP($C777, Team_Pitching___Advanced[[Team]:[xFIP]], 19,FALSE)</f>
        <v>#N/A</v>
      </c>
      <c r="AL777" s="9" t="e">
        <f>VLOOKUP($C777, Team_Pitching___Advanced[], 20, FALSE)</f>
        <v>#N/A</v>
      </c>
      <c r="AM777" s="9" t="e">
        <f>VLOOKUP($C777, Team_Batting___Dashboard[[Team]:[wOBA]], 16, FALSE)</f>
        <v>#N/A</v>
      </c>
      <c r="AN777" s="9" t="e">
        <f>VLOOKUP($C777, Team_Batting___Advanced[[Team]:[OPS]], 9, FALSE)</f>
        <v>#N/A</v>
      </c>
      <c r="AO777" s="9" t="e">
        <f>VLOOKUP($C777, Team_Batting___Advanced[], 19, FALSE)</f>
        <v>#N/A</v>
      </c>
      <c r="AP777" s="9" t="e">
        <f>VLOOKUP($C777, 'Team Per G'!$A$2:$G$31, 3, FALSE)</f>
        <v>#N/A</v>
      </c>
      <c r="AQ777" s="9" t="e">
        <f>VLOOKUP($C777, 'Team Per G'!$A$2:$G$31, 5, FALSE)</f>
        <v>#N/A</v>
      </c>
      <c r="AR777" s="9" t="e">
        <f>VLOOKUP($C777, 'Team Per G'!$A$2:$G$31, 4, FALSE)</f>
        <v>#N/A</v>
      </c>
      <c r="AS777" s="9" t="e">
        <f>VLOOKUP($C777, Team_Batting___Dashboard[], 22, FALSE)/$AC777</f>
        <v>#N/A</v>
      </c>
      <c r="AT777" s="9" t="e">
        <f>VLOOKUP($C777, 'FanGraphs - Team WAR Projected'!$B$2:$E$31, 4, FALSE)/162</f>
        <v>#N/A</v>
      </c>
      <c r="AU777" s="9" t="e">
        <f>VLOOKUP($C777, FanGraphs_Standings[[Abbreviation]:[2024 Year to Date RS/G]], 6, FALSE)/$AC777</f>
        <v>#N/A</v>
      </c>
      <c r="AV777" s="9" t="e">
        <f>VLOOKUP($C777, FanGraphs_Standings[[Abbreviation]:[2024 Projected Full Season RDif]], 19, FALSE)/162</f>
        <v>#N/A</v>
      </c>
      <c r="AW777" s="9" t="e">
        <f>VLOOKUP($C777, FanGraphs_Standings[[Abbreviation]:[2024 Projected Full Season RDif]], 5, FALSE)</f>
        <v>#N/A</v>
      </c>
      <c r="AX777" s="9" t="e">
        <f>VLOOKUP($C777, FanGraphs_Standings[[Abbreviation]:[2024 Projected Full Season W%]], 18, FALSE)</f>
        <v>#N/A</v>
      </c>
      <c r="AY777" s="9" t="e">
        <f>VLOOKUP($C777, 'Home Field Adv'!$A$2:$K$31, 11, FALSE)</f>
        <v>#N/A</v>
      </c>
      <c r="BB777" s="5" t="str">
        <f t="shared" si="37"/>
        <v/>
      </c>
      <c r="BC777" s="5" t="str">
        <f t="shared" si="38"/>
        <v/>
      </c>
      <c r="BD777" s="5" t="str">
        <f t="shared" si="39"/>
        <v/>
      </c>
    </row>
    <row r="778" spans="6:56" x14ac:dyDescent="0.45">
      <c r="F778" s="9" t="e">
        <f>VLOOKUP($B778, FanGraphs_Standings[[Abbreviation]:[2024 Year to Date G]], 2, FALSE)</f>
        <v>#N/A</v>
      </c>
      <c r="G778" s="9" t="e">
        <f>IF(ISERR(VLOOKUP($D778, 'SP Per G'!$A$2:$D$1380, 3, FALSE)), L778, VLOOKUP($D778, 'SP Per G'!$A$2:$D$1380, 3, FALSE))</f>
        <v>#N/A</v>
      </c>
      <c r="H778" s="9" t="e">
        <f>VLOOKUP($D778, 'SP Per G'!$A$2:$D$1380, 4, FALSE)</f>
        <v>#N/A</v>
      </c>
      <c r="I778" s="9" t="e">
        <f>VLOOKUP($D778, Individual_Pitching___Dashboard[], 18, FALSE)</f>
        <v>#N/A</v>
      </c>
      <c r="J778" s="9" t="e">
        <f>VLOOKUP($D778, Individual_Pitching___Dashboard[], 20, FALSE)</f>
        <v>#N/A</v>
      </c>
      <c r="K778" s="9" t="e">
        <f>VLOOKUP($D778, Individual_Pitching___Advanced[], 21,FALSE)</f>
        <v>#N/A</v>
      </c>
      <c r="L778" s="9" t="e">
        <f>VLOOKUP($B778, 'Team Per G'!$A$2:$G$31, 7, FALSE)</f>
        <v>#N/A</v>
      </c>
      <c r="M778" s="9" t="e">
        <f>VLOOKUP($B778, 'FanGraphs - Team WAR Projected'!$B$2:$E$31, 3, FALSE)/162</f>
        <v>#N/A</v>
      </c>
      <c r="N778" s="9" t="e">
        <f>VLOOKUP($B778, Team_Pitching___Advanced[[Team]:[xFIP]], 19,FALSE)</f>
        <v>#N/A</v>
      </c>
      <c r="O778" s="9" t="e">
        <f>VLOOKUP($B778, Team_Pitching___Advanced[], 20, FALSE)</f>
        <v>#N/A</v>
      </c>
      <c r="P778" s="9" t="e">
        <f>VLOOKUP($B778, Team_Batting___Dashboard[[Team]:[wOBA]], 16, FALSE)</f>
        <v>#N/A</v>
      </c>
      <c r="Q778" s="9" t="e">
        <f>VLOOKUP($B778, Team_Batting___Advanced[[Team]:[OPS]], 9, FALSE)</f>
        <v>#N/A</v>
      </c>
      <c r="R778" s="9" t="e">
        <f>VLOOKUP($B778, Team_Batting___Advanced[], 19, FALSE)</f>
        <v>#N/A</v>
      </c>
      <c r="S778" s="9" t="e">
        <f>VLOOKUP($B778, 'Team Per G'!$A$2:$G$31, 3, FALSE)</f>
        <v>#N/A</v>
      </c>
      <c r="T778" s="9" t="e">
        <f>VLOOKUP($B778, 'Team Per G'!$A$2:$G$31, 5, FALSE)</f>
        <v>#N/A</v>
      </c>
      <c r="U778" s="9" t="e">
        <f>VLOOKUP($B778, 'Team Per G'!$A$2:$G$31, 4, FALSE)</f>
        <v>#N/A</v>
      </c>
      <c r="V778" s="9" t="e">
        <f>VLOOKUP($B778, Team_Batting___Dashboard[], 22, FALSE)/$F778</f>
        <v>#N/A</v>
      </c>
      <c r="W778" s="9" t="e">
        <f>VLOOKUP($B778, 'FanGraphs - Team WAR Projected'!$B$2:$E$31, 4, FALSE)/162</f>
        <v>#N/A</v>
      </c>
      <c r="X778" s="9" t="e">
        <f>VLOOKUP($B778, FanGraphs_Standings[[Abbreviation]:[2024 Year to Date RS/G]], 6, FALSE)/$F778</f>
        <v>#N/A</v>
      </c>
      <c r="Y778" s="9" t="e">
        <f>VLOOKUP($B778, FanGraphs_Standings[[Abbreviation]:[2024 Projected Full Season RDif]], 19, FALSE)/162</f>
        <v>#N/A</v>
      </c>
      <c r="Z778" s="9" t="e">
        <f>VLOOKUP($B778, FanGraphs_Standings[[Abbreviation]:[2024 Projected Full Season RDif]], 5, FALSE)</f>
        <v>#N/A</v>
      </c>
      <c r="AA778" s="9" t="e">
        <f>VLOOKUP($B778, FanGraphs_Standings[[Abbreviation]:[2024 Projected Full Season W%]], 18, FALSE)</f>
        <v>#N/A</v>
      </c>
      <c r="AB778" s="9" t="e">
        <f>VLOOKUP($B778, 'Home Field Adv'!$A$2:$I$31, 9, FALSE)</f>
        <v>#N/A</v>
      </c>
      <c r="AC778" s="9" t="e">
        <f>VLOOKUP($C778, FanGraphs_Standings[[Abbreviation]:[2024 Year to Date G]], 2, FALSE)</f>
        <v>#N/A</v>
      </c>
      <c r="AD778" s="9" t="e">
        <f>VLOOKUP($E778, 'SP Per G'!$A$2:$D$1380, 3, FALSE)</f>
        <v>#N/A</v>
      </c>
      <c r="AE778" s="9" t="e">
        <f>VLOOKUP($E778, 'SP Per G'!$A$2:$D$1380, 4, FALSE)</f>
        <v>#N/A</v>
      </c>
      <c r="AF778" s="9" t="e">
        <f>VLOOKUP($E778, Individual_Pitching___Dashboard[], 18, FALSE)</f>
        <v>#N/A</v>
      </c>
      <c r="AG778" s="9" t="e">
        <f>VLOOKUP($E778, Individual_Pitching___Dashboard[], 20, FALSE)</f>
        <v>#N/A</v>
      </c>
      <c r="AH778" s="9" t="e">
        <f>VLOOKUP($E778, Individual_Pitching___Advanced[], 21,FALSE)</f>
        <v>#N/A</v>
      </c>
      <c r="AI778" s="9" t="e">
        <f>VLOOKUP($C778, 'Team Per G'!$A$2:$G$31, 7, FALSE)</f>
        <v>#N/A</v>
      </c>
      <c r="AJ778" s="9" t="e">
        <f>VLOOKUP($C778, 'FanGraphs - Team WAR Projected'!$B$2:$E$31, 3, FALSE)/162</f>
        <v>#N/A</v>
      </c>
      <c r="AK778" s="9" t="e">
        <f>VLOOKUP($C778, Team_Pitching___Advanced[[Team]:[xFIP]], 19,FALSE)</f>
        <v>#N/A</v>
      </c>
      <c r="AL778" s="9" t="e">
        <f>VLOOKUP($C778, Team_Pitching___Advanced[], 20, FALSE)</f>
        <v>#N/A</v>
      </c>
      <c r="AM778" s="9" t="e">
        <f>VLOOKUP($C778, Team_Batting___Dashboard[[Team]:[wOBA]], 16, FALSE)</f>
        <v>#N/A</v>
      </c>
      <c r="AN778" s="9" t="e">
        <f>VLOOKUP($C778, Team_Batting___Advanced[[Team]:[OPS]], 9, FALSE)</f>
        <v>#N/A</v>
      </c>
      <c r="AO778" s="9" t="e">
        <f>VLOOKUP($C778, Team_Batting___Advanced[], 19, FALSE)</f>
        <v>#N/A</v>
      </c>
      <c r="AP778" s="9" t="e">
        <f>VLOOKUP($C778, 'Team Per G'!$A$2:$G$31, 3, FALSE)</f>
        <v>#N/A</v>
      </c>
      <c r="AQ778" s="9" t="e">
        <f>VLOOKUP($C778, 'Team Per G'!$A$2:$G$31, 5, FALSE)</f>
        <v>#N/A</v>
      </c>
      <c r="AR778" s="9" t="e">
        <f>VLOOKUP($C778, 'Team Per G'!$A$2:$G$31, 4, FALSE)</f>
        <v>#N/A</v>
      </c>
      <c r="AS778" s="9" t="e">
        <f>VLOOKUP($C778, Team_Batting___Dashboard[], 22, FALSE)/$AC778</f>
        <v>#N/A</v>
      </c>
      <c r="AT778" s="9" t="e">
        <f>VLOOKUP($C778, 'FanGraphs - Team WAR Projected'!$B$2:$E$31, 4, FALSE)/162</f>
        <v>#N/A</v>
      </c>
      <c r="AU778" s="9" t="e">
        <f>VLOOKUP($C778, FanGraphs_Standings[[Abbreviation]:[2024 Year to Date RS/G]], 6, FALSE)/$AC778</f>
        <v>#N/A</v>
      </c>
      <c r="AV778" s="9" t="e">
        <f>VLOOKUP($C778, FanGraphs_Standings[[Abbreviation]:[2024 Projected Full Season RDif]], 19, FALSE)/162</f>
        <v>#N/A</v>
      </c>
      <c r="AW778" s="9" t="e">
        <f>VLOOKUP($C778, FanGraphs_Standings[[Abbreviation]:[2024 Projected Full Season RDif]], 5, FALSE)</f>
        <v>#N/A</v>
      </c>
      <c r="AX778" s="9" t="e">
        <f>VLOOKUP($C778, FanGraphs_Standings[[Abbreviation]:[2024 Projected Full Season W%]], 18, FALSE)</f>
        <v>#N/A</v>
      </c>
      <c r="AY778" s="9" t="e">
        <f>VLOOKUP($C778, 'Home Field Adv'!$A$2:$K$31, 11, FALSE)</f>
        <v>#N/A</v>
      </c>
      <c r="BB778" s="5" t="str">
        <f t="shared" si="37"/>
        <v/>
      </c>
      <c r="BC778" s="5" t="str">
        <f t="shared" si="38"/>
        <v/>
      </c>
      <c r="BD778" s="5" t="str">
        <f t="shared" si="39"/>
        <v/>
      </c>
    </row>
    <row r="779" spans="6:56" x14ac:dyDescent="0.45">
      <c r="F779" s="9" t="e">
        <f>VLOOKUP($B779, FanGraphs_Standings[[Abbreviation]:[2024 Year to Date G]], 2, FALSE)</f>
        <v>#N/A</v>
      </c>
      <c r="G779" s="9" t="e">
        <f>IF(ISERR(VLOOKUP($D779, 'SP Per G'!$A$2:$D$1380, 3, FALSE)), L779, VLOOKUP($D779, 'SP Per G'!$A$2:$D$1380, 3, FALSE))</f>
        <v>#N/A</v>
      </c>
      <c r="H779" s="9" t="e">
        <f>VLOOKUP($D779, 'SP Per G'!$A$2:$D$1380, 4, FALSE)</f>
        <v>#N/A</v>
      </c>
      <c r="I779" s="9" t="e">
        <f>VLOOKUP($D779, Individual_Pitching___Dashboard[], 18, FALSE)</f>
        <v>#N/A</v>
      </c>
      <c r="J779" s="9" t="e">
        <f>VLOOKUP($D779, Individual_Pitching___Dashboard[], 20, FALSE)</f>
        <v>#N/A</v>
      </c>
      <c r="K779" s="9" t="e">
        <f>VLOOKUP($D779, Individual_Pitching___Advanced[], 21,FALSE)</f>
        <v>#N/A</v>
      </c>
      <c r="L779" s="9" t="e">
        <f>VLOOKUP($B779, 'Team Per G'!$A$2:$G$31, 7, FALSE)</f>
        <v>#N/A</v>
      </c>
      <c r="M779" s="9" t="e">
        <f>VLOOKUP($B779, 'FanGraphs - Team WAR Projected'!$B$2:$E$31, 3, FALSE)/162</f>
        <v>#N/A</v>
      </c>
      <c r="N779" s="9" t="e">
        <f>VLOOKUP($B779, Team_Pitching___Advanced[[Team]:[xFIP]], 19,FALSE)</f>
        <v>#N/A</v>
      </c>
      <c r="O779" s="9" t="e">
        <f>VLOOKUP($B779, Team_Pitching___Advanced[], 20, FALSE)</f>
        <v>#N/A</v>
      </c>
      <c r="P779" s="9" t="e">
        <f>VLOOKUP($B779, Team_Batting___Dashboard[[Team]:[wOBA]], 16, FALSE)</f>
        <v>#N/A</v>
      </c>
      <c r="Q779" s="9" t="e">
        <f>VLOOKUP($B779, Team_Batting___Advanced[[Team]:[OPS]], 9, FALSE)</f>
        <v>#N/A</v>
      </c>
      <c r="R779" s="9" t="e">
        <f>VLOOKUP($B779, Team_Batting___Advanced[], 19, FALSE)</f>
        <v>#N/A</v>
      </c>
      <c r="S779" s="9" t="e">
        <f>VLOOKUP($B779, 'Team Per G'!$A$2:$G$31, 3, FALSE)</f>
        <v>#N/A</v>
      </c>
      <c r="T779" s="9" t="e">
        <f>VLOOKUP($B779, 'Team Per G'!$A$2:$G$31, 5, FALSE)</f>
        <v>#N/A</v>
      </c>
      <c r="U779" s="9" t="e">
        <f>VLOOKUP($B779, 'Team Per G'!$A$2:$G$31, 4, FALSE)</f>
        <v>#N/A</v>
      </c>
      <c r="V779" s="9" t="e">
        <f>VLOOKUP($B779, Team_Batting___Dashboard[], 22, FALSE)/$F779</f>
        <v>#N/A</v>
      </c>
      <c r="W779" s="9" t="e">
        <f>VLOOKUP($B779, 'FanGraphs - Team WAR Projected'!$B$2:$E$31, 4, FALSE)/162</f>
        <v>#N/A</v>
      </c>
      <c r="X779" s="9" t="e">
        <f>VLOOKUP($B779, FanGraphs_Standings[[Abbreviation]:[2024 Year to Date RS/G]], 6, FALSE)/$F779</f>
        <v>#N/A</v>
      </c>
      <c r="Y779" s="9" t="e">
        <f>VLOOKUP($B779, FanGraphs_Standings[[Abbreviation]:[2024 Projected Full Season RDif]], 19, FALSE)/162</f>
        <v>#N/A</v>
      </c>
      <c r="Z779" s="9" t="e">
        <f>VLOOKUP($B779, FanGraphs_Standings[[Abbreviation]:[2024 Projected Full Season RDif]], 5, FALSE)</f>
        <v>#N/A</v>
      </c>
      <c r="AA779" s="9" t="e">
        <f>VLOOKUP($B779, FanGraphs_Standings[[Abbreviation]:[2024 Projected Full Season W%]], 18, FALSE)</f>
        <v>#N/A</v>
      </c>
      <c r="AB779" s="9" t="e">
        <f>VLOOKUP($B779, 'Home Field Adv'!$A$2:$I$31, 9, FALSE)</f>
        <v>#N/A</v>
      </c>
      <c r="AC779" s="9" t="e">
        <f>VLOOKUP($C779, FanGraphs_Standings[[Abbreviation]:[2024 Year to Date G]], 2, FALSE)</f>
        <v>#N/A</v>
      </c>
      <c r="AD779" s="9" t="e">
        <f>VLOOKUP($E779, 'SP Per G'!$A$2:$D$1380, 3, FALSE)</f>
        <v>#N/A</v>
      </c>
      <c r="AE779" s="9" t="e">
        <f>VLOOKUP($E779, 'SP Per G'!$A$2:$D$1380, 4, FALSE)</f>
        <v>#N/A</v>
      </c>
      <c r="AF779" s="9" t="e">
        <f>VLOOKUP($E779, Individual_Pitching___Dashboard[], 18, FALSE)</f>
        <v>#N/A</v>
      </c>
      <c r="AG779" s="9" t="e">
        <f>VLOOKUP($E779, Individual_Pitching___Dashboard[], 20, FALSE)</f>
        <v>#N/A</v>
      </c>
      <c r="AH779" s="9" t="e">
        <f>VLOOKUP($E779, Individual_Pitching___Advanced[], 21,FALSE)</f>
        <v>#N/A</v>
      </c>
      <c r="AI779" s="9" t="e">
        <f>VLOOKUP($C779, 'Team Per G'!$A$2:$G$31, 7, FALSE)</f>
        <v>#N/A</v>
      </c>
      <c r="AJ779" s="9" t="e">
        <f>VLOOKUP($C779, 'FanGraphs - Team WAR Projected'!$B$2:$E$31, 3, FALSE)/162</f>
        <v>#N/A</v>
      </c>
      <c r="AK779" s="9" t="e">
        <f>VLOOKUP($C779, Team_Pitching___Advanced[[Team]:[xFIP]], 19,FALSE)</f>
        <v>#N/A</v>
      </c>
      <c r="AL779" s="9" t="e">
        <f>VLOOKUP($C779, Team_Pitching___Advanced[], 20, FALSE)</f>
        <v>#N/A</v>
      </c>
      <c r="AM779" s="9" t="e">
        <f>VLOOKUP($C779, Team_Batting___Dashboard[[Team]:[wOBA]], 16, FALSE)</f>
        <v>#N/A</v>
      </c>
      <c r="AN779" s="9" t="e">
        <f>VLOOKUP($C779, Team_Batting___Advanced[[Team]:[OPS]], 9, FALSE)</f>
        <v>#N/A</v>
      </c>
      <c r="AO779" s="9" t="e">
        <f>VLOOKUP($C779, Team_Batting___Advanced[], 19, FALSE)</f>
        <v>#N/A</v>
      </c>
      <c r="AP779" s="9" t="e">
        <f>VLOOKUP($C779, 'Team Per G'!$A$2:$G$31, 3, FALSE)</f>
        <v>#N/A</v>
      </c>
      <c r="AQ779" s="9" t="e">
        <f>VLOOKUP($C779, 'Team Per G'!$A$2:$G$31, 5, FALSE)</f>
        <v>#N/A</v>
      </c>
      <c r="AR779" s="9" t="e">
        <f>VLOOKUP($C779, 'Team Per G'!$A$2:$G$31, 4, FALSE)</f>
        <v>#N/A</v>
      </c>
      <c r="AS779" s="9" t="e">
        <f>VLOOKUP($C779, Team_Batting___Dashboard[], 22, FALSE)/$AC779</f>
        <v>#N/A</v>
      </c>
      <c r="AT779" s="9" t="e">
        <f>VLOOKUP($C779, 'FanGraphs - Team WAR Projected'!$B$2:$E$31, 4, FALSE)/162</f>
        <v>#N/A</v>
      </c>
      <c r="AU779" s="9" t="e">
        <f>VLOOKUP($C779, FanGraphs_Standings[[Abbreviation]:[2024 Year to Date RS/G]], 6, FALSE)/$AC779</f>
        <v>#N/A</v>
      </c>
      <c r="AV779" s="9" t="e">
        <f>VLOOKUP($C779, FanGraphs_Standings[[Abbreviation]:[2024 Projected Full Season RDif]], 19, FALSE)/162</f>
        <v>#N/A</v>
      </c>
      <c r="AW779" s="9" t="e">
        <f>VLOOKUP($C779, FanGraphs_Standings[[Abbreviation]:[2024 Projected Full Season RDif]], 5, FALSE)</f>
        <v>#N/A</v>
      </c>
      <c r="AX779" s="9" t="e">
        <f>VLOOKUP($C779, FanGraphs_Standings[[Abbreviation]:[2024 Projected Full Season W%]], 18, FALSE)</f>
        <v>#N/A</v>
      </c>
      <c r="AY779" s="9" t="e">
        <f>VLOOKUP($C779, 'Home Field Adv'!$A$2:$K$31, 11, FALSE)</f>
        <v>#N/A</v>
      </c>
      <c r="BB779" s="5" t="str">
        <f t="shared" si="37"/>
        <v/>
      </c>
      <c r="BC779" s="5" t="str">
        <f t="shared" si="38"/>
        <v/>
      </c>
      <c r="BD779" s="5" t="str">
        <f t="shared" si="39"/>
        <v/>
      </c>
    </row>
    <row r="780" spans="6:56" x14ac:dyDescent="0.45">
      <c r="F780" s="9" t="e">
        <f>VLOOKUP($B780, FanGraphs_Standings[[Abbreviation]:[2024 Year to Date G]], 2, FALSE)</f>
        <v>#N/A</v>
      </c>
      <c r="G780" s="9" t="e">
        <f>IF(ISERR(VLOOKUP($D780, 'SP Per G'!$A$2:$D$1380, 3, FALSE)), L780, VLOOKUP($D780, 'SP Per G'!$A$2:$D$1380, 3, FALSE))</f>
        <v>#N/A</v>
      </c>
      <c r="H780" s="9" t="e">
        <f>VLOOKUP($D780, 'SP Per G'!$A$2:$D$1380, 4, FALSE)</f>
        <v>#N/A</v>
      </c>
      <c r="I780" s="9" t="e">
        <f>VLOOKUP($D780, Individual_Pitching___Dashboard[], 18, FALSE)</f>
        <v>#N/A</v>
      </c>
      <c r="J780" s="9" t="e">
        <f>VLOOKUP($D780, Individual_Pitching___Dashboard[], 20, FALSE)</f>
        <v>#N/A</v>
      </c>
      <c r="K780" s="9" t="e">
        <f>VLOOKUP($D780, Individual_Pitching___Advanced[], 21,FALSE)</f>
        <v>#N/A</v>
      </c>
      <c r="L780" s="9" t="e">
        <f>VLOOKUP($B780, 'Team Per G'!$A$2:$G$31, 7, FALSE)</f>
        <v>#N/A</v>
      </c>
      <c r="M780" s="9" t="e">
        <f>VLOOKUP($B780, 'FanGraphs - Team WAR Projected'!$B$2:$E$31, 3, FALSE)/162</f>
        <v>#N/A</v>
      </c>
      <c r="N780" s="9" t="e">
        <f>VLOOKUP($B780, Team_Pitching___Advanced[[Team]:[xFIP]], 19,FALSE)</f>
        <v>#N/A</v>
      </c>
      <c r="O780" s="9" t="e">
        <f>VLOOKUP($B780, Team_Pitching___Advanced[], 20, FALSE)</f>
        <v>#N/A</v>
      </c>
      <c r="P780" s="9" t="e">
        <f>VLOOKUP($B780, Team_Batting___Dashboard[[Team]:[wOBA]], 16, FALSE)</f>
        <v>#N/A</v>
      </c>
      <c r="Q780" s="9" t="e">
        <f>VLOOKUP($B780, Team_Batting___Advanced[[Team]:[OPS]], 9, FALSE)</f>
        <v>#N/A</v>
      </c>
      <c r="R780" s="9" t="e">
        <f>VLOOKUP($B780, Team_Batting___Advanced[], 19, FALSE)</f>
        <v>#N/A</v>
      </c>
      <c r="S780" s="9" t="e">
        <f>VLOOKUP($B780, 'Team Per G'!$A$2:$G$31, 3, FALSE)</f>
        <v>#N/A</v>
      </c>
      <c r="T780" s="9" t="e">
        <f>VLOOKUP($B780, 'Team Per G'!$A$2:$G$31, 5, FALSE)</f>
        <v>#N/A</v>
      </c>
      <c r="U780" s="9" t="e">
        <f>VLOOKUP($B780, 'Team Per G'!$A$2:$G$31, 4, FALSE)</f>
        <v>#N/A</v>
      </c>
      <c r="V780" s="9" t="e">
        <f>VLOOKUP($B780, Team_Batting___Dashboard[], 22, FALSE)/$F780</f>
        <v>#N/A</v>
      </c>
      <c r="W780" s="9" t="e">
        <f>VLOOKUP($B780, 'FanGraphs - Team WAR Projected'!$B$2:$E$31, 4, FALSE)/162</f>
        <v>#N/A</v>
      </c>
      <c r="X780" s="9" t="e">
        <f>VLOOKUP($B780, FanGraphs_Standings[[Abbreviation]:[2024 Year to Date RS/G]], 6, FALSE)/$F780</f>
        <v>#N/A</v>
      </c>
      <c r="Y780" s="9" t="e">
        <f>VLOOKUP($B780, FanGraphs_Standings[[Abbreviation]:[2024 Projected Full Season RDif]], 19, FALSE)/162</f>
        <v>#N/A</v>
      </c>
      <c r="Z780" s="9" t="e">
        <f>VLOOKUP($B780, FanGraphs_Standings[[Abbreviation]:[2024 Projected Full Season RDif]], 5, FALSE)</f>
        <v>#N/A</v>
      </c>
      <c r="AA780" s="9" t="e">
        <f>VLOOKUP($B780, FanGraphs_Standings[[Abbreviation]:[2024 Projected Full Season W%]], 18, FALSE)</f>
        <v>#N/A</v>
      </c>
      <c r="AB780" s="9" t="e">
        <f>VLOOKUP($B780, 'Home Field Adv'!$A$2:$I$31, 9, FALSE)</f>
        <v>#N/A</v>
      </c>
      <c r="AC780" s="9" t="e">
        <f>VLOOKUP($C780, FanGraphs_Standings[[Abbreviation]:[2024 Year to Date G]], 2, FALSE)</f>
        <v>#N/A</v>
      </c>
      <c r="AD780" s="9" t="e">
        <f>VLOOKUP($E780, 'SP Per G'!$A$2:$D$1380, 3, FALSE)</f>
        <v>#N/A</v>
      </c>
      <c r="AE780" s="9" t="e">
        <f>VLOOKUP($E780, 'SP Per G'!$A$2:$D$1380, 4, FALSE)</f>
        <v>#N/A</v>
      </c>
      <c r="AF780" s="9" t="e">
        <f>VLOOKUP($E780, Individual_Pitching___Dashboard[], 18, FALSE)</f>
        <v>#N/A</v>
      </c>
      <c r="AG780" s="9" t="e">
        <f>VLOOKUP($E780, Individual_Pitching___Dashboard[], 20, FALSE)</f>
        <v>#N/A</v>
      </c>
      <c r="AH780" s="9" t="e">
        <f>VLOOKUP($E780, Individual_Pitching___Advanced[], 21,FALSE)</f>
        <v>#N/A</v>
      </c>
      <c r="AI780" s="9" t="e">
        <f>VLOOKUP($C780, 'Team Per G'!$A$2:$G$31, 7, FALSE)</f>
        <v>#N/A</v>
      </c>
      <c r="AJ780" s="9" t="e">
        <f>VLOOKUP($C780, 'FanGraphs - Team WAR Projected'!$B$2:$E$31, 3, FALSE)/162</f>
        <v>#N/A</v>
      </c>
      <c r="AK780" s="9" t="e">
        <f>VLOOKUP($C780, Team_Pitching___Advanced[[Team]:[xFIP]], 19,FALSE)</f>
        <v>#N/A</v>
      </c>
      <c r="AL780" s="9" t="e">
        <f>VLOOKUP($C780, Team_Pitching___Advanced[], 20, FALSE)</f>
        <v>#N/A</v>
      </c>
      <c r="AM780" s="9" t="e">
        <f>VLOOKUP($C780, Team_Batting___Dashboard[[Team]:[wOBA]], 16, FALSE)</f>
        <v>#N/A</v>
      </c>
      <c r="AN780" s="9" t="e">
        <f>VLOOKUP($C780, Team_Batting___Advanced[[Team]:[OPS]], 9, FALSE)</f>
        <v>#N/A</v>
      </c>
      <c r="AO780" s="9" t="e">
        <f>VLOOKUP($C780, Team_Batting___Advanced[], 19, FALSE)</f>
        <v>#N/A</v>
      </c>
      <c r="AP780" s="9" t="e">
        <f>VLOOKUP($C780, 'Team Per G'!$A$2:$G$31, 3, FALSE)</f>
        <v>#N/A</v>
      </c>
      <c r="AQ780" s="9" t="e">
        <f>VLOOKUP($C780, 'Team Per G'!$A$2:$G$31, 5, FALSE)</f>
        <v>#N/A</v>
      </c>
      <c r="AR780" s="9" t="e">
        <f>VLOOKUP($C780, 'Team Per G'!$A$2:$G$31, 4, FALSE)</f>
        <v>#N/A</v>
      </c>
      <c r="AS780" s="9" t="e">
        <f>VLOOKUP($C780, Team_Batting___Dashboard[], 22, FALSE)/$AC780</f>
        <v>#N/A</v>
      </c>
      <c r="AT780" s="9" t="e">
        <f>VLOOKUP($C780, 'FanGraphs - Team WAR Projected'!$B$2:$E$31, 4, FALSE)/162</f>
        <v>#N/A</v>
      </c>
      <c r="AU780" s="9" t="e">
        <f>VLOOKUP($C780, FanGraphs_Standings[[Abbreviation]:[2024 Year to Date RS/G]], 6, FALSE)/$AC780</f>
        <v>#N/A</v>
      </c>
      <c r="AV780" s="9" t="e">
        <f>VLOOKUP($C780, FanGraphs_Standings[[Abbreviation]:[2024 Projected Full Season RDif]], 19, FALSE)/162</f>
        <v>#N/A</v>
      </c>
      <c r="AW780" s="9" t="e">
        <f>VLOOKUP($C780, FanGraphs_Standings[[Abbreviation]:[2024 Projected Full Season RDif]], 5, FALSE)</f>
        <v>#N/A</v>
      </c>
      <c r="AX780" s="9" t="e">
        <f>VLOOKUP($C780, FanGraphs_Standings[[Abbreviation]:[2024 Projected Full Season W%]], 18, FALSE)</f>
        <v>#N/A</v>
      </c>
      <c r="AY780" s="9" t="e">
        <f>VLOOKUP($C780, 'Home Field Adv'!$A$2:$K$31, 11, FALSE)</f>
        <v>#N/A</v>
      </c>
      <c r="BB780" s="5" t="str">
        <f t="shared" si="37"/>
        <v/>
      </c>
      <c r="BC780" s="5" t="str">
        <f t="shared" si="38"/>
        <v/>
      </c>
      <c r="BD780" s="5" t="str">
        <f t="shared" si="39"/>
        <v/>
      </c>
    </row>
    <row r="781" spans="6:56" x14ac:dyDescent="0.45">
      <c r="F781" s="9" t="e">
        <f>VLOOKUP($B781, FanGraphs_Standings[[Abbreviation]:[2024 Year to Date G]], 2, FALSE)</f>
        <v>#N/A</v>
      </c>
      <c r="G781" s="9" t="e">
        <f>IF(ISERR(VLOOKUP($D781, 'SP Per G'!$A$2:$D$1380, 3, FALSE)), L781, VLOOKUP($D781, 'SP Per G'!$A$2:$D$1380, 3, FALSE))</f>
        <v>#N/A</v>
      </c>
      <c r="H781" s="9" t="e">
        <f>VLOOKUP($D781, 'SP Per G'!$A$2:$D$1380, 4, FALSE)</f>
        <v>#N/A</v>
      </c>
      <c r="I781" s="9" t="e">
        <f>VLOOKUP($D781, Individual_Pitching___Dashboard[], 18, FALSE)</f>
        <v>#N/A</v>
      </c>
      <c r="J781" s="9" t="e">
        <f>VLOOKUP($D781, Individual_Pitching___Dashboard[], 20, FALSE)</f>
        <v>#N/A</v>
      </c>
      <c r="K781" s="9" t="e">
        <f>VLOOKUP($D781, Individual_Pitching___Advanced[], 21,FALSE)</f>
        <v>#N/A</v>
      </c>
      <c r="L781" s="9" t="e">
        <f>VLOOKUP($B781, 'Team Per G'!$A$2:$G$31, 7, FALSE)</f>
        <v>#N/A</v>
      </c>
      <c r="M781" s="9" t="e">
        <f>VLOOKUP($B781, 'FanGraphs - Team WAR Projected'!$B$2:$E$31, 3, FALSE)/162</f>
        <v>#N/A</v>
      </c>
      <c r="N781" s="9" t="e">
        <f>VLOOKUP($B781, Team_Pitching___Advanced[[Team]:[xFIP]], 19,FALSE)</f>
        <v>#N/A</v>
      </c>
      <c r="O781" s="9" t="e">
        <f>VLOOKUP($B781, Team_Pitching___Advanced[], 20, FALSE)</f>
        <v>#N/A</v>
      </c>
      <c r="P781" s="9" t="e">
        <f>VLOOKUP($B781, Team_Batting___Dashboard[[Team]:[wOBA]], 16, FALSE)</f>
        <v>#N/A</v>
      </c>
      <c r="Q781" s="9" t="e">
        <f>VLOOKUP($B781, Team_Batting___Advanced[[Team]:[OPS]], 9, FALSE)</f>
        <v>#N/A</v>
      </c>
      <c r="R781" s="9" t="e">
        <f>VLOOKUP($B781, Team_Batting___Advanced[], 19, FALSE)</f>
        <v>#N/A</v>
      </c>
      <c r="S781" s="9" t="e">
        <f>VLOOKUP($B781, 'Team Per G'!$A$2:$G$31, 3, FALSE)</f>
        <v>#N/A</v>
      </c>
      <c r="T781" s="9" t="e">
        <f>VLOOKUP($B781, 'Team Per G'!$A$2:$G$31, 5, FALSE)</f>
        <v>#N/A</v>
      </c>
      <c r="U781" s="9" t="e">
        <f>VLOOKUP($B781, 'Team Per G'!$A$2:$G$31, 4, FALSE)</f>
        <v>#N/A</v>
      </c>
      <c r="V781" s="9" t="e">
        <f>VLOOKUP($B781, Team_Batting___Dashboard[], 22, FALSE)/$F781</f>
        <v>#N/A</v>
      </c>
      <c r="W781" s="9" t="e">
        <f>VLOOKUP($B781, 'FanGraphs - Team WAR Projected'!$B$2:$E$31, 4, FALSE)/162</f>
        <v>#N/A</v>
      </c>
      <c r="X781" s="9" t="e">
        <f>VLOOKUP($B781, FanGraphs_Standings[[Abbreviation]:[2024 Year to Date RS/G]], 6, FALSE)/$F781</f>
        <v>#N/A</v>
      </c>
      <c r="Y781" s="9" t="e">
        <f>VLOOKUP($B781, FanGraphs_Standings[[Abbreviation]:[2024 Projected Full Season RDif]], 19, FALSE)/162</f>
        <v>#N/A</v>
      </c>
      <c r="Z781" s="9" t="e">
        <f>VLOOKUP($B781, FanGraphs_Standings[[Abbreviation]:[2024 Projected Full Season RDif]], 5, FALSE)</f>
        <v>#N/A</v>
      </c>
      <c r="AA781" s="9" t="e">
        <f>VLOOKUP($B781, FanGraphs_Standings[[Abbreviation]:[2024 Projected Full Season W%]], 18, FALSE)</f>
        <v>#N/A</v>
      </c>
      <c r="AB781" s="9" t="e">
        <f>VLOOKUP($B781, 'Home Field Adv'!$A$2:$I$31, 9, FALSE)</f>
        <v>#N/A</v>
      </c>
      <c r="AC781" s="9" t="e">
        <f>VLOOKUP($C781, FanGraphs_Standings[[Abbreviation]:[2024 Year to Date G]], 2, FALSE)</f>
        <v>#N/A</v>
      </c>
      <c r="AD781" s="9" t="e">
        <f>VLOOKUP($E781, 'SP Per G'!$A$2:$D$1380, 3, FALSE)</f>
        <v>#N/A</v>
      </c>
      <c r="AE781" s="9" t="e">
        <f>VLOOKUP($E781, 'SP Per G'!$A$2:$D$1380, 4, FALSE)</f>
        <v>#N/A</v>
      </c>
      <c r="AF781" s="9" t="e">
        <f>VLOOKUP($E781, Individual_Pitching___Dashboard[], 18, FALSE)</f>
        <v>#N/A</v>
      </c>
      <c r="AG781" s="9" t="e">
        <f>VLOOKUP($E781, Individual_Pitching___Dashboard[], 20, FALSE)</f>
        <v>#N/A</v>
      </c>
      <c r="AH781" s="9" t="e">
        <f>VLOOKUP($E781, Individual_Pitching___Advanced[], 21,FALSE)</f>
        <v>#N/A</v>
      </c>
      <c r="AI781" s="9" t="e">
        <f>VLOOKUP($C781, 'Team Per G'!$A$2:$G$31, 7, FALSE)</f>
        <v>#N/A</v>
      </c>
      <c r="AJ781" s="9" t="e">
        <f>VLOOKUP($C781, 'FanGraphs - Team WAR Projected'!$B$2:$E$31, 3, FALSE)/162</f>
        <v>#N/A</v>
      </c>
      <c r="AK781" s="9" t="e">
        <f>VLOOKUP($C781, Team_Pitching___Advanced[[Team]:[xFIP]], 19,FALSE)</f>
        <v>#N/A</v>
      </c>
      <c r="AL781" s="9" t="e">
        <f>VLOOKUP($C781, Team_Pitching___Advanced[], 20, FALSE)</f>
        <v>#N/A</v>
      </c>
      <c r="AM781" s="9" t="e">
        <f>VLOOKUP($C781, Team_Batting___Dashboard[[Team]:[wOBA]], 16, FALSE)</f>
        <v>#N/A</v>
      </c>
      <c r="AN781" s="9" t="e">
        <f>VLOOKUP($C781, Team_Batting___Advanced[[Team]:[OPS]], 9, FALSE)</f>
        <v>#N/A</v>
      </c>
      <c r="AO781" s="9" t="e">
        <f>VLOOKUP($C781, Team_Batting___Advanced[], 19, FALSE)</f>
        <v>#N/A</v>
      </c>
      <c r="AP781" s="9" t="e">
        <f>VLOOKUP($C781, 'Team Per G'!$A$2:$G$31, 3, FALSE)</f>
        <v>#N/A</v>
      </c>
      <c r="AQ781" s="9" t="e">
        <f>VLOOKUP($C781, 'Team Per G'!$A$2:$G$31, 5, FALSE)</f>
        <v>#N/A</v>
      </c>
      <c r="AR781" s="9" t="e">
        <f>VLOOKUP($C781, 'Team Per G'!$A$2:$G$31, 4, FALSE)</f>
        <v>#N/A</v>
      </c>
      <c r="AS781" s="9" t="e">
        <f>VLOOKUP($C781, Team_Batting___Dashboard[], 22, FALSE)/$AC781</f>
        <v>#N/A</v>
      </c>
      <c r="AT781" s="9" t="e">
        <f>VLOOKUP($C781, 'FanGraphs - Team WAR Projected'!$B$2:$E$31, 4, FALSE)/162</f>
        <v>#N/A</v>
      </c>
      <c r="AU781" s="9" t="e">
        <f>VLOOKUP($C781, FanGraphs_Standings[[Abbreviation]:[2024 Year to Date RS/G]], 6, FALSE)/$AC781</f>
        <v>#N/A</v>
      </c>
      <c r="AV781" s="9" t="e">
        <f>VLOOKUP($C781, FanGraphs_Standings[[Abbreviation]:[2024 Projected Full Season RDif]], 19, FALSE)/162</f>
        <v>#N/A</v>
      </c>
      <c r="AW781" s="9" t="e">
        <f>VLOOKUP($C781, FanGraphs_Standings[[Abbreviation]:[2024 Projected Full Season RDif]], 5, FALSE)</f>
        <v>#N/A</v>
      </c>
      <c r="AX781" s="9" t="e">
        <f>VLOOKUP($C781, FanGraphs_Standings[[Abbreviation]:[2024 Projected Full Season W%]], 18, FALSE)</f>
        <v>#N/A</v>
      </c>
      <c r="AY781" s="9" t="e">
        <f>VLOOKUP($C781, 'Home Field Adv'!$A$2:$K$31, 11, FALSE)</f>
        <v>#N/A</v>
      </c>
      <c r="BB781" s="5" t="str">
        <f t="shared" si="37"/>
        <v/>
      </c>
      <c r="BC781" s="5" t="str">
        <f t="shared" si="38"/>
        <v/>
      </c>
      <c r="BD781" s="5" t="str">
        <f t="shared" si="39"/>
        <v/>
      </c>
    </row>
    <row r="782" spans="6:56" x14ac:dyDescent="0.45">
      <c r="F782" s="9" t="e">
        <f>VLOOKUP($B782, FanGraphs_Standings[[Abbreviation]:[2024 Year to Date G]], 2, FALSE)</f>
        <v>#N/A</v>
      </c>
      <c r="G782" s="9" t="e">
        <f>IF(ISERR(VLOOKUP($D782, 'SP Per G'!$A$2:$D$1380, 3, FALSE)), L782, VLOOKUP($D782, 'SP Per G'!$A$2:$D$1380, 3, FALSE))</f>
        <v>#N/A</v>
      </c>
      <c r="H782" s="9" t="e">
        <f>VLOOKUP($D782, 'SP Per G'!$A$2:$D$1380, 4, FALSE)</f>
        <v>#N/A</v>
      </c>
      <c r="I782" s="9" t="e">
        <f>VLOOKUP($D782, Individual_Pitching___Dashboard[], 18, FALSE)</f>
        <v>#N/A</v>
      </c>
      <c r="J782" s="9" t="e">
        <f>VLOOKUP($D782, Individual_Pitching___Dashboard[], 20, FALSE)</f>
        <v>#N/A</v>
      </c>
      <c r="K782" s="9" t="e">
        <f>VLOOKUP($D782, Individual_Pitching___Advanced[], 21,FALSE)</f>
        <v>#N/A</v>
      </c>
      <c r="L782" s="9" t="e">
        <f>VLOOKUP($B782, 'Team Per G'!$A$2:$G$31, 7, FALSE)</f>
        <v>#N/A</v>
      </c>
      <c r="M782" s="9" t="e">
        <f>VLOOKUP($B782, 'FanGraphs - Team WAR Projected'!$B$2:$E$31, 3, FALSE)/162</f>
        <v>#N/A</v>
      </c>
      <c r="N782" s="9" t="e">
        <f>VLOOKUP($B782, Team_Pitching___Advanced[[Team]:[xFIP]], 19,FALSE)</f>
        <v>#N/A</v>
      </c>
      <c r="O782" s="9" t="e">
        <f>VLOOKUP($B782, Team_Pitching___Advanced[], 20, FALSE)</f>
        <v>#N/A</v>
      </c>
      <c r="P782" s="9" t="e">
        <f>VLOOKUP($B782, Team_Batting___Dashboard[[Team]:[wOBA]], 16, FALSE)</f>
        <v>#N/A</v>
      </c>
      <c r="Q782" s="9" t="e">
        <f>VLOOKUP($B782, Team_Batting___Advanced[[Team]:[OPS]], 9, FALSE)</f>
        <v>#N/A</v>
      </c>
      <c r="R782" s="9" t="e">
        <f>VLOOKUP($B782, Team_Batting___Advanced[], 19, FALSE)</f>
        <v>#N/A</v>
      </c>
      <c r="S782" s="9" t="e">
        <f>VLOOKUP($B782, 'Team Per G'!$A$2:$G$31, 3, FALSE)</f>
        <v>#N/A</v>
      </c>
      <c r="T782" s="9" t="e">
        <f>VLOOKUP($B782, 'Team Per G'!$A$2:$G$31, 5, FALSE)</f>
        <v>#N/A</v>
      </c>
      <c r="U782" s="9" t="e">
        <f>VLOOKUP($B782, 'Team Per G'!$A$2:$G$31, 4, FALSE)</f>
        <v>#N/A</v>
      </c>
      <c r="V782" s="9" t="e">
        <f>VLOOKUP($B782, Team_Batting___Dashboard[], 22, FALSE)/$F782</f>
        <v>#N/A</v>
      </c>
      <c r="W782" s="9" t="e">
        <f>VLOOKUP($B782, 'FanGraphs - Team WAR Projected'!$B$2:$E$31, 4, FALSE)/162</f>
        <v>#N/A</v>
      </c>
      <c r="X782" s="9" t="e">
        <f>VLOOKUP($B782, FanGraphs_Standings[[Abbreviation]:[2024 Year to Date RS/G]], 6, FALSE)/$F782</f>
        <v>#N/A</v>
      </c>
      <c r="Y782" s="9" t="e">
        <f>VLOOKUP($B782, FanGraphs_Standings[[Abbreviation]:[2024 Projected Full Season RDif]], 19, FALSE)/162</f>
        <v>#N/A</v>
      </c>
      <c r="Z782" s="9" t="e">
        <f>VLOOKUP($B782, FanGraphs_Standings[[Abbreviation]:[2024 Projected Full Season RDif]], 5, FALSE)</f>
        <v>#N/A</v>
      </c>
      <c r="AA782" s="9" t="e">
        <f>VLOOKUP($B782, FanGraphs_Standings[[Abbreviation]:[2024 Projected Full Season W%]], 18, FALSE)</f>
        <v>#N/A</v>
      </c>
      <c r="AB782" s="9" t="e">
        <f>VLOOKUP($B782, 'Home Field Adv'!$A$2:$I$31, 9, FALSE)</f>
        <v>#N/A</v>
      </c>
      <c r="AC782" s="9" t="e">
        <f>VLOOKUP($C782, FanGraphs_Standings[[Abbreviation]:[2024 Year to Date G]], 2, FALSE)</f>
        <v>#N/A</v>
      </c>
      <c r="AD782" s="9" t="e">
        <f>VLOOKUP($E782, 'SP Per G'!$A$2:$D$1380, 3, FALSE)</f>
        <v>#N/A</v>
      </c>
      <c r="AE782" s="9" t="e">
        <f>VLOOKUP($E782, 'SP Per G'!$A$2:$D$1380, 4, FALSE)</f>
        <v>#N/A</v>
      </c>
      <c r="AF782" s="9" t="e">
        <f>VLOOKUP($E782, Individual_Pitching___Dashboard[], 18, FALSE)</f>
        <v>#N/A</v>
      </c>
      <c r="AG782" s="9" t="e">
        <f>VLOOKUP($E782, Individual_Pitching___Dashboard[], 20, FALSE)</f>
        <v>#N/A</v>
      </c>
      <c r="AH782" s="9" t="e">
        <f>VLOOKUP($E782, Individual_Pitching___Advanced[], 21,FALSE)</f>
        <v>#N/A</v>
      </c>
      <c r="AI782" s="9" t="e">
        <f>VLOOKUP($C782, 'Team Per G'!$A$2:$G$31, 7, FALSE)</f>
        <v>#N/A</v>
      </c>
      <c r="AJ782" s="9" t="e">
        <f>VLOOKUP($C782, 'FanGraphs - Team WAR Projected'!$B$2:$E$31, 3, FALSE)/162</f>
        <v>#N/A</v>
      </c>
      <c r="AK782" s="9" t="e">
        <f>VLOOKUP($C782, Team_Pitching___Advanced[[Team]:[xFIP]], 19,FALSE)</f>
        <v>#N/A</v>
      </c>
      <c r="AL782" s="9" t="e">
        <f>VLOOKUP($C782, Team_Pitching___Advanced[], 20, FALSE)</f>
        <v>#N/A</v>
      </c>
      <c r="AM782" s="9" t="e">
        <f>VLOOKUP($C782, Team_Batting___Dashboard[[Team]:[wOBA]], 16, FALSE)</f>
        <v>#N/A</v>
      </c>
      <c r="AN782" s="9" t="e">
        <f>VLOOKUP($C782, Team_Batting___Advanced[[Team]:[OPS]], 9, FALSE)</f>
        <v>#N/A</v>
      </c>
      <c r="AO782" s="9" t="e">
        <f>VLOOKUP($C782, Team_Batting___Advanced[], 19, FALSE)</f>
        <v>#N/A</v>
      </c>
      <c r="AP782" s="9" t="e">
        <f>VLOOKUP($C782, 'Team Per G'!$A$2:$G$31, 3, FALSE)</f>
        <v>#N/A</v>
      </c>
      <c r="AQ782" s="9" t="e">
        <f>VLOOKUP($C782, 'Team Per G'!$A$2:$G$31, 5, FALSE)</f>
        <v>#N/A</v>
      </c>
      <c r="AR782" s="9" t="e">
        <f>VLOOKUP($C782, 'Team Per G'!$A$2:$G$31, 4, FALSE)</f>
        <v>#N/A</v>
      </c>
      <c r="AS782" s="9" t="e">
        <f>VLOOKUP($C782, Team_Batting___Dashboard[], 22, FALSE)/$AC782</f>
        <v>#N/A</v>
      </c>
      <c r="AT782" s="9" t="e">
        <f>VLOOKUP($C782, 'FanGraphs - Team WAR Projected'!$B$2:$E$31, 4, FALSE)/162</f>
        <v>#N/A</v>
      </c>
      <c r="AU782" s="9" t="e">
        <f>VLOOKUP($C782, FanGraphs_Standings[[Abbreviation]:[2024 Year to Date RS/G]], 6, FALSE)/$AC782</f>
        <v>#N/A</v>
      </c>
      <c r="AV782" s="9" t="e">
        <f>VLOOKUP($C782, FanGraphs_Standings[[Abbreviation]:[2024 Projected Full Season RDif]], 19, FALSE)/162</f>
        <v>#N/A</v>
      </c>
      <c r="AW782" s="9" t="e">
        <f>VLOOKUP($C782, FanGraphs_Standings[[Abbreviation]:[2024 Projected Full Season RDif]], 5, FALSE)</f>
        <v>#N/A</v>
      </c>
      <c r="AX782" s="9" t="e">
        <f>VLOOKUP($C782, FanGraphs_Standings[[Abbreviation]:[2024 Projected Full Season W%]], 18, FALSE)</f>
        <v>#N/A</v>
      </c>
      <c r="AY782" s="9" t="e">
        <f>VLOOKUP($C782, 'Home Field Adv'!$A$2:$K$31, 11, FALSE)</f>
        <v>#N/A</v>
      </c>
      <c r="BB782" s="5" t="str">
        <f t="shared" si="37"/>
        <v/>
      </c>
      <c r="BC782" s="5" t="str">
        <f t="shared" si="38"/>
        <v/>
      </c>
      <c r="BD782" s="5" t="str">
        <f t="shared" si="39"/>
        <v/>
      </c>
    </row>
    <row r="783" spans="6:56" x14ac:dyDescent="0.45">
      <c r="F783" s="9" t="e">
        <f>VLOOKUP($B783, FanGraphs_Standings[[Abbreviation]:[2024 Year to Date G]], 2, FALSE)</f>
        <v>#N/A</v>
      </c>
      <c r="G783" s="9" t="e">
        <f>IF(ISERR(VLOOKUP($D783, 'SP Per G'!$A$2:$D$1380, 3, FALSE)), L783, VLOOKUP($D783, 'SP Per G'!$A$2:$D$1380, 3, FALSE))</f>
        <v>#N/A</v>
      </c>
      <c r="H783" s="9" t="e">
        <f>VLOOKUP($D783, 'SP Per G'!$A$2:$D$1380, 4, FALSE)</f>
        <v>#N/A</v>
      </c>
      <c r="I783" s="9" t="e">
        <f>VLOOKUP($D783, Individual_Pitching___Dashboard[], 18, FALSE)</f>
        <v>#N/A</v>
      </c>
      <c r="J783" s="9" t="e">
        <f>VLOOKUP($D783, Individual_Pitching___Dashboard[], 20, FALSE)</f>
        <v>#N/A</v>
      </c>
      <c r="K783" s="9" t="e">
        <f>VLOOKUP($D783, Individual_Pitching___Advanced[], 21,FALSE)</f>
        <v>#N/A</v>
      </c>
      <c r="L783" s="9" t="e">
        <f>VLOOKUP($B783, 'Team Per G'!$A$2:$G$31, 7, FALSE)</f>
        <v>#N/A</v>
      </c>
      <c r="M783" s="9" t="e">
        <f>VLOOKUP($B783, 'FanGraphs - Team WAR Projected'!$B$2:$E$31, 3, FALSE)/162</f>
        <v>#N/A</v>
      </c>
      <c r="N783" s="9" t="e">
        <f>VLOOKUP($B783, Team_Pitching___Advanced[[Team]:[xFIP]], 19,FALSE)</f>
        <v>#N/A</v>
      </c>
      <c r="O783" s="9" t="e">
        <f>VLOOKUP($B783, Team_Pitching___Advanced[], 20, FALSE)</f>
        <v>#N/A</v>
      </c>
      <c r="P783" s="9" t="e">
        <f>VLOOKUP($B783, Team_Batting___Dashboard[[Team]:[wOBA]], 16, FALSE)</f>
        <v>#N/A</v>
      </c>
      <c r="Q783" s="9" t="e">
        <f>VLOOKUP($B783, Team_Batting___Advanced[[Team]:[OPS]], 9, FALSE)</f>
        <v>#N/A</v>
      </c>
      <c r="R783" s="9" t="e">
        <f>VLOOKUP($B783, Team_Batting___Advanced[], 19, FALSE)</f>
        <v>#N/A</v>
      </c>
      <c r="S783" s="9" t="e">
        <f>VLOOKUP($B783, 'Team Per G'!$A$2:$G$31, 3, FALSE)</f>
        <v>#N/A</v>
      </c>
      <c r="T783" s="9" t="e">
        <f>VLOOKUP($B783, 'Team Per G'!$A$2:$G$31, 5, FALSE)</f>
        <v>#N/A</v>
      </c>
      <c r="U783" s="9" t="e">
        <f>VLOOKUP($B783, 'Team Per G'!$A$2:$G$31, 4, FALSE)</f>
        <v>#N/A</v>
      </c>
      <c r="V783" s="9" t="e">
        <f>VLOOKUP($B783, Team_Batting___Dashboard[], 22, FALSE)/$F783</f>
        <v>#N/A</v>
      </c>
      <c r="W783" s="9" t="e">
        <f>VLOOKUP($B783, 'FanGraphs - Team WAR Projected'!$B$2:$E$31, 4, FALSE)/162</f>
        <v>#N/A</v>
      </c>
      <c r="X783" s="9" t="e">
        <f>VLOOKUP($B783, FanGraphs_Standings[[Abbreviation]:[2024 Year to Date RS/G]], 6, FALSE)/$F783</f>
        <v>#N/A</v>
      </c>
      <c r="Y783" s="9" t="e">
        <f>VLOOKUP($B783, FanGraphs_Standings[[Abbreviation]:[2024 Projected Full Season RDif]], 19, FALSE)/162</f>
        <v>#N/A</v>
      </c>
      <c r="Z783" s="9" t="e">
        <f>VLOOKUP($B783, FanGraphs_Standings[[Abbreviation]:[2024 Projected Full Season RDif]], 5, FALSE)</f>
        <v>#N/A</v>
      </c>
      <c r="AA783" s="9" t="e">
        <f>VLOOKUP($B783, FanGraphs_Standings[[Abbreviation]:[2024 Projected Full Season W%]], 18, FALSE)</f>
        <v>#N/A</v>
      </c>
      <c r="AB783" s="9" t="e">
        <f>VLOOKUP($B783, 'Home Field Adv'!$A$2:$I$31, 9, FALSE)</f>
        <v>#N/A</v>
      </c>
      <c r="AC783" s="9" t="e">
        <f>VLOOKUP($C783, FanGraphs_Standings[[Abbreviation]:[2024 Year to Date G]], 2, FALSE)</f>
        <v>#N/A</v>
      </c>
      <c r="AD783" s="9" t="e">
        <f>VLOOKUP($E783, 'SP Per G'!$A$2:$D$1380, 3, FALSE)</f>
        <v>#N/A</v>
      </c>
      <c r="AE783" s="9" t="e">
        <f>VLOOKUP($E783, 'SP Per G'!$A$2:$D$1380, 4, FALSE)</f>
        <v>#N/A</v>
      </c>
      <c r="AF783" s="9" t="e">
        <f>VLOOKUP($E783, Individual_Pitching___Dashboard[], 18, FALSE)</f>
        <v>#N/A</v>
      </c>
      <c r="AG783" s="9" t="e">
        <f>VLOOKUP($E783, Individual_Pitching___Dashboard[], 20, FALSE)</f>
        <v>#N/A</v>
      </c>
      <c r="AH783" s="9" t="e">
        <f>VLOOKUP($E783, Individual_Pitching___Advanced[], 21,FALSE)</f>
        <v>#N/A</v>
      </c>
      <c r="AI783" s="9" t="e">
        <f>VLOOKUP($C783, 'Team Per G'!$A$2:$G$31, 7, FALSE)</f>
        <v>#N/A</v>
      </c>
      <c r="AJ783" s="9" t="e">
        <f>VLOOKUP($C783, 'FanGraphs - Team WAR Projected'!$B$2:$E$31, 3, FALSE)/162</f>
        <v>#N/A</v>
      </c>
      <c r="AK783" s="9" t="e">
        <f>VLOOKUP($C783, Team_Pitching___Advanced[[Team]:[xFIP]], 19,FALSE)</f>
        <v>#N/A</v>
      </c>
      <c r="AL783" s="9" t="e">
        <f>VLOOKUP($C783, Team_Pitching___Advanced[], 20, FALSE)</f>
        <v>#N/A</v>
      </c>
      <c r="AM783" s="9" t="e">
        <f>VLOOKUP($C783, Team_Batting___Dashboard[[Team]:[wOBA]], 16, FALSE)</f>
        <v>#N/A</v>
      </c>
      <c r="AN783" s="9" t="e">
        <f>VLOOKUP($C783, Team_Batting___Advanced[[Team]:[OPS]], 9, FALSE)</f>
        <v>#N/A</v>
      </c>
      <c r="AO783" s="9" t="e">
        <f>VLOOKUP($C783, Team_Batting___Advanced[], 19, FALSE)</f>
        <v>#N/A</v>
      </c>
      <c r="AP783" s="9" t="e">
        <f>VLOOKUP($C783, 'Team Per G'!$A$2:$G$31, 3, FALSE)</f>
        <v>#N/A</v>
      </c>
      <c r="AQ783" s="9" t="e">
        <f>VLOOKUP($C783, 'Team Per G'!$A$2:$G$31, 5, FALSE)</f>
        <v>#N/A</v>
      </c>
      <c r="AR783" s="9" t="e">
        <f>VLOOKUP($C783, 'Team Per G'!$A$2:$G$31, 4, FALSE)</f>
        <v>#N/A</v>
      </c>
      <c r="AS783" s="9" t="e">
        <f>VLOOKUP($C783, Team_Batting___Dashboard[], 22, FALSE)/$AC783</f>
        <v>#N/A</v>
      </c>
      <c r="AT783" s="9" t="e">
        <f>VLOOKUP($C783, 'FanGraphs - Team WAR Projected'!$B$2:$E$31, 4, FALSE)/162</f>
        <v>#N/A</v>
      </c>
      <c r="AU783" s="9" t="e">
        <f>VLOOKUP($C783, FanGraphs_Standings[[Abbreviation]:[2024 Year to Date RS/G]], 6, FALSE)/$AC783</f>
        <v>#N/A</v>
      </c>
      <c r="AV783" s="9" t="e">
        <f>VLOOKUP($C783, FanGraphs_Standings[[Abbreviation]:[2024 Projected Full Season RDif]], 19, FALSE)/162</f>
        <v>#N/A</v>
      </c>
      <c r="AW783" s="9" t="e">
        <f>VLOOKUP($C783, FanGraphs_Standings[[Abbreviation]:[2024 Projected Full Season RDif]], 5, FALSE)</f>
        <v>#N/A</v>
      </c>
      <c r="AX783" s="9" t="e">
        <f>VLOOKUP($C783, FanGraphs_Standings[[Abbreviation]:[2024 Projected Full Season W%]], 18, FALSE)</f>
        <v>#N/A</v>
      </c>
      <c r="AY783" s="9" t="e">
        <f>VLOOKUP($C783, 'Home Field Adv'!$A$2:$K$31, 11, FALSE)</f>
        <v>#N/A</v>
      </c>
      <c r="BB783" s="5" t="str">
        <f t="shared" si="37"/>
        <v/>
      </c>
      <c r="BC783" s="5" t="str">
        <f t="shared" si="38"/>
        <v/>
      </c>
      <c r="BD783" s="5" t="str">
        <f t="shared" si="39"/>
        <v/>
      </c>
    </row>
    <row r="784" spans="6:56" x14ac:dyDescent="0.45">
      <c r="F784" s="9" t="e">
        <f>VLOOKUP($B784, FanGraphs_Standings[[Abbreviation]:[2024 Year to Date G]], 2, FALSE)</f>
        <v>#N/A</v>
      </c>
      <c r="G784" s="9" t="e">
        <f>IF(ISERR(VLOOKUP($D784, 'SP Per G'!$A$2:$D$1380, 3, FALSE)), L784, VLOOKUP($D784, 'SP Per G'!$A$2:$D$1380, 3, FALSE))</f>
        <v>#N/A</v>
      </c>
      <c r="H784" s="9" t="e">
        <f>VLOOKUP($D784, 'SP Per G'!$A$2:$D$1380, 4, FALSE)</f>
        <v>#N/A</v>
      </c>
      <c r="I784" s="9" t="e">
        <f>VLOOKUP($D784, Individual_Pitching___Dashboard[], 18, FALSE)</f>
        <v>#N/A</v>
      </c>
      <c r="J784" s="9" t="e">
        <f>VLOOKUP($D784, Individual_Pitching___Dashboard[], 20, FALSE)</f>
        <v>#N/A</v>
      </c>
      <c r="K784" s="9" t="e">
        <f>VLOOKUP($D784, Individual_Pitching___Advanced[], 21,FALSE)</f>
        <v>#N/A</v>
      </c>
      <c r="L784" s="9" t="e">
        <f>VLOOKUP($B784, 'Team Per G'!$A$2:$G$31, 7, FALSE)</f>
        <v>#N/A</v>
      </c>
      <c r="M784" s="9" t="e">
        <f>VLOOKUP($B784, 'FanGraphs - Team WAR Projected'!$B$2:$E$31, 3, FALSE)/162</f>
        <v>#N/A</v>
      </c>
      <c r="N784" s="9" t="e">
        <f>VLOOKUP($B784, Team_Pitching___Advanced[[Team]:[xFIP]], 19,FALSE)</f>
        <v>#N/A</v>
      </c>
      <c r="O784" s="9" t="e">
        <f>VLOOKUP($B784, Team_Pitching___Advanced[], 20, FALSE)</f>
        <v>#N/A</v>
      </c>
      <c r="P784" s="9" t="e">
        <f>VLOOKUP($B784, Team_Batting___Dashboard[[Team]:[wOBA]], 16, FALSE)</f>
        <v>#N/A</v>
      </c>
      <c r="Q784" s="9" t="e">
        <f>VLOOKUP($B784, Team_Batting___Advanced[[Team]:[OPS]], 9, FALSE)</f>
        <v>#N/A</v>
      </c>
      <c r="R784" s="9" t="e">
        <f>VLOOKUP($B784, Team_Batting___Advanced[], 19, FALSE)</f>
        <v>#N/A</v>
      </c>
      <c r="S784" s="9" t="e">
        <f>VLOOKUP($B784, 'Team Per G'!$A$2:$G$31, 3, FALSE)</f>
        <v>#N/A</v>
      </c>
      <c r="T784" s="9" t="e">
        <f>VLOOKUP($B784, 'Team Per G'!$A$2:$G$31, 5, FALSE)</f>
        <v>#N/A</v>
      </c>
      <c r="U784" s="9" t="e">
        <f>VLOOKUP($B784, 'Team Per G'!$A$2:$G$31, 4, FALSE)</f>
        <v>#N/A</v>
      </c>
      <c r="V784" s="9" t="e">
        <f>VLOOKUP($B784, Team_Batting___Dashboard[], 22, FALSE)/$F784</f>
        <v>#N/A</v>
      </c>
      <c r="W784" s="9" t="e">
        <f>VLOOKUP($B784, 'FanGraphs - Team WAR Projected'!$B$2:$E$31, 4, FALSE)/162</f>
        <v>#N/A</v>
      </c>
      <c r="X784" s="9" t="e">
        <f>VLOOKUP($B784, FanGraphs_Standings[[Abbreviation]:[2024 Year to Date RS/G]], 6, FALSE)/$F784</f>
        <v>#N/A</v>
      </c>
      <c r="Y784" s="9" t="e">
        <f>VLOOKUP($B784, FanGraphs_Standings[[Abbreviation]:[2024 Projected Full Season RDif]], 19, FALSE)/162</f>
        <v>#N/A</v>
      </c>
      <c r="Z784" s="9" t="e">
        <f>VLOOKUP($B784, FanGraphs_Standings[[Abbreviation]:[2024 Projected Full Season RDif]], 5, FALSE)</f>
        <v>#N/A</v>
      </c>
      <c r="AA784" s="9" t="e">
        <f>VLOOKUP($B784, FanGraphs_Standings[[Abbreviation]:[2024 Projected Full Season W%]], 18, FALSE)</f>
        <v>#N/A</v>
      </c>
      <c r="AB784" s="9" t="e">
        <f>VLOOKUP($B784, 'Home Field Adv'!$A$2:$I$31, 9, FALSE)</f>
        <v>#N/A</v>
      </c>
      <c r="AC784" s="9" t="e">
        <f>VLOOKUP($C784, FanGraphs_Standings[[Abbreviation]:[2024 Year to Date G]], 2, FALSE)</f>
        <v>#N/A</v>
      </c>
      <c r="AD784" s="9" t="e">
        <f>VLOOKUP($E784, 'SP Per G'!$A$2:$D$1380, 3, FALSE)</f>
        <v>#N/A</v>
      </c>
      <c r="AE784" s="9" t="e">
        <f>VLOOKUP($E784, 'SP Per G'!$A$2:$D$1380, 4, FALSE)</f>
        <v>#N/A</v>
      </c>
      <c r="AF784" s="9" t="e">
        <f>VLOOKUP($E784, Individual_Pitching___Dashboard[], 18, FALSE)</f>
        <v>#N/A</v>
      </c>
      <c r="AG784" s="9" t="e">
        <f>VLOOKUP($E784, Individual_Pitching___Dashboard[], 20, FALSE)</f>
        <v>#N/A</v>
      </c>
      <c r="AH784" s="9" t="e">
        <f>VLOOKUP($E784, Individual_Pitching___Advanced[], 21,FALSE)</f>
        <v>#N/A</v>
      </c>
      <c r="AI784" s="9" t="e">
        <f>VLOOKUP($C784, 'Team Per G'!$A$2:$G$31, 7, FALSE)</f>
        <v>#N/A</v>
      </c>
      <c r="AJ784" s="9" t="e">
        <f>VLOOKUP($C784, 'FanGraphs - Team WAR Projected'!$B$2:$E$31, 3, FALSE)/162</f>
        <v>#N/A</v>
      </c>
      <c r="AK784" s="9" t="e">
        <f>VLOOKUP($C784, Team_Pitching___Advanced[[Team]:[xFIP]], 19,FALSE)</f>
        <v>#N/A</v>
      </c>
      <c r="AL784" s="9" t="e">
        <f>VLOOKUP($C784, Team_Pitching___Advanced[], 20, FALSE)</f>
        <v>#N/A</v>
      </c>
      <c r="AM784" s="9" t="e">
        <f>VLOOKUP($C784, Team_Batting___Dashboard[[Team]:[wOBA]], 16, FALSE)</f>
        <v>#N/A</v>
      </c>
      <c r="AN784" s="9" t="e">
        <f>VLOOKUP($C784, Team_Batting___Advanced[[Team]:[OPS]], 9, FALSE)</f>
        <v>#N/A</v>
      </c>
      <c r="AO784" s="9" t="e">
        <f>VLOOKUP($C784, Team_Batting___Advanced[], 19, FALSE)</f>
        <v>#N/A</v>
      </c>
      <c r="AP784" s="9" t="e">
        <f>VLOOKUP($C784, 'Team Per G'!$A$2:$G$31, 3, FALSE)</f>
        <v>#N/A</v>
      </c>
      <c r="AQ784" s="9" t="e">
        <f>VLOOKUP($C784, 'Team Per G'!$A$2:$G$31, 5, FALSE)</f>
        <v>#N/A</v>
      </c>
      <c r="AR784" s="9" t="e">
        <f>VLOOKUP($C784, 'Team Per G'!$A$2:$G$31, 4, FALSE)</f>
        <v>#N/A</v>
      </c>
      <c r="AS784" s="9" t="e">
        <f>VLOOKUP($C784, Team_Batting___Dashboard[], 22, FALSE)/$AC784</f>
        <v>#N/A</v>
      </c>
      <c r="AT784" s="9" t="e">
        <f>VLOOKUP($C784, 'FanGraphs - Team WAR Projected'!$B$2:$E$31, 4, FALSE)/162</f>
        <v>#N/A</v>
      </c>
      <c r="AU784" s="9" t="e">
        <f>VLOOKUP($C784, FanGraphs_Standings[[Abbreviation]:[2024 Year to Date RS/G]], 6, FALSE)/$AC784</f>
        <v>#N/A</v>
      </c>
      <c r="AV784" s="9" t="e">
        <f>VLOOKUP($C784, FanGraphs_Standings[[Abbreviation]:[2024 Projected Full Season RDif]], 19, FALSE)/162</f>
        <v>#N/A</v>
      </c>
      <c r="AW784" s="9" t="e">
        <f>VLOOKUP($C784, FanGraphs_Standings[[Abbreviation]:[2024 Projected Full Season RDif]], 5, FALSE)</f>
        <v>#N/A</v>
      </c>
      <c r="AX784" s="9" t="e">
        <f>VLOOKUP($C784, FanGraphs_Standings[[Abbreviation]:[2024 Projected Full Season W%]], 18, FALSE)</f>
        <v>#N/A</v>
      </c>
      <c r="AY784" s="9" t="e">
        <f>VLOOKUP($C784, 'Home Field Adv'!$A$2:$K$31, 11, FALSE)</f>
        <v>#N/A</v>
      </c>
      <c r="BB784" s="5" t="str">
        <f t="shared" si="37"/>
        <v/>
      </c>
      <c r="BC784" s="5" t="str">
        <f t="shared" si="38"/>
        <v/>
      </c>
      <c r="BD784" s="5" t="str">
        <f t="shared" si="39"/>
        <v/>
      </c>
    </row>
    <row r="785" spans="6:56" x14ac:dyDescent="0.45">
      <c r="F785" s="9" t="e">
        <f>VLOOKUP($B785, FanGraphs_Standings[[Abbreviation]:[2024 Year to Date G]], 2, FALSE)</f>
        <v>#N/A</v>
      </c>
      <c r="G785" s="9" t="e">
        <f>IF(ISERR(VLOOKUP($D785, 'SP Per G'!$A$2:$D$1380, 3, FALSE)), L785, VLOOKUP($D785, 'SP Per G'!$A$2:$D$1380, 3, FALSE))</f>
        <v>#N/A</v>
      </c>
      <c r="H785" s="9" t="e">
        <f>VLOOKUP($D785, 'SP Per G'!$A$2:$D$1380, 4, FALSE)</f>
        <v>#N/A</v>
      </c>
      <c r="I785" s="9" t="e">
        <f>VLOOKUP($D785, Individual_Pitching___Dashboard[], 18, FALSE)</f>
        <v>#N/A</v>
      </c>
      <c r="J785" s="9" t="e">
        <f>VLOOKUP($D785, Individual_Pitching___Dashboard[], 20, FALSE)</f>
        <v>#N/A</v>
      </c>
      <c r="K785" s="9" t="e">
        <f>VLOOKUP($D785, Individual_Pitching___Advanced[], 21,FALSE)</f>
        <v>#N/A</v>
      </c>
      <c r="L785" s="9" t="e">
        <f>VLOOKUP($B785, 'Team Per G'!$A$2:$G$31, 7, FALSE)</f>
        <v>#N/A</v>
      </c>
      <c r="M785" s="9" t="e">
        <f>VLOOKUP($B785, 'FanGraphs - Team WAR Projected'!$B$2:$E$31, 3, FALSE)/162</f>
        <v>#N/A</v>
      </c>
      <c r="N785" s="9" t="e">
        <f>VLOOKUP($B785, Team_Pitching___Advanced[[Team]:[xFIP]], 19,FALSE)</f>
        <v>#N/A</v>
      </c>
      <c r="O785" s="9" t="e">
        <f>VLOOKUP($B785, Team_Pitching___Advanced[], 20, FALSE)</f>
        <v>#N/A</v>
      </c>
      <c r="P785" s="9" t="e">
        <f>VLOOKUP($B785, Team_Batting___Dashboard[[Team]:[wOBA]], 16, FALSE)</f>
        <v>#N/A</v>
      </c>
      <c r="Q785" s="9" t="e">
        <f>VLOOKUP($B785, Team_Batting___Advanced[[Team]:[OPS]], 9, FALSE)</f>
        <v>#N/A</v>
      </c>
      <c r="R785" s="9" t="e">
        <f>VLOOKUP($B785, Team_Batting___Advanced[], 19, FALSE)</f>
        <v>#N/A</v>
      </c>
      <c r="S785" s="9" t="e">
        <f>VLOOKUP($B785, 'Team Per G'!$A$2:$G$31, 3, FALSE)</f>
        <v>#N/A</v>
      </c>
      <c r="T785" s="9" t="e">
        <f>VLOOKUP($B785, 'Team Per G'!$A$2:$G$31, 5, FALSE)</f>
        <v>#N/A</v>
      </c>
      <c r="U785" s="9" t="e">
        <f>VLOOKUP($B785, 'Team Per G'!$A$2:$G$31, 4, FALSE)</f>
        <v>#N/A</v>
      </c>
      <c r="V785" s="9" t="e">
        <f>VLOOKUP($B785, Team_Batting___Dashboard[], 22, FALSE)/$F785</f>
        <v>#N/A</v>
      </c>
      <c r="W785" s="9" t="e">
        <f>VLOOKUP($B785, 'FanGraphs - Team WAR Projected'!$B$2:$E$31, 4, FALSE)/162</f>
        <v>#N/A</v>
      </c>
      <c r="X785" s="9" t="e">
        <f>VLOOKUP($B785, FanGraphs_Standings[[Abbreviation]:[2024 Year to Date RS/G]], 6, FALSE)/$F785</f>
        <v>#N/A</v>
      </c>
      <c r="Y785" s="9" t="e">
        <f>VLOOKUP($B785, FanGraphs_Standings[[Abbreviation]:[2024 Projected Full Season RDif]], 19, FALSE)/162</f>
        <v>#N/A</v>
      </c>
      <c r="Z785" s="9" t="e">
        <f>VLOOKUP($B785, FanGraphs_Standings[[Abbreviation]:[2024 Projected Full Season RDif]], 5, FALSE)</f>
        <v>#N/A</v>
      </c>
      <c r="AA785" s="9" t="e">
        <f>VLOOKUP($B785, FanGraphs_Standings[[Abbreviation]:[2024 Projected Full Season W%]], 18, FALSE)</f>
        <v>#N/A</v>
      </c>
      <c r="AB785" s="9" t="e">
        <f>VLOOKUP($B785, 'Home Field Adv'!$A$2:$I$31, 9, FALSE)</f>
        <v>#N/A</v>
      </c>
      <c r="AC785" s="9" t="e">
        <f>VLOOKUP($C785, FanGraphs_Standings[[Abbreviation]:[2024 Year to Date G]], 2, FALSE)</f>
        <v>#N/A</v>
      </c>
      <c r="AD785" s="9" t="e">
        <f>VLOOKUP($E785, 'SP Per G'!$A$2:$D$1380, 3, FALSE)</f>
        <v>#N/A</v>
      </c>
      <c r="AE785" s="9" t="e">
        <f>VLOOKUP($E785, 'SP Per G'!$A$2:$D$1380, 4, FALSE)</f>
        <v>#N/A</v>
      </c>
      <c r="AF785" s="9" t="e">
        <f>VLOOKUP($E785, Individual_Pitching___Dashboard[], 18, FALSE)</f>
        <v>#N/A</v>
      </c>
      <c r="AG785" s="9" t="e">
        <f>VLOOKUP($E785, Individual_Pitching___Dashboard[], 20, FALSE)</f>
        <v>#N/A</v>
      </c>
      <c r="AH785" s="9" t="e">
        <f>VLOOKUP($E785, Individual_Pitching___Advanced[], 21,FALSE)</f>
        <v>#N/A</v>
      </c>
      <c r="AI785" s="9" t="e">
        <f>VLOOKUP($C785, 'Team Per G'!$A$2:$G$31, 7, FALSE)</f>
        <v>#N/A</v>
      </c>
      <c r="AJ785" s="9" t="e">
        <f>VLOOKUP($C785, 'FanGraphs - Team WAR Projected'!$B$2:$E$31, 3, FALSE)/162</f>
        <v>#N/A</v>
      </c>
      <c r="AK785" s="9" t="e">
        <f>VLOOKUP($C785, Team_Pitching___Advanced[[Team]:[xFIP]], 19,FALSE)</f>
        <v>#N/A</v>
      </c>
      <c r="AL785" s="9" t="e">
        <f>VLOOKUP($C785, Team_Pitching___Advanced[], 20, FALSE)</f>
        <v>#N/A</v>
      </c>
      <c r="AM785" s="9" t="e">
        <f>VLOOKUP($C785, Team_Batting___Dashboard[[Team]:[wOBA]], 16, FALSE)</f>
        <v>#N/A</v>
      </c>
      <c r="AN785" s="9" t="e">
        <f>VLOOKUP($C785, Team_Batting___Advanced[[Team]:[OPS]], 9, FALSE)</f>
        <v>#N/A</v>
      </c>
      <c r="AO785" s="9" t="e">
        <f>VLOOKUP($C785, Team_Batting___Advanced[], 19, FALSE)</f>
        <v>#N/A</v>
      </c>
      <c r="AP785" s="9" t="e">
        <f>VLOOKUP($C785, 'Team Per G'!$A$2:$G$31, 3, FALSE)</f>
        <v>#N/A</v>
      </c>
      <c r="AQ785" s="9" t="e">
        <f>VLOOKUP($C785, 'Team Per G'!$A$2:$G$31, 5, FALSE)</f>
        <v>#N/A</v>
      </c>
      <c r="AR785" s="9" t="e">
        <f>VLOOKUP($C785, 'Team Per G'!$A$2:$G$31, 4, FALSE)</f>
        <v>#N/A</v>
      </c>
      <c r="AS785" s="9" t="e">
        <f>VLOOKUP($C785, Team_Batting___Dashboard[], 22, FALSE)/$AC785</f>
        <v>#N/A</v>
      </c>
      <c r="AT785" s="9" t="e">
        <f>VLOOKUP($C785, 'FanGraphs - Team WAR Projected'!$B$2:$E$31, 4, FALSE)/162</f>
        <v>#N/A</v>
      </c>
      <c r="AU785" s="9" t="e">
        <f>VLOOKUP($C785, FanGraphs_Standings[[Abbreviation]:[2024 Year to Date RS/G]], 6, FALSE)/$AC785</f>
        <v>#N/A</v>
      </c>
      <c r="AV785" s="9" t="e">
        <f>VLOOKUP($C785, FanGraphs_Standings[[Abbreviation]:[2024 Projected Full Season RDif]], 19, FALSE)/162</f>
        <v>#N/A</v>
      </c>
      <c r="AW785" s="9" t="e">
        <f>VLOOKUP($C785, FanGraphs_Standings[[Abbreviation]:[2024 Projected Full Season RDif]], 5, FALSE)</f>
        <v>#N/A</v>
      </c>
      <c r="AX785" s="9" t="e">
        <f>VLOOKUP($C785, FanGraphs_Standings[[Abbreviation]:[2024 Projected Full Season W%]], 18, FALSE)</f>
        <v>#N/A</v>
      </c>
      <c r="AY785" s="9" t="e">
        <f>VLOOKUP($C785, 'Home Field Adv'!$A$2:$K$31, 11, FALSE)</f>
        <v>#N/A</v>
      </c>
      <c r="BB785" s="5" t="str">
        <f t="shared" si="37"/>
        <v/>
      </c>
      <c r="BC785" s="5" t="str">
        <f t="shared" si="38"/>
        <v/>
      </c>
      <c r="BD785" s="5" t="str">
        <f t="shared" si="39"/>
        <v/>
      </c>
    </row>
    <row r="786" spans="6:56" x14ac:dyDescent="0.45">
      <c r="F786" s="9" t="e">
        <f>VLOOKUP($B786, FanGraphs_Standings[[Abbreviation]:[2024 Year to Date G]], 2, FALSE)</f>
        <v>#N/A</v>
      </c>
      <c r="G786" s="9" t="e">
        <f>IF(ISERR(VLOOKUP($D786, 'SP Per G'!$A$2:$D$1380, 3, FALSE)), L786, VLOOKUP($D786, 'SP Per G'!$A$2:$D$1380, 3, FALSE))</f>
        <v>#N/A</v>
      </c>
      <c r="H786" s="9" t="e">
        <f>VLOOKUP($D786, 'SP Per G'!$A$2:$D$1380, 4, FALSE)</f>
        <v>#N/A</v>
      </c>
      <c r="I786" s="9" t="e">
        <f>VLOOKUP($D786, Individual_Pitching___Dashboard[], 18, FALSE)</f>
        <v>#N/A</v>
      </c>
      <c r="J786" s="9" t="e">
        <f>VLOOKUP($D786, Individual_Pitching___Dashboard[], 20, FALSE)</f>
        <v>#N/A</v>
      </c>
      <c r="K786" s="9" t="e">
        <f>VLOOKUP($D786, Individual_Pitching___Advanced[], 21,FALSE)</f>
        <v>#N/A</v>
      </c>
      <c r="L786" s="9" t="e">
        <f>VLOOKUP($B786, 'Team Per G'!$A$2:$G$31, 7, FALSE)</f>
        <v>#N/A</v>
      </c>
      <c r="M786" s="9" t="e">
        <f>VLOOKUP($B786, 'FanGraphs - Team WAR Projected'!$B$2:$E$31, 3, FALSE)/162</f>
        <v>#N/A</v>
      </c>
      <c r="N786" s="9" t="e">
        <f>VLOOKUP($B786, Team_Pitching___Advanced[[Team]:[xFIP]], 19,FALSE)</f>
        <v>#N/A</v>
      </c>
      <c r="O786" s="9" t="e">
        <f>VLOOKUP($B786, Team_Pitching___Advanced[], 20, FALSE)</f>
        <v>#N/A</v>
      </c>
      <c r="P786" s="9" t="e">
        <f>VLOOKUP($B786, Team_Batting___Dashboard[[Team]:[wOBA]], 16, FALSE)</f>
        <v>#N/A</v>
      </c>
      <c r="Q786" s="9" t="e">
        <f>VLOOKUP($B786, Team_Batting___Advanced[[Team]:[OPS]], 9, FALSE)</f>
        <v>#N/A</v>
      </c>
      <c r="R786" s="9" t="e">
        <f>VLOOKUP($B786, Team_Batting___Advanced[], 19, FALSE)</f>
        <v>#N/A</v>
      </c>
      <c r="S786" s="9" t="e">
        <f>VLOOKUP($B786, 'Team Per G'!$A$2:$G$31, 3, FALSE)</f>
        <v>#N/A</v>
      </c>
      <c r="T786" s="9" t="e">
        <f>VLOOKUP($B786, 'Team Per G'!$A$2:$G$31, 5, FALSE)</f>
        <v>#N/A</v>
      </c>
      <c r="U786" s="9" t="e">
        <f>VLOOKUP($B786, 'Team Per G'!$A$2:$G$31, 4, FALSE)</f>
        <v>#N/A</v>
      </c>
      <c r="V786" s="9" t="e">
        <f>VLOOKUP($B786, Team_Batting___Dashboard[], 22, FALSE)/$F786</f>
        <v>#N/A</v>
      </c>
      <c r="W786" s="9" t="e">
        <f>VLOOKUP($B786, 'FanGraphs - Team WAR Projected'!$B$2:$E$31, 4, FALSE)/162</f>
        <v>#N/A</v>
      </c>
      <c r="X786" s="9" t="e">
        <f>VLOOKUP($B786, FanGraphs_Standings[[Abbreviation]:[2024 Year to Date RS/G]], 6, FALSE)/$F786</f>
        <v>#N/A</v>
      </c>
      <c r="Y786" s="9" t="e">
        <f>VLOOKUP($B786, FanGraphs_Standings[[Abbreviation]:[2024 Projected Full Season RDif]], 19, FALSE)/162</f>
        <v>#N/A</v>
      </c>
      <c r="Z786" s="9" t="e">
        <f>VLOOKUP($B786, FanGraphs_Standings[[Abbreviation]:[2024 Projected Full Season RDif]], 5, FALSE)</f>
        <v>#N/A</v>
      </c>
      <c r="AA786" s="9" t="e">
        <f>VLOOKUP($B786, FanGraphs_Standings[[Abbreviation]:[2024 Projected Full Season W%]], 18, FALSE)</f>
        <v>#N/A</v>
      </c>
      <c r="AB786" s="9" t="e">
        <f>VLOOKUP($B786, 'Home Field Adv'!$A$2:$I$31, 9, FALSE)</f>
        <v>#N/A</v>
      </c>
      <c r="AC786" s="9" t="e">
        <f>VLOOKUP($C786, FanGraphs_Standings[[Abbreviation]:[2024 Year to Date G]], 2, FALSE)</f>
        <v>#N/A</v>
      </c>
      <c r="AD786" s="9" t="e">
        <f>VLOOKUP($E786, 'SP Per G'!$A$2:$D$1380, 3, FALSE)</f>
        <v>#N/A</v>
      </c>
      <c r="AE786" s="9" t="e">
        <f>VLOOKUP($E786, 'SP Per G'!$A$2:$D$1380, 4, FALSE)</f>
        <v>#N/A</v>
      </c>
      <c r="AF786" s="9" t="e">
        <f>VLOOKUP($E786, Individual_Pitching___Dashboard[], 18, FALSE)</f>
        <v>#N/A</v>
      </c>
      <c r="AG786" s="9" t="e">
        <f>VLOOKUP($E786, Individual_Pitching___Dashboard[], 20, FALSE)</f>
        <v>#N/A</v>
      </c>
      <c r="AH786" s="9" t="e">
        <f>VLOOKUP($E786, Individual_Pitching___Advanced[], 21,FALSE)</f>
        <v>#N/A</v>
      </c>
      <c r="AI786" s="9" t="e">
        <f>VLOOKUP($C786, 'Team Per G'!$A$2:$G$31, 7, FALSE)</f>
        <v>#N/A</v>
      </c>
      <c r="AJ786" s="9" t="e">
        <f>VLOOKUP($C786, 'FanGraphs - Team WAR Projected'!$B$2:$E$31, 3, FALSE)/162</f>
        <v>#N/A</v>
      </c>
      <c r="AK786" s="9" t="e">
        <f>VLOOKUP($C786, Team_Pitching___Advanced[[Team]:[xFIP]], 19,FALSE)</f>
        <v>#N/A</v>
      </c>
      <c r="AL786" s="9" t="e">
        <f>VLOOKUP($C786, Team_Pitching___Advanced[], 20, FALSE)</f>
        <v>#N/A</v>
      </c>
      <c r="AM786" s="9" t="e">
        <f>VLOOKUP($C786, Team_Batting___Dashboard[[Team]:[wOBA]], 16, FALSE)</f>
        <v>#N/A</v>
      </c>
      <c r="AN786" s="9" t="e">
        <f>VLOOKUP($C786, Team_Batting___Advanced[[Team]:[OPS]], 9, FALSE)</f>
        <v>#N/A</v>
      </c>
      <c r="AO786" s="9" t="e">
        <f>VLOOKUP($C786, Team_Batting___Advanced[], 19, FALSE)</f>
        <v>#N/A</v>
      </c>
      <c r="AP786" s="9" t="e">
        <f>VLOOKUP($C786, 'Team Per G'!$A$2:$G$31, 3, FALSE)</f>
        <v>#N/A</v>
      </c>
      <c r="AQ786" s="9" t="e">
        <f>VLOOKUP($C786, 'Team Per G'!$A$2:$G$31, 5, FALSE)</f>
        <v>#N/A</v>
      </c>
      <c r="AR786" s="9" t="e">
        <f>VLOOKUP($C786, 'Team Per G'!$A$2:$G$31, 4, FALSE)</f>
        <v>#N/A</v>
      </c>
      <c r="AS786" s="9" t="e">
        <f>VLOOKUP($C786, Team_Batting___Dashboard[], 22, FALSE)/$AC786</f>
        <v>#N/A</v>
      </c>
      <c r="AT786" s="9" t="e">
        <f>VLOOKUP($C786, 'FanGraphs - Team WAR Projected'!$B$2:$E$31, 4, FALSE)/162</f>
        <v>#N/A</v>
      </c>
      <c r="AU786" s="9" t="e">
        <f>VLOOKUP($C786, FanGraphs_Standings[[Abbreviation]:[2024 Year to Date RS/G]], 6, FALSE)/$AC786</f>
        <v>#N/A</v>
      </c>
      <c r="AV786" s="9" t="e">
        <f>VLOOKUP($C786, FanGraphs_Standings[[Abbreviation]:[2024 Projected Full Season RDif]], 19, FALSE)/162</f>
        <v>#N/A</v>
      </c>
      <c r="AW786" s="9" t="e">
        <f>VLOOKUP($C786, FanGraphs_Standings[[Abbreviation]:[2024 Projected Full Season RDif]], 5, FALSE)</f>
        <v>#N/A</v>
      </c>
      <c r="AX786" s="9" t="e">
        <f>VLOOKUP($C786, FanGraphs_Standings[[Abbreviation]:[2024 Projected Full Season W%]], 18, FALSE)</f>
        <v>#N/A</v>
      </c>
      <c r="AY786" s="9" t="e">
        <f>VLOOKUP($C786, 'Home Field Adv'!$A$2:$K$31, 11, FALSE)</f>
        <v>#N/A</v>
      </c>
      <c r="BB786" s="5" t="str">
        <f t="shared" si="37"/>
        <v/>
      </c>
      <c r="BC786" s="5" t="str">
        <f t="shared" si="38"/>
        <v/>
      </c>
      <c r="BD786" s="5" t="str">
        <f t="shared" si="39"/>
        <v/>
      </c>
    </row>
    <row r="787" spans="6:56" x14ac:dyDescent="0.45">
      <c r="F787" s="9" t="e">
        <f>VLOOKUP($B787, FanGraphs_Standings[[Abbreviation]:[2024 Year to Date G]], 2, FALSE)</f>
        <v>#N/A</v>
      </c>
      <c r="G787" s="9" t="e">
        <f>IF(ISERR(VLOOKUP($D787, 'SP Per G'!$A$2:$D$1380, 3, FALSE)), L787, VLOOKUP($D787, 'SP Per G'!$A$2:$D$1380, 3, FALSE))</f>
        <v>#N/A</v>
      </c>
      <c r="H787" s="9" t="e">
        <f>VLOOKUP($D787, 'SP Per G'!$A$2:$D$1380, 4, FALSE)</f>
        <v>#N/A</v>
      </c>
      <c r="I787" s="9" t="e">
        <f>VLOOKUP($D787, Individual_Pitching___Dashboard[], 18, FALSE)</f>
        <v>#N/A</v>
      </c>
      <c r="J787" s="9" t="e">
        <f>VLOOKUP($D787, Individual_Pitching___Dashboard[], 20, FALSE)</f>
        <v>#N/A</v>
      </c>
      <c r="K787" s="9" t="e">
        <f>VLOOKUP($D787, Individual_Pitching___Advanced[], 21,FALSE)</f>
        <v>#N/A</v>
      </c>
      <c r="L787" s="9" t="e">
        <f>VLOOKUP($B787, 'Team Per G'!$A$2:$G$31, 7, FALSE)</f>
        <v>#N/A</v>
      </c>
      <c r="M787" s="9" t="e">
        <f>VLOOKUP($B787, 'FanGraphs - Team WAR Projected'!$B$2:$E$31, 3, FALSE)/162</f>
        <v>#N/A</v>
      </c>
      <c r="N787" s="9" t="e">
        <f>VLOOKUP($B787, Team_Pitching___Advanced[[Team]:[xFIP]], 19,FALSE)</f>
        <v>#N/A</v>
      </c>
      <c r="O787" s="9" t="e">
        <f>VLOOKUP($B787, Team_Pitching___Advanced[], 20, FALSE)</f>
        <v>#N/A</v>
      </c>
      <c r="P787" s="9" t="e">
        <f>VLOOKUP($B787, Team_Batting___Dashboard[[Team]:[wOBA]], 16, FALSE)</f>
        <v>#N/A</v>
      </c>
      <c r="Q787" s="9" t="e">
        <f>VLOOKUP($B787, Team_Batting___Advanced[[Team]:[OPS]], 9, FALSE)</f>
        <v>#N/A</v>
      </c>
      <c r="R787" s="9" t="e">
        <f>VLOOKUP($B787, Team_Batting___Advanced[], 19, FALSE)</f>
        <v>#N/A</v>
      </c>
      <c r="S787" s="9" t="e">
        <f>VLOOKUP($B787, 'Team Per G'!$A$2:$G$31, 3, FALSE)</f>
        <v>#N/A</v>
      </c>
      <c r="T787" s="9" t="e">
        <f>VLOOKUP($B787, 'Team Per G'!$A$2:$G$31, 5, FALSE)</f>
        <v>#N/A</v>
      </c>
      <c r="U787" s="9" t="e">
        <f>VLOOKUP($B787, 'Team Per G'!$A$2:$G$31, 4, FALSE)</f>
        <v>#N/A</v>
      </c>
      <c r="V787" s="9" t="e">
        <f>VLOOKUP($B787, Team_Batting___Dashboard[], 22, FALSE)/$F787</f>
        <v>#N/A</v>
      </c>
      <c r="W787" s="9" t="e">
        <f>VLOOKUP($B787, 'FanGraphs - Team WAR Projected'!$B$2:$E$31, 4, FALSE)/162</f>
        <v>#N/A</v>
      </c>
      <c r="X787" s="9" t="e">
        <f>VLOOKUP($B787, FanGraphs_Standings[[Abbreviation]:[2024 Year to Date RS/G]], 6, FALSE)/$F787</f>
        <v>#N/A</v>
      </c>
      <c r="Y787" s="9" t="e">
        <f>VLOOKUP($B787, FanGraphs_Standings[[Abbreviation]:[2024 Projected Full Season RDif]], 19, FALSE)/162</f>
        <v>#N/A</v>
      </c>
      <c r="Z787" s="9" t="e">
        <f>VLOOKUP($B787, FanGraphs_Standings[[Abbreviation]:[2024 Projected Full Season RDif]], 5, FALSE)</f>
        <v>#N/A</v>
      </c>
      <c r="AA787" s="9" t="e">
        <f>VLOOKUP($B787, FanGraphs_Standings[[Abbreviation]:[2024 Projected Full Season W%]], 18, FALSE)</f>
        <v>#N/A</v>
      </c>
      <c r="AB787" s="9" t="e">
        <f>VLOOKUP($B787, 'Home Field Adv'!$A$2:$I$31, 9, FALSE)</f>
        <v>#N/A</v>
      </c>
      <c r="AC787" s="9" t="e">
        <f>VLOOKUP($C787, FanGraphs_Standings[[Abbreviation]:[2024 Year to Date G]], 2, FALSE)</f>
        <v>#N/A</v>
      </c>
      <c r="AD787" s="9" t="e">
        <f>VLOOKUP($E787, 'SP Per G'!$A$2:$D$1380, 3, FALSE)</f>
        <v>#N/A</v>
      </c>
      <c r="AE787" s="9" t="e">
        <f>VLOOKUP($E787, 'SP Per G'!$A$2:$D$1380, 4, FALSE)</f>
        <v>#N/A</v>
      </c>
      <c r="AF787" s="9" t="e">
        <f>VLOOKUP($E787, Individual_Pitching___Dashboard[], 18, FALSE)</f>
        <v>#N/A</v>
      </c>
      <c r="AG787" s="9" t="e">
        <f>VLOOKUP($E787, Individual_Pitching___Dashboard[], 20, FALSE)</f>
        <v>#N/A</v>
      </c>
      <c r="AH787" s="9" t="e">
        <f>VLOOKUP($E787, Individual_Pitching___Advanced[], 21,FALSE)</f>
        <v>#N/A</v>
      </c>
      <c r="AI787" s="9" t="e">
        <f>VLOOKUP($C787, 'Team Per G'!$A$2:$G$31, 7, FALSE)</f>
        <v>#N/A</v>
      </c>
      <c r="AJ787" s="9" t="e">
        <f>VLOOKUP($C787, 'FanGraphs - Team WAR Projected'!$B$2:$E$31, 3, FALSE)/162</f>
        <v>#N/A</v>
      </c>
      <c r="AK787" s="9" t="e">
        <f>VLOOKUP($C787, Team_Pitching___Advanced[[Team]:[xFIP]], 19,FALSE)</f>
        <v>#N/A</v>
      </c>
      <c r="AL787" s="9" t="e">
        <f>VLOOKUP($C787, Team_Pitching___Advanced[], 20, FALSE)</f>
        <v>#N/A</v>
      </c>
      <c r="AM787" s="9" t="e">
        <f>VLOOKUP($C787, Team_Batting___Dashboard[[Team]:[wOBA]], 16, FALSE)</f>
        <v>#N/A</v>
      </c>
      <c r="AN787" s="9" t="e">
        <f>VLOOKUP($C787, Team_Batting___Advanced[[Team]:[OPS]], 9, FALSE)</f>
        <v>#N/A</v>
      </c>
      <c r="AO787" s="9" t="e">
        <f>VLOOKUP($C787, Team_Batting___Advanced[], 19, FALSE)</f>
        <v>#N/A</v>
      </c>
      <c r="AP787" s="9" t="e">
        <f>VLOOKUP($C787, 'Team Per G'!$A$2:$G$31, 3, FALSE)</f>
        <v>#N/A</v>
      </c>
      <c r="AQ787" s="9" t="e">
        <f>VLOOKUP($C787, 'Team Per G'!$A$2:$G$31, 5, FALSE)</f>
        <v>#N/A</v>
      </c>
      <c r="AR787" s="9" t="e">
        <f>VLOOKUP($C787, 'Team Per G'!$A$2:$G$31, 4, FALSE)</f>
        <v>#N/A</v>
      </c>
      <c r="AS787" s="9" t="e">
        <f>VLOOKUP($C787, Team_Batting___Dashboard[], 22, FALSE)/$AC787</f>
        <v>#N/A</v>
      </c>
      <c r="AT787" s="9" t="e">
        <f>VLOOKUP($C787, 'FanGraphs - Team WAR Projected'!$B$2:$E$31, 4, FALSE)/162</f>
        <v>#N/A</v>
      </c>
      <c r="AU787" s="9" t="e">
        <f>VLOOKUP($C787, FanGraphs_Standings[[Abbreviation]:[2024 Year to Date RS/G]], 6, FALSE)/$AC787</f>
        <v>#N/A</v>
      </c>
      <c r="AV787" s="9" t="e">
        <f>VLOOKUP($C787, FanGraphs_Standings[[Abbreviation]:[2024 Projected Full Season RDif]], 19, FALSE)/162</f>
        <v>#N/A</v>
      </c>
      <c r="AW787" s="9" t="e">
        <f>VLOOKUP($C787, FanGraphs_Standings[[Abbreviation]:[2024 Projected Full Season RDif]], 5, FALSE)</f>
        <v>#N/A</v>
      </c>
      <c r="AX787" s="9" t="e">
        <f>VLOOKUP($C787, FanGraphs_Standings[[Abbreviation]:[2024 Projected Full Season W%]], 18, FALSE)</f>
        <v>#N/A</v>
      </c>
      <c r="AY787" s="9" t="e">
        <f>VLOOKUP($C787, 'Home Field Adv'!$A$2:$K$31, 11, FALSE)</f>
        <v>#N/A</v>
      </c>
      <c r="BB787" s="5" t="str">
        <f t="shared" si="37"/>
        <v/>
      </c>
      <c r="BC787" s="5" t="str">
        <f t="shared" si="38"/>
        <v/>
      </c>
      <c r="BD787" s="5" t="str">
        <f t="shared" si="39"/>
        <v/>
      </c>
    </row>
    <row r="788" spans="6:56" x14ac:dyDescent="0.45">
      <c r="F788" s="9" t="e">
        <f>VLOOKUP($B788, FanGraphs_Standings[[Abbreviation]:[2024 Year to Date G]], 2, FALSE)</f>
        <v>#N/A</v>
      </c>
      <c r="G788" s="9" t="e">
        <f>IF(ISERR(VLOOKUP($D788, 'SP Per G'!$A$2:$D$1380, 3, FALSE)), L788, VLOOKUP($D788, 'SP Per G'!$A$2:$D$1380, 3, FALSE))</f>
        <v>#N/A</v>
      </c>
      <c r="H788" s="9" t="e">
        <f>VLOOKUP($D788, 'SP Per G'!$A$2:$D$1380, 4, FALSE)</f>
        <v>#N/A</v>
      </c>
      <c r="I788" s="9" t="e">
        <f>VLOOKUP($D788, Individual_Pitching___Dashboard[], 18, FALSE)</f>
        <v>#N/A</v>
      </c>
      <c r="J788" s="9" t="e">
        <f>VLOOKUP($D788, Individual_Pitching___Dashboard[], 20, FALSE)</f>
        <v>#N/A</v>
      </c>
      <c r="K788" s="9" t="e">
        <f>VLOOKUP($D788, Individual_Pitching___Advanced[], 21,FALSE)</f>
        <v>#N/A</v>
      </c>
      <c r="L788" s="9" t="e">
        <f>VLOOKUP($B788, 'Team Per G'!$A$2:$G$31, 7, FALSE)</f>
        <v>#N/A</v>
      </c>
      <c r="M788" s="9" t="e">
        <f>VLOOKUP($B788, 'FanGraphs - Team WAR Projected'!$B$2:$E$31, 3, FALSE)/162</f>
        <v>#N/A</v>
      </c>
      <c r="N788" s="9" t="e">
        <f>VLOOKUP($B788, Team_Pitching___Advanced[[Team]:[xFIP]], 19,FALSE)</f>
        <v>#N/A</v>
      </c>
      <c r="O788" s="9" t="e">
        <f>VLOOKUP($B788, Team_Pitching___Advanced[], 20, FALSE)</f>
        <v>#N/A</v>
      </c>
      <c r="P788" s="9" t="e">
        <f>VLOOKUP($B788, Team_Batting___Dashboard[[Team]:[wOBA]], 16, FALSE)</f>
        <v>#N/A</v>
      </c>
      <c r="Q788" s="9" t="e">
        <f>VLOOKUP($B788, Team_Batting___Advanced[[Team]:[OPS]], 9, FALSE)</f>
        <v>#N/A</v>
      </c>
      <c r="R788" s="9" t="e">
        <f>VLOOKUP($B788, Team_Batting___Advanced[], 19, FALSE)</f>
        <v>#N/A</v>
      </c>
      <c r="S788" s="9" t="e">
        <f>VLOOKUP($B788, 'Team Per G'!$A$2:$G$31, 3, FALSE)</f>
        <v>#N/A</v>
      </c>
      <c r="T788" s="9" t="e">
        <f>VLOOKUP($B788, 'Team Per G'!$A$2:$G$31, 5, FALSE)</f>
        <v>#N/A</v>
      </c>
      <c r="U788" s="9" t="e">
        <f>VLOOKUP($B788, 'Team Per G'!$A$2:$G$31, 4, FALSE)</f>
        <v>#N/A</v>
      </c>
      <c r="V788" s="9" t="e">
        <f>VLOOKUP($B788, Team_Batting___Dashboard[], 22, FALSE)/$F788</f>
        <v>#N/A</v>
      </c>
      <c r="W788" s="9" t="e">
        <f>VLOOKUP($B788, 'FanGraphs - Team WAR Projected'!$B$2:$E$31, 4, FALSE)/162</f>
        <v>#N/A</v>
      </c>
      <c r="X788" s="9" t="e">
        <f>VLOOKUP($B788, FanGraphs_Standings[[Abbreviation]:[2024 Year to Date RS/G]], 6, FALSE)/$F788</f>
        <v>#N/A</v>
      </c>
      <c r="Y788" s="9" t="e">
        <f>VLOOKUP($B788, FanGraphs_Standings[[Abbreviation]:[2024 Projected Full Season RDif]], 19, FALSE)/162</f>
        <v>#N/A</v>
      </c>
      <c r="Z788" s="9" t="e">
        <f>VLOOKUP($B788, FanGraphs_Standings[[Abbreviation]:[2024 Projected Full Season RDif]], 5, FALSE)</f>
        <v>#N/A</v>
      </c>
      <c r="AA788" s="9" t="e">
        <f>VLOOKUP($B788, FanGraphs_Standings[[Abbreviation]:[2024 Projected Full Season W%]], 18, FALSE)</f>
        <v>#N/A</v>
      </c>
      <c r="AB788" s="9" t="e">
        <f>VLOOKUP($B788, 'Home Field Adv'!$A$2:$I$31, 9, FALSE)</f>
        <v>#N/A</v>
      </c>
      <c r="AC788" s="9" t="e">
        <f>VLOOKUP($C788, FanGraphs_Standings[[Abbreviation]:[2024 Year to Date G]], 2, FALSE)</f>
        <v>#N/A</v>
      </c>
      <c r="AD788" s="9" t="e">
        <f>VLOOKUP($E788, 'SP Per G'!$A$2:$D$1380, 3, FALSE)</f>
        <v>#N/A</v>
      </c>
      <c r="AE788" s="9" t="e">
        <f>VLOOKUP($E788, 'SP Per G'!$A$2:$D$1380, 4, FALSE)</f>
        <v>#N/A</v>
      </c>
      <c r="AF788" s="9" t="e">
        <f>VLOOKUP($E788, Individual_Pitching___Dashboard[], 18, FALSE)</f>
        <v>#N/A</v>
      </c>
      <c r="AG788" s="9" t="e">
        <f>VLOOKUP($E788, Individual_Pitching___Dashboard[], 20, FALSE)</f>
        <v>#N/A</v>
      </c>
      <c r="AH788" s="9" t="e">
        <f>VLOOKUP($E788, Individual_Pitching___Advanced[], 21,FALSE)</f>
        <v>#N/A</v>
      </c>
      <c r="AI788" s="9" t="e">
        <f>VLOOKUP($C788, 'Team Per G'!$A$2:$G$31, 7, FALSE)</f>
        <v>#N/A</v>
      </c>
      <c r="AJ788" s="9" t="e">
        <f>VLOOKUP($C788, 'FanGraphs - Team WAR Projected'!$B$2:$E$31, 3, FALSE)/162</f>
        <v>#N/A</v>
      </c>
      <c r="AK788" s="9" t="e">
        <f>VLOOKUP($C788, Team_Pitching___Advanced[[Team]:[xFIP]], 19,FALSE)</f>
        <v>#N/A</v>
      </c>
      <c r="AL788" s="9" t="e">
        <f>VLOOKUP($C788, Team_Pitching___Advanced[], 20, FALSE)</f>
        <v>#N/A</v>
      </c>
      <c r="AM788" s="9" t="e">
        <f>VLOOKUP($C788, Team_Batting___Dashboard[[Team]:[wOBA]], 16, FALSE)</f>
        <v>#N/A</v>
      </c>
      <c r="AN788" s="9" t="e">
        <f>VLOOKUP($C788, Team_Batting___Advanced[[Team]:[OPS]], 9, FALSE)</f>
        <v>#N/A</v>
      </c>
      <c r="AO788" s="9" t="e">
        <f>VLOOKUP($C788, Team_Batting___Advanced[], 19, FALSE)</f>
        <v>#N/A</v>
      </c>
      <c r="AP788" s="9" t="e">
        <f>VLOOKUP($C788, 'Team Per G'!$A$2:$G$31, 3, FALSE)</f>
        <v>#N/A</v>
      </c>
      <c r="AQ788" s="9" t="e">
        <f>VLOOKUP($C788, 'Team Per G'!$A$2:$G$31, 5, FALSE)</f>
        <v>#N/A</v>
      </c>
      <c r="AR788" s="9" t="e">
        <f>VLOOKUP($C788, 'Team Per G'!$A$2:$G$31, 4, FALSE)</f>
        <v>#N/A</v>
      </c>
      <c r="AS788" s="9" t="e">
        <f>VLOOKUP($C788, Team_Batting___Dashboard[], 22, FALSE)/$AC788</f>
        <v>#N/A</v>
      </c>
      <c r="AT788" s="9" t="e">
        <f>VLOOKUP($C788, 'FanGraphs - Team WAR Projected'!$B$2:$E$31, 4, FALSE)/162</f>
        <v>#N/A</v>
      </c>
      <c r="AU788" s="9" t="e">
        <f>VLOOKUP($C788, FanGraphs_Standings[[Abbreviation]:[2024 Year to Date RS/G]], 6, FALSE)/$AC788</f>
        <v>#N/A</v>
      </c>
      <c r="AV788" s="9" t="e">
        <f>VLOOKUP($C788, FanGraphs_Standings[[Abbreviation]:[2024 Projected Full Season RDif]], 19, FALSE)/162</f>
        <v>#N/A</v>
      </c>
      <c r="AW788" s="9" t="e">
        <f>VLOOKUP($C788, FanGraphs_Standings[[Abbreviation]:[2024 Projected Full Season RDif]], 5, FALSE)</f>
        <v>#N/A</v>
      </c>
      <c r="AX788" s="9" t="e">
        <f>VLOOKUP($C788, FanGraphs_Standings[[Abbreviation]:[2024 Projected Full Season W%]], 18, FALSE)</f>
        <v>#N/A</v>
      </c>
      <c r="AY788" s="9" t="e">
        <f>VLOOKUP($C788, 'Home Field Adv'!$A$2:$K$31, 11, FALSE)</f>
        <v>#N/A</v>
      </c>
      <c r="BB788" s="5" t="str">
        <f t="shared" si="37"/>
        <v/>
      </c>
      <c r="BC788" s="5" t="str">
        <f t="shared" si="38"/>
        <v/>
      </c>
      <c r="BD788" s="5" t="str">
        <f t="shared" si="39"/>
        <v/>
      </c>
    </row>
    <row r="789" spans="6:56" x14ac:dyDescent="0.45">
      <c r="F789" s="9" t="e">
        <f>VLOOKUP($B789, FanGraphs_Standings[[Abbreviation]:[2024 Year to Date G]], 2, FALSE)</f>
        <v>#N/A</v>
      </c>
      <c r="G789" s="9" t="e">
        <f>IF(ISERR(VLOOKUP($D789, 'SP Per G'!$A$2:$D$1380, 3, FALSE)), L789, VLOOKUP($D789, 'SP Per G'!$A$2:$D$1380, 3, FALSE))</f>
        <v>#N/A</v>
      </c>
      <c r="H789" s="9" t="e">
        <f>VLOOKUP($D789, 'SP Per G'!$A$2:$D$1380, 4, FALSE)</f>
        <v>#N/A</v>
      </c>
      <c r="I789" s="9" t="e">
        <f>VLOOKUP($D789, Individual_Pitching___Dashboard[], 18, FALSE)</f>
        <v>#N/A</v>
      </c>
      <c r="J789" s="9" t="e">
        <f>VLOOKUP($D789, Individual_Pitching___Dashboard[], 20, FALSE)</f>
        <v>#N/A</v>
      </c>
      <c r="K789" s="9" t="e">
        <f>VLOOKUP($D789, Individual_Pitching___Advanced[], 21,FALSE)</f>
        <v>#N/A</v>
      </c>
      <c r="L789" s="9" t="e">
        <f>VLOOKUP($B789, 'Team Per G'!$A$2:$G$31, 7, FALSE)</f>
        <v>#N/A</v>
      </c>
      <c r="M789" s="9" t="e">
        <f>VLOOKUP($B789, 'FanGraphs - Team WAR Projected'!$B$2:$E$31, 3, FALSE)/162</f>
        <v>#N/A</v>
      </c>
      <c r="N789" s="9" t="e">
        <f>VLOOKUP($B789, Team_Pitching___Advanced[[Team]:[xFIP]], 19,FALSE)</f>
        <v>#N/A</v>
      </c>
      <c r="O789" s="9" t="e">
        <f>VLOOKUP($B789, Team_Pitching___Advanced[], 20, FALSE)</f>
        <v>#N/A</v>
      </c>
      <c r="P789" s="9" t="e">
        <f>VLOOKUP($B789, Team_Batting___Dashboard[[Team]:[wOBA]], 16, FALSE)</f>
        <v>#N/A</v>
      </c>
      <c r="Q789" s="9" t="e">
        <f>VLOOKUP($B789, Team_Batting___Advanced[[Team]:[OPS]], 9, FALSE)</f>
        <v>#N/A</v>
      </c>
      <c r="R789" s="9" t="e">
        <f>VLOOKUP($B789, Team_Batting___Advanced[], 19, FALSE)</f>
        <v>#N/A</v>
      </c>
      <c r="S789" s="9" t="e">
        <f>VLOOKUP($B789, 'Team Per G'!$A$2:$G$31, 3, FALSE)</f>
        <v>#N/A</v>
      </c>
      <c r="T789" s="9" t="e">
        <f>VLOOKUP($B789, 'Team Per G'!$A$2:$G$31, 5, FALSE)</f>
        <v>#N/A</v>
      </c>
      <c r="U789" s="9" t="e">
        <f>VLOOKUP($B789, 'Team Per G'!$A$2:$G$31, 4, FALSE)</f>
        <v>#N/A</v>
      </c>
      <c r="V789" s="9" t="e">
        <f>VLOOKUP($B789, Team_Batting___Dashboard[], 22, FALSE)/$F789</f>
        <v>#N/A</v>
      </c>
      <c r="W789" s="9" t="e">
        <f>VLOOKUP($B789, 'FanGraphs - Team WAR Projected'!$B$2:$E$31, 4, FALSE)/162</f>
        <v>#N/A</v>
      </c>
      <c r="X789" s="9" t="e">
        <f>VLOOKUP($B789, FanGraphs_Standings[[Abbreviation]:[2024 Year to Date RS/G]], 6, FALSE)/$F789</f>
        <v>#N/A</v>
      </c>
      <c r="Y789" s="9" t="e">
        <f>VLOOKUP($B789, FanGraphs_Standings[[Abbreviation]:[2024 Projected Full Season RDif]], 19, FALSE)/162</f>
        <v>#N/A</v>
      </c>
      <c r="Z789" s="9" t="e">
        <f>VLOOKUP($B789, FanGraphs_Standings[[Abbreviation]:[2024 Projected Full Season RDif]], 5, FALSE)</f>
        <v>#N/A</v>
      </c>
      <c r="AA789" s="9" t="e">
        <f>VLOOKUP($B789, FanGraphs_Standings[[Abbreviation]:[2024 Projected Full Season W%]], 18, FALSE)</f>
        <v>#N/A</v>
      </c>
      <c r="AB789" s="9" t="e">
        <f>VLOOKUP($B789, 'Home Field Adv'!$A$2:$I$31, 9, FALSE)</f>
        <v>#N/A</v>
      </c>
      <c r="AC789" s="9" t="e">
        <f>VLOOKUP($C789, FanGraphs_Standings[[Abbreviation]:[2024 Year to Date G]], 2, FALSE)</f>
        <v>#N/A</v>
      </c>
      <c r="AD789" s="9" t="e">
        <f>VLOOKUP($E789, 'SP Per G'!$A$2:$D$1380, 3, FALSE)</f>
        <v>#N/A</v>
      </c>
      <c r="AE789" s="9" t="e">
        <f>VLOOKUP($E789, 'SP Per G'!$A$2:$D$1380, 4, FALSE)</f>
        <v>#N/A</v>
      </c>
      <c r="AF789" s="9" t="e">
        <f>VLOOKUP($E789, Individual_Pitching___Dashboard[], 18, FALSE)</f>
        <v>#N/A</v>
      </c>
      <c r="AG789" s="9" t="e">
        <f>VLOOKUP($E789, Individual_Pitching___Dashboard[], 20, FALSE)</f>
        <v>#N/A</v>
      </c>
      <c r="AH789" s="9" t="e">
        <f>VLOOKUP($E789, Individual_Pitching___Advanced[], 21,FALSE)</f>
        <v>#N/A</v>
      </c>
      <c r="AI789" s="9" t="e">
        <f>VLOOKUP($C789, 'Team Per G'!$A$2:$G$31, 7, FALSE)</f>
        <v>#N/A</v>
      </c>
      <c r="AJ789" s="9" t="e">
        <f>VLOOKUP($C789, 'FanGraphs - Team WAR Projected'!$B$2:$E$31, 3, FALSE)/162</f>
        <v>#N/A</v>
      </c>
      <c r="AK789" s="9" t="e">
        <f>VLOOKUP($C789, Team_Pitching___Advanced[[Team]:[xFIP]], 19,FALSE)</f>
        <v>#N/A</v>
      </c>
      <c r="AL789" s="9" t="e">
        <f>VLOOKUP($C789, Team_Pitching___Advanced[], 20, FALSE)</f>
        <v>#N/A</v>
      </c>
      <c r="AM789" s="9" t="e">
        <f>VLOOKUP($C789, Team_Batting___Dashboard[[Team]:[wOBA]], 16, FALSE)</f>
        <v>#N/A</v>
      </c>
      <c r="AN789" s="9" t="e">
        <f>VLOOKUP($C789, Team_Batting___Advanced[[Team]:[OPS]], 9, FALSE)</f>
        <v>#N/A</v>
      </c>
      <c r="AO789" s="9" t="e">
        <f>VLOOKUP($C789, Team_Batting___Advanced[], 19, FALSE)</f>
        <v>#N/A</v>
      </c>
      <c r="AP789" s="9" t="e">
        <f>VLOOKUP($C789, 'Team Per G'!$A$2:$G$31, 3, FALSE)</f>
        <v>#N/A</v>
      </c>
      <c r="AQ789" s="9" t="e">
        <f>VLOOKUP($C789, 'Team Per G'!$A$2:$G$31, 5, FALSE)</f>
        <v>#N/A</v>
      </c>
      <c r="AR789" s="9" t="e">
        <f>VLOOKUP($C789, 'Team Per G'!$A$2:$G$31, 4, FALSE)</f>
        <v>#N/A</v>
      </c>
      <c r="AS789" s="9" t="e">
        <f>VLOOKUP($C789, Team_Batting___Dashboard[], 22, FALSE)/$AC789</f>
        <v>#N/A</v>
      </c>
      <c r="AT789" s="9" t="e">
        <f>VLOOKUP($C789, 'FanGraphs - Team WAR Projected'!$B$2:$E$31, 4, FALSE)/162</f>
        <v>#N/A</v>
      </c>
      <c r="AU789" s="9" t="e">
        <f>VLOOKUP($C789, FanGraphs_Standings[[Abbreviation]:[2024 Year to Date RS/G]], 6, FALSE)/$AC789</f>
        <v>#N/A</v>
      </c>
      <c r="AV789" s="9" t="e">
        <f>VLOOKUP($C789, FanGraphs_Standings[[Abbreviation]:[2024 Projected Full Season RDif]], 19, FALSE)/162</f>
        <v>#N/A</v>
      </c>
      <c r="AW789" s="9" t="e">
        <f>VLOOKUP($C789, FanGraphs_Standings[[Abbreviation]:[2024 Projected Full Season RDif]], 5, FALSE)</f>
        <v>#N/A</v>
      </c>
      <c r="AX789" s="9" t="e">
        <f>VLOOKUP($C789, FanGraphs_Standings[[Abbreviation]:[2024 Projected Full Season W%]], 18, FALSE)</f>
        <v>#N/A</v>
      </c>
      <c r="AY789" s="9" t="e">
        <f>VLOOKUP($C789, 'Home Field Adv'!$A$2:$K$31, 11, FALSE)</f>
        <v>#N/A</v>
      </c>
      <c r="BB789" s="5" t="str">
        <f t="shared" si="37"/>
        <v/>
      </c>
      <c r="BC789" s="5" t="str">
        <f t="shared" si="38"/>
        <v/>
      </c>
      <c r="BD789" s="5" t="str">
        <f t="shared" si="39"/>
        <v/>
      </c>
    </row>
    <row r="790" spans="6:56" x14ac:dyDescent="0.45">
      <c r="F790" s="9" t="e">
        <f>VLOOKUP($B790, FanGraphs_Standings[[Abbreviation]:[2024 Year to Date G]], 2, FALSE)</f>
        <v>#N/A</v>
      </c>
      <c r="G790" s="9" t="e">
        <f>IF(ISERR(VLOOKUP($D790, 'SP Per G'!$A$2:$D$1380, 3, FALSE)), L790, VLOOKUP($D790, 'SP Per G'!$A$2:$D$1380, 3, FALSE))</f>
        <v>#N/A</v>
      </c>
      <c r="H790" s="9" t="e">
        <f>VLOOKUP($D790, 'SP Per G'!$A$2:$D$1380, 4, FALSE)</f>
        <v>#N/A</v>
      </c>
      <c r="I790" s="9" t="e">
        <f>VLOOKUP($D790, Individual_Pitching___Dashboard[], 18, FALSE)</f>
        <v>#N/A</v>
      </c>
      <c r="J790" s="9" t="e">
        <f>VLOOKUP($D790, Individual_Pitching___Dashboard[], 20, FALSE)</f>
        <v>#N/A</v>
      </c>
      <c r="K790" s="9" t="e">
        <f>VLOOKUP($D790, Individual_Pitching___Advanced[], 21,FALSE)</f>
        <v>#N/A</v>
      </c>
      <c r="L790" s="9" t="e">
        <f>VLOOKUP($B790, 'Team Per G'!$A$2:$G$31, 7, FALSE)</f>
        <v>#N/A</v>
      </c>
      <c r="M790" s="9" t="e">
        <f>VLOOKUP($B790, 'FanGraphs - Team WAR Projected'!$B$2:$E$31, 3, FALSE)/162</f>
        <v>#N/A</v>
      </c>
      <c r="N790" s="9" t="e">
        <f>VLOOKUP($B790, Team_Pitching___Advanced[[Team]:[xFIP]], 19,FALSE)</f>
        <v>#N/A</v>
      </c>
      <c r="O790" s="9" t="e">
        <f>VLOOKUP($B790, Team_Pitching___Advanced[], 20, FALSE)</f>
        <v>#N/A</v>
      </c>
      <c r="P790" s="9" t="e">
        <f>VLOOKUP($B790, Team_Batting___Dashboard[[Team]:[wOBA]], 16, FALSE)</f>
        <v>#N/A</v>
      </c>
      <c r="Q790" s="9" t="e">
        <f>VLOOKUP($B790, Team_Batting___Advanced[[Team]:[OPS]], 9, FALSE)</f>
        <v>#N/A</v>
      </c>
      <c r="R790" s="9" t="e">
        <f>VLOOKUP($B790, Team_Batting___Advanced[], 19, FALSE)</f>
        <v>#N/A</v>
      </c>
      <c r="S790" s="9" t="e">
        <f>VLOOKUP($B790, 'Team Per G'!$A$2:$G$31, 3, FALSE)</f>
        <v>#N/A</v>
      </c>
      <c r="T790" s="9" t="e">
        <f>VLOOKUP($B790, 'Team Per G'!$A$2:$G$31, 5, FALSE)</f>
        <v>#N/A</v>
      </c>
      <c r="U790" s="9" t="e">
        <f>VLOOKUP($B790, 'Team Per G'!$A$2:$G$31, 4, FALSE)</f>
        <v>#N/A</v>
      </c>
      <c r="V790" s="9" t="e">
        <f>VLOOKUP($B790, Team_Batting___Dashboard[], 22, FALSE)/$F790</f>
        <v>#N/A</v>
      </c>
      <c r="W790" s="9" t="e">
        <f>VLOOKUP($B790, 'FanGraphs - Team WAR Projected'!$B$2:$E$31, 4, FALSE)/162</f>
        <v>#N/A</v>
      </c>
      <c r="X790" s="9" t="e">
        <f>VLOOKUP($B790, FanGraphs_Standings[[Abbreviation]:[2024 Year to Date RS/G]], 6, FALSE)/$F790</f>
        <v>#N/A</v>
      </c>
      <c r="Y790" s="9" t="e">
        <f>VLOOKUP($B790, FanGraphs_Standings[[Abbreviation]:[2024 Projected Full Season RDif]], 19, FALSE)/162</f>
        <v>#N/A</v>
      </c>
      <c r="Z790" s="9" t="e">
        <f>VLOOKUP($B790, FanGraphs_Standings[[Abbreviation]:[2024 Projected Full Season RDif]], 5, FALSE)</f>
        <v>#N/A</v>
      </c>
      <c r="AA790" s="9" t="e">
        <f>VLOOKUP($B790, FanGraphs_Standings[[Abbreviation]:[2024 Projected Full Season W%]], 18, FALSE)</f>
        <v>#N/A</v>
      </c>
      <c r="AB790" s="9" t="e">
        <f>VLOOKUP($B790, 'Home Field Adv'!$A$2:$I$31, 9, FALSE)</f>
        <v>#N/A</v>
      </c>
      <c r="AC790" s="9" t="e">
        <f>VLOOKUP($C790, FanGraphs_Standings[[Abbreviation]:[2024 Year to Date G]], 2, FALSE)</f>
        <v>#N/A</v>
      </c>
      <c r="AD790" s="9" t="e">
        <f>VLOOKUP($E790, 'SP Per G'!$A$2:$D$1380, 3, FALSE)</f>
        <v>#N/A</v>
      </c>
      <c r="AE790" s="9" t="e">
        <f>VLOOKUP($E790, 'SP Per G'!$A$2:$D$1380, 4, FALSE)</f>
        <v>#N/A</v>
      </c>
      <c r="AF790" s="9" t="e">
        <f>VLOOKUP($E790, Individual_Pitching___Dashboard[], 18, FALSE)</f>
        <v>#N/A</v>
      </c>
      <c r="AG790" s="9" t="e">
        <f>VLOOKUP($E790, Individual_Pitching___Dashboard[], 20, FALSE)</f>
        <v>#N/A</v>
      </c>
      <c r="AH790" s="9" t="e">
        <f>VLOOKUP($E790, Individual_Pitching___Advanced[], 21,FALSE)</f>
        <v>#N/A</v>
      </c>
      <c r="AI790" s="9" t="e">
        <f>VLOOKUP($C790, 'Team Per G'!$A$2:$G$31, 7, FALSE)</f>
        <v>#N/A</v>
      </c>
      <c r="AJ790" s="9" t="e">
        <f>VLOOKUP($C790, 'FanGraphs - Team WAR Projected'!$B$2:$E$31, 3, FALSE)/162</f>
        <v>#N/A</v>
      </c>
      <c r="AK790" s="9" t="e">
        <f>VLOOKUP($C790, Team_Pitching___Advanced[[Team]:[xFIP]], 19,FALSE)</f>
        <v>#N/A</v>
      </c>
      <c r="AL790" s="9" t="e">
        <f>VLOOKUP($C790, Team_Pitching___Advanced[], 20, FALSE)</f>
        <v>#N/A</v>
      </c>
      <c r="AM790" s="9" t="e">
        <f>VLOOKUP($C790, Team_Batting___Dashboard[[Team]:[wOBA]], 16, FALSE)</f>
        <v>#N/A</v>
      </c>
      <c r="AN790" s="9" t="e">
        <f>VLOOKUP($C790, Team_Batting___Advanced[[Team]:[OPS]], 9, FALSE)</f>
        <v>#N/A</v>
      </c>
      <c r="AO790" s="9" t="e">
        <f>VLOOKUP($C790, Team_Batting___Advanced[], 19, FALSE)</f>
        <v>#N/A</v>
      </c>
      <c r="AP790" s="9" t="e">
        <f>VLOOKUP($C790, 'Team Per G'!$A$2:$G$31, 3, FALSE)</f>
        <v>#N/A</v>
      </c>
      <c r="AQ790" s="9" t="e">
        <f>VLOOKUP($C790, 'Team Per G'!$A$2:$G$31, 5, FALSE)</f>
        <v>#N/A</v>
      </c>
      <c r="AR790" s="9" t="e">
        <f>VLOOKUP($C790, 'Team Per G'!$A$2:$G$31, 4, FALSE)</f>
        <v>#N/A</v>
      </c>
      <c r="AS790" s="9" t="e">
        <f>VLOOKUP($C790, Team_Batting___Dashboard[], 22, FALSE)/$AC790</f>
        <v>#N/A</v>
      </c>
      <c r="AT790" s="9" t="e">
        <f>VLOOKUP($C790, 'FanGraphs - Team WAR Projected'!$B$2:$E$31, 4, FALSE)/162</f>
        <v>#N/A</v>
      </c>
      <c r="AU790" s="9" t="e">
        <f>VLOOKUP($C790, FanGraphs_Standings[[Abbreviation]:[2024 Year to Date RS/G]], 6, FALSE)/$AC790</f>
        <v>#N/A</v>
      </c>
      <c r="AV790" s="9" t="e">
        <f>VLOOKUP($C790, FanGraphs_Standings[[Abbreviation]:[2024 Projected Full Season RDif]], 19, FALSE)/162</f>
        <v>#N/A</v>
      </c>
      <c r="AW790" s="9" t="e">
        <f>VLOOKUP($C790, FanGraphs_Standings[[Abbreviation]:[2024 Projected Full Season RDif]], 5, FALSE)</f>
        <v>#N/A</v>
      </c>
      <c r="AX790" s="9" t="e">
        <f>VLOOKUP($C790, FanGraphs_Standings[[Abbreviation]:[2024 Projected Full Season W%]], 18, FALSE)</f>
        <v>#N/A</v>
      </c>
      <c r="AY790" s="9" t="e">
        <f>VLOOKUP($C790, 'Home Field Adv'!$A$2:$K$31, 11, FALSE)</f>
        <v>#N/A</v>
      </c>
      <c r="BB790" s="5" t="str">
        <f t="shared" si="37"/>
        <v/>
      </c>
      <c r="BC790" s="5" t="str">
        <f t="shared" si="38"/>
        <v/>
      </c>
      <c r="BD790" s="5" t="str">
        <f t="shared" si="39"/>
        <v/>
      </c>
    </row>
    <row r="791" spans="6:56" x14ac:dyDescent="0.45">
      <c r="F791" s="9" t="e">
        <f>VLOOKUP($B791, FanGraphs_Standings[[Abbreviation]:[2024 Year to Date G]], 2, FALSE)</f>
        <v>#N/A</v>
      </c>
      <c r="G791" s="9" t="e">
        <f>IF(ISERR(VLOOKUP($D791, 'SP Per G'!$A$2:$D$1380, 3, FALSE)), L791, VLOOKUP($D791, 'SP Per G'!$A$2:$D$1380, 3, FALSE))</f>
        <v>#N/A</v>
      </c>
      <c r="H791" s="9" t="e">
        <f>VLOOKUP($D791, 'SP Per G'!$A$2:$D$1380, 4, FALSE)</f>
        <v>#N/A</v>
      </c>
      <c r="I791" s="9" t="e">
        <f>VLOOKUP($D791, Individual_Pitching___Dashboard[], 18, FALSE)</f>
        <v>#N/A</v>
      </c>
      <c r="J791" s="9" t="e">
        <f>VLOOKUP($D791, Individual_Pitching___Dashboard[], 20, FALSE)</f>
        <v>#N/A</v>
      </c>
      <c r="K791" s="9" t="e">
        <f>VLOOKUP($D791, Individual_Pitching___Advanced[], 21,FALSE)</f>
        <v>#N/A</v>
      </c>
      <c r="L791" s="9" t="e">
        <f>VLOOKUP($B791, 'Team Per G'!$A$2:$G$31, 7, FALSE)</f>
        <v>#N/A</v>
      </c>
      <c r="M791" s="9" t="e">
        <f>VLOOKUP($B791, 'FanGraphs - Team WAR Projected'!$B$2:$E$31, 3, FALSE)/162</f>
        <v>#N/A</v>
      </c>
      <c r="N791" s="9" t="e">
        <f>VLOOKUP($B791, Team_Pitching___Advanced[[Team]:[xFIP]], 19,FALSE)</f>
        <v>#N/A</v>
      </c>
      <c r="O791" s="9" t="e">
        <f>VLOOKUP($B791, Team_Pitching___Advanced[], 20, FALSE)</f>
        <v>#N/A</v>
      </c>
      <c r="P791" s="9" t="e">
        <f>VLOOKUP($B791, Team_Batting___Dashboard[[Team]:[wOBA]], 16, FALSE)</f>
        <v>#N/A</v>
      </c>
      <c r="Q791" s="9" t="e">
        <f>VLOOKUP($B791, Team_Batting___Advanced[[Team]:[OPS]], 9, FALSE)</f>
        <v>#N/A</v>
      </c>
      <c r="R791" s="9" t="e">
        <f>VLOOKUP($B791, Team_Batting___Advanced[], 19, FALSE)</f>
        <v>#N/A</v>
      </c>
      <c r="S791" s="9" t="e">
        <f>VLOOKUP($B791, 'Team Per G'!$A$2:$G$31, 3, FALSE)</f>
        <v>#N/A</v>
      </c>
      <c r="T791" s="9" t="e">
        <f>VLOOKUP($B791, 'Team Per G'!$A$2:$G$31, 5, FALSE)</f>
        <v>#N/A</v>
      </c>
      <c r="U791" s="9" t="e">
        <f>VLOOKUP($B791, 'Team Per G'!$A$2:$G$31, 4, FALSE)</f>
        <v>#N/A</v>
      </c>
      <c r="V791" s="9" t="e">
        <f>VLOOKUP($B791, Team_Batting___Dashboard[], 22, FALSE)/$F791</f>
        <v>#N/A</v>
      </c>
      <c r="W791" s="9" t="e">
        <f>VLOOKUP($B791, 'FanGraphs - Team WAR Projected'!$B$2:$E$31, 4, FALSE)/162</f>
        <v>#N/A</v>
      </c>
      <c r="X791" s="9" t="e">
        <f>VLOOKUP($B791, FanGraphs_Standings[[Abbreviation]:[2024 Year to Date RS/G]], 6, FALSE)/$F791</f>
        <v>#N/A</v>
      </c>
      <c r="Y791" s="9" t="e">
        <f>VLOOKUP($B791, FanGraphs_Standings[[Abbreviation]:[2024 Projected Full Season RDif]], 19, FALSE)/162</f>
        <v>#N/A</v>
      </c>
      <c r="Z791" s="9" t="e">
        <f>VLOOKUP($B791, FanGraphs_Standings[[Abbreviation]:[2024 Projected Full Season RDif]], 5, FALSE)</f>
        <v>#N/A</v>
      </c>
      <c r="AA791" s="9" t="e">
        <f>VLOOKUP($B791, FanGraphs_Standings[[Abbreviation]:[2024 Projected Full Season W%]], 18, FALSE)</f>
        <v>#N/A</v>
      </c>
      <c r="AB791" s="9" t="e">
        <f>VLOOKUP($B791, 'Home Field Adv'!$A$2:$I$31, 9, FALSE)</f>
        <v>#N/A</v>
      </c>
      <c r="AC791" s="9" t="e">
        <f>VLOOKUP($C791, FanGraphs_Standings[[Abbreviation]:[2024 Year to Date G]], 2, FALSE)</f>
        <v>#N/A</v>
      </c>
      <c r="AD791" s="9" t="e">
        <f>VLOOKUP($E791, 'SP Per G'!$A$2:$D$1380, 3, FALSE)</f>
        <v>#N/A</v>
      </c>
      <c r="AE791" s="9" t="e">
        <f>VLOOKUP($E791, 'SP Per G'!$A$2:$D$1380, 4, FALSE)</f>
        <v>#N/A</v>
      </c>
      <c r="AF791" s="9" t="e">
        <f>VLOOKUP($E791, Individual_Pitching___Dashboard[], 18, FALSE)</f>
        <v>#N/A</v>
      </c>
      <c r="AG791" s="9" t="e">
        <f>VLOOKUP($E791, Individual_Pitching___Dashboard[], 20, FALSE)</f>
        <v>#N/A</v>
      </c>
      <c r="AH791" s="9" t="e">
        <f>VLOOKUP($E791, Individual_Pitching___Advanced[], 21,FALSE)</f>
        <v>#N/A</v>
      </c>
      <c r="AI791" s="9" t="e">
        <f>VLOOKUP($C791, 'Team Per G'!$A$2:$G$31, 7, FALSE)</f>
        <v>#N/A</v>
      </c>
      <c r="AJ791" s="9" t="e">
        <f>VLOOKUP($C791, 'FanGraphs - Team WAR Projected'!$B$2:$E$31, 3, FALSE)/162</f>
        <v>#N/A</v>
      </c>
      <c r="AK791" s="9" t="e">
        <f>VLOOKUP($C791, Team_Pitching___Advanced[[Team]:[xFIP]], 19,FALSE)</f>
        <v>#N/A</v>
      </c>
      <c r="AL791" s="9" t="e">
        <f>VLOOKUP($C791, Team_Pitching___Advanced[], 20, FALSE)</f>
        <v>#N/A</v>
      </c>
      <c r="AM791" s="9" t="e">
        <f>VLOOKUP($C791, Team_Batting___Dashboard[[Team]:[wOBA]], 16, FALSE)</f>
        <v>#N/A</v>
      </c>
      <c r="AN791" s="9" t="e">
        <f>VLOOKUP($C791, Team_Batting___Advanced[[Team]:[OPS]], 9, FALSE)</f>
        <v>#N/A</v>
      </c>
      <c r="AO791" s="9" t="e">
        <f>VLOOKUP($C791, Team_Batting___Advanced[], 19, FALSE)</f>
        <v>#N/A</v>
      </c>
      <c r="AP791" s="9" t="e">
        <f>VLOOKUP($C791, 'Team Per G'!$A$2:$G$31, 3, FALSE)</f>
        <v>#N/A</v>
      </c>
      <c r="AQ791" s="9" t="e">
        <f>VLOOKUP($C791, 'Team Per G'!$A$2:$G$31, 5, FALSE)</f>
        <v>#N/A</v>
      </c>
      <c r="AR791" s="9" t="e">
        <f>VLOOKUP($C791, 'Team Per G'!$A$2:$G$31, 4, FALSE)</f>
        <v>#N/A</v>
      </c>
      <c r="AS791" s="9" t="e">
        <f>VLOOKUP($C791, Team_Batting___Dashboard[], 22, FALSE)/$AC791</f>
        <v>#N/A</v>
      </c>
      <c r="AT791" s="9" t="e">
        <f>VLOOKUP($C791, 'FanGraphs - Team WAR Projected'!$B$2:$E$31, 4, FALSE)/162</f>
        <v>#N/A</v>
      </c>
      <c r="AU791" s="9" t="e">
        <f>VLOOKUP($C791, FanGraphs_Standings[[Abbreviation]:[2024 Year to Date RS/G]], 6, FALSE)/$AC791</f>
        <v>#N/A</v>
      </c>
      <c r="AV791" s="9" t="e">
        <f>VLOOKUP($C791, FanGraphs_Standings[[Abbreviation]:[2024 Projected Full Season RDif]], 19, FALSE)/162</f>
        <v>#N/A</v>
      </c>
      <c r="AW791" s="9" t="e">
        <f>VLOOKUP($C791, FanGraphs_Standings[[Abbreviation]:[2024 Projected Full Season RDif]], 5, FALSE)</f>
        <v>#N/A</v>
      </c>
      <c r="AX791" s="9" t="e">
        <f>VLOOKUP($C791, FanGraphs_Standings[[Abbreviation]:[2024 Projected Full Season W%]], 18, FALSE)</f>
        <v>#N/A</v>
      </c>
      <c r="AY791" s="9" t="e">
        <f>VLOOKUP($C791, 'Home Field Adv'!$A$2:$K$31, 11, FALSE)</f>
        <v>#N/A</v>
      </c>
      <c r="BB791" s="5" t="str">
        <f t="shared" si="37"/>
        <v/>
      </c>
      <c r="BC791" s="5" t="str">
        <f t="shared" si="38"/>
        <v/>
      </c>
      <c r="BD791" s="5" t="str">
        <f t="shared" si="39"/>
        <v/>
      </c>
    </row>
    <row r="792" spans="6:56" x14ac:dyDescent="0.45">
      <c r="F792" s="9" t="e">
        <f>VLOOKUP($B792, FanGraphs_Standings[[Abbreviation]:[2024 Year to Date G]], 2, FALSE)</f>
        <v>#N/A</v>
      </c>
      <c r="G792" s="9" t="e">
        <f>IF(ISERR(VLOOKUP($D792, 'SP Per G'!$A$2:$D$1380, 3, FALSE)), L792, VLOOKUP($D792, 'SP Per G'!$A$2:$D$1380, 3, FALSE))</f>
        <v>#N/A</v>
      </c>
      <c r="H792" s="9" t="e">
        <f>VLOOKUP($D792, 'SP Per G'!$A$2:$D$1380, 4, FALSE)</f>
        <v>#N/A</v>
      </c>
      <c r="I792" s="9" t="e">
        <f>VLOOKUP($D792, Individual_Pitching___Dashboard[], 18, FALSE)</f>
        <v>#N/A</v>
      </c>
      <c r="J792" s="9" t="e">
        <f>VLOOKUP($D792, Individual_Pitching___Dashboard[], 20, FALSE)</f>
        <v>#N/A</v>
      </c>
      <c r="K792" s="9" t="e">
        <f>VLOOKUP($D792, Individual_Pitching___Advanced[], 21,FALSE)</f>
        <v>#N/A</v>
      </c>
      <c r="L792" s="9" t="e">
        <f>VLOOKUP($B792, 'Team Per G'!$A$2:$G$31, 7, FALSE)</f>
        <v>#N/A</v>
      </c>
      <c r="M792" s="9" t="e">
        <f>VLOOKUP($B792, 'FanGraphs - Team WAR Projected'!$B$2:$E$31, 3, FALSE)/162</f>
        <v>#N/A</v>
      </c>
      <c r="N792" s="9" t="e">
        <f>VLOOKUP($B792, Team_Pitching___Advanced[[Team]:[xFIP]], 19,FALSE)</f>
        <v>#N/A</v>
      </c>
      <c r="O792" s="9" t="e">
        <f>VLOOKUP($B792, Team_Pitching___Advanced[], 20, FALSE)</f>
        <v>#N/A</v>
      </c>
      <c r="P792" s="9" t="e">
        <f>VLOOKUP($B792, Team_Batting___Dashboard[[Team]:[wOBA]], 16, FALSE)</f>
        <v>#N/A</v>
      </c>
      <c r="Q792" s="9" t="e">
        <f>VLOOKUP($B792, Team_Batting___Advanced[[Team]:[OPS]], 9, FALSE)</f>
        <v>#N/A</v>
      </c>
      <c r="R792" s="9" t="e">
        <f>VLOOKUP($B792, Team_Batting___Advanced[], 19, FALSE)</f>
        <v>#N/A</v>
      </c>
      <c r="S792" s="9" t="e">
        <f>VLOOKUP($B792, 'Team Per G'!$A$2:$G$31, 3, FALSE)</f>
        <v>#N/A</v>
      </c>
      <c r="T792" s="9" t="e">
        <f>VLOOKUP($B792, 'Team Per G'!$A$2:$G$31, 5, FALSE)</f>
        <v>#N/A</v>
      </c>
      <c r="U792" s="9" t="e">
        <f>VLOOKUP($B792, 'Team Per G'!$A$2:$G$31, 4, FALSE)</f>
        <v>#N/A</v>
      </c>
      <c r="V792" s="9" t="e">
        <f>VLOOKUP($B792, Team_Batting___Dashboard[], 22, FALSE)/$F792</f>
        <v>#N/A</v>
      </c>
      <c r="W792" s="9" t="e">
        <f>VLOOKUP($B792, 'FanGraphs - Team WAR Projected'!$B$2:$E$31, 4, FALSE)/162</f>
        <v>#N/A</v>
      </c>
      <c r="X792" s="9" t="e">
        <f>VLOOKUP($B792, FanGraphs_Standings[[Abbreviation]:[2024 Year to Date RS/G]], 6, FALSE)/$F792</f>
        <v>#N/A</v>
      </c>
      <c r="Y792" s="9" t="e">
        <f>VLOOKUP($B792, FanGraphs_Standings[[Abbreviation]:[2024 Projected Full Season RDif]], 19, FALSE)/162</f>
        <v>#N/A</v>
      </c>
      <c r="Z792" s="9" t="e">
        <f>VLOOKUP($B792, FanGraphs_Standings[[Abbreviation]:[2024 Projected Full Season RDif]], 5, FALSE)</f>
        <v>#N/A</v>
      </c>
      <c r="AA792" s="9" t="e">
        <f>VLOOKUP($B792, FanGraphs_Standings[[Abbreviation]:[2024 Projected Full Season W%]], 18, FALSE)</f>
        <v>#N/A</v>
      </c>
      <c r="AB792" s="9" t="e">
        <f>VLOOKUP($B792, 'Home Field Adv'!$A$2:$I$31, 9, FALSE)</f>
        <v>#N/A</v>
      </c>
      <c r="AC792" s="9" t="e">
        <f>VLOOKUP($C792, FanGraphs_Standings[[Abbreviation]:[2024 Year to Date G]], 2, FALSE)</f>
        <v>#N/A</v>
      </c>
      <c r="AD792" s="9" t="e">
        <f>VLOOKUP($E792, 'SP Per G'!$A$2:$D$1380, 3, FALSE)</f>
        <v>#N/A</v>
      </c>
      <c r="AE792" s="9" t="e">
        <f>VLOOKUP($E792, 'SP Per G'!$A$2:$D$1380, 4, FALSE)</f>
        <v>#N/A</v>
      </c>
      <c r="AF792" s="9" t="e">
        <f>VLOOKUP($E792, Individual_Pitching___Dashboard[], 18, FALSE)</f>
        <v>#N/A</v>
      </c>
      <c r="AG792" s="9" t="e">
        <f>VLOOKUP($E792, Individual_Pitching___Dashboard[], 20, FALSE)</f>
        <v>#N/A</v>
      </c>
      <c r="AH792" s="9" t="e">
        <f>VLOOKUP($E792, Individual_Pitching___Advanced[], 21,FALSE)</f>
        <v>#N/A</v>
      </c>
      <c r="AI792" s="9" t="e">
        <f>VLOOKUP($C792, 'Team Per G'!$A$2:$G$31, 7, FALSE)</f>
        <v>#N/A</v>
      </c>
      <c r="AJ792" s="9" t="e">
        <f>VLOOKUP($C792, 'FanGraphs - Team WAR Projected'!$B$2:$E$31, 3, FALSE)/162</f>
        <v>#N/A</v>
      </c>
      <c r="AK792" s="9" t="e">
        <f>VLOOKUP($C792, Team_Pitching___Advanced[[Team]:[xFIP]], 19,FALSE)</f>
        <v>#N/A</v>
      </c>
      <c r="AL792" s="9" t="e">
        <f>VLOOKUP($C792, Team_Pitching___Advanced[], 20, FALSE)</f>
        <v>#N/A</v>
      </c>
      <c r="AM792" s="9" t="e">
        <f>VLOOKUP($C792, Team_Batting___Dashboard[[Team]:[wOBA]], 16, FALSE)</f>
        <v>#N/A</v>
      </c>
      <c r="AN792" s="9" t="e">
        <f>VLOOKUP($C792, Team_Batting___Advanced[[Team]:[OPS]], 9, FALSE)</f>
        <v>#N/A</v>
      </c>
      <c r="AO792" s="9" t="e">
        <f>VLOOKUP($C792, Team_Batting___Advanced[], 19, FALSE)</f>
        <v>#N/A</v>
      </c>
      <c r="AP792" s="9" t="e">
        <f>VLOOKUP($C792, 'Team Per G'!$A$2:$G$31, 3, FALSE)</f>
        <v>#N/A</v>
      </c>
      <c r="AQ792" s="9" t="e">
        <f>VLOOKUP($C792, 'Team Per G'!$A$2:$G$31, 5, FALSE)</f>
        <v>#N/A</v>
      </c>
      <c r="AR792" s="9" t="e">
        <f>VLOOKUP($C792, 'Team Per G'!$A$2:$G$31, 4, FALSE)</f>
        <v>#N/A</v>
      </c>
      <c r="AS792" s="9" t="e">
        <f>VLOOKUP($C792, Team_Batting___Dashboard[], 22, FALSE)/$AC792</f>
        <v>#N/A</v>
      </c>
      <c r="AT792" s="9" t="e">
        <f>VLOOKUP($C792, 'FanGraphs - Team WAR Projected'!$B$2:$E$31, 4, FALSE)/162</f>
        <v>#N/A</v>
      </c>
      <c r="AU792" s="9" t="e">
        <f>VLOOKUP($C792, FanGraphs_Standings[[Abbreviation]:[2024 Year to Date RS/G]], 6, FALSE)/$AC792</f>
        <v>#N/A</v>
      </c>
      <c r="AV792" s="9" t="e">
        <f>VLOOKUP($C792, FanGraphs_Standings[[Abbreviation]:[2024 Projected Full Season RDif]], 19, FALSE)/162</f>
        <v>#N/A</v>
      </c>
      <c r="AW792" s="9" t="e">
        <f>VLOOKUP($C792, FanGraphs_Standings[[Abbreviation]:[2024 Projected Full Season RDif]], 5, FALSE)</f>
        <v>#N/A</v>
      </c>
      <c r="AX792" s="9" t="e">
        <f>VLOOKUP($C792, FanGraphs_Standings[[Abbreviation]:[2024 Projected Full Season W%]], 18, FALSE)</f>
        <v>#N/A</v>
      </c>
      <c r="AY792" s="9" t="e">
        <f>VLOOKUP($C792, 'Home Field Adv'!$A$2:$K$31, 11, FALSE)</f>
        <v>#N/A</v>
      </c>
      <c r="BB792" s="5" t="str">
        <f t="shared" si="37"/>
        <v/>
      </c>
      <c r="BC792" s="5" t="str">
        <f t="shared" si="38"/>
        <v/>
      </c>
      <c r="BD792" s="5" t="str">
        <f t="shared" si="39"/>
        <v/>
      </c>
    </row>
    <row r="793" spans="6:56" x14ac:dyDescent="0.45">
      <c r="F793" s="9" t="e">
        <f>VLOOKUP($B793, FanGraphs_Standings[[Abbreviation]:[2024 Year to Date G]], 2, FALSE)</f>
        <v>#N/A</v>
      </c>
      <c r="G793" s="9" t="e">
        <f>IF(ISERR(VLOOKUP($D793, 'SP Per G'!$A$2:$D$1380, 3, FALSE)), L793, VLOOKUP($D793, 'SP Per G'!$A$2:$D$1380, 3, FALSE))</f>
        <v>#N/A</v>
      </c>
      <c r="H793" s="9" t="e">
        <f>VLOOKUP($D793, 'SP Per G'!$A$2:$D$1380, 4, FALSE)</f>
        <v>#N/A</v>
      </c>
      <c r="I793" s="9" t="e">
        <f>VLOOKUP($D793, Individual_Pitching___Dashboard[], 18, FALSE)</f>
        <v>#N/A</v>
      </c>
      <c r="J793" s="9" t="e">
        <f>VLOOKUP($D793, Individual_Pitching___Dashboard[], 20, FALSE)</f>
        <v>#N/A</v>
      </c>
      <c r="K793" s="9" t="e">
        <f>VLOOKUP($D793, Individual_Pitching___Advanced[], 21,FALSE)</f>
        <v>#N/A</v>
      </c>
      <c r="L793" s="9" t="e">
        <f>VLOOKUP($B793, 'Team Per G'!$A$2:$G$31, 7, FALSE)</f>
        <v>#N/A</v>
      </c>
      <c r="M793" s="9" t="e">
        <f>VLOOKUP($B793, 'FanGraphs - Team WAR Projected'!$B$2:$E$31, 3, FALSE)/162</f>
        <v>#N/A</v>
      </c>
      <c r="N793" s="9" t="e">
        <f>VLOOKUP($B793, Team_Pitching___Advanced[[Team]:[xFIP]], 19,FALSE)</f>
        <v>#N/A</v>
      </c>
      <c r="O793" s="9" t="e">
        <f>VLOOKUP($B793, Team_Pitching___Advanced[], 20, FALSE)</f>
        <v>#N/A</v>
      </c>
      <c r="P793" s="9" t="e">
        <f>VLOOKUP($B793, Team_Batting___Dashboard[[Team]:[wOBA]], 16, FALSE)</f>
        <v>#N/A</v>
      </c>
      <c r="Q793" s="9" t="e">
        <f>VLOOKUP($B793, Team_Batting___Advanced[[Team]:[OPS]], 9, FALSE)</f>
        <v>#N/A</v>
      </c>
      <c r="R793" s="9" t="e">
        <f>VLOOKUP($B793, Team_Batting___Advanced[], 19, FALSE)</f>
        <v>#N/A</v>
      </c>
      <c r="S793" s="9" t="e">
        <f>VLOOKUP($B793, 'Team Per G'!$A$2:$G$31, 3, FALSE)</f>
        <v>#N/A</v>
      </c>
      <c r="T793" s="9" t="e">
        <f>VLOOKUP($B793, 'Team Per G'!$A$2:$G$31, 5, FALSE)</f>
        <v>#N/A</v>
      </c>
      <c r="U793" s="9" t="e">
        <f>VLOOKUP($B793, 'Team Per G'!$A$2:$G$31, 4, FALSE)</f>
        <v>#N/A</v>
      </c>
      <c r="V793" s="9" t="e">
        <f>VLOOKUP($B793, Team_Batting___Dashboard[], 22, FALSE)/$F793</f>
        <v>#N/A</v>
      </c>
      <c r="W793" s="9" t="e">
        <f>VLOOKUP($B793, 'FanGraphs - Team WAR Projected'!$B$2:$E$31, 4, FALSE)/162</f>
        <v>#N/A</v>
      </c>
      <c r="X793" s="9" t="e">
        <f>VLOOKUP($B793, FanGraphs_Standings[[Abbreviation]:[2024 Year to Date RS/G]], 6, FALSE)/$F793</f>
        <v>#N/A</v>
      </c>
      <c r="Y793" s="9" t="e">
        <f>VLOOKUP($B793, FanGraphs_Standings[[Abbreviation]:[2024 Projected Full Season RDif]], 19, FALSE)/162</f>
        <v>#N/A</v>
      </c>
      <c r="Z793" s="9" t="e">
        <f>VLOOKUP($B793, FanGraphs_Standings[[Abbreviation]:[2024 Projected Full Season RDif]], 5, FALSE)</f>
        <v>#N/A</v>
      </c>
      <c r="AA793" s="9" t="e">
        <f>VLOOKUP($B793, FanGraphs_Standings[[Abbreviation]:[2024 Projected Full Season W%]], 18, FALSE)</f>
        <v>#N/A</v>
      </c>
      <c r="AB793" s="9" t="e">
        <f>VLOOKUP($B793, 'Home Field Adv'!$A$2:$I$31, 9, FALSE)</f>
        <v>#N/A</v>
      </c>
      <c r="AC793" s="9" t="e">
        <f>VLOOKUP($C793, FanGraphs_Standings[[Abbreviation]:[2024 Year to Date G]], 2, FALSE)</f>
        <v>#N/A</v>
      </c>
      <c r="AD793" s="9" t="e">
        <f>VLOOKUP($E793, 'SP Per G'!$A$2:$D$1380, 3, FALSE)</f>
        <v>#N/A</v>
      </c>
      <c r="AE793" s="9" t="e">
        <f>VLOOKUP($E793, 'SP Per G'!$A$2:$D$1380, 4, FALSE)</f>
        <v>#N/A</v>
      </c>
      <c r="AF793" s="9" t="e">
        <f>VLOOKUP($E793, Individual_Pitching___Dashboard[], 18, FALSE)</f>
        <v>#N/A</v>
      </c>
      <c r="AG793" s="9" t="e">
        <f>VLOOKUP($E793, Individual_Pitching___Dashboard[], 20, FALSE)</f>
        <v>#N/A</v>
      </c>
      <c r="AH793" s="9" t="e">
        <f>VLOOKUP($E793, Individual_Pitching___Advanced[], 21,FALSE)</f>
        <v>#N/A</v>
      </c>
      <c r="AI793" s="9" t="e">
        <f>VLOOKUP($C793, 'Team Per G'!$A$2:$G$31, 7, FALSE)</f>
        <v>#N/A</v>
      </c>
      <c r="AJ793" s="9" t="e">
        <f>VLOOKUP($C793, 'FanGraphs - Team WAR Projected'!$B$2:$E$31, 3, FALSE)/162</f>
        <v>#N/A</v>
      </c>
      <c r="AK793" s="9" t="e">
        <f>VLOOKUP($C793, Team_Pitching___Advanced[[Team]:[xFIP]], 19,FALSE)</f>
        <v>#N/A</v>
      </c>
      <c r="AL793" s="9" t="e">
        <f>VLOOKUP($C793, Team_Pitching___Advanced[], 20, FALSE)</f>
        <v>#N/A</v>
      </c>
      <c r="AM793" s="9" t="e">
        <f>VLOOKUP($C793, Team_Batting___Dashboard[[Team]:[wOBA]], 16, FALSE)</f>
        <v>#N/A</v>
      </c>
      <c r="AN793" s="9" t="e">
        <f>VLOOKUP($C793, Team_Batting___Advanced[[Team]:[OPS]], 9, FALSE)</f>
        <v>#N/A</v>
      </c>
      <c r="AO793" s="9" t="e">
        <f>VLOOKUP($C793, Team_Batting___Advanced[], 19, FALSE)</f>
        <v>#N/A</v>
      </c>
      <c r="AP793" s="9" t="e">
        <f>VLOOKUP($C793, 'Team Per G'!$A$2:$G$31, 3, FALSE)</f>
        <v>#N/A</v>
      </c>
      <c r="AQ793" s="9" t="e">
        <f>VLOOKUP($C793, 'Team Per G'!$A$2:$G$31, 5, FALSE)</f>
        <v>#N/A</v>
      </c>
      <c r="AR793" s="9" t="e">
        <f>VLOOKUP($C793, 'Team Per G'!$A$2:$G$31, 4, FALSE)</f>
        <v>#N/A</v>
      </c>
      <c r="AS793" s="9" t="e">
        <f>VLOOKUP($C793, Team_Batting___Dashboard[], 22, FALSE)/$AC793</f>
        <v>#N/A</v>
      </c>
      <c r="AT793" s="9" t="e">
        <f>VLOOKUP($C793, 'FanGraphs - Team WAR Projected'!$B$2:$E$31, 4, FALSE)/162</f>
        <v>#N/A</v>
      </c>
      <c r="AU793" s="9" t="e">
        <f>VLOOKUP($C793, FanGraphs_Standings[[Abbreviation]:[2024 Year to Date RS/G]], 6, FALSE)/$AC793</f>
        <v>#N/A</v>
      </c>
      <c r="AV793" s="9" t="e">
        <f>VLOOKUP($C793, FanGraphs_Standings[[Abbreviation]:[2024 Projected Full Season RDif]], 19, FALSE)/162</f>
        <v>#N/A</v>
      </c>
      <c r="AW793" s="9" t="e">
        <f>VLOOKUP($C793, FanGraphs_Standings[[Abbreviation]:[2024 Projected Full Season RDif]], 5, FALSE)</f>
        <v>#N/A</v>
      </c>
      <c r="AX793" s="9" t="e">
        <f>VLOOKUP($C793, FanGraphs_Standings[[Abbreviation]:[2024 Projected Full Season W%]], 18, FALSE)</f>
        <v>#N/A</v>
      </c>
      <c r="AY793" s="9" t="e">
        <f>VLOOKUP($C793, 'Home Field Adv'!$A$2:$K$31, 11, FALSE)</f>
        <v>#N/A</v>
      </c>
      <c r="BB793" s="5" t="str">
        <f t="shared" si="37"/>
        <v/>
      </c>
      <c r="BC793" s="5" t="str">
        <f t="shared" si="38"/>
        <v/>
      </c>
      <c r="BD793" s="5" t="str">
        <f t="shared" si="39"/>
        <v/>
      </c>
    </row>
    <row r="794" spans="6:56" x14ac:dyDescent="0.45">
      <c r="F794" s="9" t="e">
        <f>VLOOKUP($B794, FanGraphs_Standings[[Abbreviation]:[2024 Year to Date G]], 2, FALSE)</f>
        <v>#N/A</v>
      </c>
      <c r="G794" s="9" t="e">
        <f>IF(ISERR(VLOOKUP($D794, 'SP Per G'!$A$2:$D$1380, 3, FALSE)), L794, VLOOKUP($D794, 'SP Per G'!$A$2:$D$1380, 3, FALSE))</f>
        <v>#N/A</v>
      </c>
      <c r="H794" s="9" t="e">
        <f>VLOOKUP($D794, 'SP Per G'!$A$2:$D$1380, 4, FALSE)</f>
        <v>#N/A</v>
      </c>
      <c r="I794" s="9" t="e">
        <f>VLOOKUP($D794, Individual_Pitching___Dashboard[], 18, FALSE)</f>
        <v>#N/A</v>
      </c>
      <c r="J794" s="9" t="e">
        <f>VLOOKUP($D794, Individual_Pitching___Dashboard[], 20, FALSE)</f>
        <v>#N/A</v>
      </c>
      <c r="K794" s="9" t="e">
        <f>VLOOKUP($D794, Individual_Pitching___Advanced[], 21,FALSE)</f>
        <v>#N/A</v>
      </c>
      <c r="L794" s="9" t="e">
        <f>VLOOKUP($B794, 'Team Per G'!$A$2:$G$31, 7, FALSE)</f>
        <v>#N/A</v>
      </c>
      <c r="M794" s="9" t="e">
        <f>VLOOKUP($B794, 'FanGraphs - Team WAR Projected'!$B$2:$E$31, 3, FALSE)/162</f>
        <v>#N/A</v>
      </c>
      <c r="N794" s="9" t="e">
        <f>VLOOKUP($B794, Team_Pitching___Advanced[[Team]:[xFIP]], 19,FALSE)</f>
        <v>#N/A</v>
      </c>
      <c r="O794" s="9" t="e">
        <f>VLOOKUP($B794, Team_Pitching___Advanced[], 20, FALSE)</f>
        <v>#N/A</v>
      </c>
      <c r="P794" s="9" t="e">
        <f>VLOOKUP($B794, Team_Batting___Dashboard[[Team]:[wOBA]], 16, FALSE)</f>
        <v>#N/A</v>
      </c>
      <c r="Q794" s="9" t="e">
        <f>VLOOKUP($B794, Team_Batting___Advanced[[Team]:[OPS]], 9, FALSE)</f>
        <v>#N/A</v>
      </c>
      <c r="R794" s="9" t="e">
        <f>VLOOKUP($B794, Team_Batting___Advanced[], 19, FALSE)</f>
        <v>#N/A</v>
      </c>
      <c r="S794" s="9" t="e">
        <f>VLOOKUP($B794, 'Team Per G'!$A$2:$G$31, 3, FALSE)</f>
        <v>#N/A</v>
      </c>
      <c r="T794" s="9" t="e">
        <f>VLOOKUP($B794, 'Team Per G'!$A$2:$G$31, 5, FALSE)</f>
        <v>#N/A</v>
      </c>
      <c r="U794" s="9" t="e">
        <f>VLOOKUP($B794, 'Team Per G'!$A$2:$G$31, 4, FALSE)</f>
        <v>#N/A</v>
      </c>
      <c r="V794" s="9" t="e">
        <f>VLOOKUP($B794, Team_Batting___Dashboard[], 22, FALSE)/$F794</f>
        <v>#N/A</v>
      </c>
      <c r="W794" s="9" t="e">
        <f>VLOOKUP($B794, 'FanGraphs - Team WAR Projected'!$B$2:$E$31, 4, FALSE)/162</f>
        <v>#N/A</v>
      </c>
      <c r="X794" s="9" t="e">
        <f>VLOOKUP($B794, FanGraphs_Standings[[Abbreviation]:[2024 Year to Date RS/G]], 6, FALSE)/$F794</f>
        <v>#N/A</v>
      </c>
      <c r="Y794" s="9" t="e">
        <f>VLOOKUP($B794, FanGraphs_Standings[[Abbreviation]:[2024 Projected Full Season RDif]], 19, FALSE)/162</f>
        <v>#N/A</v>
      </c>
      <c r="Z794" s="9" t="e">
        <f>VLOOKUP($B794, FanGraphs_Standings[[Abbreviation]:[2024 Projected Full Season RDif]], 5, FALSE)</f>
        <v>#N/A</v>
      </c>
      <c r="AA794" s="9" t="e">
        <f>VLOOKUP($B794, FanGraphs_Standings[[Abbreviation]:[2024 Projected Full Season W%]], 18, FALSE)</f>
        <v>#N/A</v>
      </c>
      <c r="AB794" s="9" t="e">
        <f>VLOOKUP($B794, 'Home Field Adv'!$A$2:$I$31, 9, FALSE)</f>
        <v>#N/A</v>
      </c>
      <c r="AC794" s="9" t="e">
        <f>VLOOKUP($C794, FanGraphs_Standings[[Abbreviation]:[2024 Year to Date G]], 2, FALSE)</f>
        <v>#N/A</v>
      </c>
      <c r="AD794" s="9" t="e">
        <f>VLOOKUP($E794, 'SP Per G'!$A$2:$D$1380, 3, FALSE)</f>
        <v>#N/A</v>
      </c>
      <c r="AE794" s="9" t="e">
        <f>VLOOKUP($E794, 'SP Per G'!$A$2:$D$1380, 4, FALSE)</f>
        <v>#N/A</v>
      </c>
      <c r="AF794" s="9" t="e">
        <f>VLOOKUP($E794, Individual_Pitching___Dashboard[], 18, FALSE)</f>
        <v>#N/A</v>
      </c>
      <c r="AG794" s="9" t="e">
        <f>VLOOKUP($E794, Individual_Pitching___Dashboard[], 20, FALSE)</f>
        <v>#N/A</v>
      </c>
      <c r="AH794" s="9" t="e">
        <f>VLOOKUP($E794, Individual_Pitching___Advanced[], 21,FALSE)</f>
        <v>#N/A</v>
      </c>
      <c r="AI794" s="9" t="e">
        <f>VLOOKUP($C794, 'Team Per G'!$A$2:$G$31, 7, FALSE)</f>
        <v>#N/A</v>
      </c>
      <c r="AJ794" s="9" t="e">
        <f>VLOOKUP($C794, 'FanGraphs - Team WAR Projected'!$B$2:$E$31, 3, FALSE)/162</f>
        <v>#N/A</v>
      </c>
      <c r="AK794" s="9" t="e">
        <f>VLOOKUP($C794, Team_Pitching___Advanced[[Team]:[xFIP]], 19,FALSE)</f>
        <v>#N/A</v>
      </c>
      <c r="AL794" s="9" t="e">
        <f>VLOOKUP($C794, Team_Pitching___Advanced[], 20, FALSE)</f>
        <v>#N/A</v>
      </c>
      <c r="AM794" s="9" t="e">
        <f>VLOOKUP($C794, Team_Batting___Dashboard[[Team]:[wOBA]], 16, FALSE)</f>
        <v>#N/A</v>
      </c>
      <c r="AN794" s="9" t="e">
        <f>VLOOKUP($C794, Team_Batting___Advanced[[Team]:[OPS]], 9, FALSE)</f>
        <v>#N/A</v>
      </c>
      <c r="AO794" s="9" t="e">
        <f>VLOOKUP($C794, Team_Batting___Advanced[], 19, FALSE)</f>
        <v>#N/A</v>
      </c>
      <c r="AP794" s="9" t="e">
        <f>VLOOKUP($C794, 'Team Per G'!$A$2:$G$31, 3, FALSE)</f>
        <v>#N/A</v>
      </c>
      <c r="AQ794" s="9" t="e">
        <f>VLOOKUP($C794, 'Team Per G'!$A$2:$G$31, 5, FALSE)</f>
        <v>#N/A</v>
      </c>
      <c r="AR794" s="9" t="e">
        <f>VLOOKUP($C794, 'Team Per G'!$A$2:$G$31, 4, FALSE)</f>
        <v>#N/A</v>
      </c>
      <c r="AS794" s="9" t="e">
        <f>VLOOKUP($C794, Team_Batting___Dashboard[], 22, FALSE)/$AC794</f>
        <v>#N/A</v>
      </c>
      <c r="AT794" s="9" t="e">
        <f>VLOOKUP($C794, 'FanGraphs - Team WAR Projected'!$B$2:$E$31, 4, FALSE)/162</f>
        <v>#N/A</v>
      </c>
      <c r="AU794" s="9" t="e">
        <f>VLOOKUP($C794, FanGraphs_Standings[[Abbreviation]:[2024 Year to Date RS/G]], 6, FALSE)/$AC794</f>
        <v>#N/A</v>
      </c>
      <c r="AV794" s="9" t="e">
        <f>VLOOKUP($C794, FanGraphs_Standings[[Abbreviation]:[2024 Projected Full Season RDif]], 19, FALSE)/162</f>
        <v>#N/A</v>
      </c>
      <c r="AW794" s="9" t="e">
        <f>VLOOKUP($C794, FanGraphs_Standings[[Abbreviation]:[2024 Projected Full Season RDif]], 5, FALSE)</f>
        <v>#N/A</v>
      </c>
      <c r="AX794" s="9" t="e">
        <f>VLOOKUP($C794, FanGraphs_Standings[[Abbreviation]:[2024 Projected Full Season W%]], 18, FALSE)</f>
        <v>#N/A</v>
      </c>
      <c r="AY794" s="9" t="e">
        <f>VLOOKUP($C794, 'Home Field Adv'!$A$2:$K$31, 11, FALSE)</f>
        <v>#N/A</v>
      </c>
      <c r="BB794" s="5" t="str">
        <f t="shared" si="37"/>
        <v/>
      </c>
      <c r="BC794" s="5" t="str">
        <f t="shared" si="38"/>
        <v/>
      </c>
      <c r="BD794" s="5" t="str">
        <f t="shared" si="39"/>
        <v/>
      </c>
    </row>
    <row r="795" spans="6:56" x14ac:dyDescent="0.45">
      <c r="F795" s="9" t="e">
        <f>VLOOKUP($B795, FanGraphs_Standings[[Abbreviation]:[2024 Year to Date G]], 2, FALSE)</f>
        <v>#N/A</v>
      </c>
      <c r="G795" s="9" t="e">
        <f>IF(ISERR(VLOOKUP($D795, 'SP Per G'!$A$2:$D$1380, 3, FALSE)), L795, VLOOKUP($D795, 'SP Per G'!$A$2:$D$1380, 3, FALSE))</f>
        <v>#N/A</v>
      </c>
      <c r="H795" s="9" t="e">
        <f>VLOOKUP($D795, 'SP Per G'!$A$2:$D$1380, 4, FALSE)</f>
        <v>#N/A</v>
      </c>
      <c r="I795" s="9" t="e">
        <f>VLOOKUP($D795, Individual_Pitching___Dashboard[], 18, FALSE)</f>
        <v>#N/A</v>
      </c>
      <c r="J795" s="9" t="e">
        <f>VLOOKUP($D795, Individual_Pitching___Dashboard[], 20, FALSE)</f>
        <v>#N/A</v>
      </c>
      <c r="K795" s="9" t="e">
        <f>VLOOKUP($D795, Individual_Pitching___Advanced[], 21,FALSE)</f>
        <v>#N/A</v>
      </c>
      <c r="L795" s="9" t="e">
        <f>VLOOKUP($B795, 'Team Per G'!$A$2:$G$31, 7, FALSE)</f>
        <v>#N/A</v>
      </c>
      <c r="M795" s="9" t="e">
        <f>VLOOKUP($B795, 'FanGraphs - Team WAR Projected'!$B$2:$E$31, 3, FALSE)/162</f>
        <v>#N/A</v>
      </c>
      <c r="N795" s="9" t="e">
        <f>VLOOKUP($B795, Team_Pitching___Advanced[[Team]:[xFIP]], 19,FALSE)</f>
        <v>#N/A</v>
      </c>
      <c r="O795" s="9" t="e">
        <f>VLOOKUP($B795, Team_Pitching___Advanced[], 20, FALSE)</f>
        <v>#N/A</v>
      </c>
      <c r="P795" s="9" t="e">
        <f>VLOOKUP($B795, Team_Batting___Dashboard[[Team]:[wOBA]], 16, FALSE)</f>
        <v>#N/A</v>
      </c>
      <c r="Q795" s="9" t="e">
        <f>VLOOKUP($B795, Team_Batting___Advanced[[Team]:[OPS]], 9, FALSE)</f>
        <v>#N/A</v>
      </c>
      <c r="R795" s="9" t="e">
        <f>VLOOKUP($B795, Team_Batting___Advanced[], 19, FALSE)</f>
        <v>#N/A</v>
      </c>
      <c r="S795" s="9" t="e">
        <f>VLOOKUP($B795, 'Team Per G'!$A$2:$G$31, 3, FALSE)</f>
        <v>#N/A</v>
      </c>
      <c r="T795" s="9" t="e">
        <f>VLOOKUP($B795, 'Team Per G'!$A$2:$G$31, 5, FALSE)</f>
        <v>#N/A</v>
      </c>
      <c r="U795" s="9" t="e">
        <f>VLOOKUP($B795, 'Team Per G'!$A$2:$G$31, 4, FALSE)</f>
        <v>#N/A</v>
      </c>
      <c r="V795" s="9" t="e">
        <f>VLOOKUP($B795, Team_Batting___Dashboard[], 22, FALSE)/$F795</f>
        <v>#N/A</v>
      </c>
      <c r="W795" s="9" t="e">
        <f>VLOOKUP($B795, 'FanGraphs - Team WAR Projected'!$B$2:$E$31, 4, FALSE)/162</f>
        <v>#N/A</v>
      </c>
      <c r="X795" s="9" t="e">
        <f>VLOOKUP($B795, FanGraphs_Standings[[Abbreviation]:[2024 Year to Date RS/G]], 6, FALSE)/$F795</f>
        <v>#N/A</v>
      </c>
      <c r="Y795" s="9" t="e">
        <f>VLOOKUP($B795, FanGraphs_Standings[[Abbreviation]:[2024 Projected Full Season RDif]], 19, FALSE)/162</f>
        <v>#N/A</v>
      </c>
      <c r="Z795" s="9" t="e">
        <f>VLOOKUP($B795, FanGraphs_Standings[[Abbreviation]:[2024 Projected Full Season RDif]], 5, FALSE)</f>
        <v>#N/A</v>
      </c>
      <c r="AA795" s="9" t="e">
        <f>VLOOKUP($B795, FanGraphs_Standings[[Abbreviation]:[2024 Projected Full Season W%]], 18, FALSE)</f>
        <v>#N/A</v>
      </c>
      <c r="AB795" s="9" t="e">
        <f>VLOOKUP($B795, 'Home Field Adv'!$A$2:$I$31, 9, FALSE)</f>
        <v>#N/A</v>
      </c>
      <c r="AC795" s="9" t="e">
        <f>VLOOKUP($C795, FanGraphs_Standings[[Abbreviation]:[2024 Year to Date G]], 2, FALSE)</f>
        <v>#N/A</v>
      </c>
      <c r="AD795" s="9" t="e">
        <f>VLOOKUP($E795, 'SP Per G'!$A$2:$D$1380, 3, FALSE)</f>
        <v>#N/A</v>
      </c>
      <c r="AE795" s="9" t="e">
        <f>VLOOKUP($E795, 'SP Per G'!$A$2:$D$1380, 4, FALSE)</f>
        <v>#N/A</v>
      </c>
      <c r="AF795" s="9" t="e">
        <f>VLOOKUP($E795, Individual_Pitching___Dashboard[], 18, FALSE)</f>
        <v>#N/A</v>
      </c>
      <c r="AG795" s="9" t="e">
        <f>VLOOKUP($E795, Individual_Pitching___Dashboard[], 20, FALSE)</f>
        <v>#N/A</v>
      </c>
      <c r="AH795" s="9" t="e">
        <f>VLOOKUP($E795, Individual_Pitching___Advanced[], 21,FALSE)</f>
        <v>#N/A</v>
      </c>
      <c r="AI795" s="9" t="e">
        <f>VLOOKUP($C795, 'Team Per G'!$A$2:$G$31, 7, FALSE)</f>
        <v>#N/A</v>
      </c>
      <c r="AJ795" s="9" t="e">
        <f>VLOOKUP($C795, 'FanGraphs - Team WAR Projected'!$B$2:$E$31, 3, FALSE)/162</f>
        <v>#N/A</v>
      </c>
      <c r="AK795" s="9" t="e">
        <f>VLOOKUP($C795, Team_Pitching___Advanced[[Team]:[xFIP]], 19,FALSE)</f>
        <v>#N/A</v>
      </c>
      <c r="AL795" s="9" t="e">
        <f>VLOOKUP($C795, Team_Pitching___Advanced[], 20, FALSE)</f>
        <v>#N/A</v>
      </c>
      <c r="AM795" s="9" t="e">
        <f>VLOOKUP($C795, Team_Batting___Dashboard[[Team]:[wOBA]], 16, FALSE)</f>
        <v>#N/A</v>
      </c>
      <c r="AN795" s="9" t="e">
        <f>VLOOKUP($C795, Team_Batting___Advanced[[Team]:[OPS]], 9, FALSE)</f>
        <v>#N/A</v>
      </c>
      <c r="AO795" s="9" t="e">
        <f>VLOOKUP($C795, Team_Batting___Advanced[], 19, FALSE)</f>
        <v>#N/A</v>
      </c>
      <c r="AP795" s="9" t="e">
        <f>VLOOKUP($C795, 'Team Per G'!$A$2:$G$31, 3, FALSE)</f>
        <v>#N/A</v>
      </c>
      <c r="AQ795" s="9" t="e">
        <f>VLOOKUP($C795, 'Team Per G'!$A$2:$G$31, 5, FALSE)</f>
        <v>#N/A</v>
      </c>
      <c r="AR795" s="9" t="e">
        <f>VLOOKUP($C795, 'Team Per G'!$A$2:$G$31, 4, FALSE)</f>
        <v>#N/A</v>
      </c>
      <c r="AS795" s="9" t="e">
        <f>VLOOKUP($C795, Team_Batting___Dashboard[], 22, FALSE)/$AC795</f>
        <v>#N/A</v>
      </c>
      <c r="AT795" s="9" t="e">
        <f>VLOOKUP($C795, 'FanGraphs - Team WAR Projected'!$B$2:$E$31, 4, FALSE)/162</f>
        <v>#N/A</v>
      </c>
      <c r="AU795" s="9" t="e">
        <f>VLOOKUP($C795, FanGraphs_Standings[[Abbreviation]:[2024 Year to Date RS/G]], 6, FALSE)/$AC795</f>
        <v>#N/A</v>
      </c>
      <c r="AV795" s="9" t="e">
        <f>VLOOKUP($C795, FanGraphs_Standings[[Abbreviation]:[2024 Projected Full Season RDif]], 19, FALSE)/162</f>
        <v>#N/A</v>
      </c>
      <c r="AW795" s="9" t="e">
        <f>VLOOKUP($C795, FanGraphs_Standings[[Abbreviation]:[2024 Projected Full Season RDif]], 5, FALSE)</f>
        <v>#N/A</v>
      </c>
      <c r="AX795" s="9" t="e">
        <f>VLOOKUP($C795, FanGraphs_Standings[[Abbreviation]:[2024 Projected Full Season W%]], 18, FALSE)</f>
        <v>#N/A</v>
      </c>
      <c r="AY795" s="9" t="e">
        <f>VLOOKUP($C795, 'Home Field Adv'!$A$2:$K$31, 11, FALSE)</f>
        <v>#N/A</v>
      </c>
      <c r="BB795" s="5" t="str">
        <f t="shared" si="37"/>
        <v/>
      </c>
      <c r="BC795" s="5" t="str">
        <f t="shared" si="38"/>
        <v/>
      </c>
      <c r="BD795" s="5" t="str">
        <f t="shared" si="39"/>
        <v/>
      </c>
    </row>
    <row r="796" spans="6:56" x14ac:dyDescent="0.45">
      <c r="F796" s="9" t="e">
        <f>VLOOKUP($B796, FanGraphs_Standings[[Abbreviation]:[2024 Year to Date G]], 2, FALSE)</f>
        <v>#N/A</v>
      </c>
      <c r="G796" s="9" t="e">
        <f>IF(ISERR(VLOOKUP($D796, 'SP Per G'!$A$2:$D$1380, 3, FALSE)), L796, VLOOKUP($D796, 'SP Per G'!$A$2:$D$1380, 3, FALSE))</f>
        <v>#N/A</v>
      </c>
      <c r="H796" s="9" t="e">
        <f>VLOOKUP($D796, 'SP Per G'!$A$2:$D$1380, 4, FALSE)</f>
        <v>#N/A</v>
      </c>
      <c r="I796" s="9" t="e">
        <f>VLOOKUP($D796, Individual_Pitching___Dashboard[], 18, FALSE)</f>
        <v>#N/A</v>
      </c>
      <c r="J796" s="9" t="e">
        <f>VLOOKUP($D796, Individual_Pitching___Dashboard[], 20, FALSE)</f>
        <v>#N/A</v>
      </c>
      <c r="K796" s="9" t="e">
        <f>VLOOKUP($D796, Individual_Pitching___Advanced[], 21,FALSE)</f>
        <v>#N/A</v>
      </c>
      <c r="L796" s="9" t="e">
        <f>VLOOKUP($B796, 'Team Per G'!$A$2:$G$31, 7, FALSE)</f>
        <v>#N/A</v>
      </c>
      <c r="M796" s="9" t="e">
        <f>VLOOKUP($B796, 'FanGraphs - Team WAR Projected'!$B$2:$E$31, 3, FALSE)/162</f>
        <v>#N/A</v>
      </c>
      <c r="N796" s="9" t="e">
        <f>VLOOKUP($B796, Team_Pitching___Advanced[[Team]:[xFIP]], 19,FALSE)</f>
        <v>#N/A</v>
      </c>
      <c r="O796" s="9" t="e">
        <f>VLOOKUP($B796, Team_Pitching___Advanced[], 20, FALSE)</f>
        <v>#N/A</v>
      </c>
      <c r="P796" s="9" t="e">
        <f>VLOOKUP($B796, Team_Batting___Dashboard[[Team]:[wOBA]], 16, FALSE)</f>
        <v>#N/A</v>
      </c>
      <c r="Q796" s="9" t="e">
        <f>VLOOKUP($B796, Team_Batting___Advanced[[Team]:[OPS]], 9, FALSE)</f>
        <v>#N/A</v>
      </c>
      <c r="R796" s="9" t="e">
        <f>VLOOKUP($B796, Team_Batting___Advanced[], 19, FALSE)</f>
        <v>#N/A</v>
      </c>
      <c r="S796" s="9" t="e">
        <f>VLOOKUP($B796, 'Team Per G'!$A$2:$G$31, 3, FALSE)</f>
        <v>#N/A</v>
      </c>
      <c r="T796" s="9" t="e">
        <f>VLOOKUP($B796, 'Team Per G'!$A$2:$G$31, 5, FALSE)</f>
        <v>#N/A</v>
      </c>
      <c r="U796" s="9" t="e">
        <f>VLOOKUP($B796, 'Team Per G'!$A$2:$G$31, 4, FALSE)</f>
        <v>#N/A</v>
      </c>
      <c r="V796" s="9" t="e">
        <f>VLOOKUP($B796, Team_Batting___Dashboard[], 22, FALSE)/$F796</f>
        <v>#N/A</v>
      </c>
      <c r="W796" s="9" t="e">
        <f>VLOOKUP($B796, 'FanGraphs - Team WAR Projected'!$B$2:$E$31, 4, FALSE)/162</f>
        <v>#N/A</v>
      </c>
      <c r="X796" s="9" t="e">
        <f>VLOOKUP($B796, FanGraphs_Standings[[Abbreviation]:[2024 Year to Date RS/G]], 6, FALSE)/$F796</f>
        <v>#N/A</v>
      </c>
      <c r="Y796" s="9" t="e">
        <f>VLOOKUP($B796, FanGraphs_Standings[[Abbreviation]:[2024 Projected Full Season RDif]], 19, FALSE)/162</f>
        <v>#N/A</v>
      </c>
      <c r="Z796" s="9" t="e">
        <f>VLOOKUP($B796, FanGraphs_Standings[[Abbreviation]:[2024 Projected Full Season RDif]], 5, FALSE)</f>
        <v>#N/A</v>
      </c>
      <c r="AA796" s="9" t="e">
        <f>VLOOKUP($B796, FanGraphs_Standings[[Abbreviation]:[2024 Projected Full Season W%]], 18, FALSE)</f>
        <v>#N/A</v>
      </c>
      <c r="AB796" s="9" t="e">
        <f>VLOOKUP($B796, 'Home Field Adv'!$A$2:$I$31, 9, FALSE)</f>
        <v>#N/A</v>
      </c>
      <c r="AC796" s="9" t="e">
        <f>VLOOKUP($C796, FanGraphs_Standings[[Abbreviation]:[2024 Year to Date G]], 2, FALSE)</f>
        <v>#N/A</v>
      </c>
      <c r="AD796" s="9" t="e">
        <f>VLOOKUP($E796, 'SP Per G'!$A$2:$D$1380, 3, FALSE)</f>
        <v>#N/A</v>
      </c>
      <c r="AE796" s="9" t="e">
        <f>VLOOKUP($E796, 'SP Per G'!$A$2:$D$1380, 4, FALSE)</f>
        <v>#N/A</v>
      </c>
      <c r="AF796" s="9" t="e">
        <f>VLOOKUP($E796, Individual_Pitching___Dashboard[], 18, FALSE)</f>
        <v>#N/A</v>
      </c>
      <c r="AG796" s="9" t="e">
        <f>VLOOKUP($E796, Individual_Pitching___Dashboard[], 20, FALSE)</f>
        <v>#N/A</v>
      </c>
      <c r="AH796" s="9" t="e">
        <f>VLOOKUP($E796, Individual_Pitching___Advanced[], 21,FALSE)</f>
        <v>#N/A</v>
      </c>
      <c r="AI796" s="9" t="e">
        <f>VLOOKUP($C796, 'Team Per G'!$A$2:$G$31, 7, FALSE)</f>
        <v>#N/A</v>
      </c>
      <c r="AJ796" s="9" t="e">
        <f>VLOOKUP($C796, 'FanGraphs - Team WAR Projected'!$B$2:$E$31, 3, FALSE)/162</f>
        <v>#N/A</v>
      </c>
      <c r="AK796" s="9" t="e">
        <f>VLOOKUP($C796, Team_Pitching___Advanced[[Team]:[xFIP]], 19,FALSE)</f>
        <v>#N/A</v>
      </c>
      <c r="AL796" s="9" t="e">
        <f>VLOOKUP($C796, Team_Pitching___Advanced[], 20, FALSE)</f>
        <v>#N/A</v>
      </c>
      <c r="AM796" s="9" t="e">
        <f>VLOOKUP($C796, Team_Batting___Dashboard[[Team]:[wOBA]], 16, FALSE)</f>
        <v>#N/A</v>
      </c>
      <c r="AN796" s="9" t="e">
        <f>VLOOKUP($C796, Team_Batting___Advanced[[Team]:[OPS]], 9, FALSE)</f>
        <v>#N/A</v>
      </c>
      <c r="AO796" s="9" t="e">
        <f>VLOOKUP($C796, Team_Batting___Advanced[], 19, FALSE)</f>
        <v>#N/A</v>
      </c>
      <c r="AP796" s="9" t="e">
        <f>VLOOKUP($C796, 'Team Per G'!$A$2:$G$31, 3, FALSE)</f>
        <v>#N/A</v>
      </c>
      <c r="AQ796" s="9" t="e">
        <f>VLOOKUP($C796, 'Team Per G'!$A$2:$G$31, 5, FALSE)</f>
        <v>#N/A</v>
      </c>
      <c r="AR796" s="9" t="e">
        <f>VLOOKUP($C796, 'Team Per G'!$A$2:$G$31, 4, FALSE)</f>
        <v>#N/A</v>
      </c>
      <c r="AS796" s="9" t="e">
        <f>VLOOKUP($C796, Team_Batting___Dashboard[], 22, FALSE)/$AC796</f>
        <v>#N/A</v>
      </c>
      <c r="AT796" s="9" t="e">
        <f>VLOOKUP($C796, 'FanGraphs - Team WAR Projected'!$B$2:$E$31, 4, FALSE)/162</f>
        <v>#N/A</v>
      </c>
      <c r="AU796" s="9" t="e">
        <f>VLOOKUP($C796, FanGraphs_Standings[[Abbreviation]:[2024 Year to Date RS/G]], 6, FALSE)/$AC796</f>
        <v>#N/A</v>
      </c>
      <c r="AV796" s="9" t="e">
        <f>VLOOKUP($C796, FanGraphs_Standings[[Abbreviation]:[2024 Projected Full Season RDif]], 19, FALSE)/162</f>
        <v>#N/A</v>
      </c>
      <c r="AW796" s="9" t="e">
        <f>VLOOKUP($C796, FanGraphs_Standings[[Abbreviation]:[2024 Projected Full Season RDif]], 5, FALSE)</f>
        <v>#N/A</v>
      </c>
      <c r="AX796" s="9" t="e">
        <f>VLOOKUP($C796, FanGraphs_Standings[[Abbreviation]:[2024 Projected Full Season W%]], 18, FALSE)</f>
        <v>#N/A</v>
      </c>
      <c r="AY796" s="9" t="e">
        <f>VLOOKUP($C796, 'Home Field Adv'!$A$2:$K$31, 11, FALSE)</f>
        <v>#N/A</v>
      </c>
      <c r="BB796" s="5" t="str">
        <f t="shared" si="37"/>
        <v/>
      </c>
      <c r="BC796" s="5" t="str">
        <f t="shared" si="38"/>
        <v/>
      </c>
      <c r="BD796" s="5" t="str">
        <f t="shared" si="39"/>
        <v/>
      </c>
    </row>
    <row r="797" spans="6:56" x14ac:dyDescent="0.45">
      <c r="F797" s="9" t="e">
        <f>VLOOKUP($B797, FanGraphs_Standings[[Abbreviation]:[2024 Year to Date G]], 2, FALSE)</f>
        <v>#N/A</v>
      </c>
      <c r="G797" s="9" t="e">
        <f>IF(ISERR(VLOOKUP($D797, 'SP Per G'!$A$2:$D$1380, 3, FALSE)), L797, VLOOKUP($D797, 'SP Per G'!$A$2:$D$1380, 3, FALSE))</f>
        <v>#N/A</v>
      </c>
      <c r="H797" s="9" t="e">
        <f>VLOOKUP($D797, 'SP Per G'!$A$2:$D$1380, 4, FALSE)</f>
        <v>#N/A</v>
      </c>
      <c r="I797" s="9" t="e">
        <f>VLOOKUP($D797, Individual_Pitching___Dashboard[], 18, FALSE)</f>
        <v>#N/A</v>
      </c>
      <c r="J797" s="9" t="e">
        <f>VLOOKUP($D797, Individual_Pitching___Dashboard[], 20, FALSE)</f>
        <v>#N/A</v>
      </c>
      <c r="K797" s="9" t="e">
        <f>VLOOKUP($D797, Individual_Pitching___Advanced[], 21,FALSE)</f>
        <v>#N/A</v>
      </c>
      <c r="L797" s="9" t="e">
        <f>VLOOKUP($B797, 'Team Per G'!$A$2:$G$31, 7, FALSE)</f>
        <v>#N/A</v>
      </c>
      <c r="M797" s="9" t="e">
        <f>VLOOKUP($B797, 'FanGraphs - Team WAR Projected'!$B$2:$E$31, 3, FALSE)/162</f>
        <v>#N/A</v>
      </c>
      <c r="N797" s="9" t="e">
        <f>VLOOKUP($B797, Team_Pitching___Advanced[[Team]:[xFIP]], 19,FALSE)</f>
        <v>#N/A</v>
      </c>
      <c r="O797" s="9" t="e">
        <f>VLOOKUP($B797, Team_Pitching___Advanced[], 20, FALSE)</f>
        <v>#N/A</v>
      </c>
      <c r="P797" s="9" t="e">
        <f>VLOOKUP($B797, Team_Batting___Dashboard[[Team]:[wOBA]], 16, FALSE)</f>
        <v>#N/A</v>
      </c>
      <c r="Q797" s="9" t="e">
        <f>VLOOKUP($B797, Team_Batting___Advanced[[Team]:[OPS]], 9, FALSE)</f>
        <v>#N/A</v>
      </c>
      <c r="R797" s="9" t="e">
        <f>VLOOKUP($B797, Team_Batting___Advanced[], 19, FALSE)</f>
        <v>#N/A</v>
      </c>
      <c r="S797" s="9" t="e">
        <f>VLOOKUP($B797, 'Team Per G'!$A$2:$G$31, 3, FALSE)</f>
        <v>#N/A</v>
      </c>
      <c r="T797" s="9" t="e">
        <f>VLOOKUP($B797, 'Team Per G'!$A$2:$G$31, 5, FALSE)</f>
        <v>#N/A</v>
      </c>
      <c r="U797" s="9" t="e">
        <f>VLOOKUP($B797, 'Team Per G'!$A$2:$G$31, 4, FALSE)</f>
        <v>#N/A</v>
      </c>
      <c r="V797" s="9" t="e">
        <f>VLOOKUP($B797, Team_Batting___Dashboard[], 22, FALSE)/$F797</f>
        <v>#N/A</v>
      </c>
      <c r="W797" s="9" t="e">
        <f>VLOOKUP($B797, 'FanGraphs - Team WAR Projected'!$B$2:$E$31, 4, FALSE)/162</f>
        <v>#N/A</v>
      </c>
      <c r="X797" s="9" t="e">
        <f>VLOOKUP($B797, FanGraphs_Standings[[Abbreviation]:[2024 Year to Date RS/G]], 6, FALSE)/$F797</f>
        <v>#N/A</v>
      </c>
      <c r="Y797" s="9" t="e">
        <f>VLOOKUP($B797, FanGraphs_Standings[[Abbreviation]:[2024 Projected Full Season RDif]], 19, FALSE)/162</f>
        <v>#N/A</v>
      </c>
      <c r="Z797" s="9" t="e">
        <f>VLOOKUP($B797, FanGraphs_Standings[[Abbreviation]:[2024 Projected Full Season RDif]], 5, FALSE)</f>
        <v>#N/A</v>
      </c>
      <c r="AA797" s="9" t="e">
        <f>VLOOKUP($B797, FanGraphs_Standings[[Abbreviation]:[2024 Projected Full Season W%]], 18, FALSE)</f>
        <v>#N/A</v>
      </c>
      <c r="AB797" s="9" t="e">
        <f>VLOOKUP($B797, 'Home Field Adv'!$A$2:$I$31, 9, FALSE)</f>
        <v>#N/A</v>
      </c>
      <c r="AC797" s="9" t="e">
        <f>VLOOKUP($C797, FanGraphs_Standings[[Abbreviation]:[2024 Year to Date G]], 2, FALSE)</f>
        <v>#N/A</v>
      </c>
      <c r="AD797" s="9" t="e">
        <f>VLOOKUP($E797, 'SP Per G'!$A$2:$D$1380, 3, FALSE)</f>
        <v>#N/A</v>
      </c>
      <c r="AE797" s="9" t="e">
        <f>VLOOKUP($E797, 'SP Per G'!$A$2:$D$1380, 4, FALSE)</f>
        <v>#N/A</v>
      </c>
      <c r="AF797" s="9" t="e">
        <f>VLOOKUP($E797, Individual_Pitching___Dashboard[], 18, FALSE)</f>
        <v>#N/A</v>
      </c>
      <c r="AG797" s="9" t="e">
        <f>VLOOKUP($E797, Individual_Pitching___Dashboard[], 20, FALSE)</f>
        <v>#N/A</v>
      </c>
      <c r="AH797" s="9" t="e">
        <f>VLOOKUP($E797, Individual_Pitching___Advanced[], 21,FALSE)</f>
        <v>#N/A</v>
      </c>
      <c r="AI797" s="9" t="e">
        <f>VLOOKUP($C797, 'Team Per G'!$A$2:$G$31, 7, FALSE)</f>
        <v>#N/A</v>
      </c>
      <c r="AJ797" s="9" t="e">
        <f>VLOOKUP($C797, 'FanGraphs - Team WAR Projected'!$B$2:$E$31, 3, FALSE)/162</f>
        <v>#N/A</v>
      </c>
      <c r="AK797" s="9" t="e">
        <f>VLOOKUP($C797, Team_Pitching___Advanced[[Team]:[xFIP]], 19,FALSE)</f>
        <v>#N/A</v>
      </c>
      <c r="AL797" s="9" t="e">
        <f>VLOOKUP($C797, Team_Pitching___Advanced[], 20, FALSE)</f>
        <v>#N/A</v>
      </c>
      <c r="AM797" s="9" t="e">
        <f>VLOOKUP($C797, Team_Batting___Dashboard[[Team]:[wOBA]], 16, FALSE)</f>
        <v>#N/A</v>
      </c>
      <c r="AN797" s="9" t="e">
        <f>VLOOKUP($C797, Team_Batting___Advanced[[Team]:[OPS]], 9, FALSE)</f>
        <v>#N/A</v>
      </c>
      <c r="AO797" s="9" t="e">
        <f>VLOOKUP($C797, Team_Batting___Advanced[], 19, FALSE)</f>
        <v>#N/A</v>
      </c>
      <c r="AP797" s="9" t="e">
        <f>VLOOKUP($C797, 'Team Per G'!$A$2:$G$31, 3, FALSE)</f>
        <v>#N/A</v>
      </c>
      <c r="AQ797" s="9" t="e">
        <f>VLOOKUP($C797, 'Team Per G'!$A$2:$G$31, 5, FALSE)</f>
        <v>#N/A</v>
      </c>
      <c r="AR797" s="9" t="e">
        <f>VLOOKUP($C797, 'Team Per G'!$A$2:$G$31, 4, FALSE)</f>
        <v>#N/A</v>
      </c>
      <c r="AS797" s="9" t="e">
        <f>VLOOKUP($C797, Team_Batting___Dashboard[], 22, FALSE)/$AC797</f>
        <v>#N/A</v>
      </c>
      <c r="AT797" s="9" t="e">
        <f>VLOOKUP($C797, 'FanGraphs - Team WAR Projected'!$B$2:$E$31, 4, FALSE)/162</f>
        <v>#N/A</v>
      </c>
      <c r="AU797" s="9" t="e">
        <f>VLOOKUP($C797, FanGraphs_Standings[[Abbreviation]:[2024 Year to Date RS/G]], 6, FALSE)/$AC797</f>
        <v>#N/A</v>
      </c>
      <c r="AV797" s="9" t="e">
        <f>VLOOKUP($C797, FanGraphs_Standings[[Abbreviation]:[2024 Projected Full Season RDif]], 19, FALSE)/162</f>
        <v>#N/A</v>
      </c>
      <c r="AW797" s="9" t="e">
        <f>VLOOKUP($C797, FanGraphs_Standings[[Abbreviation]:[2024 Projected Full Season RDif]], 5, FALSE)</f>
        <v>#N/A</v>
      </c>
      <c r="AX797" s="9" t="e">
        <f>VLOOKUP($C797, FanGraphs_Standings[[Abbreviation]:[2024 Projected Full Season W%]], 18, FALSE)</f>
        <v>#N/A</v>
      </c>
      <c r="AY797" s="9" t="e">
        <f>VLOOKUP($C797, 'Home Field Adv'!$A$2:$K$31, 11, FALSE)</f>
        <v>#N/A</v>
      </c>
      <c r="BB797" s="5" t="str">
        <f t="shared" si="37"/>
        <v/>
      </c>
      <c r="BC797" s="5" t="str">
        <f t="shared" si="38"/>
        <v/>
      </c>
      <c r="BD797" s="5" t="str">
        <f t="shared" si="39"/>
        <v/>
      </c>
    </row>
    <row r="798" spans="6:56" x14ac:dyDescent="0.45">
      <c r="F798" s="9" t="e">
        <f>VLOOKUP($B798, FanGraphs_Standings[[Abbreviation]:[2024 Year to Date G]], 2, FALSE)</f>
        <v>#N/A</v>
      </c>
      <c r="G798" s="9" t="e">
        <f>IF(ISERR(VLOOKUP($D798, 'SP Per G'!$A$2:$D$1380, 3, FALSE)), L798, VLOOKUP($D798, 'SP Per G'!$A$2:$D$1380, 3, FALSE))</f>
        <v>#N/A</v>
      </c>
      <c r="H798" s="9" t="e">
        <f>VLOOKUP($D798, 'SP Per G'!$A$2:$D$1380, 4, FALSE)</f>
        <v>#N/A</v>
      </c>
      <c r="I798" s="9" t="e">
        <f>VLOOKUP($D798, Individual_Pitching___Dashboard[], 18, FALSE)</f>
        <v>#N/A</v>
      </c>
      <c r="J798" s="9" t="e">
        <f>VLOOKUP($D798, Individual_Pitching___Dashboard[], 20, FALSE)</f>
        <v>#N/A</v>
      </c>
      <c r="K798" s="9" t="e">
        <f>VLOOKUP($D798, Individual_Pitching___Advanced[], 21,FALSE)</f>
        <v>#N/A</v>
      </c>
      <c r="L798" s="9" t="e">
        <f>VLOOKUP($B798, 'Team Per G'!$A$2:$G$31, 7, FALSE)</f>
        <v>#N/A</v>
      </c>
      <c r="M798" s="9" t="e">
        <f>VLOOKUP($B798, 'FanGraphs - Team WAR Projected'!$B$2:$E$31, 3, FALSE)/162</f>
        <v>#N/A</v>
      </c>
      <c r="N798" s="9" t="e">
        <f>VLOOKUP($B798, Team_Pitching___Advanced[[Team]:[xFIP]], 19,FALSE)</f>
        <v>#N/A</v>
      </c>
      <c r="O798" s="9" t="e">
        <f>VLOOKUP($B798, Team_Pitching___Advanced[], 20, FALSE)</f>
        <v>#N/A</v>
      </c>
      <c r="P798" s="9" t="e">
        <f>VLOOKUP($B798, Team_Batting___Dashboard[[Team]:[wOBA]], 16, FALSE)</f>
        <v>#N/A</v>
      </c>
      <c r="Q798" s="9" t="e">
        <f>VLOOKUP($B798, Team_Batting___Advanced[[Team]:[OPS]], 9, FALSE)</f>
        <v>#N/A</v>
      </c>
      <c r="R798" s="9" t="e">
        <f>VLOOKUP($B798, Team_Batting___Advanced[], 19, FALSE)</f>
        <v>#N/A</v>
      </c>
      <c r="S798" s="9" t="e">
        <f>VLOOKUP($B798, 'Team Per G'!$A$2:$G$31, 3, FALSE)</f>
        <v>#N/A</v>
      </c>
      <c r="T798" s="9" t="e">
        <f>VLOOKUP($B798, 'Team Per G'!$A$2:$G$31, 5, FALSE)</f>
        <v>#N/A</v>
      </c>
      <c r="U798" s="9" t="e">
        <f>VLOOKUP($B798, 'Team Per G'!$A$2:$G$31, 4, FALSE)</f>
        <v>#N/A</v>
      </c>
      <c r="V798" s="9" t="e">
        <f>VLOOKUP($B798, Team_Batting___Dashboard[], 22, FALSE)/$F798</f>
        <v>#N/A</v>
      </c>
      <c r="W798" s="9" t="e">
        <f>VLOOKUP($B798, 'FanGraphs - Team WAR Projected'!$B$2:$E$31, 4, FALSE)/162</f>
        <v>#N/A</v>
      </c>
      <c r="X798" s="9" t="e">
        <f>VLOOKUP($B798, FanGraphs_Standings[[Abbreviation]:[2024 Year to Date RS/G]], 6, FALSE)/$F798</f>
        <v>#N/A</v>
      </c>
      <c r="Y798" s="9" t="e">
        <f>VLOOKUP($B798, FanGraphs_Standings[[Abbreviation]:[2024 Projected Full Season RDif]], 19, FALSE)/162</f>
        <v>#N/A</v>
      </c>
      <c r="Z798" s="9" t="e">
        <f>VLOOKUP($B798, FanGraphs_Standings[[Abbreviation]:[2024 Projected Full Season RDif]], 5, FALSE)</f>
        <v>#N/A</v>
      </c>
      <c r="AA798" s="9" t="e">
        <f>VLOOKUP($B798, FanGraphs_Standings[[Abbreviation]:[2024 Projected Full Season W%]], 18, FALSE)</f>
        <v>#N/A</v>
      </c>
      <c r="AB798" s="9" t="e">
        <f>VLOOKUP($B798, 'Home Field Adv'!$A$2:$I$31, 9, FALSE)</f>
        <v>#N/A</v>
      </c>
      <c r="AC798" s="9" t="e">
        <f>VLOOKUP($C798, FanGraphs_Standings[[Abbreviation]:[2024 Year to Date G]], 2, FALSE)</f>
        <v>#N/A</v>
      </c>
      <c r="AD798" s="9" t="e">
        <f>VLOOKUP($E798, 'SP Per G'!$A$2:$D$1380, 3, FALSE)</f>
        <v>#N/A</v>
      </c>
      <c r="AE798" s="9" t="e">
        <f>VLOOKUP($E798, 'SP Per G'!$A$2:$D$1380, 4, FALSE)</f>
        <v>#N/A</v>
      </c>
      <c r="AF798" s="9" t="e">
        <f>VLOOKUP($E798, Individual_Pitching___Dashboard[], 18, FALSE)</f>
        <v>#N/A</v>
      </c>
      <c r="AG798" s="9" t="e">
        <f>VLOOKUP($E798, Individual_Pitching___Dashboard[], 20, FALSE)</f>
        <v>#N/A</v>
      </c>
      <c r="AH798" s="9" t="e">
        <f>VLOOKUP($E798, Individual_Pitching___Advanced[], 21,FALSE)</f>
        <v>#N/A</v>
      </c>
      <c r="AI798" s="9" t="e">
        <f>VLOOKUP($C798, 'Team Per G'!$A$2:$G$31, 7, FALSE)</f>
        <v>#N/A</v>
      </c>
      <c r="AJ798" s="9" t="e">
        <f>VLOOKUP($C798, 'FanGraphs - Team WAR Projected'!$B$2:$E$31, 3, FALSE)/162</f>
        <v>#N/A</v>
      </c>
      <c r="AK798" s="9" t="e">
        <f>VLOOKUP($C798, Team_Pitching___Advanced[[Team]:[xFIP]], 19,FALSE)</f>
        <v>#N/A</v>
      </c>
      <c r="AL798" s="9" t="e">
        <f>VLOOKUP($C798, Team_Pitching___Advanced[], 20, FALSE)</f>
        <v>#N/A</v>
      </c>
      <c r="AM798" s="9" t="e">
        <f>VLOOKUP($C798, Team_Batting___Dashboard[[Team]:[wOBA]], 16, FALSE)</f>
        <v>#N/A</v>
      </c>
      <c r="AN798" s="9" t="e">
        <f>VLOOKUP($C798, Team_Batting___Advanced[[Team]:[OPS]], 9, FALSE)</f>
        <v>#N/A</v>
      </c>
      <c r="AO798" s="9" t="e">
        <f>VLOOKUP($C798, Team_Batting___Advanced[], 19, FALSE)</f>
        <v>#N/A</v>
      </c>
      <c r="AP798" s="9" t="e">
        <f>VLOOKUP($C798, 'Team Per G'!$A$2:$G$31, 3, FALSE)</f>
        <v>#N/A</v>
      </c>
      <c r="AQ798" s="9" t="e">
        <f>VLOOKUP($C798, 'Team Per G'!$A$2:$G$31, 5, FALSE)</f>
        <v>#N/A</v>
      </c>
      <c r="AR798" s="9" t="e">
        <f>VLOOKUP($C798, 'Team Per G'!$A$2:$G$31, 4, FALSE)</f>
        <v>#N/A</v>
      </c>
      <c r="AS798" s="9" t="e">
        <f>VLOOKUP($C798, Team_Batting___Dashboard[], 22, FALSE)/$AC798</f>
        <v>#N/A</v>
      </c>
      <c r="AT798" s="9" t="e">
        <f>VLOOKUP($C798, 'FanGraphs - Team WAR Projected'!$B$2:$E$31, 4, FALSE)/162</f>
        <v>#N/A</v>
      </c>
      <c r="AU798" s="9" t="e">
        <f>VLOOKUP($C798, FanGraphs_Standings[[Abbreviation]:[2024 Year to Date RS/G]], 6, FALSE)/$AC798</f>
        <v>#N/A</v>
      </c>
      <c r="AV798" s="9" t="e">
        <f>VLOOKUP($C798, FanGraphs_Standings[[Abbreviation]:[2024 Projected Full Season RDif]], 19, FALSE)/162</f>
        <v>#N/A</v>
      </c>
      <c r="AW798" s="9" t="e">
        <f>VLOOKUP($C798, FanGraphs_Standings[[Abbreviation]:[2024 Projected Full Season RDif]], 5, FALSE)</f>
        <v>#N/A</v>
      </c>
      <c r="AX798" s="9" t="e">
        <f>VLOOKUP($C798, FanGraphs_Standings[[Abbreviation]:[2024 Projected Full Season W%]], 18, FALSE)</f>
        <v>#N/A</v>
      </c>
      <c r="AY798" s="9" t="e">
        <f>VLOOKUP($C798, 'Home Field Adv'!$A$2:$K$31, 11, FALSE)</f>
        <v>#N/A</v>
      </c>
      <c r="BB798" s="5" t="str">
        <f t="shared" si="37"/>
        <v/>
      </c>
      <c r="BC798" s="5" t="str">
        <f t="shared" si="38"/>
        <v/>
      </c>
      <c r="BD798" s="5" t="str">
        <f t="shared" si="39"/>
        <v/>
      </c>
    </row>
    <row r="799" spans="6:56" x14ac:dyDescent="0.45">
      <c r="F799" s="9" t="e">
        <f>VLOOKUP($B799, FanGraphs_Standings[[Abbreviation]:[2024 Year to Date G]], 2, FALSE)</f>
        <v>#N/A</v>
      </c>
      <c r="G799" s="9" t="e">
        <f>IF(ISERR(VLOOKUP($D799, 'SP Per G'!$A$2:$D$1380, 3, FALSE)), L799, VLOOKUP($D799, 'SP Per G'!$A$2:$D$1380, 3, FALSE))</f>
        <v>#N/A</v>
      </c>
      <c r="H799" s="9" t="e">
        <f>VLOOKUP($D799, 'SP Per G'!$A$2:$D$1380, 4, FALSE)</f>
        <v>#N/A</v>
      </c>
      <c r="I799" s="9" t="e">
        <f>VLOOKUP($D799, Individual_Pitching___Dashboard[], 18, FALSE)</f>
        <v>#N/A</v>
      </c>
      <c r="J799" s="9" t="e">
        <f>VLOOKUP($D799, Individual_Pitching___Dashboard[], 20, FALSE)</f>
        <v>#N/A</v>
      </c>
      <c r="K799" s="9" t="e">
        <f>VLOOKUP($D799, Individual_Pitching___Advanced[], 21,FALSE)</f>
        <v>#N/A</v>
      </c>
      <c r="L799" s="9" t="e">
        <f>VLOOKUP($B799, 'Team Per G'!$A$2:$G$31, 7, FALSE)</f>
        <v>#N/A</v>
      </c>
      <c r="M799" s="9" t="e">
        <f>VLOOKUP($B799, 'FanGraphs - Team WAR Projected'!$B$2:$E$31, 3, FALSE)/162</f>
        <v>#N/A</v>
      </c>
      <c r="N799" s="9" t="e">
        <f>VLOOKUP($B799, Team_Pitching___Advanced[[Team]:[xFIP]], 19,FALSE)</f>
        <v>#N/A</v>
      </c>
      <c r="O799" s="9" t="e">
        <f>VLOOKUP($B799, Team_Pitching___Advanced[], 20, FALSE)</f>
        <v>#N/A</v>
      </c>
      <c r="P799" s="9" t="e">
        <f>VLOOKUP($B799, Team_Batting___Dashboard[[Team]:[wOBA]], 16, FALSE)</f>
        <v>#N/A</v>
      </c>
      <c r="Q799" s="9" t="e">
        <f>VLOOKUP($B799, Team_Batting___Advanced[[Team]:[OPS]], 9, FALSE)</f>
        <v>#N/A</v>
      </c>
      <c r="R799" s="9" t="e">
        <f>VLOOKUP($B799, Team_Batting___Advanced[], 19, FALSE)</f>
        <v>#N/A</v>
      </c>
      <c r="S799" s="9" t="e">
        <f>VLOOKUP($B799, 'Team Per G'!$A$2:$G$31, 3, FALSE)</f>
        <v>#N/A</v>
      </c>
      <c r="T799" s="9" t="e">
        <f>VLOOKUP($B799, 'Team Per G'!$A$2:$G$31, 5, FALSE)</f>
        <v>#N/A</v>
      </c>
      <c r="U799" s="9" t="e">
        <f>VLOOKUP($B799, 'Team Per G'!$A$2:$G$31, 4, FALSE)</f>
        <v>#N/A</v>
      </c>
      <c r="V799" s="9" t="e">
        <f>VLOOKUP($B799, Team_Batting___Dashboard[], 22, FALSE)/$F799</f>
        <v>#N/A</v>
      </c>
      <c r="W799" s="9" t="e">
        <f>VLOOKUP($B799, 'FanGraphs - Team WAR Projected'!$B$2:$E$31, 4, FALSE)/162</f>
        <v>#N/A</v>
      </c>
      <c r="X799" s="9" t="e">
        <f>VLOOKUP($B799, FanGraphs_Standings[[Abbreviation]:[2024 Year to Date RS/G]], 6, FALSE)/$F799</f>
        <v>#N/A</v>
      </c>
      <c r="Y799" s="9" t="e">
        <f>VLOOKUP($B799, FanGraphs_Standings[[Abbreviation]:[2024 Projected Full Season RDif]], 19, FALSE)/162</f>
        <v>#N/A</v>
      </c>
      <c r="Z799" s="9" t="e">
        <f>VLOOKUP($B799, FanGraphs_Standings[[Abbreviation]:[2024 Projected Full Season RDif]], 5, FALSE)</f>
        <v>#N/A</v>
      </c>
      <c r="AA799" s="9" t="e">
        <f>VLOOKUP($B799, FanGraphs_Standings[[Abbreviation]:[2024 Projected Full Season W%]], 18, FALSE)</f>
        <v>#N/A</v>
      </c>
      <c r="AB799" s="9" t="e">
        <f>VLOOKUP($B799, 'Home Field Adv'!$A$2:$I$31, 9, FALSE)</f>
        <v>#N/A</v>
      </c>
      <c r="AC799" s="9" t="e">
        <f>VLOOKUP($C799, FanGraphs_Standings[[Abbreviation]:[2024 Year to Date G]], 2, FALSE)</f>
        <v>#N/A</v>
      </c>
      <c r="AD799" s="9" t="e">
        <f>VLOOKUP($E799, 'SP Per G'!$A$2:$D$1380, 3, FALSE)</f>
        <v>#N/A</v>
      </c>
      <c r="AE799" s="9" t="e">
        <f>VLOOKUP($E799, 'SP Per G'!$A$2:$D$1380, 4, FALSE)</f>
        <v>#N/A</v>
      </c>
      <c r="AF799" s="9" t="e">
        <f>VLOOKUP($E799, Individual_Pitching___Dashboard[], 18, FALSE)</f>
        <v>#N/A</v>
      </c>
      <c r="AG799" s="9" t="e">
        <f>VLOOKUP($E799, Individual_Pitching___Dashboard[], 20, FALSE)</f>
        <v>#N/A</v>
      </c>
      <c r="AH799" s="9" t="e">
        <f>VLOOKUP($E799, Individual_Pitching___Advanced[], 21,FALSE)</f>
        <v>#N/A</v>
      </c>
      <c r="AI799" s="9" t="e">
        <f>VLOOKUP($C799, 'Team Per G'!$A$2:$G$31, 7, FALSE)</f>
        <v>#N/A</v>
      </c>
      <c r="AJ799" s="9" t="e">
        <f>VLOOKUP($C799, 'FanGraphs - Team WAR Projected'!$B$2:$E$31, 3, FALSE)/162</f>
        <v>#N/A</v>
      </c>
      <c r="AK799" s="9" t="e">
        <f>VLOOKUP($C799, Team_Pitching___Advanced[[Team]:[xFIP]], 19,FALSE)</f>
        <v>#N/A</v>
      </c>
      <c r="AL799" s="9" t="e">
        <f>VLOOKUP($C799, Team_Pitching___Advanced[], 20, FALSE)</f>
        <v>#N/A</v>
      </c>
      <c r="AM799" s="9" t="e">
        <f>VLOOKUP($C799, Team_Batting___Dashboard[[Team]:[wOBA]], 16, FALSE)</f>
        <v>#N/A</v>
      </c>
      <c r="AN799" s="9" t="e">
        <f>VLOOKUP($C799, Team_Batting___Advanced[[Team]:[OPS]], 9, FALSE)</f>
        <v>#N/A</v>
      </c>
      <c r="AO799" s="9" t="e">
        <f>VLOOKUP($C799, Team_Batting___Advanced[], 19, FALSE)</f>
        <v>#N/A</v>
      </c>
      <c r="AP799" s="9" t="e">
        <f>VLOOKUP($C799, 'Team Per G'!$A$2:$G$31, 3, FALSE)</f>
        <v>#N/A</v>
      </c>
      <c r="AQ799" s="9" t="e">
        <f>VLOOKUP($C799, 'Team Per G'!$A$2:$G$31, 5, FALSE)</f>
        <v>#N/A</v>
      </c>
      <c r="AR799" s="9" t="e">
        <f>VLOOKUP($C799, 'Team Per G'!$A$2:$G$31, 4, FALSE)</f>
        <v>#N/A</v>
      </c>
      <c r="AS799" s="9" t="e">
        <f>VLOOKUP($C799, Team_Batting___Dashboard[], 22, FALSE)/$AC799</f>
        <v>#N/A</v>
      </c>
      <c r="AT799" s="9" t="e">
        <f>VLOOKUP($C799, 'FanGraphs - Team WAR Projected'!$B$2:$E$31, 4, FALSE)/162</f>
        <v>#N/A</v>
      </c>
      <c r="AU799" s="9" t="e">
        <f>VLOOKUP($C799, FanGraphs_Standings[[Abbreviation]:[2024 Year to Date RS/G]], 6, FALSE)/$AC799</f>
        <v>#N/A</v>
      </c>
      <c r="AV799" s="9" t="e">
        <f>VLOOKUP($C799, FanGraphs_Standings[[Abbreviation]:[2024 Projected Full Season RDif]], 19, FALSE)/162</f>
        <v>#N/A</v>
      </c>
      <c r="AW799" s="9" t="e">
        <f>VLOOKUP($C799, FanGraphs_Standings[[Abbreviation]:[2024 Projected Full Season RDif]], 5, FALSE)</f>
        <v>#N/A</v>
      </c>
      <c r="AX799" s="9" t="e">
        <f>VLOOKUP($C799, FanGraphs_Standings[[Abbreviation]:[2024 Projected Full Season W%]], 18, FALSE)</f>
        <v>#N/A</v>
      </c>
      <c r="AY799" s="9" t="e">
        <f>VLOOKUP($C799, 'Home Field Adv'!$A$2:$K$31, 11, FALSE)</f>
        <v>#N/A</v>
      </c>
      <c r="BB799" s="5" t="str">
        <f t="shared" si="37"/>
        <v/>
      </c>
      <c r="BC799" s="5" t="str">
        <f t="shared" si="38"/>
        <v/>
      </c>
      <c r="BD799" s="5" t="str">
        <f t="shared" si="39"/>
        <v/>
      </c>
    </row>
    <row r="800" spans="6:56" x14ac:dyDescent="0.45">
      <c r="F800" s="9" t="e">
        <f>VLOOKUP($B800, FanGraphs_Standings[[Abbreviation]:[2024 Year to Date G]], 2, FALSE)</f>
        <v>#N/A</v>
      </c>
      <c r="G800" s="9" t="e">
        <f>IF(ISERR(VLOOKUP($D800, 'SP Per G'!$A$2:$D$1380, 3, FALSE)), L800, VLOOKUP($D800, 'SP Per G'!$A$2:$D$1380, 3, FALSE))</f>
        <v>#N/A</v>
      </c>
      <c r="H800" s="9" t="e">
        <f>VLOOKUP($D800, 'SP Per G'!$A$2:$D$1380, 4, FALSE)</f>
        <v>#N/A</v>
      </c>
      <c r="I800" s="9" t="e">
        <f>VLOOKUP($D800, Individual_Pitching___Dashboard[], 18, FALSE)</f>
        <v>#N/A</v>
      </c>
      <c r="J800" s="9" t="e">
        <f>VLOOKUP($D800, Individual_Pitching___Dashboard[], 20, FALSE)</f>
        <v>#N/A</v>
      </c>
      <c r="K800" s="9" t="e">
        <f>VLOOKUP($D800, Individual_Pitching___Advanced[], 21,FALSE)</f>
        <v>#N/A</v>
      </c>
      <c r="L800" s="9" t="e">
        <f>VLOOKUP($B800, 'Team Per G'!$A$2:$G$31, 7, FALSE)</f>
        <v>#N/A</v>
      </c>
      <c r="M800" s="9" t="e">
        <f>VLOOKUP($B800, 'FanGraphs - Team WAR Projected'!$B$2:$E$31, 3, FALSE)/162</f>
        <v>#N/A</v>
      </c>
      <c r="N800" s="9" t="e">
        <f>VLOOKUP($B800, Team_Pitching___Advanced[[Team]:[xFIP]], 19,FALSE)</f>
        <v>#N/A</v>
      </c>
      <c r="O800" s="9" t="e">
        <f>VLOOKUP($B800, Team_Pitching___Advanced[], 20, FALSE)</f>
        <v>#N/A</v>
      </c>
      <c r="P800" s="9" t="e">
        <f>VLOOKUP($B800, Team_Batting___Dashboard[[Team]:[wOBA]], 16, FALSE)</f>
        <v>#N/A</v>
      </c>
      <c r="Q800" s="9" t="e">
        <f>VLOOKUP($B800, Team_Batting___Advanced[[Team]:[OPS]], 9, FALSE)</f>
        <v>#N/A</v>
      </c>
      <c r="R800" s="9" t="e">
        <f>VLOOKUP($B800, Team_Batting___Advanced[], 19, FALSE)</f>
        <v>#N/A</v>
      </c>
      <c r="S800" s="9" t="e">
        <f>VLOOKUP($B800, 'Team Per G'!$A$2:$G$31, 3, FALSE)</f>
        <v>#N/A</v>
      </c>
      <c r="T800" s="9" t="e">
        <f>VLOOKUP($B800, 'Team Per G'!$A$2:$G$31, 5, FALSE)</f>
        <v>#N/A</v>
      </c>
      <c r="U800" s="9" t="e">
        <f>VLOOKUP($B800, 'Team Per G'!$A$2:$G$31, 4, FALSE)</f>
        <v>#N/A</v>
      </c>
      <c r="V800" s="9" t="e">
        <f>VLOOKUP($B800, Team_Batting___Dashboard[], 22, FALSE)/$F800</f>
        <v>#N/A</v>
      </c>
      <c r="W800" s="9" t="e">
        <f>VLOOKUP($B800, 'FanGraphs - Team WAR Projected'!$B$2:$E$31, 4, FALSE)/162</f>
        <v>#N/A</v>
      </c>
      <c r="X800" s="9" t="e">
        <f>VLOOKUP($B800, FanGraphs_Standings[[Abbreviation]:[2024 Year to Date RS/G]], 6, FALSE)/$F800</f>
        <v>#N/A</v>
      </c>
      <c r="Y800" s="9" t="e">
        <f>VLOOKUP($B800, FanGraphs_Standings[[Abbreviation]:[2024 Projected Full Season RDif]], 19, FALSE)/162</f>
        <v>#N/A</v>
      </c>
      <c r="Z800" s="9" t="e">
        <f>VLOOKUP($B800, FanGraphs_Standings[[Abbreviation]:[2024 Projected Full Season RDif]], 5, FALSE)</f>
        <v>#N/A</v>
      </c>
      <c r="AA800" s="9" t="e">
        <f>VLOOKUP($B800, FanGraphs_Standings[[Abbreviation]:[2024 Projected Full Season W%]], 18, FALSE)</f>
        <v>#N/A</v>
      </c>
      <c r="AB800" s="9" t="e">
        <f>VLOOKUP($B800, 'Home Field Adv'!$A$2:$I$31, 9, FALSE)</f>
        <v>#N/A</v>
      </c>
      <c r="AC800" s="9" t="e">
        <f>VLOOKUP($C800, FanGraphs_Standings[[Abbreviation]:[2024 Year to Date G]], 2, FALSE)</f>
        <v>#N/A</v>
      </c>
      <c r="AD800" s="9" t="e">
        <f>VLOOKUP($E800, 'SP Per G'!$A$2:$D$1380, 3, FALSE)</f>
        <v>#N/A</v>
      </c>
      <c r="AE800" s="9" t="e">
        <f>VLOOKUP($E800, 'SP Per G'!$A$2:$D$1380, 4, FALSE)</f>
        <v>#N/A</v>
      </c>
      <c r="AF800" s="9" t="e">
        <f>VLOOKUP($E800, Individual_Pitching___Dashboard[], 18, FALSE)</f>
        <v>#N/A</v>
      </c>
      <c r="AG800" s="9" t="e">
        <f>VLOOKUP($E800, Individual_Pitching___Dashboard[], 20, FALSE)</f>
        <v>#N/A</v>
      </c>
      <c r="AH800" s="9" t="e">
        <f>VLOOKUP($E800, Individual_Pitching___Advanced[], 21,FALSE)</f>
        <v>#N/A</v>
      </c>
      <c r="AI800" s="9" t="e">
        <f>VLOOKUP($C800, 'Team Per G'!$A$2:$G$31, 7, FALSE)</f>
        <v>#N/A</v>
      </c>
      <c r="AJ800" s="9" t="e">
        <f>VLOOKUP($C800, 'FanGraphs - Team WAR Projected'!$B$2:$E$31, 3, FALSE)/162</f>
        <v>#N/A</v>
      </c>
      <c r="AK800" s="9" t="e">
        <f>VLOOKUP($C800, Team_Pitching___Advanced[[Team]:[xFIP]], 19,FALSE)</f>
        <v>#N/A</v>
      </c>
      <c r="AL800" s="9" t="e">
        <f>VLOOKUP($C800, Team_Pitching___Advanced[], 20, FALSE)</f>
        <v>#N/A</v>
      </c>
      <c r="AM800" s="9" t="e">
        <f>VLOOKUP($C800, Team_Batting___Dashboard[[Team]:[wOBA]], 16, FALSE)</f>
        <v>#N/A</v>
      </c>
      <c r="AN800" s="9" t="e">
        <f>VLOOKUP($C800, Team_Batting___Advanced[[Team]:[OPS]], 9, FALSE)</f>
        <v>#N/A</v>
      </c>
      <c r="AO800" s="9" t="e">
        <f>VLOOKUP($C800, Team_Batting___Advanced[], 19, FALSE)</f>
        <v>#N/A</v>
      </c>
      <c r="AP800" s="9" t="e">
        <f>VLOOKUP($C800, 'Team Per G'!$A$2:$G$31, 3, FALSE)</f>
        <v>#N/A</v>
      </c>
      <c r="AQ800" s="9" t="e">
        <f>VLOOKUP($C800, 'Team Per G'!$A$2:$G$31, 5, FALSE)</f>
        <v>#N/A</v>
      </c>
      <c r="AR800" s="9" t="e">
        <f>VLOOKUP($C800, 'Team Per G'!$A$2:$G$31, 4, FALSE)</f>
        <v>#N/A</v>
      </c>
      <c r="AS800" s="9" t="e">
        <f>VLOOKUP($C800, Team_Batting___Dashboard[], 22, FALSE)/$AC800</f>
        <v>#N/A</v>
      </c>
      <c r="AT800" s="9" t="e">
        <f>VLOOKUP($C800, 'FanGraphs - Team WAR Projected'!$B$2:$E$31, 4, FALSE)/162</f>
        <v>#N/A</v>
      </c>
      <c r="AU800" s="9" t="e">
        <f>VLOOKUP($C800, FanGraphs_Standings[[Abbreviation]:[2024 Year to Date RS/G]], 6, FALSE)/$AC800</f>
        <v>#N/A</v>
      </c>
      <c r="AV800" s="9" t="e">
        <f>VLOOKUP($C800, FanGraphs_Standings[[Abbreviation]:[2024 Projected Full Season RDif]], 19, FALSE)/162</f>
        <v>#N/A</v>
      </c>
      <c r="AW800" s="9" t="e">
        <f>VLOOKUP($C800, FanGraphs_Standings[[Abbreviation]:[2024 Projected Full Season RDif]], 5, FALSE)</f>
        <v>#N/A</v>
      </c>
      <c r="AX800" s="9" t="e">
        <f>VLOOKUP($C800, FanGraphs_Standings[[Abbreviation]:[2024 Projected Full Season W%]], 18, FALSE)</f>
        <v>#N/A</v>
      </c>
      <c r="AY800" s="9" t="e">
        <f>VLOOKUP($C800, 'Home Field Adv'!$A$2:$K$31, 11, FALSE)</f>
        <v>#N/A</v>
      </c>
      <c r="BB800" s="5" t="str">
        <f t="shared" si="37"/>
        <v/>
      </c>
      <c r="BC800" s="5" t="str">
        <f t="shared" si="38"/>
        <v/>
      </c>
      <c r="BD800" s="5" t="str">
        <f t="shared" si="39"/>
        <v/>
      </c>
    </row>
    <row r="801" spans="6:56" x14ac:dyDescent="0.45">
      <c r="F801" s="9" t="e">
        <f>VLOOKUP($B801, FanGraphs_Standings[[Abbreviation]:[2024 Year to Date G]], 2, FALSE)</f>
        <v>#N/A</v>
      </c>
      <c r="G801" s="9" t="e">
        <f>IF(ISERR(VLOOKUP($D801, 'SP Per G'!$A$2:$D$1380, 3, FALSE)), L801, VLOOKUP($D801, 'SP Per G'!$A$2:$D$1380, 3, FALSE))</f>
        <v>#N/A</v>
      </c>
      <c r="H801" s="9" t="e">
        <f>VLOOKUP($D801, 'SP Per G'!$A$2:$D$1380, 4, FALSE)</f>
        <v>#N/A</v>
      </c>
      <c r="I801" s="9" t="e">
        <f>VLOOKUP($D801, Individual_Pitching___Dashboard[], 18, FALSE)</f>
        <v>#N/A</v>
      </c>
      <c r="J801" s="9" t="e">
        <f>VLOOKUP($D801, Individual_Pitching___Dashboard[], 20, FALSE)</f>
        <v>#N/A</v>
      </c>
      <c r="K801" s="9" t="e">
        <f>VLOOKUP($D801, Individual_Pitching___Advanced[], 21,FALSE)</f>
        <v>#N/A</v>
      </c>
      <c r="L801" s="9" t="e">
        <f>VLOOKUP($B801, 'Team Per G'!$A$2:$G$31, 7, FALSE)</f>
        <v>#N/A</v>
      </c>
      <c r="M801" s="9" t="e">
        <f>VLOOKUP($B801, 'FanGraphs - Team WAR Projected'!$B$2:$E$31, 3, FALSE)/162</f>
        <v>#N/A</v>
      </c>
      <c r="N801" s="9" t="e">
        <f>VLOOKUP($B801, Team_Pitching___Advanced[[Team]:[xFIP]], 19,FALSE)</f>
        <v>#N/A</v>
      </c>
      <c r="O801" s="9" t="e">
        <f>VLOOKUP($B801, Team_Pitching___Advanced[], 20, FALSE)</f>
        <v>#N/A</v>
      </c>
      <c r="P801" s="9" t="e">
        <f>VLOOKUP($B801, Team_Batting___Dashboard[[Team]:[wOBA]], 16, FALSE)</f>
        <v>#N/A</v>
      </c>
      <c r="Q801" s="9" t="e">
        <f>VLOOKUP($B801, Team_Batting___Advanced[[Team]:[OPS]], 9, FALSE)</f>
        <v>#N/A</v>
      </c>
      <c r="R801" s="9" t="e">
        <f>VLOOKUP($B801, Team_Batting___Advanced[], 19, FALSE)</f>
        <v>#N/A</v>
      </c>
      <c r="S801" s="9" t="e">
        <f>VLOOKUP($B801, 'Team Per G'!$A$2:$G$31, 3, FALSE)</f>
        <v>#N/A</v>
      </c>
      <c r="T801" s="9" t="e">
        <f>VLOOKUP($B801, 'Team Per G'!$A$2:$G$31, 5, FALSE)</f>
        <v>#N/A</v>
      </c>
      <c r="U801" s="9" t="e">
        <f>VLOOKUP($B801, 'Team Per G'!$A$2:$G$31, 4, FALSE)</f>
        <v>#N/A</v>
      </c>
      <c r="V801" s="9" t="e">
        <f>VLOOKUP($B801, Team_Batting___Dashboard[], 22, FALSE)/$F801</f>
        <v>#N/A</v>
      </c>
      <c r="W801" s="9" t="e">
        <f>VLOOKUP($B801, 'FanGraphs - Team WAR Projected'!$B$2:$E$31, 4, FALSE)/162</f>
        <v>#N/A</v>
      </c>
      <c r="X801" s="9" t="e">
        <f>VLOOKUP($B801, FanGraphs_Standings[[Abbreviation]:[2024 Year to Date RS/G]], 6, FALSE)/$F801</f>
        <v>#N/A</v>
      </c>
      <c r="Y801" s="9" t="e">
        <f>VLOOKUP($B801, FanGraphs_Standings[[Abbreviation]:[2024 Projected Full Season RDif]], 19, FALSE)/162</f>
        <v>#N/A</v>
      </c>
      <c r="Z801" s="9" t="e">
        <f>VLOOKUP($B801, FanGraphs_Standings[[Abbreviation]:[2024 Projected Full Season RDif]], 5, FALSE)</f>
        <v>#N/A</v>
      </c>
      <c r="AA801" s="9" t="e">
        <f>VLOOKUP($B801, FanGraphs_Standings[[Abbreviation]:[2024 Projected Full Season W%]], 18, FALSE)</f>
        <v>#N/A</v>
      </c>
      <c r="AB801" s="9" t="e">
        <f>VLOOKUP($B801, 'Home Field Adv'!$A$2:$I$31, 9, FALSE)</f>
        <v>#N/A</v>
      </c>
      <c r="AC801" s="9" t="e">
        <f>VLOOKUP($C801, FanGraphs_Standings[[Abbreviation]:[2024 Year to Date G]], 2, FALSE)</f>
        <v>#N/A</v>
      </c>
      <c r="AD801" s="9" t="e">
        <f>VLOOKUP($E801, 'SP Per G'!$A$2:$D$1380, 3, FALSE)</f>
        <v>#N/A</v>
      </c>
      <c r="AE801" s="9" t="e">
        <f>VLOOKUP($E801, 'SP Per G'!$A$2:$D$1380, 4, FALSE)</f>
        <v>#N/A</v>
      </c>
      <c r="AF801" s="9" t="e">
        <f>VLOOKUP($E801, Individual_Pitching___Dashboard[], 18, FALSE)</f>
        <v>#N/A</v>
      </c>
      <c r="AG801" s="9" t="e">
        <f>VLOOKUP($E801, Individual_Pitching___Dashboard[], 20, FALSE)</f>
        <v>#N/A</v>
      </c>
      <c r="AH801" s="9" t="e">
        <f>VLOOKUP($E801, Individual_Pitching___Advanced[], 21,FALSE)</f>
        <v>#N/A</v>
      </c>
      <c r="AI801" s="9" t="e">
        <f>VLOOKUP($C801, 'Team Per G'!$A$2:$G$31, 7, FALSE)</f>
        <v>#N/A</v>
      </c>
      <c r="AJ801" s="9" t="e">
        <f>VLOOKUP($C801, 'FanGraphs - Team WAR Projected'!$B$2:$E$31, 3, FALSE)/162</f>
        <v>#N/A</v>
      </c>
      <c r="AK801" s="9" t="e">
        <f>VLOOKUP($C801, Team_Pitching___Advanced[[Team]:[xFIP]], 19,FALSE)</f>
        <v>#N/A</v>
      </c>
      <c r="AL801" s="9" t="e">
        <f>VLOOKUP($C801, Team_Pitching___Advanced[], 20, FALSE)</f>
        <v>#N/A</v>
      </c>
      <c r="AM801" s="9" t="e">
        <f>VLOOKUP($C801, Team_Batting___Dashboard[[Team]:[wOBA]], 16, FALSE)</f>
        <v>#N/A</v>
      </c>
      <c r="AN801" s="9" t="e">
        <f>VLOOKUP($C801, Team_Batting___Advanced[[Team]:[OPS]], 9, FALSE)</f>
        <v>#N/A</v>
      </c>
      <c r="AO801" s="9" t="e">
        <f>VLOOKUP($C801, Team_Batting___Advanced[], 19, FALSE)</f>
        <v>#N/A</v>
      </c>
      <c r="AP801" s="9" t="e">
        <f>VLOOKUP($C801, 'Team Per G'!$A$2:$G$31, 3, FALSE)</f>
        <v>#N/A</v>
      </c>
      <c r="AQ801" s="9" t="e">
        <f>VLOOKUP($C801, 'Team Per G'!$A$2:$G$31, 5, FALSE)</f>
        <v>#N/A</v>
      </c>
      <c r="AR801" s="9" t="e">
        <f>VLOOKUP($C801, 'Team Per G'!$A$2:$G$31, 4, FALSE)</f>
        <v>#N/A</v>
      </c>
      <c r="AS801" s="9" t="e">
        <f>VLOOKUP($C801, Team_Batting___Dashboard[], 22, FALSE)/$AC801</f>
        <v>#N/A</v>
      </c>
      <c r="AT801" s="9" t="e">
        <f>VLOOKUP($C801, 'FanGraphs - Team WAR Projected'!$B$2:$E$31, 4, FALSE)/162</f>
        <v>#N/A</v>
      </c>
      <c r="AU801" s="9" t="e">
        <f>VLOOKUP($C801, FanGraphs_Standings[[Abbreviation]:[2024 Year to Date RS/G]], 6, FALSE)/$AC801</f>
        <v>#N/A</v>
      </c>
      <c r="AV801" s="9" t="e">
        <f>VLOOKUP($C801, FanGraphs_Standings[[Abbreviation]:[2024 Projected Full Season RDif]], 19, FALSE)/162</f>
        <v>#N/A</v>
      </c>
      <c r="AW801" s="9" t="e">
        <f>VLOOKUP($C801, FanGraphs_Standings[[Abbreviation]:[2024 Projected Full Season RDif]], 5, FALSE)</f>
        <v>#N/A</v>
      </c>
      <c r="AX801" s="9" t="e">
        <f>VLOOKUP($C801, FanGraphs_Standings[[Abbreviation]:[2024 Projected Full Season W%]], 18, FALSE)</f>
        <v>#N/A</v>
      </c>
      <c r="AY801" s="9" t="e">
        <f>VLOOKUP($C801, 'Home Field Adv'!$A$2:$K$31, 11, FALSE)</f>
        <v>#N/A</v>
      </c>
      <c r="BB801" s="5" t="str">
        <f t="shared" si="37"/>
        <v/>
      </c>
      <c r="BC801" s="5" t="str">
        <f t="shared" si="38"/>
        <v/>
      </c>
      <c r="BD801" s="5" t="str">
        <f t="shared" si="39"/>
        <v/>
      </c>
    </row>
    <row r="802" spans="6:56" x14ac:dyDescent="0.45">
      <c r="F802" s="9" t="e">
        <f>VLOOKUP($B802, FanGraphs_Standings[[Abbreviation]:[2024 Year to Date G]], 2, FALSE)</f>
        <v>#N/A</v>
      </c>
      <c r="G802" s="9" t="e">
        <f>IF(ISERR(VLOOKUP($D802, 'SP Per G'!$A$2:$D$1380, 3, FALSE)), L802, VLOOKUP($D802, 'SP Per G'!$A$2:$D$1380, 3, FALSE))</f>
        <v>#N/A</v>
      </c>
      <c r="H802" s="9" t="e">
        <f>VLOOKUP($D802, 'SP Per G'!$A$2:$D$1380, 4, FALSE)</f>
        <v>#N/A</v>
      </c>
      <c r="I802" s="9" t="e">
        <f>VLOOKUP($D802, Individual_Pitching___Dashboard[], 18, FALSE)</f>
        <v>#N/A</v>
      </c>
      <c r="J802" s="9" t="e">
        <f>VLOOKUP($D802, Individual_Pitching___Dashboard[], 20, FALSE)</f>
        <v>#N/A</v>
      </c>
      <c r="K802" s="9" t="e">
        <f>VLOOKUP($D802, Individual_Pitching___Advanced[], 21,FALSE)</f>
        <v>#N/A</v>
      </c>
      <c r="L802" s="9" t="e">
        <f>VLOOKUP($B802, 'Team Per G'!$A$2:$G$31, 7, FALSE)</f>
        <v>#N/A</v>
      </c>
      <c r="M802" s="9" t="e">
        <f>VLOOKUP($B802, 'FanGraphs - Team WAR Projected'!$B$2:$E$31, 3, FALSE)/162</f>
        <v>#N/A</v>
      </c>
      <c r="N802" s="9" t="e">
        <f>VLOOKUP($B802, Team_Pitching___Advanced[[Team]:[xFIP]], 19,FALSE)</f>
        <v>#N/A</v>
      </c>
      <c r="O802" s="9" t="e">
        <f>VLOOKUP($B802, Team_Pitching___Advanced[], 20, FALSE)</f>
        <v>#N/A</v>
      </c>
      <c r="P802" s="9" t="e">
        <f>VLOOKUP($B802, Team_Batting___Dashboard[[Team]:[wOBA]], 16, FALSE)</f>
        <v>#N/A</v>
      </c>
      <c r="Q802" s="9" t="e">
        <f>VLOOKUP($B802, Team_Batting___Advanced[[Team]:[OPS]], 9, FALSE)</f>
        <v>#N/A</v>
      </c>
      <c r="R802" s="9" t="e">
        <f>VLOOKUP($B802, Team_Batting___Advanced[], 19, FALSE)</f>
        <v>#N/A</v>
      </c>
      <c r="S802" s="9" t="e">
        <f>VLOOKUP($B802, 'Team Per G'!$A$2:$G$31, 3, FALSE)</f>
        <v>#N/A</v>
      </c>
      <c r="T802" s="9" t="e">
        <f>VLOOKUP($B802, 'Team Per G'!$A$2:$G$31, 5, FALSE)</f>
        <v>#N/A</v>
      </c>
      <c r="U802" s="9" t="e">
        <f>VLOOKUP($B802, 'Team Per G'!$A$2:$G$31, 4, FALSE)</f>
        <v>#N/A</v>
      </c>
      <c r="V802" s="9" t="e">
        <f>VLOOKUP($B802, Team_Batting___Dashboard[], 22, FALSE)/$F802</f>
        <v>#N/A</v>
      </c>
      <c r="W802" s="9" t="e">
        <f>VLOOKUP($B802, 'FanGraphs - Team WAR Projected'!$B$2:$E$31, 4, FALSE)/162</f>
        <v>#N/A</v>
      </c>
      <c r="X802" s="9" t="e">
        <f>VLOOKUP($B802, FanGraphs_Standings[[Abbreviation]:[2024 Year to Date RS/G]], 6, FALSE)/$F802</f>
        <v>#N/A</v>
      </c>
      <c r="Y802" s="9" t="e">
        <f>VLOOKUP($B802, FanGraphs_Standings[[Abbreviation]:[2024 Projected Full Season RDif]], 19, FALSE)/162</f>
        <v>#N/A</v>
      </c>
      <c r="Z802" s="9" t="e">
        <f>VLOOKUP($B802, FanGraphs_Standings[[Abbreviation]:[2024 Projected Full Season RDif]], 5, FALSE)</f>
        <v>#N/A</v>
      </c>
      <c r="AA802" s="9" t="e">
        <f>VLOOKUP($B802, FanGraphs_Standings[[Abbreviation]:[2024 Projected Full Season W%]], 18, FALSE)</f>
        <v>#N/A</v>
      </c>
      <c r="AB802" s="9" t="e">
        <f>VLOOKUP($B802, 'Home Field Adv'!$A$2:$I$31, 9, FALSE)</f>
        <v>#N/A</v>
      </c>
      <c r="AC802" s="9" t="e">
        <f>VLOOKUP($C802, FanGraphs_Standings[[Abbreviation]:[2024 Year to Date G]], 2, FALSE)</f>
        <v>#N/A</v>
      </c>
      <c r="AD802" s="9" t="e">
        <f>VLOOKUP($E802, 'SP Per G'!$A$2:$D$1380, 3, FALSE)</f>
        <v>#N/A</v>
      </c>
      <c r="AE802" s="9" t="e">
        <f>VLOOKUP($E802, 'SP Per G'!$A$2:$D$1380, 4, FALSE)</f>
        <v>#N/A</v>
      </c>
      <c r="AF802" s="9" t="e">
        <f>VLOOKUP($E802, Individual_Pitching___Dashboard[], 18, FALSE)</f>
        <v>#N/A</v>
      </c>
      <c r="AG802" s="9" t="e">
        <f>VLOOKUP($E802, Individual_Pitching___Dashboard[], 20, FALSE)</f>
        <v>#N/A</v>
      </c>
      <c r="AH802" s="9" t="e">
        <f>VLOOKUP($E802, Individual_Pitching___Advanced[], 21,FALSE)</f>
        <v>#N/A</v>
      </c>
      <c r="AI802" s="9" t="e">
        <f>VLOOKUP($C802, 'Team Per G'!$A$2:$G$31, 7, FALSE)</f>
        <v>#N/A</v>
      </c>
      <c r="AJ802" s="9" t="e">
        <f>VLOOKUP($C802, 'FanGraphs - Team WAR Projected'!$B$2:$E$31, 3, FALSE)/162</f>
        <v>#N/A</v>
      </c>
      <c r="AK802" s="9" t="e">
        <f>VLOOKUP($C802, Team_Pitching___Advanced[[Team]:[xFIP]], 19,FALSE)</f>
        <v>#N/A</v>
      </c>
      <c r="AL802" s="9" t="e">
        <f>VLOOKUP($C802, Team_Pitching___Advanced[], 20, FALSE)</f>
        <v>#N/A</v>
      </c>
      <c r="AM802" s="9" t="e">
        <f>VLOOKUP($C802, Team_Batting___Dashboard[[Team]:[wOBA]], 16, FALSE)</f>
        <v>#N/A</v>
      </c>
      <c r="AN802" s="9" t="e">
        <f>VLOOKUP($C802, Team_Batting___Advanced[[Team]:[OPS]], 9, FALSE)</f>
        <v>#N/A</v>
      </c>
      <c r="AO802" s="9" t="e">
        <f>VLOOKUP($C802, Team_Batting___Advanced[], 19, FALSE)</f>
        <v>#N/A</v>
      </c>
      <c r="AP802" s="9" t="e">
        <f>VLOOKUP($C802, 'Team Per G'!$A$2:$G$31, 3, FALSE)</f>
        <v>#N/A</v>
      </c>
      <c r="AQ802" s="9" t="e">
        <f>VLOOKUP($C802, 'Team Per G'!$A$2:$G$31, 5, FALSE)</f>
        <v>#N/A</v>
      </c>
      <c r="AR802" s="9" t="e">
        <f>VLOOKUP($C802, 'Team Per G'!$A$2:$G$31, 4, FALSE)</f>
        <v>#N/A</v>
      </c>
      <c r="AS802" s="9" t="e">
        <f>VLOOKUP($C802, Team_Batting___Dashboard[], 22, FALSE)/$AC802</f>
        <v>#N/A</v>
      </c>
      <c r="AT802" s="9" t="e">
        <f>VLOOKUP($C802, 'FanGraphs - Team WAR Projected'!$B$2:$E$31, 4, FALSE)/162</f>
        <v>#N/A</v>
      </c>
      <c r="AU802" s="9" t="e">
        <f>VLOOKUP($C802, FanGraphs_Standings[[Abbreviation]:[2024 Year to Date RS/G]], 6, FALSE)/$AC802</f>
        <v>#N/A</v>
      </c>
      <c r="AV802" s="9" t="e">
        <f>VLOOKUP($C802, FanGraphs_Standings[[Abbreviation]:[2024 Projected Full Season RDif]], 19, FALSE)/162</f>
        <v>#N/A</v>
      </c>
      <c r="AW802" s="9" t="e">
        <f>VLOOKUP($C802, FanGraphs_Standings[[Abbreviation]:[2024 Projected Full Season RDif]], 5, FALSE)</f>
        <v>#N/A</v>
      </c>
      <c r="AX802" s="9" t="e">
        <f>VLOOKUP($C802, FanGraphs_Standings[[Abbreviation]:[2024 Projected Full Season W%]], 18, FALSE)</f>
        <v>#N/A</v>
      </c>
      <c r="AY802" s="9" t="e">
        <f>VLOOKUP($C802, 'Home Field Adv'!$A$2:$K$31, 11, FALSE)</f>
        <v>#N/A</v>
      </c>
      <c r="BB802" s="5" t="str">
        <f t="shared" si="37"/>
        <v/>
      </c>
      <c r="BC802" s="5" t="str">
        <f t="shared" si="38"/>
        <v/>
      </c>
      <c r="BD802" s="5" t="str">
        <f t="shared" si="39"/>
        <v/>
      </c>
    </row>
    <row r="803" spans="6:56" x14ac:dyDescent="0.45">
      <c r="F803" s="9" t="e">
        <f>VLOOKUP($B803, FanGraphs_Standings[[Abbreviation]:[2024 Year to Date G]], 2, FALSE)</f>
        <v>#N/A</v>
      </c>
      <c r="G803" s="9" t="e">
        <f>IF(ISERR(VLOOKUP($D803, 'SP Per G'!$A$2:$D$1380, 3, FALSE)), L803, VLOOKUP($D803, 'SP Per G'!$A$2:$D$1380, 3, FALSE))</f>
        <v>#N/A</v>
      </c>
      <c r="H803" s="9" t="e">
        <f>VLOOKUP($D803, 'SP Per G'!$A$2:$D$1380, 4, FALSE)</f>
        <v>#N/A</v>
      </c>
      <c r="I803" s="9" t="e">
        <f>VLOOKUP($D803, Individual_Pitching___Dashboard[], 18, FALSE)</f>
        <v>#N/A</v>
      </c>
      <c r="J803" s="9" t="e">
        <f>VLOOKUP($D803, Individual_Pitching___Dashboard[], 20, FALSE)</f>
        <v>#N/A</v>
      </c>
      <c r="K803" s="9" t="e">
        <f>VLOOKUP($D803, Individual_Pitching___Advanced[], 21,FALSE)</f>
        <v>#N/A</v>
      </c>
      <c r="L803" s="9" t="e">
        <f>VLOOKUP($B803, 'Team Per G'!$A$2:$G$31, 7, FALSE)</f>
        <v>#N/A</v>
      </c>
      <c r="M803" s="9" t="e">
        <f>VLOOKUP($B803, 'FanGraphs - Team WAR Projected'!$B$2:$E$31, 3, FALSE)/162</f>
        <v>#N/A</v>
      </c>
      <c r="N803" s="9" t="e">
        <f>VLOOKUP($B803, Team_Pitching___Advanced[[Team]:[xFIP]], 19,FALSE)</f>
        <v>#N/A</v>
      </c>
      <c r="O803" s="9" t="e">
        <f>VLOOKUP($B803, Team_Pitching___Advanced[], 20, FALSE)</f>
        <v>#N/A</v>
      </c>
      <c r="P803" s="9" t="e">
        <f>VLOOKUP($B803, Team_Batting___Dashboard[[Team]:[wOBA]], 16, FALSE)</f>
        <v>#N/A</v>
      </c>
      <c r="Q803" s="9" t="e">
        <f>VLOOKUP($B803, Team_Batting___Advanced[[Team]:[OPS]], 9, FALSE)</f>
        <v>#N/A</v>
      </c>
      <c r="R803" s="9" t="e">
        <f>VLOOKUP($B803, Team_Batting___Advanced[], 19, FALSE)</f>
        <v>#N/A</v>
      </c>
      <c r="S803" s="9" t="e">
        <f>VLOOKUP($B803, 'Team Per G'!$A$2:$G$31, 3, FALSE)</f>
        <v>#N/A</v>
      </c>
      <c r="T803" s="9" t="e">
        <f>VLOOKUP($B803, 'Team Per G'!$A$2:$G$31, 5, FALSE)</f>
        <v>#N/A</v>
      </c>
      <c r="U803" s="9" t="e">
        <f>VLOOKUP($B803, 'Team Per G'!$A$2:$G$31, 4, FALSE)</f>
        <v>#N/A</v>
      </c>
      <c r="V803" s="9" t="e">
        <f>VLOOKUP($B803, Team_Batting___Dashboard[], 22, FALSE)/$F803</f>
        <v>#N/A</v>
      </c>
      <c r="W803" s="9" t="e">
        <f>VLOOKUP($B803, 'FanGraphs - Team WAR Projected'!$B$2:$E$31, 4, FALSE)/162</f>
        <v>#N/A</v>
      </c>
      <c r="X803" s="9" t="e">
        <f>VLOOKUP($B803, FanGraphs_Standings[[Abbreviation]:[2024 Year to Date RS/G]], 6, FALSE)/$F803</f>
        <v>#N/A</v>
      </c>
      <c r="Y803" s="9" t="e">
        <f>VLOOKUP($B803, FanGraphs_Standings[[Abbreviation]:[2024 Projected Full Season RDif]], 19, FALSE)/162</f>
        <v>#N/A</v>
      </c>
      <c r="Z803" s="9" t="e">
        <f>VLOOKUP($B803, FanGraphs_Standings[[Abbreviation]:[2024 Projected Full Season RDif]], 5, FALSE)</f>
        <v>#N/A</v>
      </c>
      <c r="AA803" s="9" t="e">
        <f>VLOOKUP($B803, FanGraphs_Standings[[Abbreviation]:[2024 Projected Full Season W%]], 18, FALSE)</f>
        <v>#N/A</v>
      </c>
      <c r="AB803" s="9" t="e">
        <f>VLOOKUP($B803, 'Home Field Adv'!$A$2:$I$31, 9, FALSE)</f>
        <v>#N/A</v>
      </c>
      <c r="AC803" s="9" t="e">
        <f>VLOOKUP($C803, FanGraphs_Standings[[Abbreviation]:[2024 Year to Date G]], 2, FALSE)</f>
        <v>#N/A</v>
      </c>
      <c r="AD803" s="9" t="e">
        <f>VLOOKUP($E803, 'SP Per G'!$A$2:$D$1380, 3, FALSE)</f>
        <v>#N/A</v>
      </c>
      <c r="AE803" s="9" t="e">
        <f>VLOOKUP($E803, 'SP Per G'!$A$2:$D$1380, 4, FALSE)</f>
        <v>#N/A</v>
      </c>
      <c r="AF803" s="9" t="e">
        <f>VLOOKUP($E803, Individual_Pitching___Dashboard[], 18, FALSE)</f>
        <v>#N/A</v>
      </c>
      <c r="AG803" s="9" t="e">
        <f>VLOOKUP($E803, Individual_Pitching___Dashboard[], 20, FALSE)</f>
        <v>#N/A</v>
      </c>
      <c r="AH803" s="9" t="e">
        <f>VLOOKUP($E803, Individual_Pitching___Advanced[], 21,FALSE)</f>
        <v>#N/A</v>
      </c>
      <c r="AI803" s="9" t="e">
        <f>VLOOKUP($C803, 'Team Per G'!$A$2:$G$31, 7, FALSE)</f>
        <v>#N/A</v>
      </c>
      <c r="AJ803" s="9" t="e">
        <f>VLOOKUP($C803, 'FanGraphs - Team WAR Projected'!$B$2:$E$31, 3, FALSE)/162</f>
        <v>#N/A</v>
      </c>
      <c r="AK803" s="9" t="e">
        <f>VLOOKUP($C803, Team_Pitching___Advanced[[Team]:[xFIP]], 19,FALSE)</f>
        <v>#N/A</v>
      </c>
      <c r="AL803" s="9" t="e">
        <f>VLOOKUP($C803, Team_Pitching___Advanced[], 20, FALSE)</f>
        <v>#N/A</v>
      </c>
      <c r="AM803" s="9" t="e">
        <f>VLOOKUP($C803, Team_Batting___Dashboard[[Team]:[wOBA]], 16, FALSE)</f>
        <v>#N/A</v>
      </c>
      <c r="AN803" s="9" t="e">
        <f>VLOOKUP($C803, Team_Batting___Advanced[[Team]:[OPS]], 9, FALSE)</f>
        <v>#N/A</v>
      </c>
      <c r="AO803" s="9" t="e">
        <f>VLOOKUP($C803, Team_Batting___Advanced[], 19, FALSE)</f>
        <v>#N/A</v>
      </c>
      <c r="AP803" s="9" t="e">
        <f>VLOOKUP($C803, 'Team Per G'!$A$2:$G$31, 3, FALSE)</f>
        <v>#N/A</v>
      </c>
      <c r="AQ803" s="9" t="e">
        <f>VLOOKUP($C803, 'Team Per G'!$A$2:$G$31, 5, FALSE)</f>
        <v>#N/A</v>
      </c>
      <c r="AR803" s="9" t="e">
        <f>VLOOKUP($C803, 'Team Per G'!$A$2:$G$31, 4, FALSE)</f>
        <v>#N/A</v>
      </c>
      <c r="AS803" s="9" t="e">
        <f>VLOOKUP($C803, Team_Batting___Dashboard[], 22, FALSE)/$AC803</f>
        <v>#N/A</v>
      </c>
      <c r="AT803" s="9" t="e">
        <f>VLOOKUP($C803, 'FanGraphs - Team WAR Projected'!$B$2:$E$31, 4, FALSE)/162</f>
        <v>#N/A</v>
      </c>
      <c r="AU803" s="9" t="e">
        <f>VLOOKUP($C803, FanGraphs_Standings[[Abbreviation]:[2024 Year to Date RS/G]], 6, FALSE)/$AC803</f>
        <v>#N/A</v>
      </c>
      <c r="AV803" s="9" t="e">
        <f>VLOOKUP($C803, FanGraphs_Standings[[Abbreviation]:[2024 Projected Full Season RDif]], 19, FALSE)/162</f>
        <v>#N/A</v>
      </c>
      <c r="AW803" s="9" t="e">
        <f>VLOOKUP($C803, FanGraphs_Standings[[Abbreviation]:[2024 Projected Full Season RDif]], 5, FALSE)</f>
        <v>#N/A</v>
      </c>
      <c r="AX803" s="9" t="e">
        <f>VLOOKUP($C803, FanGraphs_Standings[[Abbreviation]:[2024 Projected Full Season W%]], 18, FALSE)</f>
        <v>#N/A</v>
      </c>
      <c r="AY803" s="9" t="e">
        <f>VLOOKUP($C803, 'Home Field Adv'!$A$2:$K$31, 11, FALSE)</f>
        <v>#N/A</v>
      </c>
      <c r="BB803" s="5" t="str">
        <f t="shared" si="37"/>
        <v/>
      </c>
      <c r="BC803" s="5" t="str">
        <f t="shared" si="38"/>
        <v/>
      </c>
      <c r="BD803" s="5" t="str">
        <f t="shared" si="39"/>
        <v/>
      </c>
    </row>
    <row r="804" spans="6:56" x14ac:dyDescent="0.45">
      <c r="F804" s="9" t="e">
        <f>VLOOKUP($B804, FanGraphs_Standings[[Abbreviation]:[2024 Year to Date G]], 2, FALSE)</f>
        <v>#N/A</v>
      </c>
      <c r="G804" s="9" t="e">
        <f>IF(ISERR(VLOOKUP($D804, 'SP Per G'!$A$2:$D$1380, 3, FALSE)), L804, VLOOKUP($D804, 'SP Per G'!$A$2:$D$1380, 3, FALSE))</f>
        <v>#N/A</v>
      </c>
      <c r="H804" s="9" t="e">
        <f>VLOOKUP($D804, 'SP Per G'!$A$2:$D$1380, 4, FALSE)</f>
        <v>#N/A</v>
      </c>
      <c r="I804" s="9" t="e">
        <f>VLOOKUP($D804, Individual_Pitching___Dashboard[], 18, FALSE)</f>
        <v>#N/A</v>
      </c>
      <c r="J804" s="9" t="e">
        <f>VLOOKUP($D804, Individual_Pitching___Dashboard[], 20, FALSE)</f>
        <v>#N/A</v>
      </c>
      <c r="K804" s="9" t="e">
        <f>VLOOKUP($D804, Individual_Pitching___Advanced[], 21,FALSE)</f>
        <v>#N/A</v>
      </c>
      <c r="L804" s="9" t="e">
        <f>VLOOKUP($B804, 'Team Per G'!$A$2:$G$31, 7, FALSE)</f>
        <v>#N/A</v>
      </c>
      <c r="M804" s="9" t="e">
        <f>VLOOKUP($B804, 'FanGraphs - Team WAR Projected'!$B$2:$E$31, 3, FALSE)/162</f>
        <v>#N/A</v>
      </c>
      <c r="N804" s="9" t="e">
        <f>VLOOKUP($B804, Team_Pitching___Advanced[[Team]:[xFIP]], 19,FALSE)</f>
        <v>#N/A</v>
      </c>
      <c r="O804" s="9" t="e">
        <f>VLOOKUP($B804, Team_Pitching___Advanced[], 20, FALSE)</f>
        <v>#N/A</v>
      </c>
      <c r="P804" s="9" t="e">
        <f>VLOOKUP($B804, Team_Batting___Dashboard[[Team]:[wOBA]], 16, FALSE)</f>
        <v>#N/A</v>
      </c>
      <c r="Q804" s="9" t="e">
        <f>VLOOKUP($B804, Team_Batting___Advanced[[Team]:[OPS]], 9, FALSE)</f>
        <v>#N/A</v>
      </c>
      <c r="R804" s="9" t="e">
        <f>VLOOKUP($B804, Team_Batting___Advanced[], 19, FALSE)</f>
        <v>#N/A</v>
      </c>
      <c r="S804" s="9" t="e">
        <f>VLOOKUP($B804, 'Team Per G'!$A$2:$G$31, 3, FALSE)</f>
        <v>#N/A</v>
      </c>
      <c r="T804" s="9" t="e">
        <f>VLOOKUP($B804, 'Team Per G'!$A$2:$G$31, 5, FALSE)</f>
        <v>#N/A</v>
      </c>
      <c r="U804" s="9" t="e">
        <f>VLOOKUP($B804, 'Team Per G'!$A$2:$G$31, 4, FALSE)</f>
        <v>#N/A</v>
      </c>
      <c r="V804" s="9" t="e">
        <f>VLOOKUP($B804, Team_Batting___Dashboard[], 22, FALSE)/$F804</f>
        <v>#N/A</v>
      </c>
      <c r="W804" s="9" t="e">
        <f>VLOOKUP($B804, 'FanGraphs - Team WAR Projected'!$B$2:$E$31, 4, FALSE)/162</f>
        <v>#N/A</v>
      </c>
      <c r="X804" s="9" t="e">
        <f>VLOOKUP($B804, FanGraphs_Standings[[Abbreviation]:[2024 Year to Date RS/G]], 6, FALSE)/$F804</f>
        <v>#N/A</v>
      </c>
      <c r="Y804" s="9" t="e">
        <f>VLOOKUP($B804, FanGraphs_Standings[[Abbreviation]:[2024 Projected Full Season RDif]], 19, FALSE)/162</f>
        <v>#N/A</v>
      </c>
      <c r="Z804" s="9" t="e">
        <f>VLOOKUP($B804, FanGraphs_Standings[[Abbreviation]:[2024 Projected Full Season RDif]], 5, FALSE)</f>
        <v>#N/A</v>
      </c>
      <c r="AA804" s="9" t="e">
        <f>VLOOKUP($B804, FanGraphs_Standings[[Abbreviation]:[2024 Projected Full Season W%]], 18, FALSE)</f>
        <v>#N/A</v>
      </c>
      <c r="AB804" s="9" t="e">
        <f>VLOOKUP($B804, 'Home Field Adv'!$A$2:$I$31, 9, FALSE)</f>
        <v>#N/A</v>
      </c>
      <c r="AC804" s="9" t="e">
        <f>VLOOKUP($C804, FanGraphs_Standings[[Abbreviation]:[2024 Year to Date G]], 2, FALSE)</f>
        <v>#N/A</v>
      </c>
      <c r="AD804" s="9" t="e">
        <f>VLOOKUP($E804, 'SP Per G'!$A$2:$D$1380, 3, FALSE)</f>
        <v>#N/A</v>
      </c>
      <c r="AE804" s="9" t="e">
        <f>VLOOKUP($E804, 'SP Per G'!$A$2:$D$1380, 4, FALSE)</f>
        <v>#N/A</v>
      </c>
      <c r="AF804" s="9" t="e">
        <f>VLOOKUP($E804, Individual_Pitching___Dashboard[], 18, FALSE)</f>
        <v>#N/A</v>
      </c>
      <c r="AG804" s="9" t="e">
        <f>VLOOKUP($E804, Individual_Pitching___Dashboard[], 20, FALSE)</f>
        <v>#N/A</v>
      </c>
      <c r="AH804" s="9" t="e">
        <f>VLOOKUP($E804, Individual_Pitching___Advanced[], 21,FALSE)</f>
        <v>#N/A</v>
      </c>
      <c r="AI804" s="9" t="e">
        <f>VLOOKUP($C804, 'Team Per G'!$A$2:$G$31, 7, FALSE)</f>
        <v>#N/A</v>
      </c>
      <c r="AJ804" s="9" t="e">
        <f>VLOOKUP($C804, 'FanGraphs - Team WAR Projected'!$B$2:$E$31, 3, FALSE)/162</f>
        <v>#N/A</v>
      </c>
      <c r="AK804" s="9" t="e">
        <f>VLOOKUP($C804, Team_Pitching___Advanced[[Team]:[xFIP]], 19,FALSE)</f>
        <v>#N/A</v>
      </c>
      <c r="AL804" s="9" t="e">
        <f>VLOOKUP($C804, Team_Pitching___Advanced[], 20, FALSE)</f>
        <v>#N/A</v>
      </c>
      <c r="AM804" s="9" t="e">
        <f>VLOOKUP($C804, Team_Batting___Dashboard[[Team]:[wOBA]], 16, FALSE)</f>
        <v>#N/A</v>
      </c>
      <c r="AN804" s="9" t="e">
        <f>VLOOKUP($C804, Team_Batting___Advanced[[Team]:[OPS]], 9, FALSE)</f>
        <v>#N/A</v>
      </c>
      <c r="AO804" s="9" t="e">
        <f>VLOOKUP($C804, Team_Batting___Advanced[], 19, FALSE)</f>
        <v>#N/A</v>
      </c>
      <c r="AP804" s="9" t="e">
        <f>VLOOKUP($C804, 'Team Per G'!$A$2:$G$31, 3, FALSE)</f>
        <v>#N/A</v>
      </c>
      <c r="AQ804" s="9" t="e">
        <f>VLOOKUP($C804, 'Team Per G'!$A$2:$G$31, 5, FALSE)</f>
        <v>#N/A</v>
      </c>
      <c r="AR804" s="9" t="e">
        <f>VLOOKUP($C804, 'Team Per G'!$A$2:$G$31, 4, FALSE)</f>
        <v>#N/A</v>
      </c>
      <c r="AS804" s="9" t="e">
        <f>VLOOKUP($C804, Team_Batting___Dashboard[], 22, FALSE)/$AC804</f>
        <v>#N/A</v>
      </c>
      <c r="AT804" s="9" t="e">
        <f>VLOOKUP($C804, 'FanGraphs - Team WAR Projected'!$B$2:$E$31, 4, FALSE)/162</f>
        <v>#N/A</v>
      </c>
      <c r="AU804" s="9" t="e">
        <f>VLOOKUP($C804, FanGraphs_Standings[[Abbreviation]:[2024 Year to Date RS/G]], 6, FALSE)/$AC804</f>
        <v>#N/A</v>
      </c>
      <c r="AV804" s="9" t="e">
        <f>VLOOKUP($C804, FanGraphs_Standings[[Abbreviation]:[2024 Projected Full Season RDif]], 19, FALSE)/162</f>
        <v>#N/A</v>
      </c>
      <c r="AW804" s="9" t="e">
        <f>VLOOKUP($C804, FanGraphs_Standings[[Abbreviation]:[2024 Projected Full Season RDif]], 5, FALSE)</f>
        <v>#N/A</v>
      </c>
      <c r="AX804" s="9" t="e">
        <f>VLOOKUP($C804, FanGraphs_Standings[[Abbreviation]:[2024 Projected Full Season W%]], 18, FALSE)</f>
        <v>#N/A</v>
      </c>
      <c r="AY804" s="9" t="e">
        <f>VLOOKUP($C804, 'Home Field Adv'!$A$2:$K$31, 11, FALSE)</f>
        <v>#N/A</v>
      </c>
      <c r="BB804" s="5" t="str">
        <f t="shared" si="37"/>
        <v/>
      </c>
      <c r="BC804" s="5" t="str">
        <f t="shared" si="38"/>
        <v/>
      </c>
      <c r="BD804" s="5" t="str">
        <f t="shared" si="39"/>
        <v/>
      </c>
    </row>
    <row r="805" spans="6:56" x14ac:dyDescent="0.45">
      <c r="F805" s="9" t="e">
        <f>VLOOKUP($B805, FanGraphs_Standings[[Abbreviation]:[2024 Year to Date G]], 2, FALSE)</f>
        <v>#N/A</v>
      </c>
      <c r="G805" s="9" t="e">
        <f>IF(ISERR(VLOOKUP($D805, 'SP Per G'!$A$2:$D$1380, 3, FALSE)), L805, VLOOKUP($D805, 'SP Per G'!$A$2:$D$1380, 3, FALSE))</f>
        <v>#N/A</v>
      </c>
      <c r="H805" s="9" t="e">
        <f>VLOOKUP($D805, 'SP Per G'!$A$2:$D$1380, 4, FALSE)</f>
        <v>#N/A</v>
      </c>
      <c r="I805" s="9" t="e">
        <f>VLOOKUP($D805, Individual_Pitching___Dashboard[], 18, FALSE)</f>
        <v>#N/A</v>
      </c>
      <c r="J805" s="9" t="e">
        <f>VLOOKUP($D805, Individual_Pitching___Dashboard[], 20, FALSE)</f>
        <v>#N/A</v>
      </c>
      <c r="K805" s="9" t="e">
        <f>VLOOKUP($D805, Individual_Pitching___Advanced[], 21,FALSE)</f>
        <v>#N/A</v>
      </c>
      <c r="L805" s="9" t="e">
        <f>VLOOKUP($B805, 'Team Per G'!$A$2:$G$31, 7, FALSE)</f>
        <v>#N/A</v>
      </c>
      <c r="M805" s="9" t="e">
        <f>VLOOKUP($B805, 'FanGraphs - Team WAR Projected'!$B$2:$E$31, 3, FALSE)/162</f>
        <v>#N/A</v>
      </c>
      <c r="N805" s="9" t="e">
        <f>VLOOKUP($B805, Team_Pitching___Advanced[[Team]:[xFIP]], 19,FALSE)</f>
        <v>#N/A</v>
      </c>
      <c r="O805" s="9" t="e">
        <f>VLOOKUP($B805, Team_Pitching___Advanced[], 20, FALSE)</f>
        <v>#N/A</v>
      </c>
      <c r="P805" s="9" t="e">
        <f>VLOOKUP($B805, Team_Batting___Dashboard[[Team]:[wOBA]], 16, FALSE)</f>
        <v>#N/A</v>
      </c>
      <c r="Q805" s="9" t="e">
        <f>VLOOKUP($B805, Team_Batting___Advanced[[Team]:[OPS]], 9, FALSE)</f>
        <v>#N/A</v>
      </c>
      <c r="R805" s="9" t="e">
        <f>VLOOKUP($B805, Team_Batting___Advanced[], 19, FALSE)</f>
        <v>#N/A</v>
      </c>
      <c r="S805" s="9" t="e">
        <f>VLOOKUP($B805, 'Team Per G'!$A$2:$G$31, 3, FALSE)</f>
        <v>#N/A</v>
      </c>
      <c r="T805" s="9" t="e">
        <f>VLOOKUP($B805, 'Team Per G'!$A$2:$G$31, 5, FALSE)</f>
        <v>#N/A</v>
      </c>
      <c r="U805" s="9" t="e">
        <f>VLOOKUP($B805, 'Team Per G'!$A$2:$G$31, 4, FALSE)</f>
        <v>#N/A</v>
      </c>
      <c r="V805" s="9" t="e">
        <f>VLOOKUP($B805, Team_Batting___Dashboard[], 22, FALSE)/$F805</f>
        <v>#N/A</v>
      </c>
      <c r="W805" s="9" t="e">
        <f>VLOOKUP($B805, 'FanGraphs - Team WAR Projected'!$B$2:$E$31, 4, FALSE)/162</f>
        <v>#N/A</v>
      </c>
      <c r="X805" s="9" t="e">
        <f>VLOOKUP($B805, FanGraphs_Standings[[Abbreviation]:[2024 Year to Date RS/G]], 6, FALSE)/$F805</f>
        <v>#N/A</v>
      </c>
      <c r="Y805" s="9" t="e">
        <f>VLOOKUP($B805, FanGraphs_Standings[[Abbreviation]:[2024 Projected Full Season RDif]], 19, FALSE)/162</f>
        <v>#N/A</v>
      </c>
      <c r="Z805" s="9" t="e">
        <f>VLOOKUP($B805, FanGraphs_Standings[[Abbreviation]:[2024 Projected Full Season RDif]], 5, FALSE)</f>
        <v>#N/A</v>
      </c>
      <c r="AA805" s="9" t="e">
        <f>VLOOKUP($B805, FanGraphs_Standings[[Abbreviation]:[2024 Projected Full Season W%]], 18, FALSE)</f>
        <v>#N/A</v>
      </c>
      <c r="AB805" s="9" t="e">
        <f>VLOOKUP($B805, 'Home Field Adv'!$A$2:$I$31, 9, FALSE)</f>
        <v>#N/A</v>
      </c>
      <c r="AC805" s="9" t="e">
        <f>VLOOKUP($C805, FanGraphs_Standings[[Abbreviation]:[2024 Year to Date G]], 2, FALSE)</f>
        <v>#N/A</v>
      </c>
      <c r="AD805" s="9" t="e">
        <f>VLOOKUP($E805, 'SP Per G'!$A$2:$D$1380, 3, FALSE)</f>
        <v>#N/A</v>
      </c>
      <c r="AE805" s="9" t="e">
        <f>VLOOKUP($E805, 'SP Per G'!$A$2:$D$1380, 4, FALSE)</f>
        <v>#N/A</v>
      </c>
      <c r="AF805" s="9" t="e">
        <f>VLOOKUP($E805, Individual_Pitching___Dashboard[], 18, FALSE)</f>
        <v>#N/A</v>
      </c>
      <c r="AG805" s="9" t="e">
        <f>VLOOKUP($E805, Individual_Pitching___Dashboard[], 20, FALSE)</f>
        <v>#N/A</v>
      </c>
      <c r="AH805" s="9" t="e">
        <f>VLOOKUP($E805, Individual_Pitching___Advanced[], 21,FALSE)</f>
        <v>#N/A</v>
      </c>
      <c r="AI805" s="9" t="e">
        <f>VLOOKUP($C805, 'Team Per G'!$A$2:$G$31, 7, FALSE)</f>
        <v>#N/A</v>
      </c>
      <c r="AJ805" s="9" t="e">
        <f>VLOOKUP($C805, 'FanGraphs - Team WAR Projected'!$B$2:$E$31, 3, FALSE)/162</f>
        <v>#N/A</v>
      </c>
      <c r="AK805" s="9" t="e">
        <f>VLOOKUP($C805, Team_Pitching___Advanced[[Team]:[xFIP]], 19,FALSE)</f>
        <v>#N/A</v>
      </c>
      <c r="AL805" s="9" t="e">
        <f>VLOOKUP($C805, Team_Pitching___Advanced[], 20, FALSE)</f>
        <v>#N/A</v>
      </c>
      <c r="AM805" s="9" t="e">
        <f>VLOOKUP($C805, Team_Batting___Dashboard[[Team]:[wOBA]], 16, FALSE)</f>
        <v>#N/A</v>
      </c>
      <c r="AN805" s="9" t="e">
        <f>VLOOKUP($C805, Team_Batting___Advanced[[Team]:[OPS]], 9, FALSE)</f>
        <v>#N/A</v>
      </c>
      <c r="AO805" s="9" t="e">
        <f>VLOOKUP($C805, Team_Batting___Advanced[], 19, FALSE)</f>
        <v>#N/A</v>
      </c>
      <c r="AP805" s="9" t="e">
        <f>VLOOKUP($C805, 'Team Per G'!$A$2:$G$31, 3, FALSE)</f>
        <v>#N/A</v>
      </c>
      <c r="AQ805" s="9" t="e">
        <f>VLOOKUP($C805, 'Team Per G'!$A$2:$G$31, 5, FALSE)</f>
        <v>#N/A</v>
      </c>
      <c r="AR805" s="9" t="e">
        <f>VLOOKUP($C805, 'Team Per G'!$A$2:$G$31, 4, FALSE)</f>
        <v>#N/A</v>
      </c>
      <c r="AS805" s="9" t="e">
        <f>VLOOKUP($C805, Team_Batting___Dashboard[], 22, FALSE)/$AC805</f>
        <v>#N/A</v>
      </c>
      <c r="AT805" s="9" t="e">
        <f>VLOOKUP($C805, 'FanGraphs - Team WAR Projected'!$B$2:$E$31, 4, FALSE)/162</f>
        <v>#N/A</v>
      </c>
      <c r="AU805" s="9" t="e">
        <f>VLOOKUP($C805, FanGraphs_Standings[[Abbreviation]:[2024 Year to Date RS/G]], 6, FALSE)/$AC805</f>
        <v>#N/A</v>
      </c>
      <c r="AV805" s="9" t="e">
        <f>VLOOKUP($C805, FanGraphs_Standings[[Abbreviation]:[2024 Projected Full Season RDif]], 19, FALSE)/162</f>
        <v>#N/A</v>
      </c>
      <c r="AW805" s="9" t="e">
        <f>VLOOKUP($C805, FanGraphs_Standings[[Abbreviation]:[2024 Projected Full Season RDif]], 5, FALSE)</f>
        <v>#N/A</v>
      </c>
      <c r="AX805" s="9" t="e">
        <f>VLOOKUP($C805, FanGraphs_Standings[[Abbreviation]:[2024 Projected Full Season W%]], 18, FALSE)</f>
        <v>#N/A</v>
      </c>
      <c r="AY805" s="9" t="e">
        <f>VLOOKUP($C805, 'Home Field Adv'!$A$2:$K$31, 11, FALSE)</f>
        <v>#N/A</v>
      </c>
      <c r="BB805" s="5" t="str">
        <f t="shared" si="37"/>
        <v/>
      </c>
      <c r="BC805" s="5" t="str">
        <f t="shared" si="38"/>
        <v/>
      </c>
      <c r="BD805" s="5" t="str">
        <f t="shared" si="39"/>
        <v/>
      </c>
    </row>
    <row r="806" spans="6:56" x14ac:dyDescent="0.45">
      <c r="F806" s="9" t="e">
        <f>VLOOKUP($B806, FanGraphs_Standings[[Abbreviation]:[2024 Year to Date G]], 2, FALSE)</f>
        <v>#N/A</v>
      </c>
      <c r="G806" s="9" t="e">
        <f>IF(ISERR(VLOOKUP($D806, 'SP Per G'!$A$2:$D$1380, 3, FALSE)), L806, VLOOKUP($D806, 'SP Per G'!$A$2:$D$1380, 3, FALSE))</f>
        <v>#N/A</v>
      </c>
      <c r="H806" s="9" t="e">
        <f>VLOOKUP($D806, 'SP Per G'!$A$2:$D$1380, 4, FALSE)</f>
        <v>#N/A</v>
      </c>
      <c r="I806" s="9" t="e">
        <f>VLOOKUP($D806, Individual_Pitching___Dashboard[], 18, FALSE)</f>
        <v>#N/A</v>
      </c>
      <c r="J806" s="9" t="e">
        <f>VLOOKUP($D806, Individual_Pitching___Dashboard[], 20, FALSE)</f>
        <v>#N/A</v>
      </c>
      <c r="K806" s="9" t="e">
        <f>VLOOKUP($D806, Individual_Pitching___Advanced[], 21,FALSE)</f>
        <v>#N/A</v>
      </c>
      <c r="L806" s="9" t="e">
        <f>VLOOKUP($B806, 'Team Per G'!$A$2:$G$31, 7, FALSE)</f>
        <v>#N/A</v>
      </c>
      <c r="M806" s="9" t="e">
        <f>VLOOKUP($B806, 'FanGraphs - Team WAR Projected'!$B$2:$E$31, 3, FALSE)/162</f>
        <v>#N/A</v>
      </c>
      <c r="N806" s="9" t="e">
        <f>VLOOKUP($B806, Team_Pitching___Advanced[[Team]:[xFIP]], 19,FALSE)</f>
        <v>#N/A</v>
      </c>
      <c r="O806" s="9" t="e">
        <f>VLOOKUP($B806, Team_Pitching___Advanced[], 20, FALSE)</f>
        <v>#N/A</v>
      </c>
      <c r="P806" s="9" t="e">
        <f>VLOOKUP($B806, Team_Batting___Dashboard[[Team]:[wOBA]], 16, FALSE)</f>
        <v>#N/A</v>
      </c>
      <c r="Q806" s="9" t="e">
        <f>VLOOKUP($B806, Team_Batting___Advanced[[Team]:[OPS]], 9, FALSE)</f>
        <v>#N/A</v>
      </c>
      <c r="R806" s="9" t="e">
        <f>VLOOKUP($B806, Team_Batting___Advanced[], 19, FALSE)</f>
        <v>#N/A</v>
      </c>
      <c r="S806" s="9" t="e">
        <f>VLOOKUP($B806, 'Team Per G'!$A$2:$G$31, 3, FALSE)</f>
        <v>#N/A</v>
      </c>
      <c r="T806" s="9" t="e">
        <f>VLOOKUP($B806, 'Team Per G'!$A$2:$G$31, 5, FALSE)</f>
        <v>#N/A</v>
      </c>
      <c r="U806" s="9" t="e">
        <f>VLOOKUP($B806, 'Team Per G'!$A$2:$G$31, 4, FALSE)</f>
        <v>#N/A</v>
      </c>
      <c r="V806" s="9" t="e">
        <f>VLOOKUP($B806, Team_Batting___Dashboard[], 22, FALSE)/$F806</f>
        <v>#N/A</v>
      </c>
      <c r="W806" s="9" t="e">
        <f>VLOOKUP($B806, 'FanGraphs - Team WAR Projected'!$B$2:$E$31, 4, FALSE)/162</f>
        <v>#N/A</v>
      </c>
      <c r="X806" s="9" t="e">
        <f>VLOOKUP($B806, FanGraphs_Standings[[Abbreviation]:[2024 Year to Date RS/G]], 6, FALSE)/$F806</f>
        <v>#N/A</v>
      </c>
      <c r="Y806" s="9" t="e">
        <f>VLOOKUP($B806, FanGraphs_Standings[[Abbreviation]:[2024 Projected Full Season RDif]], 19, FALSE)/162</f>
        <v>#N/A</v>
      </c>
      <c r="Z806" s="9" t="e">
        <f>VLOOKUP($B806, FanGraphs_Standings[[Abbreviation]:[2024 Projected Full Season RDif]], 5, FALSE)</f>
        <v>#N/A</v>
      </c>
      <c r="AA806" s="9" t="e">
        <f>VLOOKUP($B806, FanGraphs_Standings[[Abbreviation]:[2024 Projected Full Season W%]], 18, FALSE)</f>
        <v>#N/A</v>
      </c>
      <c r="AB806" s="9" t="e">
        <f>VLOOKUP($B806, 'Home Field Adv'!$A$2:$I$31, 9, FALSE)</f>
        <v>#N/A</v>
      </c>
      <c r="AC806" s="9" t="e">
        <f>VLOOKUP($C806, FanGraphs_Standings[[Abbreviation]:[2024 Year to Date G]], 2, FALSE)</f>
        <v>#N/A</v>
      </c>
      <c r="AD806" s="9" t="e">
        <f>VLOOKUP($E806, 'SP Per G'!$A$2:$D$1380, 3, FALSE)</f>
        <v>#N/A</v>
      </c>
      <c r="AE806" s="9" t="e">
        <f>VLOOKUP($E806, 'SP Per G'!$A$2:$D$1380, 4, FALSE)</f>
        <v>#N/A</v>
      </c>
      <c r="AF806" s="9" t="e">
        <f>VLOOKUP($E806, Individual_Pitching___Dashboard[], 18, FALSE)</f>
        <v>#N/A</v>
      </c>
      <c r="AG806" s="9" t="e">
        <f>VLOOKUP($E806, Individual_Pitching___Dashboard[], 20, FALSE)</f>
        <v>#N/A</v>
      </c>
      <c r="AH806" s="9" t="e">
        <f>VLOOKUP($E806, Individual_Pitching___Advanced[], 21,FALSE)</f>
        <v>#N/A</v>
      </c>
      <c r="AI806" s="9" t="e">
        <f>VLOOKUP($C806, 'Team Per G'!$A$2:$G$31, 7, FALSE)</f>
        <v>#N/A</v>
      </c>
      <c r="AJ806" s="9" t="e">
        <f>VLOOKUP($C806, 'FanGraphs - Team WAR Projected'!$B$2:$E$31, 3, FALSE)/162</f>
        <v>#N/A</v>
      </c>
      <c r="AK806" s="9" t="e">
        <f>VLOOKUP($C806, Team_Pitching___Advanced[[Team]:[xFIP]], 19,FALSE)</f>
        <v>#N/A</v>
      </c>
      <c r="AL806" s="9" t="e">
        <f>VLOOKUP($C806, Team_Pitching___Advanced[], 20, FALSE)</f>
        <v>#N/A</v>
      </c>
      <c r="AM806" s="9" t="e">
        <f>VLOOKUP($C806, Team_Batting___Dashboard[[Team]:[wOBA]], 16, FALSE)</f>
        <v>#N/A</v>
      </c>
      <c r="AN806" s="9" t="e">
        <f>VLOOKUP($C806, Team_Batting___Advanced[[Team]:[OPS]], 9, FALSE)</f>
        <v>#N/A</v>
      </c>
      <c r="AO806" s="9" t="e">
        <f>VLOOKUP($C806, Team_Batting___Advanced[], 19, FALSE)</f>
        <v>#N/A</v>
      </c>
      <c r="AP806" s="9" t="e">
        <f>VLOOKUP($C806, 'Team Per G'!$A$2:$G$31, 3, FALSE)</f>
        <v>#N/A</v>
      </c>
      <c r="AQ806" s="9" t="e">
        <f>VLOOKUP($C806, 'Team Per G'!$A$2:$G$31, 5, FALSE)</f>
        <v>#N/A</v>
      </c>
      <c r="AR806" s="9" t="e">
        <f>VLOOKUP($C806, 'Team Per G'!$A$2:$G$31, 4, FALSE)</f>
        <v>#N/A</v>
      </c>
      <c r="AS806" s="9" t="e">
        <f>VLOOKUP($C806, Team_Batting___Dashboard[], 22, FALSE)/$AC806</f>
        <v>#N/A</v>
      </c>
      <c r="AT806" s="9" t="e">
        <f>VLOOKUP($C806, 'FanGraphs - Team WAR Projected'!$B$2:$E$31, 4, FALSE)/162</f>
        <v>#N/A</v>
      </c>
      <c r="AU806" s="9" t="e">
        <f>VLOOKUP($C806, FanGraphs_Standings[[Abbreviation]:[2024 Year to Date RS/G]], 6, FALSE)/$AC806</f>
        <v>#N/A</v>
      </c>
      <c r="AV806" s="9" t="e">
        <f>VLOOKUP($C806, FanGraphs_Standings[[Abbreviation]:[2024 Projected Full Season RDif]], 19, FALSE)/162</f>
        <v>#N/A</v>
      </c>
      <c r="AW806" s="9" t="e">
        <f>VLOOKUP($C806, FanGraphs_Standings[[Abbreviation]:[2024 Projected Full Season RDif]], 5, FALSE)</f>
        <v>#N/A</v>
      </c>
      <c r="AX806" s="9" t="e">
        <f>VLOOKUP($C806, FanGraphs_Standings[[Abbreviation]:[2024 Projected Full Season W%]], 18, FALSE)</f>
        <v>#N/A</v>
      </c>
      <c r="AY806" s="9" t="e">
        <f>VLOOKUP($C806, 'Home Field Adv'!$A$2:$K$31, 11, FALSE)</f>
        <v>#N/A</v>
      </c>
      <c r="BB806" s="5" t="str">
        <f t="shared" si="37"/>
        <v/>
      </c>
      <c r="BC806" s="5" t="str">
        <f t="shared" si="38"/>
        <v/>
      </c>
      <c r="BD806" s="5" t="str">
        <f t="shared" si="39"/>
        <v/>
      </c>
    </row>
    <row r="807" spans="6:56" x14ac:dyDescent="0.45">
      <c r="F807" s="9" t="e">
        <f>VLOOKUP($B807, FanGraphs_Standings[[Abbreviation]:[2024 Year to Date G]], 2, FALSE)</f>
        <v>#N/A</v>
      </c>
      <c r="G807" s="9" t="e">
        <f>IF(ISERR(VLOOKUP($D807, 'SP Per G'!$A$2:$D$1380, 3, FALSE)), L807, VLOOKUP($D807, 'SP Per G'!$A$2:$D$1380, 3, FALSE))</f>
        <v>#N/A</v>
      </c>
      <c r="H807" s="9" t="e">
        <f>VLOOKUP($D807, 'SP Per G'!$A$2:$D$1380, 4, FALSE)</f>
        <v>#N/A</v>
      </c>
      <c r="I807" s="9" t="e">
        <f>VLOOKUP($D807, Individual_Pitching___Dashboard[], 18, FALSE)</f>
        <v>#N/A</v>
      </c>
      <c r="J807" s="9" t="e">
        <f>VLOOKUP($D807, Individual_Pitching___Dashboard[], 20, FALSE)</f>
        <v>#N/A</v>
      </c>
      <c r="K807" s="9" t="e">
        <f>VLOOKUP($D807, Individual_Pitching___Advanced[], 21,FALSE)</f>
        <v>#N/A</v>
      </c>
      <c r="L807" s="9" t="e">
        <f>VLOOKUP($B807, 'Team Per G'!$A$2:$G$31, 7, FALSE)</f>
        <v>#N/A</v>
      </c>
      <c r="M807" s="9" t="e">
        <f>VLOOKUP($B807, 'FanGraphs - Team WAR Projected'!$B$2:$E$31, 3, FALSE)/162</f>
        <v>#N/A</v>
      </c>
      <c r="N807" s="9" t="e">
        <f>VLOOKUP($B807, Team_Pitching___Advanced[[Team]:[xFIP]], 19,FALSE)</f>
        <v>#N/A</v>
      </c>
      <c r="O807" s="9" t="e">
        <f>VLOOKUP($B807, Team_Pitching___Advanced[], 20, FALSE)</f>
        <v>#N/A</v>
      </c>
      <c r="P807" s="9" t="e">
        <f>VLOOKUP($B807, Team_Batting___Dashboard[[Team]:[wOBA]], 16, FALSE)</f>
        <v>#N/A</v>
      </c>
      <c r="Q807" s="9" t="e">
        <f>VLOOKUP($B807, Team_Batting___Advanced[[Team]:[OPS]], 9, FALSE)</f>
        <v>#N/A</v>
      </c>
      <c r="R807" s="9" t="e">
        <f>VLOOKUP($B807, Team_Batting___Advanced[], 19, FALSE)</f>
        <v>#N/A</v>
      </c>
      <c r="S807" s="9" t="e">
        <f>VLOOKUP($B807, 'Team Per G'!$A$2:$G$31, 3, FALSE)</f>
        <v>#N/A</v>
      </c>
      <c r="T807" s="9" t="e">
        <f>VLOOKUP($B807, 'Team Per G'!$A$2:$G$31, 5, FALSE)</f>
        <v>#N/A</v>
      </c>
      <c r="U807" s="9" t="e">
        <f>VLOOKUP($B807, 'Team Per G'!$A$2:$G$31, 4, FALSE)</f>
        <v>#N/A</v>
      </c>
      <c r="V807" s="9" t="e">
        <f>VLOOKUP($B807, Team_Batting___Dashboard[], 22, FALSE)/$F807</f>
        <v>#N/A</v>
      </c>
      <c r="W807" s="9" t="e">
        <f>VLOOKUP($B807, 'FanGraphs - Team WAR Projected'!$B$2:$E$31, 4, FALSE)/162</f>
        <v>#N/A</v>
      </c>
      <c r="X807" s="9" t="e">
        <f>VLOOKUP($B807, FanGraphs_Standings[[Abbreviation]:[2024 Year to Date RS/G]], 6, FALSE)/$F807</f>
        <v>#N/A</v>
      </c>
      <c r="Y807" s="9" t="e">
        <f>VLOOKUP($B807, FanGraphs_Standings[[Abbreviation]:[2024 Projected Full Season RDif]], 19, FALSE)/162</f>
        <v>#N/A</v>
      </c>
      <c r="Z807" s="9" t="e">
        <f>VLOOKUP($B807, FanGraphs_Standings[[Abbreviation]:[2024 Projected Full Season RDif]], 5, FALSE)</f>
        <v>#N/A</v>
      </c>
      <c r="AA807" s="9" t="e">
        <f>VLOOKUP($B807, FanGraphs_Standings[[Abbreviation]:[2024 Projected Full Season W%]], 18, FALSE)</f>
        <v>#N/A</v>
      </c>
      <c r="AB807" s="9" t="e">
        <f>VLOOKUP($B807, 'Home Field Adv'!$A$2:$I$31, 9, FALSE)</f>
        <v>#N/A</v>
      </c>
      <c r="AC807" s="9" t="e">
        <f>VLOOKUP($C807, FanGraphs_Standings[[Abbreviation]:[2024 Year to Date G]], 2, FALSE)</f>
        <v>#N/A</v>
      </c>
      <c r="AD807" s="9" t="e">
        <f>VLOOKUP($E807, 'SP Per G'!$A$2:$D$1380, 3, FALSE)</f>
        <v>#N/A</v>
      </c>
      <c r="AE807" s="9" t="e">
        <f>VLOOKUP($E807, 'SP Per G'!$A$2:$D$1380, 4, FALSE)</f>
        <v>#N/A</v>
      </c>
      <c r="AF807" s="9" t="e">
        <f>VLOOKUP($E807, Individual_Pitching___Dashboard[], 18, FALSE)</f>
        <v>#N/A</v>
      </c>
      <c r="AG807" s="9" t="e">
        <f>VLOOKUP($E807, Individual_Pitching___Dashboard[], 20, FALSE)</f>
        <v>#N/A</v>
      </c>
      <c r="AH807" s="9" t="e">
        <f>VLOOKUP($E807, Individual_Pitching___Advanced[], 21,FALSE)</f>
        <v>#N/A</v>
      </c>
      <c r="AI807" s="9" t="e">
        <f>VLOOKUP($C807, 'Team Per G'!$A$2:$G$31, 7, FALSE)</f>
        <v>#N/A</v>
      </c>
      <c r="AJ807" s="9" t="e">
        <f>VLOOKUP($C807, 'FanGraphs - Team WAR Projected'!$B$2:$E$31, 3, FALSE)/162</f>
        <v>#N/A</v>
      </c>
      <c r="AK807" s="9" t="e">
        <f>VLOOKUP($C807, Team_Pitching___Advanced[[Team]:[xFIP]], 19,FALSE)</f>
        <v>#N/A</v>
      </c>
      <c r="AL807" s="9" t="e">
        <f>VLOOKUP($C807, Team_Pitching___Advanced[], 20, FALSE)</f>
        <v>#N/A</v>
      </c>
      <c r="AM807" s="9" t="e">
        <f>VLOOKUP($C807, Team_Batting___Dashboard[[Team]:[wOBA]], 16, FALSE)</f>
        <v>#N/A</v>
      </c>
      <c r="AN807" s="9" t="e">
        <f>VLOOKUP($C807, Team_Batting___Advanced[[Team]:[OPS]], 9, FALSE)</f>
        <v>#N/A</v>
      </c>
      <c r="AO807" s="9" t="e">
        <f>VLOOKUP($C807, Team_Batting___Advanced[], 19, FALSE)</f>
        <v>#N/A</v>
      </c>
      <c r="AP807" s="9" t="e">
        <f>VLOOKUP($C807, 'Team Per G'!$A$2:$G$31, 3, FALSE)</f>
        <v>#N/A</v>
      </c>
      <c r="AQ807" s="9" t="e">
        <f>VLOOKUP($C807, 'Team Per G'!$A$2:$G$31, 5, FALSE)</f>
        <v>#N/A</v>
      </c>
      <c r="AR807" s="9" t="e">
        <f>VLOOKUP($C807, 'Team Per G'!$A$2:$G$31, 4, FALSE)</f>
        <v>#N/A</v>
      </c>
      <c r="AS807" s="9" t="e">
        <f>VLOOKUP($C807, Team_Batting___Dashboard[], 22, FALSE)/$AC807</f>
        <v>#N/A</v>
      </c>
      <c r="AT807" s="9" t="e">
        <f>VLOOKUP($C807, 'FanGraphs - Team WAR Projected'!$B$2:$E$31, 4, FALSE)/162</f>
        <v>#N/A</v>
      </c>
      <c r="AU807" s="9" t="e">
        <f>VLOOKUP($C807, FanGraphs_Standings[[Abbreviation]:[2024 Year to Date RS/G]], 6, FALSE)/$AC807</f>
        <v>#N/A</v>
      </c>
      <c r="AV807" s="9" t="e">
        <f>VLOOKUP($C807, FanGraphs_Standings[[Abbreviation]:[2024 Projected Full Season RDif]], 19, FALSE)/162</f>
        <v>#N/A</v>
      </c>
      <c r="AW807" s="9" t="e">
        <f>VLOOKUP($C807, FanGraphs_Standings[[Abbreviation]:[2024 Projected Full Season RDif]], 5, FALSE)</f>
        <v>#N/A</v>
      </c>
      <c r="AX807" s="9" t="e">
        <f>VLOOKUP($C807, FanGraphs_Standings[[Abbreviation]:[2024 Projected Full Season W%]], 18, FALSE)</f>
        <v>#N/A</v>
      </c>
      <c r="AY807" s="9" t="e">
        <f>VLOOKUP($C807, 'Home Field Adv'!$A$2:$K$31, 11, FALSE)</f>
        <v>#N/A</v>
      </c>
      <c r="BB807" s="5" t="str">
        <f t="shared" si="37"/>
        <v/>
      </c>
      <c r="BC807" s="5" t="str">
        <f t="shared" si="38"/>
        <v/>
      </c>
      <c r="BD807" s="5" t="str">
        <f t="shared" si="39"/>
        <v/>
      </c>
    </row>
    <row r="808" spans="6:56" x14ac:dyDescent="0.45">
      <c r="F808" s="9" t="e">
        <f>VLOOKUP($B808, FanGraphs_Standings[[Abbreviation]:[2024 Year to Date G]], 2, FALSE)</f>
        <v>#N/A</v>
      </c>
      <c r="G808" s="9" t="e">
        <f>IF(ISERR(VLOOKUP($D808, 'SP Per G'!$A$2:$D$1380, 3, FALSE)), L808, VLOOKUP($D808, 'SP Per G'!$A$2:$D$1380, 3, FALSE))</f>
        <v>#N/A</v>
      </c>
      <c r="H808" s="9" t="e">
        <f>VLOOKUP($D808, 'SP Per G'!$A$2:$D$1380, 4, FALSE)</f>
        <v>#N/A</v>
      </c>
      <c r="I808" s="9" t="e">
        <f>VLOOKUP($D808, Individual_Pitching___Dashboard[], 18, FALSE)</f>
        <v>#N/A</v>
      </c>
      <c r="J808" s="9" t="e">
        <f>VLOOKUP($D808, Individual_Pitching___Dashboard[], 20, FALSE)</f>
        <v>#N/A</v>
      </c>
      <c r="K808" s="9" t="e">
        <f>VLOOKUP($D808, Individual_Pitching___Advanced[], 21,FALSE)</f>
        <v>#N/A</v>
      </c>
      <c r="L808" s="9" t="e">
        <f>VLOOKUP($B808, 'Team Per G'!$A$2:$G$31, 7, FALSE)</f>
        <v>#N/A</v>
      </c>
      <c r="M808" s="9" t="e">
        <f>VLOOKUP($B808, 'FanGraphs - Team WAR Projected'!$B$2:$E$31, 3, FALSE)/162</f>
        <v>#N/A</v>
      </c>
      <c r="N808" s="9" t="e">
        <f>VLOOKUP($B808, Team_Pitching___Advanced[[Team]:[xFIP]], 19,FALSE)</f>
        <v>#N/A</v>
      </c>
      <c r="O808" s="9" t="e">
        <f>VLOOKUP($B808, Team_Pitching___Advanced[], 20, FALSE)</f>
        <v>#N/A</v>
      </c>
      <c r="P808" s="9" t="e">
        <f>VLOOKUP($B808, Team_Batting___Dashboard[[Team]:[wOBA]], 16, FALSE)</f>
        <v>#N/A</v>
      </c>
      <c r="Q808" s="9" t="e">
        <f>VLOOKUP($B808, Team_Batting___Advanced[[Team]:[OPS]], 9, FALSE)</f>
        <v>#N/A</v>
      </c>
      <c r="R808" s="9" t="e">
        <f>VLOOKUP($B808, Team_Batting___Advanced[], 19, FALSE)</f>
        <v>#N/A</v>
      </c>
      <c r="S808" s="9" t="e">
        <f>VLOOKUP($B808, 'Team Per G'!$A$2:$G$31, 3, FALSE)</f>
        <v>#N/A</v>
      </c>
      <c r="T808" s="9" t="e">
        <f>VLOOKUP($B808, 'Team Per G'!$A$2:$G$31, 5, FALSE)</f>
        <v>#N/A</v>
      </c>
      <c r="U808" s="9" t="e">
        <f>VLOOKUP($B808, 'Team Per G'!$A$2:$G$31, 4, FALSE)</f>
        <v>#N/A</v>
      </c>
      <c r="V808" s="9" t="e">
        <f>VLOOKUP($B808, Team_Batting___Dashboard[], 22, FALSE)/$F808</f>
        <v>#N/A</v>
      </c>
      <c r="W808" s="9" t="e">
        <f>VLOOKUP($B808, 'FanGraphs - Team WAR Projected'!$B$2:$E$31, 4, FALSE)/162</f>
        <v>#N/A</v>
      </c>
      <c r="X808" s="9" t="e">
        <f>VLOOKUP($B808, FanGraphs_Standings[[Abbreviation]:[2024 Year to Date RS/G]], 6, FALSE)/$F808</f>
        <v>#N/A</v>
      </c>
      <c r="Y808" s="9" t="e">
        <f>VLOOKUP($B808, FanGraphs_Standings[[Abbreviation]:[2024 Projected Full Season RDif]], 19, FALSE)/162</f>
        <v>#N/A</v>
      </c>
      <c r="Z808" s="9" t="e">
        <f>VLOOKUP($B808, FanGraphs_Standings[[Abbreviation]:[2024 Projected Full Season RDif]], 5, FALSE)</f>
        <v>#N/A</v>
      </c>
      <c r="AA808" s="9" t="e">
        <f>VLOOKUP($B808, FanGraphs_Standings[[Abbreviation]:[2024 Projected Full Season W%]], 18, FALSE)</f>
        <v>#N/A</v>
      </c>
      <c r="AB808" s="9" t="e">
        <f>VLOOKUP($B808, 'Home Field Adv'!$A$2:$I$31, 9, FALSE)</f>
        <v>#N/A</v>
      </c>
      <c r="AC808" s="9" t="e">
        <f>VLOOKUP($C808, FanGraphs_Standings[[Abbreviation]:[2024 Year to Date G]], 2, FALSE)</f>
        <v>#N/A</v>
      </c>
      <c r="AD808" s="9" t="e">
        <f>VLOOKUP($E808, 'SP Per G'!$A$2:$D$1380, 3, FALSE)</f>
        <v>#N/A</v>
      </c>
      <c r="AE808" s="9" t="e">
        <f>VLOOKUP($E808, 'SP Per G'!$A$2:$D$1380, 4, FALSE)</f>
        <v>#N/A</v>
      </c>
      <c r="AF808" s="9" t="e">
        <f>VLOOKUP($E808, Individual_Pitching___Dashboard[], 18, FALSE)</f>
        <v>#N/A</v>
      </c>
      <c r="AG808" s="9" t="e">
        <f>VLOOKUP($E808, Individual_Pitching___Dashboard[], 20, FALSE)</f>
        <v>#N/A</v>
      </c>
      <c r="AH808" s="9" t="e">
        <f>VLOOKUP($E808, Individual_Pitching___Advanced[], 21,FALSE)</f>
        <v>#N/A</v>
      </c>
      <c r="AI808" s="9" t="e">
        <f>VLOOKUP($C808, 'Team Per G'!$A$2:$G$31, 7, FALSE)</f>
        <v>#N/A</v>
      </c>
      <c r="AJ808" s="9" t="e">
        <f>VLOOKUP($C808, 'FanGraphs - Team WAR Projected'!$B$2:$E$31, 3, FALSE)/162</f>
        <v>#N/A</v>
      </c>
      <c r="AK808" s="9" t="e">
        <f>VLOOKUP($C808, Team_Pitching___Advanced[[Team]:[xFIP]], 19,FALSE)</f>
        <v>#N/A</v>
      </c>
      <c r="AL808" s="9" t="e">
        <f>VLOOKUP($C808, Team_Pitching___Advanced[], 20, FALSE)</f>
        <v>#N/A</v>
      </c>
      <c r="AM808" s="9" t="e">
        <f>VLOOKUP($C808, Team_Batting___Dashboard[[Team]:[wOBA]], 16, FALSE)</f>
        <v>#N/A</v>
      </c>
      <c r="AN808" s="9" t="e">
        <f>VLOOKUP($C808, Team_Batting___Advanced[[Team]:[OPS]], 9, FALSE)</f>
        <v>#N/A</v>
      </c>
      <c r="AO808" s="9" t="e">
        <f>VLOOKUP($C808, Team_Batting___Advanced[], 19, FALSE)</f>
        <v>#N/A</v>
      </c>
      <c r="AP808" s="9" t="e">
        <f>VLOOKUP($C808, 'Team Per G'!$A$2:$G$31, 3, FALSE)</f>
        <v>#N/A</v>
      </c>
      <c r="AQ808" s="9" t="e">
        <f>VLOOKUP($C808, 'Team Per G'!$A$2:$G$31, 5, FALSE)</f>
        <v>#N/A</v>
      </c>
      <c r="AR808" s="9" t="e">
        <f>VLOOKUP($C808, 'Team Per G'!$A$2:$G$31, 4, FALSE)</f>
        <v>#N/A</v>
      </c>
      <c r="AS808" s="9" t="e">
        <f>VLOOKUP($C808, Team_Batting___Dashboard[], 22, FALSE)/$AC808</f>
        <v>#N/A</v>
      </c>
      <c r="AT808" s="9" t="e">
        <f>VLOOKUP($C808, 'FanGraphs - Team WAR Projected'!$B$2:$E$31, 4, FALSE)/162</f>
        <v>#N/A</v>
      </c>
      <c r="AU808" s="9" t="e">
        <f>VLOOKUP($C808, FanGraphs_Standings[[Abbreviation]:[2024 Year to Date RS/G]], 6, FALSE)/$AC808</f>
        <v>#N/A</v>
      </c>
      <c r="AV808" s="9" t="e">
        <f>VLOOKUP($C808, FanGraphs_Standings[[Abbreviation]:[2024 Projected Full Season RDif]], 19, FALSE)/162</f>
        <v>#N/A</v>
      </c>
      <c r="AW808" s="9" t="e">
        <f>VLOOKUP($C808, FanGraphs_Standings[[Abbreviation]:[2024 Projected Full Season RDif]], 5, FALSE)</f>
        <v>#N/A</v>
      </c>
      <c r="AX808" s="9" t="e">
        <f>VLOOKUP($C808, FanGraphs_Standings[[Abbreviation]:[2024 Projected Full Season W%]], 18, FALSE)</f>
        <v>#N/A</v>
      </c>
      <c r="AY808" s="9" t="e">
        <f>VLOOKUP($C808, 'Home Field Adv'!$A$2:$K$31, 11, FALSE)</f>
        <v>#N/A</v>
      </c>
      <c r="BB808" s="5" t="str">
        <f t="shared" si="37"/>
        <v/>
      </c>
      <c r="BC808" s="5" t="str">
        <f t="shared" si="38"/>
        <v/>
      </c>
      <c r="BD808" s="5" t="str">
        <f t="shared" si="39"/>
        <v/>
      </c>
    </row>
    <row r="809" spans="6:56" x14ac:dyDescent="0.45">
      <c r="F809" s="9" t="e">
        <f>VLOOKUP($B809, FanGraphs_Standings[[Abbreviation]:[2024 Year to Date G]], 2, FALSE)</f>
        <v>#N/A</v>
      </c>
      <c r="G809" s="9" t="e">
        <f>IF(ISERR(VLOOKUP($D809, 'SP Per G'!$A$2:$D$1380, 3, FALSE)), L809, VLOOKUP($D809, 'SP Per G'!$A$2:$D$1380, 3, FALSE))</f>
        <v>#N/A</v>
      </c>
      <c r="H809" s="9" t="e">
        <f>VLOOKUP($D809, 'SP Per G'!$A$2:$D$1380, 4, FALSE)</f>
        <v>#N/A</v>
      </c>
      <c r="I809" s="9" t="e">
        <f>VLOOKUP($D809, Individual_Pitching___Dashboard[], 18, FALSE)</f>
        <v>#N/A</v>
      </c>
      <c r="J809" s="9" t="e">
        <f>VLOOKUP($D809, Individual_Pitching___Dashboard[], 20, FALSE)</f>
        <v>#N/A</v>
      </c>
      <c r="K809" s="9" t="e">
        <f>VLOOKUP($D809, Individual_Pitching___Advanced[], 21,FALSE)</f>
        <v>#N/A</v>
      </c>
      <c r="L809" s="9" t="e">
        <f>VLOOKUP($B809, 'Team Per G'!$A$2:$G$31, 7, FALSE)</f>
        <v>#N/A</v>
      </c>
      <c r="M809" s="9" t="e">
        <f>VLOOKUP($B809, 'FanGraphs - Team WAR Projected'!$B$2:$E$31, 3, FALSE)/162</f>
        <v>#N/A</v>
      </c>
      <c r="N809" s="9" t="e">
        <f>VLOOKUP($B809, Team_Pitching___Advanced[[Team]:[xFIP]], 19,FALSE)</f>
        <v>#N/A</v>
      </c>
      <c r="O809" s="9" t="e">
        <f>VLOOKUP($B809, Team_Pitching___Advanced[], 20, FALSE)</f>
        <v>#N/A</v>
      </c>
      <c r="P809" s="9" t="e">
        <f>VLOOKUP($B809, Team_Batting___Dashboard[[Team]:[wOBA]], 16, FALSE)</f>
        <v>#N/A</v>
      </c>
      <c r="Q809" s="9" t="e">
        <f>VLOOKUP($B809, Team_Batting___Advanced[[Team]:[OPS]], 9, FALSE)</f>
        <v>#N/A</v>
      </c>
      <c r="R809" s="9" t="e">
        <f>VLOOKUP($B809, Team_Batting___Advanced[], 19, FALSE)</f>
        <v>#N/A</v>
      </c>
      <c r="S809" s="9" t="e">
        <f>VLOOKUP($B809, 'Team Per G'!$A$2:$G$31, 3, FALSE)</f>
        <v>#N/A</v>
      </c>
      <c r="T809" s="9" t="e">
        <f>VLOOKUP($B809, 'Team Per G'!$A$2:$G$31, 5, FALSE)</f>
        <v>#N/A</v>
      </c>
      <c r="U809" s="9" t="e">
        <f>VLOOKUP($B809, 'Team Per G'!$A$2:$G$31, 4, FALSE)</f>
        <v>#N/A</v>
      </c>
      <c r="V809" s="9" t="e">
        <f>VLOOKUP($B809, Team_Batting___Dashboard[], 22, FALSE)/$F809</f>
        <v>#N/A</v>
      </c>
      <c r="W809" s="9" t="e">
        <f>VLOOKUP($B809, 'FanGraphs - Team WAR Projected'!$B$2:$E$31, 4, FALSE)/162</f>
        <v>#N/A</v>
      </c>
      <c r="X809" s="9" t="e">
        <f>VLOOKUP($B809, FanGraphs_Standings[[Abbreviation]:[2024 Year to Date RS/G]], 6, FALSE)/$F809</f>
        <v>#N/A</v>
      </c>
      <c r="Y809" s="9" t="e">
        <f>VLOOKUP($B809, FanGraphs_Standings[[Abbreviation]:[2024 Projected Full Season RDif]], 19, FALSE)/162</f>
        <v>#N/A</v>
      </c>
      <c r="Z809" s="9" t="e">
        <f>VLOOKUP($B809, FanGraphs_Standings[[Abbreviation]:[2024 Projected Full Season RDif]], 5, FALSE)</f>
        <v>#N/A</v>
      </c>
      <c r="AA809" s="9" t="e">
        <f>VLOOKUP($B809, FanGraphs_Standings[[Abbreviation]:[2024 Projected Full Season W%]], 18, FALSE)</f>
        <v>#N/A</v>
      </c>
      <c r="AB809" s="9" t="e">
        <f>VLOOKUP($B809, 'Home Field Adv'!$A$2:$I$31, 9, FALSE)</f>
        <v>#N/A</v>
      </c>
      <c r="AC809" s="9" t="e">
        <f>VLOOKUP($C809, FanGraphs_Standings[[Abbreviation]:[2024 Year to Date G]], 2, FALSE)</f>
        <v>#N/A</v>
      </c>
      <c r="AD809" s="9" t="e">
        <f>VLOOKUP($E809, 'SP Per G'!$A$2:$D$1380, 3, FALSE)</f>
        <v>#N/A</v>
      </c>
      <c r="AE809" s="9" t="e">
        <f>VLOOKUP($E809, 'SP Per G'!$A$2:$D$1380, 4, FALSE)</f>
        <v>#N/A</v>
      </c>
      <c r="AF809" s="9" t="e">
        <f>VLOOKUP($E809, Individual_Pitching___Dashboard[], 18, FALSE)</f>
        <v>#N/A</v>
      </c>
      <c r="AG809" s="9" t="e">
        <f>VLOOKUP($E809, Individual_Pitching___Dashboard[], 20, FALSE)</f>
        <v>#N/A</v>
      </c>
      <c r="AH809" s="9" t="e">
        <f>VLOOKUP($E809, Individual_Pitching___Advanced[], 21,FALSE)</f>
        <v>#N/A</v>
      </c>
      <c r="AI809" s="9" t="e">
        <f>VLOOKUP($C809, 'Team Per G'!$A$2:$G$31, 7, FALSE)</f>
        <v>#N/A</v>
      </c>
      <c r="AJ809" s="9" t="e">
        <f>VLOOKUP($C809, 'FanGraphs - Team WAR Projected'!$B$2:$E$31, 3, FALSE)/162</f>
        <v>#N/A</v>
      </c>
      <c r="AK809" s="9" t="e">
        <f>VLOOKUP($C809, Team_Pitching___Advanced[[Team]:[xFIP]], 19,FALSE)</f>
        <v>#N/A</v>
      </c>
      <c r="AL809" s="9" t="e">
        <f>VLOOKUP($C809, Team_Pitching___Advanced[], 20, FALSE)</f>
        <v>#N/A</v>
      </c>
      <c r="AM809" s="9" t="e">
        <f>VLOOKUP($C809, Team_Batting___Dashboard[[Team]:[wOBA]], 16, FALSE)</f>
        <v>#N/A</v>
      </c>
      <c r="AN809" s="9" t="e">
        <f>VLOOKUP($C809, Team_Batting___Advanced[[Team]:[OPS]], 9, FALSE)</f>
        <v>#N/A</v>
      </c>
      <c r="AO809" s="9" t="e">
        <f>VLOOKUP($C809, Team_Batting___Advanced[], 19, FALSE)</f>
        <v>#N/A</v>
      </c>
      <c r="AP809" s="9" t="e">
        <f>VLOOKUP($C809, 'Team Per G'!$A$2:$G$31, 3, FALSE)</f>
        <v>#N/A</v>
      </c>
      <c r="AQ809" s="9" t="e">
        <f>VLOOKUP($C809, 'Team Per G'!$A$2:$G$31, 5, FALSE)</f>
        <v>#N/A</v>
      </c>
      <c r="AR809" s="9" t="e">
        <f>VLOOKUP($C809, 'Team Per G'!$A$2:$G$31, 4, FALSE)</f>
        <v>#N/A</v>
      </c>
      <c r="AS809" s="9" t="e">
        <f>VLOOKUP($C809, Team_Batting___Dashboard[], 22, FALSE)/$AC809</f>
        <v>#N/A</v>
      </c>
      <c r="AT809" s="9" t="e">
        <f>VLOOKUP($C809, 'FanGraphs - Team WAR Projected'!$B$2:$E$31, 4, FALSE)/162</f>
        <v>#N/A</v>
      </c>
      <c r="AU809" s="9" t="e">
        <f>VLOOKUP($C809, FanGraphs_Standings[[Abbreviation]:[2024 Year to Date RS/G]], 6, FALSE)/$AC809</f>
        <v>#N/A</v>
      </c>
      <c r="AV809" s="9" t="e">
        <f>VLOOKUP($C809, FanGraphs_Standings[[Abbreviation]:[2024 Projected Full Season RDif]], 19, FALSE)/162</f>
        <v>#N/A</v>
      </c>
      <c r="AW809" s="9" t="e">
        <f>VLOOKUP($C809, FanGraphs_Standings[[Abbreviation]:[2024 Projected Full Season RDif]], 5, FALSE)</f>
        <v>#N/A</v>
      </c>
      <c r="AX809" s="9" t="e">
        <f>VLOOKUP($C809, FanGraphs_Standings[[Abbreviation]:[2024 Projected Full Season W%]], 18, FALSE)</f>
        <v>#N/A</v>
      </c>
      <c r="AY809" s="9" t="e">
        <f>VLOOKUP($C809, 'Home Field Adv'!$A$2:$K$31, 11, FALSE)</f>
        <v>#N/A</v>
      </c>
      <c r="BB809" s="5" t="str">
        <f t="shared" si="37"/>
        <v/>
      </c>
      <c r="BC809" s="5" t="str">
        <f t="shared" si="38"/>
        <v/>
      </c>
      <c r="BD809" s="5" t="str">
        <f t="shared" si="39"/>
        <v/>
      </c>
    </row>
    <row r="810" spans="6:56" x14ac:dyDescent="0.45">
      <c r="F810" s="9" t="e">
        <f>VLOOKUP($B810, FanGraphs_Standings[[Abbreviation]:[2024 Year to Date G]], 2, FALSE)</f>
        <v>#N/A</v>
      </c>
      <c r="G810" s="9" t="e">
        <f>IF(ISERR(VLOOKUP($D810, 'SP Per G'!$A$2:$D$1380, 3, FALSE)), L810, VLOOKUP($D810, 'SP Per G'!$A$2:$D$1380, 3, FALSE))</f>
        <v>#N/A</v>
      </c>
      <c r="H810" s="9" t="e">
        <f>VLOOKUP($D810, 'SP Per G'!$A$2:$D$1380, 4, FALSE)</f>
        <v>#N/A</v>
      </c>
      <c r="I810" s="9" t="e">
        <f>VLOOKUP($D810, Individual_Pitching___Dashboard[], 18, FALSE)</f>
        <v>#N/A</v>
      </c>
      <c r="J810" s="9" t="e">
        <f>VLOOKUP($D810, Individual_Pitching___Dashboard[], 20, FALSE)</f>
        <v>#N/A</v>
      </c>
      <c r="K810" s="9" t="e">
        <f>VLOOKUP($D810, Individual_Pitching___Advanced[], 21,FALSE)</f>
        <v>#N/A</v>
      </c>
      <c r="L810" s="9" t="e">
        <f>VLOOKUP($B810, 'Team Per G'!$A$2:$G$31, 7, FALSE)</f>
        <v>#N/A</v>
      </c>
      <c r="M810" s="9" t="e">
        <f>VLOOKUP($B810, 'FanGraphs - Team WAR Projected'!$B$2:$E$31, 3, FALSE)/162</f>
        <v>#N/A</v>
      </c>
      <c r="N810" s="9" t="e">
        <f>VLOOKUP($B810, Team_Pitching___Advanced[[Team]:[xFIP]], 19,FALSE)</f>
        <v>#N/A</v>
      </c>
      <c r="O810" s="9" t="e">
        <f>VLOOKUP($B810, Team_Pitching___Advanced[], 20, FALSE)</f>
        <v>#N/A</v>
      </c>
      <c r="P810" s="9" t="e">
        <f>VLOOKUP($B810, Team_Batting___Dashboard[[Team]:[wOBA]], 16, FALSE)</f>
        <v>#N/A</v>
      </c>
      <c r="Q810" s="9" t="e">
        <f>VLOOKUP($B810, Team_Batting___Advanced[[Team]:[OPS]], 9, FALSE)</f>
        <v>#N/A</v>
      </c>
      <c r="R810" s="9" t="e">
        <f>VLOOKUP($B810, Team_Batting___Advanced[], 19, FALSE)</f>
        <v>#N/A</v>
      </c>
      <c r="S810" s="9" t="e">
        <f>VLOOKUP($B810, 'Team Per G'!$A$2:$G$31, 3, FALSE)</f>
        <v>#N/A</v>
      </c>
      <c r="T810" s="9" t="e">
        <f>VLOOKUP($B810, 'Team Per G'!$A$2:$G$31, 5, FALSE)</f>
        <v>#N/A</v>
      </c>
      <c r="U810" s="9" t="e">
        <f>VLOOKUP($B810, 'Team Per G'!$A$2:$G$31, 4, FALSE)</f>
        <v>#N/A</v>
      </c>
      <c r="V810" s="9" t="e">
        <f>VLOOKUP($B810, Team_Batting___Dashboard[], 22, FALSE)/$F810</f>
        <v>#N/A</v>
      </c>
      <c r="W810" s="9" t="e">
        <f>VLOOKUP($B810, 'FanGraphs - Team WAR Projected'!$B$2:$E$31, 4, FALSE)/162</f>
        <v>#N/A</v>
      </c>
      <c r="X810" s="9" t="e">
        <f>VLOOKUP($B810, FanGraphs_Standings[[Abbreviation]:[2024 Year to Date RS/G]], 6, FALSE)/$F810</f>
        <v>#N/A</v>
      </c>
      <c r="Y810" s="9" t="e">
        <f>VLOOKUP($B810, FanGraphs_Standings[[Abbreviation]:[2024 Projected Full Season RDif]], 19, FALSE)/162</f>
        <v>#N/A</v>
      </c>
      <c r="Z810" s="9" t="e">
        <f>VLOOKUP($B810, FanGraphs_Standings[[Abbreviation]:[2024 Projected Full Season RDif]], 5, FALSE)</f>
        <v>#N/A</v>
      </c>
      <c r="AA810" s="9" t="e">
        <f>VLOOKUP($B810, FanGraphs_Standings[[Abbreviation]:[2024 Projected Full Season W%]], 18, FALSE)</f>
        <v>#N/A</v>
      </c>
      <c r="AB810" s="9" t="e">
        <f>VLOOKUP($B810, 'Home Field Adv'!$A$2:$I$31, 9, FALSE)</f>
        <v>#N/A</v>
      </c>
      <c r="AC810" s="9" t="e">
        <f>VLOOKUP($C810, FanGraphs_Standings[[Abbreviation]:[2024 Year to Date G]], 2, FALSE)</f>
        <v>#N/A</v>
      </c>
      <c r="AD810" s="9" t="e">
        <f>VLOOKUP($E810, 'SP Per G'!$A$2:$D$1380, 3, FALSE)</f>
        <v>#N/A</v>
      </c>
      <c r="AE810" s="9" t="e">
        <f>VLOOKUP($E810, 'SP Per G'!$A$2:$D$1380, 4, FALSE)</f>
        <v>#N/A</v>
      </c>
      <c r="AF810" s="9" t="e">
        <f>VLOOKUP($E810, Individual_Pitching___Dashboard[], 18, FALSE)</f>
        <v>#N/A</v>
      </c>
      <c r="AG810" s="9" t="e">
        <f>VLOOKUP($E810, Individual_Pitching___Dashboard[], 20, FALSE)</f>
        <v>#N/A</v>
      </c>
      <c r="AH810" s="9" t="e">
        <f>VLOOKUP($E810, Individual_Pitching___Advanced[], 21,FALSE)</f>
        <v>#N/A</v>
      </c>
      <c r="AI810" s="9" t="e">
        <f>VLOOKUP($C810, 'Team Per G'!$A$2:$G$31, 7, FALSE)</f>
        <v>#N/A</v>
      </c>
      <c r="AJ810" s="9" t="e">
        <f>VLOOKUP($C810, 'FanGraphs - Team WAR Projected'!$B$2:$E$31, 3, FALSE)/162</f>
        <v>#N/A</v>
      </c>
      <c r="AK810" s="9" t="e">
        <f>VLOOKUP($C810, Team_Pitching___Advanced[[Team]:[xFIP]], 19,FALSE)</f>
        <v>#N/A</v>
      </c>
      <c r="AL810" s="9" t="e">
        <f>VLOOKUP($C810, Team_Pitching___Advanced[], 20, FALSE)</f>
        <v>#N/A</v>
      </c>
      <c r="AM810" s="9" t="e">
        <f>VLOOKUP($C810, Team_Batting___Dashboard[[Team]:[wOBA]], 16, FALSE)</f>
        <v>#N/A</v>
      </c>
      <c r="AN810" s="9" t="e">
        <f>VLOOKUP($C810, Team_Batting___Advanced[[Team]:[OPS]], 9, FALSE)</f>
        <v>#N/A</v>
      </c>
      <c r="AO810" s="9" t="e">
        <f>VLOOKUP($C810, Team_Batting___Advanced[], 19, FALSE)</f>
        <v>#N/A</v>
      </c>
      <c r="AP810" s="9" t="e">
        <f>VLOOKUP($C810, 'Team Per G'!$A$2:$G$31, 3, FALSE)</f>
        <v>#N/A</v>
      </c>
      <c r="AQ810" s="9" t="e">
        <f>VLOOKUP($C810, 'Team Per G'!$A$2:$G$31, 5, FALSE)</f>
        <v>#N/A</v>
      </c>
      <c r="AR810" s="9" t="e">
        <f>VLOOKUP($C810, 'Team Per G'!$A$2:$G$31, 4, FALSE)</f>
        <v>#N/A</v>
      </c>
      <c r="AS810" s="9" t="e">
        <f>VLOOKUP($C810, Team_Batting___Dashboard[], 22, FALSE)/$AC810</f>
        <v>#N/A</v>
      </c>
      <c r="AT810" s="9" t="e">
        <f>VLOOKUP($C810, 'FanGraphs - Team WAR Projected'!$B$2:$E$31, 4, FALSE)/162</f>
        <v>#N/A</v>
      </c>
      <c r="AU810" s="9" t="e">
        <f>VLOOKUP($C810, FanGraphs_Standings[[Abbreviation]:[2024 Year to Date RS/G]], 6, FALSE)/$AC810</f>
        <v>#N/A</v>
      </c>
      <c r="AV810" s="9" t="e">
        <f>VLOOKUP($C810, FanGraphs_Standings[[Abbreviation]:[2024 Projected Full Season RDif]], 19, FALSE)/162</f>
        <v>#N/A</v>
      </c>
      <c r="AW810" s="9" t="e">
        <f>VLOOKUP($C810, FanGraphs_Standings[[Abbreviation]:[2024 Projected Full Season RDif]], 5, FALSE)</f>
        <v>#N/A</v>
      </c>
      <c r="AX810" s="9" t="e">
        <f>VLOOKUP($C810, FanGraphs_Standings[[Abbreviation]:[2024 Projected Full Season W%]], 18, FALSE)</f>
        <v>#N/A</v>
      </c>
      <c r="AY810" s="9" t="e">
        <f>VLOOKUP($C810, 'Home Field Adv'!$A$2:$K$31, 11, FALSE)</f>
        <v>#N/A</v>
      </c>
      <c r="BB810" s="5" t="str">
        <f t="shared" si="37"/>
        <v/>
      </c>
      <c r="BC810" s="5" t="str">
        <f t="shared" si="38"/>
        <v/>
      </c>
      <c r="BD810" s="5" t="str">
        <f t="shared" si="39"/>
        <v/>
      </c>
    </row>
    <row r="811" spans="6:56" x14ac:dyDescent="0.45">
      <c r="F811" s="9" t="e">
        <f>VLOOKUP($B811, FanGraphs_Standings[[Abbreviation]:[2024 Year to Date G]], 2, FALSE)</f>
        <v>#N/A</v>
      </c>
      <c r="G811" s="9" t="e">
        <f>IF(ISERR(VLOOKUP($D811, 'SP Per G'!$A$2:$D$1380, 3, FALSE)), L811, VLOOKUP($D811, 'SP Per G'!$A$2:$D$1380, 3, FALSE))</f>
        <v>#N/A</v>
      </c>
      <c r="H811" s="9" t="e">
        <f>VLOOKUP($D811, 'SP Per G'!$A$2:$D$1380, 4, FALSE)</f>
        <v>#N/A</v>
      </c>
      <c r="I811" s="9" t="e">
        <f>VLOOKUP($D811, Individual_Pitching___Dashboard[], 18, FALSE)</f>
        <v>#N/A</v>
      </c>
      <c r="J811" s="9" t="e">
        <f>VLOOKUP($D811, Individual_Pitching___Dashboard[], 20, FALSE)</f>
        <v>#N/A</v>
      </c>
      <c r="K811" s="9" t="e">
        <f>VLOOKUP($D811, Individual_Pitching___Advanced[], 21,FALSE)</f>
        <v>#N/A</v>
      </c>
      <c r="L811" s="9" t="e">
        <f>VLOOKUP($B811, 'Team Per G'!$A$2:$G$31, 7, FALSE)</f>
        <v>#N/A</v>
      </c>
      <c r="M811" s="9" t="e">
        <f>VLOOKUP($B811, 'FanGraphs - Team WAR Projected'!$B$2:$E$31, 3, FALSE)/162</f>
        <v>#N/A</v>
      </c>
      <c r="N811" s="9" t="e">
        <f>VLOOKUP($B811, Team_Pitching___Advanced[[Team]:[xFIP]], 19,FALSE)</f>
        <v>#N/A</v>
      </c>
      <c r="O811" s="9" t="e">
        <f>VLOOKUP($B811, Team_Pitching___Advanced[], 20, FALSE)</f>
        <v>#N/A</v>
      </c>
      <c r="P811" s="9" t="e">
        <f>VLOOKUP($B811, Team_Batting___Dashboard[[Team]:[wOBA]], 16, FALSE)</f>
        <v>#N/A</v>
      </c>
      <c r="Q811" s="9" t="e">
        <f>VLOOKUP($B811, Team_Batting___Advanced[[Team]:[OPS]], 9, FALSE)</f>
        <v>#N/A</v>
      </c>
      <c r="R811" s="9" t="e">
        <f>VLOOKUP($B811, Team_Batting___Advanced[], 19, FALSE)</f>
        <v>#N/A</v>
      </c>
      <c r="S811" s="9" t="e">
        <f>VLOOKUP($B811, 'Team Per G'!$A$2:$G$31, 3, FALSE)</f>
        <v>#N/A</v>
      </c>
      <c r="T811" s="9" t="e">
        <f>VLOOKUP($B811, 'Team Per G'!$A$2:$G$31, 5, FALSE)</f>
        <v>#N/A</v>
      </c>
      <c r="U811" s="9" t="e">
        <f>VLOOKUP($B811, 'Team Per G'!$A$2:$G$31, 4, FALSE)</f>
        <v>#N/A</v>
      </c>
      <c r="V811" s="9" t="e">
        <f>VLOOKUP($B811, Team_Batting___Dashboard[], 22, FALSE)/$F811</f>
        <v>#N/A</v>
      </c>
      <c r="W811" s="9" t="e">
        <f>VLOOKUP($B811, 'FanGraphs - Team WAR Projected'!$B$2:$E$31, 4, FALSE)/162</f>
        <v>#N/A</v>
      </c>
      <c r="X811" s="9" t="e">
        <f>VLOOKUP($B811, FanGraphs_Standings[[Abbreviation]:[2024 Year to Date RS/G]], 6, FALSE)/$F811</f>
        <v>#N/A</v>
      </c>
      <c r="Y811" s="9" t="e">
        <f>VLOOKUP($B811, FanGraphs_Standings[[Abbreviation]:[2024 Projected Full Season RDif]], 19, FALSE)/162</f>
        <v>#N/A</v>
      </c>
      <c r="Z811" s="9" t="e">
        <f>VLOOKUP($B811, FanGraphs_Standings[[Abbreviation]:[2024 Projected Full Season RDif]], 5, FALSE)</f>
        <v>#N/A</v>
      </c>
      <c r="AA811" s="9" t="e">
        <f>VLOOKUP($B811, FanGraphs_Standings[[Abbreviation]:[2024 Projected Full Season W%]], 18, FALSE)</f>
        <v>#N/A</v>
      </c>
      <c r="AB811" s="9" t="e">
        <f>VLOOKUP($B811, 'Home Field Adv'!$A$2:$I$31, 9, FALSE)</f>
        <v>#N/A</v>
      </c>
      <c r="AC811" s="9" t="e">
        <f>VLOOKUP($C811, FanGraphs_Standings[[Abbreviation]:[2024 Year to Date G]], 2, FALSE)</f>
        <v>#N/A</v>
      </c>
      <c r="AD811" s="9" t="e">
        <f>VLOOKUP($E811, 'SP Per G'!$A$2:$D$1380, 3, FALSE)</f>
        <v>#N/A</v>
      </c>
      <c r="AE811" s="9" t="e">
        <f>VLOOKUP($E811, 'SP Per G'!$A$2:$D$1380, 4, FALSE)</f>
        <v>#N/A</v>
      </c>
      <c r="AF811" s="9" t="e">
        <f>VLOOKUP($E811, Individual_Pitching___Dashboard[], 18, FALSE)</f>
        <v>#N/A</v>
      </c>
      <c r="AG811" s="9" t="e">
        <f>VLOOKUP($E811, Individual_Pitching___Dashboard[], 20, FALSE)</f>
        <v>#N/A</v>
      </c>
      <c r="AH811" s="9" t="e">
        <f>VLOOKUP($E811, Individual_Pitching___Advanced[], 21,FALSE)</f>
        <v>#N/A</v>
      </c>
      <c r="AI811" s="9" t="e">
        <f>VLOOKUP($C811, 'Team Per G'!$A$2:$G$31, 7, FALSE)</f>
        <v>#N/A</v>
      </c>
      <c r="AJ811" s="9" t="e">
        <f>VLOOKUP($C811, 'FanGraphs - Team WAR Projected'!$B$2:$E$31, 3, FALSE)/162</f>
        <v>#N/A</v>
      </c>
      <c r="AK811" s="9" t="e">
        <f>VLOOKUP($C811, Team_Pitching___Advanced[[Team]:[xFIP]], 19,FALSE)</f>
        <v>#N/A</v>
      </c>
      <c r="AL811" s="9" t="e">
        <f>VLOOKUP($C811, Team_Pitching___Advanced[], 20, FALSE)</f>
        <v>#N/A</v>
      </c>
      <c r="AM811" s="9" t="e">
        <f>VLOOKUP($C811, Team_Batting___Dashboard[[Team]:[wOBA]], 16, FALSE)</f>
        <v>#N/A</v>
      </c>
      <c r="AN811" s="9" t="e">
        <f>VLOOKUP($C811, Team_Batting___Advanced[[Team]:[OPS]], 9, FALSE)</f>
        <v>#N/A</v>
      </c>
      <c r="AO811" s="9" t="e">
        <f>VLOOKUP($C811, Team_Batting___Advanced[], 19, FALSE)</f>
        <v>#N/A</v>
      </c>
      <c r="AP811" s="9" t="e">
        <f>VLOOKUP($C811, 'Team Per G'!$A$2:$G$31, 3, FALSE)</f>
        <v>#N/A</v>
      </c>
      <c r="AQ811" s="9" t="e">
        <f>VLOOKUP($C811, 'Team Per G'!$A$2:$G$31, 5, FALSE)</f>
        <v>#N/A</v>
      </c>
      <c r="AR811" s="9" t="e">
        <f>VLOOKUP($C811, 'Team Per G'!$A$2:$G$31, 4, FALSE)</f>
        <v>#N/A</v>
      </c>
      <c r="AS811" s="9" t="e">
        <f>VLOOKUP($C811, Team_Batting___Dashboard[], 22, FALSE)/$AC811</f>
        <v>#N/A</v>
      </c>
      <c r="AT811" s="9" t="e">
        <f>VLOOKUP($C811, 'FanGraphs - Team WAR Projected'!$B$2:$E$31, 4, FALSE)/162</f>
        <v>#N/A</v>
      </c>
      <c r="AU811" s="9" t="e">
        <f>VLOOKUP($C811, FanGraphs_Standings[[Abbreviation]:[2024 Year to Date RS/G]], 6, FALSE)/$AC811</f>
        <v>#N/A</v>
      </c>
      <c r="AV811" s="9" t="e">
        <f>VLOOKUP($C811, FanGraphs_Standings[[Abbreviation]:[2024 Projected Full Season RDif]], 19, FALSE)/162</f>
        <v>#N/A</v>
      </c>
      <c r="AW811" s="9" t="e">
        <f>VLOOKUP($C811, FanGraphs_Standings[[Abbreviation]:[2024 Projected Full Season RDif]], 5, FALSE)</f>
        <v>#N/A</v>
      </c>
      <c r="AX811" s="9" t="e">
        <f>VLOOKUP($C811, FanGraphs_Standings[[Abbreviation]:[2024 Projected Full Season W%]], 18, FALSE)</f>
        <v>#N/A</v>
      </c>
      <c r="AY811" s="9" t="e">
        <f>VLOOKUP($C811, 'Home Field Adv'!$A$2:$K$31, 11, FALSE)</f>
        <v>#N/A</v>
      </c>
      <c r="BB811" s="5" t="str">
        <f t="shared" si="37"/>
        <v/>
      </c>
      <c r="BC811" s="5" t="str">
        <f t="shared" si="38"/>
        <v/>
      </c>
      <c r="BD811" s="5" t="str">
        <f t="shared" si="39"/>
        <v/>
      </c>
    </row>
    <row r="812" spans="6:56" x14ac:dyDescent="0.45">
      <c r="F812" s="9" t="e">
        <f>VLOOKUP($B812, FanGraphs_Standings[[Abbreviation]:[2024 Year to Date G]], 2, FALSE)</f>
        <v>#N/A</v>
      </c>
      <c r="G812" s="9" t="e">
        <f>IF(ISERR(VLOOKUP($D812, 'SP Per G'!$A$2:$D$1380, 3, FALSE)), L812, VLOOKUP($D812, 'SP Per G'!$A$2:$D$1380, 3, FALSE))</f>
        <v>#N/A</v>
      </c>
      <c r="H812" s="9" t="e">
        <f>VLOOKUP($D812, 'SP Per G'!$A$2:$D$1380, 4, FALSE)</f>
        <v>#N/A</v>
      </c>
      <c r="I812" s="9" t="e">
        <f>VLOOKUP($D812, Individual_Pitching___Dashboard[], 18, FALSE)</f>
        <v>#N/A</v>
      </c>
      <c r="J812" s="9" t="e">
        <f>VLOOKUP($D812, Individual_Pitching___Dashboard[], 20, FALSE)</f>
        <v>#N/A</v>
      </c>
      <c r="K812" s="9" t="e">
        <f>VLOOKUP($D812, Individual_Pitching___Advanced[], 21,FALSE)</f>
        <v>#N/A</v>
      </c>
      <c r="L812" s="9" t="e">
        <f>VLOOKUP($B812, 'Team Per G'!$A$2:$G$31, 7, FALSE)</f>
        <v>#N/A</v>
      </c>
      <c r="M812" s="9" t="e">
        <f>VLOOKUP($B812, 'FanGraphs - Team WAR Projected'!$B$2:$E$31, 3, FALSE)/162</f>
        <v>#N/A</v>
      </c>
      <c r="N812" s="9" t="e">
        <f>VLOOKUP($B812, Team_Pitching___Advanced[[Team]:[xFIP]], 19,FALSE)</f>
        <v>#N/A</v>
      </c>
      <c r="O812" s="9" t="e">
        <f>VLOOKUP($B812, Team_Pitching___Advanced[], 20, FALSE)</f>
        <v>#N/A</v>
      </c>
      <c r="P812" s="9" t="e">
        <f>VLOOKUP($B812, Team_Batting___Dashboard[[Team]:[wOBA]], 16, FALSE)</f>
        <v>#N/A</v>
      </c>
      <c r="Q812" s="9" t="e">
        <f>VLOOKUP($B812, Team_Batting___Advanced[[Team]:[OPS]], 9, FALSE)</f>
        <v>#N/A</v>
      </c>
      <c r="R812" s="9" t="e">
        <f>VLOOKUP($B812, Team_Batting___Advanced[], 19, FALSE)</f>
        <v>#N/A</v>
      </c>
      <c r="S812" s="9" t="e">
        <f>VLOOKUP($B812, 'Team Per G'!$A$2:$G$31, 3, FALSE)</f>
        <v>#N/A</v>
      </c>
      <c r="T812" s="9" t="e">
        <f>VLOOKUP($B812, 'Team Per G'!$A$2:$G$31, 5, FALSE)</f>
        <v>#N/A</v>
      </c>
      <c r="U812" s="9" t="e">
        <f>VLOOKUP($B812, 'Team Per G'!$A$2:$G$31, 4, FALSE)</f>
        <v>#N/A</v>
      </c>
      <c r="V812" s="9" t="e">
        <f>VLOOKUP($B812, Team_Batting___Dashboard[], 22, FALSE)/$F812</f>
        <v>#N/A</v>
      </c>
      <c r="W812" s="9" t="e">
        <f>VLOOKUP($B812, 'FanGraphs - Team WAR Projected'!$B$2:$E$31, 4, FALSE)/162</f>
        <v>#N/A</v>
      </c>
      <c r="X812" s="9" t="e">
        <f>VLOOKUP($B812, FanGraphs_Standings[[Abbreviation]:[2024 Year to Date RS/G]], 6, FALSE)/$F812</f>
        <v>#N/A</v>
      </c>
      <c r="Y812" s="9" t="e">
        <f>VLOOKUP($B812, FanGraphs_Standings[[Abbreviation]:[2024 Projected Full Season RDif]], 19, FALSE)/162</f>
        <v>#N/A</v>
      </c>
      <c r="Z812" s="9" t="e">
        <f>VLOOKUP($B812, FanGraphs_Standings[[Abbreviation]:[2024 Projected Full Season RDif]], 5, FALSE)</f>
        <v>#N/A</v>
      </c>
      <c r="AA812" s="9" t="e">
        <f>VLOOKUP($B812, FanGraphs_Standings[[Abbreviation]:[2024 Projected Full Season W%]], 18, FALSE)</f>
        <v>#N/A</v>
      </c>
      <c r="AB812" s="9" t="e">
        <f>VLOOKUP($B812, 'Home Field Adv'!$A$2:$I$31, 9, FALSE)</f>
        <v>#N/A</v>
      </c>
      <c r="AC812" s="9" t="e">
        <f>VLOOKUP($C812, FanGraphs_Standings[[Abbreviation]:[2024 Year to Date G]], 2, FALSE)</f>
        <v>#N/A</v>
      </c>
      <c r="AD812" s="9" t="e">
        <f>VLOOKUP($E812, 'SP Per G'!$A$2:$D$1380, 3, FALSE)</f>
        <v>#N/A</v>
      </c>
      <c r="AE812" s="9" t="e">
        <f>VLOOKUP($E812, 'SP Per G'!$A$2:$D$1380, 4, FALSE)</f>
        <v>#N/A</v>
      </c>
      <c r="AF812" s="9" t="e">
        <f>VLOOKUP($E812, Individual_Pitching___Dashboard[], 18, FALSE)</f>
        <v>#N/A</v>
      </c>
      <c r="AG812" s="9" t="e">
        <f>VLOOKUP($E812, Individual_Pitching___Dashboard[], 20, FALSE)</f>
        <v>#N/A</v>
      </c>
      <c r="AH812" s="9" t="e">
        <f>VLOOKUP($E812, Individual_Pitching___Advanced[], 21,FALSE)</f>
        <v>#N/A</v>
      </c>
      <c r="AI812" s="9" t="e">
        <f>VLOOKUP($C812, 'Team Per G'!$A$2:$G$31, 7, FALSE)</f>
        <v>#N/A</v>
      </c>
      <c r="AJ812" s="9" t="e">
        <f>VLOOKUP($C812, 'FanGraphs - Team WAR Projected'!$B$2:$E$31, 3, FALSE)/162</f>
        <v>#N/A</v>
      </c>
      <c r="AK812" s="9" t="e">
        <f>VLOOKUP($C812, Team_Pitching___Advanced[[Team]:[xFIP]], 19,FALSE)</f>
        <v>#N/A</v>
      </c>
      <c r="AL812" s="9" t="e">
        <f>VLOOKUP($C812, Team_Pitching___Advanced[], 20, FALSE)</f>
        <v>#N/A</v>
      </c>
      <c r="AM812" s="9" t="e">
        <f>VLOOKUP($C812, Team_Batting___Dashboard[[Team]:[wOBA]], 16, FALSE)</f>
        <v>#N/A</v>
      </c>
      <c r="AN812" s="9" t="e">
        <f>VLOOKUP($C812, Team_Batting___Advanced[[Team]:[OPS]], 9, FALSE)</f>
        <v>#N/A</v>
      </c>
      <c r="AO812" s="9" t="e">
        <f>VLOOKUP($C812, Team_Batting___Advanced[], 19, FALSE)</f>
        <v>#N/A</v>
      </c>
      <c r="AP812" s="9" t="e">
        <f>VLOOKUP($C812, 'Team Per G'!$A$2:$G$31, 3, FALSE)</f>
        <v>#N/A</v>
      </c>
      <c r="AQ812" s="9" t="e">
        <f>VLOOKUP($C812, 'Team Per G'!$A$2:$G$31, 5, FALSE)</f>
        <v>#N/A</v>
      </c>
      <c r="AR812" s="9" t="e">
        <f>VLOOKUP($C812, 'Team Per G'!$A$2:$G$31, 4, FALSE)</f>
        <v>#N/A</v>
      </c>
      <c r="AS812" s="9" t="e">
        <f>VLOOKUP($C812, Team_Batting___Dashboard[], 22, FALSE)/$AC812</f>
        <v>#N/A</v>
      </c>
      <c r="AT812" s="9" t="e">
        <f>VLOOKUP($C812, 'FanGraphs - Team WAR Projected'!$B$2:$E$31, 4, FALSE)/162</f>
        <v>#N/A</v>
      </c>
      <c r="AU812" s="9" t="e">
        <f>VLOOKUP($C812, FanGraphs_Standings[[Abbreviation]:[2024 Year to Date RS/G]], 6, FALSE)/$AC812</f>
        <v>#N/A</v>
      </c>
      <c r="AV812" s="9" t="e">
        <f>VLOOKUP($C812, FanGraphs_Standings[[Abbreviation]:[2024 Projected Full Season RDif]], 19, FALSE)/162</f>
        <v>#N/A</v>
      </c>
      <c r="AW812" s="9" t="e">
        <f>VLOOKUP($C812, FanGraphs_Standings[[Abbreviation]:[2024 Projected Full Season RDif]], 5, FALSE)</f>
        <v>#N/A</v>
      </c>
      <c r="AX812" s="9" t="e">
        <f>VLOOKUP($C812, FanGraphs_Standings[[Abbreviation]:[2024 Projected Full Season W%]], 18, FALSE)</f>
        <v>#N/A</v>
      </c>
      <c r="AY812" s="9" t="e">
        <f>VLOOKUP($C812, 'Home Field Adv'!$A$2:$K$31, 11, FALSE)</f>
        <v>#N/A</v>
      </c>
      <c r="BB812" s="5" t="str">
        <f t="shared" si="37"/>
        <v/>
      </c>
      <c r="BC812" s="5" t="str">
        <f t="shared" si="38"/>
        <v/>
      </c>
      <c r="BD812" s="5" t="str">
        <f t="shared" si="39"/>
        <v/>
      </c>
    </row>
    <row r="813" spans="6:56" x14ac:dyDescent="0.45">
      <c r="F813" s="9" t="e">
        <f>VLOOKUP($B813, FanGraphs_Standings[[Abbreviation]:[2024 Year to Date G]], 2, FALSE)</f>
        <v>#N/A</v>
      </c>
      <c r="G813" s="9" t="e">
        <f>IF(ISERR(VLOOKUP($D813, 'SP Per G'!$A$2:$D$1380, 3, FALSE)), L813, VLOOKUP($D813, 'SP Per G'!$A$2:$D$1380, 3, FALSE))</f>
        <v>#N/A</v>
      </c>
      <c r="H813" s="9" t="e">
        <f>VLOOKUP($D813, 'SP Per G'!$A$2:$D$1380, 4, FALSE)</f>
        <v>#N/A</v>
      </c>
      <c r="I813" s="9" t="e">
        <f>VLOOKUP($D813, Individual_Pitching___Dashboard[], 18, FALSE)</f>
        <v>#N/A</v>
      </c>
      <c r="J813" s="9" t="e">
        <f>VLOOKUP($D813, Individual_Pitching___Dashboard[], 20, FALSE)</f>
        <v>#N/A</v>
      </c>
      <c r="K813" s="9" t="e">
        <f>VLOOKUP($D813, Individual_Pitching___Advanced[], 21,FALSE)</f>
        <v>#N/A</v>
      </c>
      <c r="L813" s="9" t="e">
        <f>VLOOKUP($B813, 'Team Per G'!$A$2:$G$31, 7, FALSE)</f>
        <v>#N/A</v>
      </c>
      <c r="M813" s="9" t="e">
        <f>VLOOKUP($B813, 'FanGraphs - Team WAR Projected'!$B$2:$E$31, 3, FALSE)/162</f>
        <v>#N/A</v>
      </c>
      <c r="N813" s="9" t="e">
        <f>VLOOKUP($B813, Team_Pitching___Advanced[[Team]:[xFIP]], 19,FALSE)</f>
        <v>#N/A</v>
      </c>
      <c r="O813" s="9" t="e">
        <f>VLOOKUP($B813, Team_Pitching___Advanced[], 20, FALSE)</f>
        <v>#N/A</v>
      </c>
      <c r="P813" s="9" t="e">
        <f>VLOOKUP($B813, Team_Batting___Dashboard[[Team]:[wOBA]], 16, FALSE)</f>
        <v>#N/A</v>
      </c>
      <c r="Q813" s="9" t="e">
        <f>VLOOKUP($B813, Team_Batting___Advanced[[Team]:[OPS]], 9, FALSE)</f>
        <v>#N/A</v>
      </c>
      <c r="R813" s="9" t="e">
        <f>VLOOKUP($B813, Team_Batting___Advanced[], 19, FALSE)</f>
        <v>#N/A</v>
      </c>
      <c r="S813" s="9" t="e">
        <f>VLOOKUP($B813, 'Team Per G'!$A$2:$G$31, 3, FALSE)</f>
        <v>#N/A</v>
      </c>
      <c r="T813" s="9" t="e">
        <f>VLOOKUP($B813, 'Team Per G'!$A$2:$G$31, 5, FALSE)</f>
        <v>#N/A</v>
      </c>
      <c r="U813" s="9" t="e">
        <f>VLOOKUP($B813, 'Team Per G'!$A$2:$G$31, 4, FALSE)</f>
        <v>#N/A</v>
      </c>
      <c r="V813" s="9" t="e">
        <f>VLOOKUP($B813, Team_Batting___Dashboard[], 22, FALSE)/$F813</f>
        <v>#N/A</v>
      </c>
      <c r="W813" s="9" t="e">
        <f>VLOOKUP($B813, 'FanGraphs - Team WAR Projected'!$B$2:$E$31, 4, FALSE)/162</f>
        <v>#N/A</v>
      </c>
      <c r="X813" s="9" t="e">
        <f>VLOOKUP($B813, FanGraphs_Standings[[Abbreviation]:[2024 Year to Date RS/G]], 6, FALSE)/$F813</f>
        <v>#N/A</v>
      </c>
      <c r="Y813" s="9" t="e">
        <f>VLOOKUP($B813, FanGraphs_Standings[[Abbreviation]:[2024 Projected Full Season RDif]], 19, FALSE)/162</f>
        <v>#N/A</v>
      </c>
      <c r="Z813" s="9" t="e">
        <f>VLOOKUP($B813, FanGraphs_Standings[[Abbreviation]:[2024 Projected Full Season RDif]], 5, FALSE)</f>
        <v>#N/A</v>
      </c>
      <c r="AA813" s="9" t="e">
        <f>VLOOKUP($B813, FanGraphs_Standings[[Abbreviation]:[2024 Projected Full Season W%]], 18, FALSE)</f>
        <v>#N/A</v>
      </c>
      <c r="AB813" s="9" t="e">
        <f>VLOOKUP($B813, 'Home Field Adv'!$A$2:$I$31, 9, FALSE)</f>
        <v>#N/A</v>
      </c>
      <c r="AC813" s="9" t="e">
        <f>VLOOKUP($C813, FanGraphs_Standings[[Abbreviation]:[2024 Year to Date G]], 2, FALSE)</f>
        <v>#N/A</v>
      </c>
      <c r="AD813" s="9" t="e">
        <f>VLOOKUP($E813, 'SP Per G'!$A$2:$D$1380, 3, FALSE)</f>
        <v>#N/A</v>
      </c>
      <c r="AE813" s="9" t="e">
        <f>VLOOKUP($E813, 'SP Per G'!$A$2:$D$1380, 4, FALSE)</f>
        <v>#N/A</v>
      </c>
      <c r="AF813" s="9" t="e">
        <f>VLOOKUP($E813, Individual_Pitching___Dashboard[], 18, FALSE)</f>
        <v>#N/A</v>
      </c>
      <c r="AG813" s="9" t="e">
        <f>VLOOKUP($E813, Individual_Pitching___Dashboard[], 20, FALSE)</f>
        <v>#N/A</v>
      </c>
      <c r="AH813" s="9" t="e">
        <f>VLOOKUP($E813, Individual_Pitching___Advanced[], 21,FALSE)</f>
        <v>#N/A</v>
      </c>
      <c r="AI813" s="9" t="e">
        <f>VLOOKUP($C813, 'Team Per G'!$A$2:$G$31, 7, FALSE)</f>
        <v>#N/A</v>
      </c>
      <c r="AJ813" s="9" t="e">
        <f>VLOOKUP($C813, 'FanGraphs - Team WAR Projected'!$B$2:$E$31, 3, FALSE)/162</f>
        <v>#N/A</v>
      </c>
      <c r="AK813" s="9" t="e">
        <f>VLOOKUP($C813, Team_Pitching___Advanced[[Team]:[xFIP]], 19,FALSE)</f>
        <v>#N/A</v>
      </c>
      <c r="AL813" s="9" t="e">
        <f>VLOOKUP($C813, Team_Pitching___Advanced[], 20, FALSE)</f>
        <v>#N/A</v>
      </c>
      <c r="AM813" s="9" t="e">
        <f>VLOOKUP($C813, Team_Batting___Dashboard[[Team]:[wOBA]], 16, FALSE)</f>
        <v>#N/A</v>
      </c>
      <c r="AN813" s="9" t="e">
        <f>VLOOKUP($C813, Team_Batting___Advanced[[Team]:[OPS]], 9, FALSE)</f>
        <v>#N/A</v>
      </c>
      <c r="AO813" s="9" t="e">
        <f>VLOOKUP($C813, Team_Batting___Advanced[], 19, FALSE)</f>
        <v>#N/A</v>
      </c>
      <c r="AP813" s="9" t="e">
        <f>VLOOKUP($C813, 'Team Per G'!$A$2:$G$31, 3, FALSE)</f>
        <v>#N/A</v>
      </c>
      <c r="AQ813" s="9" t="e">
        <f>VLOOKUP($C813, 'Team Per G'!$A$2:$G$31, 5, FALSE)</f>
        <v>#N/A</v>
      </c>
      <c r="AR813" s="9" t="e">
        <f>VLOOKUP($C813, 'Team Per G'!$A$2:$G$31, 4, FALSE)</f>
        <v>#N/A</v>
      </c>
      <c r="AS813" s="9" t="e">
        <f>VLOOKUP($C813, Team_Batting___Dashboard[], 22, FALSE)/$AC813</f>
        <v>#N/A</v>
      </c>
      <c r="AT813" s="9" t="e">
        <f>VLOOKUP($C813, 'FanGraphs - Team WAR Projected'!$B$2:$E$31, 4, FALSE)/162</f>
        <v>#N/A</v>
      </c>
      <c r="AU813" s="9" t="e">
        <f>VLOOKUP($C813, FanGraphs_Standings[[Abbreviation]:[2024 Year to Date RS/G]], 6, FALSE)/$AC813</f>
        <v>#N/A</v>
      </c>
      <c r="AV813" s="9" t="e">
        <f>VLOOKUP($C813, FanGraphs_Standings[[Abbreviation]:[2024 Projected Full Season RDif]], 19, FALSE)/162</f>
        <v>#N/A</v>
      </c>
      <c r="AW813" s="9" t="e">
        <f>VLOOKUP($C813, FanGraphs_Standings[[Abbreviation]:[2024 Projected Full Season RDif]], 5, FALSE)</f>
        <v>#N/A</v>
      </c>
      <c r="AX813" s="9" t="e">
        <f>VLOOKUP($C813, FanGraphs_Standings[[Abbreviation]:[2024 Projected Full Season W%]], 18, FALSE)</f>
        <v>#N/A</v>
      </c>
      <c r="AY813" s="9" t="e">
        <f>VLOOKUP($C813, 'Home Field Adv'!$A$2:$K$31, 11, FALSE)</f>
        <v>#N/A</v>
      </c>
      <c r="BB813" s="5" t="str">
        <f t="shared" si="37"/>
        <v/>
      </c>
      <c r="BC813" s="5" t="str">
        <f t="shared" si="38"/>
        <v/>
      </c>
      <c r="BD813" s="5" t="str">
        <f t="shared" si="39"/>
        <v/>
      </c>
    </row>
    <row r="814" spans="6:56" x14ac:dyDescent="0.45">
      <c r="F814" s="9" t="e">
        <f>VLOOKUP($B814, FanGraphs_Standings[[Abbreviation]:[2024 Year to Date G]], 2, FALSE)</f>
        <v>#N/A</v>
      </c>
      <c r="G814" s="9" t="e">
        <f>IF(ISERR(VLOOKUP($D814, 'SP Per G'!$A$2:$D$1380, 3, FALSE)), L814, VLOOKUP($D814, 'SP Per G'!$A$2:$D$1380, 3, FALSE))</f>
        <v>#N/A</v>
      </c>
      <c r="H814" s="9" t="e">
        <f>VLOOKUP($D814, 'SP Per G'!$A$2:$D$1380, 4, FALSE)</f>
        <v>#N/A</v>
      </c>
      <c r="I814" s="9" t="e">
        <f>VLOOKUP($D814, Individual_Pitching___Dashboard[], 18, FALSE)</f>
        <v>#N/A</v>
      </c>
      <c r="J814" s="9" t="e">
        <f>VLOOKUP($D814, Individual_Pitching___Dashboard[], 20, FALSE)</f>
        <v>#N/A</v>
      </c>
      <c r="K814" s="9" t="e">
        <f>VLOOKUP($D814, Individual_Pitching___Advanced[], 21,FALSE)</f>
        <v>#N/A</v>
      </c>
      <c r="L814" s="9" t="e">
        <f>VLOOKUP($B814, 'Team Per G'!$A$2:$G$31, 7, FALSE)</f>
        <v>#N/A</v>
      </c>
      <c r="M814" s="9" t="e">
        <f>VLOOKUP($B814, 'FanGraphs - Team WAR Projected'!$B$2:$E$31, 3, FALSE)/162</f>
        <v>#N/A</v>
      </c>
      <c r="N814" s="9" t="e">
        <f>VLOOKUP($B814, Team_Pitching___Advanced[[Team]:[xFIP]], 19,FALSE)</f>
        <v>#N/A</v>
      </c>
      <c r="O814" s="9" t="e">
        <f>VLOOKUP($B814, Team_Pitching___Advanced[], 20, FALSE)</f>
        <v>#N/A</v>
      </c>
      <c r="P814" s="9" t="e">
        <f>VLOOKUP($B814, Team_Batting___Dashboard[[Team]:[wOBA]], 16, FALSE)</f>
        <v>#N/A</v>
      </c>
      <c r="Q814" s="9" t="e">
        <f>VLOOKUP($B814, Team_Batting___Advanced[[Team]:[OPS]], 9, FALSE)</f>
        <v>#N/A</v>
      </c>
      <c r="R814" s="9" t="e">
        <f>VLOOKUP($B814, Team_Batting___Advanced[], 19, FALSE)</f>
        <v>#N/A</v>
      </c>
      <c r="S814" s="9" t="e">
        <f>VLOOKUP($B814, 'Team Per G'!$A$2:$G$31, 3, FALSE)</f>
        <v>#N/A</v>
      </c>
      <c r="T814" s="9" t="e">
        <f>VLOOKUP($B814, 'Team Per G'!$A$2:$G$31, 5, FALSE)</f>
        <v>#N/A</v>
      </c>
      <c r="U814" s="9" t="e">
        <f>VLOOKUP($B814, 'Team Per G'!$A$2:$G$31, 4, FALSE)</f>
        <v>#N/A</v>
      </c>
      <c r="V814" s="9" t="e">
        <f>VLOOKUP($B814, Team_Batting___Dashboard[], 22, FALSE)/$F814</f>
        <v>#N/A</v>
      </c>
      <c r="W814" s="9" t="e">
        <f>VLOOKUP($B814, 'FanGraphs - Team WAR Projected'!$B$2:$E$31, 4, FALSE)/162</f>
        <v>#N/A</v>
      </c>
      <c r="X814" s="9" t="e">
        <f>VLOOKUP($B814, FanGraphs_Standings[[Abbreviation]:[2024 Year to Date RS/G]], 6, FALSE)/$F814</f>
        <v>#N/A</v>
      </c>
      <c r="Y814" s="9" t="e">
        <f>VLOOKUP($B814, FanGraphs_Standings[[Abbreviation]:[2024 Projected Full Season RDif]], 19, FALSE)/162</f>
        <v>#N/A</v>
      </c>
      <c r="Z814" s="9" t="e">
        <f>VLOOKUP($B814, FanGraphs_Standings[[Abbreviation]:[2024 Projected Full Season RDif]], 5, FALSE)</f>
        <v>#N/A</v>
      </c>
      <c r="AA814" s="9" t="e">
        <f>VLOOKUP($B814, FanGraphs_Standings[[Abbreviation]:[2024 Projected Full Season W%]], 18, FALSE)</f>
        <v>#N/A</v>
      </c>
      <c r="AB814" s="9" t="e">
        <f>VLOOKUP($B814, 'Home Field Adv'!$A$2:$I$31, 9, FALSE)</f>
        <v>#N/A</v>
      </c>
      <c r="AC814" s="9" t="e">
        <f>VLOOKUP($C814, FanGraphs_Standings[[Abbreviation]:[2024 Year to Date G]], 2, FALSE)</f>
        <v>#N/A</v>
      </c>
      <c r="AD814" s="9" t="e">
        <f>VLOOKUP($E814, 'SP Per G'!$A$2:$D$1380, 3, FALSE)</f>
        <v>#N/A</v>
      </c>
      <c r="AE814" s="9" t="e">
        <f>VLOOKUP($E814, 'SP Per G'!$A$2:$D$1380, 4, FALSE)</f>
        <v>#N/A</v>
      </c>
      <c r="AF814" s="9" t="e">
        <f>VLOOKUP($E814, Individual_Pitching___Dashboard[], 18, FALSE)</f>
        <v>#N/A</v>
      </c>
      <c r="AG814" s="9" t="e">
        <f>VLOOKUP($E814, Individual_Pitching___Dashboard[], 20, FALSE)</f>
        <v>#N/A</v>
      </c>
      <c r="AH814" s="9" t="e">
        <f>VLOOKUP($E814, Individual_Pitching___Advanced[], 21,FALSE)</f>
        <v>#N/A</v>
      </c>
      <c r="AI814" s="9" t="e">
        <f>VLOOKUP($C814, 'Team Per G'!$A$2:$G$31, 7, FALSE)</f>
        <v>#N/A</v>
      </c>
      <c r="AJ814" s="9" t="e">
        <f>VLOOKUP($C814, 'FanGraphs - Team WAR Projected'!$B$2:$E$31, 3, FALSE)/162</f>
        <v>#N/A</v>
      </c>
      <c r="AK814" s="9" t="e">
        <f>VLOOKUP($C814, Team_Pitching___Advanced[[Team]:[xFIP]], 19,FALSE)</f>
        <v>#N/A</v>
      </c>
      <c r="AL814" s="9" t="e">
        <f>VLOOKUP($C814, Team_Pitching___Advanced[], 20, FALSE)</f>
        <v>#N/A</v>
      </c>
      <c r="AM814" s="9" t="e">
        <f>VLOOKUP($C814, Team_Batting___Dashboard[[Team]:[wOBA]], 16, FALSE)</f>
        <v>#N/A</v>
      </c>
      <c r="AN814" s="9" t="e">
        <f>VLOOKUP($C814, Team_Batting___Advanced[[Team]:[OPS]], 9, FALSE)</f>
        <v>#N/A</v>
      </c>
      <c r="AO814" s="9" t="e">
        <f>VLOOKUP($C814, Team_Batting___Advanced[], 19, FALSE)</f>
        <v>#N/A</v>
      </c>
      <c r="AP814" s="9" t="e">
        <f>VLOOKUP($C814, 'Team Per G'!$A$2:$G$31, 3, FALSE)</f>
        <v>#N/A</v>
      </c>
      <c r="AQ814" s="9" t="e">
        <f>VLOOKUP($C814, 'Team Per G'!$A$2:$G$31, 5, FALSE)</f>
        <v>#N/A</v>
      </c>
      <c r="AR814" s="9" t="e">
        <f>VLOOKUP($C814, 'Team Per G'!$A$2:$G$31, 4, FALSE)</f>
        <v>#N/A</v>
      </c>
      <c r="AS814" s="9" t="e">
        <f>VLOOKUP($C814, Team_Batting___Dashboard[], 22, FALSE)/$AC814</f>
        <v>#N/A</v>
      </c>
      <c r="AT814" s="9" t="e">
        <f>VLOOKUP($C814, 'FanGraphs - Team WAR Projected'!$B$2:$E$31, 4, FALSE)/162</f>
        <v>#N/A</v>
      </c>
      <c r="AU814" s="9" t="e">
        <f>VLOOKUP($C814, FanGraphs_Standings[[Abbreviation]:[2024 Year to Date RS/G]], 6, FALSE)/$AC814</f>
        <v>#N/A</v>
      </c>
      <c r="AV814" s="9" t="e">
        <f>VLOOKUP($C814, FanGraphs_Standings[[Abbreviation]:[2024 Projected Full Season RDif]], 19, FALSE)/162</f>
        <v>#N/A</v>
      </c>
      <c r="AW814" s="9" t="e">
        <f>VLOOKUP($C814, FanGraphs_Standings[[Abbreviation]:[2024 Projected Full Season RDif]], 5, FALSE)</f>
        <v>#N/A</v>
      </c>
      <c r="AX814" s="9" t="e">
        <f>VLOOKUP($C814, FanGraphs_Standings[[Abbreviation]:[2024 Projected Full Season W%]], 18, FALSE)</f>
        <v>#N/A</v>
      </c>
      <c r="AY814" s="9" t="e">
        <f>VLOOKUP($C814, 'Home Field Adv'!$A$2:$K$31, 11, FALSE)</f>
        <v>#N/A</v>
      </c>
      <c r="BB814" s="5" t="str">
        <f t="shared" si="37"/>
        <v/>
      </c>
      <c r="BC814" s="5" t="str">
        <f t="shared" si="38"/>
        <v/>
      </c>
      <c r="BD814" s="5" t="str">
        <f t="shared" si="39"/>
        <v/>
      </c>
    </row>
    <row r="815" spans="6:56" x14ac:dyDescent="0.45">
      <c r="F815" s="9" t="e">
        <f>VLOOKUP($B815, FanGraphs_Standings[[Abbreviation]:[2024 Year to Date G]], 2, FALSE)</f>
        <v>#N/A</v>
      </c>
      <c r="G815" s="9" t="e">
        <f>IF(ISERR(VLOOKUP($D815, 'SP Per G'!$A$2:$D$1380, 3, FALSE)), L815, VLOOKUP($D815, 'SP Per G'!$A$2:$D$1380, 3, FALSE))</f>
        <v>#N/A</v>
      </c>
      <c r="H815" s="9" t="e">
        <f>VLOOKUP($D815, 'SP Per G'!$A$2:$D$1380, 4, FALSE)</f>
        <v>#N/A</v>
      </c>
      <c r="I815" s="9" t="e">
        <f>VLOOKUP($D815, Individual_Pitching___Dashboard[], 18, FALSE)</f>
        <v>#N/A</v>
      </c>
      <c r="J815" s="9" t="e">
        <f>VLOOKUP($D815, Individual_Pitching___Dashboard[], 20, FALSE)</f>
        <v>#N/A</v>
      </c>
      <c r="K815" s="9" t="e">
        <f>VLOOKUP($D815, Individual_Pitching___Advanced[], 21,FALSE)</f>
        <v>#N/A</v>
      </c>
      <c r="L815" s="9" t="e">
        <f>VLOOKUP($B815, 'Team Per G'!$A$2:$G$31, 7, FALSE)</f>
        <v>#N/A</v>
      </c>
      <c r="M815" s="9" t="e">
        <f>VLOOKUP($B815, 'FanGraphs - Team WAR Projected'!$B$2:$E$31, 3, FALSE)/162</f>
        <v>#N/A</v>
      </c>
      <c r="N815" s="9" t="e">
        <f>VLOOKUP($B815, Team_Pitching___Advanced[[Team]:[xFIP]], 19,FALSE)</f>
        <v>#N/A</v>
      </c>
      <c r="O815" s="9" t="e">
        <f>VLOOKUP($B815, Team_Pitching___Advanced[], 20, FALSE)</f>
        <v>#N/A</v>
      </c>
      <c r="P815" s="9" t="e">
        <f>VLOOKUP($B815, Team_Batting___Dashboard[[Team]:[wOBA]], 16, FALSE)</f>
        <v>#N/A</v>
      </c>
      <c r="Q815" s="9" t="e">
        <f>VLOOKUP($B815, Team_Batting___Advanced[[Team]:[OPS]], 9, FALSE)</f>
        <v>#N/A</v>
      </c>
      <c r="R815" s="9" t="e">
        <f>VLOOKUP($B815, Team_Batting___Advanced[], 19, FALSE)</f>
        <v>#N/A</v>
      </c>
      <c r="S815" s="9" t="e">
        <f>VLOOKUP($B815, 'Team Per G'!$A$2:$G$31, 3, FALSE)</f>
        <v>#N/A</v>
      </c>
      <c r="T815" s="9" t="e">
        <f>VLOOKUP($B815, 'Team Per G'!$A$2:$G$31, 5, FALSE)</f>
        <v>#N/A</v>
      </c>
      <c r="U815" s="9" t="e">
        <f>VLOOKUP($B815, 'Team Per G'!$A$2:$G$31, 4, FALSE)</f>
        <v>#N/A</v>
      </c>
      <c r="V815" s="9" t="e">
        <f>VLOOKUP($B815, Team_Batting___Dashboard[], 22, FALSE)/$F815</f>
        <v>#N/A</v>
      </c>
      <c r="W815" s="9" t="e">
        <f>VLOOKUP($B815, 'FanGraphs - Team WAR Projected'!$B$2:$E$31, 4, FALSE)/162</f>
        <v>#N/A</v>
      </c>
      <c r="X815" s="9" t="e">
        <f>VLOOKUP($B815, FanGraphs_Standings[[Abbreviation]:[2024 Year to Date RS/G]], 6, FALSE)/$F815</f>
        <v>#N/A</v>
      </c>
      <c r="Y815" s="9" t="e">
        <f>VLOOKUP($B815, FanGraphs_Standings[[Abbreviation]:[2024 Projected Full Season RDif]], 19, FALSE)/162</f>
        <v>#N/A</v>
      </c>
      <c r="Z815" s="9" t="e">
        <f>VLOOKUP($B815, FanGraphs_Standings[[Abbreviation]:[2024 Projected Full Season RDif]], 5, FALSE)</f>
        <v>#N/A</v>
      </c>
      <c r="AA815" s="9" t="e">
        <f>VLOOKUP($B815, FanGraphs_Standings[[Abbreviation]:[2024 Projected Full Season W%]], 18, FALSE)</f>
        <v>#N/A</v>
      </c>
      <c r="AB815" s="9" t="e">
        <f>VLOOKUP($B815, 'Home Field Adv'!$A$2:$I$31, 9, FALSE)</f>
        <v>#N/A</v>
      </c>
      <c r="AC815" s="9" t="e">
        <f>VLOOKUP($C815, FanGraphs_Standings[[Abbreviation]:[2024 Year to Date G]], 2, FALSE)</f>
        <v>#N/A</v>
      </c>
      <c r="AD815" s="9" t="e">
        <f>VLOOKUP($E815, 'SP Per G'!$A$2:$D$1380, 3, FALSE)</f>
        <v>#N/A</v>
      </c>
      <c r="AE815" s="9" t="e">
        <f>VLOOKUP($E815, 'SP Per G'!$A$2:$D$1380, 4, FALSE)</f>
        <v>#N/A</v>
      </c>
      <c r="AF815" s="9" t="e">
        <f>VLOOKUP($E815, Individual_Pitching___Dashboard[], 18, FALSE)</f>
        <v>#N/A</v>
      </c>
      <c r="AG815" s="9" t="e">
        <f>VLOOKUP($E815, Individual_Pitching___Dashboard[], 20, FALSE)</f>
        <v>#N/A</v>
      </c>
      <c r="AH815" s="9" t="e">
        <f>VLOOKUP($E815, Individual_Pitching___Advanced[], 21,FALSE)</f>
        <v>#N/A</v>
      </c>
      <c r="AI815" s="9" t="e">
        <f>VLOOKUP($C815, 'Team Per G'!$A$2:$G$31, 7, FALSE)</f>
        <v>#N/A</v>
      </c>
      <c r="AJ815" s="9" t="e">
        <f>VLOOKUP($C815, 'FanGraphs - Team WAR Projected'!$B$2:$E$31, 3, FALSE)/162</f>
        <v>#N/A</v>
      </c>
      <c r="AK815" s="9" t="e">
        <f>VLOOKUP($C815, Team_Pitching___Advanced[[Team]:[xFIP]], 19,FALSE)</f>
        <v>#N/A</v>
      </c>
      <c r="AL815" s="9" t="e">
        <f>VLOOKUP($C815, Team_Pitching___Advanced[], 20, FALSE)</f>
        <v>#N/A</v>
      </c>
      <c r="AM815" s="9" t="e">
        <f>VLOOKUP($C815, Team_Batting___Dashboard[[Team]:[wOBA]], 16, FALSE)</f>
        <v>#N/A</v>
      </c>
      <c r="AN815" s="9" t="e">
        <f>VLOOKUP($C815, Team_Batting___Advanced[[Team]:[OPS]], 9, FALSE)</f>
        <v>#N/A</v>
      </c>
      <c r="AO815" s="9" t="e">
        <f>VLOOKUP($C815, Team_Batting___Advanced[], 19, FALSE)</f>
        <v>#N/A</v>
      </c>
      <c r="AP815" s="9" t="e">
        <f>VLOOKUP($C815, 'Team Per G'!$A$2:$G$31, 3, FALSE)</f>
        <v>#N/A</v>
      </c>
      <c r="AQ815" s="9" t="e">
        <f>VLOOKUP($C815, 'Team Per G'!$A$2:$G$31, 5, FALSE)</f>
        <v>#N/A</v>
      </c>
      <c r="AR815" s="9" t="e">
        <f>VLOOKUP($C815, 'Team Per G'!$A$2:$G$31, 4, FALSE)</f>
        <v>#N/A</v>
      </c>
      <c r="AS815" s="9" t="e">
        <f>VLOOKUP($C815, Team_Batting___Dashboard[], 22, FALSE)/$AC815</f>
        <v>#N/A</v>
      </c>
      <c r="AT815" s="9" t="e">
        <f>VLOOKUP($C815, 'FanGraphs - Team WAR Projected'!$B$2:$E$31, 4, FALSE)/162</f>
        <v>#N/A</v>
      </c>
      <c r="AU815" s="9" t="e">
        <f>VLOOKUP($C815, FanGraphs_Standings[[Abbreviation]:[2024 Year to Date RS/G]], 6, FALSE)/$AC815</f>
        <v>#N/A</v>
      </c>
      <c r="AV815" s="9" t="e">
        <f>VLOOKUP($C815, FanGraphs_Standings[[Abbreviation]:[2024 Projected Full Season RDif]], 19, FALSE)/162</f>
        <v>#N/A</v>
      </c>
      <c r="AW815" s="9" t="e">
        <f>VLOOKUP($C815, FanGraphs_Standings[[Abbreviation]:[2024 Projected Full Season RDif]], 5, FALSE)</f>
        <v>#N/A</v>
      </c>
      <c r="AX815" s="9" t="e">
        <f>VLOOKUP($C815, FanGraphs_Standings[[Abbreviation]:[2024 Projected Full Season W%]], 18, FALSE)</f>
        <v>#N/A</v>
      </c>
      <c r="AY815" s="9" t="e">
        <f>VLOOKUP($C815, 'Home Field Adv'!$A$2:$K$31, 11, FALSE)</f>
        <v>#N/A</v>
      </c>
      <c r="BB815" s="5" t="str">
        <f t="shared" si="37"/>
        <v/>
      </c>
      <c r="BC815" s="5" t="str">
        <f t="shared" si="38"/>
        <v/>
      </c>
      <c r="BD815" s="5" t="str">
        <f t="shared" si="39"/>
        <v/>
      </c>
    </row>
    <row r="816" spans="6:56" x14ac:dyDescent="0.45">
      <c r="F816" s="9" t="e">
        <f>VLOOKUP($B816, FanGraphs_Standings[[Abbreviation]:[2024 Year to Date G]], 2, FALSE)</f>
        <v>#N/A</v>
      </c>
      <c r="G816" s="9" t="e">
        <f>IF(ISERR(VLOOKUP($D816, 'SP Per G'!$A$2:$D$1380, 3, FALSE)), L816, VLOOKUP($D816, 'SP Per G'!$A$2:$D$1380, 3, FALSE))</f>
        <v>#N/A</v>
      </c>
      <c r="H816" s="9" t="e">
        <f>VLOOKUP($D816, 'SP Per G'!$A$2:$D$1380, 4, FALSE)</f>
        <v>#N/A</v>
      </c>
      <c r="I816" s="9" t="e">
        <f>VLOOKUP($D816, Individual_Pitching___Dashboard[], 18, FALSE)</f>
        <v>#N/A</v>
      </c>
      <c r="J816" s="9" t="e">
        <f>VLOOKUP($D816, Individual_Pitching___Dashboard[], 20, FALSE)</f>
        <v>#N/A</v>
      </c>
      <c r="K816" s="9" t="e">
        <f>VLOOKUP($D816, Individual_Pitching___Advanced[], 21,FALSE)</f>
        <v>#N/A</v>
      </c>
      <c r="L816" s="9" t="e">
        <f>VLOOKUP($B816, 'Team Per G'!$A$2:$G$31, 7, FALSE)</f>
        <v>#N/A</v>
      </c>
      <c r="M816" s="9" t="e">
        <f>VLOOKUP($B816, 'FanGraphs - Team WAR Projected'!$B$2:$E$31, 3, FALSE)/162</f>
        <v>#N/A</v>
      </c>
      <c r="N816" s="9" t="e">
        <f>VLOOKUP($B816, Team_Pitching___Advanced[[Team]:[xFIP]], 19,FALSE)</f>
        <v>#N/A</v>
      </c>
      <c r="O816" s="9" t="e">
        <f>VLOOKUP($B816, Team_Pitching___Advanced[], 20, FALSE)</f>
        <v>#N/A</v>
      </c>
      <c r="P816" s="9" t="e">
        <f>VLOOKUP($B816, Team_Batting___Dashboard[[Team]:[wOBA]], 16, FALSE)</f>
        <v>#N/A</v>
      </c>
      <c r="Q816" s="9" t="e">
        <f>VLOOKUP($B816, Team_Batting___Advanced[[Team]:[OPS]], 9, FALSE)</f>
        <v>#N/A</v>
      </c>
      <c r="R816" s="9" t="e">
        <f>VLOOKUP($B816, Team_Batting___Advanced[], 19, FALSE)</f>
        <v>#N/A</v>
      </c>
      <c r="S816" s="9" t="e">
        <f>VLOOKUP($B816, 'Team Per G'!$A$2:$G$31, 3, FALSE)</f>
        <v>#N/A</v>
      </c>
      <c r="T816" s="9" t="e">
        <f>VLOOKUP($B816, 'Team Per G'!$A$2:$G$31, 5, FALSE)</f>
        <v>#N/A</v>
      </c>
      <c r="U816" s="9" t="e">
        <f>VLOOKUP($B816, 'Team Per G'!$A$2:$G$31, 4, FALSE)</f>
        <v>#N/A</v>
      </c>
      <c r="V816" s="9" t="e">
        <f>VLOOKUP($B816, Team_Batting___Dashboard[], 22, FALSE)/$F816</f>
        <v>#N/A</v>
      </c>
      <c r="W816" s="9" t="e">
        <f>VLOOKUP($B816, 'FanGraphs - Team WAR Projected'!$B$2:$E$31, 4, FALSE)/162</f>
        <v>#N/A</v>
      </c>
      <c r="X816" s="9" t="e">
        <f>VLOOKUP($B816, FanGraphs_Standings[[Abbreviation]:[2024 Year to Date RS/G]], 6, FALSE)/$F816</f>
        <v>#N/A</v>
      </c>
      <c r="Y816" s="9" t="e">
        <f>VLOOKUP($B816, FanGraphs_Standings[[Abbreviation]:[2024 Projected Full Season RDif]], 19, FALSE)/162</f>
        <v>#N/A</v>
      </c>
      <c r="Z816" s="9" t="e">
        <f>VLOOKUP($B816, FanGraphs_Standings[[Abbreviation]:[2024 Projected Full Season RDif]], 5, FALSE)</f>
        <v>#N/A</v>
      </c>
      <c r="AA816" s="9" t="e">
        <f>VLOOKUP($B816, FanGraphs_Standings[[Abbreviation]:[2024 Projected Full Season W%]], 18, FALSE)</f>
        <v>#N/A</v>
      </c>
      <c r="AB816" s="9" t="e">
        <f>VLOOKUP($B816, 'Home Field Adv'!$A$2:$I$31, 9, FALSE)</f>
        <v>#N/A</v>
      </c>
      <c r="AC816" s="9" t="e">
        <f>VLOOKUP($C816, FanGraphs_Standings[[Abbreviation]:[2024 Year to Date G]], 2, FALSE)</f>
        <v>#N/A</v>
      </c>
      <c r="AD816" s="9" t="e">
        <f>VLOOKUP($E816, 'SP Per G'!$A$2:$D$1380, 3, FALSE)</f>
        <v>#N/A</v>
      </c>
      <c r="AE816" s="9" t="e">
        <f>VLOOKUP($E816, 'SP Per G'!$A$2:$D$1380, 4, FALSE)</f>
        <v>#N/A</v>
      </c>
      <c r="AF816" s="9" t="e">
        <f>VLOOKUP($E816, Individual_Pitching___Dashboard[], 18, FALSE)</f>
        <v>#N/A</v>
      </c>
      <c r="AG816" s="9" t="e">
        <f>VLOOKUP($E816, Individual_Pitching___Dashboard[], 20, FALSE)</f>
        <v>#N/A</v>
      </c>
      <c r="AH816" s="9" t="e">
        <f>VLOOKUP($E816, Individual_Pitching___Advanced[], 21,FALSE)</f>
        <v>#N/A</v>
      </c>
      <c r="AI816" s="9" t="e">
        <f>VLOOKUP($C816, 'Team Per G'!$A$2:$G$31, 7, FALSE)</f>
        <v>#N/A</v>
      </c>
      <c r="AJ816" s="9" t="e">
        <f>VLOOKUP($C816, 'FanGraphs - Team WAR Projected'!$B$2:$E$31, 3, FALSE)/162</f>
        <v>#N/A</v>
      </c>
      <c r="AK816" s="9" t="e">
        <f>VLOOKUP($C816, Team_Pitching___Advanced[[Team]:[xFIP]], 19,FALSE)</f>
        <v>#N/A</v>
      </c>
      <c r="AL816" s="9" t="e">
        <f>VLOOKUP($C816, Team_Pitching___Advanced[], 20, FALSE)</f>
        <v>#N/A</v>
      </c>
      <c r="AM816" s="9" t="e">
        <f>VLOOKUP($C816, Team_Batting___Dashboard[[Team]:[wOBA]], 16, FALSE)</f>
        <v>#N/A</v>
      </c>
      <c r="AN816" s="9" t="e">
        <f>VLOOKUP($C816, Team_Batting___Advanced[[Team]:[OPS]], 9, FALSE)</f>
        <v>#N/A</v>
      </c>
      <c r="AO816" s="9" t="e">
        <f>VLOOKUP($C816, Team_Batting___Advanced[], 19, FALSE)</f>
        <v>#N/A</v>
      </c>
      <c r="AP816" s="9" t="e">
        <f>VLOOKUP($C816, 'Team Per G'!$A$2:$G$31, 3, FALSE)</f>
        <v>#N/A</v>
      </c>
      <c r="AQ816" s="9" t="e">
        <f>VLOOKUP($C816, 'Team Per G'!$A$2:$G$31, 5, FALSE)</f>
        <v>#N/A</v>
      </c>
      <c r="AR816" s="9" t="e">
        <f>VLOOKUP($C816, 'Team Per G'!$A$2:$G$31, 4, FALSE)</f>
        <v>#N/A</v>
      </c>
      <c r="AS816" s="9" t="e">
        <f>VLOOKUP($C816, Team_Batting___Dashboard[], 22, FALSE)/$AC816</f>
        <v>#N/A</v>
      </c>
      <c r="AT816" s="9" t="e">
        <f>VLOOKUP($C816, 'FanGraphs - Team WAR Projected'!$B$2:$E$31, 4, FALSE)/162</f>
        <v>#N/A</v>
      </c>
      <c r="AU816" s="9" t="e">
        <f>VLOOKUP($C816, FanGraphs_Standings[[Abbreviation]:[2024 Year to Date RS/G]], 6, FALSE)/$AC816</f>
        <v>#N/A</v>
      </c>
      <c r="AV816" s="9" t="e">
        <f>VLOOKUP($C816, FanGraphs_Standings[[Abbreviation]:[2024 Projected Full Season RDif]], 19, FALSE)/162</f>
        <v>#N/A</v>
      </c>
      <c r="AW816" s="9" t="e">
        <f>VLOOKUP($C816, FanGraphs_Standings[[Abbreviation]:[2024 Projected Full Season RDif]], 5, FALSE)</f>
        <v>#N/A</v>
      </c>
      <c r="AX816" s="9" t="e">
        <f>VLOOKUP($C816, FanGraphs_Standings[[Abbreviation]:[2024 Projected Full Season W%]], 18, FALSE)</f>
        <v>#N/A</v>
      </c>
      <c r="AY816" s="9" t="e">
        <f>VLOOKUP($C816, 'Home Field Adv'!$A$2:$K$31, 11, FALSE)</f>
        <v>#N/A</v>
      </c>
      <c r="BB816" s="5" t="str">
        <f t="shared" si="37"/>
        <v/>
      </c>
      <c r="BC816" s="5" t="str">
        <f t="shared" si="38"/>
        <v/>
      </c>
      <c r="BD816" s="5" t="str">
        <f t="shared" si="39"/>
        <v/>
      </c>
    </row>
    <row r="817" spans="6:56" x14ac:dyDescent="0.45">
      <c r="F817" s="9" t="e">
        <f>VLOOKUP($B817, FanGraphs_Standings[[Abbreviation]:[2024 Year to Date G]], 2, FALSE)</f>
        <v>#N/A</v>
      </c>
      <c r="G817" s="9" t="e">
        <f>IF(ISERR(VLOOKUP($D817, 'SP Per G'!$A$2:$D$1380, 3, FALSE)), L817, VLOOKUP($D817, 'SP Per G'!$A$2:$D$1380, 3, FALSE))</f>
        <v>#N/A</v>
      </c>
      <c r="H817" s="9" t="e">
        <f>VLOOKUP($D817, 'SP Per G'!$A$2:$D$1380, 4, FALSE)</f>
        <v>#N/A</v>
      </c>
      <c r="I817" s="9" t="e">
        <f>VLOOKUP($D817, Individual_Pitching___Dashboard[], 18, FALSE)</f>
        <v>#N/A</v>
      </c>
      <c r="J817" s="9" t="e">
        <f>VLOOKUP($D817, Individual_Pitching___Dashboard[], 20, FALSE)</f>
        <v>#N/A</v>
      </c>
      <c r="K817" s="9" t="e">
        <f>VLOOKUP($D817, Individual_Pitching___Advanced[], 21,FALSE)</f>
        <v>#N/A</v>
      </c>
      <c r="L817" s="9" t="e">
        <f>VLOOKUP($B817, 'Team Per G'!$A$2:$G$31, 7, FALSE)</f>
        <v>#N/A</v>
      </c>
      <c r="M817" s="9" t="e">
        <f>VLOOKUP($B817, 'FanGraphs - Team WAR Projected'!$B$2:$E$31, 3, FALSE)/162</f>
        <v>#N/A</v>
      </c>
      <c r="N817" s="9" t="e">
        <f>VLOOKUP($B817, Team_Pitching___Advanced[[Team]:[xFIP]], 19,FALSE)</f>
        <v>#N/A</v>
      </c>
      <c r="O817" s="9" t="e">
        <f>VLOOKUP($B817, Team_Pitching___Advanced[], 20, FALSE)</f>
        <v>#N/A</v>
      </c>
      <c r="P817" s="9" t="e">
        <f>VLOOKUP($B817, Team_Batting___Dashboard[[Team]:[wOBA]], 16, FALSE)</f>
        <v>#N/A</v>
      </c>
      <c r="Q817" s="9" t="e">
        <f>VLOOKUP($B817, Team_Batting___Advanced[[Team]:[OPS]], 9, FALSE)</f>
        <v>#N/A</v>
      </c>
      <c r="R817" s="9" t="e">
        <f>VLOOKUP($B817, Team_Batting___Advanced[], 19, FALSE)</f>
        <v>#N/A</v>
      </c>
      <c r="S817" s="9" t="e">
        <f>VLOOKUP($B817, 'Team Per G'!$A$2:$G$31, 3, FALSE)</f>
        <v>#N/A</v>
      </c>
      <c r="T817" s="9" t="e">
        <f>VLOOKUP($B817, 'Team Per G'!$A$2:$G$31, 5, FALSE)</f>
        <v>#N/A</v>
      </c>
      <c r="U817" s="9" t="e">
        <f>VLOOKUP($B817, 'Team Per G'!$A$2:$G$31, 4, FALSE)</f>
        <v>#N/A</v>
      </c>
      <c r="V817" s="9" t="e">
        <f>VLOOKUP($B817, Team_Batting___Dashboard[], 22, FALSE)/$F817</f>
        <v>#N/A</v>
      </c>
      <c r="W817" s="9" t="e">
        <f>VLOOKUP($B817, 'FanGraphs - Team WAR Projected'!$B$2:$E$31, 4, FALSE)/162</f>
        <v>#N/A</v>
      </c>
      <c r="X817" s="9" t="e">
        <f>VLOOKUP($B817, FanGraphs_Standings[[Abbreviation]:[2024 Year to Date RS/G]], 6, FALSE)/$F817</f>
        <v>#N/A</v>
      </c>
      <c r="Y817" s="9" t="e">
        <f>VLOOKUP($B817, FanGraphs_Standings[[Abbreviation]:[2024 Projected Full Season RDif]], 19, FALSE)/162</f>
        <v>#N/A</v>
      </c>
      <c r="Z817" s="9" t="e">
        <f>VLOOKUP($B817, FanGraphs_Standings[[Abbreviation]:[2024 Projected Full Season RDif]], 5, FALSE)</f>
        <v>#N/A</v>
      </c>
      <c r="AA817" s="9" t="e">
        <f>VLOOKUP($B817, FanGraphs_Standings[[Abbreviation]:[2024 Projected Full Season W%]], 18, FALSE)</f>
        <v>#N/A</v>
      </c>
      <c r="AB817" s="9" t="e">
        <f>VLOOKUP($B817, 'Home Field Adv'!$A$2:$I$31, 9, FALSE)</f>
        <v>#N/A</v>
      </c>
      <c r="AC817" s="9" t="e">
        <f>VLOOKUP($C817, FanGraphs_Standings[[Abbreviation]:[2024 Year to Date G]], 2, FALSE)</f>
        <v>#N/A</v>
      </c>
      <c r="AD817" s="9" t="e">
        <f>VLOOKUP($E817, 'SP Per G'!$A$2:$D$1380, 3, FALSE)</f>
        <v>#N/A</v>
      </c>
      <c r="AE817" s="9" t="e">
        <f>VLOOKUP($E817, 'SP Per G'!$A$2:$D$1380, 4, FALSE)</f>
        <v>#N/A</v>
      </c>
      <c r="AF817" s="9" t="e">
        <f>VLOOKUP($E817, Individual_Pitching___Dashboard[], 18, FALSE)</f>
        <v>#N/A</v>
      </c>
      <c r="AG817" s="9" t="e">
        <f>VLOOKUP($E817, Individual_Pitching___Dashboard[], 20, FALSE)</f>
        <v>#N/A</v>
      </c>
      <c r="AH817" s="9" t="e">
        <f>VLOOKUP($E817, Individual_Pitching___Advanced[], 21,FALSE)</f>
        <v>#N/A</v>
      </c>
      <c r="AI817" s="9" t="e">
        <f>VLOOKUP($C817, 'Team Per G'!$A$2:$G$31, 7, FALSE)</f>
        <v>#N/A</v>
      </c>
      <c r="AJ817" s="9" t="e">
        <f>VLOOKUP($C817, 'FanGraphs - Team WAR Projected'!$B$2:$E$31, 3, FALSE)/162</f>
        <v>#N/A</v>
      </c>
      <c r="AK817" s="9" t="e">
        <f>VLOOKUP($C817, Team_Pitching___Advanced[[Team]:[xFIP]], 19,FALSE)</f>
        <v>#N/A</v>
      </c>
      <c r="AL817" s="9" t="e">
        <f>VLOOKUP($C817, Team_Pitching___Advanced[], 20, FALSE)</f>
        <v>#N/A</v>
      </c>
      <c r="AM817" s="9" t="e">
        <f>VLOOKUP($C817, Team_Batting___Dashboard[[Team]:[wOBA]], 16, FALSE)</f>
        <v>#N/A</v>
      </c>
      <c r="AN817" s="9" t="e">
        <f>VLOOKUP($C817, Team_Batting___Advanced[[Team]:[OPS]], 9, FALSE)</f>
        <v>#N/A</v>
      </c>
      <c r="AO817" s="9" t="e">
        <f>VLOOKUP($C817, Team_Batting___Advanced[], 19, FALSE)</f>
        <v>#N/A</v>
      </c>
      <c r="AP817" s="9" t="e">
        <f>VLOOKUP($C817, 'Team Per G'!$A$2:$G$31, 3, FALSE)</f>
        <v>#N/A</v>
      </c>
      <c r="AQ817" s="9" t="e">
        <f>VLOOKUP($C817, 'Team Per G'!$A$2:$G$31, 5, FALSE)</f>
        <v>#N/A</v>
      </c>
      <c r="AR817" s="9" t="e">
        <f>VLOOKUP($C817, 'Team Per G'!$A$2:$G$31, 4, FALSE)</f>
        <v>#N/A</v>
      </c>
      <c r="AS817" s="9" t="e">
        <f>VLOOKUP($C817, Team_Batting___Dashboard[], 22, FALSE)/$AC817</f>
        <v>#N/A</v>
      </c>
      <c r="AT817" s="9" t="e">
        <f>VLOOKUP($C817, 'FanGraphs - Team WAR Projected'!$B$2:$E$31, 4, FALSE)/162</f>
        <v>#N/A</v>
      </c>
      <c r="AU817" s="9" t="e">
        <f>VLOOKUP($C817, FanGraphs_Standings[[Abbreviation]:[2024 Year to Date RS/G]], 6, FALSE)/$AC817</f>
        <v>#N/A</v>
      </c>
      <c r="AV817" s="9" t="e">
        <f>VLOOKUP($C817, FanGraphs_Standings[[Abbreviation]:[2024 Projected Full Season RDif]], 19, FALSE)/162</f>
        <v>#N/A</v>
      </c>
      <c r="AW817" s="9" t="e">
        <f>VLOOKUP($C817, FanGraphs_Standings[[Abbreviation]:[2024 Projected Full Season RDif]], 5, FALSE)</f>
        <v>#N/A</v>
      </c>
      <c r="AX817" s="9" t="e">
        <f>VLOOKUP($C817, FanGraphs_Standings[[Abbreviation]:[2024 Projected Full Season W%]], 18, FALSE)</f>
        <v>#N/A</v>
      </c>
      <c r="AY817" s="9" t="e">
        <f>VLOOKUP($C817, 'Home Field Adv'!$A$2:$K$31, 11, FALSE)</f>
        <v>#N/A</v>
      </c>
      <c r="BB817" s="5" t="str">
        <f t="shared" si="37"/>
        <v/>
      </c>
      <c r="BC817" s="5" t="str">
        <f t="shared" si="38"/>
        <v/>
      </c>
      <c r="BD817" s="5" t="str">
        <f t="shared" si="39"/>
        <v/>
      </c>
    </row>
    <row r="818" spans="6:56" x14ac:dyDescent="0.45">
      <c r="F818" s="9" t="e">
        <f>VLOOKUP($B818, FanGraphs_Standings[[Abbreviation]:[2024 Year to Date G]], 2, FALSE)</f>
        <v>#N/A</v>
      </c>
      <c r="G818" s="9" t="e">
        <f>IF(ISERR(VLOOKUP($D818, 'SP Per G'!$A$2:$D$1380, 3, FALSE)), L818, VLOOKUP($D818, 'SP Per G'!$A$2:$D$1380, 3, FALSE))</f>
        <v>#N/A</v>
      </c>
      <c r="H818" s="9" t="e">
        <f>VLOOKUP($D818, 'SP Per G'!$A$2:$D$1380, 4, FALSE)</f>
        <v>#N/A</v>
      </c>
      <c r="I818" s="9" t="e">
        <f>VLOOKUP($D818, Individual_Pitching___Dashboard[], 18, FALSE)</f>
        <v>#N/A</v>
      </c>
      <c r="J818" s="9" t="e">
        <f>VLOOKUP($D818, Individual_Pitching___Dashboard[], 20, FALSE)</f>
        <v>#N/A</v>
      </c>
      <c r="K818" s="9" t="e">
        <f>VLOOKUP($D818, Individual_Pitching___Advanced[], 21,FALSE)</f>
        <v>#N/A</v>
      </c>
      <c r="L818" s="9" t="e">
        <f>VLOOKUP($B818, 'Team Per G'!$A$2:$G$31, 7, FALSE)</f>
        <v>#N/A</v>
      </c>
      <c r="M818" s="9" t="e">
        <f>VLOOKUP($B818, 'FanGraphs - Team WAR Projected'!$B$2:$E$31, 3, FALSE)/162</f>
        <v>#N/A</v>
      </c>
      <c r="N818" s="9" t="e">
        <f>VLOOKUP($B818, Team_Pitching___Advanced[[Team]:[xFIP]], 19,FALSE)</f>
        <v>#N/A</v>
      </c>
      <c r="O818" s="9" t="e">
        <f>VLOOKUP($B818, Team_Pitching___Advanced[], 20, FALSE)</f>
        <v>#N/A</v>
      </c>
      <c r="P818" s="9" t="e">
        <f>VLOOKUP($B818, Team_Batting___Dashboard[[Team]:[wOBA]], 16, FALSE)</f>
        <v>#N/A</v>
      </c>
      <c r="Q818" s="9" t="e">
        <f>VLOOKUP($B818, Team_Batting___Advanced[[Team]:[OPS]], 9, FALSE)</f>
        <v>#N/A</v>
      </c>
      <c r="R818" s="9" t="e">
        <f>VLOOKUP($B818, Team_Batting___Advanced[], 19, FALSE)</f>
        <v>#N/A</v>
      </c>
      <c r="S818" s="9" t="e">
        <f>VLOOKUP($B818, 'Team Per G'!$A$2:$G$31, 3, FALSE)</f>
        <v>#N/A</v>
      </c>
      <c r="T818" s="9" t="e">
        <f>VLOOKUP($B818, 'Team Per G'!$A$2:$G$31, 5, FALSE)</f>
        <v>#N/A</v>
      </c>
      <c r="U818" s="9" t="e">
        <f>VLOOKUP($B818, 'Team Per G'!$A$2:$G$31, 4, FALSE)</f>
        <v>#N/A</v>
      </c>
      <c r="V818" s="9" t="e">
        <f>VLOOKUP($B818, Team_Batting___Dashboard[], 22, FALSE)/$F818</f>
        <v>#N/A</v>
      </c>
      <c r="W818" s="9" t="e">
        <f>VLOOKUP($B818, 'FanGraphs - Team WAR Projected'!$B$2:$E$31, 4, FALSE)/162</f>
        <v>#N/A</v>
      </c>
      <c r="X818" s="9" t="e">
        <f>VLOOKUP($B818, FanGraphs_Standings[[Abbreviation]:[2024 Year to Date RS/G]], 6, FALSE)/$F818</f>
        <v>#N/A</v>
      </c>
      <c r="Y818" s="9" t="e">
        <f>VLOOKUP($B818, FanGraphs_Standings[[Abbreviation]:[2024 Projected Full Season RDif]], 19, FALSE)/162</f>
        <v>#N/A</v>
      </c>
      <c r="Z818" s="9" t="e">
        <f>VLOOKUP($B818, FanGraphs_Standings[[Abbreviation]:[2024 Projected Full Season RDif]], 5, FALSE)</f>
        <v>#N/A</v>
      </c>
      <c r="AA818" s="9" t="e">
        <f>VLOOKUP($B818, FanGraphs_Standings[[Abbreviation]:[2024 Projected Full Season W%]], 18, FALSE)</f>
        <v>#N/A</v>
      </c>
      <c r="AB818" s="9" t="e">
        <f>VLOOKUP($B818, 'Home Field Adv'!$A$2:$I$31, 9, FALSE)</f>
        <v>#N/A</v>
      </c>
      <c r="AC818" s="9" t="e">
        <f>VLOOKUP($C818, FanGraphs_Standings[[Abbreviation]:[2024 Year to Date G]], 2, FALSE)</f>
        <v>#N/A</v>
      </c>
      <c r="AD818" s="9" t="e">
        <f>VLOOKUP($E818, 'SP Per G'!$A$2:$D$1380, 3, FALSE)</f>
        <v>#N/A</v>
      </c>
      <c r="AE818" s="9" t="e">
        <f>VLOOKUP($E818, 'SP Per G'!$A$2:$D$1380, 4, FALSE)</f>
        <v>#N/A</v>
      </c>
      <c r="AF818" s="9" t="e">
        <f>VLOOKUP($E818, Individual_Pitching___Dashboard[], 18, FALSE)</f>
        <v>#N/A</v>
      </c>
      <c r="AG818" s="9" t="e">
        <f>VLOOKUP($E818, Individual_Pitching___Dashboard[], 20, FALSE)</f>
        <v>#N/A</v>
      </c>
      <c r="AH818" s="9" t="e">
        <f>VLOOKUP($E818, Individual_Pitching___Advanced[], 21,FALSE)</f>
        <v>#N/A</v>
      </c>
      <c r="AI818" s="9" t="e">
        <f>VLOOKUP($C818, 'Team Per G'!$A$2:$G$31, 7, FALSE)</f>
        <v>#N/A</v>
      </c>
      <c r="AJ818" s="9" t="e">
        <f>VLOOKUP($C818, 'FanGraphs - Team WAR Projected'!$B$2:$E$31, 3, FALSE)/162</f>
        <v>#N/A</v>
      </c>
      <c r="AK818" s="9" t="e">
        <f>VLOOKUP($C818, Team_Pitching___Advanced[[Team]:[xFIP]], 19,FALSE)</f>
        <v>#N/A</v>
      </c>
      <c r="AL818" s="9" t="e">
        <f>VLOOKUP($C818, Team_Pitching___Advanced[], 20, FALSE)</f>
        <v>#N/A</v>
      </c>
      <c r="AM818" s="9" t="e">
        <f>VLOOKUP($C818, Team_Batting___Dashboard[[Team]:[wOBA]], 16, FALSE)</f>
        <v>#N/A</v>
      </c>
      <c r="AN818" s="9" t="e">
        <f>VLOOKUP($C818, Team_Batting___Advanced[[Team]:[OPS]], 9, FALSE)</f>
        <v>#N/A</v>
      </c>
      <c r="AO818" s="9" t="e">
        <f>VLOOKUP($C818, Team_Batting___Advanced[], 19, FALSE)</f>
        <v>#N/A</v>
      </c>
      <c r="AP818" s="9" t="e">
        <f>VLOOKUP($C818, 'Team Per G'!$A$2:$G$31, 3, FALSE)</f>
        <v>#N/A</v>
      </c>
      <c r="AQ818" s="9" t="e">
        <f>VLOOKUP($C818, 'Team Per G'!$A$2:$G$31, 5, FALSE)</f>
        <v>#N/A</v>
      </c>
      <c r="AR818" s="9" t="e">
        <f>VLOOKUP($C818, 'Team Per G'!$A$2:$G$31, 4, FALSE)</f>
        <v>#N/A</v>
      </c>
      <c r="AS818" s="9" t="e">
        <f>VLOOKUP($C818, Team_Batting___Dashboard[], 22, FALSE)/$AC818</f>
        <v>#N/A</v>
      </c>
      <c r="AT818" s="9" t="e">
        <f>VLOOKUP($C818, 'FanGraphs - Team WAR Projected'!$B$2:$E$31, 4, FALSE)/162</f>
        <v>#N/A</v>
      </c>
      <c r="AU818" s="9" t="e">
        <f>VLOOKUP($C818, FanGraphs_Standings[[Abbreviation]:[2024 Year to Date RS/G]], 6, FALSE)/$AC818</f>
        <v>#N/A</v>
      </c>
      <c r="AV818" s="9" t="e">
        <f>VLOOKUP($C818, FanGraphs_Standings[[Abbreviation]:[2024 Projected Full Season RDif]], 19, FALSE)/162</f>
        <v>#N/A</v>
      </c>
      <c r="AW818" s="9" t="e">
        <f>VLOOKUP($C818, FanGraphs_Standings[[Abbreviation]:[2024 Projected Full Season RDif]], 5, FALSE)</f>
        <v>#N/A</v>
      </c>
      <c r="AX818" s="9" t="e">
        <f>VLOOKUP($C818, FanGraphs_Standings[[Abbreviation]:[2024 Projected Full Season W%]], 18, FALSE)</f>
        <v>#N/A</v>
      </c>
      <c r="AY818" s="9" t="e">
        <f>VLOOKUP($C818, 'Home Field Adv'!$A$2:$K$31, 11, FALSE)</f>
        <v>#N/A</v>
      </c>
      <c r="BB818" s="5" t="str">
        <f t="shared" si="37"/>
        <v/>
      </c>
      <c r="BC818" s="5" t="str">
        <f t="shared" si="38"/>
        <v/>
      </c>
      <c r="BD818" s="5" t="str">
        <f t="shared" si="39"/>
        <v/>
      </c>
    </row>
    <row r="819" spans="6:56" x14ac:dyDescent="0.45">
      <c r="F819" s="9" t="e">
        <f>VLOOKUP($B819, FanGraphs_Standings[[Abbreviation]:[2024 Year to Date G]], 2, FALSE)</f>
        <v>#N/A</v>
      </c>
      <c r="G819" s="9" t="e">
        <f>IF(ISERR(VLOOKUP($D819, 'SP Per G'!$A$2:$D$1380, 3, FALSE)), L819, VLOOKUP($D819, 'SP Per G'!$A$2:$D$1380, 3, FALSE))</f>
        <v>#N/A</v>
      </c>
      <c r="H819" s="9" t="e">
        <f>VLOOKUP($D819, 'SP Per G'!$A$2:$D$1380, 4, FALSE)</f>
        <v>#N/A</v>
      </c>
      <c r="I819" s="9" t="e">
        <f>VLOOKUP($D819, Individual_Pitching___Dashboard[], 18, FALSE)</f>
        <v>#N/A</v>
      </c>
      <c r="J819" s="9" t="e">
        <f>VLOOKUP($D819, Individual_Pitching___Dashboard[], 20, FALSE)</f>
        <v>#N/A</v>
      </c>
      <c r="K819" s="9" t="e">
        <f>VLOOKUP($D819, Individual_Pitching___Advanced[], 21,FALSE)</f>
        <v>#N/A</v>
      </c>
      <c r="L819" s="9" t="e">
        <f>VLOOKUP($B819, 'Team Per G'!$A$2:$G$31, 7, FALSE)</f>
        <v>#N/A</v>
      </c>
      <c r="M819" s="9" t="e">
        <f>VLOOKUP($B819, 'FanGraphs - Team WAR Projected'!$B$2:$E$31, 3, FALSE)/162</f>
        <v>#N/A</v>
      </c>
      <c r="N819" s="9" t="e">
        <f>VLOOKUP($B819, Team_Pitching___Advanced[[Team]:[xFIP]], 19,FALSE)</f>
        <v>#N/A</v>
      </c>
      <c r="O819" s="9" t="e">
        <f>VLOOKUP($B819, Team_Pitching___Advanced[], 20, FALSE)</f>
        <v>#N/A</v>
      </c>
      <c r="P819" s="9" t="e">
        <f>VLOOKUP($B819, Team_Batting___Dashboard[[Team]:[wOBA]], 16, FALSE)</f>
        <v>#N/A</v>
      </c>
      <c r="Q819" s="9" t="e">
        <f>VLOOKUP($B819, Team_Batting___Advanced[[Team]:[OPS]], 9, FALSE)</f>
        <v>#N/A</v>
      </c>
      <c r="R819" s="9" t="e">
        <f>VLOOKUP($B819, Team_Batting___Advanced[], 19, FALSE)</f>
        <v>#N/A</v>
      </c>
      <c r="S819" s="9" t="e">
        <f>VLOOKUP($B819, 'Team Per G'!$A$2:$G$31, 3, FALSE)</f>
        <v>#N/A</v>
      </c>
      <c r="T819" s="9" t="e">
        <f>VLOOKUP($B819, 'Team Per G'!$A$2:$G$31, 5, FALSE)</f>
        <v>#N/A</v>
      </c>
      <c r="U819" s="9" t="e">
        <f>VLOOKUP($B819, 'Team Per G'!$A$2:$G$31, 4, FALSE)</f>
        <v>#N/A</v>
      </c>
      <c r="V819" s="9" t="e">
        <f>VLOOKUP($B819, Team_Batting___Dashboard[], 22, FALSE)/$F819</f>
        <v>#N/A</v>
      </c>
      <c r="W819" s="9" t="e">
        <f>VLOOKUP($B819, 'FanGraphs - Team WAR Projected'!$B$2:$E$31, 4, FALSE)/162</f>
        <v>#N/A</v>
      </c>
      <c r="X819" s="9" t="e">
        <f>VLOOKUP($B819, FanGraphs_Standings[[Abbreviation]:[2024 Year to Date RS/G]], 6, FALSE)/$F819</f>
        <v>#N/A</v>
      </c>
      <c r="Y819" s="9" t="e">
        <f>VLOOKUP($B819, FanGraphs_Standings[[Abbreviation]:[2024 Projected Full Season RDif]], 19, FALSE)/162</f>
        <v>#N/A</v>
      </c>
      <c r="Z819" s="9" t="e">
        <f>VLOOKUP($B819, FanGraphs_Standings[[Abbreviation]:[2024 Projected Full Season RDif]], 5, FALSE)</f>
        <v>#N/A</v>
      </c>
      <c r="AA819" s="9" t="e">
        <f>VLOOKUP($B819, FanGraphs_Standings[[Abbreviation]:[2024 Projected Full Season W%]], 18, FALSE)</f>
        <v>#N/A</v>
      </c>
      <c r="AB819" s="9" t="e">
        <f>VLOOKUP($B819, 'Home Field Adv'!$A$2:$I$31, 9, FALSE)</f>
        <v>#N/A</v>
      </c>
      <c r="AC819" s="9" t="e">
        <f>VLOOKUP($C819, FanGraphs_Standings[[Abbreviation]:[2024 Year to Date G]], 2, FALSE)</f>
        <v>#N/A</v>
      </c>
      <c r="AD819" s="9" t="e">
        <f>VLOOKUP($E819, 'SP Per G'!$A$2:$D$1380, 3, FALSE)</f>
        <v>#N/A</v>
      </c>
      <c r="AE819" s="9" t="e">
        <f>VLOOKUP($E819, 'SP Per G'!$A$2:$D$1380, 4, FALSE)</f>
        <v>#N/A</v>
      </c>
      <c r="AF819" s="9" t="e">
        <f>VLOOKUP($E819, Individual_Pitching___Dashboard[], 18, FALSE)</f>
        <v>#N/A</v>
      </c>
      <c r="AG819" s="9" t="e">
        <f>VLOOKUP($E819, Individual_Pitching___Dashboard[], 20, FALSE)</f>
        <v>#N/A</v>
      </c>
      <c r="AH819" s="9" t="e">
        <f>VLOOKUP($E819, Individual_Pitching___Advanced[], 21,FALSE)</f>
        <v>#N/A</v>
      </c>
      <c r="AI819" s="9" t="e">
        <f>VLOOKUP($C819, 'Team Per G'!$A$2:$G$31, 7, FALSE)</f>
        <v>#N/A</v>
      </c>
      <c r="AJ819" s="9" t="e">
        <f>VLOOKUP($C819, 'FanGraphs - Team WAR Projected'!$B$2:$E$31, 3, FALSE)/162</f>
        <v>#N/A</v>
      </c>
      <c r="AK819" s="9" t="e">
        <f>VLOOKUP($C819, Team_Pitching___Advanced[[Team]:[xFIP]], 19,FALSE)</f>
        <v>#N/A</v>
      </c>
      <c r="AL819" s="9" t="e">
        <f>VLOOKUP($C819, Team_Pitching___Advanced[], 20, FALSE)</f>
        <v>#N/A</v>
      </c>
      <c r="AM819" s="9" t="e">
        <f>VLOOKUP($C819, Team_Batting___Dashboard[[Team]:[wOBA]], 16, FALSE)</f>
        <v>#N/A</v>
      </c>
      <c r="AN819" s="9" t="e">
        <f>VLOOKUP($C819, Team_Batting___Advanced[[Team]:[OPS]], 9, FALSE)</f>
        <v>#N/A</v>
      </c>
      <c r="AO819" s="9" t="e">
        <f>VLOOKUP($C819, Team_Batting___Advanced[], 19, FALSE)</f>
        <v>#N/A</v>
      </c>
      <c r="AP819" s="9" t="e">
        <f>VLOOKUP($C819, 'Team Per G'!$A$2:$G$31, 3, FALSE)</f>
        <v>#N/A</v>
      </c>
      <c r="AQ819" s="9" t="e">
        <f>VLOOKUP($C819, 'Team Per G'!$A$2:$G$31, 5, FALSE)</f>
        <v>#N/A</v>
      </c>
      <c r="AR819" s="9" t="e">
        <f>VLOOKUP($C819, 'Team Per G'!$A$2:$G$31, 4, FALSE)</f>
        <v>#N/A</v>
      </c>
      <c r="AS819" s="9" t="e">
        <f>VLOOKUP($C819, Team_Batting___Dashboard[], 22, FALSE)/$AC819</f>
        <v>#N/A</v>
      </c>
      <c r="AT819" s="9" t="e">
        <f>VLOOKUP($C819, 'FanGraphs - Team WAR Projected'!$B$2:$E$31, 4, FALSE)/162</f>
        <v>#N/A</v>
      </c>
      <c r="AU819" s="9" t="e">
        <f>VLOOKUP($C819, FanGraphs_Standings[[Abbreviation]:[2024 Year to Date RS/G]], 6, FALSE)/$AC819</f>
        <v>#N/A</v>
      </c>
      <c r="AV819" s="9" t="e">
        <f>VLOOKUP($C819, FanGraphs_Standings[[Abbreviation]:[2024 Projected Full Season RDif]], 19, FALSE)/162</f>
        <v>#N/A</v>
      </c>
      <c r="AW819" s="9" t="e">
        <f>VLOOKUP($C819, FanGraphs_Standings[[Abbreviation]:[2024 Projected Full Season RDif]], 5, FALSE)</f>
        <v>#N/A</v>
      </c>
      <c r="AX819" s="9" t="e">
        <f>VLOOKUP($C819, FanGraphs_Standings[[Abbreviation]:[2024 Projected Full Season W%]], 18, FALSE)</f>
        <v>#N/A</v>
      </c>
      <c r="AY819" s="9" t="e">
        <f>VLOOKUP($C819, 'Home Field Adv'!$A$2:$K$31, 11, FALSE)</f>
        <v>#N/A</v>
      </c>
      <c r="BB819" s="5" t="str">
        <f t="shared" si="37"/>
        <v/>
      </c>
      <c r="BC819" s="5" t="str">
        <f t="shared" si="38"/>
        <v/>
      </c>
      <c r="BD819" s="5" t="str">
        <f t="shared" si="39"/>
        <v/>
      </c>
    </row>
    <row r="820" spans="6:56" x14ac:dyDescent="0.45">
      <c r="F820" s="9" t="e">
        <f>VLOOKUP($B820, FanGraphs_Standings[[Abbreviation]:[2024 Year to Date G]], 2, FALSE)</f>
        <v>#N/A</v>
      </c>
      <c r="G820" s="9" t="e">
        <f>IF(ISERR(VLOOKUP($D820, 'SP Per G'!$A$2:$D$1380, 3, FALSE)), L820, VLOOKUP($D820, 'SP Per G'!$A$2:$D$1380, 3, FALSE))</f>
        <v>#N/A</v>
      </c>
      <c r="H820" s="9" t="e">
        <f>VLOOKUP($D820, 'SP Per G'!$A$2:$D$1380, 4, FALSE)</f>
        <v>#N/A</v>
      </c>
      <c r="I820" s="9" t="e">
        <f>VLOOKUP($D820, Individual_Pitching___Dashboard[], 18, FALSE)</f>
        <v>#N/A</v>
      </c>
      <c r="J820" s="9" t="e">
        <f>VLOOKUP($D820, Individual_Pitching___Dashboard[], 20, FALSE)</f>
        <v>#N/A</v>
      </c>
      <c r="K820" s="9" t="e">
        <f>VLOOKUP($D820, Individual_Pitching___Advanced[], 21,FALSE)</f>
        <v>#N/A</v>
      </c>
      <c r="L820" s="9" t="e">
        <f>VLOOKUP($B820, 'Team Per G'!$A$2:$G$31, 7, FALSE)</f>
        <v>#N/A</v>
      </c>
      <c r="M820" s="9" t="e">
        <f>VLOOKUP($B820, 'FanGraphs - Team WAR Projected'!$B$2:$E$31, 3, FALSE)/162</f>
        <v>#N/A</v>
      </c>
      <c r="N820" s="9" t="e">
        <f>VLOOKUP($B820, Team_Pitching___Advanced[[Team]:[xFIP]], 19,FALSE)</f>
        <v>#N/A</v>
      </c>
      <c r="O820" s="9" t="e">
        <f>VLOOKUP($B820, Team_Pitching___Advanced[], 20, FALSE)</f>
        <v>#N/A</v>
      </c>
      <c r="P820" s="9" t="e">
        <f>VLOOKUP($B820, Team_Batting___Dashboard[[Team]:[wOBA]], 16, FALSE)</f>
        <v>#N/A</v>
      </c>
      <c r="Q820" s="9" t="e">
        <f>VLOOKUP($B820, Team_Batting___Advanced[[Team]:[OPS]], 9, FALSE)</f>
        <v>#N/A</v>
      </c>
      <c r="R820" s="9" t="e">
        <f>VLOOKUP($B820, Team_Batting___Advanced[], 19, FALSE)</f>
        <v>#N/A</v>
      </c>
      <c r="S820" s="9" t="e">
        <f>VLOOKUP($B820, 'Team Per G'!$A$2:$G$31, 3, FALSE)</f>
        <v>#N/A</v>
      </c>
      <c r="T820" s="9" t="e">
        <f>VLOOKUP($B820, 'Team Per G'!$A$2:$G$31, 5, FALSE)</f>
        <v>#N/A</v>
      </c>
      <c r="U820" s="9" t="e">
        <f>VLOOKUP($B820, 'Team Per G'!$A$2:$G$31, 4, FALSE)</f>
        <v>#N/A</v>
      </c>
      <c r="V820" s="9" t="e">
        <f>VLOOKUP($B820, Team_Batting___Dashboard[], 22, FALSE)/$F820</f>
        <v>#N/A</v>
      </c>
      <c r="W820" s="9" t="e">
        <f>VLOOKUP($B820, 'FanGraphs - Team WAR Projected'!$B$2:$E$31, 4, FALSE)/162</f>
        <v>#N/A</v>
      </c>
      <c r="X820" s="9" t="e">
        <f>VLOOKUP($B820, FanGraphs_Standings[[Abbreviation]:[2024 Year to Date RS/G]], 6, FALSE)/$F820</f>
        <v>#N/A</v>
      </c>
      <c r="Y820" s="9" t="e">
        <f>VLOOKUP($B820, FanGraphs_Standings[[Abbreviation]:[2024 Projected Full Season RDif]], 19, FALSE)/162</f>
        <v>#N/A</v>
      </c>
      <c r="Z820" s="9" t="e">
        <f>VLOOKUP($B820, FanGraphs_Standings[[Abbreviation]:[2024 Projected Full Season RDif]], 5, FALSE)</f>
        <v>#N/A</v>
      </c>
      <c r="AA820" s="9" t="e">
        <f>VLOOKUP($B820, FanGraphs_Standings[[Abbreviation]:[2024 Projected Full Season W%]], 18, FALSE)</f>
        <v>#N/A</v>
      </c>
      <c r="AB820" s="9" t="e">
        <f>VLOOKUP($B820, 'Home Field Adv'!$A$2:$I$31, 9, FALSE)</f>
        <v>#N/A</v>
      </c>
      <c r="AC820" s="9" t="e">
        <f>VLOOKUP($C820, FanGraphs_Standings[[Abbreviation]:[2024 Year to Date G]], 2, FALSE)</f>
        <v>#N/A</v>
      </c>
      <c r="AD820" s="9" t="e">
        <f>VLOOKUP($E820, 'SP Per G'!$A$2:$D$1380, 3, FALSE)</f>
        <v>#N/A</v>
      </c>
      <c r="AE820" s="9" t="e">
        <f>VLOOKUP($E820, 'SP Per G'!$A$2:$D$1380, 4, FALSE)</f>
        <v>#N/A</v>
      </c>
      <c r="AF820" s="9" t="e">
        <f>VLOOKUP($E820, Individual_Pitching___Dashboard[], 18, FALSE)</f>
        <v>#N/A</v>
      </c>
      <c r="AG820" s="9" t="e">
        <f>VLOOKUP($E820, Individual_Pitching___Dashboard[], 20, FALSE)</f>
        <v>#N/A</v>
      </c>
      <c r="AH820" s="9" t="e">
        <f>VLOOKUP($E820, Individual_Pitching___Advanced[], 21,FALSE)</f>
        <v>#N/A</v>
      </c>
      <c r="AI820" s="9" t="e">
        <f>VLOOKUP($C820, 'Team Per G'!$A$2:$G$31, 7, FALSE)</f>
        <v>#N/A</v>
      </c>
      <c r="AJ820" s="9" t="e">
        <f>VLOOKUP($C820, 'FanGraphs - Team WAR Projected'!$B$2:$E$31, 3, FALSE)/162</f>
        <v>#N/A</v>
      </c>
      <c r="AK820" s="9" t="e">
        <f>VLOOKUP($C820, Team_Pitching___Advanced[[Team]:[xFIP]], 19,FALSE)</f>
        <v>#N/A</v>
      </c>
      <c r="AL820" s="9" t="e">
        <f>VLOOKUP($C820, Team_Pitching___Advanced[], 20, FALSE)</f>
        <v>#N/A</v>
      </c>
      <c r="AM820" s="9" t="e">
        <f>VLOOKUP($C820, Team_Batting___Dashboard[[Team]:[wOBA]], 16, FALSE)</f>
        <v>#N/A</v>
      </c>
      <c r="AN820" s="9" t="e">
        <f>VLOOKUP($C820, Team_Batting___Advanced[[Team]:[OPS]], 9, FALSE)</f>
        <v>#N/A</v>
      </c>
      <c r="AO820" s="9" t="e">
        <f>VLOOKUP($C820, Team_Batting___Advanced[], 19, FALSE)</f>
        <v>#N/A</v>
      </c>
      <c r="AP820" s="9" t="e">
        <f>VLOOKUP($C820, 'Team Per G'!$A$2:$G$31, 3, FALSE)</f>
        <v>#N/A</v>
      </c>
      <c r="AQ820" s="9" t="e">
        <f>VLOOKUP($C820, 'Team Per G'!$A$2:$G$31, 5, FALSE)</f>
        <v>#N/A</v>
      </c>
      <c r="AR820" s="9" t="e">
        <f>VLOOKUP($C820, 'Team Per G'!$A$2:$G$31, 4, FALSE)</f>
        <v>#N/A</v>
      </c>
      <c r="AS820" s="9" t="e">
        <f>VLOOKUP($C820, Team_Batting___Dashboard[], 22, FALSE)/$AC820</f>
        <v>#N/A</v>
      </c>
      <c r="AT820" s="9" t="e">
        <f>VLOOKUP($C820, 'FanGraphs - Team WAR Projected'!$B$2:$E$31, 4, FALSE)/162</f>
        <v>#N/A</v>
      </c>
      <c r="AU820" s="9" t="e">
        <f>VLOOKUP($C820, FanGraphs_Standings[[Abbreviation]:[2024 Year to Date RS/G]], 6, FALSE)/$AC820</f>
        <v>#N/A</v>
      </c>
      <c r="AV820" s="9" t="e">
        <f>VLOOKUP($C820, FanGraphs_Standings[[Abbreviation]:[2024 Projected Full Season RDif]], 19, FALSE)/162</f>
        <v>#N/A</v>
      </c>
      <c r="AW820" s="9" t="e">
        <f>VLOOKUP($C820, FanGraphs_Standings[[Abbreviation]:[2024 Projected Full Season RDif]], 5, FALSE)</f>
        <v>#N/A</v>
      </c>
      <c r="AX820" s="9" t="e">
        <f>VLOOKUP($C820, FanGraphs_Standings[[Abbreviation]:[2024 Projected Full Season W%]], 18, FALSE)</f>
        <v>#N/A</v>
      </c>
      <c r="AY820" s="9" t="e">
        <f>VLOOKUP($C820, 'Home Field Adv'!$A$2:$K$31, 11, FALSE)</f>
        <v>#N/A</v>
      </c>
      <c r="BB820" s="5" t="str">
        <f t="shared" si="37"/>
        <v/>
      </c>
      <c r="BC820" s="5" t="str">
        <f t="shared" si="38"/>
        <v/>
      </c>
      <c r="BD820" s="5" t="str">
        <f t="shared" si="39"/>
        <v/>
      </c>
    </row>
    <row r="821" spans="6:56" x14ac:dyDescent="0.45">
      <c r="F821" s="9" t="e">
        <f>VLOOKUP($B821, FanGraphs_Standings[[Abbreviation]:[2024 Year to Date G]], 2, FALSE)</f>
        <v>#N/A</v>
      </c>
      <c r="G821" s="9" t="e">
        <f>IF(ISERR(VLOOKUP($D821, 'SP Per G'!$A$2:$D$1380, 3, FALSE)), L821, VLOOKUP($D821, 'SP Per G'!$A$2:$D$1380, 3, FALSE))</f>
        <v>#N/A</v>
      </c>
      <c r="H821" s="9" t="e">
        <f>VLOOKUP($D821, 'SP Per G'!$A$2:$D$1380, 4, FALSE)</f>
        <v>#N/A</v>
      </c>
      <c r="I821" s="9" t="e">
        <f>VLOOKUP($D821, Individual_Pitching___Dashboard[], 18, FALSE)</f>
        <v>#N/A</v>
      </c>
      <c r="J821" s="9" t="e">
        <f>VLOOKUP($D821, Individual_Pitching___Dashboard[], 20, FALSE)</f>
        <v>#N/A</v>
      </c>
      <c r="K821" s="9" t="e">
        <f>VLOOKUP($D821, Individual_Pitching___Advanced[], 21,FALSE)</f>
        <v>#N/A</v>
      </c>
      <c r="L821" s="9" t="e">
        <f>VLOOKUP($B821, 'Team Per G'!$A$2:$G$31, 7, FALSE)</f>
        <v>#N/A</v>
      </c>
      <c r="M821" s="9" t="e">
        <f>VLOOKUP($B821, 'FanGraphs - Team WAR Projected'!$B$2:$E$31, 3, FALSE)/162</f>
        <v>#N/A</v>
      </c>
      <c r="N821" s="9" t="e">
        <f>VLOOKUP($B821, Team_Pitching___Advanced[[Team]:[xFIP]], 19,FALSE)</f>
        <v>#N/A</v>
      </c>
      <c r="O821" s="9" t="e">
        <f>VLOOKUP($B821, Team_Pitching___Advanced[], 20, FALSE)</f>
        <v>#N/A</v>
      </c>
      <c r="P821" s="9" t="e">
        <f>VLOOKUP($B821, Team_Batting___Dashboard[[Team]:[wOBA]], 16, FALSE)</f>
        <v>#N/A</v>
      </c>
      <c r="Q821" s="9" t="e">
        <f>VLOOKUP($B821, Team_Batting___Advanced[[Team]:[OPS]], 9, FALSE)</f>
        <v>#N/A</v>
      </c>
      <c r="R821" s="9" t="e">
        <f>VLOOKUP($B821, Team_Batting___Advanced[], 19, FALSE)</f>
        <v>#N/A</v>
      </c>
      <c r="S821" s="9" t="e">
        <f>VLOOKUP($B821, 'Team Per G'!$A$2:$G$31, 3, FALSE)</f>
        <v>#N/A</v>
      </c>
      <c r="T821" s="9" t="e">
        <f>VLOOKUP($B821, 'Team Per G'!$A$2:$G$31, 5, FALSE)</f>
        <v>#N/A</v>
      </c>
      <c r="U821" s="9" t="e">
        <f>VLOOKUP($B821, 'Team Per G'!$A$2:$G$31, 4, FALSE)</f>
        <v>#N/A</v>
      </c>
      <c r="V821" s="9" t="e">
        <f>VLOOKUP($B821, Team_Batting___Dashboard[], 22, FALSE)/$F821</f>
        <v>#N/A</v>
      </c>
      <c r="W821" s="9" t="e">
        <f>VLOOKUP($B821, 'FanGraphs - Team WAR Projected'!$B$2:$E$31, 4, FALSE)/162</f>
        <v>#N/A</v>
      </c>
      <c r="X821" s="9" t="e">
        <f>VLOOKUP($B821, FanGraphs_Standings[[Abbreviation]:[2024 Year to Date RS/G]], 6, FALSE)/$F821</f>
        <v>#N/A</v>
      </c>
      <c r="Y821" s="9" t="e">
        <f>VLOOKUP($B821, FanGraphs_Standings[[Abbreviation]:[2024 Projected Full Season RDif]], 19, FALSE)/162</f>
        <v>#N/A</v>
      </c>
      <c r="Z821" s="9" t="e">
        <f>VLOOKUP($B821, FanGraphs_Standings[[Abbreviation]:[2024 Projected Full Season RDif]], 5, FALSE)</f>
        <v>#N/A</v>
      </c>
      <c r="AA821" s="9" t="e">
        <f>VLOOKUP($B821, FanGraphs_Standings[[Abbreviation]:[2024 Projected Full Season W%]], 18, FALSE)</f>
        <v>#N/A</v>
      </c>
      <c r="AB821" s="9" t="e">
        <f>VLOOKUP($B821, 'Home Field Adv'!$A$2:$I$31, 9, FALSE)</f>
        <v>#N/A</v>
      </c>
      <c r="AC821" s="9" t="e">
        <f>VLOOKUP($C821, FanGraphs_Standings[[Abbreviation]:[2024 Year to Date G]], 2, FALSE)</f>
        <v>#N/A</v>
      </c>
      <c r="AD821" s="9" t="e">
        <f>VLOOKUP($E821, 'SP Per G'!$A$2:$D$1380, 3, FALSE)</f>
        <v>#N/A</v>
      </c>
      <c r="AE821" s="9" t="e">
        <f>VLOOKUP($E821, 'SP Per G'!$A$2:$D$1380, 4, FALSE)</f>
        <v>#N/A</v>
      </c>
      <c r="AF821" s="9" t="e">
        <f>VLOOKUP($E821, Individual_Pitching___Dashboard[], 18, FALSE)</f>
        <v>#N/A</v>
      </c>
      <c r="AG821" s="9" t="e">
        <f>VLOOKUP($E821, Individual_Pitching___Dashboard[], 20, FALSE)</f>
        <v>#N/A</v>
      </c>
      <c r="AH821" s="9" t="e">
        <f>VLOOKUP($E821, Individual_Pitching___Advanced[], 21,FALSE)</f>
        <v>#N/A</v>
      </c>
      <c r="AI821" s="9" t="e">
        <f>VLOOKUP($C821, 'Team Per G'!$A$2:$G$31, 7, FALSE)</f>
        <v>#N/A</v>
      </c>
      <c r="AJ821" s="9" t="e">
        <f>VLOOKUP($C821, 'FanGraphs - Team WAR Projected'!$B$2:$E$31, 3, FALSE)/162</f>
        <v>#N/A</v>
      </c>
      <c r="AK821" s="9" t="e">
        <f>VLOOKUP($C821, Team_Pitching___Advanced[[Team]:[xFIP]], 19,FALSE)</f>
        <v>#N/A</v>
      </c>
      <c r="AL821" s="9" t="e">
        <f>VLOOKUP($C821, Team_Pitching___Advanced[], 20, FALSE)</f>
        <v>#N/A</v>
      </c>
      <c r="AM821" s="9" t="e">
        <f>VLOOKUP($C821, Team_Batting___Dashboard[[Team]:[wOBA]], 16, FALSE)</f>
        <v>#N/A</v>
      </c>
      <c r="AN821" s="9" t="e">
        <f>VLOOKUP($C821, Team_Batting___Advanced[[Team]:[OPS]], 9, FALSE)</f>
        <v>#N/A</v>
      </c>
      <c r="AO821" s="9" t="e">
        <f>VLOOKUP($C821, Team_Batting___Advanced[], 19, FALSE)</f>
        <v>#N/A</v>
      </c>
      <c r="AP821" s="9" t="e">
        <f>VLOOKUP($C821, 'Team Per G'!$A$2:$G$31, 3, FALSE)</f>
        <v>#N/A</v>
      </c>
      <c r="AQ821" s="9" t="e">
        <f>VLOOKUP($C821, 'Team Per G'!$A$2:$G$31, 5, FALSE)</f>
        <v>#N/A</v>
      </c>
      <c r="AR821" s="9" t="e">
        <f>VLOOKUP($C821, 'Team Per G'!$A$2:$G$31, 4, FALSE)</f>
        <v>#N/A</v>
      </c>
      <c r="AS821" s="9" t="e">
        <f>VLOOKUP($C821, Team_Batting___Dashboard[], 22, FALSE)/$AC821</f>
        <v>#N/A</v>
      </c>
      <c r="AT821" s="9" t="e">
        <f>VLOOKUP($C821, 'FanGraphs - Team WAR Projected'!$B$2:$E$31, 4, FALSE)/162</f>
        <v>#N/A</v>
      </c>
      <c r="AU821" s="9" t="e">
        <f>VLOOKUP($C821, FanGraphs_Standings[[Abbreviation]:[2024 Year to Date RS/G]], 6, FALSE)/$AC821</f>
        <v>#N/A</v>
      </c>
      <c r="AV821" s="9" t="e">
        <f>VLOOKUP($C821, FanGraphs_Standings[[Abbreviation]:[2024 Projected Full Season RDif]], 19, FALSE)/162</f>
        <v>#N/A</v>
      </c>
      <c r="AW821" s="9" t="e">
        <f>VLOOKUP($C821, FanGraphs_Standings[[Abbreviation]:[2024 Projected Full Season RDif]], 5, FALSE)</f>
        <v>#N/A</v>
      </c>
      <c r="AX821" s="9" t="e">
        <f>VLOOKUP($C821, FanGraphs_Standings[[Abbreviation]:[2024 Projected Full Season W%]], 18, FALSE)</f>
        <v>#N/A</v>
      </c>
      <c r="AY821" s="9" t="e">
        <f>VLOOKUP($C821, 'Home Field Adv'!$A$2:$K$31, 11, FALSE)</f>
        <v>#N/A</v>
      </c>
      <c r="BB821" s="5" t="str">
        <f t="shared" si="37"/>
        <v/>
      </c>
      <c r="BC821" s="5" t="str">
        <f t="shared" si="38"/>
        <v/>
      </c>
      <c r="BD821" s="5" t="str">
        <f t="shared" si="39"/>
        <v/>
      </c>
    </row>
    <row r="822" spans="6:56" x14ac:dyDescent="0.45">
      <c r="F822" s="9" t="e">
        <f>VLOOKUP($B822, FanGraphs_Standings[[Abbreviation]:[2024 Year to Date G]], 2, FALSE)</f>
        <v>#N/A</v>
      </c>
      <c r="G822" s="9" t="e">
        <f>IF(ISERR(VLOOKUP($D822, 'SP Per G'!$A$2:$D$1380, 3, FALSE)), L822, VLOOKUP($D822, 'SP Per G'!$A$2:$D$1380, 3, FALSE))</f>
        <v>#N/A</v>
      </c>
      <c r="H822" s="9" t="e">
        <f>VLOOKUP($D822, 'SP Per G'!$A$2:$D$1380, 4, FALSE)</f>
        <v>#N/A</v>
      </c>
      <c r="I822" s="9" t="e">
        <f>VLOOKUP($D822, Individual_Pitching___Dashboard[], 18, FALSE)</f>
        <v>#N/A</v>
      </c>
      <c r="J822" s="9" t="e">
        <f>VLOOKUP($D822, Individual_Pitching___Dashboard[], 20, FALSE)</f>
        <v>#N/A</v>
      </c>
      <c r="K822" s="9" t="e">
        <f>VLOOKUP($D822, Individual_Pitching___Advanced[], 21,FALSE)</f>
        <v>#N/A</v>
      </c>
      <c r="L822" s="9" t="e">
        <f>VLOOKUP($B822, 'Team Per G'!$A$2:$G$31, 7, FALSE)</f>
        <v>#N/A</v>
      </c>
      <c r="M822" s="9" t="e">
        <f>VLOOKUP($B822, 'FanGraphs - Team WAR Projected'!$B$2:$E$31, 3, FALSE)/162</f>
        <v>#N/A</v>
      </c>
      <c r="N822" s="9" t="e">
        <f>VLOOKUP($B822, Team_Pitching___Advanced[[Team]:[xFIP]], 19,FALSE)</f>
        <v>#N/A</v>
      </c>
      <c r="O822" s="9" t="e">
        <f>VLOOKUP($B822, Team_Pitching___Advanced[], 20, FALSE)</f>
        <v>#N/A</v>
      </c>
      <c r="P822" s="9" t="e">
        <f>VLOOKUP($B822, Team_Batting___Dashboard[[Team]:[wOBA]], 16, FALSE)</f>
        <v>#N/A</v>
      </c>
      <c r="Q822" s="9" t="e">
        <f>VLOOKUP($B822, Team_Batting___Advanced[[Team]:[OPS]], 9, FALSE)</f>
        <v>#N/A</v>
      </c>
      <c r="R822" s="9" t="e">
        <f>VLOOKUP($B822, Team_Batting___Advanced[], 19, FALSE)</f>
        <v>#N/A</v>
      </c>
      <c r="S822" s="9" t="e">
        <f>VLOOKUP($B822, 'Team Per G'!$A$2:$G$31, 3, FALSE)</f>
        <v>#N/A</v>
      </c>
      <c r="T822" s="9" t="e">
        <f>VLOOKUP($B822, 'Team Per G'!$A$2:$G$31, 5, FALSE)</f>
        <v>#N/A</v>
      </c>
      <c r="U822" s="9" t="e">
        <f>VLOOKUP($B822, 'Team Per G'!$A$2:$G$31, 4, FALSE)</f>
        <v>#N/A</v>
      </c>
      <c r="V822" s="9" t="e">
        <f>VLOOKUP($B822, Team_Batting___Dashboard[], 22, FALSE)/$F822</f>
        <v>#N/A</v>
      </c>
      <c r="W822" s="9" t="e">
        <f>VLOOKUP($B822, 'FanGraphs - Team WAR Projected'!$B$2:$E$31, 4, FALSE)/162</f>
        <v>#N/A</v>
      </c>
      <c r="X822" s="9" t="e">
        <f>VLOOKUP($B822, FanGraphs_Standings[[Abbreviation]:[2024 Year to Date RS/G]], 6, FALSE)/$F822</f>
        <v>#N/A</v>
      </c>
      <c r="Y822" s="9" t="e">
        <f>VLOOKUP($B822, FanGraphs_Standings[[Abbreviation]:[2024 Projected Full Season RDif]], 19, FALSE)/162</f>
        <v>#N/A</v>
      </c>
      <c r="Z822" s="9" t="e">
        <f>VLOOKUP($B822, FanGraphs_Standings[[Abbreviation]:[2024 Projected Full Season RDif]], 5, FALSE)</f>
        <v>#N/A</v>
      </c>
      <c r="AA822" s="9" t="e">
        <f>VLOOKUP($B822, FanGraphs_Standings[[Abbreviation]:[2024 Projected Full Season W%]], 18, FALSE)</f>
        <v>#N/A</v>
      </c>
      <c r="AB822" s="9" t="e">
        <f>VLOOKUP($B822, 'Home Field Adv'!$A$2:$I$31, 9, FALSE)</f>
        <v>#N/A</v>
      </c>
      <c r="AC822" s="9" t="e">
        <f>VLOOKUP($C822, FanGraphs_Standings[[Abbreviation]:[2024 Year to Date G]], 2, FALSE)</f>
        <v>#N/A</v>
      </c>
      <c r="AD822" s="9" t="e">
        <f>VLOOKUP($E822, 'SP Per G'!$A$2:$D$1380, 3, FALSE)</f>
        <v>#N/A</v>
      </c>
      <c r="AE822" s="9" t="e">
        <f>VLOOKUP($E822, 'SP Per G'!$A$2:$D$1380, 4, FALSE)</f>
        <v>#N/A</v>
      </c>
      <c r="AF822" s="9" t="e">
        <f>VLOOKUP($E822, Individual_Pitching___Dashboard[], 18, FALSE)</f>
        <v>#N/A</v>
      </c>
      <c r="AG822" s="9" t="e">
        <f>VLOOKUP($E822, Individual_Pitching___Dashboard[], 20, FALSE)</f>
        <v>#N/A</v>
      </c>
      <c r="AH822" s="9" t="e">
        <f>VLOOKUP($E822, Individual_Pitching___Advanced[], 21,FALSE)</f>
        <v>#N/A</v>
      </c>
      <c r="AI822" s="9" t="e">
        <f>VLOOKUP($C822, 'Team Per G'!$A$2:$G$31, 7, FALSE)</f>
        <v>#N/A</v>
      </c>
      <c r="AJ822" s="9" t="e">
        <f>VLOOKUP($C822, 'FanGraphs - Team WAR Projected'!$B$2:$E$31, 3, FALSE)/162</f>
        <v>#N/A</v>
      </c>
      <c r="AK822" s="9" t="e">
        <f>VLOOKUP($C822, Team_Pitching___Advanced[[Team]:[xFIP]], 19,FALSE)</f>
        <v>#N/A</v>
      </c>
      <c r="AL822" s="9" t="e">
        <f>VLOOKUP($C822, Team_Pitching___Advanced[], 20, FALSE)</f>
        <v>#N/A</v>
      </c>
      <c r="AM822" s="9" t="e">
        <f>VLOOKUP($C822, Team_Batting___Dashboard[[Team]:[wOBA]], 16, FALSE)</f>
        <v>#N/A</v>
      </c>
      <c r="AN822" s="9" t="e">
        <f>VLOOKUP($C822, Team_Batting___Advanced[[Team]:[OPS]], 9, FALSE)</f>
        <v>#N/A</v>
      </c>
      <c r="AO822" s="9" t="e">
        <f>VLOOKUP($C822, Team_Batting___Advanced[], 19, FALSE)</f>
        <v>#N/A</v>
      </c>
      <c r="AP822" s="9" t="e">
        <f>VLOOKUP($C822, 'Team Per G'!$A$2:$G$31, 3, FALSE)</f>
        <v>#N/A</v>
      </c>
      <c r="AQ822" s="9" t="e">
        <f>VLOOKUP($C822, 'Team Per G'!$A$2:$G$31, 5, FALSE)</f>
        <v>#N/A</v>
      </c>
      <c r="AR822" s="9" t="e">
        <f>VLOOKUP($C822, 'Team Per G'!$A$2:$G$31, 4, FALSE)</f>
        <v>#N/A</v>
      </c>
      <c r="AS822" s="9" t="e">
        <f>VLOOKUP($C822, Team_Batting___Dashboard[], 22, FALSE)/$AC822</f>
        <v>#N/A</v>
      </c>
      <c r="AT822" s="9" t="e">
        <f>VLOOKUP($C822, 'FanGraphs - Team WAR Projected'!$B$2:$E$31, 4, FALSE)/162</f>
        <v>#N/A</v>
      </c>
      <c r="AU822" s="9" t="e">
        <f>VLOOKUP($C822, FanGraphs_Standings[[Abbreviation]:[2024 Year to Date RS/G]], 6, FALSE)/$AC822</f>
        <v>#N/A</v>
      </c>
      <c r="AV822" s="9" t="e">
        <f>VLOOKUP($C822, FanGraphs_Standings[[Abbreviation]:[2024 Projected Full Season RDif]], 19, FALSE)/162</f>
        <v>#N/A</v>
      </c>
      <c r="AW822" s="9" t="e">
        <f>VLOOKUP($C822, FanGraphs_Standings[[Abbreviation]:[2024 Projected Full Season RDif]], 5, FALSE)</f>
        <v>#N/A</v>
      </c>
      <c r="AX822" s="9" t="e">
        <f>VLOOKUP($C822, FanGraphs_Standings[[Abbreviation]:[2024 Projected Full Season W%]], 18, FALSE)</f>
        <v>#N/A</v>
      </c>
      <c r="AY822" s="9" t="e">
        <f>VLOOKUP($C822, 'Home Field Adv'!$A$2:$K$31, 11, FALSE)</f>
        <v>#N/A</v>
      </c>
      <c r="BB822" s="5" t="str">
        <f t="shared" si="37"/>
        <v/>
      </c>
      <c r="BC822" s="5" t="str">
        <f t="shared" si="38"/>
        <v/>
      </c>
      <c r="BD822" s="5" t="str">
        <f t="shared" si="39"/>
        <v/>
      </c>
    </row>
    <row r="823" spans="6:56" x14ac:dyDescent="0.45">
      <c r="F823" s="9" t="e">
        <f>VLOOKUP($B823, FanGraphs_Standings[[Abbreviation]:[2024 Year to Date G]], 2, FALSE)</f>
        <v>#N/A</v>
      </c>
      <c r="G823" s="9" t="e">
        <f>IF(ISERR(VLOOKUP($D823, 'SP Per G'!$A$2:$D$1380, 3, FALSE)), L823, VLOOKUP($D823, 'SP Per G'!$A$2:$D$1380, 3, FALSE))</f>
        <v>#N/A</v>
      </c>
      <c r="H823" s="9" t="e">
        <f>VLOOKUP($D823, 'SP Per G'!$A$2:$D$1380, 4, FALSE)</f>
        <v>#N/A</v>
      </c>
      <c r="I823" s="9" t="e">
        <f>VLOOKUP($D823, Individual_Pitching___Dashboard[], 18, FALSE)</f>
        <v>#N/A</v>
      </c>
      <c r="J823" s="9" t="e">
        <f>VLOOKUP($D823, Individual_Pitching___Dashboard[], 20, FALSE)</f>
        <v>#N/A</v>
      </c>
      <c r="K823" s="9" t="e">
        <f>VLOOKUP($D823, Individual_Pitching___Advanced[], 21,FALSE)</f>
        <v>#N/A</v>
      </c>
      <c r="L823" s="9" t="e">
        <f>VLOOKUP($B823, 'Team Per G'!$A$2:$G$31, 7, FALSE)</f>
        <v>#N/A</v>
      </c>
      <c r="M823" s="9" t="e">
        <f>VLOOKUP($B823, 'FanGraphs - Team WAR Projected'!$B$2:$E$31, 3, FALSE)/162</f>
        <v>#N/A</v>
      </c>
      <c r="N823" s="9" t="e">
        <f>VLOOKUP($B823, Team_Pitching___Advanced[[Team]:[xFIP]], 19,FALSE)</f>
        <v>#N/A</v>
      </c>
      <c r="O823" s="9" t="e">
        <f>VLOOKUP($B823, Team_Pitching___Advanced[], 20, FALSE)</f>
        <v>#N/A</v>
      </c>
      <c r="P823" s="9" t="e">
        <f>VLOOKUP($B823, Team_Batting___Dashboard[[Team]:[wOBA]], 16, FALSE)</f>
        <v>#N/A</v>
      </c>
      <c r="Q823" s="9" t="e">
        <f>VLOOKUP($B823, Team_Batting___Advanced[[Team]:[OPS]], 9, FALSE)</f>
        <v>#N/A</v>
      </c>
      <c r="R823" s="9" t="e">
        <f>VLOOKUP($B823, Team_Batting___Advanced[], 19, FALSE)</f>
        <v>#N/A</v>
      </c>
      <c r="S823" s="9" t="e">
        <f>VLOOKUP($B823, 'Team Per G'!$A$2:$G$31, 3, FALSE)</f>
        <v>#N/A</v>
      </c>
      <c r="T823" s="9" t="e">
        <f>VLOOKUP($B823, 'Team Per G'!$A$2:$G$31, 5, FALSE)</f>
        <v>#N/A</v>
      </c>
      <c r="U823" s="9" t="e">
        <f>VLOOKUP($B823, 'Team Per G'!$A$2:$G$31, 4, FALSE)</f>
        <v>#N/A</v>
      </c>
      <c r="V823" s="9" t="e">
        <f>VLOOKUP($B823, Team_Batting___Dashboard[], 22, FALSE)/$F823</f>
        <v>#N/A</v>
      </c>
      <c r="W823" s="9" t="e">
        <f>VLOOKUP($B823, 'FanGraphs - Team WAR Projected'!$B$2:$E$31, 4, FALSE)/162</f>
        <v>#N/A</v>
      </c>
      <c r="X823" s="9" t="e">
        <f>VLOOKUP($B823, FanGraphs_Standings[[Abbreviation]:[2024 Year to Date RS/G]], 6, FALSE)/$F823</f>
        <v>#N/A</v>
      </c>
      <c r="Y823" s="9" t="e">
        <f>VLOOKUP($B823, FanGraphs_Standings[[Abbreviation]:[2024 Projected Full Season RDif]], 19, FALSE)/162</f>
        <v>#N/A</v>
      </c>
      <c r="Z823" s="9" t="e">
        <f>VLOOKUP($B823, FanGraphs_Standings[[Abbreviation]:[2024 Projected Full Season RDif]], 5, FALSE)</f>
        <v>#N/A</v>
      </c>
      <c r="AA823" s="9" t="e">
        <f>VLOOKUP($B823, FanGraphs_Standings[[Abbreviation]:[2024 Projected Full Season W%]], 18, FALSE)</f>
        <v>#N/A</v>
      </c>
      <c r="AB823" s="9" t="e">
        <f>VLOOKUP($B823, 'Home Field Adv'!$A$2:$I$31, 9, FALSE)</f>
        <v>#N/A</v>
      </c>
      <c r="AC823" s="9" t="e">
        <f>VLOOKUP($C823, FanGraphs_Standings[[Abbreviation]:[2024 Year to Date G]], 2, FALSE)</f>
        <v>#N/A</v>
      </c>
      <c r="AD823" s="9" t="e">
        <f>VLOOKUP($E823, 'SP Per G'!$A$2:$D$1380, 3, FALSE)</f>
        <v>#N/A</v>
      </c>
      <c r="AE823" s="9" t="e">
        <f>VLOOKUP($E823, 'SP Per G'!$A$2:$D$1380, 4, FALSE)</f>
        <v>#N/A</v>
      </c>
      <c r="AF823" s="9" t="e">
        <f>VLOOKUP($E823, Individual_Pitching___Dashboard[], 18, FALSE)</f>
        <v>#N/A</v>
      </c>
      <c r="AG823" s="9" t="e">
        <f>VLOOKUP($E823, Individual_Pitching___Dashboard[], 20, FALSE)</f>
        <v>#N/A</v>
      </c>
      <c r="AH823" s="9" t="e">
        <f>VLOOKUP($E823, Individual_Pitching___Advanced[], 21,FALSE)</f>
        <v>#N/A</v>
      </c>
      <c r="AI823" s="9" t="e">
        <f>VLOOKUP($C823, 'Team Per G'!$A$2:$G$31, 7, FALSE)</f>
        <v>#N/A</v>
      </c>
      <c r="AJ823" s="9" t="e">
        <f>VLOOKUP($C823, 'FanGraphs - Team WAR Projected'!$B$2:$E$31, 3, FALSE)/162</f>
        <v>#N/A</v>
      </c>
      <c r="AK823" s="9" t="e">
        <f>VLOOKUP($C823, Team_Pitching___Advanced[[Team]:[xFIP]], 19,FALSE)</f>
        <v>#N/A</v>
      </c>
      <c r="AL823" s="9" t="e">
        <f>VLOOKUP($C823, Team_Pitching___Advanced[], 20, FALSE)</f>
        <v>#N/A</v>
      </c>
      <c r="AM823" s="9" t="e">
        <f>VLOOKUP($C823, Team_Batting___Dashboard[[Team]:[wOBA]], 16, FALSE)</f>
        <v>#N/A</v>
      </c>
      <c r="AN823" s="9" t="e">
        <f>VLOOKUP($C823, Team_Batting___Advanced[[Team]:[OPS]], 9, FALSE)</f>
        <v>#N/A</v>
      </c>
      <c r="AO823" s="9" t="e">
        <f>VLOOKUP($C823, Team_Batting___Advanced[], 19, FALSE)</f>
        <v>#N/A</v>
      </c>
      <c r="AP823" s="9" t="e">
        <f>VLOOKUP($C823, 'Team Per G'!$A$2:$G$31, 3, FALSE)</f>
        <v>#N/A</v>
      </c>
      <c r="AQ823" s="9" t="e">
        <f>VLOOKUP($C823, 'Team Per G'!$A$2:$G$31, 5, FALSE)</f>
        <v>#N/A</v>
      </c>
      <c r="AR823" s="9" t="e">
        <f>VLOOKUP($C823, 'Team Per G'!$A$2:$G$31, 4, FALSE)</f>
        <v>#N/A</v>
      </c>
      <c r="AS823" s="9" t="e">
        <f>VLOOKUP($C823, Team_Batting___Dashboard[], 22, FALSE)/$AC823</f>
        <v>#N/A</v>
      </c>
      <c r="AT823" s="9" t="e">
        <f>VLOOKUP($C823, 'FanGraphs - Team WAR Projected'!$B$2:$E$31, 4, FALSE)/162</f>
        <v>#N/A</v>
      </c>
      <c r="AU823" s="9" t="e">
        <f>VLOOKUP($C823, FanGraphs_Standings[[Abbreviation]:[2024 Year to Date RS/G]], 6, FALSE)/$AC823</f>
        <v>#N/A</v>
      </c>
      <c r="AV823" s="9" t="e">
        <f>VLOOKUP($C823, FanGraphs_Standings[[Abbreviation]:[2024 Projected Full Season RDif]], 19, FALSE)/162</f>
        <v>#N/A</v>
      </c>
      <c r="AW823" s="9" t="e">
        <f>VLOOKUP($C823, FanGraphs_Standings[[Abbreviation]:[2024 Projected Full Season RDif]], 5, FALSE)</f>
        <v>#N/A</v>
      </c>
      <c r="AX823" s="9" t="e">
        <f>VLOOKUP($C823, FanGraphs_Standings[[Abbreviation]:[2024 Projected Full Season W%]], 18, FALSE)</f>
        <v>#N/A</v>
      </c>
      <c r="AY823" s="9" t="e">
        <f>VLOOKUP($C823, 'Home Field Adv'!$A$2:$K$31, 11, FALSE)</f>
        <v>#N/A</v>
      </c>
      <c r="BB823" s="5" t="str">
        <f t="shared" si="37"/>
        <v/>
      </c>
      <c r="BC823" s="5" t="str">
        <f t="shared" si="38"/>
        <v/>
      </c>
      <c r="BD823" s="5" t="str">
        <f t="shared" si="39"/>
        <v/>
      </c>
    </row>
    <row r="824" spans="6:56" x14ac:dyDescent="0.45">
      <c r="F824" s="9" t="e">
        <f>VLOOKUP($B824, FanGraphs_Standings[[Abbreviation]:[2024 Year to Date G]], 2, FALSE)</f>
        <v>#N/A</v>
      </c>
      <c r="G824" s="9" t="e">
        <f>IF(ISERR(VLOOKUP($D824, 'SP Per G'!$A$2:$D$1380, 3, FALSE)), L824, VLOOKUP($D824, 'SP Per G'!$A$2:$D$1380, 3, FALSE))</f>
        <v>#N/A</v>
      </c>
      <c r="H824" s="9" t="e">
        <f>VLOOKUP($D824, 'SP Per G'!$A$2:$D$1380, 4, FALSE)</f>
        <v>#N/A</v>
      </c>
      <c r="I824" s="9" t="e">
        <f>VLOOKUP($D824, Individual_Pitching___Dashboard[], 18, FALSE)</f>
        <v>#N/A</v>
      </c>
      <c r="J824" s="9" t="e">
        <f>VLOOKUP($D824, Individual_Pitching___Dashboard[], 20, FALSE)</f>
        <v>#N/A</v>
      </c>
      <c r="K824" s="9" t="e">
        <f>VLOOKUP($D824, Individual_Pitching___Advanced[], 21,FALSE)</f>
        <v>#N/A</v>
      </c>
      <c r="L824" s="9" t="e">
        <f>VLOOKUP($B824, 'Team Per G'!$A$2:$G$31, 7, FALSE)</f>
        <v>#N/A</v>
      </c>
      <c r="M824" s="9" t="e">
        <f>VLOOKUP($B824, 'FanGraphs - Team WAR Projected'!$B$2:$E$31, 3, FALSE)/162</f>
        <v>#N/A</v>
      </c>
      <c r="N824" s="9" t="e">
        <f>VLOOKUP($B824, Team_Pitching___Advanced[[Team]:[xFIP]], 19,FALSE)</f>
        <v>#N/A</v>
      </c>
      <c r="O824" s="9" t="e">
        <f>VLOOKUP($B824, Team_Pitching___Advanced[], 20, FALSE)</f>
        <v>#N/A</v>
      </c>
      <c r="P824" s="9" t="e">
        <f>VLOOKUP($B824, Team_Batting___Dashboard[[Team]:[wOBA]], 16, FALSE)</f>
        <v>#N/A</v>
      </c>
      <c r="Q824" s="9" t="e">
        <f>VLOOKUP($B824, Team_Batting___Advanced[[Team]:[OPS]], 9, FALSE)</f>
        <v>#N/A</v>
      </c>
      <c r="R824" s="9" t="e">
        <f>VLOOKUP($B824, Team_Batting___Advanced[], 19, FALSE)</f>
        <v>#N/A</v>
      </c>
      <c r="S824" s="9" t="e">
        <f>VLOOKUP($B824, 'Team Per G'!$A$2:$G$31, 3, FALSE)</f>
        <v>#N/A</v>
      </c>
      <c r="T824" s="9" t="e">
        <f>VLOOKUP($B824, 'Team Per G'!$A$2:$G$31, 5, FALSE)</f>
        <v>#N/A</v>
      </c>
      <c r="U824" s="9" t="e">
        <f>VLOOKUP($B824, 'Team Per G'!$A$2:$G$31, 4, FALSE)</f>
        <v>#N/A</v>
      </c>
      <c r="V824" s="9" t="e">
        <f>VLOOKUP($B824, Team_Batting___Dashboard[], 22, FALSE)/$F824</f>
        <v>#N/A</v>
      </c>
      <c r="W824" s="9" t="e">
        <f>VLOOKUP($B824, 'FanGraphs - Team WAR Projected'!$B$2:$E$31, 4, FALSE)/162</f>
        <v>#N/A</v>
      </c>
      <c r="X824" s="9" t="e">
        <f>VLOOKUP($B824, FanGraphs_Standings[[Abbreviation]:[2024 Year to Date RS/G]], 6, FALSE)/$F824</f>
        <v>#N/A</v>
      </c>
      <c r="Y824" s="9" t="e">
        <f>VLOOKUP($B824, FanGraphs_Standings[[Abbreviation]:[2024 Projected Full Season RDif]], 19, FALSE)/162</f>
        <v>#N/A</v>
      </c>
      <c r="Z824" s="9" t="e">
        <f>VLOOKUP($B824, FanGraphs_Standings[[Abbreviation]:[2024 Projected Full Season RDif]], 5, FALSE)</f>
        <v>#N/A</v>
      </c>
      <c r="AA824" s="9" t="e">
        <f>VLOOKUP($B824, FanGraphs_Standings[[Abbreviation]:[2024 Projected Full Season W%]], 18, FALSE)</f>
        <v>#N/A</v>
      </c>
      <c r="AB824" s="9" t="e">
        <f>VLOOKUP($B824, 'Home Field Adv'!$A$2:$I$31, 9, FALSE)</f>
        <v>#N/A</v>
      </c>
      <c r="AC824" s="9" t="e">
        <f>VLOOKUP($C824, FanGraphs_Standings[[Abbreviation]:[2024 Year to Date G]], 2, FALSE)</f>
        <v>#N/A</v>
      </c>
      <c r="AD824" s="9" t="e">
        <f>VLOOKUP($E824, 'SP Per G'!$A$2:$D$1380, 3, FALSE)</f>
        <v>#N/A</v>
      </c>
      <c r="AE824" s="9" t="e">
        <f>VLOOKUP($E824, 'SP Per G'!$A$2:$D$1380, 4, FALSE)</f>
        <v>#N/A</v>
      </c>
      <c r="AF824" s="9" t="e">
        <f>VLOOKUP($E824, Individual_Pitching___Dashboard[], 18, FALSE)</f>
        <v>#N/A</v>
      </c>
      <c r="AG824" s="9" t="e">
        <f>VLOOKUP($E824, Individual_Pitching___Dashboard[], 20, FALSE)</f>
        <v>#N/A</v>
      </c>
      <c r="AH824" s="9" t="e">
        <f>VLOOKUP($E824, Individual_Pitching___Advanced[], 21,FALSE)</f>
        <v>#N/A</v>
      </c>
      <c r="AI824" s="9" t="e">
        <f>VLOOKUP($C824, 'Team Per G'!$A$2:$G$31, 7, FALSE)</f>
        <v>#N/A</v>
      </c>
      <c r="AJ824" s="9" t="e">
        <f>VLOOKUP($C824, 'FanGraphs - Team WAR Projected'!$B$2:$E$31, 3, FALSE)/162</f>
        <v>#N/A</v>
      </c>
      <c r="AK824" s="9" t="e">
        <f>VLOOKUP($C824, Team_Pitching___Advanced[[Team]:[xFIP]], 19,FALSE)</f>
        <v>#N/A</v>
      </c>
      <c r="AL824" s="9" t="e">
        <f>VLOOKUP($C824, Team_Pitching___Advanced[], 20, FALSE)</f>
        <v>#N/A</v>
      </c>
      <c r="AM824" s="9" t="e">
        <f>VLOOKUP($C824, Team_Batting___Dashboard[[Team]:[wOBA]], 16, FALSE)</f>
        <v>#N/A</v>
      </c>
      <c r="AN824" s="9" t="e">
        <f>VLOOKUP($C824, Team_Batting___Advanced[[Team]:[OPS]], 9, FALSE)</f>
        <v>#N/A</v>
      </c>
      <c r="AO824" s="9" t="e">
        <f>VLOOKUP($C824, Team_Batting___Advanced[], 19, FALSE)</f>
        <v>#N/A</v>
      </c>
      <c r="AP824" s="9" t="e">
        <f>VLOOKUP($C824, 'Team Per G'!$A$2:$G$31, 3, FALSE)</f>
        <v>#N/A</v>
      </c>
      <c r="AQ824" s="9" t="e">
        <f>VLOOKUP($C824, 'Team Per G'!$A$2:$G$31, 5, FALSE)</f>
        <v>#N/A</v>
      </c>
      <c r="AR824" s="9" t="e">
        <f>VLOOKUP($C824, 'Team Per G'!$A$2:$G$31, 4, FALSE)</f>
        <v>#N/A</v>
      </c>
      <c r="AS824" s="9" t="e">
        <f>VLOOKUP($C824, Team_Batting___Dashboard[], 22, FALSE)/$AC824</f>
        <v>#N/A</v>
      </c>
      <c r="AT824" s="9" t="e">
        <f>VLOOKUP($C824, 'FanGraphs - Team WAR Projected'!$B$2:$E$31, 4, FALSE)/162</f>
        <v>#N/A</v>
      </c>
      <c r="AU824" s="9" t="e">
        <f>VLOOKUP($C824, FanGraphs_Standings[[Abbreviation]:[2024 Year to Date RS/G]], 6, FALSE)/$AC824</f>
        <v>#N/A</v>
      </c>
      <c r="AV824" s="9" t="e">
        <f>VLOOKUP($C824, FanGraphs_Standings[[Abbreviation]:[2024 Projected Full Season RDif]], 19, FALSE)/162</f>
        <v>#N/A</v>
      </c>
      <c r="AW824" s="9" t="e">
        <f>VLOOKUP($C824, FanGraphs_Standings[[Abbreviation]:[2024 Projected Full Season RDif]], 5, FALSE)</f>
        <v>#N/A</v>
      </c>
      <c r="AX824" s="9" t="e">
        <f>VLOOKUP($C824, FanGraphs_Standings[[Abbreviation]:[2024 Projected Full Season W%]], 18, FALSE)</f>
        <v>#N/A</v>
      </c>
      <c r="AY824" s="9" t="e">
        <f>VLOOKUP($C824, 'Home Field Adv'!$A$2:$K$31, 11, FALSE)</f>
        <v>#N/A</v>
      </c>
      <c r="BB824" s="5" t="str">
        <f t="shared" si="37"/>
        <v/>
      </c>
      <c r="BC824" s="5" t="str">
        <f t="shared" si="38"/>
        <v/>
      </c>
      <c r="BD824" s="5" t="str">
        <f t="shared" si="39"/>
        <v/>
      </c>
    </row>
    <row r="825" spans="6:56" x14ac:dyDescent="0.45">
      <c r="F825" s="9" t="e">
        <f>VLOOKUP($B825, FanGraphs_Standings[[Abbreviation]:[2024 Year to Date G]], 2, FALSE)</f>
        <v>#N/A</v>
      </c>
      <c r="G825" s="9" t="e">
        <f>IF(ISERR(VLOOKUP($D825, 'SP Per G'!$A$2:$D$1380, 3, FALSE)), L825, VLOOKUP($D825, 'SP Per G'!$A$2:$D$1380, 3, FALSE))</f>
        <v>#N/A</v>
      </c>
      <c r="H825" s="9" t="e">
        <f>VLOOKUP($D825, 'SP Per G'!$A$2:$D$1380, 4, FALSE)</f>
        <v>#N/A</v>
      </c>
      <c r="I825" s="9" t="e">
        <f>VLOOKUP($D825, Individual_Pitching___Dashboard[], 18, FALSE)</f>
        <v>#N/A</v>
      </c>
      <c r="J825" s="9" t="e">
        <f>VLOOKUP($D825, Individual_Pitching___Dashboard[], 20, FALSE)</f>
        <v>#N/A</v>
      </c>
      <c r="K825" s="9" t="e">
        <f>VLOOKUP($D825, Individual_Pitching___Advanced[], 21,FALSE)</f>
        <v>#N/A</v>
      </c>
      <c r="L825" s="9" t="e">
        <f>VLOOKUP($B825, 'Team Per G'!$A$2:$G$31, 7, FALSE)</f>
        <v>#N/A</v>
      </c>
      <c r="M825" s="9" t="e">
        <f>VLOOKUP($B825, 'FanGraphs - Team WAR Projected'!$B$2:$E$31, 3, FALSE)/162</f>
        <v>#N/A</v>
      </c>
      <c r="N825" s="9" t="e">
        <f>VLOOKUP($B825, Team_Pitching___Advanced[[Team]:[xFIP]], 19,FALSE)</f>
        <v>#N/A</v>
      </c>
      <c r="O825" s="9" t="e">
        <f>VLOOKUP($B825, Team_Pitching___Advanced[], 20, FALSE)</f>
        <v>#N/A</v>
      </c>
      <c r="P825" s="9" t="e">
        <f>VLOOKUP($B825, Team_Batting___Dashboard[[Team]:[wOBA]], 16, FALSE)</f>
        <v>#N/A</v>
      </c>
      <c r="Q825" s="9" t="e">
        <f>VLOOKUP($B825, Team_Batting___Advanced[[Team]:[OPS]], 9, FALSE)</f>
        <v>#N/A</v>
      </c>
      <c r="R825" s="9" t="e">
        <f>VLOOKUP($B825, Team_Batting___Advanced[], 19, FALSE)</f>
        <v>#N/A</v>
      </c>
      <c r="S825" s="9" t="e">
        <f>VLOOKUP($B825, 'Team Per G'!$A$2:$G$31, 3, FALSE)</f>
        <v>#N/A</v>
      </c>
      <c r="T825" s="9" t="e">
        <f>VLOOKUP($B825, 'Team Per G'!$A$2:$G$31, 5, FALSE)</f>
        <v>#N/A</v>
      </c>
      <c r="U825" s="9" t="e">
        <f>VLOOKUP($B825, 'Team Per G'!$A$2:$G$31, 4, FALSE)</f>
        <v>#N/A</v>
      </c>
      <c r="V825" s="9" t="e">
        <f>VLOOKUP($B825, Team_Batting___Dashboard[], 22, FALSE)/$F825</f>
        <v>#N/A</v>
      </c>
      <c r="W825" s="9" t="e">
        <f>VLOOKUP($B825, 'FanGraphs - Team WAR Projected'!$B$2:$E$31, 4, FALSE)/162</f>
        <v>#N/A</v>
      </c>
      <c r="X825" s="9" t="e">
        <f>VLOOKUP($B825, FanGraphs_Standings[[Abbreviation]:[2024 Year to Date RS/G]], 6, FALSE)/$F825</f>
        <v>#N/A</v>
      </c>
      <c r="Y825" s="9" t="e">
        <f>VLOOKUP($B825, FanGraphs_Standings[[Abbreviation]:[2024 Projected Full Season RDif]], 19, FALSE)/162</f>
        <v>#N/A</v>
      </c>
      <c r="Z825" s="9" t="e">
        <f>VLOOKUP($B825, FanGraphs_Standings[[Abbreviation]:[2024 Projected Full Season RDif]], 5, FALSE)</f>
        <v>#N/A</v>
      </c>
      <c r="AA825" s="9" t="e">
        <f>VLOOKUP($B825, FanGraphs_Standings[[Abbreviation]:[2024 Projected Full Season W%]], 18, FALSE)</f>
        <v>#N/A</v>
      </c>
      <c r="AB825" s="9" t="e">
        <f>VLOOKUP($B825, 'Home Field Adv'!$A$2:$I$31, 9, FALSE)</f>
        <v>#N/A</v>
      </c>
      <c r="AC825" s="9" t="e">
        <f>VLOOKUP($C825, FanGraphs_Standings[[Abbreviation]:[2024 Year to Date G]], 2, FALSE)</f>
        <v>#N/A</v>
      </c>
      <c r="AD825" s="9" t="e">
        <f>VLOOKUP($E825, 'SP Per G'!$A$2:$D$1380, 3, FALSE)</f>
        <v>#N/A</v>
      </c>
      <c r="AE825" s="9" t="e">
        <f>VLOOKUP($E825, 'SP Per G'!$A$2:$D$1380, 4, FALSE)</f>
        <v>#N/A</v>
      </c>
      <c r="AF825" s="9" t="e">
        <f>VLOOKUP($E825, Individual_Pitching___Dashboard[], 18, FALSE)</f>
        <v>#N/A</v>
      </c>
      <c r="AG825" s="9" t="e">
        <f>VLOOKUP($E825, Individual_Pitching___Dashboard[], 20, FALSE)</f>
        <v>#N/A</v>
      </c>
      <c r="AH825" s="9" t="e">
        <f>VLOOKUP($E825, Individual_Pitching___Advanced[], 21,FALSE)</f>
        <v>#N/A</v>
      </c>
      <c r="AI825" s="9" t="e">
        <f>VLOOKUP($C825, 'Team Per G'!$A$2:$G$31, 7, FALSE)</f>
        <v>#N/A</v>
      </c>
      <c r="AJ825" s="9" t="e">
        <f>VLOOKUP($C825, 'FanGraphs - Team WAR Projected'!$B$2:$E$31, 3, FALSE)/162</f>
        <v>#N/A</v>
      </c>
      <c r="AK825" s="9" t="e">
        <f>VLOOKUP($C825, Team_Pitching___Advanced[[Team]:[xFIP]], 19,FALSE)</f>
        <v>#N/A</v>
      </c>
      <c r="AL825" s="9" t="e">
        <f>VLOOKUP($C825, Team_Pitching___Advanced[], 20, FALSE)</f>
        <v>#N/A</v>
      </c>
      <c r="AM825" s="9" t="e">
        <f>VLOOKUP($C825, Team_Batting___Dashboard[[Team]:[wOBA]], 16, FALSE)</f>
        <v>#N/A</v>
      </c>
      <c r="AN825" s="9" t="e">
        <f>VLOOKUP($C825, Team_Batting___Advanced[[Team]:[OPS]], 9, FALSE)</f>
        <v>#N/A</v>
      </c>
      <c r="AO825" s="9" t="e">
        <f>VLOOKUP($C825, Team_Batting___Advanced[], 19, FALSE)</f>
        <v>#N/A</v>
      </c>
      <c r="AP825" s="9" t="e">
        <f>VLOOKUP($C825, 'Team Per G'!$A$2:$G$31, 3, FALSE)</f>
        <v>#N/A</v>
      </c>
      <c r="AQ825" s="9" t="e">
        <f>VLOOKUP($C825, 'Team Per G'!$A$2:$G$31, 5, FALSE)</f>
        <v>#N/A</v>
      </c>
      <c r="AR825" s="9" t="e">
        <f>VLOOKUP($C825, 'Team Per G'!$A$2:$G$31, 4, FALSE)</f>
        <v>#N/A</v>
      </c>
      <c r="AS825" s="9" t="e">
        <f>VLOOKUP($C825, Team_Batting___Dashboard[], 22, FALSE)/$AC825</f>
        <v>#N/A</v>
      </c>
      <c r="AT825" s="9" t="e">
        <f>VLOOKUP($C825, 'FanGraphs - Team WAR Projected'!$B$2:$E$31, 4, FALSE)/162</f>
        <v>#N/A</v>
      </c>
      <c r="AU825" s="9" t="e">
        <f>VLOOKUP($C825, FanGraphs_Standings[[Abbreviation]:[2024 Year to Date RS/G]], 6, FALSE)/$AC825</f>
        <v>#N/A</v>
      </c>
      <c r="AV825" s="9" t="e">
        <f>VLOOKUP($C825, FanGraphs_Standings[[Abbreviation]:[2024 Projected Full Season RDif]], 19, FALSE)/162</f>
        <v>#N/A</v>
      </c>
      <c r="AW825" s="9" t="e">
        <f>VLOOKUP($C825, FanGraphs_Standings[[Abbreviation]:[2024 Projected Full Season RDif]], 5, FALSE)</f>
        <v>#N/A</v>
      </c>
      <c r="AX825" s="9" t="e">
        <f>VLOOKUP($C825, FanGraphs_Standings[[Abbreviation]:[2024 Projected Full Season W%]], 18, FALSE)</f>
        <v>#N/A</v>
      </c>
      <c r="AY825" s="9" t="e">
        <f>VLOOKUP($C825, 'Home Field Adv'!$A$2:$K$31, 11, FALSE)</f>
        <v>#N/A</v>
      </c>
      <c r="BB825" s="5" t="str">
        <f t="shared" si="37"/>
        <v/>
      </c>
      <c r="BC825" s="5" t="str">
        <f t="shared" si="38"/>
        <v/>
      </c>
      <c r="BD825" s="5" t="str">
        <f t="shared" si="39"/>
        <v/>
      </c>
    </row>
    <row r="826" spans="6:56" x14ac:dyDescent="0.45">
      <c r="F826" s="9" t="e">
        <f>VLOOKUP($B826, FanGraphs_Standings[[Abbreviation]:[2024 Year to Date G]], 2, FALSE)</f>
        <v>#N/A</v>
      </c>
      <c r="G826" s="9" t="e">
        <f>IF(ISERR(VLOOKUP($D826, 'SP Per G'!$A$2:$D$1380, 3, FALSE)), L826, VLOOKUP($D826, 'SP Per G'!$A$2:$D$1380, 3, FALSE))</f>
        <v>#N/A</v>
      </c>
      <c r="H826" s="9" t="e">
        <f>VLOOKUP($D826, 'SP Per G'!$A$2:$D$1380, 4, FALSE)</f>
        <v>#N/A</v>
      </c>
      <c r="I826" s="9" t="e">
        <f>VLOOKUP($D826, Individual_Pitching___Dashboard[], 18, FALSE)</f>
        <v>#N/A</v>
      </c>
      <c r="J826" s="9" t="e">
        <f>VLOOKUP($D826, Individual_Pitching___Dashboard[], 20, FALSE)</f>
        <v>#N/A</v>
      </c>
      <c r="K826" s="9" t="e">
        <f>VLOOKUP($D826, Individual_Pitching___Advanced[], 21,FALSE)</f>
        <v>#N/A</v>
      </c>
      <c r="L826" s="9" t="e">
        <f>VLOOKUP($B826, 'Team Per G'!$A$2:$G$31, 7, FALSE)</f>
        <v>#N/A</v>
      </c>
      <c r="M826" s="9" t="e">
        <f>VLOOKUP($B826, 'FanGraphs - Team WAR Projected'!$B$2:$E$31, 3, FALSE)/162</f>
        <v>#N/A</v>
      </c>
      <c r="N826" s="9" t="e">
        <f>VLOOKUP($B826, Team_Pitching___Advanced[[Team]:[xFIP]], 19,FALSE)</f>
        <v>#N/A</v>
      </c>
      <c r="O826" s="9" t="e">
        <f>VLOOKUP($B826, Team_Pitching___Advanced[], 20, FALSE)</f>
        <v>#N/A</v>
      </c>
      <c r="P826" s="9" t="e">
        <f>VLOOKUP($B826, Team_Batting___Dashboard[[Team]:[wOBA]], 16, FALSE)</f>
        <v>#N/A</v>
      </c>
      <c r="Q826" s="9" t="e">
        <f>VLOOKUP($B826, Team_Batting___Advanced[[Team]:[OPS]], 9, FALSE)</f>
        <v>#N/A</v>
      </c>
      <c r="R826" s="9" t="e">
        <f>VLOOKUP($B826, Team_Batting___Advanced[], 19, FALSE)</f>
        <v>#N/A</v>
      </c>
      <c r="S826" s="9" t="e">
        <f>VLOOKUP($B826, 'Team Per G'!$A$2:$G$31, 3, FALSE)</f>
        <v>#N/A</v>
      </c>
      <c r="T826" s="9" t="e">
        <f>VLOOKUP($B826, 'Team Per G'!$A$2:$G$31, 5, FALSE)</f>
        <v>#N/A</v>
      </c>
      <c r="U826" s="9" t="e">
        <f>VLOOKUP($B826, 'Team Per G'!$A$2:$G$31, 4, FALSE)</f>
        <v>#N/A</v>
      </c>
      <c r="V826" s="9" t="e">
        <f>VLOOKUP($B826, Team_Batting___Dashboard[], 22, FALSE)/$F826</f>
        <v>#N/A</v>
      </c>
      <c r="W826" s="9" t="e">
        <f>VLOOKUP($B826, 'FanGraphs - Team WAR Projected'!$B$2:$E$31, 4, FALSE)/162</f>
        <v>#N/A</v>
      </c>
      <c r="X826" s="9" t="e">
        <f>VLOOKUP($B826, FanGraphs_Standings[[Abbreviation]:[2024 Year to Date RS/G]], 6, FALSE)/$F826</f>
        <v>#N/A</v>
      </c>
      <c r="Y826" s="9" t="e">
        <f>VLOOKUP($B826, FanGraphs_Standings[[Abbreviation]:[2024 Projected Full Season RDif]], 19, FALSE)/162</f>
        <v>#N/A</v>
      </c>
      <c r="Z826" s="9" t="e">
        <f>VLOOKUP($B826, FanGraphs_Standings[[Abbreviation]:[2024 Projected Full Season RDif]], 5, FALSE)</f>
        <v>#N/A</v>
      </c>
      <c r="AA826" s="9" t="e">
        <f>VLOOKUP($B826, FanGraphs_Standings[[Abbreviation]:[2024 Projected Full Season W%]], 18, FALSE)</f>
        <v>#N/A</v>
      </c>
      <c r="AB826" s="9" t="e">
        <f>VLOOKUP($B826, 'Home Field Adv'!$A$2:$I$31, 9, FALSE)</f>
        <v>#N/A</v>
      </c>
      <c r="AC826" s="9" t="e">
        <f>VLOOKUP($C826, FanGraphs_Standings[[Abbreviation]:[2024 Year to Date G]], 2, FALSE)</f>
        <v>#N/A</v>
      </c>
      <c r="AD826" s="9" t="e">
        <f>VLOOKUP($E826, 'SP Per G'!$A$2:$D$1380, 3, FALSE)</f>
        <v>#N/A</v>
      </c>
      <c r="AE826" s="9" t="e">
        <f>VLOOKUP($E826, 'SP Per G'!$A$2:$D$1380, 4, FALSE)</f>
        <v>#N/A</v>
      </c>
      <c r="AF826" s="9" t="e">
        <f>VLOOKUP($E826, Individual_Pitching___Dashboard[], 18, FALSE)</f>
        <v>#N/A</v>
      </c>
      <c r="AG826" s="9" t="e">
        <f>VLOOKUP($E826, Individual_Pitching___Dashboard[], 20, FALSE)</f>
        <v>#N/A</v>
      </c>
      <c r="AH826" s="9" t="e">
        <f>VLOOKUP($E826, Individual_Pitching___Advanced[], 21,FALSE)</f>
        <v>#N/A</v>
      </c>
      <c r="AI826" s="9" t="e">
        <f>VLOOKUP($C826, 'Team Per G'!$A$2:$G$31, 7, FALSE)</f>
        <v>#N/A</v>
      </c>
      <c r="AJ826" s="9" t="e">
        <f>VLOOKUP($C826, 'FanGraphs - Team WAR Projected'!$B$2:$E$31, 3, FALSE)/162</f>
        <v>#N/A</v>
      </c>
      <c r="AK826" s="9" t="e">
        <f>VLOOKUP($C826, Team_Pitching___Advanced[[Team]:[xFIP]], 19,FALSE)</f>
        <v>#N/A</v>
      </c>
      <c r="AL826" s="9" t="e">
        <f>VLOOKUP($C826, Team_Pitching___Advanced[], 20, FALSE)</f>
        <v>#N/A</v>
      </c>
      <c r="AM826" s="9" t="e">
        <f>VLOOKUP($C826, Team_Batting___Dashboard[[Team]:[wOBA]], 16, FALSE)</f>
        <v>#N/A</v>
      </c>
      <c r="AN826" s="9" t="e">
        <f>VLOOKUP($C826, Team_Batting___Advanced[[Team]:[OPS]], 9, FALSE)</f>
        <v>#N/A</v>
      </c>
      <c r="AO826" s="9" t="e">
        <f>VLOOKUP($C826, Team_Batting___Advanced[], 19, FALSE)</f>
        <v>#N/A</v>
      </c>
      <c r="AP826" s="9" t="e">
        <f>VLOOKUP($C826, 'Team Per G'!$A$2:$G$31, 3, FALSE)</f>
        <v>#N/A</v>
      </c>
      <c r="AQ826" s="9" t="e">
        <f>VLOOKUP($C826, 'Team Per G'!$A$2:$G$31, 5, FALSE)</f>
        <v>#N/A</v>
      </c>
      <c r="AR826" s="9" t="e">
        <f>VLOOKUP($C826, 'Team Per G'!$A$2:$G$31, 4, FALSE)</f>
        <v>#N/A</v>
      </c>
      <c r="AS826" s="9" t="e">
        <f>VLOOKUP($C826, Team_Batting___Dashboard[], 22, FALSE)/$AC826</f>
        <v>#N/A</v>
      </c>
      <c r="AT826" s="9" t="e">
        <f>VLOOKUP($C826, 'FanGraphs - Team WAR Projected'!$B$2:$E$31, 4, FALSE)/162</f>
        <v>#N/A</v>
      </c>
      <c r="AU826" s="9" t="e">
        <f>VLOOKUP($C826, FanGraphs_Standings[[Abbreviation]:[2024 Year to Date RS/G]], 6, FALSE)/$AC826</f>
        <v>#N/A</v>
      </c>
      <c r="AV826" s="9" t="e">
        <f>VLOOKUP($C826, FanGraphs_Standings[[Abbreviation]:[2024 Projected Full Season RDif]], 19, FALSE)/162</f>
        <v>#N/A</v>
      </c>
      <c r="AW826" s="9" t="e">
        <f>VLOOKUP($C826, FanGraphs_Standings[[Abbreviation]:[2024 Projected Full Season RDif]], 5, FALSE)</f>
        <v>#N/A</v>
      </c>
      <c r="AX826" s="9" t="e">
        <f>VLOOKUP($C826, FanGraphs_Standings[[Abbreviation]:[2024 Projected Full Season W%]], 18, FALSE)</f>
        <v>#N/A</v>
      </c>
      <c r="AY826" s="9" t="e">
        <f>VLOOKUP($C826, 'Home Field Adv'!$A$2:$K$31, 11, FALSE)</f>
        <v>#N/A</v>
      </c>
      <c r="BB826" s="5" t="str">
        <f t="shared" si="37"/>
        <v/>
      </c>
      <c r="BC826" s="5" t="str">
        <f t="shared" si="38"/>
        <v/>
      </c>
      <c r="BD826" s="5" t="str">
        <f t="shared" si="39"/>
        <v/>
      </c>
    </row>
    <row r="827" spans="6:56" x14ac:dyDescent="0.45">
      <c r="F827" s="9" t="e">
        <f>VLOOKUP($B827, FanGraphs_Standings[[Abbreviation]:[2024 Year to Date G]], 2, FALSE)</f>
        <v>#N/A</v>
      </c>
      <c r="G827" s="9" t="e">
        <f>IF(ISERR(VLOOKUP($D827, 'SP Per G'!$A$2:$D$1380, 3, FALSE)), L827, VLOOKUP($D827, 'SP Per G'!$A$2:$D$1380, 3, FALSE))</f>
        <v>#N/A</v>
      </c>
      <c r="H827" s="9" t="e">
        <f>VLOOKUP($D827, 'SP Per G'!$A$2:$D$1380, 4, FALSE)</f>
        <v>#N/A</v>
      </c>
      <c r="I827" s="9" t="e">
        <f>VLOOKUP($D827, Individual_Pitching___Dashboard[], 18, FALSE)</f>
        <v>#N/A</v>
      </c>
      <c r="J827" s="9" t="e">
        <f>VLOOKUP($D827, Individual_Pitching___Dashboard[], 20, FALSE)</f>
        <v>#N/A</v>
      </c>
      <c r="K827" s="9" t="e">
        <f>VLOOKUP($D827, Individual_Pitching___Advanced[], 21,FALSE)</f>
        <v>#N/A</v>
      </c>
      <c r="L827" s="9" t="e">
        <f>VLOOKUP($B827, 'Team Per G'!$A$2:$G$31, 7, FALSE)</f>
        <v>#N/A</v>
      </c>
      <c r="M827" s="9" t="e">
        <f>VLOOKUP($B827, 'FanGraphs - Team WAR Projected'!$B$2:$E$31, 3, FALSE)/162</f>
        <v>#N/A</v>
      </c>
      <c r="N827" s="9" t="e">
        <f>VLOOKUP($B827, Team_Pitching___Advanced[[Team]:[xFIP]], 19,FALSE)</f>
        <v>#N/A</v>
      </c>
      <c r="O827" s="9" t="e">
        <f>VLOOKUP($B827, Team_Pitching___Advanced[], 20, FALSE)</f>
        <v>#N/A</v>
      </c>
      <c r="P827" s="9" t="e">
        <f>VLOOKUP($B827, Team_Batting___Dashboard[[Team]:[wOBA]], 16, FALSE)</f>
        <v>#N/A</v>
      </c>
      <c r="Q827" s="9" t="e">
        <f>VLOOKUP($B827, Team_Batting___Advanced[[Team]:[OPS]], 9, FALSE)</f>
        <v>#N/A</v>
      </c>
      <c r="R827" s="9" t="e">
        <f>VLOOKUP($B827, Team_Batting___Advanced[], 19, FALSE)</f>
        <v>#N/A</v>
      </c>
      <c r="S827" s="9" t="e">
        <f>VLOOKUP($B827, 'Team Per G'!$A$2:$G$31, 3, FALSE)</f>
        <v>#N/A</v>
      </c>
      <c r="T827" s="9" t="e">
        <f>VLOOKUP($B827, 'Team Per G'!$A$2:$G$31, 5, FALSE)</f>
        <v>#N/A</v>
      </c>
      <c r="U827" s="9" t="e">
        <f>VLOOKUP($B827, 'Team Per G'!$A$2:$G$31, 4, FALSE)</f>
        <v>#N/A</v>
      </c>
      <c r="V827" s="9" t="e">
        <f>VLOOKUP($B827, Team_Batting___Dashboard[], 22, FALSE)/$F827</f>
        <v>#N/A</v>
      </c>
      <c r="W827" s="9" t="e">
        <f>VLOOKUP($B827, 'FanGraphs - Team WAR Projected'!$B$2:$E$31, 4, FALSE)/162</f>
        <v>#N/A</v>
      </c>
      <c r="X827" s="9" t="e">
        <f>VLOOKUP($B827, FanGraphs_Standings[[Abbreviation]:[2024 Year to Date RS/G]], 6, FALSE)/$F827</f>
        <v>#N/A</v>
      </c>
      <c r="Y827" s="9" t="e">
        <f>VLOOKUP($B827, FanGraphs_Standings[[Abbreviation]:[2024 Projected Full Season RDif]], 19, FALSE)/162</f>
        <v>#N/A</v>
      </c>
      <c r="Z827" s="9" t="e">
        <f>VLOOKUP($B827, FanGraphs_Standings[[Abbreviation]:[2024 Projected Full Season RDif]], 5, FALSE)</f>
        <v>#N/A</v>
      </c>
      <c r="AA827" s="9" t="e">
        <f>VLOOKUP($B827, FanGraphs_Standings[[Abbreviation]:[2024 Projected Full Season W%]], 18, FALSE)</f>
        <v>#N/A</v>
      </c>
      <c r="AB827" s="9" t="e">
        <f>VLOOKUP($B827, 'Home Field Adv'!$A$2:$I$31, 9, FALSE)</f>
        <v>#N/A</v>
      </c>
      <c r="AC827" s="9" t="e">
        <f>VLOOKUP($C827, FanGraphs_Standings[[Abbreviation]:[2024 Year to Date G]], 2, FALSE)</f>
        <v>#N/A</v>
      </c>
      <c r="AD827" s="9" t="e">
        <f>VLOOKUP($E827, 'SP Per G'!$A$2:$D$1380, 3, FALSE)</f>
        <v>#N/A</v>
      </c>
      <c r="AE827" s="9" t="e">
        <f>VLOOKUP($E827, 'SP Per G'!$A$2:$D$1380, 4, FALSE)</f>
        <v>#N/A</v>
      </c>
      <c r="AF827" s="9" t="e">
        <f>VLOOKUP($E827, Individual_Pitching___Dashboard[], 18, FALSE)</f>
        <v>#N/A</v>
      </c>
      <c r="AG827" s="9" t="e">
        <f>VLOOKUP($E827, Individual_Pitching___Dashboard[], 20, FALSE)</f>
        <v>#N/A</v>
      </c>
      <c r="AH827" s="9" t="e">
        <f>VLOOKUP($E827, Individual_Pitching___Advanced[], 21,FALSE)</f>
        <v>#N/A</v>
      </c>
      <c r="AI827" s="9" t="e">
        <f>VLOOKUP($C827, 'Team Per G'!$A$2:$G$31, 7, FALSE)</f>
        <v>#N/A</v>
      </c>
      <c r="AJ827" s="9" t="e">
        <f>VLOOKUP($C827, 'FanGraphs - Team WAR Projected'!$B$2:$E$31, 3, FALSE)/162</f>
        <v>#N/A</v>
      </c>
      <c r="AK827" s="9" t="e">
        <f>VLOOKUP($C827, Team_Pitching___Advanced[[Team]:[xFIP]], 19,FALSE)</f>
        <v>#N/A</v>
      </c>
      <c r="AL827" s="9" t="e">
        <f>VLOOKUP($C827, Team_Pitching___Advanced[], 20, FALSE)</f>
        <v>#N/A</v>
      </c>
      <c r="AM827" s="9" t="e">
        <f>VLOOKUP($C827, Team_Batting___Dashboard[[Team]:[wOBA]], 16, FALSE)</f>
        <v>#N/A</v>
      </c>
      <c r="AN827" s="9" t="e">
        <f>VLOOKUP($C827, Team_Batting___Advanced[[Team]:[OPS]], 9, FALSE)</f>
        <v>#N/A</v>
      </c>
      <c r="AO827" s="9" t="e">
        <f>VLOOKUP($C827, Team_Batting___Advanced[], 19, FALSE)</f>
        <v>#N/A</v>
      </c>
      <c r="AP827" s="9" t="e">
        <f>VLOOKUP($C827, 'Team Per G'!$A$2:$G$31, 3, FALSE)</f>
        <v>#N/A</v>
      </c>
      <c r="AQ827" s="9" t="e">
        <f>VLOOKUP($C827, 'Team Per G'!$A$2:$G$31, 5, FALSE)</f>
        <v>#N/A</v>
      </c>
      <c r="AR827" s="9" t="e">
        <f>VLOOKUP($C827, 'Team Per G'!$A$2:$G$31, 4, FALSE)</f>
        <v>#N/A</v>
      </c>
      <c r="AS827" s="9" t="e">
        <f>VLOOKUP($C827, Team_Batting___Dashboard[], 22, FALSE)/$AC827</f>
        <v>#N/A</v>
      </c>
      <c r="AT827" s="9" t="e">
        <f>VLOOKUP($C827, 'FanGraphs - Team WAR Projected'!$B$2:$E$31, 4, FALSE)/162</f>
        <v>#N/A</v>
      </c>
      <c r="AU827" s="9" t="e">
        <f>VLOOKUP($C827, FanGraphs_Standings[[Abbreviation]:[2024 Year to Date RS/G]], 6, FALSE)/$AC827</f>
        <v>#N/A</v>
      </c>
      <c r="AV827" s="9" t="e">
        <f>VLOOKUP($C827, FanGraphs_Standings[[Abbreviation]:[2024 Projected Full Season RDif]], 19, FALSE)/162</f>
        <v>#N/A</v>
      </c>
      <c r="AW827" s="9" t="e">
        <f>VLOOKUP($C827, FanGraphs_Standings[[Abbreviation]:[2024 Projected Full Season RDif]], 5, FALSE)</f>
        <v>#N/A</v>
      </c>
      <c r="AX827" s="9" t="e">
        <f>VLOOKUP($C827, FanGraphs_Standings[[Abbreviation]:[2024 Projected Full Season W%]], 18, FALSE)</f>
        <v>#N/A</v>
      </c>
      <c r="AY827" s="9" t="e">
        <f>VLOOKUP($C827, 'Home Field Adv'!$A$2:$K$31, 11, FALSE)</f>
        <v>#N/A</v>
      </c>
      <c r="BB827" s="5" t="str">
        <f t="shared" si="37"/>
        <v/>
      </c>
      <c r="BC827" s="5" t="str">
        <f t="shared" si="38"/>
        <v/>
      </c>
      <c r="BD827" s="5" t="str">
        <f t="shared" si="39"/>
        <v/>
      </c>
    </row>
    <row r="828" spans="6:56" x14ac:dyDescent="0.45">
      <c r="F828" s="9" t="e">
        <f>VLOOKUP($B828, FanGraphs_Standings[[Abbreviation]:[2024 Year to Date G]], 2, FALSE)</f>
        <v>#N/A</v>
      </c>
      <c r="G828" s="9" t="e">
        <f>IF(ISERR(VLOOKUP($D828, 'SP Per G'!$A$2:$D$1380, 3, FALSE)), L828, VLOOKUP($D828, 'SP Per G'!$A$2:$D$1380, 3, FALSE))</f>
        <v>#N/A</v>
      </c>
      <c r="H828" s="9" t="e">
        <f>VLOOKUP($D828, 'SP Per G'!$A$2:$D$1380, 4, FALSE)</f>
        <v>#N/A</v>
      </c>
      <c r="I828" s="9" t="e">
        <f>VLOOKUP($D828, Individual_Pitching___Dashboard[], 18, FALSE)</f>
        <v>#N/A</v>
      </c>
      <c r="J828" s="9" t="e">
        <f>VLOOKUP($D828, Individual_Pitching___Dashboard[], 20, FALSE)</f>
        <v>#N/A</v>
      </c>
      <c r="K828" s="9" t="e">
        <f>VLOOKUP($D828, Individual_Pitching___Advanced[], 21,FALSE)</f>
        <v>#N/A</v>
      </c>
      <c r="L828" s="9" t="e">
        <f>VLOOKUP($B828, 'Team Per G'!$A$2:$G$31, 7, FALSE)</f>
        <v>#N/A</v>
      </c>
      <c r="M828" s="9" t="e">
        <f>VLOOKUP($B828, 'FanGraphs - Team WAR Projected'!$B$2:$E$31, 3, FALSE)/162</f>
        <v>#N/A</v>
      </c>
      <c r="N828" s="9" t="e">
        <f>VLOOKUP($B828, Team_Pitching___Advanced[[Team]:[xFIP]], 19,FALSE)</f>
        <v>#N/A</v>
      </c>
      <c r="O828" s="9" t="e">
        <f>VLOOKUP($B828, Team_Pitching___Advanced[], 20, FALSE)</f>
        <v>#N/A</v>
      </c>
      <c r="P828" s="9" t="e">
        <f>VLOOKUP($B828, Team_Batting___Dashboard[[Team]:[wOBA]], 16, FALSE)</f>
        <v>#N/A</v>
      </c>
      <c r="Q828" s="9" t="e">
        <f>VLOOKUP($B828, Team_Batting___Advanced[[Team]:[OPS]], 9, FALSE)</f>
        <v>#N/A</v>
      </c>
      <c r="R828" s="9" t="e">
        <f>VLOOKUP($B828, Team_Batting___Advanced[], 19, FALSE)</f>
        <v>#N/A</v>
      </c>
      <c r="S828" s="9" t="e">
        <f>VLOOKUP($B828, 'Team Per G'!$A$2:$G$31, 3, FALSE)</f>
        <v>#N/A</v>
      </c>
      <c r="T828" s="9" t="e">
        <f>VLOOKUP($B828, 'Team Per G'!$A$2:$G$31, 5, FALSE)</f>
        <v>#N/A</v>
      </c>
      <c r="U828" s="9" t="e">
        <f>VLOOKUP($B828, 'Team Per G'!$A$2:$G$31, 4, FALSE)</f>
        <v>#N/A</v>
      </c>
      <c r="V828" s="9" t="e">
        <f>VLOOKUP($B828, Team_Batting___Dashboard[], 22, FALSE)/$F828</f>
        <v>#N/A</v>
      </c>
      <c r="W828" s="9" t="e">
        <f>VLOOKUP($B828, 'FanGraphs - Team WAR Projected'!$B$2:$E$31, 4, FALSE)/162</f>
        <v>#N/A</v>
      </c>
      <c r="X828" s="9" t="e">
        <f>VLOOKUP($B828, FanGraphs_Standings[[Abbreviation]:[2024 Year to Date RS/G]], 6, FALSE)/$F828</f>
        <v>#N/A</v>
      </c>
      <c r="Y828" s="9" t="e">
        <f>VLOOKUP($B828, FanGraphs_Standings[[Abbreviation]:[2024 Projected Full Season RDif]], 19, FALSE)/162</f>
        <v>#N/A</v>
      </c>
      <c r="Z828" s="9" t="e">
        <f>VLOOKUP($B828, FanGraphs_Standings[[Abbreviation]:[2024 Projected Full Season RDif]], 5, FALSE)</f>
        <v>#N/A</v>
      </c>
      <c r="AA828" s="9" t="e">
        <f>VLOOKUP($B828, FanGraphs_Standings[[Abbreviation]:[2024 Projected Full Season W%]], 18, FALSE)</f>
        <v>#N/A</v>
      </c>
      <c r="AB828" s="9" t="e">
        <f>VLOOKUP($B828, 'Home Field Adv'!$A$2:$I$31, 9, FALSE)</f>
        <v>#N/A</v>
      </c>
      <c r="AC828" s="9" t="e">
        <f>VLOOKUP($C828, FanGraphs_Standings[[Abbreviation]:[2024 Year to Date G]], 2, FALSE)</f>
        <v>#N/A</v>
      </c>
      <c r="AD828" s="9" t="e">
        <f>VLOOKUP($E828, 'SP Per G'!$A$2:$D$1380, 3, FALSE)</f>
        <v>#N/A</v>
      </c>
      <c r="AE828" s="9" t="e">
        <f>VLOOKUP($E828, 'SP Per G'!$A$2:$D$1380, 4, FALSE)</f>
        <v>#N/A</v>
      </c>
      <c r="AF828" s="9" t="e">
        <f>VLOOKUP($E828, Individual_Pitching___Dashboard[], 18, FALSE)</f>
        <v>#N/A</v>
      </c>
      <c r="AG828" s="9" t="e">
        <f>VLOOKUP($E828, Individual_Pitching___Dashboard[], 20, FALSE)</f>
        <v>#N/A</v>
      </c>
      <c r="AH828" s="9" t="e">
        <f>VLOOKUP($E828, Individual_Pitching___Advanced[], 21,FALSE)</f>
        <v>#N/A</v>
      </c>
      <c r="AI828" s="9" t="e">
        <f>VLOOKUP($C828, 'Team Per G'!$A$2:$G$31, 7, FALSE)</f>
        <v>#N/A</v>
      </c>
      <c r="AJ828" s="9" t="e">
        <f>VLOOKUP($C828, 'FanGraphs - Team WAR Projected'!$B$2:$E$31, 3, FALSE)/162</f>
        <v>#N/A</v>
      </c>
      <c r="AK828" s="9" t="e">
        <f>VLOOKUP($C828, Team_Pitching___Advanced[[Team]:[xFIP]], 19,FALSE)</f>
        <v>#N/A</v>
      </c>
      <c r="AL828" s="9" t="e">
        <f>VLOOKUP($C828, Team_Pitching___Advanced[], 20, FALSE)</f>
        <v>#N/A</v>
      </c>
      <c r="AM828" s="9" t="e">
        <f>VLOOKUP($C828, Team_Batting___Dashboard[[Team]:[wOBA]], 16, FALSE)</f>
        <v>#N/A</v>
      </c>
      <c r="AN828" s="9" t="e">
        <f>VLOOKUP($C828, Team_Batting___Advanced[[Team]:[OPS]], 9, FALSE)</f>
        <v>#N/A</v>
      </c>
      <c r="AO828" s="9" t="e">
        <f>VLOOKUP($C828, Team_Batting___Advanced[], 19, FALSE)</f>
        <v>#N/A</v>
      </c>
      <c r="AP828" s="9" t="e">
        <f>VLOOKUP($C828, 'Team Per G'!$A$2:$G$31, 3, FALSE)</f>
        <v>#N/A</v>
      </c>
      <c r="AQ828" s="9" t="e">
        <f>VLOOKUP($C828, 'Team Per G'!$A$2:$G$31, 5, FALSE)</f>
        <v>#N/A</v>
      </c>
      <c r="AR828" s="9" t="e">
        <f>VLOOKUP($C828, 'Team Per G'!$A$2:$G$31, 4, FALSE)</f>
        <v>#N/A</v>
      </c>
      <c r="AS828" s="9" t="e">
        <f>VLOOKUP($C828, Team_Batting___Dashboard[], 22, FALSE)/$AC828</f>
        <v>#N/A</v>
      </c>
      <c r="AT828" s="9" t="e">
        <f>VLOOKUP($C828, 'FanGraphs - Team WAR Projected'!$B$2:$E$31, 4, FALSE)/162</f>
        <v>#N/A</v>
      </c>
      <c r="AU828" s="9" t="e">
        <f>VLOOKUP($C828, FanGraphs_Standings[[Abbreviation]:[2024 Year to Date RS/G]], 6, FALSE)/$AC828</f>
        <v>#N/A</v>
      </c>
      <c r="AV828" s="9" t="e">
        <f>VLOOKUP($C828, FanGraphs_Standings[[Abbreviation]:[2024 Projected Full Season RDif]], 19, FALSE)/162</f>
        <v>#N/A</v>
      </c>
      <c r="AW828" s="9" t="e">
        <f>VLOOKUP($C828, FanGraphs_Standings[[Abbreviation]:[2024 Projected Full Season RDif]], 5, FALSE)</f>
        <v>#N/A</v>
      </c>
      <c r="AX828" s="9" t="e">
        <f>VLOOKUP($C828, FanGraphs_Standings[[Abbreviation]:[2024 Projected Full Season W%]], 18, FALSE)</f>
        <v>#N/A</v>
      </c>
      <c r="AY828" s="9" t="e">
        <f>VLOOKUP($C828, 'Home Field Adv'!$A$2:$K$31, 11, FALSE)</f>
        <v>#N/A</v>
      </c>
      <c r="BB828" s="5" t="str">
        <f t="shared" si="37"/>
        <v/>
      </c>
      <c r="BC828" s="5" t="str">
        <f t="shared" si="38"/>
        <v/>
      </c>
      <c r="BD828" s="5" t="str">
        <f t="shared" si="39"/>
        <v/>
      </c>
    </row>
    <row r="829" spans="6:56" x14ac:dyDescent="0.45">
      <c r="F829" s="9" t="e">
        <f>VLOOKUP($B829, FanGraphs_Standings[[Abbreviation]:[2024 Year to Date G]], 2, FALSE)</f>
        <v>#N/A</v>
      </c>
      <c r="G829" s="9" t="e">
        <f>IF(ISERR(VLOOKUP($D829, 'SP Per G'!$A$2:$D$1380, 3, FALSE)), L829, VLOOKUP($D829, 'SP Per G'!$A$2:$D$1380, 3, FALSE))</f>
        <v>#N/A</v>
      </c>
      <c r="H829" s="9" t="e">
        <f>VLOOKUP($D829, 'SP Per G'!$A$2:$D$1380, 4, FALSE)</f>
        <v>#N/A</v>
      </c>
      <c r="I829" s="9" t="e">
        <f>VLOOKUP($D829, Individual_Pitching___Dashboard[], 18, FALSE)</f>
        <v>#N/A</v>
      </c>
      <c r="J829" s="9" t="e">
        <f>VLOOKUP($D829, Individual_Pitching___Dashboard[], 20, FALSE)</f>
        <v>#N/A</v>
      </c>
      <c r="K829" s="9" t="e">
        <f>VLOOKUP($D829, Individual_Pitching___Advanced[], 21,FALSE)</f>
        <v>#N/A</v>
      </c>
      <c r="L829" s="9" t="e">
        <f>VLOOKUP($B829, 'Team Per G'!$A$2:$G$31, 7, FALSE)</f>
        <v>#N/A</v>
      </c>
      <c r="M829" s="9" t="e">
        <f>VLOOKUP($B829, 'FanGraphs - Team WAR Projected'!$B$2:$E$31, 3, FALSE)/162</f>
        <v>#N/A</v>
      </c>
      <c r="N829" s="9" t="e">
        <f>VLOOKUP($B829, Team_Pitching___Advanced[[Team]:[xFIP]], 19,FALSE)</f>
        <v>#N/A</v>
      </c>
      <c r="O829" s="9" t="e">
        <f>VLOOKUP($B829, Team_Pitching___Advanced[], 20, FALSE)</f>
        <v>#N/A</v>
      </c>
      <c r="P829" s="9" t="e">
        <f>VLOOKUP($B829, Team_Batting___Dashboard[[Team]:[wOBA]], 16, FALSE)</f>
        <v>#N/A</v>
      </c>
      <c r="Q829" s="9" t="e">
        <f>VLOOKUP($B829, Team_Batting___Advanced[[Team]:[OPS]], 9, FALSE)</f>
        <v>#N/A</v>
      </c>
      <c r="R829" s="9" t="e">
        <f>VLOOKUP($B829, Team_Batting___Advanced[], 19, FALSE)</f>
        <v>#N/A</v>
      </c>
      <c r="S829" s="9" t="e">
        <f>VLOOKUP($B829, 'Team Per G'!$A$2:$G$31, 3, FALSE)</f>
        <v>#N/A</v>
      </c>
      <c r="T829" s="9" t="e">
        <f>VLOOKUP($B829, 'Team Per G'!$A$2:$G$31, 5, FALSE)</f>
        <v>#N/A</v>
      </c>
      <c r="U829" s="9" t="e">
        <f>VLOOKUP($B829, 'Team Per G'!$A$2:$G$31, 4, FALSE)</f>
        <v>#N/A</v>
      </c>
      <c r="V829" s="9" t="e">
        <f>VLOOKUP($B829, Team_Batting___Dashboard[], 22, FALSE)/$F829</f>
        <v>#N/A</v>
      </c>
      <c r="W829" s="9" t="e">
        <f>VLOOKUP($B829, 'FanGraphs - Team WAR Projected'!$B$2:$E$31, 4, FALSE)/162</f>
        <v>#N/A</v>
      </c>
      <c r="X829" s="9" t="e">
        <f>VLOOKUP($B829, FanGraphs_Standings[[Abbreviation]:[2024 Year to Date RS/G]], 6, FALSE)/$F829</f>
        <v>#N/A</v>
      </c>
      <c r="Y829" s="9" t="e">
        <f>VLOOKUP($B829, FanGraphs_Standings[[Abbreviation]:[2024 Projected Full Season RDif]], 19, FALSE)/162</f>
        <v>#N/A</v>
      </c>
      <c r="Z829" s="9" t="e">
        <f>VLOOKUP($B829, FanGraphs_Standings[[Abbreviation]:[2024 Projected Full Season RDif]], 5, FALSE)</f>
        <v>#N/A</v>
      </c>
      <c r="AA829" s="9" t="e">
        <f>VLOOKUP($B829, FanGraphs_Standings[[Abbreviation]:[2024 Projected Full Season W%]], 18, FALSE)</f>
        <v>#N/A</v>
      </c>
      <c r="AB829" s="9" t="e">
        <f>VLOOKUP($B829, 'Home Field Adv'!$A$2:$I$31, 9, FALSE)</f>
        <v>#N/A</v>
      </c>
      <c r="AC829" s="9" t="e">
        <f>VLOOKUP($C829, FanGraphs_Standings[[Abbreviation]:[2024 Year to Date G]], 2, FALSE)</f>
        <v>#N/A</v>
      </c>
      <c r="AD829" s="9" t="e">
        <f>VLOOKUP($E829, 'SP Per G'!$A$2:$D$1380, 3, FALSE)</f>
        <v>#N/A</v>
      </c>
      <c r="AE829" s="9" t="e">
        <f>VLOOKUP($E829, 'SP Per G'!$A$2:$D$1380, 4, FALSE)</f>
        <v>#N/A</v>
      </c>
      <c r="AF829" s="9" t="e">
        <f>VLOOKUP($E829, Individual_Pitching___Dashboard[], 18, FALSE)</f>
        <v>#N/A</v>
      </c>
      <c r="AG829" s="9" t="e">
        <f>VLOOKUP($E829, Individual_Pitching___Dashboard[], 20, FALSE)</f>
        <v>#N/A</v>
      </c>
      <c r="AH829" s="9" t="e">
        <f>VLOOKUP($E829, Individual_Pitching___Advanced[], 21,FALSE)</f>
        <v>#N/A</v>
      </c>
      <c r="AI829" s="9" t="e">
        <f>VLOOKUP($C829, 'Team Per G'!$A$2:$G$31, 7, FALSE)</f>
        <v>#N/A</v>
      </c>
      <c r="AJ829" s="9" t="e">
        <f>VLOOKUP($C829, 'FanGraphs - Team WAR Projected'!$B$2:$E$31, 3, FALSE)/162</f>
        <v>#N/A</v>
      </c>
      <c r="AK829" s="9" t="e">
        <f>VLOOKUP($C829, Team_Pitching___Advanced[[Team]:[xFIP]], 19,FALSE)</f>
        <v>#N/A</v>
      </c>
      <c r="AL829" s="9" t="e">
        <f>VLOOKUP($C829, Team_Pitching___Advanced[], 20, FALSE)</f>
        <v>#N/A</v>
      </c>
      <c r="AM829" s="9" t="e">
        <f>VLOOKUP($C829, Team_Batting___Dashboard[[Team]:[wOBA]], 16, FALSE)</f>
        <v>#N/A</v>
      </c>
      <c r="AN829" s="9" t="e">
        <f>VLOOKUP($C829, Team_Batting___Advanced[[Team]:[OPS]], 9, FALSE)</f>
        <v>#N/A</v>
      </c>
      <c r="AO829" s="9" t="e">
        <f>VLOOKUP($C829, Team_Batting___Advanced[], 19, FALSE)</f>
        <v>#N/A</v>
      </c>
      <c r="AP829" s="9" t="e">
        <f>VLOOKUP($C829, 'Team Per G'!$A$2:$G$31, 3, FALSE)</f>
        <v>#N/A</v>
      </c>
      <c r="AQ829" s="9" t="e">
        <f>VLOOKUP($C829, 'Team Per G'!$A$2:$G$31, 5, FALSE)</f>
        <v>#N/A</v>
      </c>
      <c r="AR829" s="9" t="e">
        <f>VLOOKUP($C829, 'Team Per G'!$A$2:$G$31, 4, FALSE)</f>
        <v>#N/A</v>
      </c>
      <c r="AS829" s="9" t="e">
        <f>VLOOKUP($C829, Team_Batting___Dashboard[], 22, FALSE)/$AC829</f>
        <v>#N/A</v>
      </c>
      <c r="AT829" s="9" t="e">
        <f>VLOOKUP($C829, 'FanGraphs - Team WAR Projected'!$B$2:$E$31, 4, FALSE)/162</f>
        <v>#N/A</v>
      </c>
      <c r="AU829" s="9" t="e">
        <f>VLOOKUP($C829, FanGraphs_Standings[[Abbreviation]:[2024 Year to Date RS/G]], 6, FALSE)/$AC829</f>
        <v>#N/A</v>
      </c>
      <c r="AV829" s="9" t="e">
        <f>VLOOKUP($C829, FanGraphs_Standings[[Abbreviation]:[2024 Projected Full Season RDif]], 19, FALSE)/162</f>
        <v>#N/A</v>
      </c>
      <c r="AW829" s="9" t="e">
        <f>VLOOKUP($C829, FanGraphs_Standings[[Abbreviation]:[2024 Projected Full Season RDif]], 5, FALSE)</f>
        <v>#N/A</v>
      </c>
      <c r="AX829" s="9" t="e">
        <f>VLOOKUP($C829, FanGraphs_Standings[[Abbreviation]:[2024 Projected Full Season W%]], 18, FALSE)</f>
        <v>#N/A</v>
      </c>
      <c r="AY829" s="9" t="e">
        <f>VLOOKUP($C829, 'Home Field Adv'!$A$2:$K$31, 11, FALSE)</f>
        <v>#N/A</v>
      </c>
      <c r="BB829" s="5" t="str">
        <f t="shared" si="37"/>
        <v/>
      </c>
      <c r="BC829" s="5" t="str">
        <f t="shared" si="38"/>
        <v/>
      </c>
      <c r="BD829" s="5" t="str">
        <f t="shared" si="39"/>
        <v/>
      </c>
    </row>
    <row r="830" spans="6:56" x14ac:dyDescent="0.45">
      <c r="F830" s="9" t="e">
        <f>VLOOKUP($B830, FanGraphs_Standings[[Abbreviation]:[2024 Year to Date G]], 2, FALSE)</f>
        <v>#N/A</v>
      </c>
      <c r="G830" s="9" t="e">
        <f>IF(ISERR(VLOOKUP($D830, 'SP Per G'!$A$2:$D$1380, 3, FALSE)), L830, VLOOKUP($D830, 'SP Per G'!$A$2:$D$1380, 3, FALSE))</f>
        <v>#N/A</v>
      </c>
      <c r="H830" s="9" t="e">
        <f>VLOOKUP($D830, 'SP Per G'!$A$2:$D$1380, 4, FALSE)</f>
        <v>#N/A</v>
      </c>
      <c r="I830" s="9" t="e">
        <f>VLOOKUP($D830, Individual_Pitching___Dashboard[], 18, FALSE)</f>
        <v>#N/A</v>
      </c>
      <c r="J830" s="9" t="e">
        <f>VLOOKUP($D830, Individual_Pitching___Dashboard[], 20, FALSE)</f>
        <v>#N/A</v>
      </c>
      <c r="K830" s="9" t="e">
        <f>VLOOKUP($D830, Individual_Pitching___Advanced[], 21,FALSE)</f>
        <v>#N/A</v>
      </c>
      <c r="L830" s="9" t="e">
        <f>VLOOKUP($B830, 'Team Per G'!$A$2:$G$31, 7, FALSE)</f>
        <v>#N/A</v>
      </c>
      <c r="M830" s="9" t="e">
        <f>VLOOKUP($B830, 'FanGraphs - Team WAR Projected'!$B$2:$E$31, 3, FALSE)/162</f>
        <v>#N/A</v>
      </c>
      <c r="N830" s="9" t="e">
        <f>VLOOKUP($B830, Team_Pitching___Advanced[[Team]:[xFIP]], 19,FALSE)</f>
        <v>#N/A</v>
      </c>
      <c r="O830" s="9" t="e">
        <f>VLOOKUP($B830, Team_Pitching___Advanced[], 20, FALSE)</f>
        <v>#N/A</v>
      </c>
      <c r="P830" s="9" t="e">
        <f>VLOOKUP($B830, Team_Batting___Dashboard[[Team]:[wOBA]], 16, FALSE)</f>
        <v>#N/A</v>
      </c>
      <c r="Q830" s="9" t="e">
        <f>VLOOKUP($B830, Team_Batting___Advanced[[Team]:[OPS]], 9, FALSE)</f>
        <v>#N/A</v>
      </c>
      <c r="R830" s="9" t="e">
        <f>VLOOKUP($B830, Team_Batting___Advanced[], 19, FALSE)</f>
        <v>#N/A</v>
      </c>
      <c r="S830" s="9" t="e">
        <f>VLOOKUP($B830, 'Team Per G'!$A$2:$G$31, 3, FALSE)</f>
        <v>#N/A</v>
      </c>
      <c r="T830" s="9" t="e">
        <f>VLOOKUP($B830, 'Team Per G'!$A$2:$G$31, 5, FALSE)</f>
        <v>#N/A</v>
      </c>
      <c r="U830" s="9" t="e">
        <f>VLOOKUP($B830, 'Team Per G'!$A$2:$G$31, 4, FALSE)</f>
        <v>#N/A</v>
      </c>
      <c r="V830" s="9" t="e">
        <f>VLOOKUP($B830, Team_Batting___Dashboard[], 22, FALSE)/$F830</f>
        <v>#N/A</v>
      </c>
      <c r="W830" s="9" t="e">
        <f>VLOOKUP($B830, 'FanGraphs - Team WAR Projected'!$B$2:$E$31, 4, FALSE)/162</f>
        <v>#N/A</v>
      </c>
      <c r="X830" s="9" t="e">
        <f>VLOOKUP($B830, FanGraphs_Standings[[Abbreviation]:[2024 Year to Date RS/G]], 6, FALSE)/$F830</f>
        <v>#N/A</v>
      </c>
      <c r="Y830" s="9" t="e">
        <f>VLOOKUP($B830, FanGraphs_Standings[[Abbreviation]:[2024 Projected Full Season RDif]], 19, FALSE)/162</f>
        <v>#N/A</v>
      </c>
      <c r="Z830" s="9" t="e">
        <f>VLOOKUP($B830, FanGraphs_Standings[[Abbreviation]:[2024 Projected Full Season RDif]], 5, FALSE)</f>
        <v>#N/A</v>
      </c>
      <c r="AA830" s="9" t="e">
        <f>VLOOKUP($B830, FanGraphs_Standings[[Abbreviation]:[2024 Projected Full Season W%]], 18, FALSE)</f>
        <v>#N/A</v>
      </c>
      <c r="AB830" s="9" t="e">
        <f>VLOOKUP($B830, 'Home Field Adv'!$A$2:$I$31, 9, FALSE)</f>
        <v>#N/A</v>
      </c>
      <c r="AC830" s="9" t="e">
        <f>VLOOKUP($C830, FanGraphs_Standings[[Abbreviation]:[2024 Year to Date G]], 2, FALSE)</f>
        <v>#N/A</v>
      </c>
      <c r="AD830" s="9" t="e">
        <f>VLOOKUP($E830, 'SP Per G'!$A$2:$D$1380, 3, FALSE)</f>
        <v>#N/A</v>
      </c>
      <c r="AE830" s="9" t="e">
        <f>VLOOKUP($E830, 'SP Per G'!$A$2:$D$1380, 4, FALSE)</f>
        <v>#N/A</v>
      </c>
      <c r="AF830" s="9" t="e">
        <f>VLOOKUP($E830, Individual_Pitching___Dashboard[], 18, FALSE)</f>
        <v>#N/A</v>
      </c>
      <c r="AG830" s="9" t="e">
        <f>VLOOKUP($E830, Individual_Pitching___Dashboard[], 20, FALSE)</f>
        <v>#N/A</v>
      </c>
      <c r="AH830" s="9" t="e">
        <f>VLOOKUP($E830, Individual_Pitching___Advanced[], 21,FALSE)</f>
        <v>#N/A</v>
      </c>
      <c r="AI830" s="9" t="e">
        <f>VLOOKUP($C830, 'Team Per G'!$A$2:$G$31, 7, FALSE)</f>
        <v>#N/A</v>
      </c>
      <c r="AJ830" s="9" t="e">
        <f>VLOOKUP($C830, 'FanGraphs - Team WAR Projected'!$B$2:$E$31, 3, FALSE)/162</f>
        <v>#N/A</v>
      </c>
      <c r="AK830" s="9" t="e">
        <f>VLOOKUP($C830, Team_Pitching___Advanced[[Team]:[xFIP]], 19,FALSE)</f>
        <v>#N/A</v>
      </c>
      <c r="AL830" s="9" t="e">
        <f>VLOOKUP($C830, Team_Pitching___Advanced[], 20, FALSE)</f>
        <v>#N/A</v>
      </c>
      <c r="AM830" s="9" t="e">
        <f>VLOOKUP($C830, Team_Batting___Dashboard[[Team]:[wOBA]], 16, FALSE)</f>
        <v>#N/A</v>
      </c>
      <c r="AN830" s="9" t="e">
        <f>VLOOKUP($C830, Team_Batting___Advanced[[Team]:[OPS]], 9, FALSE)</f>
        <v>#N/A</v>
      </c>
      <c r="AO830" s="9" t="e">
        <f>VLOOKUP($C830, Team_Batting___Advanced[], 19, FALSE)</f>
        <v>#N/A</v>
      </c>
      <c r="AP830" s="9" t="e">
        <f>VLOOKUP($C830, 'Team Per G'!$A$2:$G$31, 3, FALSE)</f>
        <v>#N/A</v>
      </c>
      <c r="AQ830" s="9" t="e">
        <f>VLOOKUP($C830, 'Team Per G'!$A$2:$G$31, 5, FALSE)</f>
        <v>#N/A</v>
      </c>
      <c r="AR830" s="9" t="e">
        <f>VLOOKUP($C830, 'Team Per G'!$A$2:$G$31, 4, FALSE)</f>
        <v>#N/A</v>
      </c>
      <c r="AS830" s="9" t="e">
        <f>VLOOKUP($C830, Team_Batting___Dashboard[], 22, FALSE)/$AC830</f>
        <v>#N/A</v>
      </c>
      <c r="AT830" s="9" t="e">
        <f>VLOOKUP($C830, 'FanGraphs - Team WAR Projected'!$B$2:$E$31, 4, FALSE)/162</f>
        <v>#N/A</v>
      </c>
      <c r="AU830" s="9" t="e">
        <f>VLOOKUP($C830, FanGraphs_Standings[[Abbreviation]:[2024 Year to Date RS/G]], 6, FALSE)/$AC830</f>
        <v>#N/A</v>
      </c>
      <c r="AV830" s="9" t="e">
        <f>VLOOKUP($C830, FanGraphs_Standings[[Abbreviation]:[2024 Projected Full Season RDif]], 19, FALSE)/162</f>
        <v>#N/A</v>
      </c>
      <c r="AW830" s="9" t="e">
        <f>VLOOKUP($C830, FanGraphs_Standings[[Abbreviation]:[2024 Projected Full Season RDif]], 5, FALSE)</f>
        <v>#N/A</v>
      </c>
      <c r="AX830" s="9" t="e">
        <f>VLOOKUP($C830, FanGraphs_Standings[[Abbreviation]:[2024 Projected Full Season W%]], 18, FALSE)</f>
        <v>#N/A</v>
      </c>
      <c r="AY830" s="9" t="e">
        <f>VLOOKUP($C830, 'Home Field Adv'!$A$2:$K$31, 11, FALSE)</f>
        <v>#N/A</v>
      </c>
      <c r="BB830" s="5" t="str">
        <f t="shared" si="37"/>
        <v/>
      </c>
      <c r="BC830" s="5" t="str">
        <f t="shared" si="38"/>
        <v/>
      </c>
      <c r="BD830" s="5" t="str">
        <f t="shared" si="39"/>
        <v/>
      </c>
    </row>
    <row r="831" spans="6:56" x14ac:dyDescent="0.45">
      <c r="F831" s="9" t="e">
        <f>VLOOKUP($B831, FanGraphs_Standings[[Abbreviation]:[2024 Year to Date G]], 2, FALSE)</f>
        <v>#N/A</v>
      </c>
      <c r="G831" s="9" t="e">
        <f>IF(ISERR(VLOOKUP($D831, 'SP Per G'!$A$2:$D$1380, 3, FALSE)), L831, VLOOKUP($D831, 'SP Per G'!$A$2:$D$1380, 3, FALSE))</f>
        <v>#N/A</v>
      </c>
      <c r="H831" s="9" t="e">
        <f>VLOOKUP($D831, 'SP Per G'!$A$2:$D$1380, 4, FALSE)</f>
        <v>#N/A</v>
      </c>
      <c r="I831" s="9" t="e">
        <f>VLOOKUP($D831, Individual_Pitching___Dashboard[], 18, FALSE)</f>
        <v>#N/A</v>
      </c>
      <c r="J831" s="9" t="e">
        <f>VLOOKUP($D831, Individual_Pitching___Dashboard[], 20, FALSE)</f>
        <v>#N/A</v>
      </c>
      <c r="K831" s="9" t="e">
        <f>VLOOKUP($D831, Individual_Pitching___Advanced[], 21,FALSE)</f>
        <v>#N/A</v>
      </c>
      <c r="L831" s="9" t="e">
        <f>VLOOKUP($B831, 'Team Per G'!$A$2:$G$31, 7, FALSE)</f>
        <v>#N/A</v>
      </c>
      <c r="M831" s="9" t="e">
        <f>VLOOKUP($B831, 'FanGraphs - Team WAR Projected'!$B$2:$E$31, 3, FALSE)/162</f>
        <v>#N/A</v>
      </c>
      <c r="N831" s="9" t="e">
        <f>VLOOKUP($B831, Team_Pitching___Advanced[[Team]:[xFIP]], 19,FALSE)</f>
        <v>#N/A</v>
      </c>
      <c r="O831" s="9" t="e">
        <f>VLOOKUP($B831, Team_Pitching___Advanced[], 20, FALSE)</f>
        <v>#N/A</v>
      </c>
      <c r="P831" s="9" t="e">
        <f>VLOOKUP($B831, Team_Batting___Dashboard[[Team]:[wOBA]], 16, FALSE)</f>
        <v>#N/A</v>
      </c>
      <c r="Q831" s="9" t="e">
        <f>VLOOKUP($B831, Team_Batting___Advanced[[Team]:[OPS]], 9, FALSE)</f>
        <v>#N/A</v>
      </c>
      <c r="R831" s="9" t="e">
        <f>VLOOKUP($B831, Team_Batting___Advanced[], 19, FALSE)</f>
        <v>#N/A</v>
      </c>
      <c r="S831" s="9" t="e">
        <f>VLOOKUP($B831, 'Team Per G'!$A$2:$G$31, 3, FALSE)</f>
        <v>#N/A</v>
      </c>
      <c r="T831" s="9" t="e">
        <f>VLOOKUP($B831, 'Team Per G'!$A$2:$G$31, 5, FALSE)</f>
        <v>#N/A</v>
      </c>
      <c r="U831" s="9" t="e">
        <f>VLOOKUP($B831, 'Team Per G'!$A$2:$G$31, 4, FALSE)</f>
        <v>#N/A</v>
      </c>
      <c r="V831" s="9" t="e">
        <f>VLOOKUP($B831, Team_Batting___Dashboard[], 22, FALSE)/$F831</f>
        <v>#N/A</v>
      </c>
      <c r="W831" s="9" t="e">
        <f>VLOOKUP($B831, 'FanGraphs - Team WAR Projected'!$B$2:$E$31, 4, FALSE)/162</f>
        <v>#N/A</v>
      </c>
      <c r="X831" s="9" t="e">
        <f>VLOOKUP($B831, FanGraphs_Standings[[Abbreviation]:[2024 Year to Date RS/G]], 6, FALSE)/$F831</f>
        <v>#N/A</v>
      </c>
      <c r="Y831" s="9" t="e">
        <f>VLOOKUP($B831, FanGraphs_Standings[[Abbreviation]:[2024 Projected Full Season RDif]], 19, FALSE)/162</f>
        <v>#N/A</v>
      </c>
      <c r="Z831" s="9" t="e">
        <f>VLOOKUP($B831, FanGraphs_Standings[[Abbreviation]:[2024 Projected Full Season RDif]], 5, FALSE)</f>
        <v>#N/A</v>
      </c>
      <c r="AA831" s="9" t="e">
        <f>VLOOKUP($B831, FanGraphs_Standings[[Abbreviation]:[2024 Projected Full Season W%]], 18, FALSE)</f>
        <v>#N/A</v>
      </c>
      <c r="AB831" s="9" t="e">
        <f>VLOOKUP($B831, 'Home Field Adv'!$A$2:$I$31, 9, FALSE)</f>
        <v>#N/A</v>
      </c>
      <c r="AC831" s="9" t="e">
        <f>VLOOKUP($C831, FanGraphs_Standings[[Abbreviation]:[2024 Year to Date G]], 2, FALSE)</f>
        <v>#N/A</v>
      </c>
      <c r="AD831" s="9" t="e">
        <f>VLOOKUP($E831, 'SP Per G'!$A$2:$D$1380, 3, FALSE)</f>
        <v>#N/A</v>
      </c>
      <c r="AE831" s="9" t="e">
        <f>VLOOKUP($E831, 'SP Per G'!$A$2:$D$1380, 4, FALSE)</f>
        <v>#N/A</v>
      </c>
      <c r="AF831" s="9" t="e">
        <f>VLOOKUP($E831, Individual_Pitching___Dashboard[], 18, FALSE)</f>
        <v>#N/A</v>
      </c>
      <c r="AG831" s="9" t="e">
        <f>VLOOKUP($E831, Individual_Pitching___Dashboard[], 20, FALSE)</f>
        <v>#N/A</v>
      </c>
      <c r="AH831" s="9" t="e">
        <f>VLOOKUP($E831, Individual_Pitching___Advanced[], 21,FALSE)</f>
        <v>#N/A</v>
      </c>
      <c r="AI831" s="9" t="e">
        <f>VLOOKUP($C831, 'Team Per G'!$A$2:$G$31, 7, FALSE)</f>
        <v>#N/A</v>
      </c>
      <c r="AJ831" s="9" t="e">
        <f>VLOOKUP($C831, 'FanGraphs - Team WAR Projected'!$B$2:$E$31, 3, FALSE)/162</f>
        <v>#N/A</v>
      </c>
      <c r="AK831" s="9" t="e">
        <f>VLOOKUP($C831, Team_Pitching___Advanced[[Team]:[xFIP]], 19,FALSE)</f>
        <v>#N/A</v>
      </c>
      <c r="AL831" s="9" t="e">
        <f>VLOOKUP($C831, Team_Pitching___Advanced[], 20, FALSE)</f>
        <v>#N/A</v>
      </c>
      <c r="AM831" s="9" t="e">
        <f>VLOOKUP($C831, Team_Batting___Dashboard[[Team]:[wOBA]], 16, FALSE)</f>
        <v>#N/A</v>
      </c>
      <c r="AN831" s="9" t="e">
        <f>VLOOKUP($C831, Team_Batting___Advanced[[Team]:[OPS]], 9, FALSE)</f>
        <v>#N/A</v>
      </c>
      <c r="AO831" s="9" t="e">
        <f>VLOOKUP($C831, Team_Batting___Advanced[], 19, FALSE)</f>
        <v>#N/A</v>
      </c>
      <c r="AP831" s="9" t="e">
        <f>VLOOKUP($C831, 'Team Per G'!$A$2:$G$31, 3, FALSE)</f>
        <v>#N/A</v>
      </c>
      <c r="AQ831" s="9" t="e">
        <f>VLOOKUP($C831, 'Team Per G'!$A$2:$G$31, 5, FALSE)</f>
        <v>#N/A</v>
      </c>
      <c r="AR831" s="9" t="e">
        <f>VLOOKUP($C831, 'Team Per G'!$A$2:$G$31, 4, FALSE)</f>
        <v>#N/A</v>
      </c>
      <c r="AS831" s="9" t="e">
        <f>VLOOKUP($C831, Team_Batting___Dashboard[], 22, FALSE)/$AC831</f>
        <v>#N/A</v>
      </c>
      <c r="AT831" s="9" t="e">
        <f>VLOOKUP($C831, 'FanGraphs - Team WAR Projected'!$B$2:$E$31, 4, FALSE)/162</f>
        <v>#N/A</v>
      </c>
      <c r="AU831" s="9" t="e">
        <f>VLOOKUP($C831, FanGraphs_Standings[[Abbreviation]:[2024 Year to Date RS/G]], 6, FALSE)/$AC831</f>
        <v>#N/A</v>
      </c>
      <c r="AV831" s="9" t="e">
        <f>VLOOKUP($C831, FanGraphs_Standings[[Abbreviation]:[2024 Projected Full Season RDif]], 19, FALSE)/162</f>
        <v>#N/A</v>
      </c>
      <c r="AW831" s="9" t="e">
        <f>VLOOKUP($C831, FanGraphs_Standings[[Abbreviation]:[2024 Projected Full Season RDif]], 5, FALSE)</f>
        <v>#N/A</v>
      </c>
      <c r="AX831" s="9" t="e">
        <f>VLOOKUP($C831, FanGraphs_Standings[[Abbreviation]:[2024 Projected Full Season W%]], 18, FALSE)</f>
        <v>#N/A</v>
      </c>
      <c r="AY831" s="9" t="e">
        <f>VLOOKUP($C831, 'Home Field Adv'!$A$2:$K$31, 11, FALSE)</f>
        <v>#N/A</v>
      </c>
      <c r="BB831" s="5" t="str">
        <f t="shared" si="37"/>
        <v/>
      </c>
      <c r="BC831" s="5" t="str">
        <f t="shared" si="38"/>
        <v/>
      </c>
      <c r="BD831" s="5" t="str">
        <f t="shared" si="39"/>
        <v/>
      </c>
    </row>
    <row r="832" spans="6:56" x14ac:dyDescent="0.45">
      <c r="F832" s="9" t="e">
        <f>VLOOKUP($B832, FanGraphs_Standings[[Abbreviation]:[2024 Year to Date G]], 2, FALSE)</f>
        <v>#N/A</v>
      </c>
      <c r="G832" s="9" t="e">
        <f>IF(ISERR(VLOOKUP($D832, 'SP Per G'!$A$2:$D$1380, 3, FALSE)), L832, VLOOKUP($D832, 'SP Per G'!$A$2:$D$1380, 3, FALSE))</f>
        <v>#N/A</v>
      </c>
      <c r="H832" s="9" t="e">
        <f>VLOOKUP($D832, 'SP Per G'!$A$2:$D$1380, 4, FALSE)</f>
        <v>#N/A</v>
      </c>
      <c r="I832" s="9" t="e">
        <f>VLOOKUP($D832, Individual_Pitching___Dashboard[], 18, FALSE)</f>
        <v>#N/A</v>
      </c>
      <c r="J832" s="9" t="e">
        <f>VLOOKUP($D832, Individual_Pitching___Dashboard[], 20, FALSE)</f>
        <v>#N/A</v>
      </c>
      <c r="K832" s="9" t="e">
        <f>VLOOKUP($D832, Individual_Pitching___Advanced[], 21,FALSE)</f>
        <v>#N/A</v>
      </c>
      <c r="L832" s="9" t="e">
        <f>VLOOKUP($B832, 'Team Per G'!$A$2:$G$31, 7, FALSE)</f>
        <v>#N/A</v>
      </c>
      <c r="M832" s="9" t="e">
        <f>VLOOKUP($B832, 'FanGraphs - Team WAR Projected'!$B$2:$E$31, 3, FALSE)/162</f>
        <v>#N/A</v>
      </c>
      <c r="N832" s="9" t="e">
        <f>VLOOKUP($B832, Team_Pitching___Advanced[[Team]:[xFIP]], 19,FALSE)</f>
        <v>#N/A</v>
      </c>
      <c r="O832" s="9" t="e">
        <f>VLOOKUP($B832, Team_Pitching___Advanced[], 20, FALSE)</f>
        <v>#N/A</v>
      </c>
      <c r="P832" s="9" t="e">
        <f>VLOOKUP($B832, Team_Batting___Dashboard[[Team]:[wOBA]], 16, FALSE)</f>
        <v>#N/A</v>
      </c>
      <c r="Q832" s="9" t="e">
        <f>VLOOKUP($B832, Team_Batting___Advanced[[Team]:[OPS]], 9, FALSE)</f>
        <v>#N/A</v>
      </c>
      <c r="R832" s="9" t="e">
        <f>VLOOKUP($B832, Team_Batting___Advanced[], 19, FALSE)</f>
        <v>#N/A</v>
      </c>
      <c r="S832" s="9" t="e">
        <f>VLOOKUP($B832, 'Team Per G'!$A$2:$G$31, 3, FALSE)</f>
        <v>#N/A</v>
      </c>
      <c r="T832" s="9" t="e">
        <f>VLOOKUP($B832, 'Team Per G'!$A$2:$G$31, 5, FALSE)</f>
        <v>#N/A</v>
      </c>
      <c r="U832" s="9" t="e">
        <f>VLOOKUP($B832, 'Team Per G'!$A$2:$G$31, 4, FALSE)</f>
        <v>#N/A</v>
      </c>
      <c r="V832" s="9" t="e">
        <f>VLOOKUP($B832, Team_Batting___Dashboard[], 22, FALSE)/$F832</f>
        <v>#N/A</v>
      </c>
      <c r="W832" s="9" t="e">
        <f>VLOOKUP($B832, 'FanGraphs - Team WAR Projected'!$B$2:$E$31, 4, FALSE)/162</f>
        <v>#N/A</v>
      </c>
      <c r="X832" s="9" t="e">
        <f>VLOOKUP($B832, FanGraphs_Standings[[Abbreviation]:[2024 Year to Date RS/G]], 6, FALSE)/$F832</f>
        <v>#N/A</v>
      </c>
      <c r="Y832" s="9" t="e">
        <f>VLOOKUP($B832, FanGraphs_Standings[[Abbreviation]:[2024 Projected Full Season RDif]], 19, FALSE)/162</f>
        <v>#N/A</v>
      </c>
      <c r="Z832" s="9" t="e">
        <f>VLOOKUP($B832, FanGraphs_Standings[[Abbreviation]:[2024 Projected Full Season RDif]], 5, FALSE)</f>
        <v>#N/A</v>
      </c>
      <c r="AA832" s="9" t="e">
        <f>VLOOKUP($B832, FanGraphs_Standings[[Abbreviation]:[2024 Projected Full Season W%]], 18, FALSE)</f>
        <v>#N/A</v>
      </c>
      <c r="AB832" s="9" t="e">
        <f>VLOOKUP($B832, 'Home Field Adv'!$A$2:$I$31, 9, FALSE)</f>
        <v>#N/A</v>
      </c>
      <c r="AC832" s="9" t="e">
        <f>VLOOKUP($C832, FanGraphs_Standings[[Abbreviation]:[2024 Year to Date G]], 2, FALSE)</f>
        <v>#N/A</v>
      </c>
      <c r="AD832" s="9" t="e">
        <f>VLOOKUP($E832, 'SP Per G'!$A$2:$D$1380, 3, FALSE)</f>
        <v>#N/A</v>
      </c>
      <c r="AE832" s="9" t="e">
        <f>VLOOKUP($E832, 'SP Per G'!$A$2:$D$1380, 4, FALSE)</f>
        <v>#N/A</v>
      </c>
      <c r="AF832" s="9" t="e">
        <f>VLOOKUP($E832, Individual_Pitching___Dashboard[], 18, FALSE)</f>
        <v>#N/A</v>
      </c>
      <c r="AG832" s="9" t="e">
        <f>VLOOKUP($E832, Individual_Pitching___Dashboard[], 20, FALSE)</f>
        <v>#N/A</v>
      </c>
      <c r="AH832" s="9" t="e">
        <f>VLOOKUP($E832, Individual_Pitching___Advanced[], 21,FALSE)</f>
        <v>#N/A</v>
      </c>
      <c r="AI832" s="9" t="e">
        <f>VLOOKUP($C832, 'Team Per G'!$A$2:$G$31, 7, FALSE)</f>
        <v>#N/A</v>
      </c>
      <c r="AJ832" s="9" t="e">
        <f>VLOOKUP($C832, 'FanGraphs - Team WAR Projected'!$B$2:$E$31, 3, FALSE)/162</f>
        <v>#N/A</v>
      </c>
      <c r="AK832" s="9" t="e">
        <f>VLOOKUP($C832, Team_Pitching___Advanced[[Team]:[xFIP]], 19,FALSE)</f>
        <v>#N/A</v>
      </c>
      <c r="AL832" s="9" t="e">
        <f>VLOOKUP($C832, Team_Pitching___Advanced[], 20, FALSE)</f>
        <v>#N/A</v>
      </c>
      <c r="AM832" s="9" t="e">
        <f>VLOOKUP($C832, Team_Batting___Dashboard[[Team]:[wOBA]], 16, FALSE)</f>
        <v>#N/A</v>
      </c>
      <c r="AN832" s="9" t="e">
        <f>VLOOKUP($C832, Team_Batting___Advanced[[Team]:[OPS]], 9, FALSE)</f>
        <v>#N/A</v>
      </c>
      <c r="AO832" s="9" t="e">
        <f>VLOOKUP($C832, Team_Batting___Advanced[], 19, FALSE)</f>
        <v>#N/A</v>
      </c>
      <c r="AP832" s="9" t="e">
        <f>VLOOKUP($C832, 'Team Per G'!$A$2:$G$31, 3, FALSE)</f>
        <v>#N/A</v>
      </c>
      <c r="AQ832" s="9" t="e">
        <f>VLOOKUP($C832, 'Team Per G'!$A$2:$G$31, 5, FALSE)</f>
        <v>#N/A</v>
      </c>
      <c r="AR832" s="9" t="e">
        <f>VLOOKUP($C832, 'Team Per G'!$A$2:$G$31, 4, FALSE)</f>
        <v>#N/A</v>
      </c>
      <c r="AS832" s="9" t="e">
        <f>VLOOKUP($C832, Team_Batting___Dashboard[], 22, FALSE)/$AC832</f>
        <v>#N/A</v>
      </c>
      <c r="AT832" s="9" t="e">
        <f>VLOOKUP($C832, 'FanGraphs - Team WAR Projected'!$B$2:$E$31, 4, FALSE)/162</f>
        <v>#N/A</v>
      </c>
      <c r="AU832" s="9" t="e">
        <f>VLOOKUP($C832, FanGraphs_Standings[[Abbreviation]:[2024 Year to Date RS/G]], 6, FALSE)/$AC832</f>
        <v>#N/A</v>
      </c>
      <c r="AV832" s="9" t="e">
        <f>VLOOKUP($C832, FanGraphs_Standings[[Abbreviation]:[2024 Projected Full Season RDif]], 19, FALSE)/162</f>
        <v>#N/A</v>
      </c>
      <c r="AW832" s="9" t="e">
        <f>VLOOKUP($C832, FanGraphs_Standings[[Abbreviation]:[2024 Projected Full Season RDif]], 5, FALSE)</f>
        <v>#N/A</v>
      </c>
      <c r="AX832" s="9" t="e">
        <f>VLOOKUP($C832, FanGraphs_Standings[[Abbreviation]:[2024 Projected Full Season W%]], 18, FALSE)</f>
        <v>#N/A</v>
      </c>
      <c r="AY832" s="9" t="e">
        <f>VLOOKUP($C832, 'Home Field Adv'!$A$2:$K$31, 11, FALSE)</f>
        <v>#N/A</v>
      </c>
      <c r="BB832" s="5" t="str">
        <f t="shared" si="37"/>
        <v/>
      </c>
      <c r="BC832" s="5" t="str">
        <f t="shared" si="38"/>
        <v/>
      </c>
      <c r="BD832" s="5" t="str">
        <f t="shared" si="39"/>
        <v/>
      </c>
    </row>
    <row r="833" spans="6:56" x14ac:dyDescent="0.45">
      <c r="F833" s="9" t="e">
        <f>VLOOKUP($B833, FanGraphs_Standings[[Abbreviation]:[2024 Year to Date G]], 2, FALSE)</f>
        <v>#N/A</v>
      </c>
      <c r="G833" s="9" t="e">
        <f>IF(ISERR(VLOOKUP($D833, 'SP Per G'!$A$2:$D$1380, 3, FALSE)), L833, VLOOKUP($D833, 'SP Per G'!$A$2:$D$1380, 3, FALSE))</f>
        <v>#N/A</v>
      </c>
      <c r="H833" s="9" t="e">
        <f>VLOOKUP($D833, 'SP Per G'!$A$2:$D$1380, 4, FALSE)</f>
        <v>#N/A</v>
      </c>
      <c r="I833" s="9" t="e">
        <f>VLOOKUP($D833, Individual_Pitching___Dashboard[], 18, FALSE)</f>
        <v>#N/A</v>
      </c>
      <c r="J833" s="9" t="e">
        <f>VLOOKUP($D833, Individual_Pitching___Dashboard[], 20, FALSE)</f>
        <v>#N/A</v>
      </c>
      <c r="K833" s="9" t="e">
        <f>VLOOKUP($D833, Individual_Pitching___Advanced[], 21,FALSE)</f>
        <v>#N/A</v>
      </c>
      <c r="L833" s="9" t="e">
        <f>VLOOKUP($B833, 'Team Per G'!$A$2:$G$31, 7, FALSE)</f>
        <v>#N/A</v>
      </c>
      <c r="M833" s="9" t="e">
        <f>VLOOKUP($B833, 'FanGraphs - Team WAR Projected'!$B$2:$E$31, 3, FALSE)/162</f>
        <v>#N/A</v>
      </c>
      <c r="N833" s="9" t="e">
        <f>VLOOKUP($B833, Team_Pitching___Advanced[[Team]:[xFIP]], 19,FALSE)</f>
        <v>#N/A</v>
      </c>
      <c r="O833" s="9" t="e">
        <f>VLOOKUP($B833, Team_Pitching___Advanced[], 20, FALSE)</f>
        <v>#N/A</v>
      </c>
      <c r="P833" s="9" t="e">
        <f>VLOOKUP($B833, Team_Batting___Dashboard[[Team]:[wOBA]], 16, FALSE)</f>
        <v>#N/A</v>
      </c>
      <c r="Q833" s="9" t="e">
        <f>VLOOKUP($B833, Team_Batting___Advanced[[Team]:[OPS]], 9, FALSE)</f>
        <v>#N/A</v>
      </c>
      <c r="R833" s="9" t="e">
        <f>VLOOKUP($B833, Team_Batting___Advanced[], 19, FALSE)</f>
        <v>#N/A</v>
      </c>
      <c r="S833" s="9" t="e">
        <f>VLOOKUP($B833, 'Team Per G'!$A$2:$G$31, 3, FALSE)</f>
        <v>#N/A</v>
      </c>
      <c r="T833" s="9" t="e">
        <f>VLOOKUP($B833, 'Team Per G'!$A$2:$G$31, 5, FALSE)</f>
        <v>#N/A</v>
      </c>
      <c r="U833" s="9" t="e">
        <f>VLOOKUP($B833, 'Team Per G'!$A$2:$G$31, 4, FALSE)</f>
        <v>#N/A</v>
      </c>
      <c r="V833" s="9" t="e">
        <f>VLOOKUP($B833, Team_Batting___Dashboard[], 22, FALSE)/$F833</f>
        <v>#N/A</v>
      </c>
      <c r="W833" s="9" t="e">
        <f>VLOOKUP($B833, 'FanGraphs - Team WAR Projected'!$B$2:$E$31, 4, FALSE)/162</f>
        <v>#N/A</v>
      </c>
      <c r="X833" s="9" t="e">
        <f>VLOOKUP($B833, FanGraphs_Standings[[Abbreviation]:[2024 Year to Date RS/G]], 6, FALSE)/$F833</f>
        <v>#N/A</v>
      </c>
      <c r="Y833" s="9" t="e">
        <f>VLOOKUP($B833, FanGraphs_Standings[[Abbreviation]:[2024 Projected Full Season RDif]], 19, FALSE)/162</f>
        <v>#N/A</v>
      </c>
      <c r="Z833" s="9" t="e">
        <f>VLOOKUP($B833, FanGraphs_Standings[[Abbreviation]:[2024 Projected Full Season RDif]], 5, FALSE)</f>
        <v>#N/A</v>
      </c>
      <c r="AA833" s="9" t="e">
        <f>VLOOKUP($B833, FanGraphs_Standings[[Abbreviation]:[2024 Projected Full Season W%]], 18, FALSE)</f>
        <v>#N/A</v>
      </c>
      <c r="AB833" s="9" t="e">
        <f>VLOOKUP($B833, 'Home Field Adv'!$A$2:$I$31, 9, FALSE)</f>
        <v>#N/A</v>
      </c>
      <c r="AC833" s="9" t="e">
        <f>VLOOKUP($C833, FanGraphs_Standings[[Abbreviation]:[2024 Year to Date G]], 2, FALSE)</f>
        <v>#N/A</v>
      </c>
      <c r="AD833" s="9" t="e">
        <f>VLOOKUP($E833, 'SP Per G'!$A$2:$D$1380, 3, FALSE)</f>
        <v>#N/A</v>
      </c>
      <c r="AE833" s="9" t="e">
        <f>VLOOKUP($E833, 'SP Per G'!$A$2:$D$1380, 4, FALSE)</f>
        <v>#N/A</v>
      </c>
      <c r="AF833" s="9" t="e">
        <f>VLOOKUP($E833, Individual_Pitching___Dashboard[], 18, FALSE)</f>
        <v>#N/A</v>
      </c>
      <c r="AG833" s="9" t="e">
        <f>VLOOKUP($E833, Individual_Pitching___Dashboard[], 20, FALSE)</f>
        <v>#N/A</v>
      </c>
      <c r="AH833" s="9" t="e">
        <f>VLOOKUP($E833, Individual_Pitching___Advanced[], 21,FALSE)</f>
        <v>#N/A</v>
      </c>
      <c r="AI833" s="9" t="e">
        <f>VLOOKUP($C833, 'Team Per G'!$A$2:$G$31, 7, FALSE)</f>
        <v>#N/A</v>
      </c>
      <c r="AJ833" s="9" t="e">
        <f>VLOOKUP($C833, 'FanGraphs - Team WAR Projected'!$B$2:$E$31, 3, FALSE)/162</f>
        <v>#N/A</v>
      </c>
      <c r="AK833" s="9" t="e">
        <f>VLOOKUP($C833, Team_Pitching___Advanced[[Team]:[xFIP]], 19,FALSE)</f>
        <v>#N/A</v>
      </c>
      <c r="AL833" s="9" t="e">
        <f>VLOOKUP($C833, Team_Pitching___Advanced[], 20, FALSE)</f>
        <v>#N/A</v>
      </c>
      <c r="AM833" s="9" t="e">
        <f>VLOOKUP($C833, Team_Batting___Dashboard[[Team]:[wOBA]], 16, FALSE)</f>
        <v>#N/A</v>
      </c>
      <c r="AN833" s="9" t="e">
        <f>VLOOKUP($C833, Team_Batting___Advanced[[Team]:[OPS]], 9, FALSE)</f>
        <v>#N/A</v>
      </c>
      <c r="AO833" s="9" t="e">
        <f>VLOOKUP($C833, Team_Batting___Advanced[], 19, FALSE)</f>
        <v>#N/A</v>
      </c>
      <c r="AP833" s="9" t="e">
        <f>VLOOKUP($C833, 'Team Per G'!$A$2:$G$31, 3, FALSE)</f>
        <v>#N/A</v>
      </c>
      <c r="AQ833" s="9" t="e">
        <f>VLOOKUP($C833, 'Team Per G'!$A$2:$G$31, 5, FALSE)</f>
        <v>#N/A</v>
      </c>
      <c r="AR833" s="9" t="e">
        <f>VLOOKUP($C833, 'Team Per G'!$A$2:$G$31, 4, FALSE)</f>
        <v>#N/A</v>
      </c>
      <c r="AS833" s="9" t="e">
        <f>VLOOKUP($C833, Team_Batting___Dashboard[], 22, FALSE)/$AC833</f>
        <v>#N/A</v>
      </c>
      <c r="AT833" s="9" t="e">
        <f>VLOOKUP($C833, 'FanGraphs - Team WAR Projected'!$B$2:$E$31, 4, FALSE)/162</f>
        <v>#N/A</v>
      </c>
      <c r="AU833" s="9" t="e">
        <f>VLOOKUP($C833, FanGraphs_Standings[[Abbreviation]:[2024 Year to Date RS/G]], 6, FALSE)/$AC833</f>
        <v>#N/A</v>
      </c>
      <c r="AV833" s="9" t="e">
        <f>VLOOKUP($C833, FanGraphs_Standings[[Abbreviation]:[2024 Projected Full Season RDif]], 19, FALSE)/162</f>
        <v>#N/A</v>
      </c>
      <c r="AW833" s="9" t="e">
        <f>VLOOKUP($C833, FanGraphs_Standings[[Abbreviation]:[2024 Projected Full Season RDif]], 5, FALSE)</f>
        <v>#N/A</v>
      </c>
      <c r="AX833" s="9" t="e">
        <f>VLOOKUP($C833, FanGraphs_Standings[[Abbreviation]:[2024 Projected Full Season W%]], 18, FALSE)</f>
        <v>#N/A</v>
      </c>
      <c r="AY833" s="9" t="e">
        <f>VLOOKUP($C833, 'Home Field Adv'!$A$2:$K$31, 11, FALSE)</f>
        <v>#N/A</v>
      </c>
      <c r="BB833" s="5" t="str">
        <f t="shared" si="37"/>
        <v/>
      </c>
      <c r="BC833" s="5" t="str">
        <f t="shared" si="38"/>
        <v/>
      </c>
      <c r="BD833" s="5" t="str">
        <f t="shared" si="39"/>
        <v/>
      </c>
    </row>
    <row r="834" spans="6:56" x14ac:dyDescent="0.45">
      <c r="F834" s="9" t="e">
        <f>VLOOKUP($B834, FanGraphs_Standings[[Abbreviation]:[2024 Year to Date G]], 2, FALSE)</f>
        <v>#N/A</v>
      </c>
      <c r="G834" s="9" t="e">
        <f>IF(ISERR(VLOOKUP($D834, 'SP Per G'!$A$2:$D$1380, 3, FALSE)), L834, VLOOKUP($D834, 'SP Per G'!$A$2:$D$1380, 3, FALSE))</f>
        <v>#N/A</v>
      </c>
      <c r="H834" s="9" t="e">
        <f>VLOOKUP($D834, 'SP Per G'!$A$2:$D$1380, 4, FALSE)</f>
        <v>#N/A</v>
      </c>
      <c r="I834" s="9" t="e">
        <f>VLOOKUP($D834, Individual_Pitching___Dashboard[], 18, FALSE)</f>
        <v>#N/A</v>
      </c>
      <c r="J834" s="9" t="e">
        <f>VLOOKUP($D834, Individual_Pitching___Dashboard[], 20, FALSE)</f>
        <v>#N/A</v>
      </c>
      <c r="K834" s="9" t="e">
        <f>VLOOKUP($D834, Individual_Pitching___Advanced[], 21,FALSE)</f>
        <v>#N/A</v>
      </c>
      <c r="L834" s="9" t="e">
        <f>VLOOKUP($B834, 'Team Per G'!$A$2:$G$31, 7, FALSE)</f>
        <v>#N/A</v>
      </c>
      <c r="M834" s="9" t="e">
        <f>VLOOKUP($B834, 'FanGraphs - Team WAR Projected'!$B$2:$E$31, 3, FALSE)/162</f>
        <v>#N/A</v>
      </c>
      <c r="N834" s="9" t="e">
        <f>VLOOKUP($B834, Team_Pitching___Advanced[[Team]:[xFIP]], 19,FALSE)</f>
        <v>#N/A</v>
      </c>
      <c r="O834" s="9" t="e">
        <f>VLOOKUP($B834, Team_Pitching___Advanced[], 20, FALSE)</f>
        <v>#N/A</v>
      </c>
      <c r="P834" s="9" t="e">
        <f>VLOOKUP($B834, Team_Batting___Dashboard[[Team]:[wOBA]], 16, FALSE)</f>
        <v>#N/A</v>
      </c>
      <c r="Q834" s="9" t="e">
        <f>VLOOKUP($B834, Team_Batting___Advanced[[Team]:[OPS]], 9, FALSE)</f>
        <v>#N/A</v>
      </c>
      <c r="R834" s="9" t="e">
        <f>VLOOKUP($B834, Team_Batting___Advanced[], 19, FALSE)</f>
        <v>#N/A</v>
      </c>
      <c r="S834" s="9" t="e">
        <f>VLOOKUP($B834, 'Team Per G'!$A$2:$G$31, 3, FALSE)</f>
        <v>#N/A</v>
      </c>
      <c r="T834" s="9" t="e">
        <f>VLOOKUP($B834, 'Team Per G'!$A$2:$G$31, 5, FALSE)</f>
        <v>#N/A</v>
      </c>
      <c r="U834" s="9" t="e">
        <f>VLOOKUP($B834, 'Team Per G'!$A$2:$G$31, 4, FALSE)</f>
        <v>#N/A</v>
      </c>
      <c r="V834" s="9" t="e">
        <f>VLOOKUP($B834, Team_Batting___Dashboard[], 22, FALSE)/$F834</f>
        <v>#N/A</v>
      </c>
      <c r="W834" s="9" t="e">
        <f>VLOOKUP($B834, 'FanGraphs - Team WAR Projected'!$B$2:$E$31, 4, FALSE)/162</f>
        <v>#N/A</v>
      </c>
      <c r="X834" s="9" t="e">
        <f>VLOOKUP($B834, FanGraphs_Standings[[Abbreviation]:[2024 Year to Date RS/G]], 6, FALSE)/$F834</f>
        <v>#N/A</v>
      </c>
      <c r="Y834" s="9" t="e">
        <f>VLOOKUP($B834, FanGraphs_Standings[[Abbreviation]:[2024 Projected Full Season RDif]], 19, FALSE)/162</f>
        <v>#N/A</v>
      </c>
      <c r="Z834" s="9" t="e">
        <f>VLOOKUP($B834, FanGraphs_Standings[[Abbreviation]:[2024 Projected Full Season RDif]], 5, FALSE)</f>
        <v>#N/A</v>
      </c>
      <c r="AA834" s="9" t="e">
        <f>VLOOKUP($B834, FanGraphs_Standings[[Abbreviation]:[2024 Projected Full Season W%]], 18, FALSE)</f>
        <v>#N/A</v>
      </c>
      <c r="AB834" s="9" t="e">
        <f>VLOOKUP($B834, 'Home Field Adv'!$A$2:$I$31, 9, FALSE)</f>
        <v>#N/A</v>
      </c>
      <c r="AC834" s="9" t="e">
        <f>VLOOKUP($C834, FanGraphs_Standings[[Abbreviation]:[2024 Year to Date G]], 2, FALSE)</f>
        <v>#N/A</v>
      </c>
      <c r="AD834" s="9" t="e">
        <f>VLOOKUP($E834, 'SP Per G'!$A$2:$D$1380, 3, FALSE)</f>
        <v>#N/A</v>
      </c>
      <c r="AE834" s="9" t="e">
        <f>VLOOKUP($E834, 'SP Per G'!$A$2:$D$1380, 4, FALSE)</f>
        <v>#N/A</v>
      </c>
      <c r="AF834" s="9" t="e">
        <f>VLOOKUP($E834, Individual_Pitching___Dashboard[], 18, FALSE)</f>
        <v>#N/A</v>
      </c>
      <c r="AG834" s="9" t="e">
        <f>VLOOKUP($E834, Individual_Pitching___Dashboard[], 20, FALSE)</f>
        <v>#N/A</v>
      </c>
      <c r="AH834" s="9" t="e">
        <f>VLOOKUP($E834, Individual_Pitching___Advanced[], 21,FALSE)</f>
        <v>#N/A</v>
      </c>
      <c r="AI834" s="9" t="e">
        <f>VLOOKUP($C834, 'Team Per G'!$A$2:$G$31, 7, FALSE)</f>
        <v>#N/A</v>
      </c>
      <c r="AJ834" s="9" t="e">
        <f>VLOOKUP($C834, 'FanGraphs - Team WAR Projected'!$B$2:$E$31, 3, FALSE)/162</f>
        <v>#N/A</v>
      </c>
      <c r="AK834" s="9" t="e">
        <f>VLOOKUP($C834, Team_Pitching___Advanced[[Team]:[xFIP]], 19,FALSE)</f>
        <v>#N/A</v>
      </c>
      <c r="AL834" s="9" t="e">
        <f>VLOOKUP($C834, Team_Pitching___Advanced[], 20, FALSE)</f>
        <v>#N/A</v>
      </c>
      <c r="AM834" s="9" t="e">
        <f>VLOOKUP($C834, Team_Batting___Dashboard[[Team]:[wOBA]], 16, FALSE)</f>
        <v>#N/A</v>
      </c>
      <c r="AN834" s="9" t="e">
        <f>VLOOKUP($C834, Team_Batting___Advanced[[Team]:[OPS]], 9, FALSE)</f>
        <v>#N/A</v>
      </c>
      <c r="AO834" s="9" t="e">
        <f>VLOOKUP($C834, Team_Batting___Advanced[], 19, FALSE)</f>
        <v>#N/A</v>
      </c>
      <c r="AP834" s="9" t="e">
        <f>VLOOKUP($C834, 'Team Per G'!$A$2:$G$31, 3, FALSE)</f>
        <v>#N/A</v>
      </c>
      <c r="AQ834" s="9" t="e">
        <f>VLOOKUP($C834, 'Team Per G'!$A$2:$G$31, 5, FALSE)</f>
        <v>#N/A</v>
      </c>
      <c r="AR834" s="9" t="e">
        <f>VLOOKUP($C834, 'Team Per G'!$A$2:$G$31, 4, FALSE)</f>
        <v>#N/A</v>
      </c>
      <c r="AS834" s="9" t="e">
        <f>VLOOKUP($C834, Team_Batting___Dashboard[], 22, FALSE)/$AC834</f>
        <v>#N/A</v>
      </c>
      <c r="AT834" s="9" t="e">
        <f>VLOOKUP($C834, 'FanGraphs - Team WAR Projected'!$B$2:$E$31, 4, FALSE)/162</f>
        <v>#N/A</v>
      </c>
      <c r="AU834" s="9" t="e">
        <f>VLOOKUP($C834, FanGraphs_Standings[[Abbreviation]:[2024 Year to Date RS/G]], 6, FALSE)/$AC834</f>
        <v>#N/A</v>
      </c>
      <c r="AV834" s="9" t="e">
        <f>VLOOKUP($C834, FanGraphs_Standings[[Abbreviation]:[2024 Projected Full Season RDif]], 19, FALSE)/162</f>
        <v>#N/A</v>
      </c>
      <c r="AW834" s="9" t="e">
        <f>VLOOKUP($C834, FanGraphs_Standings[[Abbreviation]:[2024 Projected Full Season RDif]], 5, FALSE)</f>
        <v>#N/A</v>
      </c>
      <c r="AX834" s="9" t="e">
        <f>VLOOKUP($C834, FanGraphs_Standings[[Abbreviation]:[2024 Projected Full Season W%]], 18, FALSE)</f>
        <v>#N/A</v>
      </c>
      <c r="AY834" s="9" t="e">
        <f>VLOOKUP($C834, 'Home Field Adv'!$A$2:$K$31, 11, FALSE)</f>
        <v>#N/A</v>
      </c>
      <c r="BB834" s="5" t="str">
        <f t="shared" si="37"/>
        <v/>
      </c>
      <c r="BC834" s="5" t="str">
        <f t="shared" si="38"/>
        <v/>
      </c>
      <c r="BD834" s="5" t="str">
        <f t="shared" si="39"/>
        <v/>
      </c>
    </row>
    <row r="835" spans="6:56" x14ac:dyDescent="0.45">
      <c r="F835" s="9" t="e">
        <f>VLOOKUP($B835, FanGraphs_Standings[[Abbreviation]:[2024 Year to Date G]], 2, FALSE)</f>
        <v>#N/A</v>
      </c>
      <c r="G835" s="9" t="e">
        <f>IF(ISERR(VLOOKUP($D835, 'SP Per G'!$A$2:$D$1380, 3, FALSE)), L835, VLOOKUP($D835, 'SP Per G'!$A$2:$D$1380, 3, FALSE))</f>
        <v>#N/A</v>
      </c>
      <c r="H835" s="9" t="e">
        <f>VLOOKUP($D835, 'SP Per G'!$A$2:$D$1380, 4, FALSE)</f>
        <v>#N/A</v>
      </c>
      <c r="I835" s="9" t="e">
        <f>VLOOKUP($D835, Individual_Pitching___Dashboard[], 18, FALSE)</f>
        <v>#N/A</v>
      </c>
      <c r="J835" s="9" t="e">
        <f>VLOOKUP($D835, Individual_Pitching___Dashboard[], 20, FALSE)</f>
        <v>#N/A</v>
      </c>
      <c r="K835" s="9" t="e">
        <f>VLOOKUP($D835, Individual_Pitching___Advanced[], 21,FALSE)</f>
        <v>#N/A</v>
      </c>
      <c r="L835" s="9" t="e">
        <f>VLOOKUP($B835, 'Team Per G'!$A$2:$G$31, 7, FALSE)</f>
        <v>#N/A</v>
      </c>
      <c r="M835" s="9" t="e">
        <f>VLOOKUP($B835, 'FanGraphs - Team WAR Projected'!$B$2:$E$31, 3, FALSE)/162</f>
        <v>#N/A</v>
      </c>
      <c r="N835" s="9" t="e">
        <f>VLOOKUP($B835, Team_Pitching___Advanced[[Team]:[xFIP]], 19,FALSE)</f>
        <v>#N/A</v>
      </c>
      <c r="O835" s="9" t="e">
        <f>VLOOKUP($B835, Team_Pitching___Advanced[], 20, FALSE)</f>
        <v>#N/A</v>
      </c>
      <c r="P835" s="9" t="e">
        <f>VLOOKUP($B835, Team_Batting___Dashboard[[Team]:[wOBA]], 16, FALSE)</f>
        <v>#N/A</v>
      </c>
      <c r="Q835" s="9" t="e">
        <f>VLOOKUP($B835, Team_Batting___Advanced[[Team]:[OPS]], 9, FALSE)</f>
        <v>#N/A</v>
      </c>
      <c r="R835" s="9" t="e">
        <f>VLOOKUP($B835, Team_Batting___Advanced[], 19, FALSE)</f>
        <v>#N/A</v>
      </c>
      <c r="S835" s="9" t="e">
        <f>VLOOKUP($B835, 'Team Per G'!$A$2:$G$31, 3, FALSE)</f>
        <v>#N/A</v>
      </c>
      <c r="T835" s="9" t="e">
        <f>VLOOKUP($B835, 'Team Per G'!$A$2:$G$31, 5, FALSE)</f>
        <v>#N/A</v>
      </c>
      <c r="U835" s="9" t="e">
        <f>VLOOKUP($B835, 'Team Per G'!$A$2:$G$31, 4, FALSE)</f>
        <v>#N/A</v>
      </c>
      <c r="V835" s="9" t="e">
        <f>VLOOKUP($B835, Team_Batting___Dashboard[], 22, FALSE)/$F835</f>
        <v>#N/A</v>
      </c>
      <c r="W835" s="9" t="e">
        <f>VLOOKUP($B835, 'FanGraphs - Team WAR Projected'!$B$2:$E$31, 4, FALSE)/162</f>
        <v>#N/A</v>
      </c>
      <c r="X835" s="9" t="e">
        <f>VLOOKUP($B835, FanGraphs_Standings[[Abbreviation]:[2024 Year to Date RS/G]], 6, FALSE)/$F835</f>
        <v>#N/A</v>
      </c>
      <c r="Y835" s="9" t="e">
        <f>VLOOKUP($B835, FanGraphs_Standings[[Abbreviation]:[2024 Projected Full Season RDif]], 19, FALSE)/162</f>
        <v>#N/A</v>
      </c>
      <c r="Z835" s="9" t="e">
        <f>VLOOKUP($B835, FanGraphs_Standings[[Abbreviation]:[2024 Projected Full Season RDif]], 5, FALSE)</f>
        <v>#N/A</v>
      </c>
      <c r="AA835" s="9" t="e">
        <f>VLOOKUP($B835, FanGraphs_Standings[[Abbreviation]:[2024 Projected Full Season W%]], 18, FALSE)</f>
        <v>#N/A</v>
      </c>
      <c r="AB835" s="9" t="e">
        <f>VLOOKUP($B835, 'Home Field Adv'!$A$2:$I$31, 9, FALSE)</f>
        <v>#N/A</v>
      </c>
      <c r="AC835" s="9" t="e">
        <f>VLOOKUP($C835, FanGraphs_Standings[[Abbreviation]:[2024 Year to Date G]], 2, FALSE)</f>
        <v>#N/A</v>
      </c>
      <c r="AD835" s="9" t="e">
        <f>VLOOKUP($E835, 'SP Per G'!$A$2:$D$1380, 3, FALSE)</f>
        <v>#N/A</v>
      </c>
      <c r="AE835" s="9" t="e">
        <f>VLOOKUP($E835, 'SP Per G'!$A$2:$D$1380, 4, FALSE)</f>
        <v>#N/A</v>
      </c>
      <c r="AF835" s="9" t="e">
        <f>VLOOKUP($E835, Individual_Pitching___Dashboard[], 18, FALSE)</f>
        <v>#N/A</v>
      </c>
      <c r="AG835" s="9" t="e">
        <f>VLOOKUP($E835, Individual_Pitching___Dashboard[], 20, FALSE)</f>
        <v>#N/A</v>
      </c>
      <c r="AH835" s="9" t="e">
        <f>VLOOKUP($E835, Individual_Pitching___Advanced[], 21,FALSE)</f>
        <v>#N/A</v>
      </c>
      <c r="AI835" s="9" t="e">
        <f>VLOOKUP($C835, 'Team Per G'!$A$2:$G$31, 7, FALSE)</f>
        <v>#N/A</v>
      </c>
      <c r="AJ835" s="9" t="e">
        <f>VLOOKUP($C835, 'FanGraphs - Team WAR Projected'!$B$2:$E$31, 3, FALSE)/162</f>
        <v>#N/A</v>
      </c>
      <c r="AK835" s="9" t="e">
        <f>VLOOKUP($C835, Team_Pitching___Advanced[[Team]:[xFIP]], 19,FALSE)</f>
        <v>#N/A</v>
      </c>
      <c r="AL835" s="9" t="e">
        <f>VLOOKUP($C835, Team_Pitching___Advanced[], 20, FALSE)</f>
        <v>#N/A</v>
      </c>
      <c r="AM835" s="9" t="e">
        <f>VLOOKUP($C835, Team_Batting___Dashboard[[Team]:[wOBA]], 16, FALSE)</f>
        <v>#N/A</v>
      </c>
      <c r="AN835" s="9" t="e">
        <f>VLOOKUP($C835, Team_Batting___Advanced[[Team]:[OPS]], 9, FALSE)</f>
        <v>#N/A</v>
      </c>
      <c r="AO835" s="9" t="e">
        <f>VLOOKUP($C835, Team_Batting___Advanced[], 19, FALSE)</f>
        <v>#N/A</v>
      </c>
      <c r="AP835" s="9" t="e">
        <f>VLOOKUP($C835, 'Team Per G'!$A$2:$G$31, 3, FALSE)</f>
        <v>#N/A</v>
      </c>
      <c r="AQ835" s="9" t="e">
        <f>VLOOKUP($C835, 'Team Per G'!$A$2:$G$31, 5, FALSE)</f>
        <v>#N/A</v>
      </c>
      <c r="AR835" s="9" t="e">
        <f>VLOOKUP($C835, 'Team Per G'!$A$2:$G$31, 4, FALSE)</f>
        <v>#N/A</v>
      </c>
      <c r="AS835" s="9" t="e">
        <f>VLOOKUP($C835, Team_Batting___Dashboard[], 22, FALSE)/$AC835</f>
        <v>#N/A</v>
      </c>
      <c r="AT835" s="9" t="e">
        <f>VLOOKUP($C835, 'FanGraphs - Team WAR Projected'!$B$2:$E$31, 4, FALSE)/162</f>
        <v>#N/A</v>
      </c>
      <c r="AU835" s="9" t="e">
        <f>VLOOKUP($C835, FanGraphs_Standings[[Abbreviation]:[2024 Year to Date RS/G]], 6, FALSE)/$AC835</f>
        <v>#N/A</v>
      </c>
      <c r="AV835" s="9" t="e">
        <f>VLOOKUP($C835, FanGraphs_Standings[[Abbreviation]:[2024 Projected Full Season RDif]], 19, FALSE)/162</f>
        <v>#N/A</v>
      </c>
      <c r="AW835" s="9" t="e">
        <f>VLOOKUP($C835, FanGraphs_Standings[[Abbreviation]:[2024 Projected Full Season RDif]], 5, FALSE)</f>
        <v>#N/A</v>
      </c>
      <c r="AX835" s="9" t="e">
        <f>VLOOKUP($C835, FanGraphs_Standings[[Abbreviation]:[2024 Projected Full Season W%]], 18, FALSE)</f>
        <v>#N/A</v>
      </c>
      <c r="AY835" s="9" t="e">
        <f>VLOOKUP($C835, 'Home Field Adv'!$A$2:$K$31, 11, FALSE)</f>
        <v>#N/A</v>
      </c>
      <c r="BB835" s="5" t="str">
        <f t="shared" ref="BB835:BB898" si="40">IF(ISBLANK(AZ835), "", AZ835-BA835)</f>
        <v/>
      </c>
      <c r="BC835" s="5" t="str">
        <f t="shared" ref="BC835:BC898" si="41">IF( ISBLANK(AZ835), "",IF(AZ835&gt;BA835, B835, C835))</f>
        <v/>
      </c>
      <c r="BD835" s="5" t="str">
        <f t="shared" ref="BD835:BD898" si="42">IF(ISBLANK(AZ835), "", AZ835+BA835)</f>
        <v/>
      </c>
    </row>
    <row r="836" spans="6:56" x14ac:dyDescent="0.45">
      <c r="F836" s="9" t="e">
        <f>VLOOKUP($B836, FanGraphs_Standings[[Abbreviation]:[2024 Year to Date G]], 2, FALSE)</f>
        <v>#N/A</v>
      </c>
      <c r="G836" s="9" t="e">
        <f>IF(ISERR(VLOOKUP($D836, 'SP Per G'!$A$2:$D$1380, 3, FALSE)), L836, VLOOKUP($D836, 'SP Per G'!$A$2:$D$1380, 3, FALSE))</f>
        <v>#N/A</v>
      </c>
      <c r="H836" s="9" t="e">
        <f>VLOOKUP($D836, 'SP Per G'!$A$2:$D$1380, 4, FALSE)</f>
        <v>#N/A</v>
      </c>
      <c r="I836" s="9" t="e">
        <f>VLOOKUP($D836, Individual_Pitching___Dashboard[], 18, FALSE)</f>
        <v>#N/A</v>
      </c>
      <c r="J836" s="9" t="e">
        <f>VLOOKUP($D836, Individual_Pitching___Dashboard[], 20, FALSE)</f>
        <v>#N/A</v>
      </c>
      <c r="K836" s="9" t="e">
        <f>VLOOKUP($D836, Individual_Pitching___Advanced[], 21,FALSE)</f>
        <v>#N/A</v>
      </c>
      <c r="L836" s="9" t="e">
        <f>VLOOKUP($B836, 'Team Per G'!$A$2:$G$31, 7, FALSE)</f>
        <v>#N/A</v>
      </c>
      <c r="M836" s="9" t="e">
        <f>VLOOKUP($B836, 'FanGraphs - Team WAR Projected'!$B$2:$E$31, 3, FALSE)/162</f>
        <v>#N/A</v>
      </c>
      <c r="N836" s="9" t="e">
        <f>VLOOKUP($B836, Team_Pitching___Advanced[[Team]:[xFIP]], 19,FALSE)</f>
        <v>#N/A</v>
      </c>
      <c r="O836" s="9" t="e">
        <f>VLOOKUP($B836, Team_Pitching___Advanced[], 20, FALSE)</f>
        <v>#N/A</v>
      </c>
      <c r="P836" s="9" t="e">
        <f>VLOOKUP($B836, Team_Batting___Dashboard[[Team]:[wOBA]], 16, FALSE)</f>
        <v>#N/A</v>
      </c>
      <c r="Q836" s="9" t="e">
        <f>VLOOKUP($B836, Team_Batting___Advanced[[Team]:[OPS]], 9, FALSE)</f>
        <v>#N/A</v>
      </c>
      <c r="R836" s="9" t="e">
        <f>VLOOKUP($B836, Team_Batting___Advanced[], 19, FALSE)</f>
        <v>#N/A</v>
      </c>
      <c r="S836" s="9" t="e">
        <f>VLOOKUP($B836, 'Team Per G'!$A$2:$G$31, 3, FALSE)</f>
        <v>#N/A</v>
      </c>
      <c r="T836" s="9" t="e">
        <f>VLOOKUP($B836, 'Team Per G'!$A$2:$G$31, 5, FALSE)</f>
        <v>#N/A</v>
      </c>
      <c r="U836" s="9" t="e">
        <f>VLOOKUP($B836, 'Team Per G'!$A$2:$G$31, 4, FALSE)</f>
        <v>#N/A</v>
      </c>
      <c r="V836" s="9" t="e">
        <f>VLOOKUP($B836, Team_Batting___Dashboard[], 22, FALSE)/$F836</f>
        <v>#N/A</v>
      </c>
      <c r="W836" s="9" t="e">
        <f>VLOOKUP($B836, 'FanGraphs - Team WAR Projected'!$B$2:$E$31, 4, FALSE)/162</f>
        <v>#N/A</v>
      </c>
      <c r="X836" s="9" t="e">
        <f>VLOOKUP($B836, FanGraphs_Standings[[Abbreviation]:[2024 Year to Date RS/G]], 6, FALSE)/$F836</f>
        <v>#N/A</v>
      </c>
      <c r="Y836" s="9" t="e">
        <f>VLOOKUP($B836, FanGraphs_Standings[[Abbreviation]:[2024 Projected Full Season RDif]], 19, FALSE)/162</f>
        <v>#N/A</v>
      </c>
      <c r="Z836" s="9" t="e">
        <f>VLOOKUP($B836, FanGraphs_Standings[[Abbreviation]:[2024 Projected Full Season RDif]], 5, FALSE)</f>
        <v>#N/A</v>
      </c>
      <c r="AA836" s="9" t="e">
        <f>VLOOKUP($B836, FanGraphs_Standings[[Abbreviation]:[2024 Projected Full Season W%]], 18, FALSE)</f>
        <v>#N/A</v>
      </c>
      <c r="AB836" s="9" t="e">
        <f>VLOOKUP($B836, 'Home Field Adv'!$A$2:$I$31, 9, FALSE)</f>
        <v>#N/A</v>
      </c>
      <c r="AC836" s="9" t="e">
        <f>VLOOKUP($C836, FanGraphs_Standings[[Abbreviation]:[2024 Year to Date G]], 2, FALSE)</f>
        <v>#N/A</v>
      </c>
      <c r="AD836" s="9" t="e">
        <f>VLOOKUP($E836, 'SP Per G'!$A$2:$D$1380, 3, FALSE)</f>
        <v>#N/A</v>
      </c>
      <c r="AE836" s="9" t="e">
        <f>VLOOKUP($E836, 'SP Per G'!$A$2:$D$1380, 4, FALSE)</f>
        <v>#N/A</v>
      </c>
      <c r="AF836" s="9" t="e">
        <f>VLOOKUP($E836, Individual_Pitching___Dashboard[], 18, FALSE)</f>
        <v>#N/A</v>
      </c>
      <c r="AG836" s="9" t="e">
        <f>VLOOKUP($E836, Individual_Pitching___Dashboard[], 20, FALSE)</f>
        <v>#N/A</v>
      </c>
      <c r="AH836" s="9" t="e">
        <f>VLOOKUP($E836, Individual_Pitching___Advanced[], 21,FALSE)</f>
        <v>#N/A</v>
      </c>
      <c r="AI836" s="9" t="e">
        <f>VLOOKUP($C836, 'Team Per G'!$A$2:$G$31, 7, FALSE)</f>
        <v>#N/A</v>
      </c>
      <c r="AJ836" s="9" t="e">
        <f>VLOOKUP($C836, 'FanGraphs - Team WAR Projected'!$B$2:$E$31, 3, FALSE)/162</f>
        <v>#N/A</v>
      </c>
      <c r="AK836" s="9" t="e">
        <f>VLOOKUP($C836, Team_Pitching___Advanced[[Team]:[xFIP]], 19,FALSE)</f>
        <v>#N/A</v>
      </c>
      <c r="AL836" s="9" t="e">
        <f>VLOOKUP($C836, Team_Pitching___Advanced[], 20, FALSE)</f>
        <v>#N/A</v>
      </c>
      <c r="AM836" s="9" t="e">
        <f>VLOOKUP($C836, Team_Batting___Dashboard[[Team]:[wOBA]], 16, FALSE)</f>
        <v>#N/A</v>
      </c>
      <c r="AN836" s="9" t="e">
        <f>VLOOKUP($C836, Team_Batting___Advanced[[Team]:[OPS]], 9, FALSE)</f>
        <v>#N/A</v>
      </c>
      <c r="AO836" s="9" t="e">
        <f>VLOOKUP($C836, Team_Batting___Advanced[], 19, FALSE)</f>
        <v>#N/A</v>
      </c>
      <c r="AP836" s="9" t="e">
        <f>VLOOKUP($C836, 'Team Per G'!$A$2:$G$31, 3, FALSE)</f>
        <v>#N/A</v>
      </c>
      <c r="AQ836" s="9" t="e">
        <f>VLOOKUP($C836, 'Team Per G'!$A$2:$G$31, 5, FALSE)</f>
        <v>#N/A</v>
      </c>
      <c r="AR836" s="9" t="e">
        <f>VLOOKUP($C836, 'Team Per G'!$A$2:$G$31, 4, FALSE)</f>
        <v>#N/A</v>
      </c>
      <c r="AS836" s="9" t="e">
        <f>VLOOKUP($C836, Team_Batting___Dashboard[], 22, FALSE)/$AC836</f>
        <v>#N/A</v>
      </c>
      <c r="AT836" s="9" t="e">
        <f>VLOOKUP($C836, 'FanGraphs - Team WAR Projected'!$B$2:$E$31, 4, FALSE)/162</f>
        <v>#N/A</v>
      </c>
      <c r="AU836" s="9" t="e">
        <f>VLOOKUP($C836, FanGraphs_Standings[[Abbreviation]:[2024 Year to Date RS/G]], 6, FALSE)/$AC836</f>
        <v>#N/A</v>
      </c>
      <c r="AV836" s="9" t="e">
        <f>VLOOKUP($C836, FanGraphs_Standings[[Abbreviation]:[2024 Projected Full Season RDif]], 19, FALSE)/162</f>
        <v>#N/A</v>
      </c>
      <c r="AW836" s="9" t="e">
        <f>VLOOKUP($C836, FanGraphs_Standings[[Abbreviation]:[2024 Projected Full Season RDif]], 5, FALSE)</f>
        <v>#N/A</v>
      </c>
      <c r="AX836" s="9" t="e">
        <f>VLOOKUP($C836, FanGraphs_Standings[[Abbreviation]:[2024 Projected Full Season W%]], 18, FALSE)</f>
        <v>#N/A</v>
      </c>
      <c r="AY836" s="9" t="e">
        <f>VLOOKUP($C836, 'Home Field Adv'!$A$2:$K$31, 11, FALSE)</f>
        <v>#N/A</v>
      </c>
      <c r="BB836" s="5" t="str">
        <f t="shared" si="40"/>
        <v/>
      </c>
      <c r="BC836" s="5" t="str">
        <f t="shared" si="41"/>
        <v/>
      </c>
      <c r="BD836" s="5" t="str">
        <f t="shared" si="42"/>
        <v/>
      </c>
    </row>
    <row r="837" spans="6:56" x14ac:dyDescent="0.45">
      <c r="F837" s="9" t="e">
        <f>VLOOKUP($B837, FanGraphs_Standings[[Abbreviation]:[2024 Year to Date G]], 2, FALSE)</f>
        <v>#N/A</v>
      </c>
      <c r="G837" s="9" t="e">
        <f>IF(ISERR(VLOOKUP($D837, 'SP Per G'!$A$2:$D$1380, 3, FALSE)), L837, VLOOKUP($D837, 'SP Per G'!$A$2:$D$1380, 3, FALSE))</f>
        <v>#N/A</v>
      </c>
      <c r="H837" s="9" t="e">
        <f>VLOOKUP($D837, 'SP Per G'!$A$2:$D$1380, 4, FALSE)</f>
        <v>#N/A</v>
      </c>
      <c r="I837" s="9" t="e">
        <f>VLOOKUP($D837, Individual_Pitching___Dashboard[], 18, FALSE)</f>
        <v>#N/A</v>
      </c>
      <c r="J837" s="9" t="e">
        <f>VLOOKUP($D837, Individual_Pitching___Dashboard[], 20, FALSE)</f>
        <v>#N/A</v>
      </c>
      <c r="K837" s="9" t="e">
        <f>VLOOKUP($D837, Individual_Pitching___Advanced[], 21,FALSE)</f>
        <v>#N/A</v>
      </c>
      <c r="L837" s="9" t="e">
        <f>VLOOKUP($B837, 'Team Per G'!$A$2:$G$31, 7, FALSE)</f>
        <v>#N/A</v>
      </c>
      <c r="M837" s="9" t="e">
        <f>VLOOKUP($B837, 'FanGraphs - Team WAR Projected'!$B$2:$E$31, 3, FALSE)/162</f>
        <v>#N/A</v>
      </c>
      <c r="N837" s="9" t="e">
        <f>VLOOKUP($B837, Team_Pitching___Advanced[[Team]:[xFIP]], 19,FALSE)</f>
        <v>#N/A</v>
      </c>
      <c r="O837" s="9" t="e">
        <f>VLOOKUP($B837, Team_Pitching___Advanced[], 20, FALSE)</f>
        <v>#N/A</v>
      </c>
      <c r="P837" s="9" t="e">
        <f>VLOOKUP($B837, Team_Batting___Dashboard[[Team]:[wOBA]], 16, FALSE)</f>
        <v>#N/A</v>
      </c>
      <c r="Q837" s="9" t="e">
        <f>VLOOKUP($B837, Team_Batting___Advanced[[Team]:[OPS]], 9, FALSE)</f>
        <v>#N/A</v>
      </c>
      <c r="R837" s="9" t="e">
        <f>VLOOKUP($B837, Team_Batting___Advanced[], 19, FALSE)</f>
        <v>#N/A</v>
      </c>
      <c r="S837" s="9" t="e">
        <f>VLOOKUP($B837, 'Team Per G'!$A$2:$G$31, 3, FALSE)</f>
        <v>#N/A</v>
      </c>
      <c r="T837" s="9" t="e">
        <f>VLOOKUP($B837, 'Team Per G'!$A$2:$G$31, 5, FALSE)</f>
        <v>#N/A</v>
      </c>
      <c r="U837" s="9" t="e">
        <f>VLOOKUP($B837, 'Team Per G'!$A$2:$G$31, 4, FALSE)</f>
        <v>#N/A</v>
      </c>
      <c r="V837" s="9" t="e">
        <f>VLOOKUP($B837, Team_Batting___Dashboard[], 22, FALSE)/$F837</f>
        <v>#N/A</v>
      </c>
      <c r="W837" s="9" t="e">
        <f>VLOOKUP($B837, 'FanGraphs - Team WAR Projected'!$B$2:$E$31, 4, FALSE)/162</f>
        <v>#N/A</v>
      </c>
      <c r="X837" s="9" t="e">
        <f>VLOOKUP($B837, FanGraphs_Standings[[Abbreviation]:[2024 Year to Date RS/G]], 6, FALSE)/$F837</f>
        <v>#N/A</v>
      </c>
      <c r="Y837" s="9" t="e">
        <f>VLOOKUP($B837, FanGraphs_Standings[[Abbreviation]:[2024 Projected Full Season RDif]], 19, FALSE)/162</f>
        <v>#N/A</v>
      </c>
      <c r="Z837" s="9" t="e">
        <f>VLOOKUP($B837, FanGraphs_Standings[[Abbreviation]:[2024 Projected Full Season RDif]], 5, FALSE)</f>
        <v>#N/A</v>
      </c>
      <c r="AA837" s="9" t="e">
        <f>VLOOKUP($B837, FanGraphs_Standings[[Abbreviation]:[2024 Projected Full Season W%]], 18, FALSE)</f>
        <v>#N/A</v>
      </c>
      <c r="AB837" s="9" t="e">
        <f>VLOOKUP($B837, 'Home Field Adv'!$A$2:$I$31, 9, FALSE)</f>
        <v>#N/A</v>
      </c>
      <c r="AC837" s="9" t="e">
        <f>VLOOKUP($C837, FanGraphs_Standings[[Abbreviation]:[2024 Year to Date G]], 2, FALSE)</f>
        <v>#N/A</v>
      </c>
      <c r="AD837" s="9" t="e">
        <f>VLOOKUP($E837, 'SP Per G'!$A$2:$D$1380, 3, FALSE)</f>
        <v>#N/A</v>
      </c>
      <c r="AE837" s="9" t="e">
        <f>VLOOKUP($E837, 'SP Per G'!$A$2:$D$1380, 4, FALSE)</f>
        <v>#N/A</v>
      </c>
      <c r="AF837" s="9" t="e">
        <f>VLOOKUP($E837, Individual_Pitching___Dashboard[], 18, FALSE)</f>
        <v>#N/A</v>
      </c>
      <c r="AG837" s="9" t="e">
        <f>VLOOKUP($E837, Individual_Pitching___Dashboard[], 20, FALSE)</f>
        <v>#N/A</v>
      </c>
      <c r="AH837" s="9" t="e">
        <f>VLOOKUP($E837, Individual_Pitching___Advanced[], 21,FALSE)</f>
        <v>#N/A</v>
      </c>
      <c r="AI837" s="9" t="e">
        <f>VLOOKUP($C837, 'Team Per G'!$A$2:$G$31, 7, FALSE)</f>
        <v>#N/A</v>
      </c>
      <c r="AJ837" s="9" t="e">
        <f>VLOOKUP($C837, 'FanGraphs - Team WAR Projected'!$B$2:$E$31, 3, FALSE)/162</f>
        <v>#N/A</v>
      </c>
      <c r="AK837" s="9" t="e">
        <f>VLOOKUP($C837, Team_Pitching___Advanced[[Team]:[xFIP]], 19,FALSE)</f>
        <v>#N/A</v>
      </c>
      <c r="AL837" s="9" t="e">
        <f>VLOOKUP($C837, Team_Pitching___Advanced[], 20, FALSE)</f>
        <v>#N/A</v>
      </c>
      <c r="AM837" s="9" t="e">
        <f>VLOOKUP($C837, Team_Batting___Dashboard[[Team]:[wOBA]], 16, FALSE)</f>
        <v>#N/A</v>
      </c>
      <c r="AN837" s="9" t="e">
        <f>VLOOKUP($C837, Team_Batting___Advanced[[Team]:[OPS]], 9, FALSE)</f>
        <v>#N/A</v>
      </c>
      <c r="AO837" s="9" t="e">
        <f>VLOOKUP($C837, Team_Batting___Advanced[], 19, FALSE)</f>
        <v>#N/A</v>
      </c>
      <c r="AP837" s="9" t="e">
        <f>VLOOKUP($C837, 'Team Per G'!$A$2:$G$31, 3, FALSE)</f>
        <v>#N/A</v>
      </c>
      <c r="AQ837" s="9" t="e">
        <f>VLOOKUP($C837, 'Team Per G'!$A$2:$G$31, 5, FALSE)</f>
        <v>#N/A</v>
      </c>
      <c r="AR837" s="9" t="e">
        <f>VLOOKUP($C837, 'Team Per G'!$A$2:$G$31, 4, FALSE)</f>
        <v>#N/A</v>
      </c>
      <c r="AS837" s="9" t="e">
        <f>VLOOKUP($C837, Team_Batting___Dashboard[], 22, FALSE)/$AC837</f>
        <v>#N/A</v>
      </c>
      <c r="AT837" s="9" t="e">
        <f>VLOOKUP($C837, 'FanGraphs - Team WAR Projected'!$B$2:$E$31, 4, FALSE)/162</f>
        <v>#N/A</v>
      </c>
      <c r="AU837" s="9" t="e">
        <f>VLOOKUP($C837, FanGraphs_Standings[[Abbreviation]:[2024 Year to Date RS/G]], 6, FALSE)/$AC837</f>
        <v>#N/A</v>
      </c>
      <c r="AV837" s="9" t="e">
        <f>VLOOKUP($C837, FanGraphs_Standings[[Abbreviation]:[2024 Projected Full Season RDif]], 19, FALSE)/162</f>
        <v>#N/A</v>
      </c>
      <c r="AW837" s="9" t="e">
        <f>VLOOKUP($C837, FanGraphs_Standings[[Abbreviation]:[2024 Projected Full Season RDif]], 5, FALSE)</f>
        <v>#N/A</v>
      </c>
      <c r="AX837" s="9" t="e">
        <f>VLOOKUP($C837, FanGraphs_Standings[[Abbreviation]:[2024 Projected Full Season W%]], 18, FALSE)</f>
        <v>#N/A</v>
      </c>
      <c r="AY837" s="9" t="e">
        <f>VLOOKUP($C837, 'Home Field Adv'!$A$2:$K$31, 11, FALSE)</f>
        <v>#N/A</v>
      </c>
      <c r="BB837" s="5" t="str">
        <f t="shared" si="40"/>
        <v/>
      </c>
      <c r="BC837" s="5" t="str">
        <f t="shared" si="41"/>
        <v/>
      </c>
      <c r="BD837" s="5" t="str">
        <f t="shared" si="42"/>
        <v/>
      </c>
    </row>
    <row r="838" spans="6:56" x14ac:dyDescent="0.45">
      <c r="F838" s="9" t="e">
        <f>VLOOKUP($B838, FanGraphs_Standings[[Abbreviation]:[2024 Year to Date G]], 2, FALSE)</f>
        <v>#N/A</v>
      </c>
      <c r="G838" s="9" t="e">
        <f>IF(ISERR(VLOOKUP($D838, 'SP Per G'!$A$2:$D$1380, 3, FALSE)), L838, VLOOKUP($D838, 'SP Per G'!$A$2:$D$1380, 3, FALSE))</f>
        <v>#N/A</v>
      </c>
      <c r="H838" s="9" t="e">
        <f>VLOOKUP($D838, 'SP Per G'!$A$2:$D$1380, 4, FALSE)</f>
        <v>#N/A</v>
      </c>
      <c r="I838" s="9" t="e">
        <f>VLOOKUP($D838, Individual_Pitching___Dashboard[], 18, FALSE)</f>
        <v>#N/A</v>
      </c>
      <c r="J838" s="9" t="e">
        <f>VLOOKUP($D838, Individual_Pitching___Dashboard[], 20, FALSE)</f>
        <v>#N/A</v>
      </c>
      <c r="K838" s="9" t="e">
        <f>VLOOKUP($D838, Individual_Pitching___Advanced[], 21,FALSE)</f>
        <v>#N/A</v>
      </c>
      <c r="L838" s="9" t="e">
        <f>VLOOKUP($B838, 'Team Per G'!$A$2:$G$31, 7, FALSE)</f>
        <v>#N/A</v>
      </c>
      <c r="M838" s="9" t="e">
        <f>VLOOKUP($B838, 'FanGraphs - Team WAR Projected'!$B$2:$E$31, 3, FALSE)/162</f>
        <v>#N/A</v>
      </c>
      <c r="N838" s="9" t="e">
        <f>VLOOKUP($B838, Team_Pitching___Advanced[[Team]:[xFIP]], 19,FALSE)</f>
        <v>#N/A</v>
      </c>
      <c r="O838" s="9" t="e">
        <f>VLOOKUP($B838, Team_Pitching___Advanced[], 20, FALSE)</f>
        <v>#N/A</v>
      </c>
      <c r="P838" s="9" t="e">
        <f>VLOOKUP($B838, Team_Batting___Dashboard[[Team]:[wOBA]], 16, FALSE)</f>
        <v>#N/A</v>
      </c>
      <c r="Q838" s="9" t="e">
        <f>VLOOKUP($B838, Team_Batting___Advanced[[Team]:[OPS]], 9, FALSE)</f>
        <v>#N/A</v>
      </c>
      <c r="R838" s="9" t="e">
        <f>VLOOKUP($B838, Team_Batting___Advanced[], 19, FALSE)</f>
        <v>#N/A</v>
      </c>
      <c r="S838" s="9" t="e">
        <f>VLOOKUP($B838, 'Team Per G'!$A$2:$G$31, 3, FALSE)</f>
        <v>#N/A</v>
      </c>
      <c r="T838" s="9" t="e">
        <f>VLOOKUP($B838, 'Team Per G'!$A$2:$G$31, 5, FALSE)</f>
        <v>#N/A</v>
      </c>
      <c r="U838" s="9" t="e">
        <f>VLOOKUP($B838, 'Team Per G'!$A$2:$G$31, 4, FALSE)</f>
        <v>#N/A</v>
      </c>
      <c r="V838" s="9" t="e">
        <f>VLOOKUP($B838, Team_Batting___Dashboard[], 22, FALSE)/$F838</f>
        <v>#N/A</v>
      </c>
      <c r="W838" s="9" t="e">
        <f>VLOOKUP($B838, 'FanGraphs - Team WAR Projected'!$B$2:$E$31, 4, FALSE)/162</f>
        <v>#N/A</v>
      </c>
      <c r="X838" s="9" t="e">
        <f>VLOOKUP($B838, FanGraphs_Standings[[Abbreviation]:[2024 Year to Date RS/G]], 6, FALSE)/$F838</f>
        <v>#N/A</v>
      </c>
      <c r="Y838" s="9" t="e">
        <f>VLOOKUP($B838, FanGraphs_Standings[[Abbreviation]:[2024 Projected Full Season RDif]], 19, FALSE)/162</f>
        <v>#N/A</v>
      </c>
      <c r="Z838" s="9" t="e">
        <f>VLOOKUP($B838, FanGraphs_Standings[[Abbreviation]:[2024 Projected Full Season RDif]], 5, FALSE)</f>
        <v>#N/A</v>
      </c>
      <c r="AA838" s="9" t="e">
        <f>VLOOKUP($B838, FanGraphs_Standings[[Abbreviation]:[2024 Projected Full Season W%]], 18, FALSE)</f>
        <v>#N/A</v>
      </c>
      <c r="AB838" s="9" t="e">
        <f>VLOOKUP($B838, 'Home Field Adv'!$A$2:$I$31, 9, FALSE)</f>
        <v>#N/A</v>
      </c>
      <c r="AC838" s="9" t="e">
        <f>VLOOKUP($C838, FanGraphs_Standings[[Abbreviation]:[2024 Year to Date G]], 2, FALSE)</f>
        <v>#N/A</v>
      </c>
      <c r="AD838" s="9" t="e">
        <f>VLOOKUP($E838, 'SP Per G'!$A$2:$D$1380, 3, FALSE)</f>
        <v>#N/A</v>
      </c>
      <c r="AE838" s="9" t="e">
        <f>VLOOKUP($E838, 'SP Per G'!$A$2:$D$1380, 4, FALSE)</f>
        <v>#N/A</v>
      </c>
      <c r="AF838" s="9" t="e">
        <f>VLOOKUP($E838, Individual_Pitching___Dashboard[], 18, FALSE)</f>
        <v>#N/A</v>
      </c>
      <c r="AG838" s="9" t="e">
        <f>VLOOKUP($E838, Individual_Pitching___Dashboard[], 20, FALSE)</f>
        <v>#N/A</v>
      </c>
      <c r="AH838" s="9" t="e">
        <f>VLOOKUP($E838, Individual_Pitching___Advanced[], 21,FALSE)</f>
        <v>#N/A</v>
      </c>
      <c r="AI838" s="9" t="e">
        <f>VLOOKUP($C838, 'Team Per G'!$A$2:$G$31, 7, FALSE)</f>
        <v>#N/A</v>
      </c>
      <c r="AJ838" s="9" t="e">
        <f>VLOOKUP($C838, 'FanGraphs - Team WAR Projected'!$B$2:$E$31, 3, FALSE)/162</f>
        <v>#N/A</v>
      </c>
      <c r="AK838" s="9" t="e">
        <f>VLOOKUP($C838, Team_Pitching___Advanced[[Team]:[xFIP]], 19,FALSE)</f>
        <v>#N/A</v>
      </c>
      <c r="AL838" s="9" t="e">
        <f>VLOOKUP($C838, Team_Pitching___Advanced[], 20, FALSE)</f>
        <v>#N/A</v>
      </c>
      <c r="AM838" s="9" t="e">
        <f>VLOOKUP($C838, Team_Batting___Dashboard[[Team]:[wOBA]], 16, FALSE)</f>
        <v>#N/A</v>
      </c>
      <c r="AN838" s="9" t="e">
        <f>VLOOKUP($C838, Team_Batting___Advanced[[Team]:[OPS]], 9, FALSE)</f>
        <v>#N/A</v>
      </c>
      <c r="AO838" s="9" t="e">
        <f>VLOOKUP($C838, Team_Batting___Advanced[], 19, FALSE)</f>
        <v>#N/A</v>
      </c>
      <c r="AP838" s="9" t="e">
        <f>VLOOKUP($C838, 'Team Per G'!$A$2:$G$31, 3, FALSE)</f>
        <v>#N/A</v>
      </c>
      <c r="AQ838" s="9" t="e">
        <f>VLOOKUP($C838, 'Team Per G'!$A$2:$G$31, 5, FALSE)</f>
        <v>#N/A</v>
      </c>
      <c r="AR838" s="9" t="e">
        <f>VLOOKUP($C838, 'Team Per G'!$A$2:$G$31, 4, FALSE)</f>
        <v>#N/A</v>
      </c>
      <c r="AS838" s="9" t="e">
        <f>VLOOKUP($C838, Team_Batting___Dashboard[], 22, FALSE)/$AC838</f>
        <v>#N/A</v>
      </c>
      <c r="AT838" s="9" t="e">
        <f>VLOOKUP($C838, 'FanGraphs - Team WAR Projected'!$B$2:$E$31, 4, FALSE)/162</f>
        <v>#N/A</v>
      </c>
      <c r="AU838" s="9" t="e">
        <f>VLOOKUP($C838, FanGraphs_Standings[[Abbreviation]:[2024 Year to Date RS/G]], 6, FALSE)/$AC838</f>
        <v>#N/A</v>
      </c>
      <c r="AV838" s="9" t="e">
        <f>VLOOKUP($C838, FanGraphs_Standings[[Abbreviation]:[2024 Projected Full Season RDif]], 19, FALSE)/162</f>
        <v>#N/A</v>
      </c>
      <c r="AW838" s="9" t="e">
        <f>VLOOKUP($C838, FanGraphs_Standings[[Abbreviation]:[2024 Projected Full Season RDif]], 5, FALSE)</f>
        <v>#N/A</v>
      </c>
      <c r="AX838" s="9" t="e">
        <f>VLOOKUP($C838, FanGraphs_Standings[[Abbreviation]:[2024 Projected Full Season W%]], 18, FALSE)</f>
        <v>#N/A</v>
      </c>
      <c r="AY838" s="9" t="e">
        <f>VLOOKUP($C838, 'Home Field Adv'!$A$2:$K$31, 11, FALSE)</f>
        <v>#N/A</v>
      </c>
      <c r="BB838" s="5" t="str">
        <f t="shared" si="40"/>
        <v/>
      </c>
      <c r="BC838" s="5" t="str">
        <f t="shared" si="41"/>
        <v/>
      </c>
      <c r="BD838" s="5" t="str">
        <f t="shared" si="42"/>
        <v/>
      </c>
    </row>
    <row r="839" spans="6:56" x14ac:dyDescent="0.45">
      <c r="F839" s="9" t="e">
        <f>VLOOKUP($B839, FanGraphs_Standings[[Abbreviation]:[2024 Year to Date G]], 2, FALSE)</f>
        <v>#N/A</v>
      </c>
      <c r="G839" s="9" t="e">
        <f>IF(ISERR(VLOOKUP($D839, 'SP Per G'!$A$2:$D$1380, 3, FALSE)), L839, VLOOKUP($D839, 'SP Per G'!$A$2:$D$1380, 3, FALSE))</f>
        <v>#N/A</v>
      </c>
      <c r="H839" s="9" t="e">
        <f>VLOOKUP($D839, 'SP Per G'!$A$2:$D$1380, 4, FALSE)</f>
        <v>#N/A</v>
      </c>
      <c r="I839" s="9" t="e">
        <f>VLOOKUP($D839, Individual_Pitching___Dashboard[], 18, FALSE)</f>
        <v>#N/A</v>
      </c>
      <c r="J839" s="9" t="e">
        <f>VLOOKUP($D839, Individual_Pitching___Dashboard[], 20, FALSE)</f>
        <v>#N/A</v>
      </c>
      <c r="K839" s="9" t="e">
        <f>VLOOKUP($D839, Individual_Pitching___Advanced[], 21,FALSE)</f>
        <v>#N/A</v>
      </c>
      <c r="L839" s="9" t="e">
        <f>VLOOKUP($B839, 'Team Per G'!$A$2:$G$31, 7, FALSE)</f>
        <v>#N/A</v>
      </c>
      <c r="M839" s="9" t="e">
        <f>VLOOKUP($B839, 'FanGraphs - Team WAR Projected'!$B$2:$E$31, 3, FALSE)/162</f>
        <v>#N/A</v>
      </c>
      <c r="N839" s="9" t="e">
        <f>VLOOKUP($B839, Team_Pitching___Advanced[[Team]:[xFIP]], 19,FALSE)</f>
        <v>#N/A</v>
      </c>
      <c r="O839" s="9" t="e">
        <f>VLOOKUP($B839, Team_Pitching___Advanced[], 20, FALSE)</f>
        <v>#N/A</v>
      </c>
      <c r="P839" s="9" t="e">
        <f>VLOOKUP($B839, Team_Batting___Dashboard[[Team]:[wOBA]], 16, FALSE)</f>
        <v>#N/A</v>
      </c>
      <c r="Q839" s="9" t="e">
        <f>VLOOKUP($B839, Team_Batting___Advanced[[Team]:[OPS]], 9, FALSE)</f>
        <v>#N/A</v>
      </c>
      <c r="R839" s="9" t="e">
        <f>VLOOKUP($B839, Team_Batting___Advanced[], 19, FALSE)</f>
        <v>#N/A</v>
      </c>
      <c r="S839" s="9" t="e">
        <f>VLOOKUP($B839, 'Team Per G'!$A$2:$G$31, 3, FALSE)</f>
        <v>#N/A</v>
      </c>
      <c r="T839" s="9" t="e">
        <f>VLOOKUP($B839, 'Team Per G'!$A$2:$G$31, 5, FALSE)</f>
        <v>#N/A</v>
      </c>
      <c r="U839" s="9" t="e">
        <f>VLOOKUP($B839, 'Team Per G'!$A$2:$G$31, 4, FALSE)</f>
        <v>#N/A</v>
      </c>
      <c r="V839" s="9" t="e">
        <f>VLOOKUP($B839, Team_Batting___Dashboard[], 22, FALSE)/$F839</f>
        <v>#N/A</v>
      </c>
      <c r="W839" s="9" t="e">
        <f>VLOOKUP($B839, 'FanGraphs - Team WAR Projected'!$B$2:$E$31, 4, FALSE)/162</f>
        <v>#N/A</v>
      </c>
      <c r="X839" s="9" t="e">
        <f>VLOOKUP($B839, FanGraphs_Standings[[Abbreviation]:[2024 Year to Date RS/G]], 6, FALSE)/$F839</f>
        <v>#N/A</v>
      </c>
      <c r="Y839" s="9" t="e">
        <f>VLOOKUP($B839, FanGraphs_Standings[[Abbreviation]:[2024 Projected Full Season RDif]], 19, FALSE)/162</f>
        <v>#N/A</v>
      </c>
      <c r="Z839" s="9" t="e">
        <f>VLOOKUP($B839, FanGraphs_Standings[[Abbreviation]:[2024 Projected Full Season RDif]], 5, FALSE)</f>
        <v>#N/A</v>
      </c>
      <c r="AA839" s="9" t="e">
        <f>VLOOKUP($B839, FanGraphs_Standings[[Abbreviation]:[2024 Projected Full Season W%]], 18, FALSE)</f>
        <v>#N/A</v>
      </c>
      <c r="AB839" s="9" t="e">
        <f>VLOOKUP($B839, 'Home Field Adv'!$A$2:$I$31, 9, FALSE)</f>
        <v>#N/A</v>
      </c>
      <c r="AC839" s="9" t="e">
        <f>VLOOKUP($C839, FanGraphs_Standings[[Abbreviation]:[2024 Year to Date G]], 2, FALSE)</f>
        <v>#N/A</v>
      </c>
      <c r="AD839" s="9" t="e">
        <f>VLOOKUP($E839, 'SP Per G'!$A$2:$D$1380, 3, FALSE)</f>
        <v>#N/A</v>
      </c>
      <c r="AE839" s="9" t="e">
        <f>VLOOKUP($E839, 'SP Per G'!$A$2:$D$1380, 4, FALSE)</f>
        <v>#N/A</v>
      </c>
      <c r="AF839" s="9" t="e">
        <f>VLOOKUP($E839, Individual_Pitching___Dashboard[], 18, FALSE)</f>
        <v>#N/A</v>
      </c>
      <c r="AG839" s="9" t="e">
        <f>VLOOKUP($E839, Individual_Pitching___Dashboard[], 20, FALSE)</f>
        <v>#N/A</v>
      </c>
      <c r="AH839" s="9" t="e">
        <f>VLOOKUP($E839, Individual_Pitching___Advanced[], 21,FALSE)</f>
        <v>#N/A</v>
      </c>
      <c r="AI839" s="9" t="e">
        <f>VLOOKUP($C839, 'Team Per G'!$A$2:$G$31, 7, FALSE)</f>
        <v>#N/A</v>
      </c>
      <c r="AJ839" s="9" t="e">
        <f>VLOOKUP($C839, 'FanGraphs - Team WAR Projected'!$B$2:$E$31, 3, FALSE)/162</f>
        <v>#N/A</v>
      </c>
      <c r="AK839" s="9" t="e">
        <f>VLOOKUP($C839, Team_Pitching___Advanced[[Team]:[xFIP]], 19,FALSE)</f>
        <v>#N/A</v>
      </c>
      <c r="AL839" s="9" t="e">
        <f>VLOOKUP($C839, Team_Pitching___Advanced[], 20, FALSE)</f>
        <v>#N/A</v>
      </c>
      <c r="AM839" s="9" t="e">
        <f>VLOOKUP($C839, Team_Batting___Dashboard[[Team]:[wOBA]], 16, FALSE)</f>
        <v>#N/A</v>
      </c>
      <c r="AN839" s="9" t="e">
        <f>VLOOKUP($C839, Team_Batting___Advanced[[Team]:[OPS]], 9, FALSE)</f>
        <v>#N/A</v>
      </c>
      <c r="AO839" s="9" t="e">
        <f>VLOOKUP($C839, Team_Batting___Advanced[], 19, FALSE)</f>
        <v>#N/A</v>
      </c>
      <c r="AP839" s="9" t="e">
        <f>VLOOKUP($C839, 'Team Per G'!$A$2:$G$31, 3, FALSE)</f>
        <v>#N/A</v>
      </c>
      <c r="AQ839" s="9" t="e">
        <f>VLOOKUP($C839, 'Team Per G'!$A$2:$G$31, 5, FALSE)</f>
        <v>#N/A</v>
      </c>
      <c r="AR839" s="9" t="e">
        <f>VLOOKUP($C839, 'Team Per G'!$A$2:$G$31, 4, FALSE)</f>
        <v>#N/A</v>
      </c>
      <c r="AS839" s="9" t="e">
        <f>VLOOKUP($C839, Team_Batting___Dashboard[], 22, FALSE)/$AC839</f>
        <v>#N/A</v>
      </c>
      <c r="AT839" s="9" t="e">
        <f>VLOOKUP($C839, 'FanGraphs - Team WAR Projected'!$B$2:$E$31, 4, FALSE)/162</f>
        <v>#N/A</v>
      </c>
      <c r="AU839" s="9" t="e">
        <f>VLOOKUP($C839, FanGraphs_Standings[[Abbreviation]:[2024 Year to Date RS/G]], 6, FALSE)/$AC839</f>
        <v>#N/A</v>
      </c>
      <c r="AV839" s="9" t="e">
        <f>VLOOKUP($C839, FanGraphs_Standings[[Abbreviation]:[2024 Projected Full Season RDif]], 19, FALSE)/162</f>
        <v>#N/A</v>
      </c>
      <c r="AW839" s="9" t="e">
        <f>VLOOKUP($C839, FanGraphs_Standings[[Abbreviation]:[2024 Projected Full Season RDif]], 5, FALSE)</f>
        <v>#N/A</v>
      </c>
      <c r="AX839" s="9" t="e">
        <f>VLOOKUP($C839, FanGraphs_Standings[[Abbreviation]:[2024 Projected Full Season W%]], 18, FALSE)</f>
        <v>#N/A</v>
      </c>
      <c r="AY839" s="9" t="e">
        <f>VLOOKUP($C839, 'Home Field Adv'!$A$2:$K$31, 11, FALSE)</f>
        <v>#N/A</v>
      </c>
      <c r="BB839" s="5" t="str">
        <f t="shared" si="40"/>
        <v/>
      </c>
      <c r="BC839" s="5" t="str">
        <f t="shared" si="41"/>
        <v/>
      </c>
      <c r="BD839" s="5" t="str">
        <f t="shared" si="42"/>
        <v/>
      </c>
    </row>
    <row r="840" spans="6:56" x14ac:dyDescent="0.45">
      <c r="F840" s="9" t="e">
        <f>VLOOKUP($B840, FanGraphs_Standings[[Abbreviation]:[2024 Year to Date G]], 2, FALSE)</f>
        <v>#N/A</v>
      </c>
      <c r="G840" s="9" t="e">
        <f>IF(ISERR(VLOOKUP($D840, 'SP Per G'!$A$2:$D$1380, 3, FALSE)), L840, VLOOKUP($D840, 'SP Per G'!$A$2:$D$1380, 3, FALSE))</f>
        <v>#N/A</v>
      </c>
      <c r="H840" s="9" t="e">
        <f>VLOOKUP($D840, 'SP Per G'!$A$2:$D$1380, 4, FALSE)</f>
        <v>#N/A</v>
      </c>
      <c r="I840" s="9" t="e">
        <f>VLOOKUP($D840, Individual_Pitching___Dashboard[], 18, FALSE)</f>
        <v>#N/A</v>
      </c>
      <c r="J840" s="9" t="e">
        <f>VLOOKUP($D840, Individual_Pitching___Dashboard[], 20, FALSE)</f>
        <v>#N/A</v>
      </c>
      <c r="K840" s="9" t="e">
        <f>VLOOKUP($D840, Individual_Pitching___Advanced[], 21,FALSE)</f>
        <v>#N/A</v>
      </c>
      <c r="L840" s="9" t="e">
        <f>VLOOKUP($B840, 'Team Per G'!$A$2:$G$31, 7, FALSE)</f>
        <v>#N/A</v>
      </c>
      <c r="M840" s="9" t="e">
        <f>VLOOKUP($B840, 'FanGraphs - Team WAR Projected'!$B$2:$E$31, 3, FALSE)/162</f>
        <v>#N/A</v>
      </c>
      <c r="N840" s="9" t="e">
        <f>VLOOKUP($B840, Team_Pitching___Advanced[[Team]:[xFIP]], 19,FALSE)</f>
        <v>#N/A</v>
      </c>
      <c r="O840" s="9" t="e">
        <f>VLOOKUP($B840, Team_Pitching___Advanced[], 20, FALSE)</f>
        <v>#N/A</v>
      </c>
      <c r="P840" s="9" t="e">
        <f>VLOOKUP($B840, Team_Batting___Dashboard[[Team]:[wOBA]], 16, FALSE)</f>
        <v>#N/A</v>
      </c>
      <c r="Q840" s="9" t="e">
        <f>VLOOKUP($B840, Team_Batting___Advanced[[Team]:[OPS]], 9, FALSE)</f>
        <v>#N/A</v>
      </c>
      <c r="R840" s="9" t="e">
        <f>VLOOKUP($B840, Team_Batting___Advanced[], 19, FALSE)</f>
        <v>#N/A</v>
      </c>
      <c r="S840" s="9" t="e">
        <f>VLOOKUP($B840, 'Team Per G'!$A$2:$G$31, 3, FALSE)</f>
        <v>#N/A</v>
      </c>
      <c r="T840" s="9" t="e">
        <f>VLOOKUP($B840, 'Team Per G'!$A$2:$G$31, 5, FALSE)</f>
        <v>#N/A</v>
      </c>
      <c r="U840" s="9" t="e">
        <f>VLOOKUP($B840, 'Team Per G'!$A$2:$G$31, 4, FALSE)</f>
        <v>#N/A</v>
      </c>
      <c r="V840" s="9" t="e">
        <f>VLOOKUP($B840, Team_Batting___Dashboard[], 22, FALSE)/$F840</f>
        <v>#N/A</v>
      </c>
      <c r="W840" s="9" t="e">
        <f>VLOOKUP($B840, 'FanGraphs - Team WAR Projected'!$B$2:$E$31, 4, FALSE)/162</f>
        <v>#N/A</v>
      </c>
      <c r="X840" s="9" t="e">
        <f>VLOOKUP($B840, FanGraphs_Standings[[Abbreviation]:[2024 Year to Date RS/G]], 6, FALSE)/$F840</f>
        <v>#N/A</v>
      </c>
      <c r="Y840" s="9" t="e">
        <f>VLOOKUP($B840, FanGraphs_Standings[[Abbreviation]:[2024 Projected Full Season RDif]], 19, FALSE)/162</f>
        <v>#N/A</v>
      </c>
      <c r="Z840" s="9" t="e">
        <f>VLOOKUP($B840, FanGraphs_Standings[[Abbreviation]:[2024 Projected Full Season RDif]], 5, FALSE)</f>
        <v>#N/A</v>
      </c>
      <c r="AA840" s="9" t="e">
        <f>VLOOKUP($B840, FanGraphs_Standings[[Abbreviation]:[2024 Projected Full Season W%]], 18, FALSE)</f>
        <v>#N/A</v>
      </c>
      <c r="AB840" s="9" t="e">
        <f>VLOOKUP($B840, 'Home Field Adv'!$A$2:$I$31, 9, FALSE)</f>
        <v>#N/A</v>
      </c>
      <c r="AC840" s="9" t="e">
        <f>VLOOKUP($C840, FanGraphs_Standings[[Abbreviation]:[2024 Year to Date G]], 2, FALSE)</f>
        <v>#N/A</v>
      </c>
      <c r="AD840" s="9" t="e">
        <f>VLOOKUP($E840, 'SP Per G'!$A$2:$D$1380, 3, FALSE)</f>
        <v>#N/A</v>
      </c>
      <c r="AE840" s="9" t="e">
        <f>VLOOKUP($E840, 'SP Per G'!$A$2:$D$1380, 4, FALSE)</f>
        <v>#N/A</v>
      </c>
      <c r="AF840" s="9" t="e">
        <f>VLOOKUP($E840, Individual_Pitching___Dashboard[], 18, FALSE)</f>
        <v>#N/A</v>
      </c>
      <c r="AG840" s="9" t="e">
        <f>VLOOKUP($E840, Individual_Pitching___Dashboard[], 20, FALSE)</f>
        <v>#N/A</v>
      </c>
      <c r="AH840" s="9" t="e">
        <f>VLOOKUP($E840, Individual_Pitching___Advanced[], 21,FALSE)</f>
        <v>#N/A</v>
      </c>
      <c r="AI840" s="9" t="e">
        <f>VLOOKUP($C840, 'Team Per G'!$A$2:$G$31, 7, FALSE)</f>
        <v>#N/A</v>
      </c>
      <c r="AJ840" s="9" t="e">
        <f>VLOOKUP($C840, 'FanGraphs - Team WAR Projected'!$B$2:$E$31, 3, FALSE)/162</f>
        <v>#N/A</v>
      </c>
      <c r="AK840" s="9" t="e">
        <f>VLOOKUP($C840, Team_Pitching___Advanced[[Team]:[xFIP]], 19,FALSE)</f>
        <v>#N/A</v>
      </c>
      <c r="AL840" s="9" t="e">
        <f>VLOOKUP($C840, Team_Pitching___Advanced[], 20, FALSE)</f>
        <v>#N/A</v>
      </c>
      <c r="AM840" s="9" t="e">
        <f>VLOOKUP($C840, Team_Batting___Dashboard[[Team]:[wOBA]], 16, FALSE)</f>
        <v>#N/A</v>
      </c>
      <c r="AN840" s="9" t="e">
        <f>VLOOKUP($C840, Team_Batting___Advanced[[Team]:[OPS]], 9, FALSE)</f>
        <v>#N/A</v>
      </c>
      <c r="AO840" s="9" t="e">
        <f>VLOOKUP($C840, Team_Batting___Advanced[], 19, FALSE)</f>
        <v>#N/A</v>
      </c>
      <c r="AP840" s="9" t="e">
        <f>VLOOKUP($C840, 'Team Per G'!$A$2:$G$31, 3, FALSE)</f>
        <v>#N/A</v>
      </c>
      <c r="AQ840" s="9" t="e">
        <f>VLOOKUP($C840, 'Team Per G'!$A$2:$G$31, 5, FALSE)</f>
        <v>#N/A</v>
      </c>
      <c r="AR840" s="9" t="e">
        <f>VLOOKUP($C840, 'Team Per G'!$A$2:$G$31, 4, FALSE)</f>
        <v>#N/A</v>
      </c>
      <c r="AS840" s="9" t="e">
        <f>VLOOKUP($C840, Team_Batting___Dashboard[], 22, FALSE)/$AC840</f>
        <v>#N/A</v>
      </c>
      <c r="AT840" s="9" t="e">
        <f>VLOOKUP($C840, 'FanGraphs - Team WAR Projected'!$B$2:$E$31, 4, FALSE)/162</f>
        <v>#N/A</v>
      </c>
      <c r="AU840" s="9" t="e">
        <f>VLOOKUP($C840, FanGraphs_Standings[[Abbreviation]:[2024 Year to Date RS/G]], 6, FALSE)/$AC840</f>
        <v>#N/A</v>
      </c>
      <c r="AV840" s="9" t="e">
        <f>VLOOKUP($C840, FanGraphs_Standings[[Abbreviation]:[2024 Projected Full Season RDif]], 19, FALSE)/162</f>
        <v>#N/A</v>
      </c>
      <c r="AW840" s="9" t="e">
        <f>VLOOKUP($C840, FanGraphs_Standings[[Abbreviation]:[2024 Projected Full Season RDif]], 5, FALSE)</f>
        <v>#N/A</v>
      </c>
      <c r="AX840" s="9" t="e">
        <f>VLOOKUP($C840, FanGraphs_Standings[[Abbreviation]:[2024 Projected Full Season W%]], 18, FALSE)</f>
        <v>#N/A</v>
      </c>
      <c r="AY840" s="9" t="e">
        <f>VLOOKUP($C840, 'Home Field Adv'!$A$2:$K$31, 11, FALSE)</f>
        <v>#N/A</v>
      </c>
      <c r="BB840" s="5" t="str">
        <f t="shared" si="40"/>
        <v/>
      </c>
      <c r="BC840" s="5" t="str">
        <f t="shared" si="41"/>
        <v/>
      </c>
      <c r="BD840" s="5" t="str">
        <f t="shared" si="42"/>
        <v/>
      </c>
    </row>
    <row r="841" spans="6:56" x14ac:dyDescent="0.45">
      <c r="F841" s="9" t="e">
        <f>VLOOKUP($B841, FanGraphs_Standings[[Abbreviation]:[2024 Year to Date G]], 2, FALSE)</f>
        <v>#N/A</v>
      </c>
      <c r="G841" s="9" t="e">
        <f>IF(ISERR(VLOOKUP($D841, 'SP Per G'!$A$2:$D$1380, 3, FALSE)), L841, VLOOKUP($D841, 'SP Per G'!$A$2:$D$1380, 3, FALSE))</f>
        <v>#N/A</v>
      </c>
      <c r="H841" s="9" t="e">
        <f>VLOOKUP($D841, 'SP Per G'!$A$2:$D$1380, 4, FALSE)</f>
        <v>#N/A</v>
      </c>
      <c r="I841" s="9" t="e">
        <f>VLOOKUP($D841, Individual_Pitching___Dashboard[], 18, FALSE)</f>
        <v>#N/A</v>
      </c>
      <c r="J841" s="9" t="e">
        <f>VLOOKUP($D841, Individual_Pitching___Dashboard[], 20, FALSE)</f>
        <v>#N/A</v>
      </c>
      <c r="K841" s="9" t="e">
        <f>VLOOKUP($D841, Individual_Pitching___Advanced[], 21,FALSE)</f>
        <v>#N/A</v>
      </c>
      <c r="L841" s="9" t="e">
        <f>VLOOKUP($B841, 'Team Per G'!$A$2:$G$31, 7, FALSE)</f>
        <v>#N/A</v>
      </c>
      <c r="M841" s="9" t="e">
        <f>VLOOKUP($B841, 'FanGraphs - Team WAR Projected'!$B$2:$E$31, 3, FALSE)/162</f>
        <v>#N/A</v>
      </c>
      <c r="N841" s="9" t="e">
        <f>VLOOKUP($B841, Team_Pitching___Advanced[[Team]:[xFIP]], 19,FALSE)</f>
        <v>#N/A</v>
      </c>
      <c r="O841" s="9" t="e">
        <f>VLOOKUP($B841, Team_Pitching___Advanced[], 20, FALSE)</f>
        <v>#N/A</v>
      </c>
      <c r="P841" s="9" t="e">
        <f>VLOOKUP($B841, Team_Batting___Dashboard[[Team]:[wOBA]], 16, FALSE)</f>
        <v>#N/A</v>
      </c>
      <c r="Q841" s="9" t="e">
        <f>VLOOKUP($B841, Team_Batting___Advanced[[Team]:[OPS]], 9, FALSE)</f>
        <v>#N/A</v>
      </c>
      <c r="R841" s="9" t="e">
        <f>VLOOKUP($B841, Team_Batting___Advanced[], 19, FALSE)</f>
        <v>#N/A</v>
      </c>
      <c r="S841" s="9" t="e">
        <f>VLOOKUP($B841, 'Team Per G'!$A$2:$G$31, 3, FALSE)</f>
        <v>#N/A</v>
      </c>
      <c r="T841" s="9" t="e">
        <f>VLOOKUP($B841, 'Team Per G'!$A$2:$G$31, 5, FALSE)</f>
        <v>#N/A</v>
      </c>
      <c r="U841" s="9" t="e">
        <f>VLOOKUP($B841, 'Team Per G'!$A$2:$G$31, 4, FALSE)</f>
        <v>#N/A</v>
      </c>
      <c r="V841" s="9" t="e">
        <f>VLOOKUP($B841, Team_Batting___Dashboard[], 22, FALSE)/$F841</f>
        <v>#N/A</v>
      </c>
      <c r="W841" s="9" t="e">
        <f>VLOOKUP($B841, 'FanGraphs - Team WAR Projected'!$B$2:$E$31, 4, FALSE)/162</f>
        <v>#N/A</v>
      </c>
      <c r="X841" s="9" t="e">
        <f>VLOOKUP($B841, FanGraphs_Standings[[Abbreviation]:[2024 Year to Date RS/G]], 6, FALSE)/$F841</f>
        <v>#N/A</v>
      </c>
      <c r="Y841" s="9" t="e">
        <f>VLOOKUP($B841, FanGraphs_Standings[[Abbreviation]:[2024 Projected Full Season RDif]], 19, FALSE)/162</f>
        <v>#N/A</v>
      </c>
      <c r="Z841" s="9" t="e">
        <f>VLOOKUP($B841, FanGraphs_Standings[[Abbreviation]:[2024 Projected Full Season RDif]], 5, FALSE)</f>
        <v>#N/A</v>
      </c>
      <c r="AA841" s="9" t="e">
        <f>VLOOKUP($B841, FanGraphs_Standings[[Abbreviation]:[2024 Projected Full Season W%]], 18, FALSE)</f>
        <v>#N/A</v>
      </c>
      <c r="AB841" s="9" t="e">
        <f>VLOOKUP($B841, 'Home Field Adv'!$A$2:$I$31, 9, FALSE)</f>
        <v>#N/A</v>
      </c>
      <c r="AC841" s="9" t="e">
        <f>VLOOKUP($C841, FanGraphs_Standings[[Abbreviation]:[2024 Year to Date G]], 2, FALSE)</f>
        <v>#N/A</v>
      </c>
      <c r="AD841" s="9" t="e">
        <f>VLOOKUP($E841, 'SP Per G'!$A$2:$D$1380, 3, FALSE)</f>
        <v>#N/A</v>
      </c>
      <c r="AE841" s="9" t="e">
        <f>VLOOKUP($E841, 'SP Per G'!$A$2:$D$1380, 4, FALSE)</f>
        <v>#N/A</v>
      </c>
      <c r="AF841" s="9" t="e">
        <f>VLOOKUP($E841, Individual_Pitching___Dashboard[], 18, FALSE)</f>
        <v>#N/A</v>
      </c>
      <c r="AG841" s="9" t="e">
        <f>VLOOKUP($E841, Individual_Pitching___Dashboard[], 20, FALSE)</f>
        <v>#N/A</v>
      </c>
      <c r="AH841" s="9" t="e">
        <f>VLOOKUP($E841, Individual_Pitching___Advanced[], 21,FALSE)</f>
        <v>#N/A</v>
      </c>
      <c r="AI841" s="9" t="e">
        <f>VLOOKUP($C841, 'Team Per G'!$A$2:$G$31, 7, FALSE)</f>
        <v>#N/A</v>
      </c>
      <c r="AJ841" s="9" t="e">
        <f>VLOOKUP($C841, 'FanGraphs - Team WAR Projected'!$B$2:$E$31, 3, FALSE)/162</f>
        <v>#N/A</v>
      </c>
      <c r="AK841" s="9" t="e">
        <f>VLOOKUP($C841, Team_Pitching___Advanced[[Team]:[xFIP]], 19,FALSE)</f>
        <v>#N/A</v>
      </c>
      <c r="AL841" s="9" t="e">
        <f>VLOOKUP($C841, Team_Pitching___Advanced[], 20, FALSE)</f>
        <v>#N/A</v>
      </c>
      <c r="AM841" s="9" t="e">
        <f>VLOOKUP($C841, Team_Batting___Dashboard[[Team]:[wOBA]], 16, FALSE)</f>
        <v>#N/A</v>
      </c>
      <c r="AN841" s="9" t="e">
        <f>VLOOKUP($C841, Team_Batting___Advanced[[Team]:[OPS]], 9, FALSE)</f>
        <v>#N/A</v>
      </c>
      <c r="AO841" s="9" t="e">
        <f>VLOOKUP($C841, Team_Batting___Advanced[], 19, FALSE)</f>
        <v>#N/A</v>
      </c>
      <c r="AP841" s="9" t="e">
        <f>VLOOKUP($C841, 'Team Per G'!$A$2:$G$31, 3, FALSE)</f>
        <v>#N/A</v>
      </c>
      <c r="AQ841" s="9" t="e">
        <f>VLOOKUP($C841, 'Team Per G'!$A$2:$G$31, 5, FALSE)</f>
        <v>#N/A</v>
      </c>
      <c r="AR841" s="9" t="e">
        <f>VLOOKUP($C841, 'Team Per G'!$A$2:$G$31, 4, FALSE)</f>
        <v>#N/A</v>
      </c>
      <c r="AS841" s="9" t="e">
        <f>VLOOKUP($C841, Team_Batting___Dashboard[], 22, FALSE)/$AC841</f>
        <v>#N/A</v>
      </c>
      <c r="AT841" s="9" t="e">
        <f>VLOOKUP($C841, 'FanGraphs - Team WAR Projected'!$B$2:$E$31, 4, FALSE)/162</f>
        <v>#N/A</v>
      </c>
      <c r="AU841" s="9" t="e">
        <f>VLOOKUP($C841, FanGraphs_Standings[[Abbreviation]:[2024 Year to Date RS/G]], 6, FALSE)/$AC841</f>
        <v>#N/A</v>
      </c>
      <c r="AV841" s="9" t="e">
        <f>VLOOKUP($C841, FanGraphs_Standings[[Abbreviation]:[2024 Projected Full Season RDif]], 19, FALSE)/162</f>
        <v>#N/A</v>
      </c>
      <c r="AW841" s="9" t="e">
        <f>VLOOKUP($C841, FanGraphs_Standings[[Abbreviation]:[2024 Projected Full Season RDif]], 5, FALSE)</f>
        <v>#N/A</v>
      </c>
      <c r="AX841" s="9" t="e">
        <f>VLOOKUP($C841, FanGraphs_Standings[[Abbreviation]:[2024 Projected Full Season W%]], 18, FALSE)</f>
        <v>#N/A</v>
      </c>
      <c r="AY841" s="9" t="e">
        <f>VLOOKUP($C841, 'Home Field Adv'!$A$2:$K$31, 11, FALSE)</f>
        <v>#N/A</v>
      </c>
      <c r="BB841" s="5" t="str">
        <f t="shared" si="40"/>
        <v/>
      </c>
      <c r="BC841" s="5" t="str">
        <f t="shared" si="41"/>
        <v/>
      </c>
      <c r="BD841" s="5" t="str">
        <f t="shared" si="42"/>
        <v/>
      </c>
    </row>
    <row r="842" spans="6:56" x14ac:dyDescent="0.45">
      <c r="F842" s="9" t="e">
        <f>VLOOKUP($B842, FanGraphs_Standings[[Abbreviation]:[2024 Year to Date G]], 2, FALSE)</f>
        <v>#N/A</v>
      </c>
      <c r="G842" s="9" t="e">
        <f>IF(ISERR(VLOOKUP($D842, 'SP Per G'!$A$2:$D$1380, 3, FALSE)), L842, VLOOKUP($D842, 'SP Per G'!$A$2:$D$1380, 3, FALSE))</f>
        <v>#N/A</v>
      </c>
      <c r="H842" s="9" t="e">
        <f>VLOOKUP($D842, 'SP Per G'!$A$2:$D$1380, 4, FALSE)</f>
        <v>#N/A</v>
      </c>
      <c r="I842" s="9" t="e">
        <f>VLOOKUP($D842, Individual_Pitching___Dashboard[], 18, FALSE)</f>
        <v>#N/A</v>
      </c>
      <c r="J842" s="9" t="e">
        <f>VLOOKUP($D842, Individual_Pitching___Dashboard[], 20, FALSE)</f>
        <v>#N/A</v>
      </c>
      <c r="K842" s="9" t="e">
        <f>VLOOKUP($D842, Individual_Pitching___Advanced[], 21,FALSE)</f>
        <v>#N/A</v>
      </c>
      <c r="L842" s="9" t="e">
        <f>VLOOKUP($B842, 'Team Per G'!$A$2:$G$31, 7, FALSE)</f>
        <v>#N/A</v>
      </c>
      <c r="M842" s="9" t="e">
        <f>VLOOKUP($B842, 'FanGraphs - Team WAR Projected'!$B$2:$E$31, 3, FALSE)/162</f>
        <v>#N/A</v>
      </c>
      <c r="N842" s="9" t="e">
        <f>VLOOKUP($B842, Team_Pitching___Advanced[[Team]:[xFIP]], 19,FALSE)</f>
        <v>#N/A</v>
      </c>
      <c r="O842" s="9" t="e">
        <f>VLOOKUP($B842, Team_Pitching___Advanced[], 20, FALSE)</f>
        <v>#N/A</v>
      </c>
      <c r="P842" s="9" t="e">
        <f>VLOOKUP($B842, Team_Batting___Dashboard[[Team]:[wOBA]], 16, FALSE)</f>
        <v>#N/A</v>
      </c>
      <c r="Q842" s="9" t="e">
        <f>VLOOKUP($B842, Team_Batting___Advanced[[Team]:[OPS]], 9, FALSE)</f>
        <v>#N/A</v>
      </c>
      <c r="R842" s="9" t="e">
        <f>VLOOKUP($B842, Team_Batting___Advanced[], 19, FALSE)</f>
        <v>#N/A</v>
      </c>
      <c r="S842" s="9" t="e">
        <f>VLOOKUP($B842, 'Team Per G'!$A$2:$G$31, 3, FALSE)</f>
        <v>#N/A</v>
      </c>
      <c r="T842" s="9" t="e">
        <f>VLOOKUP($B842, 'Team Per G'!$A$2:$G$31, 5, FALSE)</f>
        <v>#N/A</v>
      </c>
      <c r="U842" s="9" t="e">
        <f>VLOOKUP($B842, 'Team Per G'!$A$2:$G$31, 4, FALSE)</f>
        <v>#N/A</v>
      </c>
      <c r="V842" s="9" t="e">
        <f>VLOOKUP($B842, Team_Batting___Dashboard[], 22, FALSE)/$F842</f>
        <v>#N/A</v>
      </c>
      <c r="W842" s="9" t="e">
        <f>VLOOKUP($B842, 'FanGraphs - Team WAR Projected'!$B$2:$E$31, 4, FALSE)/162</f>
        <v>#N/A</v>
      </c>
      <c r="X842" s="9" t="e">
        <f>VLOOKUP($B842, FanGraphs_Standings[[Abbreviation]:[2024 Year to Date RS/G]], 6, FALSE)/$F842</f>
        <v>#N/A</v>
      </c>
      <c r="Y842" s="9" t="e">
        <f>VLOOKUP($B842, FanGraphs_Standings[[Abbreviation]:[2024 Projected Full Season RDif]], 19, FALSE)/162</f>
        <v>#N/A</v>
      </c>
      <c r="Z842" s="9" t="e">
        <f>VLOOKUP($B842, FanGraphs_Standings[[Abbreviation]:[2024 Projected Full Season RDif]], 5, FALSE)</f>
        <v>#N/A</v>
      </c>
      <c r="AA842" s="9" t="e">
        <f>VLOOKUP($B842, FanGraphs_Standings[[Abbreviation]:[2024 Projected Full Season W%]], 18, FALSE)</f>
        <v>#N/A</v>
      </c>
      <c r="AB842" s="9" t="e">
        <f>VLOOKUP($B842, 'Home Field Adv'!$A$2:$I$31, 9, FALSE)</f>
        <v>#N/A</v>
      </c>
      <c r="AC842" s="9" t="e">
        <f>VLOOKUP($C842, FanGraphs_Standings[[Abbreviation]:[2024 Year to Date G]], 2, FALSE)</f>
        <v>#N/A</v>
      </c>
      <c r="AD842" s="9" t="e">
        <f>VLOOKUP($E842, 'SP Per G'!$A$2:$D$1380, 3, FALSE)</f>
        <v>#N/A</v>
      </c>
      <c r="AE842" s="9" t="e">
        <f>VLOOKUP($E842, 'SP Per G'!$A$2:$D$1380, 4, FALSE)</f>
        <v>#N/A</v>
      </c>
      <c r="AF842" s="9" t="e">
        <f>VLOOKUP($E842, Individual_Pitching___Dashboard[], 18, FALSE)</f>
        <v>#N/A</v>
      </c>
      <c r="AG842" s="9" t="e">
        <f>VLOOKUP($E842, Individual_Pitching___Dashboard[], 20, FALSE)</f>
        <v>#N/A</v>
      </c>
      <c r="AH842" s="9" t="e">
        <f>VLOOKUP($E842, Individual_Pitching___Advanced[], 21,FALSE)</f>
        <v>#N/A</v>
      </c>
      <c r="AI842" s="9" t="e">
        <f>VLOOKUP($C842, 'Team Per G'!$A$2:$G$31, 7, FALSE)</f>
        <v>#N/A</v>
      </c>
      <c r="AJ842" s="9" t="e">
        <f>VLOOKUP($C842, 'FanGraphs - Team WAR Projected'!$B$2:$E$31, 3, FALSE)/162</f>
        <v>#N/A</v>
      </c>
      <c r="AK842" s="9" t="e">
        <f>VLOOKUP($C842, Team_Pitching___Advanced[[Team]:[xFIP]], 19,FALSE)</f>
        <v>#N/A</v>
      </c>
      <c r="AL842" s="9" t="e">
        <f>VLOOKUP($C842, Team_Pitching___Advanced[], 20, FALSE)</f>
        <v>#N/A</v>
      </c>
      <c r="AM842" s="9" t="e">
        <f>VLOOKUP($C842, Team_Batting___Dashboard[[Team]:[wOBA]], 16, FALSE)</f>
        <v>#N/A</v>
      </c>
      <c r="AN842" s="9" t="e">
        <f>VLOOKUP($C842, Team_Batting___Advanced[[Team]:[OPS]], 9, FALSE)</f>
        <v>#N/A</v>
      </c>
      <c r="AO842" s="9" t="e">
        <f>VLOOKUP($C842, Team_Batting___Advanced[], 19, FALSE)</f>
        <v>#N/A</v>
      </c>
      <c r="AP842" s="9" t="e">
        <f>VLOOKUP($C842, 'Team Per G'!$A$2:$G$31, 3, FALSE)</f>
        <v>#N/A</v>
      </c>
      <c r="AQ842" s="9" t="e">
        <f>VLOOKUP($C842, 'Team Per G'!$A$2:$G$31, 5, FALSE)</f>
        <v>#N/A</v>
      </c>
      <c r="AR842" s="9" t="e">
        <f>VLOOKUP($C842, 'Team Per G'!$A$2:$G$31, 4, FALSE)</f>
        <v>#N/A</v>
      </c>
      <c r="AS842" s="9" t="e">
        <f>VLOOKUP($C842, Team_Batting___Dashboard[], 22, FALSE)/$AC842</f>
        <v>#N/A</v>
      </c>
      <c r="AT842" s="9" t="e">
        <f>VLOOKUP($C842, 'FanGraphs - Team WAR Projected'!$B$2:$E$31, 4, FALSE)/162</f>
        <v>#N/A</v>
      </c>
      <c r="AU842" s="9" t="e">
        <f>VLOOKUP($C842, FanGraphs_Standings[[Abbreviation]:[2024 Year to Date RS/G]], 6, FALSE)/$AC842</f>
        <v>#N/A</v>
      </c>
      <c r="AV842" s="9" t="e">
        <f>VLOOKUP($C842, FanGraphs_Standings[[Abbreviation]:[2024 Projected Full Season RDif]], 19, FALSE)/162</f>
        <v>#N/A</v>
      </c>
      <c r="AW842" s="9" t="e">
        <f>VLOOKUP($C842, FanGraphs_Standings[[Abbreviation]:[2024 Projected Full Season RDif]], 5, FALSE)</f>
        <v>#N/A</v>
      </c>
      <c r="AX842" s="9" t="e">
        <f>VLOOKUP($C842, FanGraphs_Standings[[Abbreviation]:[2024 Projected Full Season W%]], 18, FALSE)</f>
        <v>#N/A</v>
      </c>
      <c r="AY842" s="9" t="e">
        <f>VLOOKUP($C842, 'Home Field Adv'!$A$2:$K$31, 11, FALSE)</f>
        <v>#N/A</v>
      </c>
      <c r="BB842" s="5" t="str">
        <f t="shared" si="40"/>
        <v/>
      </c>
      <c r="BC842" s="5" t="str">
        <f t="shared" si="41"/>
        <v/>
      </c>
      <c r="BD842" s="5" t="str">
        <f t="shared" si="42"/>
        <v/>
      </c>
    </row>
    <row r="843" spans="6:56" x14ac:dyDescent="0.45">
      <c r="F843" s="9" t="e">
        <f>VLOOKUP($B843, FanGraphs_Standings[[Abbreviation]:[2024 Year to Date G]], 2, FALSE)</f>
        <v>#N/A</v>
      </c>
      <c r="G843" s="9" t="e">
        <f>IF(ISERR(VLOOKUP($D843, 'SP Per G'!$A$2:$D$1380, 3, FALSE)), L843, VLOOKUP($D843, 'SP Per G'!$A$2:$D$1380, 3, FALSE))</f>
        <v>#N/A</v>
      </c>
      <c r="H843" s="9" t="e">
        <f>VLOOKUP($D843, 'SP Per G'!$A$2:$D$1380, 4, FALSE)</f>
        <v>#N/A</v>
      </c>
      <c r="I843" s="9" t="e">
        <f>VLOOKUP($D843, Individual_Pitching___Dashboard[], 18, FALSE)</f>
        <v>#N/A</v>
      </c>
      <c r="J843" s="9" t="e">
        <f>VLOOKUP($D843, Individual_Pitching___Dashboard[], 20, FALSE)</f>
        <v>#N/A</v>
      </c>
      <c r="K843" s="9" t="e">
        <f>VLOOKUP($D843, Individual_Pitching___Advanced[], 21,FALSE)</f>
        <v>#N/A</v>
      </c>
      <c r="L843" s="9" t="e">
        <f>VLOOKUP($B843, 'Team Per G'!$A$2:$G$31, 7, FALSE)</f>
        <v>#N/A</v>
      </c>
      <c r="M843" s="9" t="e">
        <f>VLOOKUP($B843, 'FanGraphs - Team WAR Projected'!$B$2:$E$31, 3, FALSE)/162</f>
        <v>#N/A</v>
      </c>
      <c r="N843" s="9" t="e">
        <f>VLOOKUP($B843, Team_Pitching___Advanced[[Team]:[xFIP]], 19,FALSE)</f>
        <v>#N/A</v>
      </c>
      <c r="O843" s="9" t="e">
        <f>VLOOKUP($B843, Team_Pitching___Advanced[], 20, FALSE)</f>
        <v>#N/A</v>
      </c>
      <c r="P843" s="9" t="e">
        <f>VLOOKUP($B843, Team_Batting___Dashboard[[Team]:[wOBA]], 16, FALSE)</f>
        <v>#N/A</v>
      </c>
      <c r="Q843" s="9" t="e">
        <f>VLOOKUP($B843, Team_Batting___Advanced[[Team]:[OPS]], 9, FALSE)</f>
        <v>#N/A</v>
      </c>
      <c r="R843" s="9" t="e">
        <f>VLOOKUP($B843, Team_Batting___Advanced[], 19, FALSE)</f>
        <v>#N/A</v>
      </c>
      <c r="S843" s="9" t="e">
        <f>VLOOKUP($B843, 'Team Per G'!$A$2:$G$31, 3, FALSE)</f>
        <v>#N/A</v>
      </c>
      <c r="T843" s="9" t="e">
        <f>VLOOKUP($B843, 'Team Per G'!$A$2:$G$31, 5, FALSE)</f>
        <v>#N/A</v>
      </c>
      <c r="U843" s="9" t="e">
        <f>VLOOKUP($B843, 'Team Per G'!$A$2:$G$31, 4, FALSE)</f>
        <v>#N/A</v>
      </c>
      <c r="V843" s="9" t="e">
        <f>VLOOKUP($B843, Team_Batting___Dashboard[], 22, FALSE)/$F843</f>
        <v>#N/A</v>
      </c>
      <c r="W843" s="9" t="e">
        <f>VLOOKUP($B843, 'FanGraphs - Team WAR Projected'!$B$2:$E$31, 4, FALSE)/162</f>
        <v>#N/A</v>
      </c>
      <c r="X843" s="9" t="e">
        <f>VLOOKUP($B843, FanGraphs_Standings[[Abbreviation]:[2024 Year to Date RS/G]], 6, FALSE)/$F843</f>
        <v>#N/A</v>
      </c>
      <c r="Y843" s="9" t="e">
        <f>VLOOKUP($B843, FanGraphs_Standings[[Abbreviation]:[2024 Projected Full Season RDif]], 19, FALSE)/162</f>
        <v>#N/A</v>
      </c>
      <c r="Z843" s="9" t="e">
        <f>VLOOKUP($B843, FanGraphs_Standings[[Abbreviation]:[2024 Projected Full Season RDif]], 5, FALSE)</f>
        <v>#N/A</v>
      </c>
      <c r="AA843" s="9" t="e">
        <f>VLOOKUP($B843, FanGraphs_Standings[[Abbreviation]:[2024 Projected Full Season W%]], 18, FALSE)</f>
        <v>#N/A</v>
      </c>
      <c r="AB843" s="9" t="e">
        <f>VLOOKUP($B843, 'Home Field Adv'!$A$2:$I$31, 9, FALSE)</f>
        <v>#N/A</v>
      </c>
      <c r="AC843" s="9" t="e">
        <f>VLOOKUP($C843, FanGraphs_Standings[[Abbreviation]:[2024 Year to Date G]], 2, FALSE)</f>
        <v>#N/A</v>
      </c>
      <c r="AD843" s="9" t="e">
        <f>VLOOKUP($E843, 'SP Per G'!$A$2:$D$1380, 3, FALSE)</f>
        <v>#N/A</v>
      </c>
      <c r="AE843" s="9" t="e">
        <f>VLOOKUP($E843, 'SP Per G'!$A$2:$D$1380, 4, FALSE)</f>
        <v>#N/A</v>
      </c>
      <c r="AF843" s="9" t="e">
        <f>VLOOKUP($E843, Individual_Pitching___Dashboard[], 18, FALSE)</f>
        <v>#N/A</v>
      </c>
      <c r="AG843" s="9" t="e">
        <f>VLOOKUP($E843, Individual_Pitching___Dashboard[], 20, FALSE)</f>
        <v>#N/A</v>
      </c>
      <c r="AH843" s="9" t="e">
        <f>VLOOKUP($E843, Individual_Pitching___Advanced[], 21,FALSE)</f>
        <v>#N/A</v>
      </c>
      <c r="AI843" s="9" t="e">
        <f>VLOOKUP($C843, 'Team Per G'!$A$2:$G$31, 7, FALSE)</f>
        <v>#N/A</v>
      </c>
      <c r="AJ843" s="9" t="e">
        <f>VLOOKUP($C843, 'FanGraphs - Team WAR Projected'!$B$2:$E$31, 3, FALSE)/162</f>
        <v>#N/A</v>
      </c>
      <c r="AK843" s="9" t="e">
        <f>VLOOKUP($C843, Team_Pitching___Advanced[[Team]:[xFIP]], 19,FALSE)</f>
        <v>#N/A</v>
      </c>
      <c r="AL843" s="9" t="e">
        <f>VLOOKUP($C843, Team_Pitching___Advanced[], 20, FALSE)</f>
        <v>#N/A</v>
      </c>
      <c r="AM843" s="9" t="e">
        <f>VLOOKUP($C843, Team_Batting___Dashboard[[Team]:[wOBA]], 16, FALSE)</f>
        <v>#N/A</v>
      </c>
      <c r="AN843" s="9" t="e">
        <f>VLOOKUP($C843, Team_Batting___Advanced[[Team]:[OPS]], 9, FALSE)</f>
        <v>#N/A</v>
      </c>
      <c r="AO843" s="9" t="e">
        <f>VLOOKUP($C843, Team_Batting___Advanced[], 19, FALSE)</f>
        <v>#N/A</v>
      </c>
      <c r="AP843" s="9" t="e">
        <f>VLOOKUP($C843, 'Team Per G'!$A$2:$G$31, 3, FALSE)</f>
        <v>#N/A</v>
      </c>
      <c r="AQ843" s="9" t="e">
        <f>VLOOKUP($C843, 'Team Per G'!$A$2:$G$31, 5, FALSE)</f>
        <v>#N/A</v>
      </c>
      <c r="AR843" s="9" t="e">
        <f>VLOOKUP($C843, 'Team Per G'!$A$2:$G$31, 4, FALSE)</f>
        <v>#N/A</v>
      </c>
      <c r="AS843" s="9" t="e">
        <f>VLOOKUP($C843, Team_Batting___Dashboard[], 22, FALSE)/$AC843</f>
        <v>#N/A</v>
      </c>
      <c r="AT843" s="9" t="e">
        <f>VLOOKUP($C843, 'FanGraphs - Team WAR Projected'!$B$2:$E$31, 4, FALSE)/162</f>
        <v>#N/A</v>
      </c>
      <c r="AU843" s="9" t="e">
        <f>VLOOKUP($C843, FanGraphs_Standings[[Abbreviation]:[2024 Year to Date RS/G]], 6, FALSE)/$AC843</f>
        <v>#N/A</v>
      </c>
      <c r="AV843" s="9" t="e">
        <f>VLOOKUP($C843, FanGraphs_Standings[[Abbreviation]:[2024 Projected Full Season RDif]], 19, FALSE)/162</f>
        <v>#N/A</v>
      </c>
      <c r="AW843" s="9" t="e">
        <f>VLOOKUP($C843, FanGraphs_Standings[[Abbreviation]:[2024 Projected Full Season RDif]], 5, FALSE)</f>
        <v>#N/A</v>
      </c>
      <c r="AX843" s="9" t="e">
        <f>VLOOKUP($C843, FanGraphs_Standings[[Abbreviation]:[2024 Projected Full Season W%]], 18, FALSE)</f>
        <v>#N/A</v>
      </c>
      <c r="AY843" s="9" t="e">
        <f>VLOOKUP($C843, 'Home Field Adv'!$A$2:$K$31, 11, FALSE)</f>
        <v>#N/A</v>
      </c>
      <c r="BB843" s="5" t="str">
        <f t="shared" si="40"/>
        <v/>
      </c>
      <c r="BC843" s="5" t="str">
        <f t="shared" si="41"/>
        <v/>
      </c>
      <c r="BD843" s="5" t="str">
        <f t="shared" si="42"/>
        <v/>
      </c>
    </row>
    <row r="844" spans="6:56" x14ac:dyDescent="0.45">
      <c r="F844" s="9" t="e">
        <f>VLOOKUP($B844, FanGraphs_Standings[[Abbreviation]:[2024 Year to Date G]], 2, FALSE)</f>
        <v>#N/A</v>
      </c>
      <c r="G844" s="9" t="e">
        <f>IF(ISERR(VLOOKUP($D844, 'SP Per G'!$A$2:$D$1380, 3, FALSE)), L844, VLOOKUP($D844, 'SP Per G'!$A$2:$D$1380, 3, FALSE))</f>
        <v>#N/A</v>
      </c>
      <c r="H844" s="9" t="e">
        <f>VLOOKUP($D844, 'SP Per G'!$A$2:$D$1380, 4, FALSE)</f>
        <v>#N/A</v>
      </c>
      <c r="I844" s="9" t="e">
        <f>VLOOKUP($D844, Individual_Pitching___Dashboard[], 18, FALSE)</f>
        <v>#N/A</v>
      </c>
      <c r="J844" s="9" t="e">
        <f>VLOOKUP($D844, Individual_Pitching___Dashboard[], 20, FALSE)</f>
        <v>#N/A</v>
      </c>
      <c r="K844" s="9" t="e">
        <f>VLOOKUP($D844, Individual_Pitching___Advanced[], 21,FALSE)</f>
        <v>#N/A</v>
      </c>
      <c r="L844" s="9" t="e">
        <f>VLOOKUP($B844, 'Team Per G'!$A$2:$G$31, 7, FALSE)</f>
        <v>#N/A</v>
      </c>
      <c r="M844" s="9" t="e">
        <f>VLOOKUP($B844, 'FanGraphs - Team WAR Projected'!$B$2:$E$31, 3, FALSE)/162</f>
        <v>#N/A</v>
      </c>
      <c r="N844" s="9" t="e">
        <f>VLOOKUP($B844, Team_Pitching___Advanced[[Team]:[xFIP]], 19,FALSE)</f>
        <v>#N/A</v>
      </c>
      <c r="O844" s="9" t="e">
        <f>VLOOKUP($B844, Team_Pitching___Advanced[], 20, FALSE)</f>
        <v>#N/A</v>
      </c>
      <c r="P844" s="9" t="e">
        <f>VLOOKUP($B844, Team_Batting___Dashboard[[Team]:[wOBA]], 16, FALSE)</f>
        <v>#N/A</v>
      </c>
      <c r="Q844" s="9" t="e">
        <f>VLOOKUP($B844, Team_Batting___Advanced[[Team]:[OPS]], 9, FALSE)</f>
        <v>#N/A</v>
      </c>
      <c r="R844" s="9" t="e">
        <f>VLOOKUP($B844, Team_Batting___Advanced[], 19, FALSE)</f>
        <v>#N/A</v>
      </c>
      <c r="S844" s="9" t="e">
        <f>VLOOKUP($B844, 'Team Per G'!$A$2:$G$31, 3, FALSE)</f>
        <v>#N/A</v>
      </c>
      <c r="T844" s="9" t="e">
        <f>VLOOKUP($B844, 'Team Per G'!$A$2:$G$31, 5, FALSE)</f>
        <v>#N/A</v>
      </c>
      <c r="U844" s="9" t="e">
        <f>VLOOKUP($B844, 'Team Per G'!$A$2:$G$31, 4, FALSE)</f>
        <v>#N/A</v>
      </c>
      <c r="V844" s="9" t="e">
        <f>VLOOKUP($B844, Team_Batting___Dashboard[], 22, FALSE)/$F844</f>
        <v>#N/A</v>
      </c>
      <c r="W844" s="9" t="e">
        <f>VLOOKUP($B844, 'FanGraphs - Team WAR Projected'!$B$2:$E$31, 4, FALSE)/162</f>
        <v>#N/A</v>
      </c>
      <c r="X844" s="9" t="e">
        <f>VLOOKUP($B844, FanGraphs_Standings[[Abbreviation]:[2024 Year to Date RS/G]], 6, FALSE)/$F844</f>
        <v>#N/A</v>
      </c>
      <c r="Y844" s="9" t="e">
        <f>VLOOKUP($B844, FanGraphs_Standings[[Abbreviation]:[2024 Projected Full Season RDif]], 19, FALSE)/162</f>
        <v>#N/A</v>
      </c>
      <c r="Z844" s="9" t="e">
        <f>VLOOKUP($B844, FanGraphs_Standings[[Abbreviation]:[2024 Projected Full Season RDif]], 5, FALSE)</f>
        <v>#N/A</v>
      </c>
      <c r="AA844" s="9" t="e">
        <f>VLOOKUP($B844, FanGraphs_Standings[[Abbreviation]:[2024 Projected Full Season W%]], 18, FALSE)</f>
        <v>#N/A</v>
      </c>
      <c r="AB844" s="9" t="e">
        <f>VLOOKUP($B844, 'Home Field Adv'!$A$2:$I$31, 9, FALSE)</f>
        <v>#N/A</v>
      </c>
      <c r="AC844" s="9" t="e">
        <f>VLOOKUP($C844, FanGraphs_Standings[[Abbreviation]:[2024 Year to Date G]], 2, FALSE)</f>
        <v>#N/A</v>
      </c>
      <c r="AD844" s="9" t="e">
        <f>VLOOKUP($E844, 'SP Per G'!$A$2:$D$1380, 3, FALSE)</f>
        <v>#N/A</v>
      </c>
      <c r="AE844" s="9" t="e">
        <f>VLOOKUP($E844, 'SP Per G'!$A$2:$D$1380, 4, FALSE)</f>
        <v>#N/A</v>
      </c>
      <c r="AF844" s="9" t="e">
        <f>VLOOKUP($E844, Individual_Pitching___Dashboard[], 18, FALSE)</f>
        <v>#N/A</v>
      </c>
      <c r="AG844" s="9" t="e">
        <f>VLOOKUP($E844, Individual_Pitching___Dashboard[], 20, FALSE)</f>
        <v>#N/A</v>
      </c>
      <c r="AH844" s="9" t="e">
        <f>VLOOKUP($E844, Individual_Pitching___Advanced[], 21,FALSE)</f>
        <v>#N/A</v>
      </c>
      <c r="AI844" s="9" t="e">
        <f>VLOOKUP($C844, 'Team Per G'!$A$2:$G$31, 7, FALSE)</f>
        <v>#N/A</v>
      </c>
      <c r="AJ844" s="9" t="e">
        <f>VLOOKUP($C844, 'FanGraphs - Team WAR Projected'!$B$2:$E$31, 3, FALSE)/162</f>
        <v>#N/A</v>
      </c>
      <c r="AK844" s="9" t="e">
        <f>VLOOKUP($C844, Team_Pitching___Advanced[[Team]:[xFIP]], 19,FALSE)</f>
        <v>#N/A</v>
      </c>
      <c r="AL844" s="9" t="e">
        <f>VLOOKUP($C844, Team_Pitching___Advanced[], 20, FALSE)</f>
        <v>#N/A</v>
      </c>
      <c r="AM844" s="9" t="e">
        <f>VLOOKUP($C844, Team_Batting___Dashboard[[Team]:[wOBA]], 16, FALSE)</f>
        <v>#N/A</v>
      </c>
      <c r="AN844" s="9" t="e">
        <f>VLOOKUP($C844, Team_Batting___Advanced[[Team]:[OPS]], 9, FALSE)</f>
        <v>#N/A</v>
      </c>
      <c r="AO844" s="9" t="e">
        <f>VLOOKUP($C844, Team_Batting___Advanced[], 19, FALSE)</f>
        <v>#N/A</v>
      </c>
      <c r="AP844" s="9" t="e">
        <f>VLOOKUP($C844, 'Team Per G'!$A$2:$G$31, 3, FALSE)</f>
        <v>#N/A</v>
      </c>
      <c r="AQ844" s="9" t="e">
        <f>VLOOKUP($C844, 'Team Per G'!$A$2:$G$31, 5, FALSE)</f>
        <v>#N/A</v>
      </c>
      <c r="AR844" s="9" t="e">
        <f>VLOOKUP($C844, 'Team Per G'!$A$2:$G$31, 4, FALSE)</f>
        <v>#N/A</v>
      </c>
      <c r="AS844" s="9" t="e">
        <f>VLOOKUP($C844, Team_Batting___Dashboard[], 22, FALSE)/$AC844</f>
        <v>#N/A</v>
      </c>
      <c r="AT844" s="9" t="e">
        <f>VLOOKUP($C844, 'FanGraphs - Team WAR Projected'!$B$2:$E$31, 4, FALSE)/162</f>
        <v>#N/A</v>
      </c>
      <c r="AU844" s="9" t="e">
        <f>VLOOKUP($C844, FanGraphs_Standings[[Abbreviation]:[2024 Year to Date RS/G]], 6, FALSE)/$AC844</f>
        <v>#N/A</v>
      </c>
      <c r="AV844" s="9" t="e">
        <f>VLOOKUP($C844, FanGraphs_Standings[[Abbreviation]:[2024 Projected Full Season RDif]], 19, FALSE)/162</f>
        <v>#N/A</v>
      </c>
      <c r="AW844" s="9" t="e">
        <f>VLOOKUP($C844, FanGraphs_Standings[[Abbreviation]:[2024 Projected Full Season RDif]], 5, FALSE)</f>
        <v>#N/A</v>
      </c>
      <c r="AX844" s="9" t="e">
        <f>VLOOKUP($C844, FanGraphs_Standings[[Abbreviation]:[2024 Projected Full Season W%]], 18, FALSE)</f>
        <v>#N/A</v>
      </c>
      <c r="AY844" s="9" t="e">
        <f>VLOOKUP($C844, 'Home Field Adv'!$A$2:$K$31, 11, FALSE)</f>
        <v>#N/A</v>
      </c>
      <c r="BB844" s="5" t="str">
        <f t="shared" si="40"/>
        <v/>
      </c>
      <c r="BC844" s="5" t="str">
        <f t="shared" si="41"/>
        <v/>
      </c>
      <c r="BD844" s="5" t="str">
        <f t="shared" si="42"/>
        <v/>
      </c>
    </row>
    <row r="845" spans="6:56" x14ac:dyDescent="0.45">
      <c r="F845" s="9" t="e">
        <f>VLOOKUP($B845, FanGraphs_Standings[[Abbreviation]:[2024 Year to Date G]], 2, FALSE)</f>
        <v>#N/A</v>
      </c>
      <c r="G845" s="9" t="e">
        <f>IF(ISERR(VLOOKUP($D845, 'SP Per G'!$A$2:$D$1380, 3, FALSE)), L845, VLOOKUP($D845, 'SP Per G'!$A$2:$D$1380, 3, FALSE))</f>
        <v>#N/A</v>
      </c>
      <c r="H845" s="9" t="e">
        <f>VLOOKUP($D845, 'SP Per G'!$A$2:$D$1380, 4, FALSE)</f>
        <v>#N/A</v>
      </c>
      <c r="I845" s="9" t="e">
        <f>VLOOKUP($D845, Individual_Pitching___Dashboard[], 18, FALSE)</f>
        <v>#N/A</v>
      </c>
      <c r="J845" s="9" t="e">
        <f>VLOOKUP($D845, Individual_Pitching___Dashboard[], 20, FALSE)</f>
        <v>#N/A</v>
      </c>
      <c r="K845" s="9" t="e">
        <f>VLOOKUP($D845, Individual_Pitching___Advanced[], 21,FALSE)</f>
        <v>#N/A</v>
      </c>
      <c r="L845" s="9" t="e">
        <f>VLOOKUP($B845, 'Team Per G'!$A$2:$G$31, 7, FALSE)</f>
        <v>#N/A</v>
      </c>
      <c r="M845" s="9" t="e">
        <f>VLOOKUP($B845, 'FanGraphs - Team WAR Projected'!$B$2:$E$31, 3, FALSE)/162</f>
        <v>#N/A</v>
      </c>
      <c r="N845" s="9" t="e">
        <f>VLOOKUP($B845, Team_Pitching___Advanced[[Team]:[xFIP]], 19,FALSE)</f>
        <v>#N/A</v>
      </c>
      <c r="O845" s="9" t="e">
        <f>VLOOKUP($B845, Team_Pitching___Advanced[], 20, FALSE)</f>
        <v>#N/A</v>
      </c>
      <c r="P845" s="9" t="e">
        <f>VLOOKUP($B845, Team_Batting___Dashboard[[Team]:[wOBA]], 16, FALSE)</f>
        <v>#N/A</v>
      </c>
      <c r="Q845" s="9" t="e">
        <f>VLOOKUP($B845, Team_Batting___Advanced[[Team]:[OPS]], 9, FALSE)</f>
        <v>#N/A</v>
      </c>
      <c r="R845" s="9" t="e">
        <f>VLOOKUP($B845, Team_Batting___Advanced[], 19, FALSE)</f>
        <v>#N/A</v>
      </c>
      <c r="S845" s="9" t="e">
        <f>VLOOKUP($B845, 'Team Per G'!$A$2:$G$31, 3, FALSE)</f>
        <v>#N/A</v>
      </c>
      <c r="T845" s="9" t="e">
        <f>VLOOKUP($B845, 'Team Per G'!$A$2:$G$31, 5, FALSE)</f>
        <v>#N/A</v>
      </c>
      <c r="U845" s="9" t="e">
        <f>VLOOKUP($B845, 'Team Per G'!$A$2:$G$31, 4, FALSE)</f>
        <v>#N/A</v>
      </c>
      <c r="V845" s="9" t="e">
        <f>VLOOKUP($B845, Team_Batting___Dashboard[], 22, FALSE)/$F845</f>
        <v>#N/A</v>
      </c>
      <c r="W845" s="9" t="e">
        <f>VLOOKUP($B845, 'FanGraphs - Team WAR Projected'!$B$2:$E$31, 4, FALSE)/162</f>
        <v>#N/A</v>
      </c>
      <c r="X845" s="9" t="e">
        <f>VLOOKUP($B845, FanGraphs_Standings[[Abbreviation]:[2024 Year to Date RS/G]], 6, FALSE)/$F845</f>
        <v>#N/A</v>
      </c>
      <c r="Y845" s="9" t="e">
        <f>VLOOKUP($B845, FanGraphs_Standings[[Abbreviation]:[2024 Projected Full Season RDif]], 19, FALSE)/162</f>
        <v>#N/A</v>
      </c>
      <c r="Z845" s="9" t="e">
        <f>VLOOKUP($B845, FanGraphs_Standings[[Abbreviation]:[2024 Projected Full Season RDif]], 5, FALSE)</f>
        <v>#N/A</v>
      </c>
      <c r="AA845" s="9" t="e">
        <f>VLOOKUP($B845, FanGraphs_Standings[[Abbreviation]:[2024 Projected Full Season W%]], 18, FALSE)</f>
        <v>#N/A</v>
      </c>
      <c r="AB845" s="9" t="e">
        <f>VLOOKUP($B845, 'Home Field Adv'!$A$2:$I$31, 9, FALSE)</f>
        <v>#N/A</v>
      </c>
      <c r="AC845" s="9" t="e">
        <f>VLOOKUP($C845, FanGraphs_Standings[[Abbreviation]:[2024 Year to Date G]], 2, FALSE)</f>
        <v>#N/A</v>
      </c>
      <c r="AD845" s="9" t="e">
        <f>VLOOKUP($E845, 'SP Per G'!$A$2:$D$1380, 3, FALSE)</f>
        <v>#N/A</v>
      </c>
      <c r="AE845" s="9" t="e">
        <f>VLOOKUP($E845, 'SP Per G'!$A$2:$D$1380, 4, FALSE)</f>
        <v>#N/A</v>
      </c>
      <c r="AF845" s="9" t="e">
        <f>VLOOKUP($E845, Individual_Pitching___Dashboard[], 18, FALSE)</f>
        <v>#N/A</v>
      </c>
      <c r="AG845" s="9" t="e">
        <f>VLOOKUP($E845, Individual_Pitching___Dashboard[], 20, FALSE)</f>
        <v>#N/A</v>
      </c>
      <c r="AH845" s="9" t="e">
        <f>VLOOKUP($E845, Individual_Pitching___Advanced[], 21,FALSE)</f>
        <v>#N/A</v>
      </c>
      <c r="AI845" s="9" t="e">
        <f>VLOOKUP($C845, 'Team Per G'!$A$2:$G$31, 7, FALSE)</f>
        <v>#N/A</v>
      </c>
      <c r="AJ845" s="9" t="e">
        <f>VLOOKUP($C845, 'FanGraphs - Team WAR Projected'!$B$2:$E$31, 3, FALSE)/162</f>
        <v>#N/A</v>
      </c>
      <c r="AK845" s="9" t="e">
        <f>VLOOKUP($C845, Team_Pitching___Advanced[[Team]:[xFIP]], 19,FALSE)</f>
        <v>#N/A</v>
      </c>
      <c r="AL845" s="9" t="e">
        <f>VLOOKUP($C845, Team_Pitching___Advanced[], 20, FALSE)</f>
        <v>#N/A</v>
      </c>
      <c r="AM845" s="9" t="e">
        <f>VLOOKUP($C845, Team_Batting___Dashboard[[Team]:[wOBA]], 16, FALSE)</f>
        <v>#N/A</v>
      </c>
      <c r="AN845" s="9" t="e">
        <f>VLOOKUP($C845, Team_Batting___Advanced[[Team]:[OPS]], 9, FALSE)</f>
        <v>#N/A</v>
      </c>
      <c r="AO845" s="9" t="e">
        <f>VLOOKUP($C845, Team_Batting___Advanced[], 19, FALSE)</f>
        <v>#N/A</v>
      </c>
      <c r="AP845" s="9" t="e">
        <f>VLOOKUP($C845, 'Team Per G'!$A$2:$G$31, 3, FALSE)</f>
        <v>#N/A</v>
      </c>
      <c r="AQ845" s="9" t="e">
        <f>VLOOKUP($C845, 'Team Per G'!$A$2:$G$31, 5, FALSE)</f>
        <v>#N/A</v>
      </c>
      <c r="AR845" s="9" t="e">
        <f>VLOOKUP($C845, 'Team Per G'!$A$2:$G$31, 4, FALSE)</f>
        <v>#N/A</v>
      </c>
      <c r="AS845" s="9" t="e">
        <f>VLOOKUP($C845, Team_Batting___Dashboard[], 22, FALSE)/$AC845</f>
        <v>#N/A</v>
      </c>
      <c r="AT845" s="9" t="e">
        <f>VLOOKUP($C845, 'FanGraphs - Team WAR Projected'!$B$2:$E$31, 4, FALSE)/162</f>
        <v>#N/A</v>
      </c>
      <c r="AU845" s="9" t="e">
        <f>VLOOKUP($C845, FanGraphs_Standings[[Abbreviation]:[2024 Year to Date RS/G]], 6, FALSE)/$AC845</f>
        <v>#N/A</v>
      </c>
      <c r="AV845" s="9" t="e">
        <f>VLOOKUP($C845, FanGraphs_Standings[[Abbreviation]:[2024 Projected Full Season RDif]], 19, FALSE)/162</f>
        <v>#N/A</v>
      </c>
      <c r="AW845" s="9" t="e">
        <f>VLOOKUP($C845, FanGraphs_Standings[[Abbreviation]:[2024 Projected Full Season RDif]], 5, FALSE)</f>
        <v>#N/A</v>
      </c>
      <c r="AX845" s="9" t="e">
        <f>VLOOKUP($C845, FanGraphs_Standings[[Abbreviation]:[2024 Projected Full Season W%]], 18, FALSE)</f>
        <v>#N/A</v>
      </c>
      <c r="AY845" s="9" t="e">
        <f>VLOOKUP($C845, 'Home Field Adv'!$A$2:$K$31, 11, FALSE)</f>
        <v>#N/A</v>
      </c>
      <c r="BB845" s="5" t="str">
        <f t="shared" si="40"/>
        <v/>
      </c>
      <c r="BC845" s="5" t="str">
        <f t="shared" si="41"/>
        <v/>
      </c>
      <c r="BD845" s="5" t="str">
        <f t="shared" si="42"/>
        <v/>
      </c>
    </row>
    <row r="846" spans="6:56" x14ac:dyDescent="0.45">
      <c r="F846" s="9" t="e">
        <f>VLOOKUP($B846, FanGraphs_Standings[[Abbreviation]:[2024 Year to Date G]], 2, FALSE)</f>
        <v>#N/A</v>
      </c>
      <c r="G846" s="9" t="e">
        <f>IF(ISERR(VLOOKUP($D846, 'SP Per G'!$A$2:$D$1380, 3, FALSE)), L846, VLOOKUP($D846, 'SP Per G'!$A$2:$D$1380, 3, FALSE))</f>
        <v>#N/A</v>
      </c>
      <c r="H846" s="9" t="e">
        <f>VLOOKUP($D846, 'SP Per G'!$A$2:$D$1380, 4, FALSE)</f>
        <v>#N/A</v>
      </c>
      <c r="I846" s="9" t="e">
        <f>VLOOKUP($D846, Individual_Pitching___Dashboard[], 18, FALSE)</f>
        <v>#N/A</v>
      </c>
      <c r="J846" s="9" t="e">
        <f>VLOOKUP($D846, Individual_Pitching___Dashboard[], 20, FALSE)</f>
        <v>#N/A</v>
      </c>
      <c r="K846" s="9" t="e">
        <f>VLOOKUP($D846, Individual_Pitching___Advanced[], 21,FALSE)</f>
        <v>#N/A</v>
      </c>
      <c r="L846" s="9" t="e">
        <f>VLOOKUP($B846, 'Team Per G'!$A$2:$G$31, 7, FALSE)</f>
        <v>#N/A</v>
      </c>
      <c r="M846" s="9" t="e">
        <f>VLOOKUP($B846, 'FanGraphs - Team WAR Projected'!$B$2:$E$31, 3, FALSE)/162</f>
        <v>#N/A</v>
      </c>
      <c r="N846" s="9" t="e">
        <f>VLOOKUP($B846, Team_Pitching___Advanced[[Team]:[xFIP]], 19,FALSE)</f>
        <v>#N/A</v>
      </c>
      <c r="O846" s="9" t="e">
        <f>VLOOKUP($B846, Team_Pitching___Advanced[], 20, FALSE)</f>
        <v>#N/A</v>
      </c>
      <c r="P846" s="9" t="e">
        <f>VLOOKUP($B846, Team_Batting___Dashboard[[Team]:[wOBA]], 16, FALSE)</f>
        <v>#N/A</v>
      </c>
      <c r="Q846" s="9" t="e">
        <f>VLOOKUP($B846, Team_Batting___Advanced[[Team]:[OPS]], 9, FALSE)</f>
        <v>#N/A</v>
      </c>
      <c r="R846" s="9" t="e">
        <f>VLOOKUP($B846, Team_Batting___Advanced[], 19, FALSE)</f>
        <v>#N/A</v>
      </c>
      <c r="S846" s="9" t="e">
        <f>VLOOKUP($B846, 'Team Per G'!$A$2:$G$31, 3, FALSE)</f>
        <v>#N/A</v>
      </c>
      <c r="T846" s="9" t="e">
        <f>VLOOKUP($B846, 'Team Per G'!$A$2:$G$31, 5, FALSE)</f>
        <v>#N/A</v>
      </c>
      <c r="U846" s="9" t="e">
        <f>VLOOKUP($B846, 'Team Per G'!$A$2:$G$31, 4, FALSE)</f>
        <v>#N/A</v>
      </c>
      <c r="V846" s="9" t="e">
        <f>VLOOKUP($B846, Team_Batting___Dashboard[], 22, FALSE)/$F846</f>
        <v>#N/A</v>
      </c>
      <c r="W846" s="9" t="e">
        <f>VLOOKUP($B846, 'FanGraphs - Team WAR Projected'!$B$2:$E$31, 4, FALSE)/162</f>
        <v>#N/A</v>
      </c>
      <c r="X846" s="9" t="e">
        <f>VLOOKUP($B846, FanGraphs_Standings[[Abbreviation]:[2024 Year to Date RS/G]], 6, FALSE)/$F846</f>
        <v>#N/A</v>
      </c>
      <c r="Y846" s="9" t="e">
        <f>VLOOKUP($B846, FanGraphs_Standings[[Abbreviation]:[2024 Projected Full Season RDif]], 19, FALSE)/162</f>
        <v>#N/A</v>
      </c>
      <c r="Z846" s="9" t="e">
        <f>VLOOKUP($B846, FanGraphs_Standings[[Abbreviation]:[2024 Projected Full Season RDif]], 5, FALSE)</f>
        <v>#N/A</v>
      </c>
      <c r="AA846" s="9" t="e">
        <f>VLOOKUP($B846, FanGraphs_Standings[[Abbreviation]:[2024 Projected Full Season W%]], 18, FALSE)</f>
        <v>#N/A</v>
      </c>
      <c r="AB846" s="9" t="e">
        <f>VLOOKUP($B846, 'Home Field Adv'!$A$2:$I$31, 9, FALSE)</f>
        <v>#N/A</v>
      </c>
      <c r="AC846" s="9" t="e">
        <f>VLOOKUP($C846, FanGraphs_Standings[[Abbreviation]:[2024 Year to Date G]], 2, FALSE)</f>
        <v>#N/A</v>
      </c>
      <c r="AD846" s="9" t="e">
        <f>VLOOKUP($E846, 'SP Per G'!$A$2:$D$1380, 3, FALSE)</f>
        <v>#N/A</v>
      </c>
      <c r="AE846" s="9" t="e">
        <f>VLOOKUP($E846, 'SP Per G'!$A$2:$D$1380, 4, FALSE)</f>
        <v>#N/A</v>
      </c>
      <c r="AF846" s="9" t="e">
        <f>VLOOKUP($E846, Individual_Pitching___Dashboard[], 18, FALSE)</f>
        <v>#N/A</v>
      </c>
      <c r="AG846" s="9" t="e">
        <f>VLOOKUP($E846, Individual_Pitching___Dashboard[], 20, FALSE)</f>
        <v>#N/A</v>
      </c>
      <c r="AH846" s="9" t="e">
        <f>VLOOKUP($E846, Individual_Pitching___Advanced[], 21,FALSE)</f>
        <v>#N/A</v>
      </c>
      <c r="AI846" s="9" t="e">
        <f>VLOOKUP($C846, 'Team Per G'!$A$2:$G$31, 7, FALSE)</f>
        <v>#N/A</v>
      </c>
      <c r="AJ846" s="9" t="e">
        <f>VLOOKUP($C846, 'FanGraphs - Team WAR Projected'!$B$2:$E$31, 3, FALSE)/162</f>
        <v>#N/A</v>
      </c>
      <c r="AK846" s="9" t="e">
        <f>VLOOKUP($C846, Team_Pitching___Advanced[[Team]:[xFIP]], 19,FALSE)</f>
        <v>#N/A</v>
      </c>
      <c r="AL846" s="9" t="e">
        <f>VLOOKUP($C846, Team_Pitching___Advanced[], 20, FALSE)</f>
        <v>#N/A</v>
      </c>
      <c r="AM846" s="9" t="e">
        <f>VLOOKUP($C846, Team_Batting___Dashboard[[Team]:[wOBA]], 16, FALSE)</f>
        <v>#N/A</v>
      </c>
      <c r="AN846" s="9" t="e">
        <f>VLOOKUP($C846, Team_Batting___Advanced[[Team]:[OPS]], 9, FALSE)</f>
        <v>#N/A</v>
      </c>
      <c r="AO846" s="9" t="e">
        <f>VLOOKUP($C846, Team_Batting___Advanced[], 19, FALSE)</f>
        <v>#N/A</v>
      </c>
      <c r="AP846" s="9" t="e">
        <f>VLOOKUP($C846, 'Team Per G'!$A$2:$G$31, 3, FALSE)</f>
        <v>#N/A</v>
      </c>
      <c r="AQ846" s="9" t="e">
        <f>VLOOKUP($C846, 'Team Per G'!$A$2:$G$31, 5, FALSE)</f>
        <v>#N/A</v>
      </c>
      <c r="AR846" s="9" t="e">
        <f>VLOOKUP($C846, 'Team Per G'!$A$2:$G$31, 4, FALSE)</f>
        <v>#N/A</v>
      </c>
      <c r="AS846" s="9" t="e">
        <f>VLOOKUP($C846, Team_Batting___Dashboard[], 22, FALSE)/$AC846</f>
        <v>#N/A</v>
      </c>
      <c r="AT846" s="9" t="e">
        <f>VLOOKUP($C846, 'FanGraphs - Team WAR Projected'!$B$2:$E$31, 4, FALSE)/162</f>
        <v>#N/A</v>
      </c>
      <c r="AU846" s="9" t="e">
        <f>VLOOKUP($C846, FanGraphs_Standings[[Abbreviation]:[2024 Year to Date RS/G]], 6, FALSE)/$AC846</f>
        <v>#N/A</v>
      </c>
      <c r="AV846" s="9" t="e">
        <f>VLOOKUP($C846, FanGraphs_Standings[[Abbreviation]:[2024 Projected Full Season RDif]], 19, FALSE)/162</f>
        <v>#N/A</v>
      </c>
      <c r="AW846" s="9" t="e">
        <f>VLOOKUP($C846, FanGraphs_Standings[[Abbreviation]:[2024 Projected Full Season RDif]], 5, FALSE)</f>
        <v>#N/A</v>
      </c>
      <c r="AX846" s="9" t="e">
        <f>VLOOKUP($C846, FanGraphs_Standings[[Abbreviation]:[2024 Projected Full Season W%]], 18, FALSE)</f>
        <v>#N/A</v>
      </c>
      <c r="AY846" s="9" t="e">
        <f>VLOOKUP($C846, 'Home Field Adv'!$A$2:$K$31, 11, FALSE)</f>
        <v>#N/A</v>
      </c>
      <c r="BB846" s="5" t="str">
        <f t="shared" si="40"/>
        <v/>
      </c>
      <c r="BC846" s="5" t="str">
        <f t="shared" si="41"/>
        <v/>
      </c>
      <c r="BD846" s="5" t="str">
        <f t="shared" si="42"/>
        <v/>
      </c>
    </row>
    <row r="847" spans="6:56" x14ac:dyDescent="0.45">
      <c r="F847" s="9" t="e">
        <f>VLOOKUP($B847, FanGraphs_Standings[[Abbreviation]:[2024 Year to Date G]], 2, FALSE)</f>
        <v>#N/A</v>
      </c>
      <c r="G847" s="9" t="e">
        <f>IF(ISERR(VLOOKUP($D847, 'SP Per G'!$A$2:$D$1380, 3, FALSE)), L847, VLOOKUP($D847, 'SP Per G'!$A$2:$D$1380, 3, FALSE))</f>
        <v>#N/A</v>
      </c>
      <c r="H847" s="9" t="e">
        <f>VLOOKUP($D847, 'SP Per G'!$A$2:$D$1380, 4, FALSE)</f>
        <v>#N/A</v>
      </c>
      <c r="I847" s="9" t="e">
        <f>VLOOKUP($D847, Individual_Pitching___Dashboard[], 18, FALSE)</f>
        <v>#N/A</v>
      </c>
      <c r="J847" s="9" t="e">
        <f>VLOOKUP($D847, Individual_Pitching___Dashboard[], 20, FALSE)</f>
        <v>#N/A</v>
      </c>
      <c r="K847" s="9" t="e">
        <f>VLOOKUP($D847, Individual_Pitching___Advanced[], 21,FALSE)</f>
        <v>#N/A</v>
      </c>
      <c r="L847" s="9" t="e">
        <f>VLOOKUP($B847, 'Team Per G'!$A$2:$G$31, 7, FALSE)</f>
        <v>#N/A</v>
      </c>
      <c r="M847" s="9" t="e">
        <f>VLOOKUP($B847, 'FanGraphs - Team WAR Projected'!$B$2:$E$31, 3, FALSE)/162</f>
        <v>#N/A</v>
      </c>
      <c r="N847" s="9" t="e">
        <f>VLOOKUP($B847, Team_Pitching___Advanced[[Team]:[xFIP]], 19,FALSE)</f>
        <v>#N/A</v>
      </c>
      <c r="O847" s="9" t="e">
        <f>VLOOKUP($B847, Team_Pitching___Advanced[], 20, FALSE)</f>
        <v>#N/A</v>
      </c>
      <c r="P847" s="9" t="e">
        <f>VLOOKUP($B847, Team_Batting___Dashboard[[Team]:[wOBA]], 16, FALSE)</f>
        <v>#N/A</v>
      </c>
      <c r="Q847" s="9" t="e">
        <f>VLOOKUP($B847, Team_Batting___Advanced[[Team]:[OPS]], 9, FALSE)</f>
        <v>#N/A</v>
      </c>
      <c r="R847" s="9" t="e">
        <f>VLOOKUP($B847, Team_Batting___Advanced[], 19, FALSE)</f>
        <v>#N/A</v>
      </c>
      <c r="S847" s="9" t="e">
        <f>VLOOKUP($B847, 'Team Per G'!$A$2:$G$31, 3, FALSE)</f>
        <v>#N/A</v>
      </c>
      <c r="T847" s="9" t="e">
        <f>VLOOKUP($B847, 'Team Per G'!$A$2:$G$31, 5, FALSE)</f>
        <v>#N/A</v>
      </c>
      <c r="U847" s="9" t="e">
        <f>VLOOKUP($B847, 'Team Per G'!$A$2:$G$31, 4, FALSE)</f>
        <v>#N/A</v>
      </c>
      <c r="V847" s="9" t="e">
        <f>VLOOKUP($B847, Team_Batting___Dashboard[], 22, FALSE)/$F847</f>
        <v>#N/A</v>
      </c>
      <c r="W847" s="9" t="e">
        <f>VLOOKUP($B847, 'FanGraphs - Team WAR Projected'!$B$2:$E$31, 4, FALSE)/162</f>
        <v>#N/A</v>
      </c>
      <c r="X847" s="9" t="e">
        <f>VLOOKUP($B847, FanGraphs_Standings[[Abbreviation]:[2024 Year to Date RS/G]], 6, FALSE)/$F847</f>
        <v>#N/A</v>
      </c>
      <c r="Y847" s="9" t="e">
        <f>VLOOKUP($B847, FanGraphs_Standings[[Abbreviation]:[2024 Projected Full Season RDif]], 19, FALSE)/162</f>
        <v>#N/A</v>
      </c>
      <c r="Z847" s="9" t="e">
        <f>VLOOKUP($B847, FanGraphs_Standings[[Abbreviation]:[2024 Projected Full Season RDif]], 5, FALSE)</f>
        <v>#N/A</v>
      </c>
      <c r="AA847" s="9" t="e">
        <f>VLOOKUP($B847, FanGraphs_Standings[[Abbreviation]:[2024 Projected Full Season W%]], 18, FALSE)</f>
        <v>#N/A</v>
      </c>
      <c r="AB847" s="9" t="e">
        <f>VLOOKUP($B847, 'Home Field Adv'!$A$2:$I$31, 9, FALSE)</f>
        <v>#N/A</v>
      </c>
      <c r="AC847" s="9" t="e">
        <f>VLOOKUP($C847, FanGraphs_Standings[[Abbreviation]:[2024 Year to Date G]], 2, FALSE)</f>
        <v>#N/A</v>
      </c>
      <c r="AD847" s="9" t="e">
        <f>VLOOKUP($E847, 'SP Per G'!$A$2:$D$1380, 3, FALSE)</f>
        <v>#N/A</v>
      </c>
      <c r="AE847" s="9" t="e">
        <f>VLOOKUP($E847, 'SP Per G'!$A$2:$D$1380, 4, FALSE)</f>
        <v>#N/A</v>
      </c>
      <c r="AF847" s="9" t="e">
        <f>VLOOKUP($E847, Individual_Pitching___Dashboard[], 18, FALSE)</f>
        <v>#N/A</v>
      </c>
      <c r="AG847" s="9" t="e">
        <f>VLOOKUP($E847, Individual_Pitching___Dashboard[], 20, FALSE)</f>
        <v>#N/A</v>
      </c>
      <c r="AH847" s="9" t="e">
        <f>VLOOKUP($E847, Individual_Pitching___Advanced[], 21,FALSE)</f>
        <v>#N/A</v>
      </c>
      <c r="AI847" s="9" t="e">
        <f>VLOOKUP($C847, 'Team Per G'!$A$2:$G$31, 7, FALSE)</f>
        <v>#N/A</v>
      </c>
      <c r="AJ847" s="9" t="e">
        <f>VLOOKUP($C847, 'FanGraphs - Team WAR Projected'!$B$2:$E$31, 3, FALSE)/162</f>
        <v>#N/A</v>
      </c>
      <c r="AK847" s="9" t="e">
        <f>VLOOKUP($C847, Team_Pitching___Advanced[[Team]:[xFIP]], 19,FALSE)</f>
        <v>#N/A</v>
      </c>
      <c r="AL847" s="9" t="e">
        <f>VLOOKUP($C847, Team_Pitching___Advanced[], 20, FALSE)</f>
        <v>#N/A</v>
      </c>
      <c r="AM847" s="9" t="e">
        <f>VLOOKUP($C847, Team_Batting___Dashboard[[Team]:[wOBA]], 16, FALSE)</f>
        <v>#N/A</v>
      </c>
      <c r="AN847" s="9" t="e">
        <f>VLOOKUP($C847, Team_Batting___Advanced[[Team]:[OPS]], 9, FALSE)</f>
        <v>#N/A</v>
      </c>
      <c r="AO847" s="9" t="e">
        <f>VLOOKUP($C847, Team_Batting___Advanced[], 19, FALSE)</f>
        <v>#N/A</v>
      </c>
      <c r="AP847" s="9" t="e">
        <f>VLOOKUP($C847, 'Team Per G'!$A$2:$G$31, 3, FALSE)</f>
        <v>#N/A</v>
      </c>
      <c r="AQ847" s="9" t="e">
        <f>VLOOKUP($C847, 'Team Per G'!$A$2:$G$31, 5, FALSE)</f>
        <v>#N/A</v>
      </c>
      <c r="AR847" s="9" t="e">
        <f>VLOOKUP($C847, 'Team Per G'!$A$2:$G$31, 4, FALSE)</f>
        <v>#N/A</v>
      </c>
      <c r="AS847" s="9" t="e">
        <f>VLOOKUP($C847, Team_Batting___Dashboard[], 22, FALSE)/$AC847</f>
        <v>#N/A</v>
      </c>
      <c r="AT847" s="9" t="e">
        <f>VLOOKUP($C847, 'FanGraphs - Team WAR Projected'!$B$2:$E$31, 4, FALSE)/162</f>
        <v>#N/A</v>
      </c>
      <c r="AU847" s="9" t="e">
        <f>VLOOKUP($C847, FanGraphs_Standings[[Abbreviation]:[2024 Year to Date RS/G]], 6, FALSE)/$AC847</f>
        <v>#N/A</v>
      </c>
      <c r="AV847" s="9" t="e">
        <f>VLOOKUP($C847, FanGraphs_Standings[[Abbreviation]:[2024 Projected Full Season RDif]], 19, FALSE)/162</f>
        <v>#N/A</v>
      </c>
      <c r="AW847" s="9" t="e">
        <f>VLOOKUP($C847, FanGraphs_Standings[[Abbreviation]:[2024 Projected Full Season RDif]], 5, FALSE)</f>
        <v>#N/A</v>
      </c>
      <c r="AX847" s="9" t="e">
        <f>VLOOKUP($C847, FanGraphs_Standings[[Abbreviation]:[2024 Projected Full Season W%]], 18, FALSE)</f>
        <v>#N/A</v>
      </c>
      <c r="AY847" s="9" t="e">
        <f>VLOOKUP($C847, 'Home Field Adv'!$A$2:$K$31, 11, FALSE)</f>
        <v>#N/A</v>
      </c>
      <c r="BB847" s="5" t="str">
        <f t="shared" si="40"/>
        <v/>
      </c>
      <c r="BC847" s="5" t="str">
        <f t="shared" si="41"/>
        <v/>
      </c>
      <c r="BD847" s="5" t="str">
        <f t="shared" si="42"/>
        <v/>
      </c>
    </row>
    <row r="848" spans="6:56" x14ac:dyDescent="0.45">
      <c r="F848" s="9" t="e">
        <f>VLOOKUP($B848, FanGraphs_Standings[[Abbreviation]:[2024 Year to Date G]], 2, FALSE)</f>
        <v>#N/A</v>
      </c>
      <c r="G848" s="9" t="e">
        <f>IF(ISERR(VLOOKUP($D848, 'SP Per G'!$A$2:$D$1380, 3, FALSE)), L848, VLOOKUP($D848, 'SP Per G'!$A$2:$D$1380, 3, FALSE))</f>
        <v>#N/A</v>
      </c>
      <c r="H848" s="9" t="e">
        <f>VLOOKUP($D848, 'SP Per G'!$A$2:$D$1380, 4, FALSE)</f>
        <v>#N/A</v>
      </c>
      <c r="I848" s="9" t="e">
        <f>VLOOKUP($D848, Individual_Pitching___Dashboard[], 18, FALSE)</f>
        <v>#N/A</v>
      </c>
      <c r="J848" s="9" t="e">
        <f>VLOOKUP($D848, Individual_Pitching___Dashboard[], 20, FALSE)</f>
        <v>#N/A</v>
      </c>
      <c r="K848" s="9" t="e">
        <f>VLOOKUP($D848, Individual_Pitching___Advanced[], 21,FALSE)</f>
        <v>#N/A</v>
      </c>
      <c r="L848" s="9" t="e">
        <f>VLOOKUP($B848, 'Team Per G'!$A$2:$G$31, 7, FALSE)</f>
        <v>#N/A</v>
      </c>
      <c r="M848" s="9" t="e">
        <f>VLOOKUP($B848, 'FanGraphs - Team WAR Projected'!$B$2:$E$31, 3, FALSE)/162</f>
        <v>#N/A</v>
      </c>
      <c r="N848" s="9" t="e">
        <f>VLOOKUP($B848, Team_Pitching___Advanced[[Team]:[xFIP]], 19,FALSE)</f>
        <v>#N/A</v>
      </c>
      <c r="O848" s="9" t="e">
        <f>VLOOKUP($B848, Team_Pitching___Advanced[], 20, FALSE)</f>
        <v>#N/A</v>
      </c>
      <c r="P848" s="9" t="e">
        <f>VLOOKUP($B848, Team_Batting___Dashboard[[Team]:[wOBA]], 16, FALSE)</f>
        <v>#N/A</v>
      </c>
      <c r="Q848" s="9" t="e">
        <f>VLOOKUP($B848, Team_Batting___Advanced[[Team]:[OPS]], 9, FALSE)</f>
        <v>#N/A</v>
      </c>
      <c r="R848" s="9" t="e">
        <f>VLOOKUP($B848, Team_Batting___Advanced[], 19, FALSE)</f>
        <v>#N/A</v>
      </c>
      <c r="S848" s="9" t="e">
        <f>VLOOKUP($B848, 'Team Per G'!$A$2:$G$31, 3, FALSE)</f>
        <v>#N/A</v>
      </c>
      <c r="T848" s="9" t="e">
        <f>VLOOKUP($B848, 'Team Per G'!$A$2:$G$31, 5, FALSE)</f>
        <v>#N/A</v>
      </c>
      <c r="U848" s="9" t="e">
        <f>VLOOKUP($B848, 'Team Per G'!$A$2:$G$31, 4, FALSE)</f>
        <v>#N/A</v>
      </c>
      <c r="V848" s="9" t="e">
        <f>VLOOKUP($B848, Team_Batting___Dashboard[], 22, FALSE)/$F848</f>
        <v>#N/A</v>
      </c>
      <c r="W848" s="9" t="e">
        <f>VLOOKUP($B848, 'FanGraphs - Team WAR Projected'!$B$2:$E$31, 4, FALSE)/162</f>
        <v>#N/A</v>
      </c>
      <c r="X848" s="9" t="e">
        <f>VLOOKUP($B848, FanGraphs_Standings[[Abbreviation]:[2024 Year to Date RS/G]], 6, FALSE)/$F848</f>
        <v>#N/A</v>
      </c>
      <c r="Y848" s="9" t="e">
        <f>VLOOKUP($B848, FanGraphs_Standings[[Abbreviation]:[2024 Projected Full Season RDif]], 19, FALSE)/162</f>
        <v>#N/A</v>
      </c>
      <c r="Z848" s="9" t="e">
        <f>VLOOKUP($B848, FanGraphs_Standings[[Abbreviation]:[2024 Projected Full Season RDif]], 5, FALSE)</f>
        <v>#N/A</v>
      </c>
      <c r="AA848" s="9" t="e">
        <f>VLOOKUP($B848, FanGraphs_Standings[[Abbreviation]:[2024 Projected Full Season W%]], 18, FALSE)</f>
        <v>#N/A</v>
      </c>
      <c r="AB848" s="9" t="e">
        <f>VLOOKUP($B848, 'Home Field Adv'!$A$2:$I$31, 9, FALSE)</f>
        <v>#N/A</v>
      </c>
      <c r="AC848" s="9" t="e">
        <f>VLOOKUP($C848, FanGraphs_Standings[[Abbreviation]:[2024 Year to Date G]], 2, FALSE)</f>
        <v>#N/A</v>
      </c>
      <c r="AD848" s="9" t="e">
        <f>VLOOKUP($E848, 'SP Per G'!$A$2:$D$1380, 3, FALSE)</f>
        <v>#N/A</v>
      </c>
      <c r="AE848" s="9" t="e">
        <f>VLOOKUP($E848, 'SP Per G'!$A$2:$D$1380, 4, FALSE)</f>
        <v>#N/A</v>
      </c>
      <c r="AF848" s="9" t="e">
        <f>VLOOKUP($E848, Individual_Pitching___Dashboard[], 18, FALSE)</f>
        <v>#N/A</v>
      </c>
      <c r="AG848" s="9" t="e">
        <f>VLOOKUP($E848, Individual_Pitching___Dashboard[], 20, FALSE)</f>
        <v>#N/A</v>
      </c>
      <c r="AH848" s="9" t="e">
        <f>VLOOKUP($E848, Individual_Pitching___Advanced[], 21,FALSE)</f>
        <v>#N/A</v>
      </c>
      <c r="AI848" s="9" t="e">
        <f>VLOOKUP($C848, 'Team Per G'!$A$2:$G$31, 7, FALSE)</f>
        <v>#N/A</v>
      </c>
      <c r="AJ848" s="9" t="e">
        <f>VLOOKUP($C848, 'FanGraphs - Team WAR Projected'!$B$2:$E$31, 3, FALSE)/162</f>
        <v>#N/A</v>
      </c>
      <c r="AK848" s="9" t="e">
        <f>VLOOKUP($C848, Team_Pitching___Advanced[[Team]:[xFIP]], 19,FALSE)</f>
        <v>#N/A</v>
      </c>
      <c r="AL848" s="9" t="e">
        <f>VLOOKUP($C848, Team_Pitching___Advanced[], 20, FALSE)</f>
        <v>#N/A</v>
      </c>
      <c r="AM848" s="9" t="e">
        <f>VLOOKUP($C848, Team_Batting___Dashboard[[Team]:[wOBA]], 16, FALSE)</f>
        <v>#N/A</v>
      </c>
      <c r="AN848" s="9" t="e">
        <f>VLOOKUP($C848, Team_Batting___Advanced[[Team]:[OPS]], 9, FALSE)</f>
        <v>#N/A</v>
      </c>
      <c r="AO848" s="9" t="e">
        <f>VLOOKUP($C848, Team_Batting___Advanced[], 19, FALSE)</f>
        <v>#N/A</v>
      </c>
      <c r="AP848" s="9" t="e">
        <f>VLOOKUP($C848, 'Team Per G'!$A$2:$G$31, 3, FALSE)</f>
        <v>#N/A</v>
      </c>
      <c r="AQ848" s="9" t="e">
        <f>VLOOKUP($C848, 'Team Per G'!$A$2:$G$31, 5, FALSE)</f>
        <v>#N/A</v>
      </c>
      <c r="AR848" s="9" t="e">
        <f>VLOOKUP($C848, 'Team Per G'!$A$2:$G$31, 4, FALSE)</f>
        <v>#N/A</v>
      </c>
      <c r="AS848" s="9" t="e">
        <f>VLOOKUP($C848, Team_Batting___Dashboard[], 22, FALSE)/$AC848</f>
        <v>#N/A</v>
      </c>
      <c r="AT848" s="9" t="e">
        <f>VLOOKUP($C848, 'FanGraphs - Team WAR Projected'!$B$2:$E$31, 4, FALSE)/162</f>
        <v>#N/A</v>
      </c>
      <c r="AU848" s="9" t="e">
        <f>VLOOKUP($C848, FanGraphs_Standings[[Abbreviation]:[2024 Year to Date RS/G]], 6, FALSE)/$AC848</f>
        <v>#N/A</v>
      </c>
      <c r="AV848" s="9" t="e">
        <f>VLOOKUP($C848, FanGraphs_Standings[[Abbreviation]:[2024 Projected Full Season RDif]], 19, FALSE)/162</f>
        <v>#N/A</v>
      </c>
      <c r="AW848" s="9" t="e">
        <f>VLOOKUP($C848, FanGraphs_Standings[[Abbreviation]:[2024 Projected Full Season RDif]], 5, FALSE)</f>
        <v>#N/A</v>
      </c>
      <c r="AX848" s="9" t="e">
        <f>VLOOKUP($C848, FanGraphs_Standings[[Abbreviation]:[2024 Projected Full Season W%]], 18, FALSE)</f>
        <v>#N/A</v>
      </c>
      <c r="AY848" s="9" t="e">
        <f>VLOOKUP($C848, 'Home Field Adv'!$A$2:$K$31, 11, FALSE)</f>
        <v>#N/A</v>
      </c>
      <c r="BB848" s="5" t="str">
        <f t="shared" si="40"/>
        <v/>
      </c>
      <c r="BC848" s="5" t="str">
        <f t="shared" si="41"/>
        <v/>
      </c>
      <c r="BD848" s="5" t="str">
        <f t="shared" si="42"/>
        <v/>
      </c>
    </row>
    <row r="849" spans="6:56" x14ac:dyDescent="0.45">
      <c r="F849" s="9" t="e">
        <f>VLOOKUP($B849, FanGraphs_Standings[[Abbreviation]:[2024 Year to Date G]], 2, FALSE)</f>
        <v>#N/A</v>
      </c>
      <c r="G849" s="9" t="e">
        <f>IF(ISERR(VLOOKUP($D849, 'SP Per G'!$A$2:$D$1380, 3, FALSE)), L849, VLOOKUP($D849, 'SP Per G'!$A$2:$D$1380, 3, FALSE))</f>
        <v>#N/A</v>
      </c>
      <c r="H849" s="9" t="e">
        <f>VLOOKUP($D849, 'SP Per G'!$A$2:$D$1380, 4, FALSE)</f>
        <v>#N/A</v>
      </c>
      <c r="I849" s="9" t="e">
        <f>VLOOKUP($D849, Individual_Pitching___Dashboard[], 18, FALSE)</f>
        <v>#N/A</v>
      </c>
      <c r="J849" s="9" t="e">
        <f>VLOOKUP($D849, Individual_Pitching___Dashboard[], 20, FALSE)</f>
        <v>#N/A</v>
      </c>
      <c r="K849" s="9" t="e">
        <f>VLOOKUP($D849, Individual_Pitching___Advanced[], 21,FALSE)</f>
        <v>#N/A</v>
      </c>
      <c r="L849" s="9" t="e">
        <f>VLOOKUP($B849, 'Team Per G'!$A$2:$G$31, 7, FALSE)</f>
        <v>#N/A</v>
      </c>
      <c r="M849" s="9" t="e">
        <f>VLOOKUP($B849, 'FanGraphs - Team WAR Projected'!$B$2:$E$31, 3, FALSE)/162</f>
        <v>#N/A</v>
      </c>
      <c r="N849" s="9" t="e">
        <f>VLOOKUP($B849, Team_Pitching___Advanced[[Team]:[xFIP]], 19,FALSE)</f>
        <v>#N/A</v>
      </c>
      <c r="O849" s="9" t="e">
        <f>VLOOKUP($B849, Team_Pitching___Advanced[], 20, FALSE)</f>
        <v>#N/A</v>
      </c>
      <c r="P849" s="9" t="e">
        <f>VLOOKUP($B849, Team_Batting___Dashboard[[Team]:[wOBA]], 16, FALSE)</f>
        <v>#N/A</v>
      </c>
      <c r="Q849" s="9" t="e">
        <f>VLOOKUP($B849, Team_Batting___Advanced[[Team]:[OPS]], 9, FALSE)</f>
        <v>#N/A</v>
      </c>
      <c r="R849" s="9" t="e">
        <f>VLOOKUP($B849, Team_Batting___Advanced[], 19, FALSE)</f>
        <v>#N/A</v>
      </c>
      <c r="S849" s="9" t="e">
        <f>VLOOKUP($B849, 'Team Per G'!$A$2:$G$31, 3, FALSE)</f>
        <v>#N/A</v>
      </c>
      <c r="T849" s="9" t="e">
        <f>VLOOKUP($B849, 'Team Per G'!$A$2:$G$31, 5, FALSE)</f>
        <v>#N/A</v>
      </c>
      <c r="U849" s="9" t="e">
        <f>VLOOKUP($B849, 'Team Per G'!$A$2:$G$31, 4, FALSE)</f>
        <v>#N/A</v>
      </c>
      <c r="V849" s="9" t="e">
        <f>VLOOKUP($B849, Team_Batting___Dashboard[], 22, FALSE)/$F849</f>
        <v>#N/A</v>
      </c>
      <c r="W849" s="9" t="e">
        <f>VLOOKUP($B849, 'FanGraphs - Team WAR Projected'!$B$2:$E$31, 4, FALSE)/162</f>
        <v>#N/A</v>
      </c>
      <c r="X849" s="9" t="e">
        <f>VLOOKUP($B849, FanGraphs_Standings[[Abbreviation]:[2024 Year to Date RS/G]], 6, FALSE)/$F849</f>
        <v>#N/A</v>
      </c>
      <c r="Y849" s="9" t="e">
        <f>VLOOKUP($B849, FanGraphs_Standings[[Abbreviation]:[2024 Projected Full Season RDif]], 19, FALSE)/162</f>
        <v>#N/A</v>
      </c>
      <c r="Z849" s="9" t="e">
        <f>VLOOKUP($B849, FanGraphs_Standings[[Abbreviation]:[2024 Projected Full Season RDif]], 5, FALSE)</f>
        <v>#N/A</v>
      </c>
      <c r="AA849" s="9" t="e">
        <f>VLOOKUP($B849, FanGraphs_Standings[[Abbreviation]:[2024 Projected Full Season W%]], 18, FALSE)</f>
        <v>#N/A</v>
      </c>
      <c r="AB849" s="9" t="e">
        <f>VLOOKUP($B849, 'Home Field Adv'!$A$2:$I$31, 9, FALSE)</f>
        <v>#N/A</v>
      </c>
      <c r="AC849" s="9" t="e">
        <f>VLOOKUP($C849, FanGraphs_Standings[[Abbreviation]:[2024 Year to Date G]], 2, FALSE)</f>
        <v>#N/A</v>
      </c>
      <c r="AD849" s="9" t="e">
        <f>VLOOKUP($E849, 'SP Per G'!$A$2:$D$1380, 3, FALSE)</f>
        <v>#N/A</v>
      </c>
      <c r="AE849" s="9" t="e">
        <f>VLOOKUP($E849, 'SP Per G'!$A$2:$D$1380, 4, FALSE)</f>
        <v>#N/A</v>
      </c>
      <c r="AF849" s="9" t="e">
        <f>VLOOKUP($E849, Individual_Pitching___Dashboard[], 18, FALSE)</f>
        <v>#N/A</v>
      </c>
      <c r="AG849" s="9" t="e">
        <f>VLOOKUP($E849, Individual_Pitching___Dashboard[], 20, FALSE)</f>
        <v>#N/A</v>
      </c>
      <c r="AH849" s="9" t="e">
        <f>VLOOKUP($E849, Individual_Pitching___Advanced[], 21,FALSE)</f>
        <v>#N/A</v>
      </c>
      <c r="AI849" s="9" t="e">
        <f>VLOOKUP($C849, 'Team Per G'!$A$2:$G$31, 7, FALSE)</f>
        <v>#N/A</v>
      </c>
      <c r="AJ849" s="9" t="e">
        <f>VLOOKUP($C849, 'FanGraphs - Team WAR Projected'!$B$2:$E$31, 3, FALSE)/162</f>
        <v>#N/A</v>
      </c>
      <c r="AK849" s="9" t="e">
        <f>VLOOKUP($C849, Team_Pitching___Advanced[[Team]:[xFIP]], 19,FALSE)</f>
        <v>#N/A</v>
      </c>
      <c r="AL849" s="9" t="e">
        <f>VLOOKUP($C849, Team_Pitching___Advanced[], 20, FALSE)</f>
        <v>#N/A</v>
      </c>
      <c r="AM849" s="9" t="e">
        <f>VLOOKUP($C849, Team_Batting___Dashboard[[Team]:[wOBA]], 16, FALSE)</f>
        <v>#N/A</v>
      </c>
      <c r="AN849" s="9" t="e">
        <f>VLOOKUP($C849, Team_Batting___Advanced[[Team]:[OPS]], 9, FALSE)</f>
        <v>#N/A</v>
      </c>
      <c r="AO849" s="9" t="e">
        <f>VLOOKUP($C849, Team_Batting___Advanced[], 19, FALSE)</f>
        <v>#N/A</v>
      </c>
      <c r="AP849" s="9" t="e">
        <f>VLOOKUP($C849, 'Team Per G'!$A$2:$G$31, 3, FALSE)</f>
        <v>#N/A</v>
      </c>
      <c r="AQ849" s="9" t="e">
        <f>VLOOKUP($C849, 'Team Per G'!$A$2:$G$31, 5, FALSE)</f>
        <v>#N/A</v>
      </c>
      <c r="AR849" s="9" t="e">
        <f>VLOOKUP($C849, 'Team Per G'!$A$2:$G$31, 4, FALSE)</f>
        <v>#N/A</v>
      </c>
      <c r="AS849" s="9" t="e">
        <f>VLOOKUP($C849, Team_Batting___Dashboard[], 22, FALSE)/$AC849</f>
        <v>#N/A</v>
      </c>
      <c r="AT849" s="9" t="e">
        <f>VLOOKUP($C849, 'FanGraphs - Team WAR Projected'!$B$2:$E$31, 4, FALSE)/162</f>
        <v>#N/A</v>
      </c>
      <c r="AU849" s="9" t="e">
        <f>VLOOKUP($C849, FanGraphs_Standings[[Abbreviation]:[2024 Year to Date RS/G]], 6, FALSE)/$AC849</f>
        <v>#N/A</v>
      </c>
      <c r="AV849" s="9" t="e">
        <f>VLOOKUP($C849, FanGraphs_Standings[[Abbreviation]:[2024 Projected Full Season RDif]], 19, FALSE)/162</f>
        <v>#N/A</v>
      </c>
      <c r="AW849" s="9" t="e">
        <f>VLOOKUP($C849, FanGraphs_Standings[[Abbreviation]:[2024 Projected Full Season RDif]], 5, FALSE)</f>
        <v>#N/A</v>
      </c>
      <c r="AX849" s="9" t="e">
        <f>VLOOKUP($C849, FanGraphs_Standings[[Abbreviation]:[2024 Projected Full Season W%]], 18, FALSE)</f>
        <v>#N/A</v>
      </c>
      <c r="AY849" s="9" t="e">
        <f>VLOOKUP($C849, 'Home Field Adv'!$A$2:$K$31, 11, FALSE)</f>
        <v>#N/A</v>
      </c>
      <c r="BB849" s="5" t="str">
        <f t="shared" si="40"/>
        <v/>
      </c>
      <c r="BC849" s="5" t="str">
        <f t="shared" si="41"/>
        <v/>
      </c>
      <c r="BD849" s="5" t="str">
        <f t="shared" si="42"/>
        <v/>
      </c>
    </row>
    <row r="850" spans="6:56" x14ac:dyDescent="0.45">
      <c r="F850" s="9" t="e">
        <f>VLOOKUP($B850, FanGraphs_Standings[[Abbreviation]:[2024 Year to Date G]], 2, FALSE)</f>
        <v>#N/A</v>
      </c>
      <c r="G850" s="9" t="e">
        <f>IF(ISERR(VLOOKUP($D850, 'SP Per G'!$A$2:$D$1380, 3, FALSE)), L850, VLOOKUP($D850, 'SP Per G'!$A$2:$D$1380, 3, FALSE))</f>
        <v>#N/A</v>
      </c>
      <c r="H850" s="9" t="e">
        <f>VLOOKUP($D850, 'SP Per G'!$A$2:$D$1380, 4, FALSE)</f>
        <v>#N/A</v>
      </c>
      <c r="I850" s="9" t="e">
        <f>VLOOKUP($D850, Individual_Pitching___Dashboard[], 18, FALSE)</f>
        <v>#N/A</v>
      </c>
      <c r="J850" s="9" t="e">
        <f>VLOOKUP($D850, Individual_Pitching___Dashboard[], 20, FALSE)</f>
        <v>#N/A</v>
      </c>
      <c r="K850" s="9" t="e">
        <f>VLOOKUP($D850, Individual_Pitching___Advanced[], 21,FALSE)</f>
        <v>#N/A</v>
      </c>
      <c r="L850" s="9" t="e">
        <f>VLOOKUP($B850, 'Team Per G'!$A$2:$G$31, 7, FALSE)</f>
        <v>#N/A</v>
      </c>
      <c r="M850" s="9" t="e">
        <f>VLOOKUP($B850, 'FanGraphs - Team WAR Projected'!$B$2:$E$31, 3, FALSE)/162</f>
        <v>#N/A</v>
      </c>
      <c r="N850" s="9" t="e">
        <f>VLOOKUP($B850, Team_Pitching___Advanced[[Team]:[xFIP]], 19,FALSE)</f>
        <v>#N/A</v>
      </c>
      <c r="O850" s="9" t="e">
        <f>VLOOKUP($B850, Team_Pitching___Advanced[], 20, FALSE)</f>
        <v>#N/A</v>
      </c>
      <c r="P850" s="9" t="e">
        <f>VLOOKUP($B850, Team_Batting___Dashboard[[Team]:[wOBA]], 16, FALSE)</f>
        <v>#N/A</v>
      </c>
      <c r="Q850" s="9" t="e">
        <f>VLOOKUP($B850, Team_Batting___Advanced[[Team]:[OPS]], 9, FALSE)</f>
        <v>#N/A</v>
      </c>
      <c r="R850" s="9" t="e">
        <f>VLOOKUP($B850, Team_Batting___Advanced[], 19, FALSE)</f>
        <v>#N/A</v>
      </c>
      <c r="S850" s="9" t="e">
        <f>VLOOKUP($B850, 'Team Per G'!$A$2:$G$31, 3, FALSE)</f>
        <v>#N/A</v>
      </c>
      <c r="T850" s="9" t="e">
        <f>VLOOKUP($B850, 'Team Per G'!$A$2:$G$31, 5, FALSE)</f>
        <v>#N/A</v>
      </c>
      <c r="U850" s="9" t="e">
        <f>VLOOKUP($B850, 'Team Per G'!$A$2:$G$31, 4, FALSE)</f>
        <v>#N/A</v>
      </c>
      <c r="V850" s="9" t="e">
        <f>VLOOKUP($B850, Team_Batting___Dashboard[], 22, FALSE)/$F850</f>
        <v>#N/A</v>
      </c>
      <c r="W850" s="9" t="e">
        <f>VLOOKUP($B850, 'FanGraphs - Team WAR Projected'!$B$2:$E$31, 4, FALSE)/162</f>
        <v>#N/A</v>
      </c>
      <c r="X850" s="9" t="e">
        <f>VLOOKUP($B850, FanGraphs_Standings[[Abbreviation]:[2024 Year to Date RS/G]], 6, FALSE)/$F850</f>
        <v>#N/A</v>
      </c>
      <c r="Y850" s="9" t="e">
        <f>VLOOKUP($B850, FanGraphs_Standings[[Abbreviation]:[2024 Projected Full Season RDif]], 19, FALSE)/162</f>
        <v>#N/A</v>
      </c>
      <c r="Z850" s="9" t="e">
        <f>VLOOKUP($B850, FanGraphs_Standings[[Abbreviation]:[2024 Projected Full Season RDif]], 5, FALSE)</f>
        <v>#N/A</v>
      </c>
      <c r="AA850" s="9" t="e">
        <f>VLOOKUP($B850, FanGraphs_Standings[[Abbreviation]:[2024 Projected Full Season W%]], 18, FALSE)</f>
        <v>#N/A</v>
      </c>
      <c r="AB850" s="9" t="e">
        <f>VLOOKUP($B850, 'Home Field Adv'!$A$2:$I$31, 9, FALSE)</f>
        <v>#N/A</v>
      </c>
      <c r="AC850" s="9" t="e">
        <f>VLOOKUP($C850, FanGraphs_Standings[[Abbreviation]:[2024 Year to Date G]], 2, FALSE)</f>
        <v>#N/A</v>
      </c>
      <c r="AD850" s="9" t="e">
        <f>VLOOKUP($E850, 'SP Per G'!$A$2:$D$1380, 3, FALSE)</f>
        <v>#N/A</v>
      </c>
      <c r="AE850" s="9" t="e">
        <f>VLOOKUP($E850, 'SP Per G'!$A$2:$D$1380, 4, FALSE)</f>
        <v>#N/A</v>
      </c>
      <c r="AF850" s="9" t="e">
        <f>VLOOKUP($E850, Individual_Pitching___Dashboard[], 18, FALSE)</f>
        <v>#N/A</v>
      </c>
      <c r="AG850" s="9" t="e">
        <f>VLOOKUP($E850, Individual_Pitching___Dashboard[], 20, FALSE)</f>
        <v>#N/A</v>
      </c>
      <c r="AH850" s="9" t="e">
        <f>VLOOKUP($E850, Individual_Pitching___Advanced[], 21,FALSE)</f>
        <v>#N/A</v>
      </c>
      <c r="AI850" s="9" t="e">
        <f>VLOOKUP($C850, 'Team Per G'!$A$2:$G$31, 7, FALSE)</f>
        <v>#N/A</v>
      </c>
      <c r="AJ850" s="9" t="e">
        <f>VLOOKUP($C850, 'FanGraphs - Team WAR Projected'!$B$2:$E$31, 3, FALSE)/162</f>
        <v>#N/A</v>
      </c>
      <c r="AK850" s="9" t="e">
        <f>VLOOKUP($C850, Team_Pitching___Advanced[[Team]:[xFIP]], 19,FALSE)</f>
        <v>#N/A</v>
      </c>
      <c r="AL850" s="9" t="e">
        <f>VLOOKUP($C850, Team_Pitching___Advanced[], 20, FALSE)</f>
        <v>#N/A</v>
      </c>
      <c r="AM850" s="9" t="e">
        <f>VLOOKUP($C850, Team_Batting___Dashboard[[Team]:[wOBA]], 16, FALSE)</f>
        <v>#N/A</v>
      </c>
      <c r="AN850" s="9" t="e">
        <f>VLOOKUP($C850, Team_Batting___Advanced[[Team]:[OPS]], 9, FALSE)</f>
        <v>#N/A</v>
      </c>
      <c r="AO850" s="9" t="e">
        <f>VLOOKUP($C850, Team_Batting___Advanced[], 19, FALSE)</f>
        <v>#N/A</v>
      </c>
      <c r="AP850" s="9" t="e">
        <f>VLOOKUP($C850, 'Team Per G'!$A$2:$G$31, 3, FALSE)</f>
        <v>#N/A</v>
      </c>
      <c r="AQ850" s="9" t="e">
        <f>VLOOKUP($C850, 'Team Per G'!$A$2:$G$31, 5, FALSE)</f>
        <v>#N/A</v>
      </c>
      <c r="AR850" s="9" t="e">
        <f>VLOOKUP($C850, 'Team Per G'!$A$2:$G$31, 4, FALSE)</f>
        <v>#N/A</v>
      </c>
      <c r="AS850" s="9" t="e">
        <f>VLOOKUP($C850, Team_Batting___Dashboard[], 22, FALSE)/$AC850</f>
        <v>#N/A</v>
      </c>
      <c r="AT850" s="9" t="e">
        <f>VLOOKUP($C850, 'FanGraphs - Team WAR Projected'!$B$2:$E$31, 4, FALSE)/162</f>
        <v>#N/A</v>
      </c>
      <c r="AU850" s="9" t="e">
        <f>VLOOKUP($C850, FanGraphs_Standings[[Abbreviation]:[2024 Year to Date RS/G]], 6, FALSE)/$AC850</f>
        <v>#N/A</v>
      </c>
      <c r="AV850" s="9" t="e">
        <f>VLOOKUP($C850, FanGraphs_Standings[[Abbreviation]:[2024 Projected Full Season RDif]], 19, FALSE)/162</f>
        <v>#N/A</v>
      </c>
      <c r="AW850" s="9" t="e">
        <f>VLOOKUP($C850, FanGraphs_Standings[[Abbreviation]:[2024 Projected Full Season RDif]], 5, FALSE)</f>
        <v>#N/A</v>
      </c>
      <c r="AX850" s="9" t="e">
        <f>VLOOKUP($C850, FanGraphs_Standings[[Abbreviation]:[2024 Projected Full Season W%]], 18, FALSE)</f>
        <v>#N/A</v>
      </c>
      <c r="AY850" s="9" t="e">
        <f>VLOOKUP($C850, 'Home Field Adv'!$A$2:$K$31, 11, FALSE)</f>
        <v>#N/A</v>
      </c>
      <c r="BB850" s="5" t="str">
        <f t="shared" si="40"/>
        <v/>
      </c>
      <c r="BC850" s="5" t="str">
        <f t="shared" si="41"/>
        <v/>
      </c>
      <c r="BD850" s="5" t="str">
        <f t="shared" si="42"/>
        <v/>
      </c>
    </row>
    <row r="851" spans="6:56" x14ac:dyDescent="0.45">
      <c r="F851" s="9" t="e">
        <f>VLOOKUP($B851, FanGraphs_Standings[[Abbreviation]:[2024 Year to Date G]], 2, FALSE)</f>
        <v>#N/A</v>
      </c>
      <c r="G851" s="9" t="e">
        <f>IF(ISERR(VLOOKUP($D851, 'SP Per G'!$A$2:$D$1380, 3, FALSE)), L851, VLOOKUP($D851, 'SP Per G'!$A$2:$D$1380, 3, FALSE))</f>
        <v>#N/A</v>
      </c>
      <c r="H851" s="9" t="e">
        <f>VLOOKUP($D851, 'SP Per G'!$A$2:$D$1380, 4, FALSE)</f>
        <v>#N/A</v>
      </c>
      <c r="I851" s="9" t="e">
        <f>VLOOKUP($D851, Individual_Pitching___Dashboard[], 18, FALSE)</f>
        <v>#N/A</v>
      </c>
      <c r="J851" s="9" t="e">
        <f>VLOOKUP($D851, Individual_Pitching___Dashboard[], 20, FALSE)</f>
        <v>#N/A</v>
      </c>
      <c r="K851" s="9" t="e">
        <f>VLOOKUP($D851, Individual_Pitching___Advanced[], 21,FALSE)</f>
        <v>#N/A</v>
      </c>
      <c r="L851" s="9" t="e">
        <f>VLOOKUP($B851, 'Team Per G'!$A$2:$G$31, 7, FALSE)</f>
        <v>#N/A</v>
      </c>
      <c r="M851" s="9" t="e">
        <f>VLOOKUP($B851, 'FanGraphs - Team WAR Projected'!$B$2:$E$31, 3, FALSE)/162</f>
        <v>#N/A</v>
      </c>
      <c r="N851" s="9" t="e">
        <f>VLOOKUP($B851, Team_Pitching___Advanced[[Team]:[xFIP]], 19,FALSE)</f>
        <v>#N/A</v>
      </c>
      <c r="O851" s="9" t="e">
        <f>VLOOKUP($B851, Team_Pitching___Advanced[], 20, FALSE)</f>
        <v>#N/A</v>
      </c>
      <c r="P851" s="9" t="e">
        <f>VLOOKUP($B851, Team_Batting___Dashboard[[Team]:[wOBA]], 16, FALSE)</f>
        <v>#N/A</v>
      </c>
      <c r="Q851" s="9" t="e">
        <f>VLOOKUP($B851, Team_Batting___Advanced[[Team]:[OPS]], 9, FALSE)</f>
        <v>#N/A</v>
      </c>
      <c r="R851" s="9" t="e">
        <f>VLOOKUP($B851, Team_Batting___Advanced[], 19, FALSE)</f>
        <v>#N/A</v>
      </c>
      <c r="S851" s="9" t="e">
        <f>VLOOKUP($B851, 'Team Per G'!$A$2:$G$31, 3, FALSE)</f>
        <v>#N/A</v>
      </c>
      <c r="T851" s="9" t="e">
        <f>VLOOKUP($B851, 'Team Per G'!$A$2:$G$31, 5, FALSE)</f>
        <v>#N/A</v>
      </c>
      <c r="U851" s="9" t="e">
        <f>VLOOKUP($B851, 'Team Per G'!$A$2:$G$31, 4, FALSE)</f>
        <v>#N/A</v>
      </c>
      <c r="V851" s="9" t="e">
        <f>VLOOKUP($B851, Team_Batting___Dashboard[], 22, FALSE)/$F851</f>
        <v>#N/A</v>
      </c>
      <c r="W851" s="9" t="e">
        <f>VLOOKUP($B851, 'FanGraphs - Team WAR Projected'!$B$2:$E$31, 4, FALSE)/162</f>
        <v>#N/A</v>
      </c>
      <c r="X851" s="9" t="e">
        <f>VLOOKUP($B851, FanGraphs_Standings[[Abbreviation]:[2024 Year to Date RS/G]], 6, FALSE)/$F851</f>
        <v>#N/A</v>
      </c>
      <c r="Y851" s="9" t="e">
        <f>VLOOKUP($B851, FanGraphs_Standings[[Abbreviation]:[2024 Projected Full Season RDif]], 19, FALSE)/162</f>
        <v>#N/A</v>
      </c>
      <c r="Z851" s="9" t="e">
        <f>VLOOKUP($B851, FanGraphs_Standings[[Abbreviation]:[2024 Projected Full Season RDif]], 5, FALSE)</f>
        <v>#N/A</v>
      </c>
      <c r="AA851" s="9" t="e">
        <f>VLOOKUP($B851, FanGraphs_Standings[[Abbreviation]:[2024 Projected Full Season W%]], 18, FALSE)</f>
        <v>#N/A</v>
      </c>
      <c r="AB851" s="9" t="e">
        <f>VLOOKUP($B851, 'Home Field Adv'!$A$2:$I$31, 9, FALSE)</f>
        <v>#N/A</v>
      </c>
      <c r="AC851" s="9" t="e">
        <f>VLOOKUP($C851, FanGraphs_Standings[[Abbreviation]:[2024 Year to Date G]], 2, FALSE)</f>
        <v>#N/A</v>
      </c>
      <c r="AD851" s="9" t="e">
        <f>VLOOKUP($E851, 'SP Per G'!$A$2:$D$1380, 3, FALSE)</f>
        <v>#N/A</v>
      </c>
      <c r="AE851" s="9" t="e">
        <f>VLOOKUP($E851, 'SP Per G'!$A$2:$D$1380, 4, FALSE)</f>
        <v>#N/A</v>
      </c>
      <c r="AF851" s="9" t="e">
        <f>VLOOKUP($E851, Individual_Pitching___Dashboard[], 18, FALSE)</f>
        <v>#N/A</v>
      </c>
      <c r="AG851" s="9" t="e">
        <f>VLOOKUP($E851, Individual_Pitching___Dashboard[], 20, FALSE)</f>
        <v>#N/A</v>
      </c>
      <c r="AH851" s="9" t="e">
        <f>VLOOKUP($E851, Individual_Pitching___Advanced[], 21,FALSE)</f>
        <v>#N/A</v>
      </c>
      <c r="AI851" s="9" t="e">
        <f>VLOOKUP($C851, 'Team Per G'!$A$2:$G$31, 7, FALSE)</f>
        <v>#N/A</v>
      </c>
      <c r="AJ851" s="9" t="e">
        <f>VLOOKUP($C851, 'FanGraphs - Team WAR Projected'!$B$2:$E$31, 3, FALSE)/162</f>
        <v>#N/A</v>
      </c>
      <c r="AK851" s="9" t="e">
        <f>VLOOKUP($C851, Team_Pitching___Advanced[[Team]:[xFIP]], 19,FALSE)</f>
        <v>#N/A</v>
      </c>
      <c r="AL851" s="9" t="e">
        <f>VLOOKUP($C851, Team_Pitching___Advanced[], 20, FALSE)</f>
        <v>#N/A</v>
      </c>
      <c r="AM851" s="9" t="e">
        <f>VLOOKUP($C851, Team_Batting___Dashboard[[Team]:[wOBA]], 16, FALSE)</f>
        <v>#N/A</v>
      </c>
      <c r="AN851" s="9" t="e">
        <f>VLOOKUP($C851, Team_Batting___Advanced[[Team]:[OPS]], 9, FALSE)</f>
        <v>#N/A</v>
      </c>
      <c r="AO851" s="9" t="e">
        <f>VLOOKUP($C851, Team_Batting___Advanced[], 19, FALSE)</f>
        <v>#N/A</v>
      </c>
      <c r="AP851" s="9" t="e">
        <f>VLOOKUP($C851, 'Team Per G'!$A$2:$G$31, 3, FALSE)</f>
        <v>#N/A</v>
      </c>
      <c r="AQ851" s="9" t="e">
        <f>VLOOKUP($C851, 'Team Per G'!$A$2:$G$31, 5, FALSE)</f>
        <v>#N/A</v>
      </c>
      <c r="AR851" s="9" t="e">
        <f>VLOOKUP($C851, 'Team Per G'!$A$2:$G$31, 4, FALSE)</f>
        <v>#N/A</v>
      </c>
      <c r="AS851" s="9" t="e">
        <f>VLOOKUP($C851, Team_Batting___Dashboard[], 22, FALSE)/$AC851</f>
        <v>#N/A</v>
      </c>
      <c r="AT851" s="9" t="e">
        <f>VLOOKUP($C851, 'FanGraphs - Team WAR Projected'!$B$2:$E$31, 4, FALSE)/162</f>
        <v>#N/A</v>
      </c>
      <c r="AU851" s="9" t="e">
        <f>VLOOKUP($C851, FanGraphs_Standings[[Abbreviation]:[2024 Year to Date RS/G]], 6, FALSE)/$AC851</f>
        <v>#N/A</v>
      </c>
      <c r="AV851" s="9" t="e">
        <f>VLOOKUP($C851, FanGraphs_Standings[[Abbreviation]:[2024 Projected Full Season RDif]], 19, FALSE)/162</f>
        <v>#N/A</v>
      </c>
      <c r="AW851" s="9" t="e">
        <f>VLOOKUP($C851, FanGraphs_Standings[[Abbreviation]:[2024 Projected Full Season RDif]], 5, FALSE)</f>
        <v>#N/A</v>
      </c>
      <c r="AX851" s="9" t="e">
        <f>VLOOKUP($C851, FanGraphs_Standings[[Abbreviation]:[2024 Projected Full Season W%]], 18, FALSE)</f>
        <v>#N/A</v>
      </c>
      <c r="AY851" s="9" t="e">
        <f>VLOOKUP($C851, 'Home Field Adv'!$A$2:$K$31, 11, FALSE)</f>
        <v>#N/A</v>
      </c>
      <c r="BB851" s="5" t="str">
        <f t="shared" si="40"/>
        <v/>
      </c>
      <c r="BC851" s="5" t="str">
        <f t="shared" si="41"/>
        <v/>
      </c>
      <c r="BD851" s="5" t="str">
        <f t="shared" si="42"/>
        <v/>
      </c>
    </row>
    <row r="852" spans="6:56" x14ac:dyDescent="0.45">
      <c r="F852" s="9" t="e">
        <f>VLOOKUP($B852, FanGraphs_Standings[[Abbreviation]:[2024 Year to Date G]], 2, FALSE)</f>
        <v>#N/A</v>
      </c>
      <c r="G852" s="9" t="e">
        <f>IF(ISERR(VLOOKUP($D852, 'SP Per G'!$A$2:$D$1380, 3, FALSE)), L852, VLOOKUP($D852, 'SP Per G'!$A$2:$D$1380, 3, FALSE))</f>
        <v>#N/A</v>
      </c>
      <c r="H852" s="9" t="e">
        <f>VLOOKUP($D852, 'SP Per G'!$A$2:$D$1380, 4, FALSE)</f>
        <v>#N/A</v>
      </c>
      <c r="I852" s="9" t="e">
        <f>VLOOKUP($D852, Individual_Pitching___Dashboard[], 18, FALSE)</f>
        <v>#N/A</v>
      </c>
      <c r="J852" s="9" t="e">
        <f>VLOOKUP($D852, Individual_Pitching___Dashboard[], 20, FALSE)</f>
        <v>#N/A</v>
      </c>
      <c r="K852" s="9" t="e">
        <f>VLOOKUP($D852, Individual_Pitching___Advanced[], 21,FALSE)</f>
        <v>#N/A</v>
      </c>
      <c r="L852" s="9" t="e">
        <f>VLOOKUP($B852, 'Team Per G'!$A$2:$G$31, 7, FALSE)</f>
        <v>#N/A</v>
      </c>
      <c r="M852" s="9" t="e">
        <f>VLOOKUP($B852, 'FanGraphs - Team WAR Projected'!$B$2:$E$31, 3, FALSE)/162</f>
        <v>#N/A</v>
      </c>
      <c r="N852" s="9" t="e">
        <f>VLOOKUP($B852, Team_Pitching___Advanced[[Team]:[xFIP]], 19,FALSE)</f>
        <v>#N/A</v>
      </c>
      <c r="O852" s="9" t="e">
        <f>VLOOKUP($B852, Team_Pitching___Advanced[], 20, FALSE)</f>
        <v>#N/A</v>
      </c>
      <c r="P852" s="9" t="e">
        <f>VLOOKUP($B852, Team_Batting___Dashboard[[Team]:[wOBA]], 16, FALSE)</f>
        <v>#N/A</v>
      </c>
      <c r="Q852" s="9" t="e">
        <f>VLOOKUP($B852, Team_Batting___Advanced[[Team]:[OPS]], 9, FALSE)</f>
        <v>#N/A</v>
      </c>
      <c r="R852" s="9" t="e">
        <f>VLOOKUP($B852, Team_Batting___Advanced[], 19, FALSE)</f>
        <v>#N/A</v>
      </c>
      <c r="S852" s="9" t="e">
        <f>VLOOKUP($B852, 'Team Per G'!$A$2:$G$31, 3, FALSE)</f>
        <v>#N/A</v>
      </c>
      <c r="T852" s="9" t="e">
        <f>VLOOKUP($B852, 'Team Per G'!$A$2:$G$31, 5, FALSE)</f>
        <v>#N/A</v>
      </c>
      <c r="U852" s="9" t="e">
        <f>VLOOKUP($B852, 'Team Per G'!$A$2:$G$31, 4, FALSE)</f>
        <v>#N/A</v>
      </c>
      <c r="V852" s="9" t="e">
        <f>VLOOKUP($B852, Team_Batting___Dashboard[], 22, FALSE)/$F852</f>
        <v>#N/A</v>
      </c>
      <c r="W852" s="9" t="e">
        <f>VLOOKUP($B852, 'FanGraphs - Team WAR Projected'!$B$2:$E$31, 4, FALSE)/162</f>
        <v>#N/A</v>
      </c>
      <c r="X852" s="9" t="e">
        <f>VLOOKUP($B852, FanGraphs_Standings[[Abbreviation]:[2024 Year to Date RS/G]], 6, FALSE)/$F852</f>
        <v>#N/A</v>
      </c>
      <c r="Y852" s="9" t="e">
        <f>VLOOKUP($B852, FanGraphs_Standings[[Abbreviation]:[2024 Projected Full Season RDif]], 19, FALSE)/162</f>
        <v>#N/A</v>
      </c>
      <c r="Z852" s="9" t="e">
        <f>VLOOKUP($B852, FanGraphs_Standings[[Abbreviation]:[2024 Projected Full Season RDif]], 5, FALSE)</f>
        <v>#N/A</v>
      </c>
      <c r="AA852" s="9" t="e">
        <f>VLOOKUP($B852, FanGraphs_Standings[[Abbreviation]:[2024 Projected Full Season W%]], 18, FALSE)</f>
        <v>#N/A</v>
      </c>
      <c r="AB852" s="9" t="e">
        <f>VLOOKUP($B852, 'Home Field Adv'!$A$2:$I$31, 9, FALSE)</f>
        <v>#N/A</v>
      </c>
      <c r="AC852" s="9" t="e">
        <f>VLOOKUP($C852, FanGraphs_Standings[[Abbreviation]:[2024 Year to Date G]], 2, FALSE)</f>
        <v>#N/A</v>
      </c>
      <c r="AD852" s="9" t="e">
        <f>VLOOKUP($E852, 'SP Per G'!$A$2:$D$1380, 3, FALSE)</f>
        <v>#N/A</v>
      </c>
      <c r="AE852" s="9" t="e">
        <f>VLOOKUP($E852, 'SP Per G'!$A$2:$D$1380, 4, FALSE)</f>
        <v>#N/A</v>
      </c>
      <c r="AF852" s="9" t="e">
        <f>VLOOKUP($E852, Individual_Pitching___Dashboard[], 18, FALSE)</f>
        <v>#N/A</v>
      </c>
      <c r="AG852" s="9" t="e">
        <f>VLOOKUP($E852, Individual_Pitching___Dashboard[], 20, FALSE)</f>
        <v>#N/A</v>
      </c>
      <c r="AH852" s="9" t="e">
        <f>VLOOKUP($E852, Individual_Pitching___Advanced[], 21,FALSE)</f>
        <v>#N/A</v>
      </c>
      <c r="AI852" s="9" t="e">
        <f>VLOOKUP($C852, 'Team Per G'!$A$2:$G$31, 7, FALSE)</f>
        <v>#N/A</v>
      </c>
      <c r="AJ852" s="9" t="e">
        <f>VLOOKUP($C852, 'FanGraphs - Team WAR Projected'!$B$2:$E$31, 3, FALSE)/162</f>
        <v>#N/A</v>
      </c>
      <c r="AK852" s="9" t="e">
        <f>VLOOKUP($C852, Team_Pitching___Advanced[[Team]:[xFIP]], 19,FALSE)</f>
        <v>#N/A</v>
      </c>
      <c r="AL852" s="9" t="e">
        <f>VLOOKUP($C852, Team_Pitching___Advanced[], 20, FALSE)</f>
        <v>#N/A</v>
      </c>
      <c r="AM852" s="9" t="e">
        <f>VLOOKUP($C852, Team_Batting___Dashboard[[Team]:[wOBA]], 16, FALSE)</f>
        <v>#N/A</v>
      </c>
      <c r="AN852" s="9" t="e">
        <f>VLOOKUP($C852, Team_Batting___Advanced[[Team]:[OPS]], 9, FALSE)</f>
        <v>#N/A</v>
      </c>
      <c r="AO852" s="9" t="e">
        <f>VLOOKUP($C852, Team_Batting___Advanced[], 19, FALSE)</f>
        <v>#N/A</v>
      </c>
      <c r="AP852" s="9" t="e">
        <f>VLOOKUP($C852, 'Team Per G'!$A$2:$G$31, 3, FALSE)</f>
        <v>#N/A</v>
      </c>
      <c r="AQ852" s="9" t="e">
        <f>VLOOKUP($C852, 'Team Per G'!$A$2:$G$31, 5, FALSE)</f>
        <v>#N/A</v>
      </c>
      <c r="AR852" s="9" t="e">
        <f>VLOOKUP($C852, 'Team Per G'!$A$2:$G$31, 4, FALSE)</f>
        <v>#N/A</v>
      </c>
      <c r="AS852" s="9" t="e">
        <f>VLOOKUP($C852, Team_Batting___Dashboard[], 22, FALSE)/$AC852</f>
        <v>#N/A</v>
      </c>
      <c r="AT852" s="9" t="e">
        <f>VLOOKUP($C852, 'FanGraphs - Team WAR Projected'!$B$2:$E$31, 4, FALSE)/162</f>
        <v>#N/A</v>
      </c>
      <c r="AU852" s="9" t="e">
        <f>VLOOKUP($C852, FanGraphs_Standings[[Abbreviation]:[2024 Year to Date RS/G]], 6, FALSE)/$AC852</f>
        <v>#N/A</v>
      </c>
      <c r="AV852" s="9" t="e">
        <f>VLOOKUP($C852, FanGraphs_Standings[[Abbreviation]:[2024 Projected Full Season RDif]], 19, FALSE)/162</f>
        <v>#N/A</v>
      </c>
      <c r="AW852" s="9" t="e">
        <f>VLOOKUP($C852, FanGraphs_Standings[[Abbreviation]:[2024 Projected Full Season RDif]], 5, FALSE)</f>
        <v>#N/A</v>
      </c>
      <c r="AX852" s="9" t="e">
        <f>VLOOKUP($C852, FanGraphs_Standings[[Abbreviation]:[2024 Projected Full Season W%]], 18, FALSE)</f>
        <v>#N/A</v>
      </c>
      <c r="AY852" s="9" t="e">
        <f>VLOOKUP($C852, 'Home Field Adv'!$A$2:$K$31, 11, FALSE)</f>
        <v>#N/A</v>
      </c>
      <c r="BB852" s="5" t="str">
        <f t="shared" si="40"/>
        <v/>
      </c>
      <c r="BC852" s="5" t="str">
        <f t="shared" si="41"/>
        <v/>
      </c>
      <c r="BD852" s="5" t="str">
        <f t="shared" si="42"/>
        <v/>
      </c>
    </row>
    <row r="853" spans="6:56" x14ac:dyDescent="0.45">
      <c r="F853" s="9" t="e">
        <f>VLOOKUP($B853, FanGraphs_Standings[[Abbreviation]:[2024 Year to Date G]], 2, FALSE)</f>
        <v>#N/A</v>
      </c>
      <c r="G853" s="9" t="e">
        <f>IF(ISERR(VLOOKUP($D853, 'SP Per G'!$A$2:$D$1380, 3, FALSE)), L853, VLOOKUP($D853, 'SP Per G'!$A$2:$D$1380, 3, FALSE))</f>
        <v>#N/A</v>
      </c>
      <c r="H853" s="9" t="e">
        <f>VLOOKUP($D853, 'SP Per G'!$A$2:$D$1380, 4, FALSE)</f>
        <v>#N/A</v>
      </c>
      <c r="I853" s="9" t="e">
        <f>VLOOKUP($D853, Individual_Pitching___Dashboard[], 18, FALSE)</f>
        <v>#N/A</v>
      </c>
      <c r="J853" s="9" t="e">
        <f>VLOOKUP($D853, Individual_Pitching___Dashboard[], 20, FALSE)</f>
        <v>#N/A</v>
      </c>
      <c r="K853" s="9" t="e">
        <f>VLOOKUP($D853, Individual_Pitching___Advanced[], 21,FALSE)</f>
        <v>#N/A</v>
      </c>
      <c r="L853" s="9" t="e">
        <f>VLOOKUP($B853, 'Team Per G'!$A$2:$G$31, 7, FALSE)</f>
        <v>#N/A</v>
      </c>
      <c r="M853" s="9" t="e">
        <f>VLOOKUP($B853, 'FanGraphs - Team WAR Projected'!$B$2:$E$31, 3, FALSE)/162</f>
        <v>#N/A</v>
      </c>
      <c r="N853" s="9" t="e">
        <f>VLOOKUP($B853, Team_Pitching___Advanced[[Team]:[xFIP]], 19,FALSE)</f>
        <v>#N/A</v>
      </c>
      <c r="O853" s="9" t="e">
        <f>VLOOKUP($B853, Team_Pitching___Advanced[], 20, FALSE)</f>
        <v>#N/A</v>
      </c>
      <c r="P853" s="9" t="e">
        <f>VLOOKUP($B853, Team_Batting___Dashboard[[Team]:[wOBA]], 16, FALSE)</f>
        <v>#N/A</v>
      </c>
      <c r="Q853" s="9" t="e">
        <f>VLOOKUP($B853, Team_Batting___Advanced[[Team]:[OPS]], 9, FALSE)</f>
        <v>#N/A</v>
      </c>
      <c r="R853" s="9" t="e">
        <f>VLOOKUP($B853, Team_Batting___Advanced[], 19, FALSE)</f>
        <v>#N/A</v>
      </c>
      <c r="S853" s="9" t="e">
        <f>VLOOKUP($B853, 'Team Per G'!$A$2:$G$31, 3, FALSE)</f>
        <v>#N/A</v>
      </c>
      <c r="T853" s="9" t="e">
        <f>VLOOKUP($B853, 'Team Per G'!$A$2:$G$31, 5, FALSE)</f>
        <v>#N/A</v>
      </c>
      <c r="U853" s="9" t="e">
        <f>VLOOKUP($B853, 'Team Per G'!$A$2:$G$31, 4, FALSE)</f>
        <v>#N/A</v>
      </c>
      <c r="V853" s="9" t="e">
        <f>VLOOKUP($B853, Team_Batting___Dashboard[], 22, FALSE)/$F853</f>
        <v>#N/A</v>
      </c>
      <c r="W853" s="9" t="e">
        <f>VLOOKUP($B853, 'FanGraphs - Team WAR Projected'!$B$2:$E$31, 4, FALSE)/162</f>
        <v>#N/A</v>
      </c>
      <c r="X853" s="9" t="e">
        <f>VLOOKUP($B853, FanGraphs_Standings[[Abbreviation]:[2024 Year to Date RS/G]], 6, FALSE)/$F853</f>
        <v>#N/A</v>
      </c>
      <c r="Y853" s="9" t="e">
        <f>VLOOKUP($B853, FanGraphs_Standings[[Abbreviation]:[2024 Projected Full Season RDif]], 19, FALSE)/162</f>
        <v>#N/A</v>
      </c>
      <c r="Z853" s="9" t="e">
        <f>VLOOKUP($B853, FanGraphs_Standings[[Abbreviation]:[2024 Projected Full Season RDif]], 5, FALSE)</f>
        <v>#N/A</v>
      </c>
      <c r="AA853" s="9" t="e">
        <f>VLOOKUP($B853, FanGraphs_Standings[[Abbreviation]:[2024 Projected Full Season W%]], 18, FALSE)</f>
        <v>#N/A</v>
      </c>
      <c r="AB853" s="9" t="e">
        <f>VLOOKUP($B853, 'Home Field Adv'!$A$2:$I$31, 9, FALSE)</f>
        <v>#N/A</v>
      </c>
      <c r="AC853" s="9" t="e">
        <f>VLOOKUP($C853, FanGraphs_Standings[[Abbreviation]:[2024 Year to Date G]], 2, FALSE)</f>
        <v>#N/A</v>
      </c>
      <c r="AD853" s="9" t="e">
        <f>VLOOKUP($E853, 'SP Per G'!$A$2:$D$1380, 3, FALSE)</f>
        <v>#N/A</v>
      </c>
      <c r="AE853" s="9" t="e">
        <f>VLOOKUP($E853, 'SP Per G'!$A$2:$D$1380, 4, FALSE)</f>
        <v>#N/A</v>
      </c>
      <c r="AF853" s="9" t="e">
        <f>VLOOKUP($E853, Individual_Pitching___Dashboard[], 18, FALSE)</f>
        <v>#N/A</v>
      </c>
      <c r="AG853" s="9" t="e">
        <f>VLOOKUP($E853, Individual_Pitching___Dashboard[], 20, FALSE)</f>
        <v>#N/A</v>
      </c>
      <c r="AH853" s="9" t="e">
        <f>VLOOKUP($E853, Individual_Pitching___Advanced[], 21,FALSE)</f>
        <v>#N/A</v>
      </c>
      <c r="AI853" s="9" t="e">
        <f>VLOOKUP($C853, 'Team Per G'!$A$2:$G$31, 7, FALSE)</f>
        <v>#N/A</v>
      </c>
      <c r="AJ853" s="9" t="e">
        <f>VLOOKUP($C853, 'FanGraphs - Team WAR Projected'!$B$2:$E$31, 3, FALSE)/162</f>
        <v>#N/A</v>
      </c>
      <c r="AK853" s="9" t="e">
        <f>VLOOKUP($C853, Team_Pitching___Advanced[[Team]:[xFIP]], 19,FALSE)</f>
        <v>#N/A</v>
      </c>
      <c r="AL853" s="9" t="e">
        <f>VLOOKUP($C853, Team_Pitching___Advanced[], 20, FALSE)</f>
        <v>#N/A</v>
      </c>
      <c r="AM853" s="9" t="e">
        <f>VLOOKUP($C853, Team_Batting___Dashboard[[Team]:[wOBA]], 16, FALSE)</f>
        <v>#N/A</v>
      </c>
      <c r="AN853" s="9" t="e">
        <f>VLOOKUP($C853, Team_Batting___Advanced[[Team]:[OPS]], 9, FALSE)</f>
        <v>#N/A</v>
      </c>
      <c r="AO853" s="9" t="e">
        <f>VLOOKUP($C853, Team_Batting___Advanced[], 19, FALSE)</f>
        <v>#N/A</v>
      </c>
      <c r="AP853" s="9" t="e">
        <f>VLOOKUP($C853, 'Team Per G'!$A$2:$G$31, 3, FALSE)</f>
        <v>#N/A</v>
      </c>
      <c r="AQ853" s="9" t="e">
        <f>VLOOKUP($C853, 'Team Per G'!$A$2:$G$31, 5, FALSE)</f>
        <v>#N/A</v>
      </c>
      <c r="AR853" s="9" t="e">
        <f>VLOOKUP($C853, 'Team Per G'!$A$2:$G$31, 4, FALSE)</f>
        <v>#N/A</v>
      </c>
      <c r="AS853" s="9" t="e">
        <f>VLOOKUP($C853, Team_Batting___Dashboard[], 22, FALSE)/$AC853</f>
        <v>#N/A</v>
      </c>
      <c r="AT853" s="9" t="e">
        <f>VLOOKUP($C853, 'FanGraphs - Team WAR Projected'!$B$2:$E$31, 4, FALSE)/162</f>
        <v>#N/A</v>
      </c>
      <c r="AU853" s="9" t="e">
        <f>VLOOKUP($C853, FanGraphs_Standings[[Abbreviation]:[2024 Year to Date RS/G]], 6, FALSE)/$AC853</f>
        <v>#N/A</v>
      </c>
      <c r="AV853" s="9" t="e">
        <f>VLOOKUP($C853, FanGraphs_Standings[[Abbreviation]:[2024 Projected Full Season RDif]], 19, FALSE)/162</f>
        <v>#N/A</v>
      </c>
      <c r="AW853" s="9" t="e">
        <f>VLOOKUP($C853, FanGraphs_Standings[[Abbreviation]:[2024 Projected Full Season RDif]], 5, FALSE)</f>
        <v>#N/A</v>
      </c>
      <c r="AX853" s="9" t="e">
        <f>VLOOKUP($C853, FanGraphs_Standings[[Abbreviation]:[2024 Projected Full Season W%]], 18, FALSE)</f>
        <v>#N/A</v>
      </c>
      <c r="AY853" s="9" t="e">
        <f>VLOOKUP($C853, 'Home Field Adv'!$A$2:$K$31, 11, FALSE)</f>
        <v>#N/A</v>
      </c>
      <c r="BB853" s="5" t="str">
        <f t="shared" si="40"/>
        <v/>
      </c>
      <c r="BC853" s="5" t="str">
        <f t="shared" si="41"/>
        <v/>
      </c>
      <c r="BD853" s="5" t="str">
        <f t="shared" si="42"/>
        <v/>
      </c>
    </row>
    <row r="854" spans="6:56" x14ac:dyDescent="0.45">
      <c r="F854" s="9" t="e">
        <f>VLOOKUP($B854, FanGraphs_Standings[[Abbreviation]:[2024 Year to Date G]], 2, FALSE)</f>
        <v>#N/A</v>
      </c>
      <c r="G854" s="9" t="e">
        <f>IF(ISERR(VLOOKUP($D854, 'SP Per G'!$A$2:$D$1380, 3, FALSE)), L854, VLOOKUP($D854, 'SP Per G'!$A$2:$D$1380, 3, FALSE))</f>
        <v>#N/A</v>
      </c>
      <c r="H854" s="9" t="e">
        <f>VLOOKUP($D854, 'SP Per G'!$A$2:$D$1380, 4, FALSE)</f>
        <v>#N/A</v>
      </c>
      <c r="I854" s="9" t="e">
        <f>VLOOKUP($D854, Individual_Pitching___Dashboard[], 18, FALSE)</f>
        <v>#N/A</v>
      </c>
      <c r="J854" s="9" t="e">
        <f>VLOOKUP($D854, Individual_Pitching___Dashboard[], 20, FALSE)</f>
        <v>#N/A</v>
      </c>
      <c r="K854" s="9" t="e">
        <f>VLOOKUP($D854, Individual_Pitching___Advanced[], 21,FALSE)</f>
        <v>#N/A</v>
      </c>
      <c r="L854" s="9" t="e">
        <f>VLOOKUP($B854, 'Team Per G'!$A$2:$G$31, 7, FALSE)</f>
        <v>#N/A</v>
      </c>
      <c r="M854" s="9" t="e">
        <f>VLOOKUP($B854, 'FanGraphs - Team WAR Projected'!$B$2:$E$31, 3, FALSE)/162</f>
        <v>#N/A</v>
      </c>
      <c r="N854" s="9" t="e">
        <f>VLOOKUP($B854, Team_Pitching___Advanced[[Team]:[xFIP]], 19,FALSE)</f>
        <v>#N/A</v>
      </c>
      <c r="O854" s="9" t="e">
        <f>VLOOKUP($B854, Team_Pitching___Advanced[], 20, FALSE)</f>
        <v>#N/A</v>
      </c>
      <c r="P854" s="9" t="e">
        <f>VLOOKUP($B854, Team_Batting___Dashboard[[Team]:[wOBA]], 16, FALSE)</f>
        <v>#N/A</v>
      </c>
      <c r="Q854" s="9" t="e">
        <f>VLOOKUP($B854, Team_Batting___Advanced[[Team]:[OPS]], 9, FALSE)</f>
        <v>#N/A</v>
      </c>
      <c r="R854" s="9" t="e">
        <f>VLOOKUP($B854, Team_Batting___Advanced[], 19, FALSE)</f>
        <v>#N/A</v>
      </c>
      <c r="S854" s="9" t="e">
        <f>VLOOKUP($B854, 'Team Per G'!$A$2:$G$31, 3, FALSE)</f>
        <v>#N/A</v>
      </c>
      <c r="T854" s="9" t="e">
        <f>VLOOKUP($B854, 'Team Per G'!$A$2:$G$31, 5, FALSE)</f>
        <v>#N/A</v>
      </c>
      <c r="U854" s="9" t="e">
        <f>VLOOKUP($B854, 'Team Per G'!$A$2:$G$31, 4, FALSE)</f>
        <v>#N/A</v>
      </c>
      <c r="V854" s="9" t="e">
        <f>VLOOKUP($B854, Team_Batting___Dashboard[], 22, FALSE)/$F854</f>
        <v>#N/A</v>
      </c>
      <c r="W854" s="9" t="e">
        <f>VLOOKUP($B854, 'FanGraphs - Team WAR Projected'!$B$2:$E$31, 4, FALSE)/162</f>
        <v>#N/A</v>
      </c>
      <c r="X854" s="9" t="e">
        <f>VLOOKUP($B854, FanGraphs_Standings[[Abbreviation]:[2024 Year to Date RS/G]], 6, FALSE)/$F854</f>
        <v>#N/A</v>
      </c>
      <c r="Y854" s="9" t="e">
        <f>VLOOKUP($B854, FanGraphs_Standings[[Abbreviation]:[2024 Projected Full Season RDif]], 19, FALSE)/162</f>
        <v>#N/A</v>
      </c>
      <c r="Z854" s="9" t="e">
        <f>VLOOKUP($B854, FanGraphs_Standings[[Abbreviation]:[2024 Projected Full Season RDif]], 5, FALSE)</f>
        <v>#N/A</v>
      </c>
      <c r="AA854" s="9" t="e">
        <f>VLOOKUP($B854, FanGraphs_Standings[[Abbreviation]:[2024 Projected Full Season W%]], 18, FALSE)</f>
        <v>#N/A</v>
      </c>
      <c r="AB854" s="9" t="e">
        <f>VLOOKUP($B854, 'Home Field Adv'!$A$2:$I$31, 9, FALSE)</f>
        <v>#N/A</v>
      </c>
      <c r="AC854" s="9" t="e">
        <f>VLOOKUP($C854, FanGraphs_Standings[[Abbreviation]:[2024 Year to Date G]], 2, FALSE)</f>
        <v>#N/A</v>
      </c>
      <c r="AD854" s="9" t="e">
        <f>VLOOKUP($E854, 'SP Per G'!$A$2:$D$1380, 3, FALSE)</f>
        <v>#N/A</v>
      </c>
      <c r="AE854" s="9" t="e">
        <f>VLOOKUP($E854, 'SP Per G'!$A$2:$D$1380, 4, FALSE)</f>
        <v>#N/A</v>
      </c>
      <c r="AF854" s="9" t="e">
        <f>VLOOKUP($E854, Individual_Pitching___Dashboard[], 18, FALSE)</f>
        <v>#N/A</v>
      </c>
      <c r="AG854" s="9" t="e">
        <f>VLOOKUP($E854, Individual_Pitching___Dashboard[], 20, FALSE)</f>
        <v>#N/A</v>
      </c>
      <c r="AH854" s="9" t="e">
        <f>VLOOKUP($E854, Individual_Pitching___Advanced[], 21,FALSE)</f>
        <v>#N/A</v>
      </c>
      <c r="AI854" s="9" t="e">
        <f>VLOOKUP($C854, 'Team Per G'!$A$2:$G$31, 7, FALSE)</f>
        <v>#N/A</v>
      </c>
      <c r="AJ854" s="9" t="e">
        <f>VLOOKUP($C854, 'FanGraphs - Team WAR Projected'!$B$2:$E$31, 3, FALSE)/162</f>
        <v>#N/A</v>
      </c>
      <c r="AK854" s="9" t="e">
        <f>VLOOKUP($C854, Team_Pitching___Advanced[[Team]:[xFIP]], 19,FALSE)</f>
        <v>#N/A</v>
      </c>
      <c r="AL854" s="9" t="e">
        <f>VLOOKUP($C854, Team_Pitching___Advanced[], 20, FALSE)</f>
        <v>#N/A</v>
      </c>
      <c r="AM854" s="9" t="e">
        <f>VLOOKUP($C854, Team_Batting___Dashboard[[Team]:[wOBA]], 16, FALSE)</f>
        <v>#N/A</v>
      </c>
      <c r="AN854" s="9" t="e">
        <f>VLOOKUP($C854, Team_Batting___Advanced[[Team]:[OPS]], 9, FALSE)</f>
        <v>#N/A</v>
      </c>
      <c r="AO854" s="9" t="e">
        <f>VLOOKUP($C854, Team_Batting___Advanced[], 19, FALSE)</f>
        <v>#N/A</v>
      </c>
      <c r="AP854" s="9" t="e">
        <f>VLOOKUP($C854, 'Team Per G'!$A$2:$G$31, 3, FALSE)</f>
        <v>#N/A</v>
      </c>
      <c r="AQ854" s="9" t="e">
        <f>VLOOKUP($C854, 'Team Per G'!$A$2:$G$31, 5, FALSE)</f>
        <v>#N/A</v>
      </c>
      <c r="AR854" s="9" t="e">
        <f>VLOOKUP($C854, 'Team Per G'!$A$2:$G$31, 4, FALSE)</f>
        <v>#N/A</v>
      </c>
      <c r="AS854" s="9" t="e">
        <f>VLOOKUP($C854, Team_Batting___Dashboard[], 22, FALSE)/$AC854</f>
        <v>#N/A</v>
      </c>
      <c r="AT854" s="9" t="e">
        <f>VLOOKUP($C854, 'FanGraphs - Team WAR Projected'!$B$2:$E$31, 4, FALSE)/162</f>
        <v>#N/A</v>
      </c>
      <c r="AU854" s="9" t="e">
        <f>VLOOKUP($C854, FanGraphs_Standings[[Abbreviation]:[2024 Year to Date RS/G]], 6, FALSE)/$AC854</f>
        <v>#N/A</v>
      </c>
      <c r="AV854" s="9" t="e">
        <f>VLOOKUP($C854, FanGraphs_Standings[[Abbreviation]:[2024 Projected Full Season RDif]], 19, FALSE)/162</f>
        <v>#N/A</v>
      </c>
      <c r="AW854" s="9" t="e">
        <f>VLOOKUP($C854, FanGraphs_Standings[[Abbreviation]:[2024 Projected Full Season RDif]], 5, FALSE)</f>
        <v>#N/A</v>
      </c>
      <c r="AX854" s="9" t="e">
        <f>VLOOKUP($C854, FanGraphs_Standings[[Abbreviation]:[2024 Projected Full Season W%]], 18, FALSE)</f>
        <v>#N/A</v>
      </c>
      <c r="AY854" s="9" t="e">
        <f>VLOOKUP($C854, 'Home Field Adv'!$A$2:$K$31, 11, FALSE)</f>
        <v>#N/A</v>
      </c>
      <c r="BB854" s="5" t="str">
        <f t="shared" si="40"/>
        <v/>
      </c>
      <c r="BC854" s="5" t="str">
        <f t="shared" si="41"/>
        <v/>
      </c>
      <c r="BD854" s="5" t="str">
        <f t="shared" si="42"/>
        <v/>
      </c>
    </row>
    <row r="855" spans="6:56" x14ac:dyDescent="0.45">
      <c r="F855" s="9" t="e">
        <f>VLOOKUP($B855, FanGraphs_Standings[[Abbreviation]:[2024 Year to Date G]], 2, FALSE)</f>
        <v>#N/A</v>
      </c>
      <c r="G855" s="9" t="e">
        <f>IF(ISERR(VLOOKUP($D855, 'SP Per G'!$A$2:$D$1380, 3, FALSE)), L855, VLOOKUP($D855, 'SP Per G'!$A$2:$D$1380, 3, FALSE))</f>
        <v>#N/A</v>
      </c>
      <c r="H855" s="9" t="e">
        <f>VLOOKUP($D855, 'SP Per G'!$A$2:$D$1380, 4, FALSE)</f>
        <v>#N/A</v>
      </c>
      <c r="I855" s="9" t="e">
        <f>VLOOKUP($D855, Individual_Pitching___Dashboard[], 18, FALSE)</f>
        <v>#N/A</v>
      </c>
      <c r="J855" s="9" t="e">
        <f>VLOOKUP($D855, Individual_Pitching___Dashboard[], 20, FALSE)</f>
        <v>#N/A</v>
      </c>
      <c r="K855" s="9" t="e">
        <f>VLOOKUP($D855, Individual_Pitching___Advanced[], 21,FALSE)</f>
        <v>#N/A</v>
      </c>
      <c r="L855" s="9" t="e">
        <f>VLOOKUP($B855, 'Team Per G'!$A$2:$G$31, 7, FALSE)</f>
        <v>#N/A</v>
      </c>
      <c r="M855" s="9" t="e">
        <f>VLOOKUP($B855, 'FanGraphs - Team WAR Projected'!$B$2:$E$31, 3, FALSE)/162</f>
        <v>#N/A</v>
      </c>
      <c r="N855" s="9" t="e">
        <f>VLOOKUP($B855, Team_Pitching___Advanced[[Team]:[xFIP]], 19,FALSE)</f>
        <v>#N/A</v>
      </c>
      <c r="O855" s="9" t="e">
        <f>VLOOKUP($B855, Team_Pitching___Advanced[], 20, FALSE)</f>
        <v>#N/A</v>
      </c>
      <c r="P855" s="9" t="e">
        <f>VLOOKUP($B855, Team_Batting___Dashboard[[Team]:[wOBA]], 16, FALSE)</f>
        <v>#N/A</v>
      </c>
      <c r="Q855" s="9" t="e">
        <f>VLOOKUP($B855, Team_Batting___Advanced[[Team]:[OPS]], 9, FALSE)</f>
        <v>#N/A</v>
      </c>
      <c r="R855" s="9" t="e">
        <f>VLOOKUP($B855, Team_Batting___Advanced[], 19, FALSE)</f>
        <v>#N/A</v>
      </c>
      <c r="S855" s="9" t="e">
        <f>VLOOKUP($B855, 'Team Per G'!$A$2:$G$31, 3, FALSE)</f>
        <v>#N/A</v>
      </c>
      <c r="T855" s="9" t="e">
        <f>VLOOKUP($B855, 'Team Per G'!$A$2:$G$31, 5, FALSE)</f>
        <v>#N/A</v>
      </c>
      <c r="U855" s="9" t="e">
        <f>VLOOKUP($B855, 'Team Per G'!$A$2:$G$31, 4, FALSE)</f>
        <v>#N/A</v>
      </c>
      <c r="V855" s="9" t="e">
        <f>VLOOKUP($B855, Team_Batting___Dashboard[], 22, FALSE)/$F855</f>
        <v>#N/A</v>
      </c>
      <c r="W855" s="9" t="e">
        <f>VLOOKUP($B855, 'FanGraphs - Team WAR Projected'!$B$2:$E$31, 4, FALSE)/162</f>
        <v>#N/A</v>
      </c>
      <c r="X855" s="9" t="e">
        <f>VLOOKUP($B855, FanGraphs_Standings[[Abbreviation]:[2024 Year to Date RS/G]], 6, FALSE)/$F855</f>
        <v>#N/A</v>
      </c>
      <c r="Y855" s="9" t="e">
        <f>VLOOKUP($B855, FanGraphs_Standings[[Abbreviation]:[2024 Projected Full Season RDif]], 19, FALSE)/162</f>
        <v>#N/A</v>
      </c>
      <c r="Z855" s="9" t="e">
        <f>VLOOKUP($B855, FanGraphs_Standings[[Abbreviation]:[2024 Projected Full Season RDif]], 5, FALSE)</f>
        <v>#N/A</v>
      </c>
      <c r="AA855" s="9" t="e">
        <f>VLOOKUP($B855, FanGraphs_Standings[[Abbreviation]:[2024 Projected Full Season W%]], 18, FALSE)</f>
        <v>#N/A</v>
      </c>
      <c r="AB855" s="9" t="e">
        <f>VLOOKUP($B855, 'Home Field Adv'!$A$2:$I$31, 9, FALSE)</f>
        <v>#N/A</v>
      </c>
      <c r="AC855" s="9" t="e">
        <f>VLOOKUP($C855, FanGraphs_Standings[[Abbreviation]:[2024 Year to Date G]], 2, FALSE)</f>
        <v>#N/A</v>
      </c>
      <c r="AD855" s="9" t="e">
        <f>VLOOKUP($E855, 'SP Per G'!$A$2:$D$1380, 3, FALSE)</f>
        <v>#N/A</v>
      </c>
      <c r="AE855" s="9" t="e">
        <f>VLOOKUP($E855, 'SP Per G'!$A$2:$D$1380, 4, FALSE)</f>
        <v>#N/A</v>
      </c>
      <c r="AF855" s="9" t="e">
        <f>VLOOKUP($E855, Individual_Pitching___Dashboard[], 18, FALSE)</f>
        <v>#N/A</v>
      </c>
      <c r="AG855" s="9" t="e">
        <f>VLOOKUP($E855, Individual_Pitching___Dashboard[], 20, FALSE)</f>
        <v>#N/A</v>
      </c>
      <c r="AH855" s="9" t="e">
        <f>VLOOKUP($E855, Individual_Pitching___Advanced[], 21,FALSE)</f>
        <v>#N/A</v>
      </c>
      <c r="AI855" s="9" t="e">
        <f>VLOOKUP($C855, 'Team Per G'!$A$2:$G$31, 7, FALSE)</f>
        <v>#N/A</v>
      </c>
      <c r="AJ855" s="9" t="e">
        <f>VLOOKUP($C855, 'FanGraphs - Team WAR Projected'!$B$2:$E$31, 3, FALSE)/162</f>
        <v>#N/A</v>
      </c>
      <c r="AK855" s="9" t="e">
        <f>VLOOKUP($C855, Team_Pitching___Advanced[[Team]:[xFIP]], 19,FALSE)</f>
        <v>#N/A</v>
      </c>
      <c r="AL855" s="9" t="e">
        <f>VLOOKUP($C855, Team_Pitching___Advanced[], 20, FALSE)</f>
        <v>#N/A</v>
      </c>
      <c r="AM855" s="9" t="e">
        <f>VLOOKUP($C855, Team_Batting___Dashboard[[Team]:[wOBA]], 16, FALSE)</f>
        <v>#N/A</v>
      </c>
      <c r="AN855" s="9" t="e">
        <f>VLOOKUP($C855, Team_Batting___Advanced[[Team]:[OPS]], 9, FALSE)</f>
        <v>#N/A</v>
      </c>
      <c r="AO855" s="9" t="e">
        <f>VLOOKUP($C855, Team_Batting___Advanced[], 19, FALSE)</f>
        <v>#N/A</v>
      </c>
      <c r="AP855" s="9" t="e">
        <f>VLOOKUP($C855, 'Team Per G'!$A$2:$G$31, 3, FALSE)</f>
        <v>#N/A</v>
      </c>
      <c r="AQ855" s="9" t="e">
        <f>VLOOKUP($C855, 'Team Per G'!$A$2:$G$31, 5, FALSE)</f>
        <v>#N/A</v>
      </c>
      <c r="AR855" s="9" t="e">
        <f>VLOOKUP($C855, 'Team Per G'!$A$2:$G$31, 4, FALSE)</f>
        <v>#N/A</v>
      </c>
      <c r="AS855" s="9" t="e">
        <f>VLOOKUP($C855, Team_Batting___Dashboard[], 22, FALSE)/$AC855</f>
        <v>#N/A</v>
      </c>
      <c r="AT855" s="9" t="e">
        <f>VLOOKUP($C855, 'FanGraphs - Team WAR Projected'!$B$2:$E$31, 4, FALSE)/162</f>
        <v>#N/A</v>
      </c>
      <c r="AU855" s="9" t="e">
        <f>VLOOKUP($C855, FanGraphs_Standings[[Abbreviation]:[2024 Year to Date RS/G]], 6, FALSE)/$AC855</f>
        <v>#N/A</v>
      </c>
      <c r="AV855" s="9" t="e">
        <f>VLOOKUP($C855, FanGraphs_Standings[[Abbreviation]:[2024 Projected Full Season RDif]], 19, FALSE)/162</f>
        <v>#N/A</v>
      </c>
      <c r="AW855" s="9" t="e">
        <f>VLOOKUP($C855, FanGraphs_Standings[[Abbreviation]:[2024 Projected Full Season RDif]], 5, FALSE)</f>
        <v>#N/A</v>
      </c>
      <c r="AX855" s="9" t="e">
        <f>VLOOKUP($C855, FanGraphs_Standings[[Abbreviation]:[2024 Projected Full Season W%]], 18, FALSE)</f>
        <v>#N/A</v>
      </c>
      <c r="AY855" s="9" t="e">
        <f>VLOOKUP($C855, 'Home Field Adv'!$A$2:$K$31, 11, FALSE)</f>
        <v>#N/A</v>
      </c>
      <c r="BB855" s="5" t="str">
        <f t="shared" si="40"/>
        <v/>
      </c>
      <c r="BC855" s="5" t="str">
        <f t="shared" si="41"/>
        <v/>
      </c>
      <c r="BD855" s="5" t="str">
        <f t="shared" si="42"/>
        <v/>
      </c>
    </row>
    <row r="856" spans="6:56" x14ac:dyDescent="0.45">
      <c r="F856" s="9" t="e">
        <f>VLOOKUP($B856, FanGraphs_Standings[[Abbreviation]:[2024 Year to Date G]], 2, FALSE)</f>
        <v>#N/A</v>
      </c>
      <c r="G856" s="9" t="e">
        <f>IF(ISERR(VLOOKUP($D856, 'SP Per G'!$A$2:$D$1380, 3, FALSE)), L856, VLOOKUP($D856, 'SP Per G'!$A$2:$D$1380, 3, FALSE))</f>
        <v>#N/A</v>
      </c>
      <c r="H856" s="9" t="e">
        <f>VLOOKUP($D856, 'SP Per G'!$A$2:$D$1380, 4, FALSE)</f>
        <v>#N/A</v>
      </c>
      <c r="I856" s="9" t="e">
        <f>VLOOKUP($D856, Individual_Pitching___Dashboard[], 18, FALSE)</f>
        <v>#N/A</v>
      </c>
      <c r="J856" s="9" t="e">
        <f>VLOOKUP($D856, Individual_Pitching___Dashboard[], 20, FALSE)</f>
        <v>#N/A</v>
      </c>
      <c r="K856" s="9" t="e">
        <f>VLOOKUP($D856, Individual_Pitching___Advanced[], 21,FALSE)</f>
        <v>#N/A</v>
      </c>
      <c r="L856" s="9" t="e">
        <f>VLOOKUP($B856, 'Team Per G'!$A$2:$G$31, 7, FALSE)</f>
        <v>#N/A</v>
      </c>
      <c r="M856" s="9" t="e">
        <f>VLOOKUP($B856, 'FanGraphs - Team WAR Projected'!$B$2:$E$31, 3, FALSE)/162</f>
        <v>#N/A</v>
      </c>
      <c r="N856" s="9" t="e">
        <f>VLOOKUP($B856, Team_Pitching___Advanced[[Team]:[xFIP]], 19,FALSE)</f>
        <v>#N/A</v>
      </c>
      <c r="O856" s="9" t="e">
        <f>VLOOKUP($B856, Team_Pitching___Advanced[], 20, FALSE)</f>
        <v>#N/A</v>
      </c>
      <c r="P856" s="9" t="e">
        <f>VLOOKUP($B856, Team_Batting___Dashboard[[Team]:[wOBA]], 16, FALSE)</f>
        <v>#N/A</v>
      </c>
      <c r="Q856" s="9" t="e">
        <f>VLOOKUP($B856, Team_Batting___Advanced[[Team]:[OPS]], 9, FALSE)</f>
        <v>#N/A</v>
      </c>
      <c r="R856" s="9" t="e">
        <f>VLOOKUP($B856, Team_Batting___Advanced[], 19, FALSE)</f>
        <v>#N/A</v>
      </c>
      <c r="S856" s="9" t="e">
        <f>VLOOKUP($B856, 'Team Per G'!$A$2:$G$31, 3, FALSE)</f>
        <v>#N/A</v>
      </c>
      <c r="T856" s="9" t="e">
        <f>VLOOKUP($B856, 'Team Per G'!$A$2:$G$31, 5, FALSE)</f>
        <v>#N/A</v>
      </c>
      <c r="U856" s="9" t="e">
        <f>VLOOKUP($B856, 'Team Per G'!$A$2:$G$31, 4, FALSE)</f>
        <v>#N/A</v>
      </c>
      <c r="V856" s="9" t="e">
        <f>VLOOKUP($B856, Team_Batting___Dashboard[], 22, FALSE)/$F856</f>
        <v>#N/A</v>
      </c>
      <c r="W856" s="9" t="e">
        <f>VLOOKUP($B856, 'FanGraphs - Team WAR Projected'!$B$2:$E$31, 4, FALSE)/162</f>
        <v>#N/A</v>
      </c>
      <c r="X856" s="9" t="e">
        <f>VLOOKUP($B856, FanGraphs_Standings[[Abbreviation]:[2024 Year to Date RS/G]], 6, FALSE)/$F856</f>
        <v>#N/A</v>
      </c>
      <c r="Y856" s="9" t="e">
        <f>VLOOKUP($B856, FanGraphs_Standings[[Abbreviation]:[2024 Projected Full Season RDif]], 19, FALSE)/162</f>
        <v>#N/A</v>
      </c>
      <c r="Z856" s="9" t="e">
        <f>VLOOKUP($B856, FanGraphs_Standings[[Abbreviation]:[2024 Projected Full Season RDif]], 5, FALSE)</f>
        <v>#N/A</v>
      </c>
      <c r="AA856" s="9" t="e">
        <f>VLOOKUP($B856, FanGraphs_Standings[[Abbreviation]:[2024 Projected Full Season W%]], 18, FALSE)</f>
        <v>#N/A</v>
      </c>
      <c r="AB856" s="9" t="e">
        <f>VLOOKUP($B856, 'Home Field Adv'!$A$2:$I$31, 9, FALSE)</f>
        <v>#N/A</v>
      </c>
      <c r="AC856" s="9" t="e">
        <f>VLOOKUP($C856, FanGraphs_Standings[[Abbreviation]:[2024 Year to Date G]], 2, FALSE)</f>
        <v>#N/A</v>
      </c>
      <c r="AD856" s="9" t="e">
        <f>VLOOKUP($E856, 'SP Per G'!$A$2:$D$1380, 3, FALSE)</f>
        <v>#N/A</v>
      </c>
      <c r="AE856" s="9" t="e">
        <f>VLOOKUP($E856, 'SP Per G'!$A$2:$D$1380, 4, FALSE)</f>
        <v>#N/A</v>
      </c>
      <c r="AF856" s="9" t="e">
        <f>VLOOKUP($E856, Individual_Pitching___Dashboard[], 18, FALSE)</f>
        <v>#N/A</v>
      </c>
      <c r="AG856" s="9" t="e">
        <f>VLOOKUP($E856, Individual_Pitching___Dashboard[], 20, FALSE)</f>
        <v>#N/A</v>
      </c>
      <c r="AH856" s="9" t="e">
        <f>VLOOKUP($E856, Individual_Pitching___Advanced[], 21,FALSE)</f>
        <v>#N/A</v>
      </c>
      <c r="AI856" s="9" t="e">
        <f>VLOOKUP($C856, 'Team Per G'!$A$2:$G$31, 7, FALSE)</f>
        <v>#N/A</v>
      </c>
      <c r="AJ856" s="9" t="e">
        <f>VLOOKUP($C856, 'FanGraphs - Team WAR Projected'!$B$2:$E$31, 3, FALSE)/162</f>
        <v>#N/A</v>
      </c>
      <c r="AK856" s="9" t="e">
        <f>VLOOKUP($C856, Team_Pitching___Advanced[[Team]:[xFIP]], 19,FALSE)</f>
        <v>#N/A</v>
      </c>
      <c r="AL856" s="9" t="e">
        <f>VLOOKUP($C856, Team_Pitching___Advanced[], 20, FALSE)</f>
        <v>#N/A</v>
      </c>
      <c r="AM856" s="9" t="e">
        <f>VLOOKUP($C856, Team_Batting___Dashboard[[Team]:[wOBA]], 16, FALSE)</f>
        <v>#N/A</v>
      </c>
      <c r="AN856" s="9" t="e">
        <f>VLOOKUP($C856, Team_Batting___Advanced[[Team]:[OPS]], 9, FALSE)</f>
        <v>#N/A</v>
      </c>
      <c r="AO856" s="9" t="e">
        <f>VLOOKUP($C856, Team_Batting___Advanced[], 19, FALSE)</f>
        <v>#N/A</v>
      </c>
      <c r="AP856" s="9" t="e">
        <f>VLOOKUP($C856, 'Team Per G'!$A$2:$G$31, 3, FALSE)</f>
        <v>#N/A</v>
      </c>
      <c r="AQ856" s="9" t="e">
        <f>VLOOKUP($C856, 'Team Per G'!$A$2:$G$31, 5, FALSE)</f>
        <v>#N/A</v>
      </c>
      <c r="AR856" s="9" t="e">
        <f>VLOOKUP($C856, 'Team Per G'!$A$2:$G$31, 4, FALSE)</f>
        <v>#N/A</v>
      </c>
      <c r="AS856" s="9" t="e">
        <f>VLOOKUP($C856, Team_Batting___Dashboard[], 22, FALSE)/$AC856</f>
        <v>#N/A</v>
      </c>
      <c r="AT856" s="9" t="e">
        <f>VLOOKUP($C856, 'FanGraphs - Team WAR Projected'!$B$2:$E$31, 4, FALSE)/162</f>
        <v>#N/A</v>
      </c>
      <c r="AU856" s="9" t="e">
        <f>VLOOKUP($C856, FanGraphs_Standings[[Abbreviation]:[2024 Year to Date RS/G]], 6, FALSE)/$AC856</f>
        <v>#N/A</v>
      </c>
      <c r="AV856" s="9" t="e">
        <f>VLOOKUP($C856, FanGraphs_Standings[[Abbreviation]:[2024 Projected Full Season RDif]], 19, FALSE)/162</f>
        <v>#N/A</v>
      </c>
      <c r="AW856" s="9" t="e">
        <f>VLOOKUP($C856, FanGraphs_Standings[[Abbreviation]:[2024 Projected Full Season RDif]], 5, FALSE)</f>
        <v>#N/A</v>
      </c>
      <c r="AX856" s="9" t="e">
        <f>VLOOKUP($C856, FanGraphs_Standings[[Abbreviation]:[2024 Projected Full Season W%]], 18, FALSE)</f>
        <v>#N/A</v>
      </c>
      <c r="AY856" s="9" t="e">
        <f>VLOOKUP($C856, 'Home Field Adv'!$A$2:$K$31, 11, FALSE)</f>
        <v>#N/A</v>
      </c>
      <c r="BB856" s="5" t="str">
        <f t="shared" si="40"/>
        <v/>
      </c>
      <c r="BC856" s="5" t="str">
        <f t="shared" si="41"/>
        <v/>
      </c>
      <c r="BD856" s="5" t="str">
        <f t="shared" si="42"/>
        <v/>
      </c>
    </row>
    <row r="857" spans="6:56" x14ac:dyDescent="0.45">
      <c r="F857" s="9" t="e">
        <f>VLOOKUP($B857, FanGraphs_Standings[[Abbreviation]:[2024 Year to Date G]], 2, FALSE)</f>
        <v>#N/A</v>
      </c>
      <c r="G857" s="9" t="e">
        <f>IF(ISERR(VLOOKUP($D857, 'SP Per G'!$A$2:$D$1380, 3, FALSE)), L857, VLOOKUP($D857, 'SP Per G'!$A$2:$D$1380, 3, FALSE))</f>
        <v>#N/A</v>
      </c>
      <c r="H857" s="9" t="e">
        <f>VLOOKUP($D857, 'SP Per G'!$A$2:$D$1380, 4, FALSE)</f>
        <v>#N/A</v>
      </c>
      <c r="I857" s="9" t="e">
        <f>VLOOKUP($D857, Individual_Pitching___Dashboard[], 18, FALSE)</f>
        <v>#N/A</v>
      </c>
      <c r="J857" s="9" t="e">
        <f>VLOOKUP($D857, Individual_Pitching___Dashboard[], 20, FALSE)</f>
        <v>#N/A</v>
      </c>
      <c r="K857" s="9" t="e">
        <f>VLOOKUP($D857, Individual_Pitching___Advanced[], 21,FALSE)</f>
        <v>#N/A</v>
      </c>
      <c r="L857" s="9" t="e">
        <f>VLOOKUP($B857, 'Team Per G'!$A$2:$G$31, 7, FALSE)</f>
        <v>#N/A</v>
      </c>
      <c r="M857" s="9" t="e">
        <f>VLOOKUP($B857, 'FanGraphs - Team WAR Projected'!$B$2:$E$31, 3, FALSE)/162</f>
        <v>#N/A</v>
      </c>
      <c r="N857" s="9" t="e">
        <f>VLOOKUP($B857, Team_Pitching___Advanced[[Team]:[xFIP]], 19,FALSE)</f>
        <v>#N/A</v>
      </c>
      <c r="O857" s="9" t="e">
        <f>VLOOKUP($B857, Team_Pitching___Advanced[], 20, FALSE)</f>
        <v>#N/A</v>
      </c>
      <c r="P857" s="9" t="e">
        <f>VLOOKUP($B857, Team_Batting___Dashboard[[Team]:[wOBA]], 16, FALSE)</f>
        <v>#N/A</v>
      </c>
      <c r="Q857" s="9" t="e">
        <f>VLOOKUP($B857, Team_Batting___Advanced[[Team]:[OPS]], 9, FALSE)</f>
        <v>#N/A</v>
      </c>
      <c r="R857" s="9" t="e">
        <f>VLOOKUP($B857, Team_Batting___Advanced[], 19, FALSE)</f>
        <v>#N/A</v>
      </c>
      <c r="S857" s="9" t="e">
        <f>VLOOKUP($B857, 'Team Per G'!$A$2:$G$31, 3, FALSE)</f>
        <v>#N/A</v>
      </c>
      <c r="T857" s="9" t="e">
        <f>VLOOKUP($B857, 'Team Per G'!$A$2:$G$31, 5, FALSE)</f>
        <v>#N/A</v>
      </c>
      <c r="U857" s="9" t="e">
        <f>VLOOKUP($B857, 'Team Per G'!$A$2:$G$31, 4, FALSE)</f>
        <v>#N/A</v>
      </c>
      <c r="V857" s="9" t="e">
        <f>VLOOKUP($B857, Team_Batting___Dashboard[], 22, FALSE)/$F857</f>
        <v>#N/A</v>
      </c>
      <c r="W857" s="9" t="e">
        <f>VLOOKUP($B857, 'FanGraphs - Team WAR Projected'!$B$2:$E$31, 4, FALSE)/162</f>
        <v>#N/A</v>
      </c>
      <c r="X857" s="9" t="e">
        <f>VLOOKUP($B857, FanGraphs_Standings[[Abbreviation]:[2024 Year to Date RS/G]], 6, FALSE)/$F857</f>
        <v>#N/A</v>
      </c>
      <c r="Y857" s="9" t="e">
        <f>VLOOKUP($B857, FanGraphs_Standings[[Abbreviation]:[2024 Projected Full Season RDif]], 19, FALSE)/162</f>
        <v>#N/A</v>
      </c>
      <c r="Z857" s="9" t="e">
        <f>VLOOKUP($B857, FanGraphs_Standings[[Abbreviation]:[2024 Projected Full Season RDif]], 5, FALSE)</f>
        <v>#N/A</v>
      </c>
      <c r="AA857" s="9" t="e">
        <f>VLOOKUP($B857, FanGraphs_Standings[[Abbreviation]:[2024 Projected Full Season W%]], 18, FALSE)</f>
        <v>#N/A</v>
      </c>
      <c r="AB857" s="9" t="e">
        <f>VLOOKUP($B857, 'Home Field Adv'!$A$2:$I$31, 9, FALSE)</f>
        <v>#N/A</v>
      </c>
      <c r="AC857" s="9" t="e">
        <f>VLOOKUP($C857, FanGraphs_Standings[[Abbreviation]:[2024 Year to Date G]], 2, FALSE)</f>
        <v>#N/A</v>
      </c>
      <c r="AD857" s="9" t="e">
        <f>VLOOKUP($E857, 'SP Per G'!$A$2:$D$1380, 3, FALSE)</f>
        <v>#N/A</v>
      </c>
      <c r="AE857" s="9" t="e">
        <f>VLOOKUP($E857, 'SP Per G'!$A$2:$D$1380, 4, FALSE)</f>
        <v>#N/A</v>
      </c>
      <c r="AF857" s="9" t="e">
        <f>VLOOKUP($E857, Individual_Pitching___Dashboard[], 18, FALSE)</f>
        <v>#N/A</v>
      </c>
      <c r="AG857" s="9" t="e">
        <f>VLOOKUP($E857, Individual_Pitching___Dashboard[], 20, FALSE)</f>
        <v>#N/A</v>
      </c>
      <c r="AH857" s="9" t="e">
        <f>VLOOKUP($E857, Individual_Pitching___Advanced[], 21,FALSE)</f>
        <v>#N/A</v>
      </c>
      <c r="AI857" s="9" t="e">
        <f>VLOOKUP($C857, 'Team Per G'!$A$2:$G$31, 7, FALSE)</f>
        <v>#N/A</v>
      </c>
      <c r="AJ857" s="9" t="e">
        <f>VLOOKUP($C857, 'FanGraphs - Team WAR Projected'!$B$2:$E$31, 3, FALSE)/162</f>
        <v>#N/A</v>
      </c>
      <c r="AK857" s="9" t="e">
        <f>VLOOKUP($C857, Team_Pitching___Advanced[[Team]:[xFIP]], 19,FALSE)</f>
        <v>#N/A</v>
      </c>
      <c r="AL857" s="9" t="e">
        <f>VLOOKUP($C857, Team_Pitching___Advanced[], 20, FALSE)</f>
        <v>#N/A</v>
      </c>
      <c r="AM857" s="9" t="e">
        <f>VLOOKUP($C857, Team_Batting___Dashboard[[Team]:[wOBA]], 16, FALSE)</f>
        <v>#N/A</v>
      </c>
      <c r="AN857" s="9" t="e">
        <f>VLOOKUP($C857, Team_Batting___Advanced[[Team]:[OPS]], 9, FALSE)</f>
        <v>#N/A</v>
      </c>
      <c r="AO857" s="9" t="e">
        <f>VLOOKUP($C857, Team_Batting___Advanced[], 19, FALSE)</f>
        <v>#N/A</v>
      </c>
      <c r="AP857" s="9" t="e">
        <f>VLOOKUP($C857, 'Team Per G'!$A$2:$G$31, 3, FALSE)</f>
        <v>#N/A</v>
      </c>
      <c r="AQ857" s="9" t="e">
        <f>VLOOKUP($C857, 'Team Per G'!$A$2:$G$31, 5, FALSE)</f>
        <v>#N/A</v>
      </c>
      <c r="AR857" s="9" t="e">
        <f>VLOOKUP($C857, 'Team Per G'!$A$2:$G$31, 4, FALSE)</f>
        <v>#N/A</v>
      </c>
      <c r="AS857" s="9" t="e">
        <f>VLOOKUP($C857, Team_Batting___Dashboard[], 22, FALSE)/$AC857</f>
        <v>#N/A</v>
      </c>
      <c r="AT857" s="9" t="e">
        <f>VLOOKUP($C857, 'FanGraphs - Team WAR Projected'!$B$2:$E$31, 4, FALSE)/162</f>
        <v>#N/A</v>
      </c>
      <c r="AU857" s="9" t="e">
        <f>VLOOKUP($C857, FanGraphs_Standings[[Abbreviation]:[2024 Year to Date RS/G]], 6, FALSE)/$AC857</f>
        <v>#N/A</v>
      </c>
      <c r="AV857" s="9" t="e">
        <f>VLOOKUP($C857, FanGraphs_Standings[[Abbreviation]:[2024 Projected Full Season RDif]], 19, FALSE)/162</f>
        <v>#N/A</v>
      </c>
      <c r="AW857" s="9" t="e">
        <f>VLOOKUP($C857, FanGraphs_Standings[[Abbreviation]:[2024 Projected Full Season RDif]], 5, FALSE)</f>
        <v>#N/A</v>
      </c>
      <c r="AX857" s="9" t="e">
        <f>VLOOKUP($C857, FanGraphs_Standings[[Abbreviation]:[2024 Projected Full Season W%]], 18, FALSE)</f>
        <v>#N/A</v>
      </c>
      <c r="AY857" s="9" t="e">
        <f>VLOOKUP($C857, 'Home Field Adv'!$A$2:$K$31, 11, FALSE)</f>
        <v>#N/A</v>
      </c>
      <c r="BB857" s="5" t="str">
        <f t="shared" si="40"/>
        <v/>
      </c>
      <c r="BC857" s="5" t="str">
        <f t="shared" si="41"/>
        <v/>
      </c>
      <c r="BD857" s="5" t="str">
        <f t="shared" si="42"/>
        <v/>
      </c>
    </row>
    <row r="858" spans="6:56" x14ac:dyDescent="0.45">
      <c r="F858" s="9" t="e">
        <f>VLOOKUP($B858, FanGraphs_Standings[[Abbreviation]:[2024 Year to Date G]], 2, FALSE)</f>
        <v>#N/A</v>
      </c>
      <c r="G858" s="9" t="e">
        <f>IF(ISERR(VLOOKUP($D858, 'SP Per G'!$A$2:$D$1380, 3, FALSE)), L858, VLOOKUP($D858, 'SP Per G'!$A$2:$D$1380, 3, FALSE))</f>
        <v>#N/A</v>
      </c>
      <c r="H858" s="9" t="e">
        <f>VLOOKUP($D858, 'SP Per G'!$A$2:$D$1380, 4, FALSE)</f>
        <v>#N/A</v>
      </c>
      <c r="I858" s="9" t="e">
        <f>VLOOKUP($D858, Individual_Pitching___Dashboard[], 18, FALSE)</f>
        <v>#N/A</v>
      </c>
      <c r="J858" s="9" t="e">
        <f>VLOOKUP($D858, Individual_Pitching___Dashboard[], 20, FALSE)</f>
        <v>#N/A</v>
      </c>
      <c r="K858" s="9" t="e">
        <f>VLOOKUP($D858, Individual_Pitching___Advanced[], 21,FALSE)</f>
        <v>#N/A</v>
      </c>
      <c r="L858" s="9" t="e">
        <f>VLOOKUP($B858, 'Team Per G'!$A$2:$G$31, 7, FALSE)</f>
        <v>#N/A</v>
      </c>
      <c r="M858" s="9" t="e">
        <f>VLOOKUP($B858, 'FanGraphs - Team WAR Projected'!$B$2:$E$31, 3, FALSE)/162</f>
        <v>#N/A</v>
      </c>
      <c r="N858" s="9" t="e">
        <f>VLOOKUP($B858, Team_Pitching___Advanced[[Team]:[xFIP]], 19,FALSE)</f>
        <v>#N/A</v>
      </c>
      <c r="O858" s="9" t="e">
        <f>VLOOKUP($B858, Team_Pitching___Advanced[], 20, FALSE)</f>
        <v>#N/A</v>
      </c>
      <c r="P858" s="9" t="e">
        <f>VLOOKUP($B858, Team_Batting___Dashboard[[Team]:[wOBA]], 16, FALSE)</f>
        <v>#N/A</v>
      </c>
      <c r="Q858" s="9" t="e">
        <f>VLOOKUP($B858, Team_Batting___Advanced[[Team]:[OPS]], 9, FALSE)</f>
        <v>#N/A</v>
      </c>
      <c r="R858" s="9" t="e">
        <f>VLOOKUP($B858, Team_Batting___Advanced[], 19, FALSE)</f>
        <v>#N/A</v>
      </c>
      <c r="S858" s="9" t="e">
        <f>VLOOKUP($B858, 'Team Per G'!$A$2:$G$31, 3, FALSE)</f>
        <v>#N/A</v>
      </c>
      <c r="T858" s="9" t="e">
        <f>VLOOKUP($B858, 'Team Per G'!$A$2:$G$31, 5, FALSE)</f>
        <v>#N/A</v>
      </c>
      <c r="U858" s="9" t="e">
        <f>VLOOKUP($B858, 'Team Per G'!$A$2:$G$31, 4, FALSE)</f>
        <v>#N/A</v>
      </c>
      <c r="V858" s="9" t="e">
        <f>VLOOKUP($B858, Team_Batting___Dashboard[], 22, FALSE)/$F858</f>
        <v>#N/A</v>
      </c>
      <c r="W858" s="9" t="e">
        <f>VLOOKUP($B858, 'FanGraphs - Team WAR Projected'!$B$2:$E$31, 4, FALSE)/162</f>
        <v>#N/A</v>
      </c>
      <c r="X858" s="9" t="e">
        <f>VLOOKUP($B858, FanGraphs_Standings[[Abbreviation]:[2024 Year to Date RS/G]], 6, FALSE)/$F858</f>
        <v>#N/A</v>
      </c>
      <c r="Y858" s="9" t="e">
        <f>VLOOKUP($B858, FanGraphs_Standings[[Abbreviation]:[2024 Projected Full Season RDif]], 19, FALSE)/162</f>
        <v>#N/A</v>
      </c>
      <c r="Z858" s="9" t="e">
        <f>VLOOKUP($B858, FanGraphs_Standings[[Abbreviation]:[2024 Projected Full Season RDif]], 5, FALSE)</f>
        <v>#N/A</v>
      </c>
      <c r="AA858" s="9" t="e">
        <f>VLOOKUP($B858, FanGraphs_Standings[[Abbreviation]:[2024 Projected Full Season W%]], 18, FALSE)</f>
        <v>#N/A</v>
      </c>
      <c r="AB858" s="9" t="e">
        <f>VLOOKUP($B858, 'Home Field Adv'!$A$2:$I$31, 9, FALSE)</f>
        <v>#N/A</v>
      </c>
      <c r="AC858" s="9" t="e">
        <f>VLOOKUP($C858, FanGraphs_Standings[[Abbreviation]:[2024 Year to Date G]], 2, FALSE)</f>
        <v>#N/A</v>
      </c>
      <c r="AD858" s="9" t="e">
        <f>VLOOKUP($E858, 'SP Per G'!$A$2:$D$1380, 3, FALSE)</f>
        <v>#N/A</v>
      </c>
      <c r="AE858" s="9" t="e">
        <f>VLOOKUP($E858, 'SP Per G'!$A$2:$D$1380, 4, FALSE)</f>
        <v>#N/A</v>
      </c>
      <c r="AF858" s="9" t="e">
        <f>VLOOKUP($E858, Individual_Pitching___Dashboard[], 18, FALSE)</f>
        <v>#N/A</v>
      </c>
      <c r="AG858" s="9" t="e">
        <f>VLOOKUP($E858, Individual_Pitching___Dashboard[], 20, FALSE)</f>
        <v>#N/A</v>
      </c>
      <c r="AH858" s="9" t="e">
        <f>VLOOKUP($E858, Individual_Pitching___Advanced[], 21,FALSE)</f>
        <v>#N/A</v>
      </c>
      <c r="AI858" s="9" t="e">
        <f>VLOOKUP($C858, 'Team Per G'!$A$2:$G$31, 7, FALSE)</f>
        <v>#N/A</v>
      </c>
      <c r="AJ858" s="9" t="e">
        <f>VLOOKUP($C858, 'FanGraphs - Team WAR Projected'!$B$2:$E$31, 3, FALSE)/162</f>
        <v>#N/A</v>
      </c>
      <c r="AK858" s="9" t="e">
        <f>VLOOKUP($C858, Team_Pitching___Advanced[[Team]:[xFIP]], 19,FALSE)</f>
        <v>#N/A</v>
      </c>
      <c r="AL858" s="9" t="e">
        <f>VLOOKUP($C858, Team_Pitching___Advanced[], 20, FALSE)</f>
        <v>#N/A</v>
      </c>
      <c r="AM858" s="9" t="e">
        <f>VLOOKUP($C858, Team_Batting___Dashboard[[Team]:[wOBA]], 16, FALSE)</f>
        <v>#N/A</v>
      </c>
      <c r="AN858" s="9" t="e">
        <f>VLOOKUP($C858, Team_Batting___Advanced[[Team]:[OPS]], 9, FALSE)</f>
        <v>#N/A</v>
      </c>
      <c r="AO858" s="9" t="e">
        <f>VLOOKUP($C858, Team_Batting___Advanced[], 19, FALSE)</f>
        <v>#N/A</v>
      </c>
      <c r="AP858" s="9" t="e">
        <f>VLOOKUP($C858, 'Team Per G'!$A$2:$G$31, 3, FALSE)</f>
        <v>#N/A</v>
      </c>
      <c r="AQ858" s="9" t="e">
        <f>VLOOKUP($C858, 'Team Per G'!$A$2:$G$31, 5, FALSE)</f>
        <v>#N/A</v>
      </c>
      <c r="AR858" s="9" t="e">
        <f>VLOOKUP($C858, 'Team Per G'!$A$2:$G$31, 4, FALSE)</f>
        <v>#N/A</v>
      </c>
      <c r="AS858" s="9" t="e">
        <f>VLOOKUP($C858, Team_Batting___Dashboard[], 22, FALSE)/$AC858</f>
        <v>#N/A</v>
      </c>
      <c r="AT858" s="9" t="e">
        <f>VLOOKUP($C858, 'FanGraphs - Team WAR Projected'!$B$2:$E$31, 4, FALSE)/162</f>
        <v>#N/A</v>
      </c>
      <c r="AU858" s="9" t="e">
        <f>VLOOKUP($C858, FanGraphs_Standings[[Abbreviation]:[2024 Year to Date RS/G]], 6, FALSE)/$AC858</f>
        <v>#N/A</v>
      </c>
      <c r="AV858" s="9" t="e">
        <f>VLOOKUP($C858, FanGraphs_Standings[[Abbreviation]:[2024 Projected Full Season RDif]], 19, FALSE)/162</f>
        <v>#N/A</v>
      </c>
      <c r="AW858" s="9" t="e">
        <f>VLOOKUP($C858, FanGraphs_Standings[[Abbreviation]:[2024 Projected Full Season RDif]], 5, FALSE)</f>
        <v>#N/A</v>
      </c>
      <c r="AX858" s="9" t="e">
        <f>VLOOKUP($C858, FanGraphs_Standings[[Abbreviation]:[2024 Projected Full Season W%]], 18, FALSE)</f>
        <v>#N/A</v>
      </c>
      <c r="AY858" s="9" t="e">
        <f>VLOOKUP($C858, 'Home Field Adv'!$A$2:$K$31, 11, FALSE)</f>
        <v>#N/A</v>
      </c>
      <c r="BB858" s="5" t="str">
        <f t="shared" si="40"/>
        <v/>
      </c>
      <c r="BC858" s="5" t="str">
        <f t="shared" si="41"/>
        <v/>
      </c>
      <c r="BD858" s="5" t="str">
        <f t="shared" si="42"/>
        <v/>
      </c>
    </row>
    <row r="859" spans="6:56" x14ac:dyDescent="0.45">
      <c r="F859" s="9" t="e">
        <f>VLOOKUP($B859, FanGraphs_Standings[[Abbreviation]:[2024 Year to Date G]], 2, FALSE)</f>
        <v>#N/A</v>
      </c>
      <c r="G859" s="9" t="e">
        <f>IF(ISERR(VLOOKUP($D859, 'SP Per G'!$A$2:$D$1380, 3, FALSE)), L859, VLOOKUP($D859, 'SP Per G'!$A$2:$D$1380, 3, FALSE))</f>
        <v>#N/A</v>
      </c>
      <c r="H859" s="9" t="e">
        <f>VLOOKUP($D859, 'SP Per G'!$A$2:$D$1380, 4, FALSE)</f>
        <v>#N/A</v>
      </c>
      <c r="I859" s="9" t="e">
        <f>VLOOKUP($D859, Individual_Pitching___Dashboard[], 18, FALSE)</f>
        <v>#N/A</v>
      </c>
      <c r="J859" s="9" t="e">
        <f>VLOOKUP($D859, Individual_Pitching___Dashboard[], 20, FALSE)</f>
        <v>#N/A</v>
      </c>
      <c r="K859" s="9" t="e">
        <f>VLOOKUP($D859, Individual_Pitching___Advanced[], 21,FALSE)</f>
        <v>#N/A</v>
      </c>
      <c r="L859" s="9" t="e">
        <f>VLOOKUP($B859, 'Team Per G'!$A$2:$G$31, 7, FALSE)</f>
        <v>#N/A</v>
      </c>
      <c r="M859" s="9" t="e">
        <f>VLOOKUP($B859, 'FanGraphs - Team WAR Projected'!$B$2:$E$31, 3, FALSE)/162</f>
        <v>#N/A</v>
      </c>
      <c r="N859" s="9" t="e">
        <f>VLOOKUP($B859, Team_Pitching___Advanced[[Team]:[xFIP]], 19,FALSE)</f>
        <v>#N/A</v>
      </c>
      <c r="O859" s="9" t="e">
        <f>VLOOKUP($B859, Team_Pitching___Advanced[], 20, FALSE)</f>
        <v>#N/A</v>
      </c>
      <c r="P859" s="9" t="e">
        <f>VLOOKUP($B859, Team_Batting___Dashboard[[Team]:[wOBA]], 16, FALSE)</f>
        <v>#N/A</v>
      </c>
      <c r="Q859" s="9" t="e">
        <f>VLOOKUP($B859, Team_Batting___Advanced[[Team]:[OPS]], 9, FALSE)</f>
        <v>#N/A</v>
      </c>
      <c r="R859" s="9" t="e">
        <f>VLOOKUP($B859, Team_Batting___Advanced[], 19, FALSE)</f>
        <v>#N/A</v>
      </c>
      <c r="S859" s="9" t="e">
        <f>VLOOKUP($B859, 'Team Per G'!$A$2:$G$31, 3, FALSE)</f>
        <v>#N/A</v>
      </c>
      <c r="T859" s="9" t="e">
        <f>VLOOKUP($B859, 'Team Per G'!$A$2:$G$31, 5, FALSE)</f>
        <v>#N/A</v>
      </c>
      <c r="U859" s="9" t="e">
        <f>VLOOKUP($B859, 'Team Per G'!$A$2:$G$31, 4, FALSE)</f>
        <v>#N/A</v>
      </c>
      <c r="V859" s="9" t="e">
        <f>VLOOKUP($B859, Team_Batting___Dashboard[], 22, FALSE)/$F859</f>
        <v>#N/A</v>
      </c>
      <c r="W859" s="9" t="e">
        <f>VLOOKUP($B859, 'FanGraphs - Team WAR Projected'!$B$2:$E$31, 4, FALSE)/162</f>
        <v>#N/A</v>
      </c>
      <c r="X859" s="9" t="e">
        <f>VLOOKUP($B859, FanGraphs_Standings[[Abbreviation]:[2024 Year to Date RS/G]], 6, FALSE)/$F859</f>
        <v>#N/A</v>
      </c>
      <c r="Y859" s="9" t="e">
        <f>VLOOKUP($B859, FanGraphs_Standings[[Abbreviation]:[2024 Projected Full Season RDif]], 19, FALSE)/162</f>
        <v>#N/A</v>
      </c>
      <c r="Z859" s="9" t="e">
        <f>VLOOKUP($B859, FanGraphs_Standings[[Abbreviation]:[2024 Projected Full Season RDif]], 5, FALSE)</f>
        <v>#N/A</v>
      </c>
      <c r="AA859" s="9" t="e">
        <f>VLOOKUP($B859, FanGraphs_Standings[[Abbreviation]:[2024 Projected Full Season W%]], 18, FALSE)</f>
        <v>#N/A</v>
      </c>
      <c r="AB859" s="9" t="e">
        <f>VLOOKUP($B859, 'Home Field Adv'!$A$2:$I$31, 9, FALSE)</f>
        <v>#N/A</v>
      </c>
      <c r="AC859" s="9" t="e">
        <f>VLOOKUP($C859, FanGraphs_Standings[[Abbreviation]:[2024 Year to Date G]], 2, FALSE)</f>
        <v>#N/A</v>
      </c>
      <c r="AD859" s="9" t="e">
        <f>VLOOKUP($E859, 'SP Per G'!$A$2:$D$1380, 3, FALSE)</f>
        <v>#N/A</v>
      </c>
      <c r="AE859" s="9" t="e">
        <f>VLOOKUP($E859, 'SP Per G'!$A$2:$D$1380, 4, FALSE)</f>
        <v>#N/A</v>
      </c>
      <c r="AF859" s="9" t="e">
        <f>VLOOKUP($E859, Individual_Pitching___Dashboard[], 18, FALSE)</f>
        <v>#N/A</v>
      </c>
      <c r="AG859" s="9" t="e">
        <f>VLOOKUP($E859, Individual_Pitching___Dashboard[], 20, FALSE)</f>
        <v>#N/A</v>
      </c>
      <c r="AH859" s="9" t="e">
        <f>VLOOKUP($E859, Individual_Pitching___Advanced[], 21,FALSE)</f>
        <v>#N/A</v>
      </c>
      <c r="AI859" s="9" t="e">
        <f>VLOOKUP($C859, 'Team Per G'!$A$2:$G$31, 7, FALSE)</f>
        <v>#N/A</v>
      </c>
      <c r="AJ859" s="9" t="e">
        <f>VLOOKUP($C859, 'FanGraphs - Team WAR Projected'!$B$2:$E$31, 3, FALSE)/162</f>
        <v>#N/A</v>
      </c>
      <c r="AK859" s="9" t="e">
        <f>VLOOKUP($C859, Team_Pitching___Advanced[[Team]:[xFIP]], 19,FALSE)</f>
        <v>#N/A</v>
      </c>
      <c r="AL859" s="9" t="e">
        <f>VLOOKUP($C859, Team_Pitching___Advanced[], 20, FALSE)</f>
        <v>#N/A</v>
      </c>
      <c r="AM859" s="9" t="e">
        <f>VLOOKUP($C859, Team_Batting___Dashboard[[Team]:[wOBA]], 16, FALSE)</f>
        <v>#N/A</v>
      </c>
      <c r="AN859" s="9" t="e">
        <f>VLOOKUP($C859, Team_Batting___Advanced[[Team]:[OPS]], 9, FALSE)</f>
        <v>#N/A</v>
      </c>
      <c r="AO859" s="9" t="e">
        <f>VLOOKUP($C859, Team_Batting___Advanced[], 19, FALSE)</f>
        <v>#N/A</v>
      </c>
      <c r="AP859" s="9" t="e">
        <f>VLOOKUP($C859, 'Team Per G'!$A$2:$G$31, 3, FALSE)</f>
        <v>#N/A</v>
      </c>
      <c r="AQ859" s="9" t="e">
        <f>VLOOKUP($C859, 'Team Per G'!$A$2:$G$31, 5, FALSE)</f>
        <v>#N/A</v>
      </c>
      <c r="AR859" s="9" t="e">
        <f>VLOOKUP($C859, 'Team Per G'!$A$2:$G$31, 4, FALSE)</f>
        <v>#N/A</v>
      </c>
      <c r="AS859" s="9" t="e">
        <f>VLOOKUP($C859, Team_Batting___Dashboard[], 22, FALSE)/$AC859</f>
        <v>#N/A</v>
      </c>
      <c r="AT859" s="9" t="e">
        <f>VLOOKUP($C859, 'FanGraphs - Team WAR Projected'!$B$2:$E$31, 4, FALSE)/162</f>
        <v>#N/A</v>
      </c>
      <c r="AU859" s="9" t="e">
        <f>VLOOKUP($C859, FanGraphs_Standings[[Abbreviation]:[2024 Year to Date RS/G]], 6, FALSE)/$AC859</f>
        <v>#N/A</v>
      </c>
      <c r="AV859" s="9" t="e">
        <f>VLOOKUP($C859, FanGraphs_Standings[[Abbreviation]:[2024 Projected Full Season RDif]], 19, FALSE)/162</f>
        <v>#N/A</v>
      </c>
      <c r="AW859" s="9" t="e">
        <f>VLOOKUP($C859, FanGraphs_Standings[[Abbreviation]:[2024 Projected Full Season RDif]], 5, FALSE)</f>
        <v>#N/A</v>
      </c>
      <c r="AX859" s="9" t="e">
        <f>VLOOKUP($C859, FanGraphs_Standings[[Abbreviation]:[2024 Projected Full Season W%]], 18, FALSE)</f>
        <v>#N/A</v>
      </c>
      <c r="AY859" s="9" t="e">
        <f>VLOOKUP($C859, 'Home Field Adv'!$A$2:$K$31, 11, FALSE)</f>
        <v>#N/A</v>
      </c>
      <c r="BB859" s="5" t="str">
        <f t="shared" si="40"/>
        <v/>
      </c>
      <c r="BC859" s="5" t="str">
        <f t="shared" si="41"/>
        <v/>
      </c>
      <c r="BD859" s="5" t="str">
        <f t="shared" si="42"/>
        <v/>
      </c>
    </row>
    <row r="860" spans="6:56" x14ac:dyDescent="0.45">
      <c r="F860" s="9" t="e">
        <f>VLOOKUP($B860, FanGraphs_Standings[[Abbreviation]:[2024 Year to Date G]], 2, FALSE)</f>
        <v>#N/A</v>
      </c>
      <c r="G860" s="9" t="e">
        <f>IF(ISERR(VLOOKUP($D860, 'SP Per G'!$A$2:$D$1380, 3, FALSE)), L860, VLOOKUP($D860, 'SP Per G'!$A$2:$D$1380, 3, FALSE))</f>
        <v>#N/A</v>
      </c>
      <c r="H860" s="9" t="e">
        <f>VLOOKUP($D860, 'SP Per G'!$A$2:$D$1380, 4, FALSE)</f>
        <v>#N/A</v>
      </c>
      <c r="I860" s="9" t="e">
        <f>VLOOKUP($D860, Individual_Pitching___Dashboard[], 18, FALSE)</f>
        <v>#N/A</v>
      </c>
      <c r="J860" s="9" t="e">
        <f>VLOOKUP($D860, Individual_Pitching___Dashboard[], 20, FALSE)</f>
        <v>#N/A</v>
      </c>
      <c r="K860" s="9" t="e">
        <f>VLOOKUP($D860, Individual_Pitching___Advanced[], 21,FALSE)</f>
        <v>#N/A</v>
      </c>
      <c r="L860" s="9" t="e">
        <f>VLOOKUP($B860, 'Team Per G'!$A$2:$G$31, 7, FALSE)</f>
        <v>#N/A</v>
      </c>
      <c r="M860" s="9" t="e">
        <f>VLOOKUP($B860, 'FanGraphs - Team WAR Projected'!$B$2:$E$31, 3, FALSE)/162</f>
        <v>#N/A</v>
      </c>
      <c r="N860" s="9" t="e">
        <f>VLOOKUP($B860, Team_Pitching___Advanced[[Team]:[xFIP]], 19,FALSE)</f>
        <v>#N/A</v>
      </c>
      <c r="O860" s="9" t="e">
        <f>VLOOKUP($B860, Team_Pitching___Advanced[], 20, FALSE)</f>
        <v>#N/A</v>
      </c>
      <c r="P860" s="9" t="e">
        <f>VLOOKUP($B860, Team_Batting___Dashboard[[Team]:[wOBA]], 16, FALSE)</f>
        <v>#N/A</v>
      </c>
      <c r="Q860" s="9" t="e">
        <f>VLOOKUP($B860, Team_Batting___Advanced[[Team]:[OPS]], 9, FALSE)</f>
        <v>#N/A</v>
      </c>
      <c r="R860" s="9" t="e">
        <f>VLOOKUP($B860, Team_Batting___Advanced[], 19, FALSE)</f>
        <v>#N/A</v>
      </c>
      <c r="S860" s="9" t="e">
        <f>VLOOKUP($B860, 'Team Per G'!$A$2:$G$31, 3, FALSE)</f>
        <v>#N/A</v>
      </c>
      <c r="T860" s="9" t="e">
        <f>VLOOKUP($B860, 'Team Per G'!$A$2:$G$31, 5, FALSE)</f>
        <v>#N/A</v>
      </c>
      <c r="U860" s="9" t="e">
        <f>VLOOKUP($B860, 'Team Per G'!$A$2:$G$31, 4, FALSE)</f>
        <v>#N/A</v>
      </c>
      <c r="V860" s="9" t="e">
        <f>VLOOKUP($B860, Team_Batting___Dashboard[], 22, FALSE)/$F860</f>
        <v>#N/A</v>
      </c>
      <c r="W860" s="9" t="e">
        <f>VLOOKUP($B860, 'FanGraphs - Team WAR Projected'!$B$2:$E$31, 4, FALSE)/162</f>
        <v>#N/A</v>
      </c>
      <c r="X860" s="9" t="e">
        <f>VLOOKUP($B860, FanGraphs_Standings[[Abbreviation]:[2024 Year to Date RS/G]], 6, FALSE)/$F860</f>
        <v>#N/A</v>
      </c>
      <c r="Y860" s="9" t="e">
        <f>VLOOKUP($B860, FanGraphs_Standings[[Abbreviation]:[2024 Projected Full Season RDif]], 19, FALSE)/162</f>
        <v>#N/A</v>
      </c>
      <c r="Z860" s="9" t="e">
        <f>VLOOKUP($B860, FanGraphs_Standings[[Abbreviation]:[2024 Projected Full Season RDif]], 5, FALSE)</f>
        <v>#N/A</v>
      </c>
      <c r="AA860" s="9" t="e">
        <f>VLOOKUP($B860, FanGraphs_Standings[[Abbreviation]:[2024 Projected Full Season W%]], 18, FALSE)</f>
        <v>#N/A</v>
      </c>
      <c r="AB860" s="9" t="e">
        <f>VLOOKUP($B860, 'Home Field Adv'!$A$2:$I$31, 9, FALSE)</f>
        <v>#N/A</v>
      </c>
      <c r="AC860" s="9" t="e">
        <f>VLOOKUP($C860, FanGraphs_Standings[[Abbreviation]:[2024 Year to Date G]], 2, FALSE)</f>
        <v>#N/A</v>
      </c>
      <c r="AD860" s="9" t="e">
        <f>VLOOKUP($E860, 'SP Per G'!$A$2:$D$1380, 3, FALSE)</f>
        <v>#N/A</v>
      </c>
      <c r="AE860" s="9" t="e">
        <f>VLOOKUP($E860, 'SP Per G'!$A$2:$D$1380, 4, FALSE)</f>
        <v>#N/A</v>
      </c>
      <c r="AF860" s="9" t="e">
        <f>VLOOKUP($E860, Individual_Pitching___Dashboard[], 18, FALSE)</f>
        <v>#N/A</v>
      </c>
      <c r="AG860" s="9" t="e">
        <f>VLOOKUP($E860, Individual_Pitching___Dashboard[], 20, FALSE)</f>
        <v>#N/A</v>
      </c>
      <c r="AH860" s="9" t="e">
        <f>VLOOKUP($E860, Individual_Pitching___Advanced[], 21,FALSE)</f>
        <v>#N/A</v>
      </c>
      <c r="AI860" s="9" t="e">
        <f>VLOOKUP($C860, 'Team Per G'!$A$2:$G$31, 7, FALSE)</f>
        <v>#N/A</v>
      </c>
      <c r="AJ860" s="9" t="e">
        <f>VLOOKUP($C860, 'FanGraphs - Team WAR Projected'!$B$2:$E$31, 3, FALSE)/162</f>
        <v>#N/A</v>
      </c>
      <c r="AK860" s="9" t="e">
        <f>VLOOKUP($C860, Team_Pitching___Advanced[[Team]:[xFIP]], 19,FALSE)</f>
        <v>#N/A</v>
      </c>
      <c r="AL860" s="9" t="e">
        <f>VLOOKUP($C860, Team_Pitching___Advanced[], 20, FALSE)</f>
        <v>#N/A</v>
      </c>
      <c r="AM860" s="9" t="e">
        <f>VLOOKUP($C860, Team_Batting___Dashboard[[Team]:[wOBA]], 16, FALSE)</f>
        <v>#N/A</v>
      </c>
      <c r="AN860" s="9" t="e">
        <f>VLOOKUP($C860, Team_Batting___Advanced[[Team]:[OPS]], 9, FALSE)</f>
        <v>#N/A</v>
      </c>
      <c r="AO860" s="9" t="e">
        <f>VLOOKUP($C860, Team_Batting___Advanced[], 19, FALSE)</f>
        <v>#N/A</v>
      </c>
      <c r="AP860" s="9" t="e">
        <f>VLOOKUP($C860, 'Team Per G'!$A$2:$G$31, 3, FALSE)</f>
        <v>#N/A</v>
      </c>
      <c r="AQ860" s="9" t="e">
        <f>VLOOKUP($C860, 'Team Per G'!$A$2:$G$31, 5, FALSE)</f>
        <v>#N/A</v>
      </c>
      <c r="AR860" s="9" t="e">
        <f>VLOOKUP($C860, 'Team Per G'!$A$2:$G$31, 4, FALSE)</f>
        <v>#N/A</v>
      </c>
      <c r="AS860" s="9" t="e">
        <f>VLOOKUP($C860, Team_Batting___Dashboard[], 22, FALSE)/$AC860</f>
        <v>#N/A</v>
      </c>
      <c r="AT860" s="9" t="e">
        <f>VLOOKUP($C860, 'FanGraphs - Team WAR Projected'!$B$2:$E$31, 4, FALSE)/162</f>
        <v>#N/A</v>
      </c>
      <c r="AU860" s="9" t="e">
        <f>VLOOKUP($C860, FanGraphs_Standings[[Abbreviation]:[2024 Year to Date RS/G]], 6, FALSE)/$AC860</f>
        <v>#N/A</v>
      </c>
      <c r="AV860" s="9" t="e">
        <f>VLOOKUP($C860, FanGraphs_Standings[[Abbreviation]:[2024 Projected Full Season RDif]], 19, FALSE)/162</f>
        <v>#N/A</v>
      </c>
      <c r="AW860" s="9" t="e">
        <f>VLOOKUP($C860, FanGraphs_Standings[[Abbreviation]:[2024 Projected Full Season RDif]], 5, FALSE)</f>
        <v>#N/A</v>
      </c>
      <c r="AX860" s="9" t="e">
        <f>VLOOKUP($C860, FanGraphs_Standings[[Abbreviation]:[2024 Projected Full Season W%]], 18, FALSE)</f>
        <v>#N/A</v>
      </c>
      <c r="AY860" s="9" t="e">
        <f>VLOOKUP($C860, 'Home Field Adv'!$A$2:$K$31, 11, FALSE)</f>
        <v>#N/A</v>
      </c>
      <c r="BB860" s="5" t="str">
        <f t="shared" si="40"/>
        <v/>
      </c>
      <c r="BC860" s="5" t="str">
        <f t="shared" si="41"/>
        <v/>
      </c>
      <c r="BD860" s="5" t="str">
        <f t="shared" si="42"/>
        <v/>
      </c>
    </row>
    <row r="861" spans="6:56" x14ac:dyDescent="0.45">
      <c r="F861" s="9" t="e">
        <f>VLOOKUP($B861, FanGraphs_Standings[[Abbreviation]:[2024 Year to Date G]], 2, FALSE)</f>
        <v>#N/A</v>
      </c>
      <c r="G861" s="9" t="e">
        <f>IF(ISERR(VLOOKUP($D861, 'SP Per G'!$A$2:$D$1380, 3, FALSE)), L861, VLOOKUP($D861, 'SP Per G'!$A$2:$D$1380, 3, FALSE))</f>
        <v>#N/A</v>
      </c>
      <c r="H861" s="9" t="e">
        <f>VLOOKUP($D861, 'SP Per G'!$A$2:$D$1380, 4, FALSE)</f>
        <v>#N/A</v>
      </c>
      <c r="I861" s="9" t="e">
        <f>VLOOKUP($D861, Individual_Pitching___Dashboard[], 18, FALSE)</f>
        <v>#N/A</v>
      </c>
      <c r="J861" s="9" t="e">
        <f>VLOOKUP($D861, Individual_Pitching___Dashboard[], 20, FALSE)</f>
        <v>#N/A</v>
      </c>
      <c r="K861" s="9" t="e">
        <f>VLOOKUP($D861, Individual_Pitching___Advanced[], 21,FALSE)</f>
        <v>#N/A</v>
      </c>
      <c r="L861" s="9" t="e">
        <f>VLOOKUP($B861, 'Team Per G'!$A$2:$G$31, 7, FALSE)</f>
        <v>#N/A</v>
      </c>
      <c r="M861" s="9" t="e">
        <f>VLOOKUP($B861, 'FanGraphs - Team WAR Projected'!$B$2:$E$31, 3, FALSE)/162</f>
        <v>#N/A</v>
      </c>
      <c r="N861" s="9" t="e">
        <f>VLOOKUP($B861, Team_Pitching___Advanced[[Team]:[xFIP]], 19,FALSE)</f>
        <v>#N/A</v>
      </c>
      <c r="O861" s="9" t="e">
        <f>VLOOKUP($B861, Team_Pitching___Advanced[], 20, FALSE)</f>
        <v>#N/A</v>
      </c>
      <c r="P861" s="9" t="e">
        <f>VLOOKUP($B861, Team_Batting___Dashboard[[Team]:[wOBA]], 16, FALSE)</f>
        <v>#N/A</v>
      </c>
      <c r="Q861" s="9" t="e">
        <f>VLOOKUP($B861, Team_Batting___Advanced[[Team]:[OPS]], 9, FALSE)</f>
        <v>#N/A</v>
      </c>
      <c r="R861" s="9" t="e">
        <f>VLOOKUP($B861, Team_Batting___Advanced[], 19, FALSE)</f>
        <v>#N/A</v>
      </c>
      <c r="S861" s="9" t="e">
        <f>VLOOKUP($B861, 'Team Per G'!$A$2:$G$31, 3, FALSE)</f>
        <v>#N/A</v>
      </c>
      <c r="T861" s="9" t="e">
        <f>VLOOKUP($B861, 'Team Per G'!$A$2:$G$31, 5, FALSE)</f>
        <v>#N/A</v>
      </c>
      <c r="U861" s="9" t="e">
        <f>VLOOKUP($B861, 'Team Per G'!$A$2:$G$31, 4, FALSE)</f>
        <v>#N/A</v>
      </c>
      <c r="V861" s="9" t="e">
        <f>VLOOKUP($B861, Team_Batting___Dashboard[], 22, FALSE)/$F861</f>
        <v>#N/A</v>
      </c>
      <c r="W861" s="9" t="e">
        <f>VLOOKUP($B861, 'FanGraphs - Team WAR Projected'!$B$2:$E$31, 4, FALSE)/162</f>
        <v>#N/A</v>
      </c>
      <c r="X861" s="9" t="e">
        <f>VLOOKUP($B861, FanGraphs_Standings[[Abbreviation]:[2024 Year to Date RS/G]], 6, FALSE)/$F861</f>
        <v>#N/A</v>
      </c>
      <c r="Y861" s="9" t="e">
        <f>VLOOKUP($B861, FanGraphs_Standings[[Abbreviation]:[2024 Projected Full Season RDif]], 19, FALSE)/162</f>
        <v>#N/A</v>
      </c>
      <c r="Z861" s="9" t="e">
        <f>VLOOKUP($B861, FanGraphs_Standings[[Abbreviation]:[2024 Projected Full Season RDif]], 5, FALSE)</f>
        <v>#N/A</v>
      </c>
      <c r="AA861" s="9" t="e">
        <f>VLOOKUP($B861, FanGraphs_Standings[[Abbreviation]:[2024 Projected Full Season W%]], 18, FALSE)</f>
        <v>#N/A</v>
      </c>
      <c r="AB861" s="9" t="e">
        <f>VLOOKUP($B861, 'Home Field Adv'!$A$2:$I$31, 9, FALSE)</f>
        <v>#N/A</v>
      </c>
      <c r="AC861" s="9" t="e">
        <f>VLOOKUP($C861, FanGraphs_Standings[[Abbreviation]:[2024 Year to Date G]], 2, FALSE)</f>
        <v>#N/A</v>
      </c>
      <c r="AD861" s="9" t="e">
        <f>VLOOKUP($E861, 'SP Per G'!$A$2:$D$1380, 3, FALSE)</f>
        <v>#N/A</v>
      </c>
      <c r="AE861" s="9" t="e">
        <f>VLOOKUP($E861, 'SP Per G'!$A$2:$D$1380, 4, FALSE)</f>
        <v>#N/A</v>
      </c>
      <c r="AF861" s="9" t="e">
        <f>VLOOKUP($E861, Individual_Pitching___Dashboard[], 18, FALSE)</f>
        <v>#N/A</v>
      </c>
      <c r="AG861" s="9" t="e">
        <f>VLOOKUP($E861, Individual_Pitching___Dashboard[], 20, FALSE)</f>
        <v>#N/A</v>
      </c>
      <c r="AH861" s="9" t="e">
        <f>VLOOKUP($E861, Individual_Pitching___Advanced[], 21,FALSE)</f>
        <v>#N/A</v>
      </c>
      <c r="AI861" s="9" t="e">
        <f>VLOOKUP($C861, 'Team Per G'!$A$2:$G$31, 7, FALSE)</f>
        <v>#N/A</v>
      </c>
      <c r="AJ861" s="9" t="e">
        <f>VLOOKUP($C861, 'FanGraphs - Team WAR Projected'!$B$2:$E$31, 3, FALSE)/162</f>
        <v>#N/A</v>
      </c>
      <c r="AK861" s="9" t="e">
        <f>VLOOKUP($C861, Team_Pitching___Advanced[[Team]:[xFIP]], 19,FALSE)</f>
        <v>#N/A</v>
      </c>
      <c r="AL861" s="9" t="e">
        <f>VLOOKUP($C861, Team_Pitching___Advanced[], 20, FALSE)</f>
        <v>#N/A</v>
      </c>
      <c r="AM861" s="9" t="e">
        <f>VLOOKUP($C861, Team_Batting___Dashboard[[Team]:[wOBA]], 16, FALSE)</f>
        <v>#N/A</v>
      </c>
      <c r="AN861" s="9" t="e">
        <f>VLOOKUP($C861, Team_Batting___Advanced[[Team]:[OPS]], 9, FALSE)</f>
        <v>#N/A</v>
      </c>
      <c r="AO861" s="9" t="e">
        <f>VLOOKUP($C861, Team_Batting___Advanced[], 19, FALSE)</f>
        <v>#N/A</v>
      </c>
      <c r="AP861" s="9" t="e">
        <f>VLOOKUP($C861, 'Team Per G'!$A$2:$G$31, 3, FALSE)</f>
        <v>#N/A</v>
      </c>
      <c r="AQ861" s="9" t="e">
        <f>VLOOKUP($C861, 'Team Per G'!$A$2:$G$31, 5, FALSE)</f>
        <v>#N/A</v>
      </c>
      <c r="AR861" s="9" t="e">
        <f>VLOOKUP($C861, 'Team Per G'!$A$2:$G$31, 4, FALSE)</f>
        <v>#N/A</v>
      </c>
      <c r="AS861" s="9" t="e">
        <f>VLOOKUP($C861, Team_Batting___Dashboard[], 22, FALSE)/$AC861</f>
        <v>#N/A</v>
      </c>
      <c r="AT861" s="9" t="e">
        <f>VLOOKUP($C861, 'FanGraphs - Team WAR Projected'!$B$2:$E$31, 4, FALSE)/162</f>
        <v>#N/A</v>
      </c>
      <c r="AU861" s="9" t="e">
        <f>VLOOKUP($C861, FanGraphs_Standings[[Abbreviation]:[2024 Year to Date RS/G]], 6, FALSE)/$AC861</f>
        <v>#N/A</v>
      </c>
      <c r="AV861" s="9" t="e">
        <f>VLOOKUP($C861, FanGraphs_Standings[[Abbreviation]:[2024 Projected Full Season RDif]], 19, FALSE)/162</f>
        <v>#N/A</v>
      </c>
      <c r="AW861" s="9" t="e">
        <f>VLOOKUP($C861, FanGraphs_Standings[[Abbreviation]:[2024 Projected Full Season RDif]], 5, FALSE)</f>
        <v>#N/A</v>
      </c>
      <c r="AX861" s="9" t="e">
        <f>VLOOKUP($C861, FanGraphs_Standings[[Abbreviation]:[2024 Projected Full Season W%]], 18, FALSE)</f>
        <v>#N/A</v>
      </c>
      <c r="AY861" s="9" t="e">
        <f>VLOOKUP($C861, 'Home Field Adv'!$A$2:$K$31, 11, FALSE)</f>
        <v>#N/A</v>
      </c>
      <c r="BB861" s="5" t="str">
        <f t="shared" si="40"/>
        <v/>
      </c>
      <c r="BC861" s="5" t="str">
        <f t="shared" si="41"/>
        <v/>
      </c>
      <c r="BD861" s="5" t="str">
        <f t="shared" si="42"/>
        <v/>
      </c>
    </row>
    <row r="862" spans="6:56" x14ac:dyDescent="0.45">
      <c r="F862" s="9" t="e">
        <f>VLOOKUP($B862, FanGraphs_Standings[[Abbreviation]:[2024 Year to Date G]], 2, FALSE)</f>
        <v>#N/A</v>
      </c>
      <c r="G862" s="9" t="e">
        <f>IF(ISERR(VLOOKUP($D862, 'SP Per G'!$A$2:$D$1380, 3, FALSE)), L862, VLOOKUP($D862, 'SP Per G'!$A$2:$D$1380, 3, FALSE))</f>
        <v>#N/A</v>
      </c>
      <c r="H862" s="9" t="e">
        <f>VLOOKUP($D862, 'SP Per G'!$A$2:$D$1380, 4, FALSE)</f>
        <v>#N/A</v>
      </c>
      <c r="I862" s="9" t="e">
        <f>VLOOKUP($D862, Individual_Pitching___Dashboard[], 18, FALSE)</f>
        <v>#N/A</v>
      </c>
      <c r="J862" s="9" t="e">
        <f>VLOOKUP($D862, Individual_Pitching___Dashboard[], 20, FALSE)</f>
        <v>#N/A</v>
      </c>
      <c r="K862" s="9" t="e">
        <f>VLOOKUP($D862, Individual_Pitching___Advanced[], 21,FALSE)</f>
        <v>#N/A</v>
      </c>
      <c r="L862" s="9" t="e">
        <f>VLOOKUP($B862, 'Team Per G'!$A$2:$G$31, 7, FALSE)</f>
        <v>#N/A</v>
      </c>
      <c r="M862" s="9" t="e">
        <f>VLOOKUP($B862, 'FanGraphs - Team WAR Projected'!$B$2:$E$31, 3, FALSE)/162</f>
        <v>#N/A</v>
      </c>
      <c r="N862" s="9" t="e">
        <f>VLOOKUP($B862, Team_Pitching___Advanced[[Team]:[xFIP]], 19,FALSE)</f>
        <v>#N/A</v>
      </c>
      <c r="O862" s="9" t="e">
        <f>VLOOKUP($B862, Team_Pitching___Advanced[], 20, FALSE)</f>
        <v>#N/A</v>
      </c>
      <c r="P862" s="9" t="e">
        <f>VLOOKUP($B862, Team_Batting___Dashboard[[Team]:[wOBA]], 16, FALSE)</f>
        <v>#N/A</v>
      </c>
      <c r="Q862" s="9" t="e">
        <f>VLOOKUP($B862, Team_Batting___Advanced[[Team]:[OPS]], 9, FALSE)</f>
        <v>#N/A</v>
      </c>
      <c r="R862" s="9" t="e">
        <f>VLOOKUP($B862, Team_Batting___Advanced[], 19, FALSE)</f>
        <v>#N/A</v>
      </c>
      <c r="S862" s="9" t="e">
        <f>VLOOKUP($B862, 'Team Per G'!$A$2:$G$31, 3, FALSE)</f>
        <v>#N/A</v>
      </c>
      <c r="T862" s="9" t="e">
        <f>VLOOKUP($B862, 'Team Per G'!$A$2:$G$31, 5, FALSE)</f>
        <v>#N/A</v>
      </c>
      <c r="U862" s="9" t="e">
        <f>VLOOKUP($B862, 'Team Per G'!$A$2:$G$31, 4, FALSE)</f>
        <v>#N/A</v>
      </c>
      <c r="V862" s="9" t="e">
        <f>VLOOKUP($B862, Team_Batting___Dashboard[], 22, FALSE)/$F862</f>
        <v>#N/A</v>
      </c>
      <c r="W862" s="9" t="e">
        <f>VLOOKUP($B862, 'FanGraphs - Team WAR Projected'!$B$2:$E$31, 4, FALSE)/162</f>
        <v>#N/A</v>
      </c>
      <c r="X862" s="9" t="e">
        <f>VLOOKUP($B862, FanGraphs_Standings[[Abbreviation]:[2024 Year to Date RS/G]], 6, FALSE)/$F862</f>
        <v>#N/A</v>
      </c>
      <c r="Y862" s="9" t="e">
        <f>VLOOKUP($B862, FanGraphs_Standings[[Abbreviation]:[2024 Projected Full Season RDif]], 19, FALSE)/162</f>
        <v>#N/A</v>
      </c>
      <c r="Z862" s="9" t="e">
        <f>VLOOKUP($B862, FanGraphs_Standings[[Abbreviation]:[2024 Projected Full Season RDif]], 5, FALSE)</f>
        <v>#N/A</v>
      </c>
      <c r="AA862" s="9" t="e">
        <f>VLOOKUP($B862, FanGraphs_Standings[[Abbreviation]:[2024 Projected Full Season W%]], 18, FALSE)</f>
        <v>#N/A</v>
      </c>
      <c r="AB862" s="9" t="e">
        <f>VLOOKUP($B862, 'Home Field Adv'!$A$2:$I$31, 9, FALSE)</f>
        <v>#N/A</v>
      </c>
      <c r="AC862" s="9" t="e">
        <f>VLOOKUP($C862, FanGraphs_Standings[[Abbreviation]:[2024 Year to Date G]], 2, FALSE)</f>
        <v>#N/A</v>
      </c>
      <c r="AD862" s="9" t="e">
        <f>VLOOKUP($E862, 'SP Per G'!$A$2:$D$1380, 3, FALSE)</f>
        <v>#N/A</v>
      </c>
      <c r="AE862" s="9" t="e">
        <f>VLOOKUP($E862, 'SP Per G'!$A$2:$D$1380, 4, FALSE)</f>
        <v>#N/A</v>
      </c>
      <c r="AF862" s="9" t="e">
        <f>VLOOKUP($E862, Individual_Pitching___Dashboard[], 18, FALSE)</f>
        <v>#N/A</v>
      </c>
      <c r="AG862" s="9" t="e">
        <f>VLOOKUP($E862, Individual_Pitching___Dashboard[], 20, FALSE)</f>
        <v>#N/A</v>
      </c>
      <c r="AH862" s="9" t="e">
        <f>VLOOKUP($E862, Individual_Pitching___Advanced[], 21,FALSE)</f>
        <v>#N/A</v>
      </c>
      <c r="AI862" s="9" t="e">
        <f>VLOOKUP($C862, 'Team Per G'!$A$2:$G$31, 7, FALSE)</f>
        <v>#N/A</v>
      </c>
      <c r="AJ862" s="9" t="e">
        <f>VLOOKUP($C862, 'FanGraphs - Team WAR Projected'!$B$2:$E$31, 3, FALSE)/162</f>
        <v>#N/A</v>
      </c>
      <c r="AK862" s="9" t="e">
        <f>VLOOKUP($C862, Team_Pitching___Advanced[[Team]:[xFIP]], 19,FALSE)</f>
        <v>#N/A</v>
      </c>
      <c r="AL862" s="9" t="e">
        <f>VLOOKUP($C862, Team_Pitching___Advanced[], 20, FALSE)</f>
        <v>#N/A</v>
      </c>
      <c r="AM862" s="9" t="e">
        <f>VLOOKUP($C862, Team_Batting___Dashboard[[Team]:[wOBA]], 16, FALSE)</f>
        <v>#N/A</v>
      </c>
      <c r="AN862" s="9" t="e">
        <f>VLOOKUP($C862, Team_Batting___Advanced[[Team]:[OPS]], 9, FALSE)</f>
        <v>#N/A</v>
      </c>
      <c r="AO862" s="9" t="e">
        <f>VLOOKUP($C862, Team_Batting___Advanced[], 19, FALSE)</f>
        <v>#N/A</v>
      </c>
      <c r="AP862" s="9" t="e">
        <f>VLOOKUP($C862, 'Team Per G'!$A$2:$G$31, 3, FALSE)</f>
        <v>#N/A</v>
      </c>
      <c r="AQ862" s="9" t="e">
        <f>VLOOKUP($C862, 'Team Per G'!$A$2:$G$31, 5, FALSE)</f>
        <v>#N/A</v>
      </c>
      <c r="AR862" s="9" t="e">
        <f>VLOOKUP($C862, 'Team Per G'!$A$2:$G$31, 4, FALSE)</f>
        <v>#N/A</v>
      </c>
      <c r="AS862" s="9" t="e">
        <f>VLOOKUP($C862, Team_Batting___Dashboard[], 22, FALSE)/$AC862</f>
        <v>#N/A</v>
      </c>
      <c r="AT862" s="9" t="e">
        <f>VLOOKUP($C862, 'FanGraphs - Team WAR Projected'!$B$2:$E$31, 4, FALSE)/162</f>
        <v>#N/A</v>
      </c>
      <c r="AU862" s="9" t="e">
        <f>VLOOKUP($C862, FanGraphs_Standings[[Abbreviation]:[2024 Year to Date RS/G]], 6, FALSE)/$AC862</f>
        <v>#N/A</v>
      </c>
      <c r="AV862" s="9" t="e">
        <f>VLOOKUP($C862, FanGraphs_Standings[[Abbreviation]:[2024 Projected Full Season RDif]], 19, FALSE)/162</f>
        <v>#N/A</v>
      </c>
      <c r="AW862" s="9" t="e">
        <f>VLOOKUP($C862, FanGraphs_Standings[[Abbreviation]:[2024 Projected Full Season RDif]], 5, FALSE)</f>
        <v>#N/A</v>
      </c>
      <c r="AX862" s="9" t="e">
        <f>VLOOKUP($C862, FanGraphs_Standings[[Abbreviation]:[2024 Projected Full Season W%]], 18, FALSE)</f>
        <v>#N/A</v>
      </c>
      <c r="AY862" s="9" t="e">
        <f>VLOOKUP($C862, 'Home Field Adv'!$A$2:$K$31, 11, FALSE)</f>
        <v>#N/A</v>
      </c>
      <c r="BB862" s="5" t="str">
        <f t="shared" si="40"/>
        <v/>
      </c>
      <c r="BC862" s="5" t="str">
        <f t="shared" si="41"/>
        <v/>
      </c>
      <c r="BD862" s="5" t="str">
        <f t="shared" si="42"/>
        <v/>
      </c>
    </row>
    <row r="863" spans="6:56" x14ac:dyDescent="0.45">
      <c r="F863" s="9" t="e">
        <f>VLOOKUP($B863, FanGraphs_Standings[[Abbreviation]:[2024 Year to Date G]], 2, FALSE)</f>
        <v>#N/A</v>
      </c>
      <c r="G863" s="9" t="e">
        <f>IF(ISERR(VLOOKUP($D863, 'SP Per G'!$A$2:$D$1380, 3, FALSE)), L863, VLOOKUP($D863, 'SP Per G'!$A$2:$D$1380, 3, FALSE))</f>
        <v>#N/A</v>
      </c>
      <c r="H863" s="9" t="e">
        <f>VLOOKUP($D863, 'SP Per G'!$A$2:$D$1380, 4, FALSE)</f>
        <v>#N/A</v>
      </c>
      <c r="I863" s="9" t="e">
        <f>VLOOKUP($D863, Individual_Pitching___Dashboard[], 18, FALSE)</f>
        <v>#N/A</v>
      </c>
      <c r="J863" s="9" t="e">
        <f>VLOOKUP($D863, Individual_Pitching___Dashboard[], 20, FALSE)</f>
        <v>#N/A</v>
      </c>
      <c r="K863" s="9" t="e">
        <f>VLOOKUP($D863, Individual_Pitching___Advanced[], 21,FALSE)</f>
        <v>#N/A</v>
      </c>
      <c r="L863" s="9" t="e">
        <f>VLOOKUP($B863, 'Team Per G'!$A$2:$G$31, 7, FALSE)</f>
        <v>#N/A</v>
      </c>
      <c r="M863" s="9" t="e">
        <f>VLOOKUP($B863, 'FanGraphs - Team WAR Projected'!$B$2:$E$31, 3, FALSE)/162</f>
        <v>#N/A</v>
      </c>
      <c r="N863" s="9" t="e">
        <f>VLOOKUP($B863, Team_Pitching___Advanced[[Team]:[xFIP]], 19,FALSE)</f>
        <v>#N/A</v>
      </c>
      <c r="O863" s="9" t="e">
        <f>VLOOKUP($B863, Team_Pitching___Advanced[], 20, FALSE)</f>
        <v>#N/A</v>
      </c>
      <c r="P863" s="9" t="e">
        <f>VLOOKUP($B863, Team_Batting___Dashboard[[Team]:[wOBA]], 16, FALSE)</f>
        <v>#N/A</v>
      </c>
      <c r="Q863" s="9" t="e">
        <f>VLOOKUP($B863, Team_Batting___Advanced[[Team]:[OPS]], 9, FALSE)</f>
        <v>#N/A</v>
      </c>
      <c r="R863" s="9" t="e">
        <f>VLOOKUP($B863, Team_Batting___Advanced[], 19, FALSE)</f>
        <v>#N/A</v>
      </c>
      <c r="S863" s="9" t="e">
        <f>VLOOKUP($B863, 'Team Per G'!$A$2:$G$31, 3, FALSE)</f>
        <v>#N/A</v>
      </c>
      <c r="T863" s="9" t="e">
        <f>VLOOKUP($B863, 'Team Per G'!$A$2:$G$31, 5, FALSE)</f>
        <v>#N/A</v>
      </c>
      <c r="U863" s="9" t="e">
        <f>VLOOKUP($B863, 'Team Per G'!$A$2:$G$31, 4, FALSE)</f>
        <v>#N/A</v>
      </c>
      <c r="V863" s="9" t="e">
        <f>VLOOKUP($B863, Team_Batting___Dashboard[], 22, FALSE)/$F863</f>
        <v>#N/A</v>
      </c>
      <c r="W863" s="9" t="e">
        <f>VLOOKUP($B863, 'FanGraphs - Team WAR Projected'!$B$2:$E$31, 4, FALSE)/162</f>
        <v>#N/A</v>
      </c>
      <c r="X863" s="9" t="e">
        <f>VLOOKUP($B863, FanGraphs_Standings[[Abbreviation]:[2024 Year to Date RS/G]], 6, FALSE)/$F863</f>
        <v>#N/A</v>
      </c>
      <c r="Y863" s="9" t="e">
        <f>VLOOKUP($B863, FanGraphs_Standings[[Abbreviation]:[2024 Projected Full Season RDif]], 19, FALSE)/162</f>
        <v>#N/A</v>
      </c>
      <c r="Z863" s="9" t="e">
        <f>VLOOKUP($B863, FanGraphs_Standings[[Abbreviation]:[2024 Projected Full Season RDif]], 5, FALSE)</f>
        <v>#N/A</v>
      </c>
      <c r="AA863" s="9" t="e">
        <f>VLOOKUP($B863, FanGraphs_Standings[[Abbreviation]:[2024 Projected Full Season W%]], 18, FALSE)</f>
        <v>#N/A</v>
      </c>
      <c r="AB863" s="9" t="e">
        <f>VLOOKUP($B863, 'Home Field Adv'!$A$2:$I$31, 9, FALSE)</f>
        <v>#N/A</v>
      </c>
      <c r="AC863" s="9" t="e">
        <f>VLOOKUP($C863, FanGraphs_Standings[[Abbreviation]:[2024 Year to Date G]], 2, FALSE)</f>
        <v>#N/A</v>
      </c>
      <c r="AD863" s="9" t="e">
        <f>VLOOKUP($E863, 'SP Per G'!$A$2:$D$1380, 3, FALSE)</f>
        <v>#N/A</v>
      </c>
      <c r="AE863" s="9" t="e">
        <f>VLOOKUP($E863, 'SP Per G'!$A$2:$D$1380, 4, FALSE)</f>
        <v>#N/A</v>
      </c>
      <c r="AF863" s="9" t="e">
        <f>VLOOKUP($E863, Individual_Pitching___Dashboard[], 18, FALSE)</f>
        <v>#N/A</v>
      </c>
      <c r="AG863" s="9" t="e">
        <f>VLOOKUP($E863, Individual_Pitching___Dashboard[], 20, FALSE)</f>
        <v>#N/A</v>
      </c>
      <c r="AH863" s="9" t="e">
        <f>VLOOKUP($E863, Individual_Pitching___Advanced[], 21,FALSE)</f>
        <v>#N/A</v>
      </c>
      <c r="AI863" s="9" t="e">
        <f>VLOOKUP($C863, 'Team Per G'!$A$2:$G$31, 7, FALSE)</f>
        <v>#N/A</v>
      </c>
      <c r="AJ863" s="9" t="e">
        <f>VLOOKUP($C863, 'FanGraphs - Team WAR Projected'!$B$2:$E$31, 3, FALSE)/162</f>
        <v>#N/A</v>
      </c>
      <c r="AK863" s="9" t="e">
        <f>VLOOKUP($C863, Team_Pitching___Advanced[[Team]:[xFIP]], 19,FALSE)</f>
        <v>#N/A</v>
      </c>
      <c r="AL863" s="9" t="e">
        <f>VLOOKUP($C863, Team_Pitching___Advanced[], 20, FALSE)</f>
        <v>#N/A</v>
      </c>
      <c r="AM863" s="9" t="e">
        <f>VLOOKUP($C863, Team_Batting___Dashboard[[Team]:[wOBA]], 16, FALSE)</f>
        <v>#N/A</v>
      </c>
      <c r="AN863" s="9" t="e">
        <f>VLOOKUP($C863, Team_Batting___Advanced[[Team]:[OPS]], 9, FALSE)</f>
        <v>#N/A</v>
      </c>
      <c r="AO863" s="9" t="e">
        <f>VLOOKUP($C863, Team_Batting___Advanced[], 19, FALSE)</f>
        <v>#N/A</v>
      </c>
      <c r="AP863" s="9" t="e">
        <f>VLOOKUP($C863, 'Team Per G'!$A$2:$G$31, 3, FALSE)</f>
        <v>#N/A</v>
      </c>
      <c r="AQ863" s="9" t="e">
        <f>VLOOKUP($C863, 'Team Per G'!$A$2:$G$31, 5, FALSE)</f>
        <v>#N/A</v>
      </c>
      <c r="AR863" s="9" t="e">
        <f>VLOOKUP($C863, 'Team Per G'!$A$2:$G$31, 4, FALSE)</f>
        <v>#N/A</v>
      </c>
      <c r="AS863" s="9" t="e">
        <f>VLOOKUP($C863, Team_Batting___Dashboard[], 22, FALSE)/$AC863</f>
        <v>#N/A</v>
      </c>
      <c r="AT863" s="9" t="e">
        <f>VLOOKUP($C863, 'FanGraphs - Team WAR Projected'!$B$2:$E$31, 4, FALSE)/162</f>
        <v>#N/A</v>
      </c>
      <c r="AU863" s="9" t="e">
        <f>VLOOKUP($C863, FanGraphs_Standings[[Abbreviation]:[2024 Year to Date RS/G]], 6, FALSE)/$AC863</f>
        <v>#N/A</v>
      </c>
      <c r="AV863" s="9" t="e">
        <f>VLOOKUP($C863, FanGraphs_Standings[[Abbreviation]:[2024 Projected Full Season RDif]], 19, FALSE)/162</f>
        <v>#N/A</v>
      </c>
      <c r="AW863" s="9" t="e">
        <f>VLOOKUP($C863, FanGraphs_Standings[[Abbreviation]:[2024 Projected Full Season RDif]], 5, FALSE)</f>
        <v>#N/A</v>
      </c>
      <c r="AX863" s="9" t="e">
        <f>VLOOKUP($C863, FanGraphs_Standings[[Abbreviation]:[2024 Projected Full Season W%]], 18, FALSE)</f>
        <v>#N/A</v>
      </c>
      <c r="AY863" s="9" t="e">
        <f>VLOOKUP($C863, 'Home Field Adv'!$A$2:$K$31, 11, FALSE)</f>
        <v>#N/A</v>
      </c>
      <c r="BB863" s="5" t="str">
        <f t="shared" si="40"/>
        <v/>
      </c>
      <c r="BC863" s="5" t="str">
        <f t="shared" si="41"/>
        <v/>
      </c>
      <c r="BD863" s="5" t="str">
        <f t="shared" si="42"/>
        <v/>
      </c>
    </row>
    <row r="864" spans="6:56" x14ac:dyDescent="0.45">
      <c r="F864" s="9" t="e">
        <f>VLOOKUP($B864, FanGraphs_Standings[[Abbreviation]:[2024 Year to Date G]], 2, FALSE)</f>
        <v>#N/A</v>
      </c>
      <c r="G864" s="9" t="e">
        <f>IF(ISERR(VLOOKUP($D864, 'SP Per G'!$A$2:$D$1380, 3, FALSE)), L864, VLOOKUP($D864, 'SP Per G'!$A$2:$D$1380, 3, FALSE))</f>
        <v>#N/A</v>
      </c>
      <c r="H864" s="9" t="e">
        <f>VLOOKUP($D864, 'SP Per G'!$A$2:$D$1380, 4, FALSE)</f>
        <v>#N/A</v>
      </c>
      <c r="I864" s="9" t="e">
        <f>VLOOKUP($D864, Individual_Pitching___Dashboard[], 18, FALSE)</f>
        <v>#N/A</v>
      </c>
      <c r="J864" s="9" t="e">
        <f>VLOOKUP($D864, Individual_Pitching___Dashboard[], 20, FALSE)</f>
        <v>#N/A</v>
      </c>
      <c r="K864" s="9" t="e">
        <f>VLOOKUP($D864, Individual_Pitching___Advanced[], 21,FALSE)</f>
        <v>#N/A</v>
      </c>
      <c r="L864" s="9" t="e">
        <f>VLOOKUP($B864, 'Team Per G'!$A$2:$G$31, 7, FALSE)</f>
        <v>#N/A</v>
      </c>
      <c r="M864" s="9" t="e">
        <f>VLOOKUP($B864, 'FanGraphs - Team WAR Projected'!$B$2:$E$31, 3, FALSE)/162</f>
        <v>#N/A</v>
      </c>
      <c r="N864" s="9" t="e">
        <f>VLOOKUP($B864, Team_Pitching___Advanced[[Team]:[xFIP]], 19,FALSE)</f>
        <v>#N/A</v>
      </c>
      <c r="O864" s="9" t="e">
        <f>VLOOKUP($B864, Team_Pitching___Advanced[], 20, FALSE)</f>
        <v>#N/A</v>
      </c>
      <c r="P864" s="9" t="e">
        <f>VLOOKUP($B864, Team_Batting___Dashboard[[Team]:[wOBA]], 16, FALSE)</f>
        <v>#N/A</v>
      </c>
      <c r="Q864" s="9" t="e">
        <f>VLOOKUP($B864, Team_Batting___Advanced[[Team]:[OPS]], 9, FALSE)</f>
        <v>#N/A</v>
      </c>
      <c r="R864" s="9" t="e">
        <f>VLOOKUP($B864, Team_Batting___Advanced[], 19, FALSE)</f>
        <v>#N/A</v>
      </c>
      <c r="S864" s="9" t="e">
        <f>VLOOKUP($B864, 'Team Per G'!$A$2:$G$31, 3, FALSE)</f>
        <v>#N/A</v>
      </c>
      <c r="T864" s="9" t="e">
        <f>VLOOKUP($B864, 'Team Per G'!$A$2:$G$31, 5, FALSE)</f>
        <v>#N/A</v>
      </c>
      <c r="U864" s="9" t="e">
        <f>VLOOKUP($B864, 'Team Per G'!$A$2:$G$31, 4, FALSE)</f>
        <v>#N/A</v>
      </c>
      <c r="V864" s="9" t="e">
        <f>VLOOKUP($B864, Team_Batting___Dashboard[], 22, FALSE)/$F864</f>
        <v>#N/A</v>
      </c>
      <c r="W864" s="9" t="e">
        <f>VLOOKUP($B864, 'FanGraphs - Team WAR Projected'!$B$2:$E$31, 4, FALSE)/162</f>
        <v>#N/A</v>
      </c>
      <c r="X864" s="9" t="e">
        <f>VLOOKUP($B864, FanGraphs_Standings[[Abbreviation]:[2024 Year to Date RS/G]], 6, FALSE)/$F864</f>
        <v>#N/A</v>
      </c>
      <c r="Y864" s="9" t="e">
        <f>VLOOKUP($B864, FanGraphs_Standings[[Abbreviation]:[2024 Projected Full Season RDif]], 19, FALSE)/162</f>
        <v>#N/A</v>
      </c>
      <c r="Z864" s="9" t="e">
        <f>VLOOKUP($B864, FanGraphs_Standings[[Abbreviation]:[2024 Projected Full Season RDif]], 5, FALSE)</f>
        <v>#N/A</v>
      </c>
      <c r="AA864" s="9" t="e">
        <f>VLOOKUP($B864, FanGraphs_Standings[[Abbreviation]:[2024 Projected Full Season W%]], 18, FALSE)</f>
        <v>#N/A</v>
      </c>
      <c r="AB864" s="9" t="e">
        <f>VLOOKUP($B864, 'Home Field Adv'!$A$2:$I$31, 9, FALSE)</f>
        <v>#N/A</v>
      </c>
      <c r="AC864" s="9" t="e">
        <f>VLOOKUP($C864, FanGraphs_Standings[[Abbreviation]:[2024 Year to Date G]], 2, FALSE)</f>
        <v>#N/A</v>
      </c>
      <c r="AD864" s="9" t="e">
        <f>VLOOKUP($E864, 'SP Per G'!$A$2:$D$1380, 3, FALSE)</f>
        <v>#N/A</v>
      </c>
      <c r="AE864" s="9" t="e">
        <f>VLOOKUP($E864, 'SP Per G'!$A$2:$D$1380, 4, FALSE)</f>
        <v>#N/A</v>
      </c>
      <c r="AF864" s="9" t="e">
        <f>VLOOKUP($E864, Individual_Pitching___Dashboard[], 18, FALSE)</f>
        <v>#N/A</v>
      </c>
      <c r="AG864" s="9" t="e">
        <f>VLOOKUP($E864, Individual_Pitching___Dashboard[], 20, FALSE)</f>
        <v>#N/A</v>
      </c>
      <c r="AH864" s="9" t="e">
        <f>VLOOKUP($E864, Individual_Pitching___Advanced[], 21,FALSE)</f>
        <v>#N/A</v>
      </c>
      <c r="AI864" s="9" t="e">
        <f>VLOOKUP($C864, 'Team Per G'!$A$2:$G$31, 7, FALSE)</f>
        <v>#N/A</v>
      </c>
      <c r="AJ864" s="9" t="e">
        <f>VLOOKUP($C864, 'FanGraphs - Team WAR Projected'!$B$2:$E$31, 3, FALSE)/162</f>
        <v>#N/A</v>
      </c>
      <c r="AK864" s="9" t="e">
        <f>VLOOKUP($C864, Team_Pitching___Advanced[[Team]:[xFIP]], 19,FALSE)</f>
        <v>#N/A</v>
      </c>
      <c r="AL864" s="9" t="e">
        <f>VLOOKUP($C864, Team_Pitching___Advanced[], 20, FALSE)</f>
        <v>#N/A</v>
      </c>
      <c r="AM864" s="9" t="e">
        <f>VLOOKUP($C864, Team_Batting___Dashboard[[Team]:[wOBA]], 16, FALSE)</f>
        <v>#N/A</v>
      </c>
      <c r="AN864" s="9" t="e">
        <f>VLOOKUP($C864, Team_Batting___Advanced[[Team]:[OPS]], 9, FALSE)</f>
        <v>#N/A</v>
      </c>
      <c r="AO864" s="9" t="e">
        <f>VLOOKUP($C864, Team_Batting___Advanced[], 19, FALSE)</f>
        <v>#N/A</v>
      </c>
      <c r="AP864" s="9" t="e">
        <f>VLOOKUP($C864, 'Team Per G'!$A$2:$G$31, 3, FALSE)</f>
        <v>#N/A</v>
      </c>
      <c r="AQ864" s="9" t="e">
        <f>VLOOKUP($C864, 'Team Per G'!$A$2:$G$31, 5, FALSE)</f>
        <v>#N/A</v>
      </c>
      <c r="AR864" s="9" t="e">
        <f>VLOOKUP($C864, 'Team Per G'!$A$2:$G$31, 4, FALSE)</f>
        <v>#N/A</v>
      </c>
      <c r="AS864" s="9" t="e">
        <f>VLOOKUP($C864, Team_Batting___Dashboard[], 22, FALSE)/$AC864</f>
        <v>#N/A</v>
      </c>
      <c r="AT864" s="9" t="e">
        <f>VLOOKUP($C864, 'FanGraphs - Team WAR Projected'!$B$2:$E$31, 4, FALSE)/162</f>
        <v>#N/A</v>
      </c>
      <c r="AU864" s="9" t="e">
        <f>VLOOKUP($C864, FanGraphs_Standings[[Abbreviation]:[2024 Year to Date RS/G]], 6, FALSE)/$AC864</f>
        <v>#N/A</v>
      </c>
      <c r="AV864" s="9" t="e">
        <f>VLOOKUP($C864, FanGraphs_Standings[[Abbreviation]:[2024 Projected Full Season RDif]], 19, FALSE)/162</f>
        <v>#N/A</v>
      </c>
      <c r="AW864" s="9" t="e">
        <f>VLOOKUP($C864, FanGraphs_Standings[[Abbreviation]:[2024 Projected Full Season RDif]], 5, FALSE)</f>
        <v>#N/A</v>
      </c>
      <c r="AX864" s="9" t="e">
        <f>VLOOKUP($C864, FanGraphs_Standings[[Abbreviation]:[2024 Projected Full Season W%]], 18, FALSE)</f>
        <v>#N/A</v>
      </c>
      <c r="AY864" s="9" t="e">
        <f>VLOOKUP($C864, 'Home Field Adv'!$A$2:$K$31, 11, FALSE)</f>
        <v>#N/A</v>
      </c>
      <c r="BB864" s="5" t="str">
        <f t="shared" si="40"/>
        <v/>
      </c>
      <c r="BC864" s="5" t="str">
        <f t="shared" si="41"/>
        <v/>
      </c>
      <c r="BD864" s="5" t="str">
        <f t="shared" si="42"/>
        <v/>
      </c>
    </row>
    <row r="865" spans="6:56" x14ac:dyDescent="0.45">
      <c r="F865" s="9" t="e">
        <f>VLOOKUP($B865, FanGraphs_Standings[[Abbreviation]:[2024 Year to Date G]], 2, FALSE)</f>
        <v>#N/A</v>
      </c>
      <c r="G865" s="9" t="e">
        <f>IF(ISERR(VLOOKUP($D865, 'SP Per G'!$A$2:$D$1380, 3, FALSE)), L865, VLOOKUP($D865, 'SP Per G'!$A$2:$D$1380, 3, FALSE))</f>
        <v>#N/A</v>
      </c>
      <c r="H865" s="9" t="e">
        <f>VLOOKUP($D865, 'SP Per G'!$A$2:$D$1380, 4, FALSE)</f>
        <v>#N/A</v>
      </c>
      <c r="I865" s="9" t="e">
        <f>VLOOKUP($D865, Individual_Pitching___Dashboard[], 18, FALSE)</f>
        <v>#N/A</v>
      </c>
      <c r="J865" s="9" t="e">
        <f>VLOOKUP($D865, Individual_Pitching___Dashboard[], 20, FALSE)</f>
        <v>#N/A</v>
      </c>
      <c r="K865" s="9" t="e">
        <f>VLOOKUP($D865, Individual_Pitching___Advanced[], 21,FALSE)</f>
        <v>#N/A</v>
      </c>
      <c r="L865" s="9" t="e">
        <f>VLOOKUP($B865, 'Team Per G'!$A$2:$G$31, 7, FALSE)</f>
        <v>#N/A</v>
      </c>
      <c r="M865" s="9" t="e">
        <f>VLOOKUP($B865, 'FanGraphs - Team WAR Projected'!$B$2:$E$31, 3, FALSE)/162</f>
        <v>#N/A</v>
      </c>
      <c r="N865" s="9" t="e">
        <f>VLOOKUP($B865, Team_Pitching___Advanced[[Team]:[xFIP]], 19,FALSE)</f>
        <v>#N/A</v>
      </c>
      <c r="O865" s="9" t="e">
        <f>VLOOKUP($B865, Team_Pitching___Advanced[], 20, FALSE)</f>
        <v>#N/A</v>
      </c>
      <c r="P865" s="9" t="e">
        <f>VLOOKUP($B865, Team_Batting___Dashboard[[Team]:[wOBA]], 16, FALSE)</f>
        <v>#N/A</v>
      </c>
      <c r="Q865" s="9" t="e">
        <f>VLOOKUP($B865, Team_Batting___Advanced[[Team]:[OPS]], 9, FALSE)</f>
        <v>#N/A</v>
      </c>
      <c r="R865" s="9" t="e">
        <f>VLOOKUP($B865, Team_Batting___Advanced[], 19, FALSE)</f>
        <v>#N/A</v>
      </c>
      <c r="S865" s="9" t="e">
        <f>VLOOKUP($B865, 'Team Per G'!$A$2:$G$31, 3, FALSE)</f>
        <v>#N/A</v>
      </c>
      <c r="T865" s="9" t="e">
        <f>VLOOKUP($B865, 'Team Per G'!$A$2:$G$31, 5, FALSE)</f>
        <v>#N/A</v>
      </c>
      <c r="U865" s="9" t="e">
        <f>VLOOKUP($B865, 'Team Per G'!$A$2:$G$31, 4, FALSE)</f>
        <v>#N/A</v>
      </c>
      <c r="V865" s="9" t="e">
        <f>VLOOKUP($B865, Team_Batting___Dashboard[], 22, FALSE)/$F865</f>
        <v>#N/A</v>
      </c>
      <c r="W865" s="9" t="e">
        <f>VLOOKUP($B865, 'FanGraphs - Team WAR Projected'!$B$2:$E$31, 4, FALSE)/162</f>
        <v>#N/A</v>
      </c>
      <c r="X865" s="9" t="e">
        <f>VLOOKUP($B865, FanGraphs_Standings[[Abbreviation]:[2024 Year to Date RS/G]], 6, FALSE)/$F865</f>
        <v>#N/A</v>
      </c>
      <c r="Y865" s="9" t="e">
        <f>VLOOKUP($B865, FanGraphs_Standings[[Abbreviation]:[2024 Projected Full Season RDif]], 19, FALSE)/162</f>
        <v>#N/A</v>
      </c>
      <c r="Z865" s="9" t="e">
        <f>VLOOKUP($B865, FanGraphs_Standings[[Abbreviation]:[2024 Projected Full Season RDif]], 5, FALSE)</f>
        <v>#N/A</v>
      </c>
      <c r="AA865" s="9" t="e">
        <f>VLOOKUP($B865, FanGraphs_Standings[[Abbreviation]:[2024 Projected Full Season W%]], 18, FALSE)</f>
        <v>#N/A</v>
      </c>
      <c r="AB865" s="9" t="e">
        <f>VLOOKUP($B865, 'Home Field Adv'!$A$2:$I$31, 9, FALSE)</f>
        <v>#N/A</v>
      </c>
      <c r="AC865" s="9" t="e">
        <f>VLOOKUP($C865, FanGraphs_Standings[[Abbreviation]:[2024 Year to Date G]], 2, FALSE)</f>
        <v>#N/A</v>
      </c>
      <c r="AD865" s="9" t="e">
        <f>VLOOKUP($E865, 'SP Per G'!$A$2:$D$1380, 3, FALSE)</f>
        <v>#N/A</v>
      </c>
      <c r="AE865" s="9" t="e">
        <f>VLOOKUP($E865, 'SP Per G'!$A$2:$D$1380, 4, FALSE)</f>
        <v>#N/A</v>
      </c>
      <c r="AF865" s="9" t="e">
        <f>VLOOKUP($E865, Individual_Pitching___Dashboard[], 18, FALSE)</f>
        <v>#N/A</v>
      </c>
      <c r="AG865" s="9" t="e">
        <f>VLOOKUP($E865, Individual_Pitching___Dashboard[], 20, FALSE)</f>
        <v>#N/A</v>
      </c>
      <c r="AH865" s="9" t="e">
        <f>VLOOKUP($E865, Individual_Pitching___Advanced[], 21,FALSE)</f>
        <v>#N/A</v>
      </c>
      <c r="AI865" s="9" t="e">
        <f>VLOOKUP($C865, 'Team Per G'!$A$2:$G$31, 7, FALSE)</f>
        <v>#N/A</v>
      </c>
      <c r="AJ865" s="9" t="e">
        <f>VLOOKUP($C865, 'FanGraphs - Team WAR Projected'!$B$2:$E$31, 3, FALSE)/162</f>
        <v>#N/A</v>
      </c>
      <c r="AK865" s="9" t="e">
        <f>VLOOKUP($C865, Team_Pitching___Advanced[[Team]:[xFIP]], 19,FALSE)</f>
        <v>#N/A</v>
      </c>
      <c r="AL865" s="9" t="e">
        <f>VLOOKUP($C865, Team_Pitching___Advanced[], 20, FALSE)</f>
        <v>#N/A</v>
      </c>
      <c r="AM865" s="9" t="e">
        <f>VLOOKUP($C865, Team_Batting___Dashboard[[Team]:[wOBA]], 16, FALSE)</f>
        <v>#N/A</v>
      </c>
      <c r="AN865" s="9" t="e">
        <f>VLOOKUP($C865, Team_Batting___Advanced[[Team]:[OPS]], 9, FALSE)</f>
        <v>#N/A</v>
      </c>
      <c r="AO865" s="9" t="e">
        <f>VLOOKUP($C865, Team_Batting___Advanced[], 19, FALSE)</f>
        <v>#N/A</v>
      </c>
      <c r="AP865" s="9" t="e">
        <f>VLOOKUP($C865, 'Team Per G'!$A$2:$G$31, 3, FALSE)</f>
        <v>#N/A</v>
      </c>
      <c r="AQ865" s="9" t="e">
        <f>VLOOKUP($C865, 'Team Per G'!$A$2:$G$31, 5, FALSE)</f>
        <v>#N/A</v>
      </c>
      <c r="AR865" s="9" t="e">
        <f>VLOOKUP($C865, 'Team Per G'!$A$2:$G$31, 4, FALSE)</f>
        <v>#N/A</v>
      </c>
      <c r="AS865" s="9" t="e">
        <f>VLOOKUP($C865, Team_Batting___Dashboard[], 22, FALSE)/$AC865</f>
        <v>#N/A</v>
      </c>
      <c r="AT865" s="9" t="e">
        <f>VLOOKUP($C865, 'FanGraphs - Team WAR Projected'!$B$2:$E$31, 4, FALSE)/162</f>
        <v>#N/A</v>
      </c>
      <c r="AU865" s="9" t="e">
        <f>VLOOKUP($C865, FanGraphs_Standings[[Abbreviation]:[2024 Year to Date RS/G]], 6, FALSE)/$AC865</f>
        <v>#N/A</v>
      </c>
      <c r="AV865" s="9" t="e">
        <f>VLOOKUP($C865, FanGraphs_Standings[[Abbreviation]:[2024 Projected Full Season RDif]], 19, FALSE)/162</f>
        <v>#N/A</v>
      </c>
      <c r="AW865" s="9" t="e">
        <f>VLOOKUP($C865, FanGraphs_Standings[[Abbreviation]:[2024 Projected Full Season RDif]], 5, FALSE)</f>
        <v>#N/A</v>
      </c>
      <c r="AX865" s="9" t="e">
        <f>VLOOKUP($C865, FanGraphs_Standings[[Abbreviation]:[2024 Projected Full Season W%]], 18, FALSE)</f>
        <v>#N/A</v>
      </c>
      <c r="AY865" s="9" t="e">
        <f>VLOOKUP($C865, 'Home Field Adv'!$A$2:$K$31, 11, FALSE)</f>
        <v>#N/A</v>
      </c>
      <c r="BB865" s="5" t="str">
        <f t="shared" si="40"/>
        <v/>
      </c>
      <c r="BC865" s="5" t="str">
        <f t="shared" si="41"/>
        <v/>
      </c>
      <c r="BD865" s="5" t="str">
        <f t="shared" si="42"/>
        <v/>
      </c>
    </row>
    <row r="866" spans="6:56" x14ac:dyDescent="0.45">
      <c r="F866" s="9" t="e">
        <f>VLOOKUP($B866, FanGraphs_Standings[[Abbreviation]:[2024 Year to Date G]], 2, FALSE)</f>
        <v>#N/A</v>
      </c>
      <c r="G866" s="9" t="e">
        <f>IF(ISERR(VLOOKUP($D866, 'SP Per G'!$A$2:$D$1380, 3, FALSE)), L866, VLOOKUP($D866, 'SP Per G'!$A$2:$D$1380, 3, FALSE))</f>
        <v>#N/A</v>
      </c>
      <c r="H866" s="9" t="e">
        <f>VLOOKUP($D866, 'SP Per G'!$A$2:$D$1380, 4, FALSE)</f>
        <v>#N/A</v>
      </c>
      <c r="I866" s="9" t="e">
        <f>VLOOKUP($D866, Individual_Pitching___Dashboard[], 18, FALSE)</f>
        <v>#N/A</v>
      </c>
      <c r="J866" s="9" t="e">
        <f>VLOOKUP($D866, Individual_Pitching___Dashboard[], 20, FALSE)</f>
        <v>#N/A</v>
      </c>
      <c r="K866" s="9" t="e">
        <f>VLOOKUP($D866, Individual_Pitching___Advanced[], 21,FALSE)</f>
        <v>#N/A</v>
      </c>
      <c r="L866" s="9" t="e">
        <f>VLOOKUP($B866, 'Team Per G'!$A$2:$G$31, 7, FALSE)</f>
        <v>#N/A</v>
      </c>
      <c r="M866" s="9" t="e">
        <f>VLOOKUP($B866, 'FanGraphs - Team WAR Projected'!$B$2:$E$31, 3, FALSE)/162</f>
        <v>#N/A</v>
      </c>
      <c r="N866" s="9" t="e">
        <f>VLOOKUP($B866, Team_Pitching___Advanced[[Team]:[xFIP]], 19,FALSE)</f>
        <v>#N/A</v>
      </c>
      <c r="O866" s="9" t="e">
        <f>VLOOKUP($B866, Team_Pitching___Advanced[], 20, FALSE)</f>
        <v>#N/A</v>
      </c>
      <c r="P866" s="9" t="e">
        <f>VLOOKUP($B866, Team_Batting___Dashboard[[Team]:[wOBA]], 16, FALSE)</f>
        <v>#N/A</v>
      </c>
      <c r="Q866" s="9" t="e">
        <f>VLOOKUP($B866, Team_Batting___Advanced[[Team]:[OPS]], 9, FALSE)</f>
        <v>#N/A</v>
      </c>
      <c r="R866" s="9" t="e">
        <f>VLOOKUP($B866, Team_Batting___Advanced[], 19, FALSE)</f>
        <v>#N/A</v>
      </c>
      <c r="S866" s="9" t="e">
        <f>VLOOKUP($B866, 'Team Per G'!$A$2:$G$31, 3, FALSE)</f>
        <v>#N/A</v>
      </c>
      <c r="T866" s="9" t="e">
        <f>VLOOKUP($B866, 'Team Per G'!$A$2:$G$31, 5, FALSE)</f>
        <v>#N/A</v>
      </c>
      <c r="U866" s="9" t="e">
        <f>VLOOKUP($B866, 'Team Per G'!$A$2:$G$31, 4, FALSE)</f>
        <v>#N/A</v>
      </c>
      <c r="V866" s="9" t="e">
        <f>VLOOKUP($B866, Team_Batting___Dashboard[], 22, FALSE)/$F866</f>
        <v>#N/A</v>
      </c>
      <c r="W866" s="9" t="e">
        <f>VLOOKUP($B866, 'FanGraphs - Team WAR Projected'!$B$2:$E$31, 4, FALSE)/162</f>
        <v>#N/A</v>
      </c>
      <c r="X866" s="9" t="e">
        <f>VLOOKUP($B866, FanGraphs_Standings[[Abbreviation]:[2024 Year to Date RS/G]], 6, FALSE)/$F866</f>
        <v>#N/A</v>
      </c>
      <c r="Y866" s="9" t="e">
        <f>VLOOKUP($B866, FanGraphs_Standings[[Abbreviation]:[2024 Projected Full Season RDif]], 19, FALSE)/162</f>
        <v>#N/A</v>
      </c>
      <c r="Z866" s="9" t="e">
        <f>VLOOKUP($B866, FanGraphs_Standings[[Abbreviation]:[2024 Projected Full Season RDif]], 5, FALSE)</f>
        <v>#N/A</v>
      </c>
      <c r="AA866" s="9" t="e">
        <f>VLOOKUP($B866, FanGraphs_Standings[[Abbreviation]:[2024 Projected Full Season W%]], 18, FALSE)</f>
        <v>#N/A</v>
      </c>
      <c r="AB866" s="9" t="e">
        <f>VLOOKUP($B866, 'Home Field Adv'!$A$2:$I$31, 9, FALSE)</f>
        <v>#N/A</v>
      </c>
      <c r="AC866" s="9" t="e">
        <f>VLOOKUP($C866, FanGraphs_Standings[[Abbreviation]:[2024 Year to Date G]], 2, FALSE)</f>
        <v>#N/A</v>
      </c>
      <c r="AD866" s="9" t="e">
        <f>VLOOKUP($E866, 'SP Per G'!$A$2:$D$1380, 3, FALSE)</f>
        <v>#N/A</v>
      </c>
      <c r="AE866" s="9" t="e">
        <f>VLOOKUP($E866, 'SP Per G'!$A$2:$D$1380, 4, FALSE)</f>
        <v>#N/A</v>
      </c>
      <c r="AF866" s="9" t="e">
        <f>VLOOKUP($E866, Individual_Pitching___Dashboard[], 18, FALSE)</f>
        <v>#N/A</v>
      </c>
      <c r="AG866" s="9" t="e">
        <f>VLOOKUP($E866, Individual_Pitching___Dashboard[], 20, FALSE)</f>
        <v>#N/A</v>
      </c>
      <c r="AH866" s="9" t="e">
        <f>VLOOKUP($E866, Individual_Pitching___Advanced[], 21,FALSE)</f>
        <v>#N/A</v>
      </c>
      <c r="AI866" s="9" t="e">
        <f>VLOOKUP($C866, 'Team Per G'!$A$2:$G$31, 7, FALSE)</f>
        <v>#N/A</v>
      </c>
      <c r="AJ866" s="9" t="e">
        <f>VLOOKUP($C866, 'FanGraphs - Team WAR Projected'!$B$2:$E$31, 3, FALSE)/162</f>
        <v>#N/A</v>
      </c>
      <c r="AK866" s="9" t="e">
        <f>VLOOKUP($C866, Team_Pitching___Advanced[[Team]:[xFIP]], 19,FALSE)</f>
        <v>#N/A</v>
      </c>
      <c r="AL866" s="9" t="e">
        <f>VLOOKUP($C866, Team_Pitching___Advanced[], 20, FALSE)</f>
        <v>#N/A</v>
      </c>
      <c r="AM866" s="9" t="e">
        <f>VLOOKUP($C866, Team_Batting___Dashboard[[Team]:[wOBA]], 16, FALSE)</f>
        <v>#N/A</v>
      </c>
      <c r="AN866" s="9" t="e">
        <f>VLOOKUP($C866, Team_Batting___Advanced[[Team]:[OPS]], 9, FALSE)</f>
        <v>#N/A</v>
      </c>
      <c r="AO866" s="9" t="e">
        <f>VLOOKUP($C866, Team_Batting___Advanced[], 19, FALSE)</f>
        <v>#N/A</v>
      </c>
      <c r="AP866" s="9" t="e">
        <f>VLOOKUP($C866, 'Team Per G'!$A$2:$G$31, 3, FALSE)</f>
        <v>#N/A</v>
      </c>
      <c r="AQ866" s="9" t="e">
        <f>VLOOKUP($C866, 'Team Per G'!$A$2:$G$31, 5, FALSE)</f>
        <v>#N/A</v>
      </c>
      <c r="AR866" s="9" t="e">
        <f>VLOOKUP($C866, 'Team Per G'!$A$2:$G$31, 4, FALSE)</f>
        <v>#N/A</v>
      </c>
      <c r="AS866" s="9" t="e">
        <f>VLOOKUP($C866, Team_Batting___Dashboard[], 22, FALSE)/$AC866</f>
        <v>#N/A</v>
      </c>
      <c r="AT866" s="9" t="e">
        <f>VLOOKUP($C866, 'FanGraphs - Team WAR Projected'!$B$2:$E$31, 4, FALSE)/162</f>
        <v>#N/A</v>
      </c>
      <c r="AU866" s="9" t="e">
        <f>VLOOKUP($C866, FanGraphs_Standings[[Abbreviation]:[2024 Year to Date RS/G]], 6, FALSE)/$AC866</f>
        <v>#N/A</v>
      </c>
      <c r="AV866" s="9" t="e">
        <f>VLOOKUP($C866, FanGraphs_Standings[[Abbreviation]:[2024 Projected Full Season RDif]], 19, FALSE)/162</f>
        <v>#N/A</v>
      </c>
      <c r="AW866" s="9" t="e">
        <f>VLOOKUP($C866, FanGraphs_Standings[[Abbreviation]:[2024 Projected Full Season RDif]], 5, FALSE)</f>
        <v>#N/A</v>
      </c>
      <c r="AX866" s="9" t="e">
        <f>VLOOKUP($C866, FanGraphs_Standings[[Abbreviation]:[2024 Projected Full Season W%]], 18, FALSE)</f>
        <v>#N/A</v>
      </c>
      <c r="AY866" s="9" t="e">
        <f>VLOOKUP($C866, 'Home Field Adv'!$A$2:$K$31, 11, FALSE)</f>
        <v>#N/A</v>
      </c>
      <c r="BB866" s="5" t="str">
        <f t="shared" si="40"/>
        <v/>
      </c>
      <c r="BC866" s="5" t="str">
        <f t="shared" si="41"/>
        <v/>
      </c>
      <c r="BD866" s="5" t="str">
        <f t="shared" si="42"/>
        <v/>
      </c>
    </row>
    <row r="867" spans="6:56" x14ac:dyDescent="0.45">
      <c r="F867" s="9" t="e">
        <f>VLOOKUP($B867, FanGraphs_Standings[[Abbreviation]:[2024 Year to Date G]], 2, FALSE)</f>
        <v>#N/A</v>
      </c>
      <c r="G867" s="9" t="e">
        <f>IF(ISERR(VLOOKUP($D867, 'SP Per G'!$A$2:$D$1380, 3, FALSE)), L867, VLOOKUP($D867, 'SP Per G'!$A$2:$D$1380, 3, FALSE))</f>
        <v>#N/A</v>
      </c>
      <c r="H867" s="9" t="e">
        <f>VLOOKUP($D867, 'SP Per G'!$A$2:$D$1380, 4, FALSE)</f>
        <v>#N/A</v>
      </c>
      <c r="I867" s="9" t="e">
        <f>VLOOKUP($D867, Individual_Pitching___Dashboard[], 18, FALSE)</f>
        <v>#N/A</v>
      </c>
      <c r="J867" s="9" t="e">
        <f>VLOOKUP($D867, Individual_Pitching___Dashboard[], 20, FALSE)</f>
        <v>#N/A</v>
      </c>
      <c r="K867" s="9" t="e">
        <f>VLOOKUP($D867, Individual_Pitching___Advanced[], 21,FALSE)</f>
        <v>#N/A</v>
      </c>
      <c r="L867" s="9" t="e">
        <f>VLOOKUP($B867, 'Team Per G'!$A$2:$G$31, 7, FALSE)</f>
        <v>#N/A</v>
      </c>
      <c r="M867" s="9" t="e">
        <f>VLOOKUP($B867, 'FanGraphs - Team WAR Projected'!$B$2:$E$31, 3, FALSE)/162</f>
        <v>#N/A</v>
      </c>
      <c r="N867" s="9" t="e">
        <f>VLOOKUP($B867, Team_Pitching___Advanced[[Team]:[xFIP]], 19,FALSE)</f>
        <v>#N/A</v>
      </c>
      <c r="O867" s="9" t="e">
        <f>VLOOKUP($B867, Team_Pitching___Advanced[], 20, FALSE)</f>
        <v>#N/A</v>
      </c>
      <c r="P867" s="9" t="e">
        <f>VLOOKUP($B867, Team_Batting___Dashboard[[Team]:[wOBA]], 16, FALSE)</f>
        <v>#N/A</v>
      </c>
      <c r="Q867" s="9" t="e">
        <f>VLOOKUP($B867, Team_Batting___Advanced[[Team]:[OPS]], 9, FALSE)</f>
        <v>#N/A</v>
      </c>
      <c r="R867" s="9" t="e">
        <f>VLOOKUP($B867, Team_Batting___Advanced[], 19, FALSE)</f>
        <v>#N/A</v>
      </c>
      <c r="S867" s="9" t="e">
        <f>VLOOKUP($B867, 'Team Per G'!$A$2:$G$31, 3, FALSE)</f>
        <v>#N/A</v>
      </c>
      <c r="T867" s="9" t="e">
        <f>VLOOKUP($B867, 'Team Per G'!$A$2:$G$31, 5, FALSE)</f>
        <v>#N/A</v>
      </c>
      <c r="U867" s="9" t="e">
        <f>VLOOKUP($B867, 'Team Per G'!$A$2:$G$31, 4, FALSE)</f>
        <v>#N/A</v>
      </c>
      <c r="V867" s="9" t="e">
        <f>VLOOKUP($B867, Team_Batting___Dashboard[], 22, FALSE)/$F867</f>
        <v>#N/A</v>
      </c>
      <c r="W867" s="9" t="e">
        <f>VLOOKUP($B867, 'FanGraphs - Team WAR Projected'!$B$2:$E$31, 4, FALSE)/162</f>
        <v>#N/A</v>
      </c>
      <c r="X867" s="9" t="e">
        <f>VLOOKUP($B867, FanGraphs_Standings[[Abbreviation]:[2024 Year to Date RS/G]], 6, FALSE)/$F867</f>
        <v>#N/A</v>
      </c>
      <c r="Y867" s="9" t="e">
        <f>VLOOKUP($B867, FanGraphs_Standings[[Abbreviation]:[2024 Projected Full Season RDif]], 19, FALSE)/162</f>
        <v>#N/A</v>
      </c>
      <c r="Z867" s="9" t="e">
        <f>VLOOKUP($B867, FanGraphs_Standings[[Abbreviation]:[2024 Projected Full Season RDif]], 5, FALSE)</f>
        <v>#N/A</v>
      </c>
      <c r="AA867" s="9" t="e">
        <f>VLOOKUP($B867, FanGraphs_Standings[[Abbreviation]:[2024 Projected Full Season W%]], 18, FALSE)</f>
        <v>#N/A</v>
      </c>
      <c r="AB867" s="9" t="e">
        <f>VLOOKUP($B867, 'Home Field Adv'!$A$2:$I$31, 9, FALSE)</f>
        <v>#N/A</v>
      </c>
      <c r="AC867" s="9" t="e">
        <f>VLOOKUP($C867, FanGraphs_Standings[[Abbreviation]:[2024 Year to Date G]], 2, FALSE)</f>
        <v>#N/A</v>
      </c>
      <c r="AD867" s="9" t="e">
        <f>VLOOKUP($E867, 'SP Per G'!$A$2:$D$1380, 3, FALSE)</f>
        <v>#N/A</v>
      </c>
      <c r="AE867" s="9" t="e">
        <f>VLOOKUP($E867, 'SP Per G'!$A$2:$D$1380, 4, FALSE)</f>
        <v>#N/A</v>
      </c>
      <c r="AF867" s="9" t="e">
        <f>VLOOKUP($E867, Individual_Pitching___Dashboard[], 18, FALSE)</f>
        <v>#N/A</v>
      </c>
      <c r="AG867" s="9" t="e">
        <f>VLOOKUP($E867, Individual_Pitching___Dashboard[], 20, FALSE)</f>
        <v>#N/A</v>
      </c>
      <c r="AH867" s="9" t="e">
        <f>VLOOKUP($E867, Individual_Pitching___Advanced[], 21,FALSE)</f>
        <v>#N/A</v>
      </c>
      <c r="AI867" s="9" t="e">
        <f>VLOOKUP($C867, 'Team Per G'!$A$2:$G$31, 7, FALSE)</f>
        <v>#N/A</v>
      </c>
      <c r="AJ867" s="9" t="e">
        <f>VLOOKUP($C867, 'FanGraphs - Team WAR Projected'!$B$2:$E$31, 3, FALSE)/162</f>
        <v>#N/A</v>
      </c>
      <c r="AK867" s="9" t="e">
        <f>VLOOKUP($C867, Team_Pitching___Advanced[[Team]:[xFIP]], 19,FALSE)</f>
        <v>#N/A</v>
      </c>
      <c r="AL867" s="9" t="e">
        <f>VLOOKUP($C867, Team_Pitching___Advanced[], 20, FALSE)</f>
        <v>#N/A</v>
      </c>
      <c r="AM867" s="9" t="e">
        <f>VLOOKUP($C867, Team_Batting___Dashboard[[Team]:[wOBA]], 16, FALSE)</f>
        <v>#N/A</v>
      </c>
      <c r="AN867" s="9" t="e">
        <f>VLOOKUP($C867, Team_Batting___Advanced[[Team]:[OPS]], 9, FALSE)</f>
        <v>#N/A</v>
      </c>
      <c r="AO867" s="9" t="e">
        <f>VLOOKUP($C867, Team_Batting___Advanced[], 19, FALSE)</f>
        <v>#N/A</v>
      </c>
      <c r="AP867" s="9" t="e">
        <f>VLOOKUP($C867, 'Team Per G'!$A$2:$G$31, 3, FALSE)</f>
        <v>#N/A</v>
      </c>
      <c r="AQ867" s="9" t="e">
        <f>VLOOKUP($C867, 'Team Per G'!$A$2:$G$31, 5, FALSE)</f>
        <v>#N/A</v>
      </c>
      <c r="AR867" s="9" t="e">
        <f>VLOOKUP($C867, 'Team Per G'!$A$2:$G$31, 4, FALSE)</f>
        <v>#N/A</v>
      </c>
      <c r="AS867" s="9" t="e">
        <f>VLOOKUP($C867, Team_Batting___Dashboard[], 22, FALSE)/$AC867</f>
        <v>#N/A</v>
      </c>
      <c r="AT867" s="9" t="e">
        <f>VLOOKUP($C867, 'FanGraphs - Team WAR Projected'!$B$2:$E$31, 4, FALSE)/162</f>
        <v>#N/A</v>
      </c>
      <c r="AU867" s="9" t="e">
        <f>VLOOKUP($C867, FanGraphs_Standings[[Abbreviation]:[2024 Year to Date RS/G]], 6, FALSE)/$AC867</f>
        <v>#N/A</v>
      </c>
      <c r="AV867" s="9" t="e">
        <f>VLOOKUP($C867, FanGraphs_Standings[[Abbreviation]:[2024 Projected Full Season RDif]], 19, FALSE)/162</f>
        <v>#N/A</v>
      </c>
      <c r="AW867" s="9" t="e">
        <f>VLOOKUP($C867, FanGraphs_Standings[[Abbreviation]:[2024 Projected Full Season RDif]], 5, FALSE)</f>
        <v>#N/A</v>
      </c>
      <c r="AX867" s="9" t="e">
        <f>VLOOKUP($C867, FanGraphs_Standings[[Abbreviation]:[2024 Projected Full Season W%]], 18, FALSE)</f>
        <v>#N/A</v>
      </c>
      <c r="AY867" s="9" t="e">
        <f>VLOOKUP($C867, 'Home Field Adv'!$A$2:$K$31, 11, FALSE)</f>
        <v>#N/A</v>
      </c>
      <c r="BB867" s="5" t="str">
        <f t="shared" si="40"/>
        <v/>
      </c>
      <c r="BC867" s="5" t="str">
        <f t="shared" si="41"/>
        <v/>
      </c>
      <c r="BD867" s="5" t="str">
        <f t="shared" si="42"/>
        <v/>
      </c>
    </row>
    <row r="868" spans="6:56" x14ac:dyDescent="0.45">
      <c r="F868" s="9" t="e">
        <f>VLOOKUP($B868, FanGraphs_Standings[[Abbreviation]:[2024 Year to Date G]], 2, FALSE)</f>
        <v>#N/A</v>
      </c>
      <c r="G868" s="9" t="e">
        <f>IF(ISERR(VLOOKUP($D868, 'SP Per G'!$A$2:$D$1380, 3, FALSE)), L868, VLOOKUP($D868, 'SP Per G'!$A$2:$D$1380, 3, FALSE))</f>
        <v>#N/A</v>
      </c>
      <c r="H868" s="9" t="e">
        <f>VLOOKUP($D868, 'SP Per G'!$A$2:$D$1380, 4, FALSE)</f>
        <v>#N/A</v>
      </c>
      <c r="I868" s="9" t="e">
        <f>VLOOKUP($D868, Individual_Pitching___Dashboard[], 18, FALSE)</f>
        <v>#N/A</v>
      </c>
      <c r="J868" s="9" t="e">
        <f>VLOOKUP($D868, Individual_Pitching___Dashboard[], 20, FALSE)</f>
        <v>#N/A</v>
      </c>
      <c r="K868" s="9" t="e">
        <f>VLOOKUP($D868, Individual_Pitching___Advanced[], 21,FALSE)</f>
        <v>#N/A</v>
      </c>
      <c r="L868" s="9" t="e">
        <f>VLOOKUP($B868, 'Team Per G'!$A$2:$G$31, 7, FALSE)</f>
        <v>#N/A</v>
      </c>
      <c r="M868" s="9" t="e">
        <f>VLOOKUP($B868, 'FanGraphs - Team WAR Projected'!$B$2:$E$31, 3, FALSE)/162</f>
        <v>#N/A</v>
      </c>
      <c r="N868" s="9" t="e">
        <f>VLOOKUP($B868, Team_Pitching___Advanced[[Team]:[xFIP]], 19,FALSE)</f>
        <v>#N/A</v>
      </c>
      <c r="O868" s="9" t="e">
        <f>VLOOKUP($B868, Team_Pitching___Advanced[], 20, FALSE)</f>
        <v>#N/A</v>
      </c>
      <c r="P868" s="9" t="e">
        <f>VLOOKUP($B868, Team_Batting___Dashboard[[Team]:[wOBA]], 16, FALSE)</f>
        <v>#N/A</v>
      </c>
      <c r="Q868" s="9" t="e">
        <f>VLOOKUP($B868, Team_Batting___Advanced[[Team]:[OPS]], 9, FALSE)</f>
        <v>#N/A</v>
      </c>
      <c r="R868" s="9" t="e">
        <f>VLOOKUP($B868, Team_Batting___Advanced[], 19, FALSE)</f>
        <v>#N/A</v>
      </c>
      <c r="S868" s="9" t="e">
        <f>VLOOKUP($B868, 'Team Per G'!$A$2:$G$31, 3, FALSE)</f>
        <v>#N/A</v>
      </c>
      <c r="T868" s="9" t="e">
        <f>VLOOKUP($B868, 'Team Per G'!$A$2:$G$31, 5, FALSE)</f>
        <v>#N/A</v>
      </c>
      <c r="U868" s="9" t="e">
        <f>VLOOKUP($B868, 'Team Per G'!$A$2:$G$31, 4, FALSE)</f>
        <v>#N/A</v>
      </c>
      <c r="V868" s="9" t="e">
        <f>VLOOKUP($B868, Team_Batting___Dashboard[], 22, FALSE)/$F868</f>
        <v>#N/A</v>
      </c>
      <c r="W868" s="9" t="e">
        <f>VLOOKUP($B868, 'FanGraphs - Team WAR Projected'!$B$2:$E$31, 4, FALSE)/162</f>
        <v>#N/A</v>
      </c>
      <c r="X868" s="9" t="e">
        <f>VLOOKUP($B868, FanGraphs_Standings[[Abbreviation]:[2024 Year to Date RS/G]], 6, FALSE)/$F868</f>
        <v>#N/A</v>
      </c>
      <c r="Y868" s="9" t="e">
        <f>VLOOKUP($B868, FanGraphs_Standings[[Abbreviation]:[2024 Projected Full Season RDif]], 19, FALSE)/162</f>
        <v>#N/A</v>
      </c>
      <c r="Z868" s="9" t="e">
        <f>VLOOKUP($B868, FanGraphs_Standings[[Abbreviation]:[2024 Projected Full Season RDif]], 5, FALSE)</f>
        <v>#N/A</v>
      </c>
      <c r="AA868" s="9" t="e">
        <f>VLOOKUP($B868, FanGraphs_Standings[[Abbreviation]:[2024 Projected Full Season W%]], 18, FALSE)</f>
        <v>#N/A</v>
      </c>
      <c r="AB868" s="9" t="e">
        <f>VLOOKUP($B868, 'Home Field Adv'!$A$2:$I$31, 9, FALSE)</f>
        <v>#N/A</v>
      </c>
      <c r="AC868" s="9" t="e">
        <f>VLOOKUP($C868, FanGraphs_Standings[[Abbreviation]:[2024 Year to Date G]], 2, FALSE)</f>
        <v>#N/A</v>
      </c>
      <c r="AD868" s="9" t="e">
        <f>VLOOKUP($E868, 'SP Per G'!$A$2:$D$1380, 3, FALSE)</f>
        <v>#N/A</v>
      </c>
      <c r="AE868" s="9" t="e">
        <f>VLOOKUP($E868, 'SP Per G'!$A$2:$D$1380, 4, FALSE)</f>
        <v>#N/A</v>
      </c>
      <c r="AF868" s="9" t="e">
        <f>VLOOKUP($E868, Individual_Pitching___Dashboard[], 18, FALSE)</f>
        <v>#N/A</v>
      </c>
      <c r="AG868" s="9" t="e">
        <f>VLOOKUP($E868, Individual_Pitching___Dashboard[], 20, FALSE)</f>
        <v>#N/A</v>
      </c>
      <c r="AH868" s="9" t="e">
        <f>VLOOKUP($E868, Individual_Pitching___Advanced[], 21,FALSE)</f>
        <v>#N/A</v>
      </c>
      <c r="AI868" s="9" t="e">
        <f>VLOOKUP($C868, 'Team Per G'!$A$2:$G$31, 7, FALSE)</f>
        <v>#N/A</v>
      </c>
      <c r="AJ868" s="9" t="e">
        <f>VLOOKUP($C868, 'FanGraphs - Team WAR Projected'!$B$2:$E$31, 3, FALSE)/162</f>
        <v>#N/A</v>
      </c>
      <c r="AK868" s="9" t="e">
        <f>VLOOKUP($C868, Team_Pitching___Advanced[[Team]:[xFIP]], 19,FALSE)</f>
        <v>#N/A</v>
      </c>
      <c r="AL868" s="9" t="e">
        <f>VLOOKUP($C868, Team_Pitching___Advanced[], 20, FALSE)</f>
        <v>#N/A</v>
      </c>
      <c r="AM868" s="9" t="e">
        <f>VLOOKUP($C868, Team_Batting___Dashboard[[Team]:[wOBA]], 16, FALSE)</f>
        <v>#N/A</v>
      </c>
      <c r="AN868" s="9" t="e">
        <f>VLOOKUP($C868, Team_Batting___Advanced[[Team]:[OPS]], 9, FALSE)</f>
        <v>#N/A</v>
      </c>
      <c r="AO868" s="9" t="e">
        <f>VLOOKUP($C868, Team_Batting___Advanced[], 19, FALSE)</f>
        <v>#N/A</v>
      </c>
      <c r="AP868" s="9" t="e">
        <f>VLOOKUP($C868, 'Team Per G'!$A$2:$G$31, 3, FALSE)</f>
        <v>#N/A</v>
      </c>
      <c r="AQ868" s="9" t="e">
        <f>VLOOKUP($C868, 'Team Per G'!$A$2:$G$31, 5, FALSE)</f>
        <v>#N/A</v>
      </c>
      <c r="AR868" s="9" t="e">
        <f>VLOOKUP($C868, 'Team Per G'!$A$2:$G$31, 4, FALSE)</f>
        <v>#N/A</v>
      </c>
      <c r="AS868" s="9" t="e">
        <f>VLOOKUP($C868, Team_Batting___Dashboard[], 22, FALSE)/$AC868</f>
        <v>#N/A</v>
      </c>
      <c r="AT868" s="9" t="e">
        <f>VLOOKUP($C868, 'FanGraphs - Team WAR Projected'!$B$2:$E$31, 4, FALSE)/162</f>
        <v>#N/A</v>
      </c>
      <c r="AU868" s="9" t="e">
        <f>VLOOKUP($C868, FanGraphs_Standings[[Abbreviation]:[2024 Year to Date RS/G]], 6, FALSE)/$AC868</f>
        <v>#N/A</v>
      </c>
      <c r="AV868" s="9" t="e">
        <f>VLOOKUP($C868, FanGraphs_Standings[[Abbreviation]:[2024 Projected Full Season RDif]], 19, FALSE)/162</f>
        <v>#N/A</v>
      </c>
      <c r="AW868" s="9" t="e">
        <f>VLOOKUP($C868, FanGraphs_Standings[[Abbreviation]:[2024 Projected Full Season RDif]], 5, FALSE)</f>
        <v>#N/A</v>
      </c>
      <c r="AX868" s="9" t="e">
        <f>VLOOKUP($C868, FanGraphs_Standings[[Abbreviation]:[2024 Projected Full Season W%]], 18, FALSE)</f>
        <v>#N/A</v>
      </c>
      <c r="AY868" s="9" t="e">
        <f>VLOOKUP($C868, 'Home Field Adv'!$A$2:$K$31, 11, FALSE)</f>
        <v>#N/A</v>
      </c>
      <c r="BB868" s="5" t="str">
        <f t="shared" si="40"/>
        <v/>
      </c>
      <c r="BC868" s="5" t="str">
        <f t="shared" si="41"/>
        <v/>
      </c>
      <c r="BD868" s="5" t="str">
        <f t="shared" si="42"/>
        <v/>
      </c>
    </row>
    <row r="869" spans="6:56" x14ac:dyDescent="0.45">
      <c r="F869" s="9" t="e">
        <f>VLOOKUP($B869, FanGraphs_Standings[[Abbreviation]:[2024 Year to Date G]], 2, FALSE)</f>
        <v>#N/A</v>
      </c>
      <c r="G869" s="9" t="e">
        <f>IF(ISERR(VLOOKUP($D869, 'SP Per G'!$A$2:$D$1380, 3, FALSE)), L869, VLOOKUP($D869, 'SP Per G'!$A$2:$D$1380, 3, FALSE))</f>
        <v>#N/A</v>
      </c>
      <c r="H869" s="9" t="e">
        <f>VLOOKUP($D869, 'SP Per G'!$A$2:$D$1380, 4, FALSE)</f>
        <v>#N/A</v>
      </c>
      <c r="I869" s="9" t="e">
        <f>VLOOKUP($D869, Individual_Pitching___Dashboard[], 18, FALSE)</f>
        <v>#N/A</v>
      </c>
      <c r="J869" s="9" t="e">
        <f>VLOOKUP($D869, Individual_Pitching___Dashboard[], 20, FALSE)</f>
        <v>#N/A</v>
      </c>
      <c r="K869" s="9" t="e">
        <f>VLOOKUP($D869, Individual_Pitching___Advanced[], 21,FALSE)</f>
        <v>#N/A</v>
      </c>
      <c r="L869" s="9" t="e">
        <f>VLOOKUP($B869, 'Team Per G'!$A$2:$G$31, 7, FALSE)</f>
        <v>#N/A</v>
      </c>
      <c r="M869" s="9" t="e">
        <f>VLOOKUP($B869, 'FanGraphs - Team WAR Projected'!$B$2:$E$31, 3, FALSE)/162</f>
        <v>#N/A</v>
      </c>
      <c r="N869" s="9" t="e">
        <f>VLOOKUP($B869, Team_Pitching___Advanced[[Team]:[xFIP]], 19,FALSE)</f>
        <v>#N/A</v>
      </c>
      <c r="O869" s="9" t="e">
        <f>VLOOKUP($B869, Team_Pitching___Advanced[], 20, FALSE)</f>
        <v>#N/A</v>
      </c>
      <c r="P869" s="9" t="e">
        <f>VLOOKUP($B869, Team_Batting___Dashboard[[Team]:[wOBA]], 16, FALSE)</f>
        <v>#N/A</v>
      </c>
      <c r="Q869" s="9" t="e">
        <f>VLOOKUP($B869, Team_Batting___Advanced[[Team]:[OPS]], 9, FALSE)</f>
        <v>#N/A</v>
      </c>
      <c r="R869" s="9" t="e">
        <f>VLOOKUP($B869, Team_Batting___Advanced[], 19, FALSE)</f>
        <v>#N/A</v>
      </c>
      <c r="S869" s="9" t="e">
        <f>VLOOKUP($B869, 'Team Per G'!$A$2:$G$31, 3, FALSE)</f>
        <v>#N/A</v>
      </c>
      <c r="T869" s="9" t="e">
        <f>VLOOKUP($B869, 'Team Per G'!$A$2:$G$31, 5, FALSE)</f>
        <v>#N/A</v>
      </c>
      <c r="U869" s="9" t="e">
        <f>VLOOKUP($B869, 'Team Per G'!$A$2:$G$31, 4, FALSE)</f>
        <v>#N/A</v>
      </c>
      <c r="V869" s="9" t="e">
        <f>VLOOKUP($B869, Team_Batting___Dashboard[], 22, FALSE)/$F869</f>
        <v>#N/A</v>
      </c>
      <c r="W869" s="9" t="e">
        <f>VLOOKUP($B869, 'FanGraphs - Team WAR Projected'!$B$2:$E$31, 4, FALSE)/162</f>
        <v>#N/A</v>
      </c>
      <c r="X869" s="9" t="e">
        <f>VLOOKUP($B869, FanGraphs_Standings[[Abbreviation]:[2024 Year to Date RS/G]], 6, FALSE)/$F869</f>
        <v>#N/A</v>
      </c>
      <c r="Y869" s="9" t="e">
        <f>VLOOKUP($B869, FanGraphs_Standings[[Abbreviation]:[2024 Projected Full Season RDif]], 19, FALSE)/162</f>
        <v>#N/A</v>
      </c>
      <c r="Z869" s="9" t="e">
        <f>VLOOKUP($B869, FanGraphs_Standings[[Abbreviation]:[2024 Projected Full Season RDif]], 5, FALSE)</f>
        <v>#N/A</v>
      </c>
      <c r="AA869" s="9" t="e">
        <f>VLOOKUP($B869, FanGraphs_Standings[[Abbreviation]:[2024 Projected Full Season W%]], 18, FALSE)</f>
        <v>#N/A</v>
      </c>
      <c r="AB869" s="9" t="e">
        <f>VLOOKUP($B869, 'Home Field Adv'!$A$2:$I$31, 9, FALSE)</f>
        <v>#N/A</v>
      </c>
      <c r="AC869" s="9" t="e">
        <f>VLOOKUP($C869, FanGraphs_Standings[[Abbreviation]:[2024 Year to Date G]], 2, FALSE)</f>
        <v>#N/A</v>
      </c>
      <c r="AD869" s="9" t="e">
        <f>VLOOKUP($E869, 'SP Per G'!$A$2:$D$1380, 3, FALSE)</f>
        <v>#N/A</v>
      </c>
      <c r="AE869" s="9" t="e">
        <f>VLOOKUP($E869, 'SP Per G'!$A$2:$D$1380, 4, FALSE)</f>
        <v>#N/A</v>
      </c>
      <c r="AF869" s="9" t="e">
        <f>VLOOKUP($E869, Individual_Pitching___Dashboard[], 18, FALSE)</f>
        <v>#N/A</v>
      </c>
      <c r="AG869" s="9" t="e">
        <f>VLOOKUP($E869, Individual_Pitching___Dashboard[], 20, FALSE)</f>
        <v>#N/A</v>
      </c>
      <c r="AH869" s="9" t="e">
        <f>VLOOKUP($E869, Individual_Pitching___Advanced[], 21,FALSE)</f>
        <v>#N/A</v>
      </c>
      <c r="AI869" s="9" t="e">
        <f>VLOOKUP($C869, 'Team Per G'!$A$2:$G$31, 7, FALSE)</f>
        <v>#N/A</v>
      </c>
      <c r="AJ869" s="9" t="e">
        <f>VLOOKUP($C869, 'FanGraphs - Team WAR Projected'!$B$2:$E$31, 3, FALSE)/162</f>
        <v>#N/A</v>
      </c>
      <c r="AK869" s="9" t="e">
        <f>VLOOKUP($C869, Team_Pitching___Advanced[[Team]:[xFIP]], 19,FALSE)</f>
        <v>#N/A</v>
      </c>
      <c r="AL869" s="9" t="e">
        <f>VLOOKUP($C869, Team_Pitching___Advanced[], 20, FALSE)</f>
        <v>#N/A</v>
      </c>
      <c r="AM869" s="9" t="e">
        <f>VLOOKUP($C869, Team_Batting___Dashboard[[Team]:[wOBA]], 16, FALSE)</f>
        <v>#N/A</v>
      </c>
      <c r="AN869" s="9" t="e">
        <f>VLOOKUP($C869, Team_Batting___Advanced[[Team]:[OPS]], 9, FALSE)</f>
        <v>#N/A</v>
      </c>
      <c r="AO869" s="9" t="e">
        <f>VLOOKUP($C869, Team_Batting___Advanced[], 19, FALSE)</f>
        <v>#N/A</v>
      </c>
      <c r="AP869" s="9" t="e">
        <f>VLOOKUP($C869, 'Team Per G'!$A$2:$G$31, 3, FALSE)</f>
        <v>#N/A</v>
      </c>
      <c r="AQ869" s="9" t="e">
        <f>VLOOKUP($C869, 'Team Per G'!$A$2:$G$31, 5, FALSE)</f>
        <v>#N/A</v>
      </c>
      <c r="AR869" s="9" t="e">
        <f>VLOOKUP($C869, 'Team Per G'!$A$2:$G$31, 4, FALSE)</f>
        <v>#N/A</v>
      </c>
      <c r="AS869" s="9" t="e">
        <f>VLOOKUP($C869, Team_Batting___Dashboard[], 22, FALSE)/$AC869</f>
        <v>#N/A</v>
      </c>
      <c r="AT869" s="9" t="e">
        <f>VLOOKUP($C869, 'FanGraphs - Team WAR Projected'!$B$2:$E$31, 4, FALSE)/162</f>
        <v>#N/A</v>
      </c>
      <c r="AU869" s="9" t="e">
        <f>VLOOKUP($C869, FanGraphs_Standings[[Abbreviation]:[2024 Year to Date RS/G]], 6, FALSE)/$AC869</f>
        <v>#N/A</v>
      </c>
      <c r="AV869" s="9" t="e">
        <f>VLOOKUP($C869, FanGraphs_Standings[[Abbreviation]:[2024 Projected Full Season RDif]], 19, FALSE)/162</f>
        <v>#N/A</v>
      </c>
      <c r="AW869" s="9" t="e">
        <f>VLOOKUP($C869, FanGraphs_Standings[[Abbreviation]:[2024 Projected Full Season RDif]], 5, FALSE)</f>
        <v>#N/A</v>
      </c>
      <c r="AX869" s="9" t="e">
        <f>VLOOKUP($C869, FanGraphs_Standings[[Abbreviation]:[2024 Projected Full Season W%]], 18, FALSE)</f>
        <v>#N/A</v>
      </c>
      <c r="AY869" s="9" t="e">
        <f>VLOOKUP($C869, 'Home Field Adv'!$A$2:$K$31, 11, FALSE)</f>
        <v>#N/A</v>
      </c>
      <c r="BB869" s="5" t="str">
        <f t="shared" si="40"/>
        <v/>
      </c>
      <c r="BC869" s="5" t="str">
        <f t="shared" si="41"/>
        <v/>
      </c>
      <c r="BD869" s="5" t="str">
        <f t="shared" si="42"/>
        <v/>
      </c>
    </row>
    <row r="870" spans="6:56" x14ac:dyDescent="0.45">
      <c r="F870" s="9" t="e">
        <f>VLOOKUP($B870, FanGraphs_Standings[[Abbreviation]:[2024 Year to Date G]], 2, FALSE)</f>
        <v>#N/A</v>
      </c>
      <c r="G870" s="9" t="e">
        <f>IF(ISERR(VLOOKUP($D870, 'SP Per G'!$A$2:$D$1380, 3, FALSE)), L870, VLOOKUP($D870, 'SP Per G'!$A$2:$D$1380, 3, FALSE))</f>
        <v>#N/A</v>
      </c>
      <c r="H870" s="9" t="e">
        <f>VLOOKUP($D870, 'SP Per G'!$A$2:$D$1380, 4, FALSE)</f>
        <v>#N/A</v>
      </c>
      <c r="I870" s="9" t="e">
        <f>VLOOKUP($D870, Individual_Pitching___Dashboard[], 18, FALSE)</f>
        <v>#N/A</v>
      </c>
      <c r="J870" s="9" t="e">
        <f>VLOOKUP($D870, Individual_Pitching___Dashboard[], 20, FALSE)</f>
        <v>#N/A</v>
      </c>
      <c r="K870" s="9" t="e">
        <f>VLOOKUP($D870, Individual_Pitching___Advanced[], 21,FALSE)</f>
        <v>#N/A</v>
      </c>
      <c r="L870" s="9" t="e">
        <f>VLOOKUP($B870, 'Team Per G'!$A$2:$G$31, 7, FALSE)</f>
        <v>#N/A</v>
      </c>
      <c r="M870" s="9" t="e">
        <f>VLOOKUP($B870, 'FanGraphs - Team WAR Projected'!$B$2:$E$31, 3, FALSE)/162</f>
        <v>#N/A</v>
      </c>
      <c r="N870" s="9" t="e">
        <f>VLOOKUP($B870, Team_Pitching___Advanced[[Team]:[xFIP]], 19,FALSE)</f>
        <v>#N/A</v>
      </c>
      <c r="O870" s="9" t="e">
        <f>VLOOKUP($B870, Team_Pitching___Advanced[], 20, FALSE)</f>
        <v>#N/A</v>
      </c>
      <c r="P870" s="9" t="e">
        <f>VLOOKUP($B870, Team_Batting___Dashboard[[Team]:[wOBA]], 16, FALSE)</f>
        <v>#N/A</v>
      </c>
      <c r="Q870" s="9" t="e">
        <f>VLOOKUP($B870, Team_Batting___Advanced[[Team]:[OPS]], 9, FALSE)</f>
        <v>#N/A</v>
      </c>
      <c r="R870" s="9" t="e">
        <f>VLOOKUP($B870, Team_Batting___Advanced[], 19, FALSE)</f>
        <v>#N/A</v>
      </c>
      <c r="S870" s="9" t="e">
        <f>VLOOKUP($B870, 'Team Per G'!$A$2:$G$31, 3, FALSE)</f>
        <v>#N/A</v>
      </c>
      <c r="T870" s="9" t="e">
        <f>VLOOKUP($B870, 'Team Per G'!$A$2:$G$31, 5, FALSE)</f>
        <v>#N/A</v>
      </c>
      <c r="U870" s="9" t="e">
        <f>VLOOKUP($B870, 'Team Per G'!$A$2:$G$31, 4, FALSE)</f>
        <v>#N/A</v>
      </c>
      <c r="V870" s="9" t="e">
        <f>VLOOKUP($B870, Team_Batting___Dashboard[], 22, FALSE)/$F870</f>
        <v>#N/A</v>
      </c>
      <c r="W870" s="9" t="e">
        <f>VLOOKUP($B870, 'FanGraphs - Team WAR Projected'!$B$2:$E$31, 4, FALSE)/162</f>
        <v>#N/A</v>
      </c>
      <c r="X870" s="9" t="e">
        <f>VLOOKUP($B870, FanGraphs_Standings[[Abbreviation]:[2024 Year to Date RS/G]], 6, FALSE)/$F870</f>
        <v>#N/A</v>
      </c>
      <c r="Y870" s="9" t="e">
        <f>VLOOKUP($B870, FanGraphs_Standings[[Abbreviation]:[2024 Projected Full Season RDif]], 19, FALSE)/162</f>
        <v>#N/A</v>
      </c>
      <c r="Z870" s="9" t="e">
        <f>VLOOKUP($B870, FanGraphs_Standings[[Abbreviation]:[2024 Projected Full Season RDif]], 5, FALSE)</f>
        <v>#N/A</v>
      </c>
      <c r="AA870" s="9" t="e">
        <f>VLOOKUP($B870, FanGraphs_Standings[[Abbreviation]:[2024 Projected Full Season W%]], 18, FALSE)</f>
        <v>#N/A</v>
      </c>
      <c r="AB870" s="9" t="e">
        <f>VLOOKUP($B870, 'Home Field Adv'!$A$2:$I$31, 9, FALSE)</f>
        <v>#N/A</v>
      </c>
      <c r="AC870" s="9" t="e">
        <f>VLOOKUP($C870, FanGraphs_Standings[[Abbreviation]:[2024 Year to Date G]], 2, FALSE)</f>
        <v>#N/A</v>
      </c>
      <c r="AD870" s="9" t="e">
        <f>VLOOKUP($E870, 'SP Per G'!$A$2:$D$1380, 3, FALSE)</f>
        <v>#N/A</v>
      </c>
      <c r="AE870" s="9" t="e">
        <f>VLOOKUP($E870, 'SP Per G'!$A$2:$D$1380, 4, FALSE)</f>
        <v>#N/A</v>
      </c>
      <c r="AF870" s="9" t="e">
        <f>VLOOKUP($E870, Individual_Pitching___Dashboard[], 18, FALSE)</f>
        <v>#N/A</v>
      </c>
      <c r="AG870" s="9" t="e">
        <f>VLOOKUP($E870, Individual_Pitching___Dashboard[], 20, FALSE)</f>
        <v>#N/A</v>
      </c>
      <c r="AH870" s="9" t="e">
        <f>VLOOKUP($E870, Individual_Pitching___Advanced[], 21,FALSE)</f>
        <v>#N/A</v>
      </c>
      <c r="AI870" s="9" t="e">
        <f>VLOOKUP($C870, 'Team Per G'!$A$2:$G$31, 7, FALSE)</f>
        <v>#N/A</v>
      </c>
      <c r="AJ870" s="9" t="e">
        <f>VLOOKUP($C870, 'FanGraphs - Team WAR Projected'!$B$2:$E$31, 3, FALSE)/162</f>
        <v>#N/A</v>
      </c>
      <c r="AK870" s="9" t="e">
        <f>VLOOKUP($C870, Team_Pitching___Advanced[[Team]:[xFIP]], 19,FALSE)</f>
        <v>#N/A</v>
      </c>
      <c r="AL870" s="9" t="e">
        <f>VLOOKUP($C870, Team_Pitching___Advanced[], 20, FALSE)</f>
        <v>#N/A</v>
      </c>
      <c r="AM870" s="9" t="e">
        <f>VLOOKUP($C870, Team_Batting___Dashboard[[Team]:[wOBA]], 16, FALSE)</f>
        <v>#N/A</v>
      </c>
      <c r="AN870" s="9" t="e">
        <f>VLOOKUP($C870, Team_Batting___Advanced[[Team]:[OPS]], 9, FALSE)</f>
        <v>#N/A</v>
      </c>
      <c r="AO870" s="9" t="e">
        <f>VLOOKUP($C870, Team_Batting___Advanced[], 19, FALSE)</f>
        <v>#N/A</v>
      </c>
      <c r="AP870" s="9" t="e">
        <f>VLOOKUP($C870, 'Team Per G'!$A$2:$G$31, 3, FALSE)</f>
        <v>#N/A</v>
      </c>
      <c r="AQ870" s="9" t="e">
        <f>VLOOKUP($C870, 'Team Per G'!$A$2:$G$31, 5, FALSE)</f>
        <v>#N/A</v>
      </c>
      <c r="AR870" s="9" t="e">
        <f>VLOOKUP($C870, 'Team Per G'!$A$2:$G$31, 4, FALSE)</f>
        <v>#N/A</v>
      </c>
      <c r="AS870" s="9" t="e">
        <f>VLOOKUP($C870, Team_Batting___Dashboard[], 22, FALSE)/$AC870</f>
        <v>#N/A</v>
      </c>
      <c r="AT870" s="9" t="e">
        <f>VLOOKUP($C870, 'FanGraphs - Team WAR Projected'!$B$2:$E$31, 4, FALSE)/162</f>
        <v>#N/A</v>
      </c>
      <c r="AU870" s="9" t="e">
        <f>VLOOKUP($C870, FanGraphs_Standings[[Abbreviation]:[2024 Year to Date RS/G]], 6, FALSE)/$AC870</f>
        <v>#N/A</v>
      </c>
      <c r="AV870" s="9" t="e">
        <f>VLOOKUP($C870, FanGraphs_Standings[[Abbreviation]:[2024 Projected Full Season RDif]], 19, FALSE)/162</f>
        <v>#N/A</v>
      </c>
      <c r="AW870" s="9" t="e">
        <f>VLOOKUP($C870, FanGraphs_Standings[[Abbreviation]:[2024 Projected Full Season RDif]], 5, FALSE)</f>
        <v>#N/A</v>
      </c>
      <c r="AX870" s="9" t="e">
        <f>VLOOKUP($C870, FanGraphs_Standings[[Abbreviation]:[2024 Projected Full Season W%]], 18, FALSE)</f>
        <v>#N/A</v>
      </c>
      <c r="AY870" s="9" t="e">
        <f>VLOOKUP($C870, 'Home Field Adv'!$A$2:$K$31, 11, FALSE)</f>
        <v>#N/A</v>
      </c>
      <c r="BB870" s="5" t="str">
        <f t="shared" si="40"/>
        <v/>
      </c>
      <c r="BC870" s="5" t="str">
        <f t="shared" si="41"/>
        <v/>
      </c>
      <c r="BD870" s="5" t="str">
        <f t="shared" si="42"/>
        <v/>
      </c>
    </row>
    <row r="871" spans="6:56" x14ac:dyDescent="0.45">
      <c r="F871" s="9" t="e">
        <f>VLOOKUP($B871, FanGraphs_Standings[[Abbreviation]:[2024 Year to Date G]], 2, FALSE)</f>
        <v>#N/A</v>
      </c>
      <c r="G871" s="9" t="e">
        <f>IF(ISERR(VLOOKUP($D871, 'SP Per G'!$A$2:$D$1380, 3, FALSE)), L871, VLOOKUP($D871, 'SP Per G'!$A$2:$D$1380, 3, FALSE))</f>
        <v>#N/A</v>
      </c>
      <c r="H871" s="9" t="e">
        <f>VLOOKUP($D871, 'SP Per G'!$A$2:$D$1380, 4, FALSE)</f>
        <v>#N/A</v>
      </c>
      <c r="I871" s="9" t="e">
        <f>VLOOKUP($D871, Individual_Pitching___Dashboard[], 18, FALSE)</f>
        <v>#N/A</v>
      </c>
      <c r="J871" s="9" t="e">
        <f>VLOOKUP($D871, Individual_Pitching___Dashboard[], 20, FALSE)</f>
        <v>#N/A</v>
      </c>
      <c r="K871" s="9" t="e">
        <f>VLOOKUP($D871, Individual_Pitching___Advanced[], 21,FALSE)</f>
        <v>#N/A</v>
      </c>
      <c r="L871" s="9" t="e">
        <f>VLOOKUP($B871, 'Team Per G'!$A$2:$G$31, 7, FALSE)</f>
        <v>#N/A</v>
      </c>
      <c r="M871" s="9" t="e">
        <f>VLOOKUP($B871, 'FanGraphs - Team WAR Projected'!$B$2:$E$31, 3, FALSE)/162</f>
        <v>#N/A</v>
      </c>
      <c r="N871" s="9" t="e">
        <f>VLOOKUP($B871, Team_Pitching___Advanced[[Team]:[xFIP]], 19,FALSE)</f>
        <v>#N/A</v>
      </c>
      <c r="O871" s="9" t="e">
        <f>VLOOKUP($B871, Team_Pitching___Advanced[], 20, FALSE)</f>
        <v>#N/A</v>
      </c>
      <c r="P871" s="9" t="e">
        <f>VLOOKUP($B871, Team_Batting___Dashboard[[Team]:[wOBA]], 16, FALSE)</f>
        <v>#N/A</v>
      </c>
      <c r="Q871" s="9" t="e">
        <f>VLOOKUP($B871, Team_Batting___Advanced[[Team]:[OPS]], 9, FALSE)</f>
        <v>#N/A</v>
      </c>
      <c r="R871" s="9" t="e">
        <f>VLOOKUP($B871, Team_Batting___Advanced[], 19, FALSE)</f>
        <v>#N/A</v>
      </c>
      <c r="S871" s="9" t="e">
        <f>VLOOKUP($B871, 'Team Per G'!$A$2:$G$31, 3, FALSE)</f>
        <v>#N/A</v>
      </c>
      <c r="T871" s="9" t="e">
        <f>VLOOKUP($B871, 'Team Per G'!$A$2:$G$31, 5, FALSE)</f>
        <v>#N/A</v>
      </c>
      <c r="U871" s="9" t="e">
        <f>VLOOKUP($B871, 'Team Per G'!$A$2:$G$31, 4, FALSE)</f>
        <v>#N/A</v>
      </c>
      <c r="V871" s="9" t="e">
        <f>VLOOKUP($B871, Team_Batting___Dashboard[], 22, FALSE)/$F871</f>
        <v>#N/A</v>
      </c>
      <c r="W871" s="9" t="e">
        <f>VLOOKUP($B871, 'FanGraphs - Team WAR Projected'!$B$2:$E$31, 4, FALSE)/162</f>
        <v>#N/A</v>
      </c>
      <c r="X871" s="9" t="e">
        <f>VLOOKUP($B871, FanGraphs_Standings[[Abbreviation]:[2024 Year to Date RS/G]], 6, FALSE)/$F871</f>
        <v>#N/A</v>
      </c>
      <c r="Y871" s="9" t="e">
        <f>VLOOKUP($B871, FanGraphs_Standings[[Abbreviation]:[2024 Projected Full Season RDif]], 19, FALSE)/162</f>
        <v>#N/A</v>
      </c>
      <c r="Z871" s="9" t="e">
        <f>VLOOKUP($B871, FanGraphs_Standings[[Abbreviation]:[2024 Projected Full Season RDif]], 5, FALSE)</f>
        <v>#N/A</v>
      </c>
      <c r="AA871" s="9" t="e">
        <f>VLOOKUP($B871, FanGraphs_Standings[[Abbreviation]:[2024 Projected Full Season W%]], 18, FALSE)</f>
        <v>#N/A</v>
      </c>
      <c r="AB871" s="9" t="e">
        <f>VLOOKUP($B871, 'Home Field Adv'!$A$2:$I$31, 9, FALSE)</f>
        <v>#N/A</v>
      </c>
      <c r="AC871" s="9" t="e">
        <f>VLOOKUP($C871, FanGraphs_Standings[[Abbreviation]:[2024 Year to Date G]], 2, FALSE)</f>
        <v>#N/A</v>
      </c>
      <c r="AD871" s="9" t="e">
        <f>VLOOKUP($E871, 'SP Per G'!$A$2:$D$1380, 3, FALSE)</f>
        <v>#N/A</v>
      </c>
      <c r="AE871" s="9" t="e">
        <f>VLOOKUP($E871, 'SP Per G'!$A$2:$D$1380, 4, FALSE)</f>
        <v>#N/A</v>
      </c>
      <c r="AF871" s="9" t="e">
        <f>VLOOKUP($E871, Individual_Pitching___Dashboard[], 18, FALSE)</f>
        <v>#N/A</v>
      </c>
      <c r="AG871" s="9" t="e">
        <f>VLOOKUP($E871, Individual_Pitching___Dashboard[], 20, FALSE)</f>
        <v>#N/A</v>
      </c>
      <c r="AH871" s="9" t="e">
        <f>VLOOKUP($E871, Individual_Pitching___Advanced[], 21,FALSE)</f>
        <v>#N/A</v>
      </c>
      <c r="AI871" s="9" t="e">
        <f>VLOOKUP($C871, 'Team Per G'!$A$2:$G$31, 7, FALSE)</f>
        <v>#N/A</v>
      </c>
      <c r="AJ871" s="9" t="e">
        <f>VLOOKUP($C871, 'FanGraphs - Team WAR Projected'!$B$2:$E$31, 3, FALSE)/162</f>
        <v>#N/A</v>
      </c>
      <c r="AK871" s="9" t="e">
        <f>VLOOKUP($C871, Team_Pitching___Advanced[[Team]:[xFIP]], 19,FALSE)</f>
        <v>#N/A</v>
      </c>
      <c r="AL871" s="9" t="e">
        <f>VLOOKUP($C871, Team_Pitching___Advanced[], 20, FALSE)</f>
        <v>#N/A</v>
      </c>
      <c r="AM871" s="9" t="e">
        <f>VLOOKUP($C871, Team_Batting___Dashboard[[Team]:[wOBA]], 16, FALSE)</f>
        <v>#N/A</v>
      </c>
      <c r="AN871" s="9" t="e">
        <f>VLOOKUP($C871, Team_Batting___Advanced[[Team]:[OPS]], 9, FALSE)</f>
        <v>#N/A</v>
      </c>
      <c r="AO871" s="9" t="e">
        <f>VLOOKUP($C871, Team_Batting___Advanced[], 19, FALSE)</f>
        <v>#N/A</v>
      </c>
      <c r="AP871" s="9" t="e">
        <f>VLOOKUP($C871, 'Team Per G'!$A$2:$G$31, 3, FALSE)</f>
        <v>#N/A</v>
      </c>
      <c r="AQ871" s="9" t="e">
        <f>VLOOKUP($C871, 'Team Per G'!$A$2:$G$31, 5, FALSE)</f>
        <v>#N/A</v>
      </c>
      <c r="AR871" s="9" t="e">
        <f>VLOOKUP($C871, 'Team Per G'!$A$2:$G$31, 4, FALSE)</f>
        <v>#N/A</v>
      </c>
      <c r="AS871" s="9" t="e">
        <f>VLOOKUP($C871, Team_Batting___Dashboard[], 22, FALSE)/$AC871</f>
        <v>#N/A</v>
      </c>
      <c r="AT871" s="9" t="e">
        <f>VLOOKUP($C871, 'FanGraphs - Team WAR Projected'!$B$2:$E$31, 4, FALSE)/162</f>
        <v>#N/A</v>
      </c>
      <c r="AU871" s="9" t="e">
        <f>VLOOKUP($C871, FanGraphs_Standings[[Abbreviation]:[2024 Year to Date RS/G]], 6, FALSE)/$AC871</f>
        <v>#N/A</v>
      </c>
      <c r="AV871" s="9" t="e">
        <f>VLOOKUP($C871, FanGraphs_Standings[[Abbreviation]:[2024 Projected Full Season RDif]], 19, FALSE)/162</f>
        <v>#N/A</v>
      </c>
      <c r="AW871" s="9" t="e">
        <f>VLOOKUP($C871, FanGraphs_Standings[[Abbreviation]:[2024 Projected Full Season RDif]], 5, FALSE)</f>
        <v>#N/A</v>
      </c>
      <c r="AX871" s="9" t="e">
        <f>VLOOKUP($C871, FanGraphs_Standings[[Abbreviation]:[2024 Projected Full Season W%]], 18, FALSE)</f>
        <v>#N/A</v>
      </c>
      <c r="AY871" s="9" t="e">
        <f>VLOOKUP($C871, 'Home Field Adv'!$A$2:$K$31, 11, FALSE)</f>
        <v>#N/A</v>
      </c>
      <c r="BB871" s="5" t="str">
        <f t="shared" si="40"/>
        <v/>
      </c>
      <c r="BC871" s="5" t="str">
        <f t="shared" si="41"/>
        <v/>
      </c>
      <c r="BD871" s="5" t="str">
        <f t="shared" si="42"/>
        <v/>
      </c>
    </row>
    <row r="872" spans="6:56" x14ac:dyDescent="0.45">
      <c r="F872" s="9" t="e">
        <f>VLOOKUP($B872, FanGraphs_Standings[[Abbreviation]:[2024 Year to Date G]], 2, FALSE)</f>
        <v>#N/A</v>
      </c>
      <c r="G872" s="9" t="e">
        <f>IF(ISERR(VLOOKUP($D872, 'SP Per G'!$A$2:$D$1380, 3, FALSE)), L872, VLOOKUP($D872, 'SP Per G'!$A$2:$D$1380, 3, FALSE))</f>
        <v>#N/A</v>
      </c>
      <c r="H872" s="9" t="e">
        <f>VLOOKUP($D872, 'SP Per G'!$A$2:$D$1380, 4, FALSE)</f>
        <v>#N/A</v>
      </c>
      <c r="I872" s="9" t="e">
        <f>VLOOKUP($D872, Individual_Pitching___Dashboard[], 18, FALSE)</f>
        <v>#N/A</v>
      </c>
      <c r="J872" s="9" t="e">
        <f>VLOOKUP($D872, Individual_Pitching___Dashboard[], 20, FALSE)</f>
        <v>#N/A</v>
      </c>
      <c r="K872" s="9" t="e">
        <f>VLOOKUP($D872, Individual_Pitching___Advanced[], 21,FALSE)</f>
        <v>#N/A</v>
      </c>
      <c r="L872" s="9" t="e">
        <f>VLOOKUP($B872, 'Team Per G'!$A$2:$G$31, 7, FALSE)</f>
        <v>#N/A</v>
      </c>
      <c r="M872" s="9" t="e">
        <f>VLOOKUP($B872, 'FanGraphs - Team WAR Projected'!$B$2:$E$31, 3, FALSE)/162</f>
        <v>#N/A</v>
      </c>
      <c r="N872" s="9" t="e">
        <f>VLOOKUP($B872, Team_Pitching___Advanced[[Team]:[xFIP]], 19,FALSE)</f>
        <v>#N/A</v>
      </c>
      <c r="O872" s="9" t="e">
        <f>VLOOKUP($B872, Team_Pitching___Advanced[], 20, FALSE)</f>
        <v>#N/A</v>
      </c>
      <c r="P872" s="9" t="e">
        <f>VLOOKUP($B872, Team_Batting___Dashboard[[Team]:[wOBA]], 16, FALSE)</f>
        <v>#N/A</v>
      </c>
      <c r="Q872" s="9" t="e">
        <f>VLOOKUP($B872, Team_Batting___Advanced[[Team]:[OPS]], 9, FALSE)</f>
        <v>#N/A</v>
      </c>
      <c r="R872" s="9" t="e">
        <f>VLOOKUP($B872, Team_Batting___Advanced[], 19, FALSE)</f>
        <v>#N/A</v>
      </c>
      <c r="S872" s="9" t="e">
        <f>VLOOKUP($B872, 'Team Per G'!$A$2:$G$31, 3, FALSE)</f>
        <v>#N/A</v>
      </c>
      <c r="T872" s="9" t="e">
        <f>VLOOKUP($B872, 'Team Per G'!$A$2:$G$31, 5, FALSE)</f>
        <v>#N/A</v>
      </c>
      <c r="U872" s="9" t="e">
        <f>VLOOKUP($B872, 'Team Per G'!$A$2:$G$31, 4, FALSE)</f>
        <v>#N/A</v>
      </c>
      <c r="V872" s="9" t="e">
        <f>VLOOKUP($B872, Team_Batting___Dashboard[], 22, FALSE)/$F872</f>
        <v>#N/A</v>
      </c>
      <c r="W872" s="9" t="e">
        <f>VLOOKUP($B872, 'FanGraphs - Team WAR Projected'!$B$2:$E$31, 4, FALSE)/162</f>
        <v>#N/A</v>
      </c>
      <c r="X872" s="9" t="e">
        <f>VLOOKUP($B872, FanGraphs_Standings[[Abbreviation]:[2024 Year to Date RS/G]], 6, FALSE)/$F872</f>
        <v>#N/A</v>
      </c>
      <c r="Y872" s="9" t="e">
        <f>VLOOKUP($B872, FanGraphs_Standings[[Abbreviation]:[2024 Projected Full Season RDif]], 19, FALSE)/162</f>
        <v>#N/A</v>
      </c>
      <c r="Z872" s="9" t="e">
        <f>VLOOKUP($B872, FanGraphs_Standings[[Abbreviation]:[2024 Projected Full Season RDif]], 5, FALSE)</f>
        <v>#N/A</v>
      </c>
      <c r="AA872" s="9" t="e">
        <f>VLOOKUP($B872, FanGraphs_Standings[[Abbreviation]:[2024 Projected Full Season W%]], 18, FALSE)</f>
        <v>#N/A</v>
      </c>
      <c r="AB872" s="9" t="e">
        <f>VLOOKUP($B872, 'Home Field Adv'!$A$2:$I$31, 9, FALSE)</f>
        <v>#N/A</v>
      </c>
      <c r="AC872" s="9" t="e">
        <f>VLOOKUP($C872, FanGraphs_Standings[[Abbreviation]:[2024 Year to Date G]], 2, FALSE)</f>
        <v>#N/A</v>
      </c>
      <c r="AD872" s="9" t="e">
        <f>VLOOKUP($E872, 'SP Per G'!$A$2:$D$1380, 3, FALSE)</f>
        <v>#N/A</v>
      </c>
      <c r="AE872" s="9" t="e">
        <f>VLOOKUP($E872, 'SP Per G'!$A$2:$D$1380, 4, FALSE)</f>
        <v>#N/A</v>
      </c>
      <c r="AF872" s="9" t="e">
        <f>VLOOKUP($E872, Individual_Pitching___Dashboard[], 18, FALSE)</f>
        <v>#N/A</v>
      </c>
      <c r="AG872" s="9" t="e">
        <f>VLOOKUP($E872, Individual_Pitching___Dashboard[], 20, FALSE)</f>
        <v>#N/A</v>
      </c>
      <c r="AH872" s="9" t="e">
        <f>VLOOKUP($E872, Individual_Pitching___Advanced[], 21,FALSE)</f>
        <v>#N/A</v>
      </c>
      <c r="AI872" s="9" t="e">
        <f>VLOOKUP($C872, 'Team Per G'!$A$2:$G$31, 7, FALSE)</f>
        <v>#N/A</v>
      </c>
      <c r="AJ872" s="9" t="e">
        <f>VLOOKUP($C872, 'FanGraphs - Team WAR Projected'!$B$2:$E$31, 3, FALSE)/162</f>
        <v>#N/A</v>
      </c>
      <c r="AK872" s="9" t="e">
        <f>VLOOKUP($C872, Team_Pitching___Advanced[[Team]:[xFIP]], 19,FALSE)</f>
        <v>#N/A</v>
      </c>
      <c r="AL872" s="9" t="e">
        <f>VLOOKUP($C872, Team_Pitching___Advanced[], 20, FALSE)</f>
        <v>#N/A</v>
      </c>
      <c r="AM872" s="9" t="e">
        <f>VLOOKUP($C872, Team_Batting___Dashboard[[Team]:[wOBA]], 16, FALSE)</f>
        <v>#N/A</v>
      </c>
      <c r="AN872" s="9" t="e">
        <f>VLOOKUP($C872, Team_Batting___Advanced[[Team]:[OPS]], 9, FALSE)</f>
        <v>#N/A</v>
      </c>
      <c r="AO872" s="9" t="e">
        <f>VLOOKUP($C872, Team_Batting___Advanced[], 19, FALSE)</f>
        <v>#N/A</v>
      </c>
      <c r="AP872" s="9" t="e">
        <f>VLOOKUP($C872, 'Team Per G'!$A$2:$G$31, 3, FALSE)</f>
        <v>#N/A</v>
      </c>
      <c r="AQ872" s="9" t="e">
        <f>VLOOKUP($C872, 'Team Per G'!$A$2:$G$31, 5, FALSE)</f>
        <v>#N/A</v>
      </c>
      <c r="AR872" s="9" t="e">
        <f>VLOOKUP($C872, 'Team Per G'!$A$2:$G$31, 4, FALSE)</f>
        <v>#N/A</v>
      </c>
      <c r="AS872" s="9" t="e">
        <f>VLOOKUP($C872, Team_Batting___Dashboard[], 22, FALSE)/$AC872</f>
        <v>#N/A</v>
      </c>
      <c r="AT872" s="9" t="e">
        <f>VLOOKUP($C872, 'FanGraphs - Team WAR Projected'!$B$2:$E$31, 4, FALSE)/162</f>
        <v>#N/A</v>
      </c>
      <c r="AU872" s="9" t="e">
        <f>VLOOKUP($C872, FanGraphs_Standings[[Abbreviation]:[2024 Year to Date RS/G]], 6, FALSE)/$AC872</f>
        <v>#N/A</v>
      </c>
      <c r="AV872" s="9" t="e">
        <f>VLOOKUP($C872, FanGraphs_Standings[[Abbreviation]:[2024 Projected Full Season RDif]], 19, FALSE)/162</f>
        <v>#N/A</v>
      </c>
      <c r="AW872" s="9" t="e">
        <f>VLOOKUP($C872, FanGraphs_Standings[[Abbreviation]:[2024 Projected Full Season RDif]], 5, FALSE)</f>
        <v>#N/A</v>
      </c>
      <c r="AX872" s="9" t="e">
        <f>VLOOKUP($C872, FanGraphs_Standings[[Abbreviation]:[2024 Projected Full Season W%]], 18, FALSE)</f>
        <v>#N/A</v>
      </c>
      <c r="AY872" s="9" t="e">
        <f>VLOOKUP($C872, 'Home Field Adv'!$A$2:$K$31, 11, FALSE)</f>
        <v>#N/A</v>
      </c>
      <c r="BB872" s="5" t="str">
        <f t="shared" si="40"/>
        <v/>
      </c>
      <c r="BC872" s="5" t="str">
        <f t="shared" si="41"/>
        <v/>
      </c>
      <c r="BD872" s="5" t="str">
        <f t="shared" si="42"/>
        <v/>
      </c>
    </row>
    <row r="873" spans="6:56" x14ac:dyDescent="0.45">
      <c r="F873" s="9" t="e">
        <f>VLOOKUP($B873, FanGraphs_Standings[[Abbreviation]:[2024 Year to Date G]], 2, FALSE)</f>
        <v>#N/A</v>
      </c>
      <c r="G873" s="9" t="e">
        <f>IF(ISERR(VLOOKUP($D873, 'SP Per G'!$A$2:$D$1380, 3, FALSE)), L873, VLOOKUP($D873, 'SP Per G'!$A$2:$D$1380, 3, FALSE))</f>
        <v>#N/A</v>
      </c>
      <c r="H873" s="9" t="e">
        <f>VLOOKUP($D873, 'SP Per G'!$A$2:$D$1380, 4, FALSE)</f>
        <v>#N/A</v>
      </c>
      <c r="I873" s="9" t="e">
        <f>VLOOKUP($D873, Individual_Pitching___Dashboard[], 18, FALSE)</f>
        <v>#N/A</v>
      </c>
      <c r="J873" s="9" t="e">
        <f>VLOOKUP($D873, Individual_Pitching___Dashboard[], 20, FALSE)</f>
        <v>#N/A</v>
      </c>
      <c r="K873" s="9" t="e">
        <f>VLOOKUP($D873, Individual_Pitching___Advanced[], 21,FALSE)</f>
        <v>#N/A</v>
      </c>
      <c r="L873" s="9" t="e">
        <f>VLOOKUP($B873, 'Team Per G'!$A$2:$G$31, 7, FALSE)</f>
        <v>#N/A</v>
      </c>
      <c r="M873" s="9" t="e">
        <f>VLOOKUP($B873, 'FanGraphs - Team WAR Projected'!$B$2:$E$31, 3, FALSE)/162</f>
        <v>#N/A</v>
      </c>
      <c r="N873" s="9" t="e">
        <f>VLOOKUP($B873, Team_Pitching___Advanced[[Team]:[xFIP]], 19,FALSE)</f>
        <v>#N/A</v>
      </c>
      <c r="O873" s="9" t="e">
        <f>VLOOKUP($B873, Team_Pitching___Advanced[], 20, FALSE)</f>
        <v>#N/A</v>
      </c>
      <c r="P873" s="9" t="e">
        <f>VLOOKUP($B873, Team_Batting___Dashboard[[Team]:[wOBA]], 16, FALSE)</f>
        <v>#N/A</v>
      </c>
      <c r="Q873" s="9" t="e">
        <f>VLOOKUP($B873, Team_Batting___Advanced[[Team]:[OPS]], 9, FALSE)</f>
        <v>#N/A</v>
      </c>
      <c r="R873" s="9" t="e">
        <f>VLOOKUP($B873, Team_Batting___Advanced[], 19, FALSE)</f>
        <v>#N/A</v>
      </c>
      <c r="S873" s="9" t="e">
        <f>VLOOKUP($B873, 'Team Per G'!$A$2:$G$31, 3, FALSE)</f>
        <v>#N/A</v>
      </c>
      <c r="T873" s="9" t="e">
        <f>VLOOKUP($B873, 'Team Per G'!$A$2:$G$31, 5, FALSE)</f>
        <v>#N/A</v>
      </c>
      <c r="U873" s="9" t="e">
        <f>VLOOKUP($B873, 'Team Per G'!$A$2:$G$31, 4, FALSE)</f>
        <v>#N/A</v>
      </c>
      <c r="V873" s="9" t="e">
        <f>VLOOKUP($B873, Team_Batting___Dashboard[], 22, FALSE)/$F873</f>
        <v>#N/A</v>
      </c>
      <c r="W873" s="9" t="e">
        <f>VLOOKUP($B873, 'FanGraphs - Team WAR Projected'!$B$2:$E$31, 4, FALSE)/162</f>
        <v>#N/A</v>
      </c>
      <c r="X873" s="9" t="e">
        <f>VLOOKUP($B873, FanGraphs_Standings[[Abbreviation]:[2024 Year to Date RS/G]], 6, FALSE)/$F873</f>
        <v>#N/A</v>
      </c>
      <c r="Y873" s="9" t="e">
        <f>VLOOKUP($B873, FanGraphs_Standings[[Abbreviation]:[2024 Projected Full Season RDif]], 19, FALSE)/162</f>
        <v>#N/A</v>
      </c>
      <c r="Z873" s="9" t="e">
        <f>VLOOKUP($B873, FanGraphs_Standings[[Abbreviation]:[2024 Projected Full Season RDif]], 5, FALSE)</f>
        <v>#N/A</v>
      </c>
      <c r="AA873" s="9" t="e">
        <f>VLOOKUP($B873, FanGraphs_Standings[[Abbreviation]:[2024 Projected Full Season W%]], 18, FALSE)</f>
        <v>#N/A</v>
      </c>
      <c r="AB873" s="9" t="e">
        <f>VLOOKUP($B873, 'Home Field Adv'!$A$2:$I$31, 9, FALSE)</f>
        <v>#N/A</v>
      </c>
      <c r="AC873" s="9" t="e">
        <f>VLOOKUP($C873, FanGraphs_Standings[[Abbreviation]:[2024 Year to Date G]], 2, FALSE)</f>
        <v>#N/A</v>
      </c>
      <c r="AD873" s="9" t="e">
        <f>VLOOKUP($E873, 'SP Per G'!$A$2:$D$1380, 3, FALSE)</f>
        <v>#N/A</v>
      </c>
      <c r="AE873" s="9" t="e">
        <f>VLOOKUP($E873, 'SP Per G'!$A$2:$D$1380, 4, FALSE)</f>
        <v>#N/A</v>
      </c>
      <c r="AF873" s="9" t="e">
        <f>VLOOKUP($E873, Individual_Pitching___Dashboard[], 18, FALSE)</f>
        <v>#N/A</v>
      </c>
      <c r="AG873" s="9" t="e">
        <f>VLOOKUP($E873, Individual_Pitching___Dashboard[], 20, FALSE)</f>
        <v>#N/A</v>
      </c>
      <c r="AH873" s="9" t="e">
        <f>VLOOKUP($E873, Individual_Pitching___Advanced[], 21,FALSE)</f>
        <v>#N/A</v>
      </c>
      <c r="AI873" s="9" t="e">
        <f>VLOOKUP($C873, 'Team Per G'!$A$2:$G$31, 7, FALSE)</f>
        <v>#N/A</v>
      </c>
      <c r="AJ873" s="9" t="e">
        <f>VLOOKUP($C873, 'FanGraphs - Team WAR Projected'!$B$2:$E$31, 3, FALSE)/162</f>
        <v>#N/A</v>
      </c>
      <c r="AK873" s="9" t="e">
        <f>VLOOKUP($C873, Team_Pitching___Advanced[[Team]:[xFIP]], 19,FALSE)</f>
        <v>#N/A</v>
      </c>
      <c r="AL873" s="9" t="e">
        <f>VLOOKUP($C873, Team_Pitching___Advanced[], 20, FALSE)</f>
        <v>#N/A</v>
      </c>
      <c r="AM873" s="9" t="e">
        <f>VLOOKUP($C873, Team_Batting___Dashboard[[Team]:[wOBA]], 16, FALSE)</f>
        <v>#N/A</v>
      </c>
      <c r="AN873" s="9" t="e">
        <f>VLOOKUP($C873, Team_Batting___Advanced[[Team]:[OPS]], 9, FALSE)</f>
        <v>#N/A</v>
      </c>
      <c r="AO873" s="9" t="e">
        <f>VLOOKUP($C873, Team_Batting___Advanced[], 19, FALSE)</f>
        <v>#N/A</v>
      </c>
      <c r="AP873" s="9" t="e">
        <f>VLOOKUP($C873, 'Team Per G'!$A$2:$G$31, 3, FALSE)</f>
        <v>#N/A</v>
      </c>
      <c r="AQ873" s="9" t="e">
        <f>VLOOKUP($C873, 'Team Per G'!$A$2:$G$31, 5, FALSE)</f>
        <v>#N/A</v>
      </c>
      <c r="AR873" s="9" t="e">
        <f>VLOOKUP($C873, 'Team Per G'!$A$2:$G$31, 4, FALSE)</f>
        <v>#N/A</v>
      </c>
      <c r="AS873" s="9" t="e">
        <f>VLOOKUP($C873, Team_Batting___Dashboard[], 22, FALSE)/$AC873</f>
        <v>#N/A</v>
      </c>
      <c r="AT873" s="9" t="e">
        <f>VLOOKUP($C873, 'FanGraphs - Team WAR Projected'!$B$2:$E$31, 4, FALSE)/162</f>
        <v>#N/A</v>
      </c>
      <c r="AU873" s="9" t="e">
        <f>VLOOKUP($C873, FanGraphs_Standings[[Abbreviation]:[2024 Year to Date RS/G]], 6, FALSE)/$AC873</f>
        <v>#N/A</v>
      </c>
      <c r="AV873" s="9" t="e">
        <f>VLOOKUP($C873, FanGraphs_Standings[[Abbreviation]:[2024 Projected Full Season RDif]], 19, FALSE)/162</f>
        <v>#N/A</v>
      </c>
      <c r="AW873" s="9" t="e">
        <f>VLOOKUP($C873, FanGraphs_Standings[[Abbreviation]:[2024 Projected Full Season RDif]], 5, FALSE)</f>
        <v>#N/A</v>
      </c>
      <c r="AX873" s="9" t="e">
        <f>VLOOKUP($C873, FanGraphs_Standings[[Abbreviation]:[2024 Projected Full Season W%]], 18, FALSE)</f>
        <v>#N/A</v>
      </c>
      <c r="AY873" s="9" t="e">
        <f>VLOOKUP($C873, 'Home Field Adv'!$A$2:$K$31, 11, FALSE)</f>
        <v>#N/A</v>
      </c>
      <c r="BB873" s="5" t="str">
        <f t="shared" si="40"/>
        <v/>
      </c>
      <c r="BC873" s="5" t="str">
        <f t="shared" si="41"/>
        <v/>
      </c>
      <c r="BD873" s="5" t="str">
        <f t="shared" si="42"/>
        <v/>
      </c>
    </row>
    <row r="874" spans="6:56" x14ac:dyDescent="0.45">
      <c r="F874" s="9" t="e">
        <f>VLOOKUP($B874, FanGraphs_Standings[[Abbreviation]:[2024 Year to Date G]], 2, FALSE)</f>
        <v>#N/A</v>
      </c>
      <c r="G874" s="9" t="e">
        <f>IF(ISERR(VLOOKUP($D874, 'SP Per G'!$A$2:$D$1380, 3, FALSE)), L874, VLOOKUP($D874, 'SP Per G'!$A$2:$D$1380, 3, FALSE))</f>
        <v>#N/A</v>
      </c>
      <c r="H874" s="9" t="e">
        <f>VLOOKUP($D874, 'SP Per G'!$A$2:$D$1380, 4, FALSE)</f>
        <v>#N/A</v>
      </c>
      <c r="I874" s="9" t="e">
        <f>VLOOKUP($D874, Individual_Pitching___Dashboard[], 18, FALSE)</f>
        <v>#N/A</v>
      </c>
      <c r="J874" s="9" t="e">
        <f>VLOOKUP($D874, Individual_Pitching___Dashboard[], 20, FALSE)</f>
        <v>#N/A</v>
      </c>
      <c r="K874" s="9" t="e">
        <f>VLOOKUP($D874, Individual_Pitching___Advanced[], 21,FALSE)</f>
        <v>#N/A</v>
      </c>
      <c r="L874" s="9" t="e">
        <f>VLOOKUP($B874, 'Team Per G'!$A$2:$G$31, 7, FALSE)</f>
        <v>#N/A</v>
      </c>
      <c r="M874" s="9" t="e">
        <f>VLOOKUP($B874, 'FanGraphs - Team WAR Projected'!$B$2:$E$31, 3, FALSE)/162</f>
        <v>#N/A</v>
      </c>
      <c r="N874" s="9" t="e">
        <f>VLOOKUP($B874, Team_Pitching___Advanced[[Team]:[xFIP]], 19,FALSE)</f>
        <v>#N/A</v>
      </c>
      <c r="O874" s="9" t="e">
        <f>VLOOKUP($B874, Team_Pitching___Advanced[], 20, FALSE)</f>
        <v>#N/A</v>
      </c>
      <c r="P874" s="9" t="e">
        <f>VLOOKUP($B874, Team_Batting___Dashboard[[Team]:[wOBA]], 16, FALSE)</f>
        <v>#N/A</v>
      </c>
      <c r="Q874" s="9" t="e">
        <f>VLOOKUP($B874, Team_Batting___Advanced[[Team]:[OPS]], 9, FALSE)</f>
        <v>#N/A</v>
      </c>
      <c r="R874" s="9" t="e">
        <f>VLOOKUP($B874, Team_Batting___Advanced[], 19, FALSE)</f>
        <v>#N/A</v>
      </c>
      <c r="S874" s="9" t="e">
        <f>VLOOKUP($B874, 'Team Per G'!$A$2:$G$31, 3, FALSE)</f>
        <v>#N/A</v>
      </c>
      <c r="T874" s="9" t="e">
        <f>VLOOKUP($B874, 'Team Per G'!$A$2:$G$31, 5, FALSE)</f>
        <v>#N/A</v>
      </c>
      <c r="U874" s="9" t="e">
        <f>VLOOKUP($B874, 'Team Per G'!$A$2:$G$31, 4, FALSE)</f>
        <v>#N/A</v>
      </c>
      <c r="V874" s="9" t="e">
        <f>VLOOKUP($B874, Team_Batting___Dashboard[], 22, FALSE)/$F874</f>
        <v>#N/A</v>
      </c>
      <c r="W874" s="9" t="e">
        <f>VLOOKUP($B874, 'FanGraphs - Team WAR Projected'!$B$2:$E$31, 4, FALSE)/162</f>
        <v>#N/A</v>
      </c>
      <c r="X874" s="9" t="e">
        <f>VLOOKUP($B874, FanGraphs_Standings[[Abbreviation]:[2024 Year to Date RS/G]], 6, FALSE)/$F874</f>
        <v>#N/A</v>
      </c>
      <c r="Y874" s="9" t="e">
        <f>VLOOKUP($B874, FanGraphs_Standings[[Abbreviation]:[2024 Projected Full Season RDif]], 19, FALSE)/162</f>
        <v>#N/A</v>
      </c>
      <c r="Z874" s="9" t="e">
        <f>VLOOKUP($B874, FanGraphs_Standings[[Abbreviation]:[2024 Projected Full Season RDif]], 5, FALSE)</f>
        <v>#N/A</v>
      </c>
      <c r="AA874" s="9" t="e">
        <f>VLOOKUP($B874, FanGraphs_Standings[[Abbreviation]:[2024 Projected Full Season W%]], 18, FALSE)</f>
        <v>#N/A</v>
      </c>
      <c r="AB874" s="9" t="e">
        <f>VLOOKUP($B874, 'Home Field Adv'!$A$2:$I$31, 9, FALSE)</f>
        <v>#N/A</v>
      </c>
      <c r="AC874" s="9" t="e">
        <f>VLOOKUP($C874, FanGraphs_Standings[[Abbreviation]:[2024 Year to Date G]], 2, FALSE)</f>
        <v>#N/A</v>
      </c>
      <c r="AD874" s="9" t="e">
        <f>VLOOKUP($E874, 'SP Per G'!$A$2:$D$1380, 3, FALSE)</f>
        <v>#N/A</v>
      </c>
      <c r="AE874" s="9" t="e">
        <f>VLOOKUP($E874, 'SP Per G'!$A$2:$D$1380, 4, FALSE)</f>
        <v>#N/A</v>
      </c>
      <c r="AF874" s="9" t="e">
        <f>VLOOKUP($E874, Individual_Pitching___Dashboard[], 18, FALSE)</f>
        <v>#N/A</v>
      </c>
      <c r="AG874" s="9" t="e">
        <f>VLOOKUP($E874, Individual_Pitching___Dashboard[], 20, FALSE)</f>
        <v>#N/A</v>
      </c>
      <c r="AH874" s="9" t="e">
        <f>VLOOKUP($E874, Individual_Pitching___Advanced[], 21,FALSE)</f>
        <v>#N/A</v>
      </c>
      <c r="AI874" s="9" t="e">
        <f>VLOOKUP($C874, 'Team Per G'!$A$2:$G$31, 7, FALSE)</f>
        <v>#N/A</v>
      </c>
      <c r="AJ874" s="9" t="e">
        <f>VLOOKUP($C874, 'FanGraphs - Team WAR Projected'!$B$2:$E$31, 3, FALSE)/162</f>
        <v>#N/A</v>
      </c>
      <c r="AK874" s="9" t="e">
        <f>VLOOKUP($C874, Team_Pitching___Advanced[[Team]:[xFIP]], 19,FALSE)</f>
        <v>#N/A</v>
      </c>
      <c r="AL874" s="9" t="e">
        <f>VLOOKUP($C874, Team_Pitching___Advanced[], 20, FALSE)</f>
        <v>#N/A</v>
      </c>
      <c r="AM874" s="9" t="e">
        <f>VLOOKUP($C874, Team_Batting___Dashboard[[Team]:[wOBA]], 16, FALSE)</f>
        <v>#N/A</v>
      </c>
      <c r="AN874" s="9" t="e">
        <f>VLOOKUP($C874, Team_Batting___Advanced[[Team]:[OPS]], 9, FALSE)</f>
        <v>#N/A</v>
      </c>
      <c r="AO874" s="9" t="e">
        <f>VLOOKUP($C874, Team_Batting___Advanced[], 19, FALSE)</f>
        <v>#N/A</v>
      </c>
      <c r="AP874" s="9" t="e">
        <f>VLOOKUP($C874, 'Team Per G'!$A$2:$G$31, 3, FALSE)</f>
        <v>#N/A</v>
      </c>
      <c r="AQ874" s="9" t="e">
        <f>VLOOKUP($C874, 'Team Per G'!$A$2:$G$31, 5, FALSE)</f>
        <v>#N/A</v>
      </c>
      <c r="AR874" s="9" t="e">
        <f>VLOOKUP($C874, 'Team Per G'!$A$2:$G$31, 4, FALSE)</f>
        <v>#N/A</v>
      </c>
      <c r="AS874" s="9" t="e">
        <f>VLOOKUP($C874, Team_Batting___Dashboard[], 22, FALSE)/$AC874</f>
        <v>#N/A</v>
      </c>
      <c r="AT874" s="9" t="e">
        <f>VLOOKUP($C874, 'FanGraphs - Team WAR Projected'!$B$2:$E$31, 4, FALSE)/162</f>
        <v>#N/A</v>
      </c>
      <c r="AU874" s="9" t="e">
        <f>VLOOKUP($C874, FanGraphs_Standings[[Abbreviation]:[2024 Year to Date RS/G]], 6, FALSE)/$AC874</f>
        <v>#N/A</v>
      </c>
      <c r="AV874" s="9" t="e">
        <f>VLOOKUP($C874, FanGraphs_Standings[[Abbreviation]:[2024 Projected Full Season RDif]], 19, FALSE)/162</f>
        <v>#N/A</v>
      </c>
      <c r="AW874" s="9" t="e">
        <f>VLOOKUP($C874, FanGraphs_Standings[[Abbreviation]:[2024 Projected Full Season RDif]], 5, FALSE)</f>
        <v>#N/A</v>
      </c>
      <c r="AX874" s="9" t="e">
        <f>VLOOKUP($C874, FanGraphs_Standings[[Abbreviation]:[2024 Projected Full Season W%]], 18, FALSE)</f>
        <v>#N/A</v>
      </c>
      <c r="AY874" s="9" t="e">
        <f>VLOOKUP($C874, 'Home Field Adv'!$A$2:$K$31, 11, FALSE)</f>
        <v>#N/A</v>
      </c>
      <c r="BB874" s="5" t="str">
        <f t="shared" si="40"/>
        <v/>
      </c>
      <c r="BC874" s="5" t="str">
        <f t="shared" si="41"/>
        <v/>
      </c>
      <c r="BD874" s="5" t="str">
        <f t="shared" si="42"/>
        <v/>
      </c>
    </row>
    <row r="875" spans="6:56" x14ac:dyDescent="0.45">
      <c r="F875" s="9" t="e">
        <f>VLOOKUP($B875, FanGraphs_Standings[[Abbreviation]:[2024 Year to Date G]], 2, FALSE)</f>
        <v>#N/A</v>
      </c>
      <c r="G875" s="9" t="e">
        <f>IF(ISERR(VLOOKUP($D875, 'SP Per G'!$A$2:$D$1380, 3, FALSE)), L875, VLOOKUP($D875, 'SP Per G'!$A$2:$D$1380, 3, FALSE))</f>
        <v>#N/A</v>
      </c>
      <c r="H875" s="9" t="e">
        <f>VLOOKUP($D875, 'SP Per G'!$A$2:$D$1380, 4, FALSE)</f>
        <v>#N/A</v>
      </c>
      <c r="I875" s="9" t="e">
        <f>VLOOKUP($D875, Individual_Pitching___Dashboard[], 18, FALSE)</f>
        <v>#N/A</v>
      </c>
      <c r="J875" s="9" t="e">
        <f>VLOOKUP($D875, Individual_Pitching___Dashboard[], 20, FALSE)</f>
        <v>#N/A</v>
      </c>
      <c r="K875" s="9" t="e">
        <f>VLOOKUP($D875, Individual_Pitching___Advanced[], 21,FALSE)</f>
        <v>#N/A</v>
      </c>
      <c r="L875" s="9" t="e">
        <f>VLOOKUP($B875, 'Team Per G'!$A$2:$G$31, 7, FALSE)</f>
        <v>#N/A</v>
      </c>
      <c r="M875" s="9" t="e">
        <f>VLOOKUP($B875, 'FanGraphs - Team WAR Projected'!$B$2:$E$31, 3, FALSE)/162</f>
        <v>#N/A</v>
      </c>
      <c r="N875" s="9" t="e">
        <f>VLOOKUP($B875, Team_Pitching___Advanced[[Team]:[xFIP]], 19,FALSE)</f>
        <v>#N/A</v>
      </c>
      <c r="O875" s="9" t="e">
        <f>VLOOKUP($B875, Team_Pitching___Advanced[], 20, FALSE)</f>
        <v>#N/A</v>
      </c>
      <c r="P875" s="9" t="e">
        <f>VLOOKUP($B875, Team_Batting___Dashboard[[Team]:[wOBA]], 16, FALSE)</f>
        <v>#N/A</v>
      </c>
      <c r="Q875" s="9" t="e">
        <f>VLOOKUP($B875, Team_Batting___Advanced[[Team]:[OPS]], 9, FALSE)</f>
        <v>#N/A</v>
      </c>
      <c r="R875" s="9" t="e">
        <f>VLOOKUP($B875, Team_Batting___Advanced[], 19, FALSE)</f>
        <v>#N/A</v>
      </c>
      <c r="S875" s="9" t="e">
        <f>VLOOKUP($B875, 'Team Per G'!$A$2:$G$31, 3, FALSE)</f>
        <v>#N/A</v>
      </c>
      <c r="T875" s="9" t="e">
        <f>VLOOKUP($B875, 'Team Per G'!$A$2:$G$31, 5, FALSE)</f>
        <v>#N/A</v>
      </c>
      <c r="U875" s="9" t="e">
        <f>VLOOKUP($B875, 'Team Per G'!$A$2:$G$31, 4, FALSE)</f>
        <v>#N/A</v>
      </c>
      <c r="V875" s="9" t="e">
        <f>VLOOKUP($B875, Team_Batting___Dashboard[], 22, FALSE)/$F875</f>
        <v>#N/A</v>
      </c>
      <c r="W875" s="9" t="e">
        <f>VLOOKUP($B875, 'FanGraphs - Team WAR Projected'!$B$2:$E$31, 4, FALSE)/162</f>
        <v>#N/A</v>
      </c>
      <c r="X875" s="9" t="e">
        <f>VLOOKUP($B875, FanGraphs_Standings[[Abbreviation]:[2024 Year to Date RS/G]], 6, FALSE)/$F875</f>
        <v>#N/A</v>
      </c>
      <c r="Y875" s="9" t="e">
        <f>VLOOKUP($B875, FanGraphs_Standings[[Abbreviation]:[2024 Projected Full Season RDif]], 19, FALSE)/162</f>
        <v>#N/A</v>
      </c>
      <c r="Z875" s="9" t="e">
        <f>VLOOKUP($B875, FanGraphs_Standings[[Abbreviation]:[2024 Projected Full Season RDif]], 5, FALSE)</f>
        <v>#N/A</v>
      </c>
      <c r="AA875" s="9" t="e">
        <f>VLOOKUP($B875, FanGraphs_Standings[[Abbreviation]:[2024 Projected Full Season W%]], 18, FALSE)</f>
        <v>#N/A</v>
      </c>
      <c r="AB875" s="9" t="e">
        <f>VLOOKUP($B875, 'Home Field Adv'!$A$2:$I$31, 9, FALSE)</f>
        <v>#N/A</v>
      </c>
      <c r="AC875" s="9" t="e">
        <f>VLOOKUP($C875, FanGraphs_Standings[[Abbreviation]:[2024 Year to Date G]], 2, FALSE)</f>
        <v>#N/A</v>
      </c>
      <c r="AD875" s="9" t="e">
        <f>VLOOKUP($E875, 'SP Per G'!$A$2:$D$1380, 3, FALSE)</f>
        <v>#N/A</v>
      </c>
      <c r="AE875" s="9" t="e">
        <f>VLOOKUP($E875, 'SP Per G'!$A$2:$D$1380, 4, FALSE)</f>
        <v>#N/A</v>
      </c>
      <c r="AF875" s="9" t="e">
        <f>VLOOKUP($E875, Individual_Pitching___Dashboard[], 18, FALSE)</f>
        <v>#N/A</v>
      </c>
      <c r="AG875" s="9" t="e">
        <f>VLOOKUP($E875, Individual_Pitching___Dashboard[], 20, FALSE)</f>
        <v>#N/A</v>
      </c>
      <c r="AH875" s="9" t="e">
        <f>VLOOKUP($E875, Individual_Pitching___Advanced[], 21,FALSE)</f>
        <v>#N/A</v>
      </c>
      <c r="AI875" s="9" t="e">
        <f>VLOOKUP($C875, 'Team Per G'!$A$2:$G$31, 7, FALSE)</f>
        <v>#N/A</v>
      </c>
      <c r="AJ875" s="9" t="e">
        <f>VLOOKUP($C875, 'FanGraphs - Team WAR Projected'!$B$2:$E$31, 3, FALSE)/162</f>
        <v>#N/A</v>
      </c>
      <c r="AK875" s="9" t="e">
        <f>VLOOKUP($C875, Team_Pitching___Advanced[[Team]:[xFIP]], 19,FALSE)</f>
        <v>#N/A</v>
      </c>
      <c r="AL875" s="9" t="e">
        <f>VLOOKUP($C875, Team_Pitching___Advanced[], 20, FALSE)</f>
        <v>#N/A</v>
      </c>
      <c r="AM875" s="9" t="e">
        <f>VLOOKUP($C875, Team_Batting___Dashboard[[Team]:[wOBA]], 16, FALSE)</f>
        <v>#N/A</v>
      </c>
      <c r="AN875" s="9" t="e">
        <f>VLOOKUP($C875, Team_Batting___Advanced[[Team]:[OPS]], 9, FALSE)</f>
        <v>#N/A</v>
      </c>
      <c r="AO875" s="9" t="e">
        <f>VLOOKUP($C875, Team_Batting___Advanced[], 19, FALSE)</f>
        <v>#N/A</v>
      </c>
      <c r="AP875" s="9" t="e">
        <f>VLOOKUP($C875, 'Team Per G'!$A$2:$G$31, 3, FALSE)</f>
        <v>#N/A</v>
      </c>
      <c r="AQ875" s="9" t="e">
        <f>VLOOKUP($C875, 'Team Per G'!$A$2:$G$31, 5, FALSE)</f>
        <v>#N/A</v>
      </c>
      <c r="AR875" s="9" t="e">
        <f>VLOOKUP($C875, 'Team Per G'!$A$2:$G$31, 4, FALSE)</f>
        <v>#N/A</v>
      </c>
      <c r="AS875" s="9" t="e">
        <f>VLOOKUP($C875, Team_Batting___Dashboard[], 22, FALSE)/$AC875</f>
        <v>#N/A</v>
      </c>
      <c r="AT875" s="9" t="e">
        <f>VLOOKUP($C875, 'FanGraphs - Team WAR Projected'!$B$2:$E$31, 4, FALSE)/162</f>
        <v>#N/A</v>
      </c>
      <c r="AU875" s="9" t="e">
        <f>VLOOKUP($C875, FanGraphs_Standings[[Abbreviation]:[2024 Year to Date RS/G]], 6, FALSE)/$AC875</f>
        <v>#N/A</v>
      </c>
      <c r="AV875" s="9" t="e">
        <f>VLOOKUP($C875, FanGraphs_Standings[[Abbreviation]:[2024 Projected Full Season RDif]], 19, FALSE)/162</f>
        <v>#N/A</v>
      </c>
      <c r="AW875" s="9" t="e">
        <f>VLOOKUP($C875, FanGraphs_Standings[[Abbreviation]:[2024 Projected Full Season RDif]], 5, FALSE)</f>
        <v>#N/A</v>
      </c>
      <c r="AX875" s="9" t="e">
        <f>VLOOKUP($C875, FanGraphs_Standings[[Abbreviation]:[2024 Projected Full Season W%]], 18, FALSE)</f>
        <v>#N/A</v>
      </c>
      <c r="AY875" s="9" t="e">
        <f>VLOOKUP($C875, 'Home Field Adv'!$A$2:$K$31, 11, FALSE)</f>
        <v>#N/A</v>
      </c>
      <c r="BB875" s="5" t="str">
        <f t="shared" si="40"/>
        <v/>
      </c>
      <c r="BC875" s="5" t="str">
        <f t="shared" si="41"/>
        <v/>
      </c>
      <c r="BD875" s="5" t="str">
        <f t="shared" si="42"/>
        <v/>
      </c>
    </row>
    <row r="876" spans="6:56" x14ac:dyDescent="0.45">
      <c r="F876" s="9" t="e">
        <f>VLOOKUP($B876, FanGraphs_Standings[[Abbreviation]:[2024 Year to Date G]], 2, FALSE)</f>
        <v>#N/A</v>
      </c>
      <c r="G876" s="9" t="e">
        <f>IF(ISERR(VLOOKUP($D876, 'SP Per G'!$A$2:$D$1380, 3, FALSE)), L876, VLOOKUP($D876, 'SP Per G'!$A$2:$D$1380, 3, FALSE))</f>
        <v>#N/A</v>
      </c>
      <c r="H876" s="9" t="e">
        <f>VLOOKUP($D876, 'SP Per G'!$A$2:$D$1380, 4, FALSE)</f>
        <v>#N/A</v>
      </c>
      <c r="I876" s="9" t="e">
        <f>VLOOKUP($D876, Individual_Pitching___Dashboard[], 18, FALSE)</f>
        <v>#N/A</v>
      </c>
      <c r="J876" s="9" t="e">
        <f>VLOOKUP($D876, Individual_Pitching___Dashboard[], 20, FALSE)</f>
        <v>#N/A</v>
      </c>
      <c r="K876" s="9" t="e">
        <f>VLOOKUP($D876, Individual_Pitching___Advanced[], 21,FALSE)</f>
        <v>#N/A</v>
      </c>
      <c r="L876" s="9" t="e">
        <f>VLOOKUP($B876, 'Team Per G'!$A$2:$G$31, 7, FALSE)</f>
        <v>#N/A</v>
      </c>
      <c r="M876" s="9" t="e">
        <f>VLOOKUP($B876, 'FanGraphs - Team WAR Projected'!$B$2:$E$31, 3, FALSE)/162</f>
        <v>#N/A</v>
      </c>
      <c r="N876" s="9" t="e">
        <f>VLOOKUP($B876, Team_Pitching___Advanced[[Team]:[xFIP]], 19,FALSE)</f>
        <v>#N/A</v>
      </c>
      <c r="O876" s="9" t="e">
        <f>VLOOKUP($B876, Team_Pitching___Advanced[], 20, FALSE)</f>
        <v>#N/A</v>
      </c>
      <c r="P876" s="9" t="e">
        <f>VLOOKUP($B876, Team_Batting___Dashboard[[Team]:[wOBA]], 16, FALSE)</f>
        <v>#N/A</v>
      </c>
      <c r="Q876" s="9" t="e">
        <f>VLOOKUP($B876, Team_Batting___Advanced[[Team]:[OPS]], 9, FALSE)</f>
        <v>#N/A</v>
      </c>
      <c r="R876" s="9" t="e">
        <f>VLOOKUP($B876, Team_Batting___Advanced[], 19, FALSE)</f>
        <v>#N/A</v>
      </c>
      <c r="S876" s="9" t="e">
        <f>VLOOKUP($B876, 'Team Per G'!$A$2:$G$31, 3, FALSE)</f>
        <v>#N/A</v>
      </c>
      <c r="T876" s="9" t="e">
        <f>VLOOKUP($B876, 'Team Per G'!$A$2:$G$31, 5, FALSE)</f>
        <v>#N/A</v>
      </c>
      <c r="U876" s="9" t="e">
        <f>VLOOKUP($B876, 'Team Per G'!$A$2:$G$31, 4, FALSE)</f>
        <v>#N/A</v>
      </c>
      <c r="V876" s="9" t="e">
        <f>VLOOKUP($B876, Team_Batting___Dashboard[], 22, FALSE)/$F876</f>
        <v>#N/A</v>
      </c>
      <c r="W876" s="9" t="e">
        <f>VLOOKUP($B876, 'FanGraphs - Team WAR Projected'!$B$2:$E$31, 4, FALSE)/162</f>
        <v>#N/A</v>
      </c>
      <c r="X876" s="9" t="e">
        <f>VLOOKUP($B876, FanGraphs_Standings[[Abbreviation]:[2024 Year to Date RS/G]], 6, FALSE)/$F876</f>
        <v>#N/A</v>
      </c>
      <c r="Y876" s="9" t="e">
        <f>VLOOKUP($B876, FanGraphs_Standings[[Abbreviation]:[2024 Projected Full Season RDif]], 19, FALSE)/162</f>
        <v>#N/A</v>
      </c>
      <c r="Z876" s="9" t="e">
        <f>VLOOKUP($B876, FanGraphs_Standings[[Abbreviation]:[2024 Projected Full Season RDif]], 5, FALSE)</f>
        <v>#N/A</v>
      </c>
      <c r="AA876" s="9" t="e">
        <f>VLOOKUP($B876, FanGraphs_Standings[[Abbreviation]:[2024 Projected Full Season W%]], 18, FALSE)</f>
        <v>#N/A</v>
      </c>
      <c r="AB876" s="9" t="e">
        <f>VLOOKUP($B876, 'Home Field Adv'!$A$2:$I$31, 9, FALSE)</f>
        <v>#N/A</v>
      </c>
      <c r="AC876" s="9" t="e">
        <f>VLOOKUP($C876, FanGraphs_Standings[[Abbreviation]:[2024 Year to Date G]], 2, FALSE)</f>
        <v>#N/A</v>
      </c>
      <c r="AD876" s="9" t="e">
        <f>VLOOKUP($E876, 'SP Per G'!$A$2:$D$1380, 3, FALSE)</f>
        <v>#N/A</v>
      </c>
      <c r="AE876" s="9" t="e">
        <f>VLOOKUP($E876, 'SP Per G'!$A$2:$D$1380, 4, FALSE)</f>
        <v>#N/A</v>
      </c>
      <c r="AF876" s="9" t="e">
        <f>VLOOKUP($E876, Individual_Pitching___Dashboard[], 18, FALSE)</f>
        <v>#N/A</v>
      </c>
      <c r="AG876" s="9" t="e">
        <f>VLOOKUP($E876, Individual_Pitching___Dashboard[], 20, FALSE)</f>
        <v>#N/A</v>
      </c>
      <c r="AH876" s="9" t="e">
        <f>VLOOKUP($E876, Individual_Pitching___Advanced[], 21,FALSE)</f>
        <v>#N/A</v>
      </c>
      <c r="AI876" s="9" t="e">
        <f>VLOOKUP($C876, 'Team Per G'!$A$2:$G$31, 7, FALSE)</f>
        <v>#N/A</v>
      </c>
      <c r="AJ876" s="9" t="e">
        <f>VLOOKUP($C876, 'FanGraphs - Team WAR Projected'!$B$2:$E$31, 3, FALSE)/162</f>
        <v>#N/A</v>
      </c>
      <c r="AK876" s="9" t="e">
        <f>VLOOKUP($C876, Team_Pitching___Advanced[[Team]:[xFIP]], 19,FALSE)</f>
        <v>#N/A</v>
      </c>
      <c r="AL876" s="9" t="e">
        <f>VLOOKUP($C876, Team_Pitching___Advanced[], 20, FALSE)</f>
        <v>#N/A</v>
      </c>
      <c r="AM876" s="9" t="e">
        <f>VLOOKUP($C876, Team_Batting___Dashboard[[Team]:[wOBA]], 16, FALSE)</f>
        <v>#N/A</v>
      </c>
      <c r="AN876" s="9" t="e">
        <f>VLOOKUP($C876, Team_Batting___Advanced[[Team]:[OPS]], 9, FALSE)</f>
        <v>#N/A</v>
      </c>
      <c r="AO876" s="9" t="e">
        <f>VLOOKUP($C876, Team_Batting___Advanced[], 19, FALSE)</f>
        <v>#N/A</v>
      </c>
      <c r="AP876" s="9" t="e">
        <f>VLOOKUP($C876, 'Team Per G'!$A$2:$G$31, 3, FALSE)</f>
        <v>#N/A</v>
      </c>
      <c r="AQ876" s="9" t="e">
        <f>VLOOKUP($C876, 'Team Per G'!$A$2:$G$31, 5, FALSE)</f>
        <v>#N/A</v>
      </c>
      <c r="AR876" s="9" t="e">
        <f>VLOOKUP($C876, 'Team Per G'!$A$2:$G$31, 4, FALSE)</f>
        <v>#N/A</v>
      </c>
      <c r="AS876" s="9" t="e">
        <f>VLOOKUP($C876, Team_Batting___Dashboard[], 22, FALSE)/$AC876</f>
        <v>#N/A</v>
      </c>
      <c r="AT876" s="9" t="e">
        <f>VLOOKUP($C876, 'FanGraphs - Team WAR Projected'!$B$2:$E$31, 4, FALSE)/162</f>
        <v>#N/A</v>
      </c>
      <c r="AU876" s="9" t="e">
        <f>VLOOKUP($C876, FanGraphs_Standings[[Abbreviation]:[2024 Year to Date RS/G]], 6, FALSE)/$AC876</f>
        <v>#N/A</v>
      </c>
      <c r="AV876" s="9" t="e">
        <f>VLOOKUP($C876, FanGraphs_Standings[[Abbreviation]:[2024 Projected Full Season RDif]], 19, FALSE)/162</f>
        <v>#N/A</v>
      </c>
      <c r="AW876" s="9" t="e">
        <f>VLOOKUP($C876, FanGraphs_Standings[[Abbreviation]:[2024 Projected Full Season RDif]], 5, FALSE)</f>
        <v>#N/A</v>
      </c>
      <c r="AX876" s="9" t="e">
        <f>VLOOKUP($C876, FanGraphs_Standings[[Abbreviation]:[2024 Projected Full Season W%]], 18, FALSE)</f>
        <v>#N/A</v>
      </c>
      <c r="AY876" s="9" t="e">
        <f>VLOOKUP($C876, 'Home Field Adv'!$A$2:$K$31, 11, FALSE)</f>
        <v>#N/A</v>
      </c>
      <c r="BB876" s="5" t="str">
        <f t="shared" si="40"/>
        <v/>
      </c>
      <c r="BC876" s="5" t="str">
        <f t="shared" si="41"/>
        <v/>
      </c>
      <c r="BD876" s="5" t="str">
        <f t="shared" si="42"/>
        <v/>
      </c>
    </row>
    <row r="877" spans="6:56" x14ac:dyDescent="0.45">
      <c r="F877" s="9" t="e">
        <f>VLOOKUP($B877, FanGraphs_Standings[[Abbreviation]:[2024 Year to Date G]], 2, FALSE)</f>
        <v>#N/A</v>
      </c>
      <c r="G877" s="9" t="e">
        <f>IF(ISERR(VLOOKUP($D877, 'SP Per G'!$A$2:$D$1380, 3, FALSE)), L877, VLOOKUP($D877, 'SP Per G'!$A$2:$D$1380, 3, FALSE))</f>
        <v>#N/A</v>
      </c>
      <c r="H877" s="9" t="e">
        <f>VLOOKUP($D877, 'SP Per G'!$A$2:$D$1380, 4, FALSE)</f>
        <v>#N/A</v>
      </c>
      <c r="I877" s="9" t="e">
        <f>VLOOKUP($D877, Individual_Pitching___Dashboard[], 18, FALSE)</f>
        <v>#N/A</v>
      </c>
      <c r="J877" s="9" t="e">
        <f>VLOOKUP($D877, Individual_Pitching___Dashboard[], 20, FALSE)</f>
        <v>#N/A</v>
      </c>
      <c r="K877" s="9" t="e">
        <f>VLOOKUP($D877, Individual_Pitching___Advanced[], 21,FALSE)</f>
        <v>#N/A</v>
      </c>
      <c r="L877" s="9" t="e">
        <f>VLOOKUP($B877, 'Team Per G'!$A$2:$G$31, 7, FALSE)</f>
        <v>#N/A</v>
      </c>
      <c r="M877" s="9" t="e">
        <f>VLOOKUP($B877, 'FanGraphs - Team WAR Projected'!$B$2:$E$31, 3, FALSE)/162</f>
        <v>#N/A</v>
      </c>
      <c r="N877" s="9" t="e">
        <f>VLOOKUP($B877, Team_Pitching___Advanced[[Team]:[xFIP]], 19,FALSE)</f>
        <v>#N/A</v>
      </c>
      <c r="O877" s="9" t="e">
        <f>VLOOKUP($B877, Team_Pitching___Advanced[], 20, FALSE)</f>
        <v>#N/A</v>
      </c>
      <c r="P877" s="9" t="e">
        <f>VLOOKUP($B877, Team_Batting___Dashboard[[Team]:[wOBA]], 16, FALSE)</f>
        <v>#N/A</v>
      </c>
      <c r="Q877" s="9" t="e">
        <f>VLOOKUP($B877, Team_Batting___Advanced[[Team]:[OPS]], 9, FALSE)</f>
        <v>#N/A</v>
      </c>
      <c r="R877" s="9" t="e">
        <f>VLOOKUP($B877, Team_Batting___Advanced[], 19, FALSE)</f>
        <v>#N/A</v>
      </c>
      <c r="S877" s="9" t="e">
        <f>VLOOKUP($B877, 'Team Per G'!$A$2:$G$31, 3, FALSE)</f>
        <v>#N/A</v>
      </c>
      <c r="T877" s="9" t="e">
        <f>VLOOKUP($B877, 'Team Per G'!$A$2:$G$31, 5, FALSE)</f>
        <v>#N/A</v>
      </c>
      <c r="U877" s="9" t="e">
        <f>VLOOKUP($B877, 'Team Per G'!$A$2:$G$31, 4, FALSE)</f>
        <v>#N/A</v>
      </c>
      <c r="V877" s="9" t="e">
        <f>VLOOKUP($B877, Team_Batting___Dashboard[], 22, FALSE)/$F877</f>
        <v>#N/A</v>
      </c>
      <c r="W877" s="9" t="e">
        <f>VLOOKUP($B877, 'FanGraphs - Team WAR Projected'!$B$2:$E$31, 4, FALSE)/162</f>
        <v>#N/A</v>
      </c>
      <c r="X877" s="9" t="e">
        <f>VLOOKUP($B877, FanGraphs_Standings[[Abbreviation]:[2024 Year to Date RS/G]], 6, FALSE)/$F877</f>
        <v>#N/A</v>
      </c>
      <c r="Y877" s="9" t="e">
        <f>VLOOKUP($B877, FanGraphs_Standings[[Abbreviation]:[2024 Projected Full Season RDif]], 19, FALSE)/162</f>
        <v>#N/A</v>
      </c>
      <c r="Z877" s="9" t="e">
        <f>VLOOKUP($B877, FanGraphs_Standings[[Abbreviation]:[2024 Projected Full Season RDif]], 5, FALSE)</f>
        <v>#N/A</v>
      </c>
      <c r="AA877" s="9" t="e">
        <f>VLOOKUP($B877, FanGraphs_Standings[[Abbreviation]:[2024 Projected Full Season W%]], 18, FALSE)</f>
        <v>#N/A</v>
      </c>
      <c r="AB877" s="9" t="e">
        <f>VLOOKUP($B877, 'Home Field Adv'!$A$2:$I$31, 9, FALSE)</f>
        <v>#N/A</v>
      </c>
      <c r="AC877" s="9" t="e">
        <f>VLOOKUP($C877, FanGraphs_Standings[[Abbreviation]:[2024 Year to Date G]], 2, FALSE)</f>
        <v>#N/A</v>
      </c>
      <c r="AD877" s="9" t="e">
        <f>VLOOKUP($E877, 'SP Per G'!$A$2:$D$1380, 3, FALSE)</f>
        <v>#N/A</v>
      </c>
      <c r="AE877" s="9" t="e">
        <f>VLOOKUP($E877, 'SP Per G'!$A$2:$D$1380, 4, FALSE)</f>
        <v>#N/A</v>
      </c>
      <c r="AF877" s="9" t="e">
        <f>VLOOKUP($E877, Individual_Pitching___Dashboard[], 18, FALSE)</f>
        <v>#N/A</v>
      </c>
      <c r="AG877" s="9" t="e">
        <f>VLOOKUP($E877, Individual_Pitching___Dashboard[], 20, FALSE)</f>
        <v>#N/A</v>
      </c>
      <c r="AH877" s="9" t="e">
        <f>VLOOKUP($E877, Individual_Pitching___Advanced[], 21,FALSE)</f>
        <v>#N/A</v>
      </c>
      <c r="AI877" s="9" t="e">
        <f>VLOOKUP($C877, 'Team Per G'!$A$2:$G$31, 7, FALSE)</f>
        <v>#N/A</v>
      </c>
      <c r="AJ877" s="9" t="e">
        <f>VLOOKUP($C877, 'FanGraphs - Team WAR Projected'!$B$2:$E$31, 3, FALSE)/162</f>
        <v>#N/A</v>
      </c>
      <c r="AK877" s="9" t="e">
        <f>VLOOKUP($C877, Team_Pitching___Advanced[[Team]:[xFIP]], 19,FALSE)</f>
        <v>#N/A</v>
      </c>
      <c r="AL877" s="9" t="e">
        <f>VLOOKUP($C877, Team_Pitching___Advanced[], 20, FALSE)</f>
        <v>#N/A</v>
      </c>
      <c r="AM877" s="9" t="e">
        <f>VLOOKUP($C877, Team_Batting___Dashboard[[Team]:[wOBA]], 16, FALSE)</f>
        <v>#N/A</v>
      </c>
      <c r="AN877" s="9" t="e">
        <f>VLOOKUP($C877, Team_Batting___Advanced[[Team]:[OPS]], 9, FALSE)</f>
        <v>#N/A</v>
      </c>
      <c r="AO877" s="9" t="e">
        <f>VLOOKUP($C877, Team_Batting___Advanced[], 19, FALSE)</f>
        <v>#N/A</v>
      </c>
      <c r="AP877" s="9" t="e">
        <f>VLOOKUP($C877, 'Team Per G'!$A$2:$G$31, 3, FALSE)</f>
        <v>#N/A</v>
      </c>
      <c r="AQ877" s="9" t="e">
        <f>VLOOKUP($C877, 'Team Per G'!$A$2:$G$31, 5, FALSE)</f>
        <v>#N/A</v>
      </c>
      <c r="AR877" s="9" t="e">
        <f>VLOOKUP($C877, 'Team Per G'!$A$2:$G$31, 4, FALSE)</f>
        <v>#N/A</v>
      </c>
      <c r="AS877" s="9" t="e">
        <f>VLOOKUP($C877, Team_Batting___Dashboard[], 22, FALSE)/$AC877</f>
        <v>#N/A</v>
      </c>
      <c r="AT877" s="9" t="e">
        <f>VLOOKUP($C877, 'FanGraphs - Team WAR Projected'!$B$2:$E$31, 4, FALSE)/162</f>
        <v>#N/A</v>
      </c>
      <c r="AU877" s="9" t="e">
        <f>VLOOKUP($C877, FanGraphs_Standings[[Abbreviation]:[2024 Year to Date RS/G]], 6, FALSE)/$AC877</f>
        <v>#N/A</v>
      </c>
      <c r="AV877" s="9" t="e">
        <f>VLOOKUP($C877, FanGraphs_Standings[[Abbreviation]:[2024 Projected Full Season RDif]], 19, FALSE)/162</f>
        <v>#N/A</v>
      </c>
      <c r="AW877" s="9" t="e">
        <f>VLOOKUP($C877, FanGraphs_Standings[[Abbreviation]:[2024 Projected Full Season RDif]], 5, FALSE)</f>
        <v>#N/A</v>
      </c>
      <c r="AX877" s="9" t="e">
        <f>VLOOKUP($C877, FanGraphs_Standings[[Abbreviation]:[2024 Projected Full Season W%]], 18, FALSE)</f>
        <v>#N/A</v>
      </c>
      <c r="AY877" s="9" t="e">
        <f>VLOOKUP($C877, 'Home Field Adv'!$A$2:$K$31, 11, FALSE)</f>
        <v>#N/A</v>
      </c>
      <c r="BB877" s="5" t="str">
        <f t="shared" si="40"/>
        <v/>
      </c>
      <c r="BC877" s="5" t="str">
        <f t="shared" si="41"/>
        <v/>
      </c>
      <c r="BD877" s="5" t="str">
        <f t="shared" si="42"/>
        <v/>
      </c>
    </row>
    <row r="878" spans="6:56" x14ac:dyDescent="0.45">
      <c r="F878" s="9" t="e">
        <f>VLOOKUP($B878, FanGraphs_Standings[[Abbreviation]:[2024 Year to Date G]], 2, FALSE)</f>
        <v>#N/A</v>
      </c>
      <c r="G878" s="9" t="e">
        <f>IF(ISERR(VLOOKUP($D878, 'SP Per G'!$A$2:$D$1380, 3, FALSE)), L878, VLOOKUP($D878, 'SP Per G'!$A$2:$D$1380, 3, FALSE))</f>
        <v>#N/A</v>
      </c>
      <c r="H878" s="9" t="e">
        <f>VLOOKUP($D878, 'SP Per G'!$A$2:$D$1380, 4, FALSE)</f>
        <v>#N/A</v>
      </c>
      <c r="I878" s="9" t="e">
        <f>VLOOKUP($D878, Individual_Pitching___Dashboard[], 18, FALSE)</f>
        <v>#N/A</v>
      </c>
      <c r="J878" s="9" t="e">
        <f>VLOOKUP($D878, Individual_Pitching___Dashboard[], 20, FALSE)</f>
        <v>#N/A</v>
      </c>
      <c r="K878" s="9" t="e">
        <f>VLOOKUP($D878, Individual_Pitching___Advanced[], 21,FALSE)</f>
        <v>#N/A</v>
      </c>
      <c r="L878" s="9" t="e">
        <f>VLOOKUP($B878, 'Team Per G'!$A$2:$G$31, 7, FALSE)</f>
        <v>#N/A</v>
      </c>
      <c r="M878" s="9" t="e">
        <f>VLOOKUP($B878, 'FanGraphs - Team WAR Projected'!$B$2:$E$31, 3, FALSE)/162</f>
        <v>#N/A</v>
      </c>
      <c r="N878" s="9" t="e">
        <f>VLOOKUP($B878, Team_Pitching___Advanced[[Team]:[xFIP]], 19,FALSE)</f>
        <v>#N/A</v>
      </c>
      <c r="O878" s="9" t="e">
        <f>VLOOKUP($B878, Team_Pitching___Advanced[], 20, FALSE)</f>
        <v>#N/A</v>
      </c>
      <c r="P878" s="9" t="e">
        <f>VLOOKUP($B878, Team_Batting___Dashboard[[Team]:[wOBA]], 16, FALSE)</f>
        <v>#N/A</v>
      </c>
      <c r="Q878" s="9" t="e">
        <f>VLOOKUP($B878, Team_Batting___Advanced[[Team]:[OPS]], 9, FALSE)</f>
        <v>#N/A</v>
      </c>
      <c r="R878" s="9" t="e">
        <f>VLOOKUP($B878, Team_Batting___Advanced[], 19, FALSE)</f>
        <v>#N/A</v>
      </c>
      <c r="S878" s="9" t="e">
        <f>VLOOKUP($B878, 'Team Per G'!$A$2:$G$31, 3, FALSE)</f>
        <v>#N/A</v>
      </c>
      <c r="T878" s="9" t="e">
        <f>VLOOKUP($B878, 'Team Per G'!$A$2:$G$31, 5, FALSE)</f>
        <v>#N/A</v>
      </c>
      <c r="U878" s="9" t="e">
        <f>VLOOKUP($B878, 'Team Per G'!$A$2:$G$31, 4, FALSE)</f>
        <v>#N/A</v>
      </c>
      <c r="V878" s="9" t="e">
        <f>VLOOKUP($B878, Team_Batting___Dashboard[], 22, FALSE)/$F878</f>
        <v>#N/A</v>
      </c>
      <c r="W878" s="9" t="e">
        <f>VLOOKUP($B878, 'FanGraphs - Team WAR Projected'!$B$2:$E$31, 4, FALSE)/162</f>
        <v>#N/A</v>
      </c>
      <c r="X878" s="9" t="e">
        <f>VLOOKUP($B878, FanGraphs_Standings[[Abbreviation]:[2024 Year to Date RS/G]], 6, FALSE)/$F878</f>
        <v>#N/A</v>
      </c>
      <c r="Y878" s="9" t="e">
        <f>VLOOKUP($B878, FanGraphs_Standings[[Abbreviation]:[2024 Projected Full Season RDif]], 19, FALSE)/162</f>
        <v>#N/A</v>
      </c>
      <c r="Z878" s="9" t="e">
        <f>VLOOKUP($B878, FanGraphs_Standings[[Abbreviation]:[2024 Projected Full Season RDif]], 5, FALSE)</f>
        <v>#N/A</v>
      </c>
      <c r="AA878" s="9" t="e">
        <f>VLOOKUP($B878, FanGraphs_Standings[[Abbreviation]:[2024 Projected Full Season W%]], 18, FALSE)</f>
        <v>#N/A</v>
      </c>
      <c r="AB878" s="9" t="e">
        <f>VLOOKUP($B878, 'Home Field Adv'!$A$2:$I$31, 9, FALSE)</f>
        <v>#N/A</v>
      </c>
      <c r="AC878" s="9" t="e">
        <f>VLOOKUP($C878, FanGraphs_Standings[[Abbreviation]:[2024 Year to Date G]], 2, FALSE)</f>
        <v>#N/A</v>
      </c>
      <c r="AD878" s="9" t="e">
        <f>VLOOKUP($E878, 'SP Per G'!$A$2:$D$1380, 3, FALSE)</f>
        <v>#N/A</v>
      </c>
      <c r="AE878" s="9" t="e">
        <f>VLOOKUP($E878, 'SP Per G'!$A$2:$D$1380, 4, FALSE)</f>
        <v>#N/A</v>
      </c>
      <c r="AF878" s="9" t="e">
        <f>VLOOKUP($E878, Individual_Pitching___Dashboard[], 18, FALSE)</f>
        <v>#N/A</v>
      </c>
      <c r="AG878" s="9" t="e">
        <f>VLOOKUP($E878, Individual_Pitching___Dashboard[], 20, FALSE)</f>
        <v>#N/A</v>
      </c>
      <c r="AH878" s="9" t="e">
        <f>VLOOKUP($E878, Individual_Pitching___Advanced[], 21,FALSE)</f>
        <v>#N/A</v>
      </c>
      <c r="AI878" s="9" t="e">
        <f>VLOOKUP($C878, 'Team Per G'!$A$2:$G$31, 7, FALSE)</f>
        <v>#N/A</v>
      </c>
      <c r="AJ878" s="9" t="e">
        <f>VLOOKUP($C878, 'FanGraphs - Team WAR Projected'!$B$2:$E$31, 3, FALSE)/162</f>
        <v>#N/A</v>
      </c>
      <c r="AK878" s="9" t="e">
        <f>VLOOKUP($C878, Team_Pitching___Advanced[[Team]:[xFIP]], 19,FALSE)</f>
        <v>#N/A</v>
      </c>
      <c r="AL878" s="9" t="e">
        <f>VLOOKUP($C878, Team_Pitching___Advanced[], 20, FALSE)</f>
        <v>#N/A</v>
      </c>
      <c r="AM878" s="9" t="e">
        <f>VLOOKUP($C878, Team_Batting___Dashboard[[Team]:[wOBA]], 16, FALSE)</f>
        <v>#N/A</v>
      </c>
      <c r="AN878" s="9" t="e">
        <f>VLOOKUP($C878, Team_Batting___Advanced[[Team]:[OPS]], 9, FALSE)</f>
        <v>#N/A</v>
      </c>
      <c r="AO878" s="9" t="e">
        <f>VLOOKUP($C878, Team_Batting___Advanced[], 19, FALSE)</f>
        <v>#N/A</v>
      </c>
      <c r="AP878" s="9" t="e">
        <f>VLOOKUP($C878, 'Team Per G'!$A$2:$G$31, 3, FALSE)</f>
        <v>#N/A</v>
      </c>
      <c r="AQ878" s="9" t="e">
        <f>VLOOKUP($C878, 'Team Per G'!$A$2:$G$31, 5, FALSE)</f>
        <v>#N/A</v>
      </c>
      <c r="AR878" s="9" t="e">
        <f>VLOOKUP($C878, 'Team Per G'!$A$2:$G$31, 4, FALSE)</f>
        <v>#N/A</v>
      </c>
      <c r="AS878" s="9" t="e">
        <f>VLOOKUP($C878, Team_Batting___Dashboard[], 22, FALSE)/$AC878</f>
        <v>#N/A</v>
      </c>
      <c r="AT878" s="9" t="e">
        <f>VLOOKUP($C878, 'FanGraphs - Team WAR Projected'!$B$2:$E$31, 4, FALSE)/162</f>
        <v>#N/A</v>
      </c>
      <c r="AU878" s="9" t="e">
        <f>VLOOKUP($C878, FanGraphs_Standings[[Abbreviation]:[2024 Year to Date RS/G]], 6, FALSE)/$AC878</f>
        <v>#N/A</v>
      </c>
      <c r="AV878" s="9" t="e">
        <f>VLOOKUP($C878, FanGraphs_Standings[[Abbreviation]:[2024 Projected Full Season RDif]], 19, FALSE)/162</f>
        <v>#N/A</v>
      </c>
      <c r="AW878" s="9" t="e">
        <f>VLOOKUP($C878, FanGraphs_Standings[[Abbreviation]:[2024 Projected Full Season RDif]], 5, FALSE)</f>
        <v>#N/A</v>
      </c>
      <c r="AX878" s="9" t="e">
        <f>VLOOKUP($C878, FanGraphs_Standings[[Abbreviation]:[2024 Projected Full Season W%]], 18, FALSE)</f>
        <v>#N/A</v>
      </c>
      <c r="AY878" s="9" t="e">
        <f>VLOOKUP($C878, 'Home Field Adv'!$A$2:$K$31, 11, FALSE)</f>
        <v>#N/A</v>
      </c>
      <c r="BB878" s="5" t="str">
        <f t="shared" si="40"/>
        <v/>
      </c>
      <c r="BC878" s="5" t="str">
        <f t="shared" si="41"/>
        <v/>
      </c>
      <c r="BD878" s="5" t="str">
        <f t="shared" si="42"/>
        <v/>
      </c>
    </row>
    <row r="879" spans="6:56" x14ac:dyDescent="0.45">
      <c r="F879" s="9" t="e">
        <f>VLOOKUP($B879, FanGraphs_Standings[[Abbreviation]:[2024 Year to Date G]], 2, FALSE)</f>
        <v>#N/A</v>
      </c>
      <c r="G879" s="9" t="e">
        <f>IF(ISERR(VLOOKUP($D879, 'SP Per G'!$A$2:$D$1380, 3, FALSE)), L879, VLOOKUP($D879, 'SP Per G'!$A$2:$D$1380, 3, FALSE))</f>
        <v>#N/A</v>
      </c>
      <c r="H879" s="9" t="e">
        <f>VLOOKUP($D879, 'SP Per G'!$A$2:$D$1380, 4, FALSE)</f>
        <v>#N/A</v>
      </c>
      <c r="I879" s="9" t="e">
        <f>VLOOKUP($D879, Individual_Pitching___Dashboard[], 18, FALSE)</f>
        <v>#N/A</v>
      </c>
      <c r="J879" s="9" t="e">
        <f>VLOOKUP($D879, Individual_Pitching___Dashboard[], 20, FALSE)</f>
        <v>#N/A</v>
      </c>
      <c r="K879" s="9" t="e">
        <f>VLOOKUP($D879, Individual_Pitching___Advanced[], 21,FALSE)</f>
        <v>#N/A</v>
      </c>
      <c r="L879" s="9" t="e">
        <f>VLOOKUP($B879, 'Team Per G'!$A$2:$G$31, 7, FALSE)</f>
        <v>#N/A</v>
      </c>
      <c r="M879" s="9" t="e">
        <f>VLOOKUP($B879, 'FanGraphs - Team WAR Projected'!$B$2:$E$31, 3, FALSE)/162</f>
        <v>#N/A</v>
      </c>
      <c r="N879" s="9" t="e">
        <f>VLOOKUP($B879, Team_Pitching___Advanced[[Team]:[xFIP]], 19,FALSE)</f>
        <v>#N/A</v>
      </c>
      <c r="O879" s="9" t="e">
        <f>VLOOKUP($B879, Team_Pitching___Advanced[], 20, FALSE)</f>
        <v>#N/A</v>
      </c>
      <c r="P879" s="9" t="e">
        <f>VLOOKUP($B879, Team_Batting___Dashboard[[Team]:[wOBA]], 16, FALSE)</f>
        <v>#N/A</v>
      </c>
      <c r="Q879" s="9" t="e">
        <f>VLOOKUP($B879, Team_Batting___Advanced[[Team]:[OPS]], 9, FALSE)</f>
        <v>#N/A</v>
      </c>
      <c r="R879" s="9" t="e">
        <f>VLOOKUP($B879, Team_Batting___Advanced[], 19, FALSE)</f>
        <v>#N/A</v>
      </c>
      <c r="S879" s="9" t="e">
        <f>VLOOKUP($B879, 'Team Per G'!$A$2:$G$31, 3, FALSE)</f>
        <v>#N/A</v>
      </c>
      <c r="T879" s="9" t="e">
        <f>VLOOKUP($B879, 'Team Per G'!$A$2:$G$31, 5, FALSE)</f>
        <v>#N/A</v>
      </c>
      <c r="U879" s="9" t="e">
        <f>VLOOKUP($B879, 'Team Per G'!$A$2:$G$31, 4, FALSE)</f>
        <v>#N/A</v>
      </c>
      <c r="V879" s="9" t="e">
        <f>VLOOKUP($B879, Team_Batting___Dashboard[], 22, FALSE)/$F879</f>
        <v>#N/A</v>
      </c>
      <c r="W879" s="9" t="e">
        <f>VLOOKUP($B879, 'FanGraphs - Team WAR Projected'!$B$2:$E$31, 4, FALSE)/162</f>
        <v>#N/A</v>
      </c>
      <c r="X879" s="9" t="e">
        <f>VLOOKUP($B879, FanGraphs_Standings[[Abbreviation]:[2024 Year to Date RS/G]], 6, FALSE)/$F879</f>
        <v>#N/A</v>
      </c>
      <c r="Y879" s="9" t="e">
        <f>VLOOKUP($B879, FanGraphs_Standings[[Abbreviation]:[2024 Projected Full Season RDif]], 19, FALSE)/162</f>
        <v>#N/A</v>
      </c>
      <c r="Z879" s="9" t="e">
        <f>VLOOKUP($B879, FanGraphs_Standings[[Abbreviation]:[2024 Projected Full Season RDif]], 5, FALSE)</f>
        <v>#N/A</v>
      </c>
      <c r="AA879" s="9" t="e">
        <f>VLOOKUP($B879, FanGraphs_Standings[[Abbreviation]:[2024 Projected Full Season W%]], 18, FALSE)</f>
        <v>#N/A</v>
      </c>
      <c r="AB879" s="9" t="e">
        <f>VLOOKUP($B879, 'Home Field Adv'!$A$2:$I$31, 9, FALSE)</f>
        <v>#N/A</v>
      </c>
      <c r="AC879" s="9" t="e">
        <f>VLOOKUP($C879, FanGraphs_Standings[[Abbreviation]:[2024 Year to Date G]], 2, FALSE)</f>
        <v>#N/A</v>
      </c>
      <c r="AD879" s="9" t="e">
        <f>VLOOKUP($E879, 'SP Per G'!$A$2:$D$1380, 3, FALSE)</f>
        <v>#N/A</v>
      </c>
      <c r="AE879" s="9" t="e">
        <f>VLOOKUP($E879, 'SP Per G'!$A$2:$D$1380, 4, FALSE)</f>
        <v>#N/A</v>
      </c>
      <c r="AF879" s="9" t="e">
        <f>VLOOKUP($E879, Individual_Pitching___Dashboard[], 18, FALSE)</f>
        <v>#N/A</v>
      </c>
      <c r="AG879" s="9" t="e">
        <f>VLOOKUP($E879, Individual_Pitching___Dashboard[], 20, FALSE)</f>
        <v>#N/A</v>
      </c>
      <c r="AH879" s="9" t="e">
        <f>VLOOKUP($E879, Individual_Pitching___Advanced[], 21,FALSE)</f>
        <v>#N/A</v>
      </c>
      <c r="AI879" s="9" t="e">
        <f>VLOOKUP($C879, 'Team Per G'!$A$2:$G$31, 7, FALSE)</f>
        <v>#N/A</v>
      </c>
      <c r="AJ879" s="9" t="e">
        <f>VLOOKUP($C879, 'FanGraphs - Team WAR Projected'!$B$2:$E$31, 3, FALSE)/162</f>
        <v>#N/A</v>
      </c>
      <c r="AK879" s="9" t="e">
        <f>VLOOKUP($C879, Team_Pitching___Advanced[[Team]:[xFIP]], 19,FALSE)</f>
        <v>#N/A</v>
      </c>
      <c r="AL879" s="9" t="e">
        <f>VLOOKUP($C879, Team_Pitching___Advanced[], 20, FALSE)</f>
        <v>#N/A</v>
      </c>
      <c r="AM879" s="9" t="e">
        <f>VLOOKUP($C879, Team_Batting___Dashboard[[Team]:[wOBA]], 16, FALSE)</f>
        <v>#N/A</v>
      </c>
      <c r="AN879" s="9" t="e">
        <f>VLOOKUP($C879, Team_Batting___Advanced[[Team]:[OPS]], 9, FALSE)</f>
        <v>#N/A</v>
      </c>
      <c r="AO879" s="9" t="e">
        <f>VLOOKUP($C879, Team_Batting___Advanced[], 19, FALSE)</f>
        <v>#N/A</v>
      </c>
      <c r="AP879" s="9" t="e">
        <f>VLOOKUP($C879, 'Team Per G'!$A$2:$G$31, 3, FALSE)</f>
        <v>#N/A</v>
      </c>
      <c r="AQ879" s="9" t="e">
        <f>VLOOKUP($C879, 'Team Per G'!$A$2:$G$31, 5, FALSE)</f>
        <v>#N/A</v>
      </c>
      <c r="AR879" s="9" t="e">
        <f>VLOOKUP($C879, 'Team Per G'!$A$2:$G$31, 4, FALSE)</f>
        <v>#N/A</v>
      </c>
      <c r="AS879" s="9" t="e">
        <f>VLOOKUP($C879, Team_Batting___Dashboard[], 22, FALSE)/$AC879</f>
        <v>#N/A</v>
      </c>
      <c r="AT879" s="9" t="e">
        <f>VLOOKUP($C879, 'FanGraphs - Team WAR Projected'!$B$2:$E$31, 4, FALSE)/162</f>
        <v>#N/A</v>
      </c>
      <c r="AU879" s="9" t="e">
        <f>VLOOKUP($C879, FanGraphs_Standings[[Abbreviation]:[2024 Year to Date RS/G]], 6, FALSE)/$AC879</f>
        <v>#N/A</v>
      </c>
      <c r="AV879" s="9" t="e">
        <f>VLOOKUP($C879, FanGraphs_Standings[[Abbreviation]:[2024 Projected Full Season RDif]], 19, FALSE)/162</f>
        <v>#N/A</v>
      </c>
      <c r="AW879" s="9" t="e">
        <f>VLOOKUP($C879, FanGraphs_Standings[[Abbreviation]:[2024 Projected Full Season RDif]], 5, FALSE)</f>
        <v>#N/A</v>
      </c>
      <c r="AX879" s="9" t="e">
        <f>VLOOKUP($C879, FanGraphs_Standings[[Abbreviation]:[2024 Projected Full Season W%]], 18, FALSE)</f>
        <v>#N/A</v>
      </c>
      <c r="AY879" s="9" t="e">
        <f>VLOOKUP($C879, 'Home Field Adv'!$A$2:$K$31, 11, FALSE)</f>
        <v>#N/A</v>
      </c>
      <c r="BB879" s="5" t="str">
        <f t="shared" si="40"/>
        <v/>
      </c>
      <c r="BC879" s="5" t="str">
        <f t="shared" si="41"/>
        <v/>
      </c>
      <c r="BD879" s="5" t="str">
        <f t="shared" si="42"/>
        <v/>
      </c>
    </row>
    <row r="880" spans="6:56" x14ac:dyDescent="0.45">
      <c r="F880" s="9" t="e">
        <f>VLOOKUP($B880, FanGraphs_Standings[[Abbreviation]:[2024 Year to Date G]], 2, FALSE)</f>
        <v>#N/A</v>
      </c>
      <c r="G880" s="9" t="e">
        <f>IF(ISERR(VLOOKUP($D880, 'SP Per G'!$A$2:$D$1380, 3, FALSE)), L880, VLOOKUP($D880, 'SP Per G'!$A$2:$D$1380, 3, FALSE))</f>
        <v>#N/A</v>
      </c>
      <c r="H880" s="9" t="e">
        <f>VLOOKUP($D880, 'SP Per G'!$A$2:$D$1380, 4, FALSE)</f>
        <v>#N/A</v>
      </c>
      <c r="I880" s="9" t="e">
        <f>VLOOKUP($D880, Individual_Pitching___Dashboard[], 18, FALSE)</f>
        <v>#N/A</v>
      </c>
      <c r="J880" s="9" t="e">
        <f>VLOOKUP($D880, Individual_Pitching___Dashboard[], 20, FALSE)</f>
        <v>#N/A</v>
      </c>
      <c r="K880" s="9" t="e">
        <f>VLOOKUP($D880, Individual_Pitching___Advanced[], 21,FALSE)</f>
        <v>#N/A</v>
      </c>
      <c r="L880" s="9" t="e">
        <f>VLOOKUP($B880, 'Team Per G'!$A$2:$G$31, 7, FALSE)</f>
        <v>#N/A</v>
      </c>
      <c r="M880" s="9" t="e">
        <f>VLOOKUP($B880, 'FanGraphs - Team WAR Projected'!$B$2:$E$31, 3, FALSE)/162</f>
        <v>#N/A</v>
      </c>
      <c r="N880" s="9" t="e">
        <f>VLOOKUP($B880, Team_Pitching___Advanced[[Team]:[xFIP]], 19,FALSE)</f>
        <v>#N/A</v>
      </c>
      <c r="O880" s="9" t="e">
        <f>VLOOKUP($B880, Team_Pitching___Advanced[], 20, FALSE)</f>
        <v>#N/A</v>
      </c>
      <c r="P880" s="9" t="e">
        <f>VLOOKUP($B880, Team_Batting___Dashboard[[Team]:[wOBA]], 16, FALSE)</f>
        <v>#N/A</v>
      </c>
      <c r="Q880" s="9" t="e">
        <f>VLOOKUP($B880, Team_Batting___Advanced[[Team]:[OPS]], 9, FALSE)</f>
        <v>#N/A</v>
      </c>
      <c r="R880" s="9" t="e">
        <f>VLOOKUP($B880, Team_Batting___Advanced[], 19, FALSE)</f>
        <v>#N/A</v>
      </c>
      <c r="S880" s="9" t="e">
        <f>VLOOKUP($B880, 'Team Per G'!$A$2:$G$31, 3, FALSE)</f>
        <v>#N/A</v>
      </c>
      <c r="T880" s="9" t="e">
        <f>VLOOKUP($B880, 'Team Per G'!$A$2:$G$31, 5, FALSE)</f>
        <v>#N/A</v>
      </c>
      <c r="U880" s="9" t="e">
        <f>VLOOKUP($B880, 'Team Per G'!$A$2:$G$31, 4, FALSE)</f>
        <v>#N/A</v>
      </c>
      <c r="V880" s="9" t="e">
        <f>VLOOKUP($B880, Team_Batting___Dashboard[], 22, FALSE)/$F880</f>
        <v>#N/A</v>
      </c>
      <c r="W880" s="9" t="e">
        <f>VLOOKUP($B880, 'FanGraphs - Team WAR Projected'!$B$2:$E$31, 4, FALSE)/162</f>
        <v>#N/A</v>
      </c>
      <c r="X880" s="9" t="e">
        <f>VLOOKUP($B880, FanGraphs_Standings[[Abbreviation]:[2024 Year to Date RS/G]], 6, FALSE)/$F880</f>
        <v>#N/A</v>
      </c>
      <c r="Y880" s="9" t="e">
        <f>VLOOKUP($B880, FanGraphs_Standings[[Abbreviation]:[2024 Projected Full Season RDif]], 19, FALSE)/162</f>
        <v>#N/A</v>
      </c>
      <c r="Z880" s="9" t="e">
        <f>VLOOKUP($B880, FanGraphs_Standings[[Abbreviation]:[2024 Projected Full Season RDif]], 5, FALSE)</f>
        <v>#N/A</v>
      </c>
      <c r="AA880" s="9" t="e">
        <f>VLOOKUP($B880, FanGraphs_Standings[[Abbreviation]:[2024 Projected Full Season W%]], 18, FALSE)</f>
        <v>#N/A</v>
      </c>
      <c r="AB880" s="9" t="e">
        <f>VLOOKUP($B880, 'Home Field Adv'!$A$2:$I$31, 9, FALSE)</f>
        <v>#N/A</v>
      </c>
      <c r="AC880" s="9" t="e">
        <f>VLOOKUP($C880, FanGraphs_Standings[[Abbreviation]:[2024 Year to Date G]], 2, FALSE)</f>
        <v>#N/A</v>
      </c>
      <c r="AD880" s="9" t="e">
        <f>VLOOKUP($E880, 'SP Per G'!$A$2:$D$1380, 3, FALSE)</f>
        <v>#N/A</v>
      </c>
      <c r="AE880" s="9" t="e">
        <f>VLOOKUP($E880, 'SP Per G'!$A$2:$D$1380, 4, FALSE)</f>
        <v>#N/A</v>
      </c>
      <c r="AF880" s="9" t="e">
        <f>VLOOKUP($E880, Individual_Pitching___Dashboard[], 18, FALSE)</f>
        <v>#N/A</v>
      </c>
      <c r="AG880" s="9" t="e">
        <f>VLOOKUP($E880, Individual_Pitching___Dashboard[], 20, FALSE)</f>
        <v>#N/A</v>
      </c>
      <c r="AH880" s="9" t="e">
        <f>VLOOKUP($E880, Individual_Pitching___Advanced[], 21,FALSE)</f>
        <v>#N/A</v>
      </c>
      <c r="AI880" s="9" t="e">
        <f>VLOOKUP($C880, 'Team Per G'!$A$2:$G$31, 7, FALSE)</f>
        <v>#N/A</v>
      </c>
      <c r="AJ880" s="9" t="e">
        <f>VLOOKUP($C880, 'FanGraphs - Team WAR Projected'!$B$2:$E$31, 3, FALSE)/162</f>
        <v>#N/A</v>
      </c>
      <c r="AK880" s="9" t="e">
        <f>VLOOKUP($C880, Team_Pitching___Advanced[[Team]:[xFIP]], 19,FALSE)</f>
        <v>#N/A</v>
      </c>
      <c r="AL880" s="9" t="e">
        <f>VLOOKUP($C880, Team_Pitching___Advanced[], 20, FALSE)</f>
        <v>#N/A</v>
      </c>
      <c r="AM880" s="9" t="e">
        <f>VLOOKUP($C880, Team_Batting___Dashboard[[Team]:[wOBA]], 16, FALSE)</f>
        <v>#N/A</v>
      </c>
      <c r="AN880" s="9" t="e">
        <f>VLOOKUP($C880, Team_Batting___Advanced[[Team]:[OPS]], 9, FALSE)</f>
        <v>#N/A</v>
      </c>
      <c r="AO880" s="9" t="e">
        <f>VLOOKUP($C880, Team_Batting___Advanced[], 19, FALSE)</f>
        <v>#N/A</v>
      </c>
      <c r="AP880" s="9" t="e">
        <f>VLOOKUP($C880, 'Team Per G'!$A$2:$G$31, 3, FALSE)</f>
        <v>#N/A</v>
      </c>
      <c r="AQ880" s="9" t="e">
        <f>VLOOKUP($C880, 'Team Per G'!$A$2:$G$31, 5, FALSE)</f>
        <v>#N/A</v>
      </c>
      <c r="AR880" s="9" t="e">
        <f>VLOOKUP($C880, 'Team Per G'!$A$2:$G$31, 4, FALSE)</f>
        <v>#N/A</v>
      </c>
      <c r="AS880" s="9" t="e">
        <f>VLOOKUP($C880, Team_Batting___Dashboard[], 22, FALSE)/$AC880</f>
        <v>#N/A</v>
      </c>
      <c r="AT880" s="9" t="e">
        <f>VLOOKUP($C880, 'FanGraphs - Team WAR Projected'!$B$2:$E$31, 4, FALSE)/162</f>
        <v>#N/A</v>
      </c>
      <c r="AU880" s="9" t="e">
        <f>VLOOKUP($C880, FanGraphs_Standings[[Abbreviation]:[2024 Year to Date RS/G]], 6, FALSE)/$AC880</f>
        <v>#N/A</v>
      </c>
      <c r="AV880" s="9" t="e">
        <f>VLOOKUP($C880, FanGraphs_Standings[[Abbreviation]:[2024 Projected Full Season RDif]], 19, FALSE)/162</f>
        <v>#N/A</v>
      </c>
      <c r="AW880" s="9" t="e">
        <f>VLOOKUP($C880, FanGraphs_Standings[[Abbreviation]:[2024 Projected Full Season RDif]], 5, FALSE)</f>
        <v>#N/A</v>
      </c>
      <c r="AX880" s="9" t="e">
        <f>VLOOKUP($C880, FanGraphs_Standings[[Abbreviation]:[2024 Projected Full Season W%]], 18, FALSE)</f>
        <v>#N/A</v>
      </c>
      <c r="AY880" s="9" t="e">
        <f>VLOOKUP($C880, 'Home Field Adv'!$A$2:$K$31, 11, FALSE)</f>
        <v>#N/A</v>
      </c>
      <c r="BB880" s="5" t="str">
        <f t="shared" si="40"/>
        <v/>
      </c>
      <c r="BC880" s="5" t="str">
        <f t="shared" si="41"/>
        <v/>
      </c>
      <c r="BD880" s="5" t="str">
        <f t="shared" si="42"/>
        <v/>
      </c>
    </row>
    <row r="881" spans="6:56" x14ac:dyDescent="0.45">
      <c r="F881" s="9" t="e">
        <f>VLOOKUP($B881, FanGraphs_Standings[[Abbreviation]:[2024 Year to Date G]], 2, FALSE)</f>
        <v>#N/A</v>
      </c>
      <c r="G881" s="9" t="e">
        <f>IF(ISERR(VLOOKUP($D881, 'SP Per G'!$A$2:$D$1380, 3, FALSE)), L881, VLOOKUP($D881, 'SP Per G'!$A$2:$D$1380, 3, FALSE))</f>
        <v>#N/A</v>
      </c>
      <c r="H881" s="9" t="e">
        <f>VLOOKUP($D881, 'SP Per G'!$A$2:$D$1380, 4, FALSE)</f>
        <v>#N/A</v>
      </c>
      <c r="I881" s="9" t="e">
        <f>VLOOKUP($D881, Individual_Pitching___Dashboard[], 18, FALSE)</f>
        <v>#N/A</v>
      </c>
      <c r="J881" s="9" t="e">
        <f>VLOOKUP($D881, Individual_Pitching___Dashboard[], 20, FALSE)</f>
        <v>#N/A</v>
      </c>
      <c r="K881" s="9" t="e">
        <f>VLOOKUP($D881, Individual_Pitching___Advanced[], 21,FALSE)</f>
        <v>#N/A</v>
      </c>
      <c r="L881" s="9" t="e">
        <f>VLOOKUP($B881, 'Team Per G'!$A$2:$G$31, 7, FALSE)</f>
        <v>#N/A</v>
      </c>
      <c r="M881" s="9" t="e">
        <f>VLOOKUP($B881, 'FanGraphs - Team WAR Projected'!$B$2:$E$31, 3, FALSE)/162</f>
        <v>#N/A</v>
      </c>
      <c r="N881" s="9" t="e">
        <f>VLOOKUP($B881, Team_Pitching___Advanced[[Team]:[xFIP]], 19,FALSE)</f>
        <v>#N/A</v>
      </c>
      <c r="O881" s="9" t="e">
        <f>VLOOKUP($B881, Team_Pitching___Advanced[], 20, FALSE)</f>
        <v>#N/A</v>
      </c>
      <c r="P881" s="9" t="e">
        <f>VLOOKUP($B881, Team_Batting___Dashboard[[Team]:[wOBA]], 16, FALSE)</f>
        <v>#N/A</v>
      </c>
      <c r="Q881" s="9" t="e">
        <f>VLOOKUP($B881, Team_Batting___Advanced[[Team]:[OPS]], 9, FALSE)</f>
        <v>#N/A</v>
      </c>
      <c r="R881" s="9" t="e">
        <f>VLOOKUP($B881, Team_Batting___Advanced[], 19, FALSE)</f>
        <v>#N/A</v>
      </c>
      <c r="S881" s="9" t="e">
        <f>VLOOKUP($B881, 'Team Per G'!$A$2:$G$31, 3, FALSE)</f>
        <v>#N/A</v>
      </c>
      <c r="T881" s="9" t="e">
        <f>VLOOKUP($B881, 'Team Per G'!$A$2:$G$31, 5, FALSE)</f>
        <v>#N/A</v>
      </c>
      <c r="U881" s="9" t="e">
        <f>VLOOKUP($B881, 'Team Per G'!$A$2:$G$31, 4, FALSE)</f>
        <v>#N/A</v>
      </c>
      <c r="V881" s="9" t="e">
        <f>VLOOKUP($B881, Team_Batting___Dashboard[], 22, FALSE)/$F881</f>
        <v>#N/A</v>
      </c>
      <c r="W881" s="9" t="e">
        <f>VLOOKUP($B881, 'FanGraphs - Team WAR Projected'!$B$2:$E$31, 4, FALSE)/162</f>
        <v>#N/A</v>
      </c>
      <c r="X881" s="9" t="e">
        <f>VLOOKUP($B881, FanGraphs_Standings[[Abbreviation]:[2024 Year to Date RS/G]], 6, FALSE)/$F881</f>
        <v>#N/A</v>
      </c>
      <c r="Y881" s="9" t="e">
        <f>VLOOKUP($B881, FanGraphs_Standings[[Abbreviation]:[2024 Projected Full Season RDif]], 19, FALSE)/162</f>
        <v>#N/A</v>
      </c>
      <c r="Z881" s="9" t="e">
        <f>VLOOKUP($B881, FanGraphs_Standings[[Abbreviation]:[2024 Projected Full Season RDif]], 5, FALSE)</f>
        <v>#N/A</v>
      </c>
      <c r="AA881" s="9" t="e">
        <f>VLOOKUP($B881, FanGraphs_Standings[[Abbreviation]:[2024 Projected Full Season W%]], 18, FALSE)</f>
        <v>#N/A</v>
      </c>
      <c r="AB881" s="9" t="e">
        <f>VLOOKUP($B881, 'Home Field Adv'!$A$2:$I$31, 9, FALSE)</f>
        <v>#N/A</v>
      </c>
      <c r="AC881" s="9" t="e">
        <f>VLOOKUP($C881, FanGraphs_Standings[[Abbreviation]:[2024 Year to Date G]], 2, FALSE)</f>
        <v>#N/A</v>
      </c>
      <c r="AD881" s="9" t="e">
        <f>VLOOKUP($E881, 'SP Per G'!$A$2:$D$1380, 3, FALSE)</f>
        <v>#N/A</v>
      </c>
      <c r="AE881" s="9" t="e">
        <f>VLOOKUP($E881, 'SP Per G'!$A$2:$D$1380, 4, FALSE)</f>
        <v>#N/A</v>
      </c>
      <c r="AF881" s="9" t="e">
        <f>VLOOKUP($E881, Individual_Pitching___Dashboard[], 18, FALSE)</f>
        <v>#N/A</v>
      </c>
      <c r="AG881" s="9" t="e">
        <f>VLOOKUP($E881, Individual_Pitching___Dashboard[], 20, FALSE)</f>
        <v>#N/A</v>
      </c>
      <c r="AH881" s="9" t="e">
        <f>VLOOKUP($E881, Individual_Pitching___Advanced[], 21,FALSE)</f>
        <v>#N/A</v>
      </c>
      <c r="AI881" s="9" t="e">
        <f>VLOOKUP($C881, 'Team Per G'!$A$2:$G$31, 7, FALSE)</f>
        <v>#N/A</v>
      </c>
      <c r="AJ881" s="9" t="e">
        <f>VLOOKUP($C881, 'FanGraphs - Team WAR Projected'!$B$2:$E$31, 3, FALSE)/162</f>
        <v>#N/A</v>
      </c>
      <c r="AK881" s="9" t="e">
        <f>VLOOKUP($C881, Team_Pitching___Advanced[[Team]:[xFIP]], 19,FALSE)</f>
        <v>#N/A</v>
      </c>
      <c r="AL881" s="9" t="e">
        <f>VLOOKUP($C881, Team_Pitching___Advanced[], 20, FALSE)</f>
        <v>#N/A</v>
      </c>
      <c r="AM881" s="9" t="e">
        <f>VLOOKUP($C881, Team_Batting___Dashboard[[Team]:[wOBA]], 16, FALSE)</f>
        <v>#N/A</v>
      </c>
      <c r="AN881" s="9" t="e">
        <f>VLOOKUP($C881, Team_Batting___Advanced[[Team]:[OPS]], 9, FALSE)</f>
        <v>#N/A</v>
      </c>
      <c r="AO881" s="9" t="e">
        <f>VLOOKUP($C881, Team_Batting___Advanced[], 19, FALSE)</f>
        <v>#N/A</v>
      </c>
      <c r="AP881" s="9" t="e">
        <f>VLOOKUP($C881, 'Team Per G'!$A$2:$G$31, 3, FALSE)</f>
        <v>#N/A</v>
      </c>
      <c r="AQ881" s="9" t="e">
        <f>VLOOKUP($C881, 'Team Per G'!$A$2:$G$31, 5, FALSE)</f>
        <v>#N/A</v>
      </c>
      <c r="AR881" s="9" t="e">
        <f>VLOOKUP($C881, 'Team Per G'!$A$2:$G$31, 4, FALSE)</f>
        <v>#N/A</v>
      </c>
      <c r="AS881" s="9" t="e">
        <f>VLOOKUP($C881, Team_Batting___Dashboard[], 22, FALSE)/$AC881</f>
        <v>#N/A</v>
      </c>
      <c r="AT881" s="9" t="e">
        <f>VLOOKUP($C881, 'FanGraphs - Team WAR Projected'!$B$2:$E$31, 4, FALSE)/162</f>
        <v>#N/A</v>
      </c>
      <c r="AU881" s="9" t="e">
        <f>VLOOKUP($C881, FanGraphs_Standings[[Abbreviation]:[2024 Year to Date RS/G]], 6, FALSE)/$AC881</f>
        <v>#N/A</v>
      </c>
      <c r="AV881" s="9" t="e">
        <f>VLOOKUP($C881, FanGraphs_Standings[[Abbreviation]:[2024 Projected Full Season RDif]], 19, FALSE)/162</f>
        <v>#N/A</v>
      </c>
      <c r="AW881" s="9" t="e">
        <f>VLOOKUP($C881, FanGraphs_Standings[[Abbreviation]:[2024 Projected Full Season RDif]], 5, FALSE)</f>
        <v>#N/A</v>
      </c>
      <c r="AX881" s="9" t="e">
        <f>VLOOKUP($C881, FanGraphs_Standings[[Abbreviation]:[2024 Projected Full Season W%]], 18, FALSE)</f>
        <v>#N/A</v>
      </c>
      <c r="AY881" s="9" t="e">
        <f>VLOOKUP($C881, 'Home Field Adv'!$A$2:$K$31, 11, FALSE)</f>
        <v>#N/A</v>
      </c>
      <c r="BB881" s="5" t="str">
        <f t="shared" si="40"/>
        <v/>
      </c>
      <c r="BC881" s="5" t="str">
        <f t="shared" si="41"/>
        <v/>
      </c>
      <c r="BD881" s="5" t="str">
        <f t="shared" si="42"/>
        <v/>
      </c>
    </row>
    <row r="882" spans="6:56" x14ac:dyDescent="0.45">
      <c r="F882" s="9" t="e">
        <f>VLOOKUP($B882, FanGraphs_Standings[[Abbreviation]:[2024 Year to Date G]], 2, FALSE)</f>
        <v>#N/A</v>
      </c>
      <c r="G882" s="9" t="e">
        <f>IF(ISERR(VLOOKUP($D882, 'SP Per G'!$A$2:$D$1380, 3, FALSE)), L882, VLOOKUP($D882, 'SP Per G'!$A$2:$D$1380, 3, FALSE))</f>
        <v>#N/A</v>
      </c>
      <c r="H882" s="9" t="e">
        <f>VLOOKUP($D882, 'SP Per G'!$A$2:$D$1380, 4, FALSE)</f>
        <v>#N/A</v>
      </c>
      <c r="I882" s="9" t="e">
        <f>VLOOKUP($D882, Individual_Pitching___Dashboard[], 18, FALSE)</f>
        <v>#N/A</v>
      </c>
      <c r="J882" s="9" t="e">
        <f>VLOOKUP($D882, Individual_Pitching___Dashboard[], 20, FALSE)</f>
        <v>#N/A</v>
      </c>
      <c r="K882" s="9" t="e">
        <f>VLOOKUP($D882, Individual_Pitching___Advanced[], 21,FALSE)</f>
        <v>#N/A</v>
      </c>
      <c r="L882" s="9" t="e">
        <f>VLOOKUP($B882, 'Team Per G'!$A$2:$G$31, 7, FALSE)</f>
        <v>#N/A</v>
      </c>
      <c r="M882" s="9" t="e">
        <f>VLOOKUP($B882, 'FanGraphs - Team WAR Projected'!$B$2:$E$31, 3, FALSE)/162</f>
        <v>#N/A</v>
      </c>
      <c r="N882" s="9" t="e">
        <f>VLOOKUP($B882, Team_Pitching___Advanced[[Team]:[xFIP]], 19,FALSE)</f>
        <v>#N/A</v>
      </c>
      <c r="O882" s="9" t="e">
        <f>VLOOKUP($B882, Team_Pitching___Advanced[], 20, FALSE)</f>
        <v>#N/A</v>
      </c>
      <c r="P882" s="9" t="e">
        <f>VLOOKUP($B882, Team_Batting___Dashboard[[Team]:[wOBA]], 16, FALSE)</f>
        <v>#N/A</v>
      </c>
      <c r="Q882" s="9" t="e">
        <f>VLOOKUP($B882, Team_Batting___Advanced[[Team]:[OPS]], 9, FALSE)</f>
        <v>#N/A</v>
      </c>
      <c r="R882" s="9" t="e">
        <f>VLOOKUP($B882, Team_Batting___Advanced[], 19, FALSE)</f>
        <v>#N/A</v>
      </c>
      <c r="S882" s="9" t="e">
        <f>VLOOKUP($B882, 'Team Per G'!$A$2:$G$31, 3, FALSE)</f>
        <v>#N/A</v>
      </c>
      <c r="T882" s="9" t="e">
        <f>VLOOKUP($B882, 'Team Per G'!$A$2:$G$31, 5, FALSE)</f>
        <v>#N/A</v>
      </c>
      <c r="U882" s="9" t="e">
        <f>VLOOKUP($B882, 'Team Per G'!$A$2:$G$31, 4, FALSE)</f>
        <v>#N/A</v>
      </c>
      <c r="V882" s="9" t="e">
        <f>VLOOKUP($B882, Team_Batting___Dashboard[], 22, FALSE)/$F882</f>
        <v>#N/A</v>
      </c>
      <c r="W882" s="9" t="e">
        <f>VLOOKUP($B882, 'FanGraphs - Team WAR Projected'!$B$2:$E$31, 4, FALSE)/162</f>
        <v>#N/A</v>
      </c>
      <c r="X882" s="9" t="e">
        <f>VLOOKUP($B882, FanGraphs_Standings[[Abbreviation]:[2024 Year to Date RS/G]], 6, FALSE)/$F882</f>
        <v>#N/A</v>
      </c>
      <c r="Y882" s="9" t="e">
        <f>VLOOKUP($B882, FanGraphs_Standings[[Abbreviation]:[2024 Projected Full Season RDif]], 19, FALSE)/162</f>
        <v>#N/A</v>
      </c>
      <c r="Z882" s="9" t="e">
        <f>VLOOKUP($B882, FanGraphs_Standings[[Abbreviation]:[2024 Projected Full Season RDif]], 5, FALSE)</f>
        <v>#N/A</v>
      </c>
      <c r="AA882" s="9" t="e">
        <f>VLOOKUP($B882, FanGraphs_Standings[[Abbreviation]:[2024 Projected Full Season W%]], 18, FALSE)</f>
        <v>#N/A</v>
      </c>
      <c r="AB882" s="9" t="e">
        <f>VLOOKUP($B882, 'Home Field Adv'!$A$2:$I$31, 9, FALSE)</f>
        <v>#N/A</v>
      </c>
      <c r="AC882" s="9" t="e">
        <f>VLOOKUP($C882, FanGraphs_Standings[[Abbreviation]:[2024 Year to Date G]], 2, FALSE)</f>
        <v>#N/A</v>
      </c>
      <c r="AD882" s="9" t="e">
        <f>VLOOKUP($E882, 'SP Per G'!$A$2:$D$1380, 3, FALSE)</f>
        <v>#N/A</v>
      </c>
      <c r="AE882" s="9" t="e">
        <f>VLOOKUP($E882, 'SP Per G'!$A$2:$D$1380, 4, FALSE)</f>
        <v>#N/A</v>
      </c>
      <c r="AF882" s="9" t="e">
        <f>VLOOKUP($E882, Individual_Pitching___Dashboard[], 18, FALSE)</f>
        <v>#N/A</v>
      </c>
      <c r="AG882" s="9" t="e">
        <f>VLOOKUP($E882, Individual_Pitching___Dashboard[], 20, FALSE)</f>
        <v>#N/A</v>
      </c>
      <c r="AH882" s="9" t="e">
        <f>VLOOKUP($E882, Individual_Pitching___Advanced[], 21,FALSE)</f>
        <v>#N/A</v>
      </c>
      <c r="AI882" s="9" t="e">
        <f>VLOOKUP($C882, 'Team Per G'!$A$2:$G$31, 7, FALSE)</f>
        <v>#N/A</v>
      </c>
      <c r="AJ882" s="9" t="e">
        <f>VLOOKUP($C882, 'FanGraphs - Team WAR Projected'!$B$2:$E$31, 3, FALSE)/162</f>
        <v>#N/A</v>
      </c>
      <c r="AK882" s="9" t="e">
        <f>VLOOKUP($C882, Team_Pitching___Advanced[[Team]:[xFIP]], 19,FALSE)</f>
        <v>#N/A</v>
      </c>
      <c r="AL882" s="9" t="e">
        <f>VLOOKUP($C882, Team_Pitching___Advanced[], 20, FALSE)</f>
        <v>#N/A</v>
      </c>
      <c r="AM882" s="9" t="e">
        <f>VLOOKUP($C882, Team_Batting___Dashboard[[Team]:[wOBA]], 16, FALSE)</f>
        <v>#N/A</v>
      </c>
      <c r="AN882" s="9" t="e">
        <f>VLOOKUP($C882, Team_Batting___Advanced[[Team]:[OPS]], 9, FALSE)</f>
        <v>#N/A</v>
      </c>
      <c r="AO882" s="9" t="e">
        <f>VLOOKUP($C882, Team_Batting___Advanced[], 19, FALSE)</f>
        <v>#N/A</v>
      </c>
      <c r="AP882" s="9" t="e">
        <f>VLOOKUP($C882, 'Team Per G'!$A$2:$G$31, 3, FALSE)</f>
        <v>#N/A</v>
      </c>
      <c r="AQ882" s="9" t="e">
        <f>VLOOKUP($C882, 'Team Per G'!$A$2:$G$31, 5, FALSE)</f>
        <v>#N/A</v>
      </c>
      <c r="AR882" s="9" t="e">
        <f>VLOOKUP($C882, 'Team Per G'!$A$2:$G$31, 4, FALSE)</f>
        <v>#N/A</v>
      </c>
      <c r="AS882" s="9" t="e">
        <f>VLOOKUP($C882, Team_Batting___Dashboard[], 22, FALSE)/$AC882</f>
        <v>#N/A</v>
      </c>
      <c r="AT882" s="9" t="e">
        <f>VLOOKUP($C882, 'FanGraphs - Team WAR Projected'!$B$2:$E$31, 4, FALSE)/162</f>
        <v>#N/A</v>
      </c>
      <c r="AU882" s="9" t="e">
        <f>VLOOKUP($C882, FanGraphs_Standings[[Abbreviation]:[2024 Year to Date RS/G]], 6, FALSE)/$AC882</f>
        <v>#N/A</v>
      </c>
      <c r="AV882" s="9" t="e">
        <f>VLOOKUP($C882, FanGraphs_Standings[[Abbreviation]:[2024 Projected Full Season RDif]], 19, FALSE)/162</f>
        <v>#N/A</v>
      </c>
      <c r="AW882" s="9" t="e">
        <f>VLOOKUP($C882, FanGraphs_Standings[[Abbreviation]:[2024 Projected Full Season RDif]], 5, FALSE)</f>
        <v>#N/A</v>
      </c>
      <c r="AX882" s="9" t="e">
        <f>VLOOKUP($C882, FanGraphs_Standings[[Abbreviation]:[2024 Projected Full Season W%]], 18, FALSE)</f>
        <v>#N/A</v>
      </c>
      <c r="AY882" s="9" t="e">
        <f>VLOOKUP($C882, 'Home Field Adv'!$A$2:$K$31, 11, FALSE)</f>
        <v>#N/A</v>
      </c>
      <c r="BB882" s="5" t="str">
        <f t="shared" si="40"/>
        <v/>
      </c>
      <c r="BC882" s="5" t="str">
        <f t="shared" si="41"/>
        <v/>
      </c>
      <c r="BD882" s="5" t="str">
        <f t="shared" si="42"/>
        <v/>
      </c>
    </row>
    <row r="883" spans="6:56" x14ac:dyDescent="0.45">
      <c r="F883" s="9" t="e">
        <f>VLOOKUP($B883, FanGraphs_Standings[[Abbreviation]:[2024 Year to Date G]], 2, FALSE)</f>
        <v>#N/A</v>
      </c>
      <c r="G883" s="9" t="e">
        <f>IF(ISERR(VLOOKUP($D883, 'SP Per G'!$A$2:$D$1380, 3, FALSE)), L883, VLOOKUP($D883, 'SP Per G'!$A$2:$D$1380, 3, FALSE))</f>
        <v>#N/A</v>
      </c>
      <c r="H883" s="9" t="e">
        <f>VLOOKUP($D883, 'SP Per G'!$A$2:$D$1380, 4, FALSE)</f>
        <v>#N/A</v>
      </c>
      <c r="I883" s="9" t="e">
        <f>VLOOKUP($D883, Individual_Pitching___Dashboard[], 18, FALSE)</f>
        <v>#N/A</v>
      </c>
      <c r="J883" s="9" t="e">
        <f>VLOOKUP($D883, Individual_Pitching___Dashboard[], 20, FALSE)</f>
        <v>#N/A</v>
      </c>
      <c r="K883" s="9" t="e">
        <f>VLOOKUP($D883, Individual_Pitching___Advanced[], 21,FALSE)</f>
        <v>#N/A</v>
      </c>
      <c r="L883" s="9" t="e">
        <f>VLOOKUP($B883, 'Team Per G'!$A$2:$G$31, 7, FALSE)</f>
        <v>#N/A</v>
      </c>
      <c r="M883" s="9" t="e">
        <f>VLOOKUP($B883, 'FanGraphs - Team WAR Projected'!$B$2:$E$31, 3, FALSE)/162</f>
        <v>#N/A</v>
      </c>
      <c r="N883" s="9" t="e">
        <f>VLOOKUP($B883, Team_Pitching___Advanced[[Team]:[xFIP]], 19,FALSE)</f>
        <v>#N/A</v>
      </c>
      <c r="O883" s="9" t="e">
        <f>VLOOKUP($B883, Team_Pitching___Advanced[], 20, FALSE)</f>
        <v>#N/A</v>
      </c>
      <c r="P883" s="9" t="e">
        <f>VLOOKUP($B883, Team_Batting___Dashboard[[Team]:[wOBA]], 16, FALSE)</f>
        <v>#N/A</v>
      </c>
      <c r="Q883" s="9" t="e">
        <f>VLOOKUP($B883, Team_Batting___Advanced[[Team]:[OPS]], 9, FALSE)</f>
        <v>#N/A</v>
      </c>
      <c r="R883" s="9" t="e">
        <f>VLOOKUP($B883, Team_Batting___Advanced[], 19, FALSE)</f>
        <v>#N/A</v>
      </c>
      <c r="S883" s="9" t="e">
        <f>VLOOKUP($B883, 'Team Per G'!$A$2:$G$31, 3, FALSE)</f>
        <v>#N/A</v>
      </c>
      <c r="T883" s="9" t="e">
        <f>VLOOKUP($B883, 'Team Per G'!$A$2:$G$31, 5, FALSE)</f>
        <v>#N/A</v>
      </c>
      <c r="U883" s="9" t="e">
        <f>VLOOKUP($B883, 'Team Per G'!$A$2:$G$31, 4, FALSE)</f>
        <v>#N/A</v>
      </c>
      <c r="V883" s="9" t="e">
        <f>VLOOKUP($B883, Team_Batting___Dashboard[], 22, FALSE)/$F883</f>
        <v>#N/A</v>
      </c>
      <c r="W883" s="9" t="e">
        <f>VLOOKUP($B883, 'FanGraphs - Team WAR Projected'!$B$2:$E$31, 4, FALSE)/162</f>
        <v>#N/A</v>
      </c>
      <c r="X883" s="9" t="e">
        <f>VLOOKUP($B883, FanGraphs_Standings[[Abbreviation]:[2024 Year to Date RS/G]], 6, FALSE)/$F883</f>
        <v>#N/A</v>
      </c>
      <c r="Y883" s="9" t="e">
        <f>VLOOKUP($B883, FanGraphs_Standings[[Abbreviation]:[2024 Projected Full Season RDif]], 19, FALSE)/162</f>
        <v>#N/A</v>
      </c>
      <c r="Z883" s="9" t="e">
        <f>VLOOKUP($B883, FanGraphs_Standings[[Abbreviation]:[2024 Projected Full Season RDif]], 5, FALSE)</f>
        <v>#N/A</v>
      </c>
      <c r="AA883" s="9" t="e">
        <f>VLOOKUP($B883, FanGraphs_Standings[[Abbreviation]:[2024 Projected Full Season W%]], 18, FALSE)</f>
        <v>#N/A</v>
      </c>
      <c r="AB883" s="9" t="e">
        <f>VLOOKUP($B883, 'Home Field Adv'!$A$2:$I$31, 9, FALSE)</f>
        <v>#N/A</v>
      </c>
      <c r="AC883" s="9" t="e">
        <f>VLOOKUP($C883, FanGraphs_Standings[[Abbreviation]:[2024 Year to Date G]], 2, FALSE)</f>
        <v>#N/A</v>
      </c>
      <c r="AD883" s="9" t="e">
        <f>VLOOKUP($E883, 'SP Per G'!$A$2:$D$1380, 3, FALSE)</f>
        <v>#N/A</v>
      </c>
      <c r="AE883" s="9" t="e">
        <f>VLOOKUP($E883, 'SP Per G'!$A$2:$D$1380, 4, FALSE)</f>
        <v>#N/A</v>
      </c>
      <c r="AF883" s="9" t="e">
        <f>VLOOKUP($E883, Individual_Pitching___Dashboard[], 18, FALSE)</f>
        <v>#N/A</v>
      </c>
      <c r="AG883" s="9" t="e">
        <f>VLOOKUP($E883, Individual_Pitching___Dashboard[], 20, FALSE)</f>
        <v>#N/A</v>
      </c>
      <c r="AH883" s="9" t="e">
        <f>VLOOKUP($E883, Individual_Pitching___Advanced[], 21,FALSE)</f>
        <v>#N/A</v>
      </c>
      <c r="AI883" s="9" t="e">
        <f>VLOOKUP($C883, 'Team Per G'!$A$2:$G$31, 7, FALSE)</f>
        <v>#N/A</v>
      </c>
      <c r="AJ883" s="9" t="e">
        <f>VLOOKUP($C883, 'FanGraphs - Team WAR Projected'!$B$2:$E$31, 3, FALSE)/162</f>
        <v>#N/A</v>
      </c>
      <c r="AK883" s="9" t="e">
        <f>VLOOKUP($C883, Team_Pitching___Advanced[[Team]:[xFIP]], 19,FALSE)</f>
        <v>#N/A</v>
      </c>
      <c r="AL883" s="9" t="e">
        <f>VLOOKUP($C883, Team_Pitching___Advanced[], 20, FALSE)</f>
        <v>#N/A</v>
      </c>
      <c r="AM883" s="9" t="e">
        <f>VLOOKUP($C883, Team_Batting___Dashboard[[Team]:[wOBA]], 16, FALSE)</f>
        <v>#N/A</v>
      </c>
      <c r="AN883" s="9" t="e">
        <f>VLOOKUP($C883, Team_Batting___Advanced[[Team]:[OPS]], 9, FALSE)</f>
        <v>#N/A</v>
      </c>
      <c r="AO883" s="9" t="e">
        <f>VLOOKUP($C883, Team_Batting___Advanced[], 19, FALSE)</f>
        <v>#N/A</v>
      </c>
      <c r="AP883" s="9" t="e">
        <f>VLOOKUP($C883, 'Team Per G'!$A$2:$G$31, 3, FALSE)</f>
        <v>#N/A</v>
      </c>
      <c r="AQ883" s="9" t="e">
        <f>VLOOKUP($C883, 'Team Per G'!$A$2:$G$31, 5, FALSE)</f>
        <v>#N/A</v>
      </c>
      <c r="AR883" s="9" t="e">
        <f>VLOOKUP($C883, 'Team Per G'!$A$2:$G$31, 4, FALSE)</f>
        <v>#N/A</v>
      </c>
      <c r="AS883" s="9" t="e">
        <f>VLOOKUP($C883, Team_Batting___Dashboard[], 22, FALSE)/$AC883</f>
        <v>#N/A</v>
      </c>
      <c r="AT883" s="9" t="e">
        <f>VLOOKUP($C883, 'FanGraphs - Team WAR Projected'!$B$2:$E$31, 4, FALSE)/162</f>
        <v>#N/A</v>
      </c>
      <c r="AU883" s="9" t="e">
        <f>VLOOKUP($C883, FanGraphs_Standings[[Abbreviation]:[2024 Year to Date RS/G]], 6, FALSE)/$AC883</f>
        <v>#N/A</v>
      </c>
      <c r="AV883" s="9" t="e">
        <f>VLOOKUP($C883, FanGraphs_Standings[[Abbreviation]:[2024 Projected Full Season RDif]], 19, FALSE)/162</f>
        <v>#N/A</v>
      </c>
      <c r="AW883" s="9" t="e">
        <f>VLOOKUP($C883, FanGraphs_Standings[[Abbreviation]:[2024 Projected Full Season RDif]], 5, FALSE)</f>
        <v>#N/A</v>
      </c>
      <c r="AX883" s="9" t="e">
        <f>VLOOKUP($C883, FanGraphs_Standings[[Abbreviation]:[2024 Projected Full Season W%]], 18, FALSE)</f>
        <v>#N/A</v>
      </c>
      <c r="AY883" s="9" t="e">
        <f>VLOOKUP($C883, 'Home Field Adv'!$A$2:$K$31, 11, FALSE)</f>
        <v>#N/A</v>
      </c>
      <c r="BB883" s="5" t="str">
        <f t="shared" si="40"/>
        <v/>
      </c>
      <c r="BC883" s="5" t="str">
        <f t="shared" si="41"/>
        <v/>
      </c>
      <c r="BD883" s="5" t="str">
        <f t="shared" si="42"/>
        <v/>
      </c>
    </row>
    <row r="884" spans="6:56" x14ac:dyDescent="0.45">
      <c r="F884" s="9" t="e">
        <f>VLOOKUP($B884, FanGraphs_Standings[[Abbreviation]:[2024 Year to Date G]], 2, FALSE)</f>
        <v>#N/A</v>
      </c>
      <c r="G884" s="9" t="e">
        <f>IF(ISERR(VLOOKUP($D884, 'SP Per G'!$A$2:$D$1380, 3, FALSE)), L884, VLOOKUP($D884, 'SP Per G'!$A$2:$D$1380, 3, FALSE))</f>
        <v>#N/A</v>
      </c>
      <c r="H884" s="9" t="e">
        <f>VLOOKUP($D884, 'SP Per G'!$A$2:$D$1380, 4, FALSE)</f>
        <v>#N/A</v>
      </c>
      <c r="I884" s="9" t="e">
        <f>VLOOKUP($D884, Individual_Pitching___Dashboard[], 18, FALSE)</f>
        <v>#N/A</v>
      </c>
      <c r="J884" s="9" t="e">
        <f>VLOOKUP($D884, Individual_Pitching___Dashboard[], 20, FALSE)</f>
        <v>#N/A</v>
      </c>
      <c r="K884" s="9" t="e">
        <f>VLOOKUP($D884, Individual_Pitching___Advanced[], 21,FALSE)</f>
        <v>#N/A</v>
      </c>
      <c r="L884" s="9" t="e">
        <f>VLOOKUP($B884, 'Team Per G'!$A$2:$G$31, 7, FALSE)</f>
        <v>#N/A</v>
      </c>
      <c r="M884" s="9" t="e">
        <f>VLOOKUP($B884, 'FanGraphs - Team WAR Projected'!$B$2:$E$31, 3, FALSE)/162</f>
        <v>#N/A</v>
      </c>
      <c r="N884" s="9" t="e">
        <f>VLOOKUP($B884, Team_Pitching___Advanced[[Team]:[xFIP]], 19,FALSE)</f>
        <v>#N/A</v>
      </c>
      <c r="O884" s="9" t="e">
        <f>VLOOKUP($B884, Team_Pitching___Advanced[], 20, FALSE)</f>
        <v>#N/A</v>
      </c>
      <c r="P884" s="9" t="e">
        <f>VLOOKUP($B884, Team_Batting___Dashboard[[Team]:[wOBA]], 16, FALSE)</f>
        <v>#N/A</v>
      </c>
      <c r="Q884" s="9" t="e">
        <f>VLOOKUP($B884, Team_Batting___Advanced[[Team]:[OPS]], 9, FALSE)</f>
        <v>#N/A</v>
      </c>
      <c r="R884" s="9" t="e">
        <f>VLOOKUP($B884, Team_Batting___Advanced[], 19, FALSE)</f>
        <v>#N/A</v>
      </c>
      <c r="S884" s="9" t="e">
        <f>VLOOKUP($B884, 'Team Per G'!$A$2:$G$31, 3, FALSE)</f>
        <v>#N/A</v>
      </c>
      <c r="T884" s="9" t="e">
        <f>VLOOKUP($B884, 'Team Per G'!$A$2:$G$31, 5, FALSE)</f>
        <v>#N/A</v>
      </c>
      <c r="U884" s="9" t="e">
        <f>VLOOKUP($B884, 'Team Per G'!$A$2:$G$31, 4, FALSE)</f>
        <v>#N/A</v>
      </c>
      <c r="V884" s="9" t="e">
        <f>VLOOKUP($B884, Team_Batting___Dashboard[], 22, FALSE)/$F884</f>
        <v>#N/A</v>
      </c>
      <c r="W884" s="9" t="e">
        <f>VLOOKUP($B884, 'FanGraphs - Team WAR Projected'!$B$2:$E$31, 4, FALSE)/162</f>
        <v>#N/A</v>
      </c>
      <c r="X884" s="9" t="e">
        <f>VLOOKUP($B884, FanGraphs_Standings[[Abbreviation]:[2024 Year to Date RS/G]], 6, FALSE)/$F884</f>
        <v>#N/A</v>
      </c>
      <c r="Y884" s="9" t="e">
        <f>VLOOKUP($B884, FanGraphs_Standings[[Abbreviation]:[2024 Projected Full Season RDif]], 19, FALSE)/162</f>
        <v>#N/A</v>
      </c>
      <c r="Z884" s="9" t="e">
        <f>VLOOKUP($B884, FanGraphs_Standings[[Abbreviation]:[2024 Projected Full Season RDif]], 5, FALSE)</f>
        <v>#N/A</v>
      </c>
      <c r="AA884" s="9" t="e">
        <f>VLOOKUP($B884, FanGraphs_Standings[[Abbreviation]:[2024 Projected Full Season W%]], 18, FALSE)</f>
        <v>#N/A</v>
      </c>
      <c r="AB884" s="9" t="e">
        <f>VLOOKUP($B884, 'Home Field Adv'!$A$2:$I$31, 9, FALSE)</f>
        <v>#N/A</v>
      </c>
      <c r="AC884" s="9" t="e">
        <f>VLOOKUP($C884, FanGraphs_Standings[[Abbreviation]:[2024 Year to Date G]], 2, FALSE)</f>
        <v>#N/A</v>
      </c>
      <c r="AD884" s="9" t="e">
        <f>VLOOKUP($E884, 'SP Per G'!$A$2:$D$1380, 3, FALSE)</f>
        <v>#N/A</v>
      </c>
      <c r="AE884" s="9" t="e">
        <f>VLOOKUP($E884, 'SP Per G'!$A$2:$D$1380, 4, FALSE)</f>
        <v>#N/A</v>
      </c>
      <c r="AF884" s="9" t="e">
        <f>VLOOKUP($E884, Individual_Pitching___Dashboard[], 18, FALSE)</f>
        <v>#N/A</v>
      </c>
      <c r="AG884" s="9" t="e">
        <f>VLOOKUP($E884, Individual_Pitching___Dashboard[], 20, FALSE)</f>
        <v>#N/A</v>
      </c>
      <c r="AH884" s="9" t="e">
        <f>VLOOKUP($E884, Individual_Pitching___Advanced[], 21,FALSE)</f>
        <v>#N/A</v>
      </c>
      <c r="AI884" s="9" t="e">
        <f>VLOOKUP($C884, 'Team Per G'!$A$2:$G$31, 7, FALSE)</f>
        <v>#N/A</v>
      </c>
      <c r="AJ884" s="9" t="e">
        <f>VLOOKUP($C884, 'FanGraphs - Team WAR Projected'!$B$2:$E$31, 3, FALSE)/162</f>
        <v>#N/A</v>
      </c>
      <c r="AK884" s="9" t="e">
        <f>VLOOKUP($C884, Team_Pitching___Advanced[[Team]:[xFIP]], 19,FALSE)</f>
        <v>#N/A</v>
      </c>
      <c r="AL884" s="9" t="e">
        <f>VLOOKUP($C884, Team_Pitching___Advanced[], 20, FALSE)</f>
        <v>#N/A</v>
      </c>
      <c r="AM884" s="9" t="e">
        <f>VLOOKUP($C884, Team_Batting___Dashboard[[Team]:[wOBA]], 16, FALSE)</f>
        <v>#N/A</v>
      </c>
      <c r="AN884" s="9" t="e">
        <f>VLOOKUP($C884, Team_Batting___Advanced[[Team]:[OPS]], 9, FALSE)</f>
        <v>#N/A</v>
      </c>
      <c r="AO884" s="9" t="e">
        <f>VLOOKUP($C884, Team_Batting___Advanced[], 19, FALSE)</f>
        <v>#N/A</v>
      </c>
      <c r="AP884" s="9" t="e">
        <f>VLOOKUP($C884, 'Team Per G'!$A$2:$G$31, 3, FALSE)</f>
        <v>#N/A</v>
      </c>
      <c r="AQ884" s="9" t="e">
        <f>VLOOKUP($C884, 'Team Per G'!$A$2:$G$31, 5, FALSE)</f>
        <v>#N/A</v>
      </c>
      <c r="AR884" s="9" t="e">
        <f>VLOOKUP($C884, 'Team Per G'!$A$2:$G$31, 4, FALSE)</f>
        <v>#N/A</v>
      </c>
      <c r="AS884" s="9" t="e">
        <f>VLOOKUP($C884, Team_Batting___Dashboard[], 22, FALSE)/$AC884</f>
        <v>#N/A</v>
      </c>
      <c r="AT884" s="9" t="e">
        <f>VLOOKUP($C884, 'FanGraphs - Team WAR Projected'!$B$2:$E$31, 4, FALSE)/162</f>
        <v>#N/A</v>
      </c>
      <c r="AU884" s="9" t="e">
        <f>VLOOKUP($C884, FanGraphs_Standings[[Abbreviation]:[2024 Year to Date RS/G]], 6, FALSE)/$AC884</f>
        <v>#N/A</v>
      </c>
      <c r="AV884" s="9" t="e">
        <f>VLOOKUP($C884, FanGraphs_Standings[[Abbreviation]:[2024 Projected Full Season RDif]], 19, FALSE)/162</f>
        <v>#N/A</v>
      </c>
      <c r="AW884" s="9" t="e">
        <f>VLOOKUP($C884, FanGraphs_Standings[[Abbreviation]:[2024 Projected Full Season RDif]], 5, FALSE)</f>
        <v>#N/A</v>
      </c>
      <c r="AX884" s="9" t="e">
        <f>VLOOKUP($C884, FanGraphs_Standings[[Abbreviation]:[2024 Projected Full Season W%]], 18, FALSE)</f>
        <v>#N/A</v>
      </c>
      <c r="AY884" s="9" t="e">
        <f>VLOOKUP($C884, 'Home Field Adv'!$A$2:$K$31, 11, FALSE)</f>
        <v>#N/A</v>
      </c>
      <c r="BB884" s="5" t="str">
        <f t="shared" si="40"/>
        <v/>
      </c>
      <c r="BC884" s="5" t="str">
        <f t="shared" si="41"/>
        <v/>
      </c>
      <c r="BD884" s="5" t="str">
        <f t="shared" si="42"/>
        <v/>
      </c>
    </row>
    <row r="885" spans="6:56" x14ac:dyDescent="0.45">
      <c r="F885" s="9" t="e">
        <f>VLOOKUP($B885, FanGraphs_Standings[[Abbreviation]:[2024 Year to Date G]], 2, FALSE)</f>
        <v>#N/A</v>
      </c>
      <c r="G885" s="9" t="e">
        <f>IF(ISERR(VLOOKUP($D885, 'SP Per G'!$A$2:$D$1380, 3, FALSE)), L885, VLOOKUP($D885, 'SP Per G'!$A$2:$D$1380, 3, FALSE))</f>
        <v>#N/A</v>
      </c>
      <c r="H885" s="9" t="e">
        <f>VLOOKUP($D885, 'SP Per G'!$A$2:$D$1380, 4, FALSE)</f>
        <v>#N/A</v>
      </c>
      <c r="I885" s="9" t="e">
        <f>VLOOKUP($D885, Individual_Pitching___Dashboard[], 18, FALSE)</f>
        <v>#N/A</v>
      </c>
      <c r="J885" s="9" t="e">
        <f>VLOOKUP($D885, Individual_Pitching___Dashboard[], 20, FALSE)</f>
        <v>#N/A</v>
      </c>
      <c r="K885" s="9" t="e">
        <f>VLOOKUP($D885, Individual_Pitching___Advanced[], 21,FALSE)</f>
        <v>#N/A</v>
      </c>
      <c r="L885" s="9" t="e">
        <f>VLOOKUP($B885, 'Team Per G'!$A$2:$G$31, 7, FALSE)</f>
        <v>#N/A</v>
      </c>
      <c r="M885" s="9" t="e">
        <f>VLOOKUP($B885, 'FanGraphs - Team WAR Projected'!$B$2:$E$31, 3, FALSE)/162</f>
        <v>#N/A</v>
      </c>
      <c r="N885" s="9" t="e">
        <f>VLOOKUP($B885, Team_Pitching___Advanced[[Team]:[xFIP]], 19,FALSE)</f>
        <v>#N/A</v>
      </c>
      <c r="O885" s="9" t="e">
        <f>VLOOKUP($B885, Team_Pitching___Advanced[], 20, FALSE)</f>
        <v>#N/A</v>
      </c>
      <c r="P885" s="9" t="e">
        <f>VLOOKUP($B885, Team_Batting___Dashboard[[Team]:[wOBA]], 16, FALSE)</f>
        <v>#N/A</v>
      </c>
      <c r="Q885" s="9" t="e">
        <f>VLOOKUP($B885, Team_Batting___Advanced[[Team]:[OPS]], 9, FALSE)</f>
        <v>#N/A</v>
      </c>
      <c r="R885" s="9" t="e">
        <f>VLOOKUP($B885, Team_Batting___Advanced[], 19, FALSE)</f>
        <v>#N/A</v>
      </c>
      <c r="S885" s="9" t="e">
        <f>VLOOKUP($B885, 'Team Per G'!$A$2:$G$31, 3, FALSE)</f>
        <v>#N/A</v>
      </c>
      <c r="T885" s="9" t="e">
        <f>VLOOKUP($B885, 'Team Per G'!$A$2:$G$31, 5, FALSE)</f>
        <v>#N/A</v>
      </c>
      <c r="U885" s="9" t="e">
        <f>VLOOKUP($B885, 'Team Per G'!$A$2:$G$31, 4, FALSE)</f>
        <v>#N/A</v>
      </c>
      <c r="V885" s="9" t="e">
        <f>VLOOKUP($B885, Team_Batting___Dashboard[], 22, FALSE)/$F885</f>
        <v>#N/A</v>
      </c>
      <c r="W885" s="9" t="e">
        <f>VLOOKUP($B885, 'FanGraphs - Team WAR Projected'!$B$2:$E$31, 4, FALSE)/162</f>
        <v>#N/A</v>
      </c>
      <c r="X885" s="9" t="e">
        <f>VLOOKUP($B885, FanGraphs_Standings[[Abbreviation]:[2024 Year to Date RS/G]], 6, FALSE)/$F885</f>
        <v>#N/A</v>
      </c>
      <c r="Y885" s="9" t="e">
        <f>VLOOKUP($B885, FanGraphs_Standings[[Abbreviation]:[2024 Projected Full Season RDif]], 19, FALSE)/162</f>
        <v>#N/A</v>
      </c>
      <c r="Z885" s="9" t="e">
        <f>VLOOKUP($B885, FanGraphs_Standings[[Abbreviation]:[2024 Projected Full Season RDif]], 5, FALSE)</f>
        <v>#N/A</v>
      </c>
      <c r="AA885" s="9" t="e">
        <f>VLOOKUP($B885, FanGraphs_Standings[[Abbreviation]:[2024 Projected Full Season W%]], 18, FALSE)</f>
        <v>#N/A</v>
      </c>
      <c r="AB885" s="9" t="e">
        <f>VLOOKUP($B885, 'Home Field Adv'!$A$2:$I$31, 9, FALSE)</f>
        <v>#N/A</v>
      </c>
      <c r="AC885" s="9" t="e">
        <f>VLOOKUP($C885, FanGraphs_Standings[[Abbreviation]:[2024 Year to Date G]], 2, FALSE)</f>
        <v>#N/A</v>
      </c>
      <c r="AD885" s="9" t="e">
        <f>VLOOKUP($E885, 'SP Per G'!$A$2:$D$1380, 3, FALSE)</f>
        <v>#N/A</v>
      </c>
      <c r="AE885" s="9" t="e">
        <f>VLOOKUP($E885, 'SP Per G'!$A$2:$D$1380, 4, FALSE)</f>
        <v>#N/A</v>
      </c>
      <c r="AF885" s="9" t="e">
        <f>VLOOKUP($E885, Individual_Pitching___Dashboard[], 18, FALSE)</f>
        <v>#N/A</v>
      </c>
      <c r="AG885" s="9" t="e">
        <f>VLOOKUP($E885, Individual_Pitching___Dashboard[], 20, FALSE)</f>
        <v>#N/A</v>
      </c>
      <c r="AH885" s="9" t="e">
        <f>VLOOKUP($E885, Individual_Pitching___Advanced[], 21,FALSE)</f>
        <v>#N/A</v>
      </c>
      <c r="AI885" s="9" t="e">
        <f>VLOOKUP($C885, 'Team Per G'!$A$2:$G$31, 7, FALSE)</f>
        <v>#N/A</v>
      </c>
      <c r="AJ885" s="9" t="e">
        <f>VLOOKUP($C885, 'FanGraphs - Team WAR Projected'!$B$2:$E$31, 3, FALSE)/162</f>
        <v>#N/A</v>
      </c>
      <c r="AK885" s="9" t="e">
        <f>VLOOKUP($C885, Team_Pitching___Advanced[[Team]:[xFIP]], 19,FALSE)</f>
        <v>#N/A</v>
      </c>
      <c r="AL885" s="9" t="e">
        <f>VLOOKUP($C885, Team_Pitching___Advanced[], 20, FALSE)</f>
        <v>#N/A</v>
      </c>
      <c r="AM885" s="9" t="e">
        <f>VLOOKUP($C885, Team_Batting___Dashboard[[Team]:[wOBA]], 16, FALSE)</f>
        <v>#N/A</v>
      </c>
      <c r="AN885" s="9" t="e">
        <f>VLOOKUP($C885, Team_Batting___Advanced[[Team]:[OPS]], 9, FALSE)</f>
        <v>#N/A</v>
      </c>
      <c r="AO885" s="9" t="e">
        <f>VLOOKUP($C885, Team_Batting___Advanced[], 19, FALSE)</f>
        <v>#N/A</v>
      </c>
      <c r="AP885" s="9" t="e">
        <f>VLOOKUP($C885, 'Team Per G'!$A$2:$G$31, 3, FALSE)</f>
        <v>#N/A</v>
      </c>
      <c r="AQ885" s="9" t="e">
        <f>VLOOKUP($C885, 'Team Per G'!$A$2:$G$31, 5, FALSE)</f>
        <v>#N/A</v>
      </c>
      <c r="AR885" s="9" t="e">
        <f>VLOOKUP($C885, 'Team Per G'!$A$2:$G$31, 4, FALSE)</f>
        <v>#N/A</v>
      </c>
      <c r="AS885" s="9" t="e">
        <f>VLOOKUP($C885, Team_Batting___Dashboard[], 22, FALSE)/$AC885</f>
        <v>#N/A</v>
      </c>
      <c r="AT885" s="9" t="e">
        <f>VLOOKUP($C885, 'FanGraphs - Team WAR Projected'!$B$2:$E$31, 4, FALSE)/162</f>
        <v>#N/A</v>
      </c>
      <c r="AU885" s="9" t="e">
        <f>VLOOKUP($C885, FanGraphs_Standings[[Abbreviation]:[2024 Year to Date RS/G]], 6, FALSE)/$AC885</f>
        <v>#N/A</v>
      </c>
      <c r="AV885" s="9" t="e">
        <f>VLOOKUP($C885, FanGraphs_Standings[[Abbreviation]:[2024 Projected Full Season RDif]], 19, FALSE)/162</f>
        <v>#N/A</v>
      </c>
      <c r="AW885" s="9" t="e">
        <f>VLOOKUP($C885, FanGraphs_Standings[[Abbreviation]:[2024 Projected Full Season RDif]], 5, FALSE)</f>
        <v>#N/A</v>
      </c>
      <c r="AX885" s="9" t="e">
        <f>VLOOKUP($C885, FanGraphs_Standings[[Abbreviation]:[2024 Projected Full Season W%]], 18, FALSE)</f>
        <v>#N/A</v>
      </c>
      <c r="AY885" s="9" t="e">
        <f>VLOOKUP($C885, 'Home Field Adv'!$A$2:$K$31, 11, FALSE)</f>
        <v>#N/A</v>
      </c>
      <c r="BB885" s="5" t="str">
        <f t="shared" si="40"/>
        <v/>
      </c>
      <c r="BC885" s="5" t="str">
        <f t="shared" si="41"/>
        <v/>
      </c>
      <c r="BD885" s="5" t="str">
        <f t="shared" si="42"/>
        <v/>
      </c>
    </row>
    <row r="886" spans="6:56" x14ac:dyDescent="0.45">
      <c r="F886" s="9" t="e">
        <f>VLOOKUP($B886, FanGraphs_Standings[[Abbreviation]:[2024 Year to Date G]], 2, FALSE)</f>
        <v>#N/A</v>
      </c>
      <c r="G886" s="9" t="e">
        <f>IF(ISERR(VLOOKUP($D886, 'SP Per G'!$A$2:$D$1380, 3, FALSE)), L886, VLOOKUP($D886, 'SP Per G'!$A$2:$D$1380, 3, FALSE))</f>
        <v>#N/A</v>
      </c>
      <c r="H886" s="9" t="e">
        <f>VLOOKUP($D886, 'SP Per G'!$A$2:$D$1380, 4, FALSE)</f>
        <v>#N/A</v>
      </c>
      <c r="I886" s="9" t="e">
        <f>VLOOKUP($D886, Individual_Pitching___Dashboard[], 18, FALSE)</f>
        <v>#N/A</v>
      </c>
      <c r="J886" s="9" t="e">
        <f>VLOOKUP($D886, Individual_Pitching___Dashboard[], 20, FALSE)</f>
        <v>#N/A</v>
      </c>
      <c r="K886" s="9" t="e">
        <f>VLOOKUP($D886, Individual_Pitching___Advanced[], 21,FALSE)</f>
        <v>#N/A</v>
      </c>
      <c r="L886" s="9" t="e">
        <f>VLOOKUP($B886, 'Team Per G'!$A$2:$G$31, 7, FALSE)</f>
        <v>#N/A</v>
      </c>
      <c r="M886" s="9" t="e">
        <f>VLOOKUP($B886, 'FanGraphs - Team WAR Projected'!$B$2:$E$31, 3, FALSE)/162</f>
        <v>#N/A</v>
      </c>
      <c r="N886" s="9" t="e">
        <f>VLOOKUP($B886, Team_Pitching___Advanced[[Team]:[xFIP]], 19,FALSE)</f>
        <v>#N/A</v>
      </c>
      <c r="O886" s="9" t="e">
        <f>VLOOKUP($B886, Team_Pitching___Advanced[], 20, FALSE)</f>
        <v>#N/A</v>
      </c>
      <c r="P886" s="9" t="e">
        <f>VLOOKUP($B886, Team_Batting___Dashboard[[Team]:[wOBA]], 16, FALSE)</f>
        <v>#N/A</v>
      </c>
      <c r="Q886" s="9" t="e">
        <f>VLOOKUP($B886, Team_Batting___Advanced[[Team]:[OPS]], 9, FALSE)</f>
        <v>#N/A</v>
      </c>
      <c r="R886" s="9" t="e">
        <f>VLOOKUP($B886, Team_Batting___Advanced[], 19, FALSE)</f>
        <v>#N/A</v>
      </c>
      <c r="S886" s="9" t="e">
        <f>VLOOKUP($B886, 'Team Per G'!$A$2:$G$31, 3, FALSE)</f>
        <v>#N/A</v>
      </c>
      <c r="T886" s="9" t="e">
        <f>VLOOKUP($B886, 'Team Per G'!$A$2:$G$31, 5, FALSE)</f>
        <v>#N/A</v>
      </c>
      <c r="U886" s="9" t="e">
        <f>VLOOKUP($B886, 'Team Per G'!$A$2:$G$31, 4, FALSE)</f>
        <v>#N/A</v>
      </c>
      <c r="V886" s="9" t="e">
        <f>VLOOKUP($B886, Team_Batting___Dashboard[], 22, FALSE)/$F886</f>
        <v>#N/A</v>
      </c>
      <c r="W886" s="9" t="e">
        <f>VLOOKUP($B886, 'FanGraphs - Team WAR Projected'!$B$2:$E$31, 4, FALSE)/162</f>
        <v>#N/A</v>
      </c>
      <c r="X886" s="9" t="e">
        <f>VLOOKUP($B886, FanGraphs_Standings[[Abbreviation]:[2024 Year to Date RS/G]], 6, FALSE)/$F886</f>
        <v>#N/A</v>
      </c>
      <c r="Y886" s="9" t="e">
        <f>VLOOKUP($B886, FanGraphs_Standings[[Abbreviation]:[2024 Projected Full Season RDif]], 19, FALSE)/162</f>
        <v>#N/A</v>
      </c>
      <c r="Z886" s="9" t="e">
        <f>VLOOKUP($B886, FanGraphs_Standings[[Abbreviation]:[2024 Projected Full Season RDif]], 5, FALSE)</f>
        <v>#N/A</v>
      </c>
      <c r="AA886" s="9" t="e">
        <f>VLOOKUP($B886, FanGraphs_Standings[[Abbreviation]:[2024 Projected Full Season W%]], 18, FALSE)</f>
        <v>#N/A</v>
      </c>
      <c r="AB886" s="9" t="e">
        <f>VLOOKUP($B886, 'Home Field Adv'!$A$2:$I$31, 9, FALSE)</f>
        <v>#N/A</v>
      </c>
      <c r="AC886" s="9" t="e">
        <f>VLOOKUP($C886, FanGraphs_Standings[[Abbreviation]:[2024 Year to Date G]], 2, FALSE)</f>
        <v>#N/A</v>
      </c>
      <c r="AD886" s="9" t="e">
        <f>VLOOKUP($E886, 'SP Per G'!$A$2:$D$1380, 3, FALSE)</f>
        <v>#N/A</v>
      </c>
      <c r="AE886" s="9" t="e">
        <f>VLOOKUP($E886, 'SP Per G'!$A$2:$D$1380, 4, FALSE)</f>
        <v>#N/A</v>
      </c>
      <c r="AF886" s="9" t="e">
        <f>VLOOKUP($E886, Individual_Pitching___Dashboard[], 18, FALSE)</f>
        <v>#N/A</v>
      </c>
      <c r="AG886" s="9" t="e">
        <f>VLOOKUP($E886, Individual_Pitching___Dashboard[], 20, FALSE)</f>
        <v>#N/A</v>
      </c>
      <c r="AH886" s="9" t="e">
        <f>VLOOKUP($E886, Individual_Pitching___Advanced[], 21,FALSE)</f>
        <v>#N/A</v>
      </c>
      <c r="AI886" s="9" t="e">
        <f>VLOOKUP($C886, 'Team Per G'!$A$2:$G$31, 7, FALSE)</f>
        <v>#N/A</v>
      </c>
      <c r="AJ886" s="9" t="e">
        <f>VLOOKUP($C886, 'FanGraphs - Team WAR Projected'!$B$2:$E$31, 3, FALSE)/162</f>
        <v>#N/A</v>
      </c>
      <c r="AK886" s="9" t="e">
        <f>VLOOKUP($C886, Team_Pitching___Advanced[[Team]:[xFIP]], 19,FALSE)</f>
        <v>#N/A</v>
      </c>
      <c r="AL886" s="9" t="e">
        <f>VLOOKUP($C886, Team_Pitching___Advanced[], 20, FALSE)</f>
        <v>#N/A</v>
      </c>
      <c r="AM886" s="9" t="e">
        <f>VLOOKUP($C886, Team_Batting___Dashboard[[Team]:[wOBA]], 16, FALSE)</f>
        <v>#N/A</v>
      </c>
      <c r="AN886" s="9" t="e">
        <f>VLOOKUP($C886, Team_Batting___Advanced[[Team]:[OPS]], 9, FALSE)</f>
        <v>#N/A</v>
      </c>
      <c r="AO886" s="9" t="e">
        <f>VLOOKUP($C886, Team_Batting___Advanced[], 19, FALSE)</f>
        <v>#N/A</v>
      </c>
      <c r="AP886" s="9" t="e">
        <f>VLOOKUP($C886, 'Team Per G'!$A$2:$G$31, 3, FALSE)</f>
        <v>#N/A</v>
      </c>
      <c r="AQ886" s="9" t="e">
        <f>VLOOKUP($C886, 'Team Per G'!$A$2:$G$31, 5, FALSE)</f>
        <v>#N/A</v>
      </c>
      <c r="AR886" s="9" t="e">
        <f>VLOOKUP($C886, 'Team Per G'!$A$2:$G$31, 4, FALSE)</f>
        <v>#N/A</v>
      </c>
      <c r="AS886" s="9" t="e">
        <f>VLOOKUP($C886, Team_Batting___Dashboard[], 22, FALSE)/$AC886</f>
        <v>#N/A</v>
      </c>
      <c r="AT886" s="9" t="e">
        <f>VLOOKUP($C886, 'FanGraphs - Team WAR Projected'!$B$2:$E$31, 4, FALSE)/162</f>
        <v>#N/A</v>
      </c>
      <c r="AU886" s="9" t="e">
        <f>VLOOKUP($C886, FanGraphs_Standings[[Abbreviation]:[2024 Year to Date RS/G]], 6, FALSE)/$AC886</f>
        <v>#N/A</v>
      </c>
      <c r="AV886" s="9" t="e">
        <f>VLOOKUP($C886, FanGraphs_Standings[[Abbreviation]:[2024 Projected Full Season RDif]], 19, FALSE)/162</f>
        <v>#N/A</v>
      </c>
      <c r="AW886" s="9" t="e">
        <f>VLOOKUP($C886, FanGraphs_Standings[[Abbreviation]:[2024 Projected Full Season RDif]], 5, FALSE)</f>
        <v>#N/A</v>
      </c>
      <c r="AX886" s="9" t="e">
        <f>VLOOKUP($C886, FanGraphs_Standings[[Abbreviation]:[2024 Projected Full Season W%]], 18, FALSE)</f>
        <v>#N/A</v>
      </c>
      <c r="AY886" s="9" t="e">
        <f>VLOOKUP($C886, 'Home Field Adv'!$A$2:$K$31, 11, FALSE)</f>
        <v>#N/A</v>
      </c>
      <c r="BB886" s="5" t="str">
        <f t="shared" si="40"/>
        <v/>
      </c>
      <c r="BC886" s="5" t="str">
        <f t="shared" si="41"/>
        <v/>
      </c>
      <c r="BD886" s="5" t="str">
        <f t="shared" si="42"/>
        <v/>
      </c>
    </row>
    <row r="887" spans="6:56" x14ac:dyDescent="0.45">
      <c r="F887" s="9" t="e">
        <f>VLOOKUP($B887, FanGraphs_Standings[[Abbreviation]:[2024 Year to Date G]], 2, FALSE)</f>
        <v>#N/A</v>
      </c>
      <c r="G887" s="9" t="e">
        <f>IF(ISERR(VLOOKUP($D887, 'SP Per G'!$A$2:$D$1380, 3, FALSE)), L887, VLOOKUP($D887, 'SP Per G'!$A$2:$D$1380, 3, FALSE))</f>
        <v>#N/A</v>
      </c>
      <c r="H887" s="9" t="e">
        <f>VLOOKUP($D887, 'SP Per G'!$A$2:$D$1380, 4, FALSE)</f>
        <v>#N/A</v>
      </c>
      <c r="I887" s="9" t="e">
        <f>VLOOKUP($D887, Individual_Pitching___Dashboard[], 18, FALSE)</f>
        <v>#N/A</v>
      </c>
      <c r="J887" s="9" t="e">
        <f>VLOOKUP($D887, Individual_Pitching___Dashboard[], 20, FALSE)</f>
        <v>#N/A</v>
      </c>
      <c r="K887" s="9" t="e">
        <f>VLOOKUP($D887, Individual_Pitching___Advanced[], 21,FALSE)</f>
        <v>#N/A</v>
      </c>
      <c r="L887" s="9" t="e">
        <f>VLOOKUP($B887, 'Team Per G'!$A$2:$G$31, 7, FALSE)</f>
        <v>#N/A</v>
      </c>
      <c r="M887" s="9" t="e">
        <f>VLOOKUP($B887, 'FanGraphs - Team WAR Projected'!$B$2:$E$31, 3, FALSE)/162</f>
        <v>#N/A</v>
      </c>
      <c r="N887" s="9" t="e">
        <f>VLOOKUP($B887, Team_Pitching___Advanced[[Team]:[xFIP]], 19,FALSE)</f>
        <v>#N/A</v>
      </c>
      <c r="O887" s="9" t="e">
        <f>VLOOKUP($B887, Team_Pitching___Advanced[], 20, FALSE)</f>
        <v>#N/A</v>
      </c>
      <c r="P887" s="9" t="e">
        <f>VLOOKUP($B887, Team_Batting___Dashboard[[Team]:[wOBA]], 16, FALSE)</f>
        <v>#N/A</v>
      </c>
      <c r="Q887" s="9" t="e">
        <f>VLOOKUP($B887, Team_Batting___Advanced[[Team]:[OPS]], 9, FALSE)</f>
        <v>#N/A</v>
      </c>
      <c r="R887" s="9" t="e">
        <f>VLOOKUP($B887, Team_Batting___Advanced[], 19, FALSE)</f>
        <v>#N/A</v>
      </c>
      <c r="S887" s="9" t="e">
        <f>VLOOKUP($B887, 'Team Per G'!$A$2:$G$31, 3, FALSE)</f>
        <v>#N/A</v>
      </c>
      <c r="T887" s="9" t="e">
        <f>VLOOKUP($B887, 'Team Per G'!$A$2:$G$31, 5, FALSE)</f>
        <v>#N/A</v>
      </c>
      <c r="U887" s="9" t="e">
        <f>VLOOKUP($B887, 'Team Per G'!$A$2:$G$31, 4, FALSE)</f>
        <v>#N/A</v>
      </c>
      <c r="V887" s="9" t="e">
        <f>VLOOKUP($B887, Team_Batting___Dashboard[], 22, FALSE)/$F887</f>
        <v>#N/A</v>
      </c>
      <c r="W887" s="9" t="e">
        <f>VLOOKUP($B887, 'FanGraphs - Team WAR Projected'!$B$2:$E$31, 4, FALSE)/162</f>
        <v>#N/A</v>
      </c>
      <c r="X887" s="9" t="e">
        <f>VLOOKUP($B887, FanGraphs_Standings[[Abbreviation]:[2024 Year to Date RS/G]], 6, FALSE)/$F887</f>
        <v>#N/A</v>
      </c>
      <c r="Y887" s="9" t="e">
        <f>VLOOKUP($B887, FanGraphs_Standings[[Abbreviation]:[2024 Projected Full Season RDif]], 19, FALSE)/162</f>
        <v>#N/A</v>
      </c>
      <c r="Z887" s="9" t="e">
        <f>VLOOKUP($B887, FanGraphs_Standings[[Abbreviation]:[2024 Projected Full Season RDif]], 5, FALSE)</f>
        <v>#N/A</v>
      </c>
      <c r="AA887" s="9" t="e">
        <f>VLOOKUP($B887, FanGraphs_Standings[[Abbreviation]:[2024 Projected Full Season W%]], 18, FALSE)</f>
        <v>#N/A</v>
      </c>
      <c r="AB887" s="9" t="e">
        <f>VLOOKUP($B887, 'Home Field Adv'!$A$2:$I$31, 9, FALSE)</f>
        <v>#N/A</v>
      </c>
      <c r="AC887" s="9" t="e">
        <f>VLOOKUP($C887, FanGraphs_Standings[[Abbreviation]:[2024 Year to Date G]], 2, FALSE)</f>
        <v>#N/A</v>
      </c>
      <c r="AD887" s="9" t="e">
        <f>VLOOKUP($E887, 'SP Per G'!$A$2:$D$1380, 3, FALSE)</f>
        <v>#N/A</v>
      </c>
      <c r="AE887" s="9" t="e">
        <f>VLOOKUP($E887, 'SP Per G'!$A$2:$D$1380, 4, FALSE)</f>
        <v>#N/A</v>
      </c>
      <c r="AF887" s="9" t="e">
        <f>VLOOKUP($E887, Individual_Pitching___Dashboard[], 18, FALSE)</f>
        <v>#N/A</v>
      </c>
      <c r="AG887" s="9" t="e">
        <f>VLOOKUP($E887, Individual_Pitching___Dashboard[], 20, FALSE)</f>
        <v>#N/A</v>
      </c>
      <c r="AH887" s="9" t="e">
        <f>VLOOKUP($E887, Individual_Pitching___Advanced[], 21,FALSE)</f>
        <v>#N/A</v>
      </c>
      <c r="AI887" s="9" t="e">
        <f>VLOOKUP($C887, 'Team Per G'!$A$2:$G$31, 7, FALSE)</f>
        <v>#N/A</v>
      </c>
      <c r="AJ887" s="9" t="e">
        <f>VLOOKUP($C887, 'FanGraphs - Team WAR Projected'!$B$2:$E$31, 3, FALSE)/162</f>
        <v>#N/A</v>
      </c>
      <c r="AK887" s="9" t="e">
        <f>VLOOKUP($C887, Team_Pitching___Advanced[[Team]:[xFIP]], 19,FALSE)</f>
        <v>#N/A</v>
      </c>
      <c r="AL887" s="9" t="e">
        <f>VLOOKUP($C887, Team_Pitching___Advanced[], 20, FALSE)</f>
        <v>#N/A</v>
      </c>
      <c r="AM887" s="9" t="e">
        <f>VLOOKUP($C887, Team_Batting___Dashboard[[Team]:[wOBA]], 16, FALSE)</f>
        <v>#N/A</v>
      </c>
      <c r="AN887" s="9" t="e">
        <f>VLOOKUP($C887, Team_Batting___Advanced[[Team]:[OPS]], 9, FALSE)</f>
        <v>#N/A</v>
      </c>
      <c r="AO887" s="9" t="e">
        <f>VLOOKUP($C887, Team_Batting___Advanced[], 19, FALSE)</f>
        <v>#N/A</v>
      </c>
      <c r="AP887" s="9" t="e">
        <f>VLOOKUP($C887, 'Team Per G'!$A$2:$G$31, 3, FALSE)</f>
        <v>#N/A</v>
      </c>
      <c r="AQ887" s="9" t="e">
        <f>VLOOKUP($C887, 'Team Per G'!$A$2:$G$31, 5, FALSE)</f>
        <v>#N/A</v>
      </c>
      <c r="AR887" s="9" t="e">
        <f>VLOOKUP($C887, 'Team Per G'!$A$2:$G$31, 4, FALSE)</f>
        <v>#N/A</v>
      </c>
      <c r="AS887" s="9" t="e">
        <f>VLOOKUP($C887, Team_Batting___Dashboard[], 22, FALSE)/$AC887</f>
        <v>#N/A</v>
      </c>
      <c r="AT887" s="9" t="e">
        <f>VLOOKUP($C887, 'FanGraphs - Team WAR Projected'!$B$2:$E$31, 4, FALSE)/162</f>
        <v>#N/A</v>
      </c>
      <c r="AU887" s="9" t="e">
        <f>VLOOKUP($C887, FanGraphs_Standings[[Abbreviation]:[2024 Year to Date RS/G]], 6, FALSE)/$AC887</f>
        <v>#N/A</v>
      </c>
      <c r="AV887" s="9" t="e">
        <f>VLOOKUP($C887, FanGraphs_Standings[[Abbreviation]:[2024 Projected Full Season RDif]], 19, FALSE)/162</f>
        <v>#N/A</v>
      </c>
      <c r="AW887" s="9" t="e">
        <f>VLOOKUP($C887, FanGraphs_Standings[[Abbreviation]:[2024 Projected Full Season RDif]], 5, FALSE)</f>
        <v>#N/A</v>
      </c>
      <c r="AX887" s="9" t="e">
        <f>VLOOKUP($C887, FanGraphs_Standings[[Abbreviation]:[2024 Projected Full Season W%]], 18, FALSE)</f>
        <v>#N/A</v>
      </c>
      <c r="AY887" s="9" t="e">
        <f>VLOOKUP($C887, 'Home Field Adv'!$A$2:$K$31, 11, FALSE)</f>
        <v>#N/A</v>
      </c>
      <c r="BB887" s="5" t="str">
        <f t="shared" si="40"/>
        <v/>
      </c>
      <c r="BC887" s="5" t="str">
        <f t="shared" si="41"/>
        <v/>
      </c>
      <c r="BD887" s="5" t="str">
        <f t="shared" si="42"/>
        <v/>
      </c>
    </row>
    <row r="888" spans="6:56" x14ac:dyDescent="0.45">
      <c r="F888" s="9" t="e">
        <f>VLOOKUP($B888, FanGraphs_Standings[[Abbreviation]:[2024 Year to Date G]], 2, FALSE)</f>
        <v>#N/A</v>
      </c>
      <c r="G888" s="9" t="e">
        <f>IF(ISERR(VLOOKUP($D888, 'SP Per G'!$A$2:$D$1380, 3, FALSE)), L888, VLOOKUP($D888, 'SP Per G'!$A$2:$D$1380, 3, FALSE))</f>
        <v>#N/A</v>
      </c>
      <c r="H888" s="9" t="e">
        <f>VLOOKUP($D888, 'SP Per G'!$A$2:$D$1380, 4, FALSE)</f>
        <v>#N/A</v>
      </c>
      <c r="I888" s="9" t="e">
        <f>VLOOKUP($D888, Individual_Pitching___Dashboard[], 18, FALSE)</f>
        <v>#N/A</v>
      </c>
      <c r="J888" s="9" t="e">
        <f>VLOOKUP($D888, Individual_Pitching___Dashboard[], 20, FALSE)</f>
        <v>#N/A</v>
      </c>
      <c r="K888" s="9" t="e">
        <f>VLOOKUP($D888, Individual_Pitching___Advanced[], 21,FALSE)</f>
        <v>#N/A</v>
      </c>
      <c r="L888" s="9" t="e">
        <f>VLOOKUP($B888, 'Team Per G'!$A$2:$G$31, 7, FALSE)</f>
        <v>#N/A</v>
      </c>
      <c r="M888" s="9" t="e">
        <f>VLOOKUP($B888, 'FanGraphs - Team WAR Projected'!$B$2:$E$31, 3, FALSE)/162</f>
        <v>#N/A</v>
      </c>
      <c r="N888" s="9" t="e">
        <f>VLOOKUP($B888, Team_Pitching___Advanced[[Team]:[xFIP]], 19,FALSE)</f>
        <v>#N/A</v>
      </c>
      <c r="O888" s="9" t="e">
        <f>VLOOKUP($B888, Team_Pitching___Advanced[], 20, FALSE)</f>
        <v>#N/A</v>
      </c>
      <c r="P888" s="9" t="e">
        <f>VLOOKUP($B888, Team_Batting___Dashboard[[Team]:[wOBA]], 16, FALSE)</f>
        <v>#N/A</v>
      </c>
      <c r="Q888" s="9" t="e">
        <f>VLOOKUP($B888, Team_Batting___Advanced[[Team]:[OPS]], 9, FALSE)</f>
        <v>#N/A</v>
      </c>
      <c r="R888" s="9" t="e">
        <f>VLOOKUP($B888, Team_Batting___Advanced[], 19, FALSE)</f>
        <v>#N/A</v>
      </c>
      <c r="S888" s="9" t="e">
        <f>VLOOKUP($B888, 'Team Per G'!$A$2:$G$31, 3, FALSE)</f>
        <v>#N/A</v>
      </c>
      <c r="T888" s="9" t="e">
        <f>VLOOKUP($B888, 'Team Per G'!$A$2:$G$31, 5, FALSE)</f>
        <v>#N/A</v>
      </c>
      <c r="U888" s="9" t="e">
        <f>VLOOKUP($B888, 'Team Per G'!$A$2:$G$31, 4, FALSE)</f>
        <v>#N/A</v>
      </c>
      <c r="V888" s="9" t="e">
        <f>VLOOKUP($B888, Team_Batting___Dashboard[], 22, FALSE)/$F888</f>
        <v>#N/A</v>
      </c>
      <c r="W888" s="9" t="e">
        <f>VLOOKUP($B888, 'FanGraphs - Team WAR Projected'!$B$2:$E$31, 4, FALSE)/162</f>
        <v>#N/A</v>
      </c>
      <c r="X888" s="9" t="e">
        <f>VLOOKUP($B888, FanGraphs_Standings[[Abbreviation]:[2024 Year to Date RS/G]], 6, FALSE)/$F888</f>
        <v>#N/A</v>
      </c>
      <c r="Y888" s="9" t="e">
        <f>VLOOKUP($B888, FanGraphs_Standings[[Abbreviation]:[2024 Projected Full Season RDif]], 19, FALSE)/162</f>
        <v>#N/A</v>
      </c>
      <c r="Z888" s="9" t="e">
        <f>VLOOKUP($B888, FanGraphs_Standings[[Abbreviation]:[2024 Projected Full Season RDif]], 5, FALSE)</f>
        <v>#N/A</v>
      </c>
      <c r="AA888" s="9" t="e">
        <f>VLOOKUP($B888, FanGraphs_Standings[[Abbreviation]:[2024 Projected Full Season W%]], 18, FALSE)</f>
        <v>#N/A</v>
      </c>
      <c r="AB888" s="9" t="e">
        <f>VLOOKUP($B888, 'Home Field Adv'!$A$2:$I$31, 9, FALSE)</f>
        <v>#N/A</v>
      </c>
      <c r="AC888" s="9" t="e">
        <f>VLOOKUP($C888, FanGraphs_Standings[[Abbreviation]:[2024 Year to Date G]], 2, FALSE)</f>
        <v>#N/A</v>
      </c>
      <c r="AD888" s="9" t="e">
        <f>VLOOKUP($E888, 'SP Per G'!$A$2:$D$1380, 3, FALSE)</f>
        <v>#N/A</v>
      </c>
      <c r="AE888" s="9" t="e">
        <f>VLOOKUP($E888, 'SP Per G'!$A$2:$D$1380, 4, FALSE)</f>
        <v>#N/A</v>
      </c>
      <c r="AF888" s="9" t="e">
        <f>VLOOKUP($E888, Individual_Pitching___Dashboard[], 18, FALSE)</f>
        <v>#N/A</v>
      </c>
      <c r="AG888" s="9" t="e">
        <f>VLOOKUP($E888, Individual_Pitching___Dashboard[], 20, FALSE)</f>
        <v>#N/A</v>
      </c>
      <c r="AH888" s="9" t="e">
        <f>VLOOKUP($E888, Individual_Pitching___Advanced[], 21,FALSE)</f>
        <v>#N/A</v>
      </c>
      <c r="AI888" s="9" t="e">
        <f>VLOOKUP($C888, 'Team Per G'!$A$2:$G$31, 7, FALSE)</f>
        <v>#N/A</v>
      </c>
      <c r="AJ888" s="9" t="e">
        <f>VLOOKUP($C888, 'FanGraphs - Team WAR Projected'!$B$2:$E$31, 3, FALSE)/162</f>
        <v>#N/A</v>
      </c>
      <c r="AK888" s="9" t="e">
        <f>VLOOKUP($C888, Team_Pitching___Advanced[[Team]:[xFIP]], 19,FALSE)</f>
        <v>#N/A</v>
      </c>
      <c r="AL888" s="9" t="e">
        <f>VLOOKUP($C888, Team_Pitching___Advanced[], 20, FALSE)</f>
        <v>#N/A</v>
      </c>
      <c r="AM888" s="9" t="e">
        <f>VLOOKUP($C888, Team_Batting___Dashboard[[Team]:[wOBA]], 16, FALSE)</f>
        <v>#N/A</v>
      </c>
      <c r="AN888" s="9" t="e">
        <f>VLOOKUP($C888, Team_Batting___Advanced[[Team]:[OPS]], 9, FALSE)</f>
        <v>#N/A</v>
      </c>
      <c r="AO888" s="9" t="e">
        <f>VLOOKUP($C888, Team_Batting___Advanced[], 19, FALSE)</f>
        <v>#N/A</v>
      </c>
      <c r="AP888" s="9" t="e">
        <f>VLOOKUP($C888, 'Team Per G'!$A$2:$G$31, 3, FALSE)</f>
        <v>#N/A</v>
      </c>
      <c r="AQ888" s="9" t="e">
        <f>VLOOKUP($C888, 'Team Per G'!$A$2:$G$31, 5, FALSE)</f>
        <v>#N/A</v>
      </c>
      <c r="AR888" s="9" t="e">
        <f>VLOOKUP($C888, 'Team Per G'!$A$2:$G$31, 4, FALSE)</f>
        <v>#N/A</v>
      </c>
      <c r="AS888" s="9" t="e">
        <f>VLOOKUP($C888, Team_Batting___Dashboard[], 22, FALSE)/$AC888</f>
        <v>#N/A</v>
      </c>
      <c r="AT888" s="9" t="e">
        <f>VLOOKUP($C888, 'FanGraphs - Team WAR Projected'!$B$2:$E$31, 4, FALSE)/162</f>
        <v>#N/A</v>
      </c>
      <c r="AU888" s="9" t="e">
        <f>VLOOKUP($C888, FanGraphs_Standings[[Abbreviation]:[2024 Year to Date RS/G]], 6, FALSE)/$AC888</f>
        <v>#N/A</v>
      </c>
      <c r="AV888" s="9" t="e">
        <f>VLOOKUP($C888, FanGraphs_Standings[[Abbreviation]:[2024 Projected Full Season RDif]], 19, FALSE)/162</f>
        <v>#N/A</v>
      </c>
      <c r="AW888" s="9" t="e">
        <f>VLOOKUP($C888, FanGraphs_Standings[[Abbreviation]:[2024 Projected Full Season RDif]], 5, FALSE)</f>
        <v>#N/A</v>
      </c>
      <c r="AX888" s="9" t="e">
        <f>VLOOKUP($C888, FanGraphs_Standings[[Abbreviation]:[2024 Projected Full Season W%]], 18, FALSE)</f>
        <v>#N/A</v>
      </c>
      <c r="AY888" s="9" t="e">
        <f>VLOOKUP($C888, 'Home Field Adv'!$A$2:$K$31, 11, FALSE)</f>
        <v>#N/A</v>
      </c>
      <c r="BB888" s="5" t="str">
        <f t="shared" si="40"/>
        <v/>
      </c>
      <c r="BC888" s="5" t="str">
        <f t="shared" si="41"/>
        <v/>
      </c>
      <c r="BD888" s="5" t="str">
        <f t="shared" si="42"/>
        <v/>
      </c>
    </row>
    <row r="889" spans="6:56" x14ac:dyDescent="0.45">
      <c r="F889" s="9" t="e">
        <f>VLOOKUP($B889, FanGraphs_Standings[[Abbreviation]:[2024 Year to Date G]], 2, FALSE)</f>
        <v>#N/A</v>
      </c>
      <c r="G889" s="9" t="e">
        <f>IF(ISERR(VLOOKUP($D889, 'SP Per G'!$A$2:$D$1380, 3, FALSE)), L889, VLOOKUP($D889, 'SP Per G'!$A$2:$D$1380, 3, FALSE))</f>
        <v>#N/A</v>
      </c>
      <c r="H889" s="9" t="e">
        <f>VLOOKUP($D889, 'SP Per G'!$A$2:$D$1380, 4, FALSE)</f>
        <v>#N/A</v>
      </c>
      <c r="I889" s="9" t="e">
        <f>VLOOKUP($D889, Individual_Pitching___Dashboard[], 18, FALSE)</f>
        <v>#N/A</v>
      </c>
      <c r="J889" s="9" t="e">
        <f>VLOOKUP($D889, Individual_Pitching___Dashboard[], 20, FALSE)</f>
        <v>#N/A</v>
      </c>
      <c r="K889" s="9" t="e">
        <f>VLOOKUP($D889, Individual_Pitching___Advanced[], 21,FALSE)</f>
        <v>#N/A</v>
      </c>
      <c r="L889" s="9" t="e">
        <f>VLOOKUP($B889, 'Team Per G'!$A$2:$G$31, 7, FALSE)</f>
        <v>#N/A</v>
      </c>
      <c r="M889" s="9" t="e">
        <f>VLOOKUP($B889, 'FanGraphs - Team WAR Projected'!$B$2:$E$31, 3, FALSE)/162</f>
        <v>#N/A</v>
      </c>
      <c r="N889" s="9" t="e">
        <f>VLOOKUP($B889, Team_Pitching___Advanced[[Team]:[xFIP]], 19,FALSE)</f>
        <v>#N/A</v>
      </c>
      <c r="O889" s="9" t="e">
        <f>VLOOKUP($B889, Team_Pitching___Advanced[], 20, FALSE)</f>
        <v>#N/A</v>
      </c>
      <c r="P889" s="9" t="e">
        <f>VLOOKUP($B889, Team_Batting___Dashboard[[Team]:[wOBA]], 16, FALSE)</f>
        <v>#N/A</v>
      </c>
      <c r="Q889" s="9" t="e">
        <f>VLOOKUP($B889, Team_Batting___Advanced[[Team]:[OPS]], 9, FALSE)</f>
        <v>#N/A</v>
      </c>
      <c r="R889" s="9" t="e">
        <f>VLOOKUP($B889, Team_Batting___Advanced[], 19, FALSE)</f>
        <v>#N/A</v>
      </c>
      <c r="S889" s="9" t="e">
        <f>VLOOKUP($B889, 'Team Per G'!$A$2:$G$31, 3, FALSE)</f>
        <v>#N/A</v>
      </c>
      <c r="T889" s="9" t="e">
        <f>VLOOKUP($B889, 'Team Per G'!$A$2:$G$31, 5, FALSE)</f>
        <v>#N/A</v>
      </c>
      <c r="U889" s="9" t="e">
        <f>VLOOKUP($B889, 'Team Per G'!$A$2:$G$31, 4, FALSE)</f>
        <v>#N/A</v>
      </c>
      <c r="V889" s="9" t="e">
        <f>VLOOKUP($B889, Team_Batting___Dashboard[], 22, FALSE)/$F889</f>
        <v>#N/A</v>
      </c>
      <c r="W889" s="9" t="e">
        <f>VLOOKUP($B889, 'FanGraphs - Team WAR Projected'!$B$2:$E$31, 4, FALSE)/162</f>
        <v>#N/A</v>
      </c>
      <c r="X889" s="9" t="e">
        <f>VLOOKUP($B889, FanGraphs_Standings[[Abbreviation]:[2024 Year to Date RS/G]], 6, FALSE)/$F889</f>
        <v>#N/A</v>
      </c>
      <c r="Y889" s="9" t="e">
        <f>VLOOKUP($B889, FanGraphs_Standings[[Abbreviation]:[2024 Projected Full Season RDif]], 19, FALSE)/162</f>
        <v>#N/A</v>
      </c>
      <c r="Z889" s="9" t="e">
        <f>VLOOKUP($B889, FanGraphs_Standings[[Abbreviation]:[2024 Projected Full Season RDif]], 5, FALSE)</f>
        <v>#N/A</v>
      </c>
      <c r="AA889" s="9" t="e">
        <f>VLOOKUP($B889, FanGraphs_Standings[[Abbreviation]:[2024 Projected Full Season W%]], 18, FALSE)</f>
        <v>#N/A</v>
      </c>
      <c r="AB889" s="9" t="e">
        <f>VLOOKUP($B889, 'Home Field Adv'!$A$2:$I$31, 9, FALSE)</f>
        <v>#N/A</v>
      </c>
      <c r="AC889" s="9" t="e">
        <f>VLOOKUP($C889, FanGraphs_Standings[[Abbreviation]:[2024 Year to Date G]], 2, FALSE)</f>
        <v>#N/A</v>
      </c>
      <c r="AD889" s="9" t="e">
        <f>VLOOKUP($E889, 'SP Per G'!$A$2:$D$1380, 3, FALSE)</f>
        <v>#N/A</v>
      </c>
      <c r="AE889" s="9" t="e">
        <f>VLOOKUP($E889, 'SP Per G'!$A$2:$D$1380, 4, FALSE)</f>
        <v>#N/A</v>
      </c>
      <c r="AF889" s="9" t="e">
        <f>VLOOKUP($E889, Individual_Pitching___Dashboard[], 18, FALSE)</f>
        <v>#N/A</v>
      </c>
      <c r="AG889" s="9" t="e">
        <f>VLOOKUP($E889, Individual_Pitching___Dashboard[], 20, FALSE)</f>
        <v>#N/A</v>
      </c>
      <c r="AH889" s="9" t="e">
        <f>VLOOKUP($E889, Individual_Pitching___Advanced[], 21,FALSE)</f>
        <v>#N/A</v>
      </c>
      <c r="AI889" s="9" t="e">
        <f>VLOOKUP($C889, 'Team Per G'!$A$2:$G$31, 7, FALSE)</f>
        <v>#N/A</v>
      </c>
      <c r="AJ889" s="9" t="e">
        <f>VLOOKUP($C889, 'FanGraphs - Team WAR Projected'!$B$2:$E$31, 3, FALSE)/162</f>
        <v>#N/A</v>
      </c>
      <c r="AK889" s="9" t="e">
        <f>VLOOKUP($C889, Team_Pitching___Advanced[[Team]:[xFIP]], 19,FALSE)</f>
        <v>#N/A</v>
      </c>
      <c r="AL889" s="9" t="e">
        <f>VLOOKUP($C889, Team_Pitching___Advanced[], 20, FALSE)</f>
        <v>#N/A</v>
      </c>
      <c r="AM889" s="9" t="e">
        <f>VLOOKUP($C889, Team_Batting___Dashboard[[Team]:[wOBA]], 16, FALSE)</f>
        <v>#N/A</v>
      </c>
      <c r="AN889" s="9" t="e">
        <f>VLOOKUP($C889, Team_Batting___Advanced[[Team]:[OPS]], 9, FALSE)</f>
        <v>#N/A</v>
      </c>
      <c r="AO889" s="9" t="e">
        <f>VLOOKUP($C889, Team_Batting___Advanced[], 19, FALSE)</f>
        <v>#N/A</v>
      </c>
      <c r="AP889" s="9" t="e">
        <f>VLOOKUP($C889, 'Team Per G'!$A$2:$G$31, 3, FALSE)</f>
        <v>#N/A</v>
      </c>
      <c r="AQ889" s="9" t="e">
        <f>VLOOKUP($C889, 'Team Per G'!$A$2:$G$31, 5, FALSE)</f>
        <v>#N/A</v>
      </c>
      <c r="AR889" s="9" t="e">
        <f>VLOOKUP($C889, 'Team Per G'!$A$2:$G$31, 4, FALSE)</f>
        <v>#N/A</v>
      </c>
      <c r="AS889" s="9" t="e">
        <f>VLOOKUP($C889, Team_Batting___Dashboard[], 22, FALSE)/$AC889</f>
        <v>#N/A</v>
      </c>
      <c r="AT889" s="9" t="e">
        <f>VLOOKUP($C889, 'FanGraphs - Team WAR Projected'!$B$2:$E$31, 4, FALSE)/162</f>
        <v>#N/A</v>
      </c>
      <c r="AU889" s="9" t="e">
        <f>VLOOKUP($C889, FanGraphs_Standings[[Abbreviation]:[2024 Year to Date RS/G]], 6, FALSE)/$AC889</f>
        <v>#N/A</v>
      </c>
      <c r="AV889" s="9" t="e">
        <f>VLOOKUP($C889, FanGraphs_Standings[[Abbreviation]:[2024 Projected Full Season RDif]], 19, FALSE)/162</f>
        <v>#N/A</v>
      </c>
      <c r="AW889" s="9" t="e">
        <f>VLOOKUP($C889, FanGraphs_Standings[[Abbreviation]:[2024 Projected Full Season RDif]], 5, FALSE)</f>
        <v>#N/A</v>
      </c>
      <c r="AX889" s="9" t="e">
        <f>VLOOKUP($C889, FanGraphs_Standings[[Abbreviation]:[2024 Projected Full Season W%]], 18, FALSE)</f>
        <v>#N/A</v>
      </c>
      <c r="AY889" s="9" t="e">
        <f>VLOOKUP($C889, 'Home Field Adv'!$A$2:$K$31, 11, FALSE)</f>
        <v>#N/A</v>
      </c>
      <c r="BB889" s="5" t="str">
        <f t="shared" si="40"/>
        <v/>
      </c>
      <c r="BC889" s="5" t="str">
        <f t="shared" si="41"/>
        <v/>
      </c>
      <c r="BD889" s="5" t="str">
        <f t="shared" si="42"/>
        <v/>
      </c>
    </row>
    <row r="890" spans="6:56" x14ac:dyDescent="0.45">
      <c r="F890" s="9" t="e">
        <f>VLOOKUP($B890, FanGraphs_Standings[[Abbreviation]:[2024 Year to Date G]], 2, FALSE)</f>
        <v>#N/A</v>
      </c>
      <c r="G890" s="9" t="e">
        <f>IF(ISERR(VLOOKUP($D890, 'SP Per G'!$A$2:$D$1380, 3, FALSE)), L890, VLOOKUP($D890, 'SP Per G'!$A$2:$D$1380, 3, FALSE))</f>
        <v>#N/A</v>
      </c>
      <c r="H890" s="9" t="e">
        <f>VLOOKUP($D890, 'SP Per G'!$A$2:$D$1380, 4, FALSE)</f>
        <v>#N/A</v>
      </c>
      <c r="I890" s="9" t="e">
        <f>VLOOKUP($D890, Individual_Pitching___Dashboard[], 18, FALSE)</f>
        <v>#N/A</v>
      </c>
      <c r="J890" s="9" t="e">
        <f>VLOOKUP($D890, Individual_Pitching___Dashboard[], 20, FALSE)</f>
        <v>#N/A</v>
      </c>
      <c r="K890" s="9" t="e">
        <f>VLOOKUP($D890, Individual_Pitching___Advanced[], 21,FALSE)</f>
        <v>#N/A</v>
      </c>
      <c r="L890" s="9" t="e">
        <f>VLOOKUP($B890, 'Team Per G'!$A$2:$G$31, 7, FALSE)</f>
        <v>#N/A</v>
      </c>
      <c r="M890" s="9" t="e">
        <f>VLOOKUP($B890, 'FanGraphs - Team WAR Projected'!$B$2:$E$31, 3, FALSE)/162</f>
        <v>#N/A</v>
      </c>
      <c r="N890" s="9" t="e">
        <f>VLOOKUP($B890, Team_Pitching___Advanced[[Team]:[xFIP]], 19,FALSE)</f>
        <v>#N/A</v>
      </c>
      <c r="O890" s="9" t="e">
        <f>VLOOKUP($B890, Team_Pitching___Advanced[], 20, FALSE)</f>
        <v>#N/A</v>
      </c>
      <c r="P890" s="9" t="e">
        <f>VLOOKUP($B890, Team_Batting___Dashboard[[Team]:[wOBA]], 16, FALSE)</f>
        <v>#N/A</v>
      </c>
      <c r="Q890" s="9" t="e">
        <f>VLOOKUP($B890, Team_Batting___Advanced[[Team]:[OPS]], 9, FALSE)</f>
        <v>#N/A</v>
      </c>
      <c r="R890" s="9" t="e">
        <f>VLOOKUP($B890, Team_Batting___Advanced[], 19, FALSE)</f>
        <v>#N/A</v>
      </c>
      <c r="S890" s="9" t="e">
        <f>VLOOKUP($B890, 'Team Per G'!$A$2:$G$31, 3, FALSE)</f>
        <v>#N/A</v>
      </c>
      <c r="T890" s="9" t="e">
        <f>VLOOKUP($B890, 'Team Per G'!$A$2:$G$31, 5, FALSE)</f>
        <v>#N/A</v>
      </c>
      <c r="U890" s="9" t="e">
        <f>VLOOKUP($B890, 'Team Per G'!$A$2:$G$31, 4, FALSE)</f>
        <v>#N/A</v>
      </c>
      <c r="V890" s="9" t="e">
        <f>VLOOKUP($B890, Team_Batting___Dashboard[], 22, FALSE)/$F890</f>
        <v>#N/A</v>
      </c>
      <c r="W890" s="9" t="e">
        <f>VLOOKUP($B890, 'FanGraphs - Team WAR Projected'!$B$2:$E$31, 4, FALSE)/162</f>
        <v>#N/A</v>
      </c>
      <c r="X890" s="9" t="e">
        <f>VLOOKUP($B890, FanGraphs_Standings[[Abbreviation]:[2024 Year to Date RS/G]], 6, FALSE)/$F890</f>
        <v>#N/A</v>
      </c>
      <c r="Y890" s="9" t="e">
        <f>VLOOKUP($B890, FanGraphs_Standings[[Abbreviation]:[2024 Projected Full Season RDif]], 19, FALSE)/162</f>
        <v>#N/A</v>
      </c>
      <c r="Z890" s="9" t="e">
        <f>VLOOKUP($B890, FanGraphs_Standings[[Abbreviation]:[2024 Projected Full Season RDif]], 5, FALSE)</f>
        <v>#N/A</v>
      </c>
      <c r="AA890" s="9" t="e">
        <f>VLOOKUP($B890, FanGraphs_Standings[[Abbreviation]:[2024 Projected Full Season W%]], 18, FALSE)</f>
        <v>#N/A</v>
      </c>
      <c r="AB890" s="9" t="e">
        <f>VLOOKUP($B890, 'Home Field Adv'!$A$2:$I$31, 9, FALSE)</f>
        <v>#N/A</v>
      </c>
      <c r="AC890" s="9" t="e">
        <f>VLOOKUP($C890, FanGraphs_Standings[[Abbreviation]:[2024 Year to Date G]], 2, FALSE)</f>
        <v>#N/A</v>
      </c>
      <c r="AD890" s="9" t="e">
        <f>VLOOKUP($E890, 'SP Per G'!$A$2:$D$1380, 3, FALSE)</f>
        <v>#N/A</v>
      </c>
      <c r="AE890" s="9" t="e">
        <f>VLOOKUP($E890, 'SP Per G'!$A$2:$D$1380, 4, FALSE)</f>
        <v>#N/A</v>
      </c>
      <c r="AF890" s="9" t="e">
        <f>VLOOKUP($E890, Individual_Pitching___Dashboard[], 18, FALSE)</f>
        <v>#N/A</v>
      </c>
      <c r="AG890" s="9" t="e">
        <f>VLOOKUP($E890, Individual_Pitching___Dashboard[], 20, FALSE)</f>
        <v>#N/A</v>
      </c>
      <c r="AH890" s="9" t="e">
        <f>VLOOKUP($E890, Individual_Pitching___Advanced[], 21,FALSE)</f>
        <v>#N/A</v>
      </c>
      <c r="AI890" s="9" t="e">
        <f>VLOOKUP($C890, 'Team Per G'!$A$2:$G$31, 7, FALSE)</f>
        <v>#N/A</v>
      </c>
      <c r="AJ890" s="9" t="e">
        <f>VLOOKUP($C890, 'FanGraphs - Team WAR Projected'!$B$2:$E$31, 3, FALSE)/162</f>
        <v>#N/A</v>
      </c>
      <c r="AK890" s="9" t="e">
        <f>VLOOKUP($C890, Team_Pitching___Advanced[[Team]:[xFIP]], 19,FALSE)</f>
        <v>#N/A</v>
      </c>
      <c r="AL890" s="9" t="e">
        <f>VLOOKUP($C890, Team_Pitching___Advanced[], 20, FALSE)</f>
        <v>#N/A</v>
      </c>
      <c r="AM890" s="9" t="e">
        <f>VLOOKUP($C890, Team_Batting___Dashboard[[Team]:[wOBA]], 16, FALSE)</f>
        <v>#N/A</v>
      </c>
      <c r="AN890" s="9" t="e">
        <f>VLOOKUP($C890, Team_Batting___Advanced[[Team]:[OPS]], 9, FALSE)</f>
        <v>#N/A</v>
      </c>
      <c r="AO890" s="9" t="e">
        <f>VLOOKUP($C890, Team_Batting___Advanced[], 19, FALSE)</f>
        <v>#N/A</v>
      </c>
      <c r="AP890" s="9" t="e">
        <f>VLOOKUP($C890, 'Team Per G'!$A$2:$G$31, 3, FALSE)</f>
        <v>#N/A</v>
      </c>
      <c r="AQ890" s="9" t="e">
        <f>VLOOKUP($C890, 'Team Per G'!$A$2:$G$31, 5, FALSE)</f>
        <v>#N/A</v>
      </c>
      <c r="AR890" s="9" t="e">
        <f>VLOOKUP($C890, 'Team Per G'!$A$2:$G$31, 4, FALSE)</f>
        <v>#N/A</v>
      </c>
      <c r="AS890" s="9" t="e">
        <f>VLOOKUP($C890, Team_Batting___Dashboard[], 22, FALSE)/$AC890</f>
        <v>#N/A</v>
      </c>
      <c r="AT890" s="9" t="e">
        <f>VLOOKUP($C890, 'FanGraphs - Team WAR Projected'!$B$2:$E$31, 4, FALSE)/162</f>
        <v>#N/A</v>
      </c>
      <c r="AU890" s="9" t="e">
        <f>VLOOKUP($C890, FanGraphs_Standings[[Abbreviation]:[2024 Year to Date RS/G]], 6, FALSE)/$AC890</f>
        <v>#N/A</v>
      </c>
      <c r="AV890" s="9" t="e">
        <f>VLOOKUP($C890, FanGraphs_Standings[[Abbreviation]:[2024 Projected Full Season RDif]], 19, FALSE)/162</f>
        <v>#N/A</v>
      </c>
      <c r="AW890" s="9" t="e">
        <f>VLOOKUP($C890, FanGraphs_Standings[[Abbreviation]:[2024 Projected Full Season RDif]], 5, FALSE)</f>
        <v>#N/A</v>
      </c>
      <c r="AX890" s="9" t="e">
        <f>VLOOKUP($C890, FanGraphs_Standings[[Abbreviation]:[2024 Projected Full Season W%]], 18, FALSE)</f>
        <v>#N/A</v>
      </c>
      <c r="AY890" s="9" t="e">
        <f>VLOOKUP($C890, 'Home Field Adv'!$A$2:$K$31, 11, FALSE)</f>
        <v>#N/A</v>
      </c>
      <c r="BB890" s="5" t="str">
        <f t="shared" si="40"/>
        <v/>
      </c>
      <c r="BC890" s="5" t="str">
        <f t="shared" si="41"/>
        <v/>
      </c>
      <c r="BD890" s="5" t="str">
        <f t="shared" si="42"/>
        <v/>
      </c>
    </row>
    <row r="891" spans="6:56" x14ac:dyDescent="0.45">
      <c r="F891" s="9" t="e">
        <f>VLOOKUP($B891, FanGraphs_Standings[[Abbreviation]:[2024 Year to Date G]], 2, FALSE)</f>
        <v>#N/A</v>
      </c>
      <c r="G891" s="9" t="e">
        <f>IF(ISERR(VLOOKUP($D891, 'SP Per G'!$A$2:$D$1380, 3, FALSE)), L891, VLOOKUP($D891, 'SP Per G'!$A$2:$D$1380, 3, FALSE))</f>
        <v>#N/A</v>
      </c>
      <c r="H891" s="9" t="e">
        <f>VLOOKUP($D891, 'SP Per G'!$A$2:$D$1380, 4, FALSE)</f>
        <v>#N/A</v>
      </c>
      <c r="I891" s="9" t="e">
        <f>VLOOKUP($D891, Individual_Pitching___Dashboard[], 18, FALSE)</f>
        <v>#N/A</v>
      </c>
      <c r="J891" s="9" t="e">
        <f>VLOOKUP($D891, Individual_Pitching___Dashboard[], 20, FALSE)</f>
        <v>#N/A</v>
      </c>
      <c r="K891" s="9" t="e">
        <f>VLOOKUP($D891, Individual_Pitching___Advanced[], 21,FALSE)</f>
        <v>#N/A</v>
      </c>
      <c r="L891" s="9" t="e">
        <f>VLOOKUP($B891, 'Team Per G'!$A$2:$G$31, 7, FALSE)</f>
        <v>#N/A</v>
      </c>
      <c r="M891" s="9" t="e">
        <f>VLOOKUP($B891, 'FanGraphs - Team WAR Projected'!$B$2:$E$31, 3, FALSE)/162</f>
        <v>#N/A</v>
      </c>
      <c r="N891" s="9" t="e">
        <f>VLOOKUP($B891, Team_Pitching___Advanced[[Team]:[xFIP]], 19,FALSE)</f>
        <v>#N/A</v>
      </c>
      <c r="O891" s="9" t="e">
        <f>VLOOKUP($B891, Team_Pitching___Advanced[], 20, FALSE)</f>
        <v>#N/A</v>
      </c>
      <c r="P891" s="9" t="e">
        <f>VLOOKUP($B891, Team_Batting___Dashboard[[Team]:[wOBA]], 16, FALSE)</f>
        <v>#N/A</v>
      </c>
      <c r="Q891" s="9" t="e">
        <f>VLOOKUP($B891, Team_Batting___Advanced[[Team]:[OPS]], 9, FALSE)</f>
        <v>#N/A</v>
      </c>
      <c r="R891" s="9" t="e">
        <f>VLOOKUP($B891, Team_Batting___Advanced[], 19, FALSE)</f>
        <v>#N/A</v>
      </c>
      <c r="S891" s="9" t="e">
        <f>VLOOKUP($B891, 'Team Per G'!$A$2:$G$31, 3, FALSE)</f>
        <v>#N/A</v>
      </c>
      <c r="T891" s="9" t="e">
        <f>VLOOKUP($B891, 'Team Per G'!$A$2:$G$31, 5, FALSE)</f>
        <v>#N/A</v>
      </c>
      <c r="U891" s="9" t="e">
        <f>VLOOKUP($B891, 'Team Per G'!$A$2:$G$31, 4, FALSE)</f>
        <v>#N/A</v>
      </c>
      <c r="V891" s="9" t="e">
        <f>VLOOKUP($B891, Team_Batting___Dashboard[], 22, FALSE)/$F891</f>
        <v>#N/A</v>
      </c>
      <c r="W891" s="9" t="e">
        <f>VLOOKUP($B891, 'FanGraphs - Team WAR Projected'!$B$2:$E$31, 4, FALSE)/162</f>
        <v>#N/A</v>
      </c>
      <c r="X891" s="9" t="e">
        <f>VLOOKUP($B891, FanGraphs_Standings[[Abbreviation]:[2024 Year to Date RS/G]], 6, FALSE)/$F891</f>
        <v>#N/A</v>
      </c>
      <c r="Y891" s="9" t="e">
        <f>VLOOKUP($B891, FanGraphs_Standings[[Abbreviation]:[2024 Projected Full Season RDif]], 19, FALSE)/162</f>
        <v>#N/A</v>
      </c>
      <c r="Z891" s="9" t="e">
        <f>VLOOKUP($B891, FanGraphs_Standings[[Abbreviation]:[2024 Projected Full Season RDif]], 5, FALSE)</f>
        <v>#N/A</v>
      </c>
      <c r="AA891" s="9" t="e">
        <f>VLOOKUP($B891, FanGraphs_Standings[[Abbreviation]:[2024 Projected Full Season W%]], 18, FALSE)</f>
        <v>#N/A</v>
      </c>
      <c r="AB891" s="9" t="e">
        <f>VLOOKUP($B891, 'Home Field Adv'!$A$2:$I$31, 9, FALSE)</f>
        <v>#N/A</v>
      </c>
      <c r="AC891" s="9" t="e">
        <f>VLOOKUP($C891, FanGraphs_Standings[[Abbreviation]:[2024 Year to Date G]], 2, FALSE)</f>
        <v>#N/A</v>
      </c>
      <c r="AD891" s="9" t="e">
        <f>VLOOKUP($E891, 'SP Per G'!$A$2:$D$1380, 3, FALSE)</f>
        <v>#N/A</v>
      </c>
      <c r="AE891" s="9" t="e">
        <f>VLOOKUP($E891, 'SP Per G'!$A$2:$D$1380, 4, FALSE)</f>
        <v>#N/A</v>
      </c>
      <c r="AF891" s="9" t="e">
        <f>VLOOKUP($E891, Individual_Pitching___Dashboard[], 18, FALSE)</f>
        <v>#N/A</v>
      </c>
      <c r="AG891" s="9" t="e">
        <f>VLOOKUP($E891, Individual_Pitching___Dashboard[], 20, FALSE)</f>
        <v>#N/A</v>
      </c>
      <c r="AH891" s="9" t="e">
        <f>VLOOKUP($E891, Individual_Pitching___Advanced[], 21,FALSE)</f>
        <v>#N/A</v>
      </c>
      <c r="AI891" s="9" t="e">
        <f>VLOOKUP($C891, 'Team Per G'!$A$2:$G$31, 7, FALSE)</f>
        <v>#N/A</v>
      </c>
      <c r="AJ891" s="9" t="e">
        <f>VLOOKUP($C891, 'FanGraphs - Team WAR Projected'!$B$2:$E$31, 3, FALSE)/162</f>
        <v>#N/A</v>
      </c>
      <c r="AK891" s="9" t="e">
        <f>VLOOKUP($C891, Team_Pitching___Advanced[[Team]:[xFIP]], 19,FALSE)</f>
        <v>#N/A</v>
      </c>
      <c r="AL891" s="9" t="e">
        <f>VLOOKUP($C891, Team_Pitching___Advanced[], 20, FALSE)</f>
        <v>#N/A</v>
      </c>
      <c r="AM891" s="9" t="e">
        <f>VLOOKUP($C891, Team_Batting___Dashboard[[Team]:[wOBA]], 16, FALSE)</f>
        <v>#N/A</v>
      </c>
      <c r="AN891" s="9" t="e">
        <f>VLOOKUP($C891, Team_Batting___Advanced[[Team]:[OPS]], 9, FALSE)</f>
        <v>#N/A</v>
      </c>
      <c r="AO891" s="9" t="e">
        <f>VLOOKUP($C891, Team_Batting___Advanced[], 19, FALSE)</f>
        <v>#N/A</v>
      </c>
      <c r="AP891" s="9" t="e">
        <f>VLOOKUP($C891, 'Team Per G'!$A$2:$G$31, 3, FALSE)</f>
        <v>#N/A</v>
      </c>
      <c r="AQ891" s="9" t="e">
        <f>VLOOKUP($C891, 'Team Per G'!$A$2:$G$31, 5, FALSE)</f>
        <v>#N/A</v>
      </c>
      <c r="AR891" s="9" t="e">
        <f>VLOOKUP($C891, 'Team Per G'!$A$2:$G$31, 4, FALSE)</f>
        <v>#N/A</v>
      </c>
      <c r="AS891" s="9" t="e">
        <f>VLOOKUP($C891, Team_Batting___Dashboard[], 22, FALSE)/$AC891</f>
        <v>#N/A</v>
      </c>
      <c r="AT891" s="9" t="e">
        <f>VLOOKUP($C891, 'FanGraphs - Team WAR Projected'!$B$2:$E$31, 4, FALSE)/162</f>
        <v>#N/A</v>
      </c>
      <c r="AU891" s="9" t="e">
        <f>VLOOKUP($C891, FanGraphs_Standings[[Abbreviation]:[2024 Year to Date RS/G]], 6, FALSE)/$AC891</f>
        <v>#N/A</v>
      </c>
      <c r="AV891" s="9" t="e">
        <f>VLOOKUP($C891, FanGraphs_Standings[[Abbreviation]:[2024 Projected Full Season RDif]], 19, FALSE)/162</f>
        <v>#N/A</v>
      </c>
      <c r="AW891" s="9" t="e">
        <f>VLOOKUP($C891, FanGraphs_Standings[[Abbreviation]:[2024 Projected Full Season RDif]], 5, FALSE)</f>
        <v>#N/A</v>
      </c>
      <c r="AX891" s="9" t="e">
        <f>VLOOKUP($C891, FanGraphs_Standings[[Abbreviation]:[2024 Projected Full Season W%]], 18, FALSE)</f>
        <v>#N/A</v>
      </c>
      <c r="AY891" s="9" t="e">
        <f>VLOOKUP($C891, 'Home Field Adv'!$A$2:$K$31, 11, FALSE)</f>
        <v>#N/A</v>
      </c>
      <c r="BB891" s="5" t="str">
        <f t="shared" si="40"/>
        <v/>
      </c>
      <c r="BC891" s="5" t="str">
        <f t="shared" si="41"/>
        <v/>
      </c>
      <c r="BD891" s="5" t="str">
        <f t="shared" si="42"/>
        <v/>
      </c>
    </row>
    <row r="892" spans="6:56" x14ac:dyDescent="0.45">
      <c r="F892" s="9" t="e">
        <f>VLOOKUP($B892, FanGraphs_Standings[[Abbreviation]:[2024 Year to Date G]], 2, FALSE)</f>
        <v>#N/A</v>
      </c>
      <c r="G892" s="9" t="e">
        <f>IF(ISERR(VLOOKUP($D892, 'SP Per G'!$A$2:$D$1380, 3, FALSE)), L892, VLOOKUP($D892, 'SP Per G'!$A$2:$D$1380, 3, FALSE))</f>
        <v>#N/A</v>
      </c>
      <c r="H892" s="9" t="e">
        <f>VLOOKUP($D892, 'SP Per G'!$A$2:$D$1380, 4, FALSE)</f>
        <v>#N/A</v>
      </c>
      <c r="I892" s="9" t="e">
        <f>VLOOKUP($D892, Individual_Pitching___Dashboard[], 18, FALSE)</f>
        <v>#N/A</v>
      </c>
      <c r="J892" s="9" t="e">
        <f>VLOOKUP($D892, Individual_Pitching___Dashboard[], 20, FALSE)</f>
        <v>#N/A</v>
      </c>
      <c r="K892" s="9" t="e">
        <f>VLOOKUP($D892, Individual_Pitching___Advanced[], 21,FALSE)</f>
        <v>#N/A</v>
      </c>
      <c r="L892" s="9" t="e">
        <f>VLOOKUP($B892, 'Team Per G'!$A$2:$G$31, 7, FALSE)</f>
        <v>#N/A</v>
      </c>
      <c r="M892" s="9" t="e">
        <f>VLOOKUP($B892, 'FanGraphs - Team WAR Projected'!$B$2:$E$31, 3, FALSE)/162</f>
        <v>#N/A</v>
      </c>
      <c r="N892" s="9" t="e">
        <f>VLOOKUP($B892, Team_Pitching___Advanced[[Team]:[xFIP]], 19,FALSE)</f>
        <v>#N/A</v>
      </c>
      <c r="O892" s="9" t="e">
        <f>VLOOKUP($B892, Team_Pitching___Advanced[], 20, FALSE)</f>
        <v>#N/A</v>
      </c>
      <c r="P892" s="9" t="e">
        <f>VLOOKUP($B892, Team_Batting___Dashboard[[Team]:[wOBA]], 16, FALSE)</f>
        <v>#N/A</v>
      </c>
      <c r="Q892" s="9" t="e">
        <f>VLOOKUP($B892, Team_Batting___Advanced[[Team]:[OPS]], 9, FALSE)</f>
        <v>#N/A</v>
      </c>
      <c r="R892" s="9" t="e">
        <f>VLOOKUP($B892, Team_Batting___Advanced[], 19, FALSE)</f>
        <v>#N/A</v>
      </c>
      <c r="S892" s="9" t="e">
        <f>VLOOKUP($B892, 'Team Per G'!$A$2:$G$31, 3, FALSE)</f>
        <v>#N/A</v>
      </c>
      <c r="T892" s="9" t="e">
        <f>VLOOKUP($B892, 'Team Per G'!$A$2:$G$31, 5, FALSE)</f>
        <v>#N/A</v>
      </c>
      <c r="U892" s="9" t="e">
        <f>VLOOKUP($B892, 'Team Per G'!$A$2:$G$31, 4, FALSE)</f>
        <v>#N/A</v>
      </c>
      <c r="V892" s="9" t="e">
        <f>VLOOKUP($B892, Team_Batting___Dashboard[], 22, FALSE)/$F892</f>
        <v>#N/A</v>
      </c>
      <c r="W892" s="9" t="e">
        <f>VLOOKUP($B892, 'FanGraphs - Team WAR Projected'!$B$2:$E$31, 4, FALSE)/162</f>
        <v>#N/A</v>
      </c>
      <c r="X892" s="9" t="e">
        <f>VLOOKUP($B892, FanGraphs_Standings[[Abbreviation]:[2024 Year to Date RS/G]], 6, FALSE)/$F892</f>
        <v>#N/A</v>
      </c>
      <c r="Y892" s="9" t="e">
        <f>VLOOKUP($B892, FanGraphs_Standings[[Abbreviation]:[2024 Projected Full Season RDif]], 19, FALSE)/162</f>
        <v>#N/A</v>
      </c>
      <c r="Z892" s="9" t="e">
        <f>VLOOKUP($B892, FanGraphs_Standings[[Abbreviation]:[2024 Projected Full Season RDif]], 5, FALSE)</f>
        <v>#N/A</v>
      </c>
      <c r="AA892" s="9" t="e">
        <f>VLOOKUP($B892, FanGraphs_Standings[[Abbreviation]:[2024 Projected Full Season W%]], 18, FALSE)</f>
        <v>#N/A</v>
      </c>
      <c r="AB892" s="9" t="e">
        <f>VLOOKUP($B892, 'Home Field Adv'!$A$2:$I$31, 9, FALSE)</f>
        <v>#N/A</v>
      </c>
      <c r="AC892" s="9" t="e">
        <f>VLOOKUP($C892, FanGraphs_Standings[[Abbreviation]:[2024 Year to Date G]], 2, FALSE)</f>
        <v>#N/A</v>
      </c>
      <c r="AD892" s="9" t="e">
        <f>VLOOKUP($E892, 'SP Per G'!$A$2:$D$1380, 3, FALSE)</f>
        <v>#N/A</v>
      </c>
      <c r="AE892" s="9" t="e">
        <f>VLOOKUP($E892, 'SP Per G'!$A$2:$D$1380, 4, FALSE)</f>
        <v>#N/A</v>
      </c>
      <c r="AF892" s="9" t="e">
        <f>VLOOKUP($E892, Individual_Pitching___Dashboard[], 18, FALSE)</f>
        <v>#N/A</v>
      </c>
      <c r="AG892" s="9" t="e">
        <f>VLOOKUP($E892, Individual_Pitching___Dashboard[], 20, FALSE)</f>
        <v>#N/A</v>
      </c>
      <c r="AH892" s="9" t="e">
        <f>VLOOKUP($E892, Individual_Pitching___Advanced[], 21,FALSE)</f>
        <v>#N/A</v>
      </c>
      <c r="AI892" s="9" t="e">
        <f>VLOOKUP($C892, 'Team Per G'!$A$2:$G$31, 7, FALSE)</f>
        <v>#N/A</v>
      </c>
      <c r="AJ892" s="9" t="e">
        <f>VLOOKUP($C892, 'FanGraphs - Team WAR Projected'!$B$2:$E$31, 3, FALSE)/162</f>
        <v>#N/A</v>
      </c>
      <c r="AK892" s="9" t="e">
        <f>VLOOKUP($C892, Team_Pitching___Advanced[[Team]:[xFIP]], 19,FALSE)</f>
        <v>#N/A</v>
      </c>
      <c r="AL892" s="9" t="e">
        <f>VLOOKUP($C892, Team_Pitching___Advanced[], 20, FALSE)</f>
        <v>#N/A</v>
      </c>
      <c r="AM892" s="9" t="e">
        <f>VLOOKUP($C892, Team_Batting___Dashboard[[Team]:[wOBA]], 16, FALSE)</f>
        <v>#N/A</v>
      </c>
      <c r="AN892" s="9" t="e">
        <f>VLOOKUP($C892, Team_Batting___Advanced[[Team]:[OPS]], 9, FALSE)</f>
        <v>#N/A</v>
      </c>
      <c r="AO892" s="9" t="e">
        <f>VLOOKUP($C892, Team_Batting___Advanced[], 19, FALSE)</f>
        <v>#N/A</v>
      </c>
      <c r="AP892" s="9" t="e">
        <f>VLOOKUP($C892, 'Team Per G'!$A$2:$G$31, 3, FALSE)</f>
        <v>#N/A</v>
      </c>
      <c r="AQ892" s="9" t="e">
        <f>VLOOKUP($C892, 'Team Per G'!$A$2:$G$31, 5, FALSE)</f>
        <v>#N/A</v>
      </c>
      <c r="AR892" s="9" t="e">
        <f>VLOOKUP($C892, 'Team Per G'!$A$2:$G$31, 4, FALSE)</f>
        <v>#N/A</v>
      </c>
      <c r="AS892" s="9" t="e">
        <f>VLOOKUP($C892, Team_Batting___Dashboard[], 22, FALSE)/$AC892</f>
        <v>#N/A</v>
      </c>
      <c r="AT892" s="9" t="e">
        <f>VLOOKUP($C892, 'FanGraphs - Team WAR Projected'!$B$2:$E$31, 4, FALSE)/162</f>
        <v>#N/A</v>
      </c>
      <c r="AU892" s="9" t="e">
        <f>VLOOKUP($C892, FanGraphs_Standings[[Abbreviation]:[2024 Year to Date RS/G]], 6, FALSE)/$AC892</f>
        <v>#N/A</v>
      </c>
      <c r="AV892" s="9" t="e">
        <f>VLOOKUP($C892, FanGraphs_Standings[[Abbreviation]:[2024 Projected Full Season RDif]], 19, FALSE)/162</f>
        <v>#N/A</v>
      </c>
      <c r="AW892" s="9" t="e">
        <f>VLOOKUP($C892, FanGraphs_Standings[[Abbreviation]:[2024 Projected Full Season RDif]], 5, FALSE)</f>
        <v>#N/A</v>
      </c>
      <c r="AX892" s="9" t="e">
        <f>VLOOKUP($C892, FanGraphs_Standings[[Abbreviation]:[2024 Projected Full Season W%]], 18, FALSE)</f>
        <v>#N/A</v>
      </c>
      <c r="AY892" s="9" t="e">
        <f>VLOOKUP($C892, 'Home Field Adv'!$A$2:$K$31, 11, FALSE)</f>
        <v>#N/A</v>
      </c>
      <c r="BB892" s="5" t="str">
        <f t="shared" si="40"/>
        <v/>
      </c>
      <c r="BC892" s="5" t="str">
        <f t="shared" si="41"/>
        <v/>
      </c>
      <c r="BD892" s="5" t="str">
        <f t="shared" si="42"/>
        <v/>
      </c>
    </row>
    <row r="893" spans="6:56" x14ac:dyDescent="0.45">
      <c r="F893" s="9" t="e">
        <f>VLOOKUP($B893, FanGraphs_Standings[[Abbreviation]:[2024 Year to Date G]], 2, FALSE)</f>
        <v>#N/A</v>
      </c>
      <c r="G893" s="9" t="e">
        <f>IF(ISERR(VLOOKUP($D893, 'SP Per G'!$A$2:$D$1380, 3, FALSE)), L893, VLOOKUP($D893, 'SP Per G'!$A$2:$D$1380, 3, FALSE))</f>
        <v>#N/A</v>
      </c>
      <c r="H893" s="9" t="e">
        <f>VLOOKUP($D893, 'SP Per G'!$A$2:$D$1380, 4, FALSE)</f>
        <v>#N/A</v>
      </c>
      <c r="I893" s="9" t="e">
        <f>VLOOKUP($D893, Individual_Pitching___Dashboard[], 18, FALSE)</f>
        <v>#N/A</v>
      </c>
      <c r="J893" s="9" t="e">
        <f>VLOOKUP($D893, Individual_Pitching___Dashboard[], 20, FALSE)</f>
        <v>#N/A</v>
      </c>
      <c r="K893" s="9" t="e">
        <f>VLOOKUP($D893, Individual_Pitching___Advanced[], 21,FALSE)</f>
        <v>#N/A</v>
      </c>
      <c r="L893" s="9" t="e">
        <f>VLOOKUP($B893, 'Team Per G'!$A$2:$G$31, 7, FALSE)</f>
        <v>#N/A</v>
      </c>
      <c r="M893" s="9" t="e">
        <f>VLOOKUP($B893, 'FanGraphs - Team WAR Projected'!$B$2:$E$31, 3, FALSE)/162</f>
        <v>#N/A</v>
      </c>
      <c r="N893" s="9" t="e">
        <f>VLOOKUP($B893, Team_Pitching___Advanced[[Team]:[xFIP]], 19,FALSE)</f>
        <v>#N/A</v>
      </c>
      <c r="O893" s="9" t="e">
        <f>VLOOKUP($B893, Team_Pitching___Advanced[], 20, FALSE)</f>
        <v>#N/A</v>
      </c>
      <c r="P893" s="9" t="e">
        <f>VLOOKUP($B893, Team_Batting___Dashboard[[Team]:[wOBA]], 16, FALSE)</f>
        <v>#N/A</v>
      </c>
      <c r="Q893" s="9" t="e">
        <f>VLOOKUP($B893, Team_Batting___Advanced[[Team]:[OPS]], 9, FALSE)</f>
        <v>#N/A</v>
      </c>
      <c r="R893" s="9" t="e">
        <f>VLOOKUP($B893, Team_Batting___Advanced[], 19, FALSE)</f>
        <v>#N/A</v>
      </c>
      <c r="S893" s="9" t="e">
        <f>VLOOKUP($B893, 'Team Per G'!$A$2:$G$31, 3, FALSE)</f>
        <v>#N/A</v>
      </c>
      <c r="T893" s="9" t="e">
        <f>VLOOKUP($B893, 'Team Per G'!$A$2:$G$31, 5, FALSE)</f>
        <v>#N/A</v>
      </c>
      <c r="U893" s="9" t="e">
        <f>VLOOKUP($B893, 'Team Per G'!$A$2:$G$31, 4, FALSE)</f>
        <v>#N/A</v>
      </c>
      <c r="V893" s="9" t="e">
        <f>VLOOKUP($B893, Team_Batting___Dashboard[], 22, FALSE)/$F893</f>
        <v>#N/A</v>
      </c>
      <c r="W893" s="9" t="e">
        <f>VLOOKUP($B893, 'FanGraphs - Team WAR Projected'!$B$2:$E$31, 4, FALSE)/162</f>
        <v>#N/A</v>
      </c>
      <c r="X893" s="9" t="e">
        <f>VLOOKUP($B893, FanGraphs_Standings[[Abbreviation]:[2024 Year to Date RS/G]], 6, FALSE)/$F893</f>
        <v>#N/A</v>
      </c>
      <c r="Y893" s="9" t="e">
        <f>VLOOKUP($B893, FanGraphs_Standings[[Abbreviation]:[2024 Projected Full Season RDif]], 19, FALSE)/162</f>
        <v>#N/A</v>
      </c>
      <c r="Z893" s="9" t="e">
        <f>VLOOKUP($B893, FanGraphs_Standings[[Abbreviation]:[2024 Projected Full Season RDif]], 5, FALSE)</f>
        <v>#N/A</v>
      </c>
      <c r="AA893" s="9" t="e">
        <f>VLOOKUP($B893, FanGraphs_Standings[[Abbreviation]:[2024 Projected Full Season W%]], 18, FALSE)</f>
        <v>#N/A</v>
      </c>
      <c r="AB893" s="9" t="e">
        <f>VLOOKUP($B893, 'Home Field Adv'!$A$2:$I$31, 9, FALSE)</f>
        <v>#N/A</v>
      </c>
      <c r="AC893" s="9" t="e">
        <f>VLOOKUP($C893, FanGraphs_Standings[[Abbreviation]:[2024 Year to Date G]], 2, FALSE)</f>
        <v>#N/A</v>
      </c>
      <c r="AD893" s="9" t="e">
        <f>VLOOKUP($E893, 'SP Per G'!$A$2:$D$1380, 3, FALSE)</f>
        <v>#N/A</v>
      </c>
      <c r="AE893" s="9" t="e">
        <f>VLOOKUP($E893, 'SP Per G'!$A$2:$D$1380, 4, FALSE)</f>
        <v>#N/A</v>
      </c>
      <c r="AF893" s="9" t="e">
        <f>VLOOKUP($E893, Individual_Pitching___Dashboard[], 18, FALSE)</f>
        <v>#N/A</v>
      </c>
      <c r="AG893" s="9" t="e">
        <f>VLOOKUP($E893, Individual_Pitching___Dashboard[], 20, FALSE)</f>
        <v>#N/A</v>
      </c>
      <c r="AH893" s="9" t="e">
        <f>VLOOKUP($E893, Individual_Pitching___Advanced[], 21,FALSE)</f>
        <v>#N/A</v>
      </c>
      <c r="AI893" s="9" t="e">
        <f>VLOOKUP($C893, 'Team Per G'!$A$2:$G$31, 7, FALSE)</f>
        <v>#N/A</v>
      </c>
      <c r="AJ893" s="9" t="e">
        <f>VLOOKUP($C893, 'FanGraphs - Team WAR Projected'!$B$2:$E$31, 3, FALSE)/162</f>
        <v>#N/A</v>
      </c>
      <c r="AK893" s="9" t="e">
        <f>VLOOKUP($C893, Team_Pitching___Advanced[[Team]:[xFIP]], 19,FALSE)</f>
        <v>#N/A</v>
      </c>
      <c r="AL893" s="9" t="e">
        <f>VLOOKUP($C893, Team_Pitching___Advanced[], 20, FALSE)</f>
        <v>#N/A</v>
      </c>
      <c r="AM893" s="9" t="e">
        <f>VLOOKUP($C893, Team_Batting___Dashboard[[Team]:[wOBA]], 16, FALSE)</f>
        <v>#N/A</v>
      </c>
      <c r="AN893" s="9" t="e">
        <f>VLOOKUP($C893, Team_Batting___Advanced[[Team]:[OPS]], 9, FALSE)</f>
        <v>#N/A</v>
      </c>
      <c r="AO893" s="9" t="e">
        <f>VLOOKUP($C893, Team_Batting___Advanced[], 19, FALSE)</f>
        <v>#N/A</v>
      </c>
      <c r="AP893" s="9" t="e">
        <f>VLOOKUP($C893, 'Team Per G'!$A$2:$G$31, 3, FALSE)</f>
        <v>#N/A</v>
      </c>
      <c r="AQ893" s="9" t="e">
        <f>VLOOKUP($C893, 'Team Per G'!$A$2:$G$31, 5, FALSE)</f>
        <v>#N/A</v>
      </c>
      <c r="AR893" s="9" t="e">
        <f>VLOOKUP($C893, 'Team Per G'!$A$2:$G$31, 4, FALSE)</f>
        <v>#N/A</v>
      </c>
      <c r="AS893" s="9" t="e">
        <f>VLOOKUP($C893, Team_Batting___Dashboard[], 22, FALSE)/$AC893</f>
        <v>#N/A</v>
      </c>
      <c r="AT893" s="9" t="e">
        <f>VLOOKUP($C893, 'FanGraphs - Team WAR Projected'!$B$2:$E$31, 4, FALSE)/162</f>
        <v>#N/A</v>
      </c>
      <c r="AU893" s="9" t="e">
        <f>VLOOKUP($C893, FanGraphs_Standings[[Abbreviation]:[2024 Year to Date RS/G]], 6, FALSE)/$AC893</f>
        <v>#N/A</v>
      </c>
      <c r="AV893" s="9" t="e">
        <f>VLOOKUP($C893, FanGraphs_Standings[[Abbreviation]:[2024 Projected Full Season RDif]], 19, FALSE)/162</f>
        <v>#N/A</v>
      </c>
      <c r="AW893" s="9" t="e">
        <f>VLOOKUP($C893, FanGraphs_Standings[[Abbreviation]:[2024 Projected Full Season RDif]], 5, FALSE)</f>
        <v>#N/A</v>
      </c>
      <c r="AX893" s="9" t="e">
        <f>VLOOKUP($C893, FanGraphs_Standings[[Abbreviation]:[2024 Projected Full Season W%]], 18, FALSE)</f>
        <v>#N/A</v>
      </c>
      <c r="AY893" s="9" t="e">
        <f>VLOOKUP($C893, 'Home Field Adv'!$A$2:$K$31, 11, FALSE)</f>
        <v>#N/A</v>
      </c>
      <c r="BB893" s="5" t="str">
        <f t="shared" si="40"/>
        <v/>
      </c>
      <c r="BC893" s="5" t="str">
        <f t="shared" si="41"/>
        <v/>
      </c>
      <c r="BD893" s="5" t="str">
        <f t="shared" si="42"/>
        <v/>
      </c>
    </row>
    <row r="894" spans="6:56" x14ac:dyDescent="0.45">
      <c r="F894" s="9" t="e">
        <f>VLOOKUP($B894, FanGraphs_Standings[[Abbreviation]:[2024 Year to Date G]], 2, FALSE)</f>
        <v>#N/A</v>
      </c>
      <c r="G894" s="9" t="e">
        <f>IF(ISERR(VLOOKUP($D894, 'SP Per G'!$A$2:$D$1380, 3, FALSE)), L894, VLOOKUP($D894, 'SP Per G'!$A$2:$D$1380, 3, FALSE))</f>
        <v>#N/A</v>
      </c>
      <c r="H894" s="9" t="e">
        <f>VLOOKUP($D894, 'SP Per G'!$A$2:$D$1380, 4, FALSE)</f>
        <v>#N/A</v>
      </c>
      <c r="I894" s="9" t="e">
        <f>VLOOKUP($D894, Individual_Pitching___Dashboard[], 18, FALSE)</f>
        <v>#N/A</v>
      </c>
      <c r="J894" s="9" t="e">
        <f>VLOOKUP($D894, Individual_Pitching___Dashboard[], 20, FALSE)</f>
        <v>#N/A</v>
      </c>
      <c r="K894" s="9" t="e">
        <f>VLOOKUP($D894, Individual_Pitching___Advanced[], 21,FALSE)</f>
        <v>#N/A</v>
      </c>
      <c r="L894" s="9" t="e">
        <f>VLOOKUP($B894, 'Team Per G'!$A$2:$G$31, 7, FALSE)</f>
        <v>#N/A</v>
      </c>
      <c r="M894" s="9" t="e">
        <f>VLOOKUP($B894, 'FanGraphs - Team WAR Projected'!$B$2:$E$31, 3, FALSE)/162</f>
        <v>#N/A</v>
      </c>
      <c r="N894" s="9" t="e">
        <f>VLOOKUP($B894, Team_Pitching___Advanced[[Team]:[xFIP]], 19,FALSE)</f>
        <v>#N/A</v>
      </c>
      <c r="O894" s="9" t="e">
        <f>VLOOKUP($B894, Team_Pitching___Advanced[], 20, FALSE)</f>
        <v>#N/A</v>
      </c>
      <c r="P894" s="9" t="e">
        <f>VLOOKUP($B894, Team_Batting___Dashboard[[Team]:[wOBA]], 16, FALSE)</f>
        <v>#N/A</v>
      </c>
      <c r="Q894" s="9" t="e">
        <f>VLOOKUP($B894, Team_Batting___Advanced[[Team]:[OPS]], 9, FALSE)</f>
        <v>#N/A</v>
      </c>
      <c r="R894" s="9" t="e">
        <f>VLOOKUP($B894, Team_Batting___Advanced[], 19, FALSE)</f>
        <v>#N/A</v>
      </c>
      <c r="S894" s="9" t="e">
        <f>VLOOKUP($B894, 'Team Per G'!$A$2:$G$31, 3, FALSE)</f>
        <v>#N/A</v>
      </c>
      <c r="T894" s="9" t="e">
        <f>VLOOKUP($B894, 'Team Per G'!$A$2:$G$31, 5, FALSE)</f>
        <v>#N/A</v>
      </c>
      <c r="U894" s="9" t="e">
        <f>VLOOKUP($B894, 'Team Per G'!$A$2:$G$31, 4, FALSE)</f>
        <v>#N/A</v>
      </c>
      <c r="V894" s="9" t="e">
        <f>VLOOKUP($B894, Team_Batting___Dashboard[], 22, FALSE)/$F894</f>
        <v>#N/A</v>
      </c>
      <c r="W894" s="9" t="e">
        <f>VLOOKUP($B894, 'FanGraphs - Team WAR Projected'!$B$2:$E$31, 4, FALSE)/162</f>
        <v>#N/A</v>
      </c>
      <c r="X894" s="9" t="e">
        <f>VLOOKUP($B894, FanGraphs_Standings[[Abbreviation]:[2024 Year to Date RS/G]], 6, FALSE)/$F894</f>
        <v>#N/A</v>
      </c>
      <c r="Y894" s="9" t="e">
        <f>VLOOKUP($B894, FanGraphs_Standings[[Abbreviation]:[2024 Projected Full Season RDif]], 19, FALSE)/162</f>
        <v>#N/A</v>
      </c>
      <c r="Z894" s="9" t="e">
        <f>VLOOKUP($B894, FanGraphs_Standings[[Abbreviation]:[2024 Projected Full Season RDif]], 5, FALSE)</f>
        <v>#N/A</v>
      </c>
      <c r="AA894" s="9" t="e">
        <f>VLOOKUP($B894, FanGraphs_Standings[[Abbreviation]:[2024 Projected Full Season W%]], 18, FALSE)</f>
        <v>#N/A</v>
      </c>
      <c r="AB894" s="9" t="e">
        <f>VLOOKUP($B894, 'Home Field Adv'!$A$2:$I$31, 9, FALSE)</f>
        <v>#N/A</v>
      </c>
      <c r="AC894" s="9" t="e">
        <f>VLOOKUP($C894, FanGraphs_Standings[[Abbreviation]:[2024 Year to Date G]], 2, FALSE)</f>
        <v>#N/A</v>
      </c>
      <c r="AD894" s="9" t="e">
        <f>VLOOKUP($E894, 'SP Per G'!$A$2:$D$1380, 3, FALSE)</f>
        <v>#N/A</v>
      </c>
      <c r="AE894" s="9" t="e">
        <f>VLOOKUP($E894, 'SP Per G'!$A$2:$D$1380, 4, FALSE)</f>
        <v>#N/A</v>
      </c>
      <c r="AF894" s="9" t="e">
        <f>VLOOKUP($E894, Individual_Pitching___Dashboard[], 18, FALSE)</f>
        <v>#N/A</v>
      </c>
      <c r="AG894" s="9" t="e">
        <f>VLOOKUP($E894, Individual_Pitching___Dashboard[], 20, FALSE)</f>
        <v>#N/A</v>
      </c>
      <c r="AH894" s="9" t="e">
        <f>VLOOKUP($E894, Individual_Pitching___Advanced[], 21,FALSE)</f>
        <v>#N/A</v>
      </c>
      <c r="AI894" s="9" t="e">
        <f>VLOOKUP($C894, 'Team Per G'!$A$2:$G$31, 7, FALSE)</f>
        <v>#N/A</v>
      </c>
      <c r="AJ894" s="9" t="e">
        <f>VLOOKUP($C894, 'FanGraphs - Team WAR Projected'!$B$2:$E$31, 3, FALSE)/162</f>
        <v>#N/A</v>
      </c>
      <c r="AK894" s="9" t="e">
        <f>VLOOKUP($C894, Team_Pitching___Advanced[[Team]:[xFIP]], 19,FALSE)</f>
        <v>#N/A</v>
      </c>
      <c r="AL894" s="9" t="e">
        <f>VLOOKUP($C894, Team_Pitching___Advanced[], 20, FALSE)</f>
        <v>#N/A</v>
      </c>
      <c r="AM894" s="9" t="e">
        <f>VLOOKUP($C894, Team_Batting___Dashboard[[Team]:[wOBA]], 16, FALSE)</f>
        <v>#N/A</v>
      </c>
      <c r="AN894" s="9" t="e">
        <f>VLOOKUP($C894, Team_Batting___Advanced[[Team]:[OPS]], 9, FALSE)</f>
        <v>#N/A</v>
      </c>
      <c r="AO894" s="9" t="e">
        <f>VLOOKUP($C894, Team_Batting___Advanced[], 19, FALSE)</f>
        <v>#N/A</v>
      </c>
      <c r="AP894" s="9" t="e">
        <f>VLOOKUP($C894, 'Team Per G'!$A$2:$G$31, 3, FALSE)</f>
        <v>#N/A</v>
      </c>
      <c r="AQ894" s="9" t="e">
        <f>VLOOKUP($C894, 'Team Per G'!$A$2:$G$31, 5, FALSE)</f>
        <v>#N/A</v>
      </c>
      <c r="AR894" s="9" t="e">
        <f>VLOOKUP($C894, 'Team Per G'!$A$2:$G$31, 4, FALSE)</f>
        <v>#N/A</v>
      </c>
      <c r="AS894" s="9" t="e">
        <f>VLOOKUP($C894, Team_Batting___Dashboard[], 22, FALSE)/$AC894</f>
        <v>#N/A</v>
      </c>
      <c r="AT894" s="9" t="e">
        <f>VLOOKUP($C894, 'FanGraphs - Team WAR Projected'!$B$2:$E$31, 4, FALSE)/162</f>
        <v>#N/A</v>
      </c>
      <c r="AU894" s="9" t="e">
        <f>VLOOKUP($C894, FanGraphs_Standings[[Abbreviation]:[2024 Year to Date RS/G]], 6, FALSE)/$AC894</f>
        <v>#N/A</v>
      </c>
      <c r="AV894" s="9" t="e">
        <f>VLOOKUP($C894, FanGraphs_Standings[[Abbreviation]:[2024 Projected Full Season RDif]], 19, FALSE)/162</f>
        <v>#N/A</v>
      </c>
      <c r="AW894" s="9" t="e">
        <f>VLOOKUP($C894, FanGraphs_Standings[[Abbreviation]:[2024 Projected Full Season RDif]], 5, FALSE)</f>
        <v>#N/A</v>
      </c>
      <c r="AX894" s="9" t="e">
        <f>VLOOKUP($C894, FanGraphs_Standings[[Abbreviation]:[2024 Projected Full Season W%]], 18, FALSE)</f>
        <v>#N/A</v>
      </c>
      <c r="AY894" s="9" t="e">
        <f>VLOOKUP($C894, 'Home Field Adv'!$A$2:$K$31, 11, FALSE)</f>
        <v>#N/A</v>
      </c>
      <c r="BB894" s="5" t="str">
        <f t="shared" si="40"/>
        <v/>
      </c>
      <c r="BC894" s="5" t="str">
        <f t="shared" si="41"/>
        <v/>
      </c>
      <c r="BD894" s="5" t="str">
        <f t="shared" si="42"/>
        <v/>
      </c>
    </row>
    <row r="895" spans="6:56" x14ac:dyDescent="0.45">
      <c r="F895" s="9" t="e">
        <f>VLOOKUP($B895, FanGraphs_Standings[[Abbreviation]:[2024 Year to Date G]], 2, FALSE)</f>
        <v>#N/A</v>
      </c>
      <c r="G895" s="9" t="e">
        <f>IF(ISERR(VLOOKUP($D895, 'SP Per G'!$A$2:$D$1380, 3, FALSE)), L895, VLOOKUP($D895, 'SP Per G'!$A$2:$D$1380, 3, FALSE))</f>
        <v>#N/A</v>
      </c>
      <c r="H895" s="9" t="e">
        <f>VLOOKUP($D895, 'SP Per G'!$A$2:$D$1380, 4, FALSE)</f>
        <v>#N/A</v>
      </c>
      <c r="I895" s="9" t="e">
        <f>VLOOKUP($D895, Individual_Pitching___Dashboard[], 18, FALSE)</f>
        <v>#N/A</v>
      </c>
      <c r="J895" s="9" t="e">
        <f>VLOOKUP($D895, Individual_Pitching___Dashboard[], 20, FALSE)</f>
        <v>#N/A</v>
      </c>
      <c r="K895" s="9" t="e">
        <f>VLOOKUP($D895, Individual_Pitching___Advanced[], 21,FALSE)</f>
        <v>#N/A</v>
      </c>
      <c r="L895" s="9" t="e">
        <f>VLOOKUP($B895, 'Team Per G'!$A$2:$G$31, 7, FALSE)</f>
        <v>#N/A</v>
      </c>
      <c r="M895" s="9" t="e">
        <f>VLOOKUP($B895, 'FanGraphs - Team WAR Projected'!$B$2:$E$31, 3, FALSE)/162</f>
        <v>#N/A</v>
      </c>
      <c r="N895" s="9" t="e">
        <f>VLOOKUP($B895, Team_Pitching___Advanced[[Team]:[xFIP]], 19,FALSE)</f>
        <v>#N/A</v>
      </c>
      <c r="O895" s="9" t="e">
        <f>VLOOKUP($B895, Team_Pitching___Advanced[], 20, FALSE)</f>
        <v>#N/A</v>
      </c>
      <c r="P895" s="9" t="e">
        <f>VLOOKUP($B895, Team_Batting___Dashboard[[Team]:[wOBA]], 16, FALSE)</f>
        <v>#N/A</v>
      </c>
      <c r="Q895" s="9" t="e">
        <f>VLOOKUP($B895, Team_Batting___Advanced[[Team]:[OPS]], 9, FALSE)</f>
        <v>#N/A</v>
      </c>
      <c r="R895" s="9" t="e">
        <f>VLOOKUP($B895, Team_Batting___Advanced[], 19, FALSE)</f>
        <v>#N/A</v>
      </c>
      <c r="S895" s="9" t="e">
        <f>VLOOKUP($B895, 'Team Per G'!$A$2:$G$31, 3, FALSE)</f>
        <v>#N/A</v>
      </c>
      <c r="T895" s="9" t="e">
        <f>VLOOKUP($B895, 'Team Per G'!$A$2:$G$31, 5, FALSE)</f>
        <v>#N/A</v>
      </c>
      <c r="U895" s="9" t="e">
        <f>VLOOKUP($B895, 'Team Per G'!$A$2:$G$31, 4, FALSE)</f>
        <v>#N/A</v>
      </c>
      <c r="V895" s="9" t="e">
        <f>VLOOKUP($B895, Team_Batting___Dashboard[], 22, FALSE)/$F895</f>
        <v>#N/A</v>
      </c>
      <c r="W895" s="9" t="e">
        <f>VLOOKUP($B895, 'FanGraphs - Team WAR Projected'!$B$2:$E$31, 4, FALSE)/162</f>
        <v>#N/A</v>
      </c>
      <c r="X895" s="9" t="e">
        <f>VLOOKUP($B895, FanGraphs_Standings[[Abbreviation]:[2024 Year to Date RS/G]], 6, FALSE)/$F895</f>
        <v>#N/A</v>
      </c>
      <c r="Y895" s="9" t="e">
        <f>VLOOKUP($B895, FanGraphs_Standings[[Abbreviation]:[2024 Projected Full Season RDif]], 19, FALSE)/162</f>
        <v>#N/A</v>
      </c>
      <c r="Z895" s="9" t="e">
        <f>VLOOKUP($B895, FanGraphs_Standings[[Abbreviation]:[2024 Projected Full Season RDif]], 5, FALSE)</f>
        <v>#N/A</v>
      </c>
      <c r="AA895" s="9" t="e">
        <f>VLOOKUP($B895, FanGraphs_Standings[[Abbreviation]:[2024 Projected Full Season W%]], 18, FALSE)</f>
        <v>#N/A</v>
      </c>
      <c r="AB895" s="9" t="e">
        <f>VLOOKUP($B895, 'Home Field Adv'!$A$2:$I$31, 9, FALSE)</f>
        <v>#N/A</v>
      </c>
      <c r="AC895" s="9" t="e">
        <f>VLOOKUP($C895, FanGraphs_Standings[[Abbreviation]:[2024 Year to Date G]], 2, FALSE)</f>
        <v>#N/A</v>
      </c>
      <c r="AD895" s="9" t="e">
        <f>VLOOKUP($E895, 'SP Per G'!$A$2:$D$1380, 3, FALSE)</f>
        <v>#N/A</v>
      </c>
      <c r="AE895" s="9" t="e">
        <f>VLOOKUP($E895, 'SP Per G'!$A$2:$D$1380, 4, FALSE)</f>
        <v>#N/A</v>
      </c>
      <c r="AF895" s="9" t="e">
        <f>VLOOKUP($E895, Individual_Pitching___Dashboard[], 18, FALSE)</f>
        <v>#N/A</v>
      </c>
      <c r="AG895" s="9" t="e">
        <f>VLOOKUP($E895, Individual_Pitching___Dashboard[], 20, FALSE)</f>
        <v>#N/A</v>
      </c>
      <c r="AH895" s="9" t="e">
        <f>VLOOKUP($E895, Individual_Pitching___Advanced[], 21,FALSE)</f>
        <v>#N/A</v>
      </c>
      <c r="AI895" s="9" t="e">
        <f>VLOOKUP($C895, 'Team Per G'!$A$2:$G$31, 7, FALSE)</f>
        <v>#N/A</v>
      </c>
      <c r="AJ895" s="9" t="e">
        <f>VLOOKUP($C895, 'FanGraphs - Team WAR Projected'!$B$2:$E$31, 3, FALSE)/162</f>
        <v>#N/A</v>
      </c>
      <c r="AK895" s="9" t="e">
        <f>VLOOKUP($C895, Team_Pitching___Advanced[[Team]:[xFIP]], 19,FALSE)</f>
        <v>#N/A</v>
      </c>
      <c r="AL895" s="9" t="e">
        <f>VLOOKUP($C895, Team_Pitching___Advanced[], 20, FALSE)</f>
        <v>#N/A</v>
      </c>
      <c r="AM895" s="9" t="e">
        <f>VLOOKUP($C895, Team_Batting___Dashboard[[Team]:[wOBA]], 16, FALSE)</f>
        <v>#N/A</v>
      </c>
      <c r="AN895" s="9" t="e">
        <f>VLOOKUP($C895, Team_Batting___Advanced[[Team]:[OPS]], 9, FALSE)</f>
        <v>#N/A</v>
      </c>
      <c r="AO895" s="9" t="e">
        <f>VLOOKUP($C895, Team_Batting___Advanced[], 19, FALSE)</f>
        <v>#N/A</v>
      </c>
      <c r="AP895" s="9" t="e">
        <f>VLOOKUP($C895, 'Team Per G'!$A$2:$G$31, 3, FALSE)</f>
        <v>#N/A</v>
      </c>
      <c r="AQ895" s="9" t="e">
        <f>VLOOKUP($C895, 'Team Per G'!$A$2:$G$31, 5, FALSE)</f>
        <v>#N/A</v>
      </c>
      <c r="AR895" s="9" t="e">
        <f>VLOOKUP($C895, 'Team Per G'!$A$2:$G$31, 4, FALSE)</f>
        <v>#N/A</v>
      </c>
      <c r="AS895" s="9" t="e">
        <f>VLOOKUP($C895, Team_Batting___Dashboard[], 22, FALSE)/$AC895</f>
        <v>#N/A</v>
      </c>
      <c r="AT895" s="9" t="e">
        <f>VLOOKUP($C895, 'FanGraphs - Team WAR Projected'!$B$2:$E$31, 4, FALSE)/162</f>
        <v>#N/A</v>
      </c>
      <c r="AU895" s="9" t="e">
        <f>VLOOKUP($C895, FanGraphs_Standings[[Abbreviation]:[2024 Year to Date RS/G]], 6, FALSE)/$AC895</f>
        <v>#N/A</v>
      </c>
      <c r="AV895" s="9" t="e">
        <f>VLOOKUP($C895, FanGraphs_Standings[[Abbreviation]:[2024 Projected Full Season RDif]], 19, FALSE)/162</f>
        <v>#N/A</v>
      </c>
      <c r="AW895" s="9" t="e">
        <f>VLOOKUP($C895, FanGraphs_Standings[[Abbreviation]:[2024 Projected Full Season RDif]], 5, FALSE)</f>
        <v>#N/A</v>
      </c>
      <c r="AX895" s="9" t="e">
        <f>VLOOKUP($C895, FanGraphs_Standings[[Abbreviation]:[2024 Projected Full Season W%]], 18, FALSE)</f>
        <v>#N/A</v>
      </c>
      <c r="AY895" s="9" t="e">
        <f>VLOOKUP($C895, 'Home Field Adv'!$A$2:$K$31, 11, FALSE)</f>
        <v>#N/A</v>
      </c>
      <c r="BB895" s="5" t="str">
        <f t="shared" si="40"/>
        <v/>
      </c>
      <c r="BC895" s="5" t="str">
        <f t="shared" si="41"/>
        <v/>
      </c>
      <c r="BD895" s="5" t="str">
        <f t="shared" si="42"/>
        <v/>
      </c>
    </row>
    <row r="896" spans="6:56" x14ac:dyDescent="0.45">
      <c r="F896" s="9" t="e">
        <f>VLOOKUP($B896, FanGraphs_Standings[[Abbreviation]:[2024 Year to Date G]], 2, FALSE)</f>
        <v>#N/A</v>
      </c>
      <c r="G896" s="9" t="e">
        <f>IF(ISERR(VLOOKUP($D896, 'SP Per G'!$A$2:$D$1380, 3, FALSE)), L896, VLOOKUP($D896, 'SP Per G'!$A$2:$D$1380, 3, FALSE))</f>
        <v>#N/A</v>
      </c>
      <c r="H896" s="9" t="e">
        <f>VLOOKUP($D896, 'SP Per G'!$A$2:$D$1380, 4, FALSE)</f>
        <v>#N/A</v>
      </c>
      <c r="I896" s="9" t="e">
        <f>VLOOKUP($D896, Individual_Pitching___Dashboard[], 18, FALSE)</f>
        <v>#N/A</v>
      </c>
      <c r="J896" s="9" t="e">
        <f>VLOOKUP($D896, Individual_Pitching___Dashboard[], 20, FALSE)</f>
        <v>#N/A</v>
      </c>
      <c r="K896" s="9" t="e">
        <f>VLOOKUP($D896, Individual_Pitching___Advanced[], 21,FALSE)</f>
        <v>#N/A</v>
      </c>
      <c r="L896" s="9" t="e">
        <f>VLOOKUP($B896, 'Team Per G'!$A$2:$G$31, 7, FALSE)</f>
        <v>#N/A</v>
      </c>
      <c r="M896" s="9" t="e">
        <f>VLOOKUP($B896, 'FanGraphs - Team WAR Projected'!$B$2:$E$31, 3, FALSE)/162</f>
        <v>#N/A</v>
      </c>
      <c r="N896" s="9" t="e">
        <f>VLOOKUP($B896, Team_Pitching___Advanced[[Team]:[xFIP]], 19,FALSE)</f>
        <v>#N/A</v>
      </c>
      <c r="O896" s="9" t="e">
        <f>VLOOKUP($B896, Team_Pitching___Advanced[], 20, FALSE)</f>
        <v>#N/A</v>
      </c>
      <c r="P896" s="9" t="e">
        <f>VLOOKUP($B896, Team_Batting___Dashboard[[Team]:[wOBA]], 16, FALSE)</f>
        <v>#N/A</v>
      </c>
      <c r="Q896" s="9" t="e">
        <f>VLOOKUP($B896, Team_Batting___Advanced[[Team]:[OPS]], 9, FALSE)</f>
        <v>#N/A</v>
      </c>
      <c r="R896" s="9" t="e">
        <f>VLOOKUP($B896, Team_Batting___Advanced[], 19, FALSE)</f>
        <v>#N/A</v>
      </c>
      <c r="S896" s="9" t="e">
        <f>VLOOKUP($B896, 'Team Per G'!$A$2:$G$31, 3, FALSE)</f>
        <v>#N/A</v>
      </c>
      <c r="T896" s="9" t="e">
        <f>VLOOKUP($B896, 'Team Per G'!$A$2:$G$31, 5, FALSE)</f>
        <v>#N/A</v>
      </c>
      <c r="U896" s="9" t="e">
        <f>VLOOKUP($B896, 'Team Per G'!$A$2:$G$31, 4, FALSE)</f>
        <v>#N/A</v>
      </c>
      <c r="V896" s="9" t="e">
        <f>VLOOKUP($B896, Team_Batting___Dashboard[], 22, FALSE)/$F896</f>
        <v>#N/A</v>
      </c>
      <c r="W896" s="9" t="e">
        <f>VLOOKUP($B896, 'FanGraphs - Team WAR Projected'!$B$2:$E$31, 4, FALSE)/162</f>
        <v>#N/A</v>
      </c>
      <c r="X896" s="9" t="e">
        <f>VLOOKUP($B896, FanGraphs_Standings[[Abbreviation]:[2024 Year to Date RS/G]], 6, FALSE)/$F896</f>
        <v>#N/A</v>
      </c>
      <c r="Y896" s="9" t="e">
        <f>VLOOKUP($B896, FanGraphs_Standings[[Abbreviation]:[2024 Projected Full Season RDif]], 19, FALSE)/162</f>
        <v>#N/A</v>
      </c>
      <c r="Z896" s="9" t="e">
        <f>VLOOKUP($B896, FanGraphs_Standings[[Abbreviation]:[2024 Projected Full Season RDif]], 5, FALSE)</f>
        <v>#N/A</v>
      </c>
      <c r="AA896" s="9" t="e">
        <f>VLOOKUP($B896, FanGraphs_Standings[[Abbreviation]:[2024 Projected Full Season W%]], 18, FALSE)</f>
        <v>#N/A</v>
      </c>
      <c r="AB896" s="9" t="e">
        <f>VLOOKUP($B896, 'Home Field Adv'!$A$2:$I$31, 9, FALSE)</f>
        <v>#N/A</v>
      </c>
      <c r="AC896" s="9" t="e">
        <f>VLOOKUP($C896, FanGraphs_Standings[[Abbreviation]:[2024 Year to Date G]], 2, FALSE)</f>
        <v>#N/A</v>
      </c>
      <c r="AD896" s="9" t="e">
        <f>VLOOKUP($E896, 'SP Per G'!$A$2:$D$1380, 3, FALSE)</f>
        <v>#N/A</v>
      </c>
      <c r="AE896" s="9" t="e">
        <f>VLOOKUP($E896, 'SP Per G'!$A$2:$D$1380, 4, FALSE)</f>
        <v>#N/A</v>
      </c>
      <c r="AF896" s="9" t="e">
        <f>VLOOKUP($E896, Individual_Pitching___Dashboard[], 18, FALSE)</f>
        <v>#N/A</v>
      </c>
      <c r="AG896" s="9" t="e">
        <f>VLOOKUP($E896, Individual_Pitching___Dashboard[], 20, FALSE)</f>
        <v>#N/A</v>
      </c>
      <c r="AH896" s="9" t="e">
        <f>VLOOKUP($E896, Individual_Pitching___Advanced[], 21,FALSE)</f>
        <v>#N/A</v>
      </c>
      <c r="AI896" s="9" t="e">
        <f>VLOOKUP($C896, 'Team Per G'!$A$2:$G$31, 7, FALSE)</f>
        <v>#N/A</v>
      </c>
      <c r="AJ896" s="9" t="e">
        <f>VLOOKUP($C896, 'FanGraphs - Team WAR Projected'!$B$2:$E$31, 3, FALSE)/162</f>
        <v>#N/A</v>
      </c>
      <c r="AK896" s="9" t="e">
        <f>VLOOKUP($C896, Team_Pitching___Advanced[[Team]:[xFIP]], 19,FALSE)</f>
        <v>#N/A</v>
      </c>
      <c r="AL896" s="9" t="e">
        <f>VLOOKUP($C896, Team_Pitching___Advanced[], 20, FALSE)</f>
        <v>#N/A</v>
      </c>
      <c r="AM896" s="9" t="e">
        <f>VLOOKUP($C896, Team_Batting___Dashboard[[Team]:[wOBA]], 16, FALSE)</f>
        <v>#N/A</v>
      </c>
      <c r="AN896" s="9" t="e">
        <f>VLOOKUP($C896, Team_Batting___Advanced[[Team]:[OPS]], 9, FALSE)</f>
        <v>#N/A</v>
      </c>
      <c r="AO896" s="9" t="e">
        <f>VLOOKUP($C896, Team_Batting___Advanced[], 19, FALSE)</f>
        <v>#N/A</v>
      </c>
      <c r="AP896" s="9" t="e">
        <f>VLOOKUP($C896, 'Team Per G'!$A$2:$G$31, 3, FALSE)</f>
        <v>#N/A</v>
      </c>
      <c r="AQ896" s="9" t="e">
        <f>VLOOKUP($C896, 'Team Per G'!$A$2:$G$31, 5, FALSE)</f>
        <v>#N/A</v>
      </c>
      <c r="AR896" s="9" t="e">
        <f>VLOOKUP($C896, 'Team Per G'!$A$2:$G$31, 4, FALSE)</f>
        <v>#N/A</v>
      </c>
      <c r="AS896" s="9" t="e">
        <f>VLOOKUP($C896, Team_Batting___Dashboard[], 22, FALSE)/$AC896</f>
        <v>#N/A</v>
      </c>
      <c r="AT896" s="9" t="e">
        <f>VLOOKUP($C896, 'FanGraphs - Team WAR Projected'!$B$2:$E$31, 4, FALSE)/162</f>
        <v>#N/A</v>
      </c>
      <c r="AU896" s="9" t="e">
        <f>VLOOKUP($C896, FanGraphs_Standings[[Abbreviation]:[2024 Year to Date RS/G]], 6, FALSE)/$AC896</f>
        <v>#N/A</v>
      </c>
      <c r="AV896" s="9" t="e">
        <f>VLOOKUP($C896, FanGraphs_Standings[[Abbreviation]:[2024 Projected Full Season RDif]], 19, FALSE)/162</f>
        <v>#N/A</v>
      </c>
      <c r="AW896" s="9" t="e">
        <f>VLOOKUP($C896, FanGraphs_Standings[[Abbreviation]:[2024 Projected Full Season RDif]], 5, FALSE)</f>
        <v>#N/A</v>
      </c>
      <c r="AX896" s="9" t="e">
        <f>VLOOKUP($C896, FanGraphs_Standings[[Abbreviation]:[2024 Projected Full Season W%]], 18, FALSE)</f>
        <v>#N/A</v>
      </c>
      <c r="AY896" s="9" t="e">
        <f>VLOOKUP($C896, 'Home Field Adv'!$A$2:$K$31, 11, FALSE)</f>
        <v>#N/A</v>
      </c>
      <c r="BB896" s="5" t="str">
        <f t="shared" si="40"/>
        <v/>
      </c>
      <c r="BC896" s="5" t="str">
        <f t="shared" si="41"/>
        <v/>
      </c>
      <c r="BD896" s="5" t="str">
        <f t="shared" si="42"/>
        <v/>
      </c>
    </row>
    <row r="897" spans="6:56" x14ac:dyDescent="0.45">
      <c r="F897" s="9" t="e">
        <f>VLOOKUP($B897, FanGraphs_Standings[[Abbreviation]:[2024 Year to Date G]], 2, FALSE)</f>
        <v>#N/A</v>
      </c>
      <c r="G897" s="9" t="e">
        <f>IF(ISERR(VLOOKUP($D897, 'SP Per G'!$A$2:$D$1380, 3, FALSE)), L897, VLOOKUP($D897, 'SP Per G'!$A$2:$D$1380, 3, FALSE))</f>
        <v>#N/A</v>
      </c>
      <c r="H897" s="9" t="e">
        <f>VLOOKUP($D897, 'SP Per G'!$A$2:$D$1380, 4, FALSE)</f>
        <v>#N/A</v>
      </c>
      <c r="I897" s="9" t="e">
        <f>VLOOKUP($D897, Individual_Pitching___Dashboard[], 18, FALSE)</f>
        <v>#N/A</v>
      </c>
      <c r="J897" s="9" t="e">
        <f>VLOOKUP($D897, Individual_Pitching___Dashboard[], 20, FALSE)</f>
        <v>#N/A</v>
      </c>
      <c r="K897" s="9" t="e">
        <f>VLOOKUP($D897, Individual_Pitching___Advanced[], 21,FALSE)</f>
        <v>#N/A</v>
      </c>
      <c r="L897" s="9" t="e">
        <f>VLOOKUP($B897, 'Team Per G'!$A$2:$G$31, 7, FALSE)</f>
        <v>#N/A</v>
      </c>
      <c r="M897" s="9" t="e">
        <f>VLOOKUP($B897, 'FanGraphs - Team WAR Projected'!$B$2:$E$31, 3, FALSE)/162</f>
        <v>#N/A</v>
      </c>
      <c r="N897" s="9" t="e">
        <f>VLOOKUP($B897, Team_Pitching___Advanced[[Team]:[xFIP]], 19,FALSE)</f>
        <v>#N/A</v>
      </c>
      <c r="O897" s="9" t="e">
        <f>VLOOKUP($B897, Team_Pitching___Advanced[], 20, FALSE)</f>
        <v>#N/A</v>
      </c>
      <c r="P897" s="9" t="e">
        <f>VLOOKUP($B897, Team_Batting___Dashboard[[Team]:[wOBA]], 16, FALSE)</f>
        <v>#N/A</v>
      </c>
      <c r="Q897" s="9" t="e">
        <f>VLOOKUP($B897, Team_Batting___Advanced[[Team]:[OPS]], 9, FALSE)</f>
        <v>#N/A</v>
      </c>
      <c r="R897" s="9" t="e">
        <f>VLOOKUP($B897, Team_Batting___Advanced[], 19, FALSE)</f>
        <v>#N/A</v>
      </c>
      <c r="S897" s="9" t="e">
        <f>VLOOKUP($B897, 'Team Per G'!$A$2:$G$31, 3, FALSE)</f>
        <v>#N/A</v>
      </c>
      <c r="T897" s="9" t="e">
        <f>VLOOKUP($B897, 'Team Per G'!$A$2:$G$31, 5, FALSE)</f>
        <v>#N/A</v>
      </c>
      <c r="U897" s="9" t="e">
        <f>VLOOKUP($B897, 'Team Per G'!$A$2:$G$31, 4, FALSE)</f>
        <v>#N/A</v>
      </c>
      <c r="V897" s="9" t="e">
        <f>VLOOKUP($B897, Team_Batting___Dashboard[], 22, FALSE)/$F897</f>
        <v>#N/A</v>
      </c>
      <c r="W897" s="9" t="e">
        <f>VLOOKUP($B897, 'FanGraphs - Team WAR Projected'!$B$2:$E$31, 4, FALSE)/162</f>
        <v>#N/A</v>
      </c>
      <c r="X897" s="9" t="e">
        <f>VLOOKUP($B897, FanGraphs_Standings[[Abbreviation]:[2024 Year to Date RS/G]], 6, FALSE)/$F897</f>
        <v>#N/A</v>
      </c>
      <c r="Y897" s="9" t="e">
        <f>VLOOKUP($B897, FanGraphs_Standings[[Abbreviation]:[2024 Projected Full Season RDif]], 19, FALSE)/162</f>
        <v>#N/A</v>
      </c>
      <c r="Z897" s="9" t="e">
        <f>VLOOKUP($B897, FanGraphs_Standings[[Abbreviation]:[2024 Projected Full Season RDif]], 5, FALSE)</f>
        <v>#N/A</v>
      </c>
      <c r="AA897" s="9" t="e">
        <f>VLOOKUP($B897, FanGraphs_Standings[[Abbreviation]:[2024 Projected Full Season W%]], 18, FALSE)</f>
        <v>#N/A</v>
      </c>
      <c r="AB897" s="9" t="e">
        <f>VLOOKUP($B897, 'Home Field Adv'!$A$2:$I$31, 9, FALSE)</f>
        <v>#N/A</v>
      </c>
      <c r="AC897" s="9" t="e">
        <f>VLOOKUP($C897, FanGraphs_Standings[[Abbreviation]:[2024 Year to Date G]], 2, FALSE)</f>
        <v>#N/A</v>
      </c>
      <c r="AD897" s="9" t="e">
        <f>VLOOKUP($E897, 'SP Per G'!$A$2:$D$1380, 3, FALSE)</f>
        <v>#N/A</v>
      </c>
      <c r="AE897" s="9" t="e">
        <f>VLOOKUP($E897, 'SP Per G'!$A$2:$D$1380, 4, FALSE)</f>
        <v>#N/A</v>
      </c>
      <c r="AF897" s="9" t="e">
        <f>VLOOKUP($E897, Individual_Pitching___Dashboard[], 18, FALSE)</f>
        <v>#N/A</v>
      </c>
      <c r="AG897" s="9" t="e">
        <f>VLOOKUP($E897, Individual_Pitching___Dashboard[], 20, FALSE)</f>
        <v>#N/A</v>
      </c>
      <c r="AH897" s="9" t="e">
        <f>VLOOKUP($E897, Individual_Pitching___Advanced[], 21,FALSE)</f>
        <v>#N/A</v>
      </c>
      <c r="AI897" s="9" t="e">
        <f>VLOOKUP($C897, 'Team Per G'!$A$2:$G$31, 7, FALSE)</f>
        <v>#N/A</v>
      </c>
      <c r="AJ897" s="9" t="e">
        <f>VLOOKUP($C897, 'FanGraphs - Team WAR Projected'!$B$2:$E$31, 3, FALSE)/162</f>
        <v>#N/A</v>
      </c>
      <c r="AK897" s="9" t="e">
        <f>VLOOKUP($C897, Team_Pitching___Advanced[[Team]:[xFIP]], 19,FALSE)</f>
        <v>#N/A</v>
      </c>
      <c r="AL897" s="9" t="e">
        <f>VLOOKUP($C897, Team_Pitching___Advanced[], 20, FALSE)</f>
        <v>#N/A</v>
      </c>
      <c r="AM897" s="9" t="e">
        <f>VLOOKUP($C897, Team_Batting___Dashboard[[Team]:[wOBA]], 16, FALSE)</f>
        <v>#N/A</v>
      </c>
      <c r="AN897" s="9" t="e">
        <f>VLOOKUP($C897, Team_Batting___Advanced[[Team]:[OPS]], 9, FALSE)</f>
        <v>#N/A</v>
      </c>
      <c r="AO897" s="9" t="e">
        <f>VLOOKUP($C897, Team_Batting___Advanced[], 19, FALSE)</f>
        <v>#N/A</v>
      </c>
      <c r="AP897" s="9" t="e">
        <f>VLOOKUP($C897, 'Team Per G'!$A$2:$G$31, 3, FALSE)</f>
        <v>#N/A</v>
      </c>
      <c r="AQ897" s="9" t="e">
        <f>VLOOKUP($C897, 'Team Per G'!$A$2:$G$31, 5, FALSE)</f>
        <v>#N/A</v>
      </c>
      <c r="AR897" s="9" t="e">
        <f>VLOOKUP($C897, 'Team Per G'!$A$2:$G$31, 4, FALSE)</f>
        <v>#N/A</v>
      </c>
      <c r="AS897" s="9" t="e">
        <f>VLOOKUP($C897, Team_Batting___Dashboard[], 22, FALSE)/$AC897</f>
        <v>#N/A</v>
      </c>
      <c r="AT897" s="9" t="e">
        <f>VLOOKUP($C897, 'FanGraphs - Team WAR Projected'!$B$2:$E$31, 4, FALSE)/162</f>
        <v>#N/A</v>
      </c>
      <c r="AU897" s="9" t="e">
        <f>VLOOKUP($C897, FanGraphs_Standings[[Abbreviation]:[2024 Year to Date RS/G]], 6, FALSE)/$AC897</f>
        <v>#N/A</v>
      </c>
      <c r="AV897" s="9" t="e">
        <f>VLOOKUP($C897, FanGraphs_Standings[[Abbreviation]:[2024 Projected Full Season RDif]], 19, FALSE)/162</f>
        <v>#N/A</v>
      </c>
      <c r="AW897" s="9" t="e">
        <f>VLOOKUP($C897, FanGraphs_Standings[[Abbreviation]:[2024 Projected Full Season RDif]], 5, FALSE)</f>
        <v>#N/A</v>
      </c>
      <c r="AX897" s="9" t="e">
        <f>VLOOKUP($C897, FanGraphs_Standings[[Abbreviation]:[2024 Projected Full Season W%]], 18, FALSE)</f>
        <v>#N/A</v>
      </c>
      <c r="AY897" s="9" t="e">
        <f>VLOOKUP($C897, 'Home Field Adv'!$A$2:$K$31, 11, FALSE)</f>
        <v>#N/A</v>
      </c>
      <c r="BB897" s="5" t="str">
        <f t="shared" si="40"/>
        <v/>
      </c>
      <c r="BC897" s="5" t="str">
        <f t="shared" si="41"/>
        <v/>
      </c>
      <c r="BD897" s="5" t="str">
        <f t="shared" si="42"/>
        <v/>
      </c>
    </row>
    <row r="898" spans="6:56" x14ac:dyDescent="0.45">
      <c r="F898" s="9" t="e">
        <f>VLOOKUP($B898, FanGraphs_Standings[[Abbreviation]:[2024 Year to Date G]], 2, FALSE)</f>
        <v>#N/A</v>
      </c>
      <c r="G898" s="9" t="e">
        <f>IF(ISERR(VLOOKUP($D898, 'SP Per G'!$A$2:$D$1380, 3, FALSE)), L898, VLOOKUP($D898, 'SP Per G'!$A$2:$D$1380, 3, FALSE))</f>
        <v>#N/A</v>
      </c>
      <c r="H898" s="9" t="e">
        <f>VLOOKUP($D898, 'SP Per G'!$A$2:$D$1380, 4, FALSE)</f>
        <v>#N/A</v>
      </c>
      <c r="I898" s="9" t="e">
        <f>VLOOKUP($D898, Individual_Pitching___Dashboard[], 18, FALSE)</f>
        <v>#N/A</v>
      </c>
      <c r="J898" s="9" t="e">
        <f>VLOOKUP($D898, Individual_Pitching___Dashboard[], 20, FALSE)</f>
        <v>#N/A</v>
      </c>
      <c r="K898" s="9" t="e">
        <f>VLOOKUP($D898, Individual_Pitching___Advanced[], 21,FALSE)</f>
        <v>#N/A</v>
      </c>
      <c r="L898" s="9" t="e">
        <f>VLOOKUP($B898, 'Team Per G'!$A$2:$G$31, 7, FALSE)</f>
        <v>#N/A</v>
      </c>
      <c r="M898" s="9" t="e">
        <f>VLOOKUP($B898, 'FanGraphs - Team WAR Projected'!$B$2:$E$31, 3, FALSE)/162</f>
        <v>#N/A</v>
      </c>
      <c r="N898" s="9" t="e">
        <f>VLOOKUP($B898, Team_Pitching___Advanced[[Team]:[xFIP]], 19,FALSE)</f>
        <v>#N/A</v>
      </c>
      <c r="O898" s="9" t="e">
        <f>VLOOKUP($B898, Team_Pitching___Advanced[], 20, FALSE)</f>
        <v>#N/A</v>
      </c>
      <c r="P898" s="9" t="e">
        <f>VLOOKUP($B898, Team_Batting___Dashboard[[Team]:[wOBA]], 16, FALSE)</f>
        <v>#N/A</v>
      </c>
      <c r="Q898" s="9" t="e">
        <f>VLOOKUP($B898, Team_Batting___Advanced[[Team]:[OPS]], 9, FALSE)</f>
        <v>#N/A</v>
      </c>
      <c r="R898" s="9" t="e">
        <f>VLOOKUP($B898, Team_Batting___Advanced[], 19, FALSE)</f>
        <v>#N/A</v>
      </c>
      <c r="S898" s="9" t="e">
        <f>VLOOKUP($B898, 'Team Per G'!$A$2:$G$31, 3, FALSE)</f>
        <v>#N/A</v>
      </c>
      <c r="T898" s="9" t="e">
        <f>VLOOKUP($B898, 'Team Per G'!$A$2:$G$31, 5, FALSE)</f>
        <v>#N/A</v>
      </c>
      <c r="U898" s="9" t="e">
        <f>VLOOKUP($B898, 'Team Per G'!$A$2:$G$31, 4, FALSE)</f>
        <v>#N/A</v>
      </c>
      <c r="V898" s="9" t="e">
        <f>VLOOKUP($B898, Team_Batting___Dashboard[], 22, FALSE)/$F898</f>
        <v>#N/A</v>
      </c>
      <c r="W898" s="9" t="e">
        <f>VLOOKUP($B898, 'FanGraphs - Team WAR Projected'!$B$2:$E$31, 4, FALSE)/162</f>
        <v>#N/A</v>
      </c>
      <c r="X898" s="9" t="e">
        <f>VLOOKUP($B898, FanGraphs_Standings[[Abbreviation]:[2024 Year to Date RS/G]], 6, FALSE)/$F898</f>
        <v>#N/A</v>
      </c>
      <c r="Y898" s="9" t="e">
        <f>VLOOKUP($B898, FanGraphs_Standings[[Abbreviation]:[2024 Projected Full Season RDif]], 19, FALSE)/162</f>
        <v>#N/A</v>
      </c>
      <c r="Z898" s="9" t="e">
        <f>VLOOKUP($B898, FanGraphs_Standings[[Abbreviation]:[2024 Projected Full Season RDif]], 5, FALSE)</f>
        <v>#N/A</v>
      </c>
      <c r="AA898" s="9" t="e">
        <f>VLOOKUP($B898, FanGraphs_Standings[[Abbreviation]:[2024 Projected Full Season W%]], 18, FALSE)</f>
        <v>#N/A</v>
      </c>
      <c r="AB898" s="9" t="e">
        <f>VLOOKUP($B898, 'Home Field Adv'!$A$2:$I$31, 9, FALSE)</f>
        <v>#N/A</v>
      </c>
      <c r="AC898" s="9" t="e">
        <f>VLOOKUP($C898, FanGraphs_Standings[[Abbreviation]:[2024 Year to Date G]], 2, FALSE)</f>
        <v>#N/A</v>
      </c>
      <c r="AD898" s="9" t="e">
        <f>VLOOKUP($E898, 'SP Per G'!$A$2:$D$1380, 3, FALSE)</f>
        <v>#N/A</v>
      </c>
      <c r="AE898" s="9" t="e">
        <f>VLOOKUP($E898, 'SP Per G'!$A$2:$D$1380, 4, FALSE)</f>
        <v>#N/A</v>
      </c>
      <c r="AF898" s="9" t="e">
        <f>VLOOKUP($E898, Individual_Pitching___Dashboard[], 18, FALSE)</f>
        <v>#N/A</v>
      </c>
      <c r="AG898" s="9" t="e">
        <f>VLOOKUP($E898, Individual_Pitching___Dashboard[], 20, FALSE)</f>
        <v>#N/A</v>
      </c>
      <c r="AH898" s="9" t="e">
        <f>VLOOKUP($E898, Individual_Pitching___Advanced[], 21,FALSE)</f>
        <v>#N/A</v>
      </c>
      <c r="AI898" s="9" t="e">
        <f>VLOOKUP($C898, 'Team Per G'!$A$2:$G$31, 7, FALSE)</f>
        <v>#N/A</v>
      </c>
      <c r="AJ898" s="9" t="e">
        <f>VLOOKUP($C898, 'FanGraphs - Team WAR Projected'!$B$2:$E$31, 3, FALSE)/162</f>
        <v>#N/A</v>
      </c>
      <c r="AK898" s="9" t="e">
        <f>VLOOKUP($C898, Team_Pitching___Advanced[[Team]:[xFIP]], 19,FALSE)</f>
        <v>#N/A</v>
      </c>
      <c r="AL898" s="9" t="e">
        <f>VLOOKUP($C898, Team_Pitching___Advanced[], 20, FALSE)</f>
        <v>#N/A</v>
      </c>
      <c r="AM898" s="9" t="e">
        <f>VLOOKUP($C898, Team_Batting___Dashboard[[Team]:[wOBA]], 16, FALSE)</f>
        <v>#N/A</v>
      </c>
      <c r="AN898" s="9" t="e">
        <f>VLOOKUP($C898, Team_Batting___Advanced[[Team]:[OPS]], 9, FALSE)</f>
        <v>#N/A</v>
      </c>
      <c r="AO898" s="9" t="e">
        <f>VLOOKUP($C898, Team_Batting___Advanced[], 19, FALSE)</f>
        <v>#N/A</v>
      </c>
      <c r="AP898" s="9" t="e">
        <f>VLOOKUP($C898, 'Team Per G'!$A$2:$G$31, 3, FALSE)</f>
        <v>#N/A</v>
      </c>
      <c r="AQ898" s="9" t="e">
        <f>VLOOKUP($C898, 'Team Per G'!$A$2:$G$31, 5, FALSE)</f>
        <v>#N/A</v>
      </c>
      <c r="AR898" s="9" t="e">
        <f>VLOOKUP($C898, 'Team Per G'!$A$2:$G$31, 4, FALSE)</f>
        <v>#N/A</v>
      </c>
      <c r="AS898" s="9" t="e">
        <f>VLOOKUP($C898, Team_Batting___Dashboard[], 22, FALSE)/$AC898</f>
        <v>#N/A</v>
      </c>
      <c r="AT898" s="9" t="e">
        <f>VLOOKUP($C898, 'FanGraphs - Team WAR Projected'!$B$2:$E$31, 4, FALSE)/162</f>
        <v>#N/A</v>
      </c>
      <c r="AU898" s="9" t="e">
        <f>VLOOKUP($C898, FanGraphs_Standings[[Abbreviation]:[2024 Year to Date RS/G]], 6, FALSE)/$AC898</f>
        <v>#N/A</v>
      </c>
      <c r="AV898" s="9" t="e">
        <f>VLOOKUP($C898, FanGraphs_Standings[[Abbreviation]:[2024 Projected Full Season RDif]], 19, FALSE)/162</f>
        <v>#N/A</v>
      </c>
      <c r="AW898" s="9" t="e">
        <f>VLOOKUP($C898, FanGraphs_Standings[[Abbreviation]:[2024 Projected Full Season RDif]], 5, FALSE)</f>
        <v>#N/A</v>
      </c>
      <c r="AX898" s="9" t="e">
        <f>VLOOKUP($C898, FanGraphs_Standings[[Abbreviation]:[2024 Projected Full Season W%]], 18, FALSE)</f>
        <v>#N/A</v>
      </c>
      <c r="AY898" s="9" t="e">
        <f>VLOOKUP($C898, 'Home Field Adv'!$A$2:$K$31, 11, FALSE)</f>
        <v>#N/A</v>
      </c>
      <c r="BB898" s="5" t="str">
        <f t="shared" si="40"/>
        <v/>
      </c>
      <c r="BC898" s="5" t="str">
        <f t="shared" si="41"/>
        <v/>
      </c>
      <c r="BD898" s="5" t="str">
        <f t="shared" si="42"/>
        <v/>
      </c>
    </row>
    <row r="899" spans="6:56" x14ac:dyDescent="0.45">
      <c r="F899" s="9" t="e">
        <f>VLOOKUP($B899, FanGraphs_Standings[[Abbreviation]:[2024 Year to Date G]], 2, FALSE)</f>
        <v>#N/A</v>
      </c>
      <c r="G899" s="9" t="e">
        <f>IF(ISERR(VLOOKUP($D899, 'SP Per G'!$A$2:$D$1380, 3, FALSE)), L899, VLOOKUP($D899, 'SP Per G'!$A$2:$D$1380, 3, FALSE))</f>
        <v>#N/A</v>
      </c>
      <c r="H899" s="9" t="e">
        <f>VLOOKUP($D899, 'SP Per G'!$A$2:$D$1380, 4, FALSE)</f>
        <v>#N/A</v>
      </c>
      <c r="I899" s="9" t="e">
        <f>VLOOKUP($D899, Individual_Pitching___Dashboard[], 18, FALSE)</f>
        <v>#N/A</v>
      </c>
      <c r="J899" s="9" t="e">
        <f>VLOOKUP($D899, Individual_Pitching___Dashboard[], 20, FALSE)</f>
        <v>#N/A</v>
      </c>
      <c r="K899" s="9" t="e">
        <f>VLOOKUP($D899, Individual_Pitching___Advanced[], 21,FALSE)</f>
        <v>#N/A</v>
      </c>
      <c r="L899" s="9" t="e">
        <f>VLOOKUP($B899, 'Team Per G'!$A$2:$G$31, 7, FALSE)</f>
        <v>#N/A</v>
      </c>
      <c r="M899" s="9" t="e">
        <f>VLOOKUP($B899, 'FanGraphs - Team WAR Projected'!$B$2:$E$31, 3, FALSE)/162</f>
        <v>#N/A</v>
      </c>
      <c r="N899" s="9" t="e">
        <f>VLOOKUP($B899, Team_Pitching___Advanced[[Team]:[xFIP]], 19,FALSE)</f>
        <v>#N/A</v>
      </c>
      <c r="O899" s="9" t="e">
        <f>VLOOKUP($B899, Team_Pitching___Advanced[], 20, FALSE)</f>
        <v>#N/A</v>
      </c>
      <c r="P899" s="9" t="e">
        <f>VLOOKUP($B899, Team_Batting___Dashboard[[Team]:[wOBA]], 16, FALSE)</f>
        <v>#N/A</v>
      </c>
      <c r="Q899" s="9" t="e">
        <f>VLOOKUP($B899, Team_Batting___Advanced[[Team]:[OPS]], 9, FALSE)</f>
        <v>#N/A</v>
      </c>
      <c r="R899" s="9" t="e">
        <f>VLOOKUP($B899, Team_Batting___Advanced[], 19, FALSE)</f>
        <v>#N/A</v>
      </c>
      <c r="S899" s="9" t="e">
        <f>VLOOKUP($B899, 'Team Per G'!$A$2:$G$31, 3, FALSE)</f>
        <v>#N/A</v>
      </c>
      <c r="T899" s="9" t="e">
        <f>VLOOKUP($B899, 'Team Per G'!$A$2:$G$31, 5, FALSE)</f>
        <v>#N/A</v>
      </c>
      <c r="U899" s="9" t="e">
        <f>VLOOKUP($B899, 'Team Per G'!$A$2:$G$31, 4, FALSE)</f>
        <v>#N/A</v>
      </c>
      <c r="V899" s="9" t="e">
        <f>VLOOKUP($B899, Team_Batting___Dashboard[], 22, FALSE)/$F899</f>
        <v>#N/A</v>
      </c>
      <c r="W899" s="9" t="e">
        <f>VLOOKUP($B899, 'FanGraphs - Team WAR Projected'!$B$2:$E$31, 4, FALSE)/162</f>
        <v>#N/A</v>
      </c>
      <c r="X899" s="9" t="e">
        <f>VLOOKUP($B899, FanGraphs_Standings[[Abbreviation]:[2024 Year to Date RS/G]], 6, FALSE)/$F899</f>
        <v>#N/A</v>
      </c>
      <c r="Y899" s="9" t="e">
        <f>VLOOKUP($B899, FanGraphs_Standings[[Abbreviation]:[2024 Projected Full Season RDif]], 19, FALSE)/162</f>
        <v>#N/A</v>
      </c>
      <c r="Z899" s="9" t="e">
        <f>VLOOKUP($B899, FanGraphs_Standings[[Abbreviation]:[2024 Projected Full Season RDif]], 5, FALSE)</f>
        <v>#N/A</v>
      </c>
      <c r="AA899" s="9" t="e">
        <f>VLOOKUP($B899, FanGraphs_Standings[[Abbreviation]:[2024 Projected Full Season W%]], 18, FALSE)</f>
        <v>#N/A</v>
      </c>
      <c r="AB899" s="9" t="e">
        <f>VLOOKUP($B899, 'Home Field Adv'!$A$2:$I$31, 9, FALSE)</f>
        <v>#N/A</v>
      </c>
      <c r="AC899" s="9" t="e">
        <f>VLOOKUP($C899, FanGraphs_Standings[[Abbreviation]:[2024 Year to Date G]], 2, FALSE)</f>
        <v>#N/A</v>
      </c>
      <c r="AD899" s="9" t="e">
        <f>VLOOKUP($E899, 'SP Per G'!$A$2:$D$1380, 3, FALSE)</f>
        <v>#N/A</v>
      </c>
      <c r="AE899" s="9" t="e">
        <f>VLOOKUP($E899, 'SP Per G'!$A$2:$D$1380, 4, FALSE)</f>
        <v>#N/A</v>
      </c>
      <c r="AF899" s="9" t="e">
        <f>VLOOKUP($E899, Individual_Pitching___Dashboard[], 18, FALSE)</f>
        <v>#N/A</v>
      </c>
      <c r="AG899" s="9" t="e">
        <f>VLOOKUP($E899, Individual_Pitching___Dashboard[], 20, FALSE)</f>
        <v>#N/A</v>
      </c>
      <c r="AH899" s="9" t="e">
        <f>VLOOKUP($E899, Individual_Pitching___Advanced[], 21,FALSE)</f>
        <v>#N/A</v>
      </c>
      <c r="AI899" s="9" t="e">
        <f>VLOOKUP($C899, 'Team Per G'!$A$2:$G$31, 7, FALSE)</f>
        <v>#N/A</v>
      </c>
      <c r="AJ899" s="9" t="e">
        <f>VLOOKUP($C899, 'FanGraphs - Team WAR Projected'!$B$2:$E$31, 3, FALSE)/162</f>
        <v>#N/A</v>
      </c>
      <c r="AK899" s="9" t="e">
        <f>VLOOKUP($C899, Team_Pitching___Advanced[[Team]:[xFIP]], 19,FALSE)</f>
        <v>#N/A</v>
      </c>
      <c r="AL899" s="9" t="e">
        <f>VLOOKUP($C899, Team_Pitching___Advanced[], 20, FALSE)</f>
        <v>#N/A</v>
      </c>
      <c r="AM899" s="9" t="e">
        <f>VLOOKUP($C899, Team_Batting___Dashboard[[Team]:[wOBA]], 16, FALSE)</f>
        <v>#N/A</v>
      </c>
      <c r="AN899" s="9" t="e">
        <f>VLOOKUP($C899, Team_Batting___Advanced[[Team]:[OPS]], 9, FALSE)</f>
        <v>#N/A</v>
      </c>
      <c r="AO899" s="9" t="e">
        <f>VLOOKUP($C899, Team_Batting___Advanced[], 19, FALSE)</f>
        <v>#N/A</v>
      </c>
      <c r="AP899" s="9" t="e">
        <f>VLOOKUP($C899, 'Team Per G'!$A$2:$G$31, 3, FALSE)</f>
        <v>#N/A</v>
      </c>
      <c r="AQ899" s="9" t="e">
        <f>VLOOKUP($C899, 'Team Per G'!$A$2:$G$31, 5, FALSE)</f>
        <v>#N/A</v>
      </c>
      <c r="AR899" s="9" t="e">
        <f>VLOOKUP($C899, 'Team Per G'!$A$2:$G$31, 4, FALSE)</f>
        <v>#N/A</v>
      </c>
      <c r="AS899" s="9" t="e">
        <f>VLOOKUP($C899, Team_Batting___Dashboard[], 22, FALSE)/$AC899</f>
        <v>#N/A</v>
      </c>
      <c r="AT899" s="9" t="e">
        <f>VLOOKUP($C899, 'FanGraphs - Team WAR Projected'!$B$2:$E$31, 4, FALSE)/162</f>
        <v>#N/A</v>
      </c>
      <c r="AU899" s="9" t="e">
        <f>VLOOKUP($C899, FanGraphs_Standings[[Abbreviation]:[2024 Year to Date RS/G]], 6, FALSE)/$AC899</f>
        <v>#N/A</v>
      </c>
      <c r="AV899" s="9" t="e">
        <f>VLOOKUP($C899, FanGraphs_Standings[[Abbreviation]:[2024 Projected Full Season RDif]], 19, FALSE)/162</f>
        <v>#N/A</v>
      </c>
      <c r="AW899" s="9" t="e">
        <f>VLOOKUP($C899, FanGraphs_Standings[[Abbreviation]:[2024 Projected Full Season RDif]], 5, FALSE)</f>
        <v>#N/A</v>
      </c>
      <c r="AX899" s="9" t="e">
        <f>VLOOKUP($C899, FanGraphs_Standings[[Abbreviation]:[2024 Projected Full Season W%]], 18, FALSE)</f>
        <v>#N/A</v>
      </c>
      <c r="AY899" s="9" t="e">
        <f>VLOOKUP($C899, 'Home Field Adv'!$A$2:$K$31, 11, FALSE)</f>
        <v>#N/A</v>
      </c>
      <c r="BB899" s="5" t="str">
        <f t="shared" ref="BB899:BB962" si="43">IF(ISBLANK(AZ899), "", AZ899-BA899)</f>
        <v/>
      </c>
      <c r="BC899" s="5" t="str">
        <f t="shared" ref="BC899:BC962" si="44">IF( ISBLANK(AZ899), "",IF(AZ899&gt;BA899, B899, C899))</f>
        <v/>
      </c>
      <c r="BD899" s="5" t="str">
        <f t="shared" ref="BD899:BD962" si="45">IF(ISBLANK(AZ899), "", AZ899+BA899)</f>
        <v/>
      </c>
    </row>
    <row r="900" spans="6:56" x14ac:dyDescent="0.45">
      <c r="F900" s="9" t="e">
        <f>VLOOKUP($B900, FanGraphs_Standings[[Abbreviation]:[2024 Year to Date G]], 2, FALSE)</f>
        <v>#N/A</v>
      </c>
      <c r="G900" s="9" t="e">
        <f>IF(ISERR(VLOOKUP($D900, 'SP Per G'!$A$2:$D$1380, 3, FALSE)), L900, VLOOKUP($D900, 'SP Per G'!$A$2:$D$1380, 3, FALSE))</f>
        <v>#N/A</v>
      </c>
      <c r="H900" s="9" t="e">
        <f>VLOOKUP($D900, 'SP Per G'!$A$2:$D$1380, 4, FALSE)</f>
        <v>#N/A</v>
      </c>
      <c r="I900" s="9" t="e">
        <f>VLOOKUP($D900, Individual_Pitching___Dashboard[], 18, FALSE)</f>
        <v>#N/A</v>
      </c>
      <c r="J900" s="9" t="e">
        <f>VLOOKUP($D900, Individual_Pitching___Dashboard[], 20, FALSE)</f>
        <v>#N/A</v>
      </c>
      <c r="K900" s="9" t="e">
        <f>VLOOKUP($D900, Individual_Pitching___Advanced[], 21,FALSE)</f>
        <v>#N/A</v>
      </c>
      <c r="L900" s="9" t="e">
        <f>VLOOKUP($B900, 'Team Per G'!$A$2:$G$31, 7, FALSE)</f>
        <v>#N/A</v>
      </c>
      <c r="M900" s="9" t="e">
        <f>VLOOKUP($B900, 'FanGraphs - Team WAR Projected'!$B$2:$E$31, 3, FALSE)/162</f>
        <v>#N/A</v>
      </c>
      <c r="N900" s="9" t="e">
        <f>VLOOKUP($B900, Team_Pitching___Advanced[[Team]:[xFIP]], 19,FALSE)</f>
        <v>#N/A</v>
      </c>
      <c r="O900" s="9" t="e">
        <f>VLOOKUP($B900, Team_Pitching___Advanced[], 20, FALSE)</f>
        <v>#N/A</v>
      </c>
      <c r="P900" s="9" t="e">
        <f>VLOOKUP($B900, Team_Batting___Dashboard[[Team]:[wOBA]], 16, FALSE)</f>
        <v>#N/A</v>
      </c>
      <c r="Q900" s="9" t="e">
        <f>VLOOKUP($B900, Team_Batting___Advanced[[Team]:[OPS]], 9, FALSE)</f>
        <v>#N/A</v>
      </c>
      <c r="R900" s="9" t="e">
        <f>VLOOKUP($B900, Team_Batting___Advanced[], 19, FALSE)</f>
        <v>#N/A</v>
      </c>
      <c r="S900" s="9" t="e">
        <f>VLOOKUP($B900, 'Team Per G'!$A$2:$G$31, 3, FALSE)</f>
        <v>#N/A</v>
      </c>
      <c r="T900" s="9" t="e">
        <f>VLOOKUP($B900, 'Team Per G'!$A$2:$G$31, 5, FALSE)</f>
        <v>#N/A</v>
      </c>
      <c r="U900" s="9" t="e">
        <f>VLOOKUP($B900, 'Team Per G'!$A$2:$G$31, 4, FALSE)</f>
        <v>#N/A</v>
      </c>
      <c r="V900" s="9" t="e">
        <f>VLOOKUP($B900, Team_Batting___Dashboard[], 22, FALSE)/$F900</f>
        <v>#N/A</v>
      </c>
      <c r="W900" s="9" t="e">
        <f>VLOOKUP($B900, 'FanGraphs - Team WAR Projected'!$B$2:$E$31, 4, FALSE)/162</f>
        <v>#N/A</v>
      </c>
      <c r="X900" s="9" t="e">
        <f>VLOOKUP($B900, FanGraphs_Standings[[Abbreviation]:[2024 Year to Date RS/G]], 6, FALSE)/$F900</f>
        <v>#N/A</v>
      </c>
      <c r="Y900" s="9" t="e">
        <f>VLOOKUP($B900, FanGraphs_Standings[[Abbreviation]:[2024 Projected Full Season RDif]], 19, FALSE)/162</f>
        <v>#N/A</v>
      </c>
      <c r="Z900" s="9" t="e">
        <f>VLOOKUP($B900, FanGraphs_Standings[[Abbreviation]:[2024 Projected Full Season RDif]], 5, FALSE)</f>
        <v>#N/A</v>
      </c>
      <c r="AA900" s="9" t="e">
        <f>VLOOKUP($B900, FanGraphs_Standings[[Abbreviation]:[2024 Projected Full Season W%]], 18, FALSE)</f>
        <v>#N/A</v>
      </c>
      <c r="AB900" s="9" t="e">
        <f>VLOOKUP($B900, 'Home Field Adv'!$A$2:$I$31, 9, FALSE)</f>
        <v>#N/A</v>
      </c>
      <c r="AC900" s="9" t="e">
        <f>VLOOKUP($C900, FanGraphs_Standings[[Abbreviation]:[2024 Year to Date G]], 2, FALSE)</f>
        <v>#N/A</v>
      </c>
      <c r="AD900" s="9" t="e">
        <f>VLOOKUP($E900, 'SP Per G'!$A$2:$D$1380, 3, FALSE)</f>
        <v>#N/A</v>
      </c>
      <c r="AE900" s="9" t="e">
        <f>VLOOKUP($E900, 'SP Per G'!$A$2:$D$1380, 4, FALSE)</f>
        <v>#N/A</v>
      </c>
      <c r="AF900" s="9" t="e">
        <f>VLOOKUP($E900, Individual_Pitching___Dashboard[], 18, FALSE)</f>
        <v>#N/A</v>
      </c>
      <c r="AG900" s="9" t="e">
        <f>VLOOKUP($E900, Individual_Pitching___Dashboard[], 20, FALSE)</f>
        <v>#N/A</v>
      </c>
      <c r="AH900" s="9" t="e">
        <f>VLOOKUP($E900, Individual_Pitching___Advanced[], 21,FALSE)</f>
        <v>#N/A</v>
      </c>
      <c r="AI900" s="9" t="e">
        <f>VLOOKUP($C900, 'Team Per G'!$A$2:$G$31, 7, FALSE)</f>
        <v>#N/A</v>
      </c>
      <c r="AJ900" s="9" t="e">
        <f>VLOOKUP($C900, 'FanGraphs - Team WAR Projected'!$B$2:$E$31, 3, FALSE)/162</f>
        <v>#N/A</v>
      </c>
      <c r="AK900" s="9" t="e">
        <f>VLOOKUP($C900, Team_Pitching___Advanced[[Team]:[xFIP]], 19,FALSE)</f>
        <v>#N/A</v>
      </c>
      <c r="AL900" s="9" t="e">
        <f>VLOOKUP($C900, Team_Pitching___Advanced[], 20, FALSE)</f>
        <v>#N/A</v>
      </c>
      <c r="AM900" s="9" t="e">
        <f>VLOOKUP($C900, Team_Batting___Dashboard[[Team]:[wOBA]], 16, FALSE)</f>
        <v>#N/A</v>
      </c>
      <c r="AN900" s="9" t="e">
        <f>VLOOKUP($C900, Team_Batting___Advanced[[Team]:[OPS]], 9, FALSE)</f>
        <v>#N/A</v>
      </c>
      <c r="AO900" s="9" t="e">
        <f>VLOOKUP($C900, Team_Batting___Advanced[], 19, FALSE)</f>
        <v>#N/A</v>
      </c>
      <c r="AP900" s="9" t="e">
        <f>VLOOKUP($C900, 'Team Per G'!$A$2:$G$31, 3, FALSE)</f>
        <v>#N/A</v>
      </c>
      <c r="AQ900" s="9" t="e">
        <f>VLOOKUP($C900, 'Team Per G'!$A$2:$G$31, 5, FALSE)</f>
        <v>#N/A</v>
      </c>
      <c r="AR900" s="9" t="e">
        <f>VLOOKUP($C900, 'Team Per G'!$A$2:$G$31, 4, FALSE)</f>
        <v>#N/A</v>
      </c>
      <c r="AS900" s="9" t="e">
        <f>VLOOKUP($C900, Team_Batting___Dashboard[], 22, FALSE)/$AC900</f>
        <v>#N/A</v>
      </c>
      <c r="AT900" s="9" t="e">
        <f>VLOOKUP($C900, 'FanGraphs - Team WAR Projected'!$B$2:$E$31, 4, FALSE)/162</f>
        <v>#N/A</v>
      </c>
      <c r="AU900" s="9" t="e">
        <f>VLOOKUP($C900, FanGraphs_Standings[[Abbreviation]:[2024 Year to Date RS/G]], 6, FALSE)/$AC900</f>
        <v>#N/A</v>
      </c>
      <c r="AV900" s="9" t="e">
        <f>VLOOKUP($C900, FanGraphs_Standings[[Abbreviation]:[2024 Projected Full Season RDif]], 19, FALSE)/162</f>
        <v>#N/A</v>
      </c>
      <c r="AW900" s="9" t="e">
        <f>VLOOKUP($C900, FanGraphs_Standings[[Abbreviation]:[2024 Projected Full Season RDif]], 5, FALSE)</f>
        <v>#N/A</v>
      </c>
      <c r="AX900" s="9" t="e">
        <f>VLOOKUP($C900, FanGraphs_Standings[[Abbreviation]:[2024 Projected Full Season W%]], 18, FALSE)</f>
        <v>#N/A</v>
      </c>
      <c r="AY900" s="9" t="e">
        <f>VLOOKUP($C900, 'Home Field Adv'!$A$2:$K$31, 11, FALSE)</f>
        <v>#N/A</v>
      </c>
      <c r="BB900" s="5" t="str">
        <f t="shared" si="43"/>
        <v/>
      </c>
      <c r="BC900" s="5" t="str">
        <f t="shared" si="44"/>
        <v/>
      </c>
      <c r="BD900" s="5" t="str">
        <f t="shared" si="45"/>
        <v/>
      </c>
    </row>
    <row r="901" spans="6:56" x14ac:dyDescent="0.45">
      <c r="F901" s="9" t="e">
        <f>VLOOKUP($B901, FanGraphs_Standings[[Abbreviation]:[2024 Year to Date G]], 2, FALSE)</f>
        <v>#N/A</v>
      </c>
      <c r="G901" s="9" t="e">
        <f>IF(ISERR(VLOOKUP($D901, 'SP Per G'!$A$2:$D$1380, 3, FALSE)), L901, VLOOKUP($D901, 'SP Per G'!$A$2:$D$1380, 3, FALSE))</f>
        <v>#N/A</v>
      </c>
      <c r="H901" s="9" t="e">
        <f>VLOOKUP($D901, 'SP Per G'!$A$2:$D$1380, 4, FALSE)</f>
        <v>#N/A</v>
      </c>
      <c r="I901" s="9" t="e">
        <f>VLOOKUP($D901, Individual_Pitching___Dashboard[], 18, FALSE)</f>
        <v>#N/A</v>
      </c>
      <c r="J901" s="9" t="e">
        <f>VLOOKUP($D901, Individual_Pitching___Dashboard[], 20, FALSE)</f>
        <v>#N/A</v>
      </c>
      <c r="K901" s="9" t="e">
        <f>VLOOKUP($D901, Individual_Pitching___Advanced[], 21,FALSE)</f>
        <v>#N/A</v>
      </c>
      <c r="L901" s="9" t="e">
        <f>VLOOKUP($B901, 'Team Per G'!$A$2:$G$31, 7, FALSE)</f>
        <v>#N/A</v>
      </c>
      <c r="M901" s="9" t="e">
        <f>VLOOKUP($B901, 'FanGraphs - Team WAR Projected'!$B$2:$E$31, 3, FALSE)/162</f>
        <v>#N/A</v>
      </c>
      <c r="N901" s="9" t="e">
        <f>VLOOKUP($B901, Team_Pitching___Advanced[[Team]:[xFIP]], 19,FALSE)</f>
        <v>#N/A</v>
      </c>
      <c r="O901" s="9" t="e">
        <f>VLOOKUP($B901, Team_Pitching___Advanced[], 20, FALSE)</f>
        <v>#N/A</v>
      </c>
      <c r="P901" s="9" t="e">
        <f>VLOOKUP($B901, Team_Batting___Dashboard[[Team]:[wOBA]], 16, FALSE)</f>
        <v>#N/A</v>
      </c>
      <c r="Q901" s="9" t="e">
        <f>VLOOKUP($B901, Team_Batting___Advanced[[Team]:[OPS]], 9, FALSE)</f>
        <v>#N/A</v>
      </c>
      <c r="R901" s="9" t="e">
        <f>VLOOKUP($B901, Team_Batting___Advanced[], 19, FALSE)</f>
        <v>#N/A</v>
      </c>
      <c r="S901" s="9" t="e">
        <f>VLOOKUP($B901, 'Team Per G'!$A$2:$G$31, 3, FALSE)</f>
        <v>#N/A</v>
      </c>
      <c r="T901" s="9" t="e">
        <f>VLOOKUP($B901, 'Team Per G'!$A$2:$G$31, 5, FALSE)</f>
        <v>#N/A</v>
      </c>
      <c r="U901" s="9" t="e">
        <f>VLOOKUP($B901, 'Team Per G'!$A$2:$G$31, 4, FALSE)</f>
        <v>#N/A</v>
      </c>
      <c r="V901" s="9" t="e">
        <f>VLOOKUP($B901, Team_Batting___Dashboard[], 22, FALSE)/$F901</f>
        <v>#N/A</v>
      </c>
      <c r="W901" s="9" t="e">
        <f>VLOOKUP($B901, 'FanGraphs - Team WAR Projected'!$B$2:$E$31, 4, FALSE)/162</f>
        <v>#N/A</v>
      </c>
      <c r="X901" s="9" t="e">
        <f>VLOOKUP($B901, FanGraphs_Standings[[Abbreviation]:[2024 Year to Date RS/G]], 6, FALSE)/$F901</f>
        <v>#N/A</v>
      </c>
      <c r="Y901" s="9" t="e">
        <f>VLOOKUP($B901, FanGraphs_Standings[[Abbreviation]:[2024 Projected Full Season RDif]], 19, FALSE)/162</f>
        <v>#N/A</v>
      </c>
      <c r="Z901" s="9" t="e">
        <f>VLOOKUP($B901, FanGraphs_Standings[[Abbreviation]:[2024 Projected Full Season RDif]], 5, FALSE)</f>
        <v>#N/A</v>
      </c>
      <c r="AA901" s="9" t="e">
        <f>VLOOKUP($B901, FanGraphs_Standings[[Abbreviation]:[2024 Projected Full Season W%]], 18, FALSE)</f>
        <v>#N/A</v>
      </c>
      <c r="AB901" s="9" t="e">
        <f>VLOOKUP($B901, 'Home Field Adv'!$A$2:$I$31, 9, FALSE)</f>
        <v>#N/A</v>
      </c>
      <c r="AC901" s="9" t="e">
        <f>VLOOKUP($C901, FanGraphs_Standings[[Abbreviation]:[2024 Year to Date G]], 2, FALSE)</f>
        <v>#N/A</v>
      </c>
      <c r="AD901" s="9" t="e">
        <f>VLOOKUP($E901, 'SP Per G'!$A$2:$D$1380, 3, FALSE)</f>
        <v>#N/A</v>
      </c>
      <c r="AE901" s="9" t="e">
        <f>VLOOKUP($E901, 'SP Per G'!$A$2:$D$1380, 4, FALSE)</f>
        <v>#N/A</v>
      </c>
      <c r="AF901" s="9" t="e">
        <f>VLOOKUP($E901, Individual_Pitching___Dashboard[], 18, FALSE)</f>
        <v>#N/A</v>
      </c>
      <c r="AG901" s="9" t="e">
        <f>VLOOKUP($E901, Individual_Pitching___Dashboard[], 20, FALSE)</f>
        <v>#N/A</v>
      </c>
      <c r="AH901" s="9" t="e">
        <f>VLOOKUP($E901, Individual_Pitching___Advanced[], 21,FALSE)</f>
        <v>#N/A</v>
      </c>
      <c r="AI901" s="9" t="e">
        <f>VLOOKUP($C901, 'Team Per G'!$A$2:$G$31, 7, FALSE)</f>
        <v>#N/A</v>
      </c>
      <c r="AJ901" s="9" t="e">
        <f>VLOOKUP($C901, 'FanGraphs - Team WAR Projected'!$B$2:$E$31, 3, FALSE)/162</f>
        <v>#N/A</v>
      </c>
      <c r="AK901" s="9" t="e">
        <f>VLOOKUP($C901, Team_Pitching___Advanced[[Team]:[xFIP]], 19,FALSE)</f>
        <v>#N/A</v>
      </c>
      <c r="AL901" s="9" t="e">
        <f>VLOOKUP($C901, Team_Pitching___Advanced[], 20, FALSE)</f>
        <v>#N/A</v>
      </c>
      <c r="AM901" s="9" t="e">
        <f>VLOOKUP($C901, Team_Batting___Dashboard[[Team]:[wOBA]], 16, FALSE)</f>
        <v>#N/A</v>
      </c>
      <c r="AN901" s="9" t="e">
        <f>VLOOKUP($C901, Team_Batting___Advanced[[Team]:[OPS]], 9, FALSE)</f>
        <v>#N/A</v>
      </c>
      <c r="AO901" s="9" t="e">
        <f>VLOOKUP($C901, Team_Batting___Advanced[], 19, FALSE)</f>
        <v>#N/A</v>
      </c>
      <c r="AP901" s="9" t="e">
        <f>VLOOKUP($C901, 'Team Per G'!$A$2:$G$31, 3, FALSE)</f>
        <v>#N/A</v>
      </c>
      <c r="AQ901" s="9" t="e">
        <f>VLOOKUP($C901, 'Team Per G'!$A$2:$G$31, 5, FALSE)</f>
        <v>#N/A</v>
      </c>
      <c r="AR901" s="9" t="e">
        <f>VLOOKUP($C901, 'Team Per G'!$A$2:$G$31, 4, FALSE)</f>
        <v>#N/A</v>
      </c>
      <c r="AS901" s="9" t="e">
        <f>VLOOKUP($C901, Team_Batting___Dashboard[], 22, FALSE)/$AC901</f>
        <v>#N/A</v>
      </c>
      <c r="AT901" s="9" t="e">
        <f>VLOOKUP($C901, 'FanGraphs - Team WAR Projected'!$B$2:$E$31, 4, FALSE)/162</f>
        <v>#N/A</v>
      </c>
      <c r="AU901" s="9" t="e">
        <f>VLOOKUP($C901, FanGraphs_Standings[[Abbreviation]:[2024 Year to Date RS/G]], 6, FALSE)/$AC901</f>
        <v>#N/A</v>
      </c>
      <c r="AV901" s="9" t="e">
        <f>VLOOKUP($C901, FanGraphs_Standings[[Abbreviation]:[2024 Projected Full Season RDif]], 19, FALSE)/162</f>
        <v>#N/A</v>
      </c>
      <c r="AW901" s="9" t="e">
        <f>VLOOKUP($C901, FanGraphs_Standings[[Abbreviation]:[2024 Projected Full Season RDif]], 5, FALSE)</f>
        <v>#N/A</v>
      </c>
      <c r="AX901" s="9" t="e">
        <f>VLOOKUP($C901, FanGraphs_Standings[[Abbreviation]:[2024 Projected Full Season W%]], 18, FALSE)</f>
        <v>#N/A</v>
      </c>
      <c r="AY901" s="9" t="e">
        <f>VLOOKUP($C901, 'Home Field Adv'!$A$2:$K$31, 11, FALSE)</f>
        <v>#N/A</v>
      </c>
      <c r="BB901" s="5" t="str">
        <f t="shared" si="43"/>
        <v/>
      </c>
      <c r="BC901" s="5" t="str">
        <f t="shared" si="44"/>
        <v/>
      </c>
      <c r="BD901" s="5" t="str">
        <f t="shared" si="45"/>
        <v/>
      </c>
    </row>
    <row r="902" spans="6:56" x14ac:dyDescent="0.45">
      <c r="F902" s="9" t="e">
        <f>VLOOKUP($B902, FanGraphs_Standings[[Abbreviation]:[2024 Year to Date G]], 2, FALSE)</f>
        <v>#N/A</v>
      </c>
      <c r="G902" s="9" t="e">
        <f>IF(ISERR(VLOOKUP($D902, 'SP Per G'!$A$2:$D$1380, 3, FALSE)), L902, VLOOKUP($D902, 'SP Per G'!$A$2:$D$1380, 3, FALSE))</f>
        <v>#N/A</v>
      </c>
      <c r="H902" s="9" t="e">
        <f>VLOOKUP($D902, 'SP Per G'!$A$2:$D$1380, 4, FALSE)</f>
        <v>#N/A</v>
      </c>
      <c r="I902" s="9" t="e">
        <f>VLOOKUP($D902, Individual_Pitching___Dashboard[], 18, FALSE)</f>
        <v>#N/A</v>
      </c>
      <c r="J902" s="9" t="e">
        <f>VLOOKUP($D902, Individual_Pitching___Dashboard[], 20, FALSE)</f>
        <v>#N/A</v>
      </c>
      <c r="K902" s="9" t="e">
        <f>VLOOKUP($D902, Individual_Pitching___Advanced[], 21,FALSE)</f>
        <v>#N/A</v>
      </c>
      <c r="L902" s="9" t="e">
        <f>VLOOKUP($B902, 'Team Per G'!$A$2:$G$31, 7, FALSE)</f>
        <v>#N/A</v>
      </c>
      <c r="M902" s="9" t="e">
        <f>VLOOKUP($B902, 'FanGraphs - Team WAR Projected'!$B$2:$E$31, 3, FALSE)/162</f>
        <v>#N/A</v>
      </c>
      <c r="N902" s="9" t="e">
        <f>VLOOKUP($B902, Team_Pitching___Advanced[[Team]:[xFIP]], 19,FALSE)</f>
        <v>#N/A</v>
      </c>
      <c r="O902" s="9" t="e">
        <f>VLOOKUP($B902, Team_Pitching___Advanced[], 20, FALSE)</f>
        <v>#N/A</v>
      </c>
      <c r="P902" s="9" t="e">
        <f>VLOOKUP($B902, Team_Batting___Dashboard[[Team]:[wOBA]], 16, FALSE)</f>
        <v>#N/A</v>
      </c>
      <c r="Q902" s="9" t="e">
        <f>VLOOKUP($B902, Team_Batting___Advanced[[Team]:[OPS]], 9, FALSE)</f>
        <v>#N/A</v>
      </c>
      <c r="R902" s="9" t="e">
        <f>VLOOKUP($B902, Team_Batting___Advanced[], 19, FALSE)</f>
        <v>#N/A</v>
      </c>
      <c r="S902" s="9" t="e">
        <f>VLOOKUP($B902, 'Team Per G'!$A$2:$G$31, 3, FALSE)</f>
        <v>#N/A</v>
      </c>
      <c r="T902" s="9" t="e">
        <f>VLOOKUP($B902, 'Team Per G'!$A$2:$G$31, 5, FALSE)</f>
        <v>#N/A</v>
      </c>
      <c r="U902" s="9" t="e">
        <f>VLOOKUP($B902, 'Team Per G'!$A$2:$G$31, 4, FALSE)</f>
        <v>#N/A</v>
      </c>
      <c r="V902" s="9" t="e">
        <f>VLOOKUP($B902, Team_Batting___Dashboard[], 22, FALSE)/$F902</f>
        <v>#N/A</v>
      </c>
      <c r="W902" s="9" t="e">
        <f>VLOOKUP($B902, 'FanGraphs - Team WAR Projected'!$B$2:$E$31, 4, FALSE)/162</f>
        <v>#N/A</v>
      </c>
      <c r="X902" s="9" t="e">
        <f>VLOOKUP($B902, FanGraphs_Standings[[Abbreviation]:[2024 Year to Date RS/G]], 6, FALSE)/$F902</f>
        <v>#N/A</v>
      </c>
      <c r="Y902" s="9" t="e">
        <f>VLOOKUP($B902, FanGraphs_Standings[[Abbreviation]:[2024 Projected Full Season RDif]], 19, FALSE)/162</f>
        <v>#N/A</v>
      </c>
      <c r="Z902" s="9" t="e">
        <f>VLOOKUP($B902, FanGraphs_Standings[[Abbreviation]:[2024 Projected Full Season RDif]], 5, FALSE)</f>
        <v>#N/A</v>
      </c>
      <c r="AA902" s="9" t="e">
        <f>VLOOKUP($B902, FanGraphs_Standings[[Abbreviation]:[2024 Projected Full Season W%]], 18, FALSE)</f>
        <v>#N/A</v>
      </c>
      <c r="AB902" s="9" t="e">
        <f>VLOOKUP($B902, 'Home Field Adv'!$A$2:$I$31, 9, FALSE)</f>
        <v>#N/A</v>
      </c>
      <c r="AC902" s="9" t="e">
        <f>VLOOKUP($C902, FanGraphs_Standings[[Abbreviation]:[2024 Year to Date G]], 2, FALSE)</f>
        <v>#N/A</v>
      </c>
      <c r="AD902" s="9" t="e">
        <f>VLOOKUP($E902, 'SP Per G'!$A$2:$D$1380, 3, FALSE)</f>
        <v>#N/A</v>
      </c>
      <c r="AE902" s="9" t="e">
        <f>VLOOKUP($E902, 'SP Per G'!$A$2:$D$1380, 4, FALSE)</f>
        <v>#N/A</v>
      </c>
      <c r="AF902" s="9" t="e">
        <f>VLOOKUP($E902, Individual_Pitching___Dashboard[], 18, FALSE)</f>
        <v>#N/A</v>
      </c>
      <c r="AG902" s="9" t="e">
        <f>VLOOKUP($E902, Individual_Pitching___Dashboard[], 20, FALSE)</f>
        <v>#N/A</v>
      </c>
      <c r="AH902" s="9" t="e">
        <f>VLOOKUP($E902, Individual_Pitching___Advanced[], 21,FALSE)</f>
        <v>#N/A</v>
      </c>
      <c r="AI902" s="9" t="e">
        <f>VLOOKUP($C902, 'Team Per G'!$A$2:$G$31, 7, FALSE)</f>
        <v>#N/A</v>
      </c>
      <c r="AJ902" s="9" t="e">
        <f>VLOOKUP($C902, 'FanGraphs - Team WAR Projected'!$B$2:$E$31, 3, FALSE)/162</f>
        <v>#N/A</v>
      </c>
      <c r="AK902" s="9" t="e">
        <f>VLOOKUP($C902, Team_Pitching___Advanced[[Team]:[xFIP]], 19,FALSE)</f>
        <v>#N/A</v>
      </c>
      <c r="AL902" s="9" t="e">
        <f>VLOOKUP($C902, Team_Pitching___Advanced[], 20, FALSE)</f>
        <v>#N/A</v>
      </c>
      <c r="AM902" s="9" t="e">
        <f>VLOOKUP($C902, Team_Batting___Dashboard[[Team]:[wOBA]], 16, FALSE)</f>
        <v>#N/A</v>
      </c>
      <c r="AN902" s="9" t="e">
        <f>VLOOKUP($C902, Team_Batting___Advanced[[Team]:[OPS]], 9, FALSE)</f>
        <v>#N/A</v>
      </c>
      <c r="AO902" s="9" t="e">
        <f>VLOOKUP($C902, Team_Batting___Advanced[], 19, FALSE)</f>
        <v>#N/A</v>
      </c>
      <c r="AP902" s="9" t="e">
        <f>VLOOKUP($C902, 'Team Per G'!$A$2:$G$31, 3, FALSE)</f>
        <v>#N/A</v>
      </c>
      <c r="AQ902" s="9" t="e">
        <f>VLOOKUP($C902, 'Team Per G'!$A$2:$G$31, 5, FALSE)</f>
        <v>#N/A</v>
      </c>
      <c r="AR902" s="9" t="e">
        <f>VLOOKUP($C902, 'Team Per G'!$A$2:$G$31, 4, FALSE)</f>
        <v>#N/A</v>
      </c>
      <c r="AS902" s="9" t="e">
        <f>VLOOKUP($C902, Team_Batting___Dashboard[], 22, FALSE)/$AC902</f>
        <v>#N/A</v>
      </c>
      <c r="AT902" s="9" t="e">
        <f>VLOOKUP($C902, 'FanGraphs - Team WAR Projected'!$B$2:$E$31, 4, FALSE)/162</f>
        <v>#N/A</v>
      </c>
      <c r="AU902" s="9" t="e">
        <f>VLOOKUP($C902, FanGraphs_Standings[[Abbreviation]:[2024 Year to Date RS/G]], 6, FALSE)/$AC902</f>
        <v>#N/A</v>
      </c>
      <c r="AV902" s="9" t="e">
        <f>VLOOKUP($C902, FanGraphs_Standings[[Abbreviation]:[2024 Projected Full Season RDif]], 19, FALSE)/162</f>
        <v>#N/A</v>
      </c>
      <c r="AW902" s="9" t="e">
        <f>VLOOKUP($C902, FanGraphs_Standings[[Abbreviation]:[2024 Projected Full Season RDif]], 5, FALSE)</f>
        <v>#N/A</v>
      </c>
      <c r="AX902" s="9" t="e">
        <f>VLOOKUP($C902, FanGraphs_Standings[[Abbreviation]:[2024 Projected Full Season W%]], 18, FALSE)</f>
        <v>#N/A</v>
      </c>
      <c r="AY902" s="9" t="e">
        <f>VLOOKUP($C902, 'Home Field Adv'!$A$2:$K$31, 11, FALSE)</f>
        <v>#N/A</v>
      </c>
      <c r="BB902" s="5" t="str">
        <f t="shared" si="43"/>
        <v/>
      </c>
      <c r="BC902" s="5" t="str">
        <f t="shared" si="44"/>
        <v/>
      </c>
      <c r="BD902" s="5" t="str">
        <f t="shared" si="45"/>
        <v/>
      </c>
    </row>
    <row r="903" spans="6:56" x14ac:dyDescent="0.45">
      <c r="F903" s="9" t="e">
        <f>VLOOKUP($B903, FanGraphs_Standings[[Abbreviation]:[2024 Year to Date G]], 2, FALSE)</f>
        <v>#N/A</v>
      </c>
      <c r="G903" s="9" t="e">
        <f>IF(ISERR(VLOOKUP($D903, 'SP Per G'!$A$2:$D$1380, 3, FALSE)), L903, VLOOKUP($D903, 'SP Per G'!$A$2:$D$1380, 3, FALSE))</f>
        <v>#N/A</v>
      </c>
      <c r="H903" s="9" t="e">
        <f>VLOOKUP($D903, 'SP Per G'!$A$2:$D$1380, 4, FALSE)</f>
        <v>#N/A</v>
      </c>
      <c r="I903" s="9" t="e">
        <f>VLOOKUP($D903, Individual_Pitching___Dashboard[], 18, FALSE)</f>
        <v>#N/A</v>
      </c>
      <c r="J903" s="9" t="e">
        <f>VLOOKUP($D903, Individual_Pitching___Dashboard[], 20, FALSE)</f>
        <v>#N/A</v>
      </c>
      <c r="K903" s="9" t="e">
        <f>VLOOKUP($D903, Individual_Pitching___Advanced[], 21,FALSE)</f>
        <v>#N/A</v>
      </c>
      <c r="L903" s="9" t="e">
        <f>VLOOKUP($B903, 'Team Per G'!$A$2:$G$31, 7, FALSE)</f>
        <v>#N/A</v>
      </c>
      <c r="M903" s="9" t="e">
        <f>VLOOKUP($B903, 'FanGraphs - Team WAR Projected'!$B$2:$E$31, 3, FALSE)/162</f>
        <v>#N/A</v>
      </c>
      <c r="N903" s="9" t="e">
        <f>VLOOKUP($B903, Team_Pitching___Advanced[[Team]:[xFIP]], 19,FALSE)</f>
        <v>#N/A</v>
      </c>
      <c r="O903" s="9" t="e">
        <f>VLOOKUP($B903, Team_Pitching___Advanced[], 20, FALSE)</f>
        <v>#N/A</v>
      </c>
      <c r="P903" s="9" t="e">
        <f>VLOOKUP($B903, Team_Batting___Dashboard[[Team]:[wOBA]], 16, FALSE)</f>
        <v>#N/A</v>
      </c>
      <c r="Q903" s="9" t="e">
        <f>VLOOKUP($B903, Team_Batting___Advanced[[Team]:[OPS]], 9, FALSE)</f>
        <v>#N/A</v>
      </c>
      <c r="R903" s="9" t="e">
        <f>VLOOKUP($B903, Team_Batting___Advanced[], 19, FALSE)</f>
        <v>#N/A</v>
      </c>
      <c r="S903" s="9" t="e">
        <f>VLOOKUP($B903, 'Team Per G'!$A$2:$G$31, 3, FALSE)</f>
        <v>#N/A</v>
      </c>
      <c r="T903" s="9" t="e">
        <f>VLOOKUP($B903, 'Team Per G'!$A$2:$G$31, 5, FALSE)</f>
        <v>#N/A</v>
      </c>
      <c r="U903" s="9" t="e">
        <f>VLOOKUP($B903, 'Team Per G'!$A$2:$G$31, 4, FALSE)</f>
        <v>#N/A</v>
      </c>
      <c r="V903" s="9" t="e">
        <f>VLOOKUP($B903, Team_Batting___Dashboard[], 22, FALSE)/$F903</f>
        <v>#N/A</v>
      </c>
      <c r="W903" s="9" t="e">
        <f>VLOOKUP($B903, 'FanGraphs - Team WAR Projected'!$B$2:$E$31, 4, FALSE)/162</f>
        <v>#N/A</v>
      </c>
      <c r="X903" s="9" t="e">
        <f>VLOOKUP($B903, FanGraphs_Standings[[Abbreviation]:[2024 Year to Date RS/G]], 6, FALSE)/$F903</f>
        <v>#N/A</v>
      </c>
      <c r="Y903" s="9" t="e">
        <f>VLOOKUP($B903, FanGraphs_Standings[[Abbreviation]:[2024 Projected Full Season RDif]], 19, FALSE)/162</f>
        <v>#N/A</v>
      </c>
      <c r="Z903" s="9" t="e">
        <f>VLOOKUP($B903, FanGraphs_Standings[[Abbreviation]:[2024 Projected Full Season RDif]], 5, FALSE)</f>
        <v>#N/A</v>
      </c>
      <c r="AA903" s="9" t="e">
        <f>VLOOKUP($B903, FanGraphs_Standings[[Abbreviation]:[2024 Projected Full Season W%]], 18, FALSE)</f>
        <v>#N/A</v>
      </c>
      <c r="AB903" s="9" t="e">
        <f>VLOOKUP($B903, 'Home Field Adv'!$A$2:$I$31, 9, FALSE)</f>
        <v>#N/A</v>
      </c>
      <c r="AC903" s="9" t="e">
        <f>VLOOKUP($C903, FanGraphs_Standings[[Abbreviation]:[2024 Year to Date G]], 2, FALSE)</f>
        <v>#N/A</v>
      </c>
      <c r="AD903" s="9" t="e">
        <f>VLOOKUP($E903, 'SP Per G'!$A$2:$D$1380, 3, FALSE)</f>
        <v>#N/A</v>
      </c>
      <c r="AE903" s="9" t="e">
        <f>VLOOKUP($E903, 'SP Per G'!$A$2:$D$1380, 4, FALSE)</f>
        <v>#N/A</v>
      </c>
      <c r="AF903" s="9" t="e">
        <f>VLOOKUP($E903, Individual_Pitching___Dashboard[], 18, FALSE)</f>
        <v>#N/A</v>
      </c>
      <c r="AG903" s="9" t="e">
        <f>VLOOKUP($E903, Individual_Pitching___Dashboard[], 20, FALSE)</f>
        <v>#N/A</v>
      </c>
      <c r="AH903" s="9" t="e">
        <f>VLOOKUP($E903, Individual_Pitching___Advanced[], 21,FALSE)</f>
        <v>#N/A</v>
      </c>
      <c r="AI903" s="9" t="e">
        <f>VLOOKUP($C903, 'Team Per G'!$A$2:$G$31, 7, FALSE)</f>
        <v>#N/A</v>
      </c>
      <c r="AJ903" s="9" t="e">
        <f>VLOOKUP($C903, 'FanGraphs - Team WAR Projected'!$B$2:$E$31, 3, FALSE)/162</f>
        <v>#N/A</v>
      </c>
      <c r="AK903" s="9" t="e">
        <f>VLOOKUP($C903, Team_Pitching___Advanced[[Team]:[xFIP]], 19,FALSE)</f>
        <v>#N/A</v>
      </c>
      <c r="AL903" s="9" t="e">
        <f>VLOOKUP($C903, Team_Pitching___Advanced[], 20, FALSE)</f>
        <v>#N/A</v>
      </c>
      <c r="AM903" s="9" t="e">
        <f>VLOOKUP($C903, Team_Batting___Dashboard[[Team]:[wOBA]], 16, FALSE)</f>
        <v>#N/A</v>
      </c>
      <c r="AN903" s="9" t="e">
        <f>VLOOKUP($C903, Team_Batting___Advanced[[Team]:[OPS]], 9, FALSE)</f>
        <v>#N/A</v>
      </c>
      <c r="AO903" s="9" t="e">
        <f>VLOOKUP($C903, Team_Batting___Advanced[], 19, FALSE)</f>
        <v>#N/A</v>
      </c>
      <c r="AP903" s="9" t="e">
        <f>VLOOKUP($C903, 'Team Per G'!$A$2:$G$31, 3, FALSE)</f>
        <v>#N/A</v>
      </c>
      <c r="AQ903" s="9" t="e">
        <f>VLOOKUP($C903, 'Team Per G'!$A$2:$G$31, 5, FALSE)</f>
        <v>#N/A</v>
      </c>
      <c r="AR903" s="9" t="e">
        <f>VLOOKUP($C903, 'Team Per G'!$A$2:$G$31, 4, FALSE)</f>
        <v>#N/A</v>
      </c>
      <c r="AS903" s="9" t="e">
        <f>VLOOKUP($C903, Team_Batting___Dashboard[], 22, FALSE)/$AC903</f>
        <v>#N/A</v>
      </c>
      <c r="AT903" s="9" t="e">
        <f>VLOOKUP($C903, 'FanGraphs - Team WAR Projected'!$B$2:$E$31, 4, FALSE)/162</f>
        <v>#N/A</v>
      </c>
      <c r="AU903" s="9" t="e">
        <f>VLOOKUP($C903, FanGraphs_Standings[[Abbreviation]:[2024 Year to Date RS/G]], 6, FALSE)/$AC903</f>
        <v>#N/A</v>
      </c>
      <c r="AV903" s="9" t="e">
        <f>VLOOKUP($C903, FanGraphs_Standings[[Abbreviation]:[2024 Projected Full Season RDif]], 19, FALSE)/162</f>
        <v>#N/A</v>
      </c>
      <c r="AW903" s="9" t="e">
        <f>VLOOKUP($C903, FanGraphs_Standings[[Abbreviation]:[2024 Projected Full Season RDif]], 5, FALSE)</f>
        <v>#N/A</v>
      </c>
      <c r="AX903" s="9" t="e">
        <f>VLOOKUP($C903, FanGraphs_Standings[[Abbreviation]:[2024 Projected Full Season W%]], 18, FALSE)</f>
        <v>#N/A</v>
      </c>
      <c r="AY903" s="9" t="e">
        <f>VLOOKUP($C903, 'Home Field Adv'!$A$2:$K$31, 11, FALSE)</f>
        <v>#N/A</v>
      </c>
      <c r="BB903" s="5" t="str">
        <f t="shared" si="43"/>
        <v/>
      </c>
      <c r="BC903" s="5" t="str">
        <f t="shared" si="44"/>
        <v/>
      </c>
      <c r="BD903" s="5" t="str">
        <f t="shared" si="45"/>
        <v/>
      </c>
    </row>
    <row r="904" spans="6:56" x14ac:dyDescent="0.45">
      <c r="F904" s="9" t="e">
        <f>VLOOKUP($B904, FanGraphs_Standings[[Abbreviation]:[2024 Year to Date G]], 2, FALSE)</f>
        <v>#N/A</v>
      </c>
      <c r="G904" s="9" t="e">
        <f>IF(ISERR(VLOOKUP($D904, 'SP Per G'!$A$2:$D$1380, 3, FALSE)), L904, VLOOKUP($D904, 'SP Per G'!$A$2:$D$1380, 3, FALSE))</f>
        <v>#N/A</v>
      </c>
      <c r="H904" s="9" t="e">
        <f>VLOOKUP($D904, 'SP Per G'!$A$2:$D$1380, 4, FALSE)</f>
        <v>#N/A</v>
      </c>
      <c r="I904" s="9" t="e">
        <f>VLOOKUP($D904, Individual_Pitching___Dashboard[], 18, FALSE)</f>
        <v>#N/A</v>
      </c>
      <c r="J904" s="9" t="e">
        <f>VLOOKUP($D904, Individual_Pitching___Dashboard[], 20, FALSE)</f>
        <v>#N/A</v>
      </c>
      <c r="K904" s="9" t="e">
        <f>VLOOKUP($D904, Individual_Pitching___Advanced[], 21,FALSE)</f>
        <v>#N/A</v>
      </c>
      <c r="L904" s="9" t="e">
        <f>VLOOKUP($B904, 'Team Per G'!$A$2:$G$31, 7, FALSE)</f>
        <v>#N/A</v>
      </c>
      <c r="M904" s="9" t="e">
        <f>VLOOKUP($B904, 'FanGraphs - Team WAR Projected'!$B$2:$E$31, 3, FALSE)/162</f>
        <v>#N/A</v>
      </c>
      <c r="N904" s="9" t="e">
        <f>VLOOKUP($B904, Team_Pitching___Advanced[[Team]:[xFIP]], 19,FALSE)</f>
        <v>#N/A</v>
      </c>
      <c r="O904" s="9" t="e">
        <f>VLOOKUP($B904, Team_Pitching___Advanced[], 20, FALSE)</f>
        <v>#N/A</v>
      </c>
      <c r="P904" s="9" t="e">
        <f>VLOOKUP($B904, Team_Batting___Dashboard[[Team]:[wOBA]], 16, FALSE)</f>
        <v>#N/A</v>
      </c>
      <c r="Q904" s="9" t="e">
        <f>VLOOKUP($B904, Team_Batting___Advanced[[Team]:[OPS]], 9, FALSE)</f>
        <v>#N/A</v>
      </c>
      <c r="R904" s="9" t="e">
        <f>VLOOKUP($B904, Team_Batting___Advanced[], 19, FALSE)</f>
        <v>#N/A</v>
      </c>
      <c r="S904" s="9" t="e">
        <f>VLOOKUP($B904, 'Team Per G'!$A$2:$G$31, 3, FALSE)</f>
        <v>#N/A</v>
      </c>
      <c r="T904" s="9" t="e">
        <f>VLOOKUP($B904, 'Team Per G'!$A$2:$G$31, 5, FALSE)</f>
        <v>#N/A</v>
      </c>
      <c r="U904" s="9" t="e">
        <f>VLOOKUP($B904, 'Team Per G'!$A$2:$G$31, 4, FALSE)</f>
        <v>#N/A</v>
      </c>
      <c r="V904" s="9" t="e">
        <f>VLOOKUP($B904, Team_Batting___Dashboard[], 22, FALSE)/$F904</f>
        <v>#N/A</v>
      </c>
      <c r="W904" s="9" t="e">
        <f>VLOOKUP($B904, 'FanGraphs - Team WAR Projected'!$B$2:$E$31, 4, FALSE)/162</f>
        <v>#N/A</v>
      </c>
      <c r="X904" s="9" t="e">
        <f>VLOOKUP($B904, FanGraphs_Standings[[Abbreviation]:[2024 Year to Date RS/G]], 6, FALSE)/$F904</f>
        <v>#N/A</v>
      </c>
      <c r="Y904" s="9" t="e">
        <f>VLOOKUP($B904, FanGraphs_Standings[[Abbreviation]:[2024 Projected Full Season RDif]], 19, FALSE)/162</f>
        <v>#N/A</v>
      </c>
      <c r="Z904" s="9" t="e">
        <f>VLOOKUP($B904, FanGraphs_Standings[[Abbreviation]:[2024 Projected Full Season RDif]], 5, FALSE)</f>
        <v>#N/A</v>
      </c>
      <c r="AA904" s="9" t="e">
        <f>VLOOKUP($B904, FanGraphs_Standings[[Abbreviation]:[2024 Projected Full Season W%]], 18, FALSE)</f>
        <v>#N/A</v>
      </c>
      <c r="AB904" s="9" t="e">
        <f>VLOOKUP($B904, 'Home Field Adv'!$A$2:$I$31, 9, FALSE)</f>
        <v>#N/A</v>
      </c>
      <c r="AC904" s="9" t="e">
        <f>VLOOKUP($C904, FanGraphs_Standings[[Abbreviation]:[2024 Year to Date G]], 2, FALSE)</f>
        <v>#N/A</v>
      </c>
      <c r="AD904" s="9" t="e">
        <f>VLOOKUP($E904, 'SP Per G'!$A$2:$D$1380, 3, FALSE)</f>
        <v>#N/A</v>
      </c>
      <c r="AE904" s="9" t="e">
        <f>VLOOKUP($E904, 'SP Per G'!$A$2:$D$1380, 4, FALSE)</f>
        <v>#N/A</v>
      </c>
      <c r="AF904" s="9" t="e">
        <f>VLOOKUP($E904, Individual_Pitching___Dashboard[], 18, FALSE)</f>
        <v>#N/A</v>
      </c>
      <c r="AG904" s="9" t="e">
        <f>VLOOKUP($E904, Individual_Pitching___Dashboard[], 20, FALSE)</f>
        <v>#N/A</v>
      </c>
      <c r="AH904" s="9" t="e">
        <f>VLOOKUP($E904, Individual_Pitching___Advanced[], 21,FALSE)</f>
        <v>#N/A</v>
      </c>
      <c r="AI904" s="9" t="e">
        <f>VLOOKUP($C904, 'Team Per G'!$A$2:$G$31, 7, FALSE)</f>
        <v>#N/A</v>
      </c>
      <c r="AJ904" s="9" t="e">
        <f>VLOOKUP($C904, 'FanGraphs - Team WAR Projected'!$B$2:$E$31, 3, FALSE)/162</f>
        <v>#N/A</v>
      </c>
      <c r="AK904" s="9" t="e">
        <f>VLOOKUP($C904, Team_Pitching___Advanced[[Team]:[xFIP]], 19,FALSE)</f>
        <v>#N/A</v>
      </c>
      <c r="AL904" s="9" t="e">
        <f>VLOOKUP($C904, Team_Pitching___Advanced[], 20, FALSE)</f>
        <v>#N/A</v>
      </c>
      <c r="AM904" s="9" t="e">
        <f>VLOOKUP($C904, Team_Batting___Dashboard[[Team]:[wOBA]], 16, FALSE)</f>
        <v>#N/A</v>
      </c>
      <c r="AN904" s="9" t="e">
        <f>VLOOKUP($C904, Team_Batting___Advanced[[Team]:[OPS]], 9, FALSE)</f>
        <v>#N/A</v>
      </c>
      <c r="AO904" s="9" t="e">
        <f>VLOOKUP($C904, Team_Batting___Advanced[], 19, FALSE)</f>
        <v>#N/A</v>
      </c>
      <c r="AP904" s="9" t="e">
        <f>VLOOKUP($C904, 'Team Per G'!$A$2:$G$31, 3, FALSE)</f>
        <v>#N/A</v>
      </c>
      <c r="AQ904" s="9" t="e">
        <f>VLOOKUP($C904, 'Team Per G'!$A$2:$G$31, 5, FALSE)</f>
        <v>#N/A</v>
      </c>
      <c r="AR904" s="9" t="e">
        <f>VLOOKUP($C904, 'Team Per G'!$A$2:$G$31, 4, FALSE)</f>
        <v>#N/A</v>
      </c>
      <c r="AS904" s="9" t="e">
        <f>VLOOKUP($C904, Team_Batting___Dashboard[], 22, FALSE)/$AC904</f>
        <v>#N/A</v>
      </c>
      <c r="AT904" s="9" t="e">
        <f>VLOOKUP($C904, 'FanGraphs - Team WAR Projected'!$B$2:$E$31, 4, FALSE)/162</f>
        <v>#N/A</v>
      </c>
      <c r="AU904" s="9" t="e">
        <f>VLOOKUP($C904, FanGraphs_Standings[[Abbreviation]:[2024 Year to Date RS/G]], 6, FALSE)/$AC904</f>
        <v>#N/A</v>
      </c>
      <c r="AV904" s="9" t="e">
        <f>VLOOKUP($C904, FanGraphs_Standings[[Abbreviation]:[2024 Projected Full Season RDif]], 19, FALSE)/162</f>
        <v>#N/A</v>
      </c>
      <c r="AW904" s="9" t="e">
        <f>VLOOKUP($C904, FanGraphs_Standings[[Abbreviation]:[2024 Projected Full Season RDif]], 5, FALSE)</f>
        <v>#N/A</v>
      </c>
      <c r="AX904" s="9" t="e">
        <f>VLOOKUP($C904, FanGraphs_Standings[[Abbreviation]:[2024 Projected Full Season W%]], 18, FALSE)</f>
        <v>#N/A</v>
      </c>
      <c r="AY904" s="9" t="e">
        <f>VLOOKUP($C904, 'Home Field Adv'!$A$2:$K$31, 11, FALSE)</f>
        <v>#N/A</v>
      </c>
      <c r="BB904" s="5" t="str">
        <f t="shared" si="43"/>
        <v/>
      </c>
      <c r="BC904" s="5" t="str">
        <f t="shared" si="44"/>
        <v/>
      </c>
      <c r="BD904" s="5" t="str">
        <f t="shared" si="45"/>
        <v/>
      </c>
    </row>
    <row r="905" spans="6:56" x14ac:dyDescent="0.45">
      <c r="F905" s="9" t="e">
        <f>VLOOKUP($B905, FanGraphs_Standings[[Abbreviation]:[2024 Year to Date G]], 2, FALSE)</f>
        <v>#N/A</v>
      </c>
      <c r="G905" s="9" t="e">
        <f>IF(ISERR(VLOOKUP($D905, 'SP Per G'!$A$2:$D$1380, 3, FALSE)), L905, VLOOKUP($D905, 'SP Per G'!$A$2:$D$1380, 3, FALSE))</f>
        <v>#N/A</v>
      </c>
      <c r="H905" s="9" t="e">
        <f>VLOOKUP($D905, 'SP Per G'!$A$2:$D$1380, 4, FALSE)</f>
        <v>#N/A</v>
      </c>
      <c r="I905" s="9" t="e">
        <f>VLOOKUP($D905, Individual_Pitching___Dashboard[], 18, FALSE)</f>
        <v>#N/A</v>
      </c>
      <c r="J905" s="9" t="e">
        <f>VLOOKUP($D905, Individual_Pitching___Dashboard[], 20, FALSE)</f>
        <v>#N/A</v>
      </c>
      <c r="K905" s="9" t="e">
        <f>VLOOKUP($D905, Individual_Pitching___Advanced[], 21,FALSE)</f>
        <v>#N/A</v>
      </c>
      <c r="L905" s="9" t="e">
        <f>VLOOKUP($B905, 'Team Per G'!$A$2:$G$31, 7, FALSE)</f>
        <v>#N/A</v>
      </c>
      <c r="M905" s="9" t="e">
        <f>VLOOKUP($B905, 'FanGraphs - Team WAR Projected'!$B$2:$E$31, 3, FALSE)/162</f>
        <v>#N/A</v>
      </c>
      <c r="N905" s="9" t="e">
        <f>VLOOKUP($B905, Team_Pitching___Advanced[[Team]:[xFIP]], 19,FALSE)</f>
        <v>#N/A</v>
      </c>
      <c r="O905" s="9" t="e">
        <f>VLOOKUP($B905, Team_Pitching___Advanced[], 20, FALSE)</f>
        <v>#N/A</v>
      </c>
      <c r="P905" s="9" t="e">
        <f>VLOOKUP($B905, Team_Batting___Dashboard[[Team]:[wOBA]], 16, FALSE)</f>
        <v>#N/A</v>
      </c>
      <c r="Q905" s="9" t="e">
        <f>VLOOKUP($B905, Team_Batting___Advanced[[Team]:[OPS]], 9, FALSE)</f>
        <v>#N/A</v>
      </c>
      <c r="R905" s="9" t="e">
        <f>VLOOKUP($B905, Team_Batting___Advanced[], 19, FALSE)</f>
        <v>#N/A</v>
      </c>
      <c r="S905" s="9" t="e">
        <f>VLOOKUP($B905, 'Team Per G'!$A$2:$G$31, 3, FALSE)</f>
        <v>#N/A</v>
      </c>
      <c r="T905" s="9" t="e">
        <f>VLOOKUP($B905, 'Team Per G'!$A$2:$G$31, 5, FALSE)</f>
        <v>#N/A</v>
      </c>
      <c r="U905" s="9" t="e">
        <f>VLOOKUP($B905, 'Team Per G'!$A$2:$G$31, 4, FALSE)</f>
        <v>#N/A</v>
      </c>
      <c r="V905" s="9" t="e">
        <f>VLOOKUP($B905, Team_Batting___Dashboard[], 22, FALSE)/$F905</f>
        <v>#N/A</v>
      </c>
      <c r="W905" s="9" t="e">
        <f>VLOOKUP($B905, 'FanGraphs - Team WAR Projected'!$B$2:$E$31, 4, FALSE)/162</f>
        <v>#N/A</v>
      </c>
      <c r="X905" s="9" t="e">
        <f>VLOOKUP($B905, FanGraphs_Standings[[Abbreviation]:[2024 Year to Date RS/G]], 6, FALSE)/$F905</f>
        <v>#N/A</v>
      </c>
      <c r="Y905" s="9" t="e">
        <f>VLOOKUP($B905, FanGraphs_Standings[[Abbreviation]:[2024 Projected Full Season RDif]], 19, FALSE)/162</f>
        <v>#N/A</v>
      </c>
      <c r="Z905" s="9" t="e">
        <f>VLOOKUP($B905, FanGraphs_Standings[[Abbreviation]:[2024 Projected Full Season RDif]], 5, FALSE)</f>
        <v>#N/A</v>
      </c>
      <c r="AA905" s="9" t="e">
        <f>VLOOKUP($B905, FanGraphs_Standings[[Abbreviation]:[2024 Projected Full Season W%]], 18, FALSE)</f>
        <v>#N/A</v>
      </c>
      <c r="AB905" s="9" t="e">
        <f>VLOOKUP($B905, 'Home Field Adv'!$A$2:$I$31, 9, FALSE)</f>
        <v>#N/A</v>
      </c>
      <c r="AC905" s="9" t="e">
        <f>VLOOKUP($C905, FanGraphs_Standings[[Abbreviation]:[2024 Year to Date G]], 2, FALSE)</f>
        <v>#N/A</v>
      </c>
      <c r="AD905" s="9" t="e">
        <f>VLOOKUP($E905, 'SP Per G'!$A$2:$D$1380, 3, FALSE)</f>
        <v>#N/A</v>
      </c>
      <c r="AE905" s="9" t="e">
        <f>VLOOKUP($E905, 'SP Per G'!$A$2:$D$1380, 4, FALSE)</f>
        <v>#N/A</v>
      </c>
      <c r="AF905" s="9" t="e">
        <f>VLOOKUP($E905, Individual_Pitching___Dashboard[], 18, FALSE)</f>
        <v>#N/A</v>
      </c>
      <c r="AG905" s="9" t="e">
        <f>VLOOKUP($E905, Individual_Pitching___Dashboard[], 20, FALSE)</f>
        <v>#N/A</v>
      </c>
      <c r="AH905" s="9" t="e">
        <f>VLOOKUP($E905, Individual_Pitching___Advanced[], 21,FALSE)</f>
        <v>#N/A</v>
      </c>
      <c r="AI905" s="9" t="e">
        <f>VLOOKUP($C905, 'Team Per G'!$A$2:$G$31, 7, FALSE)</f>
        <v>#N/A</v>
      </c>
      <c r="AJ905" s="9" t="e">
        <f>VLOOKUP($C905, 'FanGraphs - Team WAR Projected'!$B$2:$E$31, 3, FALSE)/162</f>
        <v>#N/A</v>
      </c>
      <c r="AK905" s="9" t="e">
        <f>VLOOKUP($C905, Team_Pitching___Advanced[[Team]:[xFIP]], 19,FALSE)</f>
        <v>#N/A</v>
      </c>
      <c r="AL905" s="9" t="e">
        <f>VLOOKUP($C905, Team_Pitching___Advanced[], 20, FALSE)</f>
        <v>#N/A</v>
      </c>
      <c r="AM905" s="9" t="e">
        <f>VLOOKUP($C905, Team_Batting___Dashboard[[Team]:[wOBA]], 16, FALSE)</f>
        <v>#N/A</v>
      </c>
      <c r="AN905" s="9" t="e">
        <f>VLOOKUP($C905, Team_Batting___Advanced[[Team]:[OPS]], 9, FALSE)</f>
        <v>#N/A</v>
      </c>
      <c r="AO905" s="9" t="e">
        <f>VLOOKUP($C905, Team_Batting___Advanced[], 19, FALSE)</f>
        <v>#N/A</v>
      </c>
      <c r="AP905" s="9" t="e">
        <f>VLOOKUP($C905, 'Team Per G'!$A$2:$G$31, 3, FALSE)</f>
        <v>#N/A</v>
      </c>
      <c r="AQ905" s="9" t="e">
        <f>VLOOKUP($C905, 'Team Per G'!$A$2:$G$31, 5, FALSE)</f>
        <v>#N/A</v>
      </c>
      <c r="AR905" s="9" t="e">
        <f>VLOOKUP($C905, 'Team Per G'!$A$2:$G$31, 4, FALSE)</f>
        <v>#N/A</v>
      </c>
      <c r="AS905" s="9" t="e">
        <f>VLOOKUP($C905, Team_Batting___Dashboard[], 22, FALSE)/$AC905</f>
        <v>#N/A</v>
      </c>
      <c r="AT905" s="9" t="e">
        <f>VLOOKUP($C905, 'FanGraphs - Team WAR Projected'!$B$2:$E$31, 4, FALSE)/162</f>
        <v>#N/A</v>
      </c>
      <c r="AU905" s="9" t="e">
        <f>VLOOKUP($C905, FanGraphs_Standings[[Abbreviation]:[2024 Year to Date RS/G]], 6, FALSE)/$AC905</f>
        <v>#N/A</v>
      </c>
      <c r="AV905" s="9" t="e">
        <f>VLOOKUP($C905, FanGraphs_Standings[[Abbreviation]:[2024 Projected Full Season RDif]], 19, FALSE)/162</f>
        <v>#N/A</v>
      </c>
      <c r="AW905" s="9" t="e">
        <f>VLOOKUP($C905, FanGraphs_Standings[[Abbreviation]:[2024 Projected Full Season RDif]], 5, FALSE)</f>
        <v>#N/A</v>
      </c>
      <c r="AX905" s="9" t="e">
        <f>VLOOKUP($C905, FanGraphs_Standings[[Abbreviation]:[2024 Projected Full Season W%]], 18, FALSE)</f>
        <v>#N/A</v>
      </c>
      <c r="AY905" s="9" t="e">
        <f>VLOOKUP($C905, 'Home Field Adv'!$A$2:$K$31, 11, FALSE)</f>
        <v>#N/A</v>
      </c>
      <c r="BB905" s="5" t="str">
        <f t="shared" si="43"/>
        <v/>
      </c>
      <c r="BC905" s="5" t="str">
        <f t="shared" si="44"/>
        <v/>
      </c>
      <c r="BD905" s="5" t="str">
        <f t="shared" si="45"/>
        <v/>
      </c>
    </row>
    <row r="906" spans="6:56" x14ac:dyDescent="0.45">
      <c r="F906" s="9" t="e">
        <f>VLOOKUP($B906, FanGraphs_Standings[[Abbreviation]:[2024 Year to Date G]], 2, FALSE)</f>
        <v>#N/A</v>
      </c>
      <c r="G906" s="9" t="e">
        <f>IF(ISERR(VLOOKUP($D906, 'SP Per G'!$A$2:$D$1380, 3, FALSE)), L906, VLOOKUP($D906, 'SP Per G'!$A$2:$D$1380, 3, FALSE))</f>
        <v>#N/A</v>
      </c>
      <c r="H906" s="9" t="e">
        <f>VLOOKUP($D906, 'SP Per G'!$A$2:$D$1380, 4, FALSE)</f>
        <v>#N/A</v>
      </c>
      <c r="I906" s="9" t="e">
        <f>VLOOKUP($D906, Individual_Pitching___Dashboard[], 18, FALSE)</f>
        <v>#N/A</v>
      </c>
      <c r="J906" s="9" t="e">
        <f>VLOOKUP($D906, Individual_Pitching___Dashboard[], 20, FALSE)</f>
        <v>#N/A</v>
      </c>
      <c r="K906" s="9" t="e">
        <f>VLOOKUP($D906, Individual_Pitching___Advanced[], 21,FALSE)</f>
        <v>#N/A</v>
      </c>
      <c r="L906" s="9" t="e">
        <f>VLOOKUP($B906, 'Team Per G'!$A$2:$G$31, 7, FALSE)</f>
        <v>#N/A</v>
      </c>
      <c r="M906" s="9" t="e">
        <f>VLOOKUP($B906, 'FanGraphs - Team WAR Projected'!$B$2:$E$31, 3, FALSE)/162</f>
        <v>#N/A</v>
      </c>
      <c r="N906" s="9" t="e">
        <f>VLOOKUP($B906, Team_Pitching___Advanced[[Team]:[xFIP]], 19,FALSE)</f>
        <v>#N/A</v>
      </c>
      <c r="O906" s="9" t="e">
        <f>VLOOKUP($B906, Team_Pitching___Advanced[], 20, FALSE)</f>
        <v>#N/A</v>
      </c>
      <c r="P906" s="9" t="e">
        <f>VLOOKUP($B906, Team_Batting___Dashboard[[Team]:[wOBA]], 16, FALSE)</f>
        <v>#N/A</v>
      </c>
      <c r="Q906" s="9" t="e">
        <f>VLOOKUP($B906, Team_Batting___Advanced[[Team]:[OPS]], 9, FALSE)</f>
        <v>#N/A</v>
      </c>
      <c r="R906" s="9" t="e">
        <f>VLOOKUP($B906, Team_Batting___Advanced[], 19, FALSE)</f>
        <v>#N/A</v>
      </c>
      <c r="S906" s="9" t="e">
        <f>VLOOKUP($B906, 'Team Per G'!$A$2:$G$31, 3, FALSE)</f>
        <v>#N/A</v>
      </c>
      <c r="T906" s="9" t="e">
        <f>VLOOKUP($B906, 'Team Per G'!$A$2:$G$31, 5, FALSE)</f>
        <v>#N/A</v>
      </c>
      <c r="U906" s="9" t="e">
        <f>VLOOKUP($B906, 'Team Per G'!$A$2:$G$31, 4, FALSE)</f>
        <v>#N/A</v>
      </c>
      <c r="V906" s="9" t="e">
        <f>VLOOKUP($B906, Team_Batting___Dashboard[], 22, FALSE)/$F906</f>
        <v>#N/A</v>
      </c>
      <c r="W906" s="9" t="e">
        <f>VLOOKUP($B906, 'FanGraphs - Team WAR Projected'!$B$2:$E$31, 4, FALSE)/162</f>
        <v>#N/A</v>
      </c>
      <c r="X906" s="9" t="e">
        <f>VLOOKUP($B906, FanGraphs_Standings[[Abbreviation]:[2024 Year to Date RS/G]], 6, FALSE)/$F906</f>
        <v>#N/A</v>
      </c>
      <c r="Y906" s="9" t="e">
        <f>VLOOKUP($B906, FanGraphs_Standings[[Abbreviation]:[2024 Projected Full Season RDif]], 19, FALSE)/162</f>
        <v>#N/A</v>
      </c>
      <c r="Z906" s="9" t="e">
        <f>VLOOKUP($B906, FanGraphs_Standings[[Abbreviation]:[2024 Projected Full Season RDif]], 5, FALSE)</f>
        <v>#N/A</v>
      </c>
      <c r="AA906" s="9" t="e">
        <f>VLOOKUP($B906, FanGraphs_Standings[[Abbreviation]:[2024 Projected Full Season W%]], 18, FALSE)</f>
        <v>#N/A</v>
      </c>
      <c r="AB906" s="9" t="e">
        <f>VLOOKUP($B906, 'Home Field Adv'!$A$2:$I$31, 9, FALSE)</f>
        <v>#N/A</v>
      </c>
      <c r="AC906" s="9" t="e">
        <f>VLOOKUP($C906, FanGraphs_Standings[[Abbreviation]:[2024 Year to Date G]], 2, FALSE)</f>
        <v>#N/A</v>
      </c>
      <c r="AD906" s="9" t="e">
        <f>VLOOKUP($E906, 'SP Per G'!$A$2:$D$1380, 3, FALSE)</f>
        <v>#N/A</v>
      </c>
      <c r="AE906" s="9" t="e">
        <f>VLOOKUP($E906, 'SP Per G'!$A$2:$D$1380, 4, FALSE)</f>
        <v>#N/A</v>
      </c>
      <c r="AF906" s="9" t="e">
        <f>VLOOKUP($E906, Individual_Pitching___Dashboard[], 18, FALSE)</f>
        <v>#N/A</v>
      </c>
      <c r="AG906" s="9" t="e">
        <f>VLOOKUP($E906, Individual_Pitching___Dashboard[], 20, FALSE)</f>
        <v>#N/A</v>
      </c>
      <c r="AH906" s="9" t="e">
        <f>VLOOKUP($E906, Individual_Pitching___Advanced[], 21,FALSE)</f>
        <v>#N/A</v>
      </c>
      <c r="AI906" s="9" t="e">
        <f>VLOOKUP($C906, 'Team Per G'!$A$2:$G$31, 7, FALSE)</f>
        <v>#N/A</v>
      </c>
      <c r="AJ906" s="9" t="e">
        <f>VLOOKUP($C906, 'FanGraphs - Team WAR Projected'!$B$2:$E$31, 3, FALSE)/162</f>
        <v>#N/A</v>
      </c>
      <c r="AK906" s="9" t="e">
        <f>VLOOKUP($C906, Team_Pitching___Advanced[[Team]:[xFIP]], 19,FALSE)</f>
        <v>#N/A</v>
      </c>
      <c r="AL906" s="9" t="e">
        <f>VLOOKUP($C906, Team_Pitching___Advanced[], 20, FALSE)</f>
        <v>#N/A</v>
      </c>
      <c r="AM906" s="9" t="e">
        <f>VLOOKUP($C906, Team_Batting___Dashboard[[Team]:[wOBA]], 16, FALSE)</f>
        <v>#N/A</v>
      </c>
      <c r="AN906" s="9" t="e">
        <f>VLOOKUP($C906, Team_Batting___Advanced[[Team]:[OPS]], 9, FALSE)</f>
        <v>#N/A</v>
      </c>
      <c r="AO906" s="9" t="e">
        <f>VLOOKUP($C906, Team_Batting___Advanced[], 19, FALSE)</f>
        <v>#N/A</v>
      </c>
      <c r="AP906" s="9" t="e">
        <f>VLOOKUP($C906, 'Team Per G'!$A$2:$G$31, 3, FALSE)</f>
        <v>#N/A</v>
      </c>
      <c r="AQ906" s="9" t="e">
        <f>VLOOKUP($C906, 'Team Per G'!$A$2:$G$31, 5, FALSE)</f>
        <v>#N/A</v>
      </c>
      <c r="AR906" s="9" t="e">
        <f>VLOOKUP($C906, 'Team Per G'!$A$2:$G$31, 4, FALSE)</f>
        <v>#N/A</v>
      </c>
      <c r="AS906" s="9" t="e">
        <f>VLOOKUP($C906, Team_Batting___Dashboard[], 22, FALSE)/$AC906</f>
        <v>#N/A</v>
      </c>
      <c r="AT906" s="9" t="e">
        <f>VLOOKUP($C906, 'FanGraphs - Team WAR Projected'!$B$2:$E$31, 4, FALSE)/162</f>
        <v>#N/A</v>
      </c>
      <c r="AU906" s="9" t="e">
        <f>VLOOKUP($C906, FanGraphs_Standings[[Abbreviation]:[2024 Year to Date RS/G]], 6, FALSE)/$AC906</f>
        <v>#N/A</v>
      </c>
      <c r="AV906" s="9" t="e">
        <f>VLOOKUP($C906, FanGraphs_Standings[[Abbreviation]:[2024 Projected Full Season RDif]], 19, FALSE)/162</f>
        <v>#N/A</v>
      </c>
      <c r="AW906" s="9" t="e">
        <f>VLOOKUP($C906, FanGraphs_Standings[[Abbreviation]:[2024 Projected Full Season RDif]], 5, FALSE)</f>
        <v>#N/A</v>
      </c>
      <c r="AX906" s="9" t="e">
        <f>VLOOKUP($C906, FanGraphs_Standings[[Abbreviation]:[2024 Projected Full Season W%]], 18, FALSE)</f>
        <v>#N/A</v>
      </c>
      <c r="AY906" s="9" t="e">
        <f>VLOOKUP($C906, 'Home Field Adv'!$A$2:$K$31, 11, FALSE)</f>
        <v>#N/A</v>
      </c>
      <c r="BB906" s="5" t="str">
        <f t="shared" si="43"/>
        <v/>
      </c>
      <c r="BC906" s="5" t="str">
        <f t="shared" si="44"/>
        <v/>
      </c>
      <c r="BD906" s="5" t="str">
        <f t="shared" si="45"/>
        <v/>
      </c>
    </row>
    <row r="907" spans="6:56" x14ac:dyDescent="0.45">
      <c r="F907" s="9" t="e">
        <f>VLOOKUP($B907, FanGraphs_Standings[[Abbreviation]:[2024 Year to Date G]], 2, FALSE)</f>
        <v>#N/A</v>
      </c>
      <c r="G907" s="9" t="e">
        <f>IF(ISERR(VLOOKUP($D907, 'SP Per G'!$A$2:$D$1380, 3, FALSE)), L907, VLOOKUP($D907, 'SP Per G'!$A$2:$D$1380, 3, FALSE))</f>
        <v>#N/A</v>
      </c>
      <c r="H907" s="9" t="e">
        <f>VLOOKUP($D907, 'SP Per G'!$A$2:$D$1380, 4, FALSE)</f>
        <v>#N/A</v>
      </c>
      <c r="I907" s="9" t="e">
        <f>VLOOKUP($D907, Individual_Pitching___Dashboard[], 18, FALSE)</f>
        <v>#N/A</v>
      </c>
      <c r="J907" s="9" t="e">
        <f>VLOOKUP($D907, Individual_Pitching___Dashboard[], 20, FALSE)</f>
        <v>#N/A</v>
      </c>
      <c r="K907" s="9" t="e">
        <f>VLOOKUP($D907, Individual_Pitching___Advanced[], 21,FALSE)</f>
        <v>#N/A</v>
      </c>
      <c r="L907" s="9" t="e">
        <f>VLOOKUP($B907, 'Team Per G'!$A$2:$G$31, 7, FALSE)</f>
        <v>#N/A</v>
      </c>
      <c r="M907" s="9" t="e">
        <f>VLOOKUP($B907, 'FanGraphs - Team WAR Projected'!$B$2:$E$31, 3, FALSE)/162</f>
        <v>#N/A</v>
      </c>
      <c r="N907" s="9" t="e">
        <f>VLOOKUP($B907, Team_Pitching___Advanced[[Team]:[xFIP]], 19,FALSE)</f>
        <v>#N/A</v>
      </c>
      <c r="O907" s="9" t="e">
        <f>VLOOKUP($B907, Team_Pitching___Advanced[], 20, FALSE)</f>
        <v>#N/A</v>
      </c>
      <c r="P907" s="9" t="e">
        <f>VLOOKUP($B907, Team_Batting___Dashboard[[Team]:[wOBA]], 16, FALSE)</f>
        <v>#N/A</v>
      </c>
      <c r="Q907" s="9" t="e">
        <f>VLOOKUP($B907, Team_Batting___Advanced[[Team]:[OPS]], 9, FALSE)</f>
        <v>#N/A</v>
      </c>
      <c r="R907" s="9" t="e">
        <f>VLOOKUP($B907, Team_Batting___Advanced[], 19, FALSE)</f>
        <v>#N/A</v>
      </c>
      <c r="S907" s="9" t="e">
        <f>VLOOKUP($B907, 'Team Per G'!$A$2:$G$31, 3, FALSE)</f>
        <v>#N/A</v>
      </c>
      <c r="T907" s="9" t="e">
        <f>VLOOKUP($B907, 'Team Per G'!$A$2:$G$31, 5, FALSE)</f>
        <v>#N/A</v>
      </c>
      <c r="U907" s="9" t="e">
        <f>VLOOKUP($B907, 'Team Per G'!$A$2:$G$31, 4, FALSE)</f>
        <v>#N/A</v>
      </c>
      <c r="V907" s="9" t="e">
        <f>VLOOKUP($B907, Team_Batting___Dashboard[], 22, FALSE)/$F907</f>
        <v>#N/A</v>
      </c>
      <c r="W907" s="9" t="e">
        <f>VLOOKUP($B907, 'FanGraphs - Team WAR Projected'!$B$2:$E$31, 4, FALSE)/162</f>
        <v>#N/A</v>
      </c>
      <c r="X907" s="9" t="e">
        <f>VLOOKUP($B907, FanGraphs_Standings[[Abbreviation]:[2024 Year to Date RS/G]], 6, FALSE)/$F907</f>
        <v>#N/A</v>
      </c>
      <c r="Y907" s="9" t="e">
        <f>VLOOKUP($B907, FanGraphs_Standings[[Abbreviation]:[2024 Projected Full Season RDif]], 19, FALSE)/162</f>
        <v>#N/A</v>
      </c>
      <c r="Z907" s="9" t="e">
        <f>VLOOKUP($B907, FanGraphs_Standings[[Abbreviation]:[2024 Projected Full Season RDif]], 5, FALSE)</f>
        <v>#N/A</v>
      </c>
      <c r="AA907" s="9" t="e">
        <f>VLOOKUP($B907, FanGraphs_Standings[[Abbreviation]:[2024 Projected Full Season W%]], 18, FALSE)</f>
        <v>#N/A</v>
      </c>
      <c r="AB907" s="9" t="e">
        <f>VLOOKUP($B907, 'Home Field Adv'!$A$2:$I$31, 9, FALSE)</f>
        <v>#N/A</v>
      </c>
      <c r="AC907" s="9" t="e">
        <f>VLOOKUP($C907, FanGraphs_Standings[[Abbreviation]:[2024 Year to Date G]], 2, FALSE)</f>
        <v>#N/A</v>
      </c>
      <c r="AD907" s="9" t="e">
        <f>VLOOKUP($E907, 'SP Per G'!$A$2:$D$1380, 3, FALSE)</f>
        <v>#N/A</v>
      </c>
      <c r="AE907" s="9" t="e">
        <f>VLOOKUP($E907, 'SP Per G'!$A$2:$D$1380, 4, FALSE)</f>
        <v>#N/A</v>
      </c>
      <c r="AF907" s="9" t="e">
        <f>VLOOKUP($E907, Individual_Pitching___Dashboard[], 18, FALSE)</f>
        <v>#N/A</v>
      </c>
      <c r="AG907" s="9" t="e">
        <f>VLOOKUP($E907, Individual_Pitching___Dashboard[], 20, FALSE)</f>
        <v>#N/A</v>
      </c>
      <c r="AH907" s="9" t="e">
        <f>VLOOKUP($E907, Individual_Pitching___Advanced[], 21,FALSE)</f>
        <v>#N/A</v>
      </c>
      <c r="AI907" s="9" t="e">
        <f>VLOOKUP($C907, 'Team Per G'!$A$2:$G$31, 7, FALSE)</f>
        <v>#N/A</v>
      </c>
      <c r="AJ907" s="9" t="e">
        <f>VLOOKUP($C907, 'FanGraphs - Team WAR Projected'!$B$2:$E$31, 3, FALSE)/162</f>
        <v>#N/A</v>
      </c>
      <c r="AK907" s="9" t="e">
        <f>VLOOKUP($C907, Team_Pitching___Advanced[[Team]:[xFIP]], 19,FALSE)</f>
        <v>#N/A</v>
      </c>
      <c r="AL907" s="9" t="e">
        <f>VLOOKUP($C907, Team_Pitching___Advanced[], 20, FALSE)</f>
        <v>#N/A</v>
      </c>
      <c r="AM907" s="9" t="e">
        <f>VLOOKUP($C907, Team_Batting___Dashboard[[Team]:[wOBA]], 16, FALSE)</f>
        <v>#N/A</v>
      </c>
      <c r="AN907" s="9" t="e">
        <f>VLOOKUP($C907, Team_Batting___Advanced[[Team]:[OPS]], 9, FALSE)</f>
        <v>#N/A</v>
      </c>
      <c r="AO907" s="9" t="e">
        <f>VLOOKUP($C907, Team_Batting___Advanced[], 19, FALSE)</f>
        <v>#N/A</v>
      </c>
      <c r="AP907" s="9" t="e">
        <f>VLOOKUP($C907, 'Team Per G'!$A$2:$G$31, 3, FALSE)</f>
        <v>#N/A</v>
      </c>
      <c r="AQ907" s="9" t="e">
        <f>VLOOKUP($C907, 'Team Per G'!$A$2:$G$31, 5, FALSE)</f>
        <v>#N/A</v>
      </c>
      <c r="AR907" s="9" t="e">
        <f>VLOOKUP($C907, 'Team Per G'!$A$2:$G$31, 4, FALSE)</f>
        <v>#N/A</v>
      </c>
      <c r="AS907" s="9" t="e">
        <f>VLOOKUP($C907, Team_Batting___Dashboard[], 22, FALSE)/$AC907</f>
        <v>#N/A</v>
      </c>
      <c r="AT907" s="9" t="e">
        <f>VLOOKUP($C907, 'FanGraphs - Team WAR Projected'!$B$2:$E$31, 4, FALSE)/162</f>
        <v>#N/A</v>
      </c>
      <c r="AU907" s="9" t="e">
        <f>VLOOKUP($C907, FanGraphs_Standings[[Abbreviation]:[2024 Year to Date RS/G]], 6, FALSE)/$AC907</f>
        <v>#N/A</v>
      </c>
      <c r="AV907" s="9" t="e">
        <f>VLOOKUP($C907, FanGraphs_Standings[[Abbreviation]:[2024 Projected Full Season RDif]], 19, FALSE)/162</f>
        <v>#N/A</v>
      </c>
      <c r="AW907" s="9" t="e">
        <f>VLOOKUP($C907, FanGraphs_Standings[[Abbreviation]:[2024 Projected Full Season RDif]], 5, FALSE)</f>
        <v>#N/A</v>
      </c>
      <c r="AX907" s="9" t="e">
        <f>VLOOKUP($C907, FanGraphs_Standings[[Abbreviation]:[2024 Projected Full Season W%]], 18, FALSE)</f>
        <v>#N/A</v>
      </c>
      <c r="AY907" s="9" t="e">
        <f>VLOOKUP($C907, 'Home Field Adv'!$A$2:$K$31, 11, FALSE)</f>
        <v>#N/A</v>
      </c>
      <c r="BB907" s="5" t="str">
        <f t="shared" si="43"/>
        <v/>
      </c>
      <c r="BC907" s="5" t="str">
        <f t="shared" si="44"/>
        <v/>
      </c>
      <c r="BD907" s="5" t="str">
        <f t="shared" si="45"/>
        <v/>
      </c>
    </row>
    <row r="908" spans="6:56" x14ac:dyDescent="0.45">
      <c r="F908" s="9" t="e">
        <f>VLOOKUP($B908, FanGraphs_Standings[[Abbreviation]:[2024 Year to Date G]], 2, FALSE)</f>
        <v>#N/A</v>
      </c>
      <c r="G908" s="9" t="e">
        <f>IF(ISERR(VLOOKUP($D908, 'SP Per G'!$A$2:$D$1380, 3, FALSE)), L908, VLOOKUP($D908, 'SP Per G'!$A$2:$D$1380, 3, FALSE))</f>
        <v>#N/A</v>
      </c>
      <c r="H908" s="9" t="e">
        <f>VLOOKUP($D908, 'SP Per G'!$A$2:$D$1380, 4, FALSE)</f>
        <v>#N/A</v>
      </c>
      <c r="I908" s="9" t="e">
        <f>VLOOKUP($D908, Individual_Pitching___Dashboard[], 18, FALSE)</f>
        <v>#N/A</v>
      </c>
      <c r="J908" s="9" t="e">
        <f>VLOOKUP($D908, Individual_Pitching___Dashboard[], 20, FALSE)</f>
        <v>#N/A</v>
      </c>
      <c r="K908" s="9" t="e">
        <f>VLOOKUP($D908, Individual_Pitching___Advanced[], 21,FALSE)</f>
        <v>#N/A</v>
      </c>
      <c r="L908" s="9" t="e">
        <f>VLOOKUP($B908, 'Team Per G'!$A$2:$G$31, 7, FALSE)</f>
        <v>#N/A</v>
      </c>
      <c r="M908" s="9" t="e">
        <f>VLOOKUP($B908, 'FanGraphs - Team WAR Projected'!$B$2:$E$31, 3, FALSE)/162</f>
        <v>#N/A</v>
      </c>
      <c r="N908" s="9" t="e">
        <f>VLOOKUP($B908, Team_Pitching___Advanced[[Team]:[xFIP]], 19,FALSE)</f>
        <v>#N/A</v>
      </c>
      <c r="O908" s="9" t="e">
        <f>VLOOKUP($B908, Team_Pitching___Advanced[], 20, FALSE)</f>
        <v>#N/A</v>
      </c>
      <c r="P908" s="9" t="e">
        <f>VLOOKUP($B908, Team_Batting___Dashboard[[Team]:[wOBA]], 16, FALSE)</f>
        <v>#N/A</v>
      </c>
      <c r="Q908" s="9" t="e">
        <f>VLOOKUP($B908, Team_Batting___Advanced[[Team]:[OPS]], 9, FALSE)</f>
        <v>#N/A</v>
      </c>
      <c r="R908" s="9" t="e">
        <f>VLOOKUP($B908, Team_Batting___Advanced[], 19, FALSE)</f>
        <v>#N/A</v>
      </c>
      <c r="S908" s="9" t="e">
        <f>VLOOKUP($B908, 'Team Per G'!$A$2:$G$31, 3, FALSE)</f>
        <v>#N/A</v>
      </c>
      <c r="T908" s="9" t="e">
        <f>VLOOKUP($B908, 'Team Per G'!$A$2:$G$31, 5, FALSE)</f>
        <v>#N/A</v>
      </c>
      <c r="U908" s="9" t="e">
        <f>VLOOKUP($B908, 'Team Per G'!$A$2:$G$31, 4, FALSE)</f>
        <v>#N/A</v>
      </c>
      <c r="V908" s="9" t="e">
        <f>VLOOKUP($B908, Team_Batting___Dashboard[], 22, FALSE)/$F908</f>
        <v>#N/A</v>
      </c>
      <c r="W908" s="9" t="e">
        <f>VLOOKUP($B908, 'FanGraphs - Team WAR Projected'!$B$2:$E$31, 4, FALSE)/162</f>
        <v>#N/A</v>
      </c>
      <c r="X908" s="9" t="e">
        <f>VLOOKUP($B908, FanGraphs_Standings[[Abbreviation]:[2024 Year to Date RS/G]], 6, FALSE)/$F908</f>
        <v>#N/A</v>
      </c>
      <c r="Y908" s="9" t="e">
        <f>VLOOKUP($B908, FanGraphs_Standings[[Abbreviation]:[2024 Projected Full Season RDif]], 19, FALSE)/162</f>
        <v>#N/A</v>
      </c>
      <c r="Z908" s="9" t="e">
        <f>VLOOKUP($B908, FanGraphs_Standings[[Abbreviation]:[2024 Projected Full Season RDif]], 5, FALSE)</f>
        <v>#N/A</v>
      </c>
      <c r="AA908" s="9" t="e">
        <f>VLOOKUP($B908, FanGraphs_Standings[[Abbreviation]:[2024 Projected Full Season W%]], 18, FALSE)</f>
        <v>#N/A</v>
      </c>
      <c r="AB908" s="9" t="e">
        <f>VLOOKUP($B908, 'Home Field Adv'!$A$2:$I$31, 9, FALSE)</f>
        <v>#N/A</v>
      </c>
      <c r="AC908" s="9" t="e">
        <f>VLOOKUP($C908, FanGraphs_Standings[[Abbreviation]:[2024 Year to Date G]], 2, FALSE)</f>
        <v>#N/A</v>
      </c>
      <c r="AD908" s="9" t="e">
        <f>VLOOKUP($E908, 'SP Per G'!$A$2:$D$1380, 3, FALSE)</f>
        <v>#N/A</v>
      </c>
      <c r="AE908" s="9" t="e">
        <f>VLOOKUP($E908, 'SP Per G'!$A$2:$D$1380, 4, FALSE)</f>
        <v>#N/A</v>
      </c>
      <c r="AF908" s="9" t="e">
        <f>VLOOKUP($E908, Individual_Pitching___Dashboard[], 18, FALSE)</f>
        <v>#N/A</v>
      </c>
      <c r="AG908" s="9" t="e">
        <f>VLOOKUP($E908, Individual_Pitching___Dashboard[], 20, FALSE)</f>
        <v>#N/A</v>
      </c>
      <c r="AH908" s="9" t="e">
        <f>VLOOKUP($E908, Individual_Pitching___Advanced[], 21,FALSE)</f>
        <v>#N/A</v>
      </c>
      <c r="AI908" s="9" t="e">
        <f>VLOOKUP($C908, 'Team Per G'!$A$2:$G$31, 7, FALSE)</f>
        <v>#N/A</v>
      </c>
      <c r="AJ908" s="9" t="e">
        <f>VLOOKUP($C908, 'FanGraphs - Team WAR Projected'!$B$2:$E$31, 3, FALSE)/162</f>
        <v>#N/A</v>
      </c>
      <c r="AK908" s="9" t="e">
        <f>VLOOKUP($C908, Team_Pitching___Advanced[[Team]:[xFIP]], 19,FALSE)</f>
        <v>#N/A</v>
      </c>
      <c r="AL908" s="9" t="e">
        <f>VLOOKUP($C908, Team_Pitching___Advanced[], 20, FALSE)</f>
        <v>#N/A</v>
      </c>
      <c r="AM908" s="9" t="e">
        <f>VLOOKUP($C908, Team_Batting___Dashboard[[Team]:[wOBA]], 16, FALSE)</f>
        <v>#N/A</v>
      </c>
      <c r="AN908" s="9" t="e">
        <f>VLOOKUP($C908, Team_Batting___Advanced[[Team]:[OPS]], 9, FALSE)</f>
        <v>#N/A</v>
      </c>
      <c r="AO908" s="9" t="e">
        <f>VLOOKUP($C908, Team_Batting___Advanced[], 19, FALSE)</f>
        <v>#N/A</v>
      </c>
      <c r="AP908" s="9" t="e">
        <f>VLOOKUP($C908, 'Team Per G'!$A$2:$G$31, 3, FALSE)</f>
        <v>#N/A</v>
      </c>
      <c r="AQ908" s="9" t="e">
        <f>VLOOKUP($C908, 'Team Per G'!$A$2:$G$31, 5, FALSE)</f>
        <v>#N/A</v>
      </c>
      <c r="AR908" s="9" t="e">
        <f>VLOOKUP($C908, 'Team Per G'!$A$2:$G$31, 4, FALSE)</f>
        <v>#N/A</v>
      </c>
      <c r="AS908" s="9" t="e">
        <f>VLOOKUP($C908, Team_Batting___Dashboard[], 22, FALSE)/$AC908</f>
        <v>#N/A</v>
      </c>
      <c r="AT908" s="9" t="e">
        <f>VLOOKUP($C908, 'FanGraphs - Team WAR Projected'!$B$2:$E$31, 4, FALSE)/162</f>
        <v>#N/A</v>
      </c>
      <c r="AU908" s="9" t="e">
        <f>VLOOKUP($C908, FanGraphs_Standings[[Abbreviation]:[2024 Year to Date RS/G]], 6, FALSE)/$AC908</f>
        <v>#N/A</v>
      </c>
      <c r="AV908" s="9" t="e">
        <f>VLOOKUP($C908, FanGraphs_Standings[[Abbreviation]:[2024 Projected Full Season RDif]], 19, FALSE)/162</f>
        <v>#N/A</v>
      </c>
      <c r="AW908" s="9" t="e">
        <f>VLOOKUP($C908, FanGraphs_Standings[[Abbreviation]:[2024 Projected Full Season RDif]], 5, FALSE)</f>
        <v>#N/A</v>
      </c>
      <c r="AX908" s="9" t="e">
        <f>VLOOKUP($C908, FanGraphs_Standings[[Abbreviation]:[2024 Projected Full Season W%]], 18, FALSE)</f>
        <v>#N/A</v>
      </c>
      <c r="AY908" s="9" t="e">
        <f>VLOOKUP($C908, 'Home Field Adv'!$A$2:$K$31, 11, FALSE)</f>
        <v>#N/A</v>
      </c>
      <c r="BB908" s="5" t="str">
        <f t="shared" si="43"/>
        <v/>
      </c>
      <c r="BC908" s="5" t="str">
        <f t="shared" si="44"/>
        <v/>
      </c>
      <c r="BD908" s="5" t="str">
        <f t="shared" si="45"/>
        <v/>
      </c>
    </row>
    <row r="909" spans="6:56" x14ac:dyDescent="0.45">
      <c r="F909" s="9" t="e">
        <f>VLOOKUP($B909, FanGraphs_Standings[[Abbreviation]:[2024 Year to Date G]], 2, FALSE)</f>
        <v>#N/A</v>
      </c>
      <c r="G909" s="9" t="e">
        <f>IF(ISERR(VLOOKUP($D909, 'SP Per G'!$A$2:$D$1380, 3, FALSE)), L909, VLOOKUP($D909, 'SP Per G'!$A$2:$D$1380, 3, FALSE))</f>
        <v>#N/A</v>
      </c>
      <c r="H909" s="9" t="e">
        <f>VLOOKUP($D909, 'SP Per G'!$A$2:$D$1380, 4, FALSE)</f>
        <v>#N/A</v>
      </c>
      <c r="I909" s="9" t="e">
        <f>VLOOKUP($D909, Individual_Pitching___Dashboard[], 18, FALSE)</f>
        <v>#N/A</v>
      </c>
      <c r="J909" s="9" t="e">
        <f>VLOOKUP($D909, Individual_Pitching___Dashboard[], 20, FALSE)</f>
        <v>#N/A</v>
      </c>
      <c r="K909" s="9" t="e">
        <f>VLOOKUP($D909, Individual_Pitching___Advanced[], 21,FALSE)</f>
        <v>#N/A</v>
      </c>
      <c r="L909" s="9" t="e">
        <f>VLOOKUP($B909, 'Team Per G'!$A$2:$G$31, 7, FALSE)</f>
        <v>#N/A</v>
      </c>
      <c r="M909" s="9" t="e">
        <f>VLOOKUP($B909, 'FanGraphs - Team WAR Projected'!$B$2:$E$31, 3, FALSE)/162</f>
        <v>#N/A</v>
      </c>
      <c r="N909" s="9" t="e">
        <f>VLOOKUP($B909, Team_Pitching___Advanced[[Team]:[xFIP]], 19,FALSE)</f>
        <v>#N/A</v>
      </c>
      <c r="O909" s="9" t="e">
        <f>VLOOKUP($B909, Team_Pitching___Advanced[], 20, FALSE)</f>
        <v>#N/A</v>
      </c>
      <c r="P909" s="9" t="e">
        <f>VLOOKUP($B909, Team_Batting___Dashboard[[Team]:[wOBA]], 16, FALSE)</f>
        <v>#N/A</v>
      </c>
      <c r="Q909" s="9" t="e">
        <f>VLOOKUP($B909, Team_Batting___Advanced[[Team]:[OPS]], 9, FALSE)</f>
        <v>#N/A</v>
      </c>
      <c r="R909" s="9" t="e">
        <f>VLOOKUP($B909, Team_Batting___Advanced[], 19, FALSE)</f>
        <v>#N/A</v>
      </c>
      <c r="S909" s="9" t="e">
        <f>VLOOKUP($B909, 'Team Per G'!$A$2:$G$31, 3, FALSE)</f>
        <v>#N/A</v>
      </c>
      <c r="T909" s="9" t="e">
        <f>VLOOKUP($B909, 'Team Per G'!$A$2:$G$31, 5, FALSE)</f>
        <v>#N/A</v>
      </c>
      <c r="U909" s="9" t="e">
        <f>VLOOKUP($B909, 'Team Per G'!$A$2:$G$31, 4, FALSE)</f>
        <v>#N/A</v>
      </c>
      <c r="V909" s="9" t="e">
        <f>VLOOKUP($B909, Team_Batting___Dashboard[], 22, FALSE)/$F909</f>
        <v>#N/A</v>
      </c>
      <c r="W909" s="9" t="e">
        <f>VLOOKUP($B909, 'FanGraphs - Team WAR Projected'!$B$2:$E$31, 4, FALSE)/162</f>
        <v>#N/A</v>
      </c>
      <c r="X909" s="9" t="e">
        <f>VLOOKUP($B909, FanGraphs_Standings[[Abbreviation]:[2024 Year to Date RS/G]], 6, FALSE)/$F909</f>
        <v>#N/A</v>
      </c>
      <c r="Y909" s="9" t="e">
        <f>VLOOKUP($B909, FanGraphs_Standings[[Abbreviation]:[2024 Projected Full Season RDif]], 19, FALSE)/162</f>
        <v>#N/A</v>
      </c>
      <c r="Z909" s="9" t="e">
        <f>VLOOKUP($B909, FanGraphs_Standings[[Abbreviation]:[2024 Projected Full Season RDif]], 5, FALSE)</f>
        <v>#N/A</v>
      </c>
      <c r="AA909" s="9" t="e">
        <f>VLOOKUP($B909, FanGraphs_Standings[[Abbreviation]:[2024 Projected Full Season W%]], 18, FALSE)</f>
        <v>#N/A</v>
      </c>
      <c r="AB909" s="9" t="e">
        <f>VLOOKUP($B909, 'Home Field Adv'!$A$2:$I$31, 9, FALSE)</f>
        <v>#N/A</v>
      </c>
      <c r="AC909" s="9" t="e">
        <f>VLOOKUP($C909, FanGraphs_Standings[[Abbreviation]:[2024 Year to Date G]], 2, FALSE)</f>
        <v>#N/A</v>
      </c>
      <c r="AD909" s="9" t="e">
        <f>VLOOKUP($E909, 'SP Per G'!$A$2:$D$1380, 3, FALSE)</f>
        <v>#N/A</v>
      </c>
      <c r="AE909" s="9" t="e">
        <f>VLOOKUP($E909, 'SP Per G'!$A$2:$D$1380, 4, FALSE)</f>
        <v>#N/A</v>
      </c>
      <c r="AF909" s="9" t="e">
        <f>VLOOKUP($E909, Individual_Pitching___Dashboard[], 18, FALSE)</f>
        <v>#N/A</v>
      </c>
      <c r="AG909" s="9" t="e">
        <f>VLOOKUP($E909, Individual_Pitching___Dashboard[], 20, FALSE)</f>
        <v>#N/A</v>
      </c>
      <c r="AH909" s="9" t="e">
        <f>VLOOKUP($E909, Individual_Pitching___Advanced[], 21,FALSE)</f>
        <v>#N/A</v>
      </c>
      <c r="AI909" s="9" t="e">
        <f>VLOOKUP($C909, 'Team Per G'!$A$2:$G$31, 7, FALSE)</f>
        <v>#N/A</v>
      </c>
      <c r="AJ909" s="9" t="e">
        <f>VLOOKUP($C909, 'FanGraphs - Team WAR Projected'!$B$2:$E$31, 3, FALSE)/162</f>
        <v>#N/A</v>
      </c>
      <c r="AK909" s="9" t="e">
        <f>VLOOKUP($C909, Team_Pitching___Advanced[[Team]:[xFIP]], 19,FALSE)</f>
        <v>#N/A</v>
      </c>
      <c r="AL909" s="9" t="e">
        <f>VLOOKUP($C909, Team_Pitching___Advanced[], 20, FALSE)</f>
        <v>#N/A</v>
      </c>
      <c r="AM909" s="9" t="e">
        <f>VLOOKUP($C909, Team_Batting___Dashboard[[Team]:[wOBA]], 16, FALSE)</f>
        <v>#N/A</v>
      </c>
      <c r="AN909" s="9" t="e">
        <f>VLOOKUP($C909, Team_Batting___Advanced[[Team]:[OPS]], 9, FALSE)</f>
        <v>#N/A</v>
      </c>
      <c r="AO909" s="9" t="e">
        <f>VLOOKUP($C909, Team_Batting___Advanced[], 19, FALSE)</f>
        <v>#N/A</v>
      </c>
      <c r="AP909" s="9" t="e">
        <f>VLOOKUP($C909, 'Team Per G'!$A$2:$G$31, 3, FALSE)</f>
        <v>#N/A</v>
      </c>
      <c r="AQ909" s="9" t="e">
        <f>VLOOKUP($C909, 'Team Per G'!$A$2:$G$31, 5, FALSE)</f>
        <v>#N/A</v>
      </c>
      <c r="AR909" s="9" t="e">
        <f>VLOOKUP($C909, 'Team Per G'!$A$2:$G$31, 4, FALSE)</f>
        <v>#N/A</v>
      </c>
      <c r="AS909" s="9" t="e">
        <f>VLOOKUP($C909, Team_Batting___Dashboard[], 22, FALSE)/$AC909</f>
        <v>#N/A</v>
      </c>
      <c r="AT909" s="9" t="e">
        <f>VLOOKUP($C909, 'FanGraphs - Team WAR Projected'!$B$2:$E$31, 4, FALSE)/162</f>
        <v>#N/A</v>
      </c>
      <c r="AU909" s="9" t="e">
        <f>VLOOKUP($C909, FanGraphs_Standings[[Abbreviation]:[2024 Year to Date RS/G]], 6, FALSE)/$AC909</f>
        <v>#N/A</v>
      </c>
      <c r="AV909" s="9" t="e">
        <f>VLOOKUP($C909, FanGraphs_Standings[[Abbreviation]:[2024 Projected Full Season RDif]], 19, FALSE)/162</f>
        <v>#N/A</v>
      </c>
      <c r="AW909" s="9" t="e">
        <f>VLOOKUP($C909, FanGraphs_Standings[[Abbreviation]:[2024 Projected Full Season RDif]], 5, FALSE)</f>
        <v>#N/A</v>
      </c>
      <c r="AX909" s="9" t="e">
        <f>VLOOKUP($C909, FanGraphs_Standings[[Abbreviation]:[2024 Projected Full Season W%]], 18, FALSE)</f>
        <v>#N/A</v>
      </c>
      <c r="AY909" s="9" t="e">
        <f>VLOOKUP($C909, 'Home Field Adv'!$A$2:$K$31, 11, FALSE)</f>
        <v>#N/A</v>
      </c>
      <c r="BB909" s="5" t="str">
        <f t="shared" si="43"/>
        <v/>
      </c>
      <c r="BC909" s="5" t="str">
        <f t="shared" si="44"/>
        <v/>
      </c>
      <c r="BD909" s="5" t="str">
        <f t="shared" si="45"/>
        <v/>
      </c>
    </row>
    <row r="910" spans="6:56" x14ac:dyDescent="0.45">
      <c r="F910" s="9" t="e">
        <f>VLOOKUP($B910, FanGraphs_Standings[[Abbreviation]:[2024 Year to Date G]], 2, FALSE)</f>
        <v>#N/A</v>
      </c>
      <c r="G910" s="9" t="e">
        <f>IF(ISERR(VLOOKUP($D910, 'SP Per G'!$A$2:$D$1380, 3, FALSE)), L910, VLOOKUP($D910, 'SP Per G'!$A$2:$D$1380, 3, FALSE))</f>
        <v>#N/A</v>
      </c>
      <c r="H910" s="9" t="e">
        <f>VLOOKUP($D910, 'SP Per G'!$A$2:$D$1380, 4, FALSE)</f>
        <v>#N/A</v>
      </c>
      <c r="I910" s="9" t="e">
        <f>VLOOKUP($D910, Individual_Pitching___Dashboard[], 18, FALSE)</f>
        <v>#N/A</v>
      </c>
      <c r="J910" s="9" t="e">
        <f>VLOOKUP($D910, Individual_Pitching___Dashboard[], 20, FALSE)</f>
        <v>#N/A</v>
      </c>
      <c r="K910" s="9" t="e">
        <f>VLOOKUP($D910, Individual_Pitching___Advanced[], 21,FALSE)</f>
        <v>#N/A</v>
      </c>
      <c r="L910" s="9" t="e">
        <f>VLOOKUP($B910, 'Team Per G'!$A$2:$G$31, 7, FALSE)</f>
        <v>#N/A</v>
      </c>
      <c r="M910" s="9" t="e">
        <f>VLOOKUP($B910, 'FanGraphs - Team WAR Projected'!$B$2:$E$31, 3, FALSE)/162</f>
        <v>#N/A</v>
      </c>
      <c r="N910" s="9" t="e">
        <f>VLOOKUP($B910, Team_Pitching___Advanced[[Team]:[xFIP]], 19,FALSE)</f>
        <v>#N/A</v>
      </c>
      <c r="O910" s="9" t="e">
        <f>VLOOKUP($B910, Team_Pitching___Advanced[], 20, FALSE)</f>
        <v>#N/A</v>
      </c>
      <c r="P910" s="9" t="e">
        <f>VLOOKUP($B910, Team_Batting___Dashboard[[Team]:[wOBA]], 16, FALSE)</f>
        <v>#N/A</v>
      </c>
      <c r="Q910" s="9" t="e">
        <f>VLOOKUP($B910, Team_Batting___Advanced[[Team]:[OPS]], 9, FALSE)</f>
        <v>#N/A</v>
      </c>
      <c r="R910" s="9" t="e">
        <f>VLOOKUP($B910, Team_Batting___Advanced[], 19, FALSE)</f>
        <v>#N/A</v>
      </c>
      <c r="S910" s="9" t="e">
        <f>VLOOKUP($B910, 'Team Per G'!$A$2:$G$31, 3, FALSE)</f>
        <v>#N/A</v>
      </c>
      <c r="T910" s="9" t="e">
        <f>VLOOKUP($B910, 'Team Per G'!$A$2:$G$31, 5, FALSE)</f>
        <v>#N/A</v>
      </c>
      <c r="U910" s="9" t="e">
        <f>VLOOKUP($B910, 'Team Per G'!$A$2:$G$31, 4, FALSE)</f>
        <v>#N/A</v>
      </c>
      <c r="V910" s="9" t="e">
        <f>VLOOKUP($B910, Team_Batting___Dashboard[], 22, FALSE)/$F910</f>
        <v>#N/A</v>
      </c>
      <c r="W910" s="9" t="e">
        <f>VLOOKUP($B910, 'FanGraphs - Team WAR Projected'!$B$2:$E$31, 4, FALSE)/162</f>
        <v>#N/A</v>
      </c>
      <c r="X910" s="9" t="e">
        <f>VLOOKUP($B910, FanGraphs_Standings[[Abbreviation]:[2024 Year to Date RS/G]], 6, FALSE)/$F910</f>
        <v>#N/A</v>
      </c>
      <c r="Y910" s="9" t="e">
        <f>VLOOKUP($B910, FanGraphs_Standings[[Abbreviation]:[2024 Projected Full Season RDif]], 19, FALSE)/162</f>
        <v>#N/A</v>
      </c>
      <c r="Z910" s="9" t="e">
        <f>VLOOKUP($B910, FanGraphs_Standings[[Abbreviation]:[2024 Projected Full Season RDif]], 5, FALSE)</f>
        <v>#N/A</v>
      </c>
      <c r="AA910" s="9" t="e">
        <f>VLOOKUP($B910, FanGraphs_Standings[[Abbreviation]:[2024 Projected Full Season W%]], 18, FALSE)</f>
        <v>#N/A</v>
      </c>
      <c r="AB910" s="9" t="e">
        <f>VLOOKUP($B910, 'Home Field Adv'!$A$2:$I$31, 9, FALSE)</f>
        <v>#N/A</v>
      </c>
      <c r="AC910" s="9" t="e">
        <f>VLOOKUP($C910, FanGraphs_Standings[[Abbreviation]:[2024 Year to Date G]], 2, FALSE)</f>
        <v>#N/A</v>
      </c>
      <c r="AD910" s="9" t="e">
        <f>VLOOKUP($E910, 'SP Per G'!$A$2:$D$1380, 3, FALSE)</f>
        <v>#N/A</v>
      </c>
      <c r="AE910" s="9" t="e">
        <f>VLOOKUP($E910, 'SP Per G'!$A$2:$D$1380, 4, FALSE)</f>
        <v>#N/A</v>
      </c>
      <c r="AF910" s="9" t="e">
        <f>VLOOKUP($E910, Individual_Pitching___Dashboard[], 18, FALSE)</f>
        <v>#N/A</v>
      </c>
      <c r="AG910" s="9" t="e">
        <f>VLOOKUP($E910, Individual_Pitching___Dashboard[], 20, FALSE)</f>
        <v>#N/A</v>
      </c>
      <c r="AH910" s="9" t="e">
        <f>VLOOKUP($E910, Individual_Pitching___Advanced[], 21,FALSE)</f>
        <v>#N/A</v>
      </c>
      <c r="AI910" s="9" t="e">
        <f>VLOOKUP($C910, 'Team Per G'!$A$2:$G$31, 7, FALSE)</f>
        <v>#N/A</v>
      </c>
      <c r="AJ910" s="9" t="e">
        <f>VLOOKUP($C910, 'FanGraphs - Team WAR Projected'!$B$2:$E$31, 3, FALSE)/162</f>
        <v>#N/A</v>
      </c>
      <c r="AK910" s="9" t="e">
        <f>VLOOKUP($C910, Team_Pitching___Advanced[[Team]:[xFIP]], 19,FALSE)</f>
        <v>#N/A</v>
      </c>
      <c r="AL910" s="9" t="e">
        <f>VLOOKUP($C910, Team_Pitching___Advanced[], 20, FALSE)</f>
        <v>#N/A</v>
      </c>
      <c r="AM910" s="9" t="e">
        <f>VLOOKUP($C910, Team_Batting___Dashboard[[Team]:[wOBA]], 16, FALSE)</f>
        <v>#N/A</v>
      </c>
      <c r="AN910" s="9" t="e">
        <f>VLOOKUP($C910, Team_Batting___Advanced[[Team]:[OPS]], 9, FALSE)</f>
        <v>#N/A</v>
      </c>
      <c r="AO910" s="9" t="e">
        <f>VLOOKUP($C910, Team_Batting___Advanced[], 19, FALSE)</f>
        <v>#N/A</v>
      </c>
      <c r="AP910" s="9" t="e">
        <f>VLOOKUP($C910, 'Team Per G'!$A$2:$G$31, 3, FALSE)</f>
        <v>#N/A</v>
      </c>
      <c r="AQ910" s="9" t="e">
        <f>VLOOKUP($C910, 'Team Per G'!$A$2:$G$31, 5, FALSE)</f>
        <v>#N/A</v>
      </c>
      <c r="AR910" s="9" t="e">
        <f>VLOOKUP($C910, 'Team Per G'!$A$2:$G$31, 4, FALSE)</f>
        <v>#N/A</v>
      </c>
      <c r="AS910" s="9" t="e">
        <f>VLOOKUP($C910, Team_Batting___Dashboard[], 22, FALSE)/$AC910</f>
        <v>#N/A</v>
      </c>
      <c r="AT910" s="9" t="e">
        <f>VLOOKUP($C910, 'FanGraphs - Team WAR Projected'!$B$2:$E$31, 4, FALSE)/162</f>
        <v>#N/A</v>
      </c>
      <c r="AU910" s="9" t="e">
        <f>VLOOKUP($C910, FanGraphs_Standings[[Abbreviation]:[2024 Year to Date RS/G]], 6, FALSE)/$AC910</f>
        <v>#N/A</v>
      </c>
      <c r="AV910" s="9" t="e">
        <f>VLOOKUP($C910, FanGraphs_Standings[[Abbreviation]:[2024 Projected Full Season RDif]], 19, FALSE)/162</f>
        <v>#N/A</v>
      </c>
      <c r="AW910" s="9" t="e">
        <f>VLOOKUP($C910, FanGraphs_Standings[[Abbreviation]:[2024 Projected Full Season RDif]], 5, FALSE)</f>
        <v>#N/A</v>
      </c>
      <c r="AX910" s="9" t="e">
        <f>VLOOKUP($C910, FanGraphs_Standings[[Abbreviation]:[2024 Projected Full Season W%]], 18, FALSE)</f>
        <v>#N/A</v>
      </c>
      <c r="AY910" s="9" t="e">
        <f>VLOOKUP($C910, 'Home Field Adv'!$A$2:$K$31, 11, FALSE)</f>
        <v>#N/A</v>
      </c>
      <c r="BB910" s="5" t="str">
        <f t="shared" si="43"/>
        <v/>
      </c>
      <c r="BC910" s="5" t="str">
        <f t="shared" si="44"/>
        <v/>
      </c>
      <c r="BD910" s="5" t="str">
        <f t="shared" si="45"/>
        <v/>
      </c>
    </row>
    <row r="911" spans="6:56" x14ac:dyDescent="0.45">
      <c r="F911" s="9" t="e">
        <f>VLOOKUP($B911, FanGraphs_Standings[[Abbreviation]:[2024 Year to Date G]], 2, FALSE)</f>
        <v>#N/A</v>
      </c>
      <c r="G911" s="9" t="e">
        <f>IF(ISERR(VLOOKUP($D911, 'SP Per G'!$A$2:$D$1380, 3, FALSE)), L911, VLOOKUP($D911, 'SP Per G'!$A$2:$D$1380, 3, FALSE))</f>
        <v>#N/A</v>
      </c>
      <c r="H911" s="9" t="e">
        <f>VLOOKUP($D911, 'SP Per G'!$A$2:$D$1380, 4, FALSE)</f>
        <v>#N/A</v>
      </c>
      <c r="I911" s="9" t="e">
        <f>VLOOKUP($D911, Individual_Pitching___Dashboard[], 18, FALSE)</f>
        <v>#N/A</v>
      </c>
      <c r="J911" s="9" t="e">
        <f>VLOOKUP($D911, Individual_Pitching___Dashboard[], 20, FALSE)</f>
        <v>#N/A</v>
      </c>
      <c r="K911" s="9" t="e">
        <f>VLOOKUP($D911, Individual_Pitching___Advanced[], 21,FALSE)</f>
        <v>#N/A</v>
      </c>
      <c r="L911" s="9" t="e">
        <f>VLOOKUP($B911, 'Team Per G'!$A$2:$G$31, 7, FALSE)</f>
        <v>#N/A</v>
      </c>
      <c r="M911" s="9" t="e">
        <f>VLOOKUP($B911, 'FanGraphs - Team WAR Projected'!$B$2:$E$31, 3, FALSE)/162</f>
        <v>#N/A</v>
      </c>
      <c r="N911" s="9" t="e">
        <f>VLOOKUP($B911, Team_Pitching___Advanced[[Team]:[xFIP]], 19,FALSE)</f>
        <v>#N/A</v>
      </c>
      <c r="O911" s="9" t="e">
        <f>VLOOKUP($B911, Team_Pitching___Advanced[], 20, FALSE)</f>
        <v>#N/A</v>
      </c>
      <c r="P911" s="9" t="e">
        <f>VLOOKUP($B911, Team_Batting___Dashboard[[Team]:[wOBA]], 16, FALSE)</f>
        <v>#N/A</v>
      </c>
      <c r="Q911" s="9" t="e">
        <f>VLOOKUP($B911, Team_Batting___Advanced[[Team]:[OPS]], 9, FALSE)</f>
        <v>#N/A</v>
      </c>
      <c r="R911" s="9" t="e">
        <f>VLOOKUP($B911, Team_Batting___Advanced[], 19, FALSE)</f>
        <v>#N/A</v>
      </c>
      <c r="S911" s="9" t="e">
        <f>VLOOKUP($B911, 'Team Per G'!$A$2:$G$31, 3, FALSE)</f>
        <v>#N/A</v>
      </c>
      <c r="T911" s="9" t="e">
        <f>VLOOKUP($B911, 'Team Per G'!$A$2:$G$31, 5, FALSE)</f>
        <v>#N/A</v>
      </c>
      <c r="U911" s="9" t="e">
        <f>VLOOKUP($B911, 'Team Per G'!$A$2:$G$31, 4, FALSE)</f>
        <v>#N/A</v>
      </c>
      <c r="V911" s="9" t="e">
        <f>VLOOKUP($B911, Team_Batting___Dashboard[], 22, FALSE)/$F911</f>
        <v>#N/A</v>
      </c>
      <c r="W911" s="9" t="e">
        <f>VLOOKUP($B911, 'FanGraphs - Team WAR Projected'!$B$2:$E$31, 4, FALSE)/162</f>
        <v>#N/A</v>
      </c>
      <c r="X911" s="9" t="e">
        <f>VLOOKUP($B911, FanGraphs_Standings[[Abbreviation]:[2024 Year to Date RS/G]], 6, FALSE)/$F911</f>
        <v>#N/A</v>
      </c>
      <c r="Y911" s="9" t="e">
        <f>VLOOKUP($B911, FanGraphs_Standings[[Abbreviation]:[2024 Projected Full Season RDif]], 19, FALSE)/162</f>
        <v>#N/A</v>
      </c>
      <c r="Z911" s="9" t="e">
        <f>VLOOKUP($B911, FanGraphs_Standings[[Abbreviation]:[2024 Projected Full Season RDif]], 5, FALSE)</f>
        <v>#N/A</v>
      </c>
      <c r="AA911" s="9" t="e">
        <f>VLOOKUP($B911, FanGraphs_Standings[[Abbreviation]:[2024 Projected Full Season W%]], 18, FALSE)</f>
        <v>#N/A</v>
      </c>
      <c r="AB911" s="9" t="e">
        <f>VLOOKUP($B911, 'Home Field Adv'!$A$2:$I$31, 9, FALSE)</f>
        <v>#N/A</v>
      </c>
      <c r="AC911" s="9" t="e">
        <f>VLOOKUP($C911, FanGraphs_Standings[[Abbreviation]:[2024 Year to Date G]], 2, FALSE)</f>
        <v>#N/A</v>
      </c>
      <c r="AD911" s="9" t="e">
        <f>VLOOKUP($E911, 'SP Per G'!$A$2:$D$1380, 3, FALSE)</f>
        <v>#N/A</v>
      </c>
      <c r="AE911" s="9" t="e">
        <f>VLOOKUP($E911, 'SP Per G'!$A$2:$D$1380, 4, FALSE)</f>
        <v>#N/A</v>
      </c>
      <c r="AF911" s="9" t="e">
        <f>VLOOKUP($E911, Individual_Pitching___Dashboard[], 18, FALSE)</f>
        <v>#N/A</v>
      </c>
      <c r="AG911" s="9" t="e">
        <f>VLOOKUP($E911, Individual_Pitching___Dashboard[], 20, FALSE)</f>
        <v>#N/A</v>
      </c>
      <c r="AH911" s="9" t="e">
        <f>VLOOKUP($E911, Individual_Pitching___Advanced[], 21,FALSE)</f>
        <v>#N/A</v>
      </c>
      <c r="AI911" s="9" t="e">
        <f>VLOOKUP($C911, 'Team Per G'!$A$2:$G$31, 7, FALSE)</f>
        <v>#N/A</v>
      </c>
      <c r="AJ911" s="9" t="e">
        <f>VLOOKUP($C911, 'FanGraphs - Team WAR Projected'!$B$2:$E$31, 3, FALSE)/162</f>
        <v>#N/A</v>
      </c>
      <c r="AK911" s="9" t="e">
        <f>VLOOKUP($C911, Team_Pitching___Advanced[[Team]:[xFIP]], 19,FALSE)</f>
        <v>#N/A</v>
      </c>
      <c r="AL911" s="9" t="e">
        <f>VLOOKUP($C911, Team_Pitching___Advanced[], 20, FALSE)</f>
        <v>#N/A</v>
      </c>
      <c r="AM911" s="9" t="e">
        <f>VLOOKUP($C911, Team_Batting___Dashboard[[Team]:[wOBA]], 16, FALSE)</f>
        <v>#N/A</v>
      </c>
      <c r="AN911" s="9" t="e">
        <f>VLOOKUP($C911, Team_Batting___Advanced[[Team]:[OPS]], 9, FALSE)</f>
        <v>#N/A</v>
      </c>
      <c r="AO911" s="9" t="e">
        <f>VLOOKUP($C911, Team_Batting___Advanced[], 19, FALSE)</f>
        <v>#N/A</v>
      </c>
      <c r="AP911" s="9" t="e">
        <f>VLOOKUP($C911, 'Team Per G'!$A$2:$G$31, 3, FALSE)</f>
        <v>#N/A</v>
      </c>
      <c r="AQ911" s="9" t="e">
        <f>VLOOKUP($C911, 'Team Per G'!$A$2:$G$31, 5, FALSE)</f>
        <v>#N/A</v>
      </c>
      <c r="AR911" s="9" t="e">
        <f>VLOOKUP($C911, 'Team Per G'!$A$2:$G$31, 4, FALSE)</f>
        <v>#N/A</v>
      </c>
      <c r="AS911" s="9" t="e">
        <f>VLOOKUP($C911, Team_Batting___Dashboard[], 22, FALSE)/$AC911</f>
        <v>#N/A</v>
      </c>
      <c r="AT911" s="9" t="e">
        <f>VLOOKUP($C911, 'FanGraphs - Team WAR Projected'!$B$2:$E$31, 4, FALSE)/162</f>
        <v>#N/A</v>
      </c>
      <c r="AU911" s="9" t="e">
        <f>VLOOKUP($C911, FanGraphs_Standings[[Abbreviation]:[2024 Year to Date RS/G]], 6, FALSE)/$AC911</f>
        <v>#N/A</v>
      </c>
      <c r="AV911" s="9" t="e">
        <f>VLOOKUP($C911, FanGraphs_Standings[[Abbreviation]:[2024 Projected Full Season RDif]], 19, FALSE)/162</f>
        <v>#N/A</v>
      </c>
      <c r="AW911" s="9" t="e">
        <f>VLOOKUP($C911, FanGraphs_Standings[[Abbreviation]:[2024 Projected Full Season RDif]], 5, FALSE)</f>
        <v>#N/A</v>
      </c>
      <c r="AX911" s="9" t="e">
        <f>VLOOKUP($C911, FanGraphs_Standings[[Abbreviation]:[2024 Projected Full Season W%]], 18, FALSE)</f>
        <v>#N/A</v>
      </c>
      <c r="AY911" s="9" t="e">
        <f>VLOOKUP($C911, 'Home Field Adv'!$A$2:$K$31, 11, FALSE)</f>
        <v>#N/A</v>
      </c>
      <c r="BB911" s="5" t="str">
        <f t="shared" si="43"/>
        <v/>
      </c>
      <c r="BC911" s="5" t="str">
        <f t="shared" si="44"/>
        <v/>
      </c>
      <c r="BD911" s="5" t="str">
        <f t="shared" si="45"/>
        <v/>
      </c>
    </row>
    <row r="912" spans="6:56" x14ac:dyDescent="0.45">
      <c r="F912" s="9" t="e">
        <f>VLOOKUP($B912, FanGraphs_Standings[[Abbreviation]:[2024 Year to Date G]], 2, FALSE)</f>
        <v>#N/A</v>
      </c>
      <c r="G912" s="9" t="e">
        <f>IF(ISERR(VLOOKUP($D912, 'SP Per G'!$A$2:$D$1380, 3, FALSE)), L912, VLOOKUP($D912, 'SP Per G'!$A$2:$D$1380, 3, FALSE))</f>
        <v>#N/A</v>
      </c>
      <c r="H912" s="9" t="e">
        <f>VLOOKUP($D912, 'SP Per G'!$A$2:$D$1380, 4, FALSE)</f>
        <v>#N/A</v>
      </c>
      <c r="I912" s="9" t="e">
        <f>VLOOKUP($D912, Individual_Pitching___Dashboard[], 18, FALSE)</f>
        <v>#N/A</v>
      </c>
      <c r="J912" s="9" t="e">
        <f>VLOOKUP($D912, Individual_Pitching___Dashboard[], 20, FALSE)</f>
        <v>#N/A</v>
      </c>
      <c r="K912" s="9" t="e">
        <f>VLOOKUP($D912, Individual_Pitching___Advanced[], 21,FALSE)</f>
        <v>#N/A</v>
      </c>
      <c r="L912" s="9" t="e">
        <f>VLOOKUP($B912, 'Team Per G'!$A$2:$G$31, 7, FALSE)</f>
        <v>#N/A</v>
      </c>
      <c r="M912" s="9" t="e">
        <f>VLOOKUP($B912, 'FanGraphs - Team WAR Projected'!$B$2:$E$31, 3, FALSE)/162</f>
        <v>#N/A</v>
      </c>
      <c r="N912" s="9" t="e">
        <f>VLOOKUP($B912, Team_Pitching___Advanced[[Team]:[xFIP]], 19,FALSE)</f>
        <v>#N/A</v>
      </c>
      <c r="O912" s="9" t="e">
        <f>VLOOKUP($B912, Team_Pitching___Advanced[], 20, FALSE)</f>
        <v>#N/A</v>
      </c>
      <c r="P912" s="9" t="e">
        <f>VLOOKUP($B912, Team_Batting___Dashboard[[Team]:[wOBA]], 16, FALSE)</f>
        <v>#N/A</v>
      </c>
      <c r="Q912" s="9" t="e">
        <f>VLOOKUP($B912, Team_Batting___Advanced[[Team]:[OPS]], 9, FALSE)</f>
        <v>#N/A</v>
      </c>
      <c r="R912" s="9" t="e">
        <f>VLOOKUP($B912, Team_Batting___Advanced[], 19, FALSE)</f>
        <v>#N/A</v>
      </c>
      <c r="S912" s="9" t="e">
        <f>VLOOKUP($B912, 'Team Per G'!$A$2:$G$31, 3, FALSE)</f>
        <v>#N/A</v>
      </c>
      <c r="T912" s="9" t="e">
        <f>VLOOKUP($B912, 'Team Per G'!$A$2:$G$31, 5, FALSE)</f>
        <v>#N/A</v>
      </c>
      <c r="U912" s="9" t="e">
        <f>VLOOKUP($B912, 'Team Per G'!$A$2:$G$31, 4, FALSE)</f>
        <v>#N/A</v>
      </c>
      <c r="V912" s="9" t="e">
        <f>VLOOKUP($B912, Team_Batting___Dashboard[], 22, FALSE)/$F912</f>
        <v>#N/A</v>
      </c>
      <c r="W912" s="9" t="e">
        <f>VLOOKUP($B912, 'FanGraphs - Team WAR Projected'!$B$2:$E$31, 4, FALSE)/162</f>
        <v>#N/A</v>
      </c>
      <c r="X912" s="9" t="e">
        <f>VLOOKUP($B912, FanGraphs_Standings[[Abbreviation]:[2024 Year to Date RS/G]], 6, FALSE)/$F912</f>
        <v>#N/A</v>
      </c>
      <c r="Y912" s="9" t="e">
        <f>VLOOKUP($B912, FanGraphs_Standings[[Abbreviation]:[2024 Projected Full Season RDif]], 19, FALSE)/162</f>
        <v>#N/A</v>
      </c>
      <c r="Z912" s="9" t="e">
        <f>VLOOKUP($B912, FanGraphs_Standings[[Abbreviation]:[2024 Projected Full Season RDif]], 5, FALSE)</f>
        <v>#N/A</v>
      </c>
      <c r="AA912" s="9" t="e">
        <f>VLOOKUP($B912, FanGraphs_Standings[[Abbreviation]:[2024 Projected Full Season W%]], 18, FALSE)</f>
        <v>#N/A</v>
      </c>
      <c r="AB912" s="9" t="e">
        <f>VLOOKUP($B912, 'Home Field Adv'!$A$2:$I$31, 9, FALSE)</f>
        <v>#N/A</v>
      </c>
      <c r="AC912" s="9" t="e">
        <f>VLOOKUP($C912, FanGraphs_Standings[[Abbreviation]:[2024 Year to Date G]], 2, FALSE)</f>
        <v>#N/A</v>
      </c>
      <c r="AD912" s="9" t="e">
        <f>VLOOKUP($E912, 'SP Per G'!$A$2:$D$1380, 3, FALSE)</f>
        <v>#N/A</v>
      </c>
      <c r="AE912" s="9" t="e">
        <f>VLOOKUP($E912, 'SP Per G'!$A$2:$D$1380, 4, FALSE)</f>
        <v>#N/A</v>
      </c>
      <c r="AF912" s="9" t="e">
        <f>VLOOKUP($E912, Individual_Pitching___Dashboard[], 18, FALSE)</f>
        <v>#N/A</v>
      </c>
      <c r="AG912" s="9" t="e">
        <f>VLOOKUP($E912, Individual_Pitching___Dashboard[], 20, FALSE)</f>
        <v>#N/A</v>
      </c>
      <c r="AH912" s="9" t="e">
        <f>VLOOKUP($E912, Individual_Pitching___Advanced[], 21,FALSE)</f>
        <v>#N/A</v>
      </c>
      <c r="AI912" s="9" t="e">
        <f>VLOOKUP($C912, 'Team Per G'!$A$2:$G$31, 7, FALSE)</f>
        <v>#N/A</v>
      </c>
      <c r="AJ912" s="9" t="e">
        <f>VLOOKUP($C912, 'FanGraphs - Team WAR Projected'!$B$2:$E$31, 3, FALSE)/162</f>
        <v>#N/A</v>
      </c>
      <c r="AK912" s="9" t="e">
        <f>VLOOKUP($C912, Team_Pitching___Advanced[[Team]:[xFIP]], 19,FALSE)</f>
        <v>#N/A</v>
      </c>
      <c r="AL912" s="9" t="e">
        <f>VLOOKUP($C912, Team_Pitching___Advanced[], 20, FALSE)</f>
        <v>#N/A</v>
      </c>
      <c r="AM912" s="9" t="e">
        <f>VLOOKUP($C912, Team_Batting___Dashboard[[Team]:[wOBA]], 16, FALSE)</f>
        <v>#N/A</v>
      </c>
      <c r="AN912" s="9" t="e">
        <f>VLOOKUP($C912, Team_Batting___Advanced[[Team]:[OPS]], 9, FALSE)</f>
        <v>#N/A</v>
      </c>
      <c r="AO912" s="9" t="e">
        <f>VLOOKUP($C912, Team_Batting___Advanced[], 19, FALSE)</f>
        <v>#N/A</v>
      </c>
      <c r="AP912" s="9" t="e">
        <f>VLOOKUP($C912, 'Team Per G'!$A$2:$G$31, 3, FALSE)</f>
        <v>#N/A</v>
      </c>
      <c r="AQ912" s="9" t="e">
        <f>VLOOKUP($C912, 'Team Per G'!$A$2:$G$31, 5, FALSE)</f>
        <v>#N/A</v>
      </c>
      <c r="AR912" s="9" t="e">
        <f>VLOOKUP($C912, 'Team Per G'!$A$2:$G$31, 4, FALSE)</f>
        <v>#N/A</v>
      </c>
      <c r="AS912" s="9" t="e">
        <f>VLOOKUP($C912, Team_Batting___Dashboard[], 22, FALSE)/$AC912</f>
        <v>#N/A</v>
      </c>
      <c r="AT912" s="9" t="e">
        <f>VLOOKUP($C912, 'FanGraphs - Team WAR Projected'!$B$2:$E$31, 4, FALSE)/162</f>
        <v>#N/A</v>
      </c>
      <c r="AU912" s="9" t="e">
        <f>VLOOKUP($C912, FanGraphs_Standings[[Abbreviation]:[2024 Year to Date RS/G]], 6, FALSE)/$AC912</f>
        <v>#N/A</v>
      </c>
      <c r="AV912" s="9" t="e">
        <f>VLOOKUP($C912, FanGraphs_Standings[[Abbreviation]:[2024 Projected Full Season RDif]], 19, FALSE)/162</f>
        <v>#N/A</v>
      </c>
      <c r="AW912" s="9" t="e">
        <f>VLOOKUP($C912, FanGraphs_Standings[[Abbreviation]:[2024 Projected Full Season RDif]], 5, FALSE)</f>
        <v>#N/A</v>
      </c>
      <c r="AX912" s="9" t="e">
        <f>VLOOKUP($C912, FanGraphs_Standings[[Abbreviation]:[2024 Projected Full Season W%]], 18, FALSE)</f>
        <v>#N/A</v>
      </c>
      <c r="AY912" s="9" t="e">
        <f>VLOOKUP($C912, 'Home Field Adv'!$A$2:$K$31, 11, FALSE)</f>
        <v>#N/A</v>
      </c>
      <c r="BB912" s="5" t="str">
        <f t="shared" si="43"/>
        <v/>
      </c>
      <c r="BC912" s="5" t="str">
        <f t="shared" si="44"/>
        <v/>
      </c>
      <c r="BD912" s="5" t="str">
        <f t="shared" si="45"/>
        <v/>
      </c>
    </row>
    <row r="913" spans="6:56" x14ac:dyDescent="0.45">
      <c r="F913" s="9" t="e">
        <f>VLOOKUP($B913, FanGraphs_Standings[[Abbreviation]:[2024 Year to Date G]], 2, FALSE)</f>
        <v>#N/A</v>
      </c>
      <c r="G913" s="9" t="e">
        <f>IF(ISERR(VLOOKUP($D913, 'SP Per G'!$A$2:$D$1380, 3, FALSE)), L913, VLOOKUP($D913, 'SP Per G'!$A$2:$D$1380, 3, FALSE))</f>
        <v>#N/A</v>
      </c>
      <c r="H913" s="9" t="e">
        <f>VLOOKUP($D913, 'SP Per G'!$A$2:$D$1380, 4, FALSE)</f>
        <v>#N/A</v>
      </c>
      <c r="I913" s="9" t="e">
        <f>VLOOKUP($D913, Individual_Pitching___Dashboard[], 18, FALSE)</f>
        <v>#N/A</v>
      </c>
      <c r="J913" s="9" t="e">
        <f>VLOOKUP($D913, Individual_Pitching___Dashboard[], 20, FALSE)</f>
        <v>#N/A</v>
      </c>
      <c r="K913" s="9" t="e">
        <f>VLOOKUP($D913, Individual_Pitching___Advanced[], 21,FALSE)</f>
        <v>#N/A</v>
      </c>
      <c r="L913" s="9" t="e">
        <f>VLOOKUP($B913, 'Team Per G'!$A$2:$G$31, 7, FALSE)</f>
        <v>#N/A</v>
      </c>
      <c r="M913" s="9" t="e">
        <f>VLOOKUP($B913, 'FanGraphs - Team WAR Projected'!$B$2:$E$31, 3, FALSE)/162</f>
        <v>#N/A</v>
      </c>
      <c r="N913" s="9" t="e">
        <f>VLOOKUP($B913, Team_Pitching___Advanced[[Team]:[xFIP]], 19,FALSE)</f>
        <v>#N/A</v>
      </c>
      <c r="O913" s="9" t="e">
        <f>VLOOKUP($B913, Team_Pitching___Advanced[], 20, FALSE)</f>
        <v>#N/A</v>
      </c>
      <c r="P913" s="9" t="e">
        <f>VLOOKUP($B913, Team_Batting___Dashboard[[Team]:[wOBA]], 16, FALSE)</f>
        <v>#N/A</v>
      </c>
      <c r="Q913" s="9" t="e">
        <f>VLOOKUP($B913, Team_Batting___Advanced[[Team]:[OPS]], 9, FALSE)</f>
        <v>#N/A</v>
      </c>
      <c r="R913" s="9" t="e">
        <f>VLOOKUP($B913, Team_Batting___Advanced[], 19, FALSE)</f>
        <v>#N/A</v>
      </c>
      <c r="S913" s="9" t="e">
        <f>VLOOKUP($B913, 'Team Per G'!$A$2:$G$31, 3, FALSE)</f>
        <v>#N/A</v>
      </c>
      <c r="T913" s="9" t="e">
        <f>VLOOKUP($B913, 'Team Per G'!$A$2:$G$31, 5, FALSE)</f>
        <v>#N/A</v>
      </c>
      <c r="U913" s="9" t="e">
        <f>VLOOKUP($B913, 'Team Per G'!$A$2:$G$31, 4, FALSE)</f>
        <v>#N/A</v>
      </c>
      <c r="V913" s="9" t="e">
        <f>VLOOKUP($B913, Team_Batting___Dashboard[], 22, FALSE)/$F913</f>
        <v>#N/A</v>
      </c>
      <c r="W913" s="9" t="e">
        <f>VLOOKUP($B913, 'FanGraphs - Team WAR Projected'!$B$2:$E$31, 4, FALSE)/162</f>
        <v>#N/A</v>
      </c>
      <c r="X913" s="9" t="e">
        <f>VLOOKUP($B913, FanGraphs_Standings[[Abbreviation]:[2024 Year to Date RS/G]], 6, FALSE)/$F913</f>
        <v>#N/A</v>
      </c>
      <c r="Y913" s="9" t="e">
        <f>VLOOKUP($B913, FanGraphs_Standings[[Abbreviation]:[2024 Projected Full Season RDif]], 19, FALSE)/162</f>
        <v>#N/A</v>
      </c>
      <c r="Z913" s="9" t="e">
        <f>VLOOKUP($B913, FanGraphs_Standings[[Abbreviation]:[2024 Projected Full Season RDif]], 5, FALSE)</f>
        <v>#N/A</v>
      </c>
      <c r="AA913" s="9" t="e">
        <f>VLOOKUP($B913, FanGraphs_Standings[[Abbreviation]:[2024 Projected Full Season W%]], 18, FALSE)</f>
        <v>#N/A</v>
      </c>
      <c r="AB913" s="9" t="e">
        <f>VLOOKUP($B913, 'Home Field Adv'!$A$2:$I$31, 9, FALSE)</f>
        <v>#N/A</v>
      </c>
      <c r="AC913" s="9" t="e">
        <f>VLOOKUP($C913, FanGraphs_Standings[[Abbreviation]:[2024 Year to Date G]], 2, FALSE)</f>
        <v>#N/A</v>
      </c>
      <c r="AD913" s="9" t="e">
        <f>VLOOKUP($E913, 'SP Per G'!$A$2:$D$1380, 3, FALSE)</f>
        <v>#N/A</v>
      </c>
      <c r="AE913" s="9" t="e">
        <f>VLOOKUP($E913, 'SP Per G'!$A$2:$D$1380, 4, FALSE)</f>
        <v>#N/A</v>
      </c>
      <c r="AF913" s="9" t="e">
        <f>VLOOKUP($E913, Individual_Pitching___Dashboard[], 18, FALSE)</f>
        <v>#N/A</v>
      </c>
      <c r="AG913" s="9" t="e">
        <f>VLOOKUP($E913, Individual_Pitching___Dashboard[], 20, FALSE)</f>
        <v>#N/A</v>
      </c>
      <c r="AH913" s="9" t="e">
        <f>VLOOKUP($E913, Individual_Pitching___Advanced[], 21,FALSE)</f>
        <v>#N/A</v>
      </c>
      <c r="AI913" s="9" t="e">
        <f>VLOOKUP($C913, 'Team Per G'!$A$2:$G$31, 7, FALSE)</f>
        <v>#N/A</v>
      </c>
      <c r="AJ913" s="9" t="e">
        <f>VLOOKUP($C913, 'FanGraphs - Team WAR Projected'!$B$2:$E$31, 3, FALSE)/162</f>
        <v>#N/A</v>
      </c>
      <c r="AK913" s="9" t="e">
        <f>VLOOKUP($C913, Team_Pitching___Advanced[[Team]:[xFIP]], 19,FALSE)</f>
        <v>#N/A</v>
      </c>
      <c r="AL913" s="9" t="e">
        <f>VLOOKUP($C913, Team_Pitching___Advanced[], 20, FALSE)</f>
        <v>#N/A</v>
      </c>
      <c r="AM913" s="9" t="e">
        <f>VLOOKUP($C913, Team_Batting___Dashboard[[Team]:[wOBA]], 16, FALSE)</f>
        <v>#N/A</v>
      </c>
      <c r="AN913" s="9" t="e">
        <f>VLOOKUP($C913, Team_Batting___Advanced[[Team]:[OPS]], 9, FALSE)</f>
        <v>#N/A</v>
      </c>
      <c r="AO913" s="9" t="e">
        <f>VLOOKUP($C913, Team_Batting___Advanced[], 19, FALSE)</f>
        <v>#N/A</v>
      </c>
      <c r="AP913" s="9" t="e">
        <f>VLOOKUP($C913, 'Team Per G'!$A$2:$G$31, 3, FALSE)</f>
        <v>#N/A</v>
      </c>
      <c r="AQ913" s="9" t="e">
        <f>VLOOKUP($C913, 'Team Per G'!$A$2:$G$31, 5, FALSE)</f>
        <v>#N/A</v>
      </c>
      <c r="AR913" s="9" t="e">
        <f>VLOOKUP($C913, 'Team Per G'!$A$2:$G$31, 4, FALSE)</f>
        <v>#N/A</v>
      </c>
      <c r="AS913" s="9" t="e">
        <f>VLOOKUP($C913, Team_Batting___Dashboard[], 22, FALSE)/$AC913</f>
        <v>#N/A</v>
      </c>
      <c r="AT913" s="9" t="e">
        <f>VLOOKUP($C913, 'FanGraphs - Team WAR Projected'!$B$2:$E$31, 4, FALSE)/162</f>
        <v>#N/A</v>
      </c>
      <c r="AU913" s="9" t="e">
        <f>VLOOKUP($C913, FanGraphs_Standings[[Abbreviation]:[2024 Year to Date RS/G]], 6, FALSE)/$AC913</f>
        <v>#N/A</v>
      </c>
      <c r="AV913" s="9" t="e">
        <f>VLOOKUP($C913, FanGraphs_Standings[[Abbreviation]:[2024 Projected Full Season RDif]], 19, FALSE)/162</f>
        <v>#N/A</v>
      </c>
      <c r="AW913" s="9" t="e">
        <f>VLOOKUP($C913, FanGraphs_Standings[[Abbreviation]:[2024 Projected Full Season RDif]], 5, FALSE)</f>
        <v>#N/A</v>
      </c>
      <c r="AX913" s="9" t="e">
        <f>VLOOKUP($C913, FanGraphs_Standings[[Abbreviation]:[2024 Projected Full Season W%]], 18, FALSE)</f>
        <v>#N/A</v>
      </c>
      <c r="AY913" s="9" t="e">
        <f>VLOOKUP($C913, 'Home Field Adv'!$A$2:$K$31, 11, FALSE)</f>
        <v>#N/A</v>
      </c>
      <c r="BB913" s="5" t="str">
        <f t="shared" si="43"/>
        <v/>
      </c>
      <c r="BC913" s="5" t="str">
        <f t="shared" si="44"/>
        <v/>
      </c>
      <c r="BD913" s="5" t="str">
        <f t="shared" si="45"/>
        <v/>
      </c>
    </row>
    <row r="914" spans="6:56" x14ac:dyDescent="0.45">
      <c r="F914" s="9" t="e">
        <f>VLOOKUP($B914, FanGraphs_Standings[[Abbreviation]:[2024 Year to Date G]], 2, FALSE)</f>
        <v>#N/A</v>
      </c>
      <c r="G914" s="9" t="e">
        <f>IF(ISERR(VLOOKUP($D914, 'SP Per G'!$A$2:$D$1380, 3, FALSE)), L914, VLOOKUP($D914, 'SP Per G'!$A$2:$D$1380, 3, FALSE))</f>
        <v>#N/A</v>
      </c>
      <c r="H914" s="9" t="e">
        <f>VLOOKUP($D914, 'SP Per G'!$A$2:$D$1380, 4, FALSE)</f>
        <v>#N/A</v>
      </c>
      <c r="I914" s="9" t="e">
        <f>VLOOKUP($D914, Individual_Pitching___Dashboard[], 18, FALSE)</f>
        <v>#N/A</v>
      </c>
      <c r="J914" s="9" t="e">
        <f>VLOOKUP($D914, Individual_Pitching___Dashboard[], 20, FALSE)</f>
        <v>#N/A</v>
      </c>
      <c r="K914" s="9" t="e">
        <f>VLOOKUP($D914, Individual_Pitching___Advanced[], 21,FALSE)</f>
        <v>#N/A</v>
      </c>
      <c r="L914" s="9" t="e">
        <f>VLOOKUP($B914, 'Team Per G'!$A$2:$G$31, 7, FALSE)</f>
        <v>#N/A</v>
      </c>
      <c r="M914" s="9" t="e">
        <f>VLOOKUP($B914, 'FanGraphs - Team WAR Projected'!$B$2:$E$31, 3, FALSE)/162</f>
        <v>#N/A</v>
      </c>
      <c r="N914" s="9" t="e">
        <f>VLOOKUP($B914, Team_Pitching___Advanced[[Team]:[xFIP]], 19,FALSE)</f>
        <v>#N/A</v>
      </c>
      <c r="O914" s="9" t="e">
        <f>VLOOKUP($B914, Team_Pitching___Advanced[], 20, FALSE)</f>
        <v>#N/A</v>
      </c>
      <c r="P914" s="9" t="e">
        <f>VLOOKUP($B914, Team_Batting___Dashboard[[Team]:[wOBA]], 16, FALSE)</f>
        <v>#N/A</v>
      </c>
      <c r="Q914" s="9" t="e">
        <f>VLOOKUP($B914, Team_Batting___Advanced[[Team]:[OPS]], 9, FALSE)</f>
        <v>#N/A</v>
      </c>
      <c r="R914" s="9" t="e">
        <f>VLOOKUP($B914, Team_Batting___Advanced[], 19, FALSE)</f>
        <v>#N/A</v>
      </c>
      <c r="S914" s="9" t="e">
        <f>VLOOKUP($B914, 'Team Per G'!$A$2:$G$31, 3, FALSE)</f>
        <v>#N/A</v>
      </c>
      <c r="T914" s="9" t="e">
        <f>VLOOKUP($B914, 'Team Per G'!$A$2:$G$31, 5, FALSE)</f>
        <v>#N/A</v>
      </c>
      <c r="U914" s="9" t="e">
        <f>VLOOKUP($B914, 'Team Per G'!$A$2:$G$31, 4, FALSE)</f>
        <v>#N/A</v>
      </c>
      <c r="V914" s="9" t="e">
        <f>VLOOKUP($B914, Team_Batting___Dashboard[], 22, FALSE)/$F914</f>
        <v>#N/A</v>
      </c>
      <c r="W914" s="9" t="e">
        <f>VLOOKUP($B914, 'FanGraphs - Team WAR Projected'!$B$2:$E$31, 4, FALSE)/162</f>
        <v>#N/A</v>
      </c>
      <c r="X914" s="9" t="e">
        <f>VLOOKUP($B914, FanGraphs_Standings[[Abbreviation]:[2024 Year to Date RS/G]], 6, FALSE)/$F914</f>
        <v>#N/A</v>
      </c>
      <c r="Y914" s="9" t="e">
        <f>VLOOKUP($B914, FanGraphs_Standings[[Abbreviation]:[2024 Projected Full Season RDif]], 19, FALSE)/162</f>
        <v>#N/A</v>
      </c>
      <c r="Z914" s="9" t="e">
        <f>VLOOKUP($B914, FanGraphs_Standings[[Abbreviation]:[2024 Projected Full Season RDif]], 5, FALSE)</f>
        <v>#N/A</v>
      </c>
      <c r="AA914" s="9" t="e">
        <f>VLOOKUP($B914, FanGraphs_Standings[[Abbreviation]:[2024 Projected Full Season W%]], 18, FALSE)</f>
        <v>#N/A</v>
      </c>
      <c r="AB914" s="9" t="e">
        <f>VLOOKUP($B914, 'Home Field Adv'!$A$2:$I$31, 9, FALSE)</f>
        <v>#N/A</v>
      </c>
      <c r="AC914" s="9" t="e">
        <f>VLOOKUP($C914, FanGraphs_Standings[[Abbreviation]:[2024 Year to Date G]], 2, FALSE)</f>
        <v>#N/A</v>
      </c>
      <c r="AD914" s="9" t="e">
        <f>VLOOKUP($E914, 'SP Per G'!$A$2:$D$1380, 3, FALSE)</f>
        <v>#N/A</v>
      </c>
      <c r="AE914" s="9" t="e">
        <f>VLOOKUP($E914, 'SP Per G'!$A$2:$D$1380, 4, FALSE)</f>
        <v>#N/A</v>
      </c>
      <c r="AF914" s="9" t="e">
        <f>VLOOKUP($E914, Individual_Pitching___Dashboard[], 18, FALSE)</f>
        <v>#N/A</v>
      </c>
      <c r="AG914" s="9" t="e">
        <f>VLOOKUP($E914, Individual_Pitching___Dashboard[], 20, FALSE)</f>
        <v>#N/A</v>
      </c>
      <c r="AH914" s="9" t="e">
        <f>VLOOKUP($E914, Individual_Pitching___Advanced[], 21,FALSE)</f>
        <v>#N/A</v>
      </c>
      <c r="AI914" s="9" t="e">
        <f>VLOOKUP($C914, 'Team Per G'!$A$2:$G$31, 7, FALSE)</f>
        <v>#N/A</v>
      </c>
      <c r="AJ914" s="9" t="e">
        <f>VLOOKUP($C914, 'FanGraphs - Team WAR Projected'!$B$2:$E$31, 3, FALSE)/162</f>
        <v>#N/A</v>
      </c>
      <c r="AK914" s="9" t="e">
        <f>VLOOKUP($C914, Team_Pitching___Advanced[[Team]:[xFIP]], 19,FALSE)</f>
        <v>#N/A</v>
      </c>
      <c r="AL914" s="9" t="e">
        <f>VLOOKUP($C914, Team_Pitching___Advanced[], 20, FALSE)</f>
        <v>#N/A</v>
      </c>
      <c r="AM914" s="9" t="e">
        <f>VLOOKUP($C914, Team_Batting___Dashboard[[Team]:[wOBA]], 16, FALSE)</f>
        <v>#N/A</v>
      </c>
      <c r="AN914" s="9" t="e">
        <f>VLOOKUP($C914, Team_Batting___Advanced[[Team]:[OPS]], 9, FALSE)</f>
        <v>#N/A</v>
      </c>
      <c r="AO914" s="9" t="e">
        <f>VLOOKUP($C914, Team_Batting___Advanced[], 19, FALSE)</f>
        <v>#N/A</v>
      </c>
      <c r="AP914" s="9" t="e">
        <f>VLOOKUP($C914, 'Team Per G'!$A$2:$G$31, 3, FALSE)</f>
        <v>#N/A</v>
      </c>
      <c r="AQ914" s="9" t="e">
        <f>VLOOKUP($C914, 'Team Per G'!$A$2:$G$31, 5, FALSE)</f>
        <v>#N/A</v>
      </c>
      <c r="AR914" s="9" t="e">
        <f>VLOOKUP($C914, 'Team Per G'!$A$2:$G$31, 4, FALSE)</f>
        <v>#N/A</v>
      </c>
      <c r="AS914" s="9" t="e">
        <f>VLOOKUP($C914, Team_Batting___Dashboard[], 22, FALSE)/$AC914</f>
        <v>#N/A</v>
      </c>
      <c r="AT914" s="9" t="e">
        <f>VLOOKUP($C914, 'FanGraphs - Team WAR Projected'!$B$2:$E$31, 4, FALSE)/162</f>
        <v>#N/A</v>
      </c>
      <c r="AU914" s="9" t="e">
        <f>VLOOKUP($C914, FanGraphs_Standings[[Abbreviation]:[2024 Year to Date RS/G]], 6, FALSE)/$AC914</f>
        <v>#N/A</v>
      </c>
      <c r="AV914" s="9" t="e">
        <f>VLOOKUP($C914, FanGraphs_Standings[[Abbreviation]:[2024 Projected Full Season RDif]], 19, FALSE)/162</f>
        <v>#N/A</v>
      </c>
      <c r="AW914" s="9" t="e">
        <f>VLOOKUP($C914, FanGraphs_Standings[[Abbreviation]:[2024 Projected Full Season RDif]], 5, FALSE)</f>
        <v>#N/A</v>
      </c>
      <c r="AX914" s="9" t="e">
        <f>VLOOKUP($C914, FanGraphs_Standings[[Abbreviation]:[2024 Projected Full Season W%]], 18, FALSE)</f>
        <v>#N/A</v>
      </c>
      <c r="AY914" s="9" t="e">
        <f>VLOOKUP($C914, 'Home Field Adv'!$A$2:$K$31, 11, FALSE)</f>
        <v>#N/A</v>
      </c>
      <c r="BB914" s="5" t="str">
        <f t="shared" si="43"/>
        <v/>
      </c>
      <c r="BC914" s="5" t="str">
        <f t="shared" si="44"/>
        <v/>
      </c>
      <c r="BD914" s="5" t="str">
        <f t="shared" si="45"/>
        <v/>
      </c>
    </row>
    <row r="915" spans="6:56" x14ac:dyDescent="0.45">
      <c r="F915" s="9" t="e">
        <f>VLOOKUP($B915, FanGraphs_Standings[[Abbreviation]:[2024 Year to Date G]], 2, FALSE)</f>
        <v>#N/A</v>
      </c>
      <c r="G915" s="9" t="e">
        <f>IF(ISERR(VLOOKUP($D915, 'SP Per G'!$A$2:$D$1380, 3, FALSE)), L915, VLOOKUP($D915, 'SP Per G'!$A$2:$D$1380, 3, FALSE))</f>
        <v>#N/A</v>
      </c>
      <c r="H915" s="9" t="e">
        <f>VLOOKUP($D915, 'SP Per G'!$A$2:$D$1380, 4, FALSE)</f>
        <v>#N/A</v>
      </c>
      <c r="I915" s="9" t="e">
        <f>VLOOKUP($D915, Individual_Pitching___Dashboard[], 18, FALSE)</f>
        <v>#N/A</v>
      </c>
      <c r="J915" s="9" t="e">
        <f>VLOOKUP($D915, Individual_Pitching___Dashboard[], 20, FALSE)</f>
        <v>#N/A</v>
      </c>
      <c r="K915" s="9" t="e">
        <f>VLOOKUP($D915, Individual_Pitching___Advanced[], 21,FALSE)</f>
        <v>#N/A</v>
      </c>
      <c r="L915" s="9" t="e">
        <f>VLOOKUP($B915, 'Team Per G'!$A$2:$G$31, 7, FALSE)</f>
        <v>#N/A</v>
      </c>
      <c r="M915" s="9" t="e">
        <f>VLOOKUP($B915, 'FanGraphs - Team WAR Projected'!$B$2:$E$31, 3, FALSE)/162</f>
        <v>#N/A</v>
      </c>
      <c r="N915" s="9" t="e">
        <f>VLOOKUP($B915, Team_Pitching___Advanced[[Team]:[xFIP]], 19,FALSE)</f>
        <v>#N/A</v>
      </c>
      <c r="O915" s="9" t="e">
        <f>VLOOKUP($B915, Team_Pitching___Advanced[], 20, FALSE)</f>
        <v>#N/A</v>
      </c>
      <c r="P915" s="9" t="e">
        <f>VLOOKUP($B915, Team_Batting___Dashboard[[Team]:[wOBA]], 16, FALSE)</f>
        <v>#N/A</v>
      </c>
      <c r="Q915" s="9" t="e">
        <f>VLOOKUP($B915, Team_Batting___Advanced[[Team]:[OPS]], 9, FALSE)</f>
        <v>#N/A</v>
      </c>
      <c r="R915" s="9" t="e">
        <f>VLOOKUP($B915, Team_Batting___Advanced[], 19, FALSE)</f>
        <v>#N/A</v>
      </c>
      <c r="S915" s="9" t="e">
        <f>VLOOKUP($B915, 'Team Per G'!$A$2:$G$31, 3, FALSE)</f>
        <v>#N/A</v>
      </c>
      <c r="T915" s="9" t="e">
        <f>VLOOKUP($B915, 'Team Per G'!$A$2:$G$31, 5, FALSE)</f>
        <v>#N/A</v>
      </c>
      <c r="U915" s="9" t="e">
        <f>VLOOKUP($B915, 'Team Per G'!$A$2:$G$31, 4, FALSE)</f>
        <v>#N/A</v>
      </c>
      <c r="V915" s="9" t="e">
        <f>VLOOKUP($B915, Team_Batting___Dashboard[], 22, FALSE)/$F915</f>
        <v>#N/A</v>
      </c>
      <c r="W915" s="9" t="e">
        <f>VLOOKUP($B915, 'FanGraphs - Team WAR Projected'!$B$2:$E$31, 4, FALSE)/162</f>
        <v>#N/A</v>
      </c>
      <c r="X915" s="9" t="e">
        <f>VLOOKUP($B915, FanGraphs_Standings[[Abbreviation]:[2024 Year to Date RS/G]], 6, FALSE)/$F915</f>
        <v>#N/A</v>
      </c>
      <c r="Y915" s="9" t="e">
        <f>VLOOKUP($B915, FanGraphs_Standings[[Abbreviation]:[2024 Projected Full Season RDif]], 19, FALSE)/162</f>
        <v>#N/A</v>
      </c>
      <c r="Z915" s="9" t="e">
        <f>VLOOKUP($B915, FanGraphs_Standings[[Abbreviation]:[2024 Projected Full Season RDif]], 5, FALSE)</f>
        <v>#N/A</v>
      </c>
      <c r="AA915" s="9" t="e">
        <f>VLOOKUP($B915, FanGraphs_Standings[[Abbreviation]:[2024 Projected Full Season W%]], 18, FALSE)</f>
        <v>#N/A</v>
      </c>
      <c r="AB915" s="9" t="e">
        <f>VLOOKUP($B915, 'Home Field Adv'!$A$2:$I$31, 9, FALSE)</f>
        <v>#N/A</v>
      </c>
      <c r="AC915" s="9" t="e">
        <f>VLOOKUP($C915, FanGraphs_Standings[[Abbreviation]:[2024 Year to Date G]], 2, FALSE)</f>
        <v>#N/A</v>
      </c>
      <c r="AD915" s="9" t="e">
        <f>VLOOKUP($E915, 'SP Per G'!$A$2:$D$1380, 3, FALSE)</f>
        <v>#N/A</v>
      </c>
      <c r="AE915" s="9" t="e">
        <f>VLOOKUP($E915, 'SP Per G'!$A$2:$D$1380, 4, FALSE)</f>
        <v>#N/A</v>
      </c>
      <c r="AF915" s="9" t="e">
        <f>VLOOKUP($E915, Individual_Pitching___Dashboard[], 18, FALSE)</f>
        <v>#N/A</v>
      </c>
      <c r="AG915" s="9" t="e">
        <f>VLOOKUP($E915, Individual_Pitching___Dashboard[], 20, FALSE)</f>
        <v>#N/A</v>
      </c>
      <c r="AH915" s="9" t="e">
        <f>VLOOKUP($E915, Individual_Pitching___Advanced[], 21,FALSE)</f>
        <v>#N/A</v>
      </c>
      <c r="AI915" s="9" t="e">
        <f>VLOOKUP($C915, 'Team Per G'!$A$2:$G$31, 7, FALSE)</f>
        <v>#N/A</v>
      </c>
      <c r="AJ915" s="9" t="e">
        <f>VLOOKUP($C915, 'FanGraphs - Team WAR Projected'!$B$2:$E$31, 3, FALSE)/162</f>
        <v>#N/A</v>
      </c>
      <c r="AK915" s="9" t="e">
        <f>VLOOKUP($C915, Team_Pitching___Advanced[[Team]:[xFIP]], 19,FALSE)</f>
        <v>#N/A</v>
      </c>
      <c r="AL915" s="9" t="e">
        <f>VLOOKUP($C915, Team_Pitching___Advanced[], 20, FALSE)</f>
        <v>#N/A</v>
      </c>
      <c r="AM915" s="9" t="e">
        <f>VLOOKUP($C915, Team_Batting___Dashboard[[Team]:[wOBA]], 16, FALSE)</f>
        <v>#N/A</v>
      </c>
      <c r="AN915" s="9" t="e">
        <f>VLOOKUP($C915, Team_Batting___Advanced[[Team]:[OPS]], 9, FALSE)</f>
        <v>#N/A</v>
      </c>
      <c r="AO915" s="9" t="e">
        <f>VLOOKUP($C915, Team_Batting___Advanced[], 19, FALSE)</f>
        <v>#N/A</v>
      </c>
      <c r="AP915" s="9" t="e">
        <f>VLOOKUP($C915, 'Team Per G'!$A$2:$G$31, 3, FALSE)</f>
        <v>#N/A</v>
      </c>
      <c r="AQ915" s="9" t="e">
        <f>VLOOKUP($C915, 'Team Per G'!$A$2:$G$31, 5, FALSE)</f>
        <v>#N/A</v>
      </c>
      <c r="AR915" s="9" t="e">
        <f>VLOOKUP($C915, 'Team Per G'!$A$2:$G$31, 4, FALSE)</f>
        <v>#N/A</v>
      </c>
      <c r="AS915" s="9" t="e">
        <f>VLOOKUP($C915, Team_Batting___Dashboard[], 22, FALSE)/$AC915</f>
        <v>#N/A</v>
      </c>
      <c r="AT915" s="9" t="e">
        <f>VLOOKUP($C915, 'FanGraphs - Team WAR Projected'!$B$2:$E$31, 4, FALSE)/162</f>
        <v>#N/A</v>
      </c>
      <c r="AU915" s="9" t="e">
        <f>VLOOKUP($C915, FanGraphs_Standings[[Abbreviation]:[2024 Year to Date RS/G]], 6, FALSE)/$AC915</f>
        <v>#N/A</v>
      </c>
      <c r="AV915" s="9" t="e">
        <f>VLOOKUP($C915, FanGraphs_Standings[[Abbreviation]:[2024 Projected Full Season RDif]], 19, FALSE)/162</f>
        <v>#N/A</v>
      </c>
      <c r="AW915" s="9" t="e">
        <f>VLOOKUP($C915, FanGraphs_Standings[[Abbreviation]:[2024 Projected Full Season RDif]], 5, FALSE)</f>
        <v>#N/A</v>
      </c>
      <c r="AX915" s="9" t="e">
        <f>VLOOKUP($C915, FanGraphs_Standings[[Abbreviation]:[2024 Projected Full Season W%]], 18, FALSE)</f>
        <v>#N/A</v>
      </c>
      <c r="AY915" s="9" t="e">
        <f>VLOOKUP($C915, 'Home Field Adv'!$A$2:$K$31, 11, FALSE)</f>
        <v>#N/A</v>
      </c>
      <c r="BB915" s="5" t="str">
        <f t="shared" si="43"/>
        <v/>
      </c>
      <c r="BC915" s="5" t="str">
        <f t="shared" si="44"/>
        <v/>
      </c>
      <c r="BD915" s="5" t="str">
        <f t="shared" si="45"/>
        <v/>
      </c>
    </row>
    <row r="916" spans="6:56" x14ac:dyDescent="0.45">
      <c r="F916" s="9" t="e">
        <f>VLOOKUP($B916, FanGraphs_Standings[[Abbreviation]:[2024 Year to Date G]], 2, FALSE)</f>
        <v>#N/A</v>
      </c>
      <c r="G916" s="9" t="e">
        <f>IF(ISERR(VLOOKUP($D916, 'SP Per G'!$A$2:$D$1380, 3, FALSE)), L916, VLOOKUP($D916, 'SP Per G'!$A$2:$D$1380, 3, FALSE))</f>
        <v>#N/A</v>
      </c>
      <c r="H916" s="9" t="e">
        <f>VLOOKUP($D916, 'SP Per G'!$A$2:$D$1380, 4, FALSE)</f>
        <v>#N/A</v>
      </c>
      <c r="I916" s="9" t="e">
        <f>VLOOKUP($D916, Individual_Pitching___Dashboard[], 18, FALSE)</f>
        <v>#N/A</v>
      </c>
      <c r="J916" s="9" t="e">
        <f>VLOOKUP($D916, Individual_Pitching___Dashboard[], 20, FALSE)</f>
        <v>#N/A</v>
      </c>
      <c r="K916" s="9" t="e">
        <f>VLOOKUP($D916, Individual_Pitching___Advanced[], 21,FALSE)</f>
        <v>#N/A</v>
      </c>
      <c r="L916" s="9" t="e">
        <f>VLOOKUP($B916, 'Team Per G'!$A$2:$G$31, 7, FALSE)</f>
        <v>#N/A</v>
      </c>
      <c r="M916" s="9" t="e">
        <f>VLOOKUP($B916, 'FanGraphs - Team WAR Projected'!$B$2:$E$31, 3, FALSE)/162</f>
        <v>#N/A</v>
      </c>
      <c r="N916" s="9" t="e">
        <f>VLOOKUP($B916, Team_Pitching___Advanced[[Team]:[xFIP]], 19,FALSE)</f>
        <v>#N/A</v>
      </c>
      <c r="O916" s="9" t="e">
        <f>VLOOKUP($B916, Team_Pitching___Advanced[], 20, FALSE)</f>
        <v>#N/A</v>
      </c>
      <c r="P916" s="9" t="e">
        <f>VLOOKUP($B916, Team_Batting___Dashboard[[Team]:[wOBA]], 16, FALSE)</f>
        <v>#N/A</v>
      </c>
      <c r="Q916" s="9" t="e">
        <f>VLOOKUP($B916, Team_Batting___Advanced[[Team]:[OPS]], 9, FALSE)</f>
        <v>#N/A</v>
      </c>
      <c r="R916" s="9" t="e">
        <f>VLOOKUP($B916, Team_Batting___Advanced[], 19, FALSE)</f>
        <v>#N/A</v>
      </c>
      <c r="S916" s="9" t="e">
        <f>VLOOKUP($B916, 'Team Per G'!$A$2:$G$31, 3, FALSE)</f>
        <v>#N/A</v>
      </c>
      <c r="T916" s="9" t="e">
        <f>VLOOKUP($B916, 'Team Per G'!$A$2:$G$31, 5, FALSE)</f>
        <v>#N/A</v>
      </c>
      <c r="U916" s="9" t="e">
        <f>VLOOKUP($B916, 'Team Per G'!$A$2:$G$31, 4, FALSE)</f>
        <v>#N/A</v>
      </c>
      <c r="V916" s="9" t="e">
        <f>VLOOKUP($B916, Team_Batting___Dashboard[], 22, FALSE)/$F916</f>
        <v>#N/A</v>
      </c>
      <c r="W916" s="9" t="e">
        <f>VLOOKUP($B916, 'FanGraphs - Team WAR Projected'!$B$2:$E$31, 4, FALSE)/162</f>
        <v>#N/A</v>
      </c>
      <c r="X916" s="9" t="e">
        <f>VLOOKUP($B916, FanGraphs_Standings[[Abbreviation]:[2024 Year to Date RS/G]], 6, FALSE)/$F916</f>
        <v>#N/A</v>
      </c>
      <c r="Y916" s="9" t="e">
        <f>VLOOKUP($B916, FanGraphs_Standings[[Abbreviation]:[2024 Projected Full Season RDif]], 19, FALSE)/162</f>
        <v>#N/A</v>
      </c>
      <c r="Z916" s="9" t="e">
        <f>VLOOKUP($B916, FanGraphs_Standings[[Abbreviation]:[2024 Projected Full Season RDif]], 5, FALSE)</f>
        <v>#N/A</v>
      </c>
      <c r="AA916" s="9" t="e">
        <f>VLOOKUP($B916, FanGraphs_Standings[[Abbreviation]:[2024 Projected Full Season W%]], 18, FALSE)</f>
        <v>#N/A</v>
      </c>
      <c r="AB916" s="9" t="e">
        <f>VLOOKUP($B916, 'Home Field Adv'!$A$2:$I$31, 9, FALSE)</f>
        <v>#N/A</v>
      </c>
      <c r="AC916" s="9" t="e">
        <f>VLOOKUP($C916, FanGraphs_Standings[[Abbreviation]:[2024 Year to Date G]], 2, FALSE)</f>
        <v>#N/A</v>
      </c>
      <c r="AD916" s="9" t="e">
        <f>VLOOKUP($E916, 'SP Per G'!$A$2:$D$1380, 3, FALSE)</f>
        <v>#N/A</v>
      </c>
      <c r="AE916" s="9" t="e">
        <f>VLOOKUP($E916, 'SP Per G'!$A$2:$D$1380, 4, FALSE)</f>
        <v>#N/A</v>
      </c>
      <c r="AF916" s="9" t="e">
        <f>VLOOKUP($E916, Individual_Pitching___Dashboard[], 18, FALSE)</f>
        <v>#N/A</v>
      </c>
      <c r="AG916" s="9" t="e">
        <f>VLOOKUP($E916, Individual_Pitching___Dashboard[], 20, FALSE)</f>
        <v>#N/A</v>
      </c>
      <c r="AH916" s="9" t="e">
        <f>VLOOKUP($E916, Individual_Pitching___Advanced[], 21,FALSE)</f>
        <v>#N/A</v>
      </c>
      <c r="AI916" s="9" t="e">
        <f>VLOOKUP($C916, 'Team Per G'!$A$2:$G$31, 7, FALSE)</f>
        <v>#N/A</v>
      </c>
      <c r="AJ916" s="9" t="e">
        <f>VLOOKUP($C916, 'FanGraphs - Team WAR Projected'!$B$2:$E$31, 3, FALSE)/162</f>
        <v>#N/A</v>
      </c>
      <c r="AK916" s="9" t="e">
        <f>VLOOKUP($C916, Team_Pitching___Advanced[[Team]:[xFIP]], 19,FALSE)</f>
        <v>#N/A</v>
      </c>
      <c r="AL916" s="9" t="e">
        <f>VLOOKUP($C916, Team_Pitching___Advanced[], 20, FALSE)</f>
        <v>#N/A</v>
      </c>
      <c r="AM916" s="9" t="e">
        <f>VLOOKUP($C916, Team_Batting___Dashboard[[Team]:[wOBA]], 16, FALSE)</f>
        <v>#N/A</v>
      </c>
      <c r="AN916" s="9" t="e">
        <f>VLOOKUP($C916, Team_Batting___Advanced[[Team]:[OPS]], 9, FALSE)</f>
        <v>#N/A</v>
      </c>
      <c r="AO916" s="9" t="e">
        <f>VLOOKUP($C916, Team_Batting___Advanced[], 19, FALSE)</f>
        <v>#N/A</v>
      </c>
      <c r="AP916" s="9" t="e">
        <f>VLOOKUP($C916, 'Team Per G'!$A$2:$G$31, 3, FALSE)</f>
        <v>#N/A</v>
      </c>
      <c r="AQ916" s="9" t="e">
        <f>VLOOKUP($C916, 'Team Per G'!$A$2:$G$31, 5, FALSE)</f>
        <v>#N/A</v>
      </c>
      <c r="AR916" s="9" t="e">
        <f>VLOOKUP($C916, 'Team Per G'!$A$2:$G$31, 4, FALSE)</f>
        <v>#N/A</v>
      </c>
      <c r="AS916" s="9" t="e">
        <f>VLOOKUP($C916, Team_Batting___Dashboard[], 22, FALSE)/$AC916</f>
        <v>#N/A</v>
      </c>
      <c r="AT916" s="9" t="e">
        <f>VLOOKUP($C916, 'FanGraphs - Team WAR Projected'!$B$2:$E$31, 4, FALSE)/162</f>
        <v>#N/A</v>
      </c>
      <c r="AU916" s="9" t="e">
        <f>VLOOKUP($C916, FanGraphs_Standings[[Abbreviation]:[2024 Year to Date RS/G]], 6, FALSE)/$AC916</f>
        <v>#N/A</v>
      </c>
      <c r="AV916" s="9" t="e">
        <f>VLOOKUP($C916, FanGraphs_Standings[[Abbreviation]:[2024 Projected Full Season RDif]], 19, FALSE)/162</f>
        <v>#N/A</v>
      </c>
      <c r="AW916" s="9" t="e">
        <f>VLOOKUP($C916, FanGraphs_Standings[[Abbreviation]:[2024 Projected Full Season RDif]], 5, FALSE)</f>
        <v>#N/A</v>
      </c>
      <c r="AX916" s="9" t="e">
        <f>VLOOKUP($C916, FanGraphs_Standings[[Abbreviation]:[2024 Projected Full Season W%]], 18, FALSE)</f>
        <v>#N/A</v>
      </c>
      <c r="AY916" s="9" t="e">
        <f>VLOOKUP($C916, 'Home Field Adv'!$A$2:$K$31, 11, FALSE)</f>
        <v>#N/A</v>
      </c>
      <c r="BB916" s="5" t="str">
        <f t="shared" si="43"/>
        <v/>
      </c>
      <c r="BC916" s="5" t="str">
        <f t="shared" si="44"/>
        <v/>
      </c>
      <c r="BD916" s="5" t="str">
        <f t="shared" si="45"/>
        <v/>
      </c>
    </row>
    <row r="917" spans="6:56" x14ac:dyDescent="0.45">
      <c r="F917" s="9" t="e">
        <f>VLOOKUP($B917, FanGraphs_Standings[[Abbreviation]:[2024 Year to Date G]], 2, FALSE)</f>
        <v>#N/A</v>
      </c>
      <c r="G917" s="9" t="e">
        <f>IF(ISERR(VLOOKUP($D917, 'SP Per G'!$A$2:$D$1380, 3, FALSE)), L917, VLOOKUP($D917, 'SP Per G'!$A$2:$D$1380, 3, FALSE))</f>
        <v>#N/A</v>
      </c>
      <c r="H917" s="9" t="e">
        <f>VLOOKUP($D917, 'SP Per G'!$A$2:$D$1380, 4, FALSE)</f>
        <v>#N/A</v>
      </c>
      <c r="I917" s="9" t="e">
        <f>VLOOKUP($D917, Individual_Pitching___Dashboard[], 18, FALSE)</f>
        <v>#N/A</v>
      </c>
      <c r="J917" s="9" t="e">
        <f>VLOOKUP($D917, Individual_Pitching___Dashboard[], 20, FALSE)</f>
        <v>#N/A</v>
      </c>
      <c r="K917" s="9" t="e">
        <f>VLOOKUP($D917, Individual_Pitching___Advanced[], 21,FALSE)</f>
        <v>#N/A</v>
      </c>
      <c r="L917" s="9" t="e">
        <f>VLOOKUP($B917, 'Team Per G'!$A$2:$G$31, 7, FALSE)</f>
        <v>#N/A</v>
      </c>
      <c r="M917" s="9" t="e">
        <f>VLOOKUP($B917, 'FanGraphs - Team WAR Projected'!$B$2:$E$31, 3, FALSE)/162</f>
        <v>#N/A</v>
      </c>
      <c r="N917" s="9" t="e">
        <f>VLOOKUP($B917, Team_Pitching___Advanced[[Team]:[xFIP]], 19,FALSE)</f>
        <v>#N/A</v>
      </c>
      <c r="O917" s="9" t="e">
        <f>VLOOKUP($B917, Team_Pitching___Advanced[], 20, FALSE)</f>
        <v>#N/A</v>
      </c>
      <c r="P917" s="9" t="e">
        <f>VLOOKUP($B917, Team_Batting___Dashboard[[Team]:[wOBA]], 16, FALSE)</f>
        <v>#N/A</v>
      </c>
      <c r="Q917" s="9" t="e">
        <f>VLOOKUP($B917, Team_Batting___Advanced[[Team]:[OPS]], 9, FALSE)</f>
        <v>#N/A</v>
      </c>
      <c r="R917" s="9" t="e">
        <f>VLOOKUP($B917, Team_Batting___Advanced[], 19, FALSE)</f>
        <v>#N/A</v>
      </c>
      <c r="S917" s="9" t="e">
        <f>VLOOKUP($B917, 'Team Per G'!$A$2:$G$31, 3, FALSE)</f>
        <v>#N/A</v>
      </c>
      <c r="T917" s="9" t="e">
        <f>VLOOKUP($B917, 'Team Per G'!$A$2:$G$31, 5, FALSE)</f>
        <v>#N/A</v>
      </c>
      <c r="U917" s="9" t="e">
        <f>VLOOKUP($B917, 'Team Per G'!$A$2:$G$31, 4, FALSE)</f>
        <v>#N/A</v>
      </c>
      <c r="V917" s="9" t="e">
        <f>VLOOKUP($B917, Team_Batting___Dashboard[], 22, FALSE)/$F917</f>
        <v>#N/A</v>
      </c>
      <c r="W917" s="9" t="e">
        <f>VLOOKUP($B917, 'FanGraphs - Team WAR Projected'!$B$2:$E$31, 4, FALSE)/162</f>
        <v>#N/A</v>
      </c>
      <c r="X917" s="9" t="e">
        <f>VLOOKUP($B917, FanGraphs_Standings[[Abbreviation]:[2024 Year to Date RS/G]], 6, FALSE)/$F917</f>
        <v>#N/A</v>
      </c>
      <c r="Y917" s="9" t="e">
        <f>VLOOKUP($B917, FanGraphs_Standings[[Abbreviation]:[2024 Projected Full Season RDif]], 19, FALSE)/162</f>
        <v>#N/A</v>
      </c>
      <c r="Z917" s="9" t="e">
        <f>VLOOKUP($B917, FanGraphs_Standings[[Abbreviation]:[2024 Projected Full Season RDif]], 5, FALSE)</f>
        <v>#N/A</v>
      </c>
      <c r="AA917" s="9" t="e">
        <f>VLOOKUP($B917, FanGraphs_Standings[[Abbreviation]:[2024 Projected Full Season W%]], 18, FALSE)</f>
        <v>#N/A</v>
      </c>
      <c r="AB917" s="9" t="e">
        <f>VLOOKUP($B917, 'Home Field Adv'!$A$2:$I$31, 9, FALSE)</f>
        <v>#N/A</v>
      </c>
      <c r="AC917" s="9" t="e">
        <f>VLOOKUP($C917, FanGraphs_Standings[[Abbreviation]:[2024 Year to Date G]], 2, FALSE)</f>
        <v>#N/A</v>
      </c>
      <c r="AD917" s="9" t="e">
        <f>VLOOKUP($E917, 'SP Per G'!$A$2:$D$1380, 3, FALSE)</f>
        <v>#N/A</v>
      </c>
      <c r="AE917" s="9" t="e">
        <f>VLOOKUP($E917, 'SP Per G'!$A$2:$D$1380, 4, FALSE)</f>
        <v>#N/A</v>
      </c>
      <c r="AF917" s="9" t="e">
        <f>VLOOKUP($E917, Individual_Pitching___Dashboard[], 18, FALSE)</f>
        <v>#N/A</v>
      </c>
      <c r="AG917" s="9" t="e">
        <f>VLOOKUP($E917, Individual_Pitching___Dashboard[], 20, FALSE)</f>
        <v>#N/A</v>
      </c>
      <c r="AH917" s="9" t="e">
        <f>VLOOKUP($E917, Individual_Pitching___Advanced[], 21,FALSE)</f>
        <v>#N/A</v>
      </c>
      <c r="AI917" s="9" t="e">
        <f>VLOOKUP($C917, 'Team Per G'!$A$2:$G$31, 7, FALSE)</f>
        <v>#N/A</v>
      </c>
      <c r="AJ917" s="9" t="e">
        <f>VLOOKUP($C917, 'FanGraphs - Team WAR Projected'!$B$2:$E$31, 3, FALSE)/162</f>
        <v>#N/A</v>
      </c>
      <c r="AK917" s="9" t="e">
        <f>VLOOKUP($C917, Team_Pitching___Advanced[[Team]:[xFIP]], 19,FALSE)</f>
        <v>#N/A</v>
      </c>
      <c r="AL917" s="9" t="e">
        <f>VLOOKUP($C917, Team_Pitching___Advanced[], 20, FALSE)</f>
        <v>#N/A</v>
      </c>
      <c r="AM917" s="9" t="e">
        <f>VLOOKUP($C917, Team_Batting___Dashboard[[Team]:[wOBA]], 16, FALSE)</f>
        <v>#N/A</v>
      </c>
      <c r="AN917" s="9" t="e">
        <f>VLOOKUP($C917, Team_Batting___Advanced[[Team]:[OPS]], 9, FALSE)</f>
        <v>#N/A</v>
      </c>
      <c r="AO917" s="9" t="e">
        <f>VLOOKUP($C917, Team_Batting___Advanced[], 19, FALSE)</f>
        <v>#N/A</v>
      </c>
      <c r="AP917" s="9" t="e">
        <f>VLOOKUP($C917, 'Team Per G'!$A$2:$G$31, 3, FALSE)</f>
        <v>#N/A</v>
      </c>
      <c r="AQ917" s="9" t="e">
        <f>VLOOKUP($C917, 'Team Per G'!$A$2:$G$31, 5, FALSE)</f>
        <v>#N/A</v>
      </c>
      <c r="AR917" s="9" t="e">
        <f>VLOOKUP($C917, 'Team Per G'!$A$2:$G$31, 4, FALSE)</f>
        <v>#N/A</v>
      </c>
      <c r="AS917" s="9" t="e">
        <f>VLOOKUP($C917, Team_Batting___Dashboard[], 22, FALSE)/$AC917</f>
        <v>#N/A</v>
      </c>
      <c r="AT917" s="9" t="e">
        <f>VLOOKUP($C917, 'FanGraphs - Team WAR Projected'!$B$2:$E$31, 4, FALSE)/162</f>
        <v>#N/A</v>
      </c>
      <c r="AU917" s="9" t="e">
        <f>VLOOKUP($C917, FanGraphs_Standings[[Abbreviation]:[2024 Year to Date RS/G]], 6, FALSE)/$AC917</f>
        <v>#N/A</v>
      </c>
      <c r="AV917" s="9" t="e">
        <f>VLOOKUP($C917, FanGraphs_Standings[[Abbreviation]:[2024 Projected Full Season RDif]], 19, FALSE)/162</f>
        <v>#N/A</v>
      </c>
      <c r="AW917" s="9" t="e">
        <f>VLOOKUP($C917, FanGraphs_Standings[[Abbreviation]:[2024 Projected Full Season RDif]], 5, FALSE)</f>
        <v>#N/A</v>
      </c>
      <c r="AX917" s="9" t="e">
        <f>VLOOKUP($C917, FanGraphs_Standings[[Abbreviation]:[2024 Projected Full Season W%]], 18, FALSE)</f>
        <v>#N/A</v>
      </c>
      <c r="AY917" s="9" t="e">
        <f>VLOOKUP($C917, 'Home Field Adv'!$A$2:$K$31, 11, FALSE)</f>
        <v>#N/A</v>
      </c>
      <c r="BB917" s="5" t="str">
        <f t="shared" si="43"/>
        <v/>
      </c>
      <c r="BC917" s="5" t="str">
        <f t="shared" si="44"/>
        <v/>
      </c>
      <c r="BD917" s="5" t="str">
        <f t="shared" si="45"/>
        <v/>
      </c>
    </row>
    <row r="918" spans="6:56" x14ac:dyDescent="0.45">
      <c r="F918" s="9" t="e">
        <f>VLOOKUP($B918, FanGraphs_Standings[[Abbreviation]:[2024 Year to Date G]], 2, FALSE)</f>
        <v>#N/A</v>
      </c>
      <c r="G918" s="9" t="e">
        <f>IF(ISERR(VLOOKUP($D918, 'SP Per G'!$A$2:$D$1380, 3, FALSE)), L918, VLOOKUP($D918, 'SP Per G'!$A$2:$D$1380, 3, FALSE))</f>
        <v>#N/A</v>
      </c>
      <c r="H918" s="9" t="e">
        <f>VLOOKUP($D918, 'SP Per G'!$A$2:$D$1380, 4, FALSE)</f>
        <v>#N/A</v>
      </c>
      <c r="I918" s="9" t="e">
        <f>VLOOKUP($D918, Individual_Pitching___Dashboard[], 18, FALSE)</f>
        <v>#N/A</v>
      </c>
      <c r="J918" s="9" t="e">
        <f>VLOOKUP($D918, Individual_Pitching___Dashboard[], 20, FALSE)</f>
        <v>#N/A</v>
      </c>
      <c r="K918" s="9" t="e">
        <f>VLOOKUP($D918, Individual_Pitching___Advanced[], 21,FALSE)</f>
        <v>#N/A</v>
      </c>
      <c r="L918" s="9" t="e">
        <f>VLOOKUP($B918, 'Team Per G'!$A$2:$G$31, 7, FALSE)</f>
        <v>#N/A</v>
      </c>
      <c r="M918" s="9" t="e">
        <f>VLOOKUP($B918, 'FanGraphs - Team WAR Projected'!$B$2:$E$31, 3, FALSE)/162</f>
        <v>#N/A</v>
      </c>
      <c r="N918" s="9" t="e">
        <f>VLOOKUP($B918, Team_Pitching___Advanced[[Team]:[xFIP]], 19,FALSE)</f>
        <v>#N/A</v>
      </c>
      <c r="O918" s="9" t="e">
        <f>VLOOKUP($B918, Team_Pitching___Advanced[], 20, FALSE)</f>
        <v>#N/A</v>
      </c>
      <c r="P918" s="9" t="e">
        <f>VLOOKUP($B918, Team_Batting___Dashboard[[Team]:[wOBA]], 16, FALSE)</f>
        <v>#N/A</v>
      </c>
      <c r="Q918" s="9" t="e">
        <f>VLOOKUP($B918, Team_Batting___Advanced[[Team]:[OPS]], 9, FALSE)</f>
        <v>#N/A</v>
      </c>
      <c r="R918" s="9" t="e">
        <f>VLOOKUP($B918, Team_Batting___Advanced[], 19, FALSE)</f>
        <v>#N/A</v>
      </c>
      <c r="S918" s="9" t="e">
        <f>VLOOKUP($B918, 'Team Per G'!$A$2:$G$31, 3, FALSE)</f>
        <v>#N/A</v>
      </c>
      <c r="T918" s="9" t="e">
        <f>VLOOKUP($B918, 'Team Per G'!$A$2:$G$31, 5, FALSE)</f>
        <v>#N/A</v>
      </c>
      <c r="U918" s="9" t="e">
        <f>VLOOKUP($B918, 'Team Per G'!$A$2:$G$31, 4, FALSE)</f>
        <v>#N/A</v>
      </c>
      <c r="V918" s="9" t="e">
        <f>VLOOKUP($B918, Team_Batting___Dashboard[], 22, FALSE)/$F918</f>
        <v>#N/A</v>
      </c>
      <c r="W918" s="9" t="e">
        <f>VLOOKUP($B918, 'FanGraphs - Team WAR Projected'!$B$2:$E$31, 4, FALSE)/162</f>
        <v>#N/A</v>
      </c>
      <c r="X918" s="9" t="e">
        <f>VLOOKUP($B918, FanGraphs_Standings[[Abbreviation]:[2024 Year to Date RS/G]], 6, FALSE)/$F918</f>
        <v>#N/A</v>
      </c>
      <c r="Y918" s="9" t="e">
        <f>VLOOKUP($B918, FanGraphs_Standings[[Abbreviation]:[2024 Projected Full Season RDif]], 19, FALSE)/162</f>
        <v>#N/A</v>
      </c>
      <c r="Z918" s="9" t="e">
        <f>VLOOKUP($B918, FanGraphs_Standings[[Abbreviation]:[2024 Projected Full Season RDif]], 5, FALSE)</f>
        <v>#N/A</v>
      </c>
      <c r="AA918" s="9" t="e">
        <f>VLOOKUP($B918, FanGraphs_Standings[[Abbreviation]:[2024 Projected Full Season W%]], 18, FALSE)</f>
        <v>#N/A</v>
      </c>
      <c r="AB918" s="9" t="e">
        <f>VLOOKUP($B918, 'Home Field Adv'!$A$2:$I$31, 9, FALSE)</f>
        <v>#N/A</v>
      </c>
      <c r="AC918" s="9" t="e">
        <f>VLOOKUP($C918, FanGraphs_Standings[[Abbreviation]:[2024 Year to Date G]], 2, FALSE)</f>
        <v>#N/A</v>
      </c>
      <c r="AD918" s="9" t="e">
        <f>VLOOKUP($E918, 'SP Per G'!$A$2:$D$1380, 3, FALSE)</f>
        <v>#N/A</v>
      </c>
      <c r="AE918" s="9" t="e">
        <f>VLOOKUP($E918, 'SP Per G'!$A$2:$D$1380, 4, FALSE)</f>
        <v>#N/A</v>
      </c>
      <c r="AF918" s="9" t="e">
        <f>VLOOKUP($E918, Individual_Pitching___Dashboard[], 18, FALSE)</f>
        <v>#N/A</v>
      </c>
      <c r="AG918" s="9" t="e">
        <f>VLOOKUP($E918, Individual_Pitching___Dashboard[], 20, FALSE)</f>
        <v>#N/A</v>
      </c>
      <c r="AH918" s="9" t="e">
        <f>VLOOKUP($E918, Individual_Pitching___Advanced[], 21,FALSE)</f>
        <v>#N/A</v>
      </c>
      <c r="AI918" s="9" t="e">
        <f>VLOOKUP($C918, 'Team Per G'!$A$2:$G$31, 7, FALSE)</f>
        <v>#N/A</v>
      </c>
      <c r="AJ918" s="9" t="e">
        <f>VLOOKUP($C918, 'FanGraphs - Team WAR Projected'!$B$2:$E$31, 3, FALSE)/162</f>
        <v>#N/A</v>
      </c>
      <c r="AK918" s="9" t="e">
        <f>VLOOKUP($C918, Team_Pitching___Advanced[[Team]:[xFIP]], 19,FALSE)</f>
        <v>#N/A</v>
      </c>
      <c r="AL918" s="9" t="e">
        <f>VLOOKUP($C918, Team_Pitching___Advanced[], 20, FALSE)</f>
        <v>#N/A</v>
      </c>
      <c r="AM918" s="9" t="e">
        <f>VLOOKUP($C918, Team_Batting___Dashboard[[Team]:[wOBA]], 16, FALSE)</f>
        <v>#N/A</v>
      </c>
      <c r="AN918" s="9" t="e">
        <f>VLOOKUP($C918, Team_Batting___Advanced[[Team]:[OPS]], 9, FALSE)</f>
        <v>#N/A</v>
      </c>
      <c r="AO918" s="9" t="e">
        <f>VLOOKUP($C918, Team_Batting___Advanced[], 19, FALSE)</f>
        <v>#N/A</v>
      </c>
      <c r="AP918" s="9" t="e">
        <f>VLOOKUP($C918, 'Team Per G'!$A$2:$G$31, 3, FALSE)</f>
        <v>#N/A</v>
      </c>
      <c r="AQ918" s="9" t="e">
        <f>VLOOKUP($C918, 'Team Per G'!$A$2:$G$31, 5, FALSE)</f>
        <v>#N/A</v>
      </c>
      <c r="AR918" s="9" t="e">
        <f>VLOOKUP($C918, 'Team Per G'!$A$2:$G$31, 4, FALSE)</f>
        <v>#N/A</v>
      </c>
      <c r="AS918" s="9" t="e">
        <f>VLOOKUP($C918, Team_Batting___Dashboard[], 22, FALSE)/$AC918</f>
        <v>#N/A</v>
      </c>
      <c r="AT918" s="9" t="e">
        <f>VLOOKUP($C918, 'FanGraphs - Team WAR Projected'!$B$2:$E$31, 4, FALSE)/162</f>
        <v>#N/A</v>
      </c>
      <c r="AU918" s="9" t="e">
        <f>VLOOKUP($C918, FanGraphs_Standings[[Abbreviation]:[2024 Year to Date RS/G]], 6, FALSE)/$AC918</f>
        <v>#N/A</v>
      </c>
      <c r="AV918" s="9" t="e">
        <f>VLOOKUP($C918, FanGraphs_Standings[[Abbreviation]:[2024 Projected Full Season RDif]], 19, FALSE)/162</f>
        <v>#N/A</v>
      </c>
      <c r="AW918" s="9" t="e">
        <f>VLOOKUP($C918, FanGraphs_Standings[[Abbreviation]:[2024 Projected Full Season RDif]], 5, FALSE)</f>
        <v>#N/A</v>
      </c>
      <c r="AX918" s="9" t="e">
        <f>VLOOKUP($C918, FanGraphs_Standings[[Abbreviation]:[2024 Projected Full Season W%]], 18, FALSE)</f>
        <v>#N/A</v>
      </c>
      <c r="AY918" s="9" t="e">
        <f>VLOOKUP($C918, 'Home Field Adv'!$A$2:$K$31, 11, FALSE)</f>
        <v>#N/A</v>
      </c>
      <c r="BB918" s="5" t="str">
        <f t="shared" si="43"/>
        <v/>
      </c>
      <c r="BC918" s="5" t="str">
        <f t="shared" si="44"/>
        <v/>
      </c>
      <c r="BD918" s="5" t="str">
        <f t="shared" si="45"/>
        <v/>
      </c>
    </row>
    <row r="919" spans="6:56" x14ac:dyDescent="0.45">
      <c r="F919" s="9" t="e">
        <f>VLOOKUP($B919, FanGraphs_Standings[[Abbreviation]:[2024 Year to Date G]], 2, FALSE)</f>
        <v>#N/A</v>
      </c>
      <c r="G919" s="9" t="e">
        <f>IF(ISERR(VLOOKUP($D919, 'SP Per G'!$A$2:$D$1380, 3, FALSE)), L919, VLOOKUP($D919, 'SP Per G'!$A$2:$D$1380, 3, FALSE))</f>
        <v>#N/A</v>
      </c>
      <c r="H919" s="9" t="e">
        <f>VLOOKUP($D919, 'SP Per G'!$A$2:$D$1380, 4, FALSE)</f>
        <v>#N/A</v>
      </c>
      <c r="I919" s="9" t="e">
        <f>VLOOKUP($D919, Individual_Pitching___Dashboard[], 18, FALSE)</f>
        <v>#N/A</v>
      </c>
      <c r="J919" s="9" t="e">
        <f>VLOOKUP($D919, Individual_Pitching___Dashboard[], 20, FALSE)</f>
        <v>#N/A</v>
      </c>
      <c r="K919" s="9" t="e">
        <f>VLOOKUP($D919, Individual_Pitching___Advanced[], 21,FALSE)</f>
        <v>#N/A</v>
      </c>
      <c r="L919" s="9" t="e">
        <f>VLOOKUP($B919, 'Team Per G'!$A$2:$G$31, 7, FALSE)</f>
        <v>#N/A</v>
      </c>
      <c r="M919" s="9" t="e">
        <f>VLOOKUP($B919, 'FanGraphs - Team WAR Projected'!$B$2:$E$31, 3, FALSE)/162</f>
        <v>#N/A</v>
      </c>
      <c r="N919" s="9" t="e">
        <f>VLOOKUP($B919, Team_Pitching___Advanced[[Team]:[xFIP]], 19,FALSE)</f>
        <v>#N/A</v>
      </c>
      <c r="O919" s="9" t="e">
        <f>VLOOKUP($B919, Team_Pitching___Advanced[], 20, FALSE)</f>
        <v>#N/A</v>
      </c>
      <c r="P919" s="9" t="e">
        <f>VLOOKUP($B919, Team_Batting___Dashboard[[Team]:[wOBA]], 16, FALSE)</f>
        <v>#N/A</v>
      </c>
      <c r="Q919" s="9" t="e">
        <f>VLOOKUP($B919, Team_Batting___Advanced[[Team]:[OPS]], 9, FALSE)</f>
        <v>#N/A</v>
      </c>
      <c r="R919" s="9" t="e">
        <f>VLOOKUP($B919, Team_Batting___Advanced[], 19, FALSE)</f>
        <v>#N/A</v>
      </c>
      <c r="S919" s="9" t="e">
        <f>VLOOKUP($B919, 'Team Per G'!$A$2:$G$31, 3, FALSE)</f>
        <v>#N/A</v>
      </c>
      <c r="T919" s="9" t="e">
        <f>VLOOKUP($B919, 'Team Per G'!$A$2:$G$31, 5, FALSE)</f>
        <v>#N/A</v>
      </c>
      <c r="U919" s="9" t="e">
        <f>VLOOKUP($B919, 'Team Per G'!$A$2:$G$31, 4, FALSE)</f>
        <v>#N/A</v>
      </c>
      <c r="V919" s="9" t="e">
        <f>VLOOKUP($B919, Team_Batting___Dashboard[], 22, FALSE)/$F919</f>
        <v>#N/A</v>
      </c>
      <c r="W919" s="9" t="e">
        <f>VLOOKUP($B919, 'FanGraphs - Team WAR Projected'!$B$2:$E$31, 4, FALSE)/162</f>
        <v>#N/A</v>
      </c>
      <c r="X919" s="9" t="e">
        <f>VLOOKUP($B919, FanGraphs_Standings[[Abbreviation]:[2024 Year to Date RS/G]], 6, FALSE)/$F919</f>
        <v>#N/A</v>
      </c>
      <c r="Y919" s="9" t="e">
        <f>VLOOKUP($B919, FanGraphs_Standings[[Abbreviation]:[2024 Projected Full Season RDif]], 19, FALSE)/162</f>
        <v>#N/A</v>
      </c>
      <c r="Z919" s="9" t="e">
        <f>VLOOKUP($B919, FanGraphs_Standings[[Abbreviation]:[2024 Projected Full Season RDif]], 5, FALSE)</f>
        <v>#N/A</v>
      </c>
      <c r="AA919" s="9" t="e">
        <f>VLOOKUP($B919, FanGraphs_Standings[[Abbreviation]:[2024 Projected Full Season W%]], 18, FALSE)</f>
        <v>#N/A</v>
      </c>
      <c r="AB919" s="9" t="e">
        <f>VLOOKUP($B919, 'Home Field Adv'!$A$2:$I$31, 9, FALSE)</f>
        <v>#N/A</v>
      </c>
      <c r="AC919" s="9" t="e">
        <f>VLOOKUP($C919, FanGraphs_Standings[[Abbreviation]:[2024 Year to Date G]], 2, FALSE)</f>
        <v>#N/A</v>
      </c>
      <c r="AD919" s="9" t="e">
        <f>VLOOKUP($E919, 'SP Per G'!$A$2:$D$1380, 3, FALSE)</f>
        <v>#N/A</v>
      </c>
      <c r="AE919" s="9" t="e">
        <f>VLOOKUP($E919, 'SP Per G'!$A$2:$D$1380, 4, FALSE)</f>
        <v>#N/A</v>
      </c>
      <c r="AF919" s="9" t="e">
        <f>VLOOKUP($E919, Individual_Pitching___Dashboard[], 18, FALSE)</f>
        <v>#N/A</v>
      </c>
      <c r="AG919" s="9" t="e">
        <f>VLOOKUP($E919, Individual_Pitching___Dashboard[], 20, FALSE)</f>
        <v>#N/A</v>
      </c>
      <c r="AH919" s="9" t="e">
        <f>VLOOKUP($E919, Individual_Pitching___Advanced[], 21,FALSE)</f>
        <v>#N/A</v>
      </c>
      <c r="AI919" s="9" t="e">
        <f>VLOOKUP($C919, 'Team Per G'!$A$2:$G$31, 7, FALSE)</f>
        <v>#N/A</v>
      </c>
      <c r="AJ919" s="9" t="e">
        <f>VLOOKUP($C919, 'FanGraphs - Team WAR Projected'!$B$2:$E$31, 3, FALSE)/162</f>
        <v>#N/A</v>
      </c>
      <c r="AK919" s="9" t="e">
        <f>VLOOKUP($C919, Team_Pitching___Advanced[[Team]:[xFIP]], 19,FALSE)</f>
        <v>#N/A</v>
      </c>
      <c r="AL919" s="9" t="e">
        <f>VLOOKUP($C919, Team_Pitching___Advanced[], 20, FALSE)</f>
        <v>#N/A</v>
      </c>
      <c r="AM919" s="9" t="e">
        <f>VLOOKUP($C919, Team_Batting___Dashboard[[Team]:[wOBA]], 16, FALSE)</f>
        <v>#N/A</v>
      </c>
      <c r="AN919" s="9" t="e">
        <f>VLOOKUP($C919, Team_Batting___Advanced[[Team]:[OPS]], 9, FALSE)</f>
        <v>#N/A</v>
      </c>
      <c r="AO919" s="9" t="e">
        <f>VLOOKUP($C919, Team_Batting___Advanced[], 19, FALSE)</f>
        <v>#N/A</v>
      </c>
      <c r="AP919" s="9" t="e">
        <f>VLOOKUP($C919, 'Team Per G'!$A$2:$G$31, 3, FALSE)</f>
        <v>#N/A</v>
      </c>
      <c r="AQ919" s="9" t="e">
        <f>VLOOKUP($C919, 'Team Per G'!$A$2:$G$31, 5, FALSE)</f>
        <v>#N/A</v>
      </c>
      <c r="AR919" s="9" t="e">
        <f>VLOOKUP($C919, 'Team Per G'!$A$2:$G$31, 4, FALSE)</f>
        <v>#N/A</v>
      </c>
      <c r="AS919" s="9" t="e">
        <f>VLOOKUP($C919, Team_Batting___Dashboard[], 22, FALSE)/$AC919</f>
        <v>#N/A</v>
      </c>
      <c r="AT919" s="9" t="e">
        <f>VLOOKUP($C919, 'FanGraphs - Team WAR Projected'!$B$2:$E$31, 4, FALSE)/162</f>
        <v>#N/A</v>
      </c>
      <c r="AU919" s="9" t="e">
        <f>VLOOKUP($C919, FanGraphs_Standings[[Abbreviation]:[2024 Year to Date RS/G]], 6, FALSE)/$AC919</f>
        <v>#N/A</v>
      </c>
      <c r="AV919" s="9" t="e">
        <f>VLOOKUP($C919, FanGraphs_Standings[[Abbreviation]:[2024 Projected Full Season RDif]], 19, FALSE)/162</f>
        <v>#N/A</v>
      </c>
      <c r="AW919" s="9" t="e">
        <f>VLOOKUP($C919, FanGraphs_Standings[[Abbreviation]:[2024 Projected Full Season RDif]], 5, FALSE)</f>
        <v>#N/A</v>
      </c>
      <c r="AX919" s="9" t="e">
        <f>VLOOKUP($C919, FanGraphs_Standings[[Abbreviation]:[2024 Projected Full Season W%]], 18, FALSE)</f>
        <v>#N/A</v>
      </c>
      <c r="AY919" s="9" t="e">
        <f>VLOOKUP($C919, 'Home Field Adv'!$A$2:$K$31, 11, FALSE)</f>
        <v>#N/A</v>
      </c>
      <c r="BB919" s="5" t="str">
        <f t="shared" si="43"/>
        <v/>
      </c>
      <c r="BC919" s="5" t="str">
        <f t="shared" si="44"/>
        <v/>
      </c>
      <c r="BD919" s="5" t="str">
        <f t="shared" si="45"/>
        <v/>
      </c>
    </row>
    <row r="920" spans="6:56" x14ac:dyDescent="0.45">
      <c r="F920" s="9" t="e">
        <f>VLOOKUP($B920, FanGraphs_Standings[[Abbreviation]:[2024 Year to Date G]], 2, FALSE)</f>
        <v>#N/A</v>
      </c>
      <c r="G920" s="9" t="e">
        <f>IF(ISERR(VLOOKUP($D920, 'SP Per G'!$A$2:$D$1380, 3, FALSE)), L920, VLOOKUP($D920, 'SP Per G'!$A$2:$D$1380, 3, FALSE))</f>
        <v>#N/A</v>
      </c>
      <c r="H920" s="9" t="e">
        <f>VLOOKUP($D920, 'SP Per G'!$A$2:$D$1380, 4, FALSE)</f>
        <v>#N/A</v>
      </c>
      <c r="I920" s="9" t="e">
        <f>VLOOKUP($D920, Individual_Pitching___Dashboard[], 18, FALSE)</f>
        <v>#N/A</v>
      </c>
      <c r="J920" s="9" t="e">
        <f>VLOOKUP($D920, Individual_Pitching___Dashboard[], 20, FALSE)</f>
        <v>#N/A</v>
      </c>
      <c r="K920" s="9" t="e">
        <f>VLOOKUP($D920, Individual_Pitching___Advanced[], 21,FALSE)</f>
        <v>#N/A</v>
      </c>
      <c r="L920" s="9" t="e">
        <f>VLOOKUP($B920, 'Team Per G'!$A$2:$G$31, 7, FALSE)</f>
        <v>#N/A</v>
      </c>
      <c r="M920" s="9" t="e">
        <f>VLOOKUP($B920, 'FanGraphs - Team WAR Projected'!$B$2:$E$31, 3, FALSE)/162</f>
        <v>#N/A</v>
      </c>
      <c r="N920" s="9" t="e">
        <f>VLOOKUP($B920, Team_Pitching___Advanced[[Team]:[xFIP]], 19,FALSE)</f>
        <v>#N/A</v>
      </c>
      <c r="O920" s="9" t="e">
        <f>VLOOKUP($B920, Team_Pitching___Advanced[], 20, FALSE)</f>
        <v>#N/A</v>
      </c>
      <c r="P920" s="9" t="e">
        <f>VLOOKUP($B920, Team_Batting___Dashboard[[Team]:[wOBA]], 16, FALSE)</f>
        <v>#N/A</v>
      </c>
      <c r="Q920" s="9" t="e">
        <f>VLOOKUP($B920, Team_Batting___Advanced[[Team]:[OPS]], 9, FALSE)</f>
        <v>#N/A</v>
      </c>
      <c r="R920" s="9" t="e">
        <f>VLOOKUP($B920, Team_Batting___Advanced[], 19, FALSE)</f>
        <v>#N/A</v>
      </c>
      <c r="S920" s="9" t="e">
        <f>VLOOKUP($B920, 'Team Per G'!$A$2:$G$31, 3, FALSE)</f>
        <v>#N/A</v>
      </c>
      <c r="T920" s="9" t="e">
        <f>VLOOKUP($B920, 'Team Per G'!$A$2:$G$31, 5, FALSE)</f>
        <v>#N/A</v>
      </c>
      <c r="U920" s="9" t="e">
        <f>VLOOKUP($B920, 'Team Per G'!$A$2:$G$31, 4, FALSE)</f>
        <v>#N/A</v>
      </c>
      <c r="V920" s="9" t="e">
        <f>VLOOKUP($B920, Team_Batting___Dashboard[], 22, FALSE)/$F920</f>
        <v>#N/A</v>
      </c>
      <c r="W920" s="9" t="e">
        <f>VLOOKUP($B920, 'FanGraphs - Team WAR Projected'!$B$2:$E$31, 4, FALSE)/162</f>
        <v>#N/A</v>
      </c>
      <c r="X920" s="9" t="e">
        <f>VLOOKUP($B920, FanGraphs_Standings[[Abbreviation]:[2024 Year to Date RS/G]], 6, FALSE)/$F920</f>
        <v>#N/A</v>
      </c>
      <c r="Y920" s="9" t="e">
        <f>VLOOKUP($B920, FanGraphs_Standings[[Abbreviation]:[2024 Projected Full Season RDif]], 19, FALSE)/162</f>
        <v>#N/A</v>
      </c>
      <c r="Z920" s="9" t="e">
        <f>VLOOKUP($B920, FanGraphs_Standings[[Abbreviation]:[2024 Projected Full Season RDif]], 5, FALSE)</f>
        <v>#N/A</v>
      </c>
      <c r="AA920" s="9" t="e">
        <f>VLOOKUP($B920, FanGraphs_Standings[[Abbreviation]:[2024 Projected Full Season W%]], 18, FALSE)</f>
        <v>#N/A</v>
      </c>
      <c r="AB920" s="9" t="e">
        <f>VLOOKUP($B920, 'Home Field Adv'!$A$2:$I$31, 9, FALSE)</f>
        <v>#N/A</v>
      </c>
      <c r="AC920" s="9" t="e">
        <f>VLOOKUP($C920, FanGraphs_Standings[[Abbreviation]:[2024 Year to Date G]], 2, FALSE)</f>
        <v>#N/A</v>
      </c>
      <c r="AD920" s="9" t="e">
        <f>VLOOKUP($E920, 'SP Per G'!$A$2:$D$1380, 3, FALSE)</f>
        <v>#N/A</v>
      </c>
      <c r="AE920" s="9" t="e">
        <f>VLOOKUP($E920, 'SP Per G'!$A$2:$D$1380, 4, FALSE)</f>
        <v>#N/A</v>
      </c>
      <c r="AF920" s="9" t="e">
        <f>VLOOKUP($E920, Individual_Pitching___Dashboard[], 18, FALSE)</f>
        <v>#N/A</v>
      </c>
      <c r="AG920" s="9" t="e">
        <f>VLOOKUP($E920, Individual_Pitching___Dashboard[], 20, FALSE)</f>
        <v>#N/A</v>
      </c>
      <c r="AH920" s="9" t="e">
        <f>VLOOKUP($E920, Individual_Pitching___Advanced[], 21,FALSE)</f>
        <v>#N/A</v>
      </c>
      <c r="AI920" s="9" t="e">
        <f>VLOOKUP($C920, 'Team Per G'!$A$2:$G$31, 7, FALSE)</f>
        <v>#N/A</v>
      </c>
      <c r="AJ920" s="9" t="e">
        <f>VLOOKUP($C920, 'FanGraphs - Team WAR Projected'!$B$2:$E$31, 3, FALSE)/162</f>
        <v>#N/A</v>
      </c>
      <c r="AK920" s="9" t="e">
        <f>VLOOKUP($C920, Team_Pitching___Advanced[[Team]:[xFIP]], 19,FALSE)</f>
        <v>#N/A</v>
      </c>
      <c r="AL920" s="9" t="e">
        <f>VLOOKUP($C920, Team_Pitching___Advanced[], 20, FALSE)</f>
        <v>#N/A</v>
      </c>
      <c r="AM920" s="9" t="e">
        <f>VLOOKUP($C920, Team_Batting___Dashboard[[Team]:[wOBA]], 16, FALSE)</f>
        <v>#N/A</v>
      </c>
      <c r="AN920" s="9" t="e">
        <f>VLOOKUP($C920, Team_Batting___Advanced[[Team]:[OPS]], 9, FALSE)</f>
        <v>#N/A</v>
      </c>
      <c r="AO920" s="9" t="e">
        <f>VLOOKUP($C920, Team_Batting___Advanced[], 19, FALSE)</f>
        <v>#N/A</v>
      </c>
      <c r="AP920" s="9" t="e">
        <f>VLOOKUP($C920, 'Team Per G'!$A$2:$G$31, 3, FALSE)</f>
        <v>#N/A</v>
      </c>
      <c r="AQ920" s="9" t="e">
        <f>VLOOKUP($C920, 'Team Per G'!$A$2:$G$31, 5, FALSE)</f>
        <v>#N/A</v>
      </c>
      <c r="AR920" s="9" t="e">
        <f>VLOOKUP($C920, 'Team Per G'!$A$2:$G$31, 4, FALSE)</f>
        <v>#N/A</v>
      </c>
      <c r="AS920" s="9" t="e">
        <f>VLOOKUP($C920, Team_Batting___Dashboard[], 22, FALSE)/$AC920</f>
        <v>#N/A</v>
      </c>
      <c r="AT920" s="9" t="e">
        <f>VLOOKUP($C920, 'FanGraphs - Team WAR Projected'!$B$2:$E$31, 4, FALSE)/162</f>
        <v>#N/A</v>
      </c>
      <c r="AU920" s="9" t="e">
        <f>VLOOKUP($C920, FanGraphs_Standings[[Abbreviation]:[2024 Year to Date RS/G]], 6, FALSE)/$AC920</f>
        <v>#N/A</v>
      </c>
      <c r="AV920" s="9" t="e">
        <f>VLOOKUP($C920, FanGraphs_Standings[[Abbreviation]:[2024 Projected Full Season RDif]], 19, FALSE)/162</f>
        <v>#N/A</v>
      </c>
      <c r="AW920" s="9" t="e">
        <f>VLOOKUP($C920, FanGraphs_Standings[[Abbreviation]:[2024 Projected Full Season RDif]], 5, FALSE)</f>
        <v>#N/A</v>
      </c>
      <c r="AX920" s="9" t="e">
        <f>VLOOKUP($C920, FanGraphs_Standings[[Abbreviation]:[2024 Projected Full Season W%]], 18, FALSE)</f>
        <v>#N/A</v>
      </c>
      <c r="AY920" s="9" t="e">
        <f>VLOOKUP($C920, 'Home Field Adv'!$A$2:$K$31, 11, FALSE)</f>
        <v>#N/A</v>
      </c>
      <c r="BB920" s="5" t="str">
        <f t="shared" si="43"/>
        <v/>
      </c>
      <c r="BC920" s="5" t="str">
        <f t="shared" si="44"/>
        <v/>
      </c>
      <c r="BD920" s="5" t="str">
        <f t="shared" si="45"/>
        <v/>
      </c>
    </row>
    <row r="921" spans="6:56" x14ac:dyDescent="0.45">
      <c r="F921" s="9" t="e">
        <f>VLOOKUP($B921, FanGraphs_Standings[[Abbreviation]:[2024 Year to Date G]], 2, FALSE)</f>
        <v>#N/A</v>
      </c>
      <c r="G921" s="9" t="e">
        <f>IF(ISERR(VLOOKUP($D921, 'SP Per G'!$A$2:$D$1380, 3, FALSE)), L921, VLOOKUP($D921, 'SP Per G'!$A$2:$D$1380, 3, FALSE))</f>
        <v>#N/A</v>
      </c>
      <c r="H921" s="9" t="e">
        <f>VLOOKUP($D921, 'SP Per G'!$A$2:$D$1380, 4, FALSE)</f>
        <v>#N/A</v>
      </c>
      <c r="I921" s="9" t="e">
        <f>VLOOKUP($D921, Individual_Pitching___Dashboard[], 18, FALSE)</f>
        <v>#N/A</v>
      </c>
      <c r="J921" s="9" t="e">
        <f>VLOOKUP($D921, Individual_Pitching___Dashboard[], 20, FALSE)</f>
        <v>#N/A</v>
      </c>
      <c r="K921" s="9" t="e">
        <f>VLOOKUP($D921, Individual_Pitching___Advanced[], 21,FALSE)</f>
        <v>#N/A</v>
      </c>
      <c r="L921" s="9" t="e">
        <f>VLOOKUP($B921, 'Team Per G'!$A$2:$G$31, 7, FALSE)</f>
        <v>#N/A</v>
      </c>
      <c r="M921" s="9" t="e">
        <f>VLOOKUP($B921, 'FanGraphs - Team WAR Projected'!$B$2:$E$31, 3, FALSE)/162</f>
        <v>#N/A</v>
      </c>
      <c r="N921" s="9" t="e">
        <f>VLOOKUP($B921, Team_Pitching___Advanced[[Team]:[xFIP]], 19,FALSE)</f>
        <v>#N/A</v>
      </c>
      <c r="O921" s="9" t="e">
        <f>VLOOKUP($B921, Team_Pitching___Advanced[], 20, FALSE)</f>
        <v>#N/A</v>
      </c>
      <c r="P921" s="9" t="e">
        <f>VLOOKUP($B921, Team_Batting___Dashboard[[Team]:[wOBA]], 16, FALSE)</f>
        <v>#N/A</v>
      </c>
      <c r="Q921" s="9" t="e">
        <f>VLOOKUP($B921, Team_Batting___Advanced[[Team]:[OPS]], 9, FALSE)</f>
        <v>#N/A</v>
      </c>
      <c r="R921" s="9" t="e">
        <f>VLOOKUP($B921, Team_Batting___Advanced[], 19, FALSE)</f>
        <v>#N/A</v>
      </c>
      <c r="S921" s="9" t="e">
        <f>VLOOKUP($B921, 'Team Per G'!$A$2:$G$31, 3, FALSE)</f>
        <v>#N/A</v>
      </c>
      <c r="T921" s="9" t="e">
        <f>VLOOKUP($B921, 'Team Per G'!$A$2:$G$31, 5, FALSE)</f>
        <v>#N/A</v>
      </c>
      <c r="U921" s="9" t="e">
        <f>VLOOKUP($B921, 'Team Per G'!$A$2:$G$31, 4, FALSE)</f>
        <v>#N/A</v>
      </c>
      <c r="V921" s="9" t="e">
        <f>VLOOKUP($B921, Team_Batting___Dashboard[], 22, FALSE)/$F921</f>
        <v>#N/A</v>
      </c>
      <c r="W921" s="9" t="e">
        <f>VLOOKUP($B921, 'FanGraphs - Team WAR Projected'!$B$2:$E$31, 4, FALSE)/162</f>
        <v>#N/A</v>
      </c>
      <c r="X921" s="9" t="e">
        <f>VLOOKUP($B921, FanGraphs_Standings[[Abbreviation]:[2024 Year to Date RS/G]], 6, FALSE)/$F921</f>
        <v>#N/A</v>
      </c>
      <c r="Y921" s="9" t="e">
        <f>VLOOKUP($B921, FanGraphs_Standings[[Abbreviation]:[2024 Projected Full Season RDif]], 19, FALSE)/162</f>
        <v>#N/A</v>
      </c>
      <c r="Z921" s="9" t="e">
        <f>VLOOKUP($B921, FanGraphs_Standings[[Abbreviation]:[2024 Projected Full Season RDif]], 5, FALSE)</f>
        <v>#N/A</v>
      </c>
      <c r="AA921" s="9" t="e">
        <f>VLOOKUP($B921, FanGraphs_Standings[[Abbreviation]:[2024 Projected Full Season W%]], 18, FALSE)</f>
        <v>#N/A</v>
      </c>
      <c r="AB921" s="9" t="e">
        <f>VLOOKUP($B921, 'Home Field Adv'!$A$2:$I$31, 9, FALSE)</f>
        <v>#N/A</v>
      </c>
      <c r="AC921" s="9" t="e">
        <f>VLOOKUP($C921, FanGraphs_Standings[[Abbreviation]:[2024 Year to Date G]], 2, FALSE)</f>
        <v>#N/A</v>
      </c>
      <c r="AD921" s="9" t="e">
        <f>VLOOKUP($E921, 'SP Per G'!$A$2:$D$1380, 3, FALSE)</f>
        <v>#N/A</v>
      </c>
      <c r="AE921" s="9" t="e">
        <f>VLOOKUP($E921, 'SP Per G'!$A$2:$D$1380, 4, FALSE)</f>
        <v>#N/A</v>
      </c>
      <c r="AF921" s="9" t="e">
        <f>VLOOKUP($E921, Individual_Pitching___Dashboard[], 18, FALSE)</f>
        <v>#N/A</v>
      </c>
      <c r="AG921" s="9" t="e">
        <f>VLOOKUP($E921, Individual_Pitching___Dashboard[], 20, FALSE)</f>
        <v>#N/A</v>
      </c>
      <c r="AH921" s="9" t="e">
        <f>VLOOKUP($E921, Individual_Pitching___Advanced[], 21,FALSE)</f>
        <v>#N/A</v>
      </c>
      <c r="AI921" s="9" t="e">
        <f>VLOOKUP($C921, 'Team Per G'!$A$2:$G$31, 7, FALSE)</f>
        <v>#N/A</v>
      </c>
      <c r="AJ921" s="9" t="e">
        <f>VLOOKUP($C921, 'FanGraphs - Team WAR Projected'!$B$2:$E$31, 3, FALSE)/162</f>
        <v>#N/A</v>
      </c>
      <c r="AK921" s="9" t="e">
        <f>VLOOKUP($C921, Team_Pitching___Advanced[[Team]:[xFIP]], 19,FALSE)</f>
        <v>#N/A</v>
      </c>
      <c r="AL921" s="9" t="e">
        <f>VLOOKUP($C921, Team_Pitching___Advanced[], 20, FALSE)</f>
        <v>#N/A</v>
      </c>
      <c r="AM921" s="9" t="e">
        <f>VLOOKUP($C921, Team_Batting___Dashboard[[Team]:[wOBA]], 16, FALSE)</f>
        <v>#N/A</v>
      </c>
      <c r="AN921" s="9" t="e">
        <f>VLOOKUP($C921, Team_Batting___Advanced[[Team]:[OPS]], 9, FALSE)</f>
        <v>#N/A</v>
      </c>
      <c r="AO921" s="9" t="e">
        <f>VLOOKUP($C921, Team_Batting___Advanced[], 19, FALSE)</f>
        <v>#N/A</v>
      </c>
      <c r="AP921" s="9" t="e">
        <f>VLOOKUP($C921, 'Team Per G'!$A$2:$G$31, 3, FALSE)</f>
        <v>#N/A</v>
      </c>
      <c r="AQ921" s="9" t="e">
        <f>VLOOKUP($C921, 'Team Per G'!$A$2:$G$31, 5, FALSE)</f>
        <v>#N/A</v>
      </c>
      <c r="AR921" s="9" t="e">
        <f>VLOOKUP($C921, 'Team Per G'!$A$2:$G$31, 4, FALSE)</f>
        <v>#N/A</v>
      </c>
      <c r="AS921" s="9" t="e">
        <f>VLOOKUP($C921, Team_Batting___Dashboard[], 22, FALSE)/$AC921</f>
        <v>#N/A</v>
      </c>
      <c r="AT921" s="9" t="e">
        <f>VLOOKUP($C921, 'FanGraphs - Team WAR Projected'!$B$2:$E$31, 4, FALSE)/162</f>
        <v>#N/A</v>
      </c>
      <c r="AU921" s="9" t="e">
        <f>VLOOKUP($C921, FanGraphs_Standings[[Abbreviation]:[2024 Year to Date RS/G]], 6, FALSE)/$AC921</f>
        <v>#N/A</v>
      </c>
      <c r="AV921" s="9" t="e">
        <f>VLOOKUP($C921, FanGraphs_Standings[[Abbreviation]:[2024 Projected Full Season RDif]], 19, FALSE)/162</f>
        <v>#N/A</v>
      </c>
      <c r="AW921" s="9" t="e">
        <f>VLOOKUP($C921, FanGraphs_Standings[[Abbreviation]:[2024 Projected Full Season RDif]], 5, FALSE)</f>
        <v>#N/A</v>
      </c>
      <c r="AX921" s="9" t="e">
        <f>VLOOKUP($C921, FanGraphs_Standings[[Abbreviation]:[2024 Projected Full Season W%]], 18, FALSE)</f>
        <v>#N/A</v>
      </c>
      <c r="AY921" s="9" t="e">
        <f>VLOOKUP($C921, 'Home Field Adv'!$A$2:$K$31, 11, FALSE)</f>
        <v>#N/A</v>
      </c>
      <c r="BB921" s="5" t="str">
        <f t="shared" si="43"/>
        <v/>
      </c>
      <c r="BC921" s="5" t="str">
        <f t="shared" si="44"/>
        <v/>
      </c>
      <c r="BD921" s="5" t="str">
        <f t="shared" si="45"/>
        <v/>
      </c>
    </row>
    <row r="922" spans="6:56" x14ac:dyDescent="0.45">
      <c r="F922" s="9" t="e">
        <f>VLOOKUP($B922, FanGraphs_Standings[[Abbreviation]:[2024 Year to Date G]], 2, FALSE)</f>
        <v>#N/A</v>
      </c>
      <c r="G922" s="9" t="e">
        <f>IF(ISERR(VLOOKUP($D922, 'SP Per G'!$A$2:$D$1380, 3, FALSE)), L922, VLOOKUP($D922, 'SP Per G'!$A$2:$D$1380, 3, FALSE))</f>
        <v>#N/A</v>
      </c>
      <c r="H922" s="9" t="e">
        <f>VLOOKUP($D922, 'SP Per G'!$A$2:$D$1380, 4, FALSE)</f>
        <v>#N/A</v>
      </c>
      <c r="I922" s="9" t="e">
        <f>VLOOKUP($D922, Individual_Pitching___Dashboard[], 18, FALSE)</f>
        <v>#N/A</v>
      </c>
      <c r="J922" s="9" t="e">
        <f>VLOOKUP($D922, Individual_Pitching___Dashboard[], 20, FALSE)</f>
        <v>#N/A</v>
      </c>
      <c r="K922" s="9" t="e">
        <f>VLOOKUP($D922, Individual_Pitching___Advanced[], 21,FALSE)</f>
        <v>#N/A</v>
      </c>
      <c r="L922" s="9" t="e">
        <f>VLOOKUP($B922, 'Team Per G'!$A$2:$G$31, 7, FALSE)</f>
        <v>#N/A</v>
      </c>
      <c r="M922" s="9" t="e">
        <f>VLOOKUP($B922, 'FanGraphs - Team WAR Projected'!$B$2:$E$31, 3, FALSE)/162</f>
        <v>#N/A</v>
      </c>
      <c r="N922" s="9" t="e">
        <f>VLOOKUP($B922, Team_Pitching___Advanced[[Team]:[xFIP]], 19,FALSE)</f>
        <v>#N/A</v>
      </c>
      <c r="O922" s="9" t="e">
        <f>VLOOKUP($B922, Team_Pitching___Advanced[], 20, FALSE)</f>
        <v>#N/A</v>
      </c>
      <c r="P922" s="9" t="e">
        <f>VLOOKUP($B922, Team_Batting___Dashboard[[Team]:[wOBA]], 16, FALSE)</f>
        <v>#N/A</v>
      </c>
      <c r="Q922" s="9" t="e">
        <f>VLOOKUP($B922, Team_Batting___Advanced[[Team]:[OPS]], 9, FALSE)</f>
        <v>#N/A</v>
      </c>
      <c r="R922" s="9" t="e">
        <f>VLOOKUP($B922, Team_Batting___Advanced[], 19, FALSE)</f>
        <v>#N/A</v>
      </c>
      <c r="S922" s="9" t="e">
        <f>VLOOKUP($B922, 'Team Per G'!$A$2:$G$31, 3, FALSE)</f>
        <v>#N/A</v>
      </c>
      <c r="T922" s="9" t="e">
        <f>VLOOKUP($B922, 'Team Per G'!$A$2:$G$31, 5, FALSE)</f>
        <v>#N/A</v>
      </c>
      <c r="U922" s="9" t="e">
        <f>VLOOKUP($B922, 'Team Per G'!$A$2:$G$31, 4, FALSE)</f>
        <v>#N/A</v>
      </c>
      <c r="V922" s="9" t="e">
        <f>VLOOKUP($B922, Team_Batting___Dashboard[], 22, FALSE)/$F922</f>
        <v>#N/A</v>
      </c>
      <c r="W922" s="9" t="e">
        <f>VLOOKUP($B922, 'FanGraphs - Team WAR Projected'!$B$2:$E$31, 4, FALSE)/162</f>
        <v>#N/A</v>
      </c>
      <c r="X922" s="9" t="e">
        <f>VLOOKUP($B922, FanGraphs_Standings[[Abbreviation]:[2024 Year to Date RS/G]], 6, FALSE)/$F922</f>
        <v>#N/A</v>
      </c>
      <c r="Y922" s="9" t="e">
        <f>VLOOKUP($B922, FanGraphs_Standings[[Abbreviation]:[2024 Projected Full Season RDif]], 19, FALSE)/162</f>
        <v>#N/A</v>
      </c>
      <c r="Z922" s="9" t="e">
        <f>VLOOKUP($B922, FanGraphs_Standings[[Abbreviation]:[2024 Projected Full Season RDif]], 5, FALSE)</f>
        <v>#N/A</v>
      </c>
      <c r="AA922" s="9" t="e">
        <f>VLOOKUP($B922, FanGraphs_Standings[[Abbreviation]:[2024 Projected Full Season W%]], 18, FALSE)</f>
        <v>#N/A</v>
      </c>
      <c r="AB922" s="9" t="e">
        <f>VLOOKUP($B922, 'Home Field Adv'!$A$2:$I$31, 9, FALSE)</f>
        <v>#N/A</v>
      </c>
      <c r="AC922" s="9" t="e">
        <f>VLOOKUP($C922, FanGraphs_Standings[[Abbreviation]:[2024 Year to Date G]], 2, FALSE)</f>
        <v>#N/A</v>
      </c>
      <c r="AD922" s="9" t="e">
        <f>VLOOKUP($E922, 'SP Per G'!$A$2:$D$1380, 3, FALSE)</f>
        <v>#N/A</v>
      </c>
      <c r="AE922" s="9" t="e">
        <f>VLOOKUP($E922, 'SP Per G'!$A$2:$D$1380, 4, FALSE)</f>
        <v>#N/A</v>
      </c>
      <c r="AF922" s="9" t="e">
        <f>VLOOKUP($E922, Individual_Pitching___Dashboard[], 18, FALSE)</f>
        <v>#N/A</v>
      </c>
      <c r="AG922" s="9" t="e">
        <f>VLOOKUP($E922, Individual_Pitching___Dashboard[], 20, FALSE)</f>
        <v>#N/A</v>
      </c>
      <c r="AH922" s="9" t="e">
        <f>VLOOKUP($E922, Individual_Pitching___Advanced[], 21,FALSE)</f>
        <v>#N/A</v>
      </c>
      <c r="AI922" s="9" t="e">
        <f>VLOOKUP($C922, 'Team Per G'!$A$2:$G$31, 7, FALSE)</f>
        <v>#N/A</v>
      </c>
      <c r="AJ922" s="9" t="e">
        <f>VLOOKUP($C922, 'FanGraphs - Team WAR Projected'!$B$2:$E$31, 3, FALSE)/162</f>
        <v>#N/A</v>
      </c>
      <c r="AK922" s="9" t="e">
        <f>VLOOKUP($C922, Team_Pitching___Advanced[[Team]:[xFIP]], 19,FALSE)</f>
        <v>#N/A</v>
      </c>
      <c r="AL922" s="9" t="e">
        <f>VLOOKUP($C922, Team_Pitching___Advanced[], 20, FALSE)</f>
        <v>#N/A</v>
      </c>
      <c r="AM922" s="9" t="e">
        <f>VLOOKUP($C922, Team_Batting___Dashboard[[Team]:[wOBA]], 16, FALSE)</f>
        <v>#N/A</v>
      </c>
      <c r="AN922" s="9" t="e">
        <f>VLOOKUP($C922, Team_Batting___Advanced[[Team]:[OPS]], 9, FALSE)</f>
        <v>#N/A</v>
      </c>
      <c r="AO922" s="9" t="e">
        <f>VLOOKUP($C922, Team_Batting___Advanced[], 19, FALSE)</f>
        <v>#N/A</v>
      </c>
      <c r="AP922" s="9" t="e">
        <f>VLOOKUP($C922, 'Team Per G'!$A$2:$G$31, 3, FALSE)</f>
        <v>#N/A</v>
      </c>
      <c r="AQ922" s="9" t="e">
        <f>VLOOKUP($C922, 'Team Per G'!$A$2:$G$31, 5, FALSE)</f>
        <v>#N/A</v>
      </c>
      <c r="AR922" s="9" t="e">
        <f>VLOOKUP($C922, 'Team Per G'!$A$2:$G$31, 4, FALSE)</f>
        <v>#N/A</v>
      </c>
      <c r="AS922" s="9" t="e">
        <f>VLOOKUP($C922, Team_Batting___Dashboard[], 22, FALSE)/$AC922</f>
        <v>#N/A</v>
      </c>
      <c r="AT922" s="9" t="e">
        <f>VLOOKUP($C922, 'FanGraphs - Team WAR Projected'!$B$2:$E$31, 4, FALSE)/162</f>
        <v>#N/A</v>
      </c>
      <c r="AU922" s="9" t="e">
        <f>VLOOKUP($C922, FanGraphs_Standings[[Abbreviation]:[2024 Year to Date RS/G]], 6, FALSE)/$AC922</f>
        <v>#N/A</v>
      </c>
      <c r="AV922" s="9" t="e">
        <f>VLOOKUP($C922, FanGraphs_Standings[[Abbreviation]:[2024 Projected Full Season RDif]], 19, FALSE)/162</f>
        <v>#N/A</v>
      </c>
      <c r="AW922" s="9" t="e">
        <f>VLOOKUP($C922, FanGraphs_Standings[[Abbreviation]:[2024 Projected Full Season RDif]], 5, FALSE)</f>
        <v>#N/A</v>
      </c>
      <c r="AX922" s="9" t="e">
        <f>VLOOKUP($C922, FanGraphs_Standings[[Abbreviation]:[2024 Projected Full Season W%]], 18, FALSE)</f>
        <v>#N/A</v>
      </c>
      <c r="AY922" s="9" t="e">
        <f>VLOOKUP($C922, 'Home Field Adv'!$A$2:$K$31, 11, FALSE)</f>
        <v>#N/A</v>
      </c>
      <c r="BB922" s="5" t="str">
        <f t="shared" si="43"/>
        <v/>
      </c>
      <c r="BC922" s="5" t="str">
        <f t="shared" si="44"/>
        <v/>
      </c>
      <c r="BD922" s="5" t="str">
        <f t="shared" si="45"/>
        <v/>
      </c>
    </row>
    <row r="923" spans="6:56" x14ac:dyDescent="0.45">
      <c r="F923" s="9" t="e">
        <f>VLOOKUP($B923, FanGraphs_Standings[[Abbreviation]:[2024 Year to Date G]], 2, FALSE)</f>
        <v>#N/A</v>
      </c>
      <c r="G923" s="9" t="e">
        <f>IF(ISERR(VLOOKUP($D923, 'SP Per G'!$A$2:$D$1380, 3, FALSE)), L923, VLOOKUP($D923, 'SP Per G'!$A$2:$D$1380, 3, FALSE))</f>
        <v>#N/A</v>
      </c>
      <c r="H923" s="9" t="e">
        <f>VLOOKUP($D923, 'SP Per G'!$A$2:$D$1380, 4, FALSE)</f>
        <v>#N/A</v>
      </c>
      <c r="I923" s="9" t="e">
        <f>VLOOKUP($D923, Individual_Pitching___Dashboard[], 18, FALSE)</f>
        <v>#N/A</v>
      </c>
      <c r="J923" s="9" t="e">
        <f>VLOOKUP($D923, Individual_Pitching___Dashboard[], 20, FALSE)</f>
        <v>#N/A</v>
      </c>
      <c r="K923" s="9" t="e">
        <f>VLOOKUP($D923, Individual_Pitching___Advanced[], 21,FALSE)</f>
        <v>#N/A</v>
      </c>
      <c r="L923" s="9" t="e">
        <f>VLOOKUP($B923, 'Team Per G'!$A$2:$G$31, 7, FALSE)</f>
        <v>#N/A</v>
      </c>
      <c r="M923" s="9" t="e">
        <f>VLOOKUP($B923, 'FanGraphs - Team WAR Projected'!$B$2:$E$31, 3, FALSE)/162</f>
        <v>#N/A</v>
      </c>
      <c r="N923" s="9" t="e">
        <f>VLOOKUP($B923, Team_Pitching___Advanced[[Team]:[xFIP]], 19,FALSE)</f>
        <v>#N/A</v>
      </c>
      <c r="O923" s="9" t="e">
        <f>VLOOKUP($B923, Team_Pitching___Advanced[], 20, FALSE)</f>
        <v>#N/A</v>
      </c>
      <c r="P923" s="9" t="e">
        <f>VLOOKUP($B923, Team_Batting___Dashboard[[Team]:[wOBA]], 16, FALSE)</f>
        <v>#N/A</v>
      </c>
      <c r="Q923" s="9" t="e">
        <f>VLOOKUP($B923, Team_Batting___Advanced[[Team]:[OPS]], 9, FALSE)</f>
        <v>#N/A</v>
      </c>
      <c r="R923" s="9" t="e">
        <f>VLOOKUP($B923, Team_Batting___Advanced[], 19, FALSE)</f>
        <v>#N/A</v>
      </c>
      <c r="S923" s="9" t="e">
        <f>VLOOKUP($B923, 'Team Per G'!$A$2:$G$31, 3, FALSE)</f>
        <v>#N/A</v>
      </c>
      <c r="T923" s="9" t="e">
        <f>VLOOKUP($B923, 'Team Per G'!$A$2:$G$31, 5, FALSE)</f>
        <v>#N/A</v>
      </c>
      <c r="U923" s="9" t="e">
        <f>VLOOKUP($B923, 'Team Per G'!$A$2:$G$31, 4, FALSE)</f>
        <v>#N/A</v>
      </c>
      <c r="V923" s="9" t="e">
        <f>VLOOKUP($B923, Team_Batting___Dashboard[], 22, FALSE)/$F923</f>
        <v>#N/A</v>
      </c>
      <c r="W923" s="9" t="e">
        <f>VLOOKUP($B923, 'FanGraphs - Team WAR Projected'!$B$2:$E$31, 4, FALSE)/162</f>
        <v>#N/A</v>
      </c>
      <c r="X923" s="9" t="e">
        <f>VLOOKUP($B923, FanGraphs_Standings[[Abbreviation]:[2024 Year to Date RS/G]], 6, FALSE)/$F923</f>
        <v>#N/A</v>
      </c>
      <c r="Y923" s="9" t="e">
        <f>VLOOKUP($B923, FanGraphs_Standings[[Abbreviation]:[2024 Projected Full Season RDif]], 19, FALSE)/162</f>
        <v>#N/A</v>
      </c>
      <c r="Z923" s="9" t="e">
        <f>VLOOKUP($B923, FanGraphs_Standings[[Abbreviation]:[2024 Projected Full Season RDif]], 5, FALSE)</f>
        <v>#N/A</v>
      </c>
      <c r="AA923" s="9" t="e">
        <f>VLOOKUP($B923, FanGraphs_Standings[[Abbreviation]:[2024 Projected Full Season W%]], 18, FALSE)</f>
        <v>#N/A</v>
      </c>
      <c r="AB923" s="9" t="e">
        <f>VLOOKUP($B923, 'Home Field Adv'!$A$2:$I$31, 9, FALSE)</f>
        <v>#N/A</v>
      </c>
      <c r="AC923" s="9" t="e">
        <f>VLOOKUP($C923, FanGraphs_Standings[[Abbreviation]:[2024 Year to Date G]], 2, FALSE)</f>
        <v>#N/A</v>
      </c>
      <c r="AD923" s="9" t="e">
        <f>VLOOKUP($E923, 'SP Per G'!$A$2:$D$1380, 3, FALSE)</f>
        <v>#N/A</v>
      </c>
      <c r="AE923" s="9" t="e">
        <f>VLOOKUP($E923, 'SP Per G'!$A$2:$D$1380, 4, FALSE)</f>
        <v>#N/A</v>
      </c>
      <c r="AF923" s="9" t="e">
        <f>VLOOKUP($E923, Individual_Pitching___Dashboard[], 18, FALSE)</f>
        <v>#N/A</v>
      </c>
      <c r="AG923" s="9" t="e">
        <f>VLOOKUP($E923, Individual_Pitching___Dashboard[], 20, FALSE)</f>
        <v>#N/A</v>
      </c>
      <c r="AH923" s="9" t="e">
        <f>VLOOKUP($E923, Individual_Pitching___Advanced[], 21,FALSE)</f>
        <v>#N/A</v>
      </c>
      <c r="AI923" s="9" t="e">
        <f>VLOOKUP($C923, 'Team Per G'!$A$2:$G$31, 7, FALSE)</f>
        <v>#N/A</v>
      </c>
      <c r="AJ923" s="9" t="e">
        <f>VLOOKUP($C923, 'FanGraphs - Team WAR Projected'!$B$2:$E$31, 3, FALSE)/162</f>
        <v>#N/A</v>
      </c>
      <c r="AK923" s="9" t="e">
        <f>VLOOKUP($C923, Team_Pitching___Advanced[[Team]:[xFIP]], 19,FALSE)</f>
        <v>#N/A</v>
      </c>
      <c r="AL923" s="9" t="e">
        <f>VLOOKUP($C923, Team_Pitching___Advanced[], 20, FALSE)</f>
        <v>#N/A</v>
      </c>
      <c r="AM923" s="9" t="e">
        <f>VLOOKUP($C923, Team_Batting___Dashboard[[Team]:[wOBA]], 16, FALSE)</f>
        <v>#N/A</v>
      </c>
      <c r="AN923" s="9" t="e">
        <f>VLOOKUP($C923, Team_Batting___Advanced[[Team]:[OPS]], 9, FALSE)</f>
        <v>#N/A</v>
      </c>
      <c r="AO923" s="9" t="e">
        <f>VLOOKUP($C923, Team_Batting___Advanced[], 19, FALSE)</f>
        <v>#N/A</v>
      </c>
      <c r="AP923" s="9" t="e">
        <f>VLOOKUP($C923, 'Team Per G'!$A$2:$G$31, 3, FALSE)</f>
        <v>#N/A</v>
      </c>
      <c r="AQ923" s="9" t="e">
        <f>VLOOKUP($C923, 'Team Per G'!$A$2:$G$31, 5, FALSE)</f>
        <v>#N/A</v>
      </c>
      <c r="AR923" s="9" t="e">
        <f>VLOOKUP($C923, 'Team Per G'!$A$2:$G$31, 4, FALSE)</f>
        <v>#N/A</v>
      </c>
      <c r="AS923" s="9" t="e">
        <f>VLOOKUP($C923, Team_Batting___Dashboard[], 22, FALSE)/$AC923</f>
        <v>#N/A</v>
      </c>
      <c r="AT923" s="9" t="e">
        <f>VLOOKUP($C923, 'FanGraphs - Team WAR Projected'!$B$2:$E$31, 4, FALSE)/162</f>
        <v>#N/A</v>
      </c>
      <c r="AU923" s="9" t="e">
        <f>VLOOKUP($C923, FanGraphs_Standings[[Abbreviation]:[2024 Year to Date RS/G]], 6, FALSE)/$AC923</f>
        <v>#N/A</v>
      </c>
      <c r="AV923" s="9" t="e">
        <f>VLOOKUP($C923, FanGraphs_Standings[[Abbreviation]:[2024 Projected Full Season RDif]], 19, FALSE)/162</f>
        <v>#N/A</v>
      </c>
      <c r="AW923" s="9" t="e">
        <f>VLOOKUP($C923, FanGraphs_Standings[[Abbreviation]:[2024 Projected Full Season RDif]], 5, FALSE)</f>
        <v>#N/A</v>
      </c>
      <c r="AX923" s="9" t="e">
        <f>VLOOKUP($C923, FanGraphs_Standings[[Abbreviation]:[2024 Projected Full Season W%]], 18, FALSE)</f>
        <v>#N/A</v>
      </c>
      <c r="AY923" s="9" t="e">
        <f>VLOOKUP($C923, 'Home Field Adv'!$A$2:$K$31, 11, FALSE)</f>
        <v>#N/A</v>
      </c>
      <c r="BB923" s="5" t="str">
        <f t="shared" si="43"/>
        <v/>
      </c>
      <c r="BC923" s="5" t="str">
        <f t="shared" si="44"/>
        <v/>
      </c>
      <c r="BD923" s="5" t="str">
        <f t="shared" si="45"/>
        <v/>
      </c>
    </row>
    <row r="924" spans="6:56" x14ac:dyDescent="0.45">
      <c r="F924" s="9" t="e">
        <f>VLOOKUP($B924, FanGraphs_Standings[[Abbreviation]:[2024 Year to Date G]], 2, FALSE)</f>
        <v>#N/A</v>
      </c>
      <c r="G924" s="9" t="e">
        <f>IF(ISERR(VLOOKUP($D924, 'SP Per G'!$A$2:$D$1380, 3, FALSE)), L924, VLOOKUP($D924, 'SP Per G'!$A$2:$D$1380, 3, FALSE))</f>
        <v>#N/A</v>
      </c>
      <c r="H924" s="9" t="e">
        <f>VLOOKUP($D924, 'SP Per G'!$A$2:$D$1380, 4, FALSE)</f>
        <v>#N/A</v>
      </c>
      <c r="I924" s="9" t="e">
        <f>VLOOKUP($D924, Individual_Pitching___Dashboard[], 18, FALSE)</f>
        <v>#N/A</v>
      </c>
      <c r="J924" s="9" t="e">
        <f>VLOOKUP($D924, Individual_Pitching___Dashboard[], 20, FALSE)</f>
        <v>#N/A</v>
      </c>
      <c r="K924" s="9" t="e">
        <f>VLOOKUP($D924, Individual_Pitching___Advanced[], 21,FALSE)</f>
        <v>#N/A</v>
      </c>
      <c r="L924" s="9" t="e">
        <f>VLOOKUP($B924, 'Team Per G'!$A$2:$G$31, 7, FALSE)</f>
        <v>#N/A</v>
      </c>
      <c r="M924" s="9" t="e">
        <f>VLOOKUP($B924, 'FanGraphs - Team WAR Projected'!$B$2:$E$31, 3, FALSE)/162</f>
        <v>#N/A</v>
      </c>
      <c r="N924" s="9" t="e">
        <f>VLOOKUP($B924, Team_Pitching___Advanced[[Team]:[xFIP]], 19,FALSE)</f>
        <v>#N/A</v>
      </c>
      <c r="O924" s="9" t="e">
        <f>VLOOKUP($B924, Team_Pitching___Advanced[], 20, FALSE)</f>
        <v>#N/A</v>
      </c>
      <c r="P924" s="9" t="e">
        <f>VLOOKUP($B924, Team_Batting___Dashboard[[Team]:[wOBA]], 16, FALSE)</f>
        <v>#N/A</v>
      </c>
      <c r="Q924" s="9" t="e">
        <f>VLOOKUP($B924, Team_Batting___Advanced[[Team]:[OPS]], 9, FALSE)</f>
        <v>#N/A</v>
      </c>
      <c r="R924" s="9" t="e">
        <f>VLOOKUP($B924, Team_Batting___Advanced[], 19, FALSE)</f>
        <v>#N/A</v>
      </c>
      <c r="S924" s="9" t="e">
        <f>VLOOKUP($B924, 'Team Per G'!$A$2:$G$31, 3, FALSE)</f>
        <v>#N/A</v>
      </c>
      <c r="T924" s="9" t="e">
        <f>VLOOKUP($B924, 'Team Per G'!$A$2:$G$31, 5, FALSE)</f>
        <v>#N/A</v>
      </c>
      <c r="U924" s="9" t="e">
        <f>VLOOKUP($B924, 'Team Per G'!$A$2:$G$31, 4, FALSE)</f>
        <v>#N/A</v>
      </c>
      <c r="V924" s="9" t="e">
        <f>VLOOKUP($B924, Team_Batting___Dashboard[], 22, FALSE)/$F924</f>
        <v>#N/A</v>
      </c>
      <c r="W924" s="9" t="e">
        <f>VLOOKUP($B924, 'FanGraphs - Team WAR Projected'!$B$2:$E$31, 4, FALSE)/162</f>
        <v>#N/A</v>
      </c>
      <c r="X924" s="9" t="e">
        <f>VLOOKUP($B924, FanGraphs_Standings[[Abbreviation]:[2024 Year to Date RS/G]], 6, FALSE)/$F924</f>
        <v>#N/A</v>
      </c>
      <c r="Y924" s="9" t="e">
        <f>VLOOKUP($B924, FanGraphs_Standings[[Abbreviation]:[2024 Projected Full Season RDif]], 19, FALSE)/162</f>
        <v>#N/A</v>
      </c>
      <c r="Z924" s="9" t="e">
        <f>VLOOKUP($B924, FanGraphs_Standings[[Abbreviation]:[2024 Projected Full Season RDif]], 5, FALSE)</f>
        <v>#N/A</v>
      </c>
      <c r="AA924" s="9" t="e">
        <f>VLOOKUP($B924, FanGraphs_Standings[[Abbreviation]:[2024 Projected Full Season W%]], 18, FALSE)</f>
        <v>#N/A</v>
      </c>
      <c r="AB924" s="9" t="e">
        <f>VLOOKUP($B924, 'Home Field Adv'!$A$2:$I$31, 9, FALSE)</f>
        <v>#N/A</v>
      </c>
      <c r="AC924" s="9" t="e">
        <f>VLOOKUP($C924, FanGraphs_Standings[[Abbreviation]:[2024 Year to Date G]], 2, FALSE)</f>
        <v>#N/A</v>
      </c>
      <c r="AD924" s="9" t="e">
        <f>VLOOKUP($E924, 'SP Per G'!$A$2:$D$1380, 3, FALSE)</f>
        <v>#N/A</v>
      </c>
      <c r="AE924" s="9" t="e">
        <f>VLOOKUP($E924, 'SP Per G'!$A$2:$D$1380, 4, FALSE)</f>
        <v>#N/A</v>
      </c>
      <c r="AF924" s="9" t="e">
        <f>VLOOKUP($E924, Individual_Pitching___Dashboard[], 18, FALSE)</f>
        <v>#N/A</v>
      </c>
      <c r="AG924" s="9" t="e">
        <f>VLOOKUP($E924, Individual_Pitching___Dashboard[], 20, FALSE)</f>
        <v>#N/A</v>
      </c>
      <c r="AH924" s="9" t="e">
        <f>VLOOKUP($E924, Individual_Pitching___Advanced[], 21,FALSE)</f>
        <v>#N/A</v>
      </c>
      <c r="AI924" s="9" t="e">
        <f>VLOOKUP($C924, 'Team Per G'!$A$2:$G$31, 7, FALSE)</f>
        <v>#N/A</v>
      </c>
      <c r="AJ924" s="9" t="e">
        <f>VLOOKUP($C924, 'FanGraphs - Team WAR Projected'!$B$2:$E$31, 3, FALSE)/162</f>
        <v>#N/A</v>
      </c>
      <c r="AK924" s="9" t="e">
        <f>VLOOKUP($C924, Team_Pitching___Advanced[[Team]:[xFIP]], 19,FALSE)</f>
        <v>#N/A</v>
      </c>
      <c r="AL924" s="9" t="e">
        <f>VLOOKUP($C924, Team_Pitching___Advanced[], 20, FALSE)</f>
        <v>#N/A</v>
      </c>
      <c r="AM924" s="9" t="e">
        <f>VLOOKUP($C924, Team_Batting___Dashboard[[Team]:[wOBA]], 16, FALSE)</f>
        <v>#N/A</v>
      </c>
      <c r="AN924" s="9" t="e">
        <f>VLOOKUP($C924, Team_Batting___Advanced[[Team]:[OPS]], 9, FALSE)</f>
        <v>#N/A</v>
      </c>
      <c r="AO924" s="9" t="e">
        <f>VLOOKUP($C924, Team_Batting___Advanced[], 19, FALSE)</f>
        <v>#N/A</v>
      </c>
      <c r="AP924" s="9" t="e">
        <f>VLOOKUP($C924, 'Team Per G'!$A$2:$G$31, 3, FALSE)</f>
        <v>#N/A</v>
      </c>
      <c r="AQ924" s="9" t="e">
        <f>VLOOKUP($C924, 'Team Per G'!$A$2:$G$31, 5, FALSE)</f>
        <v>#N/A</v>
      </c>
      <c r="AR924" s="9" t="e">
        <f>VLOOKUP($C924, 'Team Per G'!$A$2:$G$31, 4, FALSE)</f>
        <v>#N/A</v>
      </c>
      <c r="AS924" s="9" t="e">
        <f>VLOOKUP($C924, Team_Batting___Dashboard[], 22, FALSE)/$AC924</f>
        <v>#N/A</v>
      </c>
      <c r="AT924" s="9" t="e">
        <f>VLOOKUP($C924, 'FanGraphs - Team WAR Projected'!$B$2:$E$31, 4, FALSE)/162</f>
        <v>#N/A</v>
      </c>
      <c r="AU924" s="9" t="e">
        <f>VLOOKUP($C924, FanGraphs_Standings[[Abbreviation]:[2024 Year to Date RS/G]], 6, FALSE)/$AC924</f>
        <v>#N/A</v>
      </c>
      <c r="AV924" s="9" t="e">
        <f>VLOOKUP($C924, FanGraphs_Standings[[Abbreviation]:[2024 Projected Full Season RDif]], 19, FALSE)/162</f>
        <v>#N/A</v>
      </c>
      <c r="AW924" s="9" t="e">
        <f>VLOOKUP($C924, FanGraphs_Standings[[Abbreviation]:[2024 Projected Full Season RDif]], 5, FALSE)</f>
        <v>#N/A</v>
      </c>
      <c r="AX924" s="9" t="e">
        <f>VLOOKUP($C924, FanGraphs_Standings[[Abbreviation]:[2024 Projected Full Season W%]], 18, FALSE)</f>
        <v>#N/A</v>
      </c>
      <c r="AY924" s="9" t="e">
        <f>VLOOKUP($C924, 'Home Field Adv'!$A$2:$K$31, 11, FALSE)</f>
        <v>#N/A</v>
      </c>
      <c r="BB924" s="5" t="str">
        <f t="shared" si="43"/>
        <v/>
      </c>
      <c r="BC924" s="5" t="str">
        <f t="shared" si="44"/>
        <v/>
      </c>
      <c r="BD924" s="5" t="str">
        <f t="shared" si="45"/>
        <v/>
      </c>
    </row>
    <row r="925" spans="6:56" x14ac:dyDescent="0.45">
      <c r="F925" s="9" t="e">
        <f>VLOOKUP($B925, FanGraphs_Standings[[Abbreviation]:[2024 Year to Date G]], 2, FALSE)</f>
        <v>#N/A</v>
      </c>
      <c r="G925" s="9" t="e">
        <f>IF(ISERR(VLOOKUP($D925, 'SP Per G'!$A$2:$D$1380, 3, FALSE)), L925, VLOOKUP($D925, 'SP Per G'!$A$2:$D$1380, 3, FALSE))</f>
        <v>#N/A</v>
      </c>
      <c r="H925" s="9" t="e">
        <f>VLOOKUP($D925, 'SP Per G'!$A$2:$D$1380, 4, FALSE)</f>
        <v>#N/A</v>
      </c>
      <c r="I925" s="9" t="e">
        <f>VLOOKUP($D925, Individual_Pitching___Dashboard[], 18, FALSE)</f>
        <v>#N/A</v>
      </c>
      <c r="J925" s="9" t="e">
        <f>VLOOKUP($D925, Individual_Pitching___Dashboard[], 20, FALSE)</f>
        <v>#N/A</v>
      </c>
      <c r="K925" s="9" t="e">
        <f>VLOOKUP($D925, Individual_Pitching___Advanced[], 21,FALSE)</f>
        <v>#N/A</v>
      </c>
      <c r="L925" s="9" t="e">
        <f>VLOOKUP($B925, 'Team Per G'!$A$2:$G$31, 7, FALSE)</f>
        <v>#N/A</v>
      </c>
      <c r="M925" s="9" t="e">
        <f>VLOOKUP($B925, 'FanGraphs - Team WAR Projected'!$B$2:$E$31, 3, FALSE)/162</f>
        <v>#N/A</v>
      </c>
      <c r="N925" s="9" t="e">
        <f>VLOOKUP($B925, Team_Pitching___Advanced[[Team]:[xFIP]], 19,FALSE)</f>
        <v>#N/A</v>
      </c>
      <c r="O925" s="9" t="e">
        <f>VLOOKUP($B925, Team_Pitching___Advanced[], 20, FALSE)</f>
        <v>#N/A</v>
      </c>
      <c r="P925" s="9" t="e">
        <f>VLOOKUP($B925, Team_Batting___Dashboard[[Team]:[wOBA]], 16, FALSE)</f>
        <v>#N/A</v>
      </c>
      <c r="Q925" s="9" t="e">
        <f>VLOOKUP($B925, Team_Batting___Advanced[[Team]:[OPS]], 9, FALSE)</f>
        <v>#N/A</v>
      </c>
      <c r="R925" s="9" t="e">
        <f>VLOOKUP($B925, Team_Batting___Advanced[], 19, FALSE)</f>
        <v>#N/A</v>
      </c>
      <c r="S925" s="9" t="e">
        <f>VLOOKUP($B925, 'Team Per G'!$A$2:$G$31, 3, FALSE)</f>
        <v>#N/A</v>
      </c>
      <c r="T925" s="9" t="e">
        <f>VLOOKUP($B925, 'Team Per G'!$A$2:$G$31, 5, FALSE)</f>
        <v>#N/A</v>
      </c>
      <c r="U925" s="9" t="e">
        <f>VLOOKUP($B925, 'Team Per G'!$A$2:$G$31, 4, FALSE)</f>
        <v>#N/A</v>
      </c>
      <c r="V925" s="9" t="e">
        <f>VLOOKUP($B925, Team_Batting___Dashboard[], 22, FALSE)/$F925</f>
        <v>#N/A</v>
      </c>
      <c r="W925" s="9" t="e">
        <f>VLOOKUP($B925, 'FanGraphs - Team WAR Projected'!$B$2:$E$31, 4, FALSE)/162</f>
        <v>#N/A</v>
      </c>
      <c r="X925" s="9" t="e">
        <f>VLOOKUP($B925, FanGraphs_Standings[[Abbreviation]:[2024 Year to Date RS/G]], 6, FALSE)/$F925</f>
        <v>#N/A</v>
      </c>
      <c r="Y925" s="9" t="e">
        <f>VLOOKUP($B925, FanGraphs_Standings[[Abbreviation]:[2024 Projected Full Season RDif]], 19, FALSE)/162</f>
        <v>#N/A</v>
      </c>
      <c r="Z925" s="9" t="e">
        <f>VLOOKUP($B925, FanGraphs_Standings[[Abbreviation]:[2024 Projected Full Season RDif]], 5, FALSE)</f>
        <v>#N/A</v>
      </c>
      <c r="AA925" s="9" t="e">
        <f>VLOOKUP($B925, FanGraphs_Standings[[Abbreviation]:[2024 Projected Full Season W%]], 18, FALSE)</f>
        <v>#N/A</v>
      </c>
      <c r="AB925" s="9" t="e">
        <f>VLOOKUP($B925, 'Home Field Adv'!$A$2:$I$31, 9, FALSE)</f>
        <v>#N/A</v>
      </c>
      <c r="AC925" s="9" t="e">
        <f>VLOOKUP($C925, FanGraphs_Standings[[Abbreviation]:[2024 Year to Date G]], 2, FALSE)</f>
        <v>#N/A</v>
      </c>
      <c r="AD925" s="9" t="e">
        <f>VLOOKUP($E925, 'SP Per G'!$A$2:$D$1380, 3, FALSE)</f>
        <v>#N/A</v>
      </c>
      <c r="AE925" s="9" t="e">
        <f>VLOOKUP($E925, 'SP Per G'!$A$2:$D$1380, 4, FALSE)</f>
        <v>#N/A</v>
      </c>
      <c r="AF925" s="9" t="e">
        <f>VLOOKUP($E925, Individual_Pitching___Dashboard[], 18, FALSE)</f>
        <v>#N/A</v>
      </c>
      <c r="AG925" s="9" t="e">
        <f>VLOOKUP($E925, Individual_Pitching___Dashboard[], 20, FALSE)</f>
        <v>#N/A</v>
      </c>
      <c r="AH925" s="9" t="e">
        <f>VLOOKUP($E925, Individual_Pitching___Advanced[], 21,FALSE)</f>
        <v>#N/A</v>
      </c>
      <c r="AI925" s="9" t="e">
        <f>VLOOKUP($C925, 'Team Per G'!$A$2:$G$31, 7, FALSE)</f>
        <v>#N/A</v>
      </c>
      <c r="AJ925" s="9" t="e">
        <f>VLOOKUP($C925, 'FanGraphs - Team WAR Projected'!$B$2:$E$31, 3, FALSE)/162</f>
        <v>#N/A</v>
      </c>
      <c r="AK925" s="9" t="e">
        <f>VLOOKUP($C925, Team_Pitching___Advanced[[Team]:[xFIP]], 19,FALSE)</f>
        <v>#N/A</v>
      </c>
      <c r="AL925" s="9" t="e">
        <f>VLOOKUP($C925, Team_Pitching___Advanced[], 20, FALSE)</f>
        <v>#N/A</v>
      </c>
      <c r="AM925" s="9" t="e">
        <f>VLOOKUP($C925, Team_Batting___Dashboard[[Team]:[wOBA]], 16, FALSE)</f>
        <v>#N/A</v>
      </c>
      <c r="AN925" s="9" t="e">
        <f>VLOOKUP($C925, Team_Batting___Advanced[[Team]:[OPS]], 9, FALSE)</f>
        <v>#N/A</v>
      </c>
      <c r="AO925" s="9" t="e">
        <f>VLOOKUP($C925, Team_Batting___Advanced[], 19, FALSE)</f>
        <v>#N/A</v>
      </c>
      <c r="AP925" s="9" t="e">
        <f>VLOOKUP($C925, 'Team Per G'!$A$2:$G$31, 3, FALSE)</f>
        <v>#N/A</v>
      </c>
      <c r="AQ925" s="9" t="e">
        <f>VLOOKUP($C925, 'Team Per G'!$A$2:$G$31, 5, FALSE)</f>
        <v>#N/A</v>
      </c>
      <c r="AR925" s="9" t="e">
        <f>VLOOKUP($C925, 'Team Per G'!$A$2:$G$31, 4, FALSE)</f>
        <v>#N/A</v>
      </c>
      <c r="AS925" s="9" t="e">
        <f>VLOOKUP($C925, Team_Batting___Dashboard[], 22, FALSE)/$AC925</f>
        <v>#N/A</v>
      </c>
      <c r="AT925" s="9" t="e">
        <f>VLOOKUP($C925, 'FanGraphs - Team WAR Projected'!$B$2:$E$31, 4, FALSE)/162</f>
        <v>#N/A</v>
      </c>
      <c r="AU925" s="9" t="e">
        <f>VLOOKUP($C925, FanGraphs_Standings[[Abbreviation]:[2024 Year to Date RS/G]], 6, FALSE)/$AC925</f>
        <v>#N/A</v>
      </c>
      <c r="AV925" s="9" t="e">
        <f>VLOOKUP($C925, FanGraphs_Standings[[Abbreviation]:[2024 Projected Full Season RDif]], 19, FALSE)/162</f>
        <v>#N/A</v>
      </c>
      <c r="AW925" s="9" t="e">
        <f>VLOOKUP($C925, FanGraphs_Standings[[Abbreviation]:[2024 Projected Full Season RDif]], 5, FALSE)</f>
        <v>#N/A</v>
      </c>
      <c r="AX925" s="9" t="e">
        <f>VLOOKUP($C925, FanGraphs_Standings[[Abbreviation]:[2024 Projected Full Season W%]], 18, FALSE)</f>
        <v>#N/A</v>
      </c>
      <c r="AY925" s="9" t="e">
        <f>VLOOKUP($C925, 'Home Field Adv'!$A$2:$K$31, 11, FALSE)</f>
        <v>#N/A</v>
      </c>
      <c r="BB925" s="5" t="str">
        <f t="shared" si="43"/>
        <v/>
      </c>
      <c r="BC925" s="5" t="str">
        <f t="shared" si="44"/>
        <v/>
      </c>
      <c r="BD925" s="5" t="str">
        <f t="shared" si="45"/>
        <v/>
      </c>
    </row>
    <row r="926" spans="6:56" x14ac:dyDescent="0.45">
      <c r="F926" s="9" t="e">
        <f>VLOOKUP($B926, FanGraphs_Standings[[Abbreviation]:[2024 Year to Date G]], 2, FALSE)</f>
        <v>#N/A</v>
      </c>
      <c r="G926" s="9" t="e">
        <f>IF(ISERR(VLOOKUP($D926, 'SP Per G'!$A$2:$D$1380, 3, FALSE)), L926, VLOOKUP($D926, 'SP Per G'!$A$2:$D$1380, 3, FALSE))</f>
        <v>#N/A</v>
      </c>
      <c r="H926" s="9" t="e">
        <f>VLOOKUP($D926, 'SP Per G'!$A$2:$D$1380, 4, FALSE)</f>
        <v>#N/A</v>
      </c>
      <c r="I926" s="9" t="e">
        <f>VLOOKUP($D926, Individual_Pitching___Dashboard[], 18, FALSE)</f>
        <v>#N/A</v>
      </c>
      <c r="J926" s="9" t="e">
        <f>VLOOKUP($D926, Individual_Pitching___Dashboard[], 20, FALSE)</f>
        <v>#N/A</v>
      </c>
      <c r="K926" s="9" t="e">
        <f>VLOOKUP($D926, Individual_Pitching___Advanced[], 21,FALSE)</f>
        <v>#N/A</v>
      </c>
      <c r="L926" s="9" t="e">
        <f>VLOOKUP($B926, 'Team Per G'!$A$2:$G$31, 7, FALSE)</f>
        <v>#N/A</v>
      </c>
      <c r="M926" s="9" t="e">
        <f>VLOOKUP($B926, 'FanGraphs - Team WAR Projected'!$B$2:$E$31, 3, FALSE)/162</f>
        <v>#N/A</v>
      </c>
      <c r="N926" s="9" t="e">
        <f>VLOOKUP($B926, Team_Pitching___Advanced[[Team]:[xFIP]], 19,FALSE)</f>
        <v>#N/A</v>
      </c>
      <c r="O926" s="9" t="e">
        <f>VLOOKUP($B926, Team_Pitching___Advanced[], 20, FALSE)</f>
        <v>#N/A</v>
      </c>
      <c r="P926" s="9" t="e">
        <f>VLOOKUP($B926, Team_Batting___Dashboard[[Team]:[wOBA]], 16, FALSE)</f>
        <v>#N/A</v>
      </c>
      <c r="Q926" s="9" t="e">
        <f>VLOOKUP($B926, Team_Batting___Advanced[[Team]:[OPS]], 9, FALSE)</f>
        <v>#N/A</v>
      </c>
      <c r="R926" s="9" t="e">
        <f>VLOOKUP($B926, Team_Batting___Advanced[], 19, FALSE)</f>
        <v>#N/A</v>
      </c>
      <c r="S926" s="9" t="e">
        <f>VLOOKUP($B926, 'Team Per G'!$A$2:$G$31, 3, FALSE)</f>
        <v>#N/A</v>
      </c>
      <c r="T926" s="9" t="e">
        <f>VLOOKUP($B926, 'Team Per G'!$A$2:$G$31, 5, FALSE)</f>
        <v>#N/A</v>
      </c>
      <c r="U926" s="9" t="e">
        <f>VLOOKUP($B926, 'Team Per G'!$A$2:$G$31, 4, FALSE)</f>
        <v>#N/A</v>
      </c>
      <c r="V926" s="9" t="e">
        <f>VLOOKUP($B926, Team_Batting___Dashboard[], 22, FALSE)/$F926</f>
        <v>#N/A</v>
      </c>
      <c r="W926" s="9" t="e">
        <f>VLOOKUP($B926, 'FanGraphs - Team WAR Projected'!$B$2:$E$31, 4, FALSE)/162</f>
        <v>#N/A</v>
      </c>
      <c r="X926" s="9" t="e">
        <f>VLOOKUP($B926, FanGraphs_Standings[[Abbreviation]:[2024 Year to Date RS/G]], 6, FALSE)/$F926</f>
        <v>#N/A</v>
      </c>
      <c r="Y926" s="9" t="e">
        <f>VLOOKUP($B926, FanGraphs_Standings[[Abbreviation]:[2024 Projected Full Season RDif]], 19, FALSE)/162</f>
        <v>#N/A</v>
      </c>
      <c r="Z926" s="9" t="e">
        <f>VLOOKUP($B926, FanGraphs_Standings[[Abbreviation]:[2024 Projected Full Season RDif]], 5, FALSE)</f>
        <v>#N/A</v>
      </c>
      <c r="AA926" s="9" t="e">
        <f>VLOOKUP($B926, FanGraphs_Standings[[Abbreviation]:[2024 Projected Full Season W%]], 18, FALSE)</f>
        <v>#N/A</v>
      </c>
      <c r="AB926" s="9" t="e">
        <f>VLOOKUP($B926, 'Home Field Adv'!$A$2:$I$31, 9, FALSE)</f>
        <v>#N/A</v>
      </c>
      <c r="AC926" s="9" t="e">
        <f>VLOOKUP($C926, FanGraphs_Standings[[Abbreviation]:[2024 Year to Date G]], 2, FALSE)</f>
        <v>#N/A</v>
      </c>
      <c r="AD926" s="9" t="e">
        <f>VLOOKUP($E926, 'SP Per G'!$A$2:$D$1380, 3, FALSE)</f>
        <v>#N/A</v>
      </c>
      <c r="AE926" s="9" t="e">
        <f>VLOOKUP($E926, 'SP Per G'!$A$2:$D$1380, 4, FALSE)</f>
        <v>#N/A</v>
      </c>
      <c r="AF926" s="9" t="e">
        <f>VLOOKUP($E926, Individual_Pitching___Dashboard[], 18, FALSE)</f>
        <v>#N/A</v>
      </c>
      <c r="AG926" s="9" t="e">
        <f>VLOOKUP($E926, Individual_Pitching___Dashboard[], 20, FALSE)</f>
        <v>#N/A</v>
      </c>
      <c r="AH926" s="9" t="e">
        <f>VLOOKUP($E926, Individual_Pitching___Advanced[], 21,FALSE)</f>
        <v>#N/A</v>
      </c>
      <c r="AI926" s="9" t="e">
        <f>VLOOKUP($C926, 'Team Per G'!$A$2:$G$31, 7, FALSE)</f>
        <v>#N/A</v>
      </c>
      <c r="AJ926" s="9" t="e">
        <f>VLOOKUP($C926, 'FanGraphs - Team WAR Projected'!$B$2:$E$31, 3, FALSE)/162</f>
        <v>#N/A</v>
      </c>
      <c r="AK926" s="9" t="e">
        <f>VLOOKUP($C926, Team_Pitching___Advanced[[Team]:[xFIP]], 19,FALSE)</f>
        <v>#N/A</v>
      </c>
      <c r="AL926" s="9" t="e">
        <f>VLOOKUP($C926, Team_Pitching___Advanced[], 20, FALSE)</f>
        <v>#N/A</v>
      </c>
      <c r="AM926" s="9" t="e">
        <f>VLOOKUP($C926, Team_Batting___Dashboard[[Team]:[wOBA]], 16, FALSE)</f>
        <v>#N/A</v>
      </c>
      <c r="AN926" s="9" t="e">
        <f>VLOOKUP($C926, Team_Batting___Advanced[[Team]:[OPS]], 9, FALSE)</f>
        <v>#N/A</v>
      </c>
      <c r="AO926" s="9" t="e">
        <f>VLOOKUP($C926, Team_Batting___Advanced[], 19, FALSE)</f>
        <v>#N/A</v>
      </c>
      <c r="AP926" s="9" t="e">
        <f>VLOOKUP($C926, 'Team Per G'!$A$2:$G$31, 3, FALSE)</f>
        <v>#N/A</v>
      </c>
      <c r="AQ926" s="9" t="e">
        <f>VLOOKUP($C926, 'Team Per G'!$A$2:$G$31, 5, FALSE)</f>
        <v>#N/A</v>
      </c>
      <c r="AR926" s="9" t="e">
        <f>VLOOKUP($C926, 'Team Per G'!$A$2:$G$31, 4, FALSE)</f>
        <v>#N/A</v>
      </c>
      <c r="AS926" s="9" t="e">
        <f>VLOOKUP($C926, Team_Batting___Dashboard[], 22, FALSE)/$AC926</f>
        <v>#N/A</v>
      </c>
      <c r="AT926" s="9" t="e">
        <f>VLOOKUP($C926, 'FanGraphs - Team WAR Projected'!$B$2:$E$31, 4, FALSE)/162</f>
        <v>#N/A</v>
      </c>
      <c r="AU926" s="9" t="e">
        <f>VLOOKUP($C926, FanGraphs_Standings[[Abbreviation]:[2024 Year to Date RS/G]], 6, FALSE)/$AC926</f>
        <v>#N/A</v>
      </c>
      <c r="AV926" s="9" t="e">
        <f>VLOOKUP($C926, FanGraphs_Standings[[Abbreviation]:[2024 Projected Full Season RDif]], 19, FALSE)/162</f>
        <v>#N/A</v>
      </c>
      <c r="AW926" s="9" t="e">
        <f>VLOOKUP($C926, FanGraphs_Standings[[Abbreviation]:[2024 Projected Full Season RDif]], 5, FALSE)</f>
        <v>#N/A</v>
      </c>
      <c r="AX926" s="9" t="e">
        <f>VLOOKUP($C926, FanGraphs_Standings[[Abbreviation]:[2024 Projected Full Season W%]], 18, FALSE)</f>
        <v>#N/A</v>
      </c>
      <c r="AY926" s="9" t="e">
        <f>VLOOKUP($C926, 'Home Field Adv'!$A$2:$K$31, 11, FALSE)</f>
        <v>#N/A</v>
      </c>
      <c r="BB926" s="5" t="str">
        <f t="shared" si="43"/>
        <v/>
      </c>
      <c r="BC926" s="5" t="str">
        <f t="shared" si="44"/>
        <v/>
      </c>
      <c r="BD926" s="5" t="str">
        <f t="shared" si="45"/>
        <v/>
      </c>
    </row>
    <row r="927" spans="6:56" x14ac:dyDescent="0.45">
      <c r="F927" s="9" t="e">
        <f>VLOOKUP($B927, FanGraphs_Standings[[Abbreviation]:[2024 Year to Date G]], 2, FALSE)</f>
        <v>#N/A</v>
      </c>
      <c r="G927" s="9" t="e">
        <f>IF(ISERR(VLOOKUP($D927, 'SP Per G'!$A$2:$D$1380, 3, FALSE)), L927, VLOOKUP($D927, 'SP Per G'!$A$2:$D$1380, 3, FALSE))</f>
        <v>#N/A</v>
      </c>
      <c r="H927" s="9" t="e">
        <f>VLOOKUP($D927, 'SP Per G'!$A$2:$D$1380, 4, FALSE)</f>
        <v>#N/A</v>
      </c>
      <c r="I927" s="9" t="e">
        <f>VLOOKUP($D927, Individual_Pitching___Dashboard[], 18, FALSE)</f>
        <v>#N/A</v>
      </c>
      <c r="J927" s="9" t="e">
        <f>VLOOKUP($D927, Individual_Pitching___Dashboard[], 20, FALSE)</f>
        <v>#N/A</v>
      </c>
      <c r="K927" s="9" t="e">
        <f>VLOOKUP($D927, Individual_Pitching___Advanced[], 21,FALSE)</f>
        <v>#N/A</v>
      </c>
      <c r="L927" s="9" t="e">
        <f>VLOOKUP($B927, 'Team Per G'!$A$2:$G$31, 7, FALSE)</f>
        <v>#N/A</v>
      </c>
      <c r="M927" s="9" t="e">
        <f>VLOOKUP($B927, 'FanGraphs - Team WAR Projected'!$B$2:$E$31, 3, FALSE)/162</f>
        <v>#N/A</v>
      </c>
      <c r="N927" s="9" t="e">
        <f>VLOOKUP($B927, Team_Pitching___Advanced[[Team]:[xFIP]], 19,FALSE)</f>
        <v>#N/A</v>
      </c>
      <c r="O927" s="9" t="e">
        <f>VLOOKUP($B927, Team_Pitching___Advanced[], 20, FALSE)</f>
        <v>#N/A</v>
      </c>
      <c r="P927" s="9" t="e">
        <f>VLOOKUP($B927, Team_Batting___Dashboard[[Team]:[wOBA]], 16, FALSE)</f>
        <v>#N/A</v>
      </c>
      <c r="Q927" s="9" t="e">
        <f>VLOOKUP($B927, Team_Batting___Advanced[[Team]:[OPS]], 9, FALSE)</f>
        <v>#N/A</v>
      </c>
      <c r="R927" s="9" t="e">
        <f>VLOOKUP($B927, Team_Batting___Advanced[], 19, FALSE)</f>
        <v>#N/A</v>
      </c>
      <c r="S927" s="9" t="e">
        <f>VLOOKUP($B927, 'Team Per G'!$A$2:$G$31, 3, FALSE)</f>
        <v>#N/A</v>
      </c>
      <c r="T927" s="9" t="e">
        <f>VLOOKUP($B927, 'Team Per G'!$A$2:$G$31, 5, FALSE)</f>
        <v>#N/A</v>
      </c>
      <c r="U927" s="9" t="e">
        <f>VLOOKUP($B927, 'Team Per G'!$A$2:$G$31, 4, FALSE)</f>
        <v>#N/A</v>
      </c>
      <c r="V927" s="9" t="e">
        <f>VLOOKUP($B927, Team_Batting___Dashboard[], 22, FALSE)/$F927</f>
        <v>#N/A</v>
      </c>
      <c r="W927" s="9" t="e">
        <f>VLOOKUP($B927, 'FanGraphs - Team WAR Projected'!$B$2:$E$31, 4, FALSE)/162</f>
        <v>#N/A</v>
      </c>
      <c r="X927" s="9" t="e">
        <f>VLOOKUP($B927, FanGraphs_Standings[[Abbreviation]:[2024 Year to Date RS/G]], 6, FALSE)/$F927</f>
        <v>#N/A</v>
      </c>
      <c r="Y927" s="9" t="e">
        <f>VLOOKUP($B927, FanGraphs_Standings[[Abbreviation]:[2024 Projected Full Season RDif]], 19, FALSE)/162</f>
        <v>#N/A</v>
      </c>
      <c r="Z927" s="9" t="e">
        <f>VLOOKUP($B927, FanGraphs_Standings[[Abbreviation]:[2024 Projected Full Season RDif]], 5, FALSE)</f>
        <v>#N/A</v>
      </c>
      <c r="AA927" s="9" t="e">
        <f>VLOOKUP($B927, FanGraphs_Standings[[Abbreviation]:[2024 Projected Full Season W%]], 18, FALSE)</f>
        <v>#N/A</v>
      </c>
      <c r="AB927" s="9" t="e">
        <f>VLOOKUP($B927, 'Home Field Adv'!$A$2:$I$31, 9, FALSE)</f>
        <v>#N/A</v>
      </c>
      <c r="AC927" s="9" t="e">
        <f>VLOOKUP($C927, FanGraphs_Standings[[Abbreviation]:[2024 Year to Date G]], 2, FALSE)</f>
        <v>#N/A</v>
      </c>
      <c r="AD927" s="9" t="e">
        <f>VLOOKUP($E927, 'SP Per G'!$A$2:$D$1380, 3, FALSE)</f>
        <v>#N/A</v>
      </c>
      <c r="AE927" s="9" t="e">
        <f>VLOOKUP($E927, 'SP Per G'!$A$2:$D$1380, 4, FALSE)</f>
        <v>#N/A</v>
      </c>
      <c r="AF927" s="9" t="e">
        <f>VLOOKUP($E927, Individual_Pitching___Dashboard[], 18, FALSE)</f>
        <v>#N/A</v>
      </c>
      <c r="AG927" s="9" t="e">
        <f>VLOOKUP($E927, Individual_Pitching___Dashboard[], 20, FALSE)</f>
        <v>#N/A</v>
      </c>
      <c r="AH927" s="9" t="e">
        <f>VLOOKUP($E927, Individual_Pitching___Advanced[], 21,FALSE)</f>
        <v>#N/A</v>
      </c>
      <c r="AI927" s="9" t="e">
        <f>VLOOKUP($C927, 'Team Per G'!$A$2:$G$31, 7, FALSE)</f>
        <v>#N/A</v>
      </c>
      <c r="AJ927" s="9" t="e">
        <f>VLOOKUP($C927, 'FanGraphs - Team WAR Projected'!$B$2:$E$31, 3, FALSE)/162</f>
        <v>#N/A</v>
      </c>
      <c r="AK927" s="9" t="e">
        <f>VLOOKUP($C927, Team_Pitching___Advanced[[Team]:[xFIP]], 19,FALSE)</f>
        <v>#N/A</v>
      </c>
      <c r="AL927" s="9" t="e">
        <f>VLOOKUP($C927, Team_Pitching___Advanced[], 20, FALSE)</f>
        <v>#N/A</v>
      </c>
      <c r="AM927" s="9" t="e">
        <f>VLOOKUP($C927, Team_Batting___Dashboard[[Team]:[wOBA]], 16, FALSE)</f>
        <v>#N/A</v>
      </c>
      <c r="AN927" s="9" t="e">
        <f>VLOOKUP($C927, Team_Batting___Advanced[[Team]:[OPS]], 9, FALSE)</f>
        <v>#N/A</v>
      </c>
      <c r="AO927" s="9" t="e">
        <f>VLOOKUP($C927, Team_Batting___Advanced[], 19, FALSE)</f>
        <v>#N/A</v>
      </c>
      <c r="AP927" s="9" t="e">
        <f>VLOOKUP($C927, 'Team Per G'!$A$2:$G$31, 3, FALSE)</f>
        <v>#N/A</v>
      </c>
      <c r="AQ927" s="9" t="e">
        <f>VLOOKUP($C927, 'Team Per G'!$A$2:$G$31, 5, FALSE)</f>
        <v>#N/A</v>
      </c>
      <c r="AR927" s="9" t="e">
        <f>VLOOKUP($C927, 'Team Per G'!$A$2:$G$31, 4, FALSE)</f>
        <v>#N/A</v>
      </c>
      <c r="AS927" s="9" t="e">
        <f>VLOOKUP($C927, Team_Batting___Dashboard[], 22, FALSE)/$AC927</f>
        <v>#N/A</v>
      </c>
      <c r="AT927" s="9" t="e">
        <f>VLOOKUP($C927, 'FanGraphs - Team WAR Projected'!$B$2:$E$31, 4, FALSE)/162</f>
        <v>#N/A</v>
      </c>
      <c r="AU927" s="9" t="e">
        <f>VLOOKUP($C927, FanGraphs_Standings[[Abbreviation]:[2024 Year to Date RS/G]], 6, FALSE)/$AC927</f>
        <v>#N/A</v>
      </c>
      <c r="AV927" s="9" t="e">
        <f>VLOOKUP($C927, FanGraphs_Standings[[Abbreviation]:[2024 Projected Full Season RDif]], 19, FALSE)/162</f>
        <v>#N/A</v>
      </c>
      <c r="AW927" s="9" t="e">
        <f>VLOOKUP($C927, FanGraphs_Standings[[Abbreviation]:[2024 Projected Full Season RDif]], 5, FALSE)</f>
        <v>#N/A</v>
      </c>
      <c r="AX927" s="9" t="e">
        <f>VLOOKUP($C927, FanGraphs_Standings[[Abbreviation]:[2024 Projected Full Season W%]], 18, FALSE)</f>
        <v>#N/A</v>
      </c>
      <c r="AY927" s="9" t="e">
        <f>VLOOKUP($C927, 'Home Field Adv'!$A$2:$K$31, 11, FALSE)</f>
        <v>#N/A</v>
      </c>
      <c r="BB927" s="5" t="str">
        <f t="shared" si="43"/>
        <v/>
      </c>
      <c r="BC927" s="5" t="str">
        <f t="shared" si="44"/>
        <v/>
      </c>
      <c r="BD927" s="5" t="str">
        <f t="shared" si="45"/>
        <v/>
      </c>
    </row>
    <row r="928" spans="6:56" x14ac:dyDescent="0.45">
      <c r="F928" s="9" t="e">
        <f>VLOOKUP($B928, FanGraphs_Standings[[Abbreviation]:[2024 Year to Date G]], 2, FALSE)</f>
        <v>#N/A</v>
      </c>
      <c r="G928" s="9" t="e">
        <f>IF(ISERR(VLOOKUP($D928, 'SP Per G'!$A$2:$D$1380, 3, FALSE)), L928, VLOOKUP($D928, 'SP Per G'!$A$2:$D$1380, 3, FALSE))</f>
        <v>#N/A</v>
      </c>
      <c r="H928" s="9" t="e">
        <f>VLOOKUP($D928, 'SP Per G'!$A$2:$D$1380, 4, FALSE)</f>
        <v>#N/A</v>
      </c>
      <c r="I928" s="9" t="e">
        <f>VLOOKUP($D928, Individual_Pitching___Dashboard[], 18, FALSE)</f>
        <v>#N/A</v>
      </c>
      <c r="J928" s="9" t="e">
        <f>VLOOKUP($D928, Individual_Pitching___Dashboard[], 20, FALSE)</f>
        <v>#N/A</v>
      </c>
      <c r="K928" s="9" t="e">
        <f>VLOOKUP($D928, Individual_Pitching___Advanced[], 21,FALSE)</f>
        <v>#N/A</v>
      </c>
      <c r="L928" s="9" t="e">
        <f>VLOOKUP($B928, 'Team Per G'!$A$2:$G$31, 7, FALSE)</f>
        <v>#N/A</v>
      </c>
      <c r="M928" s="9" t="e">
        <f>VLOOKUP($B928, 'FanGraphs - Team WAR Projected'!$B$2:$E$31, 3, FALSE)/162</f>
        <v>#N/A</v>
      </c>
      <c r="N928" s="9" t="e">
        <f>VLOOKUP($B928, Team_Pitching___Advanced[[Team]:[xFIP]], 19,FALSE)</f>
        <v>#N/A</v>
      </c>
      <c r="O928" s="9" t="e">
        <f>VLOOKUP($B928, Team_Pitching___Advanced[], 20, FALSE)</f>
        <v>#N/A</v>
      </c>
      <c r="P928" s="9" t="e">
        <f>VLOOKUP($B928, Team_Batting___Dashboard[[Team]:[wOBA]], 16, FALSE)</f>
        <v>#N/A</v>
      </c>
      <c r="Q928" s="9" t="e">
        <f>VLOOKUP($B928, Team_Batting___Advanced[[Team]:[OPS]], 9, FALSE)</f>
        <v>#N/A</v>
      </c>
      <c r="R928" s="9" t="e">
        <f>VLOOKUP($B928, Team_Batting___Advanced[], 19, FALSE)</f>
        <v>#N/A</v>
      </c>
      <c r="S928" s="9" t="e">
        <f>VLOOKUP($B928, 'Team Per G'!$A$2:$G$31, 3, FALSE)</f>
        <v>#N/A</v>
      </c>
      <c r="T928" s="9" t="e">
        <f>VLOOKUP($B928, 'Team Per G'!$A$2:$G$31, 5, FALSE)</f>
        <v>#N/A</v>
      </c>
      <c r="U928" s="9" t="e">
        <f>VLOOKUP($B928, 'Team Per G'!$A$2:$G$31, 4, FALSE)</f>
        <v>#N/A</v>
      </c>
      <c r="V928" s="9" t="e">
        <f>VLOOKUP($B928, Team_Batting___Dashboard[], 22, FALSE)/$F928</f>
        <v>#N/A</v>
      </c>
      <c r="W928" s="9" t="e">
        <f>VLOOKUP($B928, 'FanGraphs - Team WAR Projected'!$B$2:$E$31, 4, FALSE)/162</f>
        <v>#N/A</v>
      </c>
      <c r="X928" s="9" t="e">
        <f>VLOOKUP($B928, FanGraphs_Standings[[Abbreviation]:[2024 Year to Date RS/G]], 6, FALSE)/$F928</f>
        <v>#N/A</v>
      </c>
      <c r="Y928" s="9" t="e">
        <f>VLOOKUP($B928, FanGraphs_Standings[[Abbreviation]:[2024 Projected Full Season RDif]], 19, FALSE)/162</f>
        <v>#N/A</v>
      </c>
      <c r="Z928" s="9" t="e">
        <f>VLOOKUP($B928, FanGraphs_Standings[[Abbreviation]:[2024 Projected Full Season RDif]], 5, FALSE)</f>
        <v>#N/A</v>
      </c>
      <c r="AA928" s="9" t="e">
        <f>VLOOKUP($B928, FanGraphs_Standings[[Abbreviation]:[2024 Projected Full Season W%]], 18, FALSE)</f>
        <v>#N/A</v>
      </c>
      <c r="AB928" s="9" t="e">
        <f>VLOOKUP($B928, 'Home Field Adv'!$A$2:$I$31, 9, FALSE)</f>
        <v>#N/A</v>
      </c>
      <c r="AC928" s="9" t="e">
        <f>VLOOKUP($C928, FanGraphs_Standings[[Abbreviation]:[2024 Year to Date G]], 2, FALSE)</f>
        <v>#N/A</v>
      </c>
      <c r="AD928" s="9" t="e">
        <f>VLOOKUP($E928, 'SP Per G'!$A$2:$D$1380, 3, FALSE)</f>
        <v>#N/A</v>
      </c>
      <c r="AE928" s="9" t="e">
        <f>VLOOKUP($E928, 'SP Per G'!$A$2:$D$1380, 4, FALSE)</f>
        <v>#N/A</v>
      </c>
      <c r="AF928" s="9" t="e">
        <f>VLOOKUP($E928, Individual_Pitching___Dashboard[], 18, FALSE)</f>
        <v>#N/A</v>
      </c>
      <c r="AG928" s="9" t="e">
        <f>VLOOKUP($E928, Individual_Pitching___Dashboard[], 20, FALSE)</f>
        <v>#N/A</v>
      </c>
      <c r="AH928" s="9" t="e">
        <f>VLOOKUP($E928, Individual_Pitching___Advanced[], 21,FALSE)</f>
        <v>#N/A</v>
      </c>
      <c r="AI928" s="9" t="e">
        <f>VLOOKUP($C928, 'Team Per G'!$A$2:$G$31, 7, FALSE)</f>
        <v>#N/A</v>
      </c>
      <c r="AJ928" s="9" t="e">
        <f>VLOOKUP($C928, 'FanGraphs - Team WAR Projected'!$B$2:$E$31, 3, FALSE)/162</f>
        <v>#N/A</v>
      </c>
      <c r="AK928" s="9" t="e">
        <f>VLOOKUP($C928, Team_Pitching___Advanced[[Team]:[xFIP]], 19,FALSE)</f>
        <v>#N/A</v>
      </c>
      <c r="AL928" s="9" t="e">
        <f>VLOOKUP($C928, Team_Pitching___Advanced[], 20, FALSE)</f>
        <v>#N/A</v>
      </c>
      <c r="AM928" s="9" t="e">
        <f>VLOOKUP($C928, Team_Batting___Dashboard[[Team]:[wOBA]], 16, FALSE)</f>
        <v>#N/A</v>
      </c>
      <c r="AN928" s="9" t="e">
        <f>VLOOKUP($C928, Team_Batting___Advanced[[Team]:[OPS]], 9, FALSE)</f>
        <v>#N/A</v>
      </c>
      <c r="AO928" s="9" t="e">
        <f>VLOOKUP($C928, Team_Batting___Advanced[], 19, FALSE)</f>
        <v>#N/A</v>
      </c>
      <c r="AP928" s="9" t="e">
        <f>VLOOKUP($C928, 'Team Per G'!$A$2:$G$31, 3, FALSE)</f>
        <v>#N/A</v>
      </c>
      <c r="AQ928" s="9" t="e">
        <f>VLOOKUP($C928, 'Team Per G'!$A$2:$G$31, 5, FALSE)</f>
        <v>#N/A</v>
      </c>
      <c r="AR928" s="9" t="e">
        <f>VLOOKUP($C928, 'Team Per G'!$A$2:$G$31, 4, FALSE)</f>
        <v>#N/A</v>
      </c>
      <c r="AS928" s="9" t="e">
        <f>VLOOKUP($C928, Team_Batting___Dashboard[], 22, FALSE)/$AC928</f>
        <v>#N/A</v>
      </c>
      <c r="AT928" s="9" t="e">
        <f>VLOOKUP($C928, 'FanGraphs - Team WAR Projected'!$B$2:$E$31, 4, FALSE)/162</f>
        <v>#N/A</v>
      </c>
      <c r="AU928" s="9" t="e">
        <f>VLOOKUP($C928, FanGraphs_Standings[[Abbreviation]:[2024 Year to Date RS/G]], 6, FALSE)/$AC928</f>
        <v>#N/A</v>
      </c>
      <c r="AV928" s="9" t="e">
        <f>VLOOKUP($C928, FanGraphs_Standings[[Abbreviation]:[2024 Projected Full Season RDif]], 19, FALSE)/162</f>
        <v>#N/A</v>
      </c>
      <c r="AW928" s="9" t="e">
        <f>VLOOKUP($C928, FanGraphs_Standings[[Abbreviation]:[2024 Projected Full Season RDif]], 5, FALSE)</f>
        <v>#N/A</v>
      </c>
      <c r="AX928" s="9" t="e">
        <f>VLOOKUP($C928, FanGraphs_Standings[[Abbreviation]:[2024 Projected Full Season W%]], 18, FALSE)</f>
        <v>#N/A</v>
      </c>
      <c r="AY928" s="9" t="e">
        <f>VLOOKUP($C928, 'Home Field Adv'!$A$2:$K$31, 11, FALSE)</f>
        <v>#N/A</v>
      </c>
      <c r="BB928" s="5" t="str">
        <f t="shared" si="43"/>
        <v/>
      </c>
      <c r="BC928" s="5" t="str">
        <f t="shared" si="44"/>
        <v/>
      </c>
      <c r="BD928" s="5" t="str">
        <f t="shared" si="45"/>
        <v/>
      </c>
    </row>
    <row r="929" spans="6:56" x14ac:dyDescent="0.45">
      <c r="F929" s="9" t="e">
        <f>VLOOKUP($B929, FanGraphs_Standings[[Abbreviation]:[2024 Year to Date G]], 2, FALSE)</f>
        <v>#N/A</v>
      </c>
      <c r="G929" s="9" t="e">
        <f>IF(ISERR(VLOOKUP($D929, 'SP Per G'!$A$2:$D$1380, 3, FALSE)), L929, VLOOKUP($D929, 'SP Per G'!$A$2:$D$1380, 3, FALSE))</f>
        <v>#N/A</v>
      </c>
      <c r="H929" s="9" t="e">
        <f>VLOOKUP($D929, 'SP Per G'!$A$2:$D$1380, 4, FALSE)</f>
        <v>#N/A</v>
      </c>
      <c r="I929" s="9" t="e">
        <f>VLOOKUP($D929, Individual_Pitching___Dashboard[], 18, FALSE)</f>
        <v>#N/A</v>
      </c>
      <c r="J929" s="9" t="e">
        <f>VLOOKUP($D929, Individual_Pitching___Dashboard[], 20, FALSE)</f>
        <v>#N/A</v>
      </c>
      <c r="K929" s="9" t="e">
        <f>VLOOKUP($D929, Individual_Pitching___Advanced[], 21,FALSE)</f>
        <v>#N/A</v>
      </c>
      <c r="L929" s="9" t="e">
        <f>VLOOKUP($B929, 'Team Per G'!$A$2:$G$31, 7, FALSE)</f>
        <v>#N/A</v>
      </c>
      <c r="M929" s="9" t="e">
        <f>VLOOKUP($B929, 'FanGraphs - Team WAR Projected'!$B$2:$E$31, 3, FALSE)/162</f>
        <v>#N/A</v>
      </c>
      <c r="N929" s="9" t="e">
        <f>VLOOKUP($B929, Team_Pitching___Advanced[[Team]:[xFIP]], 19,FALSE)</f>
        <v>#N/A</v>
      </c>
      <c r="O929" s="9" t="e">
        <f>VLOOKUP($B929, Team_Pitching___Advanced[], 20, FALSE)</f>
        <v>#N/A</v>
      </c>
      <c r="P929" s="9" t="e">
        <f>VLOOKUP($B929, Team_Batting___Dashboard[[Team]:[wOBA]], 16, FALSE)</f>
        <v>#N/A</v>
      </c>
      <c r="Q929" s="9" t="e">
        <f>VLOOKUP($B929, Team_Batting___Advanced[[Team]:[OPS]], 9, FALSE)</f>
        <v>#N/A</v>
      </c>
      <c r="R929" s="9" t="e">
        <f>VLOOKUP($B929, Team_Batting___Advanced[], 19, FALSE)</f>
        <v>#N/A</v>
      </c>
      <c r="S929" s="9" t="e">
        <f>VLOOKUP($B929, 'Team Per G'!$A$2:$G$31, 3, FALSE)</f>
        <v>#N/A</v>
      </c>
      <c r="T929" s="9" t="e">
        <f>VLOOKUP($B929, 'Team Per G'!$A$2:$G$31, 5, FALSE)</f>
        <v>#N/A</v>
      </c>
      <c r="U929" s="9" t="e">
        <f>VLOOKUP($B929, 'Team Per G'!$A$2:$G$31, 4, FALSE)</f>
        <v>#N/A</v>
      </c>
      <c r="V929" s="9" t="e">
        <f>VLOOKUP($B929, Team_Batting___Dashboard[], 22, FALSE)/$F929</f>
        <v>#N/A</v>
      </c>
      <c r="W929" s="9" t="e">
        <f>VLOOKUP($B929, 'FanGraphs - Team WAR Projected'!$B$2:$E$31, 4, FALSE)/162</f>
        <v>#N/A</v>
      </c>
      <c r="X929" s="9" t="e">
        <f>VLOOKUP($B929, FanGraphs_Standings[[Abbreviation]:[2024 Year to Date RS/G]], 6, FALSE)/$F929</f>
        <v>#N/A</v>
      </c>
      <c r="Y929" s="9" t="e">
        <f>VLOOKUP($B929, FanGraphs_Standings[[Abbreviation]:[2024 Projected Full Season RDif]], 19, FALSE)/162</f>
        <v>#N/A</v>
      </c>
      <c r="Z929" s="9" t="e">
        <f>VLOOKUP($B929, FanGraphs_Standings[[Abbreviation]:[2024 Projected Full Season RDif]], 5, FALSE)</f>
        <v>#N/A</v>
      </c>
      <c r="AA929" s="9" t="e">
        <f>VLOOKUP($B929, FanGraphs_Standings[[Abbreviation]:[2024 Projected Full Season W%]], 18, FALSE)</f>
        <v>#N/A</v>
      </c>
      <c r="AB929" s="9" t="e">
        <f>VLOOKUP($B929, 'Home Field Adv'!$A$2:$I$31, 9, FALSE)</f>
        <v>#N/A</v>
      </c>
      <c r="AC929" s="9" t="e">
        <f>VLOOKUP($C929, FanGraphs_Standings[[Abbreviation]:[2024 Year to Date G]], 2, FALSE)</f>
        <v>#N/A</v>
      </c>
      <c r="AD929" s="9" t="e">
        <f>VLOOKUP($E929, 'SP Per G'!$A$2:$D$1380, 3, FALSE)</f>
        <v>#N/A</v>
      </c>
      <c r="AE929" s="9" t="e">
        <f>VLOOKUP($E929, 'SP Per G'!$A$2:$D$1380, 4, FALSE)</f>
        <v>#N/A</v>
      </c>
      <c r="AF929" s="9" t="e">
        <f>VLOOKUP($E929, Individual_Pitching___Dashboard[], 18, FALSE)</f>
        <v>#N/A</v>
      </c>
      <c r="AG929" s="9" t="e">
        <f>VLOOKUP($E929, Individual_Pitching___Dashboard[], 20, FALSE)</f>
        <v>#N/A</v>
      </c>
      <c r="AH929" s="9" t="e">
        <f>VLOOKUP($E929, Individual_Pitching___Advanced[], 21,FALSE)</f>
        <v>#N/A</v>
      </c>
      <c r="AI929" s="9" t="e">
        <f>VLOOKUP($C929, 'Team Per G'!$A$2:$G$31, 7, FALSE)</f>
        <v>#N/A</v>
      </c>
      <c r="AJ929" s="9" t="e">
        <f>VLOOKUP($C929, 'FanGraphs - Team WAR Projected'!$B$2:$E$31, 3, FALSE)/162</f>
        <v>#N/A</v>
      </c>
      <c r="AK929" s="9" t="e">
        <f>VLOOKUP($C929, Team_Pitching___Advanced[[Team]:[xFIP]], 19,FALSE)</f>
        <v>#N/A</v>
      </c>
      <c r="AL929" s="9" t="e">
        <f>VLOOKUP($C929, Team_Pitching___Advanced[], 20, FALSE)</f>
        <v>#N/A</v>
      </c>
      <c r="AM929" s="9" t="e">
        <f>VLOOKUP($C929, Team_Batting___Dashboard[[Team]:[wOBA]], 16, FALSE)</f>
        <v>#N/A</v>
      </c>
      <c r="AN929" s="9" t="e">
        <f>VLOOKUP($C929, Team_Batting___Advanced[[Team]:[OPS]], 9, FALSE)</f>
        <v>#N/A</v>
      </c>
      <c r="AO929" s="9" t="e">
        <f>VLOOKUP($C929, Team_Batting___Advanced[], 19, FALSE)</f>
        <v>#N/A</v>
      </c>
      <c r="AP929" s="9" t="e">
        <f>VLOOKUP($C929, 'Team Per G'!$A$2:$G$31, 3, FALSE)</f>
        <v>#N/A</v>
      </c>
      <c r="AQ929" s="9" t="e">
        <f>VLOOKUP($C929, 'Team Per G'!$A$2:$G$31, 5, FALSE)</f>
        <v>#N/A</v>
      </c>
      <c r="AR929" s="9" t="e">
        <f>VLOOKUP($C929, 'Team Per G'!$A$2:$G$31, 4, FALSE)</f>
        <v>#N/A</v>
      </c>
      <c r="AS929" s="9" t="e">
        <f>VLOOKUP($C929, Team_Batting___Dashboard[], 22, FALSE)/$AC929</f>
        <v>#N/A</v>
      </c>
      <c r="AT929" s="9" t="e">
        <f>VLOOKUP($C929, 'FanGraphs - Team WAR Projected'!$B$2:$E$31, 4, FALSE)/162</f>
        <v>#N/A</v>
      </c>
      <c r="AU929" s="9" t="e">
        <f>VLOOKUP($C929, FanGraphs_Standings[[Abbreviation]:[2024 Year to Date RS/G]], 6, FALSE)/$AC929</f>
        <v>#N/A</v>
      </c>
      <c r="AV929" s="9" t="e">
        <f>VLOOKUP($C929, FanGraphs_Standings[[Abbreviation]:[2024 Projected Full Season RDif]], 19, FALSE)/162</f>
        <v>#N/A</v>
      </c>
      <c r="AW929" s="9" t="e">
        <f>VLOOKUP($C929, FanGraphs_Standings[[Abbreviation]:[2024 Projected Full Season RDif]], 5, FALSE)</f>
        <v>#N/A</v>
      </c>
      <c r="AX929" s="9" t="e">
        <f>VLOOKUP($C929, FanGraphs_Standings[[Abbreviation]:[2024 Projected Full Season W%]], 18, FALSE)</f>
        <v>#N/A</v>
      </c>
      <c r="AY929" s="9" t="e">
        <f>VLOOKUP($C929, 'Home Field Adv'!$A$2:$K$31, 11, FALSE)</f>
        <v>#N/A</v>
      </c>
      <c r="BB929" s="5" t="str">
        <f t="shared" si="43"/>
        <v/>
      </c>
      <c r="BC929" s="5" t="str">
        <f t="shared" si="44"/>
        <v/>
      </c>
      <c r="BD929" s="5" t="str">
        <f t="shared" si="45"/>
        <v/>
      </c>
    </row>
    <row r="930" spans="6:56" x14ac:dyDescent="0.45">
      <c r="F930" s="9" t="e">
        <f>VLOOKUP($B930, FanGraphs_Standings[[Abbreviation]:[2024 Year to Date G]], 2, FALSE)</f>
        <v>#N/A</v>
      </c>
      <c r="G930" s="9" t="e">
        <f>IF(ISERR(VLOOKUP($D930, 'SP Per G'!$A$2:$D$1380, 3, FALSE)), L930, VLOOKUP($D930, 'SP Per G'!$A$2:$D$1380, 3, FALSE))</f>
        <v>#N/A</v>
      </c>
      <c r="H930" s="9" t="e">
        <f>VLOOKUP($D930, 'SP Per G'!$A$2:$D$1380, 4, FALSE)</f>
        <v>#N/A</v>
      </c>
      <c r="I930" s="9" t="e">
        <f>VLOOKUP($D930, Individual_Pitching___Dashboard[], 18, FALSE)</f>
        <v>#N/A</v>
      </c>
      <c r="J930" s="9" t="e">
        <f>VLOOKUP($D930, Individual_Pitching___Dashboard[], 20, FALSE)</f>
        <v>#N/A</v>
      </c>
      <c r="K930" s="9" t="e">
        <f>VLOOKUP($D930, Individual_Pitching___Advanced[], 21,FALSE)</f>
        <v>#N/A</v>
      </c>
      <c r="L930" s="9" t="e">
        <f>VLOOKUP($B930, 'Team Per G'!$A$2:$G$31, 7, FALSE)</f>
        <v>#N/A</v>
      </c>
      <c r="M930" s="9" t="e">
        <f>VLOOKUP($B930, 'FanGraphs - Team WAR Projected'!$B$2:$E$31, 3, FALSE)/162</f>
        <v>#N/A</v>
      </c>
      <c r="N930" s="9" t="e">
        <f>VLOOKUP($B930, Team_Pitching___Advanced[[Team]:[xFIP]], 19,FALSE)</f>
        <v>#N/A</v>
      </c>
      <c r="O930" s="9" t="e">
        <f>VLOOKUP($B930, Team_Pitching___Advanced[], 20, FALSE)</f>
        <v>#N/A</v>
      </c>
      <c r="P930" s="9" t="e">
        <f>VLOOKUP($B930, Team_Batting___Dashboard[[Team]:[wOBA]], 16, FALSE)</f>
        <v>#N/A</v>
      </c>
      <c r="Q930" s="9" t="e">
        <f>VLOOKUP($B930, Team_Batting___Advanced[[Team]:[OPS]], 9, FALSE)</f>
        <v>#N/A</v>
      </c>
      <c r="R930" s="9" t="e">
        <f>VLOOKUP($B930, Team_Batting___Advanced[], 19, FALSE)</f>
        <v>#N/A</v>
      </c>
      <c r="S930" s="9" t="e">
        <f>VLOOKUP($B930, 'Team Per G'!$A$2:$G$31, 3, FALSE)</f>
        <v>#N/A</v>
      </c>
      <c r="T930" s="9" t="e">
        <f>VLOOKUP($B930, 'Team Per G'!$A$2:$G$31, 5, FALSE)</f>
        <v>#N/A</v>
      </c>
      <c r="U930" s="9" t="e">
        <f>VLOOKUP($B930, 'Team Per G'!$A$2:$G$31, 4, FALSE)</f>
        <v>#N/A</v>
      </c>
      <c r="V930" s="9" t="e">
        <f>VLOOKUP($B930, Team_Batting___Dashboard[], 22, FALSE)/$F930</f>
        <v>#N/A</v>
      </c>
      <c r="W930" s="9" t="e">
        <f>VLOOKUP($B930, 'FanGraphs - Team WAR Projected'!$B$2:$E$31, 4, FALSE)/162</f>
        <v>#N/A</v>
      </c>
      <c r="X930" s="9" t="e">
        <f>VLOOKUP($B930, FanGraphs_Standings[[Abbreviation]:[2024 Year to Date RS/G]], 6, FALSE)/$F930</f>
        <v>#N/A</v>
      </c>
      <c r="Y930" s="9" t="e">
        <f>VLOOKUP($B930, FanGraphs_Standings[[Abbreviation]:[2024 Projected Full Season RDif]], 19, FALSE)/162</f>
        <v>#N/A</v>
      </c>
      <c r="Z930" s="9" t="e">
        <f>VLOOKUP($B930, FanGraphs_Standings[[Abbreviation]:[2024 Projected Full Season RDif]], 5, FALSE)</f>
        <v>#N/A</v>
      </c>
      <c r="AA930" s="9" t="e">
        <f>VLOOKUP($B930, FanGraphs_Standings[[Abbreviation]:[2024 Projected Full Season W%]], 18, FALSE)</f>
        <v>#N/A</v>
      </c>
      <c r="AB930" s="9" t="e">
        <f>VLOOKUP($B930, 'Home Field Adv'!$A$2:$I$31, 9, FALSE)</f>
        <v>#N/A</v>
      </c>
      <c r="AC930" s="9" t="e">
        <f>VLOOKUP($C930, FanGraphs_Standings[[Abbreviation]:[2024 Year to Date G]], 2, FALSE)</f>
        <v>#N/A</v>
      </c>
      <c r="AD930" s="9" t="e">
        <f>VLOOKUP($E930, 'SP Per G'!$A$2:$D$1380, 3, FALSE)</f>
        <v>#N/A</v>
      </c>
      <c r="AE930" s="9" t="e">
        <f>VLOOKUP($E930, 'SP Per G'!$A$2:$D$1380, 4, FALSE)</f>
        <v>#N/A</v>
      </c>
      <c r="AF930" s="9" t="e">
        <f>VLOOKUP($E930, Individual_Pitching___Dashboard[], 18, FALSE)</f>
        <v>#N/A</v>
      </c>
      <c r="AG930" s="9" t="e">
        <f>VLOOKUP($E930, Individual_Pitching___Dashboard[], 20, FALSE)</f>
        <v>#N/A</v>
      </c>
      <c r="AH930" s="9" t="e">
        <f>VLOOKUP($E930, Individual_Pitching___Advanced[], 21,FALSE)</f>
        <v>#N/A</v>
      </c>
      <c r="AI930" s="9" t="e">
        <f>VLOOKUP($C930, 'Team Per G'!$A$2:$G$31, 7, FALSE)</f>
        <v>#N/A</v>
      </c>
      <c r="AJ930" s="9" t="e">
        <f>VLOOKUP($C930, 'FanGraphs - Team WAR Projected'!$B$2:$E$31, 3, FALSE)/162</f>
        <v>#N/A</v>
      </c>
      <c r="AK930" s="9" t="e">
        <f>VLOOKUP($C930, Team_Pitching___Advanced[[Team]:[xFIP]], 19,FALSE)</f>
        <v>#N/A</v>
      </c>
      <c r="AL930" s="9" t="e">
        <f>VLOOKUP($C930, Team_Pitching___Advanced[], 20, FALSE)</f>
        <v>#N/A</v>
      </c>
      <c r="AM930" s="9" t="e">
        <f>VLOOKUP($C930, Team_Batting___Dashboard[[Team]:[wOBA]], 16, FALSE)</f>
        <v>#N/A</v>
      </c>
      <c r="AN930" s="9" t="e">
        <f>VLOOKUP($C930, Team_Batting___Advanced[[Team]:[OPS]], 9, FALSE)</f>
        <v>#N/A</v>
      </c>
      <c r="AO930" s="9" t="e">
        <f>VLOOKUP($C930, Team_Batting___Advanced[], 19, FALSE)</f>
        <v>#N/A</v>
      </c>
      <c r="AP930" s="9" t="e">
        <f>VLOOKUP($C930, 'Team Per G'!$A$2:$G$31, 3, FALSE)</f>
        <v>#N/A</v>
      </c>
      <c r="AQ930" s="9" t="e">
        <f>VLOOKUP($C930, 'Team Per G'!$A$2:$G$31, 5, FALSE)</f>
        <v>#N/A</v>
      </c>
      <c r="AR930" s="9" t="e">
        <f>VLOOKUP($C930, 'Team Per G'!$A$2:$G$31, 4, FALSE)</f>
        <v>#N/A</v>
      </c>
      <c r="AS930" s="9" t="e">
        <f>VLOOKUP($C930, Team_Batting___Dashboard[], 22, FALSE)/$AC930</f>
        <v>#N/A</v>
      </c>
      <c r="AT930" s="9" t="e">
        <f>VLOOKUP($C930, 'FanGraphs - Team WAR Projected'!$B$2:$E$31, 4, FALSE)/162</f>
        <v>#N/A</v>
      </c>
      <c r="AU930" s="9" t="e">
        <f>VLOOKUP($C930, FanGraphs_Standings[[Abbreviation]:[2024 Year to Date RS/G]], 6, FALSE)/$AC930</f>
        <v>#N/A</v>
      </c>
      <c r="AV930" s="9" t="e">
        <f>VLOOKUP($C930, FanGraphs_Standings[[Abbreviation]:[2024 Projected Full Season RDif]], 19, FALSE)/162</f>
        <v>#N/A</v>
      </c>
      <c r="AW930" s="9" t="e">
        <f>VLOOKUP($C930, FanGraphs_Standings[[Abbreviation]:[2024 Projected Full Season RDif]], 5, FALSE)</f>
        <v>#N/A</v>
      </c>
      <c r="AX930" s="9" t="e">
        <f>VLOOKUP($C930, FanGraphs_Standings[[Abbreviation]:[2024 Projected Full Season W%]], 18, FALSE)</f>
        <v>#N/A</v>
      </c>
      <c r="AY930" s="9" t="e">
        <f>VLOOKUP($C930, 'Home Field Adv'!$A$2:$K$31, 11, FALSE)</f>
        <v>#N/A</v>
      </c>
      <c r="BB930" s="5" t="str">
        <f t="shared" si="43"/>
        <v/>
      </c>
      <c r="BC930" s="5" t="str">
        <f t="shared" si="44"/>
        <v/>
      </c>
      <c r="BD930" s="5" t="str">
        <f t="shared" si="45"/>
        <v/>
      </c>
    </row>
    <row r="931" spans="6:56" x14ac:dyDescent="0.45">
      <c r="F931" s="9" t="e">
        <f>VLOOKUP($B931, FanGraphs_Standings[[Abbreviation]:[2024 Year to Date G]], 2, FALSE)</f>
        <v>#N/A</v>
      </c>
      <c r="G931" s="9" t="e">
        <f>IF(ISERR(VLOOKUP($D931, 'SP Per G'!$A$2:$D$1380, 3, FALSE)), L931, VLOOKUP($D931, 'SP Per G'!$A$2:$D$1380, 3, FALSE))</f>
        <v>#N/A</v>
      </c>
      <c r="H931" s="9" t="e">
        <f>VLOOKUP($D931, 'SP Per G'!$A$2:$D$1380, 4, FALSE)</f>
        <v>#N/A</v>
      </c>
      <c r="I931" s="9" t="e">
        <f>VLOOKUP($D931, Individual_Pitching___Dashboard[], 18, FALSE)</f>
        <v>#N/A</v>
      </c>
      <c r="J931" s="9" t="e">
        <f>VLOOKUP($D931, Individual_Pitching___Dashboard[], 20, FALSE)</f>
        <v>#N/A</v>
      </c>
      <c r="K931" s="9" t="e">
        <f>VLOOKUP($D931, Individual_Pitching___Advanced[], 21,FALSE)</f>
        <v>#N/A</v>
      </c>
      <c r="L931" s="9" t="e">
        <f>VLOOKUP($B931, 'Team Per G'!$A$2:$G$31, 7, FALSE)</f>
        <v>#N/A</v>
      </c>
      <c r="M931" s="9" t="e">
        <f>VLOOKUP($B931, 'FanGraphs - Team WAR Projected'!$B$2:$E$31, 3, FALSE)/162</f>
        <v>#N/A</v>
      </c>
      <c r="N931" s="9" t="e">
        <f>VLOOKUP($B931, Team_Pitching___Advanced[[Team]:[xFIP]], 19,FALSE)</f>
        <v>#N/A</v>
      </c>
      <c r="O931" s="9" t="e">
        <f>VLOOKUP($B931, Team_Pitching___Advanced[], 20, FALSE)</f>
        <v>#N/A</v>
      </c>
      <c r="P931" s="9" t="e">
        <f>VLOOKUP($B931, Team_Batting___Dashboard[[Team]:[wOBA]], 16, FALSE)</f>
        <v>#N/A</v>
      </c>
      <c r="Q931" s="9" t="e">
        <f>VLOOKUP($B931, Team_Batting___Advanced[[Team]:[OPS]], 9, FALSE)</f>
        <v>#N/A</v>
      </c>
      <c r="R931" s="9" t="e">
        <f>VLOOKUP($B931, Team_Batting___Advanced[], 19, FALSE)</f>
        <v>#N/A</v>
      </c>
      <c r="S931" s="9" t="e">
        <f>VLOOKUP($B931, 'Team Per G'!$A$2:$G$31, 3, FALSE)</f>
        <v>#N/A</v>
      </c>
      <c r="T931" s="9" t="e">
        <f>VLOOKUP($B931, 'Team Per G'!$A$2:$G$31, 5, FALSE)</f>
        <v>#N/A</v>
      </c>
      <c r="U931" s="9" t="e">
        <f>VLOOKUP($B931, 'Team Per G'!$A$2:$G$31, 4, FALSE)</f>
        <v>#N/A</v>
      </c>
      <c r="V931" s="9" t="e">
        <f>VLOOKUP($B931, Team_Batting___Dashboard[], 22, FALSE)/$F931</f>
        <v>#N/A</v>
      </c>
      <c r="W931" s="9" t="e">
        <f>VLOOKUP($B931, 'FanGraphs - Team WAR Projected'!$B$2:$E$31, 4, FALSE)/162</f>
        <v>#N/A</v>
      </c>
      <c r="X931" s="9" t="e">
        <f>VLOOKUP($B931, FanGraphs_Standings[[Abbreviation]:[2024 Year to Date RS/G]], 6, FALSE)/$F931</f>
        <v>#N/A</v>
      </c>
      <c r="Y931" s="9" t="e">
        <f>VLOOKUP($B931, FanGraphs_Standings[[Abbreviation]:[2024 Projected Full Season RDif]], 19, FALSE)/162</f>
        <v>#N/A</v>
      </c>
      <c r="Z931" s="9" t="e">
        <f>VLOOKUP($B931, FanGraphs_Standings[[Abbreviation]:[2024 Projected Full Season RDif]], 5, FALSE)</f>
        <v>#N/A</v>
      </c>
      <c r="AA931" s="9" t="e">
        <f>VLOOKUP($B931, FanGraphs_Standings[[Abbreviation]:[2024 Projected Full Season W%]], 18, FALSE)</f>
        <v>#N/A</v>
      </c>
      <c r="AB931" s="9" t="e">
        <f>VLOOKUP($B931, 'Home Field Adv'!$A$2:$I$31, 9, FALSE)</f>
        <v>#N/A</v>
      </c>
      <c r="AC931" s="9" t="e">
        <f>VLOOKUP($C931, FanGraphs_Standings[[Abbreviation]:[2024 Year to Date G]], 2, FALSE)</f>
        <v>#N/A</v>
      </c>
      <c r="AD931" s="9" t="e">
        <f>VLOOKUP($E931, 'SP Per G'!$A$2:$D$1380, 3, FALSE)</f>
        <v>#N/A</v>
      </c>
      <c r="AE931" s="9" t="e">
        <f>VLOOKUP($E931, 'SP Per G'!$A$2:$D$1380, 4, FALSE)</f>
        <v>#N/A</v>
      </c>
      <c r="AF931" s="9" t="e">
        <f>VLOOKUP($E931, Individual_Pitching___Dashboard[], 18, FALSE)</f>
        <v>#N/A</v>
      </c>
      <c r="AG931" s="9" t="e">
        <f>VLOOKUP($E931, Individual_Pitching___Dashboard[], 20, FALSE)</f>
        <v>#N/A</v>
      </c>
      <c r="AH931" s="9" t="e">
        <f>VLOOKUP($E931, Individual_Pitching___Advanced[], 21,FALSE)</f>
        <v>#N/A</v>
      </c>
      <c r="AI931" s="9" t="e">
        <f>VLOOKUP($C931, 'Team Per G'!$A$2:$G$31, 7, FALSE)</f>
        <v>#N/A</v>
      </c>
      <c r="AJ931" s="9" t="e">
        <f>VLOOKUP($C931, 'FanGraphs - Team WAR Projected'!$B$2:$E$31, 3, FALSE)/162</f>
        <v>#N/A</v>
      </c>
      <c r="AK931" s="9" t="e">
        <f>VLOOKUP($C931, Team_Pitching___Advanced[[Team]:[xFIP]], 19,FALSE)</f>
        <v>#N/A</v>
      </c>
      <c r="AL931" s="9" t="e">
        <f>VLOOKUP($C931, Team_Pitching___Advanced[], 20, FALSE)</f>
        <v>#N/A</v>
      </c>
      <c r="AM931" s="9" t="e">
        <f>VLOOKUP($C931, Team_Batting___Dashboard[[Team]:[wOBA]], 16, FALSE)</f>
        <v>#N/A</v>
      </c>
      <c r="AN931" s="9" t="e">
        <f>VLOOKUP($C931, Team_Batting___Advanced[[Team]:[OPS]], 9, FALSE)</f>
        <v>#N/A</v>
      </c>
      <c r="AO931" s="9" t="e">
        <f>VLOOKUP($C931, Team_Batting___Advanced[], 19, FALSE)</f>
        <v>#N/A</v>
      </c>
      <c r="AP931" s="9" t="e">
        <f>VLOOKUP($C931, 'Team Per G'!$A$2:$G$31, 3, FALSE)</f>
        <v>#N/A</v>
      </c>
      <c r="AQ931" s="9" t="e">
        <f>VLOOKUP($C931, 'Team Per G'!$A$2:$G$31, 5, FALSE)</f>
        <v>#N/A</v>
      </c>
      <c r="AR931" s="9" t="e">
        <f>VLOOKUP($C931, 'Team Per G'!$A$2:$G$31, 4, FALSE)</f>
        <v>#N/A</v>
      </c>
      <c r="AS931" s="9" t="e">
        <f>VLOOKUP($C931, Team_Batting___Dashboard[], 22, FALSE)/$AC931</f>
        <v>#N/A</v>
      </c>
      <c r="AT931" s="9" t="e">
        <f>VLOOKUP($C931, 'FanGraphs - Team WAR Projected'!$B$2:$E$31, 4, FALSE)/162</f>
        <v>#N/A</v>
      </c>
      <c r="AU931" s="9" t="e">
        <f>VLOOKUP($C931, FanGraphs_Standings[[Abbreviation]:[2024 Year to Date RS/G]], 6, FALSE)/$AC931</f>
        <v>#N/A</v>
      </c>
      <c r="AV931" s="9" t="e">
        <f>VLOOKUP($C931, FanGraphs_Standings[[Abbreviation]:[2024 Projected Full Season RDif]], 19, FALSE)/162</f>
        <v>#N/A</v>
      </c>
      <c r="AW931" s="9" t="e">
        <f>VLOOKUP($C931, FanGraphs_Standings[[Abbreviation]:[2024 Projected Full Season RDif]], 5, FALSE)</f>
        <v>#N/A</v>
      </c>
      <c r="AX931" s="9" t="e">
        <f>VLOOKUP($C931, FanGraphs_Standings[[Abbreviation]:[2024 Projected Full Season W%]], 18, FALSE)</f>
        <v>#N/A</v>
      </c>
      <c r="AY931" s="9" t="e">
        <f>VLOOKUP($C931, 'Home Field Adv'!$A$2:$K$31, 11, FALSE)</f>
        <v>#N/A</v>
      </c>
      <c r="BB931" s="5" t="str">
        <f t="shared" si="43"/>
        <v/>
      </c>
      <c r="BC931" s="5" t="str">
        <f t="shared" si="44"/>
        <v/>
      </c>
      <c r="BD931" s="5" t="str">
        <f t="shared" si="45"/>
        <v/>
      </c>
    </row>
    <row r="932" spans="6:56" x14ac:dyDescent="0.45">
      <c r="F932" s="9" t="e">
        <f>VLOOKUP($B932, FanGraphs_Standings[[Abbreviation]:[2024 Year to Date G]], 2, FALSE)</f>
        <v>#N/A</v>
      </c>
      <c r="G932" s="9" t="e">
        <f>IF(ISERR(VLOOKUP($D932, 'SP Per G'!$A$2:$D$1380, 3, FALSE)), L932, VLOOKUP($D932, 'SP Per G'!$A$2:$D$1380, 3, FALSE))</f>
        <v>#N/A</v>
      </c>
      <c r="H932" s="9" t="e">
        <f>VLOOKUP($D932, 'SP Per G'!$A$2:$D$1380, 4, FALSE)</f>
        <v>#N/A</v>
      </c>
      <c r="I932" s="9" t="e">
        <f>VLOOKUP($D932, Individual_Pitching___Dashboard[], 18, FALSE)</f>
        <v>#N/A</v>
      </c>
      <c r="J932" s="9" t="e">
        <f>VLOOKUP($D932, Individual_Pitching___Dashboard[], 20, FALSE)</f>
        <v>#N/A</v>
      </c>
      <c r="K932" s="9" t="e">
        <f>VLOOKUP($D932, Individual_Pitching___Advanced[], 21,FALSE)</f>
        <v>#N/A</v>
      </c>
      <c r="L932" s="9" t="e">
        <f>VLOOKUP($B932, 'Team Per G'!$A$2:$G$31, 7, FALSE)</f>
        <v>#N/A</v>
      </c>
      <c r="M932" s="9" t="e">
        <f>VLOOKUP($B932, 'FanGraphs - Team WAR Projected'!$B$2:$E$31, 3, FALSE)/162</f>
        <v>#N/A</v>
      </c>
      <c r="N932" s="9" t="e">
        <f>VLOOKUP($B932, Team_Pitching___Advanced[[Team]:[xFIP]], 19,FALSE)</f>
        <v>#N/A</v>
      </c>
      <c r="O932" s="9" t="e">
        <f>VLOOKUP($B932, Team_Pitching___Advanced[], 20, FALSE)</f>
        <v>#N/A</v>
      </c>
      <c r="P932" s="9" t="e">
        <f>VLOOKUP($B932, Team_Batting___Dashboard[[Team]:[wOBA]], 16, FALSE)</f>
        <v>#N/A</v>
      </c>
      <c r="Q932" s="9" t="e">
        <f>VLOOKUP($B932, Team_Batting___Advanced[[Team]:[OPS]], 9, FALSE)</f>
        <v>#N/A</v>
      </c>
      <c r="R932" s="9" t="e">
        <f>VLOOKUP($B932, Team_Batting___Advanced[], 19, FALSE)</f>
        <v>#N/A</v>
      </c>
      <c r="S932" s="9" t="e">
        <f>VLOOKUP($B932, 'Team Per G'!$A$2:$G$31, 3, FALSE)</f>
        <v>#N/A</v>
      </c>
      <c r="T932" s="9" t="e">
        <f>VLOOKUP($B932, 'Team Per G'!$A$2:$G$31, 5, FALSE)</f>
        <v>#N/A</v>
      </c>
      <c r="U932" s="9" t="e">
        <f>VLOOKUP($B932, 'Team Per G'!$A$2:$G$31, 4, FALSE)</f>
        <v>#N/A</v>
      </c>
      <c r="V932" s="9" t="e">
        <f>VLOOKUP($B932, Team_Batting___Dashboard[], 22, FALSE)/$F932</f>
        <v>#N/A</v>
      </c>
      <c r="W932" s="9" t="e">
        <f>VLOOKUP($B932, 'FanGraphs - Team WAR Projected'!$B$2:$E$31, 4, FALSE)/162</f>
        <v>#N/A</v>
      </c>
      <c r="X932" s="9" t="e">
        <f>VLOOKUP($B932, FanGraphs_Standings[[Abbreviation]:[2024 Year to Date RS/G]], 6, FALSE)/$F932</f>
        <v>#N/A</v>
      </c>
      <c r="Y932" s="9" t="e">
        <f>VLOOKUP($B932, FanGraphs_Standings[[Abbreviation]:[2024 Projected Full Season RDif]], 19, FALSE)/162</f>
        <v>#N/A</v>
      </c>
      <c r="Z932" s="9" t="e">
        <f>VLOOKUP($B932, FanGraphs_Standings[[Abbreviation]:[2024 Projected Full Season RDif]], 5, FALSE)</f>
        <v>#N/A</v>
      </c>
      <c r="AA932" s="9" t="e">
        <f>VLOOKUP($B932, FanGraphs_Standings[[Abbreviation]:[2024 Projected Full Season W%]], 18, FALSE)</f>
        <v>#N/A</v>
      </c>
      <c r="AB932" s="9" t="e">
        <f>VLOOKUP($B932, 'Home Field Adv'!$A$2:$I$31, 9, FALSE)</f>
        <v>#N/A</v>
      </c>
      <c r="AC932" s="9" t="e">
        <f>VLOOKUP($C932, FanGraphs_Standings[[Abbreviation]:[2024 Year to Date G]], 2, FALSE)</f>
        <v>#N/A</v>
      </c>
      <c r="AD932" s="9" t="e">
        <f>VLOOKUP($E932, 'SP Per G'!$A$2:$D$1380, 3, FALSE)</f>
        <v>#N/A</v>
      </c>
      <c r="AE932" s="9" t="e">
        <f>VLOOKUP($E932, 'SP Per G'!$A$2:$D$1380, 4, FALSE)</f>
        <v>#N/A</v>
      </c>
      <c r="AF932" s="9" t="e">
        <f>VLOOKUP($E932, Individual_Pitching___Dashboard[], 18, FALSE)</f>
        <v>#N/A</v>
      </c>
      <c r="AG932" s="9" t="e">
        <f>VLOOKUP($E932, Individual_Pitching___Dashboard[], 20, FALSE)</f>
        <v>#N/A</v>
      </c>
      <c r="AH932" s="9" t="e">
        <f>VLOOKUP($E932, Individual_Pitching___Advanced[], 21,FALSE)</f>
        <v>#N/A</v>
      </c>
      <c r="AI932" s="9" t="e">
        <f>VLOOKUP($C932, 'Team Per G'!$A$2:$G$31, 7, FALSE)</f>
        <v>#N/A</v>
      </c>
      <c r="AJ932" s="9" t="e">
        <f>VLOOKUP($C932, 'FanGraphs - Team WAR Projected'!$B$2:$E$31, 3, FALSE)/162</f>
        <v>#N/A</v>
      </c>
      <c r="AK932" s="9" t="e">
        <f>VLOOKUP($C932, Team_Pitching___Advanced[[Team]:[xFIP]], 19,FALSE)</f>
        <v>#N/A</v>
      </c>
      <c r="AL932" s="9" t="e">
        <f>VLOOKUP($C932, Team_Pitching___Advanced[], 20, FALSE)</f>
        <v>#N/A</v>
      </c>
      <c r="AM932" s="9" t="e">
        <f>VLOOKUP($C932, Team_Batting___Dashboard[[Team]:[wOBA]], 16, FALSE)</f>
        <v>#N/A</v>
      </c>
      <c r="AN932" s="9" t="e">
        <f>VLOOKUP($C932, Team_Batting___Advanced[[Team]:[OPS]], 9, FALSE)</f>
        <v>#N/A</v>
      </c>
      <c r="AO932" s="9" t="e">
        <f>VLOOKUP($C932, Team_Batting___Advanced[], 19, FALSE)</f>
        <v>#N/A</v>
      </c>
      <c r="AP932" s="9" t="e">
        <f>VLOOKUP($C932, 'Team Per G'!$A$2:$G$31, 3, FALSE)</f>
        <v>#N/A</v>
      </c>
      <c r="AQ932" s="9" t="e">
        <f>VLOOKUP($C932, 'Team Per G'!$A$2:$G$31, 5, FALSE)</f>
        <v>#N/A</v>
      </c>
      <c r="AR932" s="9" t="e">
        <f>VLOOKUP($C932, 'Team Per G'!$A$2:$G$31, 4, FALSE)</f>
        <v>#N/A</v>
      </c>
      <c r="AS932" s="9" t="e">
        <f>VLOOKUP($C932, Team_Batting___Dashboard[], 22, FALSE)/$AC932</f>
        <v>#N/A</v>
      </c>
      <c r="AT932" s="9" t="e">
        <f>VLOOKUP($C932, 'FanGraphs - Team WAR Projected'!$B$2:$E$31, 4, FALSE)/162</f>
        <v>#N/A</v>
      </c>
      <c r="AU932" s="9" t="e">
        <f>VLOOKUP($C932, FanGraphs_Standings[[Abbreviation]:[2024 Year to Date RS/G]], 6, FALSE)/$AC932</f>
        <v>#N/A</v>
      </c>
      <c r="AV932" s="9" t="e">
        <f>VLOOKUP($C932, FanGraphs_Standings[[Abbreviation]:[2024 Projected Full Season RDif]], 19, FALSE)/162</f>
        <v>#N/A</v>
      </c>
      <c r="AW932" s="9" t="e">
        <f>VLOOKUP($C932, FanGraphs_Standings[[Abbreviation]:[2024 Projected Full Season RDif]], 5, FALSE)</f>
        <v>#N/A</v>
      </c>
      <c r="AX932" s="9" t="e">
        <f>VLOOKUP($C932, FanGraphs_Standings[[Abbreviation]:[2024 Projected Full Season W%]], 18, FALSE)</f>
        <v>#N/A</v>
      </c>
      <c r="AY932" s="9" t="e">
        <f>VLOOKUP($C932, 'Home Field Adv'!$A$2:$K$31, 11, FALSE)</f>
        <v>#N/A</v>
      </c>
      <c r="BB932" s="5" t="str">
        <f t="shared" si="43"/>
        <v/>
      </c>
      <c r="BC932" s="5" t="str">
        <f t="shared" si="44"/>
        <v/>
      </c>
      <c r="BD932" s="5" t="str">
        <f t="shared" si="45"/>
        <v/>
      </c>
    </row>
    <row r="933" spans="6:56" x14ac:dyDescent="0.45">
      <c r="F933" s="9" t="e">
        <f>VLOOKUP($B933, FanGraphs_Standings[[Abbreviation]:[2024 Year to Date G]], 2, FALSE)</f>
        <v>#N/A</v>
      </c>
      <c r="G933" s="9" t="e">
        <f>IF(ISERR(VLOOKUP($D933, 'SP Per G'!$A$2:$D$1380, 3, FALSE)), L933, VLOOKUP($D933, 'SP Per G'!$A$2:$D$1380, 3, FALSE))</f>
        <v>#N/A</v>
      </c>
      <c r="H933" s="9" t="e">
        <f>VLOOKUP($D933, 'SP Per G'!$A$2:$D$1380, 4, FALSE)</f>
        <v>#N/A</v>
      </c>
      <c r="I933" s="9" t="e">
        <f>VLOOKUP($D933, Individual_Pitching___Dashboard[], 18, FALSE)</f>
        <v>#N/A</v>
      </c>
      <c r="J933" s="9" t="e">
        <f>VLOOKUP($D933, Individual_Pitching___Dashboard[], 20, FALSE)</f>
        <v>#N/A</v>
      </c>
      <c r="K933" s="9" t="e">
        <f>VLOOKUP($D933, Individual_Pitching___Advanced[], 21,FALSE)</f>
        <v>#N/A</v>
      </c>
      <c r="L933" s="9" t="e">
        <f>VLOOKUP($B933, 'Team Per G'!$A$2:$G$31, 7, FALSE)</f>
        <v>#N/A</v>
      </c>
      <c r="M933" s="9" t="e">
        <f>VLOOKUP($B933, 'FanGraphs - Team WAR Projected'!$B$2:$E$31, 3, FALSE)/162</f>
        <v>#N/A</v>
      </c>
      <c r="N933" s="9" t="e">
        <f>VLOOKUP($B933, Team_Pitching___Advanced[[Team]:[xFIP]], 19,FALSE)</f>
        <v>#N/A</v>
      </c>
      <c r="O933" s="9" t="e">
        <f>VLOOKUP($B933, Team_Pitching___Advanced[], 20, FALSE)</f>
        <v>#N/A</v>
      </c>
      <c r="P933" s="9" t="e">
        <f>VLOOKUP($B933, Team_Batting___Dashboard[[Team]:[wOBA]], 16, FALSE)</f>
        <v>#N/A</v>
      </c>
      <c r="Q933" s="9" t="e">
        <f>VLOOKUP($B933, Team_Batting___Advanced[[Team]:[OPS]], 9, FALSE)</f>
        <v>#N/A</v>
      </c>
      <c r="R933" s="9" t="e">
        <f>VLOOKUP($B933, Team_Batting___Advanced[], 19, FALSE)</f>
        <v>#N/A</v>
      </c>
      <c r="S933" s="9" t="e">
        <f>VLOOKUP($B933, 'Team Per G'!$A$2:$G$31, 3, FALSE)</f>
        <v>#N/A</v>
      </c>
      <c r="T933" s="9" t="e">
        <f>VLOOKUP($B933, 'Team Per G'!$A$2:$G$31, 5, FALSE)</f>
        <v>#N/A</v>
      </c>
      <c r="U933" s="9" t="e">
        <f>VLOOKUP($B933, 'Team Per G'!$A$2:$G$31, 4, FALSE)</f>
        <v>#N/A</v>
      </c>
      <c r="V933" s="9" t="e">
        <f>VLOOKUP($B933, Team_Batting___Dashboard[], 22, FALSE)/$F933</f>
        <v>#N/A</v>
      </c>
      <c r="W933" s="9" t="e">
        <f>VLOOKUP($B933, 'FanGraphs - Team WAR Projected'!$B$2:$E$31, 4, FALSE)/162</f>
        <v>#N/A</v>
      </c>
      <c r="X933" s="9" t="e">
        <f>VLOOKUP($B933, FanGraphs_Standings[[Abbreviation]:[2024 Year to Date RS/G]], 6, FALSE)/$F933</f>
        <v>#N/A</v>
      </c>
      <c r="Y933" s="9" t="e">
        <f>VLOOKUP($B933, FanGraphs_Standings[[Abbreviation]:[2024 Projected Full Season RDif]], 19, FALSE)/162</f>
        <v>#N/A</v>
      </c>
      <c r="Z933" s="9" t="e">
        <f>VLOOKUP($B933, FanGraphs_Standings[[Abbreviation]:[2024 Projected Full Season RDif]], 5, FALSE)</f>
        <v>#N/A</v>
      </c>
      <c r="AA933" s="9" t="e">
        <f>VLOOKUP($B933, FanGraphs_Standings[[Abbreviation]:[2024 Projected Full Season W%]], 18, FALSE)</f>
        <v>#N/A</v>
      </c>
      <c r="AB933" s="9" t="e">
        <f>VLOOKUP($B933, 'Home Field Adv'!$A$2:$I$31, 9, FALSE)</f>
        <v>#N/A</v>
      </c>
      <c r="AC933" s="9" t="e">
        <f>VLOOKUP($C933, FanGraphs_Standings[[Abbreviation]:[2024 Year to Date G]], 2, FALSE)</f>
        <v>#N/A</v>
      </c>
      <c r="AD933" s="9" t="e">
        <f>VLOOKUP($E933, 'SP Per G'!$A$2:$D$1380, 3, FALSE)</f>
        <v>#N/A</v>
      </c>
      <c r="AE933" s="9" t="e">
        <f>VLOOKUP($E933, 'SP Per G'!$A$2:$D$1380, 4, FALSE)</f>
        <v>#N/A</v>
      </c>
      <c r="AF933" s="9" t="e">
        <f>VLOOKUP($E933, Individual_Pitching___Dashboard[], 18, FALSE)</f>
        <v>#N/A</v>
      </c>
      <c r="AG933" s="9" t="e">
        <f>VLOOKUP($E933, Individual_Pitching___Dashboard[], 20, FALSE)</f>
        <v>#N/A</v>
      </c>
      <c r="AH933" s="9" t="e">
        <f>VLOOKUP($E933, Individual_Pitching___Advanced[], 21,FALSE)</f>
        <v>#N/A</v>
      </c>
      <c r="AI933" s="9" t="e">
        <f>VLOOKUP($C933, 'Team Per G'!$A$2:$G$31, 7, FALSE)</f>
        <v>#N/A</v>
      </c>
      <c r="AJ933" s="9" t="e">
        <f>VLOOKUP($C933, 'FanGraphs - Team WAR Projected'!$B$2:$E$31, 3, FALSE)/162</f>
        <v>#N/A</v>
      </c>
      <c r="AK933" s="9" t="e">
        <f>VLOOKUP($C933, Team_Pitching___Advanced[[Team]:[xFIP]], 19,FALSE)</f>
        <v>#N/A</v>
      </c>
      <c r="AL933" s="9" t="e">
        <f>VLOOKUP($C933, Team_Pitching___Advanced[], 20, FALSE)</f>
        <v>#N/A</v>
      </c>
      <c r="AM933" s="9" t="e">
        <f>VLOOKUP($C933, Team_Batting___Dashboard[[Team]:[wOBA]], 16, FALSE)</f>
        <v>#N/A</v>
      </c>
      <c r="AN933" s="9" t="e">
        <f>VLOOKUP($C933, Team_Batting___Advanced[[Team]:[OPS]], 9, FALSE)</f>
        <v>#N/A</v>
      </c>
      <c r="AO933" s="9" t="e">
        <f>VLOOKUP($C933, Team_Batting___Advanced[], 19, FALSE)</f>
        <v>#N/A</v>
      </c>
      <c r="AP933" s="9" t="e">
        <f>VLOOKUP($C933, 'Team Per G'!$A$2:$G$31, 3, FALSE)</f>
        <v>#N/A</v>
      </c>
      <c r="AQ933" s="9" t="e">
        <f>VLOOKUP($C933, 'Team Per G'!$A$2:$G$31, 5, FALSE)</f>
        <v>#N/A</v>
      </c>
      <c r="AR933" s="9" t="e">
        <f>VLOOKUP($C933, 'Team Per G'!$A$2:$G$31, 4, FALSE)</f>
        <v>#N/A</v>
      </c>
      <c r="AS933" s="9" t="e">
        <f>VLOOKUP($C933, Team_Batting___Dashboard[], 22, FALSE)/$AC933</f>
        <v>#N/A</v>
      </c>
      <c r="AT933" s="9" t="e">
        <f>VLOOKUP($C933, 'FanGraphs - Team WAR Projected'!$B$2:$E$31, 4, FALSE)/162</f>
        <v>#N/A</v>
      </c>
      <c r="AU933" s="9" t="e">
        <f>VLOOKUP($C933, FanGraphs_Standings[[Abbreviation]:[2024 Year to Date RS/G]], 6, FALSE)/$AC933</f>
        <v>#N/A</v>
      </c>
      <c r="AV933" s="9" t="e">
        <f>VLOOKUP($C933, FanGraphs_Standings[[Abbreviation]:[2024 Projected Full Season RDif]], 19, FALSE)/162</f>
        <v>#N/A</v>
      </c>
      <c r="AW933" s="9" t="e">
        <f>VLOOKUP($C933, FanGraphs_Standings[[Abbreviation]:[2024 Projected Full Season RDif]], 5, FALSE)</f>
        <v>#N/A</v>
      </c>
      <c r="AX933" s="9" t="e">
        <f>VLOOKUP($C933, FanGraphs_Standings[[Abbreviation]:[2024 Projected Full Season W%]], 18, FALSE)</f>
        <v>#N/A</v>
      </c>
      <c r="AY933" s="9" t="e">
        <f>VLOOKUP($C933, 'Home Field Adv'!$A$2:$K$31, 11, FALSE)</f>
        <v>#N/A</v>
      </c>
      <c r="BB933" s="5" t="str">
        <f t="shared" si="43"/>
        <v/>
      </c>
      <c r="BC933" s="5" t="str">
        <f t="shared" si="44"/>
        <v/>
      </c>
      <c r="BD933" s="5" t="str">
        <f t="shared" si="45"/>
        <v/>
      </c>
    </row>
    <row r="934" spans="6:56" x14ac:dyDescent="0.45">
      <c r="F934" s="9" t="e">
        <f>VLOOKUP($B934, FanGraphs_Standings[[Abbreviation]:[2024 Year to Date G]], 2, FALSE)</f>
        <v>#N/A</v>
      </c>
      <c r="G934" s="9" t="e">
        <f>IF(ISERR(VLOOKUP($D934, 'SP Per G'!$A$2:$D$1380, 3, FALSE)), L934, VLOOKUP($D934, 'SP Per G'!$A$2:$D$1380, 3, FALSE))</f>
        <v>#N/A</v>
      </c>
      <c r="H934" s="9" t="e">
        <f>VLOOKUP($D934, 'SP Per G'!$A$2:$D$1380, 4, FALSE)</f>
        <v>#N/A</v>
      </c>
      <c r="I934" s="9" t="e">
        <f>VLOOKUP($D934, Individual_Pitching___Dashboard[], 18, FALSE)</f>
        <v>#N/A</v>
      </c>
      <c r="J934" s="9" t="e">
        <f>VLOOKUP($D934, Individual_Pitching___Dashboard[], 20, FALSE)</f>
        <v>#N/A</v>
      </c>
      <c r="K934" s="9" t="e">
        <f>VLOOKUP($D934, Individual_Pitching___Advanced[], 21,FALSE)</f>
        <v>#N/A</v>
      </c>
      <c r="L934" s="9" t="e">
        <f>VLOOKUP($B934, 'Team Per G'!$A$2:$G$31, 7, FALSE)</f>
        <v>#N/A</v>
      </c>
      <c r="M934" s="9" t="e">
        <f>VLOOKUP($B934, 'FanGraphs - Team WAR Projected'!$B$2:$E$31, 3, FALSE)/162</f>
        <v>#N/A</v>
      </c>
      <c r="N934" s="9" t="e">
        <f>VLOOKUP($B934, Team_Pitching___Advanced[[Team]:[xFIP]], 19,FALSE)</f>
        <v>#N/A</v>
      </c>
      <c r="O934" s="9" t="e">
        <f>VLOOKUP($B934, Team_Pitching___Advanced[], 20, FALSE)</f>
        <v>#N/A</v>
      </c>
      <c r="P934" s="9" t="e">
        <f>VLOOKUP($B934, Team_Batting___Dashboard[[Team]:[wOBA]], 16, FALSE)</f>
        <v>#N/A</v>
      </c>
      <c r="Q934" s="9" t="e">
        <f>VLOOKUP($B934, Team_Batting___Advanced[[Team]:[OPS]], 9, FALSE)</f>
        <v>#N/A</v>
      </c>
      <c r="R934" s="9" t="e">
        <f>VLOOKUP($B934, Team_Batting___Advanced[], 19, FALSE)</f>
        <v>#N/A</v>
      </c>
      <c r="S934" s="9" t="e">
        <f>VLOOKUP($B934, 'Team Per G'!$A$2:$G$31, 3, FALSE)</f>
        <v>#N/A</v>
      </c>
      <c r="T934" s="9" t="e">
        <f>VLOOKUP($B934, 'Team Per G'!$A$2:$G$31, 5, FALSE)</f>
        <v>#N/A</v>
      </c>
      <c r="U934" s="9" t="e">
        <f>VLOOKUP($B934, 'Team Per G'!$A$2:$G$31, 4, FALSE)</f>
        <v>#N/A</v>
      </c>
      <c r="V934" s="9" t="e">
        <f>VLOOKUP($B934, Team_Batting___Dashboard[], 22, FALSE)/$F934</f>
        <v>#N/A</v>
      </c>
      <c r="W934" s="9" t="e">
        <f>VLOOKUP($B934, 'FanGraphs - Team WAR Projected'!$B$2:$E$31, 4, FALSE)/162</f>
        <v>#N/A</v>
      </c>
      <c r="X934" s="9" t="e">
        <f>VLOOKUP($B934, FanGraphs_Standings[[Abbreviation]:[2024 Year to Date RS/G]], 6, FALSE)/$F934</f>
        <v>#N/A</v>
      </c>
      <c r="Y934" s="9" t="e">
        <f>VLOOKUP($B934, FanGraphs_Standings[[Abbreviation]:[2024 Projected Full Season RDif]], 19, FALSE)/162</f>
        <v>#N/A</v>
      </c>
      <c r="Z934" s="9" t="e">
        <f>VLOOKUP($B934, FanGraphs_Standings[[Abbreviation]:[2024 Projected Full Season RDif]], 5, FALSE)</f>
        <v>#N/A</v>
      </c>
      <c r="AA934" s="9" t="e">
        <f>VLOOKUP($B934, FanGraphs_Standings[[Abbreviation]:[2024 Projected Full Season W%]], 18, FALSE)</f>
        <v>#N/A</v>
      </c>
      <c r="AB934" s="9" t="e">
        <f>VLOOKUP($B934, 'Home Field Adv'!$A$2:$I$31, 9, FALSE)</f>
        <v>#N/A</v>
      </c>
      <c r="AC934" s="9" t="e">
        <f>VLOOKUP($C934, FanGraphs_Standings[[Abbreviation]:[2024 Year to Date G]], 2, FALSE)</f>
        <v>#N/A</v>
      </c>
      <c r="AD934" s="9" t="e">
        <f>VLOOKUP($E934, 'SP Per G'!$A$2:$D$1380, 3, FALSE)</f>
        <v>#N/A</v>
      </c>
      <c r="AE934" s="9" t="e">
        <f>VLOOKUP($E934, 'SP Per G'!$A$2:$D$1380, 4, FALSE)</f>
        <v>#N/A</v>
      </c>
      <c r="AF934" s="9" t="e">
        <f>VLOOKUP($E934, Individual_Pitching___Dashboard[], 18, FALSE)</f>
        <v>#N/A</v>
      </c>
      <c r="AG934" s="9" t="e">
        <f>VLOOKUP($E934, Individual_Pitching___Dashboard[], 20, FALSE)</f>
        <v>#N/A</v>
      </c>
      <c r="AH934" s="9" t="e">
        <f>VLOOKUP($E934, Individual_Pitching___Advanced[], 21,FALSE)</f>
        <v>#N/A</v>
      </c>
      <c r="AI934" s="9" t="e">
        <f>VLOOKUP($C934, 'Team Per G'!$A$2:$G$31, 7, FALSE)</f>
        <v>#N/A</v>
      </c>
      <c r="AJ934" s="9" t="e">
        <f>VLOOKUP($C934, 'FanGraphs - Team WAR Projected'!$B$2:$E$31, 3, FALSE)/162</f>
        <v>#N/A</v>
      </c>
      <c r="AK934" s="9" t="e">
        <f>VLOOKUP($C934, Team_Pitching___Advanced[[Team]:[xFIP]], 19,FALSE)</f>
        <v>#N/A</v>
      </c>
      <c r="AL934" s="9" t="e">
        <f>VLOOKUP($C934, Team_Pitching___Advanced[], 20, FALSE)</f>
        <v>#N/A</v>
      </c>
      <c r="AM934" s="9" t="e">
        <f>VLOOKUP($C934, Team_Batting___Dashboard[[Team]:[wOBA]], 16, FALSE)</f>
        <v>#N/A</v>
      </c>
      <c r="AN934" s="9" t="e">
        <f>VLOOKUP($C934, Team_Batting___Advanced[[Team]:[OPS]], 9, FALSE)</f>
        <v>#N/A</v>
      </c>
      <c r="AO934" s="9" t="e">
        <f>VLOOKUP($C934, Team_Batting___Advanced[], 19, FALSE)</f>
        <v>#N/A</v>
      </c>
      <c r="AP934" s="9" t="e">
        <f>VLOOKUP($C934, 'Team Per G'!$A$2:$G$31, 3, FALSE)</f>
        <v>#N/A</v>
      </c>
      <c r="AQ934" s="9" t="e">
        <f>VLOOKUP($C934, 'Team Per G'!$A$2:$G$31, 5, FALSE)</f>
        <v>#N/A</v>
      </c>
      <c r="AR934" s="9" t="e">
        <f>VLOOKUP($C934, 'Team Per G'!$A$2:$G$31, 4, FALSE)</f>
        <v>#N/A</v>
      </c>
      <c r="AS934" s="9" t="e">
        <f>VLOOKUP($C934, Team_Batting___Dashboard[], 22, FALSE)/$AC934</f>
        <v>#N/A</v>
      </c>
      <c r="AT934" s="9" t="e">
        <f>VLOOKUP($C934, 'FanGraphs - Team WAR Projected'!$B$2:$E$31, 4, FALSE)/162</f>
        <v>#N/A</v>
      </c>
      <c r="AU934" s="9" t="e">
        <f>VLOOKUP($C934, FanGraphs_Standings[[Abbreviation]:[2024 Year to Date RS/G]], 6, FALSE)/$AC934</f>
        <v>#N/A</v>
      </c>
      <c r="AV934" s="9" t="e">
        <f>VLOOKUP($C934, FanGraphs_Standings[[Abbreviation]:[2024 Projected Full Season RDif]], 19, FALSE)/162</f>
        <v>#N/A</v>
      </c>
      <c r="AW934" s="9" t="e">
        <f>VLOOKUP($C934, FanGraphs_Standings[[Abbreviation]:[2024 Projected Full Season RDif]], 5, FALSE)</f>
        <v>#N/A</v>
      </c>
      <c r="AX934" s="9" t="e">
        <f>VLOOKUP($C934, FanGraphs_Standings[[Abbreviation]:[2024 Projected Full Season W%]], 18, FALSE)</f>
        <v>#N/A</v>
      </c>
      <c r="AY934" s="9" t="e">
        <f>VLOOKUP($C934, 'Home Field Adv'!$A$2:$K$31, 11, FALSE)</f>
        <v>#N/A</v>
      </c>
      <c r="BB934" s="5" t="str">
        <f t="shared" si="43"/>
        <v/>
      </c>
      <c r="BC934" s="5" t="str">
        <f t="shared" si="44"/>
        <v/>
      </c>
      <c r="BD934" s="5" t="str">
        <f t="shared" si="45"/>
        <v/>
      </c>
    </row>
    <row r="935" spans="6:56" x14ac:dyDescent="0.45">
      <c r="F935" s="9" t="e">
        <f>VLOOKUP($B935, FanGraphs_Standings[[Abbreviation]:[2024 Year to Date G]], 2, FALSE)</f>
        <v>#N/A</v>
      </c>
      <c r="G935" s="9" t="e">
        <f>IF(ISERR(VLOOKUP($D935, 'SP Per G'!$A$2:$D$1380, 3, FALSE)), L935, VLOOKUP($D935, 'SP Per G'!$A$2:$D$1380, 3, FALSE))</f>
        <v>#N/A</v>
      </c>
      <c r="H935" s="9" t="e">
        <f>VLOOKUP($D935, 'SP Per G'!$A$2:$D$1380, 4, FALSE)</f>
        <v>#N/A</v>
      </c>
      <c r="I935" s="9" t="e">
        <f>VLOOKUP($D935, Individual_Pitching___Dashboard[], 18, FALSE)</f>
        <v>#N/A</v>
      </c>
      <c r="J935" s="9" t="e">
        <f>VLOOKUP($D935, Individual_Pitching___Dashboard[], 20, FALSE)</f>
        <v>#N/A</v>
      </c>
      <c r="K935" s="9" t="e">
        <f>VLOOKUP($D935, Individual_Pitching___Advanced[], 21,FALSE)</f>
        <v>#N/A</v>
      </c>
      <c r="L935" s="9" t="e">
        <f>VLOOKUP($B935, 'Team Per G'!$A$2:$G$31, 7, FALSE)</f>
        <v>#N/A</v>
      </c>
      <c r="M935" s="9" t="e">
        <f>VLOOKUP($B935, 'FanGraphs - Team WAR Projected'!$B$2:$E$31, 3, FALSE)/162</f>
        <v>#N/A</v>
      </c>
      <c r="N935" s="9" t="e">
        <f>VLOOKUP($B935, Team_Pitching___Advanced[[Team]:[xFIP]], 19,FALSE)</f>
        <v>#N/A</v>
      </c>
      <c r="O935" s="9" t="e">
        <f>VLOOKUP($B935, Team_Pitching___Advanced[], 20, FALSE)</f>
        <v>#N/A</v>
      </c>
      <c r="P935" s="9" t="e">
        <f>VLOOKUP($B935, Team_Batting___Dashboard[[Team]:[wOBA]], 16, FALSE)</f>
        <v>#N/A</v>
      </c>
      <c r="Q935" s="9" t="e">
        <f>VLOOKUP($B935, Team_Batting___Advanced[[Team]:[OPS]], 9, FALSE)</f>
        <v>#N/A</v>
      </c>
      <c r="R935" s="9" t="e">
        <f>VLOOKUP($B935, Team_Batting___Advanced[], 19, FALSE)</f>
        <v>#N/A</v>
      </c>
      <c r="S935" s="9" t="e">
        <f>VLOOKUP($B935, 'Team Per G'!$A$2:$G$31, 3, FALSE)</f>
        <v>#N/A</v>
      </c>
      <c r="T935" s="9" t="e">
        <f>VLOOKUP($B935, 'Team Per G'!$A$2:$G$31, 5, FALSE)</f>
        <v>#N/A</v>
      </c>
      <c r="U935" s="9" t="e">
        <f>VLOOKUP($B935, 'Team Per G'!$A$2:$G$31, 4, FALSE)</f>
        <v>#N/A</v>
      </c>
      <c r="V935" s="9" t="e">
        <f>VLOOKUP($B935, Team_Batting___Dashboard[], 22, FALSE)/$F935</f>
        <v>#N/A</v>
      </c>
      <c r="W935" s="9" t="e">
        <f>VLOOKUP($B935, 'FanGraphs - Team WAR Projected'!$B$2:$E$31, 4, FALSE)/162</f>
        <v>#N/A</v>
      </c>
      <c r="X935" s="9" t="e">
        <f>VLOOKUP($B935, FanGraphs_Standings[[Abbreviation]:[2024 Year to Date RS/G]], 6, FALSE)/$F935</f>
        <v>#N/A</v>
      </c>
      <c r="Y935" s="9" t="e">
        <f>VLOOKUP($B935, FanGraphs_Standings[[Abbreviation]:[2024 Projected Full Season RDif]], 19, FALSE)/162</f>
        <v>#N/A</v>
      </c>
      <c r="Z935" s="9" t="e">
        <f>VLOOKUP($B935, FanGraphs_Standings[[Abbreviation]:[2024 Projected Full Season RDif]], 5, FALSE)</f>
        <v>#N/A</v>
      </c>
      <c r="AA935" s="9" t="e">
        <f>VLOOKUP($B935, FanGraphs_Standings[[Abbreviation]:[2024 Projected Full Season W%]], 18, FALSE)</f>
        <v>#N/A</v>
      </c>
      <c r="AB935" s="9" t="e">
        <f>VLOOKUP($B935, 'Home Field Adv'!$A$2:$I$31, 9, FALSE)</f>
        <v>#N/A</v>
      </c>
      <c r="AC935" s="9" t="e">
        <f>VLOOKUP($C935, FanGraphs_Standings[[Abbreviation]:[2024 Year to Date G]], 2, FALSE)</f>
        <v>#N/A</v>
      </c>
      <c r="AD935" s="9" t="e">
        <f>VLOOKUP($E935, 'SP Per G'!$A$2:$D$1380, 3, FALSE)</f>
        <v>#N/A</v>
      </c>
      <c r="AE935" s="9" t="e">
        <f>VLOOKUP($E935, 'SP Per G'!$A$2:$D$1380, 4, FALSE)</f>
        <v>#N/A</v>
      </c>
      <c r="AF935" s="9" t="e">
        <f>VLOOKUP($E935, Individual_Pitching___Dashboard[], 18, FALSE)</f>
        <v>#N/A</v>
      </c>
      <c r="AG935" s="9" t="e">
        <f>VLOOKUP($E935, Individual_Pitching___Dashboard[], 20, FALSE)</f>
        <v>#N/A</v>
      </c>
      <c r="AH935" s="9" t="e">
        <f>VLOOKUP($E935, Individual_Pitching___Advanced[], 21,FALSE)</f>
        <v>#N/A</v>
      </c>
      <c r="AI935" s="9" t="e">
        <f>VLOOKUP($C935, 'Team Per G'!$A$2:$G$31, 7, FALSE)</f>
        <v>#N/A</v>
      </c>
      <c r="AJ935" s="9" t="e">
        <f>VLOOKUP($C935, 'FanGraphs - Team WAR Projected'!$B$2:$E$31, 3, FALSE)/162</f>
        <v>#N/A</v>
      </c>
      <c r="AK935" s="9" t="e">
        <f>VLOOKUP($C935, Team_Pitching___Advanced[[Team]:[xFIP]], 19,FALSE)</f>
        <v>#N/A</v>
      </c>
      <c r="AL935" s="9" t="e">
        <f>VLOOKUP($C935, Team_Pitching___Advanced[], 20, FALSE)</f>
        <v>#N/A</v>
      </c>
      <c r="AM935" s="9" t="e">
        <f>VLOOKUP($C935, Team_Batting___Dashboard[[Team]:[wOBA]], 16, FALSE)</f>
        <v>#N/A</v>
      </c>
      <c r="AN935" s="9" t="e">
        <f>VLOOKUP($C935, Team_Batting___Advanced[[Team]:[OPS]], 9, FALSE)</f>
        <v>#N/A</v>
      </c>
      <c r="AO935" s="9" t="e">
        <f>VLOOKUP($C935, Team_Batting___Advanced[], 19, FALSE)</f>
        <v>#N/A</v>
      </c>
      <c r="AP935" s="9" t="e">
        <f>VLOOKUP($C935, 'Team Per G'!$A$2:$G$31, 3, FALSE)</f>
        <v>#N/A</v>
      </c>
      <c r="AQ935" s="9" t="e">
        <f>VLOOKUP($C935, 'Team Per G'!$A$2:$G$31, 5, FALSE)</f>
        <v>#N/A</v>
      </c>
      <c r="AR935" s="9" t="e">
        <f>VLOOKUP($C935, 'Team Per G'!$A$2:$G$31, 4, FALSE)</f>
        <v>#N/A</v>
      </c>
      <c r="AS935" s="9" t="e">
        <f>VLOOKUP($C935, Team_Batting___Dashboard[], 22, FALSE)/$AC935</f>
        <v>#N/A</v>
      </c>
      <c r="AT935" s="9" t="e">
        <f>VLOOKUP($C935, 'FanGraphs - Team WAR Projected'!$B$2:$E$31, 4, FALSE)/162</f>
        <v>#N/A</v>
      </c>
      <c r="AU935" s="9" t="e">
        <f>VLOOKUP($C935, FanGraphs_Standings[[Abbreviation]:[2024 Year to Date RS/G]], 6, FALSE)/$AC935</f>
        <v>#N/A</v>
      </c>
      <c r="AV935" s="9" t="e">
        <f>VLOOKUP($C935, FanGraphs_Standings[[Abbreviation]:[2024 Projected Full Season RDif]], 19, FALSE)/162</f>
        <v>#N/A</v>
      </c>
      <c r="AW935" s="9" t="e">
        <f>VLOOKUP($C935, FanGraphs_Standings[[Abbreviation]:[2024 Projected Full Season RDif]], 5, FALSE)</f>
        <v>#N/A</v>
      </c>
      <c r="AX935" s="9" t="e">
        <f>VLOOKUP($C935, FanGraphs_Standings[[Abbreviation]:[2024 Projected Full Season W%]], 18, FALSE)</f>
        <v>#N/A</v>
      </c>
      <c r="AY935" s="9" t="e">
        <f>VLOOKUP($C935, 'Home Field Adv'!$A$2:$K$31, 11, FALSE)</f>
        <v>#N/A</v>
      </c>
      <c r="BB935" s="5" t="str">
        <f t="shared" si="43"/>
        <v/>
      </c>
      <c r="BC935" s="5" t="str">
        <f t="shared" si="44"/>
        <v/>
      </c>
      <c r="BD935" s="5" t="str">
        <f t="shared" si="45"/>
        <v/>
      </c>
    </row>
    <row r="936" spans="6:56" x14ac:dyDescent="0.45">
      <c r="F936" s="9" t="e">
        <f>VLOOKUP($B936, FanGraphs_Standings[[Abbreviation]:[2024 Year to Date G]], 2, FALSE)</f>
        <v>#N/A</v>
      </c>
      <c r="G936" s="9" t="e">
        <f>IF(ISERR(VLOOKUP($D936, 'SP Per G'!$A$2:$D$1380, 3, FALSE)), L936, VLOOKUP($D936, 'SP Per G'!$A$2:$D$1380, 3, FALSE))</f>
        <v>#N/A</v>
      </c>
      <c r="H936" s="9" t="e">
        <f>VLOOKUP($D936, 'SP Per G'!$A$2:$D$1380, 4, FALSE)</f>
        <v>#N/A</v>
      </c>
      <c r="I936" s="9" t="e">
        <f>VLOOKUP($D936, Individual_Pitching___Dashboard[], 18, FALSE)</f>
        <v>#N/A</v>
      </c>
      <c r="J936" s="9" t="e">
        <f>VLOOKUP($D936, Individual_Pitching___Dashboard[], 20, FALSE)</f>
        <v>#N/A</v>
      </c>
      <c r="K936" s="9" t="e">
        <f>VLOOKUP($D936, Individual_Pitching___Advanced[], 21,FALSE)</f>
        <v>#N/A</v>
      </c>
      <c r="L936" s="9" t="e">
        <f>VLOOKUP($B936, 'Team Per G'!$A$2:$G$31, 7, FALSE)</f>
        <v>#N/A</v>
      </c>
      <c r="M936" s="9" t="e">
        <f>VLOOKUP($B936, 'FanGraphs - Team WAR Projected'!$B$2:$E$31, 3, FALSE)/162</f>
        <v>#N/A</v>
      </c>
      <c r="N936" s="9" t="e">
        <f>VLOOKUP($B936, Team_Pitching___Advanced[[Team]:[xFIP]], 19,FALSE)</f>
        <v>#N/A</v>
      </c>
      <c r="O936" s="9" t="e">
        <f>VLOOKUP($B936, Team_Pitching___Advanced[], 20, FALSE)</f>
        <v>#N/A</v>
      </c>
      <c r="P936" s="9" t="e">
        <f>VLOOKUP($B936, Team_Batting___Dashboard[[Team]:[wOBA]], 16, FALSE)</f>
        <v>#N/A</v>
      </c>
      <c r="Q936" s="9" t="e">
        <f>VLOOKUP($B936, Team_Batting___Advanced[[Team]:[OPS]], 9, FALSE)</f>
        <v>#N/A</v>
      </c>
      <c r="R936" s="9" t="e">
        <f>VLOOKUP($B936, Team_Batting___Advanced[], 19, FALSE)</f>
        <v>#N/A</v>
      </c>
      <c r="S936" s="9" t="e">
        <f>VLOOKUP($B936, 'Team Per G'!$A$2:$G$31, 3, FALSE)</f>
        <v>#N/A</v>
      </c>
      <c r="T936" s="9" t="e">
        <f>VLOOKUP($B936, 'Team Per G'!$A$2:$G$31, 5, FALSE)</f>
        <v>#N/A</v>
      </c>
      <c r="U936" s="9" t="e">
        <f>VLOOKUP($B936, 'Team Per G'!$A$2:$G$31, 4, FALSE)</f>
        <v>#N/A</v>
      </c>
      <c r="V936" s="9" t="e">
        <f>VLOOKUP($B936, Team_Batting___Dashboard[], 22, FALSE)/$F936</f>
        <v>#N/A</v>
      </c>
      <c r="W936" s="9" t="e">
        <f>VLOOKUP($B936, 'FanGraphs - Team WAR Projected'!$B$2:$E$31, 4, FALSE)/162</f>
        <v>#N/A</v>
      </c>
      <c r="X936" s="9" t="e">
        <f>VLOOKUP($B936, FanGraphs_Standings[[Abbreviation]:[2024 Year to Date RS/G]], 6, FALSE)/$F936</f>
        <v>#N/A</v>
      </c>
      <c r="Y936" s="9" t="e">
        <f>VLOOKUP($B936, FanGraphs_Standings[[Abbreviation]:[2024 Projected Full Season RDif]], 19, FALSE)/162</f>
        <v>#N/A</v>
      </c>
      <c r="Z936" s="9" t="e">
        <f>VLOOKUP($B936, FanGraphs_Standings[[Abbreviation]:[2024 Projected Full Season RDif]], 5, FALSE)</f>
        <v>#N/A</v>
      </c>
      <c r="AA936" s="9" t="e">
        <f>VLOOKUP($B936, FanGraphs_Standings[[Abbreviation]:[2024 Projected Full Season W%]], 18, FALSE)</f>
        <v>#N/A</v>
      </c>
      <c r="AB936" s="9" t="e">
        <f>VLOOKUP($B936, 'Home Field Adv'!$A$2:$I$31, 9, FALSE)</f>
        <v>#N/A</v>
      </c>
      <c r="AC936" s="9" t="e">
        <f>VLOOKUP($C936, FanGraphs_Standings[[Abbreviation]:[2024 Year to Date G]], 2, FALSE)</f>
        <v>#N/A</v>
      </c>
      <c r="AD936" s="9" t="e">
        <f>VLOOKUP($E936, 'SP Per G'!$A$2:$D$1380, 3, FALSE)</f>
        <v>#N/A</v>
      </c>
      <c r="AE936" s="9" t="e">
        <f>VLOOKUP($E936, 'SP Per G'!$A$2:$D$1380, 4, FALSE)</f>
        <v>#N/A</v>
      </c>
      <c r="AF936" s="9" t="e">
        <f>VLOOKUP($E936, Individual_Pitching___Dashboard[], 18, FALSE)</f>
        <v>#N/A</v>
      </c>
      <c r="AG936" s="9" t="e">
        <f>VLOOKUP($E936, Individual_Pitching___Dashboard[], 20, FALSE)</f>
        <v>#N/A</v>
      </c>
      <c r="AH936" s="9" t="e">
        <f>VLOOKUP($E936, Individual_Pitching___Advanced[], 21,FALSE)</f>
        <v>#N/A</v>
      </c>
      <c r="AI936" s="9" t="e">
        <f>VLOOKUP($C936, 'Team Per G'!$A$2:$G$31, 7, FALSE)</f>
        <v>#N/A</v>
      </c>
      <c r="AJ936" s="9" t="e">
        <f>VLOOKUP($C936, 'FanGraphs - Team WAR Projected'!$B$2:$E$31, 3, FALSE)/162</f>
        <v>#N/A</v>
      </c>
      <c r="AK936" s="9" t="e">
        <f>VLOOKUP($C936, Team_Pitching___Advanced[[Team]:[xFIP]], 19,FALSE)</f>
        <v>#N/A</v>
      </c>
      <c r="AL936" s="9" t="e">
        <f>VLOOKUP($C936, Team_Pitching___Advanced[], 20, FALSE)</f>
        <v>#N/A</v>
      </c>
      <c r="AM936" s="9" t="e">
        <f>VLOOKUP($C936, Team_Batting___Dashboard[[Team]:[wOBA]], 16, FALSE)</f>
        <v>#N/A</v>
      </c>
      <c r="AN936" s="9" t="e">
        <f>VLOOKUP($C936, Team_Batting___Advanced[[Team]:[OPS]], 9, FALSE)</f>
        <v>#N/A</v>
      </c>
      <c r="AO936" s="9" t="e">
        <f>VLOOKUP($C936, Team_Batting___Advanced[], 19, FALSE)</f>
        <v>#N/A</v>
      </c>
      <c r="AP936" s="9" t="e">
        <f>VLOOKUP($C936, 'Team Per G'!$A$2:$G$31, 3, FALSE)</f>
        <v>#N/A</v>
      </c>
      <c r="AQ936" s="9" t="e">
        <f>VLOOKUP($C936, 'Team Per G'!$A$2:$G$31, 5, FALSE)</f>
        <v>#N/A</v>
      </c>
      <c r="AR936" s="9" t="e">
        <f>VLOOKUP($C936, 'Team Per G'!$A$2:$G$31, 4, FALSE)</f>
        <v>#N/A</v>
      </c>
      <c r="AS936" s="9" t="e">
        <f>VLOOKUP($C936, Team_Batting___Dashboard[], 22, FALSE)/$AC936</f>
        <v>#N/A</v>
      </c>
      <c r="AT936" s="9" t="e">
        <f>VLOOKUP($C936, 'FanGraphs - Team WAR Projected'!$B$2:$E$31, 4, FALSE)/162</f>
        <v>#N/A</v>
      </c>
      <c r="AU936" s="9" t="e">
        <f>VLOOKUP($C936, FanGraphs_Standings[[Abbreviation]:[2024 Year to Date RS/G]], 6, FALSE)/$AC936</f>
        <v>#N/A</v>
      </c>
      <c r="AV936" s="9" t="e">
        <f>VLOOKUP($C936, FanGraphs_Standings[[Abbreviation]:[2024 Projected Full Season RDif]], 19, FALSE)/162</f>
        <v>#N/A</v>
      </c>
      <c r="AW936" s="9" t="e">
        <f>VLOOKUP($C936, FanGraphs_Standings[[Abbreviation]:[2024 Projected Full Season RDif]], 5, FALSE)</f>
        <v>#N/A</v>
      </c>
      <c r="AX936" s="9" t="e">
        <f>VLOOKUP($C936, FanGraphs_Standings[[Abbreviation]:[2024 Projected Full Season W%]], 18, FALSE)</f>
        <v>#N/A</v>
      </c>
      <c r="AY936" s="9" t="e">
        <f>VLOOKUP($C936, 'Home Field Adv'!$A$2:$K$31, 11, FALSE)</f>
        <v>#N/A</v>
      </c>
      <c r="BB936" s="5" t="str">
        <f t="shared" si="43"/>
        <v/>
      </c>
      <c r="BC936" s="5" t="str">
        <f t="shared" si="44"/>
        <v/>
      </c>
      <c r="BD936" s="5" t="str">
        <f t="shared" si="45"/>
        <v/>
      </c>
    </row>
    <row r="937" spans="6:56" x14ac:dyDescent="0.45">
      <c r="F937" s="9" t="e">
        <f>VLOOKUP($B937, FanGraphs_Standings[[Abbreviation]:[2024 Year to Date G]], 2, FALSE)</f>
        <v>#N/A</v>
      </c>
      <c r="G937" s="9" t="e">
        <f>IF(ISERR(VLOOKUP($D937, 'SP Per G'!$A$2:$D$1380, 3, FALSE)), L937, VLOOKUP($D937, 'SP Per G'!$A$2:$D$1380, 3, FALSE))</f>
        <v>#N/A</v>
      </c>
      <c r="H937" s="9" t="e">
        <f>VLOOKUP($D937, 'SP Per G'!$A$2:$D$1380, 4, FALSE)</f>
        <v>#N/A</v>
      </c>
      <c r="I937" s="9" t="e">
        <f>VLOOKUP($D937, Individual_Pitching___Dashboard[], 18, FALSE)</f>
        <v>#N/A</v>
      </c>
      <c r="J937" s="9" t="e">
        <f>VLOOKUP($D937, Individual_Pitching___Dashboard[], 20, FALSE)</f>
        <v>#N/A</v>
      </c>
      <c r="K937" s="9" t="e">
        <f>VLOOKUP($D937, Individual_Pitching___Advanced[], 21,FALSE)</f>
        <v>#N/A</v>
      </c>
      <c r="L937" s="9" t="e">
        <f>VLOOKUP($B937, 'Team Per G'!$A$2:$G$31, 7, FALSE)</f>
        <v>#N/A</v>
      </c>
      <c r="M937" s="9" t="e">
        <f>VLOOKUP($B937, 'FanGraphs - Team WAR Projected'!$B$2:$E$31, 3, FALSE)/162</f>
        <v>#N/A</v>
      </c>
      <c r="N937" s="9" t="e">
        <f>VLOOKUP($B937, Team_Pitching___Advanced[[Team]:[xFIP]], 19,FALSE)</f>
        <v>#N/A</v>
      </c>
      <c r="O937" s="9" t="e">
        <f>VLOOKUP($B937, Team_Pitching___Advanced[], 20, FALSE)</f>
        <v>#N/A</v>
      </c>
      <c r="P937" s="9" t="e">
        <f>VLOOKUP($B937, Team_Batting___Dashboard[[Team]:[wOBA]], 16, FALSE)</f>
        <v>#N/A</v>
      </c>
      <c r="Q937" s="9" t="e">
        <f>VLOOKUP($B937, Team_Batting___Advanced[[Team]:[OPS]], 9, FALSE)</f>
        <v>#N/A</v>
      </c>
      <c r="R937" s="9" t="e">
        <f>VLOOKUP($B937, Team_Batting___Advanced[], 19, FALSE)</f>
        <v>#N/A</v>
      </c>
      <c r="S937" s="9" t="e">
        <f>VLOOKUP($B937, 'Team Per G'!$A$2:$G$31, 3, FALSE)</f>
        <v>#N/A</v>
      </c>
      <c r="T937" s="9" t="e">
        <f>VLOOKUP($B937, 'Team Per G'!$A$2:$G$31, 5, FALSE)</f>
        <v>#N/A</v>
      </c>
      <c r="U937" s="9" t="e">
        <f>VLOOKUP($B937, 'Team Per G'!$A$2:$G$31, 4, FALSE)</f>
        <v>#N/A</v>
      </c>
      <c r="V937" s="9" t="e">
        <f>VLOOKUP($B937, Team_Batting___Dashboard[], 22, FALSE)/$F937</f>
        <v>#N/A</v>
      </c>
      <c r="W937" s="9" t="e">
        <f>VLOOKUP($B937, 'FanGraphs - Team WAR Projected'!$B$2:$E$31, 4, FALSE)/162</f>
        <v>#N/A</v>
      </c>
      <c r="X937" s="9" t="e">
        <f>VLOOKUP($B937, FanGraphs_Standings[[Abbreviation]:[2024 Year to Date RS/G]], 6, FALSE)/$F937</f>
        <v>#N/A</v>
      </c>
      <c r="Y937" s="9" t="e">
        <f>VLOOKUP($B937, FanGraphs_Standings[[Abbreviation]:[2024 Projected Full Season RDif]], 19, FALSE)/162</f>
        <v>#N/A</v>
      </c>
      <c r="Z937" s="9" t="e">
        <f>VLOOKUP($B937, FanGraphs_Standings[[Abbreviation]:[2024 Projected Full Season RDif]], 5, FALSE)</f>
        <v>#N/A</v>
      </c>
      <c r="AA937" s="9" t="e">
        <f>VLOOKUP($B937, FanGraphs_Standings[[Abbreviation]:[2024 Projected Full Season W%]], 18, FALSE)</f>
        <v>#N/A</v>
      </c>
      <c r="AB937" s="9" t="e">
        <f>VLOOKUP($B937, 'Home Field Adv'!$A$2:$I$31, 9, FALSE)</f>
        <v>#N/A</v>
      </c>
      <c r="AC937" s="9" t="e">
        <f>VLOOKUP($C937, FanGraphs_Standings[[Abbreviation]:[2024 Year to Date G]], 2, FALSE)</f>
        <v>#N/A</v>
      </c>
      <c r="AD937" s="9" t="e">
        <f>VLOOKUP($E937, 'SP Per G'!$A$2:$D$1380, 3, FALSE)</f>
        <v>#N/A</v>
      </c>
      <c r="AE937" s="9" t="e">
        <f>VLOOKUP($E937, 'SP Per G'!$A$2:$D$1380, 4, FALSE)</f>
        <v>#N/A</v>
      </c>
      <c r="AF937" s="9" t="e">
        <f>VLOOKUP($E937, Individual_Pitching___Dashboard[], 18, FALSE)</f>
        <v>#N/A</v>
      </c>
      <c r="AG937" s="9" t="e">
        <f>VLOOKUP($E937, Individual_Pitching___Dashboard[], 20, FALSE)</f>
        <v>#N/A</v>
      </c>
      <c r="AH937" s="9" t="e">
        <f>VLOOKUP($E937, Individual_Pitching___Advanced[], 21,FALSE)</f>
        <v>#N/A</v>
      </c>
      <c r="AI937" s="9" t="e">
        <f>VLOOKUP($C937, 'Team Per G'!$A$2:$G$31, 7, FALSE)</f>
        <v>#N/A</v>
      </c>
      <c r="AJ937" s="9" t="e">
        <f>VLOOKUP($C937, 'FanGraphs - Team WAR Projected'!$B$2:$E$31, 3, FALSE)/162</f>
        <v>#N/A</v>
      </c>
      <c r="AK937" s="9" t="e">
        <f>VLOOKUP($C937, Team_Pitching___Advanced[[Team]:[xFIP]], 19,FALSE)</f>
        <v>#N/A</v>
      </c>
      <c r="AL937" s="9" t="e">
        <f>VLOOKUP($C937, Team_Pitching___Advanced[], 20, FALSE)</f>
        <v>#N/A</v>
      </c>
      <c r="AM937" s="9" t="e">
        <f>VLOOKUP($C937, Team_Batting___Dashboard[[Team]:[wOBA]], 16, FALSE)</f>
        <v>#N/A</v>
      </c>
      <c r="AN937" s="9" t="e">
        <f>VLOOKUP($C937, Team_Batting___Advanced[[Team]:[OPS]], 9, FALSE)</f>
        <v>#N/A</v>
      </c>
      <c r="AO937" s="9" t="e">
        <f>VLOOKUP($C937, Team_Batting___Advanced[], 19, FALSE)</f>
        <v>#N/A</v>
      </c>
      <c r="AP937" s="9" t="e">
        <f>VLOOKUP($C937, 'Team Per G'!$A$2:$G$31, 3, FALSE)</f>
        <v>#N/A</v>
      </c>
      <c r="AQ937" s="9" t="e">
        <f>VLOOKUP($C937, 'Team Per G'!$A$2:$G$31, 5, FALSE)</f>
        <v>#N/A</v>
      </c>
      <c r="AR937" s="9" t="e">
        <f>VLOOKUP($C937, 'Team Per G'!$A$2:$G$31, 4, FALSE)</f>
        <v>#N/A</v>
      </c>
      <c r="AS937" s="9" t="e">
        <f>VLOOKUP($C937, Team_Batting___Dashboard[], 22, FALSE)/$AC937</f>
        <v>#N/A</v>
      </c>
      <c r="AT937" s="9" t="e">
        <f>VLOOKUP($C937, 'FanGraphs - Team WAR Projected'!$B$2:$E$31, 4, FALSE)/162</f>
        <v>#N/A</v>
      </c>
      <c r="AU937" s="9" t="e">
        <f>VLOOKUP($C937, FanGraphs_Standings[[Abbreviation]:[2024 Year to Date RS/G]], 6, FALSE)/$AC937</f>
        <v>#N/A</v>
      </c>
      <c r="AV937" s="9" t="e">
        <f>VLOOKUP($C937, FanGraphs_Standings[[Abbreviation]:[2024 Projected Full Season RDif]], 19, FALSE)/162</f>
        <v>#N/A</v>
      </c>
      <c r="AW937" s="9" t="e">
        <f>VLOOKUP($C937, FanGraphs_Standings[[Abbreviation]:[2024 Projected Full Season RDif]], 5, FALSE)</f>
        <v>#N/A</v>
      </c>
      <c r="AX937" s="9" t="e">
        <f>VLOOKUP($C937, FanGraphs_Standings[[Abbreviation]:[2024 Projected Full Season W%]], 18, FALSE)</f>
        <v>#N/A</v>
      </c>
      <c r="AY937" s="9" t="e">
        <f>VLOOKUP($C937, 'Home Field Adv'!$A$2:$K$31, 11, FALSE)</f>
        <v>#N/A</v>
      </c>
      <c r="BB937" s="5" t="str">
        <f t="shared" si="43"/>
        <v/>
      </c>
      <c r="BC937" s="5" t="str">
        <f t="shared" si="44"/>
        <v/>
      </c>
      <c r="BD937" s="5" t="str">
        <f t="shared" si="45"/>
        <v/>
      </c>
    </row>
    <row r="938" spans="6:56" x14ac:dyDescent="0.45">
      <c r="F938" s="9" t="e">
        <f>VLOOKUP($B938, FanGraphs_Standings[[Abbreviation]:[2024 Year to Date G]], 2, FALSE)</f>
        <v>#N/A</v>
      </c>
      <c r="G938" s="9" t="e">
        <f>IF(ISERR(VLOOKUP($D938, 'SP Per G'!$A$2:$D$1380, 3, FALSE)), L938, VLOOKUP($D938, 'SP Per G'!$A$2:$D$1380, 3, FALSE))</f>
        <v>#N/A</v>
      </c>
      <c r="H938" s="9" t="e">
        <f>VLOOKUP($D938, 'SP Per G'!$A$2:$D$1380, 4, FALSE)</f>
        <v>#N/A</v>
      </c>
      <c r="I938" s="9" t="e">
        <f>VLOOKUP($D938, Individual_Pitching___Dashboard[], 18, FALSE)</f>
        <v>#N/A</v>
      </c>
      <c r="J938" s="9" t="e">
        <f>VLOOKUP($D938, Individual_Pitching___Dashboard[], 20, FALSE)</f>
        <v>#N/A</v>
      </c>
      <c r="K938" s="9" t="e">
        <f>VLOOKUP($D938, Individual_Pitching___Advanced[], 21,FALSE)</f>
        <v>#N/A</v>
      </c>
      <c r="L938" s="9" t="e">
        <f>VLOOKUP($B938, 'Team Per G'!$A$2:$G$31, 7, FALSE)</f>
        <v>#N/A</v>
      </c>
      <c r="M938" s="9" t="e">
        <f>VLOOKUP($B938, 'FanGraphs - Team WAR Projected'!$B$2:$E$31, 3, FALSE)/162</f>
        <v>#N/A</v>
      </c>
      <c r="N938" s="9" t="e">
        <f>VLOOKUP($B938, Team_Pitching___Advanced[[Team]:[xFIP]], 19,FALSE)</f>
        <v>#N/A</v>
      </c>
      <c r="O938" s="9" t="e">
        <f>VLOOKUP($B938, Team_Pitching___Advanced[], 20, FALSE)</f>
        <v>#N/A</v>
      </c>
      <c r="P938" s="9" t="e">
        <f>VLOOKUP($B938, Team_Batting___Dashboard[[Team]:[wOBA]], 16, FALSE)</f>
        <v>#N/A</v>
      </c>
      <c r="Q938" s="9" t="e">
        <f>VLOOKUP($B938, Team_Batting___Advanced[[Team]:[OPS]], 9, FALSE)</f>
        <v>#N/A</v>
      </c>
      <c r="R938" s="9" t="e">
        <f>VLOOKUP($B938, Team_Batting___Advanced[], 19, FALSE)</f>
        <v>#N/A</v>
      </c>
      <c r="S938" s="9" t="e">
        <f>VLOOKUP($B938, 'Team Per G'!$A$2:$G$31, 3, FALSE)</f>
        <v>#N/A</v>
      </c>
      <c r="T938" s="9" t="e">
        <f>VLOOKUP($B938, 'Team Per G'!$A$2:$G$31, 5, FALSE)</f>
        <v>#N/A</v>
      </c>
      <c r="U938" s="9" t="e">
        <f>VLOOKUP($B938, 'Team Per G'!$A$2:$G$31, 4, FALSE)</f>
        <v>#N/A</v>
      </c>
      <c r="V938" s="9" t="e">
        <f>VLOOKUP($B938, Team_Batting___Dashboard[], 22, FALSE)/$F938</f>
        <v>#N/A</v>
      </c>
      <c r="W938" s="9" t="e">
        <f>VLOOKUP($B938, 'FanGraphs - Team WAR Projected'!$B$2:$E$31, 4, FALSE)/162</f>
        <v>#N/A</v>
      </c>
      <c r="X938" s="9" t="e">
        <f>VLOOKUP($B938, FanGraphs_Standings[[Abbreviation]:[2024 Year to Date RS/G]], 6, FALSE)/$F938</f>
        <v>#N/A</v>
      </c>
      <c r="Y938" s="9" t="e">
        <f>VLOOKUP($B938, FanGraphs_Standings[[Abbreviation]:[2024 Projected Full Season RDif]], 19, FALSE)/162</f>
        <v>#N/A</v>
      </c>
      <c r="Z938" s="9" t="e">
        <f>VLOOKUP($B938, FanGraphs_Standings[[Abbreviation]:[2024 Projected Full Season RDif]], 5, FALSE)</f>
        <v>#N/A</v>
      </c>
      <c r="AA938" s="9" t="e">
        <f>VLOOKUP($B938, FanGraphs_Standings[[Abbreviation]:[2024 Projected Full Season W%]], 18, FALSE)</f>
        <v>#N/A</v>
      </c>
      <c r="AB938" s="9" t="e">
        <f>VLOOKUP($B938, 'Home Field Adv'!$A$2:$I$31, 9, FALSE)</f>
        <v>#N/A</v>
      </c>
      <c r="AC938" s="9" t="e">
        <f>VLOOKUP($C938, FanGraphs_Standings[[Abbreviation]:[2024 Year to Date G]], 2, FALSE)</f>
        <v>#N/A</v>
      </c>
      <c r="AD938" s="9" t="e">
        <f>VLOOKUP($E938, 'SP Per G'!$A$2:$D$1380, 3, FALSE)</f>
        <v>#N/A</v>
      </c>
      <c r="AE938" s="9" t="e">
        <f>VLOOKUP($E938, 'SP Per G'!$A$2:$D$1380, 4, FALSE)</f>
        <v>#N/A</v>
      </c>
      <c r="AF938" s="9" t="e">
        <f>VLOOKUP($E938, Individual_Pitching___Dashboard[], 18, FALSE)</f>
        <v>#N/A</v>
      </c>
      <c r="AG938" s="9" t="e">
        <f>VLOOKUP($E938, Individual_Pitching___Dashboard[], 20, FALSE)</f>
        <v>#N/A</v>
      </c>
      <c r="AH938" s="9" t="e">
        <f>VLOOKUP($E938, Individual_Pitching___Advanced[], 21,FALSE)</f>
        <v>#N/A</v>
      </c>
      <c r="AI938" s="9" t="e">
        <f>VLOOKUP($C938, 'Team Per G'!$A$2:$G$31, 7, FALSE)</f>
        <v>#N/A</v>
      </c>
      <c r="AJ938" s="9" t="e">
        <f>VLOOKUP($C938, 'FanGraphs - Team WAR Projected'!$B$2:$E$31, 3, FALSE)/162</f>
        <v>#N/A</v>
      </c>
      <c r="AK938" s="9" t="e">
        <f>VLOOKUP($C938, Team_Pitching___Advanced[[Team]:[xFIP]], 19,FALSE)</f>
        <v>#N/A</v>
      </c>
      <c r="AL938" s="9" t="e">
        <f>VLOOKUP($C938, Team_Pitching___Advanced[], 20, FALSE)</f>
        <v>#N/A</v>
      </c>
      <c r="AM938" s="9" t="e">
        <f>VLOOKUP($C938, Team_Batting___Dashboard[[Team]:[wOBA]], 16, FALSE)</f>
        <v>#N/A</v>
      </c>
      <c r="AN938" s="9" t="e">
        <f>VLOOKUP($C938, Team_Batting___Advanced[[Team]:[OPS]], 9, FALSE)</f>
        <v>#N/A</v>
      </c>
      <c r="AO938" s="9" t="e">
        <f>VLOOKUP($C938, Team_Batting___Advanced[], 19, FALSE)</f>
        <v>#N/A</v>
      </c>
      <c r="AP938" s="9" t="e">
        <f>VLOOKUP($C938, 'Team Per G'!$A$2:$G$31, 3, FALSE)</f>
        <v>#N/A</v>
      </c>
      <c r="AQ938" s="9" t="e">
        <f>VLOOKUP($C938, 'Team Per G'!$A$2:$G$31, 5, FALSE)</f>
        <v>#N/A</v>
      </c>
      <c r="AR938" s="9" t="e">
        <f>VLOOKUP($C938, 'Team Per G'!$A$2:$G$31, 4, FALSE)</f>
        <v>#N/A</v>
      </c>
      <c r="AS938" s="9" t="e">
        <f>VLOOKUP($C938, Team_Batting___Dashboard[], 22, FALSE)/$AC938</f>
        <v>#N/A</v>
      </c>
      <c r="AT938" s="9" t="e">
        <f>VLOOKUP($C938, 'FanGraphs - Team WAR Projected'!$B$2:$E$31, 4, FALSE)/162</f>
        <v>#N/A</v>
      </c>
      <c r="AU938" s="9" t="e">
        <f>VLOOKUP($C938, FanGraphs_Standings[[Abbreviation]:[2024 Year to Date RS/G]], 6, FALSE)/$AC938</f>
        <v>#N/A</v>
      </c>
      <c r="AV938" s="9" t="e">
        <f>VLOOKUP($C938, FanGraphs_Standings[[Abbreviation]:[2024 Projected Full Season RDif]], 19, FALSE)/162</f>
        <v>#N/A</v>
      </c>
      <c r="AW938" s="9" t="e">
        <f>VLOOKUP($C938, FanGraphs_Standings[[Abbreviation]:[2024 Projected Full Season RDif]], 5, FALSE)</f>
        <v>#N/A</v>
      </c>
      <c r="AX938" s="9" t="e">
        <f>VLOOKUP($C938, FanGraphs_Standings[[Abbreviation]:[2024 Projected Full Season W%]], 18, FALSE)</f>
        <v>#N/A</v>
      </c>
      <c r="AY938" s="9" t="e">
        <f>VLOOKUP($C938, 'Home Field Adv'!$A$2:$K$31, 11, FALSE)</f>
        <v>#N/A</v>
      </c>
      <c r="BB938" s="5" t="str">
        <f t="shared" si="43"/>
        <v/>
      </c>
      <c r="BC938" s="5" t="str">
        <f t="shared" si="44"/>
        <v/>
      </c>
      <c r="BD938" s="5" t="str">
        <f t="shared" si="45"/>
        <v/>
      </c>
    </row>
    <row r="939" spans="6:56" x14ac:dyDescent="0.45">
      <c r="F939" s="9" t="e">
        <f>VLOOKUP($B939, FanGraphs_Standings[[Abbreviation]:[2024 Year to Date G]], 2, FALSE)</f>
        <v>#N/A</v>
      </c>
      <c r="G939" s="9" t="e">
        <f>IF(ISERR(VLOOKUP($D939, 'SP Per G'!$A$2:$D$1380, 3, FALSE)), L939, VLOOKUP($D939, 'SP Per G'!$A$2:$D$1380, 3, FALSE))</f>
        <v>#N/A</v>
      </c>
      <c r="H939" s="9" t="e">
        <f>VLOOKUP($D939, 'SP Per G'!$A$2:$D$1380, 4, FALSE)</f>
        <v>#N/A</v>
      </c>
      <c r="I939" s="9" t="e">
        <f>VLOOKUP($D939, Individual_Pitching___Dashboard[], 18, FALSE)</f>
        <v>#N/A</v>
      </c>
      <c r="J939" s="9" t="e">
        <f>VLOOKUP($D939, Individual_Pitching___Dashboard[], 20, FALSE)</f>
        <v>#N/A</v>
      </c>
      <c r="K939" s="9" t="e">
        <f>VLOOKUP($D939, Individual_Pitching___Advanced[], 21,FALSE)</f>
        <v>#N/A</v>
      </c>
      <c r="L939" s="9" t="e">
        <f>VLOOKUP($B939, 'Team Per G'!$A$2:$G$31, 7, FALSE)</f>
        <v>#N/A</v>
      </c>
      <c r="M939" s="9" t="e">
        <f>VLOOKUP($B939, 'FanGraphs - Team WAR Projected'!$B$2:$E$31, 3, FALSE)/162</f>
        <v>#N/A</v>
      </c>
      <c r="N939" s="9" t="e">
        <f>VLOOKUP($B939, Team_Pitching___Advanced[[Team]:[xFIP]], 19,FALSE)</f>
        <v>#N/A</v>
      </c>
      <c r="O939" s="9" t="e">
        <f>VLOOKUP($B939, Team_Pitching___Advanced[], 20, FALSE)</f>
        <v>#N/A</v>
      </c>
      <c r="P939" s="9" t="e">
        <f>VLOOKUP($B939, Team_Batting___Dashboard[[Team]:[wOBA]], 16, FALSE)</f>
        <v>#N/A</v>
      </c>
      <c r="Q939" s="9" t="e">
        <f>VLOOKUP($B939, Team_Batting___Advanced[[Team]:[OPS]], 9, FALSE)</f>
        <v>#N/A</v>
      </c>
      <c r="R939" s="9" t="e">
        <f>VLOOKUP($B939, Team_Batting___Advanced[], 19, FALSE)</f>
        <v>#N/A</v>
      </c>
      <c r="S939" s="9" t="e">
        <f>VLOOKUP($B939, 'Team Per G'!$A$2:$G$31, 3, FALSE)</f>
        <v>#N/A</v>
      </c>
      <c r="T939" s="9" t="e">
        <f>VLOOKUP($B939, 'Team Per G'!$A$2:$G$31, 5, FALSE)</f>
        <v>#N/A</v>
      </c>
      <c r="U939" s="9" t="e">
        <f>VLOOKUP($B939, 'Team Per G'!$A$2:$G$31, 4, FALSE)</f>
        <v>#N/A</v>
      </c>
      <c r="V939" s="9" t="e">
        <f>VLOOKUP($B939, Team_Batting___Dashboard[], 22, FALSE)/$F939</f>
        <v>#N/A</v>
      </c>
      <c r="W939" s="9" t="e">
        <f>VLOOKUP($B939, 'FanGraphs - Team WAR Projected'!$B$2:$E$31, 4, FALSE)/162</f>
        <v>#N/A</v>
      </c>
      <c r="X939" s="9" t="e">
        <f>VLOOKUP($B939, FanGraphs_Standings[[Abbreviation]:[2024 Year to Date RS/G]], 6, FALSE)/$F939</f>
        <v>#N/A</v>
      </c>
      <c r="Y939" s="9" t="e">
        <f>VLOOKUP($B939, FanGraphs_Standings[[Abbreviation]:[2024 Projected Full Season RDif]], 19, FALSE)/162</f>
        <v>#N/A</v>
      </c>
      <c r="Z939" s="9" t="e">
        <f>VLOOKUP($B939, FanGraphs_Standings[[Abbreviation]:[2024 Projected Full Season RDif]], 5, FALSE)</f>
        <v>#N/A</v>
      </c>
      <c r="AA939" s="9" t="e">
        <f>VLOOKUP($B939, FanGraphs_Standings[[Abbreviation]:[2024 Projected Full Season W%]], 18, FALSE)</f>
        <v>#N/A</v>
      </c>
      <c r="AB939" s="9" t="e">
        <f>VLOOKUP($B939, 'Home Field Adv'!$A$2:$I$31, 9, FALSE)</f>
        <v>#N/A</v>
      </c>
      <c r="AC939" s="9" t="e">
        <f>VLOOKUP($C939, FanGraphs_Standings[[Abbreviation]:[2024 Year to Date G]], 2, FALSE)</f>
        <v>#N/A</v>
      </c>
      <c r="AD939" s="9" t="e">
        <f>VLOOKUP($E939, 'SP Per G'!$A$2:$D$1380, 3, FALSE)</f>
        <v>#N/A</v>
      </c>
      <c r="AE939" s="9" t="e">
        <f>VLOOKUP($E939, 'SP Per G'!$A$2:$D$1380, 4, FALSE)</f>
        <v>#N/A</v>
      </c>
      <c r="AF939" s="9" t="e">
        <f>VLOOKUP($E939, Individual_Pitching___Dashboard[], 18, FALSE)</f>
        <v>#N/A</v>
      </c>
      <c r="AG939" s="9" t="e">
        <f>VLOOKUP($E939, Individual_Pitching___Dashboard[], 20, FALSE)</f>
        <v>#N/A</v>
      </c>
      <c r="AH939" s="9" t="e">
        <f>VLOOKUP($E939, Individual_Pitching___Advanced[], 21,FALSE)</f>
        <v>#N/A</v>
      </c>
      <c r="AI939" s="9" t="e">
        <f>VLOOKUP($C939, 'Team Per G'!$A$2:$G$31, 7, FALSE)</f>
        <v>#N/A</v>
      </c>
      <c r="AJ939" s="9" t="e">
        <f>VLOOKUP($C939, 'FanGraphs - Team WAR Projected'!$B$2:$E$31, 3, FALSE)/162</f>
        <v>#N/A</v>
      </c>
      <c r="AK939" s="9" t="e">
        <f>VLOOKUP($C939, Team_Pitching___Advanced[[Team]:[xFIP]], 19,FALSE)</f>
        <v>#N/A</v>
      </c>
      <c r="AL939" s="9" t="e">
        <f>VLOOKUP($C939, Team_Pitching___Advanced[], 20, FALSE)</f>
        <v>#N/A</v>
      </c>
      <c r="AM939" s="9" t="e">
        <f>VLOOKUP($C939, Team_Batting___Dashboard[[Team]:[wOBA]], 16, FALSE)</f>
        <v>#N/A</v>
      </c>
      <c r="AN939" s="9" t="e">
        <f>VLOOKUP($C939, Team_Batting___Advanced[[Team]:[OPS]], 9, FALSE)</f>
        <v>#N/A</v>
      </c>
      <c r="AO939" s="9" t="e">
        <f>VLOOKUP($C939, Team_Batting___Advanced[], 19, FALSE)</f>
        <v>#N/A</v>
      </c>
      <c r="AP939" s="9" t="e">
        <f>VLOOKUP($C939, 'Team Per G'!$A$2:$G$31, 3, FALSE)</f>
        <v>#N/A</v>
      </c>
      <c r="AQ939" s="9" t="e">
        <f>VLOOKUP($C939, 'Team Per G'!$A$2:$G$31, 5, FALSE)</f>
        <v>#N/A</v>
      </c>
      <c r="AR939" s="9" t="e">
        <f>VLOOKUP($C939, 'Team Per G'!$A$2:$G$31, 4, FALSE)</f>
        <v>#N/A</v>
      </c>
      <c r="AS939" s="9" t="e">
        <f>VLOOKUP($C939, Team_Batting___Dashboard[], 22, FALSE)/$AC939</f>
        <v>#N/A</v>
      </c>
      <c r="AT939" s="9" t="e">
        <f>VLOOKUP($C939, 'FanGraphs - Team WAR Projected'!$B$2:$E$31, 4, FALSE)/162</f>
        <v>#N/A</v>
      </c>
      <c r="AU939" s="9" t="e">
        <f>VLOOKUP($C939, FanGraphs_Standings[[Abbreviation]:[2024 Year to Date RS/G]], 6, FALSE)/$AC939</f>
        <v>#N/A</v>
      </c>
      <c r="AV939" s="9" t="e">
        <f>VLOOKUP($C939, FanGraphs_Standings[[Abbreviation]:[2024 Projected Full Season RDif]], 19, FALSE)/162</f>
        <v>#N/A</v>
      </c>
      <c r="AW939" s="9" t="e">
        <f>VLOOKUP($C939, FanGraphs_Standings[[Abbreviation]:[2024 Projected Full Season RDif]], 5, FALSE)</f>
        <v>#N/A</v>
      </c>
      <c r="AX939" s="9" t="e">
        <f>VLOOKUP($C939, FanGraphs_Standings[[Abbreviation]:[2024 Projected Full Season W%]], 18, FALSE)</f>
        <v>#N/A</v>
      </c>
      <c r="AY939" s="9" t="e">
        <f>VLOOKUP($C939, 'Home Field Adv'!$A$2:$K$31, 11, FALSE)</f>
        <v>#N/A</v>
      </c>
      <c r="BB939" s="5" t="str">
        <f t="shared" si="43"/>
        <v/>
      </c>
      <c r="BC939" s="5" t="str">
        <f t="shared" si="44"/>
        <v/>
      </c>
      <c r="BD939" s="5" t="str">
        <f t="shared" si="45"/>
        <v/>
      </c>
    </row>
    <row r="940" spans="6:56" x14ac:dyDescent="0.45">
      <c r="F940" s="9" t="e">
        <f>VLOOKUP($B940, FanGraphs_Standings[[Abbreviation]:[2024 Year to Date G]], 2, FALSE)</f>
        <v>#N/A</v>
      </c>
      <c r="G940" s="9" t="e">
        <f>IF(ISERR(VLOOKUP($D940, 'SP Per G'!$A$2:$D$1380, 3, FALSE)), L940, VLOOKUP($D940, 'SP Per G'!$A$2:$D$1380, 3, FALSE))</f>
        <v>#N/A</v>
      </c>
      <c r="H940" s="9" t="e">
        <f>VLOOKUP($D940, 'SP Per G'!$A$2:$D$1380, 4, FALSE)</f>
        <v>#N/A</v>
      </c>
      <c r="I940" s="9" t="e">
        <f>VLOOKUP($D940, Individual_Pitching___Dashboard[], 18, FALSE)</f>
        <v>#N/A</v>
      </c>
      <c r="J940" s="9" t="e">
        <f>VLOOKUP($D940, Individual_Pitching___Dashboard[], 20, FALSE)</f>
        <v>#N/A</v>
      </c>
      <c r="K940" s="9" t="e">
        <f>VLOOKUP($D940, Individual_Pitching___Advanced[], 21,FALSE)</f>
        <v>#N/A</v>
      </c>
      <c r="L940" s="9" t="e">
        <f>VLOOKUP($B940, 'Team Per G'!$A$2:$G$31, 7, FALSE)</f>
        <v>#N/A</v>
      </c>
      <c r="M940" s="9" t="e">
        <f>VLOOKUP($B940, 'FanGraphs - Team WAR Projected'!$B$2:$E$31, 3, FALSE)/162</f>
        <v>#N/A</v>
      </c>
      <c r="N940" s="9" t="e">
        <f>VLOOKUP($B940, Team_Pitching___Advanced[[Team]:[xFIP]], 19,FALSE)</f>
        <v>#N/A</v>
      </c>
      <c r="O940" s="9" t="e">
        <f>VLOOKUP($B940, Team_Pitching___Advanced[], 20, FALSE)</f>
        <v>#N/A</v>
      </c>
      <c r="P940" s="9" t="e">
        <f>VLOOKUP($B940, Team_Batting___Dashboard[[Team]:[wOBA]], 16, FALSE)</f>
        <v>#N/A</v>
      </c>
      <c r="Q940" s="9" t="e">
        <f>VLOOKUP($B940, Team_Batting___Advanced[[Team]:[OPS]], 9, FALSE)</f>
        <v>#N/A</v>
      </c>
      <c r="R940" s="9" t="e">
        <f>VLOOKUP($B940, Team_Batting___Advanced[], 19, FALSE)</f>
        <v>#N/A</v>
      </c>
      <c r="S940" s="9" t="e">
        <f>VLOOKUP($B940, 'Team Per G'!$A$2:$G$31, 3, FALSE)</f>
        <v>#N/A</v>
      </c>
      <c r="T940" s="9" t="e">
        <f>VLOOKUP($B940, 'Team Per G'!$A$2:$G$31, 5, FALSE)</f>
        <v>#N/A</v>
      </c>
      <c r="U940" s="9" t="e">
        <f>VLOOKUP($B940, 'Team Per G'!$A$2:$G$31, 4, FALSE)</f>
        <v>#N/A</v>
      </c>
      <c r="V940" s="9" t="e">
        <f>VLOOKUP($B940, Team_Batting___Dashboard[], 22, FALSE)/$F940</f>
        <v>#N/A</v>
      </c>
      <c r="W940" s="9" t="e">
        <f>VLOOKUP($B940, 'FanGraphs - Team WAR Projected'!$B$2:$E$31, 4, FALSE)/162</f>
        <v>#N/A</v>
      </c>
      <c r="X940" s="9" t="e">
        <f>VLOOKUP($B940, FanGraphs_Standings[[Abbreviation]:[2024 Year to Date RS/G]], 6, FALSE)/$F940</f>
        <v>#N/A</v>
      </c>
      <c r="Y940" s="9" t="e">
        <f>VLOOKUP($B940, FanGraphs_Standings[[Abbreviation]:[2024 Projected Full Season RDif]], 19, FALSE)/162</f>
        <v>#N/A</v>
      </c>
      <c r="Z940" s="9" t="e">
        <f>VLOOKUP($B940, FanGraphs_Standings[[Abbreviation]:[2024 Projected Full Season RDif]], 5, FALSE)</f>
        <v>#N/A</v>
      </c>
      <c r="AA940" s="9" t="e">
        <f>VLOOKUP($B940, FanGraphs_Standings[[Abbreviation]:[2024 Projected Full Season W%]], 18, FALSE)</f>
        <v>#N/A</v>
      </c>
      <c r="AB940" s="9" t="e">
        <f>VLOOKUP($B940, 'Home Field Adv'!$A$2:$I$31, 9, FALSE)</f>
        <v>#N/A</v>
      </c>
      <c r="AC940" s="9" t="e">
        <f>VLOOKUP($C940, FanGraphs_Standings[[Abbreviation]:[2024 Year to Date G]], 2, FALSE)</f>
        <v>#N/A</v>
      </c>
      <c r="AD940" s="9" t="e">
        <f>VLOOKUP($E940, 'SP Per G'!$A$2:$D$1380, 3, FALSE)</f>
        <v>#N/A</v>
      </c>
      <c r="AE940" s="9" t="e">
        <f>VLOOKUP($E940, 'SP Per G'!$A$2:$D$1380, 4, FALSE)</f>
        <v>#N/A</v>
      </c>
      <c r="AF940" s="9" t="e">
        <f>VLOOKUP($E940, Individual_Pitching___Dashboard[], 18, FALSE)</f>
        <v>#N/A</v>
      </c>
      <c r="AG940" s="9" t="e">
        <f>VLOOKUP($E940, Individual_Pitching___Dashboard[], 20, FALSE)</f>
        <v>#N/A</v>
      </c>
      <c r="AH940" s="9" t="e">
        <f>VLOOKUP($E940, Individual_Pitching___Advanced[], 21,FALSE)</f>
        <v>#N/A</v>
      </c>
      <c r="AI940" s="9" t="e">
        <f>VLOOKUP($C940, 'Team Per G'!$A$2:$G$31, 7, FALSE)</f>
        <v>#N/A</v>
      </c>
      <c r="AJ940" s="9" t="e">
        <f>VLOOKUP($C940, 'FanGraphs - Team WAR Projected'!$B$2:$E$31, 3, FALSE)/162</f>
        <v>#N/A</v>
      </c>
      <c r="AK940" s="9" t="e">
        <f>VLOOKUP($C940, Team_Pitching___Advanced[[Team]:[xFIP]], 19,FALSE)</f>
        <v>#N/A</v>
      </c>
      <c r="AL940" s="9" t="e">
        <f>VLOOKUP($C940, Team_Pitching___Advanced[], 20, FALSE)</f>
        <v>#N/A</v>
      </c>
      <c r="AM940" s="9" t="e">
        <f>VLOOKUP($C940, Team_Batting___Dashboard[[Team]:[wOBA]], 16, FALSE)</f>
        <v>#N/A</v>
      </c>
      <c r="AN940" s="9" t="e">
        <f>VLOOKUP($C940, Team_Batting___Advanced[[Team]:[OPS]], 9, FALSE)</f>
        <v>#N/A</v>
      </c>
      <c r="AO940" s="9" t="e">
        <f>VLOOKUP($C940, Team_Batting___Advanced[], 19, FALSE)</f>
        <v>#N/A</v>
      </c>
      <c r="AP940" s="9" t="e">
        <f>VLOOKUP($C940, 'Team Per G'!$A$2:$G$31, 3, FALSE)</f>
        <v>#N/A</v>
      </c>
      <c r="AQ940" s="9" t="e">
        <f>VLOOKUP($C940, 'Team Per G'!$A$2:$G$31, 5, FALSE)</f>
        <v>#N/A</v>
      </c>
      <c r="AR940" s="9" t="e">
        <f>VLOOKUP($C940, 'Team Per G'!$A$2:$G$31, 4, FALSE)</f>
        <v>#N/A</v>
      </c>
      <c r="AS940" s="9" t="e">
        <f>VLOOKUP($C940, Team_Batting___Dashboard[], 22, FALSE)/$AC940</f>
        <v>#N/A</v>
      </c>
      <c r="AT940" s="9" t="e">
        <f>VLOOKUP($C940, 'FanGraphs - Team WAR Projected'!$B$2:$E$31, 4, FALSE)/162</f>
        <v>#N/A</v>
      </c>
      <c r="AU940" s="9" t="e">
        <f>VLOOKUP($C940, FanGraphs_Standings[[Abbreviation]:[2024 Year to Date RS/G]], 6, FALSE)/$AC940</f>
        <v>#N/A</v>
      </c>
      <c r="AV940" s="9" t="e">
        <f>VLOOKUP($C940, FanGraphs_Standings[[Abbreviation]:[2024 Projected Full Season RDif]], 19, FALSE)/162</f>
        <v>#N/A</v>
      </c>
      <c r="AW940" s="9" t="e">
        <f>VLOOKUP($C940, FanGraphs_Standings[[Abbreviation]:[2024 Projected Full Season RDif]], 5, FALSE)</f>
        <v>#N/A</v>
      </c>
      <c r="AX940" s="9" t="e">
        <f>VLOOKUP($C940, FanGraphs_Standings[[Abbreviation]:[2024 Projected Full Season W%]], 18, FALSE)</f>
        <v>#N/A</v>
      </c>
      <c r="AY940" s="9" t="e">
        <f>VLOOKUP($C940, 'Home Field Adv'!$A$2:$K$31, 11, FALSE)</f>
        <v>#N/A</v>
      </c>
      <c r="BB940" s="5" t="str">
        <f t="shared" si="43"/>
        <v/>
      </c>
      <c r="BC940" s="5" t="str">
        <f t="shared" si="44"/>
        <v/>
      </c>
      <c r="BD940" s="5" t="str">
        <f t="shared" si="45"/>
        <v/>
      </c>
    </row>
    <row r="941" spans="6:56" x14ac:dyDescent="0.45">
      <c r="F941" s="9" t="e">
        <f>VLOOKUP($B941, FanGraphs_Standings[[Abbreviation]:[2024 Year to Date G]], 2, FALSE)</f>
        <v>#N/A</v>
      </c>
      <c r="G941" s="9" t="e">
        <f>IF(ISERR(VLOOKUP($D941, 'SP Per G'!$A$2:$D$1380, 3, FALSE)), L941, VLOOKUP($D941, 'SP Per G'!$A$2:$D$1380, 3, FALSE))</f>
        <v>#N/A</v>
      </c>
      <c r="H941" s="9" t="e">
        <f>VLOOKUP($D941, 'SP Per G'!$A$2:$D$1380, 4, FALSE)</f>
        <v>#N/A</v>
      </c>
      <c r="I941" s="9" t="e">
        <f>VLOOKUP($D941, Individual_Pitching___Dashboard[], 18, FALSE)</f>
        <v>#N/A</v>
      </c>
      <c r="J941" s="9" t="e">
        <f>VLOOKUP($D941, Individual_Pitching___Dashboard[], 20, FALSE)</f>
        <v>#N/A</v>
      </c>
      <c r="K941" s="9" t="e">
        <f>VLOOKUP($D941, Individual_Pitching___Advanced[], 21,FALSE)</f>
        <v>#N/A</v>
      </c>
      <c r="L941" s="9" t="e">
        <f>VLOOKUP($B941, 'Team Per G'!$A$2:$G$31, 7, FALSE)</f>
        <v>#N/A</v>
      </c>
      <c r="M941" s="9" t="e">
        <f>VLOOKUP($B941, 'FanGraphs - Team WAR Projected'!$B$2:$E$31, 3, FALSE)/162</f>
        <v>#N/A</v>
      </c>
      <c r="N941" s="9" t="e">
        <f>VLOOKUP($B941, Team_Pitching___Advanced[[Team]:[xFIP]], 19,FALSE)</f>
        <v>#N/A</v>
      </c>
      <c r="O941" s="9" t="e">
        <f>VLOOKUP($B941, Team_Pitching___Advanced[], 20, FALSE)</f>
        <v>#N/A</v>
      </c>
      <c r="P941" s="9" t="e">
        <f>VLOOKUP($B941, Team_Batting___Dashboard[[Team]:[wOBA]], 16, FALSE)</f>
        <v>#N/A</v>
      </c>
      <c r="Q941" s="9" t="e">
        <f>VLOOKUP($B941, Team_Batting___Advanced[[Team]:[OPS]], 9, FALSE)</f>
        <v>#N/A</v>
      </c>
      <c r="R941" s="9" t="e">
        <f>VLOOKUP($B941, Team_Batting___Advanced[], 19, FALSE)</f>
        <v>#N/A</v>
      </c>
      <c r="S941" s="9" t="e">
        <f>VLOOKUP($B941, 'Team Per G'!$A$2:$G$31, 3, FALSE)</f>
        <v>#N/A</v>
      </c>
      <c r="T941" s="9" t="e">
        <f>VLOOKUP($B941, 'Team Per G'!$A$2:$G$31, 5, FALSE)</f>
        <v>#N/A</v>
      </c>
      <c r="U941" s="9" t="e">
        <f>VLOOKUP($B941, 'Team Per G'!$A$2:$G$31, 4, FALSE)</f>
        <v>#N/A</v>
      </c>
      <c r="V941" s="9" t="e">
        <f>VLOOKUP($B941, Team_Batting___Dashboard[], 22, FALSE)/$F941</f>
        <v>#N/A</v>
      </c>
      <c r="W941" s="9" t="e">
        <f>VLOOKUP($B941, 'FanGraphs - Team WAR Projected'!$B$2:$E$31, 4, FALSE)/162</f>
        <v>#N/A</v>
      </c>
      <c r="X941" s="9" t="e">
        <f>VLOOKUP($B941, FanGraphs_Standings[[Abbreviation]:[2024 Year to Date RS/G]], 6, FALSE)/$F941</f>
        <v>#N/A</v>
      </c>
      <c r="Y941" s="9" t="e">
        <f>VLOOKUP($B941, FanGraphs_Standings[[Abbreviation]:[2024 Projected Full Season RDif]], 19, FALSE)/162</f>
        <v>#N/A</v>
      </c>
      <c r="Z941" s="9" t="e">
        <f>VLOOKUP($B941, FanGraphs_Standings[[Abbreviation]:[2024 Projected Full Season RDif]], 5, FALSE)</f>
        <v>#N/A</v>
      </c>
      <c r="AA941" s="9" t="e">
        <f>VLOOKUP($B941, FanGraphs_Standings[[Abbreviation]:[2024 Projected Full Season W%]], 18, FALSE)</f>
        <v>#N/A</v>
      </c>
      <c r="AB941" s="9" t="e">
        <f>VLOOKUP($B941, 'Home Field Adv'!$A$2:$I$31, 9, FALSE)</f>
        <v>#N/A</v>
      </c>
      <c r="AC941" s="9" t="e">
        <f>VLOOKUP($C941, FanGraphs_Standings[[Abbreviation]:[2024 Year to Date G]], 2, FALSE)</f>
        <v>#N/A</v>
      </c>
      <c r="AD941" s="9" t="e">
        <f>VLOOKUP($E941, 'SP Per G'!$A$2:$D$1380, 3, FALSE)</f>
        <v>#N/A</v>
      </c>
      <c r="AE941" s="9" t="e">
        <f>VLOOKUP($E941, 'SP Per G'!$A$2:$D$1380, 4, FALSE)</f>
        <v>#N/A</v>
      </c>
      <c r="AF941" s="9" t="e">
        <f>VLOOKUP($E941, Individual_Pitching___Dashboard[], 18, FALSE)</f>
        <v>#N/A</v>
      </c>
      <c r="AG941" s="9" t="e">
        <f>VLOOKUP($E941, Individual_Pitching___Dashboard[], 20, FALSE)</f>
        <v>#N/A</v>
      </c>
      <c r="AH941" s="9" t="e">
        <f>VLOOKUP($E941, Individual_Pitching___Advanced[], 21,FALSE)</f>
        <v>#N/A</v>
      </c>
      <c r="AI941" s="9" t="e">
        <f>VLOOKUP($C941, 'Team Per G'!$A$2:$G$31, 7, FALSE)</f>
        <v>#N/A</v>
      </c>
      <c r="AJ941" s="9" t="e">
        <f>VLOOKUP($C941, 'FanGraphs - Team WAR Projected'!$B$2:$E$31, 3, FALSE)/162</f>
        <v>#N/A</v>
      </c>
      <c r="AK941" s="9" t="e">
        <f>VLOOKUP($C941, Team_Pitching___Advanced[[Team]:[xFIP]], 19,FALSE)</f>
        <v>#N/A</v>
      </c>
      <c r="AL941" s="9" t="e">
        <f>VLOOKUP($C941, Team_Pitching___Advanced[], 20, FALSE)</f>
        <v>#N/A</v>
      </c>
      <c r="AM941" s="9" t="e">
        <f>VLOOKUP($C941, Team_Batting___Dashboard[[Team]:[wOBA]], 16, FALSE)</f>
        <v>#N/A</v>
      </c>
      <c r="AN941" s="9" t="e">
        <f>VLOOKUP($C941, Team_Batting___Advanced[[Team]:[OPS]], 9, FALSE)</f>
        <v>#N/A</v>
      </c>
      <c r="AO941" s="9" t="e">
        <f>VLOOKUP($C941, Team_Batting___Advanced[], 19, FALSE)</f>
        <v>#N/A</v>
      </c>
      <c r="AP941" s="9" t="e">
        <f>VLOOKUP($C941, 'Team Per G'!$A$2:$G$31, 3, FALSE)</f>
        <v>#N/A</v>
      </c>
      <c r="AQ941" s="9" t="e">
        <f>VLOOKUP($C941, 'Team Per G'!$A$2:$G$31, 5, FALSE)</f>
        <v>#N/A</v>
      </c>
      <c r="AR941" s="9" t="e">
        <f>VLOOKUP($C941, 'Team Per G'!$A$2:$G$31, 4, FALSE)</f>
        <v>#N/A</v>
      </c>
      <c r="AS941" s="9" t="e">
        <f>VLOOKUP($C941, Team_Batting___Dashboard[], 22, FALSE)/$AC941</f>
        <v>#N/A</v>
      </c>
      <c r="AT941" s="9" t="e">
        <f>VLOOKUP($C941, 'FanGraphs - Team WAR Projected'!$B$2:$E$31, 4, FALSE)/162</f>
        <v>#N/A</v>
      </c>
      <c r="AU941" s="9" t="e">
        <f>VLOOKUP($C941, FanGraphs_Standings[[Abbreviation]:[2024 Year to Date RS/G]], 6, FALSE)/$AC941</f>
        <v>#N/A</v>
      </c>
      <c r="AV941" s="9" t="e">
        <f>VLOOKUP($C941, FanGraphs_Standings[[Abbreviation]:[2024 Projected Full Season RDif]], 19, FALSE)/162</f>
        <v>#N/A</v>
      </c>
      <c r="AW941" s="9" t="e">
        <f>VLOOKUP($C941, FanGraphs_Standings[[Abbreviation]:[2024 Projected Full Season RDif]], 5, FALSE)</f>
        <v>#N/A</v>
      </c>
      <c r="AX941" s="9" t="e">
        <f>VLOOKUP($C941, FanGraphs_Standings[[Abbreviation]:[2024 Projected Full Season W%]], 18, FALSE)</f>
        <v>#N/A</v>
      </c>
      <c r="AY941" s="9" t="e">
        <f>VLOOKUP($C941, 'Home Field Adv'!$A$2:$K$31, 11, FALSE)</f>
        <v>#N/A</v>
      </c>
      <c r="BB941" s="5" t="str">
        <f t="shared" si="43"/>
        <v/>
      </c>
      <c r="BC941" s="5" t="str">
        <f t="shared" si="44"/>
        <v/>
      </c>
      <c r="BD941" s="5" t="str">
        <f t="shared" si="45"/>
        <v/>
      </c>
    </row>
    <row r="942" spans="6:56" x14ac:dyDescent="0.45">
      <c r="F942" s="9" t="e">
        <f>VLOOKUP($B942, FanGraphs_Standings[[Abbreviation]:[2024 Year to Date G]], 2, FALSE)</f>
        <v>#N/A</v>
      </c>
      <c r="G942" s="9" t="e">
        <f>IF(ISERR(VLOOKUP($D942, 'SP Per G'!$A$2:$D$1380, 3, FALSE)), L942, VLOOKUP($D942, 'SP Per G'!$A$2:$D$1380, 3, FALSE))</f>
        <v>#N/A</v>
      </c>
      <c r="H942" s="9" t="e">
        <f>VLOOKUP($D942, 'SP Per G'!$A$2:$D$1380, 4, FALSE)</f>
        <v>#N/A</v>
      </c>
      <c r="I942" s="9" t="e">
        <f>VLOOKUP($D942, Individual_Pitching___Dashboard[], 18, FALSE)</f>
        <v>#N/A</v>
      </c>
      <c r="J942" s="9" t="e">
        <f>VLOOKUP($D942, Individual_Pitching___Dashboard[], 20, FALSE)</f>
        <v>#N/A</v>
      </c>
      <c r="K942" s="9" t="e">
        <f>VLOOKUP($D942, Individual_Pitching___Advanced[], 21,FALSE)</f>
        <v>#N/A</v>
      </c>
      <c r="L942" s="9" t="e">
        <f>VLOOKUP($B942, 'Team Per G'!$A$2:$G$31, 7, FALSE)</f>
        <v>#N/A</v>
      </c>
      <c r="M942" s="9" t="e">
        <f>VLOOKUP($B942, 'FanGraphs - Team WAR Projected'!$B$2:$E$31, 3, FALSE)/162</f>
        <v>#N/A</v>
      </c>
      <c r="N942" s="9" t="e">
        <f>VLOOKUP($B942, Team_Pitching___Advanced[[Team]:[xFIP]], 19,FALSE)</f>
        <v>#N/A</v>
      </c>
      <c r="O942" s="9" t="e">
        <f>VLOOKUP($B942, Team_Pitching___Advanced[], 20, FALSE)</f>
        <v>#N/A</v>
      </c>
      <c r="P942" s="9" t="e">
        <f>VLOOKUP($B942, Team_Batting___Dashboard[[Team]:[wOBA]], 16, FALSE)</f>
        <v>#N/A</v>
      </c>
      <c r="Q942" s="9" t="e">
        <f>VLOOKUP($B942, Team_Batting___Advanced[[Team]:[OPS]], 9, FALSE)</f>
        <v>#N/A</v>
      </c>
      <c r="R942" s="9" t="e">
        <f>VLOOKUP($B942, Team_Batting___Advanced[], 19, FALSE)</f>
        <v>#N/A</v>
      </c>
      <c r="S942" s="9" t="e">
        <f>VLOOKUP($B942, 'Team Per G'!$A$2:$G$31, 3, FALSE)</f>
        <v>#N/A</v>
      </c>
      <c r="T942" s="9" t="e">
        <f>VLOOKUP($B942, 'Team Per G'!$A$2:$G$31, 5, FALSE)</f>
        <v>#N/A</v>
      </c>
      <c r="U942" s="9" t="e">
        <f>VLOOKUP($B942, 'Team Per G'!$A$2:$G$31, 4, FALSE)</f>
        <v>#N/A</v>
      </c>
      <c r="V942" s="9" t="e">
        <f>VLOOKUP($B942, Team_Batting___Dashboard[], 22, FALSE)/$F942</f>
        <v>#N/A</v>
      </c>
      <c r="W942" s="9" t="e">
        <f>VLOOKUP($B942, 'FanGraphs - Team WAR Projected'!$B$2:$E$31, 4, FALSE)/162</f>
        <v>#N/A</v>
      </c>
      <c r="X942" s="9" t="e">
        <f>VLOOKUP($B942, FanGraphs_Standings[[Abbreviation]:[2024 Year to Date RS/G]], 6, FALSE)/$F942</f>
        <v>#N/A</v>
      </c>
      <c r="Y942" s="9" t="e">
        <f>VLOOKUP($B942, FanGraphs_Standings[[Abbreviation]:[2024 Projected Full Season RDif]], 19, FALSE)/162</f>
        <v>#N/A</v>
      </c>
      <c r="Z942" s="9" t="e">
        <f>VLOOKUP($B942, FanGraphs_Standings[[Abbreviation]:[2024 Projected Full Season RDif]], 5, FALSE)</f>
        <v>#N/A</v>
      </c>
      <c r="AA942" s="9" t="e">
        <f>VLOOKUP($B942, FanGraphs_Standings[[Abbreviation]:[2024 Projected Full Season W%]], 18, FALSE)</f>
        <v>#N/A</v>
      </c>
      <c r="AB942" s="9" t="e">
        <f>VLOOKUP($B942, 'Home Field Adv'!$A$2:$I$31, 9, FALSE)</f>
        <v>#N/A</v>
      </c>
      <c r="AC942" s="9" t="e">
        <f>VLOOKUP($C942, FanGraphs_Standings[[Abbreviation]:[2024 Year to Date G]], 2, FALSE)</f>
        <v>#N/A</v>
      </c>
      <c r="AD942" s="9" t="e">
        <f>VLOOKUP($E942, 'SP Per G'!$A$2:$D$1380, 3, FALSE)</f>
        <v>#N/A</v>
      </c>
      <c r="AE942" s="9" t="e">
        <f>VLOOKUP($E942, 'SP Per G'!$A$2:$D$1380, 4, FALSE)</f>
        <v>#N/A</v>
      </c>
      <c r="AF942" s="9" t="e">
        <f>VLOOKUP($E942, Individual_Pitching___Dashboard[], 18, FALSE)</f>
        <v>#N/A</v>
      </c>
      <c r="AG942" s="9" t="e">
        <f>VLOOKUP($E942, Individual_Pitching___Dashboard[], 20, FALSE)</f>
        <v>#N/A</v>
      </c>
      <c r="AH942" s="9" t="e">
        <f>VLOOKUP($E942, Individual_Pitching___Advanced[], 21,FALSE)</f>
        <v>#N/A</v>
      </c>
      <c r="AI942" s="9" t="e">
        <f>VLOOKUP($C942, 'Team Per G'!$A$2:$G$31, 7, FALSE)</f>
        <v>#N/A</v>
      </c>
      <c r="AJ942" s="9" t="e">
        <f>VLOOKUP($C942, 'FanGraphs - Team WAR Projected'!$B$2:$E$31, 3, FALSE)/162</f>
        <v>#N/A</v>
      </c>
      <c r="AK942" s="9" t="e">
        <f>VLOOKUP($C942, Team_Pitching___Advanced[[Team]:[xFIP]], 19,FALSE)</f>
        <v>#N/A</v>
      </c>
      <c r="AL942" s="9" t="e">
        <f>VLOOKUP($C942, Team_Pitching___Advanced[], 20, FALSE)</f>
        <v>#N/A</v>
      </c>
      <c r="AM942" s="9" t="e">
        <f>VLOOKUP($C942, Team_Batting___Dashboard[[Team]:[wOBA]], 16, FALSE)</f>
        <v>#N/A</v>
      </c>
      <c r="AN942" s="9" t="e">
        <f>VLOOKUP($C942, Team_Batting___Advanced[[Team]:[OPS]], 9, FALSE)</f>
        <v>#N/A</v>
      </c>
      <c r="AO942" s="9" t="e">
        <f>VLOOKUP($C942, Team_Batting___Advanced[], 19, FALSE)</f>
        <v>#N/A</v>
      </c>
      <c r="AP942" s="9" t="e">
        <f>VLOOKUP($C942, 'Team Per G'!$A$2:$G$31, 3, FALSE)</f>
        <v>#N/A</v>
      </c>
      <c r="AQ942" s="9" t="e">
        <f>VLOOKUP($C942, 'Team Per G'!$A$2:$G$31, 5, FALSE)</f>
        <v>#N/A</v>
      </c>
      <c r="AR942" s="9" t="e">
        <f>VLOOKUP($C942, 'Team Per G'!$A$2:$G$31, 4, FALSE)</f>
        <v>#N/A</v>
      </c>
      <c r="AS942" s="9" t="e">
        <f>VLOOKUP($C942, Team_Batting___Dashboard[], 22, FALSE)/$AC942</f>
        <v>#N/A</v>
      </c>
      <c r="AT942" s="9" t="e">
        <f>VLOOKUP($C942, 'FanGraphs - Team WAR Projected'!$B$2:$E$31, 4, FALSE)/162</f>
        <v>#N/A</v>
      </c>
      <c r="AU942" s="9" t="e">
        <f>VLOOKUP($C942, FanGraphs_Standings[[Abbreviation]:[2024 Year to Date RS/G]], 6, FALSE)/$AC942</f>
        <v>#N/A</v>
      </c>
      <c r="AV942" s="9" t="e">
        <f>VLOOKUP($C942, FanGraphs_Standings[[Abbreviation]:[2024 Projected Full Season RDif]], 19, FALSE)/162</f>
        <v>#N/A</v>
      </c>
      <c r="AW942" s="9" t="e">
        <f>VLOOKUP($C942, FanGraphs_Standings[[Abbreviation]:[2024 Projected Full Season RDif]], 5, FALSE)</f>
        <v>#N/A</v>
      </c>
      <c r="AX942" s="9" t="e">
        <f>VLOOKUP($C942, FanGraphs_Standings[[Abbreviation]:[2024 Projected Full Season W%]], 18, FALSE)</f>
        <v>#N/A</v>
      </c>
      <c r="AY942" s="9" t="e">
        <f>VLOOKUP($C942, 'Home Field Adv'!$A$2:$K$31, 11, FALSE)</f>
        <v>#N/A</v>
      </c>
      <c r="BB942" s="5" t="str">
        <f t="shared" si="43"/>
        <v/>
      </c>
      <c r="BC942" s="5" t="str">
        <f t="shared" si="44"/>
        <v/>
      </c>
      <c r="BD942" s="5" t="str">
        <f t="shared" si="45"/>
        <v/>
      </c>
    </row>
    <row r="943" spans="6:56" x14ac:dyDescent="0.45">
      <c r="F943" s="9" t="e">
        <f>VLOOKUP($B943, FanGraphs_Standings[[Abbreviation]:[2024 Year to Date G]], 2, FALSE)</f>
        <v>#N/A</v>
      </c>
      <c r="G943" s="9" t="e">
        <f>IF(ISERR(VLOOKUP($D943, 'SP Per G'!$A$2:$D$1380, 3, FALSE)), L943, VLOOKUP($D943, 'SP Per G'!$A$2:$D$1380, 3, FALSE))</f>
        <v>#N/A</v>
      </c>
      <c r="H943" s="9" t="e">
        <f>VLOOKUP($D943, 'SP Per G'!$A$2:$D$1380, 4, FALSE)</f>
        <v>#N/A</v>
      </c>
      <c r="I943" s="9" t="e">
        <f>VLOOKUP($D943, Individual_Pitching___Dashboard[], 18, FALSE)</f>
        <v>#N/A</v>
      </c>
      <c r="J943" s="9" t="e">
        <f>VLOOKUP($D943, Individual_Pitching___Dashboard[], 20, FALSE)</f>
        <v>#N/A</v>
      </c>
      <c r="K943" s="9" t="e">
        <f>VLOOKUP($D943, Individual_Pitching___Advanced[], 21,FALSE)</f>
        <v>#N/A</v>
      </c>
      <c r="L943" s="9" t="e">
        <f>VLOOKUP($B943, 'Team Per G'!$A$2:$G$31, 7, FALSE)</f>
        <v>#N/A</v>
      </c>
      <c r="M943" s="9" t="e">
        <f>VLOOKUP($B943, 'FanGraphs - Team WAR Projected'!$B$2:$E$31, 3, FALSE)/162</f>
        <v>#N/A</v>
      </c>
      <c r="N943" s="9" t="e">
        <f>VLOOKUP($B943, Team_Pitching___Advanced[[Team]:[xFIP]], 19,FALSE)</f>
        <v>#N/A</v>
      </c>
      <c r="O943" s="9" t="e">
        <f>VLOOKUP($B943, Team_Pitching___Advanced[], 20, FALSE)</f>
        <v>#N/A</v>
      </c>
      <c r="P943" s="9" t="e">
        <f>VLOOKUP($B943, Team_Batting___Dashboard[[Team]:[wOBA]], 16, FALSE)</f>
        <v>#N/A</v>
      </c>
      <c r="Q943" s="9" t="e">
        <f>VLOOKUP($B943, Team_Batting___Advanced[[Team]:[OPS]], 9, FALSE)</f>
        <v>#N/A</v>
      </c>
      <c r="R943" s="9" t="e">
        <f>VLOOKUP($B943, Team_Batting___Advanced[], 19, FALSE)</f>
        <v>#N/A</v>
      </c>
      <c r="S943" s="9" t="e">
        <f>VLOOKUP($B943, 'Team Per G'!$A$2:$G$31, 3, FALSE)</f>
        <v>#N/A</v>
      </c>
      <c r="T943" s="9" t="e">
        <f>VLOOKUP($B943, 'Team Per G'!$A$2:$G$31, 5, FALSE)</f>
        <v>#N/A</v>
      </c>
      <c r="U943" s="9" t="e">
        <f>VLOOKUP($B943, 'Team Per G'!$A$2:$G$31, 4, FALSE)</f>
        <v>#N/A</v>
      </c>
      <c r="V943" s="9" t="e">
        <f>VLOOKUP($B943, Team_Batting___Dashboard[], 22, FALSE)/$F943</f>
        <v>#N/A</v>
      </c>
      <c r="W943" s="9" t="e">
        <f>VLOOKUP($B943, 'FanGraphs - Team WAR Projected'!$B$2:$E$31, 4, FALSE)/162</f>
        <v>#N/A</v>
      </c>
      <c r="X943" s="9" t="e">
        <f>VLOOKUP($B943, FanGraphs_Standings[[Abbreviation]:[2024 Year to Date RS/G]], 6, FALSE)/$F943</f>
        <v>#N/A</v>
      </c>
      <c r="Y943" s="9" t="e">
        <f>VLOOKUP($B943, FanGraphs_Standings[[Abbreviation]:[2024 Projected Full Season RDif]], 19, FALSE)/162</f>
        <v>#N/A</v>
      </c>
      <c r="Z943" s="9" t="e">
        <f>VLOOKUP($B943, FanGraphs_Standings[[Abbreviation]:[2024 Projected Full Season RDif]], 5, FALSE)</f>
        <v>#N/A</v>
      </c>
      <c r="AA943" s="9" t="e">
        <f>VLOOKUP($B943, FanGraphs_Standings[[Abbreviation]:[2024 Projected Full Season W%]], 18, FALSE)</f>
        <v>#N/A</v>
      </c>
      <c r="AB943" s="9" t="e">
        <f>VLOOKUP($B943, 'Home Field Adv'!$A$2:$I$31, 9, FALSE)</f>
        <v>#N/A</v>
      </c>
      <c r="AC943" s="9" t="e">
        <f>VLOOKUP($C943, FanGraphs_Standings[[Abbreviation]:[2024 Year to Date G]], 2, FALSE)</f>
        <v>#N/A</v>
      </c>
      <c r="AD943" s="9" t="e">
        <f>VLOOKUP($E943, 'SP Per G'!$A$2:$D$1380, 3, FALSE)</f>
        <v>#N/A</v>
      </c>
      <c r="AE943" s="9" t="e">
        <f>VLOOKUP($E943, 'SP Per G'!$A$2:$D$1380, 4, FALSE)</f>
        <v>#N/A</v>
      </c>
      <c r="AF943" s="9" t="e">
        <f>VLOOKUP($E943, Individual_Pitching___Dashboard[], 18, FALSE)</f>
        <v>#N/A</v>
      </c>
      <c r="AG943" s="9" t="e">
        <f>VLOOKUP($E943, Individual_Pitching___Dashboard[], 20, FALSE)</f>
        <v>#N/A</v>
      </c>
      <c r="AH943" s="9" t="e">
        <f>VLOOKUP($E943, Individual_Pitching___Advanced[], 21,FALSE)</f>
        <v>#N/A</v>
      </c>
      <c r="AI943" s="9" t="e">
        <f>VLOOKUP($C943, 'Team Per G'!$A$2:$G$31, 7, FALSE)</f>
        <v>#N/A</v>
      </c>
      <c r="AJ943" s="9" t="e">
        <f>VLOOKUP($C943, 'FanGraphs - Team WAR Projected'!$B$2:$E$31, 3, FALSE)/162</f>
        <v>#N/A</v>
      </c>
      <c r="AK943" s="9" t="e">
        <f>VLOOKUP($C943, Team_Pitching___Advanced[[Team]:[xFIP]], 19,FALSE)</f>
        <v>#N/A</v>
      </c>
      <c r="AL943" s="9" t="e">
        <f>VLOOKUP($C943, Team_Pitching___Advanced[], 20, FALSE)</f>
        <v>#N/A</v>
      </c>
      <c r="AM943" s="9" t="e">
        <f>VLOOKUP($C943, Team_Batting___Dashboard[[Team]:[wOBA]], 16, FALSE)</f>
        <v>#N/A</v>
      </c>
      <c r="AN943" s="9" t="e">
        <f>VLOOKUP($C943, Team_Batting___Advanced[[Team]:[OPS]], 9, FALSE)</f>
        <v>#N/A</v>
      </c>
      <c r="AO943" s="9" t="e">
        <f>VLOOKUP($C943, Team_Batting___Advanced[], 19, FALSE)</f>
        <v>#N/A</v>
      </c>
      <c r="AP943" s="9" t="e">
        <f>VLOOKUP($C943, 'Team Per G'!$A$2:$G$31, 3, FALSE)</f>
        <v>#N/A</v>
      </c>
      <c r="AQ943" s="9" t="e">
        <f>VLOOKUP($C943, 'Team Per G'!$A$2:$G$31, 5, FALSE)</f>
        <v>#N/A</v>
      </c>
      <c r="AR943" s="9" t="e">
        <f>VLOOKUP($C943, 'Team Per G'!$A$2:$G$31, 4, FALSE)</f>
        <v>#N/A</v>
      </c>
      <c r="AS943" s="9" t="e">
        <f>VLOOKUP($C943, Team_Batting___Dashboard[], 22, FALSE)/$AC943</f>
        <v>#N/A</v>
      </c>
      <c r="AT943" s="9" t="e">
        <f>VLOOKUP($C943, 'FanGraphs - Team WAR Projected'!$B$2:$E$31, 4, FALSE)/162</f>
        <v>#N/A</v>
      </c>
      <c r="AU943" s="9" t="e">
        <f>VLOOKUP($C943, FanGraphs_Standings[[Abbreviation]:[2024 Year to Date RS/G]], 6, FALSE)/$AC943</f>
        <v>#N/A</v>
      </c>
      <c r="AV943" s="9" t="e">
        <f>VLOOKUP($C943, FanGraphs_Standings[[Abbreviation]:[2024 Projected Full Season RDif]], 19, FALSE)/162</f>
        <v>#N/A</v>
      </c>
      <c r="AW943" s="9" t="e">
        <f>VLOOKUP($C943, FanGraphs_Standings[[Abbreviation]:[2024 Projected Full Season RDif]], 5, FALSE)</f>
        <v>#N/A</v>
      </c>
      <c r="AX943" s="9" t="e">
        <f>VLOOKUP($C943, FanGraphs_Standings[[Abbreviation]:[2024 Projected Full Season W%]], 18, FALSE)</f>
        <v>#N/A</v>
      </c>
      <c r="AY943" s="9" t="e">
        <f>VLOOKUP($C943, 'Home Field Adv'!$A$2:$K$31, 11, FALSE)</f>
        <v>#N/A</v>
      </c>
      <c r="BB943" s="5" t="str">
        <f t="shared" si="43"/>
        <v/>
      </c>
      <c r="BC943" s="5" t="str">
        <f t="shared" si="44"/>
        <v/>
      </c>
      <c r="BD943" s="5" t="str">
        <f t="shared" si="45"/>
        <v/>
      </c>
    </row>
    <row r="944" spans="6:56" x14ac:dyDescent="0.45">
      <c r="F944" s="9" t="e">
        <f>VLOOKUP($B944, FanGraphs_Standings[[Abbreviation]:[2024 Year to Date G]], 2, FALSE)</f>
        <v>#N/A</v>
      </c>
      <c r="G944" s="9" t="e">
        <f>IF(ISERR(VLOOKUP($D944, 'SP Per G'!$A$2:$D$1380, 3, FALSE)), L944, VLOOKUP($D944, 'SP Per G'!$A$2:$D$1380, 3, FALSE))</f>
        <v>#N/A</v>
      </c>
      <c r="H944" s="9" t="e">
        <f>VLOOKUP($D944, 'SP Per G'!$A$2:$D$1380, 4, FALSE)</f>
        <v>#N/A</v>
      </c>
      <c r="I944" s="9" t="e">
        <f>VLOOKUP($D944, Individual_Pitching___Dashboard[], 18, FALSE)</f>
        <v>#N/A</v>
      </c>
      <c r="J944" s="9" t="e">
        <f>VLOOKUP($D944, Individual_Pitching___Dashboard[], 20, FALSE)</f>
        <v>#N/A</v>
      </c>
      <c r="K944" s="9" t="e">
        <f>VLOOKUP($D944, Individual_Pitching___Advanced[], 21,FALSE)</f>
        <v>#N/A</v>
      </c>
      <c r="L944" s="9" t="e">
        <f>VLOOKUP($B944, 'Team Per G'!$A$2:$G$31, 7, FALSE)</f>
        <v>#N/A</v>
      </c>
      <c r="M944" s="9" t="e">
        <f>VLOOKUP($B944, 'FanGraphs - Team WAR Projected'!$B$2:$E$31, 3, FALSE)/162</f>
        <v>#N/A</v>
      </c>
      <c r="N944" s="9" t="e">
        <f>VLOOKUP($B944, Team_Pitching___Advanced[[Team]:[xFIP]], 19,FALSE)</f>
        <v>#N/A</v>
      </c>
      <c r="O944" s="9" t="e">
        <f>VLOOKUP($B944, Team_Pitching___Advanced[], 20, FALSE)</f>
        <v>#N/A</v>
      </c>
      <c r="P944" s="9" t="e">
        <f>VLOOKUP($B944, Team_Batting___Dashboard[[Team]:[wOBA]], 16, FALSE)</f>
        <v>#N/A</v>
      </c>
      <c r="Q944" s="9" t="e">
        <f>VLOOKUP($B944, Team_Batting___Advanced[[Team]:[OPS]], 9, FALSE)</f>
        <v>#N/A</v>
      </c>
      <c r="R944" s="9" t="e">
        <f>VLOOKUP($B944, Team_Batting___Advanced[], 19, FALSE)</f>
        <v>#N/A</v>
      </c>
      <c r="S944" s="9" t="e">
        <f>VLOOKUP($B944, 'Team Per G'!$A$2:$G$31, 3, FALSE)</f>
        <v>#N/A</v>
      </c>
      <c r="T944" s="9" t="e">
        <f>VLOOKUP($B944, 'Team Per G'!$A$2:$G$31, 5, FALSE)</f>
        <v>#N/A</v>
      </c>
      <c r="U944" s="9" t="e">
        <f>VLOOKUP($B944, 'Team Per G'!$A$2:$G$31, 4, FALSE)</f>
        <v>#N/A</v>
      </c>
      <c r="V944" s="9" t="e">
        <f>VLOOKUP($B944, Team_Batting___Dashboard[], 22, FALSE)/$F944</f>
        <v>#N/A</v>
      </c>
      <c r="W944" s="9" t="e">
        <f>VLOOKUP($B944, 'FanGraphs - Team WAR Projected'!$B$2:$E$31, 4, FALSE)/162</f>
        <v>#N/A</v>
      </c>
      <c r="X944" s="9" t="e">
        <f>VLOOKUP($B944, FanGraphs_Standings[[Abbreviation]:[2024 Year to Date RS/G]], 6, FALSE)/$F944</f>
        <v>#N/A</v>
      </c>
      <c r="Y944" s="9" t="e">
        <f>VLOOKUP($B944, FanGraphs_Standings[[Abbreviation]:[2024 Projected Full Season RDif]], 19, FALSE)/162</f>
        <v>#N/A</v>
      </c>
      <c r="Z944" s="9" t="e">
        <f>VLOOKUP($B944, FanGraphs_Standings[[Abbreviation]:[2024 Projected Full Season RDif]], 5, FALSE)</f>
        <v>#N/A</v>
      </c>
      <c r="AA944" s="9" t="e">
        <f>VLOOKUP($B944, FanGraphs_Standings[[Abbreviation]:[2024 Projected Full Season W%]], 18, FALSE)</f>
        <v>#N/A</v>
      </c>
      <c r="AB944" s="9" t="e">
        <f>VLOOKUP($B944, 'Home Field Adv'!$A$2:$I$31, 9, FALSE)</f>
        <v>#N/A</v>
      </c>
      <c r="AC944" s="9" t="e">
        <f>VLOOKUP($C944, FanGraphs_Standings[[Abbreviation]:[2024 Year to Date G]], 2, FALSE)</f>
        <v>#N/A</v>
      </c>
      <c r="AD944" s="9" t="e">
        <f>VLOOKUP($E944, 'SP Per G'!$A$2:$D$1380, 3, FALSE)</f>
        <v>#N/A</v>
      </c>
      <c r="AE944" s="9" t="e">
        <f>VLOOKUP($E944, 'SP Per G'!$A$2:$D$1380, 4, FALSE)</f>
        <v>#N/A</v>
      </c>
      <c r="AF944" s="9" t="e">
        <f>VLOOKUP($E944, Individual_Pitching___Dashboard[], 18, FALSE)</f>
        <v>#N/A</v>
      </c>
      <c r="AG944" s="9" t="e">
        <f>VLOOKUP($E944, Individual_Pitching___Dashboard[], 20, FALSE)</f>
        <v>#N/A</v>
      </c>
      <c r="AH944" s="9" t="e">
        <f>VLOOKUP($E944, Individual_Pitching___Advanced[], 21,FALSE)</f>
        <v>#N/A</v>
      </c>
      <c r="AI944" s="9" t="e">
        <f>VLOOKUP($C944, 'Team Per G'!$A$2:$G$31, 7, FALSE)</f>
        <v>#N/A</v>
      </c>
      <c r="AJ944" s="9" t="e">
        <f>VLOOKUP($C944, 'FanGraphs - Team WAR Projected'!$B$2:$E$31, 3, FALSE)/162</f>
        <v>#N/A</v>
      </c>
      <c r="AK944" s="9" t="e">
        <f>VLOOKUP($C944, Team_Pitching___Advanced[[Team]:[xFIP]], 19,FALSE)</f>
        <v>#N/A</v>
      </c>
      <c r="AL944" s="9" t="e">
        <f>VLOOKUP($C944, Team_Pitching___Advanced[], 20, FALSE)</f>
        <v>#N/A</v>
      </c>
      <c r="AM944" s="9" t="e">
        <f>VLOOKUP($C944, Team_Batting___Dashboard[[Team]:[wOBA]], 16, FALSE)</f>
        <v>#N/A</v>
      </c>
      <c r="AN944" s="9" t="e">
        <f>VLOOKUP($C944, Team_Batting___Advanced[[Team]:[OPS]], 9, FALSE)</f>
        <v>#N/A</v>
      </c>
      <c r="AO944" s="9" t="e">
        <f>VLOOKUP($C944, Team_Batting___Advanced[], 19, FALSE)</f>
        <v>#N/A</v>
      </c>
      <c r="AP944" s="9" t="e">
        <f>VLOOKUP($C944, 'Team Per G'!$A$2:$G$31, 3, FALSE)</f>
        <v>#N/A</v>
      </c>
      <c r="AQ944" s="9" t="e">
        <f>VLOOKUP($C944, 'Team Per G'!$A$2:$G$31, 5, FALSE)</f>
        <v>#N/A</v>
      </c>
      <c r="AR944" s="9" t="e">
        <f>VLOOKUP($C944, 'Team Per G'!$A$2:$G$31, 4, FALSE)</f>
        <v>#N/A</v>
      </c>
      <c r="AS944" s="9" t="e">
        <f>VLOOKUP($C944, Team_Batting___Dashboard[], 22, FALSE)/$AC944</f>
        <v>#N/A</v>
      </c>
      <c r="AT944" s="9" t="e">
        <f>VLOOKUP($C944, 'FanGraphs - Team WAR Projected'!$B$2:$E$31, 4, FALSE)/162</f>
        <v>#N/A</v>
      </c>
      <c r="AU944" s="9" t="e">
        <f>VLOOKUP($C944, FanGraphs_Standings[[Abbreviation]:[2024 Year to Date RS/G]], 6, FALSE)/$AC944</f>
        <v>#N/A</v>
      </c>
      <c r="AV944" s="9" t="e">
        <f>VLOOKUP($C944, FanGraphs_Standings[[Abbreviation]:[2024 Projected Full Season RDif]], 19, FALSE)/162</f>
        <v>#N/A</v>
      </c>
      <c r="AW944" s="9" t="e">
        <f>VLOOKUP($C944, FanGraphs_Standings[[Abbreviation]:[2024 Projected Full Season RDif]], 5, FALSE)</f>
        <v>#N/A</v>
      </c>
      <c r="AX944" s="9" t="e">
        <f>VLOOKUP($C944, FanGraphs_Standings[[Abbreviation]:[2024 Projected Full Season W%]], 18, FALSE)</f>
        <v>#N/A</v>
      </c>
      <c r="AY944" s="9" t="e">
        <f>VLOOKUP($C944, 'Home Field Adv'!$A$2:$K$31, 11, FALSE)</f>
        <v>#N/A</v>
      </c>
      <c r="BB944" s="5" t="str">
        <f t="shared" si="43"/>
        <v/>
      </c>
      <c r="BC944" s="5" t="str">
        <f t="shared" si="44"/>
        <v/>
      </c>
      <c r="BD944" s="5" t="str">
        <f t="shared" si="45"/>
        <v/>
      </c>
    </row>
    <row r="945" spans="6:56" x14ac:dyDescent="0.45">
      <c r="F945" s="9" t="e">
        <f>VLOOKUP($B945, FanGraphs_Standings[[Abbreviation]:[2024 Year to Date G]], 2, FALSE)</f>
        <v>#N/A</v>
      </c>
      <c r="G945" s="9" t="e">
        <f>IF(ISERR(VLOOKUP($D945, 'SP Per G'!$A$2:$D$1380, 3, FALSE)), L945, VLOOKUP($D945, 'SP Per G'!$A$2:$D$1380, 3, FALSE))</f>
        <v>#N/A</v>
      </c>
      <c r="H945" s="9" t="e">
        <f>VLOOKUP($D945, 'SP Per G'!$A$2:$D$1380, 4, FALSE)</f>
        <v>#N/A</v>
      </c>
      <c r="I945" s="9" t="e">
        <f>VLOOKUP($D945, Individual_Pitching___Dashboard[], 18, FALSE)</f>
        <v>#N/A</v>
      </c>
      <c r="J945" s="9" t="e">
        <f>VLOOKUP($D945, Individual_Pitching___Dashboard[], 20, FALSE)</f>
        <v>#N/A</v>
      </c>
      <c r="K945" s="9" t="e">
        <f>VLOOKUP($D945, Individual_Pitching___Advanced[], 21,FALSE)</f>
        <v>#N/A</v>
      </c>
      <c r="L945" s="9" t="e">
        <f>VLOOKUP($B945, 'Team Per G'!$A$2:$G$31, 7, FALSE)</f>
        <v>#N/A</v>
      </c>
      <c r="M945" s="9" t="e">
        <f>VLOOKUP($B945, 'FanGraphs - Team WAR Projected'!$B$2:$E$31, 3, FALSE)/162</f>
        <v>#N/A</v>
      </c>
      <c r="N945" s="9" t="e">
        <f>VLOOKUP($B945, Team_Pitching___Advanced[[Team]:[xFIP]], 19,FALSE)</f>
        <v>#N/A</v>
      </c>
      <c r="O945" s="9" t="e">
        <f>VLOOKUP($B945, Team_Pitching___Advanced[], 20, FALSE)</f>
        <v>#N/A</v>
      </c>
      <c r="P945" s="9" t="e">
        <f>VLOOKUP($B945, Team_Batting___Dashboard[[Team]:[wOBA]], 16, FALSE)</f>
        <v>#N/A</v>
      </c>
      <c r="Q945" s="9" t="e">
        <f>VLOOKUP($B945, Team_Batting___Advanced[[Team]:[OPS]], 9, FALSE)</f>
        <v>#N/A</v>
      </c>
      <c r="R945" s="9" t="e">
        <f>VLOOKUP($B945, Team_Batting___Advanced[], 19, FALSE)</f>
        <v>#N/A</v>
      </c>
      <c r="S945" s="9" t="e">
        <f>VLOOKUP($B945, 'Team Per G'!$A$2:$G$31, 3, FALSE)</f>
        <v>#N/A</v>
      </c>
      <c r="T945" s="9" t="e">
        <f>VLOOKUP($B945, 'Team Per G'!$A$2:$G$31, 5, FALSE)</f>
        <v>#N/A</v>
      </c>
      <c r="U945" s="9" t="e">
        <f>VLOOKUP($B945, 'Team Per G'!$A$2:$G$31, 4, FALSE)</f>
        <v>#N/A</v>
      </c>
      <c r="V945" s="9" t="e">
        <f>VLOOKUP($B945, Team_Batting___Dashboard[], 22, FALSE)/$F945</f>
        <v>#N/A</v>
      </c>
      <c r="W945" s="9" t="e">
        <f>VLOOKUP($B945, 'FanGraphs - Team WAR Projected'!$B$2:$E$31, 4, FALSE)/162</f>
        <v>#N/A</v>
      </c>
      <c r="X945" s="9" t="e">
        <f>VLOOKUP($B945, FanGraphs_Standings[[Abbreviation]:[2024 Year to Date RS/G]], 6, FALSE)/$F945</f>
        <v>#N/A</v>
      </c>
      <c r="Y945" s="9" t="e">
        <f>VLOOKUP($B945, FanGraphs_Standings[[Abbreviation]:[2024 Projected Full Season RDif]], 19, FALSE)/162</f>
        <v>#N/A</v>
      </c>
      <c r="Z945" s="9" t="e">
        <f>VLOOKUP($B945, FanGraphs_Standings[[Abbreviation]:[2024 Projected Full Season RDif]], 5, FALSE)</f>
        <v>#N/A</v>
      </c>
      <c r="AA945" s="9" t="e">
        <f>VLOOKUP($B945, FanGraphs_Standings[[Abbreviation]:[2024 Projected Full Season W%]], 18, FALSE)</f>
        <v>#N/A</v>
      </c>
      <c r="AB945" s="9" t="e">
        <f>VLOOKUP($B945, 'Home Field Adv'!$A$2:$I$31, 9, FALSE)</f>
        <v>#N/A</v>
      </c>
      <c r="AC945" s="9" t="e">
        <f>VLOOKUP($C945, FanGraphs_Standings[[Abbreviation]:[2024 Year to Date G]], 2, FALSE)</f>
        <v>#N/A</v>
      </c>
      <c r="AD945" s="9" t="e">
        <f>VLOOKUP($E945, 'SP Per G'!$A$2:$D$1380, 3, FALSE)</f>
        <v>#N/A</v>
      </c>
      <c r="AE945" s="9" t="e">
        <f>VLOOKUP($E945, 'SP Per G'!$A$2:$D$1380, 4, FALSE)</f>
        <v>#N/A</v>
      </c>
      <c r="AF945" s="9" t="e">
        <f>VLOOKUP($E945, Individual_Pitching___Dashboard[], 18, FALSE)</f>
        <v>#N/A</v>
      </c>
      <c r="AG945" s="9" t="e">
        <f>VLOOKUP($E945, Individual_Pitching___Dashboard[], 20, FALSE)</f>
        <v>#N/A</v>
      </c>
      <c r="AH945" s="9" t="e">
        <f>VLOOKUP($E945, Individual_Pitching___Advanced[], 21,FALSE)</f>
        <v>#N/A</v>
      </c>
      <c r="AI945" s="9" t="e">
        <f>VLOOKUP($C945, 'Team Per G'!$A$2:$G$31, 7, FALSE)</f>
        <v>#N/A</v>
      </c>
      <c r="AJ945" s="9" t="e">
        <f>VLOOKUP($C945, 'FanGraphs - Team WAR Projected'!$B$2:$E$31, 3, FALSE)/162</f>
        <v>#N/A</v>
      </c>
      <c r="AK945" s="9" t="e">
        <f>VLOOKUP($C945, Team_Pitching___Advanced[[Team]:[xFIP]], 19,FALSE)</f>
        <v>#N/A</v>
      </c>
      <c r="AL945" s="9" t="e">
        <f>VLOOKUP($C945, Team_Pitching___Advanced[], 20, FALSE)</f>
        <v>#N/A</v>
      </c>
      <c r="AM945" s="9" t="e">
        <f>VLOOKUP($C945, Team_Batting___Dashboard[[Team]:[wOBA]], 16, FALSE)</f>
        <v>#N/A</v>
      </c>
      <c r="AN945" s="9" t="e">
        <f>VLOOKUP($C945, Team_Batting___Advanced[[Team]:[OPS]], 9, FALSE)</f>
        <v>#N/A</v>
      </c>
      <c r="AO945" s="9" t="e">
        <f>VLOOKUP($C945, Team_Batting___Advanced[], 19, FALSE)</f>
        <v>#N/A</v>
      </c>
      <c r="AP945" s="9" t="e">
        <f>VLOOKUP($C945, 'Team Per G'!$A$2:$G$31, 3, FALSE)</f>
        <v>#N/A</v>
      </c>
      <c r="AQ945" s="9" t="e">
        <f>VLOOKUP($C945, 'Team Per G'!$A$2:$G$31, 5, FALSE)</f>
        <v>#N/A</v>
      </c>
      <c r="AR945" s="9" t="e">
        <f>VLOOKUP($C945, 'Team Per G'!$A$2:$G$31, 4, FALSE)</f>
        <v>#N/A</v>
      </c>
      <c r="AS945" s="9" t="e">
        <f>VLOOKUP($C945, Team_Batting___Dashboard[], 22, FALSE)/$AC945</f>
        <v>#N/A</v>
      </c>
      <c r="AT945" s="9" t="e">
        <f>VLOOKUP($C945, 'FanGraphs - Team WAR Projected'!$B$2:$E$31, 4, FALSE)/162</f>
        <v>#N/A</v>
      </c>
      <c r="AU945" s="9" t="e">
        <f>VLOOKUP($C945, FanGraphs_Standings[[Abbreviation]:[2024 Year to Date RS/G]], 6, FALSE)/$AC945</f>
        <v>#N/A</v>
      </c>
      <c r="AV945" s="9" t="e">
        <f>VLOOKUP($C945, FanGraphs_Standings[[Abbreviation]:[2024 Projected Full Season RDif]], 19, FALSE)/162</f>
        <v>#N/A</v>
      </c>
      <c r="AW945" s="9" t="e">
        <f>VLOOKUP($C945, FanGraphs_Standings[[Abbreviation]:[2024 Projected Full Season RDif]], 5, FALSE)</f>
        <v>#N/A</v>
      </c>
      <c r="AX945" s="9" t="e">
        <f>VLOOKUP($C945, FanGraphs_Standings[[Abbreviation]:[2024 Projected Full Season W%]], 18, FALSE)</f>
        <v>#N/A</v>
      </c>
      <c r="AY945" s="9" t="e">
        <f>VLOOKUP($C945, 'Home Field Adv'!$A$2:$K$31, 11, FALSE)</f>
        <v>#N/A</v>
      </c>
      <c r="BB945" s="5" t="str">
        <f t="shared" si="43"/>
        <v/>
      </c>
      <c r="BC945" s="5" t="str">
        <f t="shared" si="44"/>
        <v/>
      </c>
      <c r="BD945" s="5" t="str">
        <f t="shared" si="45"/>
        <v/>
      </c>
    </row>
    <row r="946" spans="6:56" x14ac:dyDescent="0.45">
      <c r="F946" s="9" t="e">
        <f>VLOOKUP($B946, FanGraphs_Standings[[Abbreviation]:[2024 Year to Date G]], 2, FALSE)</f>
        <v>#N/A</v>
      </c>
      <c r="G946" s="9" t="e">
        <f>IF(ISERR(VLOOKUP($D946, 'SP Per G'!$A$2:$D$1380, 3, FALSE)), L946, VLOOKUP($D946, 'SP Per G'!$A$2:$D$1380, 3, FALSE))</f>
        <v>#N/A</v>
      </c>
      <c r="H946" s="9" t="e">
        <f>VLOOKUP($D946, 'SP Per G'!$A$2:$D$1380, 4, FALSE)</f>
        <v>#N/A</v>
      </c>
      <c r="I946" s="9" t="e">
        <f>VLOOKUP($D946, Individual_Pitching___Dashboard[], 18, FALSE)</f>
        <v>#N/A</v>
      </c>
      <c r="J946" s="9" t="e">
        <f>VLOOKUP($D946, Individual_Pitching___Dashboard[], 20, FALSE)</f>
        <v>#N/A</v>
      </c>
      <c r="K946" s="9" t="e">
        <f>VLOOKUP($D946, Individual_Pitching___Advanced[], 21,FALSE)</f>
        <v>#N/A</v>
      </c>
      <c r="L946" s="9" t="e">
        <f>VLOOKUP($B946, 'Team Per G'!$A$2:$G$31, 7, FALSE)</f>
        <v>#N/A</v>
      </c>
      <c r="M946" s="9" t="e">
        <f>VLOOKUP($B946, 'FanGraphs - Team WAR Projected'!$B$2:$E$31, 3, FALSE)/162</f>
        <v>#N/A</v>
      </c>
      <c r="N946" s="9" t="e">
        <f>VLOOKUP($B946, Team_Pitching___Advanced[[Team]:[xFIP]], 19,FALSE)</f>
        <v>#N/A</v>
      </c>
      <c r="O946" s="9" t="e">
        <f>VLOOKUP($B946, Team_Pitching___Advanced[], 20, FALSE)</f>
        <v>#N/A</v>
      </c>
      <c r="P946" s="9" t="e">
        <f>VLOOKUP($B946, Team_Batting___Dashboard[[Team]:[wOBA]], 16, FALSE)</f>
        <v>#N/A</v>
      </c>
      <c r="Q946" s="9" t="e">
        <f>VLOOKUP($B946, Team_Batting___Advanced[[Team]:[OPS]], 9, FALSE)</f>
        <v>#N/A</v>
      </c>
      <c r="R946" s="9" t="e">
        <f>VLOOKUP($B946, Team_Batting___Advanced[], 19, FALSE)</f>
        <v>#N/A</v>
      </c>
      <c r="S946" s="9" t="e">
        <f>VLOOKUP($B946, 'Team Per G'!$A$2:$G$31, 3, FALSE)</f>
        <v>#N/A</v>
      </c>
      <c r="T946" s="9" t="e">
        <f>VLOOKUP($B946, 'Team Per G'!$A$2:$G$31, 5, FALSE)</f>
        <v>#N/A</v>
      </c>
      <c r="U946" s="9" t="e">
        <f>VLOOKUP($B946, 'Team Per G'!$A$2:$G$31, 4, FALSE)</f>
        <v>#N/A</v>
      </c>
      <c r="V946" s="9" t="e">
        <f>VLOOKUP($B946, Team_Batting___Dashboard[], 22, FALSE)/$F946</f>
        <v>#N/A</v>
      </c>
      <c r="W946" s="9" t="e">
        <f>VLOOKUP($B946, 'FanGraphs - Team WAR Projected'!$B$2:$E$31, 4, FALSE)/162</f>
        <v>#N/A</v>
      </c>
      <c r="X946" s="9" t="e">
        <f>VLOOKUP($B946, FanGraphs_Standings[[Abbreviation]:[2024 Year to Date RS/G]], 6, FALSE)/$F946</f>
        <v>#N/A</v>
      </c>
      <c r="Y946" s="9" t="e">
        <f>VLOOKUP($B946, FanGraphs_Standings[[Abbreviation]:[2024 Projected Full Season RDif]], 19, FALSE)/162</f>
        <v>#N/A</v>
      </c>
      <c r="Z946" s="9" t="e">
        <f>VLOOKUP($B946, FanGraphs_Standings[[Abbreviation]:[2024 Projected Full Season RDif]], 5, FALSE)</f>
        <v>#N/A</v>
      </c>
      <c r="AA946" s="9" t="e">
        <f>VLOOKUP($B946, FanGraphs_Standings[[Abbreviation]:[2024 Projected Full Season W%]], 18, FALSE)</f>
        <v>#N/A</v>
      </c>
      <c r="AB946" s="9" t="e">
        <f>VLOOKUP($B946, 'Home Field Adv'!$A$2:$I$31, 9, FALSE)</f>
        <v>#N/A</v>
      </c>
      <c r="AC946" s="9" t="e">
        <f>VLOOKUP($C946, FanGraphs_Standings[[Abbreviation]:[2024 Year to Date G]], 2, FALSE)</f>
        <v>#N/A</v>
      </c>
      <c r="AD946" s="9" t="e">
        <f>VLOOKUP($E946, 'SP Per G'!$A$2:$D$1380, 3, FALSE)</f>
        <v>#N/A</v>
      </c>
      <c r="AE946" s="9" t="e">
        <f>VLOOKUP($E946, 'SP Per G'!$A$2:$D$1380, 4, FALSE)</f>
        <v>#N/A</v>
      </c>
      <c r="AF946" s="9" t="e">
        <f>VLOOKUP($E946, Individual_Pitching___Dashboard[], 18, FALSE)</f>
        <v>#N/A</v>
      </c>
      <c r="AG946" s="9" t="e">
        <f>VLOOKUP($E946, Individual_Pitching___Dashboard[], 20, FALSE)</f>
        <v>#N/A</v>
      </c>
      <c r="AH946" s="9" t="e">
        <f>VLOOKUP($E946, Individual_Pitching___Advanced[], 21,FALSE)</f>
        <v>#N/A</v>
      </c>
      <c r="AI946" s="9" t="e">
        <f>VLOOKUP($C946, 'Team Per G'!$A$2:$G$31, 7, FALSE)</f>
        <v>#N/A</v>
      </c>
      <c r="AJ946" s="9" t="e">
        <f>VLOOKUP($C946, 'FanGraphs - Team WAR Projected'!$B$2:$E$31, 3, FALSE)/162</f>
        <v>#N/A</v>
      </c>
      <c r="AK946" s="9" t="e">
        <f>VLOOKUP($C946, Team_Pitching___Advanced[[Team]:[xFIP]], 19,FALSE)</f>
        <v>#N/A</v>
      </c>
      <c r="AL946" s="9" t="e">
        <f>VLOOKUP($C946, Team_Pitching___Advanced[], 20, FALSE)</f>
        <v>#N/A</v>
      </c>
      <c r="AM946" s="9" t="e">
        <f>VLOOKUP($C946, Team_Batting___Dashboard[[Team]:[wOBA]], 16, FALSE)</f>
        <v>#N/A</v>
      </c>
      <c r="AN946" s="9" t="e">
        <f>VLOOKUP($C946, Team_Batting___Advanced[[Team]:[OPS]], 9, FALSE)</f>
        <v>#N/A</v>
      </c>
      <c r="AO946" s="9" t="e">
        <f>VLOOKUP($C946, Team_Batting___Advanced[], 19, FALSE)</f>
        <v>#N/A</v>
      </c>
      <c r="AP946" s="9" t="e">
        <f>VLOOKUP($C946, 'Team Per G'!$A$2:$G$31, 3, FALSE)</f>
        <v>#N/A</v>
      </c>
      <c r="AQ946" s="9" t="e">
        <f>VLOOKUP($C946, 'Team Per G'!$A$2:$G$31, 5, FALSE)</f>
        <v>#N/A</v>
      </c>
      <c r="AR946" s="9" t="e">
        <f>VLOOKUP($C946, 'Team Per G'!$A$2:$G$31, 4, FALSE)</f>
        <v>#N/A</v>
      </c>
      <c r="AS946" s="9" t="e">
        <f>VLOOKUP($C946, Team_Batting___Dashboard[], 22, FALSE)/$AC946</f>
        <v>#N/A</v>
      </c>
      <c r="AT946" s="9" t="e">
        <f>VLOOKUP($C946, 'FanGraphs - Team WAR Projected'!$B$2:$E$31, 4, FALSE)/162</f>
        <v>#N/A</v>
      </c>
      <c r="AU946" s="9" t="e">
        <f>VLOOKUP($C946, FanGraphs_Standings[[Abbreviation]:[2024 Year to Date RS/G]], 6, FALSE)/$AC946</f>
        <v>#N/A</v>
      </c>
      <c r="AV946" s="9" t="e">
        <f>VLOOKUP($C946, FanGraphs_Standings[[Abbreviation]:[2024 Projected Full Season RDif]], 19, FALSE)/162</f>
        <v>#N/A</v>
      </c>
      <c r="AW946" s="9" t="e">
        <f>VLOOKUP($C946, FanGraphs_Standings[[Abbreviation]:[2024 Projected Full Season RDif]], 5, FALSE)</f>
        <v>#N/A</v>
      </c>
      <c r="AX946" s="9" t="e">
        <f>VLOOKUP($C946, FanGraphs_Standings[[Abbreviation]:[2024 Projected Full Season W%]], 18, FALSE)</f>
        <v>#N/A</v>
      </c>
      <c r="AY946" s="9" t="e">
        <f>VLOOKUP($C946, 'Home Field Adv'!$A$2:$K$31, 11, FALSE)</f>
        <v>#N/A</v>
      </c>
      <c r="BB946" s="5" t="str">
        <f t="shared" si="43"/>
        <v/>
      </c>
      <c r="BC946" s="5" t="str">
        <f t="shared" si="44"/>
        <v/>
      </c>
      <c r="BD946" s="5" t="str">
        <f t="shared" si="45"/>
        <v/>
      </c>
    </row>
    <row r="947" spans="6:56" x14ac:dyDescent="0.45">
      <c r="F947" s="9" t="e">
        <f>VLOOKUP($B947, FanGraphs_Standings[[Abbreviation]:[2024 Year to Date G]], 2, FALSE)</f>
        <v>#N/A</v>
      </c>
      <c r="G947" s="9" t="e">
        <f>IF(ISERR(VLOOKUP($D947, 'SP Per G'!$A$2:$D$1380, 3, FALSE)), L947, VLOOKUP($D947, 'SP Per G'!$A$2:$D$1380, 3, FALSE))</f>
        <v>#N/A</v>
      </c>
      <c r="H947" s="9" t="e">
        <f>VLOOKUP($D947, 'SP Per G'!$A$2:$D$1380, 4, FALSE)</f>
        <v>#N/A</v>
      </c>
      <c r="I947" s="9" t="e">
        <f>VLOOKUP($D947, Individual_Pitching___Dashboard[], 18, FALSE)</f>
        <v>#N/A</v>
      </c>
      <c r="J947" s="9" t="e">
        <f>VLOOKUP($D947, Individual_Pitching___Dashboard[], 20, FALSE)</f>
        <v>#N/A</v>
      </c>
      <c r="K947" s="9" t="e">
        <f>VLOOKUP($D947, Individual_Pitching___Advanced[], 21,FALSE)</f>
        <v>#N/A</v>
      </c>
      <c r="L947" s="9" t="e">
        <f>VLOOKUP($B947, 'Team Per G'!$A$2:$G$31, 7, FALSE)</f>
        <v>#N/A</v>
      </c>
      <c r="M947" s="9" t="e">
        <f>VLOOKUP($B947, 'FanGraphs - Team WAR Projected'!$B$2:$E$31, 3, FALSE)/162</f>
        <v>#N/A</v>
      </c>
      <c r="N947" s="9" t="e">
        <f>VLOOKUP($B947, Team_Pitching___Advanced[[Team]:[xFIP]], 19,FALSE)</f>
        <v>#N/A</v>
      </c>
      <c r="O947" s="9" t="e">
        <f>VLOOKUP($B947, Team_Pitching___Advanced[], 20, FALSE)</f>
        <v>#N/A</v>
      </c>
      <c r="P947" s="9" t="e">
        <f>VLOOKUP($B947, Team_Batting___Dashboard[[Team]:[wOBA]], 16, FALSE)</f>
        <v>#N/A</v>
      </c>
      <c r="Q947" s="9" t="e">
        <f>VLOOKUP($B947, Team_Batting___Advanced[[Team]:[OPS]], 9, FALSE)</f>
        <v>#N/A</v>
      </c>
      <c r="R947" s="9" t="e">
        <f>VLOOKUP($B947, Team_Batting___Advanced[], 19, FALSE)</f>
        <v>#N/A</v>
      </c>
      <c r="S947" s="9" t="e">
        <f>VLOOKUP($B947, 'Team Per G'!$A$2:$G$31, 3, FALSE)</f>
        <v>#N/A</v>
      </c>
      <c r="T947" s="9" t="e">
        <f>VLOOKUP($B947, 'Team Per G'!$A$2:$G$31, 5, FALSE)</f>
        <v>#N/A</v>
      </c>
      <c r="U947" s="9" t="e">
        <f>VLOOKUP($B947, 'Team Per G'!$A$2:$G$31, 4, FALSE)</f>
        <v>#N/A</v>
      </c>
      <c r="V947" s="9" t="e">
        <f>VLOOKUP($B947, Team_Batting___Dashboard[], 22, FALSE)/$F947</f>
        <v>#N/A</v>
      </c>
      <c r="W947" s="9" t="e">
        <f>VLOOKUP($B947, 'FanGraphs - Team WAR Projected'!$B$2:$E$31, 4, FALSE)/162</f>
        <v>#N/A</v>
      </c>
      <c r="X947" s="9" t="e">
        <f>VLOOKUP($B947, FanGraphs_Standings[[Abbreviation]:[2024 Year to Date RS/G]], 6, FALSE)/$F947</f>
        <v>#N/A</v>
      </c>
      <c r="Y947" s="9" t="e">
        <f>VLOOKUP($B947, FanGraphs_Standings[[Abbreviation]:[2024 Projected Full Season RDif]], 19, FALSE)/162</f>
        <v>#N/A</v>
      </c>
      <c r="Z947" s="9" t="e">
        <f>VLOOKUP($B947, FanGraphs_Standings[[Abbreviation]:[2024 Projected Full Season RDif]], 5, FALSE)</f>
        <v>#N/A</v>
      </c>
      <c r="AA947" s="9" t="e">
        <f>VLOOKUP($B947, FanGraphs_Standings[[Abbreviation]:[2024 Projected Full Season W%]], 18, FALSE)</f>
        <v>#N/A</v>
      </c>
      <c r="AB947" s="9" t="e">
        <f>VLOOKUP($B947, 'Home Field Adv'!$A$2:$I$31, 9, FALSE)</f>
        <v>#N/A</v>
      </c>
      <c r="AC947" s="9" t="e">
        <f>VLOOKUP($C947, FanGraphs_Standings[[Abbreviation]:[2024 Year to Date G]], 2, FALSE)</f>
        <v>#N/A</v>
      </c>
      <c r="AD947" s="9" t="e">
        <f>VLOOKUP($E947, 'SP Per G'!$A$2:$D$1380, 3, FALSE)</f>
        <v>#N/A</v>
      </c>
      <c r="AE947" s="9" t="e">
        <f>VLOOKUP($E947, 'SP Per G'!$A$2:$D$1380, 4, FALSE)</f>
        <v>#N/A</v>
      </c>
      <c r="AF947" s="9" t="e">
        <f>VLOOKUP($E947, Individual_Pitching___Dashboard[], 18, FALSE)</f>
        <v>#N/A</v>
      </c>
      <c r="AG947" s="9" t="e">
        <f>VLOOKUP($E947, Individual_Pitching___Dashboard[], 20, FALSE)</f>
        <v>#N/A</v>
      </c>
      <c r="AH947" s="9" t="e">
        <f>VLOOKUP($E947, Individual_Pitching___Advanced[], 21,FALSE)</f>
        <v>#N/A</v>
      </c>
      <c r="AI947" s="9" t="e">
        <f>VLOOKUP($C947, 'Team Per G'!$A$2:$G$31, 7, FALSE)</f>
        <v>#N/A</v>
      </c>
      <c r="AJ947" s="9" t="e">
        <f>VLOOKUP($C947, 'FanGraphs - Team WAR Projected'!$B$2:$E$31, 3, FALSE)/162</f>
        <v>#N/A</v>
      </c>
      <c r="AK947" s="9" t="e">
        <f>VLOOKUP($C947, Team_Pitching___Advanced[[Team]:[xFIP]], 19,FALSE)</f>
        <v>#N/A</v>
      </c>
      <c r="AL947" s="9" t="e">
        <f>VLOOKUP($C947, Team_Pitching___Advanced[], 20, FALSE)</f>
        <v>#N/A</v>
      </c>
      <c r="AM947" s="9" t="e">
        <f>VLOOKUP($C947, Team_Batting___Dashboard[[Team]:[wOBA]], 16, FALSE)</f>
        <v>#N/A</v>
      </c>
      <c r="AN947" s="9" t="e">
        <f>VLOOKUP($C947, Team_Batting___Advanced[[Team]:[OPS]], 9, FALSE)</f>
        <v>#N/A</v>
      </c>
      <c r="AO947" s="9" t="e">
        <f>VLOOKUP($C947, Team_Batting___Advanced[], 19, FALSE)</f>
        <v>#N/A</v>
      </c>
      <c r="AP947" s="9" t="e">
        <f>VLOOKUP($C947, 'Team Per G'!$A$2:$G$31, 3, FALSE)</f>
        <v>#N/A</v>
      </c>
      <c r="AQ947" s="9" t="e">
        <f>VLOOKUP($C947, 'Team Per G'!$A$2:$G$31, 5, FALSE)</f>
        <v>#N/A</v>
      </c>
      <c r="AR947" s="9" t="e">
        <f>VLOOKUP($C947, 'Team Per G'!$A$2:$G$31, 4, FALSE)</f>
        <v>#N/A</v>
      </c>
      <c r="AS947" s="9" t="e">
        <f>VLOOKUP($C947, Team_Batting___Dashboard[], 22, FALSE)/$AC947</f>
        <v>#N/A</v>
      </c>
      <c r="AT947" s="9" t="e">
        <f>VLOOKUP($C947, 'FanGraphs - Team WAR Projected'!$B$2:$E$31, 4, FALSE)/162</f>
        <v>#N/A</v>
      </c>
      <c r="AU947" s="9" t="e">
        <f>VLOOKUP($C947, FanGraphs_Standings[[Abbreviation]:[2024 Year to Date RS/G]], 6, FALSE)/$AC947</f>
        <v>#N/A</v>
      </c>
      <c r="AV947" s="9" t="e">
        <f>VLOOKUP($C947, FanGraphs_Standings[[Abbreviation]:[2024 Projected Full Season RDif]], 19, FALSE)/162</f>
        <v>#N/A</v>
      </c>
      <c r="AW947" s="9" t="e">
        <f>VLOOKUP($C947, FanGraphs_Standings[[Abbreviation]:[2024 Projected Full Season RDif]], 5, FALSE)</f>
        <v>#N/A</v>
      </c>
      <c r="AX947" s="9" t="e">
        <f>VLOOKUP($C947, FanGraphs_Standings[[Abbreviation]:[2024 Projected Full Season W%]], 18, FALSE)</f>
        <v>#N/A</v>
      </c>
      <c r="AY947" s="9" t="e">
        <f>VLOOKUP($C947, 'Home Field Adv'!$A$2:$K$31, 11, FALSE)</f>
        <v>#N/A</v>
      </c>
      <c r="BB947" s="5" t="str">
        <f t="shared" si="43"/>
        <v/>
      </c>
      <c r="BC947" s="5" t="str">
        <f t="shared" si="44"/>
        <v/>
      </c>
      <c r="BD947" s="5" t="str">
        <f t="shared" si="45"/>
        <v/>
      </c>
    </row>
    <row r="948" spans="6:56" x14ac:dyDescent="0.45">
      <c r="F948" s="9" t="e">
        <f>VLOOKUP($B948, FanGraphs_Standings[[Abbreviation]:[2024 Year to Date G]], 2, FALSE)</f>
        <v>#N/A</v>
      </c>
      <c r="G948" s="9" t="e">
        <f>IF(ISERR(VLOOKUP($D948, 'SP Per G'!$A$2:$D$1380, 3, FALSE)), L948, VLOOKUP($D948, 'SP Per G'!$A$2:$D$1380, 3, FALSE))</f>
        <v>#N/A</v>
      </c>
      <c r="H948" s="9" t="e">
        <f>VLOOKUP($D948, 'SP Per G'!$A$2:$D$1380, 4, FALSE)</f>
        <v>#N/A</v>
      </c>
      <c r="I948" s="9" t="e">
        <f>VLOOKUP($D948, Individual_Pitching___Dashboard[], 18, FALSE)</f>
        <v>#N/A</v>
      </c>
      <c r="J948" s="9" t="e">
        <f>VLOOKUP($D948, Individual_Pitching___Dashboard[], 20, FALSE)</f>
        <v>#N/A</v>
      </c>
      <c r="K948" s="9" t="e">
        <f>VLOOKUP($D948, Individual_Pitching___Advanced[], 21,FALSE)</f>
        <v>#N/A</v>
      </c>
      <c r="L948" s="9" t="e">
        <f>VLOOKUP($B948, 'Team Per G'!$A$2:$G$31, 7, FALSE)</f>
        <v>#N/A</v>
      </c>
      <c r="M948" s="9" t="e">
        <f>VLOOKUP($B948, 'FanGraphs - Team WAR Projected'!$B$2:$E$31, 3, FALSE)/162</f>
        <v>#N/A</v>
      </c>
      <c r="N948" s="9" t="e">
        <f>VLOOKUP($B948, Team_Pitching___Advanced[[Team]:[xFIP]], 19,FALSE)</f>
        <v>#N/A</v>
      </c>
      <c r="O948" s="9" t="e">
        <f>VLOOKUP($B948, Team_Pitching___Advanced[], 20, FALSE)</f>
        <v>#N/A</v>
      </c>
      <c r="P948" s="9" t="e">
        <f>VLOOKUP($B948, Team_Batting___Dashboard[[Team]:[wOBA]], 16, FALSE)</f>
        <v>#N/A</v>
      </c>
      <c r="Q948" s="9" t="e">
        <f>VLOOKUP($B948, Team_Batting___Advanced[[Team]:[OPS]], 9, FALSE)</f>
        <v>#N/A</v>
      </c>
      <c r="R948" s="9" t="e">
        <f>VLOOKUP($B948, Team_Batting___Advanced[], 19, FALSE)</f>
        <v>#N/A</v>
      </c>
      <c r="S948" s="9" t="e">
        <f>VLOOKUP($B948, 'Team Per G'!$A$2:$G$31, 3, FALSE)</f>
        <v>#N/A</v>
      </c>
      <c r="T948" s="9" t="e">
        <f>VLOOKUP($B948, 'Team Per G'!$A$2:$G$31, 5, FALSE)</f>
        <v>#N/A</v>
      </c>
      <c r="U948" s="9" t="e">
        <f>VLOOKUP($B948, 'Team Per G'!$A$2:$G$31, 4, FALSE)</f>
        <v>#N/A</v>
      </c>
      <c r="V948" s="9" t="e">
        <f>VLOOKUP($B948, Team_Batting___Dashboard[], 22, FALSE)/$F948</f>
        <v>#N/A</v>
      </c>
      <c r="W948" s="9" t="e">
        <f>VLOOKUP($B948, 'FanGraphs - Team WAR Projected'!$B$2:$E$31, 4, FALSE)/162</f>
        <v>#N/A</v>
      </c>
      <c r="X948" s="9" t="e">
        <f>VLOOKUP($B948, FanGraphs_Standings[[Abbreviation]:[2024 Year to Date RS/G]], 6, FALSE)/$F948</f>
        <v>#N/A</v>
      </c>
      <c r="Y948" s="9" t="e">
        <f>VLOOKUP($B948, FanGraphs_Standings[[Abbreviation]:[2024 Projected Full Season RDif]], 19, FALSE)/162</f>
        <v>#N/A</v>
      </c>
      <c r="Z948" s="9" t="e">
        <f>VLOOKUP($B948, FanGraphs_Standings[[Abbreviation]:[2024 Projected Full Season RDif]], 5, FALSE)</f>
        <v>#N/A</v>
      </c>
      <c r="AA948" s="9" t="e">
        <f>VLOOKUP($B948, FanGraphs_Standings[[Abbreviation]:[2024 Projected Full Season W%]], 18, FALSE)</f>
        <v>#N/A</v>
      </c>
      <c r="AB948" s="9" t="e">
        <f>VLOOKUP($B948, 'Home Field Adv'!$A$2:$I$31, 9, FALSE)</f>
        <v>#N/A</v>
      </c>
      <c r="AC948" s="9" t="e">
        <f>VLOOKUP($C948, FanGraphs_Standings[[Abbreviation]:[2024 Year to Date G]], 2, FALSE)</f>
        <v>#N/A</v>
      </c>
      <c r="AD948" s="9" t="e">
        <f>VLOOKUP($E948, 'SP Per G'!$A$2:$D$1380, 3, FALSE)</f>
        <v>#N/A</v>
      </c>
      <c r="AE948" s="9" t="e">
        <f>VLOOKUP($E948, 'SP Per G'!$A$2:$D$1380, 4, FALSE)</f>
        <v>#N/A</v>
      </c>
      <c r="AF948" s="9" t="e">
        <f>VLOOKUP($E948, Individual_Pitching___Dashboard[], 18, FALSE)</f>
        <v>#N/A</v>
      </c>
      <c r="AG948" s="9" t="e">
        <f>VLOOKUP($E948, Individual_Pitching___Dashboard[], 20, FALSE)</f>
        <v>#N/A</v>
      </c>
      <c r="AH948" s="9" t="e">
        <f>VLOOKUP($E948, Individual_Pitching___Advanced[], 21,FALSE)</f>
        <v>#N/A</v>
      </c>
      <c r="AI948" s="9" t="e">
        <f>VLOOKUP($C948, 'Team Per G'!$A$2:$G$31, 7, FALSE)</f>
        <v>#N/A</v>
      </c>
      <c r="AJ948" s="9" t="e">
        <f>VLOOKUP($C948, 'FanGraphs - Team WAR Projected'!$B$2:$E$31, 3, FALSE)/162</f>
        <v>#N/A</v>
      </c>
      <c r="AK948" s="9" t="e">
        <f>VLOOKUP($C948, Team_Pitching___Advanced[[Team]:[xFIP]], 19,FALSE)</f>
        <v>#N/A</v>
      </c>
      <c r="AL948" s="9" t="e">
        <f>VLOOKUP($C948, Team_Pitching___Advanced[], 20, FALSE)</f>
        <v>#N/A</v>
      </c>
      <c r="AM948" s="9" t="e">
        <f>VLOOKUP($C948, Team_Batting___Dashboard[[Team]:[wOBA]], 16, FALSE)</f>
        <v>#N/A</v>
      </c>
      <c r="AN948" s="9" t="e">
        <f>VLOOKUP($C948, Team_Batting___Advanced[[Team]:[OPS]], 9, FALSE)</f>
        <v>#N/A</v>
      </c>
      <c r="AO948" s="9" t="e">
        <f>VLOOKUP($C948, Team_Batting___Advanced[], 19, FALSE)</f>
        <v>#N/A</v>
      </c>
      <c r="AP948" s="9" t="e">
        <f>VLOOKUP($C948, 'Team Per G'!$A$2:$G$31, 3, FALSE)</f>
        <v>#N/A</v>
      </c>
      <c r="AQ948" s="9" t="e">
        <f>VLOOKUP($C948, 'Team Per G'!$A$2:$G$31, 5, FALSE)</f>
        <v>#N/A</v>
      </c>
      <c r="AR948" s="9" t="e">
        <f>VLOOKUP($C948, 'Team Per G'!$A$2:$G$31, 4, FALSE)</f>
        <v>#N/A</v>
      </c>
      <c r="AS948" s="9" t="e">
        <f>VLOOKUP($C948, Team_Batting___Dashboard[], 22, FALSE)/$AC948</f>
        <v>#N/A</v>
      </c>
      <c r="AT948" s="9" t="e">
        <f>VLOOKUP($C948, 'FanGraphs - Team WAR Projected'!$B$2:$E$31, 4, FALSE)/162</f>
        <v>#N/A</v>
      </c>
      <c r="AU948" s="9" t="e">
        <f>VLOOKUP($C948, FanGraphs_Standings[[Abbreviation]:[2024 Year to Date RS/G]], 6, FALSE)/$AC948</f>
        <v>#N/A</v>
      </c>
      <c r="AV948" s="9" t="e">
        <f>VLOOKUP($C948, FanGraphs_Standings[[Abbreviation]:[2024 Projected Full Season RDif]], 19, FALSE)/162</f>
        <v>#N/A</v>
      </c>
      <c r="AW948" s="9" t="e">
        <f>VLOOKUP($C948, FanGraphs_Standings[[Abbreviation]:[2024 Projected Full Season RDif]], 5, FALSE)</f>
        <v>#N/A</v>
      </c>
      <c r="AX948" s="9" t="e">
        <f>VLOOKUP($C948, FanGraphs_Standings[[Abbreviation]:[2024 Projected Full Season W%]], 18, FALSE)</f>
        <v>#N/A</v>
      </c>
      <c r="AY948" s="9" t="e">
        <f>VLOOKUP($C948, 'Home Field Adv'!$A$2:$K$31, 11, FALSE)</f>
        <v>#N/A</v>
      </c>
      <c r="BB948" s="5" t="str">
        <f t="shared" si="43"/>
        <v/>
      </c>
      <c r="BC948" s="5" t="str">
        <f t="shared" si="44"/>
        <v/>
      </c>
      <c r="BD948" s="5" t="str">
        <f t="shared" si="45"/>
        <v/>
      </c>
    </row>
    <row r="949" spans="6:56" x14ac:dyDescent="0.45">
      <c r="F949" s="9" t="e">
        <f>VLOOKUP($B949, FanGraphs_Standings[[Abbreviation]:[2024 Year to Date G]], 2, FALSE)</f>
        <v>#N/A</v>
      </c>
      <c r="G949" s="9" t="e">
        <f>IF(ISERR(VLOOKUP($D949, 'SP Per G'!$A$2:$D$1380, 3, FALSE)), L949, VLOOKUP($D949, 'SP Per G'!$A$2:$D$1380, 3, FALSE))</f>
        <v>#N/A</v>
      </c>
      <c r="H949" s="9" t="e">
        <f>VLOOKUP($D949, 'SP Per G'!$A$2:$D$1380, 4, FALSE)</f>
        <v>#N/A</v>
      </c>
      <c r="I949" s="9" t="e">
        <f>VLOOKUP($D949, Individual_Pitching___Dashboard[], 18, FALSE)</f>
        <v>#N/A</v>
      </c>
      <c r="J949" s="9" t="e">
        <f>VLOOKUP($D949, Individual_Pitching___Dashboard[], 20, FALSE)</f>
        <v>#N/A</v>
      </c>
      <c r="K949" s="9" t="e">
        <f>VLOOKUP($D949, Individual_Pitching___Advanced[], 21,FALSE)</f>
        <v>#N/A</v>
      </c>
      <c r="L949" s="9" t="e">
        <f>VLOOKUP($B949, 'Team Per G'!$A$2:$G$31, 7, FALSE)</f>
        <v>#N/A</v>
      </c>
      <c r="M949" s="9" t="e">
        <f>VLOOKUP($B949, 'FanGraphs - Team WAR Projected'!$B$2:$E$31, 3, FALSE)/162</f>
        <v>#N/A</v>
      </c>
      <c r="N949" s="9" t="e">
        <f>VLOOKUP($B949, Team_Pitching___Advanced[[Team]:[xFIP]], 19,FALSE)</f>
        <v>#N/A</v>
      </c>
      <c r="O949" s="9" t="e">
        <f>VLOOKUP($B949, Team_Pitching___Advanced[], 20, FALSE)</f>
        <v>#N/A</v>
      </c>
      <c r="P949" s="9" t="e">
        <f>VLOOKUP($B949, Team_Batting___Dashboard[[Team]:[wOBA]], 16, FALSE)</f>
        <v>#N/A</v>
      </c>
      <c r="Q949" s="9" t="e">
        <f>VLOOKUP($B949, Team_Batting___Advanced[[Team]:[OPS]], 9, FALSE)</f>
        <v>#N/A</v>
      </c>
      <c r="R949" s="9" t="e">
        <f>VLOOKUP($B949, Team_Batting___Advanced[], 19, FALSE)</f>
        <v>#N/A</v>
      </c>
      <c r="S949" s="9" t="e">
        <f>VLOOKUP($B949, 'Team Per G'!$A$2:$G$31, 3, FALSE)</f>
        <v>#N/A</v>
      </c>
      <c r="T949" s="9" t="e">
        <f>VLOOKUP($B949, 'Team Per G'!$A$2:$G$31, 5, FALSE)</f>
        <v>#N/A</v>
      </c>
      <c r="U949" s="9" t="e">
        <f>VLOOKUP($B949, 'Team Per G'!$A$2:$G$31, 4, FALSE)</f>
        <v>#N/A</v>
      </c>
      <c r="V949" s="9" t="e">
        <f>VLOOKUP($B949, Team_Batting___Dashboard[], 22, FALSE)/$F949</f>
        <v>#N/A</v>
      </c>
      <c r="W949" s="9" t="e">
        <f>VLOOKUP($B949, 'FanGraphs - Team WAR Projected'!$B$2:$E$31, 4, FALSE)/162</f>
        <v>#N/A</v>
      </c>
      <c r="X949" s="9" t="e">
        <f>VLOOKUP($B949, FanGraphs_Standings[[Abbreviation]:[2024 Year to Date RS/G]], 6, FALSE)/$F949</f>
        <v>#N/A</v>
      </c>
      <c r="Y949" s="9" t="e">
        <f>VLOOKUP($B949, FanGraphs_Standings[[Abbreviation]:[2024 Projected Full Season RDif]], 19, FALSE)/162</f>
        <v>#N/A</v>
      </c>
      <c r="Z949" s="9" t="e">
        <f>VLOOKUP($B949, FanGraphs_Standings[[Abbreviation]:[2024 Projected Full Season RDif]], 5, FALSE)</f>
        <v>#N/A</v>
      </c>
      <c r="AA949" s="9" t="e">
        <f>VLOOKUP($B949, FanGraphs_Standings[[Abbreviation]:[2024 Projected Full Season W%]], 18, FALSE)</f>
        <v>#N/A</v>
      </c>
      <c r="AB949" s="9" t="e">
        <f>VLOOKUP($B949, 'Home Field Adv'!$A$2:$I$31, 9, FALSE)</f>
        <v>#N/A</v>
      </c>
      <c r="AC949" s="9" t="e">
        <f>VLOOKUP($C949, FanGraphs_Standings[[Abbreviation]:[2024 Year to Date G]], 2, FALSE)</f>
        <v>#N/A</v>
      </c>
      <c r="AD949" s="9" t="e">
        <f>VLOOKUP($E949, 'SP Per G'!$A$2:$D$1380, 3, FALSE)</f>
        <v>#N/A</v>
      </c>
      <c r="AE949" s="9" t="e">
        <f>VLOOKUP($E949, 'SP Per G'!$A$2:$D$1380, 4, FALSE)</f>
        <v>#N/A</v>
      </c>
      <c r="AF949" s="9" t="e">
        <f>VLOOKUP($E949, Individual_Pitching___Dashboard[], 18, FALSE)</f>
        <v>#N/A</v>
      </c>
      <c r="AG949" s="9" t="e">
        <f>VLOOKUP($E949, Individual_Pitching___Dashboard[], 20, FALSE)</f>
        <v>#N/A</v>
      </c>
      <c r="AH949" s="9" t="e">
        <f>VLOOKUP($E949, Individual_Pitching___Advanced[], 21,FALSE)</f>
        <v>#N/A</v>
      </c>
      <c r="AI949" s="9" t="e">
        <f>VLOOKUP($C949, 'Team Per G'!$A$2:$G$31, 7, FALSE)</f>
        <v>#N/A</v>
      </c>
      <c r="AJ949" s="9" t="e">
        <f>VLOOKUP($C949, 'FanGraphs - Team WAR Projected'!$B$2:$E$31, 3, FALSE)/162</f>
        <v>#N/A</v>
      </c>
      <c r="AK949" s="9" t="e">
        <f>VLOOKUP($C949, Team_Pitching___Advanced[[Team]:[xFIP]], 19,FALSE)</f>
        <v>#N/A</v>
      </c>
      <c r="AL949" s="9" t="e">
        <f>VLOOKUP($C949, Team_Pitching___Advanced[], 20, FALSE)</f>
        <v>#N/A</v>
      </c>
      <c r="AM949" s="9" t="e">
        <f>VLOOKUP($C949, Team_Batting___Dashboard[[Team]:[wOBA]], 16, FALSE)</f>
        <v>#N/A</v>
      </c>
      <c r="AN949" s="9" t="e">
        <f>VLOOKUP($C949, Team_Batting___Advanced[[Team]:[OPS]], 9, FALSE)</f>
        <v>#N/A</v>
      </c>
      <c r="AO949" s="9" t="e">
        <f>VLOOKUP($C949, Team_Batting___Advanced[], 19, FALSE)</f>
        <v>#N/A</v>
      </c>
      <c r="AP949" s="9" t="e">
        <f>VLOOKUP($C949, 'Team Per G'!$A$2:$G$31, 3, FALSE)</f>
        <v>#N/A</v>
      </c>
      <c r="AQ949" s="9" t="e">
        <f>VLOOKUP($C949, 'Team Per G'!$A$2:$G$31, 5, FALSE)</f>
        <v>#N/A</v>
      </c>
      <c r="AR949" s="9" t="e">
        <f>VLOOKUP($C949, 'Team Per G'!$A$2:$G$31, 4, FALSE)</f>
        <v>#N/A</v>
      </c>
      <c r="AS949" s="9" t="e">
        <f>VLOOKUP($C949, Team_Batting___Dashboard[], 22, FALSE)/$AC949</f>
        <v>#N/A</v>
      </c>
      <c r="AT949" s="9" t="e">
        <f>VLOOKUP($C949, 'FanGraphs - Team WAR Projected'!$B$2:$E$31, 4, FALSE)/162</f>
        <v>#N/A</v>
      </c>
      <c r="AU949" s="9" t="e">
        <f>VLOOKUP($C949, FanGraphs_Standings[[Abbreviation]:[2024 Year to Date RS/G]], 6, FALSE)/$AC949</f>
        <v>#N/A</v>
      </c>
      <c r="AV949" s="9" t="e">
        <f>VLOOKUP($C949, FanGraphs_Standings[[Abbreviation]:[2024 Projected Full Season RDif]], 19, FALSE)/162</f>
        <v>#N/A</v>
      </c>
      <c r="AW949" s="9" t="e">
        <f>VLOOKUP($C949, FanGraphs_Standings[[Abbreviation]:[2024 Projected Full Season RDif]], 5, FALSE)</f>
        <v>#N/A</v>
      </c>
      <c r="AX949" s="9" t="e">
        <f>VLOOKUP($C949, FanGraphs_Standings[[Abbreviation]:[2024 Projected Full Season W%]], 18, FALSE)</f>
        <v>#N/A</v>
      </c>
      <c r="AY949" s="9" t="e">
        <f>VLOOKUP($C949, 'Home Field Adv'!$A$2:$K$31, 11, FALSE)</f>
        <v>#N/A</v>
      </c>
      <c r="BB949" s="5" t="str">
        <f t="shared" si="43"/>
        <v/>
      </c>
      <c r="BC949" s="5" t="str">
        <f t="shared" si="44"/>
        <v/>
      </c>
      <c r="BD949" s="5" t="str">
        <f t="shared" si="45"/>
        <v/>
      </c>
    </row>
    <row r="950" spans="6:56" x14ac:dyDescent="0.45">
      <c r="F950" s="9" t="e">
        <f>VLOOKUP($B950, FanGraphs_Standings[[Abbreviation]:[2024 Year to Date G]], 2, FALSE)</f>
        <v>#N/A</v>
      </c>
      <c r="G950" s="9" t="e">
        <f>IF(ISERR(VLOOKUP($D950, 'SP Per G'!$A$2:$D$1380, 3, FALSE)), L950, VLOOKUP($D950, 'SP Per G'!$A$2:$D$1380, 3, FALSE))</f>
        <v>#N/A</v>
      </c>
      <c r="H950" s="9" t="e">
        <f>VLOOKUP($D950, 'SP Per G'!$A$2:$D$1380, 4, FALSE)</f>
        <v>#N/A</v>
      </c>
      <c r="I950" s="9" t="e">
        <f>VLOOKUP($D950, Individual_Pitching___Dashboard[], 18, FALSE)</f>
        <v>#N/A</v>
      </c>
      <c r="J950" s="9" t="e">
        <f>VLOOKUP($D950, Individual_Pitching___Dashboard[], 20, FALSE)</f>
        <v>#N/A</v>
      </c>
      <c r="K950" s="9" t="e">
        <f>VLOOKUP($D950, Individual_Pitching___Advanced[], 21,FALSE)</f>
        <v>#N/A</v>
      </c>
      <c r="L950" s="9" t="e">
        <f>VLOOKUP($B950, 'Team Per G'!$A$2:$G$31, 7, FALSE)</f>
        <v>#N/A</v>
      </c>
      <c r="M950" s="9" t="e">
        <f>VLOOKUP($B950, 'FanGraphs - Team WAR Projected'!$B$2:$E$31, 3, FALSE)/162</f>
        <v>#N/A</v>
      </c>
      <c r="N950" s="9" t="e">
        <f>VLOOKUP($B950, Team_Pitching___Advanced[[Team]:[xFIP]], 19,FALSE)</f>
        <v>#N/A</v>
      </c>
      <c r="O950" s="9" t="e">
        <f>VLOOKUP($B950, Team_Pitching___Advanced[], 20, FALSE)</f>
        <v>#N/A</v>
      </c>
      <c r="P950" s="9" t="e">
        <f>VLOOKUP($B950, Team_Batting___Dashboard[[Team]:[wOBA]], 16, FALSE)</f>
        <v>#N/A</v>
      </c>
      <c r="Q950" s="9" t="e">
        <f>VLOOKUP($B950, Team_Batting___Advanced[[Team]:[OPS]], 9, FALSE)</f>
        <v>#N/A</v>
      </c>
      <c r="R950" s="9" t="e">
        <f>VLOOKUP($B950, Team_Batting___Advanced[], 19, FALSE)</f>
        <v>#N/A</v>
      </c>
      <c r="S950" s="9" t="e">
        <f>VLOOKUP($B950, 'Team Per G'!$A$2:$G$31, 3, FALSE)</f>
        <v>#N/A</v>
      </c>
      <c r="T950" s="9" t="e">
        <f>VLOOKUP($B950, 'Team Per G'!$A$2:$G$31, 5, FALSE)</f>
        <v>#N/A</v>
      </c>
      <c r="U950" s="9" t="e">
        <f>VLOOKUP($B950, 'Team Per G'!$A$2:$G$31, 4, FALSE)</f>
        <v>#N/A</v>
      </c>
      <c r="V950" s="9" t="e">
        <f>VLOOKUP($B950, Team_Batting___Dashboard[], 22, FALSE)/$F950</f>
        <v>#N/A</v>
      </c>
      <c r="W950" s="9" t="e">
        <f>VLOOKUP($B950, 'FanGraphs - Team WAR Projected'!$B$2:$E$31, 4, FALSE)/162</f>
        <v>#N/A</v>
      </c>
      <c r="X950" s="9" t="e">
        <f>VLOOKUP($B950, FanGraphs_Standings[[Abbreviation]:[2024 Year to Date RS/G]], 6, FALSE)/$F950</f>
        <v>#N/A</v>
      </c>
      <c r="Y950" s="9" t="e">
        <f>VLOOKUP($B950, FanGraphs_Standings[[Abbreviation]:[2024 Projected Full Season RDif]], 19, FALSE)/162</f>
        <v>#N/A</v>
      </c>
      <c r="Z950" s="9" t="e">
        <f>VLOOKUP($B950, FanGraphs_Standings[[Abbreviation]:[2024 Projected Full Season RDif]], 5, FALSE)</f>
        <v>#N/A</v>
      </c>
      <c r="AA950" s="9" t="e">
        <f>VLOOKUP($B950, FanGraphs_Standings[[Abbreviation]:[2024 Projected Full Season W%]], 18, FALSE)</f>
        <v>#N/A</v>
      </c>
      <c r="AB950" s="9" t="e">
        <f>VLOOKUP($B950, 'Home Field Adv'!$A$2:$I$31, 9, FALSE)</f>
        <v>#N/A</v>
      </c>
      <c r="AC950" s="9" t="e">
        <f>VLOOKUP($C950, FanGraphs_Standings[[Abbreviation]:[2024 Year to Date G]], 2, FALSE)</f>
        <v>#N/A</v>
      </c>
      <c r="AD950" s="9" t="e">
        <f>VLOOKUP($E950, 'SP Per G'!$A$2:$D$1380, 3, FALSE)</f>
        <v>#N/A</v>
      </c>
      <c r="AE950" s="9" t="e">
        <f>VLOOKUP($E950, 'SP Per G'!$A$2:$D$1380, 4, FALSE)</f>
        <v>#N/A</v>
      </c>
      <c r="AF950" s="9" t="e">
        <f>VLOOKUP($E950, Individual_Pitching___Dashboard[], 18, FALSE)</f>
        <v>#N/A</v>
      </c>
      <c r="AG950" s="9" t="e">
        <f>VLOOKUP($E950, Individual_Pitching___Dashboard[], 20, FALSE)</f>
        <v>#N/A</v>
      </c>
      <c r="AH950" s="9" t="e">
        <f>VLOOKUP($E950, Individual_Pitching___Advanced[], 21,FALSE)</f>
        <v>#N/A</v>
      </c>
      <c r="AI950" s="9" t="e">
        <f>VLOOKUP($C950, 'Team Per G'!$A$2:$G$31, 7, FALSE)</f>
        <v>#N/A</v>
      </c>
      <c r="AJ950" s="9" t="e">
        <f>VLOOKUP($C950, 'FanGraphs - Team WAR Projected'!$B$2:$E$31, 3, FALSE)/162</f>
        <v>#N/A</v>
      </c>
      <c r="AK950" s="9" t="e">
        <f>VLOOKUP($C950, Team_Pitching___Advanced[[Team]:[xFIP]], 19,FALSE)</f>
        <v>#N/A</v>
      </c>
      <c r="AL950" s="9" t="e">
        <f>VLOOKUP($C950, Team_Pitching___Advanced[], 20, FALSE)</f>
        <v>#N/A</v>
      </c>
      <c r="AM950" s="9" t="e">
        <f>VLOOKUP($C950, Team_Batting___Dashboard[[Team]:[wOBA]], 16, FALSE)</f>
        <v>#N/A</v>
      </c>
      <c r="AN950" s="9" t="e">
        <f>VLOOKUP($C950, Team_Batting___Advanced[[Team]:[OPS]], 9, FALSE)</f>
        <v>#N/A</v>
      </c>
      <c r="AO950" s="9" t="e">
        <f>VLOOKUP($C950, Team_Batting___Advanced[], 19, FALSE)</f>
        <v>#N/A</v>
      </c>
      <c r="AP950" s="9" t="e">
        <f>VLOOKUP($C950, 'Team Per G'!$A$2:$G$31, 3, FALSE)</f>
        <v>#N/A</v>
      </c>
      <c r="AQ950" s="9" t="e">
        <f>VLOOKUP($C950, 'Team Per G'!$A$2:$G$31, 5, FALSE)</f>
        <v>#N/A</v>
      </c>
      <c r="AR950" s="9" t="e">
        <f>VLOOKUP($C950, 'Team Per G'!$A$2:$G$31, 4, FALSE)</f>
        <v>#N/A</v>
      </c>
      <c r="AS950" s="9" t="e">
        <f>VLOOKUP($C950, Team_Batting___Dashboard[], 22, FALSE)/$AC950</f>
        <v>#N/A</v>
      </c>
      <c r="AT950" s="9" t="e">
        <f>VLOOKUP($C950, 'FanGraphs - Team WAR Projected'!$B$2:$E$31, 4, FALSE)/162</f>
        <v>#N/A</v>
      </c>
      <c r="AU950" s="9" t="e">
        <f>VLOOKUP($C950, FanGraphs_Standings[[Abbreviation]:[2024 Year to Date RS/G]], 6, FALSE)/$AC950</f>
        <v>#N/A</v>
      </c>
      <c r="AV950" s="9" t="e">
        <f>VLOOKUP($C950, FanGraphs_Standings[[Abbreviation]:[2024 Projected Full Season RDif]], 19, FALSE)/162</f>
        <v>#N/A</v>
      </c>
      <c r="AW950" s="9" t="e">
        <f>VLOOKUP($C950, FanGraphs_Standings[[Abbreviation]:[2024 Projected Full Season RDif]], 5, FALSE)</f>
        <v>#N/A</v>
      </c>
      <c r="AX950" s="9" t="e">
        <f>VLOOKUP($C950, FanGraphs_Standings[[Abbreviation]:[2024 Projected Full Season W%]], 18, FALSE)</f>
        <v>#N/A</v>
      </c>
      <c r="AY950" s="9" t="e">
        <f>VLOOKUP($C950, 'Home Field Adv'!$A$2:$K$31, 11, FALSE)</f>
        <v>#N/A</v>
      </c>
      <c r="BB950" s="5" t="str">
        <f t="shared" si="43"/>
        <v/>
      </c>
      <c r="BC950" s="5" t="str">
        <f t="shared" si="44"/>
        <v/>
      </c>
      <c r="BD950" s="5" t="str">
        <f t="shared" si="45"/>
        <v/>
      </c>
    </row>
    <row r="951" spans="6:56" x14ac:dyDescent="0.45">
      <c r="F951" s="9" t="e">
        <f>VLOOKUP($B951, FanGraphs_Standings[[Abbreviation]:[2024 Year to Date G]], 2, FALSE)</f>
        <v>#N/A</v>
      </c>
      <c r="G951" s="9" t="e">
        <f>IF(ISERR(VLOOKUP($D951, 'SP Per G'!$A$2:$D$1380, 3, FALSE)), L951, VLOOKUP($D951, 'SP Per G'!$A$2:$D$1380, 3, FALSE))</f>
        <v>#N/A</v>
      </c>
      <c r="H951" s="9" t="e">
        <f>VLOOKUP($D951, 'SP Per G'!$A$2:$D$1380, 4, FALSE)</f>
        <v>#N/A</v>
      </c>
      <c r="I951" s="9" t="e">
        <f>VLOOKUP($D951, Individual_Pitching___Dashboard[], 18, FALSE)</f>
        <v>#N/A</v>
      </c>
      <c r="J951" s="9" t="e">
        <f>VLOOKUP($D951, Individual_Pitching___Dashboard[], 20, FALSE)</f>
        <v>#N/A</v>
      </c>
      <c r="K951" s="9" t="e">
        <f>VLOOKUP($D951, Individual_Pitching___Advanced[], 21,FALSE)</f>
        <v>#N/A</v>
      </c>
      <c r="L951" s="9" t="e">
        <f>VLOOKUP($B951, 'Team Per G'!$A$2:$G$31, 7, FALSE)</f>
        <v>#N/A</v>
      </c>
      <c r="M951" s="9" t="e">
        <f>VLOOKUP($B951, 'FanGraphs - Team WAR Projected'!$B$2:$E$31, 3, FALSE)/162</f>
        <v>#N/A</v>
      </c>
      <c r="N951" s="9" t="e">
        <f>VLOOKUP($B951, Team_Pitching___Advanced[[Team]:[xFIP]], 19,FALSE)</f>
        <v>#N/A</v>
      </c>
      <c r="O951" s="9" t="e">
        <f>VLOOKUP($B951, Team_Pitching___Advanced[], 20, FALSE)</f>
        <v>#N/A</v>
      </c>
      <c r="P951" s="9" t="e">
        <f>VLOOKUP($B951, Team_Batting___Dashboard[[Team]:[wOBA]], 16, FALSE)</f>
        <v>#N/A</v>
      </c>
      <c r="Q951" s="9" t="e">
        <f>VLOOKUP($B951, Team_Batting___Advanced[[Team]:[OPS]], 9, FALSE)</f>
        <v>#N/A</v>
      </c>
      <c r="R951" s="9" t="e">
        <f>VLOOKUP($B951, Team_Batting___Advanced[], 19, FALSE)</f>
        <v>#N/A</v>
      </c>
      <c r="S951" s="9" t="e">
        <f>VLOOKUP($B951, 'Team Per G'!$A$2:$G$31, 3, FALSE)</f>
        <v>#N/A</v>
      </c>
      <c r="T951" s="9" t="e">
        <f>VLOOKUP($B951, 'Team Per G'!$A$2:$G$31, 5, FALSE)</f>
        <v>#N/A</v>
      </c>
      <c r="U951" s="9" t="e">
        <f>VLOOKUP($B951, 'Team Per G'!$A$2:$G$31, 4, FALSE)</f>
        <v>#N/A</v>
      </c>
      <c r="V951" s="9" t="e">
        <f>VLOOKUP($B951, Team_Batting___Dashboard[], 22, FALSE)/$F951</f>
        <v>#N/A</v>
      </c>
      <c r="W951" s="9" t="e">
        <f>VLOOKUP($B951, 'FanGraphs - Team WAR Projected'!$B$2:$E$31, 4, FALSE)/162</f>
        <v>#N/A</v>
      </c>
      <c r="X951" s="9" t="e">
        <f>VLOOKUP($B951, FanGraphs_Standings[[Abbreviation]:[2024 Year to Date RS/G]], 6, FALSE)/$F951</f>
        <v>#N/A</v>
      </c>
      <c r="Y951" s="9" t="e">
        <f>VLOOKUP($B951, FanGraphs_Standings[[Abbreviation]:[2024 Projected Full Season RDif]], 19, FALSE)/162</f>
        <v>#N/A</v>
      </c>
      <c r="Z951" s="9" t="e">
        <f>VLOOKUP($B951, FanGraphs_Standings[[Abbreviation]:[2024 Projected Full Season RDif]], 5, FALSE)</f>
        <v>#N/A</v>
      </c>
      <c r="AA951" s="9" t="e">
        <f>VLOOKUP($B951, FanGraphs_Standings[[Abbreviation]:[2024 Projected Full Season W%]], 18, FALSE)</f>
        <v>#N/A</v>
      </c>
      <c r="AB951" s="9" t="e">
        <f>VLOOKUP($B951, 'Home Field Adv'!$A$2:$I$31, 9, FALSE)</f>
        <v>#N/A</v>
      </c>
      <c r="AC951" s="9" t="e">
        <f>VLOOKUP($C951, FanGraphs_Standings[[Abbreviation]:[2024 Year to Date G]], 2, FALSE)</f>
        <v>#N/A</v>
      </c>
      <c r="AD951" s="9" t="e">
        <f>VLOOKUP($E951, 'SP Per G'!$A$2:$D$1380, 3, FALSE)</f>
        <v>#N/A</v>
      </c>
      <c r="AE951" s="9" t="e">
        <f>VLOOKUP($E951, 'SP Per G'!$A$2:$D$1380, 4, FALSE)</f>
        <v>#N/A</v>
      </c>
      <c r="AF951" s="9" t="e">
        <f>VLOOKUP($E951, Individual_Pitching___Dashboard[], 18, FALSE)</f>
        <v>#N/A</v>
      </c>
      <c r="AG951" s="9" t="e">
        <f>VLOOKUP($E951, Individual_Pitching___Dashboard[], 20, FALSE)</f>
        <v>#N/A</v>
      </c>
      <c r="AH951" s="9" t="e">
        <f>VLOOKUP($E951, Individual_Pitching___Advanced[], 21,FALSE)</f>
        <v>#N/A</v>
      </c>
      <c r="AI951" s="9" t="e">
        <f>VLOOKUP($C951, 'Team Per G'!$A$2:$G$31, 7, FALSE)</f>
        <v>#N/A</v>
      </c>
      <c r="AJ951" s="9" t="e">
        <f>VLOOKUP($C951, 'FanGraphs - Team WAR Projected'!$B$2:$E$31, 3, FALSE)/162</f>
        <v>#N/A</v>
      </c>
      <c r="AK951" s="9" t="e">
        <f>VLOOKUP($C951, Team_Pitching___Advanced[[Team]:[xFIP]], 19,FALSE)</f>
        <v>#N/A</v>
      </c>
      <c r="AL951" s="9" t="e">
        <f>VLOOKUP($C951, Team_Pitching___Advanced[], 20, FALSE)</f>
        <v>#N/A</v>
      </c>
      <c r="AM951" s="9" t="e">
        <f>VLOOKUP($C951, Team_Batting___Dashboard[[Team]:[wOBA]], 16, FALSE)</f>
        <v>#N/A</v>
      </c>
      <c r="AN951" s="9" t="e">
        <f>VLOOKUP($C951, Team_Batting___Advanced[[Team]:[OPS]], 9, FALSE)</f>
        <v>#N/A</v>
      </c>
      <c r="AO951" s="9" t="e">
        <f>VLOOKUP($C951, Team_Batting___Advanced[], 19, FALSE)</f>
        <v>#N/A</v>
      </c>
      <c r="AP951" s="9" t="e">
        <f>VLOOKUP($C951, 'Team Per G'!$A$2:$G$31, 3, FALSE)</f>
        <v>#N/A</v>
      </c>
      <c r="AQ951" s="9" t="e">
        <f>VLOOKUP($C951, 'Team Per G'!$A$2:$G$31, 5, FALSE)</f>
        <v>#N/A</v>
      </c>
      <c r="AR951" s="9" t="e">
        <f>VLOOKUP($C951, 'Team Per G'!$A$2:$G$31, 4, FALSE)</f>
        <v>#N/A</v>
      </c>
      <c r="AS951" s="9" t="e">
        <f>VLOOKUP($C951, Team_Batting___Dashboard[], 22, FALSE)/$AC951</f>
        <v>#N/A</v>
      </c>
      <c r="AT951" s="9" t="e">
        <f>VLOOKUP($C951, 'FanGraphs - Team WAR Projected'!$B$2:$E$31, 4, FALSE)/162</f>
        <v>#N/A</v>
      </c>
      <c r="AU951" s="9" t="e">
        <f>VLOOKUP($C951, FanGraphs_Standings[[Abbreviation]:[2024 Year to Date RS/G]], 6, FALSE)/$AC951</f>
        <v>#N/A</v>
      </c>
      <c r="AV951" s="9" t="e">
        <f>VLOOKUP($C951, FanGraphs_Standings[[Abbreviation]:[2024 Projected Full Season RDif]], 19, FALSE)/162</f>
        <v>#N/A</v>
      </c>
      <c r="AW951" s="9" t="e">
        <f>VLOOKUP($C951, FanGraphs_Standings[[Abbreviation]:[2024 Projected Full Season RDif]], 5, FALSE)</f>
        <v>#N/A</v>
      </c>
      <c r="AX951" s="9" t="e">
        <f>VLOOKUP($C951, FanGraphs_Standings[[Abbreviation]:[2024 Projected Full Season W%]], 18, FALSE)</f>
        <v>#N/A</v>
      </c>
      <c r="AY951" s="9" t="e">
        <f>VLOOKUP($C951, 'Home Field Adv'!$A$2:$K$31, 11, FALSE)</f>
        <v>#N/A</v>
      </c>
      <c r="BB951" s="5" t="str">
        <f t="shared" si="43"/>
        <v/>
      </c>
      <c r="BC951" s="5" t="str">
        <f t="shared" si="44"/>
        <v/>
      </c>
      <c r="BD951" s="5" t="str">
        <f t="shared" si="45"/>
        <v/>
      </c>
    </row>
    <row r="952" spans="6:56" x14ac:dyDescent="0.45">
      <c r="F952" s="9" t="e">
        <f>VLOOKUP($B952, FanGraphs_Standings[[Abbreviation]:[2024 Year to Date G]], 2, FALSE)</f>
        <v>#N/A</v>
      </c>
      <c r="G952" s="9" t="e">
        <f>IF(ISERR(VLOOKUP($D952, 'SP Per G'!$A$2:$D$1380, 3, FALSE)), L952, VLOOKUP($D952, 'SP Per G'!$A$2:$D$1380, 3, FALSE))</f>
        <v>#N/A</v>
      </c>
      <c r="H952" s="9" t="e">
        <f>VLOOKUP($D952, 'SP Per G'!$A$2:$D$1380, 4, FALSE)</f>
        <v>#N/A</v>
      </c>
      <c r="I952" s="9" t="e">
        <f>VLOOKUP($D952, Individual_Pitching___Dashboard[], 18, FALSE)</f>
        <v>#N/A</v>
      </c>
      <c r="J952" s="9" t="e">
        <f>VLOOKUP($D952, Individual_Pitching___Dashboard[], 20, FALSE)</f>
        <v>#N/A</v>
      </c>
      <c r="K952" s="9" t="e">
        <f>VLOOKUP($D952, Individual_Pitching___Advanced[], 21,FALSE)</f>
        <v>#N/A</v>
      </c>
      <c r="L952" s="9" t="e">
        <f>VLOOKUP($B952, 'Team Per G'!$A$2:$G$31, 7, FALSE)</f>
        <v>#N/A</v>
      </c>
      <c r="M952" s="9" t="e">
        <f>VLOOKUP($B952, 'FanGraphs - Team WAR Projected'!$B$2:$E$31, 3, FALSE)/162</f>
        <v>#N/A</v>
      </c>
      <c r="N952" s="9" t="e">
        <f>VLOOKUP($B952, Team_Pitching___Advanced[[Team]:[xFIP]], 19,FALSE)</f>
        <v>#N/A</v>
      </c>
      <c r="O952" s="9" t="e">
        <f>VLOOKUP($B952, Team_Pitching___Advanced[], 20, FALSE)</f>
        <v>#N/A</v>
      </c>
      <c r="P952" s="9" t="e">
        <f>VLOOKUP($B952, Team_Batting___Dashboard[[Team]:[wOBA]], 16, FALSE)</f>
        <v>#N/A</v>
      </c>
      <c r="Q952" s="9" t="e">
        <f>VLOOKUP($B952, Team_Batting___Advanced[[Team]:[OPS]], 9, FALSE)</f>
        <v>#N/A</v>
      </c>
      <c r="R952" s="9" t="e">
        <f>VLOOKUP($B952, Team_Batting___Advanced[], 19, FALSE)</f>
        <v>#N/A</v>
      </c>
      <c r="S952" s="9" t="e">
        <f>VLOOKUP($B952, 'Team Per G'!$A$2:$G$31, 3, FALSE)</f>
        <v>#N/A</v>
      </c>
      <c r="T952" s="9" t="e">
        <f>VLOOKUP($B952, 'Team Per G'!$A$2:$G$31, 5, FALSE)</f>
        <v>#N/A</v>
      </c>
      <c r="U952" s="9" t="e">
        <f>VLOOKUP($B952, 'Team Per G'!$A$2:$G$31, 4, FALSE)</f>
        <v>#N/A</v>
      </c>
      <c r="V952" s="9" t="e">
        <f>VLOOKUP($B952, Team_Batting___Dashboard[], 22, FALSE)/$F952</f>
        <v>#N/A</v>
      </c>
      <c r="W952" s="9" t="e">
        <f>VLOOKUP($B952, 'FanGraphs - Team WAR Projected'!$B$2:$E$31, 4, FALSE)/162</f>
        <v>#N/A</v>
      </c>
      <c r="X952" s="9" t="e">
        <f>VLOOKUP($B952, FanGraphs_Standings[[Abbreviation]:[2024 Year to Date RS/G]], 6, FALSE)/$F952</f>
        <v>#N/A</v>
      </c>
      <c r="Y952" s="9" t="e">
        <f>VLOOKUP($B952, FanGraphs_Standings[[Abbreviation]:[2024 Projected Full Season RDif]], 19, FALSE)/162</f>
        <v>#N/A</v>
      </c>
      <c r="Z952" s="9" t="e">
        <f>VLOOKUP($B952, FanGraphs_Standings[[Abbreviation]:[2024 Projected Full Season RDif]], 5, FALSE)</f>
        <v>#N/A</v>
      </c>
      <c r="AA952" s="9" t="e">
        <f>VLOOKUP($B952, FanGraphs_Standings[[Abbreviation]:[2024 Projected Full Season W%]], 18, FALSE)</f>
        <v>#N/A</v>
      </c>
      <c r="AB952" s="9" t="e">
        <f>VLOOKUP($B952, 'Home Field Adv'!$A$2:$I$31, 9, FALSE)</f>
        <v>#N/A</v>
      </c>
      <c r="AC952" s="9" t="e">
        <f>VLOOKUP($C952, FanGraphs_Standings[[Abbreviation]:[2024 Year to Date G]], 2, FALSE)</f>
        <v>#N/A</v>
      </c>
      <c r="AD952" s="9" t="e">
        <f>VLOOKUP($E952, 'SP Per G'!$A$2:$D$1380, 3, FALSE)</f>
        <v>#N/A</v>
      </c>
      <c r="AE952" s="9" t="e">
        <f>VLOOKUP($E952, 'SP Per G'!$A$2:$D$1380, 4, FALSE)</f>
        <v>#N/A</v>
      </c>
      <c r="AF952" s="9" t="e">
        <f>VLOOKUP($E952, Individual_Pitching___Dashboard[], 18, FALSE)</f>
        <v>#N/A</v>
      </c>
      <c r="AG952" s="9" t="e">
        <f>VLOOKUP($E952, Individual_Pitching___Dashboard[], 20, FALSE)</f>
        <v>#N/A</v>
      </c>
      <c r="AH952" s="9" t="e">
        <f>VLOOKUP($E952, Individual_Pitching___Advanced[], 21,FALSE)</f>
        <v>#N/A</v>
      </c>
      <c r="AI952" s="9" t="e">
        <f>VLOOKUP($C952, 'Team Per G'!$A$2:$G$31, 7, FALSE)</f>
        <v>#N/A</v>
      </c>
      <c r="AJ952" s="9" t="e">
        <f>VLOOKUP($C952, 'FanGraphs - Team WAR Projected'!$B$2:$E$31, 3, FALSE)/162</f>
        <v>#N/A</v>
      </c>
      <c r="AK952" s="9" t="e">
        <f>VLOOKUP($C952, Team_Pitching___Advanced[[Team]:[xFIP]], 19,FALSE)</f>
        <v>#N/A</v>
      </c>
      <c r="AL952" s="9" t="e">
        <f>VLOOKUP($C952, Team_Pitching___Advanced[], 20, FALSE)</f>
        <v>#N/A</v>
      </c>
      <c r="AM952" s="9" t="e">
        <f>VLOOKUP($C952, Team_Batting___Dashboard[[Team]:[wOBA]], 16, FALSE)</f>
        <v>#N/A</v>
      </c>
      <c r="AN952" s="9" t="e">
        <f>VLOOKUP($C952, Team_Batting___Advanced[[Team]:[OPS]], 9, FALSE)</f>
        <v>#N/A</v>
      </c>
      <c r="AO952" s="9" t="e">
        <f>VLOOKUP($C952, Team_Batting___Advanced[], 19, FALSE)</f>
        <v>#N/A</v>
      </c>
      <c r="AP952" s="9" t="e">
        <f>VLOOKUP($C952, 'Team Per G'!$A$2:$G$31, 3, FALSE)</f>
        <v>#N/A</v>
      </c>
      <c r="AQ952" s="9" t="e">
        <f>VLOOKUP($C952, 'Team Per G'!$A$2:$G$31, 5, FALSE)</f>
        <v>#N/A</v>
      </c>
      <c r="AR952" s="9" t="e">
        <f>VLOOKUP($C952, 'Team Per G'!$A$2:$G$31, 4, FALSE)</f>
        <v>#N/A</v>
      </c>
      <c r="AS952" s="9" t="e">
        <f>VLOOKUP($C952, Team_Batting___Dashboard[], 22, FALSE)/$AC952</f>
        <v>#N/A</v>
      </c>
      <c r="AT952" s="9" t="e">
        <f>VLOOKUP($C952, 'FanGraphs - Team WAR Projected'!$B$2:$E$31, 4, FALSE)/162</f>
        <v>#N/A</v>
      </c>
      <c r="AU952" s="9" t="e">
        <f>VLOOKUP($C952, FanGraphs_Standings[[Abbreviation]:[2024 Year to Date RS/G]], 6, FALSE)/$AC952</f>
        <v>#N/A</v>
      </c>
      <c r="AV952" s="9" t="e">
        <f>VLOOKUP($C952, FanGraphs_Standings[[Abbreviation]:[2024 Projected Full Season RDif]], 19, FALSE)/162</f>
        <v>#N/A</v>
      </c>
      <c r="AW952" s="9" t="e">
        <f>VLOOKUP($C952, FanGraphs_Standings[[Abbreviation]:[2024 Projected Full Season RDif]], 5, FALSE)</f>
        <v>#N/A</v>
      </c>
      <c r="AX952" s="9" t="e">
        <f>VLOOKUP($C952, FanGraphs_Standings[[Abbreviation]:[2024 Projected Full Season W%]], 18, FALSE)</f>
        <v>#N/A</v>
      </c>
      <c r="AY952" s="9" t="e">
        <f>VLOOKUP($C952, 'Home Field Adv'!$A$2:$K$31, 11, FALSE)</f>
        <v>#N/A</v>
      </c>
      <c r="BB952" s="5" t="str">
        <f t="shared" si="43"/>
        <v/>
      </c>
      <c r="BC952" s="5" t="str">
        <f t="shared" si="44"/>
        <v/>
      </c>
      <c r="BD952" s="5" t="str">
        <f t="shared" si="45"/>
        <v/>
      </c>
    </row>
    <row r="953" spans="6:56" x14ac:dyDescent="0.45">
      <c r="F953" s="9" t="e">
        <f>VLOOKUP($B953, FanGraphs_Standings[[Abbreviation]:[2024 Year to Date G]], 2, FALSE)</f>
        <v>#N/A</v>
      </c>
      <c r="G953" s="9" t="e">
        <f>IF(ISERR(VLOOKUP($D953, 'SP Per G'!$A$2:$D$1380, 3, FALSE)), L953, VLOOKUP($D953, 'SP Per G'!$A$2:$D$1380, 3, FALSE))</f>
        <v>#N/A</v>
      </c>
      <c r="H953" s="9" t="e">
        <f>VLOOKUP($D953, 'SP Per G'!$A$2:$D$1380, 4, FALSE)</f>
        <v>#N/A</v>
      </c>
      <c r="I953" s="9" t="e">
        <f>VLOOKUP($D953, Individual_Pitching___Dashboard[], 18, FALSE)</f>
        <v>#N/A</v>
      </c>
      <c r="J953" s="9" t="e">
        <f>VLOOKUP($D953, Individual_Pitching___Dashboard[], 20, FALSE)</f>
        <v>#N/A</v>
      </c>
      <c r="K953" s="9" t="e">
        <f>VLOOKUP($D953, Individual_Pitching___Advanced[], 21,FALSE)</f>
        <v>#N/A</v>
      </c>
      <c r="L953" s="9" t="e">
        <f>VLOOKUP($B953, 'Team Per G'!$A$2:$G$31, 7, FALSE)</f>
        <v>#N/A</v>
      </c>
      <c r="M953" s="9" t="e">
        <f>VLOOKUP($B953, 'FanGraphs - Team WAR Projected'!$B$2:$E$31, 3, FALSE)/162</f>
        <v>#N/A</v>
      </c>
      <c r="N953" s="9" t="e">
        <f>VLOOKUP($B953, Team_Pitching___Advanced[[Team]:[xFIP]], 19,FALSE)</f>
        <v>#N/A</v>
      </c>
      <c r="O953" s="9" t="e">
        <f>VLOOKUP($B953, Team_Pitching___Advanced[], 20, FALSE)</f>
        <v>#N/A</v>
      </c>
      <c r="P953" s="9" t="e">
        <f>VLOOKUP($B953, Team_Batting___Dashboard[[Team]:[wOBA]], 16, FALSE)</f>
        <v>#N/A</v>
      </c>
      <c r="Q953" s="9" t="e">
        <f>VLOOKUP($B953, Team_Batting___Advanced[[Team]:[OPS]], 9, FALSE)</f>
        <v>#N/A</v>
      </c>
      <c r="R953" s="9" t="e">
        <f>VLOOKUP($B953, Team_Batting___Advanced[], 19, FALSE)</f>
        <v>#N/A</v>
      </c>
      <c r="S953" s="9" t="e">
        <f>VLOOKUP($B953, 'Team Per G'!$A$2:$G$31, 3, FALSE)</f>
        <v>#N/A</v>
      </c>
      <c r="T953" s="9" t="e">
        <f>VLOOKUP($B953, 'Team Per G'!$A$2:$G$31, 5, FALSE)</f>
        <v>#N/A</v>
      </c>
      <c r="U953" s="9" t="e">
        <f>VLOOKUP($B953, 'Team Per G'!$A$2:$G$31, 4, FALSE)</f>
        <v>#N/A</v>
      </c>
      <c r="V953" s="9" t="e">
        <f>VLOOKUP($B953, Team_Batting___Dashboard[], 22, FALSE)/$F953</f>
        <v>#N/A</v>
      </c>
      <c r="W953" s="9" t="e">
        <f>VLOOKUP($B953, 'FanGraphs - Team WAR Projected'!$B$2:$E$31, 4, FALSE)/162</f>
        <v>#N/A</v>
      </c>
      <c r="X953" s="9" t="e">
        <f>VLOOKUP($B953, FanGraphs_Standings[[Abbreviation]:[2024 Year to Date RS/G]], 6, FALSE)/$F953</f>
        <v>#N/A</v>
      </c>
      <c r="Y953" s="9" t="e">
        <f>VLOOKUP($B953, FanGraphs_Standings[[Abbreviation]:[2024 Projected Full Season RDif]], 19, FALSE)/162</f>
        <v>#N/A</v>
      </c>
      <c r="Z953" s="9" t="e">
        <f>VLOOKUP($B953, FanGraphs_Standings[[Abbreviation]:[2024 Projected Full Season RDif]], 5, FALSE)</f>
        <v>#N/A</v>
      </c>
      <c r="AA953" s="9" t="e">
        <f>VLOOKUP($B953, FanGraphs_Standings[[Abbreviation]:[2024 Projected Full Season W%]], 18, FALSE)</f>
        <v>#N/A</v>
      </c>
      <c r="AB953" s="9" t="e">
        <f>VLOOKUP($B953, 'Home Field Adv'!$A$2:$I$31, 9, FALSE)</f>
        <v>#N/A</v>
      </c>
      <c r="AC953" s="9" t="e">
        <f>VLOOKUP($C953, FanGraphs_Standings[[Abbreviation]:[2024 Year to Date G]], 2, FALSE)</f>
        <v>#N/A</v>
      </c>
      <c r="AD953" s="9" t="e">
        <f>VLOOKUP($E953, 'SP Per G'!$A$2:$D$1380, 3, FALSE)</f>
        <v>#N/A</v>
      </c>
      <c r="AE953" s="9" t="e">
        <f>VLOOKUP($E953, 'SP Per G'!$A$2:$D$1380, 4, FALSE)</f>
        <v>#N/A</v>
      </c>
      <c r="AF953" s="9" t="e">
        <f>VLOOKUP($E953, Individual_Pitching___Dashboard[], 18, FALSE)</f>
        <v>#N/A</v>
      </c>
      <c r="AG953" s="9" t="e">
        <f>VLOOKUP($E953, Individual_Pitching___Dashboard[], 20, FALSE)</f>
        <v>#N/A</v>
      </c>
      <c r="AH953" s="9" t="e">
        <f>VLOOKUP($E953, Individual_Pitching___Advanced[], 21,FALSE)</f>
        <v>#N/A</v>
      </c>
      <c r="AI953" s="9" t="e">
        <f>VLOOKUP($C953, 'Team Per G'!$A$2:$G$31, 7, FALSE)</f>
        <v>#N/A</v>
      </c>
      <c r="AJ953" s="9" t="e">
        <f>VLOOKUP($C953, 'FanGraphs - Team WAR Projected'!$B$2:$E$31, 3, FALSE)/162</f>
        <v>#N/A</v>
      </c>
      <c r="AK953" s="9" t="e">
        <f>VLOOKUP($C953, Team_Pitching___Advanced[[Team]:[xFIP]], 19,FALSE)</f>
        <v>#N/A</v>
      </c>
      <c r="AL953" s="9" t="e">
        <f>VLOOKUP($C953, Team_Pitching___Advanced[], 20, FALSE)</f>
        <v>#N/A</v>
      </c>
      <c r="AM953" s="9" t="e">
        <f>VLOOKUP($C953, Team_Batting___Dashboard[[Team]:[wOBA]], 16, FALSE)</f>
        <v>#N/A</v>
      </c>
      <c r="AN953" s="9" t="e">
        <f>VLOOKUP($C953, Team_Batting___Advanced[[Team]:[OPS]], 9, FALSE)</f>
        <v>#N/A</v>
      </c>
      <c r="AO953" s="9" t="e">
        <f>VLOOKUP($C953, Team_Batting___Advanced[], 19, FALSE)</f>
        <v>#N/A</v>
      </c>
      <c r="AP953" s="9" t="e">
        <f>VLOOKUP($C953, 'Team Per G'!$A$2:$G$31, 3, FALSE)</f>
        <v>#N/A</v>
      </c>
      <c r="AQ953" s="9" t="e">
        <f>VLOOKUP($C953, 'Team Per G'!$A$2:$G$31, 5, FALSE)</f>
        <v>#N/A</v>
      </c>
      <c r="AR953" s="9" t="e">
        <f>VLOOKUP($C953, 'Team Per G'!$A$2:$G$31, 4, FALSE)</f>
        <v>#N/A</v>
      </c>
      <c r="AS953" s="9" t="e">
        <f>VLOOKUP($C953, Team_Batting___Dashboard[], 22, FALSE)/$AC953</f>
        <v>#N/A</v>
      </c>
      <c r="AT953" s="9" t="e">
        <f>VLOOKUP($C953, 'FanGraphs - Team WAR Projected'!$B$2:$E$31, 4, FALSE)/162</f>
        <v>#N/A</v>
      </c>
      <c r="AU953" s="9" t="e">
        <f>VLOOKUP($C953, FanGraphs_Standings[[Abbreviation]:[2024 Year to Date RS/G]], 6, FALSE)/$AC953</f>
        <v>#N/A</v>
      </c>
      <c r="AV953" s="9" t="e">
        <f>VLOOKUP($C953, FanGraphs_Standings[[Abbreviation]:[2024 Projected Full Season RDif]], 19, FALSE)/162</f>
        <v>#N/A</v>
      </c>
      <c r="AW953" s="9" t="e">
        <f>VLOOKUP($C953, FanGraphs_Standings[[Abbreviation]:[2024 Projected Full Season RDif]], 5, FALSE)</f>
        <v>#N/A</v>
      </c>
      <c r="AX953" s="9" t="e">
        <f>VLOOKUP($C953, FanGraphs_Standings[[Abbreviation]:[2024 Projected Full Season W%]], 18, FALSE)</f>
        <v>#N/A</v>
      </c>
      <c r="AY953" s="9" t="e">
        <f>VLOOKUP($C953, 'Home Field Adv'!$A$2:$K$31, 11, FALSE)</f>
        <v>#N/A</v>
      </c>
      <c r="BB953" s="5" t="str">
        <f t="shared" si="43"/>
        <v/>
      </c>
      <c r="BC953" s="5" t="str">
        <f t="shared" si="44"/>
        <v/>
      </c>
      <c r="BD953" s="5" t="str">
        <f t="shared" si="45"/>
        <v/>
      </c>
    </row>
    <row r="954" spans="6:56" x14ac:dyDescent="0.45">
      <c r="F954" s="9" t="e">
        <f>VLOOKUP($B954, FanGraphs_Standings[[Abbreviation]:[2024 Year to Date G]], 2, FALSE)</f>
        <v>#N/A</v>
      </c>
      <c r="G954" s="9" t="e">
        <f>IF(ISERR(VLOOKUP($D954, 'SP Per G'!$A$2:$D$1380, 3, FALSE)), L954, VLOOKUP($D954, 'SP Per G'!$A$2:$D$1380, 3, FALSE))</f>
        <v>#N/A</v>
      </c>
      <c r="H954" s="9" t="e">
        <f>VLOOKUP($D954, 'SP Per G'!$A$2:$D$1380, 4, FALSE)</f>
        <v>#N/A</v>
      </c>
      <c r="I954" s="9" t="e">
        <f>VLOOKUP($D954, Individual_Pitching___Dashboard[], 18, FALSE)</f>
        <v>#N/A</v>
      </c>
      <c r="J954" s="9" t="e">
        <f>VLOOKUP($D954, Individual_Pitching___Dashboard[], 20, FALSE)</f>
        <v>#N/A</v>
      </c>
      <c r="K954" s="9" t="e">
        <f>VLOOKUP($D954, Individual_Pitching___Advanced[], 21,FALSE)</f>
        <v>#N/A</v>
      </c>
      <c r="L954" s="9" t="e">
        <f>VLOOKUP($B954, 'Team Per G'!$A$2:$G$31, 7, FALSE)</f>
        <v>#N/A</v>
      </c>
      <c r="M954" s="9" t="e">
        <f>VLOOKUP($B954, 'FanGraphs - Team WAR Projected'!$B$2:$E$31, 3, FALSE)/162</f>
        <v>#N/A</v>
      </c>
      <c r="N954" s="9" t="e">
        <f>VLOOKUP($B954, Team_Pitching___Advanced[[Team]:[xFIP]], 19,FALSE)</f>
        <v>#N/A</v>
      </c>
      <c r="O954" s="9" t="e">
        <f>VLOOKUP($B954, Team_Pitching___Advanced[], 20, FALSE)</f>
        <v>#N/A</v>
      </c>
      <c r="P954" s="9" t="e">
        <f>VLOOKUP($B954, Team_Batting___Dashboard[[Team]:[wOBA]], 16, FALSE)</f>
        <v>#N/A</v>
      </c>
      <c r="Q954" s="9" t="e">
        <f>VLOOKUP($B954, Team_Batting___Advanced[[Team]:[OPS]], 9, FALSE)</f>
        <v>#N/A</v>
      </c>
      <c r="R954" s="9" t="e">
        <f>VLOOKUP($B954, Team_Batting___Advanced[], 19, FALSE)</f>
        <v>#N/A</v>
      </c>
      <c r="S954" s="9" t="e">
        <f>VLOOKUP($B954, 'Team Per G'!$A$2:$G$31, 3, FALSE)</f>
        <v>#N/A</v>
      </c>
      <c r="T954" s="9" t="e">
        <f>VLOOKUP($B954, 'Team Per G'!$A$2:$G$31, 5, FALSE)</f>
        <v>#N/A</v>
      </c>
      <c r="U954" s="9" t="e">
        <f>VLOOKUP($B954, 'Team Per G'!$A$2:$G$31, 4, FALSE)</f>
        <v>#N/A</v>
      </c>
      <c r="V954" s="9" t="e">
        <f>VLOOKUP($B954, Team_Batting___Dashboard[], 22, FALSE)/$F954</f>
        <v>#N/A</v>
      </c>
      <c r="W954" s="9" t="e">
        <f>VLOOKUP($B954, 'FanGraphs - Team WAR Projected'!$B$2:$E$31, 4, FALSE)/162</f>
        <v>#N/A</v>
      </c>
      <c r="X954" s="9" t="e">
        <f>VLOOKUP($B954, FanGraphs_Standings[[Abbreviation]:[2024 Year to Date RS/G]], 6, FALSE)/$F954</f>
        <v>#N/A</v>
      </c>
      <c r="Y954" s="9" t="e">
        <f>VLOOKUP($B954, FanGraphs_Standings[[Abbreviation]:[2024 Projected Full Season RDif]], 19, FALSE)/162</f>
        <v>#N/A</v>
      </c>
      <c r="Z954" s="9" t="e">
        <f>VLOOKUP($B954, FanGraphs_Standings[[Abbreviation]:[2024 Projected Full Season RDif]], 5, FALSE)</f>
        <v>#N/A</v>
      </c>
      <c r="AA954" s="9" t="e">
        <f>VLOOKUP($B954, FanGraphs_Standings[[Abbreviation]:[2024 Projected Full Season W%]], 18, FALSE)</f>
        <v>#N/A</v>
      </c>
      <c r="AB954" s="9" t="e">
        <f>VLOOKUP($B954, 'Home Field Adv'!$A$2:$I$31, 9, FALSE)</f>
        <v>#N/A</v>
      </c>
      <c r="AC954" s="9" t="e">
        <f>VLOOKUP($C954, FanGraphs_Standings[[Abbreviation]:[2024 Year to Date G]], 2, FALSE)</f>
        <v>#N/A</v>
      </c>
      <c r="AD954" s="9" t="e">
        <f>VLOOKUP($E954, 'SP Per G'!$A$2:$D$1380, 3, FALSE)</f>
        <v>#N/A</v>
      </c>
      <c r="AE954" s="9" t="e">
        <f>VLOOKUP($E954, 'SP Per G'!$A$2:$D$1380, 4, FALSE)</f>
        <v>#N/A</v>
      </c>
      <c r="AF954" s="9" t="e">
        <f>VLOOKUP($E954, Individual_Pitching___Dashboard[], 18, FALSE)</f>
        <v>#N/A</v>
      </c>
      <c r="AG954" s="9" t="e">
        <f>VLOOKUP($E954, Individual_Pitching___Dashboard[], 20, FALSE)</f>
        <v>#N/A</v>
      </c>
      <c r="AH954" s="9" t="e">
        <f>VLOOKUP($E954, Individual_Pitching___Advanced[], 21,FALSE)</f>
        <v>#N/A</v>
      </c>
      <c r="AI954" s="9" t="e">
        <f>VLOOKUP($C954, 'Team Per G'!$A$2:$G$31, 7, FALSE)</f>
        <v>#N/A</v>
      </c>
      <c r="AJ954" s="9" t="e">
        <f>VLOOKUP($C954, 'FanGraphs - Team WAR Projected'!$B$2:$E$31, 3, FALSE)/162</f>
        <v>#N/A</v>
      </c>
      <c r="AK954" s="9" t="e">
        <f>VLOOKUP($C954, Team_Pitching___Advanced[[Team]:[xFIP]], 19,FALSE)</f>
        <v>#N/A</v>
      </c>
      <c r="AL954" s="9" t="e">
        <f>VLOOKUP($C954, Team_Pitching___Advanced[], 20, FALSE)</f>
        <v>#N/A</v>
      </c>
      <c r="AM954" s="9" t="e">
        <f>VLOOKUP($C954, Team_Batting___Dashboard[[Team]:[wOBA]], 16, FALSE)</f>
        <v>#N/A</v>
      </c>
      <c r="AN954" s="9" t="e">
        <f>VLOOKUP($C954, Team_Batting___Advanced[[Team]:[OPS]], 9, FALSE)</f>
        <v>#N/A</v>
      </c>
      <c r="AO954" s="9" t="e">
        <f>VLOOKUP($C954, Team_Batting___Advanced[], 19, FALSE)</f>
        <v>#N/A</v>
      </c>
      <c r="AP954" s="9" t="e">
        <f>VLOOKUP($C954, 'Team Per G'!$A$2:$G$31, 3, FALSE)</f>
        <v>#N/A</v>
      </c>
      <c r="AQ954" s="9" t="e">
        <f>VLOOKUP($C954, 'Team Per G'!$A$2:$G$31, 5, FALSE)</f>
        <v>#N/A</v>
      </c>
      <c r="AR954" s="9" t="e">
        <f>VLOOKUP($C954, 'Team Per G'!$A$2:$G$31, 4, FALSE)</f>
        <v>#N/A</v>
      </c>
      <c r="AS954" s="9" t="e">
        <f>VLOOKUP($C954, Team_Batting___Dashboard[], 22, FALSE)/$AC954</f>
        <v>#N/A</v>
      </c>
      <c r="AT954" s="9" t="e">
        <f>VLOOKUP($C954, 'FanGraphs - Team WAR Projected'!$B$2:$E$31, 4, FALSE)/162</f>
        <v>#N/A</v>
      </c>
      <c r="AU954" s="9" t="e">
        <f>VLOOKUP($C954, FanGraphs_Standings[[Abbreviation]:[2024 Year to Date RS/G]], 6, FALSE)/$AC954</f>
        <v>#N/A</v>
      </c>
      <c r="AV954" s="9" t="e">
        <f>VLOOKUP($C954, FanGraphs_Standings[[Abbreviation]:[2024 Projected Full Season RDif]], 19, FALSE)/162</f>
        <v>#N/A</v>
      </c>
      <c r="AW954" s="9" t="e">
        <f>VLOOKUP($C954, FanGraphs_Standings[[Abbreviation]:[2024 Projected Full Season RDif]], 5, FALSE)</f>
        <v>#N/A</v>
      </c>
      <c r="AX954" s="9" t="e">
        <f>VLOOKUP($C954, FanGraphs_Standings[[Abbreviation]:[2024 Projected Full Season W%]], 18, FALSE)</f>
        <v>#N/A</v>
      </c>
      <c r="AY954" s="9" t="e">
        <f>VLOOKUP($C954, 'Home Field Adv'!$A$2:$K$31, 11, FALSE)</f>
        <v>#N/A</v>
      </c>
      <c r="BB954" s="5" t="str">
        <f t="shared" si="43"/>
        <v/>
      </c>
      <c r="BC954" s="5" t="str">
        <f t="shared" si="44"/>
        <v/>
      </c>
      <c r="BD954" s="5" t="str">
        <f t="shared" si="45"/>
        <v/>
      </c>
    </row>
    <row r="955" spans="6:56" x14ac:dyDescent="0.45">
      <c r="F955" s="9" t="e">
        <f>VLOOKUP($B955, FanGraphs_Standings[[Abbreviation]:[2024 Year to Date G]], 2, FALSE)</f>
        <v>#N/A</v>
      </c>
      <c r="G955" s="9" t="e">
        <f>IF(ISERR(VLOOKUP($D955, 'SP Per G'!$A$2:$D$1380, 3, FALSE)), L955, VLOOKUP($D955, 'SP Per G'!$A$2:$D$1380, 3, FALSE))</f>
        <v>#N/A</v>
      </c>
      <c r="H955" s="9" t="e">
        <f>VLOOKUP($D955, 'SP Per G'!$A$2:$D$1380, 4, FALSE)</f>
        <v>#N/A</v>
      </c>
      <c r="I955" s="9" t="e">
        <f>VLOOKUP($D955, Individual_Pitching___Dashboard[], 18, FALSE)</f>
        <v>#N/A</v>
      </c>
      <c r="J955" s="9" t="e">
        <f>VLOOKUP($D955, Individual_Pitching___Dashboard[], 20, FALSE)</f>
        <v>#N/A</v>
      </c>
      <c r="K955" s="9" t="e">
        <f>VLOOKUP($D955, Individual_Pitching___Advanced[], 21,FALSE)</f>
        <v>#N/A</v>
      </c>
      <c r="L955" s="9" t="e">
        <f>VLOOKUP($B955, 'Team Per G'!$A$2:$G$31, 7, FALSE)</f>
        <v>#N/A</v>
      </c>
      <c r="M955" s="9" t="e">
        <f>VLOOKUP($B955, 'FanGraphs - Team WAR Projected'!$B$2:$E$31, 3, FALSE)/162</f>
        <v>#N/A</v>
      </c>
      <c r="N955" s="9" t="e">
        <f>VLOOKUP($B955, Team_Pitching___Advanced[[Team]:[xFIP]], 19,FALSE)</f>
        <v>#N/A</v>
      </c>
      <c r="O955" s="9" t="e">
        <f>VLOOKUP($B955, Team_Pitching___Advanced[], 20, FALSE)</f>
        <v>#N/A</v>
      </c>
      <c r="P955" s="9" t="e">
        <f>VLOOKUP($B955, Team_Batting___Dashboard[[Team]:[wOBA]], 16, FALSE)</f>
        <v>#N/A</v>
      </c>
      <c r="Q955" s="9" t="e">
        <f>VLOOKUP($B955, Team_Batting___Advanced[[Team]:[OPS]], 9, FALSE)</f>
        <v>#N/A</v>
      </c>
      <c r="R955" s="9" t="e">
        <f>VLOOKUP($B955, Team_Batting___Advanced[], 19, FALSE)</f>
        <v>#N/A</v>
      </c>
      <c r="S955" s="9" t="e">
        <f>VLOOKUP($B955, 'Team Per G'!$A$2:$G$31, 3, FALSE)</f>
        <v>#N/A</v>
      </c>
      <c r="T955" s="9" t="e">
        <f>VLOOKUP($B955, 'Team Per G'!$A$2:$G$31, 5, FALSE)</f>
        <v>#N/A</v>
      </c>
      <c r="U955" s="9" t="e">
        <f>VLOOKUP($B955, 'Team Per G'!$A$2:$G$31, 4, FALSE)</f>
        <v>#N/A</v>
      </c>
      <c r="V955" s="9" t="e">
        <f>VLOOKUP($B955, Team_Batting___Dashboard[], 22, FALSE)/$F955</f>
        <v>#N/A</v>
      </c>
      <c r="W955" s="9" t="e">
        <f>VLOOKUP($B955, 'FanGraphs - Team WAR Projected'!$B$2:$E$31, 4, FALSE)/162</f>
        <v>#N/A</v>
      </c>
      <c r="X955" s="9" t="e">
        <f>VLOOKUP($B955, FanGraphs_Standings[[Abbreviation]:[2024 Year to Date RS/G]], 6, FALSE)/$F955</f>
        <v>#N/A</v>
      </c>
      <c r="Y955" s="9" t="e">
        <f>VLOOKUP($B955, FanGraphs_Standings[[Abbreviation]:[2024 Projected Full Season RDif]], 19, FALSE)/162</f>
        <v>#N/A</v>
      </c>
      <c r="Z955" s="9" t="e">
        <f>VLOOKUP($B955, FanGraphs_Standings[[Abbreviation]:[2024 Projected Full Season RDif]], 5, FALSE)</f>
        <v>#N/A</v>
      </c>
      <c r="AA955" s="9" t="e">
        <f>VLOOKUP($B955, FanGraphs_Standings[[Abbreviation]:[2024 Projected Full Season W%]], 18, FALSE)</f>
        <v>#N/A</v>
      </c>
      <c r="AB955" s="9" t="e">
        <f>VLOOKUP($B955, 'Home Field Adv'!$A$2:$I$31, 9, FALSE)</f>
        <v>#N/A</v>
      </c>
      <c r="AC955" s="9" t="e">
        <f>VLOOKUP($C955, FanGraphs_Standings[[Abbreviation]:[2024 Year to Date G]], 2, FALSE)</f>
        <v>#N/A</v>
      </c>
      <c r="AD955" s="9" t="e">
        <f>VLOOKUP($E955, 'SP Per G'!$A$2:$D$1380, 3, FALSE)</f>
        <v>#N/A</v>
      </c>
      <c r="AE955" s="9" t="e">
        <f>VLOOKUP($E955, 'SP Per G'!$A$2:$D$1380, 4, FALSE)</f>
        <v>#N/A</v>
      </c>
      <c r="AF955" s="9" t="e">
        <f>VLOOKUP($E955, Individual_Pitching___Dashboard[], 18, FALSE)</f>
        <v>#N/A</v>
      </c>
      <c r="AG955" s="9" t="e">
        <f>VLOOKUP($E955, Individual_Pitching___Dashboard[], 20, FALSE)</f>
        <v>#N/A</v>
      </c>
      <c r="AH955" s="9" t="e">
        <f>VLOOKUP($E955, Individual_Pitching___Advanced[], 21,FALSE)</f>
        <v>#N/A</v>
      </c>
      <c r="AI955" s="9" t="e">
        <f>VLOOKUP($C955, 'Team Per G'!$A$2:$G$31, 7, FALSE)</f>
        <v>#N/A</v>
      </c>
      <c r="AJ955" s="9" t="e">
        <f>VLOOKUP($C955, 'FanGraphs - Team WAR Projected'!$B$2:$E$31, 3, FALSE)/162</f>
        <v>#N/A</v>
      </c>
      <c r="AK955" s="9" t="e">
        <f>VLOOKUP($C955, Team_Pitching___Advanced[[Team]:[xFIP]], 19,FALSE)</f>
        <v>#N/A</v>
      </c>
      <c r="AL955" s="9" t="e">
        <f>VLOOKUP($C955, Team_Pitching___Advanced[], 20, FALSE)</f>
        <v>#N/A</v>
      </c>
      <c r="AM955" s="9" t="e">
        <f>VLOOKUP($C955, Team_Batting___Dashboard[[Team]:[wOBA]], 16, FALSE)</f>
        <v>#N/A</v>
      </c>
      <c r="AN955" s="9" t="e">
        <f>VLOOKUP($C955, Team_Batting___Advanced[[Team]:[OPS]], 9, FALSE)</f>
        <v>#N/A</v>
      </c>
      <c r="AO955" s="9" t="e">
        <f>VLOOKUP($C955, Team_Batting___Advanced[], 19, FALSE)</f>
        <v>#N/A</v>
      </c>
      <c r="AP955" s="9" t="e">
        <f>VLOOKUP($C955, 'Team Per G'!$A$2:$G$31, 3, FALSE)</f>
        <v>#N/A</v>
      </c>
      <c r="AQ955" s="9" t="e">
        <f>VLOOKUP($C955, 'Team Per G'!$A$2:$G$31, 5, FALSE)</f>
        <v>#N/A</v>
      </c>
      <c r="AR955" s="9" t="e">
        <f>VLOOKUP($C955, 'Team Per G'!$A$2:$G$31, 4, FALSE)</f>
        <v>#N/A</v>
      </c>
      <c r="AS955" s="9" t="e">
        <f>VLOOKUP($C955, Team_Batting___Dashboard[], 22, FALSE)/$AC955</f>
        <v>#N/A</v>
      </c>
      <c r="AT955" s="9" t="e">
        <f>VLOOKUP($C955, 'FanGraphs - Team WAR Projected'!$B$2:$E$31, 4, FALSE)/162</f>
        <v>#N/A</v>
      </c>
      <c r="AU955" s="9" t="e">
        <f>VLOOKUP($C955, FanGraphs_Standings[[Abbreviation]:[2024 Year to Date RS/G]], 6, FALSE)/$AC955</f>
        <v>#N/A</v>
      </c>
      <c r="AV955" s="9" t="e">
        <f>VLOOKUP($C955, FanGraphs_Standings[[Abbreviation]:[2024 Projected Full Season RDif]], 19, FALSE)/162</f>
        <v>#N/A</v>
      </c>
      <c r="AW955" s="9" t="e">
        <f>VLOOKUP($C955, FanGraphs_Standings[[Abbreviation]:[2024 Projected Full Season RDif]], 5, FALSE)</f>
        <v>#N/A</v>
      </c>
      <c r="AX955" s="9" t="e">
        <f>VLOOKUP($C955, FanGraphs_Standings[[Abbreviation]:[2024 Projected Full Season W%]], 18, FALSE)</f>
        <v>#N/A</v>
      </c>
      <c r="AY955" s="9" t="e">
        <f>VLOOKUP($C955, 'Home Field Adv'!$A$2:$K$31, 11, FALSE)</f>
        <v>#N/A</v>
      </c>
      <c r="BB955" s="5" t="str">
        <f t="shared" si="43"/>
        <v/>
      </c>
      <c r="BC955" s="5" t="str">
        <f t="shared" si="44"/>
        <v/>
      </c>
      <c r="BD955" s="5" t="str">
        <f t="shared" si="45"/>
        <v/>
      </c>
    </row>
    <row r="956" spans="6:56" x14ac:dyDescent="0.45">
      <c r="F956" s="9" t="e">
        <f>VLOOKUP($B956, FanGraphs_Standings[[Abbreviation]:[2024 Year to Date G]], 2, FALSE)</f>
        <v>#N/A</v>
      </c>
      <c r="G956" s="9" t="e">
        <f>IF(ISERR(VLOOKUP($D956, 'SP Per G'!$A$2:$D$1380, 3, FALSE)), L956, VLOOKUP($D956, 'SP Per G'!$A$2:$D$1380, 3, FALSE))</f>
        <v>#N/A</v>
      </c>
      <c r="H956" s="9" t="e">
        <f>VLOOKUP($D956, 'SP Per G'!$A$2:$D$1380, 4, FALSE)</f>
        <v>#N/A</v>
      </c>
      <c r="I956" s="9" t="e">
        <f>VLOOKUP($D956, Individual_Pitching___Dashboard[], 18, FALSE)</f>
        <v>#N/A</v>
      </c>
      <c r="J956" s="9" t="e">
        <f>VLOOKUP($D956, Individual_Pitching___Dashboard[], 20, FALSE)</f>
        <v>#N/A</v>
      </c>
      <c r="K956" s="9" t="e">
        <f>VLOOKUP($D956, Individual_Pitching___Advanced[], 21,FALSE)</f>
        <v>#N/A</v>
      </c>
      <c r="L956" s="9" t="e">
        <f>VLOOKUP($B956, 'Team Per G'!$A$2:$G$31, 7, FALSE)</f>
        <v>#N/A</v>
      </c>
      <c r="M956" s="9" t="e">
        <f>VLOOKUP($B956, 'FanGraphs - Team WAR Projected'!$B$2:$E$31, 3, FALSE)/162</f>
        <v>#N/A</v>
      </c>
      <c r="N956" s="9" t="e">
        <f>VLOOKUP($B956, Team_Pitching___Advanced[[Team]:[xFIP]], 19,FALSE)</f>
        <v>#N/A</v>
      </c>
      <c r="O956" s="9" t="e">
        <f>VLOOKUP($B956, Team_Pitching___Advanced[], 20, FALSE)</f>
        <v>#N/A</v>
      </c>
      <c r="P956" s="9" t="e">
        <f>VLOOKUP($B956, Team_Batting___Dashboard[[Team]:[wOBA]], 16, FALSE)</f>
        <v>#N/A</v>
      </c>
      <c r="Q956" s="9" t="e">
        <f>VLOOKUP($B956, Team_Batting___Advanced[[Team]:[OPS]], 9, FALSE)</f>
        <v>#N/A</v>
      </c>
      <c r="R956" s="9" t="e">
        <f>VLOOKUP($B956, Team_Batting___Advanced[], 19, FALSE)</f>
        <v>#N/A</v>
      </c>
      <c r="S956" s="9" t="e">
        <f>VLOOKUP($B956, 'Team Per G'!$A$2:$G$31, 3, FALSE)</f>
        <v>#N/A</v>
      </c>
      <c r="T956" s="9" t="e">
        <f>VLOOKUP($B956, 'Team Per G'!$A$2:$G$31, 5, FALSE)</f>
        <v>#N/A</v>
      </c>
      <c r="U956" s="9" t="e">
        <f>VLOOKUP($B956, 'Team Per G'!$A$2:$G$31, 4, FALSE)</f>
        <v>#N/A</v>
      </c>
      <c r="V956" s="9" t="e">
        <f>VLOOKUP($B956, Team_Batting___Dashboard[], 22, FALSE)/$F956</f>
        <v>#N/A</v>
      </c>
      <c r="W956" s="9" t="e">
        <f>VLOOKUP($B956, 'FanGraphs - Team WAR Projected'!$B$2:$E$31, 4, FALSE)/162</f>
        <v>#N/A</v>
      </c>
      <c r="X956" s="9" t="e">
        <f>VLOOKUP($B956, FanGraphs_Standings[[Abbreviation]:[2024 Year to Date RS/G]], 6, FALSE)/$F956</f>
        <v>#N/A</v>
      </c>
      <c r="Y956" s="9" t="e">
        <f>VLOOKUP($B956, FanGraphs_Standings[[Abbreviation]:[2024 Projected Full Season RDif]], 19, FALSE)/162</f>
        <v>#N/A</v>
      </c>
      <c r="Z956" s="9" t="e">
        <f>VLOOKUP($B956, FanGraphs_Standings[[Abbreviation]:[2024 Projected Full Season RDif]], 5, FALSE)</f>
        <v>#N/A</v>
      </c>
      <c r="AA956" s="9" t="e">
        <f>VLOOKUP($B956, FanGraphs_Standings[[Abbreviation]:[2024 Projected Full Season W%]], 18, FALSE)</f>
        <v>#N/A</v>
      </c>
      <c r="AB956" s="9" t="e">
        <f>VLOOKUP($B956, 'Home Field Adv'!$A$2:$I$31, 9, FALSE)</f>
        <v>#N/A</v>
      </c>
      <c r="AC956" s="9" t="e">
        <f>VLOOKUP($C956, FanGraphs_Standings[[Abbreviation]:[2024 Year to Date G]], 2, FALSE)</f>
        <v>#N/A</v>
      </c>
      <c r="AD956" s="9" t="e">
        <f>VLOOKUP($E956, 'SP Per G'!$A$2:$D$1380, 3, FALSE)</f>
        <v>#N/A</v>
      </c>
      <c r="AE956" s="9" t="e">
        <f>VLOOKUP($E956, 'SP Per G'!$A$2:$D$1380, 4, FALSE)</f>
        <v>#N/A</v>
      </c>
      <c r="AF956" s="9" t="e">
        <f>VLOOKUP($E956, Individual_Pitching___Dashboard[], 18, FALSE)</f>
        <v>#N/A</v>
      </c>
      <c r="AG956" s="9" t="e">
        <f>VLOOKUP($E956, Individual_Pitching___Dashboard[], 20, FALSE)</f>
        <v>#N/A</v>
      </c>
      <c r="AH956" s="9" t="e">
        <f>VLOOKUP($E956, Individual_Pitching___Advanced[], 21,FALSE)</f>
        <v>#N/A</v>
      </c>
      <c r="AI956" s="9" t="e">
        <f>VLOOKUP($C956, 'Team Per G'!$A$2:$G$31, 7, FALSE)</f>
        <v>#N/A</v>
      </c>
      <c r="AJ956" s="9" t="e">
        <f>VLOOKUP($C956, 'FanGraphs - Team WAR Projected'!$B$2:$E$31, 3, FALSE)/162</f>
        <v>#N/A</v>
      </c>
      <c r="AK956" s="9" t="e">
        <f>VLOOKUP($C956, Team_Pitching___Advanced[[Team]:[xFIP]], 19,FALSE)</f>
        <v>#N/A</v>
      </c>
      <c r="AL956" s="9" t="e">
        <f>VLOOKUP($C956, Team_Pitching___Advanced[], 20, FALSE)</f>
        <v>#N/A</v>
      </c>
      <c r="AM956" s="9" t="e">
        <f>VLOOKUP($C956, Team_Batting___Dashboard[[Team]:[wOBA]], 16, FALSE)</f>
        <v>#N/A</v>
      </c>
      <c r="AN956" s="9" t="e">
        <f>VLOOKUP($C956, Team_Batting___Advanced[[Team]:[OPS]], 9, FALSE)</f>
        <v>#N/A</v>
      </c>
      <c r="AO956" s="9" t="e">
        <f>VLOOKUP($C956, Team_Batting___Advanced[], 19, FALSE)</f>
        <v>#N/A</v>
      </c>
      <c r="AP956" s="9" t="e">
        <f>VLOOKUP($C956, 'Team Per G'!$A$2:$G$31, 3, FALSE)</f>
        <v>#N/A</v>
      </c>
      <c r="AQ956" s="9" t="e">
        <f>VLOOKUP($C956, 'Team Per G'!$A$2:$G$31, 5, FALSE)</f>
        <v>#N/A</v>
      </c>
      <c r="AR956" s="9" t="e">
        <f>VLOOKUP($C956, 'Team Per G'!$A$2:$G$31, 4, FALSE)</f>
        <v>#N/A</v>
      </c>
      <c r="AS956" s="9" t="e">
        <f>VLOOKUP($C956, Team_Batting___Dashboard[], 22, FALSE)/$AC956</f>
        <v>#N/A</v>
      </c>
      <c r="AT956" s="9" t="e">
        <f>VLOOKUP($C956, 'FanGraphs - Team WAR Projected'!$B$2:$E$31, 4, FALSE)/162</f>
        <v>#N/A</v>
      </c>
      <c r="AU956" s="9" t="e">
        <f>VLOOKUP($C956, FanGraphs_Standings[[Abbreviation]:[2024 Year to Date RS/G]], 6, FALSE)/$AC956</f>
        <v>#N/A</v>
      </c>
      <c r="AV956" s="9" t="e">
        <f>VLOOKUP($C956, FanGraphs_Standings[[Abbreviation]:[2024 Projected Full Season RDif]], 19, FALSE)/162</f>
        <v>#N/A</v>
      </c>
      <c r="AW956" s="9" t="e">
        <f>VLOOKUP($C956, FanGraphs_Standings[[Abbreviation]:[2024 Projected Full Season RDif]], 5, FALSE)</f>
        <v>#N/A</v>
      </c>
      <c r="AX956" s="9" t="e">
        <f>VLOOKUP($C956, FanGraphs_Standings[[Abbreviation]:[2024 Projected Full Season W%]], 18, FALSE)</f>
        <v>#N/A</v>
      </c>
      <c r="AY956" s="9" t="e">
        <f>VLOOKUP($C956, 'Home Field Adv'!$A$2:$K$31, 11, FALSE)</f>
        <v>#N/A</v>
      </c>
      <c r="BB956" s="5" t="str">
        <f t="shared" si="43"/>
        <v/>
      </c>
      <c r="BC956" s="5" t="str">
        <f t="shared" si="44"/>
        <v/>
      </c>
      <c r="BD956" s="5" t="str">
        <f t="shared" si="45"/>
        <v/>
      </c>
    </row>
    <row r="957" spans="6:56" x14ac:dyDescent="0.45">
      <c r="F957" s="9" t="e">
        <f>VLOOKUP($B957, FanGraphs_Standings[[Abbreviation]:[2024 Year to Date G]], 2, FALSE)</f>
        <v>#N/A</v>
      </c>
      <c r="G957" s="9" t="e">
        <f>IF(ISERR(VLOOKUP($D957, 'SP Per G'!$A$2:$D$1380, 3, FALSE)), L957, VLOOKUP($D957, 'SP Per G'!$A$2:$D$1380, 3, FALSE))</f>
        <v>#N/A</v>
      </c>
      <c r="H957" s="9" t="e">
        <f>VLOOKUP($D957, 'SP Per G'!$A$2:$D$1380, 4, FALSE)</f>
        <v>#N/A</v>
      </c>
      <c r="I957" s="9" t="e">
        <f>VLOOKUP($D957, Individual_Pitching___Dashboard[], 18, FALSE)</f>
        <v>#N/A</v>
      </c>
      <c r="J957" s="9" t="e">
        <f>VLOOKUP($D957, Individual_Pitching___Dashboard[], 20, FALSE)</f>
        <v>#N/A</v>
      </c>
      <c r="K957" s="9" t="e">
        <f>VLOOKUP($D957, Individual_Pitching___Advanced[], 21,FALSE)</f>
        <v>#N/A</v>
      </c>
      <c r="L957" s="9" t="e">
        <f>VLOOKUP($B957, 'Team Per G'!$A$2:$G$31, 7, FALSE)</f>
        <v>#N/A</v>
      </c>
      <c r="M957" s="9" t="e">
        <f>VLOOKUP($B957, 'FanGraphs - Team WAR Projected'!$B$2:$E$31, 3, FALSE)/162</f>
        <v>#N/A</v>
      </c>
      <c r="N957" s="9" t="e">
        <f>VLOOKUP($B957, Team_Pitching___Advanced[[Team]:[xFIP]], 19,FALSE)</f>
        <v>#N/A</v>
      </c>
      <c r="O957" s="9" t="e">
        <f>VLOOKUP($B957, Team_Pitching___Advanced[], 20, FALSE)</f>
        <v>#N/A</v>
      </c>
      <c r="P957" s="9" t="e">
        <f>VLOOKUP($B957, Team_Batting___Dashboard[[Team]:[wOBA]], 16, FALSE)</f>
        <v>#N/A</v>
      </c>
      <c r="Q957" s="9" t="e">
        <f>VLOOKUP($B957, Team_Batting___Advanced[[Team]:[OPS]], 9, FALSE)</f>
        <v>#N/A</v>
      </c>
      <c r="R957" s="9" t="e">
        <f>VLOOKUP($B957, Team_Batting___Advanced[], 19, FALSE)</f>
        <v>#N/A</v>
      </c>
      <c r="S957" s="9" t="e">
        <f>VLOOKUP($B957, 'Team Per G'!$A$2:$G$31, 3, FALSE)</f>
        <v>#N/A</v>
      </c>
      <c r="T957" s="9" t="e">
        <f>VLOOKUP($B957, 'Team Per G'!$A$2:$G$31, 5, FALSE)</f>
        <v>#N/A</v>
      </c>
      <c r="U957" s="9" t="e">
        <f>VLOOKUP($B957, 'Team Per G'!$A$2:$G$31, 4, FALSE)</f>
        <v>#N/A</v>
      </c>
      <c r="V957" s="9" t="e">
        <f>VLOOKUP($B957, Team_Batting___Dashboard[], 22, FALSE)/$F957</f>
        <v>#N/A</v>
      </c>
      <c r="W957" s="9" t="e">
        <f>VLOOKUP($B957, 'FanGraphs - Team WAR Projected'!$B$2:$E$31, 4, FALSE)/162</f>
        <v>#N/A</v>
      </c>
      <c r="X957" s="9" t="e">
        <f>VLOOKUP($B957, FanGraphs_Standings[[Abbreviation]:[2024 Year to Date RS/G]], 6, FALSE)/$F957</f>
        <v>#N/A</v>
      </c>
      <c r="Y957" s="9" t="e">
        <f>VLOOKUP($B957, FanGraphs_Standings[[Abbreviation]:[2024 Projected Full Season RDif]], 19, FALSE)/162</f>
        <v>#N/A</v>
      </c>
      <c r="Z957" s="9" t="e">
        <f>VLOOKUP($B957, FanGraphs_Standings[[Abbreviation]:[2024 Projected Full Season RDif]], 5, FALSE)</f>
        <v>#N/A</v>
      </c>
      <c r="AA957" s="9" t="e">
        <f>VLOOKUP($B957, FanGraphs_Standings[[Abbreviation]:[2024 Projected Full Season W%]], 18, FALSE)</f>
        <v>#N/A</v>
      </c>
      <c r="AB957" s="9" t="e">
        <f>VLOOKUP($B957, 'Home Field Adv'!$A$2:$I$31, 9, FALSE)</f>
        <v>#N/A</v>
      </c>
      <c r="AC957" s="9" t="e">
        <f>VLOOKUP($C957, FanGraphs_Standings[[Abbreviation]:[2024 Year to Date G]], 2, FALSE)</f>
        <v>#N/A</v>
      </c>
      <c r="AD957" s="9" t="e">
        <f>VLOOKUP($E957, 'SP Per G'!$A$2:$D$1380, 3, FALSE)</f>
        <v>#N/A</v>
      </c>
      <c r="AE957" s="9" t="e">
        <f>VLOOKUP($E957, 'SP Per G'!$A$2:$D$1380, 4, FALSE)</f>
        <v>#N/A</v>
      </c>
      <c r="AF957" s="9" t="e">
        <f>VLOOKUP($E957, Individual_Pitching___Dashboard[], 18, FALSE)</f>
        <v>#N/A</v>
      </c>
      <c r="AG957" s="9" t="e">
        <f>VLOOKUP($E957, Individual_Pitching___Dashboard[], 20, FALSE)</f>
        <v>#N/A</v>
      </c>
      <c r="AH957" s="9" t="e">
        <f>VLOOKUP($E957, Individual_Pitching___Advanced[], 21,FALSE)</f>
        <v>#N/A</v>
      </c>
      <c r="AI957" s="9" t="e">
        <f>VLOOKUP($C957, 'Team Per G'!$A$2:$G$31, 7, FALSE)</f>
        <v>#N/A</v>
      </c>
      <c r="AJ957" s="9" t="e">
        <f>VLOOKUP($C957, 'FanGraphs - Team WAR Projected'!$B$2:$E$31, 3, FALSE)/162</f>
        <v>#N/A</v>
      </c>
      <c r="AK957" s="9" t="e">
        <f>VLOOKUP($C957, Team_Pitching___Advanced[[Team]:[xFIP]], 19,FALSE)</f>
        <v>#N/A</v>
      </c>
      <c r="AL957" s="9" t="e">
        <f>VLOOKUP($C957, Team_Pitching___Advanced[], 20, FALSE)</f>
        <v>#N/A</v>
      </c>
      <c r="AM957" s="9" t="e">
        <f>VLOOKUP($C957, Team_Batting___Dashboard[[Team]:[wOBA]], 16, FALSE)</f>
        <v>#N/A</v>
      </c>
      <c r="AN957" s="9" t="e">
        <f>VLOOKUP($C957, Team_Batting___Advanced[[Team]:[OPS]], 9, FALSE)</f>
        <v>#N/A</v>
      </c>
      <c r="AO957" s="9" t="e">
        <f>VLOOKUP($C957, Team_Batting___Advanced[], 19, FALSE)</f>
        <v>#N/A</v>
      </c>
      <c r="AP957" s="9" t="e">
        <f>VLOOKUP($C957, 'Team Per G'!$A$2:$G$31, 3, FALSE)</f>
        <v>#N/A</v>
      </c>
      <c r="AQ957" s="9" t="e">
        <f>VLOOKUP($C957, 'Team Per G'!$A$2:$G$31, 5, FALSE)</f>
        <v>#N/A</v>
      </c>
      <c r="AR957" s="9" t="e">
        <f>VLOOKUP($C957, 'Team Per G'!$A$2:$G$31, 4, FALSE)</f>
        <v>#N/A</v>
      </c>
      <c r="AS957" s="9" t="e">
        <f>VLOOKUP($C957, Team_Batting___Dashboard[], 22, FALSE)/$AC957</f>
        <v>#N/A</v>
      </c>
      <c r="AT957" s="9" t="e">
        <f>VLOOKUP($C957, 'FanGraphs - Team WAR Projected'!$B$2:$E$31, 4, FALSE)/162</f>
        <v>#N/A</v>
      </c>
      <c r="AU957" s="9" t="e">
        <f>VLOOKUP($C957, FanGraphs_Standings[[Abbreviation]:[2024 Year to Date RS/G]], 6, FALSE)/$AC957</f>
        <v>#N/A</v>
      </c>
      <c r="AV957" s="9" t="e">
        <f>VLOOKUP($C957, FanGraphs_Standings[[Abbreviation]:[2024 Projected Full Season RDif]], 19, FALSE)/162</f>
        <v>#N/A</v>
      </c>
      <c r="AW957" s="9" t="e">
        <f>VLOOKUP($C957, FanGraphs_Standings[[Abbreviation]:[2024 Projected Full Season RDif]], 5, FALSE)</f>
        <v>#N/A</v>
      </c>
      <c r="AX957" s="9" t="e">
        <f>VLOOKUP($C957, FanGraphs_Standings[[Abbreviation]:[2024 Projected Full Season W%]], 18, FALSE)</f>
        <v>#N/A</v>
      </c>
      <c r="AY957" s="9" t="e">
        <f>VLOOKUP($C957, 'Home Field Adv'!$A$2:$K$31, 11, FALSE)</f>
        <v>#N/A</v>
      </c>
      <c r="BB957" s="5" t="str">
        <f t="shared" si="43"/>
        <v/>
      </c>
      <c r="BC957" s="5" t="str">
        <f t="shared" si="44"/>
        <v/>
      </c>
      <c r="BD957" s="5" t="str">
        <f t="shared" si="45"/>
        <v/>
      </c>
    </row>
    <row r="958" spans="6:56" x14ac:dyDescent="0.45">
      <c r="F958" s="9" t="e">
        <f>VLOOKUP($B958, FanGraphs_Standings[[Abbreviation]:[2024 Year to Date G]], 2, FALSE)</f>
        <v>#N/A</v>
      </c>
      <c r="G958" s="9" t="e">
        <f>IF(ISERR(VLOOKUP($D958, 'SP Per G'!$A$2:$D$1380, 3, FALSE)), L958, VLOOKUP($D958, 'SP Per G'!$A$2:$D$1380, 3, FALSE))</f>
        <v>#N/A</v>
      </c>
      <c r="H958" s="9" t="e">
        <f>VLOOKUP($D958, 'SP Per G'!$A$2:$D$1380, 4, FALSE)</f>
        <v>#N/A</v>
      </c>
      <c r="I958" s="9" t="e">
        <f>VLOOKUP($D958, Individual_Pitching___Dashboard[], 18, FALSE)</f>
        <v>#N/A</v>
      </c>
      <c r="J958" s="9" t="e">
        <f>VLOOKUP($D958, Individual_Pitching___Dashboard[], 20, FALSE)</f>
        <v>#N/A</v>
      </c>
      <c r="K958" s="9" t="e">
        <f>VLOOKUP($D958, Individual_Pitching___Advanced[], 21,FALSE)</f>
        <v>#N/A</v>
      </c>
      <c r="L958" s="9" t="e">
        <f>VLOOKUP($B958, 'Team Per G'!$A$2:$G$31, 7, FALSE)</f>
        <v>#N/A</v>
      </c>
      <c r="M958" s="9" t="e">
        <f>VLOOKUP($B958, 'FanGraphs - Team WAR Projected'!$B$2:$E$31, 3, FALSE)/162</f>
        <v>#N/A</v>
      </c>
      <c r="N958" s="9" t="e">
        <f>VLOOKUP($B958, Team_Pitching___Advanced[[Team]:[xFIP]], 19,FALSE)</f>
        <v>#N/A</v>
      </c>
      <c r="O958" s="9" t="e">
        <f>VLOOKUP($B958, Team_Pitching___Advanced[], 20, FALSE)</f>
        <v>#N/A</v>
      </c>
      <c r="P958" s="9" t="e">
        <f>VLOOKUP($B958, Team_Batting___Dashboard[[Team]:[wOBA]], 16, FALSE)</f>
        <v>#N/A</v>
      </c>
      <c r="Q958" s="9" t="e">
        <f>VLOOKUP($B958, Team_Batting___Advanced[[Team]:[OPS]], 9, FALSE)</f>
        <v>#N/A</v>
      </c>
      <c r="R958" s="9" t="e">
        <f>VLOOKUP($B958, Team_Batting___Advanced[], 19, FALSE)</f>
        <v>#N/A</v>
      </c>
      <c r="S958" s="9" t="e">
        <f>VLOOKUP($B958, 'Team Per G'!$A$2:$G$31, 3, FALSE)</f>
        <v>#N/A</v>
      </c>
      <c r="T958" s="9" t="e">
        <f>VLOOKUP($B958, 'Team Per G'!$A$2:$G$31, 5, FALSE)</f>
        <v>#N/A</v>
      </c>
      <c r="U958" s="9" t="e">
        <f>VLOOKUP($B958, 'Team Per G'!$A$2:$G$31, 4, FALSE)</f>
        <v>#N/A</v>
      </c>
      <c r="V958" s="9" t="e">
        <f>VLOOKUP($B958, Team_Batting___Dashboard[], 22, FALSE)/$F958</f>
        <v>#N/A</v>
      </c>
      <c r="W958" s="9" t="e">
        <f>VLOOKUP($B958, 'FanGraphs - Team WAR Projected'!$B$2:$E$31, 4, FALSE)/162</f>
        <v>#N/A</v>
      </c>
      <c r="X958" s="9" t="e">
        <f>VLOOKUP($B958, FanGraphs_Standings[[Abbreviation]:[2024 Year to Date RS/G]], 6, FALSE)/$F958</f>
        <v>#N/A</v>
      </c>
      <c r="Y958" s="9" t="e">
        <f>VLOOKUP($B958, FanGraphs_Standings[[Abbreviation]:[2024 Projected Full Season RDif]], 19, FALSE)/162</f>
        <v>#N/A</v>
      </c>
      <c r="Z958" s="9" t="e">
        <f>VLOOKUP($B958, FanGraphs_Standings[[Abbreviation]:[2024 Projected Full Season RDif]], 5, FALSE)</f>
        <v>#N/A</v>
      </c>
      <c r="AA958" s="9" t="e">
        <f>VLOOKUP($B958, FanGraphs_Standings[[Abbreviation]:[2024 Projected Full Season W%]], 18, FALSE)</f>
        <v>#N/A</v>
      </c>
      <c r="AB958" s="9" t="e">
        <f>VLOOKUP($B958, 'Home Field Adv'!$A$2:$I$31, 9, FALSE)</f>
        <v>#N/A</v>
      </c>
      <c r="AC958" s="9" t="e">
        <f>VLOOKUP($C958, FanGraphs_Standings[[Abbreviation]:[2024 Year to Date G]], 2, FALSE)</f>
        <v>#N/A</v>
      </c>
      <c r="AD958" s="9" t="e">
        <f>VLOOKUP($E958, 'SP Per G'!$A$2:$D$1380, 3, FALSE)</f>
        <v>#N/A</v>
      </c>
      <c r="AE958" s="9" t="e">
        <f>VLOOKUP($E958, 'SP Per G'!$A$2:$D$1380, 4, FALSE)</f>
        <v>#N/A</v>
      </c>
      <c r="AF958" s="9" t="e">
        <f>VLOOKUP($E958, Individual_Pitching___Dashboard[], 18, FALSE)</f>
        <v>#N/A</v>
      </c>
      <c r="AG958" s="9" t="e">
        <f>VLOOKUP($E958, Individual_Pitching___Dashboard[], 20, FALSE)</f>
        <v>#N/A</v>
      </c>
      <c r="AH958" s="9" t="e">
        <f>VLOOKUP($E958, Individual_Pitching___Advanced[], 21,FALSE)</f>
        <v>#N/A</v>
      </c>
      <c r="AI958" s="9" t="e">
        <f>VLOOKUP($C958, 'Team Per G'!$A$2:$G$31, 7, FALSE)</f>
        <v>#N/A</v>
      </c>
      <c r="AJ958" s="9" t="e">
        <f>VLOOKUP($C958, 'FanGraphs - Team WAR Projected'!$B$2:$E$31, 3, FALSE)/162</f>
        <v>#N/A</v>
      </c>
      <c r="AK958" s="9" t="e">
        <f>VLOOKUP($C958, Team_Pitching___Advanced[[Team]:[xFIP]], 19,FALSE)</f>
        <v>#N/A</v>
      </c>
      <c r="AL958" s="9" t="e">
        <f>VLOOKUP($C958, Team_Pitching___Advanced[], 20, FALSE)</f>
        <v>#N/A</v>
      </c>
      <c r="AM958" s="9" t="e">
        <f>VLOOKUP($C958, Team_Batting___Dashboard[[Team]:[wOBA]], 16, FALSE)</f>
        <v>#N/A</v>
      </c>
      <c r="AN958" s="9" t="e">
        <f>VLOOKUP($C958, Team_Batting___Advanced[[Team]:[OPS]], 9, FALSE)</f>
        <v>#N/A</v>
      </c>
      <c r="AO958" s="9" t="e">
        <f>VLOOKUP($C958, Team_Batting___Advanced[], 19, FALSE)</f>
        <v>#N/A</v>
      </c>
      <c r="AP958" s="9" t="e">
        <f>VLOOKUP($C958, 'Team Per G'!$A$2:$G$31, 3, FALSE)</f>
        <v>#N/A</v>
      </c>
      <c r="AQ958" s="9" t="e">
        <f>VLOOKUP($C958, 'Team Per G'!$A$2:$G$31, 5, FALSE)</f>
        <v>#N/A</v>
      </c>
      <c r="AR958" s="9" t="e">
        <f>VLOOKUP($C958, 'Team Per G'!$A$2:$G$31, 4, FALSE)</f>
        <v>#N/A</v>
      </c>
      <c r="AS958" s="9" t="e">
        <f>VLOOKUP($C958, Team_Batting___Dashboard[], 22, FALSE)/$AC958</f>
        <v>#N/A</v>
      </c>
      <c r="AT958" s="9" t="e">
        <f>VLOOKUP($C958, 'FanGraphs - Team WAR Projected'!$B$2:$E$31, 4, FALSE)/162</f>
        <v>#N/A</v>
      </c>
      <c r="AU958" s="9" t="e">
        <f>VLOOKUP($C958, FanGraphs_Standings[[Abbreviation]:[2024 Year to Date RS/G]], 6, FALSE)/$AC958</f>
        <v>#N/A</v>
      </c>
      <c r="AV958" s="9" t="e">
        <f>VLOOKUP($C958, FanGraphs_Standings[[Abbreviation]:[2024 Projected Full Season RDif]], 19, FALSE)/162</f>
        <v>#N/A</v>
      </c>
      <c r="AW958" s="9" t="e">
        <f>VLOOKUP($C958, FanGraphs_Standings[[Abbreviation]:[2024 Projected Full Season RDif]], 5, FALSE)</f>
        <v>#N/A</v>
      </c>
      <c r="AX958" s="9" t="e">
        <f>VLOOKUP($C958, FanGraphs_Standings[[Abbreviation]:[2024 Projected Full Season W%]], 18, FALSE)</f>
        <v>#N/A</v>
      </c>
      <c r="AY958" s="9" t="e">
        <f>VLOOKUP($C958, 'Home Field Adv'!$A$2:$K$31, 11, FALSE)</f>
        <v>#N/A</v>
      </c>
      <c r="BB958" s="5" t="str">
        <f t="shared" si="43"/>
        <v/>
      </c>
      <c r="BC958" s="5" t="str">
        <f t="shared" si="44"/>
        <v/>
      </c>
      <c r="BD958" s="5" t="str">
        <f t="shared" si="45"/>
        <v/>
      </c>
    </row>
    <row r="959" spans="6:56" x14ac:dyDescent="0.45">
      <c r="F959" s="9" t="e">
        <f>VLOOKUP($B959, FanGraphs_Standings[[Abbreviation]:[2024 Year to Date G]], 2, FALSE)</f>
        <v>#N/A</v>
      </c>
      <c r="G959" s="9" t="e">
        <f>IF(ISERR(VLOOKUP($D959, 'SP Per G'!$A$2:$D$1380, 3, FALSE)), L959, VLOOKUP($D959, 'SP Per G'!$A$2:$D$1380, 3, FALSE))</f>
        <v>#N/A</v>
      </c>
      <c r="H959" s="9" t="e">
        <f>VLOOKUP($D959, 'SP Per G'!$A$2:$D$1380, 4, FALSE)</f>
        <v>#N/A</v>
      </c>
      <c r="I959" s="9" t="e">
        <f>VLOOKUP($D959, Individual_Pitching___Dashboard[], 18, FALSE)</f>
        <v>#N/A</v>
      </c>
      <c r="J959" s="9" t="e">
        <f>VLOOKUP($D959, Individual_Pitching___Dashboard[], 20, FALSE)</f>
        <v>#N/A</v>
      </c>
      <c r="K959" s="9" t="e">
        <f>VLOOKUP($D959, Individual_Pitching___Advanced[], 21,FALSE)</f>
        <v>#N/A</v>
      </c>
      <c r="L959" s="9" t="e">
        <f>VLOOKUP($B959, 'Team Per G'!$A$2:$G$31, 7, FALSE)</f>
        <v>#N/A</v>
      </c>
      <c r="M959" s="9" t="e">
        <f>VLOOKUP($B959, 'FanGraphs - Team WAR Projected'!$B$2:$E$31, 3, FALSE)/162</f>
        <v>#N/A</v>
      </c>
      <c r="N959" s="9" t="e">
        <f>VLOOKUP($B959, Team_Pitching___Advanced[[Team]:[xFIP]], 19,FALSE)</f>
        <v>#N/A</v>
      </c>
      <c r="O959" s="9" t="e">
        <f>VLOOKUP($B959, Team_Pitching___Advanced[], 20, FALSE)</f>
        <v>#N/A</v>
      </c>
      <c r="P959" s="9" t="e">
        <f>VLOOKUP($B959, Team_Batting___Dashboard[[Team]:[wOBA]], 16, FALSE)</f>
        <v>#N/A</v>
      </c>
      <c r="Q959" s="9" t="e">
        <f>VLOOKUP($B959, Team_Batting___Advanced[[Team]:[OPS]], 9, FALSE)</f>
        <v>#N/A</v>
      </c>
      <c r="R959" s="9" t="e">
        <f>VLOOKUP($B959, Team_Batting___Advanced[], 19, FALSE)</f>
        <v>#N/A</v>
      </c>
      <c r="S959" s="9" t="e">
        <f>VLOOKUP($B959, 'Team Per G'!$A$2:$G$31, 3, FALSE)</f>
        <v>#N/A</v>
      </c>
      <c r="T959" s="9" t="e">
        <f>VLOOKUP($B959, 'Team Per G'!$A$2:$G$31, 5, FALSE)</f>
        <v>#N/A</v>
      </c>
      <c r="U959" s="9" t="e">
        <f>VLOOKUP($B959, 'Team Per G'!$A$2:$G$31, 4, FALSE)</f>
        <v>#N/A</v>
      </c>
      <c r="V959" s="9" t="e">
        <f>VLOOKUP($B959, Team_Batting___Dashboard[], 22, FALSE)/$F959</f>
        <v>#N/A</v>
      </c>
      <c r="W959" s="9" t="e">
        <f>VLOOKUP($B959, 'FanGraphs - Team WAR Projected'!$B$2:$E$31, 4, FALSE)/162</f>
        <v>#N/A</v>
      </c>
      <c r="X959" s="9" t="e">
        <f>VLOOKUP($B959, FanGraphs_Standings[[Abbreviation]:[2024 Year to Date RS/G]], 6, FALSE)/$F959</f>
        <v>#N/A</v>
      </c>
      <c r="Y959" s="9" t="e">
        <f>VLOOKUP($B959, FanGraphs_Standings[[Abbreviation]:[2024 Projected Full Season RDif]], 19, FALSE)/162</f>
        <v>#N/A</v>
      </c>
      <c r="Z959" s="9" t="e">
        <f>VLOOKUP($B959, FanGraphs_Standings[[Abbreviation]:[2024 Projected Full Season RDif]], 5, FALSE)</f>
        <v>#N/A</v>
      </c>
      <c r="AA959" s="9" t="e">
        <f>VLOOKUP($B959, FanGraphs_Standings[[Abbreviation]:[2024 Projected Full Season W%]], 18, FALSE)</f>
        <v>#N/A</v>
      </c>
      <c r="AB959" s="9" t="e">
        <f>VLOOKUP($B959, 'Home Field Adv'!$A$2:$I$31, 9, FALSE)</f>
        <v>#N/A</v>
      </c>
      <c r="AC959" s="9" t="e">
        <f>VLOOKUP($C959, FanGraphs_Standings[[Abbreviation]:[2024 Year to Date G]], 2, FALSE)</f>
        <v>#N/A</v>
      </c>
      <c r="AD959" s="9" t="e">
        <f>VLOOKUP($E959, 'SP Per G'!$A$2:$D$1380, 3, FALSE)</f>
        <v>#N/A</v>
      </c>
      <c r="AE959" s="9" t="e">
        <f>VLOOKUP($E959, 'SP Per G'!$A$2:$D$1380, 4, FALSE)</f>
        <v>#N/A</v>
      </c>
      <c r="AF959" s="9" t="e">
        <f>VLOOKUP($E959, Individual_Pitching___Dashboard[], 18, FALSE)</f>
        <v>#N/A</v>
      </c>
      <c r="AG959" s="9" t="e">
        <f>VLOOKUP($E959, Individual_Pitching___Dashboard[], 20, FALSE)</f>
        <v>#N/A</v>
      </c>
      <c r="AH959" s="9" t="e">
        <f>VLOOKUP($E959, Individual_Pitching___Advanced[], 21,FALSE)</f>
        <v>#N/A</v>
      </c>
      <c r="AI959" s="9" t="e">
        <f>VLOOKUP($C959, 'Team Per G'!$A$2:$G$31, 7, FALSE)</f>
        <v>#N/A</v>
      </c>
      <c r="AJ959" s="9" t="e">
        <f>VLOOKUP($C959, 'FanGraphs - Team WAR Projected'!$B$2:$E$31, 3, FALSE)/162</f>
        <v>#N/A</v>
      </c>
      <c r="AK959" s="9" t="e">
        <f>VLOOKUP($C959, Team_Pitching___Advanced[[Team]:[xFIP]], 19,FALSE)</f>
        <v>#N/A</v>
      </c>
      <c r="AL959" s="9" t="e">
        <f>VLOOKUP($C959, Team_Pitching___Advanced[], 20, FALSE)</f>
        <v>#N/A</v>
      </c>
      <c r="AM959" s="9" t="e">
        <f>VLOOKUP($C959, Team_Batting___Dashboard[[Team]:[wOBA]], 16, FALSE)</f>
        <v>#N/A</v>
      </c>
      <c r="AN959" s="9" t="e">
        <f>VLOOKUP($C959, Team_Batting___Advanced[[Team]:[OPS]], 9, FALSE)</f>
        <v>#N/A</v>
      </c>
      <c r="AO959" s="9" t="e">
        <f>VLOOKUP($C959, Team_Batting___Advanced[], 19, FALSE)</f>
        <v>#N/A</v>
      </c>
      <c r="AP959" s="9" t="e">
        <f>VLOOKUP($C959, 'Team Per G'!$A$2:$G$31, 3, FALSE)</f>
        <v>#N/A</v>
      </c>
      <c r="AQ959" s="9" t="e">
        <f>VLOOKUP($C959, 'Team Per G'!$A$2:$G$31, 5, FALSE)</f>
        <v>#N/A</v>
      </c>
      <c r="AR959" s="9" t="e">
        <f>VLOOKUP($C959, 'Team Per G'!$A$2:$G$31, 4, FALSE)</f>
        <v>#N/A</v>
      </c>
      <c r="AS959" s="9" t="e">
        <f>VLOOKUP($C959, Team_Batting___Dashboard[], 22, FALSE)/$AC959</f>
        <v>#N/A</v>
      </c>
      <c r="AT959" s="9" t="e">
        <f>VLOOKUP($C959, 'FanGraphs - Team WAR Projected'!$B$2:$E$31, 4, FALSE)/162</f>
        <v>#N/A</v>
      </c>
      <c r="AU959" s="9" t="e">
        <f>VLOOKUP($C959, FanGraphs_Standings[[Abbreviation]:[2024 Year to Date RS/G]], 6, FALSE)/$AC959</f>
        <v>#N/A</v>
      </c>
      <c r="AV959" s="9" t="e">
        <f>VLOOKUP($C959, FanGraphs_Standings[[Abbreviation]:[2024 Projected Full Season RDif]], 19, FALSE)/162</f>
        <v>#N/A</v>
      </c>
      <c r="AW959" s="9" t="e">
        <f>VLOOKUP($C959, FanGraphs_Standings[[Abbreviation]:[2024 Projected Full Season RDif]], 5, FALSE)</f>
        <v>#N/A</v>
      </c>
      <c r="AX959" s="9" t="e">
        <f>VLOOKUP($C959, FanGraphs_Standings[[Abbreviation]:[2024 Projected Full Season W%]], 18, FALSE)</f>
        <v>#N/A</v>
      </c>
      <c r="AY959" s="9" t="e">
        <f>VLOOKUP($C959, 'Home Field Adv'!$A$2:$K$31, 11, FALSE)</f>
        <v>#N/A</v>
      </c>
      <c r="BB959" s="5" t="str">
        <f t="shared" si="43"/>
        <v/>
      </c>
      <c r="BC959" s="5" t="str">
        <f t="shared" si="44"/>
        <v/>
      </c>
      <c r="BD959" s="5" t="str">
        <f t="shared" si="45"/>
        <v/>
      </c>
    </row>
    <row r="960" spans="6:56" x14ac:dyDescent="0.45">
      <c r="F960" s="9" t="e">
        <f>VLOOKUP($B960, FanGraphs_Standings[[Abbreviation]:[2024 Year to Date G]], 2, FALSE)</f>
        <v>#N/A</v>
      </c>
      <c r="G960" s="9" t="e">
        <f>IF(ISERR(VLOOKUP($D960, 'SP Per G'!$A$2:$D$1380, 3, FALSE)), L960, VLOOKUP($D960, 'SP Per G'!$A$2:$D$1380, 3, FALSE))</f>
        <v>#N/A</v>
      </c>
      <c r="H960" s="9" t="e">
        <f>VLOOKUP($D960, 'SP Per G'!$A$2:$D$1380, 4, FALSE)</f>
        <v>#N/A</v>
      </c>
      <c r="I960" s="9" t="e">
        <f>VLOOKUP($D960, Individual_Pitching___Dashboard[], 18, FALSE)</f>
        <v>#N/A</v>
      </c>
      <c r="J960" s="9" t="e">
        <f>VLOOKUP($D960, Individual_Pitching___Dashboard[], 20, FALSE)</f>
        <v>#N/A</v>
      </c>
      <c r="K960" s="9" t="e">
        <f>VLOOKUP($D960, Individual_Pitching___Advanced[], 21,FALSE)</f>
        <v>#N/A</v>
      </c>
      <c r="L960" s="9" t="e">
        <f>VLOOKUP($B960, 'Team Per G'!$A$2:$G$31, 7, FALSE)</f>
        <v>#N/A</v>
      </c>
      <c r="M960" s="9" t="e">
        <f>VLOOKUP($B960, 'FanGraphs - Team WAR Projected'!$B$2:$E$31, 3, FALSE)/162</f>
        <v>#N/A</v>
      </c>
      <c r="N960" s="9" t="e">
        <f>VLOOKUP($B960, Team_Pitching___Advanced[[Team]:[xFIP]], 19,FALSE)</f>
        <v>#N/A</v>
      </c>
      <c r="O960" s="9" t="e">
        <f>VLOOKUP($B960, Team_Pitching___Advanced[], 20, FALSE)</f>
        <v>#N/A</v>
      </c>
      <c r="P960" s="9" t="e">
        <f>VLOOKUP($B960, Team_Batting___Dashboard[[Team]:[wOBA]], 16, FALSE)</f>
        <v>#N/A</v>
      </c>
      <c r="Q960" s="9" t="e">
        <f>VLOOKUP($B960, Team_Batting___Advanced[[Team]:[OPS]], 9, FALSE)</f>
        <v>#N/A</v>
      </c>
      <c r="R960" s="9" t="e">
        <f>VLOOKUP($B960, Team_Batting___Advanced[], 19, FALSE)</f>
        <v>#N/A</v>
      </c>
      <c r="S960" s="9" t="e">
        <f>VLOOKUP($B960, 'Team Per G'!$A$2:$G$31, 3, FALSE)</f>
        <v>#N/A</v>
      </c>
      <c r="T960" s="9" t="e">
        <f>VLOOKUP($B960, 'Team Per G'!$A$2:$G$31, 5, FALSE)</f>
        <v>#N/A</v>
      </c>
      <c r="U960" s="9" t="e">
        <f>VLOOKUP($B960, 'Team Per G'!$A$2:$G$31, 4, FALSE)</f>
        <v>#N/A</v>
      </c>
      <c r="V960" s="9" t="e">
        <f>VLOOKUP($B960, Team_Batting___Dashboard[], 22, FALSE)/$F960</f>
        <v>#N/A</v>
      </c>
      <c r="W960" s="9" t="e">
        <f>VLOOKUP($B960, 'FanGraphs - Team WAR Projected'!$B$2:$E$31, 4, FALSE)/162</f>
        <v>#N/A</v>
      </c>
      <c r="X960" s="9" t="e">
        <f>VLOOKUP($B960, FanGraphs_Standings[[Abbreviation]:[2024 Year to Date RS/G]], 6, FALSE)/$F960</f>
        <v>#N/A</v>
      </c>
      <c r="Y960" s="9" t="e">
        <f>VLOOKUP($B960, FanGraphs_Standings[[Abbreviation]:[2024 Projected Full Season RDif]], 19, FALSE)/162</f>
        <v>#N/A</v>
      </c>
      <c r="Z960" s="9" t="e">
        <f>VLOOKUP($B960, FanGraphs_Standings[[Abbreviation]:[2024 Projected Full Season RDif]], 5, FALSE)</f>
        <v>#N/A</v>
      </c>
      <c r="AA960" s="9" t="e">
        <f>VLOOKUP($B960, FanGraphs_Standings[[Abbreviation]:[2024 Projected Full Season W%]], 18, FALSE)</f>
        <v>#N/A</v>
      </c>
      <c r="AB960" s="9" t="e">
        <f>VLOOKUP($B960, 'Home Field Adv'!$A$2:$I$31, 9, FALSE)</f>
        <v>#N/A</v>
      </c>
      <c r="AC960" s="9" t="e">
        <f>VLOOKUP($C960, FanGraphs_Standings[[Abbreviation]:[2024 Year to Date G]], 2, FALSE)</f>
        <v>#N/A</v>
      </c>
      <c r="AD960" s="9" t="e">
        <f>VLOOKUP($E960, 'SP Per G'!$A$2:$D$1380, 3, FALSE)</f>
        <v>#N/A</v>
      </c>
      <c r="AE960" s="9" t="e">
        <f>VLOOKUP($E960, 'SP Per G'!$A$2:$D$1380, 4, FALSE)</f>
        <v>#N/A</v>
      </c>
      <c r="AF960" s="9" t="e">
        <f>VLOOKUP($E960, Individual_Pitching___Dashboard[], 18, FALSE)</f>
        <v>#N/A</v>
      </c>
      <c r="AG960" s="9" t="e">
        <f>VLOOKUP($E960, Individual_Pitching___Dashboard[], 20, FALSE)</f>
        <v>#N/A</v>
      </c>
      <c r="AH960" s="9" t="e">
        <f>VLOOKUP($E960, Individual_Pitching___Advanced[], 21,FALSE)</f>
        <v>#N/A</v>
      </c>
      <c r="AI960" s="9" t="e">
        <f>VLOOKUP($C960, 'Team Per G'!$A$2:$G$31, 7, FALSE)</f>
        <v>#N/A</v>
      </c>
      <c r="AJ960" s="9" t="e">
        <f>VLOOKUP($C960, 'FanGraphs - Team WAR Projected'!$B$2:$E$31, 3, FALSE)/162</f>
        <v>#N/A</v>
      </c>
      <c r="AK960" s="9" t="e">
        <f>VLOOKUP($C960, Team_Pitching___Advanced[[Team]:[xFIP]], 19,FALSE)</f>
        <v>#N/A</v>
      </c>
      <c r="AL960" s="9" t="e">
        <f>VLOOKUP($C960, Team_Pitching___Advanced[], 20, FALSE)</f>
        <v>#N/A</v>
      </c>
      <c r="AM960" s="9" t="e">
        <f>VLOOKUP($C960, Team_Batting___Dashboard[[Team]:[wOBA]], 16, FALSE)</f>
        <v>#N/A</v>
      </c>
      <c r="AN960" s="9" t="e">
        <f>VLOOKUP($C960, Team_Batting___Advanced[[Team]:[OPS]], 9, FALSE)</f>
        <v>#N/A</v>
      </c>
      <c r="AO960" s="9" t="e">
        <f>VLOOKUP($C960, Team_Batting___Advanced[], 19, FALSE)</f>
        <v>#N/A</v>
      </c>
      <c r="AP960" s="9" t="e">
        <f>VLOOKUP($C960, 'Team Per G'!$A$2:$G$31, 3, FALSE)</f>
        <v>#N/A</v>
      </c>
      <c r="AQ960" s="9" t="e">
        <f>VLOOKUP($C960, 'Team Per G'!$A$2:$G$31, 5, FALSE)</f>
        <v>#N/A</v>
      </c>
      <c r="AR960" s="9" t="e">
        <f>VLOOKUP($C960, 'Team Per G'!$A$2:$G$31, 4, FALSE)</f>
        <v>#N/A</v>
      </c>
      <c r="AS960" s="9" t="e">
        <f>VLOOKUP($C960, Team_Batting___Dashboard[], 22, FALSE)/$AC960</f>
        <v>#N/A</v>
      </c>
      <c r="AT960" s="9" t="e">
        <f>VLOOKUP($C960, 'FanGraphs - Team WAR Projected'!$B$2:$E$31, 4, FALSE)/162</f>
        <v>#N/A</v>
      </c>
      <c r="AU960" s="9" t="e">
        <f>VLOOKUP($C960, FanGraphs_Standings[[Abbreviation]:[2024 Year to Date RS/G]], 6, FALSE)/$AC960</f>
        <v>#N/A</v>
      </c>
      <c r="AV960" s="9" t="e">
        <f>VLOOKUP($C960, FanGraphs_Standings[[Abbreviation]:[2024 Projected Full Season RDif]], 19, FALSE)/162</f>
        <v>#N/A</v>
      </c>
      <c r="AW960" s="9" t="e">
        <f>VLOOKUP($C960, FanGraphs_Standings[[Abbreviation]:[2024 Projected Full Season RDif]], 5, FALSE)</f>
        <v>#N/A</v>
      </c>
      <c r="AX960" s="9" t="e">
        <f>VLOOKUP($C960, FanGraphs_Standings[[Abbreviation]:[2024 Projected Full Season W%]], 18, FALSE)</f>
        <v>#N/A</v>
      </c>
      <c r="AY960" s="9" t="e">
        <f>VLOOKUP($C960, 'Home Field Adv'!$A$2:$K$31, 11, FALSE)</f>
        <v>#N/A</v>
      </c>
      <c r="BB960" s="5" t="str">
        <f t="shared" si="43"/>
        <v/>
      </c>
      <c r="BC960" s="5" t="str">
        <f t="shared" si="44"/>
        <v/>
      </c>
      <c r="BD960" s="5" t="str">
        <f t="shared" si="45"/>
        <v/>
      </c>
    </row>
    <row r="961" spans="6:56" x14ac:dyDescent="0.45">
      <c r="F961" s="9" t="e">
        <f>VLOOKUP($B961, FanGraphs_Standings[[Abbreviation]:[2024 Year to Date G]], 2, FALSE)</f>
        <v>#N/A</v>
      </c>
      <c r="G961" s="9" t="e">
        <f>IF(ISERR(VLOOKUP($D961, 'SP Per G'!$A$2:$D$1380, 3, FALSE)), L961, VLOOKUP($D961, 'SP Per G'!$A$2:$D$1380, 3, FALSE))</f>
        <v>#N/A</v>
      </c>
      <c r="H961" s="9" t="e">
        <f>VLOOKUP($D961, 'SP Per G'!$A$2:$D$1380, 4, FALSE)</f>
        <v>#N/A</v>
      </c>
      <c r="I961" s="9" t="e">
        <f>VLOOKUP($D961, Individual_Pitching___Dashboard[], 18, FALSE)</f>
        <v>#N/A</v>
      </c>
      <c r="J961" s="9" t="e">
        <f>VLOOKUP($D961, Individual_Pitching___Dashboard[], 20, FALSE)</f>
        <v>#N/A</v>
      </c>
      <c r="K961" s="9" t="e">
        <f>VLOOKUP($D961, Individual_Pitching___Advanced[], 21,FALSE)</f>
        <v>#N/A</v>
      </c>
      <c r="L961" s="9" t="e">
        <f>VLOOKUP($B961, 'Team Per G'!$A$2:$G$31, 7, FALSE)</f>
        <v>#N/A</v>
      </c>
      <c r="M961" s="9" t="e">
        <f>VLOOKUP($B961, 'FanGraphs - Team WAR Projected'!$B$2:$E$31, 3, FALSE)/162</f>
        <v>#N/A</v>
      </c>
      <c r="N961" s="9" t="e">
        <f>VLOOKUP($B961, Team_Pitching___Advanced[[Team]:[xFIP]], 19,FALSE)</f>
        <v>#N/A</v>
      </c>
      <c r="O961" s="9" t="e">
        <f>VLOOKUP($B961, Team_Pitching___Advanced[], 20, FALSE)</f>
        <v>#N/A</v>
      </c>
      <c r="P961" s="9" t="e">
        <f>VLOOKUP($B961, Team_Batting___Dashboard[[Team]:[wOBA]], 16, FALSE)</f>
        <v>#N/A</v>
      </c>
      <c r="Q961" s="9" t="e">
        <f>VLOOKUP($B961, Team_Batting___Advanced[[Team]:[OPS]], 9, FALSE)</f>
        <v>#N/A</v>
      </c>
      <c r="R961" s="9" t="e">
        <f>VLOOKUP($B961, Team_Batting___Advanced[], 19, FALSE)</f>
        <v>#N/A</v>
      </c>
      <c r="S961" s="9" t="e">
        <f>VLOOKUP($B961, 'Team Per G'!$A$2:$G$31, 3, FALSE)</f>
        <v>#N/A</v>
      </c>
      <c r="T961" s="9" t="e">
        <f>VLOOKUP($B961, 'Team Per G'!$A$2:$G$31, 5, FALSE)</f>
        <v>#N/A</v>
      </c>
      <c r="U961" s="9" t="e">
        <f>VLOOKUP($B961, 'Team Per G'!$A$2:$G$31, 4, FALSE)</f>
        <v>#N/A</v>
      </c>
      <c r="V961" s="9" t="e">
        <f>VLOOKUP($B961, Team_Batting___Dashboard[], 22, FALSE)/$F961</f>
        <v>#N/A</v>
      </c>
      <c r="W961" s="9" t="e">
        <f>VLOOKUP($B961, 'FanGraphs - Team WAR Projected'!$B$2:$E$31, 4, FALSE)/162</f>
        <v>#N/A</v>
      </c>
      <c r="X961" s="9" t="e">
        <f>VLOOKUP($B961, FanGraphs_Standings[[Abbreviation]:[2024 Year to Date RS/G]], 6, FALSE)/$F961</f>
        <v>#N/A</v>
      </c>
      <c r="Y961" s="9" t="e">
        <f>VLOOKUP($B961, FanGraphs_Standings[[Abbreviation]:[2024 Projected Full Season RDif]], 19, FALSE)/162</f>
        <v>#N/A</v>
      </c>
      <c r="Z961" s="9" t="e">
        <f>VLOOKUP($B961, FanGraphs_Standings[[Abbreviation]:[2024 Projected Full Season RDif]], 5, FALSE)</f>
        <v>#N/A</v>
      </c>
      <c r="AA961" s="9" t="e">
        <f>VLOOKUP($B961, FanGraphs_Standings[[Abbreviation]:[2024 Projected Full Season W%]], 18, FALSE)</f>
        <v>#N/A</v>
      </c>
      <c r="AB961" s="9" t="e">
        <f>VLOOKUP($B961, 'Home Field Adv'!$A$2:$I$31, 9, FALSE)</f>
        <v>#N/A</v>
      </c>
      <c r="AC961" s="9" t="e">
        <f>VLOOKUP($C961, FanGraphs_Standings[[Abbreviation]:[2024 Year to Date G]], 2, FALSE)</f>
        <v>#N/A</v>
      </c>
      <c r="AD961" s="9" t="e">
        <f>VLOOKUP($E961, 'SP Per G'!$A$2:$D$1380, 3, FALSE)</f>
        <v>#N/A</v>
      </c>
      <c r="AE961" s="9" t="e">
        <f>VLOOKUP($E961, 'SP Per G'!$A$2:$D$1380, 4, FALSE)</f>
        <v>#N/A</v>
      </c>
      <c r="AF961" s="9" t="e">
        <f>VLOOKUP($E961, Individual_Pitching___Dashboard[], 18, FALSE)</f>
        <v>#N/A</v>
      </c>
      <c r="AG961" s="9" t="e">
        <f>VLOOKUP($E961, Individual_Pitching___Dashboard[], 20, FALSE)</f>
        <v>#N/A</v>
      </c>
      <c r="AH961" s="9" t="e">
        <f>VLOOKUP($E961, Individual_Pitching___Advanced[], 21,FALSE)</f>
        <v>#N/A</v>
      </c>
      <c r="AI961" s="9" t="e">
        <f>VLOOKUP($C961, 'Team Per G'!$A$2:$G$31, 7, FALSE)</f>
        <v>#N/A</v>
      </c>
      <c r="AJ961" s="9" t="e">
        <f>VLOOKUP($C961, 'FanGraphs - Team WAR Projected'!$B$2:$E$31, 3, FALSE)/162</f>
        <v>#N/A</v>
      </c>
      <c r="AK961" s="9" t="e">
        <f>VLOOKUP($C961, Team_Pitching___Advanced[[Team]:[xFIP]], 19,FALSE)</f>
        <v>#N/A</v>
      </c>
      <c r="AL961" s="9" t="e">
        <f>VLOOKUP($C961, Team_Pitching___Advanced[], 20, FALSE)</f>
        <v>#N/A</v>
      </c>
      <c r="AM961" s="9" t="e">
        <f>VLOOKUP($C961, Team_Batting___Dashboard[[Team]:[wOBA]], 16, FALSE)</f>
        <v>#N/A</v>
      </c>
      <c r="AN961" s="9" t="e">
        <f>VLOOKUP($C961, Team_Batting___Advanced[[Team]:[OPS]], 9, FALSE)</f>
        <v>#N/A</v>
      </c>
      <c r="AO961" s="9" t="e">
        <f>VLOOKUP($C961, Team_Batting___Advanced[], 19, FALSE)</f>
        <v>#N/A</v>
      </c>
      <c r="AP961" s="9" t="e">
        <f>VLOOKUP($C961, 'Team Per G'!$A$2:$G$31, 3, FALSE)</f>
        <v>#N/A</v>
      </c>
      <c r="AQ961" s="9" t="e">
        <f>VLOOKUP($C961, 'Team Per G'!$A$2:$G$31, 5, FALSE)</f>
        <v>#N/A</v>
      </c>
      <c r="AR961" s="9" t="e">
        <f>VLOOKUP($C961, 'Team Per G'!$A$2:$G$31, 4, FALSE)</f>
        <v>#N/A</v>
      </c>
      <c r="AS961" s="9" t="e">
        <f>VLOOKUP($C961, Team_Batting___Dashboard[], 22, FALSE)/$AC961</f>
        <v>#N/A</v>
      </c>
      <c r="AT961" s="9" t="e">
        <f>VLOOKUP($C961, 'FanGraphs - Team WAR Projected'!$B$2:$E$31, 4, FALSE)/162</f>
        <v>#N/A</v>
      </c>
      <c r="AU961" s="9" t="e">
        <f>VLOOKUP($C961, FanGraphs_Standings[[Abbreviation]:[2024 Year to Date RS/G]], 6, FALSE)/$AC961</f>
        <v>#N/A</v>
      </c>
      <c r="AV961" s="9" t="e">
        <f>VLOOKUP($C961, FanGraphs_Standings[[Abbreviation]:[2024 Projected Full Season RDif]], 19, FALSE)/162</f>
        <v>#N/A</v>
      </c>
      <c r="AW961" s="9" t="e">
        <f>VLOOKUP($C961, FanGraphs_Standings[[Abbreviation]:[2024 Projected Full Season RDif]], 5, FALSE)</f>
        <v>#N/A</v>
      </c>
      <c r="AX961" s="9" t="e">
        <f>VLOOKUP($C961, FanGraphs_Standings[[Abbreviation]:[2024 Projected Full Season W%]], 18, FALSE)</f>
        <v>#N/A</v>
      </c>
      <c r="AY961" s="9" t="e">
        <f>VLOOKUP($C961, 'Home Field Adv'!$A$2:$K$31, 11, FALSE)</f>
        <v>#N/A</v>
      </c>
      <c r="BB961" s="5" t="str">
        <f t="shared" si="43"/>
        <v/>
      </c>
      <c r="BC961" s="5" t="str">
        <f t="shared" si="44"/>
        <v/>
      </c>
      <c r="BD961" s="5" t="str">
        <f t="shared" si="45"/>
        <v/>
      </c>
    </row>
    <row r="962" spans="6:56" x14ac:dyDescent="0.45">
      <c r="F962" s="9" t="e">
        <f>VLOOKUP($B962, FanGraphs_Standings[[Abbreviation]:[2024 Year to Date G]], 2, FALSE)</f>
        <v>#N/A</v>
      </c>
      <c r="G962" s="9" t="e">
        <f>IF(ISERR(VLOOKUP($D962, 'SP Per G'!$A$2:$D$1380, 3, FALSE)), L962, VLOOKUP($D962, 'SP Per G'!$A$2:$D$1380, 3, FALSE))</f>
        <v>#N/A</v>
      </c>
      <c r="H962" s="9" t="e">
        <f>VLOOKUP($D962, 'SP Per G'!$A$2:$D$1380, 4, FALSE)</f>
        <v>#N/A</v>
      </c>
      <c r="I962" s="9" t="e">
        <f>VLOOKUP($D962, Individual_Pitching___Dashboard[], 18, FALSE)</f>
        <v>#N/A</v>
      </c>
      <c r="J962" s="9" t="e">
        <f>VLOOKUP($D962, Individual_Pitching___Dashboard[], 20, FALSE)</f>
        <v>#N/A</v>
      </c>
      <c r="K962" s="9" t="e">
        <f>VLOOKUP($D962, Individual_Pitching___Advanced[], 21,FALSE)</f>
        <v>#N/A</v>
      </c>
      <c r="L962" s="9" t="e">
        <f>VLOOKUP($B962, 'Team Per G'!$A$2:$G$31, 7, FALSE)</f>
        <v>#N/A</v>
      </c>
      <c r="M962" s="9" t="e">
        <f>VLOOKUP($B962, 'FanGraphs - Team WAR Projected'!$B$2:$E$31, 3, FALSE)/162</f>
        <v>#N/A</v>
      </c>
      <c r="N962" s="9" t="e">
        <f>VLOOKUP($B962, Team_Pitching___Advanced[[Team]:[xFIP]], 19,FALSE)</f>
        <v>#N/A</v>
      </c>
      <c r="O962" s="9" t="e">
        <f>VLOOKUP($B962, Team_Pitching___Advanced[], 20, FALSE)</f>
        <v>#N/A</v>
      </c>
      <c r="P962" s="9" t="e">
        <f>VLOOKUP($B962, Team_Batting___Dashboard[[Team]:[wOBA]], 16, FALSE)</f>
        <v>#N/A</v>
      </c>
      <c r="Q962" s="9" t="e">
        <f>VLOOKUP($B962, Team_Batting___Advanced[[Team]:[OPS]], 9, FALSE)</f>
        <v>#N/A</v>
      </c>
      <c r="R962" s="9" t="e">
        <f>VLOOKUP($B962, Team_Batting___Advanced[], 19, FALSE)</f>
        <v>#N/A</v>
      </c>
      <c r="S962" s="9" t="e">
        <f>VLOOKUP($B962, 'Team Per G'!$A$2:$G$31, 3, FALSE)</f>
        <v>#N/A</v>
      </c>
      <c r="T962" s="9" t="e">
        <f>VLOOKUP($B962, 'Team Per G'!$A$2:$G$31, 5, FALSE)</f>
        <v>#N/A</v>
      </c>
      <c r="U962" s="9" t="e">
        <f>VLOOKUP($B962, 'Team Per G'!$A$2:$G$31, 4, FALSE)</f>
        <v>#N/A</v>
      </c>
      <c r="V962" s="9" t="e">
        <f>VLOOKUP($B962, Team_Batting___Dashboard[], 22, FALSE)/$F962</f>
        <v>#N/A</v>
      </c>
      <c r="W962" s="9" t="e">
        <f>VLOOKUP($B962, 'FanGraphs - Team WAR Projected'!$B$2:$E$31, 4, FALSE)/162</f>
        <v>#N/A</v>
      </c>
      <c r="X962" s="9" t="e">
        <f>VLOOKUP($B962, FanGraphs_Standings[[Abbreviation]:[2024 Year to Date RS/G]], 6, FALSE)/$F962</f>
        <v>#N/A</v>
      </c>
      <c r="Y962" s="9" t="e">
        <f>VLOOKUP($B962, FanGraphs_Standings[[Abbreviation]:[2024 Projected Full Season RDif]], 19, FALSE)/162</f>
        <v>#N/A</v>
      </c>
      <c r="Z962" s="9" t="e">
        <f>VLOOKUP($B962, FanGraphs_Standings[[Abbreviation]:[2024 Projected Full Season RDif]], 5, FALSE)</f>
        <v>#N/A</v>
      </c>
      <c r="AA962" s="9" t="e">
        <f>VLOOKUP($B962, FanGraphs_Standings[[Abbreviation]:[2024 Projected Full Season W%]], 18, FALSE)</f>
        <v>#N/A</v>
      </c>
      <c r="AB962" s="9" t="e">
        <f>VLOOKUP($B962, 'Home Field Adv'!$A$2:$I$31, 9, FALSE)</f>
        <v>#N/A</v>
      </c>
      <c r="AC962" s="9" t="e">
        <f>VLOOKUP($C962, FanGraphs_Standings[[Abbreviation]:[2024 Year to Date G]], 2, FALSE)</f>
        <v>#N/A</v>
      </c>
      <c r="AD962" s="9" t="e">
        <f>VLOOKUP($E962, 'SP Per G'!$A$2:$D$1380, 3, FALSE)</f>
        <v>#N/A</v>
      </c>
      <c r="AE962" s="9" t="e">
        <f>VLOOKUP($E962, 'SP Per G'!$A$2:$D$1380, 4, FALSE)</f>
        <v>#N/A</v>
      </c>
      <c r="AF962" s="9" t="e">
        <f>VLOOKUP($E962, Individual_Pitching___Dashboard[], 18, FALSE)</f>
        <v>#N/A</v>
      </c>
      <c r="AG962" s="9" t="e">
        <f>VLOOKUP($E962, Individual_Pitching___Dashboard[], 20, FALSE)</f>
        <v>#N/A</v>
      </c>
      <c r="AH962" s="9" t="e">
        <f>VLOOKUP($E962, Individual_Pitching___Advanced[], 21,FALSE)</f>
        <v>#N/A</v>
      </c>
      <c r="AI962" s="9" t="e">
        <f>VLOOKUP($C962, 'Team Per G'!$A$2:$G$31, 7, FALSE)</f>
        <v>#N/A</v>
      </c>
      <c r="AJ962" s="9" t="e">
        <f>VLOOKUP($C962, 'FanGraphs - Team WAR Projected'!$B$2:$E$31, 3, FALSE)/162</f>
        <v>#N/A</v>
      </c>
      <c r="AK962" s="9" t="e">
        <f>VLOOKUP($C962, Team_Pitching___Advanced[[Team]:[xFIP]], 19,FALSE)</f>
        <v>#N/A</v>
      </c>
      <c r="AL962" s="9" t="e">
        <f>VLOOKUP($C962, Team_Pitching___Advanced[], 20, FALSE)</f>
        <v>#N/A</v>
      </c>
      <c r="AM962" s="9" t="e">
        <f>VLOOKUP($C962, Team_Batting___Dashboard[[Team]:[wOBA]], 16, FALSE)</f>
        <v>#N/A</v>
      </c>
      <c r="AN962" s="9" t="e">
        <f>VLOOKUP($C962, Team_Batting___Advanced[[Team]:[OPS]], 9, FALSE)</f>
        <v>#N/A</v>
      </c>
      <c r="AO962" s="9" t="e">
        <f>VLOOKUP($C962, Team_Batting___Advanced[], 19, FALSE)</f>
        <v>#N/A</v>
      </c>
      <c r="AP962" s="9" t="e">
        <f>VLOOKUP($C962, 'Team Per G'!$A$2:$G$31, 3, FALSE)</f>
        <v>#N/A</v>
      </c>
      <c r="AQ962" s="9" t="e">
        <f>VLOOKUP($C962, 'Team Per G'!$A$2:$G$31, 5, FALSE)</f>
        <v>#N/A</v>
      </c>
      <c r="AR962" s="9" t="e">
        <f>VLOOKUP($C962, 'Team Per G'!$A$2:$G$31, 4, FALSE)</f>
        <v>#N/A</v>
      </c>
      <c r="AS962" s="9" t="e">
        <f>VLOOKUP($C962, Team_Batting___Dashboard[], 22, FALSE)/$AC962</f>
        <v>#N/A</v>
      </c>
      <c r="AT962" s="9" t="e">
        <f>VLOOKUP($C962, 'FanGraphs - Team WAR Projected'!$B$2:$E$31, 4, FALSE)/162</f>
        <v>#N/A</v>
      </c>
      <c r="AU962" s="9" t="e">
        <f>VLOOKUP($C962, FanGraphs_Standings[[Abbreviation]:[2024 Year to Date RS/G]], 6, FALSE)/$AC962</f>
        <v>#N/A</v>
      </c>
      <c r="AV962" s="9" t="e">
        <f>VLOOKUP($C962, FanGraphs_Standings[[Abbreviation]:[2024 Projected Full Season RDif]], 19, FALSE)/162</f>
        <v>#N/A</v>
      </c>
      <c r="AW962" s="9" t="e">
        <f>VLOOKUP($C962, FanGraphs_Standings[[Abbreviation]:[2024 Projected Full Season RDif]], 5, FALSE)</f>
        <v>#N/A</v>
      </c>
      <c r="AX962" s="9" t="e">
        <f>VLOOKUP($C962, FanGraphs_Standings[[Abbreviation]:[2024 Projected Full Season W%]], 18, FALSE)</f>
        <v>#N/A</v>
      </c>
      <c r="AY962" s="9" t="e">
        <f>VLOOKUP($C962, 'Home Field Adv'!$A$2:$K$31, 11, FALSE)</f>
        <v>#N/A</v>
      </c>
      <c r="BB962" s="5" t="str">
        <f t="shared" si="43"/>
        <v/>
      </c>
      <c r="BC962" s="5" t="str">
        <f t="shared" si="44"/>
        <v/>
      </c>
      <c r="BD962" s="5" t="str">
        <f t="shared" si="45"/>
        <v/>
      </c>
    </row>
    <row r="963" spans="6:56" x14ac:dyDescent="0.45">
      <c r="F963" s="9" t="e">
        <f>VLOOKUP($B963, FanGraphs_Standings[[Abbreviation]:[2024 Year to Date G]], 2, FALSE)</f>
        <v>#N/A</v>
      </c>
      <c r="G963" s="9" t="e">
        <f>IF(ISERR(VLOOKUP($D963, 'SP Per G'!$A$2:$D$1380, 3, FALSE)), L963, VLOOKUP($D963, 'SP Per G'!$A$2:$D$1380, 3, FALSE))</f>
        <v>#N/A</v>
      </c>
      <c r="H963" s="9" t="e">
        <f>VLOOKUP($D963, 'SP Per G'!$A$2:$D$1380, 4, FALSE)</f>
        <v>#N/A</v>
      </c>
      <c r="I963" s="9" t="e">
        <f>VLOOKUP($D963, Individual_Pitching___Dashboard[], 18, FALSE)</f>
        <v>#N/A</v>
      </c>
      <c r="J963" s="9" t="e">
        <f>VLOOKUP($D963, Individual_Pitching___Dashboard[], 20, FALSE)</f>
        <v>#N/A</v>
      </c>
      <c r="K963" s="9" t="e">
        <f>VLOOKUP($D963, Individual_Pitching___Advanced[], 21,FALSE)</f>
        <v>#N/A</v>
      </c>
      <c r="L963" s="9" t="e">
        <f>VLOOKUP($B963, 'Team Per G'!$A$2:$G$31, 7, FALSE)</f>
        <v>#N/A</v>
      </c>
      <c r="M963" s="9" t="e">
        <f>VLOOKUP($B963, 'FanGraphs - Team WAR Projected'!$B$2:$E$31, 3, FALSE)/162</f>
        <v>#N/A</v>
      </c>
      <c r="N963" s="9" t="e">
        <f>VLOOKUP($B963, Team_Pitching___Advanced[[Team]:[xFIP]], 19,FALSE)</f>
        <v>#N/A</v>
      </c>
      <c r="O963" s="9" t="e">
        <f>VLOOKUP($B963, Team_Pitching___Advanced[], 20, FALSE)</f>
        <v>#N/A</v>
      </c>
      <c r="P963" s="9" t="e">
        <f>VLOOKUP($B963, Team_Batting___Dashboard[[Team]:[wOBA]], 16, FALSE)</f>
        <v>#N/A</v>
      </c>
      <c r="Q963" s="9" t="e">
        <f>VLOOKUP($B963, Team_Batting___Advanced[[Team]:[OPS]], 9, FALSE)</f>
        <v>#N/A</v>
      </c>
      <c r="R963" s="9" t="e">
        <f>VLOOKUP($B963, Team_Batting___Advanced[], 19, FALSE)</f>
        <v>#N/A</v>
      </c>
      <c r="S963" s="9" t="e">
        <f>VLOOKUP($B963, 'Team Per G'!$A$2:$G$31, 3, FALSE)</f>
        <v>#N/A</v>
      </c>
      <c r="T963" s="9" t="e">
        <f>VLOOKUP($B963, 'Team Per G'!$A$2:$G$31, 5, FALSE)</f>
        <v>#N/A</v>
      </c>
      <c r="U963" s="9" t="e">
        <f>VLOOKUP($B963, 'Team Per G'!$A$2:$G$31, 4, FALSE)</f>
        <v>#N/A</v>
      </c>
      <c r="V963" s="9" t="e">
        <f>VLOOKUP($B963, Team_Batting___Dashboard[], 22, FALSE)/$F963</f>
        <v>#N/A</v>
      </c>
      <c r="W963" s="9" t="e">
        <f>VLOOKUP($B963, 'FanGraphs - Team WAR Projected'!$B$2:$E$31, 4, FALSE)/162</f>
        <v>#N/A</v>
      </c>
      <c r="X963" s="9" t="e">
        <f>VLOOKUP($B963, FanGraphs_Standings[[Abbreviation]:[2024 Year to Date RS/G]], 6, FALSE)/$F963</f>
        <v>#N/A</v>
      </c>
      <c r="Y963" s="9" t="e">
        <f>VLOOKUP($B963, FanGraphs_Standings[[Abbreviation]:[2024 Projected Full Season RDif]], 19, FALSE)/162</f>
        <v>#N/A</v>
      </c>
      <c r="Z963" s="9" t="e">
        <f>VLOOKUP($B963, FanGraphs_Standings[[Abbreviation]:[2024 Projected Full Season RDif]], 5, FALSE)</f>
        <v>#N/A</v>
      </c>
      <c r="AA963" s="9" t="e">
        <f>VLOOKUP($B963, FanGraphs_Standings[[Abbreviation]:[2024 Projected Full Season W%]], 18, FALSE)</f>
        <v>#N/A</v>
      </c>
      <c r="AB963" s="9" t="e">
        <f>VLOOKUP($B963, 'Home Field Adv'!$A$2:$I$31, 9, FALSE)</f>
        <v>#N/A</v>
      </c>
      <c r="AC963" s="9" t="e">
        <f>VLOOKUP($C963, FanGraphs_Standings[[Abbreviation]:[2024 Year to Date G]], 2, FALSE)</f>
        <v>#N/A</v>
      </c>
      <c r="AD963" s="9" t="e">
        <f>VLOOKUP($E963, 'SP Per G'!$A$2:$D$1380, 3, FALSE)</f>
        <v>#N/A</v>
      </c>
      <c r="AE963" s="9" t="e">
        <f>VLOOKUP($E963, 'SP Per G'!$A$2:$D$1380, 4, FALSE)</f>
        <v>#N/A</v>
      </c>
      <c r="AF963" s="9" t="e">
        <f>VLOOKUP($E963, Individual_Pitching___Dashboard[], 18, FALSE)</f>
        <v>#N/A</v>
      </c>
      <c r="AG963" s="9" t="e">
        <f>VLOOKUP($E963, Individual_Pitching___Dashboard[], 20, FALSE)</f>
        <v>#N/A</v>
      </c>
      <c r="AH963" s="9" t="e">
        <f>VLOOKUP($E963, Individual_Pitching___Advanced[], 21,FALSE)</f>
        <v>#N/A</v>
      </c>
      <c r="AI963" s="9" t="e">
        <f>VLOOKUP($C963, 'Team Per G'!$A$2:$G$31, 7, FALSE)</f>
        <v>#N/A</v>
      </c>
      <c r="AJ963" s="9" t="e">
        <f>VLOOKUP($C963, 'FanGraphs - Team WAR Projected'!$B$2:$E$31, 3, FALSE)/162</f>
        <v>#N/A</v>
      </c>
      <c r="AK963" s="9" t="e">
        <f>VLOOKUP($C963, Team_Pitching___Advanced[[Team]:[xFIP]], 19,FALSE)</f>
        <v>#N/A</v>
      </c>
      <c r="AL963" s="9" t="e">
        <f>VLOOKUP($C963, Team_Pitching___Advanced[], 20, FALSE)</f>
        <v>#N/A</v>
      </c>
      <c r="AM963" s="9" t="e">
        <f>VLOOKUP($C963, Team_Batting___Dashboard[[Team]:[wOBA]], 16, FALSE)</f>
        <v>#N/A</v>
      </c>
      <c r="AN963" s="9" t="e">
        <f>VLOOKUP($C963, Team_Batting___Advanced[[Team]:[OPS]], 9, FALSE)</f>
        <v>#N/A</v>
      </c>
      <c r="AO963" s="9" t="e">
        <f>VLOOKUP($C963, Team_Batting___Advanced[], 19, FALSE)</f>
        <v>#N/A</v>
      </c>
      <c r="AP963" s="9" t="e">
        <f>VLOOKUP($C963, 'Team Per G'!$A$2:$G$31, 3, FALSE)</f>
        <v>#N/A</v>
      </c>
      <c r="AQ963" s="9" t="e">
        <f>VLOOKUP($C963, 'Team Per G'!$A$2:$G$31, 5, FALSE)</f>
        <v>#N/A</v>
      </c>
      <c r="AR963" s="9" t="e">
        <f>VLOOKUP($C963, 'Team Per G'!$A$2:$G$31, 4, FALSE)</f>
        <v>#N/A</v>
      </c>
      <c r="AS963" s="9" t="e">
        <f>VLOOKUP($C963, Team_Batting___Dashboard[], 22, FALSE)/$AC963</f>
        <v>#N/A</v>
      </c>
      <c r="AT963" s="9" t="e">
        <f>VLOOKUP($C963, 'FanGraphs - Team WAR Projected'!$B$2:$E$31, 4, FALSE)/162</f>
        <v>#N/A</v>
      </c>
      <c r="AU963" s="9" t="e">
        <f>VLOOKUP($C963, FanGraphs_Standings[[Abbreviation]:[2024 Year to Date RS/G]], 6, FALSE)/$AC963</f>
        <v>#N/A</v>
      </c>
      <c r="AV963" s="9" t="e">
        <f>VLOOKUP($C963, FanGraphs_Standings[[Abbreviation]:[2024 Projected Full Season RDif]], 19, FALSE)/162</f>
        <v>#N/A</v>
      </c>
      <c r="AW963" s="9" t="e">
        <f>VLOOKUP($C963, FanGraphs_Standings[[Abbreviation]:[2024 Projected Full Season RDif]], 5, FALSE)</f>
        <v>#N/A</v>
      </c>
      <c r="AX963" s="9" t="e">
        <f>VLOOKUP($C963, FanGraphs_Standings[[Abbreviation]:[2024 Projected Full Season W%]], 18, FALSE)</f>
        <v>#N/A</v>
      </c>
      <c r="AY963" s="9" t="e">
        <f>VLOOKUP($C963, 'Home Field Adv'!$A$2:$K$31, 11, FALSE)</f>
        <v>#N/A</v>
      </c>
      <c r="BB963" s="5" t="str">
        <f t="shared" ref="BB963:BB1026" si="46">IF(ISBLANK(AZ963), "", AZ963-BA963)</f>
        <v/>
      </c>
      <c r="BC963" s="5" t="str">
        <f t="shared" ref="BC963:BC1026" si="47">IF( ISBLANK(AZ963), "",IF(AZ963&gt;BA963, B963, C963))</f>
        <v/>
      </c>
      <c r="BD963" s="5" t="str">
        <f t="shared" ref="BD963:BD1026" si="48">IF(ISBLANK(AZ963), "", AZ963+BA963)</f>
        <v/>
      </c>
    </row>
    <row r="964" spans="6:56" x14ac:dyDescent="0.45">
      <c r="F964" s="9" t="e">
        <f>VLOOKUP($B964, FanGraphs_Standings[[Abbreviation]:[2024 Year to Date G]], 2, FALSE)</f>
        <v>#N/A</v>
      </c>
      <c r="G964" s="9" t="e">
        <f>IF(ISERR(VLOOKUP($D964, 'SP Per G'!$A$2:$D$1380, 3, FALSE)), L964, VLOOKUP($D964, 'SP Per G'!$A$2:$D$1380, 3, FALSE))</f>
        <v>#N/A</v>
      </c>
      <c r="H964" s="9" t="e">
        <f>VLOOKUP($D964, 'SP Per G'!$A$2:$D$1380, 4, FALSE)</f>
        <v>#N/A</v>
      </c>
      <c r="I964" s="9" t="e">
        <f>VLOOKUP($D964, Individual_Pitching___Dashboard[], 18, FALSE)</f>
        <v>#N/A</v>
      </c>
      <c r="J964" s="9" t="e">
        <f>VLOOKUP($D964, Individual_Pitching___Dashboard[], 20, FALSE)</f>
        <v>#N/A</v>
      </c>
      <c r="K964" s="9" t="e">
        <f>VLOOKUP($D964, Individual_Pitching___Advanced[], 21,FALSE)</f>
        <v>#N/A</v>
      </c>
      <c r="L964" s="9" t="e">
        <f>VLOOKUP($B964, 'Team Per G'!$A$2:$G$31, 7, FALSE)</f>
        <v>#N/A</v>
      </c>
      <c r="M964" s="9" t="e">
        <f>VLOOKUP($B964, 'FanGraphs - Team WAR Projected'!$B$2:$E$31, 3, FALSE)/162</f>
        <v>#N/A</v>
      </c>
      <c r="N964" s="9" t="e">
        <f>VLOOKUP($B964, Team_Pitching___Advanced[[Team]:[xFIP]], 19,FALSE)</f>
        <v>#N/A</v>
      </c>
      <c r="O964" s="9" t="e">
        <f>VLOOKUP($B964, Team_Pitching___Advanced[], 20, FALSE)</f>
        <v>#N/A</v>
      </c>
      <c r="P964" s="9" t="e">
        <f>VLOOKUP($B964, Team_Batting___Dashboard[[Team]:[wOBA]], 16, FALSE)</f>
        <v>#N/A</v>
      </c>
      <c r="Q964" s="9" t="e">
        <f>VLOOKUP($B964, Team_Batting___Advanced[[Team]:[OPS]], 9, FALSE)</f>
        <v>#N/A</v>
      </c>
      <c r="R964" s="9" t="e">
        <f>VLOOKUP($B964, Team_Batting___Advanced[], 19, FALSE)</f>
        <v>#N/A</v>
      </c>
      <c r="S964" s="9" t="e">
        <f>VLOOKUP($B964, 'Team Per G'!$A$2:$G$31, 3, FALSE)</f>
        <v>#N/A</v>
      </c>
      <c r="T964" s="9" t="e">
        <f>VLOOKUP($B964, 'Team Per G'!$A$2:$G$31, 5, FALSE)</f>
        <v>#N/A</v>
      </c>
      <c r="U964" s="9" t="e">
        <f>VLOOKUP($B964, 'Team Per G'!$A$2:$G$31, 4, FALSE)</f>
        <v>#N/A</v>
      </c>
      <c r="V964" s="9" t="e">
        <f>VLOOKUP($B964, Team_Batting___Dashboard[], 22, FALSE)/$F964</f>
        <v>#N/A</v>
      </c>
      <c r="W964" s="9" t="e">
        <f>VLOOKUP($B964, 'FanGraphs - Team WAR Projected'!$B$2:$E$31, 4, FALSE)/162</f>
        <v>#N/A</v>
      </c>
      <c r="X964" s="9" t="e">
        <f>VLOOKUP($B964, FanGraphs_Standings[[Abbreviation]:[2024 Year to Date RS/G]], 6, FALSE)/$F964</f>
        <v>#N/A</v>
      </c>
      <c r="Y964" s="9" t="e">
        <f>VLOOKUP($B964, FanGraphs_Standings[[Abbreviation]:[2024 Projected Full Season RDif]], 19, FALSE)/162</f>
        <v>#N/A</v>
      </c>
      <c r="Z964" s="9" t="e">
        <f>VLOOKUP($B964, FanGraphs_Standings[[Abbreviation]:[2024 Projected Full Season RDif]], 5, FALSE)</f>
        <v>#N/A</v>
      </c>
      <c r="AA964" s="9" t="e">
        <f>VLOOKUP($B964, FanGraphs_Standings[[Abbreviation]:[2024 Projected Full Season W%]], 18, FALSE)</f>
        <v>#N/A</v>
      </c>
      <c r="AB964" s="9" t="e">
        <f>VLOOKUP($B964, 'Home Field Adv'!$A$2:$I$31, 9, FALSE)</f>
        <v>#N/A</v>
      </c>
      <c r="AC964" s="9" t="e">
        <f>VLOOKUP($C964, FanGraphs_Standings[[Abbreviation]:[2024 Year to Date G]], 2, FALSE)</f>
        <v>#N/A</v>
      </c>
      <c r="AD964" s="9" t="e">
        <f>VLOOKUP($E964, 'SP Per G'!$A$2:$D$1380, 3, FALSE)</f>
        <v>#N/A</v>
      </c>
      <c r="AE964" s="9" t="e">
        <f>VLOOKUP($E964, 'SP Per G'!$A$2:$D$1380, 4, FALSE)</f>
        <v>#N/A</v>
      </c>
      <c r="AF964" s="9" t="e">
        <f>VLOOKUP($E964, Individual_Pitching___Dashboard[], 18, FALSE)</f>
        <v>#N/A</v>
      </c>
      <c r="AG964" s="9" t="e">
        <f>VLOOKUP($E964, Individual_Pitching___Dashboard[], 20, FALSE)</f>
        <v>#N/A</v>
      </c>
      <c r="AH964" s="9" t="e">
        <f>VLOOKUP($E964, Individual_Pitching___Advanced[], 21,FALSE)</f>
        <v>#N/A</v>
      </c>
      <c r="AI964" s="9" t="e">
        <f>VLOOKUP($C964, 'Team Per G'!$A$2:$G$31, 7, FALSE)</f>
        <v>#N/A</v>
      </c>
      <c r="AJ964" s="9" t="e">
        <f>VLOOKUP($C964, 'FanGraphs - Team WAR Projected'!$B$2:$E$31, 3, FALSE)/162</f>
        <v>#N/A</v>
      </c>
      <c r="AK964" s="9" t="e">
        <f>VLOOKUP($C964, Team_Pitching___Advanced[[Team]:[xFIP]], 19,FALSE)</f>
        <v>#N/A</v>
      </c>
      <c r="AL964" s="9" t="e">
        <f>VLOOKUP($C964, Team_Pitching___Advanced[], 20, FALSE)</f>
        <v>#N/A</v>
      </c>
      <c r="AM964" s="9" t="e">
        <f>VLOOKUP($C964, Team_Batting___Dashboard[[Team]:[wOBA]], 16, FALSE)</f>
        <v>#N/A</v>
      </c>
      <c r="AN964" s="9" t="e">
        <f>VLOOKUP($C964, Team_Batting___Advanced[[Team]:[OPS]], 9, FALSE)</f>
        <v>#N/A</v>
      </c>
      <c r="AO964" s="9" t="e">
        <f>VLOOKUP($C964, Team_Batting___Advanced[], 19, FALSE)</f>
        <v>#N/A</v>
      </c>
      <c r="AP964" s="9" t="e">
        <f>VLOOKUP($C964, 'Team Per G'!$A$2:$G$31, 3, FALSE)</f>
        <v>#N/A</v>
      </c>
      <c r="AQ964" s="9" t="e">
        <f>VLOOKUP($C964, 'Team Per G'!$A$2:$G$31, 5, FALSE)</f>
        <v>#N/A</v>
      </c>
      <c r="AR964" s="9" t="e">
        <f>VLOOKUP($C964, 'Team Per G'!$A$2:$G$31, 4, FALSE)</f>
        <v>#N/A</v>
      </c>
      <c r="AS964" s="9" t="e">
        <f>VLOOKUP($C964, Team_Batting___Dashboard[], 22, FALSE)/$AC964</f>
        <v>#N/A</v>
      </c>
      <c r="AT964" s="9" t="e">
        <f>VLOOKUP($C964, 'FanGraphs - Team WAR Projected'!$B$2:$E$31, 4, FALSE)/162</f>
        <v>#N/A</v>
      </c>
      <c r="AU964" s="9" t="e">
        <f>VLOOKUP($C964, FanGraphs_Standings[[Abbreviation]:[2024 Year to Date RS/G]], 6, FALSE)/$AC964</f>
        <v>#N/A</v>
      </c>
      <c r="AV964" s="9" t="e">
        <f>VLOOKUP($C964, FanGraphs_Standings[[Abbreviation]:[2024 Projected Full Season RDif]], 19, FALSE)/162</f>
        <v>#N/A</v>
      </c>
      <c r="AW964" s="9" t="e">
        <f>VLOOKUP($C964, FanGraphs_Standings[[Abbreviation]:[2024 Projected Full Season RDif]], 5, FALSE)</f>
        <v>#N/A</v>
      </c>
      <c r="AX964" s="9" t="e">
        <f>VLOOKUP($C964, FanGraphs_Standings[[Abbreviation]:[2024 Projected Full Season W%]], 18, FALSE)</f>
        <v>#N/A</v>
      </c>
      <c r="AY964" s="9" t="e">
        <f>VLOOKUP($C964, 'Home Field Adv'!$A$2:$K$31, 11, FALSE)</f>
        <v>#N/A</v>
      </c>
      <c r="BB964" s="5" t="str">
        <f t="shared" si="46"/>
        <v/>
      </c>
      <c r="BC964" s="5" t="str">
        <f t="shared" si="47"/>
        <v/>
      </c>
      <c r="BD964" s="5" t="str">
        <f t="shared" si="48"/>
        <v/>
      </c>
    </row>
    <row r="965" spans="6:56" x14ac:dyDescent="0.45">
      <c r="F965" s="9" t="e">
        <f>VLOOKUP($B965, FanGraphs_Standings[[Abbreviation]:[2024 Year to Date G]], 2, FALSE)</f>
        <v>#N/A</v>
      </c>
      <c r="G965" s="9" t="e">
        <f>IF(ISERR(VLOOKUP($D965, 'SP Per G'!$A$2:$D$1380, 3, FALSE)), L965, VLOOKUP($D965, 'SP Per G'!$A$2:$D$1380, 3, FALSE))</f>
        <v>#N/A</v>
      </c>
      <c r="H965" s="9" t="e">
        <f>VLOOKUP($D965, 'SP Per G'!$A$2:$D$1380, 4, FALSE)</f>
        <v>#N/A</v>
      </c>
      <c r="I965" s="9" t="e">
        <f>VLOOKUP($D965, Individual_Pitching___Dashboard[], 18, FALSE)</f>
        <v>#N/A</v>
      </c>
      <c r="J965" s="9" t="e">
        <f>VLOOKUP($D965, Individual_Pitching___Dashboard[], 20, FALSE)</f>
        <v>#N/A</v>
      </c>
      <c r="K965" s="9" t="e">
        <f>VLOOKUP($D965, Individual_Pitching___Advanced[], 21,FALSE)</f>
        <v>#N/A</v>
      </c>
      <c r="L965" s="9" t="e">
        <f>VLOOKUP($B965, 'Team Per G'!$A$2:$G$31, 7, FALSE)</f>
        <v>#N/A</v>
      </c>
      <c r="M965" s="9" t="e">
        <f>VLOOKUP($B965, 'FanGraphs - Team WAR Projected'!$B$2:$E$31, 3, FALSE)/162</f>
        <v>#N/A</v>
      </c>
      <c r="N965" s="9" t="e">
        <f>VLOOKUP($B965, Team_Pitching___Advanced[[Team]:[xFIP]], 19,FALSE)</f>
        <v>#N/A</v>
      </c>
      <c r="O965" s="9" t="e">
        <f>VLOOKUP($B965, Team_Pitching___Advanced[], 20, FALSE)</f>
        <v>#N/A</v>
      </c>
      <c r="P965" s="9" t="e">
        <f>VLOOKUP($B965, Team_Batting___Dashboard[[Team]:[wOBA]], 16, FALSE)</f>
        <v>#N/A</v>
      </c>
      <c r="Q965" s="9" t="e">
        <f>VLOOKUP($B965, Team_Batting___Advanced[[Team]:[OPS]], 9, FALSE)</f>
        <v>#N/A</v>
      </c>
      <c r="R965" s="9" t="e">
        <f>VLOOKUP($B965, Team_Batting___Advanced[], 19, FALSE)</f>
        <v>#N/A</v>
      </c>
      <c r="S965" s="9" t="e">
        <f>VLOOKUP($B965, 'Team Per G'!$A$2:$G$31, 3, FALSE)</f>
        <v>#N/A</v>
      </c>
      <c r="T965" s="9" t="e">
        <f>VLOOKUP($B965, 'Team Per G'!$A$2:$G$31, 5, FALSE)</f>
        <v>#N/A</v>
      </c>
      <c r="U965" s="9" t="e">
        <f>VLOOKUP($B965, 'Team Per G'!$A$2:$G$31, 4, FALSE)</f>
        <v>#N/A</v>
      </c>
      <c r="V965" s="9" t="e">
        <f>VLOOKUP($B965, Team_Batting___Dashboard[], 22, FALSE)/$F965</f>
        <v>#N/A</v>
      </c>
      <c r="W965" s="9" t="e">
        <f>VLOOKUP($B965, 'FanGraphs - Team WAR Projected'!$B$2:$E$31, 4, FALSE)/162</f>
        <v>#N/A</v>
      </c>
      <c r="X965" s="9" t="e">
        <f>VLOOKUP($B965, FanGraphs_Standings[[Abbreviation]:[2024 Year to Date RS/G]], 6, FALSE)/$F965</f>
        <v>#N/A</v>
      </c>
      <c r="Y965" s="9" t="e">
        <f>VLOOKUP($B965, FanGraphs_Standings[[Abbreviation]:[2024 Projected Full Season RDif]], 19, FALSE)/162</f>
        <v>#N/A</v>
      </c>
      <c r="Z965" s="9" t="e">
        <f>VLOOKUP($B965, FanGraphs_Standings[[Abbreviation]:[2024 Projected Full Season RDif]], 5, FALSE)</f>
        <v>#N/A</v>
      </c>
      <c r="AA965" s="9" t="e">
        <f>VLOOKUP($B965, FanGraphs_Standings[[Abbreviation]:[2024 Projected Full Season W%]], 18, FALSE)</f>
        <v>#N/A</v>
      </c>
      <c r="AB965" s="9" t="e">
        <f>VLOOKUP($B965, 'Home Field Adv'!$A$2:$I$31, 9, FALSE)</f>
        <v>#N/A</v>
      </c>
      <c r="AC965" s="9" t="e">
        <f>VLOOKUP($C965, FanGraphs_Standings[[Abbreviation]:[2024 Year to Date G]], 2, FALSE)</f>
        <v>#N/A</v>
      </c>
      <c r="AD965" s="9" t="e">
        <f>VLOOKUP($E965, 'SP Per G'!$A$2:$D$1380, 3, FALSE)</f>
        <v>#N/A</v>
      </c>
      <c r="AE965" s="9" t="e">
        <f>VLOOKUP($E965, 'SP Per G'!$A$2:$D$1380, 4, FALSE)</f>
        <v>#N/A</v>
      </c>
      <c r="AF965" s="9" t="e">
        <f>VLOOKUP($E965, Individual_Pitching___Dashboard[], 18, FALSE)</f>
        <v>#N/A</v>
      </c>
      <c r="AG965" s="9" t="e">
        <f>VLOOKUP($E965, Individual_Pitching___Dashboard[], 20, FALSE)</f>
        <v>#N/A</v>
      </c>
      <c r="AH965" s="9" t="e">
        <f>VLOOKUP($E965, Individual_Pitching___Advanced[], 21,FALSE)</f>
        <v>#N/A</v>
      </c>
      <c r="AI965" s="9" t="e">
        <f>VLOOKUP($C965, 'Team Per G'!$A$2:$G$31, 7, FALSE)</f>
        <v>#N/A</v>
      </c>
      <c r="AJ965" s="9" t="e">
        <f>VLOOKUP($C965, 'FanGraphs - Team WAR Projected'!$B$2:$E$31, 3, FALSE)/162</f>
        <v>#N/A</v>
      </c>
      <c r="AK965" s="9" t="e">
        <f>VLOOKUP($C965, Team_Pitching___Advanced[[Team]:[xFIP]], 19,FALSE)</f>
        <v>#N/A</v>
      </c>
      <c r="AL965" s="9" t="e">
        <f>VLOOKUP($C965, Team_Pitching___Advanced[], 20, FALSE)</f>
        <v>#N/A</v>
      </c>
      <c r="AM965" s="9" t="e">
        <f>VLOOKUP($C965, Team_Batting___Dashboard[[Team]:[wOBA]], 16, FALSE)</f>
        <v>#N/A</v>
      </c>
      <c r="AN965" s="9" t="e">
        <f>VLOOKUP($C965, Team_Batting___Advanced[[Team]:[OPS]], 9, FALSE)</f>
        <v>#N/A</v>
      </c>
      <c r="AO965" s="9" t="e">
        <f>VLOOKUP($C965, Team_Batting___Advanced[], 19, FALSE)</f>
        <v>#N/A</v>
      </c>
      <c r="AP965" s="9" t="e">
        <f>VLOOKUP($C965, 'Team Per G'!$A$2:$G$31, 3, FALSE)</f>
        <v>#N/A</v>
      </c>
      <c r="AQ965" s="9" t="e">
        <f>VLOOKUP($C965, 'Team Per G'!$A$2:$G$31, 5, FALSE)</f>
        <v>#N/A</v>
      </c>
      <c r="AR965" s="9" t="e">
        <f>VLOOKUP($C965, 'Team Per G'!$A$2:$G$31, 4, FALSE)</f>
        <v>#N/A</v>
      </c>
      <c r="AS965" s="9" t="e">
        <f>VLOOKUP($C965, Team_Batting___Dashboard[], 22, FALSE)/$AC965</f>
        <v>#N/A</v>
      </c>
      <c r="AT965" s="9" t="e">
        <f>VLOOKUP($C965, 'FanGraphs - Team WAR Projected'!$B$2:$E$31, 4, FALSE)/162</f>
        <v>#N/A</v>
      </c>
      <c r="AU965" s="9" t="e">
        <f>VLOOKUP($C965, FanGraphs_Standings[[Abbreviation]:[2024 Year to Date RS/G]], 6, FALSE)/$AC965</f>
        <v>#N/A</v>
      </c>
      <c r="AV965" s="9" t="e">
        <f>VLOOKUP($C965, FanGraphs_Standings[[Abbreviation]:[2024 Projected Full Season RDif]], 19, FALSE)/162</f>
        <v>#N/A</v>
      </c>
      <c r="AW965" s="9" t="e">
        <f>VLOOKUP($C965, FanGraphs_Standings[[Abbreviation]:[2024 Projected Full Season RDif]], 5, FALSE)</f>
        <v>#N/A</v>
      </c>
      <c r="AX965" s="9" t="e">
        <f>VLOOKUP($C965, FanGraphs_Standings[[Abbreviation]:[2024 Projected Full Season W%]], 18, FALSE)</f>
        <v>#N/A</v>
      </c>
      <c r="AY965" s="9" t="e">
        <f>VLOOKUP($C965, 'Home Field Adv'!$A$2:$K$31, 11, FALSE)</f>
        <v>#N/A</v>
      </c>
      <c r="BB965" s="5" t="str">
        <f t="shared" si="46"/>
        <v/>
      </c>
      <c r="BC965" s="5" t="str">
        <f t="shared" si="47"/>
        <v/>
      </c>
      <c r="BD965" s="5" t="str">
        <f t="shared" si="48"/>
        <v/>
      </c>
    </row>
    <row r="966" spans="6:56" x14ac:dyDescent="0.45">
      <c r="F966" s="9" t="e">
        <f>VLOOKUP($B966, FanGraphs_Standings[[Abbreviation]:[2024 Year to Date G]], 2, FALSE)</f>
        <v>#N/A</v>
      </c>
      <c r="G966" s="9" t="e">
        <f>IF(ISERR(VLOOKUP($D966, 'SP Per G'!$A$2:$D$1380, 3, FALSE)), L966, VLOOKUP($D966, 'SP Per G'!$A$2:$D$1380, 3, FALSE))</f>
        <v>#N/A</v>
      </c>
      <c r="H966" s="9" t="e">
        <f>VLOOKUP($D966, 'SP Per G'!$A$2:$D$1380, 4, FALSE)</f>
        <v>#N/A</v>
      </c>
      <c r="I966" s="9" t="e">
        <f>VLOOKUP($D966, Individual_Pitching___Dashboard[], 18, FALSE)</f>
        <v>#N/A</v>
      </c>
      <c r="J966" s="9" t="e">
        <f>VLOOKUP($D966, Individual_Pitching___Dashboard[], 20, FALSE)</f>
        <v>#N/A</v>
      </c>
      <c r="K966" s="9" t="e">
        <f>VLOOKUP($D966, Individual_Pitching___Advanced[], 21,FALSE)</f>
        <v>#N/A</v>
      </c>
      <c r="L966" s="9" t="e">
        <f>VLOOKUP($B966, 'Team Per G'!$A$2:$G$31, 7, FALSE)</f>
        <v>#N/A</v>
      </c>
      <c r="M966" s="9" t="e">
        <f>VLOOKUP($B966, 'FanGraphs - Team WAR Projected'!$B$2:$E$31, 3, FALSE)/162</f>
        <v>#N/A</v>
      </c>
      <c r="N966" s="9" t="e">
        <f>VLOOKUP($B966, Team_Pitching___Advanced[[Team]:[xFIP]], 19,FALSE)</f>
        <v>#N/A</v>
      </c>
      <c r="O966" s="9" t="e">
        <f>VLOOKUP($B966, Team_Pitching___Advanced[], 20, FALSE)</f>
        <v>#N/A</v>
      </c>
      <c r="P966" s="9" t="e">
        <f>VLOOKUP($B966, Team_Batting___Dashboard[[Team]:[wOBA]], 16, FALSE)</f>
        <v>#N/A</v>
      </c>
      <c r="Q966" s="9" t="e">
        <f>VLOOKUP($B966, Team_Batting___Advanced[[Team]:[OPS]], 9, FALSE)</f>
        <v>#N/A</v>
      </c>
      <c r="R966" s="9" t="e">
        <f>VLOOKUP($B966, Team_Batting___Advanced[], 19, FALSE)</f>
        <v>#N/A</v>
      </c>
      <c r="S966" s="9" t="e">
        <f>VLOOKUP($B966, 'Team Per G'!$A$2:$G$31, 3, FALSE)</f>
        <v>#N/A</v>
      </c>
      <c r="T966" s="9" t="e">
        <f>VLOOKUP($B966, 'Team Per G'!$A$2:$G$31, 5, FALSE)</f>
        <v>#N/A</v>
      </c>
      <c r="U966" s="9" t="e">
        <f>VLOOKUP($B966, 'Team Per G'!$A$2:$G$31, 4, FALSE)</f>
        <v>#N/A</v>
      </c>
      <c r="V966" s="9" t="e">
        <f>VLOOKUP($B966, Team_Batting___Dashboard[], 22, FALSE)/$F966</f>
        <v>#N/A</v>
      </c>
      <c r="W966" s="9" t="e">
        <f>VLOOKUP($B966, 'FanGraphs - Team WAR Projected'!$B$2:$E$31, 4, FALSE)/162</f>
        <v>#N/A</v>
      </c>
      <c r="X966" s="9" t="e">
        <f>VLOOKUP($B966, FanGraphs_Standings[[Abbreviation]:[2024 Year to Date RS/G]], 6, FALSE)/$F966</f>
        <v>#N/A</v>
      </c>
      <c r="Y966" s="9" t="e">
        <f>VLOOKUP($B966, FanGraphs_Standings[[Abbreviation]:[2024 Projected Full Season RDif]], 19, FALSE)/162</f>
        <v>#N/A</v>
      </c>
      <c r="Z966" s="9" t="e">
        <f>VLOOKUP($B966, FanGraphs_Standings[[Abbreviation]:[2024 Projected Full Season RDif]], 5, FALSE)</f>
        <v>#N/A</v>
      </c>
      <c r="AA966" s="9" t="e">
        <f>VLOOKUP($B966, FanGraphs_Standings[[Abbreviation]:[2024 Projected Full Season W%]], 18, FALSE)</f>
        <v>#N/A</v>
      </c>
      <c r="AB966" s="9" t="e">
        <f>VLOOKUP($B966, 'Home Field Adv'!$A$2:$I$31, 9, FALSE)</f>
        <v>#N/A</v>
      </c>
      <c r="AC966" s="9" t="e">
        <f>VLOOKUP($C966, FanGraphs_Standings[[Abbreviation]:[2024 Year to Date G]], 2, FALSE)</f>
        <v>#N/A</v>
      </c>
      <c r="AD966" s="9" t="e">
        <f>VLOOKUP($E966, 'SP Per G'!$A$2:$D$1380, 3, FALSE)</f>
        <v>#N/A</v>
      </c>
      <c r="AE966" s="9" t="e">
        <f>VLOOKUP($E966, 'SP Per G'!$A$2:$D$1380, 4, FALSE)</f>
        <v>#N/A</v>
      </c>
      <c r="AF966" s="9" t="e">
        <f>VLOOKUP($E966, Individual_Pitching___Dashboard[], 18, FALSE)</f>
        <v>#N/A</v>
      </c>
      <c r="AG966" s="9" t="e">
        <f>VLOOKUP($E966, Individual_Pitching___Dashboard[], 20, FALSE)</f>
        <v>#N/A</v>
      </c>
      <c r="AH966" s="9" t="e">
        <f>VLOOKUP($E966, Individual_Pitching___Advanced[], 21,FALSE)</f>
        <v>#N/A</v>
      </c>
      <c r="AI966" s="9" t="e">
        <f>VLOOKUP($C966, 'Team Per G'!$A$2:$G$31, 7, FALSE)</f>
        <v>#N/A</v>
      </c>
      <c r="AJ966" s="9" t="e">
        <f>VLOOKUP($C966, 'FanGraphs - Team WAR Projected'!$B$2:$E$31, 3, FALSE)/162</f>
        <v>#N/A</v>
      </c>
      <c r="AK966" s="9" t="e">
        <f>VLOOKUP($C966, Team_Pitching___Advanced[[Team]:[xFIP]], 19,FALSE)</f>
        <v>#N/A</v>
      </c>
      <c r="AL966" s="9" t="e">
        <f>VLOOKUP($C966, Team_Pitching___Advanced[], 20, FALSE)</f>
        <v>#N/A</v>
      </c>
      <c r="AM966" s="9" t="e">
        <f>VLOOKUP($C966, Team_Batting___Dashboard[[Team]:[wOBA]], 16, FALSE)</f>
        <v>#N/A</v>
      </c>
      <c r="AN966" s="9" t="e">
        <f>VLOOKUP($C966, Team_Batting___Advanced[[Team]:[OPS]], 9, FALSE)</f>
        <v>#N/A</v>
      </c>
      <c r="AO966" s="9" t="e">
        <f>VLOOKUP($C966, Team_Batting___Advanced[], 19, FALSE)</f>
        <v>#N/A</v>
      </c>
      <c r="AP966" s="9" t="e">
        <f>VLOOKUP($C966, 'Team Per G'!$A$2:$G$31, 3, FALSE)</f>
        <v>#N/A</v>
      </c>
      <c r="AQ966" s="9" t="e">
        <f>VLOOKUP($C966, 'Team Per G'!$A$2:$G$31, 5, FALSE)</f>
        <v>#N/A</v>
      </c>
      <c r="AR966" s="9" t="e">
        <f>VLOOKUP($C966, 'Team Per G'!$A$2:$G$31, 4, FALSE)</f>
        <v>#N/A</v>
      </c>
      <c r="AS966" s="9" t="e">
        <f>VLOOKUP($C966, Team_Batting___Dashboard[], 22, FALSE)/$AC966</f>
        <v>#N/A</v>
      </c>
      <c r="AT966" s="9" t="e">
        <f>VLOOKUP($C966, 'FanGraphs - Team WAR Projected'!$B$2:$E$31, 4, FALSE)/162</f>
        <v>#N/A</v>
      </c>
      <c r="AU966" s="9" t="e">
        <f>VLOOKUP($C966, FanGraphs_Standings[[Abbreviation]:[2024 Year to Date RS/G]], 6, FALSE)/$AC966</f>
        <v>#N/A</v>
      </c>
      <c r="AV966" s="9" t="e">
        <f>VLOOKUP($C966, FanGraphs_Standings[[Abbreviation]:[2024 Projected Full Season RDif]], 19, FALSE)/162</f>
        <v>#N/A</v>
      </c>
      <c r="AW966" s="9" t="e">
        <f>VLOOKUP($C966, FanGraphs_Standings[[Abbreviation]:[2024 Projected Full Season RDif]], 5, FALSE)</f>
        <v>#N/A</v>
      </c>
      <c r="AX966" s="9" t="e">
        <f>VLOOKUP($C966, FanGraphs_Standings[[Abbreviation]:[2024 Projected Full Season W%]], 18, FALSE)</f>
        <v>#N/A</v>
      </c>
      <c r="AY966" s="9" t="e">
        <f>VLOOKUP($C966, 'Home Field Adv'!$A$2:$K$31, 11, FALSE)</f>
        <v>#N/A</v>
      </c>
      <c r="BB966" s="5" t="str">
        <f t="shared" si="46"/>
        <v/>
      </c>
      <c r="BC966" s="5" t="str">
        <f t="shared" si="47"/>
        <v/>
      </c>
      <c r="BD966" s="5" t="str">
        <f t="shared" si="48"/>
        <v/>
      </c>
    </row>
    <row r="967" spans="6:56" x14ac:dyDescent="0.45">
      <c r="F967" s="9" t="e">
        <f>VLOOKUP($B967, FanGraphs_Standings[[Abbreviation]:[2024 Year to Date G]], 2, FALSE)</f>
        <v>#N/A</v>
      </c>
      <c r="G967" s="9" t="e">
        <f>IF(ISERR(VLOOKUP($D967, 'SP Per G'!$A$2:$D$1380, 3, FALSE)), L967, VLOOKUP($D967, 'SP Per G'!$A$2:$D$1380, 3, FALSE))</f>
        <v>#N/A</v>
      </c>
      <c r="H967" s="9" t="e">
        <f>VLOOKUP($D967, 'SP Per G'!$A$2:$D$1380, 4, FALSE)</f>
        <v>#N/A</v>
      </c>
      <c r="I967" s="9" t="e">
        <f>VLOOKUP($D967, Individual_Pitching___Dashboard[], 18, FALSE)</f>
        <v>#N/A</v>
      </c>
      <c r="J967" s="9" t="e">
        <f>VLOOKUP($D967, Individual_Pitching___Dashboard[], 20, FALSE)</f>
        <v>#N/A</v>
      </c>
      <c r="K967" s="9" t="e">
        <f>VLOOKUP($D967, Individual_Pitching___Advanced[], 21,FALSE)</f>
        <v>#N/A</v>
      </c>
      <c r="L967" s="9" t="e">
        <f>VLOOKUP($B967, 'Team Per G'!$A$2:$G$31, 7, FALSE)</f>
        <v>#N/A</v>
      </c>
      <c r="M967" s="9" t="e">
        <f>VLOOKUP($B967, 'FanGraphs - Team WAR Projected'!$B$2:$E$31, 3, FALSE)/162</f>
        <v>#N/A</v>
      </c>
      <c r="N967" s="9" t="e">
        <f>VLOOKUP($B967, Team_Pitching___Advanced[[Team]:[xFIP]], 19,FALSE)</f>
        <v>#N/A</v>
      </c>
      <c r="O967" s="9" t="e">
        <f>VLOOKUP($B967, Team_Pitching___Advanced[], 20, FALSE)</f>
        <v>#N/A</v>
      </c>
      <c r="P967" s="9" t="e">
        <f>VLOOKUP($B967, Team_Batting___Dashboard[[Team]:[wOBA]], 16, FALSE)</f>
        <v>#N/A</v>
      </c>
      <c r="Q967" s="9" t="e">
        <f>VLOOKUP($B967, Team_Batting___Advanced[[Team]:[OPS]], 9, FALSE)</f>
        <v>#N/A</v>
      </c>
      <c r="R967" s="9" t="e">
        <f>VLOOKUP($B967, Team_Batting___Advanced[], 19, FALSE)</f>
        <v>#N/A</v>
      </c>
      <c r="S967" s="9" t="e">
        <f>VLOOKUP($B967, 'Team Per G'!$A$2:$G$31, 3, FALSE)</f>
        <v>#N/A</v>
      </c>
      <c r="T967" s="9" t="e">
        <f>VLOOKUP($B967, 'Team Per G'!$A$2:$G$31, 5, FALSE)</f>
        <v>#N/A</v>
      </c>
      <c r="U967" s="9" t="e">
        <f>VLOOKUP($B967, 'Team Per G'!$A$2:$G$31, 4, FALSE)</f>
        <v>#N/A</v>
      </c>
      <c r="V967" s="9" t="e">
        <f>VLOOKUP($B967, Team_Batting___Dashboard[], 22, FALSE)/$F967</f>
        <v>#N/A</v>
      </c>
      <c r="W967" s="9" t="e">
        <f>VLOOKUP($B967, 'FanGraphs - Team WAR Projected'!$B$2:$E$31, 4, FALSE)/162</f>
        <v>#N/A</v>
      </c>
      <c r="X967" s="9" t="e">
        <f>VLOOKUP($B967, FanGraphs_Standings[[Abbreviation]:[2024 Year to Date RS/G]], 6, FALSE)/$F967</f>
        <v>#N/A</v>
      </c>
      <c r="Y967" s="9" t="e">
        <f>VLOOKUP($B967, FanGraphs_Standings[[Abbreviation]:[2024 Projected Full Season RDif]], 19, FALSE)/162</f>
        <v>#N/A</v>
      </c>
      <c r="Z967" s="9" t="e">
        <f>VLOOKUP($B967, FanGraphs_Standings[[Abbreviation]:[2024 Projected Full Season RDif]], 5, FALSE)</f>
        <v>#N/A</v>
      </c>
      <c r="AA967" s="9" t="e">
        <f>VLOOKUP($B967, FanGraphs_Standings[[Abbreviation]:[2024 Projected Full Season W%]], 18, FALSE)</f>
        <v>#N/A</v>
      </c>
      <c r="AB967" s="9" t="e">
        <f>VLOOKUP($B967, 'Home Field Adv'!$A$2:$I$31, 9, FALSE)</f>
        <v>#N/A</v>
      </c>
      <c r="AC967" s="9" t="e">
        <f>VLOOKUP($C967, FanGraphs_Standings[[Abbreviation]:[2024 Year to Date G]], 2, FALSE)</f>
        <v>#N/A</v>
      </c>
      <c r="AD967" s="9" t="e">
        <f>VLOOKUP($E967, 'SP Per G'!$A$2:$D$1380, 3, FALSE)</f>
        <v>#N/A</v>
      </c>
      <c r="AE967" s="9" t="e">
        <f>VLOOKUP($E967, 'SP Per G'!$A$2:$D$1380, 4, FALSE)</f>
        <v>#N/A</v>
      </c>
      <c r="AF967" s="9" t="e">
        <f>VLOOKUP($E967, Individual_Pitching___Dashboard[], 18, FALSE)</f>
        <v>#N/A</v>
      </c>
      <c r="AG967" s="9" t="e">
        <f>VLOOKUP($E967, Individual_Pitching___Dashboard[], 20, FALSE)</f>
        <v>#N/A</v>
      </c>
      <c r="AH967" s="9" t="e">
        <f>VLOOKUP($E967, Individual_Pitching___Advanced[], 21,FALSE)</f>
        <v>#N/A</v>
      </c>
      <c r="AI967" s="9" t="e">
        <f>VLOOKUP($C967, 'Team Per G'!$A$2:$G$31, 7, FALSE)</f>
        <v>#N/A</v>
      </c>
      <c r="AJ967" s="9" t="e">
        <f>VLOOKUP($C967, 'FanGraphs - Team WAR Projected'!$B$2:$E$31, 3, FALSE)/162</f>
        <v>#N/A</v>
      </c>
      <c r="AK967" s="9" t="e">
        <f>VLOOKUP($C967, Team_Pitching___Advanced[[Team]:[xFIP]], 19,FALSE)</f>
        <v>#N/A</v>
      </c>
      <c r="AL967" s="9" t="e">
        <f>VLOOKUP($C967, Team_Pitching___Advanced[], 20, FALSE)</f>
        <v>#N/A</v>
      </c>
      <c r="AM967" s="9" t="e">
        <f>VLOOKUP($C967, Team_Batting___Dashboard[[Team]:[wOBA]], 16, FALSE)</f>
        <v>#N/A</v>
      </c>
      <c r="AN967" s="9" t="e">
        <f>VLOOKUP($C967, Team_Batting___Advanced[[Team]:[OPS]], 9, FALSE)</f>
        <v>#N/A</v>
      </c>
      <c r="AO967" s="9" t="e">
        <f>VLOOKUP($C967, Team_Batting___Advanced[], 19, FALSE)</f>
        <v>#N/A</v>
      </c>
      <c r="AP967" s="9" t="e">
        <f>VLOOKUP($C967, 'Team Per G'!$A$2:$G$31, 3, FALSE)</f>
        <v>#N/A</v>
      </c>
      <c r="AQ967" s="9" t="e">
        <f>VLOOKUP($C967, 'Team Per G'!$A$2:$G$31, 5, FALSE)</f>
        <v>#N/A</v>
      </c>
      <c r="AR967" s="9" t="e">
        <f>VLOOKUP($C967, 'Team Per G'!$A$2:$G$31, 4, FALSE)</f>
        <v>#N/A</v>
      </c>
      <c r="AS967" s="9" t="e">
        <f>VLOOKUP($C967, Team_Batting___Dashboard[], 22, FALSE)/$AC967</f>
        <v>#N/A</v>
      </c>
      <c r="AT967" s="9" t="e">
        <f>VLOOKUP($C967, 'FanGraphs - Team WAR Projected'!$B$2:$E$31, 4, FALSE)/162</f>
        <v>#N/A</v>
      </c>
      <c r="AU967" s="9" t="e">
        <f>VLOOKUP($C967, FanGraphs_Standings[[Abbreviation]:[2024 Year to Date RS/G]], 6, FALSE)/$AC967</f>
        <v>#N/A</v>
      </c>
      <c r="AV967" s="9" t="e">
        <f>VLOOKUP($C967, FanGraphs_Standings[[Abbreviation]:[2024 Projected Full Season RDif]], 19, FALSE)/162</f>
        <v>#N/A</v>
      </c>
      <c r="AW967" s="9" t="e">
        <f>VLOOKUP($C967, FanGraphs_Standings[[Abbreviation]:[2024 Projected Full Season RDif]], 5, FALSE)</f>
        <v>#N/A</v>
      </c>
      <c r="AX967" s="9" t="e">
        <f>VLOOKUP($C967, FanGraphs_Standings[[Abbreviation]:[2024 Projected Full Season W%]], 18, FALSE)</f>
        <v>#N/A</v>
      </c>
      <c r="AY967" s="9" t="e">
        <f>VLOOKUP($C967, 'Home Field Adv'!$A$2:$K$31, 11, FALSE)</f>
        <v>#N/A</v>
      </c>
      <c r="BB967" s="5" t="str">
        <f t="shared" si="46"/>
        <v/>
      </c>
      <c r="BC967" s="5" t="str">
        <f t="shared" si="47"/>
        <v/>
      </c>
      <c r="BD967" s="5" t="str">
        <f t="shared" si="48"/>
        <v/>
      </c>
    </row>
    <row r="968" spans="6:56" x14ac:dyDescent="0.45">
      <c r="F968" s="9" t="e">
        <f>VLOOKUP($B968, FanGraphs_Standings[[Abbreviation]:[2024 Year to Date G]], 2, FALSE)</f>
        <v>#N/A</v>
      </c>
      <c r="G968" s="9" t="e">
        <f>IF(ISERR(VLOOKUP($D968, 'SP Per G'!$A$2:$D$1380, 3, FALSE)), L968, VLOOKUP($D968, 'SP Per G'!$A$2:$D$1380, 3, FALSE))</f>
        <v>#N/A</v>
      </c>
      <c r="H968" s="9" t="e">
        <f>VLOOKUP($D968, 'SP Per G'!$A$2:$D$1380, 4, FALSE)</f>
        <v>#N/A</v>
      </c>
      <c r="I968" s="9" t="e">
        <f>VLOOKUP($D968, Individual_Pitching___Dashboard[], 18, FALSE)</f>
        <v>#N/A</v>
      </c>
      <c r="J968" s="9" t="e">
        <f>VLOOKUP($D968, Individual_Pitching___Dashboard[], 20, FALSE)</f>
        <v>#N/A</v>
      </c>
      <c r="K968" s="9" t="e">
        <f>VLOOKUP($D968, Individual_Pitching___Advanced[], 21,FALSE)</f>
        <v>#N/A</v>
      </c>
      <c r="L968" s="9" t="e">
        <f>VLOOKUP($B968, 'Team Per G'!$A$2:$G$31, 7, FALSE)</f>
        <v>#N/A</v>
      </c>
      <c r="M968" s="9" t="e">
        <f>VLOOKUP($B968, 'FanGraphs - Team WAR Projected'!$B$2:$E$31, 3, FALSE)/162</f>
        <v>#N/A</v>
      </c>
      <c r="N968" s="9" t="e">
        <f>VLOOKUP($B968, Team_Pitching___Advanced[[Team]:[xFIP]], 19,FALSE)</f>
        <v>#N/A</v>
      </c>
      <c r="O968" s="9" t="e">
        <f>VLOOKUP($B968, Team_Pitching___Advanced[], 20, FALSE)</f>
        <v>#N/A</v>
      </c>
      <c r="P968" s="9" t="e">
        <f>VLOOKUP($B968, Team_Batting___Dashboard[[Team]:[wOBA]], 16, FALSE)</f>
        <v>#N/A</v>
      </c>
      <c r="Q968" s="9" t="e">
        <f>VLOOKUP($B968, Team_Batting___Advanced[[Team]:[OPS]], 9, FALSE)</f>
        <v>#N/A</v>
      </c>
      <c r="R968" s="9" t="e">
        <f>VLOOKUP($B968, Team_Batting___Advanced[], 19, FALSE)</f>
        <v>#N/A</v>
      </c>
      <c r="S968" s="9" t="e">
        <f>VLOOKUP($B968, 'Team Per G'!$A$2:$G$31, 3, FALSE)</f>
        <v>#N/A</v>
      </c>
      <c r="T968" s="9" t="e">
        <f>VLOOKUP($B968, 'Team Per G'!$A$2:$G$31, 5, FALSE)</f>
        <v>#N/A</v>
      </c>
      <c r="U968" s="9" t="e">
        <f>VLOOKUP($B968, 'Team Per G'!$A$2:$G$31, 4, FALSE)</f>
        <v>#N/A</v>
      </c>
      <c r="V968" s="9" t="e">
        <f>VLOOKUP($B968, Team_Batting___Dashboard[], 22, FALSE)/$F968</f>
        <v>#N/A</v>
      </c>
      <c r="W968" s="9" t="e">
        <f>VLOOKUP($B968, 'FanGraphs - Team WAR Projected'!$B$2:$E$31, 4, FALSE)/162</f>
        <v>#N/A</v>
      </c>
      <c r="X968" s="9" t="e">
        <f>VLOOKUP($B968, FanGraphs_Standings[[Abbreviation]:[2024 Year to Date RS/G]], 6, FALSE)/$F968</f>
        <v>#N/A</v>
      </c>
      <c r="Y968" s="9" t="e">
        <f>VLOOKUP($B968, FanGraphs_Standings[[Abbreviation]:[2024 Projected Full Season RDif]], 19, FALSE)/162</f>
        <v>#N/A</v>
      </c>
      <c r="Z968" s="9" t="e">
        <f>VLOOKUP($B968, FanGraphs_Standings[[Abbreviation]:[2024 Projected Full Season RDif]], 5, FALSE)</f>
        <v>#N/A</v>
      </c>
      <c r="AA968" s="9" t="e">
        <f>VLOOKUP($B968, FanGraphs_Standings[[Abbreviation]:[2024 Projected Full Season W%]], 18, FALSE)</f>
        <v>#N/A</v>
      </c>
      <c r="AB968" s="9" t="e">
        <f>VLOOKUP($B968, 'Home Field Adv'!$A$2:$I$31, 9, FALSE)</f>
        <v>#N/A</v>
      </c>
      <c r="AC968" s="9" t="e">
        <f>VLOOKUP($C968, FanGraphs_Standings[[Abbreviation]:[2024 Year to Date G]], 2, FALSE)</f>
        <v>#N/A</v>
      </c>
      <c r="AD968" s="9" t="e">
        <f>VLOOKUP($E968, 'SP Per G'!$A$2:$D$1380, 3, FALSE)</f>
        <v>#N/A</v>
      </c>
      <c r="AE968" s="9" t="e">
        <f>VLOOKUP($E968, 'SP Per G'!$A$2:$D$1380, 4, FALSE)</f>
        <v>#N/A</v>
      </c>
      <c r="AF968" s="9" t="e">
        <f>VLOOKUP($E968, Individual_Pitching___Dashboard[], 18, FALSE)</f>
        <v>#N/A</v>
      </c>
      <c r="AG968" s="9" t="e">
        <f>VLOOKUP($E968, Individual_Pitching___Dashboard[], 20, FALSE)</f>
        <v>#N/A</v>
      </c>
      <c r="AH968" s="9" t="e">
        <f>VLOOKUP($E968, Individual_Pitching___Advanced[], 21,FALSE)</f>
        <v>#N/A</v>
      </c>
      <c r="AI968" s="9" t="e">
        <f>VLOOKUP($C968, 'Team Per G'!$A$2:$G$31, 7, FALSE)</f>
        <v>#N/A</v>
      </c>
      <c r="AJ968" s="9" t="e">
        <f>VLOOKUP($C968, 'FanGraphs - Team WAR Projected'!$B$2:$E$31, 3, FALSE)/162</f>
        <v>#N/A</v>
      </c>
      <c r="AK968" s="9" t="e">
        <f>VLOOKUP($C968, Team_Pitching___Advanced[[Team]:[xFIP]], 19,FALSE)</f>
        <v>#N/A</v>
      </c>
      <c r="AL968" s="9" t="e">
        <f>VLOOKUP($C968, Team_Pitching___Advanced[], 20, FALSE)</f>
        <v>#N/A</v>
      </c>
      <c r="AM968" s="9" t="e">
        <f>VLOOKUP($C968, Team_Batting___Dashboard[[Team]:[wOBA]], 16, FALSE)</f>
        <v>#N/A</v>
      </c>
      <c r="AN968" s="9" t="e">
        <f>VLOOKUP($C968, Team_Batting___Advanced[[Team]:[OPS]], 9, FALSE)</f>
        <v>#N/A</v>
      </c>
      <c r="AO968" s="9" t="e">
        <f>VLOOKUP($C968, Team_Batting___Advanced[], 19, FALSE)</f>
        <v>#N/A</v>
      </c>
      <c r="AP968" s="9" t="e">
        <f>VLOOKUP($C968, 'Team Per G'!$A$2:$G$31, 3, FALSE)</f>
        <v>#N/A</v>
      </c>
      <c r="AQ968" s="9" t="e">
        <f>VLOOKUP($C968, 'Team Per G'!$A$2:$G$31, 5, FALSE)</f>
        <v>#N/A</v>
      </c>
      <c r="AR968" s="9" t="e">
        <f>VLOOKUP($C968, 'Team Per G'!$A$2:$G$31, 4, FALSE)</f>
        <v>#N/A</v>
      </c>
      <c r="AS968" s="9" t="e">
        <f>VLOOKUP($C968, Team_Batting___Dashboard[], 22, FALSE)/$AC968</f>
        <v>#N/A</v>
      </c>
      <c r="AT968" s="9" t="e">
        <f>VLOOKUP($C968, 'FanGraphs - Team WAR Projected'!$B$2:$E$31, 4, FALSE)/162</f>
        <v>#N/A</v>
      </c>
      <c r="AU968" s="9" t="e">
        <f>VLOOKUP($C968, FanGraphs_Standings[[Abbreviation]:[2024 Year to Date RS/G]], 6, FALSE)/$AC968</f>
        <v>#N/A</v>
      </c>
      <c r="AV968" s="9" t="e">
        <f>VLOOKUP($C968, FanGraphs_Standings[[Abbreviation]:[2024 Projected Full Season RDif]], 19, FALSE)/162</f>
        <v>#N/A</v>
      </c>
      <c r="AW968" s="9" t="e">
        <f>VLOOKUP($C968, FanGraphs_Standings[[Abbreviation]:[2024 Projected Full Season RDif]], 5, FALSE)</f>
        <v>#N/A</v>
      </c>
      <c r="AX968" s="9" t="e">
        <f>VLOOKUP($C968, FanGraphs_Standings[[Abbreviation]:[2024 Projected Full Season W%]], 18, FALSE)</f>
        <v>#N/A</v>
      </c>
      <c r="AY968" s="9" t="e">
        <f>VLOOKUP($C968, 'Home Field Adv'!$A$2:$K$31, 11, FALSE)</f>
        <v>#N/A</v>
      </c>
      <c r="BB968" s="5" t="str">
        <f t="shared" si="46"/>
        <v/>
      </c>
      <c r="BC968" s="5" t="str">
        <f t="shared" si="47"/>
        <v/>
      </c>
      <c r="BD968" s="5" t="str">
        <f t="shared" si="48"/>
        <v/>
      </c>
    </row>
    <row r="969" spans="6:56" x14ac:dyDescent="0.45">
      <c r="F969" s="9" t="e">
        <f>VLOOKUP($B969, FanGraphs_Standings[[Abbreviation]:[2024 Year to Date G]], 2, FALSE)</f>
        <v>#N/A</v>
      </c>
      <c r="G969" s="9" t="e">
        <f>IF(ISERR(VLOOKUP($D969, 'SP Per G'!$A$2:$D$1380, 3, FALSE)), L969, VLOOKUP($D969, 'SP Per G'!$A$2:$D$1380, 3, FALSE))</f>
        <v>#N/A</v>
      </c>
      <c r="H969" s="9" t="e">
        <f>VLOOKUP($D969, 'SP Per G'!$A$2:$D$1380, 4, FALSE)</f>
        <v>#N/A</v>
      </c>
      <c r="I969" s="9" t="e">
        <f>VLOOKUP($D969, Individual_Pitching___Dashboard[], 18, FALSE)</f>
        <v>#N/A</v>
      </c>
      <c r="J969" s="9" t="e">
        <f>VLOOKUP($D969, Individual_Pitching___Dashboard[], 20, FALSE)</f>
        <v>#N/A</v>
      </c>
      <c r="K969" s="9" t="e">
        <f>VLOOKUP($D969, Individual_Pitching___Advanced[], 21,FALSE)</f>
        <v>#N/A</v>
      </c>
      <c r="L969" s="9" t="e">
        <f>VLOOKUP($B969, 'Team Per G'!$A$2:$G$31, 7, FALSE)</f>
        <v>#N/A</v>
      </c>
      <c r="M969" s="9" t="e">
        <f>VLOOKUP($B969, 'FanGraphs - Team WAR Projected'!$B$2:$E$31, 3, FALSE)/162</f>
        <v>#N/A</v>
      </c>
      <c r="N969" s="9" t="e">
        <f>VLOOKUP($B969, Team_Pitching___Advanced[[Team]:[xFIP]], 19,FALSE)</f>
        <v>#N/A</v>
      </c>
      <c r="O969" s="9" t="e">
        <f>VLOOKUP($B969, Team_Pitching___Advanced[], 20, FALSE)</f>
        <v>#N/A</v>
      </c>
      <c r="P969" s="9" t="e">
        <f>VLOOKUP($B969, Team_Batting___Dashboard[[Team]:[wOBA]], 16, FALSE)</f>
        <v>#N/A</v>
      </c>
      <c r="Q969" s="9" t="e">
        <f>VLOOKUP($B969, Team_Batting___Advanced[[Team]:[OPS]], 9, FALSE)</f>
        <v>#N/A</v>
      </c>
      <c r="R969" s="9" t="e">
        <f>VLOOKUP($B969, Team_Batting___Advanced[], 19, FALSE)</f>
        <v>#N/A</v>
      </c>
      <c r="S969" s="9" t="e">
        <f>VLOOKUP($B969, 'Team Per G'!$A$2:$G$31, 3, FALSE)</f>
        <v>#N/A</v>
      </c>
      <c r="T969" s="9" t="e">
        <f>VLOOKUP($B969, 'Team Per G'!$A$2:$G$31, 5, FALSE)</f>
        <v>#N/A</v>
      </c>
      <c r="U969" s="9" t="e">
        <f>VLOOKUP($B969, 'Team Per G'!$A$2:$G$31, 4, FALSE)</f>
        <v>#N/A</v>
      </c>
      <c r="V969" s="9" t="e">
        <f>VLOOKUP($B969, Team_Batting___Dashboard[], 22, FALSE)/$F969</f>
        <v>#N/A</v>
      </c>
      <c r="W969" s="9" t="e">
        <f>VLOOKUP($B969, 'FanGraphs - Team WAR Projected'!$B$2:$E$31, 4, FALSE)/162</f>
        <v>#N/A</v>
      </c>
      <c r="X969" s="9" t="e">
        <f>VLOOKUP($B969, FanGraphs_Standings[[Abbreviation]:[2024 Year to Date RS/G]], 6, FALSE)/$F969</f>
        <v>#N/A</v>
      </c>
      <c r="Y969" s="9" t="e">
        <f>VLOOKUP($B969, FanGraphs_Standings[[Abbreviation]:[2024 Projected Full Season RDif]], 19, FALSE)/162</f>
        <v>#N/A</v>
      </c>
      <c r="Z969" s="9" t="e">
        <f>VLOOKUP($B969, FanGraphs_Standings[[Abbreviation]:[2024 Projected Full Season RDif]], 5, FALSE)</f>
        <v>#N/A</v>
      </c>
      <c r="AA969" s="9" t="e">
        <f>VLOOKUP($B969, FanGraphs_Standings[[Abbreviation]:[2024 Projected Full Season W%]], 18, FALSE)</f>
        <v>#N/A</v>
      </c>
      <c r="AB969" s="9" t="e">
        <f>VLOOKUP($B969, 'Home Field Adv'!$A$2:$I$31, 9, FALSE)</f>
        <v>#N/A</v>
      </c>
      <c r="AC969" s="9" t="e">
        <f>VLOOKUP($C969, FanGraphs_Standings[[Abbreviation]:[2024 Year to Date G]], 2, FALSE)</f>
        <v>#N/A</v>
      </c>
      <c r="AD969" s="9" t="e">
        <f>VLOOKUP($E969, 'SP Per G'!$A$2:$D$1380, 3, FALSE)</f>
        <v>#N/A</v>
      </c>
      <c r="AE969" s="9" t="e">
        <f>VLOOKUP($E969, 'SP Per G'!$A$2:$D$1380, 4, FALSE)</f>
        <v>#N/A</v>
      </c>
      <c r="AF969" s="9" t="e">
        <f>VLOOKUP($E969, Individual_Pitching___Dashboard[], 18, FALSE)</f>
        <v>#N/A</v>
      </c>
      <c r="AG969" s="9" t="e">
        <f>VLOOKUP($E969, Individual_Pitching___Dashboard[], 20, FALSE)</f>
        <v>#N/A</v>
      </c>
      <c r="AH969" s="9" t="e">
        <f>VLOOKUP($E969, Individual_Pitching___Advanced[], 21,FALSE)</f>
        <v>#N/A</v>
      </c>
      <c r="AI969" s="9" t="e">
        <f>VLOOKUP($C969, 'Team Per G'!$A$2:$G$31, 7, FALSE)</f>
        <v>#N/A</v>
      </c>
      <c r="AJ969" s="9" t="e">
        <f>VLOOKUP($C969, 'FanGraphs - Team WAR Projected'!$B$2:$E$31, 3, FALSE)/162</f>
        <v>#N/A</v>
      </c>
      <c r="AK969" s="9" t="e">
        <f>VLOOKUP($C969, Team_Pitching___Advanced[[Team]:[xFIP]], 19,FALSE)</f>
        <v>#N/A</v>
      </c>
      <c r="AL969" s="9" t="e">
        <f>VLOOKUP($C969, Team_Pitching___Advanced[], 20, FALSE)</f>
        <v>#N/A</v>
      </c>
      <c r="AM969" s="9" t="e">
        <f>VLOOKUP($C969, Team_Batting___Dashboard[[Team]:[wOBA]], 16, FALSE)</f>
        <v>#N/A</v>
      </c>
      <c r="AN969" s="9" t="e">
        <f>VLOOKUP($C969, Team_Batting___Advanced[[Team]:[OPS]], 9, FALSE)</f>
        <v>#N/A</v>
      </c>
      <c r="AO969" s="9" t="e">
        <f>VLOOKUP($C969, Team_Batting___Advanced[], 19, FALSE)</f>
        <v>#N/A</v>
      </c>
      <c r="AP969" s="9" t="e">
        <f>VLOOKUP($C969, 'Team Per G'!$A$2:$G$31, 3, FALSE)</f>
        <v>#N/A</v>
      </c>
      <c r="AQ969" s="9" t="e">
        <f>VLOOKUP($C969, 'Team Per G'!$A$2:$G$31, 5, FALSE)</f>
        <v>#N/A</v>
      </c>
      <c r="AR969" s="9" t="e">
        <f>VLOOKUP($C969, 'Team Per G'!$A$2:$G$31, 4, FALSE)</f>
        <v>#N/A</v>
      </c>
      <c r="AS969" s="9" t="e">
        <f>VLOOKUP($C969, Team_Batting___Dashboard[], 22, FALSE)/$AC969</f>
        <v>#N/A</v>
      </c>
      <c r="AT969" s="9" t="e">
        <f>VLOOKUP($C969, 'FanGraphs - Team WAR Projected'!$B$2:$E$31, 4, FALSE)/162</f>
        <v>#N/A</v>
      </c>
      <c r="AU969" s="9" t="e">
        <f>VLOOKUP($C969, FanGraphs_Standings[[Abbreviation]:[2024 Year to Date RS/G]], 6, FALSE)/$AC969</f>
        <v>#N/A</v>
      </c>
      <c r="AV969" s="9" t="e">
        <f>VLOOKUP($C969, FanGraphs_Standings[[Abbreviation]:[2024 Projected Full Season RDif]], 19, FALSE)/162</f>
        <v>#N/A</v>
      </c>
      <c r="AW969" s="9" t="e">
        <f>VLOOKUP($C969, FanGraphs_Standings[[Abbreviation]:[2024 Projected Full Season RDif]], 5, FALSE)</f>
        <v>#N/A</v>
      </c>
      <c r="AX969" s="9" t="e">
        <f>VLOOKUP($C969, FanGraphs_Standings[[Abbreviation]:[2024 Projected Full Season W%]], 18, FALSE)</f>
        <v>#N/A</v>
      </c>
      <c r="AY969" s="9" t="e">
        <f>VLOOKUP($C969, 'Home Field Adv'!$A$2:$K$31, 11, FALSE)</f>
        <v>#N/A</v>
      </c>
      <c r="BB969" s="5" t="str">
        <f t="shared" si="46"/>
        <v/>
      </c>
      <c r="BC969" s="5" t="str">
        <f t="shared" si="47"/>
        <v/>
      </c>
      <c r="BD969" s="5" t="str">
        <f t="shared" si="48"/>
        <v/>
      </c>
    </row>
    <row r="970" spans="6:56" x14ac:dyDescent="0.45">
      <c r="F970" s="9" t="e">
        <f>VLOOKUP($B970, FanGraphs_Standings[[Abbreviation]:[2024 Year to Date G]], 2, FALSE)</f>
        <v>#N/A</v>
      </c>
      <c r="G970" s="9" t="e">
        <f>IF(ISERR(VLOOKUP($D970, 'SP Per G'!$A$2:$D$1380, 3, FALSE)), L970, VLOOKUP($D970, 'SP Per G'!$A$2:$D$1380, 3, FALSE))</f>
        <v>#N/A</v>
      </c>
      <c r="H970" s="9" t="e">
        <f>VLOOKUP($D970, 'SP Per G'!$A$2:$D$1380, 4, FALSE)</f>
        <v>#N/A</v>
      </c>
      <c r="I970" s="9" t="e">
        <f>VLOOKUP($D970, Individual_Pitching___Dashboard[], 18, FALSE)</f>
        <v>#N/A</v>
      </c>
      <c r="J970" s="9" t="e">
        <f>VLOOKUP($D970, Individual_Pitching___Dashboard[], 20, FALSE)</f>
        <v>#N/A</v>
      </c>
      <c r="K970" s="9" t="e">
        <f>VLOOKUP($D970, Individual_Pitching___Advanced[], 21,FALSE)</f>
        <v>#N/A</v>
      </c>
      <c r="L970" s="9" t="e">
        <f>VLOOKUP($B970, 'Team Per G'!$A$2:$G$31, 7, FALSE)</f>
        <v>#N/A</v>
      </c>
      <c r="M970" s="9" t="e">
        <f>VLOOKUP($B970, 'FanGraphs - Team WAR Projected'!$B$2:$E$31, 3, FALSE)/162</f>
        <v>#N/A</v>
      </c>
      <c r="N970" s="9" t="e">
        <f>VLOOKUP($B970, Team_Pitching___Advanced[[Team]:[xFIP]], 19,FALSE)</f>
        <v>#N/A</v>
      </c>
      <c r="O970" s="9" t="e">
        <f>VLOOKUP($B970, Team_Pitching___Advanced[], 20, FALSE)</f>
        <v>#N/A</v>
      </c>
      <c r="P970" s="9" t="e">
        <f>VLOOKUP($B970, Team_Batting___Dashboard[[Team]:[wOBA]], 16, FALSE)</f>
        <v>#N/A</v>
      </c>
      <c r="Q970" s="9" t="e">
        <f>VLOOKUP($B970, Team_Batting___Advanced[[Team]:[OPS]], 9, FALSE)</f>
        <v>#N/A</v>
      </c>
      <c r="R970" s="9" t="e">
        <f>VLOOKUP($B970, Team_Batting___Advanced[], 19, FALSE)</f>
        <v>#N/A</v>
      </c>
      <c r="S970" s="9" t="e">
        <f>VLOOKUP($B970, 'Team Per G'!$A$2:$G$31, 3, FALSE)</f>
        <v>#N/A</v>
      </c>
      <c r="T970" s="9" t="e">
        <f>VLOOKUP($B970, 'Team Per G'!$A$2:$G$31, 5, FALSE)</f>
        <v>#N/A</v>
      </c>
      <c r="U970" s="9" t="e">
        <f>VLOOKUP($B970, 'Team Per G'!$A$2:$G$31, 4, FALSE)</f>
        <v>#N/A</v>
      </c>
      <c r="V970" s="9" t="e">
        <f>VLOOKUP($B970, Team_Batting___Dashboard[], 22, FALSE)/$F970</f>
        <v>#N/A</v>
      </c>
      <c r="W970" s="9" t="e">
        <f>VLOOKUP($B970, 'FanGraphs - Team WAR Projected'!$B$2:$E$31, 4, FALSE)/162</f>
        <v>#N/A</v>
      </c>
      <c r="X970" s="9" t="e">
        <f>VLOOKUP($B970, FanGraphs_Standings[[Abbreviation]:[2024 Year to Date RS/G]], 6, FALSE)/$F970</f>
        <v>#N/A</v>
      </c>
      <c r="Y970" s="9" t="e">
        <f>VLOOKUP($B970, FanGraphs_Standings[[Abbreviation]:[2024 Projected Full Season RDif]], 19, FALSE)/162</f>
        <v>#N/A</v>
      </c>
      <c r="Z970" s="9" t="e">
        <f>VLOOKUP($B970, FanGraphs_Standings[[Abbreviation]:[2024 Projected Full Season RDif]], 5, FALSE)</f>
        <v>#N/A</v>
      </c>
      <c r="AA970" s="9" t="e">
        <f>VLOOKUP($B970, FanGraphs_Standings[[Abbreviation]:[2024 Projected Full Season W%]], 18, FALSE)</f>
        <v>#N/A</v>
      </c>
      <c r="AB970" s="9" t="e">
        <f>VLOOKUP($B970, 'Home Field Adv'!$A$2:$I$31, 9, FALSE)</f>
        <v>#N/A</v>
      </c>
      <c r="AC970" s="9" t="e">
        <f>VLOOKUP($C970, FanGraphs_Standings[[Abbreviation]:[2024 Year to Date G]], 2, FALSE)</f>
        <v>#N/A</v>
      </c>
      <c r="AD970" s="9" t="e">
        <f>VLOOKUP($E970, 'SP Per G'!$A$2:$D$1380, 3, FALSE)</f>
        <v>#N/A</v>
      </c>
      <c r="AE970" s="9" t="e">
        <f>VLOOKUP($E970, 'SP Per G'!$A$2:$D$1380, 4, FALSE)</f>
        <v>#N/A</v>
      </c>
      <c r="AF970" s="9" t="e">
        <f>VLOOKUP($E970, Individual_Pitching___Dashboard[], 18, FALSE)</f>
        <v>#N/A</v>
      </c>
      <c r="AG970" s="9" t="e">
        <f>VLOOKUP($E970, Individual_Pitching___Dashboard[], 20, FALSE)</f>
        <v>#N/A</v>
      </c>
      <c r="AH970" s="9" t="e">
        <f>VLOOKUP($E970, Individual_Pitching___Advanced[], 21,FALSE)</f>
        <v>#N/A</v>
      </c>
      <c r="AI970" s="9" t="e">
        <f>VLOOKUP($C970, 'Team Per G'!$A$2:$G$31, 7, FALSE)</f>
        <v>#N/A</v>
      </c>
      <c r="AJ970" s="9" t="e">
        <f>VLOOKUP($C970, 'FanGraphs - Team WAR Projected'!$B$2:$E$31, 3, FALSE)/162</f>
        <v>#N/A</v>
      </c>
      <c r="AK970" s="9" t="e">
        <f>VLOOKUP($C970, Team_Pitching___Advanced[[Team]:[xFIP]], 19,FALSE)</f>
        <v>#N/A</v>
      </c>
      <c r="AL970" s="9" t="e">
        <f>VLOOKUP($C970, Team_Pitching___Advanced[], 20, FALSE)</f>
        <v>#N/A</v>
      </c>
      <c r="AM970" s="9" t="e">
        <f>VLOOKUP($C970, Team_Batting___Dashboard[[Team]:[wOBA]], 16, FALSE)</f>
        <v>#N/A</v>
      </c>
      <c r="AN970" s="9" t="e">
        <f>VLOOKUP($C970, Team_Batting___Advanced[[Team]:[OPS]], 9, FALSE)</f>
        <v>#N/A</v>
      </c>
      <c r="AO970" s="9" t="e">
        <f>VLOOKUP($C970, Team_Batting___Advanced[], 19, FALSE)</f>
        <v>#N/A</v>
      </c>
      <c r="AP970" s="9" t="e">
        <f>VLOOKUP($C970, 'Team Per G'!$A$2:$G$31, 3, FALSE)</f>
        <v>#N/A</v>
      </c>
      <c r="AQ970" s="9" t="e">
        <f>VLOOKUP($C970, 'Team Per G'!$A$2:$G$31, 5, FALSE)</f>
        <v>#N/A</v>
      </c>
      <c r="AR970" s="9" t="e">
        <f>VLOOKUP($C970, 'Team Per G'!$A$2:$G$31, 4, FALSE)</f>
        <v>#N/A</v>
      </c>
      <c r="AS970" s="9" t="e">
        <f>VLOOKUP($C970, Team_Batting___Dashboard[], 22, FALSE)/$AC970</f>
        <v>#N/A</v>
      </c>
      <c r="AT970" s="9" t="e">
        <f>VLOOKUP($C970, 'FanGraphs - Team WAR Projected'!$B$2:$E$31, 4, FALSE)/162</f>
        <v>#N/A</v>
      </c>
      <c r="AU970" s="9" t="e">
        <f>VLOOKUP($C970, FanGraphs_Standings[[Abbreviation]:[2024 Year to Date RS/G]], 6, FALSE)/$AC970</f>
        <v>#N/A</v>
      </c>
      <c r="AV970" s="9" t="e">
        <f>VLOOKUP($C970, FanGraphs_Standings[[Abbreviation]:[2024 Projected Full Season RDif]], 19, FALSE)/162</f>
        <v>#N/A</v>
      </c>
      <c r="AW970" s="9" t="e">
        <f>VLOOKUP($C970, FanGraphs_Standings[[Abbreviation]:[2024 Projected Full Season RDif]], 5, FALSE)</f>
        <v>#N/A</v>
      </c>
      <c r="AX970" s="9" t="e">
        <f>VLOOKUP($C970, FanGraphs_Standings[[Abbreviation]:[2024 Projected Full Season W%]], 18, FALSE)</f>
        <v>#N/A</v>
      </c>
      <c r="AY970" s="9" t="e">
        <f>VLOOKUP($C970, 'Home Field Adv'!$A$2:$K$31, 11, FALSE)</f>
        <v>#N/A</v>
      </c>
      <c r="BB970" s="5" t="str">
        <f t="shared" si="46"/>
        <v/>
      </c>
      <c r="BC970" s="5" t="str">
        <f t="shared" si="47"/>
        <v/>
      </c>
      <c r="BD970" s="5" t="str">
        <f t="shared" si="48"/>
        <v/>
      </c>
    </row>
    <row r="971" spans="6:56" x14ac:dyDescent="0.45">
      <c r="F971" s="9" t="e">
        <f>VLOOKUP($B971, FanGraphs_Standings[[Abbreviation]:[2024 Year to Date G]], 2, FALSE)</f>
        <v>#N/A</v>
      </c>
      <c r="G971" s="9" t="e">
        <f>IF(ISERR(VLOOKUP($D971, 'SP Per G'!$A$2:$D$1380, 3, FALSE)), L971, VLOOKUP($D971, 'SP Per G'!$A$2:$D$1380, 3, FALSE))</f>
        <v>#N/A</v>
      </c>
      <c r="H971" s="9" t="e">
        <f>VLOOKUP($D971, 'SP Per G'!$A$2:$D$1380, 4, FALSE)</f>
        <v>#N/A</v>
      </c>
      <c r="I971" s="9" t="e">
        <f>VLOOKUP($D971, Individual_Pitching___Dashboard[], 18, FALSE)</f>
        <v>#N/A</v>
      </c>
      <c r="J971" s="9" t="e">
        <f>VLOOKUP($D971, Individual_Pitching___Dashboard[], 20, FALSE)</f>
        <v>#N/A</v>
      </c>
      <c r="K971" s="9" t="e">
        <f>VLOOKUP($D971, Individual_Pitching___Advanced[], 21,FALSE)</f>
        <v>#N/A</v>
      </c>
      <c r="L971" s="9" t="e">
        <f>VLOOKUP($B971, 'Team Per G'!$A$2:$G$31, 7, FALSE)</f>
        <v>#N/A</v>
      </c>
      <c r="M971" s="9" t="e">
        <f>VLOOKUP($B971, 'FanGraphs - Team WAR Projected'!$B$2:$E$31, 3, FALSE)/162</f>
        <v>#N/A</v>
      </c>
      <c r="N971" s="9" t="e">
        <f>VLOOKUP($B971, Team_Pitching___Advanced[[Team]:[xFIP]], 19,FALSE)</f>
        <v>#N/A</v>
      </c>
      <c r="O971" s="9" t="e">
        <f>VLOOKUP($B971, Team_Pitching___Advanced[], 20, FALSE)</f>
        <v>#N/A</v>
      </c>
      <c r="P971" s="9" t="e">
        <f>VLOOKUP($B971, Team_Batting___Dashboard[[Team]:[wOBA]], 16, FALSE)</f>
        <v>#N/A</v>
      </c>
      <c r="Q971" s="9" t="e">
        <f>VLOOKUP($B971, Team_Batting___Advanced[[Team]:[OPS]], 9, FALSE)</f>
        <v>#N/A</v>
      </c>
      <c r="R971" s="9" t="e">
        <f>VLOOKUP($B971, Team_Batting___Advanced[], 19, FALSE)</f>
        <v>#N/A</v>
      </c>
      <c r="S971" s="9" t="e">
        <f>VLOOKUP($B971, 'Team Per G'!$A$2:$G$31, 3, FALSE)</f>
        <v>#N/A</v>
      </c>
      <c r="T971" s="9" t="e">
        <f>VLOOKUP($B971, 'Team Per G'!$A$2:$G$31, 5, FALSE)</f>
        <v>#N/A</v>
      </c>
      <c r="U971" s="9" t="e">
        <f>VLOOKUP($B971, 'Team Per G'!$A$2:$G$31, 4, FALSE)</f>
        <v>#N/A</v>
      </c>
      <c r="V971" s="9" t="e">
        <f>VLOOKUP($B971, Team_Batting___Dashboard[], 22, FALSE)/$F971</f>
        <v>#N/A</v>
      </c>
      <c r="W971" s="9" t="e">
        <f>VLOOKUP($B971, 'FanGraphs - Team WAR Projected'!$B$2:$E$31, 4, FALSE)/162</f>
        <v>#N/A</v>
      </c>
      <c r="X971" s="9" t="e">
        <f>VLOOKUP($B971, FanGraphs_Standings[[Abbreviation]:[2024 Year to Date RS/G]], 6, FALSE)/$F971</f>
        <v>#N/A</v>
      </c>
      <c r="Y971" s="9" t="e">
        <f>VLOOKUP($B971, FanGraphs_Standings[[Abbreviation]:[2024 Projected Full Season RDif]], 19, FALSE)/162</f>
        <v>#N/A</v>
      </c>
      <c r="Z971" s="9" t="e">
        <f>VLOOKUP($B971, FanGraphs_Standings[[Abbreviation]:[2024 Projected Full Season RDif]], 5, FALSE)</f>
        <v>#N/A</v>
      </c>
      <c r="AA971" s="9" t="e">
        <f>VLOOKUP($B971, FanGraphs_Standings[[Abbreviation]:[2024 Projected Full Season W%]], 18, FALSE)</f>
        <v>#N/A</v>
      </c>
      <c r="AB971" s="9" t="e">
        <f>VLOOKUP($B971, 'Home Field Adv'!$A$2:$I$31, 9, FALSE)</f>
        <v>#N/A</v>
      </c>
      <c r="AC971" s="9" t="e">
        <f>VLOOKUP($C971, FanGraphs_Standings[[Abbreviation]:[2024 Year to Date G]], 2, FALSE)</f>
        <v>#N/A</v>
      </c>
      <c r="AD971" s="9" t="e">
        <f>VLOOKUP($E971, 'SP Per G'!$A$2:$D$1380, 3, FALSE)</f>
        <v>#N/A</v>
      </c>
      <c r="AE971" s="9" t="e">
        <f>VLOOKUP($E971, 'SP Per G'!$A$2:$D$1380, 4, FALSE)</f>
        <v>#N/A</v>
      </c>
      <c r="AF971" s="9" t="e">
        <f>VLOOKUP($E971, Individual_Pitching___Dashboard[], 18, FALSE)</f>
        <v>#N/A</v>
      </c>
      <c r="AG971" s="9" t="e">
        <f>VLOOKUP($E971, Individual_Pitching___Dashboard[], 20, FALSE)</f>
        <v>#N/A</v>
      </c>
      <c r="AH971" s="9" t="e">
        <f>VLOOKUP($E971, Individual_Pitching___Advanced[], 21,FALSE)</f>
        <v>#N/A</v>
      </c>
      <c r="AI971" s="9" t="e">
        <f>VLOOKUP($C971, 'Team Per G'!$A$2:$G$31, 7, FALSE)</f>
        <v>#N/A</v>
      </c>
      <c r="AJ971" s="9" t="e">
        <f>VLOOKUP($C971, 'FanGraphs - Team WAR Projected'!$B$2:$E$31, 3, FALSE)/162</f>
        <v>#N/A</v>
      </c>
      <c r="AK971" s="9" t="e">
        <f>VLOOKUP($C971, Team_Pitching___Advanced[[Team]:[xFIP]], 19,FALSE)</f>
        <v>#N/A</v>
      </c>
      <c r="AL971" s="9" t="e">
        <f>VLOOKUP($C971, Team_Pitching___Advanced[], 20, FALSE)</f>
        <v>#N/A</v>
      </c>
      <c r="AM971" s="9" t="e">
        <f>VLOOKUP($C971, Team_Batting___Dashboard[[Team]:[wOBA]], 16, FALSE)</f>
        <v>#N/A</v>
      </c>
      <c r="AN971" s="9" t="e">
        <f>VLOOKUP($C971, Team_Batting___Advanced[[Team]:[OPS]], 9, FALSE)</f>
        <v>#N/A</v>
      </c>
      <c r="AO971" s="9" t="e">
        <f>VLOOKUP($C971, Team_Batting___Advanced[], 19, FALSE)</f>
        <v>#N/A</v>
      </c>
      <c r="AP971" s="9" t="e">
        <f>VLOOKUP($C971, 'Team Per G'!$A$2:$G$31, 3, FALSE)</f>
        <v>#N/A</v>
      </c>
      <c r="AQ971" s="9" t="e">
        <f>VLOOKUP($C971, 'Team Per G'!$A$2:$G$31, 5, FALSE)</f>
        <v>#N/A</v>
      </c>
      <c r="AR971" s="9" t="e">
        <f>VLOOKUP($C971, 'Team Per G'!$A$2:$G$31, 4, FALSE)</f>
        <v>#N/A</v>
      </c>
      <c r="AS971" s="9" t="e">
        <f>VLOOKUP($C971, Team_Batting___Dashboard[], 22, FALSE)/$AC971</f>
        <v>#N/A</v>
      </c>
      <c r="AT971" s="9" t="e">
        <f>VLOOKUP($C971, 'FanGraphs - Team WAR Projected'!$B$2:$E$31, 4, FALSE)/162</f>
        <v>#N/A</v>
      </c>
      <c r="AU971" s="9" t="e">
        <f>VLOOKUP($C971, FanGraphs_Standings[[Abbreviation]:[2024 Year to Date RS/G]], 6, FALSE)/$AC971</f>
        <v>#N/A</v>
      </c>
      <c r="AV971" s="9" t="e">
        <f>VLOOKUP($C971, FanGraphs_Standings[[Abbreviation]:[2024 Projected Full Season RDif]], 19, FALSE)/162</f>
        <v>#N/A</v>
      </c>
      <c r="AW971" s="9" t="e">
        <f>VLOOKUP($C971, FanGraphs_Standings[[Abbreviation]:[2024 Projected Full Season RDif]], 5, FALSE)</f>
        <v>#N/A</v>
      </c>
      <c r="AX971" s="9" t="e">
        <f>VLOOKUP($C971, FanGraphs_Standings[[Abbreviation]:[2024 Projected Full Season W%]], 18, FALSE)</f>
        <v>#N/A</v>
      </c>
      <c r="AY971" s="9" t="e">
        <f>VLOOKUP($C971, 'Home Field Adv'!$A$2:$K$31, 11, FALSE)</f>
        <v>#N/A</v>
      </c>
      <c r="BB971" s="5" t="str">
        <f t="shared" si="46"/>
        <v/>
      </c>
      <c r="BC971" s="5" t="str">
        <f t="shared" si="47"/>
        <v/>
      </c>
      <c r="BD971" s="5" t="str">
        <f t="shared" si="48"/>
        <v/>
      </c>
    </row>
    <row r="972" spans="6:56" x14ac:dyDescent="0.45">
      <c r="F972" s="9" t="e">
        <f>VLOOKUP($B972, FanGraphs_Standings[[Abbreviation]:[2024 Year to Date G]], 2, FALSE)</f>
        <v>#N/A</v>
      </c>
      <c r="G972" s="9" t="e">
        <f>IF(ISERR(VLOOKUP($D972, 'SP Per G'!$A$2:$D$1380, 3, FALSE)), L972, VLOOKUP($D972, 'SP Per G'!$A$2:$D$1380, 3, FALSE))</f>
        <v>#N/A</v>
      </c>
      <c r="H972" s="9" t="e">
        <f>VLOOKUP($D972, 'SP Per G'!$A$2:$D$1380, 4, FALSE)</f>
        <v>#N/A</v>
      </c>
      <c r="I972" s="9" t="e">
        <f>VLOOKUP($D972, Individual_Pitching___Dashboard[], 18, FALSE)</f>
        <v>#N/A</v>
      </c>
      <c r="J972" s="9" t="e">
        <f>VLOOKUP($D972, Individual_Pitching___Dashboard[], 20, FALSE)</f>
        <v>#N/A</v>
      </c>
      <c r="K972" s="9" t="e">
        <f>VLOOKUP($D972, Individual_Pitching___Advanced[], 21,FALSE)</f>
        <v>#N/A</v>
      </c>
      <c r="L972" s="9" t="e">
        <f>VLOOKUP($B972, 'Team Per G'!$A$2:$G$31, 7, FALSE)</f>
        <v>#N/A</v>
      </c>
      <c r="M972" s="9" t="e">
        <f>VLOOKUP($B972, 'FanGraphs - Team WAR Projected'!$B$2:$E$31, 3, FALSE)/162</f>
        <v>#N/A</v>
      </c>
      <c r="N972" s="9" t="e">
        <f>VLOOKUP($B972, Team_Pitching___Advanced[[Team]:[xFIP]], 19,FALSE)</f>
        <v>#N/A</v>
      </c>
      <c r="O972" s="9" t="e">
        <f>VLOOKUP($B972, Team_Pitching___Advanced[], 20, FALSE)</f>
        <v>#N/A</v>
      </c>
      <c r="P972" s="9" t="e">
        <f>VLOOKUP($B972, Team_Batting___Dashboard[[Team]:[wOBA]], 16, FALSE)</f>
        <v>#N/A</v>
      </c>
      <c r="Q972" s="9" t="e">
        <f>VLOOKUP($B972, Team_Batting___Advanced[[Team]:[OPS]], 9, FALSE)</f>
        <v>#N/A</v>
      </c>
      <c r="R972" s="9" t="e">
        <f>VLOOKUP($B972, Team_Batting___Advanced[], 19, FALSE)</f>
        <v>#N/A</v>
      </c>
      <c r="S972" s="9" t="e">
        <f>VLOOKUP($B972, 'Team Per G'!$A$2:$G$31, 3, FALSE)</f>
        <v>#N/A</v>
      </c>
      <c r="T972" s="9" t="e">
        <f>VLOOKUP($B972, 'Team Per G'!$A$2:$G$31, 5, FALSE)</f>
        <v>#N/A</v>
      </c>
      <c r="U972" s="9" t="e">
        <f>VLOOKUP($B972, 'Team Per G'!$A$2:$G$31, 4, FALSE)</f>
        <v>#N/A</v>
      </c>
      <c r="V972" s="9" t="e">
        <f>VLOOKUP($B972, Team_Batting___Dashboard[], 22, FALSE)/$F972</f>
        <v>#N/A</v>
      </c>
      <c r="W972" s="9" t="e">
        <f>VLOOKUP($B972, 'FanGraphs - Team WAR Projected'!$B$2:$E$31, 4, FALSE)/162</f>
        <v>#N/A</v>
      </c>
      <c r="X972" s="9" t="e">
        <f>VLOOKUP($B972, FanGraphs_Standings[[Abbreviation]:[2024 Year to Date RS/G]], 6, FALSE)/$F972</f>
        <v>#N/A</v>
      </c>
      <c r="Y972" s="9" t="e">
        <f>VLOOKUP($B972, FanGraphs_Standings[[Abbreviation]:[2024 Projected Full Season RDif]], 19, FALSE)/162</f>
        <v>#N/A</v>
      </c>
      <c r="Z972" s="9" t="e">
        <f>VLOOKUP($B972, FanGraphs_Standings[[Abbreviation]:[2024 Projected Full Season RDif]], 5, FALSE)</f>
        <v>#N/A</v>
      </c>
      <c r="AA972" s="9" t="e">
        <f>VLOOKUP($B972, FanGraphs_Standings[[Abbreviation]:[2024 Projected Full Season W%]], 18, FALSE)</f>
        <v>#N/A</v>
      </c>
      <c r="AB972" s="9" t="e">
        <f>VLOOKUP($B972, 'Home Field Adv'!$A$2:$I$31, 9, FALSE)</f>
        <v>#N/A</v>
      </c>
      <c r="AC972" s="9" t="e">
        <f>VLOOKUP($C972, FanGraphs_Standings[[Abbreviation]:[2024 Year to Date G]], 2, FALSE)</f>
        <v>#N/A</v>
      </c>
      <c r="AD972" s="9" t="e">
        <f>VLOOKUP($E972, 'SP Per G'!$A$2:$D$1380, 3, FALSE)</f>
        <v>#N/A</v>
      </c>
      <c r="AE972" s="9" t="e">
        <f>VLOOKUP($E972, 'SP Per G'!$A$2:$D$1380, 4, FALSE)</f>
        <v>#N/A</v>
      </c>
      <c r="AF972" s="9" t="e">
        <f>VLOOKUP($E972, Individual_Pitching___Dashboard[], 18, FALSE)</f>
        <v>#N/A</v>
      </c>
      <c r="AG972" s="9" t="e">
        <f>VLOOKUP($E972, Individual_Pitching___Dashboard[], 20, FALSE)</f>
        <v>#N/A</v>
      </c>
      <c r="AH972" s="9" t="e">
        <f>VLOOKUP($E972, Individual_Pitching___Advanced[], 21,FALSE)</f>
        <v>#N/A</v>
      </c>
      <c r="AI972" s="9" t="e">
        <f>VLOOKUP($C972, 'Team Per G'!$A$2:$G$31, 7, FALSE)</f>
        <v>#N/A</v>
      </c>
      <c r="AJ972" s="9" t="e">
        <f>VLOOKUP($C972, 'FanGraphs - Team WAR Projected'!$B$2:$E$31, 3, FALSE)/162</f>
        <v>#N/A</v>
      </c>
      <c r="AK972" s="9" t="e">
        <f>VLOOKUP($C972, Team_Pitching___Advanced[[Team]:[xFIP]], 19,FALSE)</f>
        <v>#N/A</v>
      </c>
      <c r="AL972" s="9" t="e">
        <f>VLOOKUP($C972, Team_Pitching___Advanced[], 20, FALSE)</f>
        <v>#N/A</v>
      </c>
      <c r="AM972" s="9" t="e">
        <f>VLOOKUP($C972, Team_Batting___Dashboard[[Team]:[wOBA]], 16, FALSE)</f>
        <v>#N/A</v>
      </c>
      <c r="AN972" s="9" t="e">
        <f>VLOOKUP($C972, Team_Batting___Advanced[[Team]:[OPS]], 9, FALSE)</f>
        <v>#N/A</v>
      </c>
      <c r="AO972" s="9" t="e">
        <f>VLOOKUP($C972, Team_Batting___Advanced[], 19, FALSE)</f>
        <v>#N/A</v>
      </c>
      <c r="AP972" s="9" t="e">
        <f>VLOOKUP($C972, 'Team Per G'!$A$2:$G$31, 3, FALSE)</f>
        <v>#N/A</v>
      </c>
      <c r="AQ972" s="9" t="e">
        <f>VLOOKUP($C972, 'Team Per G'!$A$2:$G$31, 5, FALSE)</f>
        <v>#N/A</v>
      </c>
      <c r="AR972" s="9" t="e">
        <f>VLOOKUP($C972, 'Team Per G'!$A$2:$G$31, 4, FALSE)</f>
        <v>#N/A</v>
      </c>
      <c r="AS972" s="9" t="e">
        <f>VLOOKUP($C972, Team_Batting___Dashboard[], 22, FALSE)/$AC972</f>
        <v>#N/A</v>
      </c>
      <c r="AT972" s="9" t="e">
        <f>VLOOKUP($C972, 'FanGraphs - Team WAR Projected'!$B$2:$E$31, 4, FALSE)/162</f>
        <v>#N/A</v>
      </c>
      <c r="AU972" s="9" t="e">
        <f>VLOOKUP($C972, FanGraphs_Standings[[Abbreviation]:[2024 Year to Date RS/G]], 6, FALSE)/$AC972</f>
        <v>#N/A</v>
      </c>
      <c r="AV972" s="9" t="e">
        <f>VLOOKUP($C972, FanGraphs_Standings[[Abbreviation]:[2024 Projected Full Season RDif]], 19, FALSE)/162</f>
        <v>#N/A</v>
      </c>
      <c r="AW972" s="9" t="e">
        <f>VLOOKUP($C972, FanGraphs_Standings[[Abbreviation]:[2024 Projected Full Season RDif]], 5, FALSE)</f>
        <v>#N/A</v>
      </c>
      <c r="AX972" s="9" t="e">
        <f>VLOOKUP($C972, FanGraphs_Standings[[Abbreviation]:[2024 Projected Full Season W%]], 18, FALSE)</f>
        <v>#N/A</v>
      </c>
      <c r="AY972" s="9" t="e">
        <f>VLOOKUP($C972, 'Home Field Adv'!$A$2:$K$31, 11, FALSE)</f>
        <v>#N/A</v>
      </c>
      <c r="BB972" s="5" t="str">
        <f t="shared" si="46"/>
        <v/>
      </c>
      <c r="BC972" s="5" t="str">
        <f t="shared" si="47"/>
        <v/>
      </c>
      <c r="BD972" s="5" t="str">
        <f t="shared" si="48"/>
        <v/>
      </c>
    </row>
    <row r="973" spans="6:56" x14ac:dyDescent="0.45">
      <c r="F973" s="9" t="e">
        <f>VLOOKUP($B973, FanGraphs_Standings[[Abbreviation]:[2024 Year to Date G]], 2, FALSE)</f>
        <v>#N/A</v>
      </c>
      <c r="G973" s="9" t="e">
        <f>IF(ISERR(VLOOKUP($D973, 'SP Per G'!$A$2:$D$1380, 3, FALSE)), L973, VLOOKUP($D973, 'SP Per G'!$A$2:$D$1380, 3, FALSE))</f>
        <v>#N/A</v>
      </c>
      <c r="H973" s="9" t="e">
        <f>VLOOKUP($D973, 'SP Per G'!$A$2:$D$1380, 4, FALSE)</f>
        <v>#N/A</v>
      </c>
      <c r="I973" s="9" t="e">
        <f>VLOOKUP($D973, Individual_Pitching___Dashboard[], 18, FALSE)</f>
        <v>#N/A</v>
      </c>
      <c r="J973" s="9" t="e">
        <f>VLOOKUP($D973, Individual_Pitching___Dashboard[], 20, FALSE)</f>
        <v>#N/A</v>
      </c>
      <c r="K973" s="9" t="e">
        <f>VLOOKUP($D973, Individual_Pitching___Advanced[], 21,FALSE)</f>
        <v>#N/A</v>
      </c>
      <c r="L973" s="9" t="e">
        <f>VLOOKUP($B973, 'Team Per G'!$A$2:$G$31, 7, FALSE)</f>
        <v>#N/A</v>
      </c>
      <c r="M973" s="9" t="e">
        <f>VLOOKUP($B973, 'FanGraphs - Team WAR Projected'!$B$2:$E$31, 3, FALSE)/162</f>
        <v>#N/A</v>
      </c>
      <c r="N973" s="9" t="e">
        <f>VLOOKUP($B973, Team_Pitching___Advanced[[Team]:[xFIP]], 19,FALSE)</f>
        <v>#N/A</v>
      </c>
      <c r="O973" s="9" t="e">
        <f>VLOOKUP($B973, Team_Pitching___Advanced[], 20, FALSE)</f>
        <v>#N/A</v>
      </c>
      <c r="P973" s="9" t="e">
        <f>VLOOKUP($B973, Team_Batting___Dashboard[[Team]:[wOBA]], 16, FALSE)</f>
        <v>#N/A</v>
      </c>
      <c r="Q973" s="9" t="e">
        <f>VLOOKUP($B973, Team_Batting___Advanced[[Team]:[OPS]], 9, FALSE)</f>
        <v>#N/A</v>
      </c>
      <c r="R973" s="9" t="e">
        <f>VLOOKUP($B973, Team_Batting___Advanced[], 19, FALSE)</f>
        <v>#N/A</v>
      </c>
      <c r="S973" s="9" t="e">
        <f>VLOOKUP($B973, 'Team Per G'!$A$2:$G$31, 3, FALSE)</f>
        <v>#N/A</v>
      </c>
      <c r="T973" s="9" t="e">
        <f>VLOOKUP($B973, 'Team Per G'!$A$2:$G$31, 5, FALSE)</f>
        <v>#N/A</v>
      </c>
      <c r="U973" s="9" t="e">
        <f>VLOOKUP($B973, 'Team Per G'!$A$2:$G$31, 4, FALSE)</f>
        <v>#N/A</v>
      </c>
      <c r="V973" s="9" t="e">
        <f>VLOOKUP($B973, Team_Batting___Dashboard[], 22, FALSE)/$F973</f>
        <v>#N/A</v>
      </c>
      <c r="W973" s="9" t="e">
        <f>VLOOKUP($B973, 'FanGraphs - Team WAR Projected'!$B$2:$E$31, 4, FALSE)/162</f>
        <v>#N/A</v>
      </c>
      <c r="X973" s="9" t="e">
        <f>VLOOKUP($B973, FanGraphs_Standings[[Abbreviation]:[2024 Year to Date RS/G]], 6, FALSE)/$F973</f>
        <v>#N/A</v>
      </c>
      <c r="Y973" s="9" t="e">
        <f>VLOOKUP($B973, FanGraphs_Standings[[Abbreviation]:[2024 Projected Full Season RDif]], 19, FALSE)/162</f>
        <v>#N/A</v>
      </c>
      <c r="Z973" s="9" t="e">
        <f>VLOOKUP($B973, FanGraphs_Standings[[Abbreviation]:[2024 Projected Full Season RDif]], 5, FALSE)</f>
        <v>#N/A</v>
      </c>
      <c r="AA973" s="9" t="e">
        <f>VLOOKUP($B973, FanGraphs_Standings[[Abbreviation]:[2024 Projected Full Season W%]], 18, FALSE)</f>
        <v>#N/A</v>
      </c>
      <c r="AB973" s="9" t="e">
        <f>VLOOKUP($B973, 'Home Field Adv'!$A$2:$I$31, 9, FALSE)</f>
        <v>#N/A</v>
      </c>
      <c r="AC973" s="9" t="e">
        <f>VLOOKUP($C973, FanGraphs_Standings[[Abbreviation]:[2024 Year to Date G]], 2, FALSE)</f>
        <v>#N/A</v>
      </c>
      <c r="AD973" s="9" t="e">
        <f>VLOOKUP($E973, 'SP Per G'!$A$2:$D$1380, 3, FALSE)</f>
        <v>#N/A</v>
      </c>
      <c r="AE973" s="9" t="e">
        <f>VLOOKUP($E973, 'SP Per G'!$A$2:$D$1380, 4, FALSE)</f>
        <v>#N/A</v>
      </c>
      <c r="AF973" s="9" t="e">
        <f>VLOOKUP($E973, Individual_Pitching___Dashboard[], 18, FALSE)</f>
        <v>#N/A</v>
      </c>
      <c r="AG973" s="9" t="e">
        <f>VLOOKUP($E973, Individual_Pitching___Dashboard[], 20, FALSE)</f>
        <v>#N/A</v>
      </c>
      <c r="AH973" s="9" t="e">
        <f>VLOOKUP($E973, Individual_Pitching___Advanced[], 21,FALSE)</f>
        <v>#N/A</v>
      </c>
      <c r="AI973" s="9" t="e">
        <f>VLOOKUP($C973, 'Team Per G'!$A$2:$G$31, 7, FALSE)</f>
        <v>#N/A</v>
      </c>
      <c r="AJ973" s="9" t="e">
        <f>VLOOKUP($C973, 'FanGraphs - Team WAR Projected'!$B$2:$E$31, 3, FALSE)/162</f>
        <v>#N/A</v>
      </c>
      <c r="AK973" s="9" t="e">
        <f>VLOOKUP($C973, Team_Pitching___Advanced[[Team]:[xFIP]], 19,FALSE)</f>
        <v>#N/A</v>
      </c>
      <c r="AL973" s="9" t="e">
        <f>VLOOKUP($C973, Team_Pitching___Advanced[], 20, FALSE)</f>
        <v>#N/A</v>
      </c>
      <c r="AM973" s="9" t="e">
        <f>VLOOKUP($C973, Team_Batting___Dashboard[[Team]:[wOBA]], 16, FALSE)</f>
        <v>#N/A</v>
      </c>
      <c r="AN973" s="9" t="e">
        <f>VLOOKUP($C973, Team_Batting___Advanced[[Team]:[OPS]], 9, FALSE)</f>
        <v>#N/A</v>
      </c>
      <c r="AO973" s="9" t="e">
        <f>VLOOKUP($C973, Team_Batting___Advanced[], 19, FALSE)</f>
        <v>#N/A</v>
      </c>
      <c r="AP973" s="9" t="e">
        <f>VLOOKUP($C973, 'Team Per G'!$A$2:$G$31, 3, FALSE)</f>
        <v>#N/A</v>
      </c>
      <c r="AQ973" s="9" t="e">
        <f>VLOOKUP($C973, 'Team Per G'!$A$2:$G$31, 5, FALSE)</f>
        <v>#N/A</v>
      </c>
      <c r="AR973" s="9" t="e">
        <f>VLOOKUP($C973, 'Team Per G'!$A$2:$G$31, 4, FALSE)</f>
        <v>#N/A</v>
      </c>
      <c r="AS973" s="9" t="e">
        <f>VLOOKUP($C973, Team_Batting___Dashboard[], 22, FALSE)/$AC973</f>
        <v>#N/A</v>
      </c>
      <c r="AT973" s="9" t="e">
        <f>VLOOKUP($C973, 'FanGraphs - Team WAR Projected'!$B$2:$E$31, 4, FALSE)/162</f>
        <v>#N/A</v>
      </c>
      <c r="AU973" s="9" t="e">
        <f>VLOOKUP($C973, FanGraphs_Standings[[Abbreviation]:[2024 Year to Date RS/G]], 6, FALSE)/$AC973</f>
        <v>#N/A</v>
      </c>
      <c r="AV973" s="9" t="e">
        <f>VLOOKUP($C973, FanGraphs_Standings[[Abbreviation]:[2024 Projected Full Season RDif]], 19, FALSE)/162</f>
        <v>#N/A</v>
      </c>
      <c r="AW973" s="9" t="e">
        <f>VLOOKUP($C973, FanGraphs_Standings[[Abbreviation]:[2024 Projected Full Season RDif]], 5, FALSE)</f>
        <v>#N/A</v>
      </c>
      <c r="AX973" s="9" t="e">
        <f>VLOOKUP($C973, FanGraphs_Standings[[Abbreviation]:[2024 Projected Full Season W%]], 18, FALSE)</f>
        <v>#N/A</v>
      </c>
      <c r="AY973" s="9" t="e">
        <f>VLOOKUP($C973, 'Home Field Adv'!$A$2:$K$31, 11, FALSE)</f>
        <v>#N/A</v>
      </c>
      <c r="BB973" s="5" t="str">
        <f t="shared" si="46"/>
        <v/>
      </c>
      <c r="BC973" s="5" t="str">
        <f t="shared" si="47"/>
        <v/>
      </c>
      <c r="BD973" s="5" t="str">
        <f t="shared" si="48"/>
        <v/>
      </c>
    </row>
    <row r="974" spans="6:56" x14ac:dyDescent="0.45">
      <c r="F974" s="9" t="e">
        <f>VLOOKUP($B974, FanGraphs_Standings[[Abbreviation]:[2024 Year to Date G]], 2, FALSE)</f>
        <v>#N/A</v>
      </c>
      <c r="G974" s="9" t="e">
        <f>IF(ISERR(VLOOKUP($D974, 'SP Per G'!$A$2:$D$1380, 3, FALSE)), L974, VLOOKUP($D974, 'SP Per G'!$A$2:$D$1380, 3, FALSE))</f>
        <v>#N/A</v>
      </c>
      <c r="H974" s="9" t="e">
        <f>VLOOKUP($D974, 'SP Per G'!$A$2:$D$1380, 4, FALSE)</f>
        <v>#N/A</v>
      </c>
      <c r="I974" s="9" t="e">
        <f>VLOOKUP($D974, Individual_Pitching___Dashboard[], 18, FALSE)</f>
        <v>#N/A</v>
      </c>
      <c r="J974" s="9" t="e">
        <f>VLOOKUP($D974, Individual_Pitching___Dashboard[], 20, FALSE)</f>
        <v>#N/A</v>
      </c>
      <c r="K974" s="9" t="e">
        <f>VLOOKUP($D974, Individual_Pitching___Advanced[], 21,FALSE)</f>
        <v>#N/A</v>
      </c>
      <c r="L974" s="9" t="e">
        <f>VLOOKUP($B974, 'Team Per G'!$A$2:$G$31, 7, FALSE)</f>
        <v>#N/A</v>
      </c>
      <c r="M974" s="9" t="e">
        <f>VLOOKUP($B974, 'FanGraphs - Team WAR Projected'!$B$2:$E$31, 3, FALSE)/162</f>
        <v>#N/A</v>
      </c>
      <c r="N974" s="9" t="e">
        <f>VLOOKUP($B974, Team_Pitching___Advanced[[Team]:[xFIP]], 19,FALSE)</f>
        <v>#N/A</v>
      </c>
      <c r="O974" s="9" t="e">
        <f>VLOOKUP($B974, Team_Pitching___Advanced[], 20, FALSE)</f>
        <v>#N/A</v>
      </c>
      <c r="P974" s="9" t="e">
        <f>VLOOKUP($B974, Team_Batting___Dashboard[[Team]:[wOBA]], 16, FALSE)</f>
        <v>#N/A</v>
      </c>
      <c r="Q974" s="9" t="e">
        <f>VLOOKUP($B974, Team_Batting___Advanced[[Team]:[OPS]], 9, FALSE)</f>
        <v>#N/A</v>
      </c>
      <c r="R974" s="9" t="e">
        <f>VLOOKUP($B974, Team_Batting___Advanced[], 19, FALSE)</f>
        <v>#N/A</v>
      </c>
      <c r="S974" s="9" t="e">
        <f>VLOOKUP($B974, 'Team Per G'!$A$2:$G$31, 3, FALSE)</f>
        <v>#N/A</v>
      </c>
      <c r="T974" s="9" t="e">
        <f>VLOOKUP($B974, 'Team Per G'!$A$2:$G$31, 5, FALSE)</f>
        <v>#N/A</v>
      </c>
      <c r="U974" s="9" t="e">
        <f>VLOOKUP($B974, 'Team Per G'!$A$2:$G$31, 4, FALSE)</f>
        <v>#N/A</v>
      </c>
      <c r="V974" s="9" t="e">
        <f>VLOOKUP($B974, Team_Batting___Dashboard[], 22, FALSE)/$F974</f>
        <v>#N/A</v>
      </c>
      <c r="W974" s="9" t="e">
        <f>VLOOKUP($B974, 'FanGraphs - Team WAR Projected'!$B$2:$E$31, 4, FALSE)/162</f>
        <v>#N/A</v>
      </c>
      <c r="X974" s="9" t="e">
        <f>VLOOKUP($B974, FanGraphs_Standings[[Abbreviation]:[2024 Year to Date RS/G]], 6, FALSE)/$F974</f>
        <v>#N/A</v>
      </c>
      <c r="Y974" s="9" t="e">
        <f>VLOOKUP($B974, FanGraphs_Standings[[Abbreviation]:[2024 Projected Full Season RDif]], 19, FALSE)/162</f>
        <v>#N/A</v>
      </c>
      <c r="Z974" s="9" t="e">
        <f>VLOOKUP($B974, FanGraphs_Standings[[Abbreviation]:[2024 Projected Full Season RDif]], 5, FALSE)</f>
        <v>#N/A</v>
      </c>
      <c r="AA974" s="9" t="e">
        <f>VLOOKUP($B974, FanGraphs_Standings[[Abbreviation]:[2024 Projected Full Season W%]], 18, FALSE)</f>
        <v>#N/A</v>
      </c>
      <c r="AB974" s="9" t="e">
        <f>VLOOKUP($B974, 'Home Field Adv'!$A$2:$I$31, 9, FALSE)</f>
        <v>#N/A</v>
      </c>
      <c r="AC974" s="9" t="e">
        <f>VLOOKUP($C974, FanGraphs_Standings[[Abbreviation]:[2024 Year to Date G]], 2, FALSE)</f>
        <v>#N/A</v>
      </c>
      <c r="AD974" s="9" t="e">
        <f>VLOOKUP($E974, 'SP Per G'!$A$2:$D$1380, 3, FALSE)</f>
        <v>#N/A</v>
      </c>
      <c r="AE974" s="9" t="e">
        <f>VLOOKUP($E974, 'SP Per G'!$A$2:$D$1380, 4, FALSE)</f>
        <v>#N/A</v>
      </c>
      <c r="AF974" s="9" t="e">
        <f>VLOOKUP($E974, Individual_Pitching___Dashboard[], 18, FALSE)</f>
        <v>#N/A</v>
      </c>
      <c r="AG974" s="9" t="e">
        <f>VLOOKUP($E974, Individual_Pitching___Dashboard[], 20, FALSE)</f>
        <v>#N/A</v>
      </c>
      <c r="AH974" s="9" t="e">
        <f>VLOOKUP($E974, Individual_Pitching___Advanced[], 21,FALSE)</f>
        <v>#N/A</v>
      </c>
      <c r="AI974" s="9" t="e">
        <f>VLOOKUP($C974, 'Team Per G'!$A$2:$G$31, 7, FALSE)</f>
        <v>#N/A</v>
      </c>
      <c r="AJ974" s="9" t="e">
        <f>VLOOKUP($C974, 'FanGraphs - Team WAR Projected'!$B$2:$E$31, 3, FALSE)/162</f>
        <v>#N/A</v>
      </c>
      <c r="AK974" s="9" t="e">
        <f>VLOOKUP($C974, Team_Pitching___Advanced[[Team]:[xFIP]], 19,FALSE)</f>
        <v>#N/A</v>
      </c>
      <c r="AL974" s="9" t="e">
        <f>VLOOKUP($C974, Team_Pitching___Advanced[], 20, FALSE)</f>
        <v>#N/A</v>
      </c>
      <c r="AM974" s="9" t="e">
        <f>VLOOKUP($C974, Team_Batting___Dashboard[[Team]:[wOBA]], 16, FALSE)</f>
        <v>#N/A</v>
      </c>
      <c r="AN974" s="9" t="e">
        <f>VLOOKUP($C974, Team_Batting___Advanced[[Team]:[OPS]], 9, FALSE)</f>
        <v>#N/A</v>
      </c>
      <c r="AO974" s="9" t="e">
        <f>VLOOKUP($C974, Team_Batting___Advanced[], 19, FALSE)</f>
        <v>#N/A</v>
      </c>
      <c r="AP974" s="9" t="e">
        <f>VLOOKUP($C974, 'Team Per G'!$A$2:$G$31, 3, FALSE)</f>
        <v>#N/A</v>
      </c>
      <c r="AQ974" s="9" t="e">
        <f>VLOOKUP($C974, 'Team Per G'!$A$2:$G$31, 5, FALSE)</f>
        <v>#N/A</v>
      </c>
      <c r="AR974" s="9" t="e">
        <f>VLOOKUP($C974, 'Team Per G'!$A$2:$G$31, 4, FALSE)</f>
        <v>#N/A</v>
      </c>
      <c r="AS974" s="9" t="e">
        <f>VLOOKUP($C974, Team_Batting___Dashboard[], 22, FALSE)/$AC974</f>
        <v>#N/A</v>
      </c>
      <c r="AT974" s="9" t="e">
        <f>VLOOKUP($C974, 'FanGraphs - Team WAR Projected'!$B$2:$E$31, 4, FALSE)/162</f>
        <v>#N/A</v>
      </c>
      <c r="AU974" s="9" t="e">
        <f>VLOOKUP($C974, FanGraphs_Standings[[Abbreviation]:[2024 Year to Date RS/G]], 6, FALSE)/$AC974</f>
        <v>#N/A</v>
      </c>
      <c r="AV974" s="9" t="e">
        <f>VLOOKUP($C974, FanGraphs_Standings[[Abbreviation]:[2024 Projected Full Season RDif]], 19, FALSE)/162</f>
        <v>#N/A</v>
      </c>
      <c r="AW974" s="9" t="e">
        <f>VLOOKUP($C974, FanGraphs_Standings[[Abbreviation]:[2024 Projected Full Season RDif]], 5, FALSE)</f>
        <v>#N/A</v>
      </c>
      <c r="AX974" s="9" t="e">
        <f>VLOOKUP($C974, FanGraphs_Standings[[Abbreviation]:[2024 Projected Full Season W%]], 18, FALSE)</f>
        <v>#N/A</v>
      </c>
      <c r="AY974" s="9" t="e">
        <f>VLOOKUP($C974, 'Home Field Adv'!$A$2:$K$31, 11, FALSE)</f>
        <v>#N/A</v>
      </c>
      <c r="BB974" s="5" t="str">
        <f t="shared" si="46"/>
        <v/>
      </c>
      <c r="BC974" s="5" t="str">
        <f t="shared" si="47"/>
        <v/>
      </c>
      <c r="BD974" s="5" t="str">
        <f t="shared" si="48"/>
        <v/>
      </c>
    </row>
    <row r="975" spans="6:56" x14ac:dyDescent="0.45">
      <c r="F975" s="9" t="e">
        <f>VLOOKUP($B975, FanGraphs_Standings[[Abbreviation]:[2024 Year to Date G]], 2, FALSE)</f>
        <v>#N/A</v>
      </c>
      <c r="G975" s="9" t="e">
        <f>IF(ISERR(VLOOKUP($D975, 'SP Per G'!$A$2:$D$1380, 3, FALSE)), L975, VLOOKUP($D975, 'SP Per G'!$A$2:$D$1380, 3, FALSE))</f>
        <v>#N/A</v>
      </c>
      <c r="H975" s="9" t="e">
        <f>VLOOKUP($D975, 'SP Per G'!$A$2:$D$1380, 4, FALSE)</f>
        <v>#N/A</v>
      </c>
      <c r="I975" s="9" t="e">
        <f>VLOOKUP($D975, Individual_Pitching___Dashboard[], 18, FALSE)</f>
        <v>#N/A</v>
      </c>
      <c r="J975" s="9" t="e">
        <f>VLOOKUP($D975, Individual_Pitching___Dashboard[], 20, FALSE)</f>
        <v>#N/A</v>
      </c>
      <c r="K975" s="9" t="e">
        <f>VLOOKUP($D975, Individual_Pitching___Advanced[], 21,FALSE)</f>
        <v>#N/A</v>
      </c>
      <c r="L975" s="9" t="e">
        <f>VLOOKUP($B975, 'Team Per G'!$A$2:$G$31, 7, FALSE)</f>
        <v>#N/A</v>
      </c>
      <c r="M975" s="9" t="e">
        <f>VLOOKUP($B975, 'FanGraphs - Team WAR Projected'!$B$2:$E$31, 3, FALSE)/162</f>
        <v>#N/A</v>
      </c>
      <c r="N975" s="9" t="e">
        <f>VLOOKUP($B975, Team_Pitching___Advanced[[Team]:[xFIP]], 19,FALSE)</f>
        <v>#N/A</v>
      </c>
      <c r="O975" s="9" t="e">
        <f>VLOOKUP($B975, Team_Pitching___Advanced[], 20, FALSE)</f>
        <v>#N/A</v>
      </c>
      <c r="P975" s="9" t="e">
        <f>VLOOKUP($B975, Team_Batting___Dashboard[[Team]:[wOBA]], 16, FALSE)</f>
        <v>#N/A</v>
      </c>
      <c r="Q975" s="9" t="e">
        <f>VLOOKUP($B975, Team_Batting___Advanced[[Team]:[OPS]], 9, FALSE)</f>
        <v>#N/A</v>
      </c>
      <c r="R975" s="9" t="e">
        <f>VLOOKUP($B975, Team_Batting___Advanced[], 19, FALSE)</f>
        <v>#N/A</v>
      </c>
      <c r="S975" s="9" t="e">
        <f>VLOOKUP($B975, 'Team Per G'!$A$2:$G$31, 3, FALSE)</f>
        <v>#N/A</v>
      </c>
      <c r="T975" s="9" t="e">
        <f>VLOOKUP($B975, 'Team Per G'!$A$2:$G$31, 5, FALSE)</f>
        <v>#N/A</v>
      </c>
      <c r="U975" s="9" t="e">
        <f>VLOOKUP($B975, 'Team Per G'!$A$2:$G$31, 4, FALSE)</f>
        <v>#N/A</v>
      </c>
      <c r="V975" s="9" t="e">
        <f>VLOOKUP($B975, Team_Batting___Dashboard[], 22, FALSE)/$F975</f>
        <v>#N/A</v>
      </c>
      <c r="W975" s="9" t="e">
        <f>VLOOKUP($B975, 'FanGraphs - Team WAR Projected'!$B$2:$E$31, 4, FALSE)/162</f>
        <v>#N/A</v>
      </c>
      <c r="X975" s="9" t="e">
        <f>VLOOKUP($B975, FanGraphs_Standings[[Abbreviation]:[2024 Year to Date RS/G]], 6, FALSE)/$F975</f>
        <v>#N/A</v>
      </c>
      <c r="Y975" s="9" t="e">
        <f>VLOOKUP($B975, FanGraphs_Standings[[Abbreviation]:[2024 Projected Full Season RDif]], 19, FALSE)/162</f>
        <v>#N/A</v>
      </c>
      <c r="Z975" s="9" t="e">
        <f>VLOOKUP($B975, FanGraphs_Standings[[Abbreviation]:[2024 Projected Full Season RDif]], 5, FALSE)</f>
        <v>#N/A</v>
      </c>
      <c r="AA975" s="9" t="e">
        <f>VLOOKUP($B975, FanGraphs_Standings[[Abbreviation]:[2024 Projected Full Season W%]], 18, FALSE)</f>
        <v>#N/A</v>
      </c>
      <c r="AB975" s="9" t="e">
        <f>VLOOKUP($B975, 'Home Field Adv'!$A$2:$I$31, 9, FALSE)</f>
        <v>#N/A</v>
      </c>
      <c r="AC975" s="9" t="e">
        <f>VLOOKUP($C975, FanGraphs_Standings[[Abbreviation]:[2024 Year to Date G]], 2, FALSE)</f>
        <v>#N/A</v>
      </c>
      <c r="AD975" s="9" t="e">
        <f>VLOOKUP($E975, 'SP Per G'!$A$2:$D$1380, 3, FALSE)</f>
        <v>#N/A</v>
      </c>
      <c r="AE975" s="9" t="e">
        <f>VLOOKUP($E975, 'SP Per G'!$A$2:$D$1380, 4, FALSE)</f>
        <v>#N/A</v>
      </c>
      <c r="AF975" s="9" t="e">
        <f>VLOOKUP($E975, Individual_Pitching___Dashboard[], 18, FALSE)</f>
        <v>#N/A</v>
      </c>
      <c r="AG975" s="9" t="e">
        <f>VLOOKUP($E975, Individual_Pitching___Dashboard[], 20, FALSE)</f>
        <v>#N/A</v>
      </c>
      <c r="AH975" s="9" t="e">
        <f>VLOOKUP($E975, Individual_Pitching___Advanced[], 21,FALSE)</f>
        <v>#N/A</v>
      </c>
      <c r="AI975" s="9" t="e">
        <f>VLOOKUP($C975, 'Team Per G'!$A$2:$G$31, 7, FALSE)</f>
        <v>#N/A</v>
      </c>
      <c r="AJ975" s="9" t="e">
        <f>VLOOKUP($C975, 'FanGraphs - Team WAR Projected'!$B$2:$E$31, 3, FALSE)/162</f>
        <v>#N/A</v>
      </c>
      <c r="AK975" s="9" t="e">
        <f>VLOOKUP($C975, Team_Pitching___Advanced[[Team]:[xFIP]], 19,FALSE)</f>
        <v>#N/A</v>
      </c>
      <c r="AL975" s="9" t="e">
        <f>VLOOKUP($C975, Team_Pitching___Advanced[], 20, FALSE)</f>
        <v>#N/A</v>
      </c>
      <c r="AM975" s="9" t="e">
        <f>VLOOKUP($C975, Team_Batting___Dashboard[[Team]:[wOBA]], 16, FALSE)</f>
        <v>#N/A</v>
      </c>
      <c r="AN975" s="9" t="e">
        <f>VLOOKUP($C975, Team_Batting___Advanced[[Team]:[OPS]], 9, FALSE)</f>
        <v>#N/A</v>
      </c>
      <c r="AO975" s="9" t="e">
        <f>VLOOKUP($C975, Team_Batting___Advanced[], 19, FALSE)</f>
        <v>#N/A</v>
      </c>
      <c r="AP975" s="9" t="e">
        <f>VLOOKUP($C975, 'Team Per G'!$A$2:$G$31, 3, FALSE)</f>
        <v>#N/A</v>
      </c>
      <c r="AQ975" s="9" t="e">
        <f>VLOOKUP($C975, 'Team Per G'!$A$2:$G$31, 5, FALSE)</f>
        <v>#N/A</v>
      </c>
      <c r="AR975" s="9" t="e">
        <f>VLOOKUP($C975, 'Team Per G'!$A$2:$G$31, 4, FALSE)</f>
        <v>#N/A</v>
      </c>
      <c r="AS975" s="9" t="e">
        <f>VLOOKUP($C975, Team_Batting___Dashboard[], 22, FALSE)/$AC975</f>
        <v>#N/A</v>
      </c>
      <c r="AT975" s="9" t="e">
        <f>VLOOKUP($C975, 'FanGraphs - Team WAR Projected'!$B$2:$E$31, 4, FALSE)/162</f>
        <v>#N/A</v>
      </c>
      <c r="AU975" s="9" t="e">
        <f>VLOOKUP($C975, FanGraphs_Standings[[Abbreviation]:[2024 Year to Date RS/G]], 6, FALSE)/$AC975</f>
        <v>#N/A</v>
      </c>
      <c r="AV975" s="9" t="e">
        <f>VLOOKUP($C975, FanGraphs_Standings[[Abbreviation]:[2024 Projected Full Season RDif]], 19, FALSE)/162</f>
        <v>#N/A</v>
      </c>
      <c r="AW975" s="9" t="e">
        <f>VLOOKUP($C975, FanGraphs_Standings[[Abbreviation]:[2024 Projected Full Season RDif]], 5, FALSE)</f>
        <v>#N/A</v>
      </c>
      <c r="AX975" s="9" t="e">
        <f>VLOOKUP($C975, FanGraphs_Standings[[Abbreviation]:[2024 Projected Full Season W%]], 18, FALSE)</f>
        <v>#N/A</v>
      </c>
      <c r="AY975" s="9" t="e">
        <f>VLOOKUP($C975, 'Home Field Adv'!$A$2:$K$31, 11, FALSE)</f>
        <v>#N/A</v>
      </c>
      <c r="BB975" s="5" t="str">
        <f t="shared" si="46"/>
        <v/>
      </c>
      <c r="BC975" s="5" t="str">
        <f t="shared" si="47"/>
        <v/>
      </c>
      <c r="BD975" s="5" t="str">
        <f t="shared" si="48"/>
        <v/>
      </c>
    </row>
    <row r="976" spans="6:56" x14ac:dyDescent="0.45">
      <c r="F976" s="9" t="e">
        <f>VLOOKUP($B976, FanGraphs_Standings[[Abbreviation]:[2024 Year to Date G]], 2, FALSE)</f>
        <v>#N/A</v>
      </c>
      <c r="G976" s="9" t="e">
        <f>IF(ISERR(VLOOKUP($D976, 'SP Per G'!$A$2:$D$1380, 3, FALSE)), L976, VLOOKUP($D976, 'SP Per G'!$A$2:$D$1380, 3, FALSE))</f>
        <v>#N/A</v>
      </c>
      <c r="H976" s="9" t="e">
        <f>VLOOKUP($D976, 'SP Per G'!$A$2:$D$1380, 4, FALSE)</f>
        <v>#N/A</v>
      </c>
      <c r="I976" s="9" t="e">
        <f>VLOOKUP($D976, Individual_Pitching___Dashboard[], 18, FALSE)</f>
        <v>#N/A</v>
      </c>
      <c r="J976" s="9" t="e">
        <f>VLOOKUP($D976, Individual_Pitching___Dashboard[], 20, FALSE)</f>
        <v>#N/A</v>
      </c>
      <c r="K976" s="9" t="e">
        <f>VLOOKUP($D976, Individual_Pitching___Advanced[], 21,FALSE)</f>
        <v>#N/A</v>
      </c>
      <c r="L976" s="9" t="e">
        <f>VLOOKUP($B976, 'Team Per G'!$A$2:$G$31, 7, FALSE)</f>
        <v>#N/A</v>
      </c>
      <c r="M976" s="9" t="e">
        <f>VLOOKUP($B976, 'FanGraphs - Team WAR Projected'!$B$2:$E$31, 3, FALSE)/162</f>
        <v>#N/A</v>
      </c>
      <c r="N976" s="9" t="e">
        <f>VLOOKUP($B976, Team_Pitching___Advanced[[Team]:[xFIP]], 19,FALSE)</f>
        <v>#N/A</v>
      </c>
      <c r="O976" s="9" t="e">
        <f>VLOOKUP($B976, Team_Pitching___Advanced[], 20, FALSE)</f>
        <v>#N/A</v>
      </c>
      <c r="P976" s="9" t="e">
        <f>VLOOKUP($B976, Team_Batting___Dashboard[[Team]:[wOBA]], 16, FALSE)</f>
        <v>#N/A</v>
      </c>
      <c r="Q976" s="9" t="e">
        <f>VLOOKUP($B976, Team_Batting___Advanced[[Team]:[OPS]], 9, FALSE)</f>
        <v>#N/A</v>
      </c>
      <c r="R976" s="9" t="e">
        <f>VLOOKUP($B976, Team_Batting___Advanced[], 19, FALSE)</f>
        <v>#N/A</v>
      </c>
      <c r="S976" s="9" t="e">
        <f>VLOOKUP($B976, 'Team Per G'!$A$2:$G$31, 3, FALSE)</f>
        <v>#N/A</v>
      </c>
      <c r="T976" s="9" t="e">
        <f>VLOOKUP($B976, 'Team Per G'!$A$2:$G$31, 5, FALSE)</f>
        <v>#N/A</v>
      </c>
      <c r="U976" s="9" t="e">
        <f>VLOOKUP($B976, 'Team Per G'!$A$2:$G$31, 4, FALSE)</f>
        <v>#N/A</v>
      </c>
      <c r="V976" s="9" t="e">
        <f>VLOOKUP($B976, Team_Batting___Dashboard[], 22, FALSE)/$F976</f>
        <v>#N/A</v>
      </c>
      <c r="W976" s="9" t="e">
        <f>VLOOKUP($B976, 'FanGraphs - Team WAR Projected'!$B$2:$E$31, 4, FALSE)/162</f>
        <v>#N/A</v>
      </c>
      <c r="X976" s="9" t="e">
        <f>VLOOKUP($B976, FanGraphs_Standings[[Abbreviation]:[2024 Year to Date RS/G]], 6, FALSE)/$F976</f>
        <v>#N/A</v>
      </c>
      <c r="Y976" s="9" t="e">
        <f>VLOOKUP($B976, FanGraphs_Standings[[Abbreviation]:[2024 Projected Full Season RDif]], 19, FALSE)/162</f>
        <v>#N/A</v>
      </c>
      <c r="Z976" s="9" t="e">
        <f>VLOOKUP($B976, FanGraphs_Standings[[Abbreviation]:[2024 Projected Full Season RDif]], 5, FALSE)</f>
        <v>#N/A</v>
      </c>
      <c r="AA976" s="9" t="e">
        <f>VLOOKUP($B976, FanGraphs_Standings[[Abbreviation]:[2024 Projected Full Season W%]], 18, FALSE)</f>
        <v>#N/A</v>
      </c>
      <c r="AB976" s="9" t="e">
        <f>VLOOKUP($B976, 'Home Field Adv'!$A$2:$I$31, 9, FALSE)</f>
        <v>#N/A</v>
      </c>
      <c r="AC976" s="9" t="e">
        <f>VLOOKUP($C976, FanGraphs_Standings[[Abbreviation]:[2024 Year to Date G]], 2, FALSE)</f>
        <v>#N/A</v>
      </c>
      <c r="AD976" s="9" t="e">
        <f>VLOOKUP($E976, 'SP Per G'!$A$2:$D$1380, 3, FALSE)</f>
        <v>#N/A</v>
      </c>
      <c r="AE976" s="9" t="e">
        <f>VLOOKUP($E976, 'SP Per G'!$A$2:$D$1380, 4, FALSE)</f>
        <v>#N/A</v>
      </c>
      <c r="AF976" s="9" t="e">
        <f>VLOOKUP($E976, Individual_Pitching___Dashboard[], 18, FALSE)</f>
        <v>#N/A</v>
      </c>
      <c r="AG976" s="9" t="e">
        <f>VLOOKUP($E976, Individual_Pitching___Dashboard[], 20, FALSE)</f>
        <v>#N/A</v>
      </c>
      <c r="AH976" s="9" t="e">
        <f>VLOOKUP($E976, Individual_Pitching___Advanced[], 21,FALSE)</f>
        <v>#N/A</v>
      </c>
      <c r="AI976" s="9" t="e">
        <f>VLOOKUP($C976, 'Team Per G'!$A$2:$G$31, 7, FALSE)</f>
        <v>#N/A</v>
      </c>
      <c r="AJ976" s="9" t="e">
        <f>VLOOKUP($C976, 'FanGraphs - Team WAR Projected'!$B$2:$E$31, 3, FALSE)/162</f>
        <v>#N/A</v>
      </c>
      <c r="AK976" s="9" t="e">
        <f>VLOOKUP($C976, Team_Pitching___Advanced[[Team]:[xFIP]], 19,FALSE)</f>
        <v>#N/A</v>
      </c>
      <c r="AL976" s="9" t="e">
        <f>VLOOKUP($C976, Team_Pitching___Advanced[], 20, FALSE)</f>
        <v>#N/A</v>
      </c>
      <c r="AM976" s="9" t="e">
        <f>VLOOKUP($C976, Team_Batting___Dashboard[[Team]:[wOBA]], 16, FALSE)</f>
        <v>#N/A</v>
      </c>
      <c r="AN976" s="9" t="e">
        <f>VLOOKUP($C976, Team_Batting___Advanced[[Team]:[OPS]], 9, FALSE)</f>
        <v>#N/A</v>
      </c>
      <c r="AO976" s="9" t="e">
        <f>VLOOKUP($C976, Team_Batting___Advanced[], 19, FALSE)</f>
        <v>#N/A</v>
      </c>
      <c r="AP976" s="9" t="e">
        <f>VLOOKUP($C976, 'Team Per G'!$A$2:$G$31, 3, FALSE)</f>
        <v>#N/A</v>
      </c>
      <c r="AQ976" s="9" t="e">
        <f>VLOOKUP($C976, 'Team Per G'!$A$2:$G$31, 5, FALSE)</f>
        <v>#N/A</v>
      </c>
      <c r="AR976" s="9" t="e">
        <f>VLOOKUP($C976, 'Team Per G'!$A$2:$G$31, 4, FALSE)</f>
        <v>#N/A</v>
      </c>
      <c r="AS976" s="9" t="e">
        <f>VLOOKUP($C976, Team_Batting___Dashboard[], 22, FALSE)/$AC976</f>
        <v>#N/A</v>
      </c>
      <c r="AT976" s="9" t="e">
        <f>VLOOKUP($C976, 'FanGraphs - Team WAR Projected'!$B$2:$E$31, 4, FALSE)/162</f>
        <v>#N/A</v>
      </c>
      <c r="AU976" s="9" t="e">
        <f>VLOOKUP($C976, FanGraphs_Standings[[Abbreviation]:[2024 Year to Date RS/G]], 6, FALSE)/$AC976</f>
        <v>#N/A</v>
      </c>
      <c r="AV976" s="9" t="e">
        <f>VLOOKUP($C976, FanGraphs_Standings[[Abbreviation]:[2024 Projected Full Season RDif]], 19, FALSE)/162</f>
        <v>#N/A</v>
      </c>
      <c r="AW976" s="9" t="e">
        <f>VLOOKUP($C976, FanGraphs_Standings[[Abbreviation]:[2024 Projected Full Season RDif]], 5, FALSE)</f>
        <v>#N/A</v>
      </c>
      <c r="AX976" s="9" t="e">
        <f>VLOOKUP($C976, FanGraphs_Standings[[Abbreviation]:[2024 Projected Full Season W%]], 18, FALSE)</f>
        <v>#N/A</v>
      </c>
      <c r="AY976" s="9" t="e">
        <f>VLOOKUP($C976, 'Home Field Adv'!$A$2:$K$31, 11, FALSE)</f>
        <v>#N/A</v>
      </c>
      <c r="BB976" s="5" t="str">
        <f t="shared" si="46"/>
        <v/>
      </c>
      <c r="BC976" s="5" t="str">
        <f t="shared" si="47"/>
        <v/>
      </c>
      <c r="BD976" s="5" t="str">
        <f t="shared" si="48"/>
        <v/>
      </c>
    </row>
    <row r="977" spans="6:56" x14ac:dyDescent="0.45">
      <c r="F977" s="9" t="e">
        <f>VLOOKUP($B977, FanGraphs_Standings[[Abbreviation]:[2024 Year to Date G]], 2, FALSE)</f>
        <v>#N/A</v>
      </c>
      <c r="G977" s="9" t="e">
        <f>IF(ISERR(VLOOKUP($D977, 'SP Per G'!$A$2:$D$1380, 3, FALSE)), L977, VLOOKUP($D977, 'SP Per G'!$A$2:$D$1380, 3, FALSE))</f>
        <v>#N/A</v>
      </c>
      <c r="H977" s="9" t="e">
        <f>VLOOKUP($D977, 'SP Per G'!$A$2:$D$1380, 4, FALSE)</f>
        <v>#N/A</v>
      </c>
      <c r="I977" s="9" t="e">
        <f>VLOOKUP($D977, Individual_Pitching___Dashboard[], 18, FALSE)</f>
        <v>#N/A</v>
      </c>
      <c r="J977" s="9" t="e">
        <f>VLOOKUP($D977, Individual_Pitching___Dashboard[], 20, FALSE)</f>
        <v>#N/A</v>
      </c>
      <c r="K977" s="9" t="e">
        <f>VLOOKUP($D977, Individual_Pitching___Advanced[], 21,FALSE)</f>
        <v>#N/A</v>
      </c>
      <c r="L977" s="9" t="e">
        <f>VLOOKUP($B977, 'Team Per G'!$A$2:$G$31, 7, FALSE)</f>
        <v>#N/A</v>
      </c>
      <c r="M977" s="9" t="e">
        <f>VLOOKUP($B977, 'FanGraphs - Team WAR Projected'!$B$2:$E$31, 3, FALSE)/162</f>
        <v>#N/A</v>
      </c>
      <c r="N977" s="9" t="e">
        <f>VLOOKUP($B977, Team_Pitching___Advanced[[Team]:[xFIP]], 19,FALSE)</f>
        <v>#N/A</v>
      </c>
      <c r="O977" s="9" t="e">
        <f>VLOOKUP($B977, Team_Pitching___Advanced[], 20, FALSE)</f>
        <v>#N/A</v>
      </c>
      <c r="P977" s="9" t="e">
        <f>VLOOKUP($B977, Team_Batting___Dashboard[[Team]:[wOBA]], 16, FALSE)</f>
        <v>#N/A</v>
      </c>
      <c r="Q977" s="9" t="e">
        <f>VLOOKUP($B977, Team_Batting___Advanced[[Team]:[OPS]], 9, FALSE)</f>
        <v>#N/A</v>
      </c>
      <c r="R977" s="9" t="e">
        <f>VLOOKUP($B977, Team_Batting___Advanced[], 19, FALSE)</f>
        <v>#N/A</v>
      </c>
      <c r="S977" s="9" t="e">
        <f>VLOOKUP($B977, 'Team Per G'!$A$2:$G$31, 3, FALSE)</f>
        <v>#N/A</v>
      </c>
      <c r="T977" s="9" t="e">
        <f>VLOOKUP($B977, 'Team Per G'!$A$2:$G$31, 5, FALSE)</f>
        <v>#N/A</v>
      </c>
      <c r="U977" s="9" t="e">
        <f>VLOOKUP($B977, 'Team Per G'!$A$2:$G$31, 4, FALSE)</f>
        <v>#N/A</v>
      </c>
      <c r="V977" s="9" t="e">
        <f>VLOOKUP($B977, Team_Batting___Dashboard[], 22, FALSE)/$F977</f>
        <v>#N/A</v>
      </c>
      <c r="W977" s="9" t="e">
        <f>VLOOKUP($B977, 'FanGraphs - Team WAR Projected'!$B$2:$E$31, 4, FALSE)/162</f>
        <v>#N/A</v>
      </c>
      <c r="X977" s="9" t="e">
        <f>VLOOKUP($B977, FanGraphs_Standings[[Abbreviation]:[2024 Year to Date RS/G]], 6, FALSE)/$F977</f>
        <v>#N/A</v>
      </c>
      <c r="Y977" s="9" t="e">
        <f>VLOOKUP($B977, FanGraphs_Standings[[Abbreviation]:[2024 Projected Full Season RDif]], 19, FALSE)/162</f>
        <v>#N/A</v>
      </c>
      <c r="Z977" s="9" t="e">
        <f>VLOOKUP($B977, FanGraphs_Standings[[Abbreviation]:[2024 Projected Full Season RDif]], 5, FALSE)</f>
        <v>#N/A</v>
      </c>
      <c r="AA977" s="9" t="e">
        <f>VLOOKUP($B977, FanGraphs_Standings[[Abbreviation]:[2024 Projected Full Season W%]], 18, FALSE)</f>
        <v>#N/A</v>
      </c>
      <c r="AB977" s="9" t="e">
        <f>VLOOKUP($B977, 'Home Field Adv'!$A$2:$I$31, 9, FALSE)</f>
        <v>#N/A</v>
      </c>
      <c r="AC977" s="9" t="e">
        <f>VLOOKUP($C977, FanGraphs_Standings[[Abbreviation]:[2024 Year to Date G]], 2, FALSE)</f>
        <v>#N/A</v>
      </c>
      <c r="AD977" s="9" t="e">
        <f>VLOOKUP($E977, 'SP Per G'!$A$2:$D$1380, 3, FALSE)</f>
        <v>#N/A</v>
      </c>
      <c r="AE977" s="9" t="e">
        <f>VLOOKUP($E977, 'SP Per G'!$A$2:$D$1380, 4, FALSE)</f>
        <v>#N/A</v>
      </c>
      <c r="AF977" s="9" t="e">
        <f>VLOOKUP($E977, Individual_Pitching___Dashboard[], 18, FALSE)</f>
        <v>#N/A</v>
      </c>
      <c r="AG977" s="9" t="e">
        <f>VLOOKUP($E977, Individual_Pitching___Dashboard[], 20, FALSE)</f>
        <v>#N/A</v>
      </c>
      <c r="AH977" s="9" t="e">
        <f>VLOOKUP($E977, Individual_Pitching___Advanced[], 21,FALSE)</f>
        <v>#N/A</v>
      </c>
      <c r="AI977" s="9" t="e">
        <f>VLOOKUP($C977, 'Team Per G'!$A$2:$G$31, 7, FALSE)</f>
        <v>#N/A</v>
      </c>
      <c r="AJ977" s="9" t="e">
        <f>VLOOKUP($C977, 'FanGraphs - Team WAR Projected'!$B$2:$E$31, 3, FALSE)/162</f>
        <v>#N/A</v>
      </c>
      <c r="AK977" s="9" t="e">
        <f>VLOOKUP($C977, Team_Pitching___Advanced[[Team]:[xFIP]], 19,FALSE)</f>
        <v>#N/A</v>
      </c>
      <c r="AL977" s="9" t="e">
        <f>VLOOKUP($C977, Team_Pitching___Advanced[], 20, FALSE)</f>
        <v>#N/A</v>
      </c>
      <c r="AM977" s="9" t="e">
        <f>VLOOKUP($C977, Team_Batting___Dashboard[[Team]:[wOBA]], 16, FALSE)</f>
        <v>#N/A</v>
      </c>
      <c r="AN977" s="9" t="e">
        <f>VLOOKUP($C977, Team_Batting___Advanced[[Team]:[OPS]], 9, FALSE)</f>
        <v>#N/A</v>
      </c>
      <c r="AO977" s="9" t="e">
        <f>VLOOKUP($C977, Team_Batting___Advanced[], 19, FALSE)</f>
        <v>#N/A</v>
      </c>
      <c r="AP977" s="9" t="e">
        <f>VLOOKUP($C977, 'Team Per G'!$A$2:$G$31, 3, FALSE)</f>
        <v>#N/A</v>
      </c>
      <c r="AQ977" s="9" t="e">
        <f>VLOOKUP($C977, 'Team Per G'!$A$2:$G$31, 5, FALSE)</f>
        <v>#N/A</v>
      </c>
      <c r="AR977" s="9" t="e">
        <f>VLOOKUP($C977, 'Team Per G'!$A$2:$G$31, 4, FALSE)</f>
        <v>#N/A</v>
      </c>
      <c r="AS977" s="9" t="e">
        <f>VLOOKUP($C977, Team_Batting___Dashboard[], 22, FALSE)/$AC977</f>
        <v>#N/A</v>
      </c>
      <c r="AT977" s="9" t="e">
        <f>VLOOKUP($C977, 'FanGraphs - Team WAR Projected'!$B$2:$E$31, 4, FALSE)/162</f>
        <v>#N/A</v>
      </c>
      <c r="AU977" s="9" t="e">
        <f>VLOOKUP($C977, FanGraphs_Standings[[Abbreviation]:[2024 Year to Date RS/G]], 6, FALSE)/$AC977</f>
        <v>#N/A</v>
      </c>
      <c r="AV977" s="9" t="e">
        <f>VLOOKUP($C977, FanGraphs_Standings[[Abbreviation]:[2024 Projected Full Season RDif]], 19, FALSE)/162</f>
        <v>#N/A</v>
      </c>
      <c r="AW977" s="9" t="e">
        <f>VLOOKUP($C977, FanGraphs_Standings[[Abbreviation]:[2024 Projected Full Season RDif]], 5, FALSE)</f>
        <v>#N/A</v>
      </c>
      <c r="AX977" s="9" t="e">
        <f>VLOOKUP($C977, FanGraphs_Standings[[Abbreviation]:[2024 Projected Full Season W%]], 18, FALSE)</f>
        <v>#N/A</v>
      </c>
      <c r="AY977" s="9" t="e">
        <f>VLOOKUP($C977, 'Home Field Adv'!$A$2:$K$31, 11, FALSE)</f>
        <v>#N/A</v>
      </c>
      <c r="BB977" s="5" t="str">
        <f t="shared" si="46"/>
        <v/>
      </c>
      <c r="BC977" s="5" t="str">
        <f t="shared" si="47"/>
        <v/>
      </c>
      <c r="BD977" s="5" t="str">
        <f t="shared" si="48"/>
        <v/>
      </c>
    </row>
    <row r="978" spans="6:56" x14ac:dyDescent="0.45">
      <c r="F978" s="9" t="e">
        <f>VLOOKUP($B978, FanGraphs_Standings[[Abbreviation]:[2024 Year to Date G]], 2, FALSE)</f>
        <v>#N/A</v>
      </c>
      <c r="G978" s="9" t="e">
        <f>IF(ISERR(VLOOKUP($D978, 'SP Per G'!$A$2:$D$1380, 3, FALSE)), L978, VLOOKUP($D978, 'SP Per G'!$A$2:$D$1380, 3, FALSE))</f>
        <v>#N/A</v>
      </c>
      <c r="H978" s="9" t="e">
        <f>VLOOKUP($D978, 'SP Per G'!$A$2:$D$1380, 4, FALSE)</f>
        <v>#N/A</v>
      </c>
      <c r="I978" s="9" t="e">
        <f>VLOOKUP($D978, Individual_Pitching___Dashboard[], 18, FALSE)</f>
        <v>#N/A</v>
      </c>
      <c r="J978" s="9" t="e">
        <f>VLOOKUP($D978, Individual_Pitching___Dashboard[], 20, FALSE)</f>
        <v>#N/A</v>
      </c>
      <c r="K978" s="9" t="e">
        <f>VLOOKUP($D978, Individual_Pitching___Advanced[], 21,FALSE)</f>
        <v>#N/A</v>
      </c>
      <c r="L978" s="9" t="e">
        <f>VLOOKUP($B978, 'Team Per G'!$A$2:$G$31, 7, FALSE)</f>
        <v>#N/A</v>
      </c>
      <c r="M978" s="9" t="e">
        <f>VLOOKUP($B978, 'FanGraphs - Team WAR Projected'!$B$2:$E$31, 3, FALSE)/162</f>
        <v>#N/A</v>
      </c>
      <c r="N978" s="9" t="e">
        <f>VLOOKUP($B978, Team_Pitching___Advanced[[Team]:[xFIP]], 19,FALSE)</f>
        <v>#N/A</v>
      </c>
      <c r="O978" s="9" t="e">
        <f>VLOOKUP($B978, Team_Pitching___Advanced[], 20, FALSE)</f>
        <v>#N/A</v>
      </c>
      <c r="P978" s="9" t="e">
        <f>VLOOKUP($B978, Team_Batting___Dashboard[[Team]:[wOBA]], 16, FALSE)</f>
        <v>#N/A</v>
      </c>
      <c r="Q978" s="9" t="e">
        <f>VLOOKUP($B978, Team_Batting___Advanced[[Team]:[OPS]], 9, FALSE)</f>
        <v>#N/A</v>
      </c>
      <c r="R978" s="9" t="e">
        <f>VLOOKUP($B978, Team_Batting___Advanced[], 19, FALSE)</f>
        <v>#N/A</v>
      </c>
      <c r="S978" s="9" t="e">
        <f>VLOOKUP($B978, 'Team Per G'!$A$2:$G$31, 3, FALSE)</f>
        <v>#N/A</v>
      </c>
      <c r="T978" s="9" t="e">
        <f>VLOOKUP($B978, 'Team Per G'!$A$2:$G$31, 5, FALSE)</f>
        <v>#N/A</v>
      </c>
      <c r="U978" s="9" t="e">
        <f>VLOOKUP($B978, 'Team Per G'!$A$2:$G$31, 4, FALSE)</f>
        <v>#N/A</v>
      </c>
      <c r="V978" s="9" t="e">
        <f>VLOOKUP($B978, Team_Batting___Dashboard[], 22, FALSE)/$F978</f>
        <v>#N/A</v>
      </c>
      <c r="W978" s="9" t="e">
        <f>VLOOKUP($B978, 'FanGraphs - Team WAR Projected'!$B$2:$E$31, 4, FALSE)/162</f>
        <v>#N/A</v>
      </c>
      <c r="X978" s="9" t="e">
        <f>VLOOKUP($B978, FanGraphs_Standings[[Abbreviation]:[2024 Year to Date RS/G]], 6, FALSE)/$F978</f>
        <v>#N/A</v>
      </c>
      <c r="Y978" s="9" t="e">
        <f>VLOOKUP($B978, FanGraphs_Standings[[Abbreviation]:[2024 Projected Full Season RDif]], 19, FALSE)/162</f>
        <v>#N/A</v>
      </c>
      <c r="Z978" s="9" t="e">
        <f>VLOOKUP($B978, FanGraphs_Standings[[Abbreviation]:[2024 Projected Full Season RDif]], 5, FALSE)</f>
        <v>#N/A</v>
      </c>
      <c r="AA978" s="9" t="e">
        <f>VLOOKUP($B978, FanGraphs_Standings[[Abbreviation]:[2024 Projected Full Season W%]], 18, FALSE)</f>
        <v>#N/A</v>
      </c>
      <c r="AB978" s="9" t="e">
        <f>VLOOKUP($B978, 'Home Field Adv'!$A$2:$I$31, 9, FALSE)</f>
        <v>#N/A</v>
      </c>
      <c r="AC978" s="9" t="e">
        <f>VLOOKUP($C978, FanGraphs_Standings[[Abbreviation]:[2024 Year to Date G]], 2, FALSE)</f>
        <v>#N/A</v>
      </c>
      <c r="AD978" s="9" t="e">
        <f>VLOOKUP($E978, 'SP Per G'!$A$2:$D$1380, 3, FALSE)</f>
        <v>#N/A</v>
      </c>
      <c r="AE978" s="9" t="e">
        <f>VLOOKUP($E978, 'SP Per G'!$A$2:$D$1380, 4, FALSE)</f>
        <v>#N/A</v>
      </c>
      <c r="AF978" s="9" t="e">
        <f>VLOOKUP($E978, Individual_Pitching___Dashboard[], 18, FALSE)</f>
        <v>#N/A</v>
      </c>
      <c r="AG978" s="9" t="e">
        <f>VLOOKUP($E978, Individual_Pitching___Dashboard[], 20, FALSE)</f>
        <v>#N/A</v>
      </c>
      <c r="AH978" s="9" t="e">
        <f>VLOOKUP($E978, Individual_Pitching___Advanced[], 21,FALSE)</f>
        <v>#N/A</v>
      </c>
      <c r="AI978" s="9" t="e">
        <f>VLOOKUP($C978, 'Team Per G'!$A$2:$G$31, 7, FALSE)</f>
        <v>#N/A</v>
      </c>
      <c r="AJ978" s="9" t="e">
        <f>VLOOKUP($C978, 'FanGraphs - Team WAR Projected'!$B$2:$E$31, 3, FALSE)/162</f>
        <v>#N/A</v>
      </c>
      <c r="AK978" s="9" t="e">
        <f>VLOOKUP($C978, Team_Pitching___Advanced[[Team]:[xFIP]], 19,FALSE)</f>
        <v>#N/A</v>
      </c>
      <c r="AL978" s="9" t="e">
        <f>VLOOKUP($C978, Team_Pitching___Advanced[], 20, FALSE)</f>
        <v>#N/A</v>
      </c>
      <c r="AM978" s="9" t="e">
        <f>VLOOKUP($C978, Team_Batting___Dashboard[[Team]:[wOBA]], 16, FALSE)</f>
        <v>#N/A</v>
      </c>
      <c r="AN978" s="9" t="e">
        <f>VLOOKUP($C978, Team_Batting___Advanced[[Team]:[OPS]], 9, FALSE)</f>
        <v>#N/A</v>
      </c>
      <c r="AO978" s="9" t="e">
        <f>VLOOKUP($C978, Team_Batting___Advanced[], 19, FALSE)</f>
        <v>#N/A</v>
      </c>
      <c r="AP978" s="9" t="e">
        <f>VLOOKUP($C978, 'Team Per G'!$A$2:$G$31, 3, FALSE)</f>
        <v>#N/A</v>
      </c>
      <c r="AQ978" s="9" t="e">
        <f>VLOOKUP($C978, 'Team Per G'!$A$2:$G$31, 5, FALSE)</f>
        <v>#N/A</v>
      </c>
      <c r="AR978" s="9" t="e">
        <f>VLOOKUP($C978, 'Team Per G'!$A$2:$G$31, 4, FALSE)</f>
        <v>#N/A</v>
      </c>
      <c r="AS978" s="9" t="e">
        <f>VLOOKUP($C978, Team_Batting___Dashboard[], 22, FALSE)/$AC978</f>
        <v>#N/A</v>
      </c>
      <c r="AT978" s="9" t="e">
        <f>VLOOKUP($C978, 'FanGraphs - Team WAR Projected'!$B$2:$E$31, 4, FALSE)/162</f>
        <v>#N/A</v>
      </c>
      <c r="AU978" s="9" t="e">
        <f>VLOOKUP($C978, FanGraphs_Standings[[Abbreviation]:[2024 Year to Date RS/G]], 6, FALSE)/$AC978</f>
        <v>#N/A</v>
      </c>
      <c r="AV978" s="9" t="e">
        <f>VLOOKUP($C978, FanGraphs_Standings[[Abbreviation]:[2024 Projected Full Season RDif]], 19, FALSE)/162</f>
        <v>#N/A</v>
      </c>
      <c r="AW978" s="9" t="e">
        <f>VLOOKUP($C978, FanGraphs_Standings[[Abbreviation]:[2024 Projected Full Season RDif]], 5, FALSE)</f>
        <v>#N/A</v>
      </c>
      <c r="AX978" s="9" t="e">
        <f>VLOOKUP($C978, FanGraphs_Standings[[Abbreviation]:[2024 Projected Full Season W%]], 18, FALSE)</f>
        <v>#N/A</v>
      </c>
      <c r="AY978" s="9" t="e">
        <f>VLOOKUP($C978, 'Home Field Adv'!$A$2:$K$31, 11, FALSE)</f>
        <v>#N/A</v>
      </c>
      <c r="BB978" s="5" t="str">
        <f t="shared" si="46"/>
        <v/>
      </c>
      <c r="BC978" s="5" t="str">
        <f t="shared" si="47"/>
        <v/>
      </c>
      <c r="BD978" s="5" t="str">
        <f t="shared" si="48"/>
        <v/>
      </c>
    </row>
    <row r="979" spans="6:56" x14ac:dyDescent="0.45">
      <c r="F979" s="9" t="e">
        <f>VLOOKUP($B979, FanGraphs_Standings[[Abbreviation]:[2024 Year to Date G]], 2, FALSE)</f>
        <v>#N/A</v>
      </c>
      <c r="G979" s="9" t="e">
        <f>IF(ISERR(VLOOKUP($D979, 'SP Per G'!$A$2:$D$1380, 3, FALSE)), L979, VLOOKUP($D979, 'SP Per G'!$A$2:$D$1380, 3, FALSE))</f>
        <v>#N/A</v>
      </c>
      <c r="H979" s="9" t="e">
        <f>VLOOKUP($D979, 'SP Per G'!$A$2:$D$1380, 4, FALSE)</f>
        <v>#N/A</v>
      </c>
      <c r="I979" s="9" t="e">
        <f>VLOOKUP($D979, Individual_Pitching___Dashboard[], 18, FALSE)</f>
        <v>#N/A</v>
      </c>
      <c r="J979" s="9" t="e">
        <f>VLOOKUP($D979, Individual_Pitching___Dashboard[], 20, FALSE)</f>
        <v>#N/A</v>
      </c>
      <c r="K979" s="9" t="e">
        <f>VLOOKUP($D979, Individual_Pitching___Advanced[], 21,FALSE)</f>
        <v>#N/A</v>
      </c>
      <c r="L979" s="9" t="e">
        <f>VLOOKUP($B979, 'Team Per G'!$A$2:$G$31, 7, FALSE)</f>
        <v>#N/A</v>
      </c>
      <c r="M979" s="9" t="e">
        <f>VLOOKUP($B979, 'FanGraphs - Team WAR Projected'!$B$2:$E$31, 3, FALSE)/162</f>
        <v>#N/A</v>
      </c>
      <c r="N979" s="9" t="e">
        <f>VLOOKUP($B979, Team_Pitching___Advanced[[Team]:[xFIP]], 19,FALSE)</f>
        <v>#N/A</v>
      </c>
      <c r="O979" s="9" t="e">
        <f>VLOOKUP($B979, Team_Pitching___Advanced[], 20, FALSE)</f>
        <v>#N/A</v>
      </c>
      <c r="P979" s="9" t="e">
        <f>VLOOKUP($B979, Team_Batting___Dashboard[[Team]:[wOBA]], 16, FALSE)</f>
        <v>#N/A</v>
      </c>
      <c r="Q979" s="9" t="e">
        <f>VLOOKUP($B979, Team_Batting___Advanced[[Team]:[OPS]], 9, FALSE)</f>
        <v>#N/A</v>
      </c>
      <c r="R979" s="9" t="e">
        <f>VLOOKUP($B979, Team_Batting___Advanced[], 19, FALSE)</f>
        <v>#N/A</v>
      </c>
      <c r="S979" s="9" t="e">
        <f>VLOOKUP($B979, 'Team Per G'!$A$2:$G$31, 3, FALSE)</f>
        <v>#N/A</v>
      </c>
      <c r="T979" s="9" t="e">
        <f>VLOOKUP($B979, 'Team Per G'!$A$2:$G$31, 5, FALSE)</f>
        <v>#N/A</v>
      </c>
      <c r="U979" s="9" t="e">
        <f>VLOOKUP($B979, 'Team Per G'!$A$2:$G$31, 4, FALSE)</f>
        <v>#N/A</v>
      </c>
      <c r="V979" s="9" t="e">
        <f>VLOOKUP($B979, Team_Batting___Dashboard[], 22, FALSE)/$F979</f>
        <v>#N/A</v>
      </c>
      <c r="W979" s="9" t="e">
        <f>VLOOKUP($B979, 'FanGraphs - Team WAR Projected'!$B$2:$E$31, 4, FALSE)/162</f>
        <v>#N/A</v>
      </c>
      <c r="X979" s="9" t="e">
        <f>VLOOKUP($B979, FanGraphs_Standings[[Abbreviation]:[2024 Year to Date RS/G]], 6, FALSE)/$F979</f>
        <v>#N/A</v>
      </c>
      <c r="Y979" s="9" t="e">
        <f>VLOOKUP($B979, FanGraphs_Standings[[Abbreviation]:[2024 Projected Full Season RDif]], 19, FALSE)/162</f>
        <v>#N/A</v>
      </c>
      <c r="Z979" s="9" t="e">
        <f>VLOOKUP($B979, FanGraphs_Standings[[Abbreviation]:[2024 Projected Full Season RDif]], 5, FALSE)</f>
        <v>#N/A</v>
      </c>
      <c r="AA979" s="9" t="e">
        <f>VLOOKUP($B979, FanGraphs_Standings[[Abbreviation]:[2024 Projected Full Season W%]], 18, FALSE)</f>
        <v>#N/A</v>
      </c>
      <c r="AB979" s="9" t="e">
        <f>VLOOKUP($B979, 'Home Field Adv'!$A$2:$I$31, 9, FALSE)</f>
        <v>#N/A</v>
      </c>
      <c r="AC979" s="9" t="e">
        <f>VLOOKUP($C979, FanGraphs_Standings[[Abbreviation]:[2024 Year to Date G]], 2, FALSE)</f>
        <v>#N/A</v>
      </c>
      <c r="AD979" s="9" t="e">
        <f>VLOOKUP($E979, 'SP Per G'!$A$2:$D$1380, 3, FALSE)</f>
        <v>#N/A</v>
      </c>
      <c r="AE979" s="9" t="e">
        <f>VLOOKUP($E979, 'SP Per G'!$A$2:$D$1380, 4, FALSE)</f>
        <v>#N/A</v>
      </c>
      <c r="AF979" s="9" t="e">
        <f>VLOOKUP($E979, Individual_Pitching___Dashboard[], 18, FALSE)</f>
        <v>#N/A</v>
      </c>
      <c r="AG979" s="9" t="e">
        <f>VLOOKUP($E979, Individual_Pitching___Dashboard[], 20, FALSE)</f>
        <v>#N/A</v>
      </c>
      <c r="AH979" s="9" t="e">
        <f>VLOOKUP($E979, Individual_Pitching___Advanced[], 21,FALSE)</f>
        <v>#N/A</v>
      </c>
      <c r="AI979" s="9" t="e">
        <f>VLOOKUP($C979, 'Team Per G'!$A$2:$G$31, 7, FALSE)</f>
        <v>#N/A</v>
      </c>
      <c r="AJ979" s="9" t="e">
        <f>VLOOKUP($C979, 'FanGraphs - Team WAR Projected'!$B$2:$E$31, 3, FALSE)/162</f>
        <v>#N/A</v>
      </c>
      <c r="AK979" s="9" t="e">
        <f>VLOOKUP($C979, Team_Pitching___Advanced[[Team]:[xFIP]], 19,FALSE)</f>
        <v>#N/A</v>
      </c>
      <c r="AL979" s="9" t="e">
        <f>VLOOKUP($C979, Team_Pitching___Advanced[], 20, FALSE)</f>
        <v>#N/A</v>
      </c>
      <c r="AM979" s="9" t="e">
        <f>VLOOKUP($C979, Team_Batting___Dashboard[[Team]:[wOBA]], 16, FALSE)</f>
        <v>#N/A</v>
      </c>
      <c r="AN979" s="9" t="e">
        <f>VLOOKUP($C979, Team_Batting___Advanced[[Team]:[OPS]], 9, FALSE)</f>
        <v>#N/A</v>
      </c>
      <c r="AO979" s="9" t="e">
        <f>VLOOKUP($C979, Team_Batting___Advanced[], 19, FALSE)</f>
        <v>#N/A</v>
      </c>
      <c r="AP979" s="9" t="e">
        <f>VLOOKUP($C979, 'Team Per G'!$A$2:$G$31, 3, FALSE)</f>
        <v>#N/A</v>
      </c>
      <c r="AQ979" s="9" t="e">
        <f>VLOOKUP($C979, 'Team Per G'!$A$2:$G$31, 5, FALSE)</f>
        <v>#N/A</v>
      </c>
      <c r="AR979" s="9" t="e">
        <f>VLOOKUP($C979, 'Team Per G'!$A$2:$G$31, 4, FALSE)</f>
        <v>#N/A</v>
      </c>
      <c r="AS979" s="9" t="e">
        <f>VLOOKUP($C979, Team_Batting___Dashboard[], 22, FALSE)/$AC979</f>
        <v>#N/A</v>
      </c>
      <c r="AT979" s="9" t="e">
        <f>VLOOKUP($C979, 'FanGraphs - Team WAR Projected'!$B$2:$E$31, 4, FALSE)/162</f>
        <v>#N/A</v>
      </c>
      <c r="AU979" s="9" t="e">
        <f>VLOOKUP($C979, FanGraphs_Standings[[Abbreviation]:[2024 Year to Date RS/G]], 6, FALSE)/$AC979</f>
        <v>#N/A</v>
      </c>
      <c r="AV979" s="9" t="e">
        <f>VLOOKUP($C979, FanGraphs_Standings[[Abbreviation]:[2024 Projected Full Season RDif]], 19, FALSE)/162</f>
        <v>#N/A</v>
      </c>
      <c r="AW979" s="9" t="e">
        <f>VLOOKUP($C979, FanGraphs_Standings[[Abbreviation]:[2024 Projected Full Season RDif]], 5, FALSE)</f>
        <v>#N/A</v>
      </c>
      <c r="AX979" s="9" t="e">
        <f>VLOOKUP($C979, FanGraphs_Standings[[Abbreviation]:[2024 Projected Full Season W%]], 18, FALSE)</f>
        <v>#N/A</v>
      </c>
      <c r="AY979" s="9" t="e">
        <f>VLOOKUP($C979, 'Home Field Adv'!$A$2:$K$31, 11, FALSE)</f>
        <v>#N/A</v>
      </c>
      <c r="BB979" s="5" t="str">
        <f t="shared" si="46"/>
        <v/>
      </c>
      <c r="BC979" s="5" t="str">
        <f t="shared" si="47"/>
        <v/>
      </c>
      <c r="BD979" s="5" t="str">
        <f t="shared" si="48"/>
        <v/>
      </c>
    </row>
    <row r="980" spans="6:56" x14ac:dyDescent="0.45">
      <c r="F980" s="9" t="e">
        <f>VLOOKUP($B980, FanGraphs_Standings[[Abbreviation]:[2024 Year to Date G]], 2, FALSE)</f>
        <v>#N/A</v>
      </c>
      <c r="G980" s="9" t="e">
        <f>IF(ISERR(VLOOKUP($D980, 'SP Per G'!$A$2:$D$1380, 3, FALSE)), L980, VLOOKUP($D980, 'SP Per G'!$A$2:$D$1380, 3, FALSE))</f>
        <v>#N/A</v>
      </c>
      <c r="H980" s="9" t="e">
        <f>VLOOKUP($D980, 'SP Per G'!$A$2:$D$1380, 4, FALSE)</f>
        <v>#N/A</v>
      </c>
      <c r="I980" s="9" t="e">
        <f>VLOOKUP($D980, Individual_Pitching___Dashboard[], 18, FALSE)</f>
        <v>#N/A</v>
      </c>
      <c r="J980" s="9" t="e">
        <f>VLOOKUP($D980, Individual_Pitching___Dashboard[], 20, FALSE)</f>
        <v>#N/A</v>
      </c>
      <c r="K980" s="9" t="e">
        <f>VLOOKUP($D980, Individual_Pitching___Advanced[], 21,FALSE)</f>
        <v>#N/A</v>
      </c>
      <c r="L980" s="9" t="e">
        <f>VLOOKUP($B980, 'Team Per G'!$A$2:$G$31, 7, FALSE)</f>
        <v>#N/A</v>
      </c>
      <c r="M980" s="9" t="e">
        <f>VLOOKUP($B980, 'FanGraphs - Team WAR Projected'!$B$2:$E$31, 3, FALSE)/162</f>
        <v>#N/A</v>
      </c>
      <c r="N980" s="9" t="e">
        <f>VLOOKUP($B980, Team_Pitching___Advanced[[Team]:[xFIP]], 19,FALSE)</f>
        <v>#N/A</v>
      </c>
      <c r="O980" s="9" t="e">
        <f>VLOOKUP($B980, Team_Pitching___Advanced[], 20, FALSE)</f>
        <v>#N/A</v>
      </c>
      <c r="P980" s="9" t="e">
        <f>VLOOKUP($B980, Team_Batting___Dashboard[[Team]:[wOBA]], 16, FALSE)</f>
        <v>#N/A</v>
      </c>
      <c r="Q980" s="9" t="e">
        <f>VLOOKUP($B980, Team_Batting___Advanced[[Team]:[OPS]], 9, FALSE)</f>
        <v>#N/A</v>
      </c>
      <c r="R980" s="9" t="e">
        <f>VLOOKUP($B980, Team_Batting___Advanced[], 19, FALSE)</f>
        <v>#N/A</v>
      </c>
      <c r="S980" s="9" t="e">
        <f>VLOOKUP($B980, 'Team Per G'!$A$2:$G$31, 3, FALSE)</f>
        <v>#N/A</v>
      </c>
      <c r="T980" s="9" t="e">
        <f>VLOOKUP($B980, 'Team Per G'!$A$2:$G$31, 5, FALSE)</f>
        <v>#N/A</v>
      </c>
      <c r="U980" s="9" t="e">
        <f>VLOOKUP($B980, 'Team Per G'!$A$2:$G$31, 4, FALSE)</f>
        <v>#N/A</v>
      </c>
      <c r="V980" s="9" t="e">
        <f>VLOOKUP($B980, Team_Batting___Dashboard[], 22, FALSE)/$F980</f>
        <v>#N/A</v>
      </c>
      <c r="W980" s="9" t="e">
        <f>VLOOKUP($B980, 'FanGraphs - Team WAR Projected'!$B$2:$E$31, 4, FALSE)/162</f>
        <v>#N/A</v>
      </c>
      <c r="X980" s="9" t="e">
        <f>VLOOKUP($B980, FanGraphs_Standings[[Abbreviation]:[2024 Year to Date RS/G]], 6, FALSE)/$F980</f>
        <v>#N/A</v>
      </c>
      <c r="Y980" s="9" t="e">
        <f>VLOOKUP($B980, FanGraphs_Standings[[Abbreviation]:[2024 Projected Full Season RDif]], 19, FALSE)/162</f>
        <v>#N/A</v>
      </c>
      <c r="Z980" s="9" t="e">
        <f>VLOOKUP($B980, FanGraphs_Standings[[Abbreviation]:[2024 Projected Full Season RDif]], 5, FALSE)</f>
        <v>#N/A</v>
      </c>
      <c r="AA980" s="9" t="e">
        <f>VLOOKUP($B980, FanGraphs_Standings[[Abbreviation]:[2024 Projected Full Season W%]], 18, FALSE)</f>
        <v>#N/A</v>
      </c>
      <c r="AB980" s="9" t="e">
        <f>VLOOKUP($B980, 'Home Field Adv'!$A$2:$I$31, 9, FALSE)</f>
        <v>#N/A</v>
      </c>
      <c r="AC980" s="9" t="e">
        <f>VLOOKUP($C980, FanGraphs_Standings[[Abbreviation]:[2024 Year to Date G]], 2, FALSE)</f>
        <v>#N/A</v>
      </c>
      <c r="AD980" s="9" t="e">
        <f>VLOOKUP($E980, 'SP Per G'!$A$2:$D$1380, 3, FALSE)</f>
        <v>#N/A</v>
      </c>
      <c r="AE980" s="9" t="e">
        <f>VLOOKUP($E980, 'SP Per G'!$A$2:$D$1380, 4, FALSE)</f>
        <v>#N/A</v>
      </c>
      <c r="AF980" s="9" t="e">
        <f>VLOOKUP($E980, Individual_Pitching___Dashboard[], 18, FALSE)</f>
        <v>#N/A</v>
      </c>
      <c r="AG980" s="9" t="e">
        <f>VLOOKUP($E980, Individual_Pitching___Dashboard[], 20, FALSE)</f>
        <v>#N/A</v>
      </c>
      <c r="AH980" s="9" t="e">
        <f>VLOOKUP($E980, Individual_Pitching___Advanced[], 21,FALSE)</f>
        <v>#N/A</v>
      </c>
      <c r="AI980" s="9" t="e">
        <f>VLOOKUP($C980, 'Team Per G'!$A$2:$G$31, 7, FALSE)</f>
        <v>#N/A</v>
      </c>
      <c r="AJ980" s="9" t="e">
        <f>VLOOKUP($C980, 'FanGraphs - Team WAR Projected'!$B$2:$E$31, 3, FALSE)/162</f>
        <v>#N/A</v>
      </c>
      <c r="AK980" s="9" t="e">
        <f>VLOOKUP($C980, Team_Pitching___Advanced[[Team]:[xFIP]], 19,FALSE)</f>
        <v>#N/A</v>
      </c>
      <c r="AL980" s="9" t="e">
        <f>VLOOKUP($C980, Team_Pitching___Advanced[], 20, FALSE)</f>
        <v>#N/A</v>
      </c>
      <c r="AM980" s="9" t="e">
        <f>VLOOKUP($C980, Team_Batting___Dashboard[[Team]:[wOBA]], 16, FALSE)</f>
        <v>#N/A</v>
      </c>
      <c r="AN980" s="9" t="e">
        <f>VLOOKUP($C980, Team_Batting___Advanced[[Team]:[OPS]], 9, FALSE)</f>
        <v>#N/A</v>
      </c>
      <c r="AO980" s="9" t="e">
        <f>VLOOKUP($C980, Team_Batting___Advanced[], 19, FALSE)</f>
        <v>#N/A</v>
      </c>
      <c r="AP980" s="9" t="e">
        <f>VLOOKUP($C980, 'Team Per G'!$A$2:$G$31, 3, FALSE)</f>
        <v>#N/A</v>
      </c>
      <c r="AQ980" s="9" t="e">
        <f>VLOOKUP($C980, 'Team Per G'!$A$2:$G$31, 5, FALSE)</f>
        <v>#N/A</v>
      </c>
      <c r="AR980" s="9" t="e">
        <f>VLOOKUP($C980, 'Team Per G'!$A$2:$G$31, 4, FALSE)</f>
        <v>#N/A</v>
      </c>
      <c r="AS980" s="9" t="e">
        <f>VLOOKUP($C980, Team_Batting___Dashboard[], 22, FALSE)/$AC980</f>
        <v>#N/A</v>
      </c>
      <c r="AT980" s="9" t="e">
        <f>VLOOKUP($C980, 'FanGraphs - Team WAR Projected'!$B$2:$E$31, 4, FALSE)/162</f>
        <v>#N/A</v>
      </c>
      <c r="AU980" s="9" t="e">
        <f>VLOOKUP($C980, FanGraphs_Standings[[Abbreviation]:[2024 Year to Date RS/G]], 6, FALSE)/$AC980</f>
        <v>#N/A</v>
      </c>
      <c r="AV980" s="9" t="e">
        <f>VLOOKUP($C980, FanGraphs_Standings[[Abbreviation]:[2024 Projected Full Season RDif]], 19, FALSE)/162</f>
        <v>#N/A</v>
      </c>
      <c r="AW980" s="9" t="e">
        <f>VLOOKUP($C980, FanGraphs_Standings[[Abbreviation]:[2024 Projected Full Season RDif]], 5, FALSE)</f>
        <v>#N/A</v>
      </c>
      <c r="AX980" s="9" t="e">
        <f>VLOOKUP($C980, FanGraphs_Standings[[Abbreviation]:[2024 Projected Full Season W%]], 18, FALSE)</f>
        <v>#N/A</v>
      </c>
      <c r="AY980" s="9" t="e">
        <f>VLOOKUP($C980, 'Home Field Adv'!$A$2:$K$31, 11, FALSE)</f>
        <v>#N/A</v>
      </c>
      <c r="BB980" s="5" t="str">
        <f t="shared" si="46"/>
        <v/>
      </c>
      <c r="BC980" s="5" t="str">
        <f t="shared" si="47"/>
        <v/>
      </c>
      <c r="BD980" s="5" t="str">
        <f t="shared" si="48"/>
        <v/>
      </c>
    </row>
    <row r="981" spans="6:56" x14ac:dyDescent="0.45">
      <c r="F981" s="9" t="e">
        <f>VLOOKUP($B981, FanGraphs_Standings[[Abbreviation]:[2024 Year to Date G]], 2, FALSE)</f>
        <v>#N/A</v>
      </c>
      <c r="G981" s="9" t="e">
        <f>IF(ISERR(VLOOKUP($D981, 'SP Per G'!$A$2:$D$1380, 3, FALSE)), L981, VLOOKUP($D981, 'SP Per G'!$A$2:$D$1380, 3, FALSE))</f>
        <v>#N/A</v>
      </c>
      <c r="H981" s="9" t="e">
        <f>VLOOKUP($D981, 'SP Per G'!$A$2:$D$1380, 4, FALSE)</f>
        <v>#N/A</v>
      </c>
      <c r="I981" s="9" t="e">
        <f>VLOOKUP($D981, Individual_Pitching___Dashboard[], 18, FALSE)</f>
        <v>#N/A</v>
      </c>
      <c r="J981" s="9" t="e">
        <f>VLOOKUP($D981, Individual_Pitching___Dashboard[], 20, FALSE)</f>
        <v>#N/A</v>
      </c>
      <c r="K981" s="9" t="e">
        <f>VLOOKUP($D981, Individual_Pitching___Advanced[], 21,FALSE)</f>
        <v>#N/A</v>
      </c>
      <c r="L981" s="9" t="e">
        <f>VLOOKUP($B981, 'Team Per G'!$A$2:$G$31, 7, FALSE)</f>
        <v>#N/A</v>
      </c>
      <c r="M981" s="9" t="e">
        <f>VLOOKUP($B981, 'FanGraphs - Team WAR Projected'!$B$2:$E$31, 3, FALSE)/162</f>
        <v>#N/A</v>
      </c>
      <c r="N981" s="9" t="e">
        <f>VLOOKUP($B981, Team_Pitching___Advanced[[Team]:[xFIP]], 19,FALSE)</f>
        <v>#N/A</v>
      </c>
      <c r="O981" s="9" t="e">
        <f>VLOOKUP($B981, Team_Pitching___Advanced[], 20, FALSE)</f>
        <v>#N/A</v>
      </c>
      <c r="P981" s="9" t="e">
        <f>VLOOKUP($B981, Team_Batting___Dashboard[[Team]:[wOBA]], 16, FALSE)</f>
        <v>#N/A</v>
      </c>
      <c r="Q981" s="9" t="e">
        <f>VLOOKUP($B981, Team_Batting___Advanced[[Team]:[OPS]], 9, FALSE)</f>
        <v>#N/A</v>
      </c>
      <c r="R981" s="9" t="e">
        <f>VLOOKUP($B981, Team_Batting___Advanced[], 19, FALSE)</f>
        <v>#N/A</v>
      </c>
      <c r="S981" s="9" t="e">
        <f>VLOOKUP($B981, 'Team Per G'!$A$2:$G$31, 3, FALSE)</f>
        <v>#N/A</v>
      </c>
      <c r="T981" s="9" t="e">
        <f>VLOOKUP($B981, 'Team Per G'!$A$2:$G$31, 5, FALSE)</f>
        <v>#N/A</v>
      </c>
      <c r="U981" s="9" t="e">
        <f>VLOOKUP($B981, 'Team Per G'!$A$2:$G$31, 4, FALSE)</f>
        <v>#N/A</v>
      </c>
      <c r="V981" s="9" t="e">
        <f>VLOOKUP($B981, Team_Batting___Dashboard[], 22, FALSE)/$F981</f>
        <v>#N/A</v>
      </c>
      <c r="W981" s="9" t="e">
        <f>VLOOKUP($B981, 'FanGraphs - Team WAR Projected'!$B$2:$E$31, 4, FALSE)/162</f>
        <v>#N/A</v>
      </c>
      <c r="X981" s="9" t="e">
        <f>VLOOKUP($B981, FanGraphs_Standings[[Abbreviation]:[2024 Year to Date RS/G]], 6, FALSE)/$F981</f>
        <v>#N/A</v>
      </c>
      <c r="Y981" s="9" t="e">
        <f>VLOOKUP($B981, FanGraphs_Standings[[Abbreviation]:[2024 Projected Full Season RDif]], 19, FALSE)/162</f>
        <v>#N/A</v>
      </c>
      <c r="Z981" s="9" t="e">
        <f>VLOOKUP($B981, FanGraphs_Standings[[Abbreviation]:[2024 Projected Full Season RDif]], 5, FALSE)</f>
        <v>#N/A</v>
      </c>
      <c r="AA981" s="9" t="e">
        <f>VLOOKUP($B981, FanGraphs_Standings[[Abbreviation]:[2024 Projected Full Season W%]], 18, FALSE)</f>
        <v>#N/A</v>
      </c>
      <c r="AB981" s="9" t="e">
        <f>VLOOKUP($B981, 'Home Field Adv'!$A$2:$I$31, 9, FALSE)</f>
        <v>#N/A</v>
      </c>
      <c r="AC981" s="9" t="e">
        <f>VLOOKUP($C981, FanGraphs_Standings[[Abbreviation]:[2024 Year to Date G]], 2, FALSE)</f>
        <v>#N/A</v>
      </c>
      <c r="AD981" s="9" t="e">
        <f>VLOOKUP($E981, 'SP Per G'!$A$2:$D$1380, 3, FALSE)</f>
        <v>#N/A</v>
      </c>
      <c r="AE981" s="9" t="e">
        <f>VLOOKUP($E981, 'SP Per G'!$A$2:$D$1380, 4, FALSE)</f>
        <v>#N/A</v>
      </c>
      <c r="AF981" s="9" t="e">
        <f>VLOOKUP($E981, Individual_Pitching___Dashboard[], 18, FALSE)</f>
        <v>#N/A</v>
      </c>
      <c r="AG981" s="9" t="e">
        <f>VLOOKUP($E981, Individual_Pitching___Dashboard[], 20, FALSE)</f>
        <v>#N/A</v>
      </c>
      <c r="AH981" s="9" t="e">
        <f>VLOOKUP($E981, Individual_Pitching___Advanced[], 21,FALSE)</f>
        <v>#N/A</v>
      </c>
      <c r="AI981" s="9" t="e">
        <f>VLOOKUP($C981, 'Team Per G'!$A$2:$G$31, 7, FALSE)</f>
        <v>#N/A</v>
      </c>
      <c r="AJ981" s="9" t="e">
        <f>VLOOKUP($C981, 'FanGraphs - Team WAR Projected'!$B$2:$E$31, 3, FALSE)/162</f>
        <v>#N/A</v>
      </c>
      <c r="AK981" s="9" t="e">
        <f>VLOOKUP($C981, Team_Pitching___Advanced[[Team]:[xFIP]], 19,FALSE)</f>
        <v>#N/A</v>
      </c>
      <c r="AL981" s="9" t="e">
        <f>VLOOKUP($C981, Team_Pitching___Advanced[], 20, FALSE)</f>
        <v>#N/A</v>
      </c>
      <c r="AM981" s="9" t="e">
        <f>VLOOKUP($C981, Team_Batting___Dashboard[[Team]:[wOBA]], 16, FALSE)</f>
        <v>#N/A</v>
      </c>
      <c r="AN981" s="9" t="e">
        <f>VLOOKUP($C981, Team_Batting___Advanced[[Team]:[OPS]], 9, FALSE)</f>
        <v>#N/A</v>
      </c>
      <c r="AO981" s="9" t="e">
        <f>VLOOKUP($C981, Team_Batting___Advanced[], 19, FALSE)</f>
        <v>#N/A</v>
      </c>
      <c r="AP981" s="9" t="e">
        <f>VLOOKUP($C981, 'Team Per G'!$A$2:$G$31, 3, FALSE)</f>
        <v>#N/A</v>
      </c>
      <c r="AQ981" s="9" t="e">
        <f>VLOOKUP($C981, 'Team Per G'!$A$2:$G$31, 5, FALSE)</f>
        <v>#N/A</v>
      </c>
      <c r="AR981" s="9" t="e">
        <f>VLOOKUP($C981, 'Team Per G'!$A$2:$G$31, 4, FALSE)</f>
        <v>#N/A</v>
      </c>
      <c r="AS981" s="9" t="e">
        <f>VLOOKUP($C981, Team_Batting___Dashboard[], 22, FALSE)/$AC981</f>
        <v>#N/A</v>
      </c>
      <c r="AT981" s="9" t="e">
        <f>VLOOKUP($C981, 'FanGraphs - Team WAR Projected'!$B$2:$E$31, 4, FALSE)/162</f>
        <v>#N/A</v>
      </c>
      <c r="AU981" s="9" t="e">
        <f>VLOOKUP($C981, FanGraphs_Standings[[Abbreviation]:[2024 Year to Date RS/G]], 6, FALSE)/$AC981</f>
        <v>#N/A</v>
      </c>
      <c r="AV981" s="9" t="e">
        <f>VLOOKUP($C981, FanGraphs_Standings[[Abbreviation]:[2024 Projected Full Season RDif]], 19, FALSE)/162</f>
        <v>#N/A</v>
      </c>
      <c r="AW981" s="9" t="e">
        <f>VLOOKUP($C981, FanGraphs_Standings[[Abbreviation]:[2024 Projected Full Season RDif]], 5, FALSE)</f>
        <v>#N/A</v>
      </c>
      <c r="AX981" s="9" t="e">
        <f>VLOOKUP($C981, FanGraphs_Standings[[Abbreviation]:[2024 Projected Full Season W%]], 18, FALSE)</f>
        <v>#N/A</v>
      </c>
      <c r="AY981" s="9" t="e">
        <f>VLOOKUP($C981, 'Home Field Adv'!$A$2:$K$31, 11, FALSE)</f>
        <v>#N/A</v>
      </c>
      <c r="BB981" s="5" t="str">
        <f t="shared" si="46"/>
        <v/>
      </c>
      <c r="BC981" s="5" t="str">
        <f t="shared" si="47"/>
        <v/>
      </c>
      <c r="BD981" s="5" t="str">
        <f t="shared" si="48"/>
        <v/>
      </c>
    </row>
    <row r="982" spans="6:56" x14ac:dyDescent="0.45">
      <c r="F982" s="9" t="e">
        <f>VLOOKUP($B982, FanGraphs_Standings[[Abbreviation]:[2024 Year to Date G]], 2, FALSE)</f>
        <v>#N/A</v>
      </c>
      <c r="G982" s="9" t="e">
        <f>IF(ISERR(VLOOKUP($D982, 'SP Per G'!$A$2:$D$1380, 3, FALSE)), L982, VLOOKUP($D982, 'SP Per G'!$A$2:$D$1380, 3, FALSE))</f>
        <v>#N/A</v>
      </c>
      <c r="H982" s="9" t="e">
        <f>VLOOKUP($D982, 'SP Per G'!$A$2:$D$1380, 4, FALSE)</f>
        <v>#N/A</v>
      </c>
      <c r="I982" s="9" t="e">
        <f>VLOOKUP($D982, Individual_Pitching___Dashboard[], 18, FALSE)</f>
        <v>#N/A</v>
      </c>
      <c r="J982" s="9" t="e">
        <f>VLOOKUP($D982, Individual_Pitching___Dashboard[], 20, FALSE)</f>
        <v>#N/A</v>
      </c>
      <c r="K982" s="9" t="e">
        <f>VLOOKUP($D982, Individual_Pitching___Advanced[], 21,FALSE)</f>
        <v>#N/A</v>
      </c>
      <c r="L982" s="9" t="e">
        <f>VLOOKUP($B982, 'Team Per G'!$A$2:$G$31, 7, FALSE)</f>
        <v>#N/A</v>
      </c>
      <c r="M982" s="9" t="e">
        <f>VLOOKUP($B982, 'FanGraphs - Team WAR Projected'!$B$2:$E$31, 3, FALSE)/162</f>
        <v>#N/A</v>
      </c>
      <c r="N982" s="9" t="e">
        <f>VLOOKUP($B982, Team_Pitching___Advanced[[Team]:[xFIP]], 19,FALSE)</f>
        <v>#N/A</v>
      </c>
      <c r="O982" s="9" t="e">
        <f>VLOOKUP($B982, Team_Pitching___Advanced[], 20, FALSE)</f>
        <v>#N/A</v>
      </c>
      <c r="P982" s="9" t="e">
        <f>VLOOKUP($B982, Team_Batting___Dashboard[[Team]:[wOBA]], 16, FALSE)</f>
        <v>#N/A</v>
      </c>
      <c r="Q982" s="9" t="e">
        <f>VLOOKUP($B982, Team_Batting___Advanced[[Team]:[OPS]], 9, FALSE)</f>
        <v>#N/A</v>
      </c>
      <c r="R982" s="9" t="e">
        <f>VLOOKUP($B982, Team_Batting___Advanced[], 19, FALSE)</f>
        <v>#N/A</v>
      </c>
      <c r="S982" s="9" t="e">
        <f>VLOOKUP($B982, 'Team Per G'!$A$2:$G$31, 3, FALSE)</f>
        <v>#N/A</v>
      </c>
      <c r="T982" s="9" t="e">
        <f>VLOOKUP($B982, 'Team Per G'!$A$2:$G$31, 5, FALSE)</f>
        <v>#N/A</v>
      </c>
      <c r="U982" s="9" t="e">
        <f>VLOOKUP($B982, 'Team Per G'!$A$2:$G$31, 4, FALSE)</f>
        <v>#N/A</v>
      </c>
      <c r="V982" s="9" t="e">
        <f>VLOOKUP($B982, Team_Batting___Dashboard[], 22, FALSE)/$F982</f>
        <v>#N/A</v>
      </c>
      <c r="W982" s="9" t="e">
        <f>VLOOKUP($B982, 'FanGraphs - Team WAR Projected'!$B$2:$E$31, 4, FALSE)/162</f>
        <v>#N/A</v>
      </c>
      <c r="X982" s="9" t="e">
        <f>VLOOKUP($B982, FanGraphs_Standings[[Abbreviation]:[2024 Year to Date RS/G]], 6, FALSE)/$F982</f>
        <v>#N/A</v>
      </c>
      <c r="Y982" s="9" t="e">
        <f>VLOOKUP($B982, FanGraphs_Standings[[Abbreviation]:[2024 Projected Full Season RDif]], 19, FALSE)/162</f>
        <v>#N/A</v>
      </c>
      <c r="Z982" s="9" t="e">
        <f>VLOOKUP($B982, FanGraphs_Standings[[Abbreviation]:[2024 Projected Full Season RDif]], 5, FALSE)</f>
        <v>#N/A</v>
      </c>
      <c r="AA982" s="9" t="e">
        <f>VLOOKUP($B982, FanGraphs_Standings[[Abbreviation]:[2024 Projected Full Season W%]], 18, FALSE)</f>
        <v>#N/A</v>
      </c>
      <c r="AB982" s="9" t="e">
        <f>VLOOKUP($B982, 'Home Field Adv'!$A$2:$I$31, 9, FALSE)</f>
        <v>#N/A</v>
      </c>
      <c r="AC982" s="9" t="e">
        <f>VLOOKUP($C982, FanGraphs_Standings[[Abbreviation]:[2024 Year to Date G]], 2, FALSE)</f>
        <v>#N/A</v>
      </c>
      <c r="AD982" s="9" t="e">
        <f>VLOOKUP($E982, 'SP Per G'!$A$2:$D$1380, 3, FALSE)</f>
        <v>#N/A</v>
      </c>
      <c r="AE982" s="9" t="e">
        <f>VLOOKUP($E982, 'SP Per G'!$A$2:$D$1380, 4, FALSE)</f>
        <v>#N/A</v>
      </c>
      <c r="AF982" s="9" t="e">
        <f>VLOOKUP($E982, Individual_Pitching___Dashboard[], 18, FALSE)</f>
        <v>#N/A</v>
      </c>
      <c r="AG982" s="9" t="e">
        <f>VLOOKUP($E982, Individual_Pitching___Dashboard[], 20, FALSE)</f>
        <v>#N/A</v>
      </c>
      <c r="AH982" s="9" t="e">
        <f>VLOOKUP($E982, Individual_Pitching___Advanced[], 21,FALSE)</f>
        <v>#N/A</v>
      </c>
      <c r="AI982" s="9" t="e">
        <f>VLOOKUP($C982, 'Team Per G'!$A$2:$G$31, 7, FALSE)</f>
        <v>#N/A</v>
      </c>
      <c r="AJ982" s="9" t="e">
        <f>VLOOKUP($C982, 'FanGraphs - Team WAR Projected'!$B$2:$E$31, 3, FALSE)/162</f>
        <v>#N/A</v>
      </c>
      <c r="AK982" s="9" t="e">
        <f>VLOOKUP($C982, Team_Pitching___Advanced[[Team]:[xFIP]], 19,FALSE)</f>
        <v>#N/A</v>
      </c>
      <c r="AL982" s="9" t="e">
        <f>VLOOKUP($C982, Team_Pitching___Advanced[], 20, FALSE)</f>
        <v>#N/A</v>
      </c>
      <c r="AM982" s="9" t="e">
        <f>VLOOKUP($C982, Team_Batting___Dashboard[[Team]:[wOBA]], 16, FALSE)</f>
        <v>#N/A</v>
      </c>
      <c r="AN982" s="9" t="e">
        <f>VLOOKUP($C982, Team_Batting___Advanced[[Team]:[OPS]], 9, FALSE)</f>
        <v>#N/A</v>
      </c>
      <c r="AO982" s="9" t="e">
        <f>VLOOKUP($C982, Team_Batting___Advanced[], 19, FALSE)</f>
        <v>#N/A</v>
      </c>
      <c r="AP982" s="9" t="e">
        <f>VLOOKUP($C982, 'Team Per G'!$A$2:$G$31, 3, FALSE)</f>
        <v>#N/A</v>
      </c>
      <c r="AQ982" s="9" t="e">
        <f>VLOOKUP($C982, 'Team Per G'!$A$2:$G$31, 5, FALSE)</f>
        <v>#N/A</v>
      </c>
      <c r="AR982" s="9" t="e">
        <f>VLOOKUP($C982, 'Team Per G'!$A$2:$G$31, 4, FALSE)</f>
        <v>#N/A</v>
      </c>
      <c r="AS982" s="9" t="e">
        <f>VLOOKUP($C982, Team_Batting___Dashboard[], 22, FALSE)/$AC982</f>
        <v>#N/A</v>
      </c>
      <c r="AT982" s="9" t="e">
        <f>VLOOKUP($C982, 'FanGraphs - Team WAR Projected'!$B$2:$E$31, 4, FALSE)/162</f>
        <v>#N/A</v>
      </c>
      <c r="AU982" s="9" t="e">
        <f>VLOOKUP($C982, FanGraphs_Standings[[Abbreviation]:[2024 Year to Date RS/G]], 6, FALSE)/$AC982</f>
        <v>#N/A</v>
      </c>
      <c r="AV982" s="9" t="e">
        <f>VLOOKUP($C982, FanGraphs_Standings[[Abbreviation]:[2024 Projected Full Season RDif]], 19, FALSE)/162</f>
        <v>#N/A</v>
      </c>
      <c r="AW982" s="9" t="e">
        <f>VLOOKUP($C982, FanGraphs_Standings[[Abbreviation]:[2024 Projected Full Season RDif]], 5, FALSE)</f>
        <v>#N/A</v>
      </c>
      <c r="AX982" s="9" t="e">
        <f>VLOOKUP($C982, FanGraphs_Standings[[Abbreviation]:[2024 Projected Full Season W%]], 18, FALSE)</f>
        <v>#N/A</v>
      </c>
      <c r="AY982" s="9" t="e">
        <f>VLOOKUP($C982, 'Home Field Adv'!$A$2:$K$31, 11, FALSE)</f>
        <v>#N/A</v>
      </c>
      <c r="BB982" s="5" t="str">
        <f t="shared" si="46"/>
        <v/>
      </c>
      <c r="BC982" s="5" t="str">
        <f t="shared" si="47"/>
        <v/>
      </c>
      <c r="BD982" s="5" t="str">
        <f t="shared" si="48"/>
        <v/>
      </c>
    </row>
    <row r="983" spans="6:56" x14ac:dyDescent="0.45">
      <c r="F983" s="9" t="e">
        <f>VLOOKUP($B983, FanGraphs_Standings[[Abbreviation]:[2024 Year to Date G]], 2, FALSE)</f>
        <v>#N/A</v>
      </c>
      <c r="G983" s="9" t="e">
        <f>IF(ISERR(VLOOKUP($D983, 'SP Per G'!$A$2:$D$1380, 3, FALSE)), L983, VLOOKUP($D983, 'SP Per G'!$A$2:$D$1380, 3, FALSE))</f>
        <v>#N/A</v>
      </c>
      <c r="H983" s="9" t="e">
        <f>VLOOKUP($D983, 'SP Per G'!$A$2:$D$1380, 4, FALSE)</f>
        <v>#N/A</v>
      </c>
      <c r="I983" s="9" t="e">
        <f>VLOOKUP($D983, Individual_Pitching___Dashboard[], 18, FALSE)</f>
        <v>#N/A</v>
      </c>
      <c r="J983" s="9" t="e">
        <f>VLOOKUP($D983, Individual_Pitching___Dashboard[], 20, FALSE)</f>
        <v>#N/A</v>
      </c>
      <c r="K983" s="9" t="e">
        <f>VLOOKUP($D983, Individual_Pitching___Advanced[], 21,FALSE)</f>
        <v>#N/A</v>
      </c>
      <c r="L983" s="9" t="e">
        <f>VLOOKUP($B983, 'Team Per G'!$A$2:$G$31, 7, FALSE)</f>
        <v>#N/A</v>
      </c>
      <c r="M983" s="9" t="e">
        <f>VLOOKUP($B983, 'FanGraphs - Team WAR Projected'!$B$2:$E$31, 3, FALSE)/162</f>
        <v>#N/A</v>
      </c>
      <c r="N983" s="9" t="e">
        <f>VLOOKUP($B983, Team_Pitching___Advanced[[Team]:[xFIP]], 19,FALSE)</f>
        <v>#N/A</v>
      </c>
      <c r="O983" s="9" t="e">
        <f>VLOOKUP($B983, Team_Pitching___Advanced[], 20, FALSE)</f>
        <v>#N/A</v>
      </c>
      <c r="P983" s="9" t="e">
        <f>VLOOKUP($B983, Team_Batting___Dashboard[[Team]:[wOBA]], 16, FALSE)</f>
        <v>#N/A</v>
      </c>
      <c r="Q983" s="9" t="e">
        <f>VLOOKUP($B983, Team_Batting___Advanced[[Team]:[OPS]], 9, FALSE)</f>
        <v>#N/A</v>
      </c>
      <c r="R983" s="9" t="e">
        <f>VLOOKUP($B983, Team_Batting___Advanced[], 19, FALSE)</f>
        <v>#N/A</v>
      </c>
      <c r="S983" s="9" t="e">
        <f>VLOOKUP($B983, 'Team Per G'!$A$2:$G$31, 3, FALSE)</f>
        <v>#N/A</v>
      </c>
      <c r="T983" s="9" t="e">
        <f>VLOOKUP($B983, 'Team Per G'!$A$2:$G$31, 5, FALSE)</f>
        <v>#N/A</v>
      </c>
      <c r="U983" s="9" t="e">
        <f>VLOOKUP($B983, 'Team Per G'!$A$2:$G$31, 4, FALSE)</f>
        <v>#N/A</v>
      </c>
      <c r="V983" s="9" t="e">
        <f>VLOOKUP($B983, Team_Batting___Dashboard[], 22, FALSE)/$F983</f>
        <v>#N/A</v>
      </c>
      <c r="W983" s="9" t="e">
        <f>VLOOKUP($B983, 'FanGraphs - Team WAR Projected'!$B$2:$E$31, 4, FALSE)/162</f>
        <v>#N/A</v>
      </c>
      <c r="X983" s="9" t="e">
        <f>VLOOKUP($B983, FanGraphs_Standings[[Abbreviation]:[2024 Year to Date RS/G]], 6, FALSE)/$F983</f>
        <v>#N/A</v>
      </c>
      <c r="Y983" s="9" t="e">
        <f>VLOOKUP($B983, FanGraphs_Standings[[Abbreviation]:[2024 Projected Full Season RDif]], 19, FALSE)/162</f>
        <v>#N/A</v>
      </c>
      <c r="Z983" s="9" t="e">
        <f>VLOOKUP($B983, FanGraphs_Standings[[Abbreviation]:[2024 Projected Full Season RDif]], 5, FALSE)</f>
        <v>#N/A</v>
      </c>
      <c r="AA983" s="9" t="e">
        <f>VLOOKUP($B983, FanGraphs_Standings[[Abbreviation]:[2024 Projected Full Season W%]], 18, FALSE)</f>
        <v>#N/A</v>
      </c>
      <c r="AB983" s="9" t="e">
        <f>VLOOKUP($B983, 'Home Field Adv'!$A$2:$I$31, 9, FALSE)</f>
        <v>#N/A</v>
      </c>
      <c r="AC983" s="9" t="e">
        <f>VLOOKUP($C983, FanGraphs_Standings[[Abbreviation]:[2024 Year to Date G]], 2, FALSE)</f>
        <v>#N/A</v>
      </c>
      <c r="AD983" s="9" t="e">
        <f>VLOOKUP($E983, 'SP Per G'!$A$2:$D$1380, 3, FALSE)</f>
        <v>#N/A</v>
      </c>
      <c r="AE983" s="9" t="e">
        <f>VLOOKUP($E983, 'SP Per G'!$A$2:$D$1380, 4, FALSE)</f>
        <v>#N/A</v>
      </c>
      <c r="AF983" s="9" t="e">
        <f>VLOOKUP($E983, Individual_Pitching___Dashboard[], 18, FALSE)</f>
        <v>#N/A</v>
      </c>
      <c r="AG983" s="9" t="e">
        <f>VLOOKUP($E983, Individual_Pitching___Dashboard[], 20, FALSE)</f>
        <v>#N/A</v>
      </c>
      <c r="AH983" s="9" t="e">
        <f>VLOOKUP($E983, Individual_Pitching___Advanced[], 21,FALSE)</f>
        <v>#N/A</v>
      </c>
      <c r="AI983" s="9" t="e">
        <f>VLOOKUP($C983, 'Team Per G'!$A$2:$G$31, 7, FALSE)</f>
        <v>#N/A</v>
      </c>
      <c r="AJ983" s="9" t="e">
        <f>VLOOKUP($C983, 'FanGraphs - Team WAR Projected'!$B$2:$E$31, 3, FALSE)/162</f>
        <v>#N/A</v>
      </c>
      <c r="AK983" s="9" t="e">
        <f>VLOOKUP($C983, Team_Pitching___Advanced[[Team]:[xFIP]], 19,FALSE)</f>
        <v>#N/A</v>
      </c>
      <c r="AL983" s="9" t="e">
        <f>VLOOKUP($C983, Team_Pitching___Advanced[], 20, FALSE)</f>
        <v>#N/A</v>
      </c>
      <c r="AM983" s="9" t="e">
        <f>VLOOKUP($C983, Team_Batting___Dashboard[[Team]:[wOBA]], 16, FALSE)</f>
        <v>#N/A</v>
      </c>
      <c r="AN983" s="9" t="e">
        <f>VLOOKUP($C983, Team_Batting___Advanced[[Team]:[OPS]], 9, FALSE)</f>
        <v>#N/A</v>
      </c>
      <c r="AO983" s="9" t="e">
        <f>VLOOKUP($C983, Team_Batting___Advanced[], 19, FALSE)</f>
        <v>#N/A</v>
      </c>
      <c r="AP983" s="9" t="e">
        <f>VLOOKUP($C983, 'Team Per G'!$A$2:$G$31, 3, FALSE)</f>
        <v>#N/A</v>
      </c>
      <c r="AQ983" s="9" t="e">
        <f>VLOOKUP($C983, 'Team Per G'!$A$2:$G$31, 5, FALSE)</f>
        <v>#N/A</v>
      </c>
      <c r="AR983" s="9" t="e">
        <f>VLOOKUP($C983, 'Team Per G'!$A$2:$G$31, 4, FALSE)</f>
        <v>#N/A</v>
      </c>
      <c r="AS983" s="9" t="e">
        <f>VLOOKUP($C983, Team_Batting___Dashboard[], 22, FALSE)/$AC983</f>
        <v>#N/A</v>
      </c>
      <c r="AT983" s="9" t="e">
        <f>VLOOKUP($C983, 'FanGraphs - Team WAR Projected'!$B$2:$E$31, 4, FALSE)/162</f>
        <v>#N/A</v>
      </c>
      <c r="AU983" s="9" t="e">
        <f>VLOOKUP($C983, FanGraphs_Standings[[Abbreviation]:[2024 Year to Date RS/G]], 6, FALSE)/$AC983</f>
        <v>#N/A</v>
      </c>
      <c r="AV983" s="9" t="e">
        <f>VLOOKUP($C983, FanGraphs_Standings[[Abbreviation]:[2024 Projected Full Season RDif]], 19, FALSE)/162</f>
        <v>#N/A</v>
      </c>
      <c r="AW983" s="9" t="e">
        <f>VLOOKUP($C983, FanGraphs_Standings[[Abbreviation]:[2024 Projected Full Season RDif]], 5, FALSE)</f>
        <v>#N/A</v>
      </c>
      <c r="AX983" s="9" t="e">
        <f>VLOOKUP($C983, FanGraphs_Standings[[Abbreviation]:[2024 Projected Full Season W%]], 18, FALSE)</f>
        <v>#N/A</v>
      </c>
      <c r="AY983" s="9" t="e">
        <f>VLOOKUP($C983, 'Home Field Adv'!$A$2:$K$31, 11, FALSE)</f>
        <v>#N/A</v>
      </c>
      <c r="BB983" s="5" t="str">
        <f t="shared" si="46"/>
        <v/>
      </c>
      <c r="BC983" s="5" t="str">
        <f t="shared" si="47"/>
        <v/>
      </c>
      <c r="BD983" s="5" t="str">
        <f t="shared" si="48"/>
        <v/>
      </c>
    </row>
    <row r="984" spans="6:56" x14ac:dyDescent="0.45">
      <c r="F984" s="9" t="e">
        <f>VLOOKUP($B984, FanGraphs_Standings[[Abbreviation]:[2024 Year to Date G]], 2, FALSE)</f>
        <v>#N/A</v>
      </c>
      <c r="G984" s="9" t="e">
        <f>IF(ISERR(VLOOKUP($D984, 'SP Per G'!$A$2:$D$1380, 3, FALSE)), L984, VLOOKUP($D984, 'SP Per G'!$A$2:$D$1380, 3, FALSE))</f>
        <v>#N/A</v>
      </c>
      <c r="H984" s="9" t="e">
        <f>VLOOKUP($D984, 'SP Per G'!$A$2:$D$1380, 4, FALSE)</f>
        <v>#N/A</v>
      </c>
      <c r="I984" s="9" t="e">
        <f>VLOOKUP($D984, Individual_Pitching___Dashboard[], 18, FALSE)</f>
        <v>#N/A</v>
      </c>
      <c r="J984" s="9" t="e">
        <f>VLOOKUP($D984, Individual_Pitching___Dashboard[], 20, FALSE)</f>
        <v>#N/A</v>
      </c>
      <c r="K984" s="9" t="e">
        <f>VLOOKUP($D984, Individual_Pitching___Advanced[], 21,FALSE)</f>
        <v>#N/A</v>
      </c>
      <c r="L984" s="9" t="e">
        <f>VLOOKUP($B984, 'Team Per G'!$A$2:$G$31, 7, FALSE)</f>
        <v>#N/A</v>
      </c>
      <c r="M984" s="9" t="e">
        <f>VLOOKUP($B984, 'FanGraphs - Team WAR Projected'!$B$2:$E$31, 3, FALSE)/162</f>
        <v>#N/A</v>
      </c>
      <c r="N984" s="9" t="e">
        <f>VLOOKUP($B984, Team_Pitching___Advanced[[Team]:[xFIP]], 19,FALSE)</f>
        <v>#N/A</v>
      </c>
      <c r="O984" s="9" t="e">
        <f>VLOOKUP($B984, Team_Pitching___Advanced[], 20, FALSE)</f>
        <v>#N/A</v>
      </c>
      <c r="P984" s="9" t="e">
        <f>VLOOKUP($B984, Team_Batting___Dashboard[[Team]:[wOBA]], 16, FALSE)</f>
        <v>#N/A</v>
      </c>
      <c r="Q984" s="9" t="e">
        <f>VLOOKUP($B984, Team_Batting___Advanced[[Team]:[OPS]], 9, FALSE)</f>
        <v>#N/A</v>
      </c>
      <c r="R984" s="9" t="e">
        <f>VLOOKUP($B984, Team_Batting___Advanced[], 19, FALSE)</f>
        <v>#N/A</v>
      </c>
      <c r="S984" s="9" t="e">
        <f>VLOOKUP($B984, 'Team Per G'!$A$2:$G$31, 3, FALSE)</f>
        <v>#N/A</v>
      </c>
      <c r="T984" s="9" t="e">
        <f>VLOOKUP($B984, 'Team Per G'!$A$2:$G$31, 5, FALSE)</f>
        <v>#N/A</v>
      </c>
      <c r="U984" s="9" t="e">
        <f>VLOOKUP($B984, 'Team Per G'!$A$2:$G$31, 4, FALSE)</f>
        <v>#N/A</v>
      </c>
      <c r="V984" s="9" t="e">
        <f>VLOOKUP($B984, Team_Batting___Dashboard[], 22, FALSE)/$F984</f>
        <v>#N/A</v>
      </c>
      <c r="W984" s="9" t="e">
        <f>VLOOKUP($B984, 'FanGraphs - Team WAR Projected'!$B$2:$E$31, 4, FALSE)/162</f>
        <v>#N/A</v>
      </c>
      <c r="X984" s="9" t="e">
        <f>VLOOKUP($B984, FanGraphs_Standings[[Abbreviation]:[2024 Year to Date RS/G]], 6, FALSE)/$F984</f>
        <v>#N/A</v>
      </c>
      <c r="Y984" s="9" t="e">
        <f>VLOOKUP($B984, FanGraphs_Standings[[Abbreviation]:[2024 Projected Full Season RDif]], 19, FALSE)/162</f>
        <v>#N/A</v>
      </c>
      <c r="Z984" s="9" t="e">
        <f>VLOOKUP($B984, FanGraphs_Standings[[Abbreviation]:[2024 Projected Full Season RDif]], 5, FALSE)</f>
        <v>#N/A</v>
      </c>
      <c r="AA984" s="9" t="e">
        <f>VLOOKUP($B984, FanGraphs_Standings[[Abbreviation]:[2024 Projected Full Season W%]], 18, FALSE)</f>
        <v>#N/A</v>
      </c>
      <c r="AB984" s="9" t="e">
        <f>VLOOKUP($B984, 'Home Field Adv'!$A$2:$I$31, 9, FALSE)</f>
        <v>#N/A</v>
      </c>
      <c r="AC984" s="9" t="e">
        <f>VLOOKUP($C984, FanGraphs_Standings[[Abbreviation]:[2024 Year to Date G]], 2, FALSE)</f>
        <v>#N/A</v>
      </c>
      <c r="AD984" s="9" t="e">
        <f>VLOOKUP($E984, 'SP Per G'!$A$2:$D$1380, 3, FALSE)</f>
        <v>#N/A</v>
      </c>
      <c r="AE984" s="9" t="e">
        <f>VLOOKUP($E984, 'SP Per G'!$A$2:$D$1380, 4, FALSE)</f>
        <v>#N/A</v>
      </c>
      <c r="AF984" s="9" t="e">
        <f>VLOOKUP($E984, Individual_Pitching___Dashboard[], 18, FALSE)</f>
        <v>#N/A</v>
      </c>
      <c r="AG984" s="9" t="e">
        <f>VLOOKUP($E984, Individual_Pitching___Dashboard[], 20, FALSE)</f>
        <v>#N/A</v>
      </c>
      <c r="AH984" s="9" t="e">
        <f>VLOOKUP($E984, Individual_Pitching___Advanced[], 21,FALSE)</f>
        <v>#N/A</v>
      </c>
      <c r="AI984" s="9" t="e">
        <f>VLOOKUP($C984, 'Team Per G'!$A$2:$G$31, 7, FALSE)</f>
        <v>#N/A</v>
      </c>
      <c r="AJ984" s="9" t="e">
        <f>VLOOKUP($C984, 'FanGraphs - Team WAR Projected'!$B$2:$E$31, 3, FALSE)/162</f>
        <v>#N/A</v>
      </c>
      <c r="AK984" s="9" t="e">
        <f>VLOOKUP($C984, Team_Pitching___Advanced[[Team]:[xFIP]], 19,FALSE)</f>
        <v>#N/A</v>
      </c>
      <c r="AL984" s="9" t="e">
        <f>VLOOKUP($C984, Team_Pitching___Advanced[], 20, FALSE)</f>
        <v>#N/A</v>
      </c>
      <c r="AM984" s="9" t="e">
        <f>VLOOKUP($C984, Team_Batting___Dashboard[[Team]:[wOBA]], 16, FALSE)</f>
        <v>#N/A</v>
      </c>
      <c r="AN984" s="9" t="e">
        <f>VLOOKUP($C984, Team_Batting___Advanced[[Team]:[OPS]], 9, FALSE)</f>
        <v>#N/A</v>
      </c>
      <c r="AO984" s="9" t="e">
        <f>VLOOKUP($C984, Team_Batting___Advanced[], 19, FALSE)</f>
        <v>#N/A</v>
      </c>
      <c r="AP984" s="9" t="e">
        <f>VLOOKUP($C984, 'Team Per G'!$A$2:$G$31, 3, FALSE)</f>
        <v>#N/A</v>
      </c>
      <c r="AQ984" s="9" t="e">
        <f>VLOOKUP($C984, 'Team Per G'!$A$2:$G$31, 5, FALSE)</f>
        <v>#N/A</v>
      </c>
      <c r="AR984" s="9" t="e">
        <f>VLOOKUP($C984, 'Team Per G'!$A$2:$G$31, 4, FALSE)</f>
        <v>#N/A</v>
      </c>
      <c r="AS984" s="9" t="e">
        <f>VLOOKUP($C984, Team_Batting___Dashboard[], 22, FALSE)/$AC984</f>
        <v>#N/A</v>
      </c>
      <c r="AT984" s="9" t="e">
        <f>VLOOKUP($C984, 'FanGraphs - Team WAR Projected'!$B$2:$E$31, 4, FALSE)/162</f>
        <v>#N/A</v>
      </c>
      <c r="AU984" s="9" t="e">
        <f>VLOOKUP($C984, FanGraphs_Standings[[Abbreviation]:[2024 Year to Date RS/G]], 6, FALSE)/$AC984</f>
        <v>#N/A</v>
      </c>
      <c r="AV984" s="9" t="e">
        <f>VLOOKUP($C984, FanGraphs_Standings[[Abbreviation]:[2024 Projected Full Season RDif]], 19, FALSE)/162</f>
        <v>#N/A</v>
      </c>
      <c r="AW984" s="9" t="e">
        <f>VLOOKUP($C984, FanGraphs_Standings[[Abbreviation]:[2024 Projected Full Season RDif]], 5, FALSE)</f>
        <v>#N/A</v>
      </c>
      <c r="AX984" s="9" t="e">
        <f>VLOOKUP($C984, FanGraphs_Standings[[Abbreviation]:[2024 Projected Full Season W%]], 18, FALSE)</f>
        <v>#N/A</v>
      </c>
      <c r="AY984" s="9" t="e">
        <f>VLOOKUP($C984, 'Home Field Adv'!$A$2:$K$31, 11, FALSE)</f>
        <v>#N/A</v>
      </c>
      <c r="BB984" s="5" t="str">
        <f t="shared" si="46"/>
        <v/>
      </c>
      <c r="BC984" s="5" t="str">
        <f t="shared" si="47"/>
        <v/>
      </c>
      <c r="BD984" s="5" t="str">
        <f t="shared" si="48"/>
        <v/>
      </c>
    </row>
    <row r="985" spans="6:56" x14ac:dyDescent="0.45">
      <c r="F985" s="9" t="e">
        <f>VLOOKUP($B985, FanGraphs_Standings[[Abbreviation]:[2024 Year to Date G]], 2, FALSE)</f>
        <v>#N/A</v>
      </c>
      <c r="G985" s="9" t="e">
        <f>IF(ISERR(VLOOKUP($D985, 'SP Per G'!$A$2:$D$1380, 3, FALSE)), L985, VLOOKUP($D985, 'SP Per G'!$A$2:$D$1380, 3, FALSE))</f>
        <v>#N/A</v>
      </c>
      <c r="H985" s="9" t="e">
        <f>VLOOKUP($D985, 'SP Per G'!$A$2:$D$1380, 4, FALSE)</f>
        <v>#N/A</v>
      </c>
      <c r="I985" s="9" t="e">
        <f>VLOOKUP($D985, Individual_Pitching___Dashboard[], 18, FALSE)</f>
        <v>#N/A</v>
      </c>
      <c r="J985" s="9" t="e">
        <f>VLOOKUP($D985, Individual_Pitching___Dashboard[], 20, FALSE)</f>
        <v>#N/A</v>
      </c>
      <c r="K985" s="9" t="e">
        <f>VLOOKUP($D985, Individual_Pitching___Advanced[], 21,FALSE)</f>
        <v>#N/A</v>
      </c>
      <c r="L985" s="9" t="e">
        <f>VLOOKUP($B985, 'Team Per G'!$A$2:$G$31, 7, FALSE)</f>
        <v>#N/A</v>
      </c>
      <c r="M985" s="9" t="e">
        <f>VLOOKUP($B985, 'FanGraphs - Team WAR Projected'!$B$2:$E$31, 3, FALSE)/162</f>
        <v>#N/A</v>
      </c>
      <c r="N985" s="9" t="e">
        <f>VLOOKUP($B985, Team_Pitching___Advanced[[Team]:[xFIP]], 19,FALSE)</f>
        <v>#N/A</v>
      </c>
      <c r="O985" s="9" t="e">
        <f>VLOOKUP($B985, Team_Pitching___Advanced[], 20, FALSE)</f>
        <v>#N/A</v>
      </c>
      <c r="P985" s="9" t="e">
        <f>VLOOKUP($B985, Team_Batting___Dashboard[[Team]:[wOBA]], 16, FALSE)</f>
        <v>#N/A</v>
      </c>
      <c r="Q985" s="9" t="e">
        <f>VLOOKUP($B985, Team_Batting___Advanced[[Team]:[OPS]], 9, FALSE)</f>
        <v>#N/A</v>
      </c>
      <c r="R985" s="9" t="e">
        <f>VLOOKUP($B985, Team_Batting___Advanced[], 19, FALSE)</f>
        <v>#N/A</v>
      </c>
      <c r="S985" s="9" t="e">
        <f>VLOOKUP($B985, 'Team Per G'!$A$2:$G$31, 3, FALSE)</f>
        <v>#N/A</v>
      </c>
      <c r="T985" s="9" t="e">
        <f>VLOOKUP($B985, 'Team Per G'!$A$2:$G$31, 5, FALSE)</f>
        <v>#N/A</v>
      </c>
      <c r="U985" s="9" t="e">
        <f>VLOOKUP($B985, 'Team Per G'!$A$2:$G$31, 4, FALSE)</f>
        <v>#N/A</v>
      </c>
      <c r="V985" s="9" t="e">
        <f>VLOOKUP($B985, Team_Batting___Dashboard[], 22, FALSE)/$F985</f>
        <v>#N/A</v>
      </c>
      <c r="W985" s="9" t="e">
        <f>VLOOKUP($B985, 'FanGraphs - Team WAR Projected'!$B$2:$E$31, 4, FALSE)/162</f>
        <v>#N/A</v>
      </c>
      <c r="X985" s="9" t="e">
        <f>VLOOKUP($B985, FanGraphs_Standings[[Abbreviation]:[2024 Year to Date RS/G]], 6, FALSE)/$F985</f>
        <v>#N/A</v>
      </c>
      <c r="Y985" s="9" t="e">
        <f>VLOOKUP($B985, FanGraphs_Standings[[Abbreviation]:[2024 Projected Full Season RDif]], 19, FALSE)/162</f>
        <v>#N/A</v>
      </c>
      <c r="Z985" s="9" t="e">
        <f>VLOOKUP($B985, FanGraphs_Standings[[Abbreviation]:[2024 Projected Full Season RDif]], 5, FALSE)</f>
        <v>#N/A</v>
      </c>
      <c r="AA985" s="9" t="e">
        <f>VLOOKUP($B985, FanGraphs_Standings[[Abbreviation]:[2024 Projected Full Season W%]], 18, FALSE)</f>
        <v>#N/A</v>
      </c>
      <c r="AB985" s="9" t="e">
        <f>VLOOKUP($B985, 'Home Field Adv'!$A$2:$I$31, 9, FALSE)</f>
        <v>#N/A</v>
      </c>
      <c r="AC985" s="9" t="e">
        <f>VLOOKUP($C985, FanGraphs_Standings[[Abbreviation]:[2024 Year to Date G]], 2, FALSE)</f>
        <v>#N/A</v>
      </c>
      <c r="AD985" s="9" t="e">
        <f>VLOOKUP($E985, 'SP Per G'!$A$2:$D$1380, 3, FALSE)</f>
        <v>#N/A</v>
      </c>
      <c r="AE985" s="9" t="e">
        <f>VLOOKUP($E985, 'SP Per G'!$A$2:$D$1380, 4, FALSE)</f>
        <v>#N/A</v>
      </c>
      <c r="AF985" s="9" t="e">
        <f>VLOOKUP($E985, Individual_Pitching___Dashboard[], 18, FALSE)</f>
        <v>#N/A</v>
      </c>
      <c r="AG985" s="9" t="e">
        <f>VLOOKUP($E985, Individual_Pitching___Dashboard[], 20, FALSE)</f>
        <v>#N/A</v>
      </c>
      <c r="AH985" s="9" t="e">
        <f>VLOOKUP($E985, Individual_Pitching___Advanced[], 21,FALSE)</f>
        <v>#N/A</v>
      </c>
      <c r="AI985" s="9" t="e">
        <f>VLOOKUP($C985, 'Team Per G'!$A$2:$G$31, 7, FALSE)</f>
        <v>#N/A</v>
      </c>
      <c r="AJ985" s="9" t="e">
        <f>VLOOKUP($C985, 'FanGraphs - Team WAR Projected'!$B$2:$E$31, 3, FALSE)/162</f>
        <v>#N/A</v>
      </c>
      <c r="AK985" s="9" t="e">
        <f>VLOOKUP($C985, Team_Pitching___Advanced[[Team]:[xFIP]], 19,FALSE)</f>
        <v>#N/A</v>
      </c>
      <c r="AL985" s="9" t="e">
        <f>VLOOKUP($C985, Team_Pitching___Advanced[], 20, FALSE)</f>
        <v>#N/A</v>
      </c>
      <c r="AM985" s="9" t="e">
        <f>VLOOKUP($C985, Team_Batting___Dashboard[[Team]:[wOBA]], 16, FALSE)</f>
        <v>#N/A</v>
      </c>
      <c r="AN985" s="9" t="e">
        <f>VLOOKUP($C985, Team_Batting___Advanced[[Team]:[OPS]], 9, FALSE)</f>
        <v>#N/A</v>
      </c>
      <c r="AO985" s="9" t="e">
        <f>VLOOKUP($C985, Team_Batting___Advanced[], 19, FALSE)</f>
        <v>#N/A</v>
      </c>
      <c r="AP985" s="9" t="e">
        <f>VLOOKUP($C985, 'Team Per G'!$A$2:$G$31, 3, FALSE)</f>
        <v>#N/A</v>
      </c>
      <c r="AQ985" s="9" t="e">
        <f>VLOOKUP($C985, 'Team Per G'!$A$2:$G$31, 5, FALSE)</f>
        <v>#N/A</v>
      </c>
      <c r="AR985" s="9" t="e">
        <f>VLOOKUP($C985, 'Team Per G'!$A$2:$G$31, 4, FALSE)</f>
        <v>#N/A</v>
      </c>
      <c r="AS985" s="9" t="e">
        <f>VLOOKUP($C985, Team_Batting___Dashboard[], 22, FALSE)/$AC985</f>
        <v>#N/A</v>
      </c>
      <c r="AT985" s="9" t="e">
        <f>VLOOKUP($C985, 'FanGraphs - Team WAR Projected'!$B$2:$E$31, 4, FALSE)/162</f>
        <v>#N/A</v>
      </c>
      <c r="AU985" s="9" t="e">
        <f>VLOOKUP($C985, FanGraphs_Standings[[Abbreviation]:[2024 Year to Date RS/G]], 6, FALSE)/$AC985</f>
        <v>#N/A</v>
      </c>
      <c r="AV985" s="9" t="e">
        <f>VLOOKUP($C985, FanGraphs_Standings[[Abbreviation]:[2024 Projected Full Season RDif]], 19, FALSE)/162</f>
        <v>#N/A</v>
      </c>
      <c r="AW985" s="9" t="e">
        <f>VLOOKUP($C985, FanGraphs_Standings[[Abbreviation]:[2024 Projected Full Season RDif]], 5, FALSE)</f>
        <v>#N/A</v>
      </c>
      <c r="AX985" s="9" t="e">
        <f>VLOOKUP($C985, FanGraphs_Standings[[Abbreviation]:[2024 Projected Full Season W%]], 18, FALSE)</f>
        <v>#N/A</v>
      </c>
      <c r="AY985" s="9" t="e">
        <f>VLOOKUP($C985, 'Home Field Adv'!$A$2:$K$31, 11, FALSE)</f>
        <v>#N/A</v>
      </c>
      <c r="BB985" s="5" t="str">
        <f t="shared" si="46"/>
        <v/>
      </c>
      <c r="BC985" s="5" t="str">
        <f t="shared" si="47"/>
        <v/>
      </c>
      <c r="BD985" s="5" t="str">
        <f t="shared" si="48"/>
        <v/>
      </c>
    </row>
    <row r="986" spans="6:56" x14ac:dyDescent="0.45">
      <c r="F986" s="9" t="e">
        <f>VLOOKUP($B986, FanGraphs_Standings[[Abbreviation]:[2024 Year to Date G]], 2, FALSE)</f>
        <v>#N/A</v>
      </c>
      <c r="G986" s="9" t="e">
        <f>IF(ISERR(VLOOKUP($D986, 'SP Per G'!$A$2:$D$1380, 3, FALSE)), L986, VLOOKUP($D986, 'SP Per G'!$A$2:$D$1380, 3, FALSE))</f>
        <v>#N/A</v>
      </c>
      <c r="H986" s="9" t="e">
        <f>VLOOKUP($D986, 'SP Per G'!$A$2:$D$1380, 4, FALSE)</f>
        <v>#N/A</v>
      </c>
      <c r="I986" s="9" t="e">
        <f>VLOOKUP($D986, Individual_Pitching___Dashboard[], 18, FALSE)</f>
        <v>#N/A</v>
      </c>
      <c r="J986" s="9" t="e">
        <f>VLOOKUP($D986, Individual_Pitching___Dashboard[], 20, FALSE)</f>
        <v>#N/A</v>
      </c>
      <c r="K986" s="9" t="e">
        <f>VLOOKUP($D986, Individual_Pitching___Advanced[], 21,FALSE)</f>
        <v>#N/A</v>
      </c>
      <c r="L986" s="9" t="e">
        <f>VLOOKUP($B986, 'Team Per G'!$A$2:$G$31, 7, FALSE)</f>
        <v>#N/A</v>
      </c>
      <c r="M986" s="9" t="e">
        <f>VLOOKUP($B986, 'FanGraphs - Team WAR Projected'!$B$2:$E$31, 3, FALSE)/162</f>
        <v>#N/A</v>
      </c>
      <c r="N986" s="9" t="e">
        <f>VLOOKUP($B986, Team_Pitching___Advanced[[Team]:[xFIP]], 19,FALSE)</f>
        <v>#N/A</v>
      </c>
      <c r="O986" s="9" t="e">
        <f>VLOOKUP($B986, Team_Pitching___Advanced[], 20, FALSE)</f>
        <v>#N/A</v>
      </c>
      <c r="P986" s="9" t="e">
        <f>VLOOKUP($B986, Team_Batting___Dashboard[[Team]:[wOBA]], 16, FALSE)</f>
        <v>#N/A</v>
      </c>
      <c r="Q986" s="9" t="e">
        <f>VLOOKUP($B986, Team_Batting___Advanced[[Team]:[OPS]], 9, FALSE)</f>
        <v>#N/A</v>
      </c>
      <c r="R986" s="9" t="e">
        <f>VLOOKUP($B986, Team_Batting___Advanced[], 19, FALSE)</f>
        <v>#N/A</v>
      </c>
      <c r="S986" s="9" t="e">
        <f>VLOOKUP($B986, 'Team Per G'!$A$2:$G$31, 3, FALSE)</f>
        <v>#N/A</v>
      </c>
      <c r="T986" s="9" t="e">
        <f>VLOOKUP($B986, 'Team Per G'!$A$2:$G$31, 5, FALSE)</f>
        <v>#N/A</v>
      </c>
      <c r="U986" s="9" t="e">
        <f>VLOOKUP($B986, 'Team Per G'!$A$2:$G$31, 4, FALSE)</f>
        <v>#N/A</v>
      </c>
      <c r="V986" s="9" t="e">
        <f>VLOOKUP($B986, Team_Batting___Dashboard[], 22, FALSE)/$F986</f>
        <v>#N/A</v>
      </c>
      <c r="W986" s="9" t="e">
        <f>VLOOKUP($B986, 'FanGraphs - Team WAR Projected'!$B$2:$E$31, 4, FALSE)/162</f>
        <v>#N/A</v>
      </c>
      <c r="X986" s="9" t="e">
        <f>VLOOKUP($B986, FanGraphs_Standings[[Abbreviation]:[2024 Year to Date RS/G]], 6, FALSE)/$F986</f>
        <v>#N/A</v>
      </c>
      <c r="Y986" s="9" t="e">
        <f>VLOOKUP($B986, FanGraphs_Standings[[Abbreviation]:[2024 Projected Full Season RDif]], 19, FALSE)/162</f>
        <v>#N/A</v>
      </c>
      <c r="Z986" s="9" t="e">
        <f>VLOOKUP($B986, FanGraphs_Standings[[Abbreviation]:[2024 Projected Full Season RDif]], 5, FALSE)</f>
        <v>#N/A</v>
      </c>
      <c r="AA986" s="9" t="e">
        <f>VLOOKUP($B986, FanGraphs_Standings[[Abbreviation]:[2024 Projected Full Season W%]], 18, FALSE)</f>
        <v>#N/A</v>
      </c>
      <c r="AB986" s="9" t="e">
        <f>VLOOKUP($B986, 'Home Field Adv'!$A$2:$I$31, 9, FALSE)</f>
        <v>#N/A</v>
      </c>
      <c r="AC986" s="9" t="e">
        <f>VLOOKUP($C986, FanGraphs_Standings[[Abbreviation]:[2024 Year to Date G]], 2, FALSE)</f>
        <v>#N/A</v>
      </c>
      <c r="AD986" s="9" t="e">
        <f>VLOOKUP($E986, 'SP Per G'!$A$2:$D$1380, 3, FALSE)</f>
        <v>#N/A</v>
      </c>
      <c r="AE986" s="9" t="e">
        <f>VLOOKUP($E986, 'SP Per G'!$A$2:$D$1380, 4, FALSE)</f>
        <v>#N/A</v>
      </c>
      <c r="AF986" s="9" t="e">
        <f>VLOOKUP($E986, Individual_Pitching___Dashboard[], 18, FALSE)</f>
        <v>#N/A</v>
      </c>
      <c r="AG986" s="9" t="e">
        <f>VLOOKUP($E986, Individual_Pitching___Dashboard[], 20, FALSE)</f>
        <v>#N/A</v>
      </c>
      <c r="AH986" s="9" t="e">
        <f>VLOOKUP($E986, Individual_Pitching___Advanced[], 21,FALSE)</f>
        <v>#N/A</v>
      </c>
      <c r="AI986" s="9" t="e">
        <f>VLOOKUP($C986, 'Team Per G'!$A$2:$G$31, 7, FALSE)</f>
        <v>#N/A</v>
      </c>
      <c r="AJ986" s="9" t="e">
        <f>VLOOKUP($C986, 'FanGraphs - Team WAR Projected'!$B$2:$E$31, 3, FALSE)/162</f>
        <v>#N/A</v>
      </c>
      <c r="AK986" s="9" t="e">
        <f>VLOOKUP($C986, Team_Pitching___Advanced[[Team]:[xFIP]], 19,FALSE)</f>
        <v>#N/A</v>
      </c>
      <c r="AL986" s="9" t="e">
        <f>VLOOKUP($C986, Team_Pitching___Advanced[], 20, FALSE)</f>
        <v>#N/A</v>
      </c>
      <c r="AM986" s="9" t="e">
        <f>VLOOKUP($C986, Team_Batting___Dashboard[[Team]:[wOBA]], 16, FALSE)</f>
        <v>#N/A</v>
      </c>
      <c r="AN986" s="9" t="e">
        <f>VLOOKUP($C986, Team_Batting___Advanced[[Team]:[OPS]], 9, FALSE)</f>
        <v>#N/A</v>
      </c>
      <c r="AO986" s="9" t="e">
        <f>VLOOKUP($C986, Team_Batting___Advanced[], 19, FALSE)</f>
        <v>#N/A</v>
      </c>
      <c r="AP986" s="9" t="e">
        <f>VLOOKUP($C986, 'Team Per G'!$A$2:$G$31, 3, FALSE)</f>
        <v>#N/A</v>
      </c>
      <c r="AQ986" s="9" t="e">
        <f>VLOOKUP($C986, 'Team Per G'!$A$2:$G$31, 5, FALSE)</f>
        <v>#N/A</v>
      </c>
      <c r="AR986" s="9" t="e">
        <f>VLOOKUP($C986, 'Team Per G'!$A$2:$G$31, 4, FALSE)</f>
        <v>#N/A</v>
      </c>
      <c r="AS986" s="9" t="e">
        <f>VLOOKUP($C986, Team_Batting___Dashboard[], 22, FALSE)/$AC986</f>
        <v>#N/A</v>
      </c>
      <c r="AT986" s="9" t="e">
        <f>VLOOKUP($C986, 'FanGraphs - Team WAR Projected'!$B$2:$E$31, 4, FALSE)/162</f>
        <v>#N/A</v>
      </c>
      <c r="AU986" s="9" t="e">
        <f>VLOOKUP($C986, FanGraphs_Standings[[Abbreviation]:[2024 Year to Date RS/G]], 6, FALSE)/$AC986</f>
        <v>#N/A</v>
      </c>
      <c r="AV986" s="9" t="e">
        <f>VLOOKUP($C986, FanGraphs_Standings[[Abbreviation]:[2024 Projected Full Season RDif]], 19, FALSE)/162</f>
        <v>#N/A</v>
      </c>
      <c r="AW986" s="9" t="e">
        <f>VLOOKUP($C986, FanGraphs_Standings[[Abbreviation]:[2024 Projected Full Season RDif]], 5, FALSE)</f>
        <v>#N/A</v>
      </c>
      <c r="AX986" s="9" t="e">
        <f>VLOOKUP($C986, FanGraphs_Standings[[Abbreviation]:[2024 Projected Full Season W%]], 18, FALSE)</f>
        <v>#N/A</v>
      </c>
      <c r="AY986" s="9" t="e">
        <f>VLOOKUP($C986, 'Home Field Adv'!$A$2:$K$31, 11, FALSE)</f>
        <v>#N/A</v>
      </c>
      <c r="BB986" s="5" t="str">
        <f t="shared" si="46"/>
        <v/>
      </c>
      <c r="BC986" s="5" t="str">
        <f t="shared" si="47"/>
        <v/>
      </c>
      <c r="BD986" s="5" t="str">
        <f t="shared" si="48"/>
        <v/>
      </c>
    </row>
    <row r="987" spans="6:56" x14ac:dyDescent="0.45">
      <c r="F987" s="9" t="e">
        <f>VLOOKUP($B987, FanGraphs_Standings[[Abbreviation]:[2024 Year to Date G]], 2, FALSE)</f>
        <v>#N/A</v>
      </c>
      <c r="G987" s="9" t="e">
        <f>IF(ISERR(VLOOKUP($D987, 'SP Per G'!$A$2:$D$1380, 3, FALSE)), L987, VLOOKUP($D987, 'SP Per G'!$A$2:$D$1380, 3, FALSE))</f>
        <v>#N/A</v>
      </c>
      <c r="H987" s="9" t="e">
        <f>VLOOKUP($D987, 'SP Per G'!$A$2:$D$1380, 4, FALSE)</f>
        <v>#N/A</v>
      </c>
      <c r="I987" s="9" t="e">
        <f>VLOOKUP($D987, Individual_Pitching___Dashboard[], 18, FALSE)</f>
        <v>#N/A</v>
      </c>
      <c r="J987" s="9" t="e">
        <f>VLOOKUP($D987, Individual_Pitching___Dashboard[], 20, FALSE)</f>
        <v>#N/A</v>
      </c>
      <c r="K987" s="9" t="e">
        <f>VLOOKUP($D987, Individual_Pitching___Advanced[], 21,FALSE)</f>
        <v>#N/A</v>
      </c>
      <c r="L987" s="9" t="e">
        <f>VLOOKUP($B987, 'Team Per G'!$A$2:$G$31, 7, FALSE)</f>
        <v>#N/A</v>
      </c>
      <c r="M987" s="9" t="e">
        <f>VLOOKUP($B987, 'FanGraphs - Team WAR Projected'!$B$2:$E$31, 3, FALSE)/162</f>
        <v>#N/A</v>
      </c>
      <c r="N987" s="9" t="e">
        <f>VLOOKUP($B987, Team_Pitching___Advanced[[Team]:[xFIP]], 19,FALSE)</f>
        <v>#N/A</v>
      </c>
      <c r="O987" s="9" t="e">
        <f>VLOOKUP($B987, Team_Pitching___Advanced[], 20, FALSE)</f>
        <v>#N/A</v>
      </c>
      <c r="P987" s="9" t="e">
        <f>VLOOKUP($B987, Team_Batting___Dashboard[[Team]:[wOBA]], 16, FALSE)</f>
        <v>#N/A</v>
      </c>
      <c r="Q987" s="9" t="e">
        <f>VLOOKUP($B987, Team_Batting___Advanced[[Team]:[OPS]], 9, FALSE)</f>
        <v>#N/A</v>
      </c>
      <c r="R987" s="9" t="e">
        <f>VLOOKUP($B987, Team_Batting___Advanced[], 19, FALSE)</f>
        <v>#N/A</v>
      </c>
      <c r="S987" s="9" t="e">
        <f>VLOOKUP($B987, 'Team Per G'!$A$2:$G$31, 3, FALSE)</f>
        <v>#N/A</v>
      </c>
      <c r="T987" s="9" t="e">
        <f>VLOOKUP($B987, 'Team Per G'!$A$2:$G$31, 5, FALSE)</f>
        <v>#N/A</v>
      </c>
      <c r="U987" s="9" t="e">
        <f>VLOOKUP($B987, 'Team Per G'!$A$2:$G$31, 4, FALSE)</f>
        <v>#N/A</v>
      </c>
      <c r="V987" s="9" t="e">
        <f>VLOOKUP($B987, Team_Batting___Dashboard[], 22, FALSE)/$F987</f>
        <v>#N/A</v>
      </c>
      <c r="W987" s="9" t="e">
        <f>VLOOKUP($B987, 'FanGraphs - Team WAR Projected'!$B$2:$E$31, 4, FALSE)/162</f>
        <v>#N/A</v>
      </c>
      <c r="X987" s="9" t="e">
        <f>VLOOKUP($B987, FanGraphs_Standings[[Abbreviation]:[2024 Year to Date RS/G]], 6, FALSE)/$F987</f>
        <v>#N/A</v>
      </c>
      <c r="Y987" s="9" t="e">
        <f>VLOOKUP($B987, FanGraphs_Standings[[Abbreviation]:[2024 Projected Full Season RDif]], 19, FALSE)/162</f>
        <v>#N/A</v>
      </c>
      <c r="Z987" s="9" t="e">
        <f>VLOOKUP($B987, FanGraphs_Standings[[Abbreviation]:[2024 Projected Full Season RDif]], 5, FALSE)</f>
        <v>#N/A</v>
      </c>
      <c r="AA987" s="9" t="e">
        <f>VLOOKUP($B987, FanGraphs_Standings[[Abbreviation]:[2024 Projected Full Season W%]], 18, FALSE)</f>
        <v>#N/A</v>
      </c>
      <c r="AB987" s="9" t="e">
        <f>VLOOKUP($B987, 'Home Field Adv'!$A$2:$I$31, 9, FALSE)</f>
        <v>#N/A</v>
      </c>
      <c r="AC987" s="9" t="e">
        <f>VLOOKUP($C987, FanGraphs_Standings[[Abbreviation]:[2024 Year to Date G]], 2, FALSE)</f>
        <v>#N/A</v>
      </c>
      <c r="AD987" s="9" t="e">
        <f>VLOOKUP($E987, 'SP Per G'!$A$2:$D$1380, 3, FALSE)</f>
        <v>#N/A</v>
      </c>
      <c r="AE987" s="9" t="e">
        <f>VLOOKUP($E987, 'SP Per G'!$A$2:$D$1380, 4, FALSE)</f>
        <v>#N/A</v>
      </c>
      <c r="AF987" s="9" t="e">
        <f>VLOOKUP($E987, Individual_Pitching___Dashboard[], 18, FALSE)</f>
        <v>#N/A</v>
      </c>
      <c r="AG987" s="9" t="e">
        <f>VLOOKUP($E987, Individual_Pitching___Dashboard[], 20, FALSE)</f>
        <v>#N/A</v>
      </c>
      <c r="AH987" s="9" t="e">
        <f>VLOOKUP($E987, Individual_Pitching___Advanced[], 21,FALSE)</f>
        <v>#N/A</v>
      </c>
      <c r="AI987" s="9" t="e">
        <f>VLOOKUP($C987, 'Team Per G'!$A$2:$G$31, 7, FALSE)</f>
        <v>#N/A</v>
      </c>
      <c r="AJ987" s="9" t="e">
        <f>VLOOKUP($C987, 'FanGraphs - Team WAR Projected'!$B$2:$E$31, 3, FALSE)/162</f>
        <v>#N/A</v>
      </c>
      <c r="AK987" s="9" t="e">
        <f>VLOOKUP($C987, Team_Pitching___Advanced[[Team]:[xFIP]], 19,FALSE)</f>
        <v>#N/A</v>
      </c>
      <c r="AL987" s="9" t="e">
        <f>VLOOKUP($C987, Team_Pitching___Advanced[], 20, FALSE)</f>
        <v>#N/A</v>
      </c>
      <c r="AM987" s="9" t="e">
        <f>VLOOKUP($C987, Team_Batting___Dashboard[[Team]:[wOBA]], 16, FALSE)</f>
        <v>#N/A</v>
      </c>
      <c r="AN987" s="9" t="e">
        <f>VLOOKUP($C987, Team_Batting___Advanced[[Team]:[OPS]], 9, FALSE)</f>
        <v>#N/A</v>
      </c>
      <c r="AO987" s="9" t="e">
        <f>VLOOKUP($C987, Team_Batting___Advanced[], 19, FALSE)</f>
        <v>#N/A</v>
      </c>
      <c r="AP987" s="9" t="e">
        <f>VLOOKUP($C987, 'Team Per G'!$A$2:$G$31, 3, FALSE)</f>
        <v>#N/A</v>
      </c>
      <c r="AQ987" s="9" t="e">
        <f>VLOOKUP($C987, 'Team Per G'!$A$2:$G$31, 5, FALSE)</f>
        <v>#N/A</v>
      </c>
      <c r="AR987" s="9" t="e">
        <f>VLOOKUP($C987, 'Team Per G'!$A$2:$G$31, 4, FALSE)</f>
        <v>#N/A</v>
      </c>
      <c r="AS987" s="9" t="e">
        <f>VLOOKUP($C987, Team_Batting___Dashboard[], 22, FALSE)/$AC987</f>
        <v>#N/A</v>
      </c>
      <c r="AT987" s="9" t="e">
        <f>VLOOKUP($C987, 'FanGraphs - Team WAR Projected'!$B$2:$E$31, 4, FALSE)/162</f>
        <v>#N/A</v>
      </c>
      <c r="AU987" s="9" t="e">
        <f>VLOOKUP($C987, FanGraphs_Standings[[Abbreviation]:[2024 Year to Date RS/G]], 6, FALSE)/$AC987</f>
        <v>#N/A</v>
      </c>
      <c r="AV987" s="9" t="e">
        <f>VLOOKUP($C987, FanGraphs_Standings[[Abbreviation]:[2024 Projected Full Season RDif]], 19, FALSE)/162</f>
        <v>#N/A</v>
      </c>
      <c r="AW987" s="9" t="e">
        <f>VLOOKUP($C987, FanGraphs_Standings[[Abbreviation]:[2024 Projected Full Season RDif]], 5, FALSE)</f>
        <v>#N/A</v>
      </c>
      <c r="AX987" s="9" t="e">
        <f>VLOOKUP($C987, FanGraphs_Standings[[Abbreviation]:[2024 Projected Full Season W%]], 18, FALSE)</f>
        <v>#N/A</v>
      </c>
      <c r="AY987" s="9" t="e">
        <f>VLOOKUP($C987, 'Home Field Adv'!$A$2:$K$31, 11, FALSE)</f>
        <v>#N/A</v>
      </c>
      <c r="BB987" s="5" t="str">
        <f t="shared" si="46"/>
        <v/>
      </c>
      <c r="BC987" s="5" t="str">
        <f t="shared" si="47"/>
        <v/>
      </c>
      <c r="BD987" s="5" t="str">
        <f t="shared" si="48"/>
        <v/>
      </c>
    </row>
    <row r="988" spans="6:56" x14ac:dyDescent="0.45">
      <c r="F988" s="9" t="e">
        <f>VLOOKUP($B988, FanGraphs_Standings[[Abbreviation]:[2024 Year to Date G]], 2, FALSE)</f>
        <v>#N/A</v>
      </c>
      <c r="G988" s="9" t="e">
        <f>IF(ISERR(VLOOKUP($D988, 'SP Per G'!$A$2:$D$1380, 3, FALSE)), L988, VLOOKUP($D988, 'SP Per G'!$A$2:$D$1380, 3, FALSE))</f>
        <v>#N/A</v>
      </c>
      <c r="H988" s="9" t="e">
        <f>VLOOKUP($D988, 'SP Per G'!$A$2:$D$1380, 4, FALSE)</f>
        <v>#N/A</v>
      </c>
      <c r="I988" s="9" t="e">
        <f>VLOOKUP($D988, Individual_Pitching___Dashboard[], 18, FALSE)</f>
        <v>#N/A</v>
      </c>
      <c r="J988" s="9" t="e">
        <f>VLOOKUP($D988, Individual_Pitching___Dashboard[], 20, FALSE)</f>
        <v>#N/A</v>
      </c>
      <c r="K988" s="9" t="e">
        <f>VLOOKUP($D988, Individual_Pitching___Advanced[], 21,FALSE)</f>
        <v>#N/A</v>
      </c>
      <c r="L988" s="9" t="e">
        <f>VLOOKUP($B988, 'Team Per G'!$A$2:$G$31, 7, FALSE)</f>
        <v>#N/A</v>
      </c>
      <c r="M988" s="9" t="e">
        <f>VLOOKUP($B988, 'FanGraphs - Team WAR Projected'!$B$2:$E$31, 3, FALSE)/162</f>
        <v>#N/A</v>
      </c>
      <c r="N988" s="9" t="e">
        <f>VLOOKUP($B988, Team_Pitching___Advanced[[Team]:[xFIP]], 19,FALSE)</f>
        <v>#N/A</v>
      </c>
      <c r="O988" s="9" t="e">
        <f>VLOOKUP($B988, Team_Pitching___Advanced[], 20, FALSE)</f>
        <v>#N/A</v>
      </c>
      <c r="P988" s="9" t="e">
        <f>VLOOKUP($B988, Team_Batting___Dashboard[[Team]:[wOBA]], 16, FALSE)</f>
        <v>#N/A</v>
      </c>
      <c r="Q988" s="9" t="e">
        <f>VLOOKUP($B988, Team_Batting___Advanced[[Team]:[OPS]], 9, FALSE)</f>
        <v>#N/A</v>
      </c>
      <c r="R988" s="9" t="e">
        <f>VLOOKUP($B988, Team_Batting___Advanced[], 19, FALSE)</f>
        <v>#N/A</v>
      </c>
      <c r="S988" s="9" t="e">
        <f>VLOOKUP($B988, 'Team Per G'!$A$2:$G$31, 3, FALSE)</f>
        <v>#N/A</v>
      </c>
      <c r="T988" s="9" t="e">
        <f>VLOOKUP($B988, 'Team Per G'!$A$2:$G$31, 5, FALSE)</f>
        <v>#N/A</v>
      </c>
      <c r="U988" s="9" t="e">
        <f>VLOOKUP($B988, 'Team Per G'!$A$2:$G$31, 4, FALSE)</f>
        <v>#N/A</v>
      </c>
      <c r="V988" s="9" t="e">
        <f>VLOOKUP($B988, Team_Batting___Dashboard[], 22, FALSE)/$F988</f>
        <v>#N/A</v>
      </c>
      <c r="W988" s="9" t="e">
        <f>VLOOKUP($B988, 'FanGraphs - Team WAR Projected'!$B$2:$E$31, 4, FALSE)/162</f>
        <v>#N/A</v>
      </c>
      <c r="X988" s="9" t="e">
        <f>VLOOKUP($B988, FanGraphs_Standings[[Abbreviation]:[2024 Year to Date RS/G]], 6, FALSE)/$F988</f>
        <v>#N/A</v>
      </c>
      <c r="Y988" s="9" t="e">
        <f>VLOOKUP($B988, FanGraphs_Standings[[Abbreviation]:[2024 Projected Full Season RDif]], 19, FALSE)/162</f>
        <v>#N/A</v>
      </c>
      <c r="Z988" s="9" t="e">
        <f>VLOOKUP($B988, FanGraphs_Standings[[Abbreviation]:[2024 Projected Full Season RDif]], 5, FALSE)</f>
        <v>#N/A</v>
      </c>
      <c r="AA988" s="9" t="e">
        <f>VLOOKUP($B988, FanGraphs_Standings[[Abbreviation]:[2024 Projected Full Season W%]], 18, FALSE)</f>
        <v>#N/A</v>
      </c>
      <c r="AB988" s="9" t="e">
        <f>VLOOKUP($B988, 'Home Field Adv'!$A$2:$I$31, 9, FALSE)</f>
        <v>#N/A</v>
      </c>
      <c r="AC988" s="9" t="e">
        <f>VLOOKUP($C988, FanGraphs_Standings[[Abbreviation]:[2024 Year to Date G]], 2, FALSE)</f>
        <v>#N/A</v>
      </c>
      <c r="AD988" s="9" t="e">
        <f>VLOOKUP($E988, 'SP Per G'!$A$2:$D$1380, 3, FALSE)</f>
        <v>#N/A</v>
      </c>
      <c r="AE988" s="9" t="e">
        <f>VLOOKUP($E988, 'SP Per G'!$A$2:$D$1380, 4, FALSE)</f>
        <v>#N/A</v>
      </c>
      <c r="AF988" s="9" t="e">
        <f>VLOOKUP($E988, Individual_Pitching___Dashboard[], 18, FALSE)</f>
        <v>#N/A</v>
      </c>
      <c r="AG988" s="9" t="e">
        <f>VLOOKUP($E988, Individual_Pitching___Dashboard[], 20, FALSE)</f>
        <v>#N/A</v>
      </c>
      <c r="AH988" s="9" t="e">
        <f>VLOOKUP($E988, Individual_Pitching___Advanced[], 21,FALSE)</f>
        <v>#N/A</v>
      </c>
      <c r="AI988" s="9" t="e">
        <f>VLOOKUP($C988, 'Team Per G'!$A$2:$G$31, 7, FALSE)</f>
        <v>#N/A</v>
      </c>
      <c r="AJ988" s="9" t="e">
        <f>VLOOKUP($C988, 'FanGraphs - Team WAR Projected'!$B$2:$E$31, 3, FALSE)/162</f>
        <v>#N/A</v>
      </c>
      <c r="AK988" s="9" t="e">
        <f>VLOOKUP($C988, Team_Pitching___Advanced[[Team]:[xFIP]], 19,FALSE)</f>
        <v>#N/A</v>
      </c>
      <c r="AL988" s="9" t="e">
        <f>VLOOKUP($C988, Team_Pitching___Advanced[], 20, FALSE)</f>
        <v>#N/A</v>
      </c>
      <c r="AM988" s="9" t="e">
        <f>VLOOKUP($C988, Team_Batting___Dashboard[[Team]:[wOBA]], 16, FALSE)</f>
        <v>#N/A</v>
      </c>
      <c r="AN988" s="9" t="e">
        <f>VLOOKUP($C988, Team_Batting___Advanced[[Team]:[OPS]], 9, FALSE)</f>
        <v>#N/A</v>
      </c>
      <c r="AO988" s="9" t="e">
        <f>VLOOKUP($C988, Team_Batting___Advanced[], 19, FALSE)</f>
        <v>#N/A</v>
      </c>
      <c r="AP988" s="9" t="e">
        <f>VLOOKUP($C988, 'Team Per G'!$A$2:$G$31, 3, FALSE)</f>
        <v>#N/A</v>
      </c>
      <c r="AQ988" s="9" t="e">
        <f>VLOOKUP($C988, 'Team Per G'!$A$2:$G$31, 5, FALSE)</f>
        <v>#N/A</v>
      </c>
      <c r="AR988" s="9" t="e">
        <f>VLOOKUP($C988, 'Team Per G'!$A$2:$G$31, 4, FALSE)</f>
        <v>#N/A</v>
      </c>
      <c r="AS988" s="9" t="e">
        <f>VLOOKUP($C988, Team_Batting___Dashboard[], 22, FALSE)/$AC988</f>
        <v>#N/A</v>
      </c>
      <c r="AT988" s="9" t="e">
        <f>VLOOKUP($C988, 'FanGraphs - Team WAR Projected'!$B$2:$E$31, 4, FALSE)/162</f>
        <v>#N/A</v>
      </c>
      <c r="AU988" s="9" t="e">
        <f>VLOOKUP($C988, FanGraphs_Standings[[Abbreviation]:[2024 Year to Date RS/G]], 6, FALSE)/$AC988</f>
        <v>#N/A</v>
      </c>
      <c r="AV988" s="9" t="e">
        <f>VLOOKUP($C988, FanGraphs_Standings[[Abbreviation]:[2024 Projected Full Season RDif]], 19, FALSE)/162</f>
        <v>#N/A</v>
      </c>
      <c r="AW988" s="9" t="e">
        <f>VLOOKUP($C988, FanGraphs_Standings[[Abbreviation]:[2024 Projected Full Season RDif]], 5, FALSE)</f>
        <v>#N/A</v>
      </c>
      <c r="AX988" s="9" t="e">
        <f>VLOOKUP($C988, FanGraphs_Standings[[Abbreviation]:[2024 Projected Full Season W%]], 18, FALSE)</f>
        <v>#N/A</v>
      </c>
      <c r="AY988" s="9" t="e">
        <f>VLOOKUP($C988, 'Home Field Adv'!$A$2:$K$31, 11, FALSE)</f>
        <v>#N/A</v>
      </c>
      <c r="BB988" s="5" t="str">
        <f t="shared" si="46"/>
        <v/>
      </c>
      <c r="BC988" s="5" t="str">
        <f t="shared" si="47"/>
        <v/>
      </c>
      <c r="BD988" s="5" t="str">
        <f t="shared" si="48"/>
        <v/>
      </c>
    </row>
    <row r="989" spans="6:56" x14ac:dyDescent="0.45">
      <c r="F989" s="9" t="e">
        <f>VLOOKUP($B989, FanGraphs_Standings[[Abbreviation]:[2024 Year to Date G]], 2, FALSE)</f>
        <v>#N/A</v>
      </c>
      <c r="G989" s="9" t="e">
        <f>IF(ISERR(VLOOKUP($D989, 'SP Per G'!$A$2:$D$1380, 3, FALSE)), L989, VLOOKUP($D989, 'SP Per G'!$A$2:$D$1380, 3, FALSE))</f>
        <v>#N/A</v>
      </c>
      <c r="H989" s="9" t="e">
        <f>VLOOKUP($D989, 'SP Per G'!$A$2:$D$1380, 4, FALSE)</f>
        <v>#N/A</v>
      </c>
      <c r="I989" s="9" t="e">
        <f>VLOOKUP($D989, Individual_Pitching___Dashboard[], 18, FALSE)</f>
        <v>#N/A</v>
      </c>
      <c r="J989" s="9" t="e">
        <f>VLOOKUP($D989, Individual_Pitching___Dashboard[], 20, FALSE)</f>
        <v>#N/A</v>
      </c>
      <c r="K989" s="9" t="e">
        <f>VLOOKUP($D989, Individual_Pitching___Advanced[], 21,FALSE)</f>
        <v>#N/A</v>
      </c>
      <c r="L989" s="9" t="e">
        <f>VLOOKUP($B989, 'Team Per G'!$A$2:$G$31, 7, FALSE)</f>
        <v>#N/A</v>
      </c>
      <c r="M989" s="9" t="e">
        <f>VLOOKUP($B989, 'FanGraphs - Team WAR Projected'!$B$2:$E$31, 3, FALSE)/162</f>
        <v>#N/A</v>
      </c>
      <c r="N989" s="9" t="e">
        <f>VLOOKUP($B989, Team_Pitching___Advanced[[Team]:[xFIP]], 19,FALSE)</f>
        <v>#N/A</v>
      </c>
      <c r="O989" s="9" t="e">
        <f>VLOOKUP($B989, Team_Pitching___Advanced[], 20, FALSE)</f>
        <v>#N/A</v>
      </c>
      <c r="P989" s="9" t="e">
        <f>VLOOKUP($B989, Team_Batting___Dashboard[[Team]:[wOBA]], 16, FALSE)</f>
        <v>#N/A</v>
      </c>
      <c r="Q989" s="9" t="e">
        <f>VLOOKUP($B989, Team_Batting___Advanced[[Team]:[OPS]], 9, FALSE)</f>
        <v>#N/A</v>
      </c>
      <c r="R989" s="9" t="e">
        <f>VLOOKUP($B989, Team_Batting___Advanced[], 19, FALSE)</f>
        <v>#N/A</v>
      </c>
      <c r="S989" s="9" t="e">
        <f>VLOOKUP($B989, 'Team Per G'!$A$2:$G$31, 3, FALSE)</f>
        <v>#N/A</v>
      </c>
      <c r="T989" s="9" t="e">
        <f>VLOOKUP($B989, 'Team Per G'!$A$2:$G$31, 5, FALSE)</f>
        <v>#N/A</v>
      </c>
      <c r="U989" s="9" t="e">
        <f>VLOOKUP($B989, 'Team Per G'!$A$2:$G$31, 4, FALSE)</f>
        <v>#N/A</v>
      </c>
      <c r="V989" s="9" t="e">
        <f>VLOOKUP($B989, Team_Batting___Dashboard[], 22, FALSE)/$F989</f>
        <v>#N/A</v>
      </c>
      <c r="W989" s="9" t="e">
        <f>VLOOKUP($B989, 'FanGraphs - Team WAR Projected'!$B$2:$E$31, 4, FALSE)/162</f>
        <v>#N/A</v>
      </c>
      <c r="X989" s="9" t="e">
        <f>VLOOKUP($B989, FanGraphs_Standings[[Abbreviation]:[2024 Year to Date RS/G]], 6, FALSE)/$F989</f>
        <v>#N/A</v>
      </c>
      <c r="Y989" s="9" t="e">
        <f>VLOOKUP($B989, FanGraphs_Standings[[Abbreviation]:[2024 Projected Full Season RDif]], 19, FALSE)/162</f>
        <v>#N/A</v>
      </c>
      <c r="Z989" s="9" t="e">
        <f>VLOOKUP($B989, FanGraphs_Standings[[Abbreviation]:[2024 Projected Full Season RDif]], 5, FALSE)</f>
        <v>#N/A</v>
      </c>
      <c r="AA989" s="9" t="e">
        <f>VLOOKUP($B989, FanGraphs_Standings[[Abbreviation]:[2024 Projected Full Season W%]], 18, FALSE)</f>
        <v>#N/A</v>
      </c>
      <c r="AB989" s="9" t="e">
        <f>VLOOKUP($B989, 'Home Field Adv'!$A$2:$I$31, 9, FALSE)</f>
        <v>#N/A</v>
      </c>
      <c r="AC989" s="9" t="e">
        <f>VLOOKUP($C989, FanGraphs_Standings[[Abbreviation]:[2024 Year to Date G]], 2, FALSE)</f>
        <v>#N/A</v>
      </c>
      <c r="AD989" s="9" t="e">
        <f>VLOOKUP($E989, 'SP Per G'!$A$2:$D$1380, 3, FALSE)</f>
        <v>#N/A</v>
      </c>
      <c r="AE989" s="9" t="e">
        <f>VLOOKUP($E989, 'SP Per G'!$A$2:$D$1380, 4, FALSE)</f>
        <v>#N/A</v>
      </c>
      <c r="AF989" s="9" t="e">
        <f>VLOOKUP($E989, Individual_Pitching___Dashboard[], 18, FALSE)</f>
        <v>#N/A</v>
      </c>
      <c r="AG989" s="9" t="e">
        <f>VLOOKUP($E989, Individual_Pitching___Dashboard[], 20, FALSE)</f>
        <v>#N/A</v>
      </c>
      <c r="AH989" s="9" t="e">
        <f>VLOOKUP($E989, Individual_Pitching___Advanced[], 21,FALSE)</f>
        <v>#N/A</v>
      </c>
      <c r="AI989" s="9" t="e">
        <f>VLOOKUP($C989, 'Team Per G'!$A$2:$G$31, 7, FALSE)</f>
        <v>#N/A</v>
      </c>
      <c r="AJ989" s="9" t="e">
        <f>VLOOKUP($C989, 'FanGraphs - Team WAR Projected'!$B$2:$E$31, 3, FALSE)/162</f>
        <v>#N/A</v>
      </c>
      <c r="AK989" s="9" t="e">
        <f>VLOOKUP($C989, Team_Pitching___Advanced[[Team]:[xFIP]], 19,FALSE)</f>
        <v>#N/A</v>
      </c>
      <c r="AL989" s="9" t="e">
        <f>VLOOKUP($C989, Team_Pitching___Advanced[], 20, FALSE)</f>
        <v>#N/A</v>
      </c>
      <c r="AM989" s="9" t="e">
        <f>VLOOKUP($C989, Team_Batting___Dashboard[[Team]:[wOBA]], 16, FALSE)</f>
        <v>#N/A</v>
      </c>
      <c r="AN989" s="9" t="e">
        <f>VLOOKUP($C989, Team_Batting___Advanced[[Team]:[OPS]], 9, FALSE)</f>
        <v>#N/A</v>
      </c>
      <c r="AO989" s="9" t="e">
        <f>VLOOKUP($C989, Team_Batting___Advanced[], 19, FALSE)</f>
        <v>#N/A</v>
      </c>
      <c r="AP989" s="9" t="e">
        <f>VLOOKUP($C989, 'Team Per G'!$A$2:$G$31, 3, FALSE)</f>
        <v>#N/A</v>
      </c>
      <c r="AQ989" s="9" t="e">
        <f>VLOOKUP($C989, 'Team Per G'!$A$2:$G$31, 5, FALSE)</f>
        <v>#N/A</v>
      </c>
      <c r="AR989" s="9" t="e">
        <f>VLOOKUP($C989, 'Team Per G'!$A$2:$G$31, 4, FALSE)</f>
        <v>#N/A</v>
      </c>
      <c r="AS989" s="9" t="e">
        <f>VLOOKUP($C989, Team_Batting___Dashboard[], 22, FALSE)/$AC989</f>
        <v>#N/A</v>
      </c>
      <c r="AT989" s="9" t="e">
        <f>VLOOKUP($C989, 'FanGraphs - Team WAR Projected'!$B$2:$E$31, 4, FALSE)/162</f>
        <v>#N/A</v>
      </c>
      <c r="AU989" s="9" t="e">
        <f>VLOOKUP($C989, FanGraphs_Standings[[Abbreviation]:[2024 Year to Date RS/G]], 6, FALSE)/$AC989</f>
        <v>#N/A</v>
      </c>
      <c r="AV989" s="9" t="e">
        <f>VLOOKUP($C989, FanGraphs_Standings[[Abbreviation]:[2024 Projected Full Season RDif]], 19, FALSE)/162</f>
        <v>#N/A</v>
      </c>
      <c r="AW989" s="9" t="e">
        <f>VLOOKUP($C989, FanGraphs_Standings[[Abbreviation]:[2024 Projected Full Season RDif]], 5, FALSE)</f>
        <v>#N/A</v>
      </c>
      <c r="AX989" s="9" t="e">
        <f>VLOOKUP($C989, FanGraphs_Standings[[Abbreviation]:[2024 Projected Full Season W%]], 18, FALSE)</f>
        <v>#N/A</v>
      </c>
      <c r="AY989" s="9" t="e">
        <f>VLOOKUP($C989, 'Home Field Adv'!$A$2:$K$31, 11, FALSE)</f>
        <v>#N/A</v>
      </c>
      <c r="BB989" s="5" t="str">
        <f t="shared" si="46"/>
        <v/>
      </c>
      <c r="BC989" s="5" t="str">
        <f t="shared" si="47"/>
        <v/>
      </c>
      <c r="BD989" s="5" t="str">
        <f t="shared" si="48"/>
        <v/>
      </c>
    </row>
    <row r="990" spans="6:56" x14ac:dyDescent="0.45">
      <c r="F990" s="9" t="e">
        <f>VLOOKUP($B990, FanGraphs_Standings[[Abbreviation]:[2024 Year to Date G]], 2, FALSE)</f>
        <v>#N/A</v>
      </c>
      <c r="G990" s="9" t="e">
        <f>IF(ISERR(VLOOKUP($D990, 'SP Per G'!$A$2:$D$1380, 3, FALSE)), L990, VLOOKUP($D990, 'SP Per G'!$A$2:$D$1380, 3, FALSE))</f>
        <v>#N/A</v>
      </c>
      <c r="H990" s="9" t="e">
        <f>VLOOKUP($D990, 'SP Per G'!$A$2:$D$1380, 4, FALSE)</f>
        <v>#N/A</v>
      </c>
      <c r="I990" s="9" t="e">
        <f>VLOOKUP($D990, Individual_Pitching___Dashboard[], 18, FALSE)</f>
        <v>#N/A</v>
      </c>
      <c r="J990" s="9" t="e">
        <f>VLOOKUP($D990, Individual_Pitching___Dashboard[], 20, FALSE)</f>
        <v>#N/A</v>
      </c>
      <c r="K990" s="9" t="e">
        <f>VLOOKUP($D990, Individual_Pitching___Advanced[], 21,FALSE)</f>
        <v>#N/A</v>
      </c>
      <c r="L990" s="9" t="e">
        <f>VLOOKUP($B990, 'Team Per G'!$A$2:$G$31, 7, FALSE)</f>
        <v>#N/A</v>
      </c>
      <c r="M990" s="9" t="e">
        <f>VLOOKUP($B990, 'FanGraphs - Team WAR Projected'!$B$2:$E$31, 3, FALSE)/162</f>
        <v>#N/A</v>
      </c>
      <c r="N990" s="9" t="e">
        <f>VLOOKUP($B990, Team_Pitching___Advanced[[Team]:[xFIP]], 19,FALSE)</f>
        <v>#N/A</v>
      </c>
      <c r="O990" s="9" t="e">
        <f>VLOOKUP($B990, Team_Pitching___Advanced[], 20, FALSE)</f>
        <v>#N/A</v>
      </c>
      <c r="P990" s="9" t="e">
        <f>VLOOKUP($B990, Team_Batting___Dashboard[[Team]:[wOBA]], 16, FALSE)</f>
        <v>#N/A</v>
      </c>
      <c r="Q990" s="9" t="e">
        <f>VLOOKUP($B990, Team_Batting___Advanced[[Team]:[OPS]], 9, FALSE)</f>
        <v>#N/A</v>
      </c>
      <c r="R990" s="9" t="e">
        <f>VLOOKUP($B990, Team_Batting___Advanced[], 19, FALSE)</f>
        <v>#N/A</v>
      </c>
      <c r="S990" s="9" t="e">
        <f>VLOOKUP($B990, 'Team Per G'!$A$2:$G$31, 3, FALSE)</f>
        <v>#N/A</v>
      </c>
      <c r="T990" s="9" t="e">
        <f>VLOOKUP($B990, 'Team Per G'!$A$2:$G$31, 5, FALSE)</f>
        <v>#N/A</v>
      </c>
      <c r="U990" s="9" t="e">
        <f>VLOOKUP($B990, 'Team Per G'!$A$2:$G$31, 4, FALSE)</f>
        <v>#N/A</v>
      </c>
      <c r="V990" s="9" t="e">
        <f>VLOOKUP($B990, Team_Batting___Dashboard[], 22, FALSE)/$F990</f>
        <v>#N/A</v>
      </c>
      <c r="W990" s="9" t="e">
        <f>VLOOKUP($B990, 'FanGraphs - Team WAR Projected'!$B$2:$E$31, 4, FALSE)/162</f>
        <v>#N/A</v>
      </c>
      <c r="X990" s="9" t="e">
        <f>VLOOKUP($B990, FanGraphs_Standings[[Abbreviation]:[2024 Year to Date RS/G]], 6, FALSE)/$F990</f>
        <v>#N/A</v>
      </c>
      <c r="Y990" s="9" t="e">
        <f>VLOOKUP($B990, FanGraphs_Standings[[Abbreviation]:[2024 Projected Full Season RDif]], 19, FALSE)/162</f>
        <v>#N/A</v>
      </c>
      <c r="Z990" s="9" t="e">
        <f>VLOOKUP($B990, FanGraphs_Standings[[Abbreviation]:[2024 Projected Full Season RDif]], 5, FALSE)</f>
        <v>#N/A</v>
      </c>
      <c r="AA990" s="9" t="e">
        <f>VLOOKUP($B990, FanGraphs_Standings[[Abbreviation]:[2024 Projected Full Season W%]], 18, FALSE)</f>
        <v>#N/A</v>
      </c>
      <c r="AB990" s="9" t="e">
        <f>VLOOKUP($B990, 'Home Field Adv'!$A$2:$I$31, 9, FALSE)</f>
        <v>#N/A</v>
      </c>
      <c r="AC990" s="9" t="e">
        <f>VLOOKUP($C990, FanGraphs_Standings[[Abbreviation]:[2024 Year to Date G]], 2, FALSE)</f>
        <v>#N/A</v>
      </c>
      <c r="AD990" s="9" t="e">
        <f>VLOOKUP($E990, 'SP Per G'!$A$2:$D$1380, 3, FALSE)</f>
        <v>#N/A</v>
      </c>
      <c r="AE990" s="9" t="e">
        <f>VLOOKUP($E990, 'SP Per G'!$A$2:$D$1380, 4, FALSE)</f>
        <v>#N/A</v>
      </c>
      <c r="AF990" s="9" t="e">
        <f>VLOOKUP($E990, Individual_Pitching___Dashboard[], 18, FALSE)</f>
        <v>#N/A</v>
      </c>
      <c r="AG990" s="9" t="e">
        <f>VLOOKUP($E990, Individual_Pitching___Dashboard[], 20, FALSE)</f>
        <v>#N/A</v>
      </c>
      <c r="AH990" s="9" t="e">
        <f>VLOOKUP($E990, Individual_Pitching___Advanced[], 21,FALSE)</f>
        <v>#N/A</v>
      </c>
      <c r="AI990" s="9" t="e">
        <f>VLOOKUP($C990, 'Team Per G'!$A$2:$G$31, 7, FALSE)</f>
        <v>#N/A</v>
      </c>
      <c r="AJ990" s="9" t="e">
        <f>VLOOKUP($C990, 'FanGraphs - Team WAR Projected'!$B$2:$E$31, 3, FALSE)/162</f>
        <v>#N/A</v>
      </c>
      <c r="AK990" s="9" t="e">
        <f>VLOOKUP($C990, Team_Pitching___Advanced[[Team]:[xFIP]], 19,FALSE)</f>
        <v>#N/A</v>
      </c>
      <c r="AL990" s="9" t="e">
        <f>VLOOKUP($C990, Team_Pitching___Advanced[], 20, FALSE)</f>
        <v>#N/A</v>
      </c>
      <c r="AM990" s="9" t="e">
        <f>VLOOKUP($C990, Team_Batting___Dashboard[[Team]:[wOBA]], 16, FALSE)</f>
        <v>#N/A</v>
      </c>
      <c r="AN990" s="9" t="e">
        <f>VLOOKUP($C990, Team_Batting___Advanced[[Team]:[OPS]], 9, FALSE)</f>
        <v>#N/A</v>
      </c>
      <c r="AO990" s="9" t="e">
        <f>VLOOKUP($C990, Team_Batting___Advanced[], 19, FALSE)</f>
        <v>#N/A</v>
      </c>
      <c r="AP990" s="9" t="e">
        <f>VLOOKUP($C990, 'Team Per G'!$A$2:$G$31, 3, FALSE)</f>
        <v>#N/A</v>
      </c>
      <c r="AQ990" s="9" t="e">
        <f>VLOOKUP($C990, 'Team Per G'!$A$2:$G$31, 5, FALSE)</f>
        <v>#N/A</v>
      </c>
      <c r="AR990" s="9" t="e">
        <f>VLOOKUP($C990, 'Team Per G'!$A$2:$G$31, 4, FALSE)</f>
        <v>#N/A</v>
      </c>
      <c r="AS990" s="9" t="e">
        <f>VLOOKUP($C990, Team_Batting___Dashboard[], 22, FALSE)/$AC990</f>
        <v>#N/A</v>
      </c>
      <c r="AT990" s="9" t="e">
        <f>VLOOKUP($C990, 'FanGraphs - Team WAR Projected'!$B$2:$E$31, 4, FALSE)/162</f>
        <v>#N/A</v>
      </c>
      <c r="AU990" s="9" t="e">
        <f>VLOOKUP($C990, FanGraphs_Standings[[Abbreviation]:[2024 Year to Date RS/G]], 6, FALSE)/$AC990</f>
        <v>#N/A</v>
      </c>
      <c r="AV990" s="9" t="e">
        <f>VLOOKUP($C990, FanGraphs_Standings[[Abbreviation]:[2024 Projected Full Season RDif]], 19, FALSE)/162</f>
        <v>#N/A</v>
      </c>
      <c r="AW990" s="9" t="e">
        <f>VLOOKUP($C990, FanGraphs_Standings[[Abbreviation]:[2024 Projected Full Season RDif]], 5, FALSE)</f>
        <v>#N/A</v>
      </c>
      <c r="AX990" s="9" t="e">
        <f>VLOOKUP($C990, FanGraphs_Standings[[Abbreviation]:[2024 Projected Full Season W%]], 18, FALSE)</f>
        <v>#N/A</v>
      </c>
      <c r="AY990" s="9" t="e">
        <f>VLOOKUP($C990, 'Home Field Adv'!$A$2:$K$31, 11, FALSE)</f>
        <v>#N/A</v>
      </c>
      <c r="BB990" s="5" t="str">
        <f t="shared" si="46"/>
        <v/>
      </c>
      <c r="BC990" s="5" t="str">
        <f t="shared" si="47"/>
        <v/>
      </c>
      <c r="BD990" s="5" t="str">
        <f t="shared" si="48"/>
        <v/>
      </c>
    </row>
    <row r="991" spans="6:56" x14ac:dyDescent="0.45">
      <c r="F991" s="9" t="e">
        <f>VLOOKUP($B991, FanGraphs_Standings[[Abbreviation]:[2024 Year to Date G]], 2, FALSE)</f>
        <v>#N/A</v>
      </c>
      <c r="G991" s="9" t="e">
        <f>IF(ISERR(VLOOKUP($D991, 'SP Per G'!$A$2:$D$1380, 3, FALSE)), L991, VLOOKUP($D991, 'SP Per G'!$A$2:$D$1380, 3, FALSE))</f>
        <v>#N/A</v>
      </c>
      <c r="H991" s="9" t="e">
        <f>VLOOKUP($D991, 'SP Per G'!$A$2:$D$1380, 4, FALSE)</f>
        <v>#N/A</v>
      </c>
      <c r="I991" s="9" t="e">
        <f>VLOOKUP($D991, Individual_Pitching___Dashboard[], 18, FALSE)</f>
        <v>#N/A</v>
      </c>
      <c r="J991" s="9" t="e">
        <f>VLOOKUP($D991, Individual_Pitching___Dashboard[], 20, FALSE)</f>
        <v>#N/A</v>
      </c>
      <c r="K991" s="9" t="e">
        <f>VLOOKUP($D991, Individual_Pitching___Advanced[], 21,FALSE)</f>
        <v>#N/A</v>
      </c>
      <c r="L991" s="9" t="e">
        <f>VLOOKUP($B991, 'Team Per G'!$A$2:$G$31, 7, FALSE)</f>
        <v>#N/A</v>
      </c>
      <c r="M991" s="9" t="e">
        <f>VLOOKUP($B991, 'FanGraphs - Team WAR Projected'!$B$2:$E$31, 3, FALSE)/162</f>
        <v>#N/A</v>
      </c>
      <c r="N991" s="9" t="e">
        <f>VLOOKUP($B991, Team_Pitching___Advanced[[Team]:[xFIP]], 19,FALSE)</f>
        <v>#N/A</v>
      </c>
      <c r="O991" s="9" t="e">
        <f>VLOOKUP($B991, Team_Pitching___Advanced[], 20, FALSE)</f>
        <v>#N/A</v>
      </c>
      <c r="P991" s="9" t="e">
        <f>VLOOKUP($B991, Team_Batting___Dashboard[[Team]:[wOBA]], 16, FALSE)</f>
        <v>#N/A</v>
      </c>
      <c r="Q991" s="9" t="e">
        <f>VLOOKUP($B991, Team_Batting___Advanced[[Team]:[OPS]], 9, FALSE)</f>
        <v>#N/A</v>
      </c>
      <c r="R991" s="9" t="e">
        <f>VLOOKUP($B991, Team_Batting___Advanced[], 19, FALSE)</f>
        <v>#N/A</v>
      </c>
      <c r="S991" s="9" t="e">
        <f>VLOOKUP($B991, 'Team Per G'!$A$2:$G$31, 3, FALSE)</f>
        <v>#N/A</v>
      </c>
      <c r="T991" s="9" t="e">
        <f>VLOOKUP($B991, 'Team Per G'!$A$2:$G$31, 5, FALSE)</f>
        <v>#N/A</v>
      </c>
      <c r="U991" s="9" t="e">
        <f>VLOOKUP($B991, 'Team Per G'!$A$2:$G$31, 4, FALSE)</f>
        <v>#N/A</v>
      </c>
      <c r="V991" s="9" t="e">
        <f>VLOOKUP($B991, Team_Batting___Dashboard[], 22, FALSE)/$F991</f>
        <v>#N/A</v>
      </c>
      <c r="W991" s="9" t="e">
        <f>VLOOKUP($B991, 'FanGraphs - Team WAR Projected'!$B$2:$E$31, 4, FALSE)/162</f>
        <v>#N/A</v>
      </c>
      <c r="X991" s="9" t="e">
        <f>VLOOKUP($B991, FanGraphs_Standings[[Abbreviation]:[2024 Year to Date RS/G]], 6, FALSE)/$F991</f>
        <v>#N/A</v>
      </c>
      <c r="Y991" s="9" t="e">
        <f>VLOOKUP($B991, FanGraphs_Standings[[Abbreviation]:[2024 Projected Full Season RDif]], 19, FALSE)/162</f>
        <v>#N/A</v>
      </c>
      <c r="Z991" s="9" t="e">
        <f>VLOOKUP($B991, FanGraphs_Standings[[Abbreviation]:[2024 Projected Full Season RDif]], 5, FALSE)</f>
        <v>#N/A</v>
      </c>
      <c r="AA991" s="9" t="e">
        <f>VLOOKUP($B991, FanGraphs_Standings[[Abbreviation]:[2024 Projected Full Season W%]], 18, FALSE)</f>
        <v>#N/A</v>
      </c>
      <c r="AB991" s="9" t="e">
        <f>VLOOKUP($B991, 'Home Field Adv'!$A$2:$I$31, 9, FALSE)</f>
        <v>#N/A</v>
      </c>
      <c r="AC991" s="9" t="e">
        <f>VLOOKUP($C991, FanGraphs_Standings[[Abbreviation]:[2024 Year to Date G]], 2, FALSE)</f>
        <v>#N/A</v>
      </c>
      <c r="AD991" s="9" t="e">
        <f>VLOOKUP($E991, 'SP Per G'!$A$2:$D$1380, 3, FALSE)</f>
        <v>#N/A</v>
      </c>
      <c r="AE991" s="9" t="e">
        <f>VLOOKUP($E991, 'SP Per G'!$A$2:$D$1380, 4, FALSE)</f>
        <v>#N/A</v>
      </c>
      <c r="AF991" s="9" t="e">
        <f>VLOOKUP($E991, Individual_Pitching___Dashboard[], 18, FALSE)</f>
        <v>#N/A</v>
      </c>
      <c r="AG991" s="9" t="e">
        <f>VLOOKUP($E991, Individual_Pitching___Dashboard[], 20, FALSE)</f>
        <v>#N/A</v>
      </c>
      <c r="AH991" s="9" t="e">
        <f>VLOOKUP($E991, Individual_Pitching___Advanced[], 21,FALSE)</f>
        <v>#N/A</v>
      </c>
      <c r="AI991" s="9" t="e">
        <f>VLOOKUP($C991, 'Team Per G'!$A$2:$G$31, 7, FALSE)</f>
        <v>#N/A</v>
      </c>
      <c r="AJ991" s="9" t="e">
        <f>VLOOKUP($C991, 'FanGraphs - Team WAR Projected'!$B$2:$E$31, 3, FALSE)/162</f>
        <v>#N/A</v>
      </c>
      <c r="AK991" s="9" t="e">
        <f>VLOOKUP($C991, Team_Pitching___Advanced[[Team]:[xFIP]], 19,FALSE)</f>
        <v>#N/A</v>
      </c>
      <c r="AL991" s="9" t="e">
        <f>VLOOKUP($C991, Team_Pitching___Advanced[], 20, FALSE)</f>
        <v>#N/A</v>
      </c>
      <c r="AM991" s="9" t="e">
        <f>VLOOKUP($C991, Team_Batting___Dashboard[[Team]:[wOBA]], 16, FALSE)</f>
        <v>#N/A</v>
      </c>
      <c r="AN991" s="9" t="e">
        <f>VLOOKUP($C991, Team_Batting___Advanced[[Team]:[OPS]], 9, FALSE)</f>
        <v>#N/A</v>
      </c>
      <c r="AO991" s="9" t="e">
        <f>VLOOKUP($C991, Team_Batting___Advanced[], 19, FALSE)</f>
        <v>#N/A</v>
      </c>
      <c r="AP991" s="9" t="e">
        <f>VLOOKUP($C991, 'Team Per G'!$A$2:$G$31, 3, FALSE)</f>
        <v>#N/A</v>
      </c>
      <c r="AQ991" s="9" t="e">
        <f>VLOOKUP($C991, 'Team Per G'!$A$2:$G$31, 5, FALSE)</f>
        <v>#N/A</v>
      </c>
      <c r="AR991" s="9" t="e">
        <f>VLOOKUP($C991, 'Team Per G'!$A$2:$G$31, 4, FALSE)</f>
        <v>#N/A</v>
      </c>
      <c r="AS991" s="9" t="e">
        <f>VLOOKUP($C991, Team_Batting___Dashboard[], 22, FALSE)/$AC991</f>
        <v>#N/A</v>
      </c>
      <c r="AT991" s="9" t="e">
        <f>VLOOKUP($C991, 'FanGraphs - Team WAR Projected'!$B$2:$E$31, 4, FALSE)/162</f>
        <v>#N/A</v>
      </c>
      <c r="AU991" s="9" t="e">
        <f>VLOOKUP($C991, FanGraphs_Standings[[Abbreviation]:[2024 Year to Date RS/G]], 6, FALSE)/$AC991</f>
        <v>#N/A</v>
      </c>
      <c r="AV991" s="9" t="e">
        <f>VLOOKUP($C991, FanGraphs_Standings[[Abbreviation]:[2024 Projected Full Season RDif]], 19, FALSE)/162</f>
        <v>#N/A</v>
      </c>
      <c r="AW991" s="9" t="e">
        <f>VLOOKUP($C991, FanGraphs_Standings[[Abbreviation]:[2024 Projected Full Season RDif]], 5, FALSE)</f>
        <v>#N/A</v>
      </c>
      <c r="AX991" s="9" t="e">
        <f>VLOOKUP($C991, FanGraphs_Standings[[Abbreviation]:[2024 Projected Full Season W%]], 18, FALSE)</f>
        <v>#N/A</v>
      </c>
      <c r="AY991" s="9" t="e">
        <f>VLOOKUP($C991, 'Home Field Adv'!$A$2:$K$31, 11, FALSE)</f>
        <v>#N/A</v>
      </c>
      <c r="BB991" s="5" t="str">
        <f t="shared" si="46"/>
        <v/>
      </c>
      <c r="BC991" s="5" t="str">
        <f t="shared" si="47"/>
        <v/>
      </c>
      <c r="BD991" s="5" t="str">
        <f t="shared" si="48"/>
        <v/>
      </c>
    </row>
    <row r="992" spans="6:56" x14ac:dyDescent="0.45">
      <c r="F992" s="9" t="e">
        <f>VLOOKUP($B992, FanGraphs_Standings[[Abbreviation]:[2024 Year to Date G]], 2, FALSE)</f>
        <v>#N/A</v>
      </c>
      <c r="G992" s="9" t="e">
        <f>IF(ISERR(VLOOKUP($D992, 'SP Per G'!$A$2:$D$1380, 3, FALSE)), L992, VLOOKUP($D992, 'SP Per G'!$A$2:$D$1380, 3, FALSE))</f>
        <v>#N/A</v>
      </c>
      <c r="H992" s="9" t="e">
        <f>VLOOKUP($D992, 'SP Per G'!$A$2:$D$1380, 4, FALSE)</f>
        <v>#N/A</v>
      </c>
      <c r="I992" s="9" t="e">
        <f>VLOOKUP($D992, Individual_Pitching___Dashboard[], 18, FALSE)</f>
        <v>#N/A</v>
      </c>
      <c r="J992" s="9" t="e">
        <f>VLOOKUP($D992, Individual_Pitching___Dashboard[], 20, FALSE)</f>
        <v>#N/A</v>
      </c>
      <c r="K992" s="9" t="e">
        <f>VLOOKUP($D992, Individual_Pitching___Advanced[], 21,FALSE)</f>
        <v>#N/A</v>
      </c>
      <c r="L992" s="9" t="e">
        <f>VLOOKUP($B992, 'Team Per G'!$A$2:$G$31, 7, FALSE)</f>
        <v>#N/A</v>
      </c>
      <c r="M992" s="9" t="e">
        <f>VLOOKUP($B992, 'FanGraphs - Team WAR Projected'!$B$2:$E$31, 3, FALSE)/162</f>
        <v>#N/A</v>
      </c>
      <c r="N992" s="9" t="e">
        <f>VLOOKUP($B992, Team_Pitching___Advanced[[Team]:[xFIP]], 19,FALSE)</f>
        <v>#N/A</v>
      </c>
      <c r="O992" s="9" t="e">
        <f>VLOOKUP($B992, Team_Pitching___Advanced[], 20, FALSE)</f>
        <v>#N/A</v>
      </c>
      <c r="P992" s="9" t="e">
        <f>VLOOKUP($B992, Team_Batting___Dashboard[[Team]:[wOBA]], 16, FALSE)</f>
        <v>#N/A</v>
      </c>
      <c r="Q992" s="9" t="e">
        <f>VLOOKUP($B992, Team_Batting___Advanced[[Team]:[OPS]], 9, FALSE)</f>
        <v>#N/A</v>
      </c>
      <c r="R992" s="9" t="e">
        <f>VLOOKUP($B992, Team_Batting___Advanced[], 19, FALSE)</f>
        <v>#N/A</v>
      </c>
      <c r="S992" s="9" t="e">
        <f>VLOOKUP($B992, 'Team Per G'!$A$2:$G$31, 3, FALSE)</f>
        <v>#N/A</v>
      </c>
      <c r="T992" s="9" t="e">
        <f>VLOOKUP($B992, 'Team Per G'!$A$2:$G$31, 5, FALSE)</f>
        <v>#N/A</v>
      </c>
      <c r="U992" s="9" t="e">
        <f>VLOOKUP($B992, 'Team Per G'!$A$2:$G$31, 4, FALSE)</f>
        <v>#N/A</v>
      </c>
      <c r="V992" s="9" t="e">
        <f>VLOOKUP($B992, Team_Batting___Dashboard[], 22, FALSE)/$F992</f>
        <v>#N/A</v>
      </c>
      <c r="W992" s="9" t="e">
        <f>VLOOKUP($B992, 'FanGraphs - Team WAR Projected'!$B$2:$E$31, 4, FALSE)/162</f>
        <v>#N/A</v>
      </c>
      <c r="X992" s="9" t="e">
        <f>VLOOKUP($B992, FanGraphs_Standings[[Abbreviation]:[2024 Year to Date RS/G]], 6, FALSE)/$F992</f>
        <v>#N/A</v>
      </c>
      <c r="Y992" s="9" t="e">
        <f>VLOOKUP($B992, FanGraphs_Standings[[Abbreviation]:[2024 Projected Full Season RDif]], 19, FALSE)/162</f>
        <v>#N/A</v>
      </c>
      <c r="Z992" s="9" t="e">
        <f>VLOOKUP($B992, FanGraphs_Standings[[Abbreviation]:[2024 Projected Full Season RDif]], 5, FALSE)</f>
        <v>#N/A</v>
      </c>
      <c r="AA992" s="9" t="e">
        <f>VLOOKUP($B992, FanGraphs_Standings[[Abbreviation]:[2024 Projected Full Season W%]], 18, FALSE)</f>
        <v>#N/A</v>
      </c>
      <c r="AB992" s="9" t="e">
        <f>VLOOKUP($B992, 'Home Field Adv'!$A$2:$I$31, 9, FALSE)</f>
        <v>#N/A</v>
      </c>
      <c r="AC992" s="9" t="e">
        <f>VLOOKUP($C992, FanGraphs_Standings[[Abbreviation]:[2024 Year to Date G]], 2, FALSE)</f>
        <v>#N/A</v>
      </c>
      <c r="AD992" s="9" t="e">
        <f>VLOOKUP($E992, 'SP Per G'!$A$2:$D$1380, 3, FALSE)</f>
        <v>#N/A</v>
      </c>
      <c r="AE992" s="9" t="e">
        <f>VLOOKUP($E992, 'SP Per G'!$A$2:$D$1380, 4, FALSE)</f>
        <v>#N/A</v>
      </c>
      <c r="AF992" s="9" t="e">
        <f>VLOOKUP($E992, Individual_Pitching___Dashboard[], 18, FALSE)</f>
        <v>#N/A</v>
      </c>
      <c r="AG992" s="9" t="e">
        <f>VLOOKUP($E992, Individual_Pitching___Dashboard[], 20, FALSE)</f>
        <v>#N/A</v>
      </c>
      <c r="AH992" s="9" t="e">
        <f>VLOOKUP($E992, Individual_Pitching___Advanced[], 21,FALSE)</f>
        <v>#N/A</v>
      </c>
      <c r="AI992" s="9" t="e">
        <f>VLOOKUP($C992, 'Team Per G'!$A$2:$G$31, 7, FALSE)</f>
        <v>#N/A</v>
      </c>
      <c r="AJ992" s="9" t="e">
        <f>VLOOKUP($C992, 'FanGraphs - Team WAR Projected'!$B$2:$E$31, 3, FALSE)/162</f>
        <v>#N/A</v>
      </c>
      <c r="AK992" s="9" t="e">
        <f>VLOOKUP($C992, Team_Pitching___Advanced[[Team]:[xFIP]], 19,FALSE)</f>
        <v>#N/A</v>
      </c>
      <c r="AL992" s="9" t="e">
        <f>VLOOKUP($C992, Team_Pitching___Advanced[], 20, FALSE)</f>
        <v>#N/A</v>
      </c>
      <c r="AM992" s="9" t="e">
        <f>VLOOKUP($C992, Team_Batting___Dashboard[[Team]:[wOBA]], 16, FALSE)</f>
        <v>#N/A</v>
      </c>
      <c r="AN992" s="9" t="e">
        <f>VLOOKUP($C992, Team_Batting___Advanced[[Team]:[OPS]], 9, FALSE)</f>
        <v>#N/A</v>
      </c>
      <c r="AO992" s="9" t="e">
        <f>VLOOKUP($C992, Team_Batting___Advanced[], 19, FALSE)</f>
        <v>#N/A</v>
      </c>
      <c r="AP992" s="9" t="e">
        <f>VLOOKUP($C992, 'Team Per G'!$A$2:$G$31, 3, FALSE)</f>
        <v>#N/A</v>
      </c>
      <c r="AQ992" s="9" t="e">
        <f>VLOOKUP($C992, 'Team Per G'!$A$2:$G$31, 5, FALSE)</f>
        <v>#N/A</v>
      </c>
      <c r="AR992" s="9" t="e">
        <f>VLOOKUP($C992, 'Team Per G'!$A$2:$G$31, 4, FALSE)</f>
        <v>#N/A</v>
      </c>
      <c r="AS992" s="9" t="e">
        <f>VLOOKUP($C992, Team_Batting___Dashboard[], 22, FALSE)/$AC992</f>
        <v>#N/A</v>
      </c>
      <c r="AT992" s="9" t="e">
        <f>VLOOKUP($C992, 'FanGraphs - Team WAR Projected'!$B$2:$E$31, 4, FALSE)/162</f>
        <v>#N/A</v>
      </c>
      <c r="AU992" s="9" t="e">
        <f>VLOOKUP($C992, FanGraphs_Standings[[Abbreviation]:[2024 Year to Date RS/G]], 6, FALSE)/$AC992</f>
        <v>#N/A</v>
      </c>
      <c r="AV992" s="9" t="e">
        <f>VLOOKUP($C992, FanGraphs_Standings[[Abbreviation]:[2024 Projected Full Season RDif]], 19, FALSE)/162</f>
        <v>#N/A</v>
      </c>
      <c r="AW992" s="9" t="e">
        <f>VLOOKUP($C992, FanGraphs_Standings[[Abbreviation]:[2024 Projected Full Season RDif]], 5, FALSE)</f>
        <v>#N/A</v>
      </c>
      <c r="AX992" s="9" t="e">
        <f>VLOOKUP($C992, FanGraphs_Standings[[Abbreviation]:[2024 Projected Full Season W%]], 18, FALSE)</f>
        <v>#N/A</v>
      </c>
      <c r="AY992" s="9" t="e">
        <f>VLOOKUP($C992, 'Home Field Adv'!$A$2:$K$31, 11, FALSE)</f>
        <v>#N/A</v>
      </c>
      <c r="BB992" s="5" t="str">
        <f t="shared" si="46"/>
        <v/>
      </c>
      <c r="BC992" s="5" t="str">
        <f t="shared" si="47"/>
        <v/>
      </c>
      <c r="BD992" s="5" t="str">
        <f t="shared" si="48"/>
        <v/>
      </c>
    </row>
    <row r="993" spans="6:56" x14ac:dyDescent="0.45">
      <c r="F993" s="9" t="e">
        <f>VLOOKUP($B993, FanGraphs_Standings[[Abbreviation]:[2024 Year to Date G]], 2, FALSE)</f>
        <v>#N/A</v>
      </c>
      <c r="G993" s="9" t="e">
        <f>IF(ISERR(VLOOKUP($D993, 'SP Per G'!$A$2:$D$1380, 3, FALSE)), L993, VLOOKUP($D993, 'SP Per G'!$A$2:$D$1380, 3, FALSE))</f>
        <v>#N/A</v>
      </c>
      <c r="H993" s="9" t="e">
        <f>VLOOKUP($D993, 'SP Per G'!$A$2:$D$1380, 4, FALSE)</f>
        <v>#N/A</v>
      </c>
      <c r="I993" s="9" t="e">
        <f>VLOOKUP($D993, Individual_Pitching___Dashboard[], 18, FALSE)</f>
        <v>#N/A</v>
      </c>
      <c r="J993" s="9" t="e">
        <f>VLOOKUP($D993, Individual_Pitching___Dashboard[], 20, FALSE)</f>
        <v>#N/A</v>
      </c>
      <c r="K993" s="9" t="e">
        <f>VLOOKUP($D993, Individual_Pitching___Advanced[], 21,FALSE)</f>
        <v>#N/A</v>
      </c>
      <c r="L993" s="9" t="e">
        <f>VLOOKUP($B993, 'Team Per G'!$A$2:$G$31, 7, FALSE)</f>
        <v>#N/A</v>
      </c>
      <c r="M993" s="9" t="e">
        <f>VLOOKUP($B993, 'FanGraphs - Team WAR Projected'!$B$2:$E$31, 3, FALSE)/162</f>
        <v>#N/A</v>
      </c>
      <c r="N993" s="9" t="e">
        <f>VLOOKUP($B993, Team_Pitching___Advanced[[Team]:[xFIP]], 19,FALSE)</f>
        <v>#N/A</v>
      </c>
      <c r="O993" s="9" t="e">
        <f>VLOOKUP($B993, Team_Pitching___Advanced[], 20, FALSE)</f>
        <v>#N/A</v>
      </c>
      <c r="P993" s="9" t="e">
        <f>VLOOKUP($B993, Team_Batting___Dashboard[[Team]:[wOBA]], 16, FALSE)</f>
        <v>#N/A</v>
      </c>
      <c r="Q993" s="9" t="e">
        <f>VLOOKUP($B993, Team_Batting___Advanced[[Team]:[OPS]], 9, FALSE)</f>
        <v>#N/A</v>
      </c>
      <c r="R993" s="9" t="e">
        <f>VLOOKUP($B993, Team_Batting___Advanced[], 19, FALSE)</f>
        <v>#N/A</v>
      </c>
      <c r="S993" s="9" t="e">
        <f>VLOOKUP($B993, 'Team Per G'!$A$2:$G$31, 3, FALSE)</f>
        <v>#N/A</v>
      </c>
      <c r="T993" s="9" t="e">
        <f>VLOOKUP($B993, 'Team Per G'!$A$2:$G$31, 5, FALSE)</f>
        <v>#N/A</v>
      </c>
      <c r="U993" s="9" t="e">
        <f>VLOOKUP($B993, 'Team Per G'!$A$2:$G$31, 4, FALSE)</f>
        <v>#N/A</v>
      </c>
      <c r="V993" s="9" t="e">
        <f>VLOOKUP($B993, Team_Batting___Dashboard[], 22, FALSE)/$F993</f>
        <v>#N/A</v>
      </c>
      <c r="W993" s="9" t="e">
        <f>VLOOKUP($B993, 'FanGraphs - Team WAR Projected'!$B$2:$E$31, 4, FALSE)/162</f>
        <v>#N/A</v>
      </c>
      <c r="X993" s="9" t="e">
        <f>VLOOKUP($B993, FanGraphs_Standings[[Abbreviation]:[2024 Year to Date RS/G]], 6, FALSE)/$F993</f>
        <v>#N/A</v>
      </c>
      <c r="Y993" s="9" t="e">
        <f>VLOOKUP($B993, FanGraphs_Standings[[Abbreviation]:[2024 Projected Full Season RDif]], 19, FALSE)/162</f>
        <v>#N/A</v>
      </c>
      <c r="Z993" s="9" t="e">
        <f>VLOOKUP($B993, FanGraphs_Standings[[Abbreviation]:[2024 Projected Full Season RDif]], 5, FALSE)</f>
        <v>#N/A</v>
      </c>
      <c r="AA993" s="9" t="e">
        <f>VLOOKUP($B993, FanGraphs_Standings[[Abbreviation]:[2024 Projected Full Season W%]], 18, FALSE)</f>
        <v>#N/A</v>
      </c>
      <c r="AB993" s="9" t="e">
        <f>VLOOKUP($B993, 'Home Field Adv'!$A$2:$I$31, 9, FALSE)</f>
        <v>#N/A</v>
      </c>
      <c r="AC993" s="9" t="e">
        <f>VLOOKUP($C993, FanGraphs_Standings[[Abbreviation]:[2024 Year to Date G]], 2, FALSE)</f>
        <v>#N/A</v>
      </c>
      <c r="AD993" s="9" t="e">
        <f>VLOOKUP($E993, 'SP Per G'!$A$2:$D$1380, 3, FALSE)</f>
        <v>#N/A</v>
      </c>
      <c r="AE993" s="9" t="e">
        <f>VLOOKUP($E993, 'SP Per G'!$A$2:$D$1380, 4, FALSE)</f>
        <v>#N/A</v>
      </c>
      <c r="AF993" s="9" t="e">
        <f>VLOOKUP($E993, Individual_Pitching___Dashboard[], 18, FALSE)</f>
        <v>#N/A</v>
      </c>
      <c r="AG993" s="9" t="e">
        <f>VLOOKUP($E993, Individual_Pitching___Dashboard[], 20, FALSE)</f>
        <v>#N/A</v>
      </c>
      <c r="AH993" s="9" t="e">
        <f>VLOOKUP($E993, Individual_Pitching___Advanced[], 21,FALSE)</f>
        <v>#N/A</v>
      </c>
      <c r="AI993" s="9" t="e">
        <f>VLOOKUP($C993, 'Team Per G'!$A$2:$G$31, 7, FALSE)</f>
        <v>#N/A</v>
      </c>
      <c r="AJ993" s="9" t="e">
        <f>VLOOKUP($C993, 'FanGraphs - Team WAR Projected'!$B$2:$E$31, 3, FALSE)/162</f>
        <v>#N/A</v>
      </c>
      <c r="AK993" s="9" t="e">
        <f>VLOOKUP($C993, Team_Pitching___Advanced[[Team]:[xFIP]], 19,FALSE)</f>
        <v>#N/A</v>
      </c>
      <c r="AL993" s="9" t="e">
        <f>VLOOKUP($C993, Team_Pitching___Advanced[], 20, FALSE)</f>
        <v>#N/A</v>
      </c>
      <c r="AM993" s="9" t="e">
        <f>VLOOKUP($C993, Team_Batting___Dashboard[[Team]:[wOBA]], 16, FALSE)</f>
        <v>#N/A</v>
      </c>
      <c r="AN993" s="9" t="e">
        <f>VLOOKUP($C993, Team_Batting___Advanced[[Team]:[OPS]], 9, FALSE)</f>
        <v>#N/A</v>
      </c>
      <c r="AO993" s="9" t="e">
        <f>VLOOKUP($C993, Team_Batting___Advanced[], 19, FALSE)</f>
        <v>#N/A</v>
      </c>
      <c r="AP993" s="9" t="e">
        <f>VLOOKUP($C993, 'Team Per G'!$A$2:$G$31, 3, FALSE)</f>
        <v>#N/A</v>
      </c>
      <c r="AQ993" s="9" t="e">
        <f>VLOOKUP($C993, 'Team Per G'!$A$2:$G$31, 5, FALSE)</f>
        <v>#N/A</v>
      </c>
      <c r="AR993" s="9" t="e">
        <f>VLOOKUP($C993, 'Team Per G'!$A$2:$G$31, 4, FALSE)</f>
        <v>#N/A</v>
      </c>
      <c r="AS993" s="9" t="e">
        <f>VLOOKUP($C993, Team_Batting___Dashboard[], 22, FALSE)/$AC993</f>
        <v>#N/A</v>
      </c>
      <c r="AT993" s="9" t="e">
        <f>VLOOKUP($C993, 'FanGraphs - Team WAR Projected'!$B$2:$E$31, 4, FALSE)/162</f>
        <v>#N/A</v>
      </c>
      <c r="AU993" s="9" t="e">
        <f>VLOOKUP($C993, FanGraphs_Standings[[Abbreviation]:[2024 Year to Date RS/G]], 6, FALSE)/$AC993</f>
        <v>#N/A</v>
      </c>
      <c r="AV993" s="9" t="e">
        <f>VLOOKUP($C993, FanGraphs_Standings[[Abbreviation]:[2024 Projected Full Season RDif]], 19, FALSE)/162</f>
        <v>#N/A</v>
      </c>
      <c r="AW993" s="9" t="e">
        <f>VLOOKUP($C993, FanGraphs_Standings[[Abbreviation]:[2024 Projected Full Season RDif]], 5, FALSE)</f>
        <v>#N/A</v>
      </c>
      <c r="AX993" s="9" t="e">
        <f>VLOOKUP($C993, FanGraphs_Standings[[Abbreviation]:[2024 Projected Full Season W%]], 18, FALSE)</f>
        <v>#N/A</v>
      </c>
      <c r="AY993" s="9" t="e">
        <f>VLOOKUP($C993, 'Home Field Adv'!$A$2:$K$31, 11, FALSE)</f>
        <v>#N/A</v>
      </c>
      <c r="BB993" s="5" t="str">
        <f t="shared" si="46"/>
        <v/>
      </c>
      <c r="BC993" s="5" t="str">
        <f t="shared" si="47"/>
        <v/>
      </c>
      <c r="BD993" s="5" t="str">
        <f t="shared" si="48"/>
        <v/>
      </c>
    </row>
    <row r="994" spans="6:56" x14ac:dyDescent="0.45">
      <c r="F994" s="9" t="e">
        <f>VLOOKUP($B994, FanGraphs_Standings[[Abbreviation]:[2024 Year to Date G]], 2, FALSE)</f>
        <v>#N/A</v>
      </c>
      <c r="G994" s="9" t="e">
        <f>IF(ISERR(VLOOKUP($D994, 'SP Per G'!$A$2:$D$1380, 3, FALSE)), L994, VLOOKUP($D994, 'SP Per G'!$A$2:$D$1380, 3, FALSE))</f>
        <v>#N/A</v>
      </c>
      <c r="H994" s="9" t="e">
        <f>VLOOKUP($D994, 'SP Per G'!$A$2:$D$1380, 4, FALSE)</f>
        <v>#N/A</v>
      </c>
      <c r="I994" s="9" t="e">
        <f>VLOOKUP($D994, Individual_Pitching___Dashboard[], 18, FALSE)</f>
        <v>#N/A</v>
      </c>
      <c r="J994" s="9" t="e">
        <f>VLOOKUP($D994, Individual_Pitching___Dashboard[], 20, FALSE)</f>
        <v>#N/A</v>
      </c>
      <c r="K994" s="9" t="e">
        <f>VLOOKUP($D994, Individual_Pitching___Advanced[], 21,FALSE)</f>
        <v>#N/A</v>
      </c>
      <c r="L994" s="9" t="e">
        <f>VLOOKUP($B994, 'Team Per G'!$A$2:$G$31, 7, FALSE)</f>
        <v>#N/A</v>
      </c>
      <c r="M994" s="9" t="e">
        <f>VLOOKUP($B994, 'FanGraphs - Team WAR Projected'!$B$2:$E$31, 3, FALSE)/162</f>
        <v>#N/A</v>
      </c>
      <c r="N994" s="9" t="e">
        <f>VLOOKUP($B994, Team_Pitching___Advanced[[Team]:[xFIP]], 19,FALSE)</f>
        <v>#N/A</v>
      </c>
      <c r="O994" s="9" t="e">
        <f>VLOOKUP($B994, Team_Pitching___Advanced[], 20, FALSE)</f>
        <v>#N/A</v>
      </c>
      <c r="P994" s="9" t="e">
        <f>VLOOKUP($B994, Team_Batting___Dashboard[[Team]:[wOBA]], 16, FALSE)</f>
        <v>#N/A</v>
      </c>
      <c r="Q994" s="9" t="e">
        <f>VLOOKUP($B994, Team_Batting___Advanced[[Team]:[OPS]], 9, FALSE)</f>
        <v>#N/A</v>
      </c>
      <c r="R994" s="9" t="e">
        <f>VLOOKUP($B994, Team_Batting___Advanced[], 19, FALSE)</f>
        <v>#N/A</v>
      </c>
      <c r="S994" s="9" t="e">
        <f>VLOOKUP($B994, 'Team Per G'!$A$2:$G$31, 3, FALSE)</f>
        <v>#N/A</v>
      </c>
      <c r="T994" s="9" t="e">
        <f>VLOOKUP($B994, 'Team Per G'!$A$2:$G$31, 5, FALSE)</f>
        <v>#N/A</v>
      </c>
      <c r="U994" s="9" t="e">
        <f>VLOOKUP($B994, 'Team Per G'!$A$2:$G$31, 4, FALSE)</f>
        <v>#N/A</v>
      </c>
      <c r="V994" s="9" t="e">
        <f>VLOOKUP($B994, Team_Batting___Dashboard[], 22, FALSE)/$F994</f>
        <v>#N/A</v>
      </c>
      <c r="W994" s="9" t="e">
        <f>VLOOKUP($B994, 'FanGraphs - Team WAR Projected'!$B$2:$E$31, 4, FALSE)/162</f>
        <v>#N/A</v>
      </c>
      <c r="X994" s="9" t="e">
        <f>VLOOKUP($B994, FanGraphs_Standings[[Abbreviation]:[2024 Year to Date RS/G]], 6, FALSE)/$F994</f>
        <v>#N/A</v>
      </c>
      <c r="Y994" s="9" t="e">
        <f>VLOOKUP($B994, FanGraphs_Standings[[Abbreviation]:[2024 Projected Full Season RDif]], 19, FALSE)/162</f>
        <v>#N/A</v>
      </c>
      <c r="Z994" s="9" t="e">
        <f>VLOOKUP($B994, FanGraphs_Standings[[Abbreviation]:[2024 Projected Full Season RDif]], 5, FALSE)</f>
        <v>#N/A</v>
      </c>
      <c r="AA994" s="9" t="e">
        <f>VLOOKUP($B994, FanGraphs_Standings[[Abbreviation]:[2024 Projected Full Season W%]], 18, FALSE)</f>
        <v>#N/A</v>
      </c>
      <c r="AB994" s="9" t="e">
        <f>VLOOKUP($B994, 'Home Field Adv'!$A$2:$I$31, 9, FALSE)</f>
        <v>#N/A</v>
      </c>
      <c r="AC994" s="9" t="e">
        <f>VLOOKUP($C994, FanGraphs_Standings[[Abbreviation]:[2024 Year to Date G]], 2, FALSE)</f>
        <v>#N/A</v>
      </c>
      <c r="AD994" s="9" t="e">
        <f>VLOOKUP($E994, 'SP Per G'!$A$2:$D$1380, 3, FALSE)</f>
        <v>#N/A</v>
      </c>
      <c r="AE994" s="9" t="e">
        <f>VLOOKUP($E994, 'SP Per G'!$A$2:$D$1380, 4, FALSE)</f>
        <v>#N/A</v>
      </c>
      <c r="AF994" s="9" t="e">
        <f>VLOOKUP($E994, Individual_Pitching___Dashboard[], 18, FALSE)</f>
        <v>#N/A</v>
      </c>
      <c r="AG994" s="9" t="e">
        <f>VLOOKUP($E994, Individual_Pitching___Dashboard[], 20, FALSE)</f>
        <v>#N/A</v>
      </c>
      <c r="AH994" s="9" t="e">
        <f>VLOOKUP($E994, Individual_Pitching___Advanced[], 21,FALSE)</f>
        <v>#N/A</v>
      </c>
      <c r="AI994" s="9" t="e">
        <f>VLOOKUP($C994, 'Team Per G'!$A$2:$G$31, 7, FALSE)</f>
        <v>#N/A</v>
      </c>
      <c r="AJ994" s="9" t="e">
        <f>VLOOKUP($C994, 'FanGraphs - Team WAR Projected'!$B$2:$E$31, 3, FALSE)/162</f>
        <v>#N/A</v>
      </c>
      <c r="AK994" s="9" t="e">
        <f>VLOOKUP($C994, Team_Pitching___Advanced[[Team]:[xFIP]], 19,FALSE)</f>
        <v>#N/A</v>
      </c>
      <c r="AL994" s="9" t="e">
        <f>VLOOKUP($C994, Team_Pitching___Advanced[], 20, FALSE)</f>
        <v>#N/A</v>
      </c>
      <c r="AM994" s="9" t="e">
        <f>VLOOKUP($C994, Team_Batting___Dashboard[[Team]:[wOBA]], 16, FALSE)</f>
        <v>#N/A</v>
      </c>
      <c r="AN994" s="9" t="e">
        <f>VLOOKUP($C994, Team_Batting___Advanced[[Team]:[OPS]], 9, FALSE)</f>
        <v>#N/A</v>
      </c>
      <c r="AO994" s="9" t="e">
        <f>VLOOKUP($C994, Team_Batting___Advanced[], 19, FALSE)</f>
        <v>#N/A</v>
      </c>
      <c r="AP994" s="9" t="e">
        <f>VLOOKUP($C994, 'Team Per G'!$A$2:$G$31, 3, FALSE)</f>
        <v>#N/A</v>
      </c>
      <c r="AQ994" s="9" t="e">
        <f>VLOOKUP($C994, 'Team Per G'!$A$2:$G$31, 5, FALSE)</f>
        <v>#N/A</v>
      </c>
      <c r="AR994" s="9" t="e">
        <f>VLOOKUP($C994, 'Team Per G'!$A$2:$G$31, 4, FALSE)</f>
        <v>#N/A</v>
      </c>
      <c r="AS994" s="9" t="e">
        <f>VLOOKUP($C994, Team_Batting___Dashboard[], 22, FALSE)/$AC994</f>
        <v>#N/A</v>
      </c>
      <c r="AT994" s="9" t="e">
        <f>VLOOKUP($C994, 'FanGraphs - Team WAR Projected'!$B$2:$E$31, 4, FALSE)/162</f>
        <v>#N/A</v>
      </c>
      <c r="AU994" s="9" t="e">
        <f>VLOOKUP($C994, FanGraphs_Standings[[Abbreviation]:[2024 Year to Date RS/G]], 6, FALSE)/$AC994</f>
        <v>#N/A</v>
      </c>
      <c r="AV994" s="9" t="e">
        <f>VLOOKUP($C994, FanGraphs_Standings[[Abbreviation]:[2024 Projected Full Season RDif]], 19, FALSE)/162</f>
        <v>#N/A</v>
      </c>
      <c r="AW994" s="9" t="e">
        <f>VLOOKUP($C994, FanGraphs_Standings[[Abbreviation]:[2024 Projected Full Season RDif]], 5, FALSE)</f>
        <v>#N/A</v>
      </c>
      <c r="AX994" s="9" t="e">
        <f>VLOOKUP($C994, FanGraphs_Standings[[Abbreviation]:[2024 Projected Full Season W%]], 18, FALSE)</f>
        <v>#N/A</v>
      </c>
      <c r="AY994" s="9" t="e">
        <f>VLOOKUP($C994, 'Home Field Adv'!$A$2:$K$31, 11, FALSE)</f>
        <v>#N/A</v>
      </c>
      <c r="BB994" s="5" t="str">
        <f t="shared" si="46"/>
        <v/>
      </c>
      <c r="BC994" s="5" t="str">
        <f t="shared" si="47"/>
        <v/>
      </c>
      <c r="BD994" s="5" t="str">
        <f t="shared" si="48"/>
        <v/>
      </c>
    </row>
    <row r="995" spans="6:56" x14ac:dyDescent="0.45">
      <c r="F995" s="9" t="e">
        <f>VLOOKUP($B995, FanGraphs_Standings[[Abbreviation]:[2024 Year to Date G]], 2, FALSE)</f>
        <v>#N/A</v>
      </c>
      <c r="G995" s="9" t="e">
        <f>IF(ISERR(VLOOKUP($D995, 'SP Per G'!$A$2:$D$1380, 3, FALSE)), L995, VLOOKUP($D995, 'SP Per G'!$A$2:$D$1380, 3, FALSE))</f>
        <v>#N/A</v>
      </c>
      <c r="H995" s="9" t="e">
        <f>VLOOKUP($D995, 'SP Per G'!$A$2:$D$1380, 4, FALSE)</f>
        <v>#N/A</v>
      </c>
      <c r="I995" s="9" t="e">
        <f>VLOOKUP($D995, Individual_Pitching___Dashboard[], 18, FALSE)</f>
        <v>#N/A</v>
      </c>
      <c r="J995" s="9" t="e">
        <f>VLOOKUP($D995, Individual_Pitching___Dashboard[], 20, FALSE)</f>
        <v>#N/A</v>
      </c>
      <c r="K995" s="9" t="e">
        <f>VLOOKUP($D995, Individual_Pitching___Advanced[], 21,FALSE)</f>
        <v>#N/A</v>
      </c>
      <c r="L995" s="9" t="e">
        <f>VLOOKUP($B995, 'Team Per G'!$A$2:$G$31, 7, FALSE)</f>
        <v>#N/A</v>
      </c>
      <c r="M995" s="9" t="e">
        <f>VLOOKUP($B995, 'FanGraphs - Team WAR Projected'!$B$2:$E$31, 3, FALSE)/162</f>
        <v>#N/A</v>
      </c>
      <c r="N995" s="9" t="e">
        <f>VLOOKUP($B995, Team_Pitching___Advanced[[Team]:[xFIP]], 19,FALSE)</f>
        <v>#N/A</v>
      </c>
      <c r="O995" s="9" t="e">
        <f>VLOOKUP($B995, Team_Pitching___Advanced[], 20, FALSE)</f>
        <v>#N/A</v>
      </c>
      <c r="P995" s="9" t="e">
        <f>VLOOKUP($B995, Team_Batting___Dashboard[[Team]:[wOBA]], 16, FALSE)</f>
        <v>#N/A</v>
      </c>
      <c r="Q995" s="9" t="e">
        <f>VLOOKUP($B995, Team_Batting___Advanced[[Team]:[OPS]], 9, FALSE)</f>
        <v>#N/A</v>
      </c>
      <c r="R995" s="9" t="e">
        <f>VLOOKUP($B995, Team_Batting___Advanced[], 19, FALSE)</f>
        <v>#N/A</v>
      </c>
      <c r="S995" s="9" t="e">
        <f>VLOOKUP($B995, 'Team Per G'!$A$2:$G$31, 3, FALSE)</f>
        <v>#N/A</v>
      </c>
      <c r="T995" s="9" t="e">
        <f>VLOOKUP($B995, 'Team Per G'!$A$2:$G$31, 5, FALSE)</f>
        <v>#N/A</v>
      </c>
      <c r="U995" s="9" t="e">
        <f>VLOOKUP($B995, 'Team Per G'!$A$2:$G$31, 4, FALSE)</f>
        <v>#N/A</v>
      </c>
      <c r="V995" s="9" t="e">
        <f>VLOOKUP($B995, Team_Batting___Dashboard[], 22, FALSE)/$F995</f>
        <v>#N/A</v>
      </c>
      <c r="W995" s="9" t="e">
        <f>VLOOKUP($B995, 'FanGraphs - Team WAR Projected'!$B$2:$E$31, 4, FALSE)/162</f>
        <v>#N/A</v>
      </c>
      <c r="X995" s="9" t="e">
        <f>VLOOKUP($B995, FanGraphs_Standings[[Abbreviation]:[2024 Year to Date RS/G]], 6, FALSE)/$F995</f>
        <v>#N/A</v>
      </c>
      <c r="Y995" s="9" t="e">
        <f>VLOOKUP($B995, FanGraphs_Standings[[Abbreviation]:[2024 Projected Full Season RDif]], 19, FALSE)/162</f>
        <v>#N/A</v>
      </c>
      <c r="Z995" s="9" t="e">
        <f>VLOOKUP($B995, FanGraphs_Standings[[Abbreviation]:[2024 Projected Full Season RDif]], 5, FALSE)</f>
        <v>#N/A</v>
      </c>
      <c r="AA995" s="9" t="e">
        <f>VLOOKUP($B995, FanGraphs_Standings[[Abbreviation]:[2024 Projected Full Season W%]], 18, FALSE)</f>
        <v>#N/A</v>
      </c>
      <c r="AB995" s="9" t="e">
        <f>VLOOKUP($B995, 'Home Field Adv'!$A$2:$I$31, 9, FALSE)</f>
        <v>#N/A</v>
      </c>
      <c r="AC995" s="9" t="e">
        <f>VLOOKUP($C995, FanGraphs_Standings[[Abbreviation]:[2024 Year to Date G]], 2, FALSE)</f>
        <v>#N/A</v>
      </c>
      <c r="AD995" s="9" t="e">
        <f>VLOOKUP($E995, 'SP Per G'!$A$2:$D$1380, 3, FALSE)</f>
        <v>#N/A</v>
      </c>
      <c r="AE995" s="9" t="e">
        <f>VLOOKUP($E995, 'SP Per G'!$A$2:$D$1380, 4, FALSE)</f>
        <v>#N/A</v>
      </c>
      <c r="AF995" s="9" t="e">
        <f>VLOOKUP($E995, Individual_Pitching___Dashboard[], 18, FALSE)</f>
        <v>#N/A</v>
      </c>
      <c r="AG995" s="9" t="e">
        <f>VLOOKUP($E995, Individual_Pitching___Dashboard[], 20, FALSE)</f>
        <v>#N/A</v>
      </c>
      <c r="AH995" s="9" t="e">
        <f>VLOOKUP($E995, Individual_Pitching___Advanced[], 21,FALSE)</f>
        <v>#N/A</v>
      </c>
      <c r="AI995" s="9" t="e">
        <f>VLOOKUP($C995, 'Team Per G'!$A$2:$G$31, 7, FALSE)</f>
        <v>#N/A</v>
      </c>
      <c r="AJ995" s="9" t="e">
        <f>VLOOKUP($C995, 'FanGraphs - Team WAR Projected'!$B$2:$E$31, 3, FALSE)/162</f>
        <v>#N/A</v>
      </c>
      <c r="AK995" s="9" t="e">
        <f>VLOOKUP($C995, Team_Pitching___Advanced[[Team]:[xFIP]], 19,FALSE)</f>
        <v>#N/A</v>
      </c>
      <c r="AL995" s="9" t="e">
        <f>VLOOKUP($C995, Team_Pitching___Advanced[], 20, FALSE)</f>
        <v>#N/A</v>
      </c>
      <c r="AM995" s="9" t="e">
        <f>VLOOKUP($C995, Team_Batting___Dashboard[[Team]:[wOBA]], 16, FALSE)</f>
        <v>#N/A</v>
      </c>
      <c r="AN995" s="9" t="e">
        <f>VLOOKUP($C995, Team_Batting___Advanced[[Team]:[OPS]], 9, FALSE)</f>
        <v>#N/A</v>
      </c>
      <c r="AO995" s="9" t="e">
        <f>VLOOKUP($C995, Team_Batting___Advanced[], 19, FALSE)</f>
        <v>#N/A</v>
      </c>
      <c r="AP995" s="9" t="e">
        <f>VLOOKUP($C995, 'Team Per G'!$A$2:$G$31, 3, FALSE)</f>
        <v>#N/A</v>
      </c>
      <c r="AQ995" s="9" t="e">
        <f>VLOOKUP($C995, 'Team Per G'!$A$2:$G$31, 5, FALSE)</f>
        <v>#N/A</v>
      </c>
      <c r="AR995" s="9" t="e">
        <f>VLOOKUP($C995, 'Team Per G'!$A$2:$G$31, 4, FALSE)</f>
        <v>#N/A</v>
      </c>
      <c r="AS995" s="9" t="e">
        <f>VLOOKUP($C995, Team_Batting___Dashboard[], 22, FALSE)/$AC995</f>
        <v>#N/A</v>
      </c>
      <c r="AT995" s="9" t="e">
        <f>VLOOKUP($C995, 'FanGraphs - Team WAR Projected'!$B$2:$E$31, 4, FALSE)/162</f>
        <v>#N/A</v>
      </c>
      <c r="AU995" s="9" t="e">
        <f>VLOOKUP($C995, FanGraphs_Standings[[Abbreviation]:[2024 Year to Date RS/G]], 6, FALSE)/$AC995</f>
        <v>#N/A</v>
      </c>
      <c r="AV995" s="9" t="e">
        <f>VLOOKUP($C995, FanGraphs_Standings[[Abbreviation]:[2024 Projected Full Season RDif]], 19, FALSE)/162</f>
        <v>#N/A</v>
      </c>
      <c r="AW995" s="9" t="e">
        <f>VLOOKUP($C995, FanGraphs_Standings[[Abbreviation]:[2024 Projected Full Season RDif]], 5, FALSE)</f>
        <v>#N/A</v>
      </c>
      <c r="AX995" s="9" t="e">
        <f>VLOOKUP($C995, FanGraphs_Standings[[Abbreviation]:[2024 Projected Full Season W%]], 18, FALSE)</f>
        <v>#N/A</v>
      </c>
      <c r="AY995" s="9" t="e">
        <f>VLOOKUP($C995, 'Home Field Adv'!$A$2:$K$31, 11, FALSE)</f>
        <v>#N/A</v>
      </c>
      <c r="BB995" s="5" t="str">
        <f t="shared" si="46"/>
        <v/>
      </c>
      <c r="BC995" s="5" t="str">
        <f t="shared" si="47"/>
        <v/>
      </c>
      <c r="BD995" s="5" t="str">
        <f t="shared" si="48"/>
        <v/>
      </c>
    </row>
    <row r="996" spans="6:56" x14ac:dyDescent="0.45">
      <c r="F996" s="9" t="e">
        <f>VLOOKUP($B996, FanGraphs_Standings[[Abbreviation]:[2024 Year to Date G]], 2, FALSE)</f>
        <v>#N/A</v>
      </c>
      <c r="G996" s="9" t="e">
        <f>IF(ISERR(VLOOKUP($D996, 'SP Per G'!$A$2:$D$1380, 3, FALSE)), L996, VLOOKUP($D996, 'SP Per G'!$A$2:$D$1380, 3, FALSE))</f>
        <v>#N/A</v>
      </c>
      <c r="H996" s="9" t="e">
        <f>VLOOKUP($D996, 'SP Per G'!$A$2:$D$1380, 4, FALSE)</f>
        <v>#N/A</v>
      </c>
      <c r="I996" s="9" t="e">
        <f>VLOOKUP($D996, Individual_Pitching___Dashboard[], 18, FALSE)</f>
        <v>#N/A</v>
      </c>
      <c r="J996" s="9" t="e">
        <f>VLOOKUP($D996, Individual_Pitching___Dashboard[], 20, FALSE)</f>
        <v>#N/A</v>
      </c>
      <c r="K996" s="9" t="e">
        <f>VLOOKUP($D996, Individual_Pitching___Advanced[], 21,FALSE)</f>
        <v>#N/A</v>
      </c>
      <c r="L996" s="9" t="e">
        <f>VLOOKUP($B996, 'Team Per G'!$A$2:$G$31, 7, FALSE)</f>
        <v>#N/A</v>
      </c>
      <c r="M996" s="9" t="e">
        <f>VLOOKUP($B996, 'FanGraphs - Team WAR Projected'!$B$2:$E$31, 3, FALSE)/162</f>
        <v>#N/A</v>
      </c>
      <c r="N996" s="9" t="e">
        <f>VLOOKUP($B996, Team_Pitching___Advanced[[Team]:[xFIP]], 19,FALSE)</f>
        <v>#N/A</v>
      </c>
      <c r="O996" s="9" t="e">
        <f>VLOOKUP($B996, Team_Pitching___Advanced[], 20, FALSE)</f>
        <v>#N/A</v>
      </c>
      <c r="P996" s="9" t="e">
        <f>VLOOKUP($B996, Team_Batting___Dashboard[[Team]:[wOBA]], 16, FALSE)</f>
        <v>#N/A</v>
      </c>
      <c r="Q996" s="9" t="e">
        <f>VLOOKUP($B996, Team_Batting___Advanced[[Team]:[OPS]], 9, FALSE)</f>
        <v>#N/A</v>
      </c>
      <c r="R996" s="9" t="e">
        <f>VLOOKUP($B996, Team_Batting___Advanced[], 19, FALSE)</f>
        <v>#N/A</v>
      </c>
      <c r="S996" s="9" t="e">
        <f>VLOOKUP($B996, 'Team Per G'!$A$2:$G$31, 3, FALSE)</f>
        <v>#N/A</v>
      </c>
      <c r="T996" s="9" t="e">
        <f>VLOOKUP($B996, 'Team Per G'!$A$2:$G$31, 5, FALSE)</f>
        <v>#N/A</v>
      </c>
      <c r="U996" s="9" t="e">
        <f>VLOOKUP($B996, 'Team Per G'!$A$2:$G$31, 4, FALSE)</f>
        <v>#N/A</v>
      </c>
      <c r="V996" s="9" t="e">
        <f>VLOOKUP($B996, Team_Batting___Dashboard[], 22, FALSE)/$F996</f>
        <v>#N/A</v>
      </c>
      <c r="W996" s="9" t="e">
        <f>VLOOKUP($B996, 'FanGraphs - Team WAR Projected'!$B$2:$E$31, 4, FALSE)/162</f>
        <v>#N/A</v>
      </c>
      <c r="X996" s="9" t="e">
        <f>VLOOKUP($B996, FanGraphs_Standings[[Abbreviation]:[2024 Year to Date RS/G]], 6, FALSE)/$F996</f>
        <v>#N/A</v>
      </c>
      <c r="Y996" s="9" t="e">
        <f>VLOOKUP($B996, FanGraphs_Standings[[Abbreviation]:[2024 Projected Full Season RDif]], 19, FALSE)/162</f>
        <v>#N/A</v>
      </c>
      <c r="Z996" s="9" t="e">
        <f>VLOOKUP($B996, FanGraphs_Standings[[Abbreviation]:[2024 Projected Full Season RDif]], 5, FALSE)</f>
        <v>#N/A</v>
      </c>
      <c r="AA996" s="9" t="e">
        <f>VLOOKUP($B996, FanGraphs_Standings[[Abbreviation]:[2024 Projected Full Season W%]], 18, FALSE)</f>
        <v>#N/A</v>
      </c>
      <c r="AB996" s="9" t="e">
        <f>VLOOKUP($B996, 'Home Field Adv'!$A$2:$I$31, 9, FALSE)</f>
        <v>#N/A</v>
      </c>
      <c r="AC996" s="9" t="e">
        <f>VLOOKUP($C996, FanGraphs_Standings[[Abbreviation]:[2024 Year to Date G]], 2, FALSE)</f>
        <v>#N/A</v>
      </c>
      <c r="AD996" s="9" t="e">
        <f>VLOOKUP($E996, 'SP Per G'!$A$2:$D$1380, 3, FALSE)</f>
        <v>#N/A</v>
      </c>
      <c r="AE996" s="9" t="e">
        <f>VLOOKUP($E996, 'SP Per G'!$A$2:$D$1380, 4, FALSE)</f>
        <v>#N/A</v>
      </c>
      <c r="AF996" s="9" t="e">
        <f>VLOOKUP($E996, Individual_Pitching___Dashboard[], 18, FALSE)</f>
        <v>#N/A</v>
      </c>
      <c r="AG996" s="9" t="e">
        <f>VLOOKUP($E996, Individual_Pitching___Dashboard[], 20, FALSE)</f>
        <v>#N/A</v>
      </c>
      <c r="AH996" s="9" t="e">
        <f>VLOOKUP($E996, Individual_Pitching___Advanced[], 21,FALSE)</f>
        <v>#N/A</v>
      </c>
      <c r="AI996" s="9" t="e">
        <f>VLOOKUP($C996, 'Team Per G'!$A$2:$G$31, 7, FALSE)</f>
        <v>#N/A</v>
      </c>
      <c r="AJ996" s="9" t="e">
        <f>VLOOKUP($C996, 'FanGraphs - Team WAR Projected'!$B$2:$E$31, 3, FALSE)/162</f>
        <v>#N/A</v>
      </c>
      <c r="AK996" s="9" t="e">
        <f>VLOOKUP($C996, Team_Pitching___Advanced[[Team]:[xFIP]], 19,FALSE)</f>
        <v>#N/A</v>
      </c>
      <c r="AL996" s="9" t="e">
        <f>VLOOKUP($C996, Team_Pitching___Advanced[], 20, FALSE)</f>
        <v>#N/A</v>
      </c>
      <c r="AM996" s="9" t="e">
        <f>VLOOKUP($C996, Team_Batting___Dashboard[[Team]:[wOBA]], 16, FALSE)</f>
        <v>#N/A</v>
      </c>
      <c r="AN996" s="9" t="e">
        <f>VLOOKUP($C996, Team_Batting___Advanced[[Team]:[OPS]], 9, FALSE)</f>
        <v>#N/A</v>
      </c>
      <c r="AO996" s="9" t="e">
        <f>VLOOKUP($C996, Team_Batting___Advanced[], 19, FALSE)</f>
        <v>#N/A</v>
      </c>
      <c r="AP996" s="9" t="e">
        <f>VLOOKUP($C996, 'Team Per G'!$A$2:$G$31, 3, FALSE)</f>
        <v>#N/A</v>
      </c>
      <c r="AQ996" s="9" t="e">
        <f>VLOOKUP($C996, 'Team Per G'!$A$2:$G$31, 5, FALSE)</f>
        <v>#N/A</v>
      </c>
      <c r="AR996" s="9" t="e">
        <f>VLOOKUP($C996, 'Team Per G'!$A$2:$G$31, 4, FALSE)</f>
        <v>#N/A</v>
      </c>
      <c r="AS996" s="9" t="e">
        <f>VLOOKUP($C996, Team_Batting___Dashboard[], 22, FALSE)/$AC996</f>
        <v>#N/A</v>
      </c>
      <c r="AT996" s="9" t="e">
        <f>VLOOKUP($C996, 'FanGraphs - Team WAR Projected'!$B$2:$E$31, 4, FALSE)/162</f>
        <v>#N/A</v>
      </c>
      <c r="AU996" s="9" t="e">
        <f>VLOOKUP($C996, FanGraphs_Standings[[Abbreviation]:[2024 Year to Date RS/G]], 6, FALSE)/$AC996</f>
        <v>#N/A</v>
      </c>
      <c r="AV996" s="9" t="e">
        <f>VLOOKUP($C996, FanGraphs_Standings[[Abbreviation]:[2024 Projected Full Season RDif]], 19, FALSE)/162</f>
        <v>#N/A</v>
      </c>
      <c r="AW996" s="9" t="e">
        <f>VLOOKUP($C996, FanGraphs_Standings[[Abbreviation]:[2024 Projected Full Season RDif]], 5, FALSE)</f>
        <v>#N/A</v>
      </c>
      <c r="AX996" s="9" t="e">
        <f>VLOOKUP($C996, FanGraphs_Standings[[Abbreviation]:[2024 Projected Full Season W%]], 18, FALSE)</f>
        <v>#N/A</v>
      </c>
      <c r="AY996" s="9" t="e">
        <f>VLOOKUP($C996, 'Home Field Adv'!$A$2:$K$31, 11, FALSE)</f>
        <v>#N/A</v>
      </c>
      <c r="BB996" s="5" t="str">
        <f t="shared" si="46"/>
        <v/>
      </c>
      <c r="BC996" s="5" t="str">
        <f t="shared" si="47"/>
        <v/>
      </c>
      <c r="BD996" s="5" t="str">
        <f t="shared" si="48"/>
        <v/>
      </c>
    </row>
    <row r="997" spans="6:56" x14ac:dyDescent="0.45">
      <c r="F997" s="9" t="e">
        <f>VLOOKUP($B997, FanGraphs_Standings[[Abbreviation]:[2024 Year to Date G]], 2, FALSE)</f>
        <v>#N/A</v>
      </c>
      <c r="G997" s="9" t="e">
        <f>IF(ISERR(VLOOKUP($D997, 'SP Per G'!$A$2:$D$1380, 3, FALSE)), L997, VLOOKUP($D997, 'SP Per G'!$A$2:$D$1380, 3, FALSE))</f>
        <v>#N/A</v>
      </c>
      <c r="H997" s="9" t="e">
        <f>VLOOKUP($D997, 'SP Per G'!$A$2:$D$1380, 4, FALSE)</f>
        <v>#N/A</v>
      </c>
      <c r="I997" s="9" t="e">
        <f>VLOOKUP($D997, Individual_Pitching___Dashboard[], 18, FALSE)</f>
        <v>#N/A</v>
      </c>
      <c r="J997" s="9" t="e">
        <f>VLOOKUP($D997, Individual_Pitching___Dashboard[], 20, FALSE)</f>
        <v>#N/A</v>
      </c>
      <c r="K997" s="9" t="e">
        <f>VLOOKUP($D997, Individual_Pitching___Advanced[], 21,FALSE)</f>
        <v>#N/A</v>
      </c>
      <c r="L997" s="9" t="e">
        <f>VLOOKUP($B997, 'Team Per G'!$A$2:$G$31, 7, FALSE)</f>
        <v>#N/A</v>
      </c>
      <c r="M997" s="9" t="e">
        <f>VLOOKUP($B997, 'FanGraphs - Team WAR Projected'!$B$2:$E$31, 3, FALSE)/162</f>
        <v>#N/A</v>
      </c>
      <c r="N997" s="9" t="e">
        <f>VLOOKUP($B997, Team_Pitching___Advanced[[Team]:[xFIP]], 19,FALSE)</f>
        <v>#N/A</v>
      </c>
      <c r="O997" s="9" t="e">
        <f>VLOOKUP($B997, Team_Pitching___Advanced[], 20, FALSE)</f>
        <v>#N/A</v>
      </c>
      <c r="P997" s="9" t="e">
        <f>VLOOKUP($B997, Team_Batting___Dashboard[[Team]:[wOBA]], 16, FALSE)</f>
        <v>#N/A</v>
      </c>
      <c r="Q997" s="9" t="e">
        <f>VLOOKUP($B997, Team_Batting___Advanced[[Team]:[OPS]], 9, FALSE)</f>
        <v>#N/A</v>
      </c>
      <c r="R997" s="9" t="e">
        <f>VLOOKUP($B997, Team_Batting___Advanced[], 19, FALSE)</f>
        <v>#N/A</v>
      </c>
      <c r="S997" s="9" t="e">
        <f>VLOOKUP($B997, 'Team Per G'!$A$2:$G$31, 3, FALSE)</f>
        <v>#N/A</v>
      </c>
      <c r="T997" s="9" t="e">
        <f>VLOOKUP($B997, 'Team Per G'!$A$2:$G$31, 5, FALSE)</f>
        <v>#N/A</v>
      </c>
      <c r="U997" s="9" t="e">
        <f>VLOOKUP($B997, 'Team Per G'!$A$2:$G$31, 4, FALSE)</f>
        <v>#N/A</v>
      </c>
      <c r="V997" s="9" t="e">
        <f>VLOOKUP($B997, Team_Batting___Dashboard[], 22, FALSE)/$F997</f>
        <v>#N/A</v>
      </c>
      <c r="W997" s="9" t="e">
        <f>VLOOKUP($B997, 'FanGraphs - Team WAR Projected'!$B$2:$E$31, 4, FALSE)/162</f>
        <v>#N/A</v>
      </c>
      <c r="X997" s="9" t="e">
        <f>VLOOKUP($B997, FanGraphs_Standings[[Abbreviation]:[2024 Year to Date RS/G]], 6, FALSE)/$F997</f>
        <v>#N/A</v>
      </c>
      <c r="Y997" s="9" t="e">
        <f>VLOOKUP($B997, FanGraphs_Standings[[Abbreviation]:[2024 Projected Full Season RDif]], 19, FALSE)/162</f>
        <v>#N/A</v>
      </c>
      <c r="Z997" s="9" t="e">
        <f>VLOOKUP($B997, FanGraphs_Standings[[Abbreviation]:[2024 Projected Full Season RDif]], 5, FALSE)</f>
        <v>#N/A</v>
      </c>
      <c r="AA997" s="9" t="e">
        <f>VLOOKUP($B997, FanGraphs_Standings[[Abbreviation]:[2024 Projected Full Season W%]], 18, FALSE)</f>
        <v>#N/A</v>
      </c>
      <c r="AB997" s="9" t="e">
        <f>VLOOKUP($B997, 'Home Field Adv'!$A$2:$I$31, 9, FALSE)</f>
        <v>#N/A</v>
      </c>
      <c r="AC997" s="9" t="e">
        <f>VLOOKUP($C997, FanGraphs_Standings[[Abbreviation]:[2024 Year to Date G]], 2, FALSE)</f>
        <v>#N/A</v>
      </c>
      <c r="AD997" s="9" t="e">
        <f>VLOOKUP($E997, 'SP Per G'!$A$2:$D$1380, 3, FALSE)</f>
        <v>#N/A</v>
      </c>
      <c r="AE997" s="9" t="e">
        <f>VLOOKUP($E997, 'SP Per G'!$A$2:$D$1380, 4, FALSE)</f>
        <v>#N/A</v>
      </c>
      <c r="AF997" s="9" t="e">
        <f>VLOOKUP($E997, Individual_Pitching___Dashboard[], 18, FALSE)</f>
        <v>#N/A</v>
      </c>
      <c r="AG997" s="9" t="e">
        <f>VLOOKUP($E997, Individual_Pitching___Dashboard[], 20, FALSE)</f>
        <v>#N/A</v>
      </c>
      <c r="AH997" s="9" t="e">
        <f>VLOOKUP($E997, Individual_Pitching___Advanced[], 21,FALSE)</f>
        <v>#N/A</v>
      </c>
      <c r="AI997" s="9" t="e">
        <f>VLOOKUP($C997, 'Team Per G'!$A$2:$G$31, 7, FALSE)</f>
        <v>#N/A</v>
      </c>
      <c r="AJ997" s="9" t="e">
        <f>VLOOKUP($C997, 'FanGraphs - Team WAR Projected'!$B$2:$E$31, 3, FALSE)/162</f>
        <v>#N/A</v>
      </c>
      <c r="AK997" s="9" t="e">
        <f>VLOOKUP($C997, Team_Pitching___Advanced[[Team]:[xFIP]], 19,FALSE)</f>
        <v>#N/A</v>
      </c>
      <c r="AL997" s="9" t="e">
        <f>VLOOKUP($C997, Team_Pitching___Advanced[], 20, FALSE)</f>
        <v>#N/A</v>
      </c>
      <c r="AM997" s="9" t="e">
        <f>VLOOKUP($C997, Team_Batting___Dashboard[[Team]:[wOBA]], 16, FALSE)</f>
        <v>#N/A</v>
      </c>
      <c r="AN997" s="9" t="e">
        <f>VLOOKUP($C997, Team_Batting___Advanced[[Team]:[OPS]], 9, FALSE)</f>
        <v>#N/A</v>
      </c>
      <c r="AO997" s="9" t="e">
        <f>VLOOKUP($C997, Team_Batting___Advanced[], 19, FALSE)</f>
        <v>#N/A</v>
      </c>
      <c r="AP997" s="9" t="e">
        <f>VLOOKUP($C997, 'Team Per G'!$A$2:$G$31, 3, FALSE)</f>
        <v>#N/A</v>
      </c>
      <c r="AQ997" s="9" t="e">
        <f>VLOOKUP($C997, 'Team Per G'!$A$2:$G$31, 5, FALSE)</f>
        <v>#N/A</v>
      </c>
      <c r="AR997" s="9" t="e">
        <f>VLOOKUP($C997, 'Team Per G'!$A$2:$G$31, 4, FALSE)</f>
        <v>#N/A</v>
      </c>
      <c r="AS997" s="9" t="e">
        <f>VLOOKUP($C997, Team_Batting___Dashboard[], 22, FALSE)/$AC997</f>
        <v>#N/A</v>
      </c>
      <c r="AT997" s="9" t="e">
        <f>VLOOKUP($C997, 'FanGraphs - Team WAR Projected'!$B$2:$E$31, 4, FALSE)/162</f>
        <v>#N/A</v>
      </c>
      <c r="AU997" s="9" t="e">
        <f>VLOOKUP($C997, FanGraphs_Standings[[Abbreviation]:[2024 Year to Date RS/G]], 6, FALSE)/$AC997</f>
        <v>#N/A</v>
      </c>
      <c r="AV997" s="9" t="e">
        <f>VLOOKUP($C997, FanGraphs_Standings[[Abbreviation]:[2024 Projected Full Season RDif]], 19, FALSE)/162</f>
        <v>#N/A</v>
      </c>
      <c r="AW997" s="9" t="e">
        <f>VLOOKUP($C997, FanGraphs_Standings[[Abbreviation]:[2024 Projected Full Season RDif]], 5, FALSE)</f>
        <v>#N/A</v>
      </c>
      <c r="AX997" s="9" t="e">
        <f>VLOOKUP($C997, FanGraphs_Standings[[Abbreviation]:[2024 Projected Full Season W%]], 18, FALSE)</f>
        <v>#N/A</v>
      </c>
      <c r="AY997" s="9" t="e">
        <f>VLOOKUP($C997, 'Home Field Adv'!$A$2:$K$31, 11, FALSE)</f>
        <v>#N/A</v>
      </c>
      <c r="BB997" s="5" t="str">
        <f t="shared" si="46"/>
        <v/>
      </c>
      <c r="BC997" s="5" t="str">
        <f t="shared" si="47"/>
        <v/>
      </c>
      <c r="BD997" s="5" t="str">
        <f t="shared" si="48"/>
        <v/>
      </c>
    </row>
    <row r="998" spans="6:56" x14ac:dyDescent="0.45">
      <c r="F998" s="9" t="e">
        <f>VLOOKUP($B998, FanGraphs_Standings[[Abbreviation]:[2024 Year to Date G]], 2, FALSE)</f>
        <v>#N/A</v>
      </c>
      <c r="G998" s="9" t="e">
        <f>IF(ISERR(VLOOKUP($D998, 'SP Per G'!$A$2:$D$1380, 3, FALSE)), L998, VLOOKUP($D998, 'SP Per G'!$A$2:$D$1380, 3, FALSE))</f>
        <v>#N/A</v>
      </c>
      <c r="H998" s="9" t="e">
        <f>VLOOKUP($D998, 'SP Per G'!$A$2:$D$1380, 4, FALSE)</f>
        <v>#N/A</v>
      </c>
      <c r="I998" s="9" t="e">
        <f>VLOOKUP($D998, Individual_Pitching___Dashboard[], 18, FALSE)</f>
        <v>#N/A</v>
      </c>
      <c r="J998" s="9" t="e">
        <f>VLOOKUP($D998, Individual_Pitching___Dashboard[], 20, FALSE)</f>
        <v>#N/A</v>
      </c>
      <c r="K998" s="9" t="e">
        <f>VLOOKUP($D998, Individual_Pitching___Advanced[], 21,FALSE)</f>
        <v>#N/A</v>
      </c>
      <c r="L998" s="9" t="e">
        <f>VLOOKUP($B998, 'Team Per G'!$A$2:$G$31, 7, FALSE)</f>
        <v>#N/A</v>
      </c>
      <c r="M998" s="9" t="e">
        <f>VLOOKUP($B998, 'FanGraphs - Team WAR Projected'!$B$2:$E$31, 3, FALSE)/162</f>
        <v>#N/A</v>
      </c>
      <c r="N998" s="9" t="e">
        <f>VLOOKUP($B998, Team_Pitching___Advanced[[Team]:[xFIP]], 19,FALSE)</f>
        <v>#N/A</v>
      </c>
      <c r="O998" s="9" t="e">
        <f>VLOOKUP($B998, Team_Pitching___Advanced[], 20, FALSE)</f>
        <v>#N/A</v>
      </c>
      <c r="P998" s="9" t="e">
        <f>VLOOKUP($B998, Team_Batting___Dashboard[[Team]:[wOBA]], 16, FALSE)</f>
        <v>#N/A</v>
      </c>
      <c r="Q998" s="9" t="e">
        <f>VLOOKUP($B998, Team_Batting___Advanced[[Team]:[OPS]], 9, FALSE)</f>
        <v>#N/A</v>
      </c>
      <c r="R998" s="9" t="e">
        <f>VLOOKUP($B998, Team_Batting___Advanced[], 19, FALSE)</f>
        <v>#N/A</v>
      </c>
      <c r="S998" s="9" t="e">
        <f>VLOOKUP($B998, 'Team Per G'!$A$2:$G$31, 3, FALSE)</f>
        <v>#N/A</v>
      </c>
      <c r="T998" s="9" t="e">
        <f>VLOOKUP($B998, 'Team Per G'!$A$2:$G$31, 5, FALSE)</f>
        <v>#N/A</v>
      </c>
      <c r="U998" s="9" t="e">
        <f>VLOOKUP($B998, 'Team Per G'!$A$2:$G$31, 4, FALSE)</f>
        <v>#N/A</v>
      </c>
      <c r="V998" s="9" t="e">
        <f>VLOOKUP($B998, Team_Batting___Dashboard[], 22, FALSE)/$F998</f>
        <v>#N/A</v>
      </c>
      <c r="W998" s="9" t="e">
        <f>VLOOKUP($B998, 'FanGraphs - Team WAR Projected'!$B$2:$E$31, 4, FALSE)/162</f>
        <v>#N/A</v>
      </c>
      <c r="X998" s="9" t="e">
        <f>VLOOKUP($B998, FanGraphs_Standings[[Abbreviation]:[2024 Year to Date RS/G]], 6, FALSE)/$F998</f>
        <v>#N/A</v>
      </c>
      <c r="Y998" s="9" t="e">
        <f>VLOOKUP($B998, FanGraphs_Standings[[Abbreviation]:[2024 Projected Full Season RDif]], 19, FALSE)/162</f>
        <v>#N/A</v>
      </c>
      <c r="Z998" s="9" t="e">
        <f>VLOOKUP($B998, FanGraphs_Standings[[Abbreviation]:[2024 Projected Full Season RDif]], 5, FALSE)</f>
        <v>#N/A</v>
      </c>
      <c r="AA998" s="9" t="e">
        <f>VLOOKUP($B998, FanGraphs_Standings[[Abbreviation]:[2024 Projected Full Season W%]], 18, FALSE)</f>
        <v>#N/A</v>
      </c>
      <c r="AB998" s="9" t="e">
        <f>VLOOKUP($B998, 'Home Field Adv'!$A$2:$I$31, 9, FALSE)</f>
        <v>#N/A</v>
      </c>
      <c r="AC998" s="9" t="e">
        <f>VLOOKUP($C998, FanGraphs_Standings[[Abbreviation]:[2024 Year to Date G]], 2, FALSE)</f>
        <v>#N/A</v>
      </c>
      <c r="AD998" s="9" t="e">
        <f>VLOOKUP($E998, 'SP Per G'!$A$2:$D$1380, 3, FALSE)</f>
        <v>#N/A</v>
      </c>
      <c r="AE998" s="9" t="e">
        <f>VLOOKUP($E998, 'SP Per G'!$A$2:$D$1380, 4, FALSE)</f>
        <v>#N/A</v>
      </c>
      <c r="AF998" s="9" t="e">
        <f>VLOOKUP($E998, Individual_Pitching___Dashboard[], 18, FALSE)</f>
        <v>#N/A</v>
      </c>
      <c r="AG998" s="9" t="e">
        <f>VLOOKUP($E998, Individual_Pitching___Dashboard[], 20, FALSE)</f>
        <v>#N/A</v>
      </c>
      <c r="AH998" s="9" t="e">
        <f>VLOOKUP($E998, Individual_Pitching___Advanced[], 21,FALSE)</f>
        <v>#N/A</v>
      </c>
      <c r="AI998" s="9" t="e">
        <f>VLOOKUP($C998, 'Team Per G'!$A$2:$G$31, 7, FALSE)</f>
        <v>#N/A</v>
      </c>
      <c r="AJ998" s="9" t="e">
        <f>VLOOKUP($C998, 'FanGraphs - Team WAR Projected'!$B$2:$E$31, 3, FALSE)/162</f>
        <v>#N/A</v>
      </c>
      <c r="AK998" s="9" t="e">
        <f>VLOOKUP($C998, Team_Pitching___Advanced[[Team]:[xFIP]], 19,FALSE)</f>
        <v>#N/A</v>
      </c>
      <c r="AL998" s="9" t="e">
        <f>VLOOKUP($C998, Team_Pitching___Advanced[], 20, FALSE)</f>
        <v>#N/A</v>
      </c>
      <c r="AM998" s="9" t="e">
        <f>VLOOKUP($C998, Team_Batting___Dashboard[[Team]:[wOBA]], 16, FALSE)</f>
        <v>#N/A</v>
      </c>
      <c r="AN998" s="9" t="e">
        <f>VLOOKUP($C998, Team_Batting___Advanced[[Team]:[OPS]], 9, FALSE)</f>
        <v>#N/A</v>
      </c>
      <c r="AO998" s="9" t="e">
        <f>VLOOKUP($C998, Team_Batting___Advanced[], 19, FALSE)</f>
        <v>#N/A</v>
      </c>
      <c r="AP998" s="9" t="e">
        <f>VLOOKUP($C998, 'Team Per G'!$A$2:$G$31, 3, FALSE)</f>
        <v>#N/A</v>
      </c>
      <c r="AQ998" s="9" t="e">
        <f>VLOOKUP($C998, 'Team Per G'!$A$2:$G$31, 5, FALSE)</f>
        <v>#N/A</v>
      </c>
      <c r="AR998" s="9" t="e">
        <f>VLOOKUP($C998, 'Team Per G'!$A$2:$G$31, 4, FALSE)</f>
        <v>#N/A</v>
      </c>
      <c r="AS998" s="9" t="e">
        <f>VLOOKUP($C998, Team_Batting___Dashboard[], 22, FALSE)/$AC998</f>
        <v>#N/A</v>
      </c>
      <c r="AT998" s="9" t="e">
        <f>VLOOKUP($C998, 'FanGraphs - Team WAR Projected'!$B$2:$E$31, 4, FALSE)/162</f>
        <v>#N/A</v>
      </c>
      <c r="AU998" s="9" t="e">
        <f>VLOOKUP($C998, FanGraphs_Standings[[Abbreviation]:[2024 Year to Date RS/G]], 6, FALSE)/$AC998</f>
        <v>#N/A</v>
      </c>
      <c r="AV998" s="9" t="e">
        <f>VLOOKUP($C998, FanGraphs_Standings[[Abbreviation]:[2024 Projected Full Season RDif]], 19, FALSE)/162</f>
        <v>#N/A</v>
      </c>
      <c r="AW998" s="9" t="e">
        <f>VLOOKUP($C998, FanGraphs_Standings[[Abbreviation]:[2024 Projected Full Season RDif]], 5, FALSE)</f>
        <v>#N/A</v>
      </c>
      <c r="AX998" s="9" t="e">
        <f>VLOOKUP($C998, FanGraphs_Standings[[Abbreviation]:[2024 Projected Full Season W%]], 18, FALSE)</f>
        <v>#N/A</v>
      </c>
      <c r="AY998" s="9" t="e">
        <f>VLOOKUP($C998, 'Home Field Adv'!$A$2:$K$31, 11, FALSE)</f>
        <v>#N/A</v>
      </c>
      <c r="BB998" s="5" t="str">
        <f t="shared" si="46"/>
        <v/>
      </c>
      <c r="BC998" s="5" t="str">
        <f t="shared" si="47"/>
        <v/>
      </c>
      <c r="BD998" s="5" t="str">
        <f t="shared" si="48"/>
        <v/>
      </c>
    </row>
    <row r="999" spans="6:56" x14ac:dyDescent="0.45">
      <c r="F999" s="9" t="e">
        <f>VLOOKUP($B999, FanGraphs_Standings[[Abbreviation]:[2024 Year to Date G]], 2, FALSE)</f>
        <v>#N/A</v>
      </c>
      <c r="G999" s="9" t="e">
        <f>IF(ISERR(VLOOKUP($D999, 'SP Per G'!$A$2:$D$1380, 3, FALSE)), L999, VLOOKUP($D999, 'SP Per G'!$A$2:$D$1380, 3, FALSE))</f>
        <v>#N/A</v>
      </c>
      <c r="H999" s="9" t="e">
        <f>VLOOKUP($D999, 'SP Per G'!$A$2:$D$1380, 4, FALSE)</f>
        <v>#N/A</v>
      </c>
      <c r="I999" s="9" t="e">
        <f>VLOOKUP($D999, Individual_Pitching___Dashboard[], 18, FALSE)</f>
        <v>#N/A</v>
      </c>
      <c r="J999" s="9" t="e">
        <f>VLOOKUP($D999, Individual_Pitching___Dashboard[], 20, FALSE)</f>
        <v>#N/A</v>
      </c>
      <c r="K999" s="9" t="e">
        <f>VLOOKUP($D999, Individual_Pitching___Advanced[], 21,FALSE)</f>
        <v>#N/A</v>
      </c>
      <c r="L999" s="9" t="e">
        <f>VLOOKUP($B999, 'Team Per G'!$A$2:$G$31, 7, FALSE)</f>
        <v>#N/A</v>
      </c>
      <c r="M999" s="9" t="e">
        <f>VLOOKUP($B999, 'FanGraphs - Team WAR Projected'!$B$2:$E$31, 3, FALSE)/162</f>
        <v>#N/A</v>
      </c>
      <c r="N999" s="9" t="e">
        <f>VLOOKUP($B999, Team_Pitching___Advanced[[Team]:[xFIP]], 19,FALSE)</f>
        <v>#N/A</v>
      </c>
      <c r="O999" s="9" t="e">
        <f>VLOOKUP($B999, Team_Pitching___Advanced[], 20, FALSE)</f>
        <v>#N/A</v>
      </c>
      <c r="P999" s="9" t="e">
        <f>VLOOKUP($B999, Team_Batting___Dashboard[[Team]:[wOBA]], 16, FALSE)</f>
        <v>#N/A</v>
      </c>
      <c r="Q999" s="9" t="e">
        <f>VLOOKUP($B999, Team_Batting___Advanced[[Team]:[OPS]], 9, FALSE)</f>
        <v>#N/A</v>
      </c>
      <c r="R999" s="9" t="e">
        <f>VLOOKUP($B999, Team_Batting___Advanced[], 19, FALSE)</f>
        <v>#N/A</v>
      </c>
      <c r="S999" s="9" t="e">
        <f>VLOOKUP($B999, 'Team Per G'!$A$2:$G$31, 3, FALSE)</f>
        <v>#N/A</v>
      </c>
      <c r="T999" s="9" t="e">
        <f>VLOOKUP($B999, 'Team Per G'!$A$2:$G$31, 5, FALSE)</f>
        <v>#N/A</v>
      </c>
      <c r="U999" s="9" t="e">
        <f>VLOOKUP($B999, 'Team Per G'!$A$2:$G$31, 4, FALSE)</f>
        <v>#N/A</v>
      </c>
      <c r="V999" s="9" t="e">
        <f>VLOOKUP($B999, Team_Batting___Dashboard[], 22, FALSE)/$F999</f>
        <v>#N/A</v>
      </c>
      <c r="W999" s="9" t="e">
        <f>VLOOKUP($B999, 'FanGraphs - Team WAR Projected'!$B$2:$E$31, 4, FALSE)/162</f>
        <v>#N/A</v>
      </c>
      <c r="X999" s="9" t="e">
        <f>VLOOKUP($B999, FanGraphs_Standings[[Abbreviation]:[2024 Year to Date RS/G]], 6, FALSE)/$F999</f>
        <v>#N/A</v>
      </c>
      <c r="Y999" s="9" t="e">
        <f>VLOOKUP($B999, FanGraphs_Standings[[Abbreviation]:[2024 Projected Full Season RDif]], 19, FALSE)/162</f>
        <v>#N/A</v>
      </c>
      <c r="Z999" s="9" t="e">
        <f>VLOOKUP($B999, FanGraphs_Standings[[Abbreviation]:[2024 Projected Full Season RDif]], 5, FALSE)</f>
        <v>#N/A</v>
      </c>
      <c r="AA999" s="9" t="e">
        <f>VLOOKUP($B999, FanGraphs_Standings[[Abbreviation]:[2024 Projected Full Season W%]], 18, FALSE)</f>
        <v>#N/A</v>
      </c>
      <c r="AB999" s="9" t="e">
        <f>VLOOKUP($B999, 'Home Field Adv'!$A$2:$I$31, 9, FALSE)</f>
        <v>#N/A</v>
      </c>
      <c r="AC999" s="9" t="e">
        <f>VLOOKUP($C999, FanGraphs_Standings[[Abbreviation]:[2024 Year to Date G]], 2, FALSE)</f>
        <v>#N/A</v>
      </c>
      <c r="AD999" s="9" t="e">
        <f>VLOOKUP($E999, 'SP Per G'!$A$2:$D$1380, 3, FALSE)</f>
        <v>#N/A</v>
      </c>
      <c r="AE999" s="9" t="e">
        <f>VLOOKUP($E999, 'SP Per G'!$A$2:$D$1380, 4, FALSE)</f>
        <v>#N/A</v>
      </c>
      <c r="AF999" s="9" t="e">
        <f>VLOOKUP($E999, Individual_Pitching___Dashboard[], 18, FALSE)</f>
        <v>#N/A</v>
      </c>
      <c r="AG999" s="9" t="e">
        <f>VLOOKUP($E999, Individual_Pitching___Dashboard[], 20, FALSE)</f>
        <v>#N/A</v>
      </c>
      <c r="AH999" s="9" t="e">
        <f>VLOOKUP($E999, Individual_Pitching___Advanced[], 21,FALSE)</f>
        <v>#N/A</v>
      </c>
      <c r="AI999" s="9" t="e">
        <f>VLOOKUP($C999, 'Team Per G'!$A$2:$G$31, 7, FALSE)</f>
        <v>#N/A</v>
      </c>
      <c r="AJ999" s="9" t="e">
        <f>VLOOKUP($C999, 'FanGraphs - Team WAR Projected'!$B$2:$E$31, 3, FALSE)/162</f>
        <v>#N/A</v>
      </c>
      <c r="AK999" s="9" t="e">
        <f>VLOOKUP($C999, Team_Pitching___Advanced[[Team]:[xFIP]], 19,FALSE)</f>
        <v>#N/A</v>
      </c>
      <c r="AL999" s="9" t="e">
        <f>VLOOKUP($C999, Team_Pitching___Advanced[], 20, FALSE)</f>
        <v>#N/A</v>
      </c>
      <c r="AM999" s="9" t="e">
        <f>VLOOKUP($C999, Team_Batting___Dashboard[[Team]:[wOBA]], 16, FALSE)</f>
        <v>#N/A</v>
      </c>
      <c r="AN999" s="9" t="e">
        <f>VLOOKUP($C999, Team_Batting___Advanced[[Team]:[OPS]], 9, FALSE)</f>
        <v>#N/A</v>
      </c>
      <c r="AO999" s="9" t="e">
        <f>VLOOKUP($C999, Team_Batting___Advanced[], 19, FALSE)</f>
        <v>#N/A</v>
      </c>
      <c r="AP999" s="9" t="e">
        <f>VLOOKUP($C999, 'Team Per G'!$A$2:$G$31, 3, FALSE)</f>
        <v>#N/A</v>
      </c>
      <c r="AQ999" s="9" t="e">
        <f>VLOOKUP($C999, 'Team Per G'!$A$2:$G$31, 5, FALSE)</f>
        <v>#N/A</v>
      </c>
      <c r="AR999" s="9" t="e">
        <f>VLOOKUP($C999, 'Team Per G'!$A$2:$G$31, 4, FALSE)</f>
        <v>#N/A</v>
      </c>
      <c r="AS999" s="9" t="e">
        <f>VLOOKUP($C999, Team_Batting___Dashboard[], 22, FALSE)/$AC999</f>
        <v>#N/A</v>
      </c>
      <c r="AT999" s="9" t="e">
        <f>VLOOKUP($C999, 'FanGraphs - Team WAR Projected'!$B$2:$E$31, 4, FALSE)/162</f>
        <v>#N/A</v>
      </c>
      <c r="AU999" s="9" t="e">
        <f>VLOOKUP($C999, FanGraphs_Standings[[Abbreviation]:[2024 Year to Date RS/G]], 6, FALSE)/$AC999</f>
        <v>#N/A</v>
      </c>
      <c r="AV999" s="9" t="e">
        <f>VLOOKUP($C999, FanGraphs_Standings[[Abbreviation]:[2024 Projected Full Season RDif]], 19, FALSE)/162</f>
        <v>#N/A</v>
      </c>
      <c r="AW999" s="9" t="e">
        <f>VLOOKUP($C999, FanGraphs_Standings[[Abbreviation]:[2024 Projected Full Season RDif]], 5, FALSE)</f>
        <v>#N/A</v>
      </c>
      <c r="AX999" s="9" t="e">
        <f>VLOOKUP($C999, FanGraphs_Standings[[Abbreviation]:[2024 Projected Full Season W%]], 18, FALSE)</f>
        <v>#N/A</v>
      </c>
      <c r="AY999" s="9" t="e">
        <f>VLOOKUP($C999, 'Home Field Adv'!$A$2:$K$31, 11, FALSE)</f>
        <v>#N/A</v>
      </c>
      <c r="BB999" s="5" t="str">
        <f t="shared" si="46"/>
        <v/>
      </c>
      <c r="BC999" s="5" t="str">
        <f t="shared" si="47"/>
        <v/>
      </c>
      <c r="BD999" s="5" t="str">
        <f t="shared" si="48"/>
        <v/>
      </c>
    </row>
    <row r="1000" spans="6:56" x14ac:dyDescent="0.45">
      <c r="F1000" s="9" t="e">
        <f>VLOOKUP($B1000, FanGraphs_Standings[[Abbreviation]:[2024 Year to Date G]], 2, FALSE)</f>
        <v>#N/A</v>
      </c>
      <c r="G1000" s="9" t="e">
        <f>IF(ISERR(VLOOKUP($D1000, 'SP Per G'!$A$2:$D$1380, 3, FALSE)), L1000, VLOOKUP($D1000, 'SP Per G'!$A$2:$D$1380, 3, FALSE))</f>
        <v>#N/A</v>
      </c>
      <c r="H1000" s="9" t="e">
        <f>VLOOKUP($D1000, 'SP Per G'!$A$2:$D$1380, 4, FALSE)</f>
        <v>#N/A</v>
      </c>
      <c r="I1000" s="9" t="e">
        <f>VLOOKUP($D1000, Individual_Pitching___Dashboard[], 18, FALSE)</f>
        <v>#N/A</v>
      </c>
      <c r="J1000" s="9" t="e">
        <f>VLOOKUP($D1000, Individual_Pitching___Dashboard[], 20, FALSE)</f>
        <v>#N/A</v>
      </c>
      <c r="K1000" s="9" t="e">
        <f>VLOOKUP($D1000, Individual_Pitching___Advanced[], 21,FALSE)</f>
        <v>#N/A</v>
      </c>
      <c r="L1000" s="9" t="e">
        <f>VLOOKUP($B1000, 'Team Per G'!$A$2:$G$31, 7, FALSE)</f>
        <v>#N/A</v>
      </c>
      <c r="M1000" s="9" t="e">
        <f>VLOOKUP($B1000, 'FanGraphs - Team WAR Projected'!$B$2:$E$31, 3, FALSE)/162</f>
        <v>#N/A</v>
      </c>
      <c r="N1000" s="9" t="e">
        <f>VLOOKUP($B1000, Team_Pitching___Advanced[[Team]:[xFIP]], 19,FALSE)</f>
        <v>#N/A</v>
      </c>
      <c r="O1000" s="9" t="e">
        <f>VLOOKUP($B1000, Team_Pitching___Advanced[], 20, FALSE)</f>
        <v>#N/A</v>
      </c>
      <c r="P1000" s="9" t="e">
        <f>VLOOKUP($B1000, Team_Batting___Dashboard[[Team]:[wOBA]], 16, FALSE)</f>
        <v>#N/A</v>
      </c>
      <c r="Q1000" s="9" t="e">
        <f>VLOOKUP($B1000, Team_Batting___Advanced[[Team]:[OPS]], 9, FALSE)</f>
        <v>#N/A</v>
      </c>
      <c r="R1000" s="9" t="e">
        <f>VLOOKUP($B1000, Team_Batting___Advanced[], 19, FALSE)</f>
        <v>#N/A</v>
      </c>
      <c r="S1000" s="9" t="e">
        <f>VLOOKUP($B1000, 'Team Per G'!$A$2:$G$31, 3, FALSE)</f>
        <v>#N/A</v>
      </c>
      <c r="T1000" s="9" t="e">
        <f>VLOOKUP($B1000, 'Team Per G'!$A$2:$G$31, 5, FALSE)</f>
        <v>#N/A</v>
      </c>
      <c r="U1000" s="9" t="e">
        <f>VLOOKUP($B1000, 'Team Per G'!$A$2:$G$31, 4, FALSE)</f>
        <v>#N/A</v>
      </c>
      <c r="V1000" s="9" t="e">
        <f>VLOOKUP($B1000, Team_Batting___Dashboard[], 22, FALSE)/$F1000</f>
        <v>#N/A</v>
      </c>
      <c r="W1000" s="9" t="e">
        <f>VLOOKUP($B1000, 'FanGraphs - Team WAR Projected'!$B$2:$E$31, 4, FALSE)/162</f>
        <v>#N/A</v>
      </c>
      <c r="X1000" s="9" t="e">
        <f>VLOOKUP($B1000, FanGraphs_Standings[[Abbreviation]:[2024 Year to Date RS/G]], 6, FALSE)/$F1000</f>
        <v>#N/A</v>
      </c>
      <c r="Y1000" s="9" t="e">
        <f>VLOOKUP($B1000, FanGraphs_Standings[[Abbreviation]:[2024 Projected Full Season RDif]], 19, FALSE)/162</f>
        <v>#N/A</v>
      </c>
      <c r="Z1000" s="9" t="e">
        <f>VLOOKUP($B1000, FanGraphs_Standings[[Abbreviation]:[2024 Projected Full Season RDif]], 5, FALSE)</f>
        <v>#N/A</v>
      </c>
      <c r="AA1000" s="9" t="e">
        <f>VLOOKUP($B1000, FanGraphs_Standings[[Abbreviation]:[2024 Projected Full Season W%]], 18, FALSE)</f>
        <v>#N/A</v>
      </c>
      <c r="AB1000" s="9" t="e">
        <f>VLOOKUP($B1000, 'Home Field Adv'!$A$2:$I$31, 9, FALSE)</f>
        <v>#N/A</v>
      </c>
      <c r="AC1000" s="9" t="e">
        <f>VLOOKUP($C1000, FanGraphs_Standings[[Abbreviation]:[2024 Year to Date G]], 2, FALSE)</f>
        <v>#N/A</v>
      </c>
      <c r="AD1000" s="9" t="e">
        <f>VLOOKUP($E1000, 'SP Per G'!$A$2:$D$1380, 3, FALSE)</f>
        <v>#N/A</v>
      </c>
      <c r="AE1000" s="9" t="e">
        <f>VLOOKUP($E1000, 'SP Per G'!$A$2:$D$1380, 4, FALSE)</f>
        <v>#N/A</v>
      </c>
      <c r="AF1000" s="9" t="e">
        <f>VLOOKUP($E1000, Individual_Pitching___Dashboard[], 18, FALSE)</f>
        <v>#N/A</v>
      </c>
      <c r="AG1000" s="9" t="e">
        <f>VLOOKUP($E1000, Individual_Pitching___Dashboard[], 20, FALSE)</f>
        <v>#N/A</v>
      </c>
      <c r="AH1000" s="9" t="e">
        <f>VLOOKUP($E1000, Individual_Pitching___Advanced[], 21,FALSE)</f>
        <v>#N/A</v>
      </c>
      <c r="AI1000" s="9" t="e">
        <f>VLOOKUP($C1000, 'Team Per G'!$A$2:$G$31, 7, FALSE)</f>
        <v>#N/A</v>
      </c>
      <c r="AJ1000" s="9" t="e">
        <f>VLOOKUP($C1000, 'FanGraphs - Team WAR Projected'!$B$2:$E$31, 3, FALSE)/162</f>
        <v>#N/A</v>
      </c>
      <c r="AK1000" s="9" t="e">
        <f>VLOOKUP($C1000, Team_Pitching___Advanced[[Team]:[xFIP]], 19,FALSE)</f>
        <v>#N/A</v>
      </c>
      <c r="AL1000" s="9" t="e">
        <f>VLOOKUP($C1000, Team_Pitching___Advanced[], 20, FALSE)</f>
        <v>#N/A</v>
      </c>
      <c r="AM1000" s="9" t="e">
        <f>VLOOKUP($C1000, Team_Batting___Dashboard[[Team]:[wOBA]], 16, FALSE)</f>
        <v>#N/A</v>
      </c>
      <c r="AN1000" s="9" t="e">
        <f>VLOOKUP($C1000, Team_Batting___Advanced[[Team]:[OPS]], 9, FALSE)</f>
        <v>#N/A</v>
      </c>
      <c r="AO1000" s="9" t="e">
        <f>VLOOKUP($C1000, Team_Batting___Advanced[], 19, FALSE)</f>
        <v>#N/A</v>
      </c>
      <c r="AP1000" s="9" t="e">
        <f>VLOOKUP($C1000, 'Team Per G'!$A$2:$G$31, 3, FALSE)</f>
        <v>#N/A</v>
      </c>
      <c r="AQ1000" s="9" t="e">
        <f>VLOOKUP($C1000, 'Team Per G'!$A$2:$G$31, 5, FALSE)</f>
        <v>#N/A</v>
      </c>
      <c r="AR1000" s="9" t="e">
        <f>VLOOKUP($C1000, 'Team Per G'!$A$2:$G$31, 4, FALSE)</f>
        <v>#N/A</v>
      </c>
      <c r="AS1000" s="9" t="e">
        <f>VLOOKUP($C1000, Team_Batting___Dashboard[], 22, FALSE)/$AC1000</f>
        <v>#N/A</v>
      </c>
      <c r="AT1000" s="9" t="e">
        <f>VLOOKUP($C1000, 'FanGraphs - Team WAR Projected'!$B$2:$E$31, 4, FALSE)/162</f>
        <v>#N/A</v>
      </c>
      <c r="AU1000" s="9" t="e">
        <f>VLOOKUP($C1000, FanGraphs_Standings[[Abbreviation]:[2024 Year to Date RS/G]], 6, FALSE)/$AC1000</f>
        <v>#N/A</v>
      </c>
      <c r="AV1000" s="9" t="e">
        <f>VLOOKUP($C1000, FanGraphs_Standings[[Abbreviation]:[2024 Projected Full Season RDif]], 19, FALSE)/162</f>
        <v>#N/A</v>
      </c>
      <c r="AW1000" s="9" t="e">
        <f>VLOOKUP($C1000, FanGraphs_Standings[[Abbreviation]:[2024 Projected Full Season RDif]], 5, FALSE)</f>
        <v>#N/A</v>
      </c>
      <c r="AX1000" s="9" t="e">
        <f>VLOOKUP($C1000, FanGraphs_Standings[[Abbreviation]:[2024 Projected Full Season W%]], 18, FALSE)</f>
        <v>#N/A</v>
      </c>
      <c r="AY1000" s="9" t="e">
        <f>VLOOKUP($C1000, 'Home Field Adv'!$A$2:$K$31, 11, FALSE)</f>
        <v>#N/A</v>
      </c>
      <c r="BB1000" s="5" t="str">
        <f t="shared" si="46"/>
        <v/>
      </c>
      <c r="BC1000" s="5" t="str">
        <f t="shared" si="47"/>
        <v/>
      </c>
      <c r="BD1000" s="5" t="str">
        <f t="shared" si="48"/>
        <v/>
      </c>
    </row>
    <row r="1001" spans="6:56" x14ac:dyDescent="0.45">
      <c r="F1001" s="9" t="e">
        <f>VLOOKUP($B1001, FanGraphs_Standings[[Abbreviation]:[2024 Year to Date G]], 2, FALSE)</f>
        <v>#N/A</v>
      </c>
      <c r="G1001" s="9" t="e">
        <f>IF(ISERR(VLOOKUP($D1001, 'SP Per G'!$A$2:$D$1380, 3, FALSE)), L1001, VLOOKUP($D1001, 'SP Per G'!$A$2:$D$1380, 3, FALSE))</f>
        <v>#N/A</v>
      </c>
      <c r="H1001" s="9" t="e">
        <f>VLOOKUP($D1001, 'SP Per G'!$A$2:$D$1380, 4, FALSE)</f>
        <v>#N/A</v>
      </c>
      <c r="I1001" s="9" t="e">
        <f>VLOOKUP($D1001, Individual_Pitching___Dashboard[], 18, FALSE)</f>
        <v>#N/A</v>
      </c>
      <c r="J1001" s="9" t="e">
        <f>VLOOKUP($D1001, Individual_Pitching___Dashboard[], 20, FALSE)</f>
        <v>#N/A</v>
      </c>
      <c r="K1001" s="9" t="e">
        <f>VLOOKUP($D1001, Individual_Pitching___Advanced[], 21,FALSE)</f>
        <v>#N/A</v>
      </c>
      <c r="L1001" s="9" t="e">
        <f>VLOOKUP($B1001, 'Team Per G'!$A$2:$G$31, 7, FALSE)</f>
        <v>#N/A</v>
      </c>
      <c r="M1001" s="9" t="e">
        <f>VLOOKUP($B1001, 'FanGraphs - Team WAR Projected'!$B$2:$E$31, 3, FALSE)/162</f>
        <v>#N/A</v>
      </c>
      <c r="N1001" s="9" t="e">
        <f>VLOOKUP($B1001, Team_Pitching___Advanced[[Team]:[xFIP]], 19,FALSE)</f>
        <v>#N/A</v>
      </c>
      <c r="O1001" s="9" t="e">
        <f>VLOOKUP($B1001, Team_Pitching___Advanced[], 20, FALSE)</f>
        <v>#N/A</v>
      </c>
      <c r="P1001" s="9" t="e">
        <f>VLOOKUP($B1001, Team_Batting___Dashboard[[Team]:[wOBA]], 16, FALSE)</f>
        <v>#N/A</v>
      </c>
      <c r="Q1001" s="9" t="e">
        <f>VLOOKUP($B1001, Team_Batting___Advanced[[Team]:[OPS]], 9, FALSE)</f>
        <v>#N/A</v>
      </c>
      <c r="R1001" s="9" t="e">
        <f>VLOOKUP($B1001, Team_Batting___Advanced[], 19, FALSE)</f>
        <v>#N/A</v>
      </c>
      <c r="S1001" s="9" t="e">
        <f>VLOOKUP($B1001, 'Team Per G'!$A$2:$G$31, 3, FALSE)</f>
        <v>#N/A</v>
      </c>
      <c r="T1001" s="9" t="e">
        <f>VLOOKUP($B1001, 'Team Per G'!$A$2:$G$31, 5, FALSE)</f>
        <v>#N/A</v>
      </c>
      <c r="U1001" s="9" t="e">
        <f>VLOOKUP($B1001, 'Team Per G'!$A$2:$G$31, 4, FALSE)</f>
        <v>#N/A</v>
      </c>
      <c r="V1001" s="9" t="e">
        <f>VLOOKUP($B1001, Team_Batting___Dashboard[], 22, FALSE)/$F1001</f>
        <v>#N/A</v>
      </c>
      <c r="W1001" s="9" t="e">
        <f>VLOOKUP($B1001, 'FanGraphs - Team WAR Projected'!$B$2:$E$31, 4, FALSE)/162</f>
        <v>#N/A</v>
      </c>
      <c r="X1001" s="9" t="e">
        <f>VLOOKUP($B1001, FanGraphs_Standings[[Abbreviation]:[2024 Year to Date RS/G]], 6, FALSE)/$F1001</f>
        <v>#N/A</v>
      </c>
      <c r="Y1001" s="9" t="e">
        <f>VLOOKUP($B1001, FanGraphs_Standings[[Abbreviation]:[2024 Projected Full Season RDif]], 19, FALSE)/162</f>
        <v>#N/A</v>
      </c>
      <c r="Z1001" s="9" t="e">
        <f>VLOOKUP($B1001, FanGraphs_Standings[[Abbreviation]:[2024 Projected Full Season RDif]], 5, FALSE)</f>
        <v>#N/A</v>
      </c>
      <c r="AA1001" s="9" t="e">
        <f>VLOOKUP($B1001, FanGraphs_Standings[[Abbreviation]:[2024 Projected Full Season W%]], 18, FALSE)</f>
        <v>#N/A</v>
      </c>
      <c r="AB1001" s="9" t="e">
        <f>VLOOKUP($B1001, 'Home Field Adv'!$A$2:$I$31, 9, FALSE)</f>
        <v>#N/A</v>
      </c>
      <c r="AC1001" s="9" t="e">
        <f>VLOOKUP($C1001, FanGraphs_Standings[[Abbreviation]:[2024 Year to Date G]], 2, FALSE)</f>
        <v>#N/A</v>
      </c>
      <c r="AD1001" s="9" t="e">
        <f>VLOOKUP($E1001, 'SP Per G'!$A$2:$D$1380, 3, FALSE)</f>
        <v>#N/A</v>
      </c>
      <c r="AE1001" s="9" t="e">
        <f>VLOOKUP($E1001, 'SP Per G'!$A$2:$D$1380, 4, FALSE)</f>
        <v>#N/A</v>
      </c>
      <c r="AF1001" s="9" t="e">
        <f>VLOOKUP($E1001, Individual_Pitching___Dashboard[], 18, FALSE)</f>
        <v>#N/A</v>
      </c>
      <c r="AG1001" s="9" t="e">
        <f>VLOOKUP($E1001, Individual_Pitching___Dashboard[], 20, FALSE)</f>
        <v>#N/A</v>
      </c>
      <c r="AH1001" s="9" t="e">
        <f>VLOOKUP($E1001, Individual_Pitching___Advanced[], 21,FALSE)</f>
        <v>#N/A</v>
      </c>
      <c r="AI1001" s="9" t="e">
        <f>VLOOKUP($C1001, 'Team Per G'!$A$2:$G$31, 7, FALSE)</f>
        <v>#N/A</v>
      </c>
      <c r="AJ1001" s="9" t="e">
        <f>VLOOKUP($C1001, 'FanGraphs - Team WAR Projected'!$B$2:$E$31, 3, FALSE)/162</f>
        <v>#N/A</v>
      </c>
      <c r="AK1001" s="9" t="e">
        <f>VLOOKUP($C1001, Team_Pitching___Advanced[[Team]:[xFIP]], 19,FALSE)</f>
        <v>#N/A</v>
      </c>
      <c r="AL1001" s="9" t="e">
        <f>VLOOKUP($C1001, Team_Pitching___Advanced[], 20, FALSE)</f>
        <v>#N/A</v>
      </c>
      <c r="AM1001" s="9" t="e">
        <f>VLOOKUP($C1001, Team_Batting___Dashboard[[Team]:[wOBA]], 16, FALSE)</f>
        <v>#N/A</v>
      </c>
      <c r="AN1001" s="9" t="e">
        <f>VLOOKUP($C1001, Team_Batting___Advanced[[Team]:[OPS]], 9, FALSE)</f>
        <v>#N/A</v>
      </c>
      <c r="AO1001" s="9" t="e">
        <f>VLOOKUP($C1001, Team_Batting___Advanced[], 19, FALSE)</f>
        <v>#N/A</v>
      </c>
      <c r="AP1001" s="9" t="e">
        <f>VLOOKUP($C1001, 'Team Per G'!$A$2:$G$31, 3, FALSE)</f>
        <v>#N/A</v>
      </c>
      <c r="AQ1001" s="9" t="e">
        <f>VLOOKUP($C1001, 'Team Per G'!$A$2:$G$31, 5, FALSE)</f>
        <v>#N/A</v>
      </c>
      <c r="AR1001" s="9" t="e">
        <f>VLOOKUP($C1001, 'Team Per G'!$A$2:$G$31, 4, FALSE)</f>
        <v>#N/A</v>
      </c>
      <c r="AS1001" s="9" t="e">
        <f>VLOOKUP($C1001, Team_Batting___Dashboard[], 22, FALSE)/$AC1001</f>
        <v>#N/A</v>
      </c>
      <c r="AT1001" s="9" t="e">
        <f>VLOOKUP($C1001, 'FanGraphs - Team WAR Projected'!$B$2:$E$31, 4, FALSE)/162</f>
        <v>#N/A</v>
      </c>
      <c r="AU1001" s="9" t="e">
        <f>VLOOKUP($C1001, FanGraphs_Standings[[Abbreviation]:[2024 Year to Date RS/G]], 6, FALSE)/$AC1001</f>
        <v>#N/A</v>
      </c>
      <c r="AV1001" s="9" t="e">
        <f>VLOOKUP($C1001, FanGraphs_Standings[[Abbreviation]:[2024 Projected Full Season RDif]], 19, FALSE)/162</f>
        <v>#N/A</v>
      </c>
      <c r="AW1001" s="9" t="e">
        <f>VLOOKUP($C1001, FanGraphs_Standings[[Abbreviation]:[2024 Projected Full Season RDif]], 5, FALSE)</f>
        <v>#N/A</v>
      </c>
      <c r="AX1001" s="9" t="e">
        <f>VLOOKUP($C1001, FanGraphs_Standings[[Abbreviation]:[2024 Projected Full Season W%]], 18, FALSE)</f>
        <v>#N/A</v>
      </c>
      <c r="AY1001" s="9" t="e">
        <f>VLOOKUP($C1001, 'Home Field Adv'!$A$2:$K$31, 11, FALSE)</f>
        <v>#N/A</v>
      </c>
      <c r="BB1001" s="5" t="str">
        <f t="shared" si="46"/>
        <v/>
      </c>
      <c r="BC1001" s="5" t="str">
        <f t="shared" si="47"/>
        <v/>
      </c>
      <c r="BD1001" s="5" t="str">
        <f t="shared" si="48"/>
        <v/>
      </c>
    </row>
    <row r="1002" spans="6:56" x14ac:dyDescent="0.45">
      <c r="F1002" s="9" t="e">
        <f>VLOOKUP($B1002, FanGraphs_Standings[[Abbreviation]:[2024 Year to Date G]], 2, FALSE)</f>
        <v>#N/A</v>
      </c>
      <c r="G1002" s="9" t="e">
        <f>IF(ISERR(VLOOKUP($D1002, 'SP Per G'!$A$2:$D$1380, 3, FALSE)), L1002, VLOOKUP($D1002, 'SP Per G'!$A$2:$D$1380, 3, FALSE))</f>
        <v>#N/A</v>
      </c>
      <c r="H1002" s="9" t="e">
        <f>VLOOKUP($D1002, 'SP Per G'!$A$2:$D$1380, 4, FALSE)</f>
        <v>#N/A</v>
      </c>
      <c r="I1002" s="9" t="e">
        <f>VLOOKUP($D1002, Individual_Pitching___Dashboard[], 18, FALSE)</f>
        <v>#N/A</v>
      </c>
      <c r="J1002" s="9" t="e">
        <f>VLOOKUP($D1002, Individual_Pitching___Dashboard[], 20, FALSE)</f>
        <v>#N/A</v>
      </c>
      <c r="K1002" s="9" t="e">
        <f>VLOOKUP($D1002, Individual_Pitching___Advanced[], 21,FALSE)</f>
        <v>#N/A</v>
      </c>
      <c r="L1002" s="9" t="e">
        <f>VLOOKUP($B1002, 'Team Per G'!$A$2:$G$31, 7, FALSE)</f>
        <v>#N/A</v>
      </c>
      <c r="M1002" s="9" t="e">
        <f>VLOOKUP($B1002, 'FanGraphs - Team WAR Projected'!$B$2:$E$31, 3, FALSE)/162</f>
        <v>#N/A</v>
      </c>
      <c r="N1002" s="9" t="e">
        <f>VLOOKUP($B1002, Team_Pitching___Advanced[[Team]:[xFIP]], 19,FALSE)</f>
        <v>#N/A</v>
      </c>
      <c r="O1002" s="9" t="e">
        <f>VLOOKUP($B1002, Team_Pitching___Advanced[], 20, FALSE)</f>
        <v>#N/A</v>
      </c>
      <c r="P1002" s="9" t="e">
        <f>VLOOKUP($B1002, Team_Batting___Dashboard[[Team]:[wOBA]], 16, FALSE)</f>
        <v>#N/A</v>
      </c>
      <c r="Q1002" s="9" t="e">
        <f>VLOOKUP($B1002, Team_Batting___Advanced[[Team]:[OPS]], 9, FALSE)</f>
        <v>#N/A</v>
      </c>
      <c r="R1002" s="9" t="e">
        <f>VLOOKUP($B1002, Team_Batting___Advanced[], 19, FALSE)</f>
        <v>#N/A</v>
      </c>
      <c r="S1002" s="9" t="e">
        <f>VLOOKUP($B1002, 'Team Per G'!$A$2:$G$31, 3, FALSE)</f>
        <v>#N/A</v>
      </c>
      <c r="T1002" s="9" t="e">
        <f>VLOOKUP($B1002, 'Team Per G'!$A$2:$G$31, 5, FALSE)</f>
        <v>#N/A</v>
      </c>
      <c r="U1002" s="9" t="e">
        <f>VLOOKUP($B1002, 'Team Per G'!$A$2:$G$31, 4, FALSE)</f>
        <v>#N/A</v>
      </c>
      <c r="V1002" s="9" t="e">
        <f>VLOOKUP($B1002, Team_Batting___Dashboard[], 22, FALSE)/$F1002</f>
        <v>#N/A</v>
      </c>
      <c r="W1002" s="9" t="e">
        <f>VLOOKUP($B1002, 'FanGraphs - Team WAR Projected'!$B$2:$E$31, 4, FALSE)/162</f>
        <v>#N/A</v>
      </c>
      <c r="X1002" s="9" t="e">
        <f>VLOOKUP($B1002, FanGraphs_Standings[[Abbreviation]:[2024 Year to Date RS/G]], 6, FALSE)/$F1002</f>
        <v>#N/A</v>
      </c>
      <c r="Y1002" s="9" t="e">
        <f>VLOOKUP($B1002, FanGraphs_Standings[[Abbreviation]:[2024 Projected Full Season RDif]], 19, FALSE)/162</f>
        <v>#N/A</v>
      </c>
      <c r="Z1002" s="9" t="e">
        <f>VLOOKUP($B1002, FanGraphs_Standings[[Abbreviation]:[2024 Projected Full Season RDif]], 5, FALSE)</f>
        <v>#N/A</v>
      </c>
      <c r="AA1002" s="9" t="e">
        <f>VLOOKUP($B1002, FanGraphs_Standings[[Abbreviation]:[2024 Projected Full Season W%]], 18, FALSE)</f>
        <v>#N/A</v>
      </c>
      <c r="AB1002" s="9" t="e">
        <f>VLOOKUP($B1002, 'Home Field Adv'!$A$2:$I$31, 9, FALSE)</f>
        <v>#N/A</v>
      </c>
      <c r="AC1002" s="9" t="e">
        <f>VLOOKUP($C1002, FanGraphs_Standings[[Abbreviation]:[2024 Year to Date G]], 2, FALSE)</f>
        <v>#N/A</v>
      </c>
      <c r="AD1002" s="9" t="e">
        <f>VLOOKUP($E1002, 'SP Per G'!$A$2:$D$1380, 3, FALSE)</f>
        <v>#N/A</v>
      </c>
      <c r="AE1002" s="9" t="e">
        <f>VLOOKUP($E1002, 'SP Per G'!$A$2:$D$1380, 4, FALSE)</f>
        <v>#N/A</v>
      </c>
      <c r="AF1002" s="9" t="e">
        <f>VLOOKUP($E1002, Individual_Pitching___Dashboard[], 18, FALSE)</f>
        <v>#N/A</v>
      </c>
      <c r="AG1002" s="9" t="e">
        <f>VLOOKUP($E1002, Individual_Pitching___Dashboard[], 20, FALSE)</f>
        <v>#N/A</v>
      </c>
      <c r="AH1002" s="9" t="e">
        <f>VLOOKUP($E1002, Individual_Pitching___Advanced[], 21,FALSE)</f>
        <v>#N/A</v>
      </c>
      <c r="AI1002" s="9" t="e">
        <f>VLOOKUP($C1002, 'Team Per G'!$A$2:$G$31, 7, FALSE)</f>
        <v>#N/A</v>
      </c>
      <c r="AJ1002" s="9" t="e">
        <f>VLOOKUP($C1002, 'FanGraphs - Team WAR Projected'!$B$2:$E$31, 3, FALSE)/162</f>
        <v>#N/A</v>
      </c>
      <c r="AK1002" s="9" t="e">
        <f>VLOOKUP($C1002, Team_Pitching___Advanced[[Team]:[xFIP]], 19,FALSE)</f>
        <v>#N/A</v>
      </c>
      <c r="AL1002" s="9" t="e">
        <f>VLOOKUP($C1002, Team_Pitching___Advanced[], 20, FALSE)</f>
        <v>#N/A</v>
      </c>
      <c r="AM1002" s="9" t="e">
        <f>VLOOKUP($C1002, Team_Batting___Dashboard[[Team]:[wOBA]], 16, FALSE)</f>
        <v>#N/A</v>
      </c>
      <c r="AN1002" s="9" t="e">
        <f>VLOOKUP($C1002, Team_Batting___Advanced[[Team]:[OPS]], 9, FALSE)</f>
        <v>#N/A</v>
      </c>
      <c r="AO1002" s="9" t="e">
        <f>VLOOKUP($C1002, Team_Batting___Advanced[], 19, FALSE)</f>
        <v>#N/A</v>
      </c>
      <c r="AP1002" s="9" t="e">
        <f>VLOOKUP($C1002, 'Team Per G'!$A$2:$G$31, 3, FALSE)</f>
        <v>#N/A</v>
      </c>
      <c r="AQ1002" s="9" t="e">
        <f>VLOOKUP($C1002, 'Team Per G'!$A$2:$G$31, 5, FALSE)</f>
        <v>#N/A</v>
      </c>
      <c r="AR1002" s="9" t="e">
        <f>VLOOKUP($C1002, 'Team Per G'!$A$2:$G$31, 4, FALSE)</f>
        <v>#N/A</v>
      </c>
      <c r="AS1002" s="9" t="e">
        <f>VLOOKUP($C1002, Team_Batting___Dashboard[], 22, FALSE)/$AC1002</f>
        <v>#N/A</v>
      </c>
      <c r="AT1002" s="9" t="e">
        <f>VLOOKUP($C1002, 'FanGraphs - Team WAR Projected'!$B$2:$E$31, 4, FALSE)/162</f>
        <v>#N/A</v>
      </c>
      <c r="AU1002" s="9" t="e">
        <f>VLOOKUP($C1002, FanGraphs_Standings[[Abbreviation]:[2024 Year to Date RS/G]], 6, FALSE)/$AC1002</f>
        <v>#N/A</v>
      </c>
      <c r="AV1002" s="9" t="e">
        <f>VLOOKUP($C1002, FanGraphs_Standings[[Abbreviation]:[2024 Projected Full Season RDif]], 19, FALSE)/162</f>
        <v>#N/A</v>
      </c>
      <c r="AW1002" s="9" t="e">
        <f>VLOOKUP($C1002, FanGraphs_Standings[[Abbreviation]:[2024 Projected Full Season RDif]], 5, FALSE)</f>
        <v>#N/A</v>
      </c>
      <c r="AX1002" s="9" t="e">
        <f>VLOOKUP($C1002, FanGraphs_Standings[[Abbreviation]:[2024 Projected Full Season W%]], 18, FALSE)</f>
        <v>#N/A</v>
      </c>
      <c r="AY1002" s="9" t="e">
        <f>VLOOKUP($C1002, 'Home Field Adv'!$A$2:$K$31, 11, FALSE)</f>
        <v>#N/A</v>
      </c>
      <c r="BB1002" s="5" t="str">
        <f t="shared" si="46"/>
        <v/>
      </c>
      <c r="BC1002" s="5" t="str">
        <f t="shared" si="47"/>
        <v/>
      </c>
      <c r="BD1002" s="5" t="str">
        <f t="shared" si="48"/>
        <v/>
      </c>
    </row>
    <row r="1003" spans="6:56" x14ac:dyDescent="0.45">
      <c r="F1003" s="9" t="e">
        <f>VLOOKUP($B1003, FanGraphs_Standings[[Abbreviation]:[2024 Year to Date G]], 2, FALSE)</f>
        <v>#N/A</v>
      </c>
      <c r="G1003" s="9" t="e">
        <f>IF(ISERR(VLOOKUP($D1003, 'SP Per G'!$A$2:$D$1380, 3, FALSE)), L1003, VLOOKUP($D1003, 'SP Per G'!$A$2:$D$1380, 3, FALSE))</f>
        <v>#N/A</v>
      </c>
      <c r="H1003" s="9" t="e">
        <f>VLOOKUP($D1003, 'SP Per G'!$A$2:$D$1380, 4, FALSE)</f>
        <v>#N/A</v>
      </c>
      <c r="I1003" s="9" t="e">
        <f>VLOOKUP($D1003, Individual_Pitching___Dashboard[], 18, FALSE)</f>
        <v>#N/A</v>
      </c>
      <c r="J1003" s="9" t="e">
        <f>VLOOKUP($D1003, Individual_Pitching___Dashboard[], 20, FALSE)</f>
        <v>#N/A</v>
      </c>
      <c r="K1003" s="9" t="e">
        <f>VLOOKUP($D1003, Individual_Pitching___Advanced[], 21,FALSE)</f>
        <v>#N/A</v>
      </c>
      <c r="L1003" s="9" t="e">
        <f>VLOOKUP($B1003, 'Team Per G'!$A$2:$G$31, 7, FALSE)</f>
        <v>#N/A</v>
      </c>
      <c r="M1003" s="9" t="e">
        <f>VLOOKUP($B1003, 'FanGraphs - Team WAR Projected'!$B$2:$E$31, 3, FALSE)/162</f>
        <v>#N/A</v>
      </c>
      <c r="N1003" s="9" t="e">
        <f>VLOOKUP($B1003, Team_Pitching___Advanced[[Team]:[xFIP]], 19,FALSE)</f>
        <v>#N/A</v>
      </c>
      <c r="O1003" s="9" t="e">
        <f>VLOOKUP($B1003, Team_Pitching___Advanced[], 20, FALSE)</f>
        <v>#N/A</v>
      </c>
      <c r="P1003" s="9" t="e">
        <f>VLOOKUP($B1003, Team_Batting___Dashboard[[Team]:[wOBA]], 16, FALSE)</f>
        <v>#N/A</v>
      </c>
      <c r="Q1003" s="9" t="e">
        <f>VLOOKUP($B1003, Team_Batting___Advanced[[Team]:[OPS]], 9, FALSE)</f>
        <v>#N/A</v>
      </c>
      <c r="R1003" s="9" t="e">
        <f>VLOOKUP($B1003, Team_Batting___Advanced[], 19, FALSE)</f>
        <v>#N/A</v>
      </c>
      <c r="S1003" s="9" t="e">
        <f>VLOOKUP($B1003, 'Team Per G'!$A$2:$G$31, 3, FALSE)</f>
        <v>#N/A</v>
      </c>
      <c r="T1003" s="9" t="e">
        <f>VLOOKUP($B1003, 'Team Per G'!$A$2:$G$31, 5, FALSE)</f>
        <v>#N/A</v>
      </c>
      <c r="U1003" s="9" t="e">
        <f>VLOOKUP($B1003, 'Team Per G'!$A$2:$G$31, 4, FALSE)</f>
        <v>#N/A</v>
      </c>
      <c r="V1003" s="9" t="e">
        <f>VLOOKUP($B1003, Team_Batting___Dashboard[], 22, FALSE)/$F1003</f>
        <v>#N/A</v>
      </c>
      <c r="W1003" s="9" t="e">
        <f>VLOOKUP($B1003, 'FanGraphs - Team WAR Projected'!$B$2:$E$31, 4, FALSE)/162</f>
        <v>#N/A</v>
      </c>
      <c r="X1003" s="9" t="e">
        <f>VLOOKUP($B1003, FanGraphs_Standings[[Abbreviation]:[2024 Year to Date RS/G]], 6, FALSE)/$F1003</f>
        <v>#N/A</v>
      </c>
      <c r="Y1003" s="9" t="e">
        <f>VLOOKUP($B1003, FanGraphs_Standings[[Abbreviation]:[2024 Projected Full Season RDif]], 19, FALSE)/162</f>
        <v>#N/A</v>
      </c>
      <c r="Z1003" s="9" t="e">
        <f>VLOOKUP($B1003, FanGraphs_Standings[[Abbreviation]:[2024 Projected Full Season RDif]], 5, FALSE)</f>
        <v>#N/A</v>
      </c>
      <c r="AA1003" s="9" t="e">
        <f>VLOOKUP($B1003, FanGraphs_Standings[[Abbreviation]:[2024 Projected Full Season W%]], 18, FALSE)</f>
        <v>#N/A</v>
      </c>
      <c r="AB1003" s="9" t="e">
        <f>VLOOKUP($B1003, 'Home Field Adv'!$A$2:$I$31, 9, FALSE)</f>
        <v>#N/A</v>
      </c>
      <c r="AC1003" s="9" t="e">
        <f>VLOOKUP($C1003, FanGraphs_Standings[[Abbreviation]:[2024 Year to Date G]], 2, FALSE)</f>
        <v>#N/A</v>
      </c>
      <c r="AD1003" s="9" t="e">
        <f>VLOOKUP($E1003, 'SP Per G'!$A$2:$D$1380, 3, FALSE)</f>
        <v>#N/A</v>
      </c>
      <c r="AE1003" s="9" t="e">
        <f>VLOOKUP($E1003, 'SP Per G'!$A$2:$D$1380, 4, FALSE)</f>
        <v>#N/A</v>
      </c>
      <c r="AF1003" s="9" t="e">
        <f>VLOOKUP($E1003, Individual_Pitching___Dashboard[], 18, FALSE)</f>
        <v>#N/A</v>
      </c>
      <c r="AG1003" s="9" t="e">
        <f>VLOOKUP($E1003, Individual_Pitching___Dashboard[], 20, FALSE)</f>
        <v>#N/A</v>
      </c>
      <c r="AH1003" s="9" t="e">
        <f>VLOOKUP($E1003, Individual_Pitching___Advanced[], 21,FALSE)</f>
        <v>#N/A</v>
      </c>
      <c r="AI1003" s="9" t="e">
        <f>VLOOKUP($C1003, 'Team Per G'!$A$2:$G$31, 7, FALSE)</f>
        <v>#N/A</v>
      </c>
      <c r="AJ1003" s="9" t="e">
        <f>VLOOKUP($C1003, 'FanGraphs - Team WAR Projected'!$B$2:$E$31, 3, FALSE)/162</f>
        <v>#N/A</v>
      </c>
      <c r="AK1003" s="9" t="e">
        <f>VLOOKUP($C1003, Team_Pitching___Advanced[[Team]:[xFIP]], 19,FALSE)</f>
        <v>#N/A</v>
      </c>
      <c r="AL1003" s="9" t="e">
        <f>VLOOKUP($C1003, Team_Pitching___Advanced[], 20, FALSE)</f>
        <v>#N/A</v>
      </c>
      <c r="AM1003" s="9" t="e">
        <f>VLOOKUP($C1003, Team_Batting___Dashboard[[Team]:[wOBA]], 16, FALSE)</f>
        <v>#N/A</v>
      </c>
      <c r="AN1003" s="9" t="e">
        <f>VLOOKUP($C1003, Team_Batting___Advanced[[Team]:[OPS]], 9, FALSE)</f>
        <v>#N/A</v>
      </c>
      <c r="AO1003" s="9" t="e">
        <f>VLOOKUP($C1003, Team_Batting___Advanced[], 19, FALSE)</f>
        <v>#N/A</v>
      </c>
      <c r="AP1003" s="9" t="e">
        <f>VLOOKUP($C1003, 'Team Per G'!$A$2:$G$31, 3, FALSE)</f>
        <v>#N/A</v>
      </c>
      <c r="AQ1003" s="9" t="e">
        <f>VLOOKUP($C1003, 'Team Per G'!$A$2:$G$31, 5, FALSE)</f>
        <v>#N/A</v>
      </c>
      <c r="AR1003" s="9" t="e">
        <f>VLOOKUP($C1003, 'Team Per G'!$A$2:$G$31, 4, FALSE)</f>
        <v>#N/A</v>
      </c>
      <c r="AS1003" s="9" t="e">
        <f>VLOOKUP($C1003, Team_Batting___Dashboard[], 22, FALSE)/$AC1003</f>
        <v>#N/A</v>
      </c>
      <c r="AT1003" s="9" t="e">
        <f>VLOOKUP($C1003, 'FanGraphs - Team WAR Projected'!$B$2:$E$31, 4, FALSE)/162</f>
        <v>#N/A</v>
      </c>
      <c r="AU1003" s="9" t="e">
        <f>VLOOKUP($C1003, FanGraphs_Standings[[Abbreviation]:[2024 Year to Date RS/G]], 6, FALSE)/$AC1003</f>
        <v>#N/A</v>
      </c>
      <c r="AV1003" s="9" t="e">
        <f>VLOOKUP($C1003, FanGraphs_Standings[[Abbreviation]:[2024 Projected Full Season RDif]], 19, FALSE)/162</f>
        <v>#N/A</v>
      </c>
      <c r="AW1003" s="9" t="e">
        <f>VLOOKUP($C1003, FanGraphs_Standings[[Abbreviation]:[2024 Projected Full Season RDif]], 5, FALSE)</f>
        <v>#N/A</v>
      </c>
      <c r="AX1003" s="9" t="e">
        <f>VLOOKUP($C1003, FanGraphs_Standings[[Abbreviation]:[2024 Projected Full Season W%]], 18, FALSE)</f>
        <v>#N/A</v>
      </c>
      <c r="AY1003" s="9" t="e">
        <f>VLOOKUP($C1003, 'Home Field Adv'!$A$2:$K$31, 11, FALSE)</f>
        <v>#N/A</v>
      </c>
      <c r="BB1003" s="5" t="str">
        <f t="shared" si="46"/>
        <v/>
      </c>
      <c r="BC1003" s="5" t="str">
        <f t="shared" si="47"/>
        <v/>
      </c>
      <c r="BD1003" s="5" t="str">
        <f t="shared" si="48"/>
        <v/>
      </c>
    </row>
    <row r="1004" spans="6:56" x14ac:dyDescent="0.45">
      <c r="F1004" s="9" t="e">
        <f>VLOOKUP($B1004, FanGraphs_Standings[[Abbreviation]:[2024 Year to Date G]], 2, FALSE)</f>
        <v>#N/A</v>
      </c>
      <c r="G1004" s="9" t="e">
        <f>IF(ISERR(VLOOKUP($D1004, 'SP Per G'!$A$2:$D$1380, 3, FALSE)), L1004, VLOOKUP($D1004, 'SP Per G'!$A$2:$D$1380, 3, FALSE))</f>
        <v>#N/A</v>
      </c>
      <c r="H1004" s="9" t="e">
        <f>VLOOKUP($D1004, 'SP Per G'!$A$2:$D$1380, 4, FALSE)</f>
        <v>#N/A</v>
      </c>
      <c r="I1004" s="9" t="e">
        <f>VLOOKUP($D1004, Individual_Pitching___Dashboard[], 18, FALSE)</f>
        <v>#N/A</v>
      </c>
      <c r="J1004" s="9" t="e">
        <f>VLOOKUP($D1004, Individual_Pitching___Dashboard[], 20, FALSE)</f>
        <v>#N/A</v>
      </c>
      <c r="K1004" s="9" t="e">
        <f>VLOOKUP($D1004, Individual_Pitching___Advanced[], 21,FALSE)</f>
        <v>#N/A</v>
      </c>
      <c r="L1004" s="9" t="e">
        <f>VLOOKUP($B1004, 'Team Per G'!$A$2:$G$31, 7, FALSE)</f>
        <v>#N/A</v>
      </c>
      <c r="M1004" s="9" t="e">
        <f>VLOOKUP($B1004, 'FanGraphs - Team WAR Projected'!$B$2:$E$31, 3, FALSE)/162</f>
        <v>#N/A</v>
      </c>
      <c r="N1004" s="9" t="e">
        <f>VLOOKUP($B1004, Team_Pitching___Advanced[[Team]:[xFIP]], 19,FALSE)</f>
        <v>#N/A</v>
      </c>
      <c r="O1004" s="9" t="e">
        <f>VLOOKUP($B1004, Team_Pitching___Advanced[], 20, FALSE)</f>
        <v>#N/A</v>
      </c>
      <c r="P1004" s="9" t="e">
        <f>VLOOKUP($B1004, Team_Batting___Dashboard[[Team]:[wOBA]], 16, FALSE)</f>
        <v>#N/A</v>
      </c>
      <c r="Q1004" s="9" t="e">
        <f>VLOOKUP($B1004, Team_Batting___Advanced[[Team]:[OPS]], 9, FALSE)</f>
        <v>#N/A</v>
      </c>
      <c r="R1004" s="9" t="e">
        <f>VLOOKUP($B1004, Team_Batting___Advanced[], 19, FALSE)</f>
        <v>#N/A</v>
      </c>
      <c r="S1004" s="9" t="e">
        <f>VLOOKUP($B1004, 'Team Per G'!$A$2:$G$31, 3, FALSE)</f>
        <v>#N/A</v>
      </c>
      <c r="T1004" s="9" t="e">
        <f>VLOOKUP($B1004, 'Team Per G'!$A$2:$G$31, 5, FALSE)</f>
        <v>#N/A</v>
      </c>
      <c r="U1004" s="9" t="e">
        <f>VLOOKUP($B1004, 'Team Per G'!$A$2:$G$31, 4, FALSE)</f>
        <v>#N/A</v>
      </c>
      <c r="V1004" s="9" t="e">
        <f>VLOOKUP($B1004, Team_Batting___Dashboard[], 22, FALSE)/$F1004</f>
        <v>#N/A</v>
      </c>
      <c r="W1004" s="9" t="e">
        <f>VLOOKUP($B1004, 'FanGraphs - Team WAR Projected'!$B$2:$E$31, 4, FALSE)/162</f>
        <v>#N/A</v>
      </c>
      <c r="X1004" s="9" t="e">
        <f>VLOOKUP($B1004, FanGraphs_Standings[[Abbreviation]:[2024 Year to Date RS/G]], 6, FALSE)/$F1004</f>
        <v>#N/A</v>
      </c>
      <c r="Y1004" s="9" t="e">
        <f>VLOOKUP($B1004, FanGraphs_Standings[[Abbreviation]:[2024 Projected Full Season RDif]], 19, FALSE)/162</f>
        <v>#N/A</v>
      </c>
      <c r="Z1004" s="9" t="e">
        <f>VLOOKUP($B1004, FanGraphs_Standings[[Abbreviation]:[2024 Projected Full Season RDif]], 5, FALSE)</f>
        <v>#N/A</v>
      </c>
      <c r="AA1004" s="9" t="e">
        <f>VLOOKUP($B1004, FanGraphs_Standings[[Abbreviation]:[2024 Projected Full Season W%]], 18, FALSE)</f>
        <v>#N/A</v>
      </c>
      <c r="AB1004" s="9" t="e">
        <f>VLOOKUP($B1004, 'Home Field Adv'!$A$2:$I$31, 9, FALSE)</f>
        <v>#N/A</v>
      </c>
      <c r="AC1004" s="9" t="e">
        <f>VLOOKUP($C1004, FanGraphs_Standings[[Abbreviation]:[2024 Year to Date G]], 2, FALSE)</f>
        <v>#N/A</v>
      </c>
      <c r="AD1004" s="9" t="e">
        <f>VLOOKUP($E1004, 'SP Per G'!$A$2:$D$1380, 3, FALSE)</f>
        <v>#N/A</v>
      </c>
      <c r="AE1004" s="9" t="e">
        <f>VLOOKUP($E1004, 'SP Per G'!$A$2:$D$1380, 4, FALSE)</f>
        <v>#N/A</v>
      </c>
      <c r="AF1004" s="9" t="e">
        <f>VLOOKUP($E1004, Individual_Pitching___Dashboard[], 18, FALSE)</f>
        <v>#N/A</v>
      </c>
      <c r="AG1004" s="9" t="e">
        <f>VLOOKUP($E1004, Individual_Pitching___Dashboard[], 20, FALSE)</f>
        <v>#N/A</v>
      </c>
      <c r="AH1004" s="9" t="e">
        <f>VLOOKUP($E1004, Individual_Pitching___Advanced[], 21,FALSE)</f>
        <v>#N/A</v>
      </c>
      <c r="AI1004" s="9" t="e">
        <f>VLOOKUP($C1004, 'Team Per G'!$A$2:$G$31, 7, FALSE)</f>
        <v>#N/A</v>
      </c>
      <c r="AJ1004" s="9" t="e">
        <f>VLOOKUP($C1004, 'FanGraphs - Team WAR Projected'!$B$2:$E$31, 3, FALSE)/162</f>
        <v>#N/A</v>
      </c>
      <c r="AK1004" s="9" t="e">
        <f>VLOOKUP($C1004, Team_Pitching___Advanced[[Team]:[xFIP]], 19,FALSE)</f>
        <v>#N/A</v>
      </c>
      <c r="AL1004" s="9" t="e">
        <f>VLOOKUP($C1004, Team_Pitching___Advanced[], 20, FALSE)</f>
        <v>#N/A</v>
      </c>
      <c r="AM1004" s="9" t="e">
        <f>VLOOKUP($C1004, Team_Batting___Dashboard[[Team]:[wOBA]], 16, FALSE)</f>
        <v>#N/A</v>
      </c>
      <c r="AN1004" s="9" t="e">
        <f>VLOOKUP($C1004, Team_Batting___Advanced[[Team]:[OPS]], 9, FALSE)</f>
        <v>#N/A</v>
      </c>
      <c r="AO1004" s="9" t="e">
        <f>VLOOKUP($C1004, Team_Batting___Advanced[], 19, FALSE)</f>
        <v>#N/A</v>
      </c>
      <c r="AP1004" s="9" t="e">
        <f>VLOOKUP($C1004, 'Team Per G'!$A$2:$G$31, 3, FALSE)</f>
        <v>#N/A</v>
      </c>
      <c r="AQ1004" s="9" t="e">
        <f>VLOOKUP($C1004, 'Team Per G'!$A$2:$G$31, 5, FALSE)</f>
        <v>#N/A</v>
      </c>
      <c r="AR1004" s="9" t="e">
        <f>VLOOKUP($C1004, 'Team Per G'!$A$2:$G$31, 4, FALSE)</f>
        <v>#N/A</v>
      </c>
      <c r="AS1004" s="9" t="e">
        <f>VLOOKUP($C1004, Team_Batting___Dashboard[], 22, FALSE)/$AC1004</f>
        <v>#N/A</v>
      </c>
      <c r="AT1004" s="9" t="e">
        <f>VLOOKUP($C1004, 'FanGraphs - Team WAR Projected'!$B$2:$E$31, 4, FALSE)/162</f>
        <v>#N/A</v>
      </c>
      <c r="AU1004" s="9" t="e">
        <f>VLOOKUP($C1004, FanGraphs_Standings[[Abbreviation]:[2024 Year to Date RS/G]], 6, FALSE)/$AC1004</f>
        <v>#N/A</v>
      </c>
      <c r="AV1004" s="9" t="e">
        <f>VLOOKUP($C1004, FanGraphs_Standings[[Abbreviation]:[2024 Projected Full Season RDif]], 19, FALSE)/162</f>
        <v>#N/A</v>
      </c>
      <c r="AW1004" s="9" t="e">
        <f>VLOOKUP($C1004, FanGraphs_Standings[[Abbreviation]:[2024 Projected Full Season RDif]], 5, FALSE)</f>
        <v>#N/A</v>
      </c>
      <c r="AX1004" s="9" t="e">
        <f>VLOOKUP($C1004, FanGraphs_Standings[[Abbreviation]:[2024 Projected Full Season W%]], 18, FALSE)</f>
        <v>#N/A</v>
      </c>
      <c r="AY1004" s="9" t="e">
        <f>VLOOKUP($C1004, 'Home Field Adv'!$A$2:$K$31, 11, FALSE)</f>
        <v>#N/A</v>
      </c>
      <c r="BB1004" s="5" t="str">
        <f t="shared" si="46"/>
        <v/>
      </c>
      <c r="BC1004" s="5" t="str">
        <f t="shared" si="47"/>
        <v/>
      </c>
      <c r="BD1004" s="5" t="str">
        <f t="shared" si="48"/>
        <v/>
      </c>
    </row>
    <row r="1005" spans="6:56" x14ac:dyDescent="0.45">
      <c r="F1005" s="9" t="e">
        <f>VLOOKUP($B1005, FanGraphs_Standings[[Abbreviation]:[2024 Year to Date G]], 2, FALSE)</f>
        <v>#N/A</v>
      </c>
      <c r="G1005" s="9" t="e">
        <f>IF(ISERR(VLOOKUP($D1005, 'SP Per G'!$A$2:$D$1380, 3, FALSE)), L1005, VLOOKUP($D1005, 'SP Per G'!$A$2:$D$1380, 3, FALSE))</f>
        <v>#N/A</v>
      </c>
      <c r="H1005" s="9" t="e">
        <f>VLOOKUP($D1005, 'SP Per G'!$A$2:$D$1380, 4, FALSE)</f>
        <v>#N/A</v>
      </c>
      <c r="I1005" s="9" t="e">
        <f>VLOOKUP($D1005, Individual_Pitching___Dashboard[], 18, FALSE)</f>
        <v>#N/A</v>
      </c>
      <c r="J1005" s="9" t="e">
        <f>VLOOKUP($D1005, Individual_Pitching___Dashboard[], 20, FALSE)</f>
        <v>#N/A</v>
      </c>
      <c r="K1005" s="9" t="e">
        <f>VLOOKUP($D1005, Individual_Pitching___Advanced[], 21,FALSE)</f>
        <v>#N/A</v>
      </c>
      <c r="L1005" s="9" t="e">
        <f>VLOOKUP($B1005, 'Team Per G'!$A$2:$G$31, 7, FALSE)</f>
        <v>#N/A</v>
      </c>
      <c r="M1005" s="9" t="e">
        <f>VLOOKUP($B1005, 'FanGraphs - Team WAR Projected'!$B$2:$E$31, 3, FALSE)/162</f>
        <v>#N/A</v>
      </c>
      <c r="N1005" s="9" t="e">
        <f>VLOOKUP($B1005, Team_Pitching___Advanced[[Team]:[xFIP]], 19,FALSE)</f>
        <v>#N/A</v>
      </c>
      <c r="O1005" s="9" t="e">
        <f>VLOOKUP($B1005, Team_Pitching___Advanced[], 20, FALSE)</f>
        <v>#N/A</v>
      </c>
      <c r="P1005" s="9" t="e">
        <f>VLOOKUP($B1005, Team_Batting___Dashboard[[Team]:[wOBA]], 16, FALSE)</f>
        <v>#N/A</v>
      </c>
      <c r="Q1005" s="9" t="e">
        <f>VLOOKUP($B1005, Team_Batting___Advanced[[Team]:[OPS]], 9, FALSE)</f>
        <v>#N/A</v>
      </c>
      <c r="R1005" s="9" t="e">
        <f>VLOOKUP($B1005, Team_Batting___Advanced[], 19, FALSE)</f>
        <v>#N/A</v>
      </c>
      <c r="S1005" s="9" t="e">
        <f>VLOOKUP($B1005, 'Team Per G'!$A$2:$G$31, 3, FALSE)</f>
        <v>#N/A</v>
      </c>
      <c r="T1005" s="9" t="e">
        <f>VLOOKUP($B1005, 'Team Per G'!$A$2:$G$31, 5, FALSE)</f>
        <v>#N/A</v>
      </c>
      <c r="U1005" s="9" t="e">
        <f>VLOOKUP($B1005, 'Team Per G'!$A$2:$G$31, 4, FALSE)</f>
        <v>#N/A</v>
      </c>
      <c r="V1005" s="9" t="e">
        <f>VLOOKUP($B1005, Team_Batting___Dashboard[], 22, FALSE)/$F1005</f>
        <v>#N/A</v>
      </c>
      <c r="W1005" s="9" t="e">
        <f>VLOOKUP($B1005, 'FanGraphs - Team WAR Projected'!$B$2:$E$31, 4, FALSE)/162</f>
        <v>#N/A</v>
      </c>
      <c r="X1005" s="9" t="e">
        <f>VLOOKUP($B1005, FanGraphs_Standings[[Abbreviation]:[2024 Year to Date RS/G]], 6, FALSE)/$F1005</f>
        <v>#N/A</v>
      </c>
      <c r="Y1005" s="9" t="e">
        <f>VLOOKUP($B1005, FanGraphs_Standings[[Abbreviation]:[2024 Projected Full Season RDif]], 19, FALSE)/162</f>
        <v>#N/A</v>
      </c>
      <c r="Z1005" s="9" t="e">
        <f>VLOOKUP($B1005, FanGraphs_Standings[[Abbreviation]:[2024 Projected Full Season RDif]], 5, FALSE)</f>
        <v>#N/A</v>
      </c>
      <c r="AA1005" s="9" t="e">
        <f>VLOOKUP($B1005, FanGraphs_Standings[[Abbreviation]:[2024 Projected Full Season W%]], 18, FALSE)</f>
        <v>#N/A</v>
      </c>
      <c r="AB1005" s="9" t="e">
        <f>VLOOKUP($B1005, 'Home Field Adv'!$A$2:$I$31, 9, FALSE)</f>
        <v>#N/A</v>
      </c>
      <c r="AC1005" s="9" t="e">
        <f>VLOOKUP($C1005, FanGraphs_Standings[[Abbreviation]:[2024 Year to Date G]], 2, FALSE)</f>
        <v>#N/A</v>
      </c>
      <c r="AD1005" s="9" t="e">
        <f>VLOOKUP($E1005, 'SP Per G'!$A$2:$D$1380, 3, FALSE)</f>
        <v>#N/A</v>
      </c>
      <c r="AE1005" s="9" t="e">
        <f>VLOOKUP($E1005, 'SP Per G'!$A$2:$D$1380, 4, FALSE)</f>
        <v>#N/A</v>
      </c>
      <c r="AF1005" s="9" t="e">
        <f>VLOOKUP($E1005, Individual_Pitching___Dashboard[], 18, FALSE)</f>
        <v>#N/A</v>
      </c>
      <c r="AG1005" s="9" t="e">
        <f>VLOOKUP($E1005, Individual_Pitching___Dashboard[], 20, FALSE)</f>
        <v>#N/A</v>
      </c>
      <c r="AH1005" s="9" t="e">
        <f>VLOOKUP($E1005, Individual_Pitching___Advanced[], 21,FALSE)</f>
        <v>#N/A</v>
      </c>
      <c r="AI1005" s="9" t="e">
        <f>VLOOKUP($C1005, 'Team Per G'!$A$2:$G$31, 7, FALSE)</f>
        <v>#N/A</v>
      </c>
      <c r="AJ1005" s="9" t="e">
        <f>VLOOKUP($C1005, 'FanGraphs - Team WAR Projected'!$B$2:$E$31, 3, FALSE)/162</f>
        <v>#N/A</v>
      </c>
      <c r="AK1005" s="9" t="e">
        <f>VLOOKUP($C1005, Team_Pitching___Advanced[[Team]:[xFIP]], 19,FALSE)</f>
        <v>#N/A</v>
      </c>
      <c r="AL1005" s="9" t="e">
        <f>VLOOKUP($C1005, Team_Pitching___Advanced[], 20, FALSE)</f>
        <v>#N/A</v>
      </c>
      <c r="AM1005" s="9" t="e">
        <f>VLOOKUP($C1005, Team_Batting___Dashboard[[Team]:[wOBA]], 16, FALSE)</f>
        <v>#N/A</v>
      </c>
      <c r="AN1005" s="9" t="e">
        <f>VLOOKUP($C1005, Team_Batting___Advanced[[Team]:[OPS]], 9, FALSE)</f>
        <v>#N/A</v>
      </c>
      <c r="AO1005" s="9" t="e">
        <f>VLOOKUP($C1005, Team_Batting___Advanced[], 19, FALSE)</f>
        <v>#N/A</v>
      </c>
      <c r="AP1005" s="9" t="e">
        <f>VLOOKUP($C1005, 'Team Per G'!$A$2:$G$31, 3, FALSE)</f>
        <v>#N/A</v>
      </c>
      <c r="AQ1005" s="9" t="e">
        <f>VLOOKUP($C1005, 'Team Per G'!$A$2:$G$31, 5, FALSE)</f>
        <v>#N/A</v>
      </c>
      <c r="AR1005" s="9" t="e">
        <f>VLOOKUP($C1005, 'Team Per G'!$A$2:$G$31, 4, FALSE)</f>
        <v>#N/A</v>
      </c>
      <c r="AS1005" s="9" t="e">
        <f>VLOOKUP($C1005, Team_Batting___Dashboard[], 22, FALSE)/$AC1005</f>
        <v>#N/A</v>
      </c>
      <c r="AT1005" s="9" t="e">
        <f>VLOOKUP($C1005, 'FanGraphs - Team WAR Projected'!$B$2:$E$31, 4, FALSE)/162</f>
        <v>#N/A</v>
      </c>
      <c r="AU1005" s="9" t="e">
        <f>VLOOKUP($C1005, FanGraphs_Standings[[Abbreviation]:[2024 Year to Date RS/G]], 6, FALSE)/$AC1005</f>
        <v>#N/A</v>
      </c>
      <c r="AV1005" s="9" t="e">
        <f>VLOOKUP($C1005, FanGraphs_Standings[[Abbreviation]:[2024 Projected Full Season RDif]], 19, FALSE)/162</f>
        <v>#N/A</v>
      </c>
      <c r="AW1005" s="9" t="e">
        <f>VLOOKUP($C1005, FanGraphs_Standings[[Abbreviation]:[2024 Projected Full Season RDif]], 5, FALSE)</f>
        <v>#N/A</v>
      </c>
      <c r="AX1005" s="9" t="e">
        <f>VLOOKUP($C1005, FanGraphs_Standings[[Abbreviation]:[2024 Projected Full Season W%]], 18, FALSE)</f>
        <v>#N/A</v>
      </c>
      <c r="AY1005" s="9" t="e">
        <f>VLOOKUP($C1005, 'Home Field Adv'!$A$2:$K$31, 11, FALSE)</f>
        <v>#N/A</v>
      </c>
      <c r="BB1005" s="5" t="str">
        <f t="shared" si="46"/>
        <v/>
      </c>
      <c r="BC1005" s="5" t="str">
        <f t="shared" si="47"/>
        <v/>
      </c>
      <c r="BD1005" s="5" t="str">
        <f t="shared" si="48"/>
        <v/>
      </c>
    </row>
    <row r="1006" spans="6:56" x14ac:dyDescent="0.45">
      <c r="F1006" s="9" t="e">
        <f>VLOOKUP($B1006, FanGraphs_Standings[[Abbreviation]:[2024 Year to Date G]], 2, FALSE)</f>
        <v>#N/A</v>
      </c>
      <c r="G1006" s="9" t="e">
        <f>IF(ISERR(VLOOKUP($D1006, 'SP Per G'!$A$2:$D$1380, 3, FALSE)), L1006, VLOOKUP($D1006, 'SP Per G'!$A$2:$D$1380, 3, FALSE))</f>
        <v>#N/A</v>
      </c>
      <c r="H1006" s="9" t="e">
        <f>VLOOKUP($D1006, 'SP Per G'!$A$2:$D$1380, 4, FALSE)</f>
        <v>#N/A</v>
      </c>
      <c r="I1006" s="9" t="e">
        <f>VLOOKUP($D1006, Individual_Pitching___Dashboard[], 18, FALSE)</f>
        <v>#N/A</v>
      </c>
      <c r="J1006" s="9" t="e">
        <f>VLOOKUP($D1006, Individual_Pitching___Dashboard[], 20, FALSE)</f>
        <v>#N/A</v>
      </c>
      <c r="K1006" s="9" t="e">
        <f>VLOOKUP($D1006, Individual_Pitching___Advanced[], 21,FALSE)</f>
        <v>#N/A</v>
      </c>
      <c r="L1006" s="9" t="e">
        <f>VLOOKUP($B1006, 'Team Per G'!$A$2:$G$31, 7, FALSE)</f>
        <v>#N/A</v>
      </c>
      <c r="M1006" s="9" t="e">
        <f>VLOOKUP($B1006, 'FanGraphs - Team WAR Projected'!$B$2:$E$31, 3, FALSE)/162</f>
        <v>#N/A</v>
      </c>
      <c r="N1006" s="9" t="e">
        <f>VLOOKUP($B1006, Team_Pitching___Advanced[[Team]:[xFIP]], 19,FALSE)</f>
        <v>#N/A</v>
      </c>
      <c r="O1006" s="9" t="e">
        <f>VLOOKUP($B1006, Team_Pitching___Advanced[], 20, FALSE)</f>
        <v>#N/A</v>
      </c>
      <c r="P1006" s="9" t="e">
        <f>VLOOKUP($B1006, Team_Batting___Dashboard[[Team]:[wOBA]], 16, FALSE)</f>
        <v>#N/A</v>
      </c>
      <c r="Q1006" s="9" t="e">
        <f>VLOOKUP($B1006, Team_Batting___Advanced[[Team]:[OPS]], 9, FALSE)</f>
        <v>#N/A</v>
      </c>
      <c r="R1006" s="9" t="e">
        <f>VLOOKUP($B1006, Team_Batting___Advanced[], 19, FALSE)</f>
        <v>#N/A</v>
      </c>
      <c r="S1006" s="9" t="e">
        <f>VLOOKUP($B1006, 'Team Per G'!$A$2:$G$31, 3, FALSE)</f>
        <v>#N/A</v>
      </c>
      <c r="T1006" s="9" t="e">
        <f>VLOOKUP($B1006, 'Team Per G'!$A$2:$G$31, 5, FALSE)</f>
        <v>#N/A</v>
      </c>
      <c r="U1006" s="9" t="e">
        <f>VLOOKUP($B1006, 'Team Per G'!$A$2:$G$31, 4, FALSE)</f>
        <v>#N/A</v>
      </c>
      <c r="V1006" s="9" t="e">
        <f>VLOOKUP($B1006, Team_Batting___Dashboard[], 22, FALSE)/$F1006</f>
        <v>#N/A</v>
      </c>
      <c r="W1006" s="9" t="e">
        <f>VLOOKUP($B1006, 'FanGraphs - Team WAR Projected'!$B$2:$E$31, 4, FALSE)/162</f>
        <v>#N/A</v>
      </c>
      <c r="X1006" s="9" t="e">
        <f>VLOOKUP($B1006, FanGraphs_Standings[[Abbreviation]:[2024 Year to Date RS/G]], 6, FALSE)/$F1006</f>
        <v>#N/A</v>
      </c>
      <c r="Y1006" s="9" t="e">
        <f>VLOOKUP($B1006, FanGraphs_Standings[[Abbreviation]:[2024 Projected Full Season RDif]], 19, FALSE)/162</f>
        <v>#N/A</v>
      </c>
      <c r="Z1006" s="9" t="e">
        <f>VLOOKUP($B1006, FanGraphs_Standings[[Abbreviation]:[2024 Projected Full Season RDif]], 5, FALSE)</f>
        <v>#N/A</v>
      </c>
      <c r="AA1006" s="9" t="e">
        <f>VLOOKUP($B1006, FanGraphs_Standings[[Abbreviation]:[2024 Projected Full Season W%]], 18, FALSE)</f>
        <v>#N/A</v>
      </c>
      <c r="AB1006" s="9" t="e">
        <f>VLOOKUP($B1006, 'Home Field Adv'!$A$2:$I$31, 9, FALSE)</f>
        <v>#N/A</v>
      </c>
      <c r="AC1006" s="9" t="e">
        <f>VLOOKUP($C1006, FanGraphs_Standings[[Abbreviation]:[2024 Year to Date G]], 2, FALSE)</f>
        <v>#N/A</v>
      </c>
      <c r="AD1006" s="9" t="e">
        <f>VLOOKUP($E1006, 'SP Per G'!$A$2:$D$1380, 3, FALSE)</f>
        <v>#N/A</v>
      </c>
      <c r="AE1006" s="9" t="e">
        <f>VLOOKUP($E1006, 'SP Per G'!$A$2:$D$1380, 4, FALSE)</f>
        <v>#N/A</v>
      </c>
      <c r="AF1006" s="9" t="e">
        <f>VLOOKUP($E1006, Individual_Pitching___Dashboard[], 18, FALSE)</f>
        <v>#N/A</v>
      </c>
      <c r="AG1006" s="9" t="e">
        <f>VLOOKUP($E1006, Individual_Pitching___Dashboard[], 20, FALSE)</f>
        <v>#N/A</v>
      </c>
      <c r="AH1006" s="9" t="e">
        <f>VLOOKUP($E1006, Individual_Pitching___Advanced[], 21,FALSE)</f>
        <v>#N/A</v>
      </c>
      <c r="AI1006" s="9" t="e">
        <f>VLOOKUP($C1006, 'Team Per G'!$A$2:$G$31, 7, FALSE)</f>
        <v>#N/A</v>
      </c>
      <c r="AJ1006" s="9" t="e">
        <f>VLOOKUP($C1006, 'FanGraphs - Team WAR Projected'!$B$2:$E$31, 3, FALSE)/162</f>
        <v>#N/A</v>
      </c>
      <c r="AK1006" s="9" t="e">
        <f>VLOOKUP($C1006, Team_Pitching___Advanced[[Team]:[xFIP]], 19,FALSE)</f>
        <v>#N/A</v>
      </c>
      <c r="AL1006" s="9" t="e">
        <f>VLOOKUP($C1006, Team_Pitching___Advanced[], 20, FALSE)</f>
        <v>#N/A</v>
      </c>
      <c r="AM1006" s="9" t="e">
        <f>VLOOKUP($C1006, Team_Batting___Dashboard[[Team]:[wOBA]], 16, FALSE)</f>
        <v>#N/A</v>
      </c>
      <c r="AN1006" s="9" t="e">
        <f>VLOOKUP($C1006, Team_Batting___Advanced[[Team]:[OPS]], 9, FALSE)</f>
        <v>#N/A</v>
      </c>
      <c r="AO1006" s="9" t="e">
        <f>VLOOKUP($C1006, Team_Batting___Advanced[], 19, FALSE)</f>
        <v>#N/A</v>
      </c>
      <c r="AP1006" s="9" t="e">
        <f>VLOOKUP($C1006, 'Team Per G'!$A$2:$G$31, 3, FALSE)</f>
        <v>#N/A</v>
      </c>
      <c r="AQ1006" s="9" t="e">
        <f>VLOOKUP($C1006, 'Team Per G'!$A$2:$G$31, 5, FALSE)</f>
        <v>#N/A</v>
      </c>
      <c r="AR1006" s="9" t="e">
        <f>VLOOKUP($C1006, 'Team Per G'!$A$2:$G$31, 4, FALSE)</f>
        <v>#N/A</v>
      </c>
      <c r="AS1006" s="9" t="e">
        <f>VLOOKUP($C1006, Team_Batting___Dashboard[], 22, FALSE)/$AC1006</f>
        <v>#N/A</v>
      </c>
      <c r="AT1006" s="9" t="e">
        <f>VLOOKUP($C1006, 'FanGraphs - Team WAR Projected'!$B$2:$E$31, 4, FALSE)/162</f>
        <v>#N/A</v>
      </c>
      <c r="AU1006" s="9" t="e">
        <f>VLOOKUP($C1006, FanGraphs_Standings[[Abbreviation]:[2024 Year to Date RS/G]], 6, FALSE)/$AC1006</f>
        <v>#N/A</v>
      </c>
      <c r="AV1006" s="9" t="e">
        <f>VLOOKUP($C1006, FanGraphs_Standings[[Abbreviation]:[2024 Projected Full Season RDif]], 19, FALSE)/162</f>
        <v>#N/A</v>
      </c>
      <c r="AW1006" s="9" t="e">
        <f>VLOOKUP($C1006, FanGraphs_Standings[[Abbreviation]:[2024 Projected Full Season RDif]], 5, FALSE)</f>
        <v>#N/A</v>
      </c>
      <c r="AX1006" s="9" t="e">
        <f>VLOOKUP($C1006, FanGraphs_Standings[[Abbreviation]:[2024 Projected Full Season W%]], 18, FALSE)</f>
        <v>#N/A</v>
      </c>
      <c r="AY1006" s="9" t="e">
        <f>VLOOKUP($C1006, 'Home Field Adv'!$A$2:$K$31, 11, FALSE)</f>
        <v>#N/A</v>
      </c>
      <c r="BB1006" s="5" t="str">
        <f t="shared" si="46"/>
        <v/>
      </c>
      <c r="BC1006" s="5" t="str">
        <f t="shared" si="47"/>
        <v/>
      </c>
      <c r="BD1006" s="5" t="str">
        <f t="shared" si="48"/>
        <v/>
      </c>
    </row>
    <row r="1007" spans="6:56" x14ac:dyDescent="0.45">
      <c r="F1007" s="9" t="e">
        <f>VLOOKUP($B1007, FanGraphs_Standings[[Abbreviation]:[2024 Year to Date G]], 2, FALSE)</f>
        <v>#N/A</v>
      </c>
      <c r="G1007" s="9" t="e">
        <f>IF(ISERR(VLOOKUP($D1007, 'SP Per G'!$A$2:$D$1380, 3, FALSE)), L1007, VLOOKUP($D1007, 'SP Per G'!$A$2:$D$1380, 3, FALSE))</f>
        <v>#N/A</v>
      </c>
      <c r="H1007" s="9" t="e">
        <f>VLOOKUP($D1007, 'SP Per G'!$A$2:$D$1380, 4, FALSE)</f>
        <v>#N/A</v>
      </c>
      <c r="I1007" s="9" t="e">
        <f>VLOOKUP($D1007, Individual_Pitching___Dashboard[], 18, FALSE)</f>
        <v>#N/A</v>
      </c>
      <c r="J1007" s="9" t="e">
        <f>VLOOKUP($D1007, Individual_Pitching___Dashboard[], 20, FALSE)</f>
        <v>#N/A</v>
      </c>
      <c r="K1007" s="9" t="e">
        <f>VLOOKUP($D1007, Individual_Pitching___Advanced[], 21,FALSE)</f>
        <v>#N/A</v>
      </c>
      <c r="L1007" s="9" t="e">
        <f>VLOOKUP($B1007, 'Team Per G'!$A$2:$G$31, 7, FALSE)</f>
        <v>#N/A</v>
      </c>
      <c r="M1007" s="9" t="e">
        <f>VLOOKUP($B1007, 'FanGraphs - Team WAR Projected'!$B$2:$E$31, 3, FALSE)/162</f>
        <v>#N/A</v>
      </c>
      <c r="N1007" s="9" t="e">
        <f>VLOOKUP($B1007, Team_Pitching___Advanced[[Team]:[xFIP]], 19,FALSE)</f>
        <v>#N/A</v>
      </c>
      <c r="O1007" s="9" t="e">
        <f>VLOOKUP($B1007, Team_Pitching___Advanced[], 20, FALSE)</f>
        <v>#N/A</v>
      </c>
      <c r="P1007" s="9" t="e">
        <f>VLOOKUP($B1007, Team_Batting___Dashboard[[Team]:[wOBA]], 16, FALSE)</f>
        <v>#N/A</v>
      </c>
      <c r="Q1007" s="9" t="e">
        <f>VLOOKUP($B1007, Team_Batting___Advanced[[Team]:[OPS]], 9, FALSE)</f>
        <v>#N/A</v>
      </c>
      <c r="R1007" s="9" t="e">
        <f>VLOOKUP($B1007, Team_Batting___Advanced[], 19, FALSE)</f>
        <v>#N/A</v>
      </c>
      <c r="S1007" s="9" t="e">
        <f>VLOOKUP($B1007, 'Team Per G'!$A$2:$G$31, 3, FALSE)</f>
        <v>#N/A</v>
      </c>
      <c r="T1007" s="9" t="e">
        <f>VLOOKUP($B1007, 'Team Per G'!$A$2:$G$31, 5, FALSE)</f>
        <v>#N/A</v>
      </c>
      <c r="U1007" s="9" t="e">
        <f>VLOOKUP($B1007, 'Team Per G'!$A$2:$G$31, 4, FALSE)</f>
        <v>#N/A</v>
      </c>
      <c r="V1007" s="9" t="e">
        <f>VLOOKUP($B1007, Team_Batting___Dashboard[], 22, FALSE)/$F1007</f>
        <v>#N/A</v>
      </c>
      <c r="W1007" s="9" t="e">
        <f>VLOOKUP($B1007, 'FanGraphs - Team WAR Projected'!$B$2:$E$31, 4, FALSE)/162</f>
        <v>#N/A</v>
      </c>
      <c r="X1007" s="9" t="e">
        <f>VLOOKUP($B1007, FanGraphs_Standings[[Abbreviation]:[2024 Year to Date RS/G]], 6, FALSE)/$F1007</f>
        <v>#N/A</v>
      </c>
      <c r="Y1007" s="9" t="e">
        <f>VLOOKUP($B1007, FanGraphs_Standings[[Abbreviation]:[2024 Projected Full Season RDif]], 19, FALSE)/162</f>
        <v>#N/A</v>
      </c>
      <c r="Z1007" s="9" t="e">
        <f>VLOOKUP($B1007, FanGraphs_Standings[[Abbreviation]:[2024 Projected Full Season RDif]], 5, FALSE)</f>
        <v>#N/A</v>
      </c>
      <c r="AA1007" s="9" t="e">
        <f>VLOOKUP($B1007, FanGraphs_Standings[[Abbreviation]:[2024 Projected Full Season W%]], 18, FALSE)</f>
        <v>#N/A</v>
      </c>
      <c r="AB1007" s="9" t="e">
        <f>VLOOKUP($B1007, 'Home Field Adv'!$A$2:$I$31, 9, FALSE)</f>
        <v>#N/A</v>
      </c>
      <c r="AC1007" s="9" t="e">
        <f>VLOOKUP($C1007, FanGraphs_Standings[[Abbreviation]:[2024 Year to Date G]], 2, FALSE)</f>
        <v>#N/A</v>
      </c>
      <c r="AD1007" s="9" t="e">
        <f>VLOOKUP($E1007, 'SP Per G'!$A$2:$D$1380, 3, FALSE)</f>
        <v>#N/A</v>
      </c>
      <c r="AE1007" s="9" t="e">
        <f>VLOOKUP($E1007, 'SP Per G'!$A$2:$D$1380, 4, FALSE)</f>
        <v>#N/A</v>
      </c>
      <c r="AF1007" s="9" t="e">
        <f>VLOOKUP($E1007, Individual_Pitching___Dashboard[], 18, FALSE)</f>
        <v>#N/A</v>
      </c>
      <c r="AG1007" s="9" t="e">
        <f>VLOOKUP($E1007, Individual_Pitching___Dashboard[], 20, FALSE)</f>
        <v>#N/A</v>
      </c>
      <c r="AH1007" s="9" t="e">
        <f>VLOOKUP($E1007, Individual_Pitching___Advanced[], 21,FALSE)</f>
        <v>#N/A</v>
      </c>
      <c r="AI1007" s="9" t="e">
        <f>VLOOKUP($C1007, 'Team Per G'!$A$2:$G$31, 7, FALSE)</f>
        <v>#N/A</v>
      </c>
      <c r="AJ1007" s="9" t="e">
        <f>VLOOKUP($C1007, 'FanGraphs - Team WAR Projected'!$B$2:$E$31, 3, FALSE)/162</f>
        <v>#N/A</v>
      </c>
      <c r="AK1007" s="9" t="e">
        <f>VLOOKUP($C1007, Team_Pitching___Advanced[[Team]:[xFIP]], 19,FALSE)</f>
        <v>#N/A</v>
      </c>
      <c r="AL1007" s="9" t="e">
        <f>VLOOKUP($C1007, Team_Pitching___Advanced[], 20, FALSE)</f>
        <v>#N/A</v>
      </c>
      <c r="AM1007" s="9" t="e">
        <f>VLOOKUP($C1007, Team_Batting___Dashboard[[Team]:[wOBA]], 16, FALSE)</f>
        <v>#N/A</v>
      </c>
      <c r="AN1007" s="9" t="e">
        <f>VLOOKUP($C1007, Team_Batting___Advanced[[Team]:[OPS]], 9, FALSE)</f>
        <v>#N/A</v>
      </c>
      <c r="AO1007" s="9" t="e">
        <f>VLOOKUP($C1007, Team_Batting___Advanced[], 19, FALSE)</f>
        <v>#N/A</v>
      </c>
      <c r="AP1007" s="9" t="e">
        <f>VLOOKUP($C1007, 'Team Per G'!$A$2:$G$31, 3, FALSE)</f>
        <v>#N/A</v>
      </c>
      <c r="AQ1007" s="9" t="e">
        <f>VLOOKUP($C1007, 'Team Per G'!$A$2:$G$31, 5, FALSE)</f>
        <v>#N/A</v>
      </c>
      <c r="AR1007" s="9" t="e">
        <f>VLOOKUP($C1007, 'Team Per G'!$A$2:$G$31, 4, FALSE)</f>
        <v>#N/A</v>
      </c>
      <c r="AS1007" s="9" t="e">
        <f>VLOOKUP($C1007, Team_Batting___Dashboard[], 22, FALSE)/$AC1007</f>
        <v>#N/A</v>
      </c>
      <c r="AT1007" s="9" t="e">
        <f>VLOOKUP($C1007, 'FanGraphs - Team WAR Projected'!$B$2:$E$31, 4, FALSE)/162</f>
        <v>#N/A</v>
      </c>
      <c r="AU1007" s="9" t="e">
        <f>VLOOKUP($C1007, FanGraphs_Standings[[Abbreviation]:[2024 Year to Date RS/G]], 6, FALSE)/$AC1007</f>
        <v>#N/A</v>
      </c>
      <c r="AV1007" s="9" t="e">
        <f>VLOOKUP($C1007, FanGraphs_Standings[[Abbreviation]:[2024 Projected Full Season RDif]], 19, FALSE)/162</f>
        <v>#N/A</v>
      </c>
      <c r="AW1007" s="9" t="e">
        <f>VLOOKUP($C1007, FanGraphs_Standings[[Abbreviation]:[2024 Projected Full Season RDif]], 5, FALSE)</f>
        <v>#N/A</v>
      </c>
      <c r="AX1007" s="9" t="e">
        <f>VLOOKUP($C1007, FanGraphs_Standings[[Abbreviation]:[2024 Projected Full Season W%]], 18, FALSE)</f>
        <v>#N/A</v>
      </c>
      <c r="AY1007" s="9" t="e">
        <f>VLOOKUP($C1007, 'Home Field Adv'!$A$2:$K$31, 11, FALSE)</f>
        <v>#N/A</v>
      </c>
      <c r="BB1007" s="5" t="str">
        <f t="shared" si="46"/>
        <v/>
      </c>
      <c r="BC1007" s="5" t="str">
        <f t="shared" si="47"/>
        <v/>
      </c>
      <c r="BD1007" s="5" t="str">
        <f t="shared" si="48"/>
        <v/>
      </c>
    </row>
    <row r="1008" spans="6:56" x14ac:dyDescent="0.45">
      <c r="F1008" s="9" t="e">
        <f>VLOOKUP($B1008, FanGraphs_Standings[[Abbreviation]:[2024 Year to Date G]], 2, FALSE)</f>
        <v>#N/A</v>
      </c>
      <c r="G1008" s="9" t="e">
        <f>IF(ISERR(VLOOKUP($D1008, 'SP Per G'!$A$2:$D$1380, 3, FALSE)), L1008, VLOOKUP($D1008, 'SP Per G'!$A$2:$D$1380, 3, FALSE))</f>
        <v>#N/A</v>
      </c>
      <c r="H1008" s="9" t="e">
        <f>VLOOKUP($D1008, 'SP Per G'!$A$2:$D$1380, 4, FALSE)</f>
        <v>#N/A</v>
      </c>
      <c r="I1008" s="9" t="e">
        <f>VLOOKUP($D1008, Individual_Pitching___Dashboard[], 18, FALSE)</f>
        <v>#N/A</v>
      </c>
      <c r="J1008" s="9" t="e">
        <f>VLOOKUP($D1008, Individual_Pitching___Dashboard[], 20, FALSE)</f>
        <v>#N/A</v>
      </c>
      <c r="K1008" s="9" t="e">
        <f>VLOOKUP($D1008, Individual_Pitching___Advanced[], 21,FALSE)</f>
        <v>#N/A</v>
      </c>
      <c r="L1008" s="9" t="e">
        <f>VLOOKUP($B1008, 'Team Per G'!$A$2:$G$31, 7, FALSE)</f>
        <v>#N/A</v>
      </c>
      <c r="M1008" s="9" t="e">
        <f>VLOOKUP($B1008, 'FanGraphs - Team WAR Projected'!$B$2:$E$31, 3, FALSE)/162</f>
        <v>#N/A</v>
      </c>
      <c r="N1008" s="9" t="e">
        <f>VLOOKUP($B1008, Team_Pitching___Advanced[[Team]:[xFIP]], 19,FALSE)</f>
        <v>#N/A</v>
      </c>
      <c r="O1008" s="9" t="e">
        <f>VLOOKUP($B1008, Team_Pitching___Advanced[], 20, FALSE)</f>
        <v>#N/A</v>
      </c>
      <c r="P1008" s="9" t="e">
        <f>VLOOKUP($B1008, Team_Batting___Dashboard[[Team]:[wOBA]], 16, FALSE)</f>
        <v>#N/A</v>
      </c>
      <c r="Q1008" s="9" t="e">
        <f>VLOOKUP($B1008, Team_Batting___Advanced[[Team]:[OPS]], 9, FALSE)</f>
        <v>#N/A</v>
      </c>
      <c r="R1008" s="9" t="e">
        <f>VLOOKUP($B1008, Team_Batting___Advanced[], 19, FALSE)</f>
        <v>#N/A</v>
      </c>
      <c r="S1008" s="9" t="e">
        <f>VLOOKUP($B1008, 'Team Per G'!$A$2:$G$31, 3, FALSE)</f>
        <v>#N/A</v>
      </c>
      <c r="T1008" s="9" t="e">
        <f>VLOOKUP($B1008, 'Team Per G'!$A$2:$G$31, 5, FALSE)</f>
        <v>#N/A</v>
      </c>
      <c r="U1008" s="9" t="e">
        <f>VLOOKUP($B1008, 'Team Per G'!$A$2:$G$31, 4, FALSE)</f>
        <v>#N/A</v>
      </c>
      <c r="V1008" s="9" t="e">
        <f>VLOOKUP($B1008, Team_Batting___Dashboard[], 22, FALSE)/$F1008</f>
        <v>#N/A</v>
      </c>
      <c r="W1008" s="9" t="e">
        <f>VLOOKUP($B1008, 'FanGraphs - Team WAR Projected'!$B$2:$E$31, 4, FALSE)/162</f>
        <v>#N/A</v>
      </c>
      <c r="X1008" s="9" t="e">
        <f>VLOOKUP($B1008, FanGraphs_Standings[[Abbreviation]:[2024 Year to Date RS/G]], 6, FALSE)/$F1008</f>
        <v>#N/A</v>
      </c>
      <c r="Y1008" s="9" t="e">
        <f>VLOOKUP($B1008, FanGraphs_Standings[[Abbreviation]:[2024 Projected Full Season RDif]], 19, FALSE)/162</f>
        <v>#N/A</v>
      </c>
      <c r="Z1008" s="9" t="e">
        <f>VLOOKUP($B1008, FanGraphs_Standings[[Abbreviation]:[2024 Projected Full Season RDif]], 5, FALSE)</f>
        <v>#N/A</v>
      </c>
      <c r="AA1008" s="9" t="e">
        <f>VLOOKUP($B1008, FanGraphs_Standings[[Abbreviation]:[2024 Projected Full Season W%]], 18, FALSE)</f>
        <v>#N/A</v>
      </c>
      <c r="AB1008" s="9" t="e">
        <f>VLOOKUP($B1008, 'Home Field Adv'!$A$2:$I$31, 9, FALSE)</f>
        <v>#N/A</v>
      </c>
      <c r="AC1008" s="9" t="e">
        <f>VLOOKUP($C1008, FanGraphs_Standings[[Abbreviation]:[2024 Year to Date G]], 2, FALSE)</f>
        <v>#N/A</v>
      </c>
      <c r="AD1008" s="9" t="e">
        <f>VLOOKUP($E1008, 'SP Per G'!$A$2:$D$1380, 3, FALSE)</f>
        <v>#N/A</v>
      </c>
      <c r="AE1008" s="9" t="e">
        <f>VLOOKUP($E1008, 'SP Per G'!$A$2:$D$1380, 4, FALSE)</f>
        <v>#N/A</v>
      </c>
      <c r="AF1008" s="9" t="e">
        <f>VLOOKUP($E1008, Individual_Pitching___Dashboard[], 18, FALSE)</f>
        <v>#N/A</v>
      </c>
      <c r="AG1008" s="9" t="e">
        <f>VLOOKUP($E1008, Individual_Pitching___Dashboard[], 20, FALSE)</f>
        <v>#N/A</v>
      </c>
      <c r="AH1008" s="9" t="e">
        <f>VLOOKUP($E1008, Individual_Pitching___Advanced[], 21,FALSE)</f>
        <v>#N/A</v>
      </c>
      <c r="AI1008" s="9" t="e">
        <f>VLOOKUP($C1008, 'Team Per G'!$A$2:$G$31, 7, FALSE)</f>
        <v>#N/A</v>
      </c>
      <c r="AJ1008" s="9" t="e">
        <f>VLOOKUP($C1008, 'FanGraphs - Team WAR Projected'!$B$2:$E$31, 3, FALSE)/162</f>
        <v>#N/A</v>
      </c>
      <c r="AK1008" s="9" t="e">
        <f>VLOOKUP($C1008, Team_Pitching___Advanced[[Team]:[xFIP]], 19,FALSE)</f>
        <v>#N/A</v>
      </c>
      <c r="AL1008" s="9" t="e">
        <f>VLOOKUP($C1008, Team_Pitching___Advanced[], 20, FALSE)</f>
        <v>#N/A</v>
      </c>
      <c r="AM1008" s="9" t="e">
        <f>VLOOKUP($C1008, Team_Batting___Dashboard[[Team]:[wOBA]], 16, FALSE)</f>
        <v>#N/A</v>
      </c>
      <c r="AN1008" s="9" t="e">
        <f>VLOOKUP($C1008, Team_Batting___Advanced[[Team]:[OPS]], 9, FALSE)</f>
        <v>#N/A</v>
      </c>
      <c r="AO1008" s="9" t="e">
        <f>VLOOKUP($C1008, Team_Batting___Advanced[], 19, FALSE)</f>
        <v>#N/A</v>
      </c>
      <c r="AP1008" s="9" t="e">
        <f>VLOOKUP($C1008, 'Team Per G'!$A$2:$G$31, 3, FALSE)</f>
        <v>#N/A</v>
      </c>
      <c r="AQ1008" s="9" t="e">
        <f>VLOOKUP($C1008, 'Team Per G'!$A$2:$G$31, 5, FALSE)</f>
        <v>#N/A</v>
      </c>
      <c r="AR1008" s="9" t="e">
        <f>VLOOKUP($C1008, 'Team Per G'!$A$2:$G$31, 4, FALSE)</f>
        <v>#N/A</v>
      </c>
      <c r="AS1008" s="9" t="e">
        <f>VLOOKUP($C1008, Team_Batting___Dashboard[], 22, FALSE)/$AC1008</f>
        <v>#N/A</v>
      </c>
      <c r="AT1008" s="9" t="e">
        <f>VLOOKUP($C1008, 'FanGraphs - Team WAR Projected'!$B$2:$E$31, 4, FALSE)/162</f>
        <v>#N/A</v>
      </c>
      <c r="AU1008" s="9" t="e">
        <f>VLOOKUP($C1008, FanGraphs_Standings[[Abbreviation]:[2024 Year to Date RS/G]], 6, FALSE)/$AC1008</f>
        <v>#N/A</v>
      </c>
      <c r="AV1008" s="9" t="e">
        <f>VLOOKUP($C1008, FanGraphs_Standings[[Abbreviation]:[2024 Projected Full Season RDif]], 19, FALSE)/162</f>
        <v>#N/A</v>
      </c>
      <c r="AW1008" s="9" t="e">
        <f>VLOOKUP($C1008, FanGraphs_Standings[[Abbreviation]:[2024 Projected Full Season RDif]], 5, FALSE)</f>
        <v>#N/A</v>
      </c>
      <c r="AX1008" s="9" t="e">
        <f>VLOOKUP($C1008, FanGraphs_Standings[[Abbreviation]:[2024 Projected Full Season W%]], 18, FALSE)</f>
        <v>#N/A</v>
      </c>
      <c r="AY1008" s="9" t="e">
        <f>VLOOKUP($C1008, 'Home Field Adv'!$A$2:$K$31, 11, FALSE)</f>
        <v>#N/A</v>
      </c>
      <c r="BB1008" s="5" t="str">
        <f t="shared" si="46"/>
        <v/>
      </c>
      <c r="BC1008" s="5" t="str">
        <f t="shared" si="47"/>
        <v/>
      </c>
      <c r="BD1008" s="5" t="str">
        <f t="shared" si="48"/>
        <v/>
      </c>
    </row>
    <row r="1009" spans="6:56" x14ac:dyDescent="0.45">
      <c r="F1009" s="9" t="e">
        <f>VLOOKUP($B1009, FanGraphs_Standings[[Abbreviation]:[2024 Year to Date G]], 2, FALSE)</f>
        <v>#N/A</v>
      </c>
      <c r="G1009" s="9" t="e">
        <f>IF(ISERR(VLOOKUP($D1009, 'SP Per G'!$A$2:$D$1380, 3, FALSE)), L1009, VLOOKUP($D1009, 'SP Per G'!$A$2:$D$1380, 3, FALSE))</f>
        <v>#N/A</v>
      </c>
      <c r="H1009" s="9" t="e">
        <f>VLOOKUP($D1009, 'SP Per G'!$A$2:$D$1380, 4, FALSE)</f>
        <v>#N/A</v>
      </c>
      <c r="I1009" s="9" t="e">
        <f>VLOOKUP($D1009, Individual_Pitching___Dashboard[], 18, FALSE)</f>
        <v>#N/A</v>
      </c>
      <c r="J1009" s="9" t="e">
        <f>VLOOKUP($D1009, Individual_Pitching___Dashboard[], 20, FALSE)</f>
        <v>#N/A</v>
      </c>
      <c r="K1009" s="9" t="e">
        <f>VLOOKUP($D1009, Individual_Pitching___Advanced[], 21,FALSE)</f>
        <v>#N/A</v>
      </c>
      <c r="L1009" s="9" t="e">
        <f>VLOOKUP($B1009, 'Team Per G'!$A$2:$G$31, 7, FALSE)</f>
        <v>#N/A</v>
      </c>
      <c r="M1009" s="9" t="e">
        <f>VLOOKUP($B1009, 'FanGraphs - Team WAR Projected'!$B$2:$E$31, 3, FALSE)/162</f>
        <v>#N/A</v>
      </c>
      <c r="N1009" s="9" t="e">
        <f>VLOOKUP($B1009, Team_Pitching___Advanced[[Team]:[xFIP]], 19,FALSE)</f>
        <v>#N/A</v>
      </c>
      <c r="O1009" s="9" t="e">
        <f>VLOOKUP($B1009, Team_Pitching___Advanced[], 20, FALSE)</f>
        <v>#N/A</v>
      </c>
      <c r="P1009" s="9" t="e">
        <f>VLOOKUP($B1009, Team_Batting___Dashboard[[Team]:[wOBA]], 16, FALSE)</f>
        <v>#N/A</v>
      </c>
      <c r="Q1009" s="9" t="e">
        <f>VLOOKUP($B1009, Team_Batting___Advanced[[Team]:[OPS]], 9, FALSE)</f>
        <v>#N/A</v>
      </c>
      <c r="R1009" s="9" t="e">
        <f>VLOOKUP($B1009, Team_Batting___Advanced[], 19, FALSE)</f>
        <v>#N/A</v>
      </c>
      <c r="S1009" s="9" t="e">
        <f>VLOOKUP($B1009, 'Team Per G'!$A$2:$G$31, 3, FALSE)</f>
        <v>#N/A</v>
      </c>
      <c r="T1009" s="9" t="e">
        <f>VLOOKUP($B1009, 'Team Per G'!$A$2:$G$31, 5, FALSE)</f>
        <v>#N/A</v>
      </c>
      <c r="U1009" s="9" t="e">
        <f>VLOOKUP($B1009, 'Team Per G'!$A$2:$G$31, 4, FALSE)</f>
        <v>#N/A</v>
      </c>
      <c r="V1009" s="9" t="e">
        <f>VLOOKUP($B1009, Team_Batting___Dashboard[], 22, FALSE)/$F1009</f>
        <v>#N/A</v>
      </c>
      <c r="W1009" s="9" t="e">
        <f>VLOOKUP($B1009, 'FanGraphs - Team WAR Projected'!$B$2:$E$31, 4, FALSE)/162</f>
        <v>#N/A</v>
      </c>
      <c r="X1009" s="9" t="e">
        <f>VLOOKUP($B1009, FanGraphs_Standings[[Abbreviation]:[2024 Year to Date RS/G]], 6, FALSE)/$F1009</f>
        <v>#N/A</v>
      </c>
      <c r="Y1009" s="9" t="e">
        <f>VLOOKUP($B1009, FanGraphs_Standings[[Abbreviation]:[2024 Projected Full Season RDif]], 19, FALSE)/162</f>
        <v>#N/A</v>
      </c>
      <c r="Z1009" s="9" t="e">
        <f>VLOOKUP($B1009, FanGraphs_Standings[[Abbreviation]:[2024 Projected Full Season RDif]], 5, FALSE)</f>
        <v>#N/A</v>
      </c>
      <c r="AA1009" s="9" t="e">
        <f>VLOOKUP($B1009, FanGraphs_Standings[[Abbreviation]:[2024 Projected Full Season W%]], 18, FALSE)</f>
        <v>#N/A</v>
      </c>
      <c r="AB1009" s="9" t="e">
        <f>VLOOKUP($B1009, 'Home Field Adv'!$A$2:$I$31, 9, FALSE)</f>
        <v>#N/A</v>
      </c>
      <c r="AC1009" s="9" t="e">
        <f>VLOOKUP($C1009, FanGraphs_Standings[[Abbreviation]:[2024 Year to Date G]], 2, FALSE)</f>
        <v>#N/A</v>
      </c>
      <c r="AD1009" s="9" t="e">
        <f>VLOOKUP($E1009, 'SP Per G'!$A$2:$D$1380, 3, FALSE)</f>
        <v>#N/A</v>
      </c>
      <c r="AE1009" s="9" t="e">
        <f>VLOOKUP($E1009, 'SP Per G'!$A$2:$D$1380, 4, FALSE)</f>
        <v>#N/A</v>
      </c>
      <c r="AF1009" s="9" t="e">
        <f>VLOOKUP($E1009, Individual_Pitching___Dashboard[], 18, FALSE)</f>
        <v>#N/A</v>
      </c>
      <c r="AG1009" s="9" t="e">
        <f>VLOOKUP($E1009, Individual_Pitching___Dashboard[], 20, FALSE)</f>
        <v>#N/A</v>
      </c>
      <c r="AH1009" s="9" t="e">
        <f>VLOOKUP($E1009, Individual_Pitching___Advanced[], 21,FALSE)</f>
        <v>#N/A</v>
      </c>
      <c r="AI1009" s="9" t="e">
        <f>VLOOKUP($C1009, 'Team Per G'!$A$2:$G$31, 7, FALSE)</f>
        <v>#N/A</v>
      </c>
      <c r="AJ1009" s="9" t="e">
        <f>VLOOKUP($C1009, 'FanGraphs - Team WAR Projected'!$B$2:$E$31, 3, FALSE)/162</f>
        <v>#N/A</v>
      </c>
      <c r="AK1009" s="9" t="e">
        <f>VLOOKUP($C1009, Team_Pitching___Advanced[[Team]:[xFIP]], 19,FALSE)</f>
        <v>#N/A</v>
      </c>
      <c r="AL1009" s="9" t="e">
        <f>VLOOKUP($C1009, Team_Pitching___Advanced[], 20, FALSE)</f>
        <v>#N/A</v>
      </c>
      <c r="AM1009" s="9" t="e">
        <f>VLOOKUP($C1009, Team_Batting___Dashboard[[Team]:[wOBA]], 16, FALSE)</f>
        <v>#N/A</v>
      </c>
      <c r="AN1009" s="9" t="e">
        <f>VLOOKUP($C1009, Team_Batting___Advanced[[Team]:[OPS]], 9, FALSE)</f>
        <v>#N/A</v>
      </c>
      <c r="AO1009" s="9" t="e">
        <f>VLOOKUP($C1009, Team_Batting___Advanced[], 19, FALSE)</f>
        <v>#N/A</v>
      </c>
      <c r="AP1009" s="9" t="e">
        <f>VLOOKUP($C1009, 'Team Per G'!$A$2:$G$31, 3, FALSE)</f>
        <v>#N/A</v>
      </c>
      <c r="AQ1009" s="9" t="e">
        <f>VLOOKUP($C1009, 'Team Per G'!$A$2:$G$31, 5, FALSE)</f>
        <v>#N/A</v>
      </c>
      <c r="AR1009" s="9" t="e">
        <f>VLOOKUP($C1009, 'Team Per G'!$A$2:$G$31, 4, FALSE)</f>
        <v>#N/A</v>
      </c>
      <c r="AS1009" s="9" t="e">
        <f>VLOOKUP($C1009, Team_Batting___Dashboard[], 22, FALSE)/$AC1009</f>
        <v>#N/A</v>
      </c>
      <c r="AT1009" s="9" t="e">
        <f>VLOOKUP($C1009, 'FanGraphs - Team WAR Projected'!$B$2:$E$31, 4, FALSE)/162</f>
        <v>#N/A</v>
      </c>
      <c r="AU1009" s="9" t="e">
        <f>VLOOKUP($C1009, FanGraphs_Standings[[Abbreviation]:[2024 Year to Date RS/G]], 6, FALSE)/$AC1009</f>
        <v>#N/A</v>
      </c>
      <c r="AV1009" s="9" t="e">
        <f>VLOOKUP($C1009, FanGraphs_Standings[[Abbreviation]:[2024 Projected Full Season RDif]], 19, FALSE)/162</f>
        <v>#N/A</v>
      </c>
      <c r="AW1009" s="9" t="e">
        <f>VLOOKUP($C1009, FanGraphs_Standings[[Abbreviation]:[2024 Projected Full Season RDif]], 5, FALSE)</f>
        <v>#N/A</v>
      </c>
      <c r="AX1009" s="9" t="e">
        <f>VLOOKUP($C1009, FanGraphs_Standings[[Abbreviation]:[2024 Projected Full Season W%]], 18, FALSE)</f>
        <v>#N/A</v>
      </c>
      <c r="AY1009" s="9" t="e">
        <f>VLOOKUP($C1009, 'Home Field Adv'!$A$2:$K$31, 11, FALSE)</f>
        <v>#N/A</v>
      </c>
      <c r="BB1009" s="5" t="str">
        <f t="shared" si="46"/>
        <v/>
      </c>
      <c r="BC1009" s="5" t="str">
        <f t="shared" si="47"/>
        <v/>
      </c>
      <c r="BD1009" s="5" t="str">
        <f t="shared" si="48"/>
        <v/>
      </c>
    </row>
    <row r="1010" spans="6:56" x14ac:dyDescent="0.45">
      <c r="F1010" s="9" t="e">
        <f>VLOOKUP($B1010, FanGraphs_Standings[[Abbreviation]:[2024 Year to Date G]], 2, FALSE)</f>
        <v>#N/A</v>
      </c>
      <c r="G1010" s="9" t="e">
        <f>IF(ISERR(VLOOKUP($D1010, 'SP Per G'!$A$2:$D$1380, 3, FALSE)), L1010, VLOOKUP($D1010, 'SP Per G'!$A$2:$D$1380, 3, FALSE))</f>
        <v>#N/A</v>
      </c>
      <c r="H1010" s="9" t="e">
        <f>VLOOKUP($D1010, 'SP Per G'!$A$2:$D$1380, 4, FALSE)</f>
        <v>#N/A</v>
      </c>
      <c r="I1010" s="9" t="e">
        <f>VLOOKUP($D1010, Individual_Pitching___Dashboard[], 18, FALSE)</f>
        <v>#N/A</v>
      </c>
      <c r="J1010" s="9" t="e">
        <f>VLOOKUP($D1010, Individual_Pitching___Dashboard[], 20, FALSE)</f>
        <v>#N/A</v>
      </c>
      <c r="K1010" s="9" t="e">
        <f>VLOOKUP($D1010, Individual_Pitching___Advanced[], 21,FALSE)</f>
        <v>#N/A</v>
      </c>
      <c r="L1010" s="9" t="e">
        <f>VLOOKUP($B1010, 'Team Per G'!$A$2:$G$31, 7, FALSE)</f>
        <v>#N/A</v>
      </c>
      <c r="M1010" s="9" t="e">
        <f>VLOOKUP($B1010, 'FanGraphs - Team WAR Projected'!$B$2:$E$31, 3, FALSE)/162</f>
        <v>#N/A</v>
      </c>
      <c r="N1010" s="9" t="e">
        <f>VLOOKUP($B1010, Team_Pitching___Advanced[[Team]:[xFIP]], 19,FALSE)</f>
        <v>#N/A</v>
      </c>
      <c r="O1010" s="9" t="e">
        <f>VLOOKUP($B1010, Team_Pitching___Advanced[], 20, FALSE)</f>
        <v>#N/A</v>
      </c>
      <c r="P1010" s="9" t="e">
        <f>VLOOKUP($B1010, Team_Batting___Dashboard[[Team]:[wOBA]], 16, FALSE)</f>
        <v>#N/A</v>
      </c>
      <c r="Q1010" s="9" t="e">
        <f>VLOOKUP($B1010, Team_Batting___Advanced[[Team]:[OPS]], 9, FALSE)</f>
        <v>#N/A</v>
      </c>
      <c r="R1010" s="9" t="e">
        <f>VLOOKUP($B1010, Team_Batting___Advanced[], 19, FALSE)</f>
        <v>#N/A</v>
      </c>
      <c r="S1010" s="9" t="e">
        <f>VLOOKUP($B1010, 'Team Per G'!$A$2:$G$31, 3, FALSE)</f>
        <v>#N/A</v>
      </c>
      <c r="T1010" s="9" t="e">
        <f>VLOOKUP($B1010, 'Team Per G'!$A$2:$G$31, 5, FALSE)</f>
        <v>#N/A</v>
      </c>
      <c r="U1010" s="9" t="e">
        <f>VLOOKUP($B1010, 'Team Per G'!$A$2:$G$31, 4, FALSE)</f>
        <v>#N/A</v>
      </c>
      <c r="V1010" s="9" t="e">
        <f>VLOOKUP($B1010, Team_Batting___Dashboard[], 22, FALSE)/$F1010</f>
        <v>#N/A</v>
      </c>
      <c r="W1010" s="9" t="e">
        <f>VLOOKUP($B1010, 'FanGraphs - Team WAR Projected'!$B$2:$E$31, 4, FALSE)/162</f>
        <v>#N/A</v>
      </c>
      <c r="X1010" s="9" t="e">
        <f>VLOOKUP($B1010, FanGraphs_Standings[[Abbreviation]:[2024 Year to Date RS/G]], 6, FALSE)/$F1010</f>
        <v>#N/A</v>
      </c>
      <c r="Y1010" s="9" t="e">
        <f>VLOOKUP($B1010, FanGraphs_Standings[[Abbreviation]:[2024 Projected Full Season RDif]], 19, FALSE)/162</f>
        <v>#N/A</v>
      </c>
      <c r="Z1010" s="9" t="e">
        <f>VLOOKUP($B1010, FanGraphs_Standings[[Abbreviation]:[2024 Projected Full Season RDif]], 5, FALSE)</f>
        <v>#N/A</v>
      </c>
      <c r="AA1010" s="9" t="e">
        <f>VLOOKUP($B1010, FanGraphs_Standings[[Abbreviation]:[2024 Projected Full Season W%]], 18, FALSE)</f>
        <v>#N/A</v>
      </c>
      <c r="AB1010" s="9" t="e">
        <f>VLOOKUP($B1010, 'Home Field Adv'!$A$2:$I$31, 9, FALSE)</f>
        <v>#N/A</v>
      </c>
      <c r="AC1010" s="9" t="e">
        <f>VLOOKUP($C1010, FanGraphs_Standings[[Abbreviation]:[2024 Year to Date G]], 2, FALSE)</f>
        <v>#N/A</v>
      </c>
      <c r="AD1010" s="9" t="e">
        <f>VLOOKUP($E1010, 'SP Per G'!$A$2:$D$1380, 3, FALSE)</f>
        <v>#N/A</v>
      </c>
      <c r="AE1010" s="9" t="e">
        <f>VLOOKUP($E1010, 'SP Per G'!$A$2:$D$1380, 4, FALSE)</f>
        <v>#N/A</v>
      </c>
      <c r="AF1010" s="9" t="e">
        <f>VLOOKUP($E1010, Individual_Pitching___Dashboard[], 18, FALSE)</f>
        <v>#N/A</v>
      </c>
      <c r="AG1010" s="9" t="e">
        <f>VLOOKUP($E1010, Individual_Pitching___Dashboard[], 20, FALSE)</f>
        <v>#N/A</v>
      </c>
      <c r="AH1010" s="9" t="e">
        <f>VLOOKUP($E1010, Individual_Pitching___Advanced[], 21,FALSE)</f>
        <v>#N/A</v>
      </c>
      <c r="AI1010" s="9" t="e">
        <f>VLOOKUP($C1010, 'Team Per G'!$A$2:$G$31, 7, FALSE)</f>
        <v>#N/A</v>
      </c>
      <c r="AJ1010" s="9" t="e">
        <f>VLOOKUP($C1010, 'FanGraphs - Team WAR Projected'!$B$2:$E$31, 3, FALSE)/162</f>
        <v>#N/A</v>
      </c>
      <c r="AK1010" s="9" t="e">
        <f>VLOOKUP($C1010, Team_Pitching___Advanced[[Team]:[xFIP]], 19,FALSE)</f>
        <v>#N/A</v>
      </c>
      <c r="AL1010" s="9" t="e">
        <f>VLOOKUP($C1010, Team_Pitching___Advanced[], 20, FALSE)</f>
        <v>#N/A</v>
      </c>
      <c r="AM1010" s="9" t="e">
        <f>VLOOKUP($C1010, Team_Batting___Dashboard[[Team]:[wOBA]], 16, FALSE)</f>
        <v>#N/A</v>
      </c>
      <c r="AN1010" s="9" t="e">
        <f>VLOOKUP($C1010, Team_Batting___Advanced[[Team]:[OPS]], 9, FALSE)</f>
        <v>#N/A</v>
      </c>
      <c r="AO1010" s="9" t="e">
        <f>VLOOKUP($C1010, Team_Batting___Advanced[], 19, FALSE)</f>
        <v>#N/A</v>
      </c>
      <c r="AP1010" s="9" t="e">
        <f>VLOOKUP($C1010, 'Team Per G'!$A$2:$G$31, 3, FALSE)</f>
        <v>#N/A</v>
      </c>
      <c r="AQ1010" s="9" t="e">
        <f>VLOOKUP($C1010, 'Team Per G'!$A$2:$G$31, 5, FALSE)</f>
        <v>#N/A</v>
      </c>
      <c r="AR1010" s="9" t="e">
        <f>VLOOKUP($C1010, 'Team Per G'!$A$2:$G$31, 4, FALSE)</f>
        <v>#N/A</v>
      </c>
      <c r="AS1010" s="9" t="e">
        <f>VLOOKUP($C1010, Team_Batting___Dashboard[], 22, FALSE)/$AC1010</f>
        <v>#N/A</v>
      </c>
      <c r="AT1010" s="9" t="e">
        <f>VLOOKUP($C1010, 'FanGraphs - Team WAR Projected'!$B$2:$E$31, 4, FALSE)/162</f>
        <v>#N/A</v>
      </c>
      <c r="AU1010" s="9" t="e">
        <f>VLOOKUP($C1010, FanGraphs_Standings[[Abbreviation]:[2024 Year to Date RS/G]], 6, FALSE)/$AC1010</f>
        <v>#N/A</v>
      </c>
      <c r="AV1010" s="9" t="e">
        <f>VLOOKUP($C1010, FanGraphs_Standings[[Abbreviation]:[2024 Projected Full Season RDif]], 19, FALSE)/162</f>
        <v>#N/A</v>
      </c>
      <c r="AW1010" s="9" t="e">
        <f>VLOOKUP($C1010, FanGraphs_Standings[[Abbreviation]:[2024 Projected Full Season RDif]], 5, FALSE)</f>
        <v>#N/A</v>
      </c>
      <c r="AX1010" s="9" t="e">
        <f>VLOOKUP($C1010, FanGraphs_Standings[[Abbreviation]:[2024 Projected Full Season W%]], 18, FALSE)</f>
        <v>#N/A</v>
      </c>
      <c r="AY1010" s="9" t="e">
        <f>VLOOKUP($C1010, 'Home Field Adv'!$A$2:$K$31, 11, FALSE)</f>
        <v>#N/A</v>
      </c>
      <c r="BB1010" s="5" t="str">
        <f t="shared" si="46"/>
        <v/>
      </c>
      <c r="BC1010" s="5" t="str">
        <f t="shared" si="47"/>
        <v/>
      </c>
      <c r="BD1010" s="5" t="str">
        <f t="shared" si="48"/>
        <v/>
      </c>
    </row>
    <row r="1011" spans="6:56" x14ac:dyDescent="0.45">
      <c r="F1011" s="9" t="e">
        <f>VLOOKUP($B1011, FanGraphs_Standings[[Abbreviation]:[2024 Year to Date G]], 2, FALSE)</f>
        <v>#N/A</v>
      </c>
      <c r="G1011" s="9" t="e">
        <f>IF(ISERR(VLOOKUP($D1011, 'SP Per G'!$A$2:$D$1380, 3, FALSE)), L1011, VLOOKUP($D1011, 'SP Per G'!$A$2:$D$1380, 3, FALSE))</f>
        <v>#N/A</v>
      </c>
      <c r="H1011" s="9" t="e">
        <f>VLOOKUP($D1011, 'SP Per G'!$A$2:$D$1380, 4, FALSE)</f>
        <v>#N/A</v>
      </c>
      <c r="I1011" s="9" t="e">
        <f>VLOOKUP($D1011, Individual_Pitching___Dashboard[], 18, FALSE)</f>
        <v>#N/A</v>
      </c>
      <c r="J1011" s="9" t="e">
        <f>VLOOKUP($D1011, Individual_Pitching___Dashboard[], 20, FALSE)</f>
        <v>#N/A</v>
      </c>
      <c r="K1011" s="9" t="e">
        <f>VLOOKUP($D1011, Individual_Pitching___Advanced[], 21,FALSE)</f>
        <v>#N/A</v>
      </c>
      <c r="L1011" s="9" t="e">
        <f>VLOOKUP($B1011, 'Team Per G'!$A$2:$G$31, 7, FALSE)</f>
        <v>#N/A</v>
      </c>
      <c r="M1011" s="9" t="e">
        <f>VLOOKUP($B1011, 'FanGraphs - Team WAR Projected'!$B$2:$E$31, 3, FALSE)/162</f>
        <v>#N/A</v>
      </c>
      <c r="N1011" s="9" t="e">
        <f>VLOOKUP($B1011, Team_Pitching___Advanced[[Team]:[xFIP]], 19,FALSE)</f>
        <v>#N/A</v>
      </c>
      <c r="O1011" s="9" t="e">
        <f>VLOOKUP($B1011, Team_Pitching___Advanced[], 20, FALSE)</f>
        <v>#N/A</v>
      </c>
      <c r="P1011" s="9" t="e">
        <f>VLOOKUP($B1011, Team_Batting___Dashboard[[Team]:[wOBA]], 16, FALSE)</f>
        <v>#N/A</v>
      </c>
      <c r="Q1011" s="9" t="e">
        <f>VLOOKUP($B1011, Team_Batting___Advanced[[Team]:[OPS]], 9, FALSE)</f>
        <v>#N/A</v>
      </c>
      <c r="R1011" s="9" t="e">
        <f>VLOOKUP($B1011, Team_Batting___Advanced[], 19, FALSE)</f>
        <v>#N/A</v>
      </c>
      <c r="S1011" s="9" t="e">
        <f>VLOOKUP($B1011, 'Team Per G'!$A$2:$G$31, 3, FALSE)</f>
        <v>#N/A</v>
      </c>
      <c r="T1011" s="9" t="e">
        <f>VLOOKUP($B1011, 'Team Per G'!$A$2:$G$31, 5, FALSE)</f>
        <v>#N/A</v>
      </c>
      <c r="U1011" s="9" t="e">
        <f>VLOOKUP($B1011, 'Team Per G'!$A$2:$G$31, 4, FALSE)</f>
        <v>#N/A</v>
      </c>
      <c r="V1011" s="9" t="e">
        <f>VLOOKUP($B1011, Team_Batting___Dashboard[], 22, FALSE)/$F1011</f>
        <v>#N/A</v>
      </c>
      <c r="W1011" s="9" t="e">
        <f>VLOOKUP($B1011, 'FanGraphs - Team WAR Projected'!$B$2:$E$31, 4, FALSE)/162</f>
        <v>#N/A</v>
      </c>
      <c r="X1011" s="9" t="e">
        <f>VLOOKUP($B1011, FanGraphs_Standings[[Abbreviation]:[2024 Year to Date RS/G]], 6, FALSE)/$F1011</f>
        <v>#N/A</v>
      </c>
      <c r="Y1011" s="9" t="e">
        <f>VLOOKUP($B1011, FanGraphs_Standings[[Abbreviation]:[2024 Projected Full Season RDif]], 19, FALSE)/162</f>
        <v>#N/A</v>
      </c>
      <c r="Z1011" s="9" t="e">
        <f>VLOOKUP($B1011, FanGraphs_Standings[[Abbreviation]:[2024 Projected Full Season RDif]], 5, FALSE)</f>
        <v>#N/A</v>
      </c>
      <c r="AA1011" s="9" t="e">
        <f>VLOOKUP($B1011, FanGraphs_Standings[[Abbreviation]:[2024 Projected Full Season W%]], 18, FALSE)</f>
        <v>#N/A</v>
      </c>
      <c r="AB1011" s="9" t="e">
        <f>VLOOKUP($B1011, 'Home Field Adv'!$A$2:$I$31, 9, FALSE)</f>
        <v>#N/A</v>
      </c>
      <c r="AC1011" s="9" t="e">
        <f>VLOOKUP($C1011, FanGraphs_Standings[[Abbreviation]:[2024 Year to Date G]], 2, FALSE)</f>
        <v>#N/A</v>
      </c>
      <c r="AD1011" s="9" t="e">
        <f>VLOOKUP($E1011, 'SP Per G'!$A$2:$D$1380, 3, FALSE)</f>
        <v>#N/A</v>
      </c>
      <c r="AE1011" s="9" t="e">
        <f>VLOOKUP($E1011, 'SP Per G'!$A$2:$D$1380, 4, FALSE)</f>
        <v>#N/A</v>
      </c>
      <c r="AF1011" s="9" t="e">
        <f>VLOOKUP($E1011, Individual_Pitching___Dashboard[], 18, FALSE)</f>
        <v>#N/A</v>
      </c>
      <c r="AG1011" s="9" t="e">
        <f>VLOOKUP($E1011, Individual_Pitching___Dashboard[], 20, FALSE)</f>
        <v>#N/A</v>
      </c>
      <c r="AH1011" s="9" t="e">
        <f>VLOOKUP($E1011, Individual_Pitching___Advanced[], 21,FALSE)</f>
        <v>#N/A</v>
      </c>
      <c r="AI1011" s="9" t="e">
        <f>VLOOKUP($C1011, 'Team Per G'!$A$2:$G$31, 7, FALSE)</f>
        <v>#N/A</v>
      </c>
      <c r="AJ1011" s="9" t="e">
        <f>VLOOKUP($C1011, 'FanGraphs - Team WAR Projected'!$B$2:$E$31, 3, FALSE)/162</f>
        <v>#N/A</v>
      </c>
      <c r="AK1011" s="9" t="e">
        <f>VLOOKUP($C1011, Team_Pitching___Advanced[[Team]:[xFIP]], 19,FALSE)</f>
        <v>#N/A</v>
      </c>
      <c r="AL1011" s="9" t="e">
        <f>VLOOKUP($C1011, Team_Pitching___Advanced[], 20, FALSE)</f>
        <v>#N/A</v>
      </c>
      <c r="AM1011" s="9" t="e">
        <f>VLOOKUP($C1011, Team_Batting___Dashboard[[Team]:[wOBA]], 16, FALSE)</f>
        <v>#N/A</v>
      </c>
      <c r="AN1011" s="9" t="e">
        <f>VLOOKUP($C1011, Team_Batting___Advanced[[Team]:[OPS]], 9, FALSE)</f>
        <v>#N/A</v>
      </c>
      <c r="AO1011" s="9" t="e">
        <f>VLOOKUP($C1011, Team_Batting___Advanced[], 19, FALSE)</f>
        <v>#N/A</v>
      </c>
      <c r="AP1011" s="9" t="e">
        <f>VLOOKUP($C1011, 'Team Per G'!$A$2:$G$31, 3, FALSE)</f>
        <v>#N/A</v>
      </c>
      <c r="AQ1011" s="9" t="e">
        <f>VLOOKUP($C1011, 'Team Per G'!$A$2:$G$31, 5, FALSE)</f>
        <v>#N/A</v>
      </c>
      <c r="AR1011" s="9" t="e">
        <f>VLOOKUP($C1011, 'Team Per G'!$A$2:$G$31, 4, FALSE)</f>
        <v>#N/A</v>
      </c>
      <c r="AS1011" s="9" t="e">
        <f>VLOOKUP($C1011, Team_Batting___Dashboard[], 22, FALSE)/$AC1011</f>
        <v>#N/A</v>
      </c>
      <c r="AT1011" s="9" t="e">
        <f>VLOOKUP($C1011, 'FanGraphs - Team WAR Projected'!$B$2:$E$31, 4, FALSE)/162</f>
        <v>#N/A</v>
      </c>
      <c r="AU1011" s="9" t="e">
        <f>VLOOKUP($C1011, FanGraphs_Standings[[Abbreviation]:[2024 Year to Date RS/G]], 6, FALSE)/$AC1011</f>
        <v>#N/A</v>
      </c>
      <c r="AV1011" s="9" t="e">
        <f>VLOOKUP($C1011, FanGraphs_Standings[[Abbreviation]:[2024 Projected Full Season RDif]], 19, FALSE)/162</f>
        <v>#N/A</v>
      </c>
      <c r="AW1011" s="9" t="e">
        <f>VLOOKUP($C1011, FanGraphs_Standings[[Abbreviation]:[2024 Projected Full Season RDif]], 5, FALSE)</f>
        <v>#N/A</v>
      </c>
      <c r="AX1011" s="9" t="e">
        <f>VLOOKUP($C1011, FanGraphs_Standings[[Abbreviation]:[2024 Projected Full Season W%]], 18, FALSE)</f>
        <v>#N/A</v>
      </c>
      <c r="AY1011" s="9" t="e">
        <f>VLOOKUP($C1011, 'Home Field Adv'!$A$2:$K$31, 11, FALSE)</f>
        <v>#N/A</v>
      </c>
      <c r="BB1011" s="5" t="str">
        <f t="shared" si="46"/>
        <v/>
      </c>
      <c r="BC1011" s="5" t="str">
        <f t="shared" si="47"/>
        <v/>
      </c>
      <c r="BD1011" s="5" t="str">
        <f t="shared" si="48"/>
        <v/>
      </c>
    </row>
    <row r="1012" spans="6:56" x14ac:dyDescent="0.45">
      <c r="F1012" s="9" t="e">
        <f>VLOOKUP($B1012, FanGraphs_Standings[[Abbreviation]:[2024 Year to Date G]], 2, FALSE)</f>
        <v>#N/A</v>
      </c>
      <c r="G1012" s="9" t="e">
        <f>IF(ISERR(VLOOKUP($D1012, 'SP Per G'!$A$2:$D$1380, 3, FALSE)), L1012, VLOOKUP($D1012, 'SP Per G'!$A$2:$D$1380, 3, FALSE))</f>
        <v>#N/A</v>
      </c>
      <c r="H1012" s="9" t="e">
        <f>VLOOKUP($D1012, 'SP Per G'!$A$2:$D$1380, 4, FALSE)</f>
        <v>#N/A</v>
      </c>
      <c r="I1012" s="9" t="e">
        <f>VLOOKUP($D1012, Individual_Pitching___Dashboard[], 18, FALSE)</f>
        <v>#N/A</v>
      </c>
      <c r="J1012" s="9" t="e">
        <f>VLOOKUP($D1012, Individual_Pitching___Dashboard[], 20, FALSE)</f>
        <v>#N/A</v>
      </c>
      <c r="K1012" s="9" t="e">
        <f>VLOOKUP($D1012, Individual_Pitching___Advanced[], 21,FALSE)</f>
        <v>#N/A</v>
      </c>
      <c r="L1012" s="9" t="e">
        <f>VLOOKUP($B1012, 'Team Per G'!$A$2:$G$31, 7, FALSE)</f>
        <v>#N/A</v>
      </c>
      <c r="M1012" s="9" t="e">
        <f>VLOOKUP($B1012, 'FanGraphs - Team WAR Projected'!$B$2:$E$31, 3, FALSE)/162</f>
        <v>#N/A</v>
      </c>
      <c r="N1012" s="9" t="e">
        <f>VLOOKUP($B1012, Team_Pitching___Advanced[[Team]:[xFIP]], 19,FALSE)</f>
        <v>#N/A</v>
      </c>
      <c r="O1012" s="9" t="e">
        <f>VLOOKUP($B1012, Team_Pitching___Advanced[], 20, FALSE)</f>
        <v>#N/A</v>
      </c>
      <c r="P1012" s="9" t="e">
        <f>VLOOKUP($B1012, Team_Batting___Dashboard[[Team]:[wOBA]], 16, FALSE)</f>
        <v>#N/A</v>
      </c>
      <c r="Q1012" s="9" t="e">
        <f>VLOOKUP($B1012, Team_Batting___Advanced[[Team]:[OPS]], 9, FALSE)</f>
        <v>#N/A</v>
      </c>
      <c r="R1012" s="9" t="e">
        <f>VLOOKUP($B1012, Team_Batting___Advanced[], 19, FALSE)</f>
        <v>#N/A</v>
      </c>
      <c r="S1012" s="9" t="e">
        <f>VLOOKUP($B1012, 'Team Per G'!$A$2:$G$31, 3, FALSE)</f>
        <v>#N/A</v>
      </c>
      <c r="T1012" s="9" t="e">
        <f>VLOOKUP($B1012, 'Team Per G'!$A$2:$G$31, 5, FALSE)</f>
        <v>#N/A</v>
      </c>
      <c r="U1012" s="9" t="e">
        <f>VLOOKUP($B1012, 'Team Per G'!$A$2:$G$31, 4, FALSE)</f>
        <v>#N/A</v>
      </c>
      <c r="V1012" s="9" t="e">
        <f>VLOOKUP($B1012, Team_Batting___Dashboard[], 22, FALSE)/$F1012</f>
        <v>#N/A</v>
      </c>
      <c r="W1012" s="9" t="e">
        <f>VLOOKUP($B1012, 'FanGraphs - Team WAR Projected'!$B$2:$E$31, 4, FALSE)/162</f>
        <v>#N/A</v>
      </c>
      <c r="X1012" s="9" t="e">
        <f>VLOOKUP($B1012, FanGraphs_Standings[[Abbreviation]:[2024 Year to Date RS/G]], 6, FALSE)/$F1012</f>
        <v>#N/A</v>
      </c>
      <c r="Y1012" s="9" t="e">
        <f>VLOOKUP($B1012, FanGraphs_Standings[[Abbreviation]:[2024 Projected Full Season RDif]], 19, FALSE)/162</f>
        <v>#N/A</v>
      </c>
      <c r="Z1012" s="9" t="e">
        <f>VLOOKUP($B1012, FanGraphs_Standings[[Abbreviation]:[2024 Projected Full Season RDif]], 5, FALSE)</f>
        <v>#N/A</v>
      </c>
      <c r="AA1012" s="9" t="e">
        <f>VLOOKUP($B1012, FanGraphs_Standings[[Abbreviation]:[2024 Projected Full Season W%]], 18, FALSE)</f>
        <v>#N/A</v>
      </c>
      <c r="AB1012" s="9" t="e">
        <f>VLOOKUP($B1012, 'Home Field Adv'!$A$2:$I$31, 9, FALSE)</f>
        <v>#N/A</v>
      </c>
      <c r="AC1012" s="9" t="e">
        <f>VLOOKUP($C1012, FanGraphs_Standings[[Abbreviation]:[2024 Year to Date G]], 2, FALSE)</f>
        <v>#N/A</v>
      </c>
      <c r="AD1012" s="9" t="e">
        <f>VLOOKUP($E1012, 'SP Per G'!$A$2:$D$1380, 3, FALSE)</f>
        <v>#N/A</v>
      </c>
      <c r="AE1012" s="9" t="e">
        <f>VLOOKUP($E1012, 'SP Per G'!$A$2:$D$1380, 4, FALSE)</f>
        <v>#N/A</v>
      </c>
      <c r="AF1012" s="9" t="e">
        <f>VLOOKUP($E1012, Individual_Pitching___Dashboard[], 18, FALSE)</f>
        <v>#N/A</v>
      </c>
      <c r="AG1012" s="9" t="e">
        <f>VLOOKUP($E1012, Individual_Pitching___Dashboard[], 20, FALSE)</f>
        <v>#N/A</v>
      </c>
      <c r="AH1012" s="9" t="e">
        <f>VLOOKUP($E1012, Individual_Pitching___Advanced[], 21,FALSE)</f>
        <v>#N/A</v>
      </c>
      <c r="AI1012" s="9" t="e">
        <f>VLOOKUP($C1012, 'Team Per G'!$A$2:$G$31, 7, FALSE)</f>
        <v>#N/A</v>
      </c>
      <c r="AJ1012" s="9" t="e">
        <f>VLOOKUP($C1012, 'FanGraphs - Team WAR Projected'!$B$2:$E$31, 3, FALSE)/162</f>
        <v>#N/A</v>
      </c>
      <c r="AK1012" s="9" t="e">
        <f>VLOOKUP($C1012, Team_Pitching___Advanced[[Team]:[xFIP]], 19,FALSE)</f>
        <v>#N/A</v>
      </c>
      <c r="AL1012" s="9" t="e">
        <f>VLOOKUP($C1012, Team_Pitching___Advanced[], 20, FALSE)</f>
        <v>#N/A</v>
      </c>
      <c r="AM1012" s="9" t="e">
        <f>VLOOKUP($C1012, Team_Batting___Dashboard[[Team]:[wOBA]], 16, FALSE)</f>
        <v>#N/A</v>
      </c>
      <c r="AN1012" s="9" t="e">
        <f>VLOOKUP($C1012, Team_Batting___Advanced[[Team]:[OPS]], 9, FALSE)</f>
        <v>#N/A</v>
      </c>
      <c r="AO1012" s="9" t="e">
        <f>VLOOKUP($C1012, Team_Batting___Advanced[], 19, FALSE)</f>
        <v>#N/A</v>
      </c>
      <c r="AP1012" s="9" t="e">
        <f>VLOOKUP($C1012, 'Team Per G'!$A$2:$G$31, 3, FALSE)</f>
        <v>#N/A</v>
      </c>
      <c r="AQ1012" s="9" t="e">
        <f>VLOOKUP($C1012, 'Team Per G'!$A$2:$G$31, 5, FALSE)</f>
        <v>#N/A</v>
      </c>
      <c r="AR1012" s="9" t="e">
        <f>VLOOKUP($C1012, 'Team Per G'!$A$2:$G$31, 4, FALSE)</f>
        <v>#N/A</v>
      </c>
      <c r="AS1012" s="9" t="e">
        <f>VLOOKUP($C1012, Team_Batting___Dashboard[], 22, FALSE)/$AC1012</f>
        <v>#N/A</v>
      </c>
      <c r="AT1012" s="9" t="e">
        <f>VLOOKUP($C1012, 'FanGraphs - Team WAR Projected'!$B$2:$E$31, 4, FALSE)/162</f>
        <v>#N/A</v>
      </c>
      <c r="AU1012" s="9" t="e">
        <f>VLOOKUP($C1012, FanGraphs_Standings[[Abbreviation]:[2024 Year to Date RS/G]], 6, FALSE)/$AC1012</f>
        <v>#N/A</v>
      </c>
      <c r="AV1012" s="9" t="e">
        <f>VLOOKUP($C1012, FanGraphs_Standings[[Abbreviation]:[2024 Projected Full Season RDif]], 19, FALSE)/162</f>
        <v>#N/A</v>
      </c>
      <c r="AW1012" s="9" t="e">
        <f>VLOOKUP($C1012, FanGraphs_Standings[[Abbreviation]:[2024 Projected Full Season RDif]], 5, FALSE)</f>
        <v>#N/A</v>
      </c>
      <c r="AX1012" s="9" t="e">
        <f>VLOOKUP($C1012, FanGraphs_Standings[[Abbreviation]:[2024 Projected Full Season W%]], 18, FALSE)</f>
        <v>#N/A</v>
      </c>
      <c r="AY1012" s="9" t="e">
        <f>VLOOKUP($C1012, 'Home Field Adv'!$A$2:$K$31, 11, FALSE)</f>
        <v>#N/A</v>
      </c>
      <c r="BB1012" s="5" t="str">
        <f t="shared" si="46"/>
        <v/>
      </c>
      <c r="BC1012" s="5" t="str">
        <f t="shared" si="47"/>
        <v/>
      </c>
      <c r="BD1012" s="5" t="str">
        <f t="shared" si="48"/>
        <v/>
      </c>
    </row>
    <row r="1013" spans="6:56" x14ac:dyDescent="0.45">
      <c r="F1013" s="9" t="e">
        <f>VLOOKUP($B1013, FanGraphs_Standings[[Abbreviation]:[2024 Year to Date G]], 2, FALSE)</f>
        <v>#N/A</v>
      </c>
      <c r="G1013" s="9" t="e">
        <f>IF(ISERR(VLOOKUP($D1013, 'SP Per G'!$A$2:$D$1380, 3, FALSE)), L1013, VLOOKUP($D1013, 'SP Per G'!$A$2:$D$1380, 3, FALSE))</f>
        <v>#N/A</v>
      </c>
      <c r="H1013" s="9" t="e">
        <f>VLOOKUP($D1013, 'SP Per G'!$A$2:$D$1380, 4, FALSE)</f>
        <v>#N/A</v>
      </c>
      <c r="I1013" s="9" t="e">
        <f>VLOOKUP($D1013, Individual_Pitching___Dashboard[], 18, FALSE)</f>
        <v>#N/A</v>
      </c>
      <c r="J1013" s="9" t="e">
        <f>VLOOKUP($D1013, Individual_Pitching___Dashboard[], 20, FALSE)</f>
        <v>#N/A</v>
      </c>
      <c r="K1013" s="9" t="e">
        <f>VLOOKUP($D1013, Individual_Pitching___Advanced[], 21,FALSE)</f>
        <v>#N/A</v>
      </c>
      <c r="L1013" s="9" t="e">
        <f>VLOOKUP($B1013, 'Team Per G'!$A$2:$G$31, 7, FALSE)</f>
        <v>#N/A</v>
      </c>
      <c r="M1013" s="9" t="e">
        <f>VLOOKUP($B1013, 'FanGraphs - Team WAR Projected'!$B$2:$E$31, 3, FALSE)/162</f>
        <v>#N/A</v>
      </c>
      <c r="N1013" s="9" t="e">
        <f>VLOOKUP($B1013, Team_Pitching___Advanced[[Team]:[xFIP]], 19,FALSE)</f>
        <v>#N/A</v>
      </c>
      <c r="O1013" s="9" t="e">
        <f>VLOOKUP($B1013, Team_Pitching___Advanced[], 20, FALSE)</f>
        <v>#N/A</v>
      </c>
      <c r="P1013" s="9" t="e">
        <f>VLOOKUP($B1013, Team_Batting___Dashboard[[Team]:[wOBA]], 16, FALSE)</f>
        <v>#N/A</v>
      </c>
      <c r="Q1013" s="9" t="e">
        <f>VLOOKUP($B1013, Team_Batting___Advanced[[Team]:[OPS]], 9, FALSE)</f>
        <v>#N/A</v>
      </c>
      <c r="R1013" s="9" t="e">
        <f>VLOOKUP($B1013, Team_Batting___Advanced[], 19, FALSE)</f>
        <v>#N/A</v>
      </c>
      <c r="S1013" s="9" t="e">
        <f>VLOOKUP($B1013, 'Team Per G'!$A$2:$G$31, 3, FALSE)</f>
        <v>#N/A</v>
      </c>
      <c r="T1013" s="9" t="e">
        <f>VLOOKUP($B1013, 'Team Per G'!$A$2:$G$31, 5, FALSE)</f>
        <v>#N/A</v>
      </c>
      <c r="U1013" s="9" t="e">
        <f>VLOOKUP($B1013, 'Team Per G'!$A$2:$G$31, 4, FALSE)</f>
        <v>#N/A</v>
      </c>
      <c r="V1013" s="9" t="e">
        <f>VLOOKUP($B1013, Team_Batting___Dashboard[], 22, FALSE)/$F1013</f>
        <v>#N/A</v>
      </c>
      <c r="W1013" s="9" t="e">
        <f>VLOOKUP($B1013, 'FanGraphs - Team WAR Projected'!$B$2:$E$31, 4, FALSE)/162</f>
        <v>#N/A</v>
      </c>
      <c r="X1013" s="9" t="e">
        <f>VLOOKUP($B1013, FanGraphs_Standings[[Abbreviation]:[2024 Year to Date RS/G]], 6, FALSE)/$F1013</f>
        <v>#N/A</v>
      </c>
      <c r="Y1013" s="9" t="e">
        <f>VLOOKUP($B1013, FanGraphs_Standings[[Abbreviation]:[2024 Projected Full Season RDif]], 19, FALSE)/162</f>
        <v>#N/A</v>
      </c>
      <c r="Z1013" s="9" t="e">
        <f>VLOOKUP($B1013, FanGraphs_Standings[[Abbreviation]:[2024 Projected Full Season RDif]], 5, FALSE)</f>
        <v>#N/A</v>
      </c>
      <c r="AA1013" s="9" t="e">
        <f>VLOOKUP($B1013, FanGraphs_Standings[[Abbreviation]:[2024 Projected Full Season W%]], 18, FALSE)</f>
        <v>#N/A</v>
      </c>
      <c r="AB1013" s="9" t="e">
        <f>VLOOKUP($B1013, 'Home Field Adv'!$A$2:$I$31, 9, FALSE)</f>
        <v>#N/A</v>
      </c>
      <c r="AC1013" s="9" t="e">
        <f>VLOOKUP($C1013, FanGraphs_Standings[[Abbreviation]:[2024 Year to Date G]], 2, FALSE)</f>
        <v>#N/A</v>
      </c>
      <c r="AD1013" s="9" t="e">
        <f>VLOOKUP($E1013, 'SP Per G'!$A$2:$D$1380, 3, FALSE)</f>
        <v>#N/A</v>
      </c>
      <c r="AE1013" s="9" t="e">
        <f>VLOOKUP($E1013, 'SP Per G'!$A$2:$D$1380, 4, FALSE)</f>
        <v>#N/A</v>
      </c>
      <c r="AF1013" s="9" t="e">
        <f>VLOOKUP($E1013, Individual_Pitching___Dashboard[], 18, FALSE)</f>
        <v>#N/A</v>
      </c>
      <c r="AG1013" s="9" t="e">
        <f>VLOOKUP($E1013, Individual_Pitching___Dashboard[], 20, FALSE)</f>
        <v>#N/A</v>
      </c>
      <c r="AH1013" s="9" t="e">
        <f>VLOOKUP($E1013, Individual_Pitching___Advanced[], 21,FALSE)</f>
        <v>#N/A</v>
      </c>
      <c r="AI1013" s="9" t="e">
        <f>VLOOKUP($C1013, 'Team Per G'!$A$2:$G$31, 7, FALSE)</f>
        <v>#N/A</v>
      </c>
      <c r="AJ1013" s="9" t="e">
        <f>VLOOKUP($C1013, 'FanGraphs - Team WAR Projected'!$B$2:$E$31, 3, FALSE)/162</f>
        <v>#N/A</v>
      </c>
      <c r="AK1013" s="9" t="e">
        <f>VLOOKUP($C1013, Team_Pitching___Advanced[[Team]:[xFIP]], 19,FALSE)</f>
        <v>#N/A</v>
      </c>
      <c r="AL1013" s="9" t="e">
        <f>VLOOKUP($C1013, Team_Pitching___Advanced[], 20, FALSE)</f>
        <v>#N/A</v>
      </c>
      <c r="AM1013" s="9" t="e">
        <f>VLOOKUP($C1013, Team_Batting___Dashboard[[Team]:[wOBA]], 16, FALSE)</f>
        <v>#N/A</v>
      </c>
      <c r="AN1013" s="9" t="e">
        <f>VLOOKUP($C1013, Team_Batting___Advanced[[Team]:[OPS]], 9, FALSE)</f>
        <v>#N/A</v>
      </c>
      <c r="AO1013" s="9" t="e">
        <f>VLOOKUP($C1013, Team_Batting___Advanced[], 19, FALSE)</f>
        <v>#N/A</v>
      </c>
      <c r="AP1013" s="9" t="e">
        <f>VLOOKUP($C1013, 'Team Per G'!$A$2:$G$31, 3, FALSE)</f>
        <v>#N/A</v>
      </c>
      <c r="AQ1013" s="9" t="e">
        <f>VLOOKUP($C1013, 'Team Per G'!$A$2:$G$31, 5, FALSE)</f>
        <v>#N/A</v>
      </c>
      <c r="AR1013" s="9" t="e">
        <f>VLOOKUP($C1013, 'Team Per G'!$A$2:$G$31, 4, FALSE)</f>
        <v>#N/A</v>
      </c>
      <c r="AS1013" s="9" t="e">
        <f>VLOOKUP($C1013, Team_Batting___Dashboard[], 22, FALSE)/$AC1013</f>
        <v>#N/A</v>
      </c>
      <c r="AT1013" s="9" t="e">
        <f>VLOOKUP($C1013, 'FanGraphs - Team WAR Projected'!$B$2:$E$31, 4, FALSE)/162</f>
        <v>#N/A</v>
      </c>
      <c r="AU1013" s="9" t="e">
        <f>VLOOKUP($C1013, FanGraphs_Standings[[Abbreviation]:[2024 Year to Date RS/G]], 6, FALSE)/$AC1013</f>
        <v>#N/A</v>
      </c>
      <c r="AV1013" s="9" t="e">
        <f>VLOOKUP($C1013, FanGraphs_Standings[[Abbreviation]:[2024 Projected Full Season RDif]], 19, FALSE)/162</f>
        <v>#N/A</v>
      </c>
      <c r="AW1013" s="9" t="e">
        <f>VLOOKUP($C1013, FanGraphs_Standings[[Abbreviation]:[2024 Projected Full Season RDif]], 5, FALSE)</f>
        <v>#N/A</v>
      </c>
      <c r="AX1013" s="9" t="e">
        <f>VLOOKUP($C1013, FanGraphs_Standings[[Abbreviation]:[2024 Projected Full Season W%]], 18, FALSE)</f>
        <v>#N/A</v>
      </c>
      <c r="AY1013" s="9" t="e">
        <f>VLOOKUP($C1013, 'Home Field Adv'!$A$2:$K$31, 11, FALSE)</f>
        <v>#N/A</v>
      </c>
      <c r="BB1013" s="5" t="str">
        <f t="shared" si="46"/>
        <v/>
      </c>
      <c r="BC1013" s="5" t="str">
        <f t="shared" si="47"/>
        <v/>
      </c>
      <c r="BD1013" s="5" t="str">
        <f t="shared" si="48"/>
        <v/>
      </c>
    </row>
    <row r="1014" spans="6:56" x14ac:dyDescent="0.45">
      <c r="F1014" s="9" t="e">
        <f>VLOOKUP($B1014, FanGraphs_Standings[[Abbreviation]:[2024 Year to Date G]], 2, FALSE)</f>
        <v>#N/A</v>
      </c>
      <c r="G1014" s="9" t="e">
        <f>IF(ISERR(VLOOKUP($D1014, 'SP Per G'!$A$2:$D$1380, 3, FALSE)), L1014, VLOOKUP($D1014, 'SP Per G'!$A$2:$D$1380, 3, FALSE))</f>
        <v>#N/A</v>
      </c>
      <c r="H1014" s="9" t="e">
        <f>VLOOKUP($D1014, 'SP Per G'!$A$2:$D$1380, 4, FALSE)</f>
        <v>#N/A</v>
      </c>
      <c r="I1014" s="9" t="e">
        <f>VLOOKUP($D1014, Individual_Pitching___Dashboard[], 18, FALSE)</f>
        <v>#N/A</v>
      </c>
      <c r="J1014" s="9" t="e">
        <f>VLOOKUP($D1014, Individual_Pitching___Dashboard[], 20, FALSE)</f>
        <v>#N/A</v>
      </c>
      <c r="K1014" s="9" t="e">
        <f>VLOOKUP($D1014, Individual_Pitching___Advanced[], 21,FALSE)</f>
        <v>#N/A</v>
      </c>
      <c r="L1014" s="9" t="e">
        <f>VLOOKUP($B1014, 'Team Per G'!$A$2:$G$31, 7, FALSE)</f>
        <v>#N/A</v>
      </c>
      <c r="M1014" s="9" t="e">
        <f>VLOOKUP($B1014, 'FanGraphs - Team WAR Projected'!$B$2:$E$31, 3, FALSE)/162</f>
        <v>#N/A</v>
      </c>
      <c r="N1014" s="9" t="e">
        <f>VLOOKUP($B1014, Team_Pitching___Advanced[[Team]:[xFIP]], 19,FALSE)</f>
        <v>#N/A</v>
      </c>
      <c r="O1014" s="9" t="e">
        <f>VLOOKUP($B1014, Team_Pitching___Advanced[], 20, FALSE)</f>
        <v>#N/A</v>
      </c>
      <c r="P1014" s="9" t="e">
        <f>VLOOKUP($B1014, Team_Batting___Dashboard[[Team]:[wOBA]], 16, FALSE)</f>
        <v>#N/A</v>
      </c>
      <c r="Q1014" s="9" t="e">
        <f>VLOOKUP($B1014, Team_Batting___Advanced[[Team]:[OPS]], 9, FALSE)</f>
        <v>#N/A</v>
      </c>
      <c r="R1014" s="9" t="e">
        <f>VLOOKUP($B1014, Team_Batting___Advanced[], 19, FALSE)</f>
        <v>#N/A</v>
      </c>
      <c r="S1014" s="9" t="e">
        <f>VLOOKUP($B1014, 'Team Per G'!$A$2:$G$31, 3, FALSE)</f>
        <v>#N/A</v>
      </c>
      <c r="T1014" s="9" t="e">
        <f>VLOOKUP($B1014, 'Team Per G'!$A$2:$G$31, 5, FALSE)</f>
        <v>#N/A</v>
      </c>
      <c r="U1014" s="9" t="e">
        <f>VLOOKUP($B1014, 'Team Per G'!$A$2:$G$31, 4, FALSE)</f>
        <v>#N/A</v>
      </c>
      <c r="V1014" s="9" t="e">
        <f>VLOOKUP($B1014, Team_Batting___Dashboard[], 22, FALSE)/$F1014</f>
        <v>#N/A</v>
      </c>
      <c r="W1014" s="9" t="e">
        <f>VLOOKUP($B1014, 'FanGraphs - Team WAR Projected'!$B$2:$E$31, 4, FALSE)/162</f>
        <v>#N/A</v>
      </c>
      <c r="X1014" s="9" t="e">
        <f>VLOOKUP($B1014, FanGraphs_Standings[[Abbreviation]:[2024 Year to Date RS/G]], 6, FALSE)/$F1014</f>
        <v>#N/A</v>
      </c>
      <c r="Y1014" s="9" t="e">
        <f>VLOOKUP($B1014, FanGraphs_Standings[[Abbreviation]:[2024 Projected Full Season RDif]], 19, FALSE)/162</f>
        <v>#N/A</v>
      </c>
      <c r="Z1014" s="9" t="e">
        <f>VLOOKUP($B1014, FanGraphs_Standings[[Abbreviation]:[2024 Projected Full Season RDif]], 5, FALSE)</f>
        <v>#N/A</v>
      </c>
      <c r="AA1014" s="9" t="e">
        <f>VLOOKUP($B1014, FanGraphs_Standings[[Abbreviation]:[2024 Projected Full Season W%]], 18, FALSE)</f>
        <v>#N/A</v>
      </c>
      <c r="AB1014" s="9" t="e">
        <f>VLOOKUP($B1014, 'Home Field Adv'!$A$2:$I$31, 9, FALSE)</f>
        <v>#N/A</v>
      </c>
      <c r="AC1014" s="9" t="e">
        <f>VLOOKUP($C1014, FanGraphs_Standings[[Abbreviation]:[2024 Year to Date G]], 2, FALSE)</f>
        <v>#N/A</v>
      </c>
      <c r="AD1014" s="9" t="e">
        <f>VLOOKUP($E1014, 'SP Per G'!$A$2:$D$1380, 3, FALSE)</f>
        <v>#N/A</v>
      </c>
      <c r="AE1014" s="9" t="e">
        <f>VLOOKUP($E1014, 'SP Per G'!$A$2:$D$1380, 4, FALSE)</f>
        <v>#N/A</v>
      </c>
      <c r="AF1014" s="9" t="e">
        <f>VLOOKUP($E1014, Individual_Pitching___Dashboard[], 18, FALSE)</f>
        <v>#N/A</v>
      </c>
      <c r="AG1014" s="9" t="e">
        <f>VLOOKUP($E1014, Individual_Pitching___Dashboard[], 20, FALSE)</f>
        <v>#N/A</v>
      </c>
      <c r="AH1014" s="9" t="e">
        <f>VLOOKUP($E1014, Individual_Pitching___Advanced[], 21,FALSE)</f>
        <v>#N/A</v>
      </c>
      <c r="AI1014" s="9" t="e">
        <f>VLOOKUP($C1014, 'Team Per G'!$A$2:$G$31, 7, FALSE)</f>
        <v>#N/A</v>
      </c>
      <c r="AJ1014" s="9" t="e">
        <f>VLOOKUP($C1014, 'FanGraphs - Team WAR Projected'!$B$2:$E$31, 3, FALSE)/162</f>
        <v>#N/A</v>
      </c>
      <c r="AK1014" s="9" t="e">
        <f>VLOOKUP($C1014, Team_Pitching___Advanced[[Team]:[xFIP]], 19,FALSE)</f>
        <v>#N/A</v>
      </c>
      <c r="AL1014" s="9" t="e">
        <f>VLOOKUP($C1014, Team_Pitching___Advanced[], 20, FALSE)</f>
        <v>#N/A</v>
      </c>
      <c r="AM1014" s="9" t="e">
        <f>VLOOKUP($C1014, Team_Batting___Dashboard[[Team]:[wOBA]], 16, FALSE)</f>
        <v>#N/A</v>
      </c>
      <c r="AN1014" s="9" t="e">
        <f>VLOOKUP($C1014, Team_Batting___Advanced[[Team]:[OPS]], 9, FALSE)</f>
        <v>#N/A</v>
      </c>
      <c r="AO1014" s="9" t="e">
        <f>VLOOKUP($C1014, Team_Batting___Advanced[], 19, FALSE)</f>
        <v>#N/A</v>
      </c>
      <c r="AP1014" s="9" t="e">
        <f>VLOOKUP($C1014, 'Team Per G'!$A$2:$G$31, 3, FALSE)</f>
        <v>#N/A</v>
      </c>
      <c r="AQ1014" s="9" t="e">
        <f>VLOOKUP($C1014, 'Team Per G'!$A$2:$G$31, 5, FALSE)</f>
        <v>#N/A</v>
      </c>
      <c r="AR1014" s="9" t="e">
        <f>VLOOKUP($C1014, 'Team Per G'!$A$2:$G$31, 4, FALSE)</f>
        <v>#N/A</v>
      </c>
      <c r="AS1014" s="9" t="e">
        <f>VLOOKUP($C1014, Team_Batting___Dashboard[], 22, FALSE)/$AC1014</f>
        <v>#N/A</v>
      </c>
      <c r="AT1014" s="9" t="e">
        <f>VLOOKUP($C1014, 'FanGraphs - Team WAR Projected'!$B$2:$E$31, 4, FALSE)/162</f>
        <v>#N/A</v>
      </c>
      <c r="AU1014" s="9" t="e">
        <f>VLOOKUP($C1014, FanGraphs_Standings[[Abbreviation]:[2024 Year to Date RS/G]], 6, FALSE)/$AC1014</f>
        <v>#N/A</v>
      </c>
      <c r="AV1014" s="9" t="e">
        <f>VLOOKUP($C1014, FanGraphs_Standings[[Abbreviation]:[2024 Projected Full Season RDif]], 19, FALSE)/162</f>
        <v>#N/A</v>
      </c>
      <c r="AW1014" s="9" t="e">
        <f>VLOOKUP($C1014, FanGraphs_Standings[[Abbreviation]:[2024 Projected Full Season RDif]], 5, FALSE)</f>
        <v>#N/A</v>
      </c>
      <c r="AX1014" s="9" t="e">
        <f>VLOOKUP($C1014, FanGraphs_Standings[[Abbreviation]:[2024 Projected Full Season W%]], 18, FALSE)</f>
        <v>#N/A</v>
      </c>
      <c r="AY1014" s="9" t="e">
        <f>VLOOKUP($C1014, 'Home Field Adv'!$A$2:$K$31, 11, FALSE)</f>
        <v>#N/A</v>
      </c>
      <c r="BB1014" s="5" t="str">
        <f t="shared" si="46"/>
        <v/>
      </c>
      <c r="BC1014" s="5" t="str">
        <f t="shared" si="47"/>
        <v/>
      </c>
      <c r="BD1014" s="5" t="str">
        <f t="shared" si="48"/>
        <v/>
      </c>
    </row>
    <row r="1015" spans="6:56" x14ac:dyDescent="0.45">
      <c r="F1015" s="9" t="e">
        <f>VLOOKUP($B1015, FanGraphs_Standings[[Abbreviation]:[2024 Year to Date G]], 2, FALSE)</f>
        <v>#N/A</v>
      </c>
      <c r="G1015" s="9" t="e">
        <f>IF(ISERR(VLOOKUP($D1015, 'SP Per G'!$A$2:$D$1380, 3, FALSE)), L1015, VLOOKUP($D1015, 'SP Per G'!$A$2:$D$1380, 3, FALSE))</f>
        <v>#N/A</v>
      </c>
      <c r="H1015" s="9" t="e">
        <f>VLOOKUP($D1015, 'SP Per G'!$A$2:$D$1380, 4, FALSE)</f>
        <v>#N/A</v>
      </c>
      <c r="I1015" s="9" t="e">
        <f>VLOOKUP($D1015, Individual_Pitching___Dashboard[], 18, FALSE)</f>
        <v>#N/A</v>
      </c>
      <c r="J1015" s="9" t="e">
        <f>VLOOKUP($D1015, Individual_Pitching___Dashboard[], 20, FALSE)</f>
        <v>#N/A</v>
      </c>
      <c r="K1015" s="9" t="e">
        <f>VLOOKUP($D1015, Individual_Pitching___Advanced[], 21,FALSE)</f>
        <v>#N/A</v>
      </c>
      <c r="L1015" s="9" t="e">
        <f>VLOOKUP($B1015, 'Team Per G'!$A$2:$G$31, 7, FALSE)</f>
        <v>#N/A</v>
      </c>
      <c r="M1015" s="9" t="e">
        <f>VLOOKUP($B1015, 'FanGraphs - Team WAR Projected'!$B$2:$E$31, 3, FALSE)/162</f>
        <v>#N/A</v>
      </c>
      <c r="N1015" s="9" t="e">
        <f>VLOOKUP($B1015, Team_Pitching___Advanced[[Team]:[xFIP]], 19,FALSE)</f>
        <v>#N/A</v>
      </c>
      <c r="O1015" s="9" t="e">
        <f>VLOOKUP($B1015, Team_Pitching___Advanced[], 20, FALSE)</f>
        <v>#N/A</v>
      </c>
      <c r="P1015" s="9" t="e">
        <f>VLOOKUP($B1015, Team_Batting___Dashboard[[Team]:[wOBA]], 16, FALSE)</f>
        <v>#N/A</v>
      </c>
      <c r="Q1015" s="9" t="e">
        <f>VLOOKUP($B1015, Team_Batting___Advanced[[Team]:[OPS]], 9, FALSE)</f>
        <v>#N/A</v>
      </c>
      <c r="R1015" s="9" t="e">
        <f>VLOOKUP($B1015, Team_Batting___Advanced[], 19, FALSE)</f>
        <v>#N/A</v>
      </c>
      <c r="S1015" s="9" t="e">
        <f>VLOOKUP($B1015, 'Team Per G'!$A$2:$G$31, 3, FALSE)</f>
        <v>#N/A</v>
      </c>
      <c r="T1015" s="9" t="e">
        <f>VLOOKUP($B1015, 'Team Per G'!$A$2:$G$31, 5, FALSE)</f>
        <v>#N/A</v>
      </c>
      <c r="U1015" s="9" t="e">
        <f>VLOOKUP($B1015, 'Team Per G'!$A$2:$G$31, 4, FALSE)</f>
        <v>#N/A</v>
      </c>
      <c r="V1015" s="9" t="e">
        <f>VLOOKUP($B1015, Team_Batting___Dashboard[], 22, FALSE)/$F1015</f>
        <v>#N/A</v>
      </c>
      <c r="W1015" s="9" t="e">
        <f>VLOOKUP($B1015, 'FanGraphs - Team WAR Projected'!$B$2:$E$31, 4, FALSE)/162</f>
        <v>#N/A</v>
      </c>
      <c r="X1015" s="9" t="e">
        <f>VLOOKUP($B1015, FanGraphs_Standings[[Abbreviation]:[2024 Year to Date RS/G]], 6, FALSE)/$F1015</f>
        <v>#N/A</v>
      </c>
      <c r="Y1015" s="9" t="e">
        <f>VLOOKUP($B1015, FanGraphs_Standings[[Abbreviation]:[2024 Projected Full Season RDif]], 19, FALSE)/162</f>
        <v>#N/A</v>
      </c>
      <c r="Z1015" s="9" t="e">
        <f>VLOOKUP($B1015, FanGraphs_Standings[[Abbreviation]:[2024 Projected Full Season RDif]], 5, FALSE)</f>
        <v>#N/A</v>
      </c>
      <c r="AA1015" s="9" t="e">
        <f>VLOOKUP($B1015, FanGraphs_Standings[[Abbreviation]:[2024 Projected Full Season W%]], 18, FALSE)</f>
        <v>#N/A</v>
      </c>
      <c r="AB1015" s="9" t="e">
        <f>VLOOKUP($B1015, 'Home Field Adv'!$A$2:$I$31, 9, FALSE)</f>
        <v>#N/A</v>
      </c>
      <c r="AC1015" s="9" t="e">
        <f>VLOOKUP($C1015, FanGraphs_Standings[[Abbreviation]:[2024 Year to Date G]], 2, FALSE)</f>
        <v>#N/A</v>
      </c>
      <c r="AD1015" s="9" t="e">
        <f>VLOOKUP($E1015, 'SP Per G'!$A$2:$D$1380, 3, FALSE)</f>
        <v>#N/A</v>
      </c>
      <c r="AE1015" s="9" t="e">
        <f>VLOOKUP($E1015, 'SP Per G'!$A$2:$D$1380, 4, FALSE)</f>
        <v>#N/A</v>
      </c>
      <c r="AF1015" s="9" t="e">
        <f>VLOOKUP($E1015, Individual_Pitching___Dashboard[], 18, FALSE)</f>
        <v>#N/A</v>
      </c>
      <c r="AG1015" s="9" t="e">
        <f>VLOOKUP($E1015, Individual_Pitching___Dashboard[], 20, FALSE)</f>
        <v>#N/A</v>
      </c>
      <c r="AH1015" s="9" t="e">
        <f>VLOOKUP($E1015, Individual_Pitching___Advanced[], 21,FALSE)</f>
        <v>#N/A</v>
      </c>
      <c r="AI1015" s="9" t="e">
        <f>VLOOKUP($C1015, 'Team Per G'!$A$2:$G$31, 7, FALSE)</f>
        <v>#N/A</v>
      </c>
      <c r="AJ1015" s="9" t="e">
        <f>VLOOKUP($C1015, 'FanGraphs - Team WAR Projected'!$B$2:$E$31, 3, FALSE)/162</f>
        <v>#N/A</v>
      </c>
      <c r="AK1015" s="9" t="e">
        <f>VLOOKUP($C1015, Team_Pitching___Advanced[[Team]:[xFIP]], 19,FALSE)</f>
        <v>#N/A</v>
      </c>
      <c r="AL1015" s="9" t="e">
        <f>VLOOKUP($C1015, Team_Pitching___Advanced[], 20, FALSE)</f>
        <v>#N/A</v>
      </c>
      <c r="AM1015" s="9" t="e">
        <f>VLOOKUP($C1015, Team_Batting___Dashboard[[Team]:[wOBA]], 16, FALSE)</f>
        <v>#N/A</v>
      </c>
      <c r="AN1015" s="9" t="e">
        <f>VLOOKUP($C1015, Team_Batting___Advanced[[Team]:[OPS]], 9, FALSE)</f>
        <v>#N/A</v>
      </c>
      <c r="AO1015" s="9" t="e">
        <f>VLOOKUP($C1015, Team_Batting___Advanced[], 19, FALSE)</f>
        <v>#N/A</v>
      </c>
      <c r="AP1015" s="9" t="e">
        <f>VLOOKUP($C1015, 'Team Per G'!$A$2:$G$31, 3, FALSE)</f>
        <v>#N/A</v>
      </c>
      <c r="AQ1015" s="9" t="e">
        <f>VLOOKUP($C1015, 'Team Per G'!$A$2:$G$31, 5, FALSE)</f>
        <v>#N/A</v>
      </c>
      <c r="AR1015" s="9" t="e">
        <f>VLOOKUP($C1015, 'Team Per G'!$A$2:$G$31, 4, FALSE)</f>
        <v>#N/A</v>
      </c>
      <c r="AS1015" s="9" t="e">
        <f>VLOOKUP($C1015, Team_Batting___Dashboard[], 22, FALSE)/$AC1015</f>
        <v>#N/A</v>
      </c>
      <c r="AT1015" s="9" t="e">
        <f>VLOOKUP($C1015, 'FanGraphs - Team WAR Projected'!$B$2:$E$31, 4, FALSE)/162</f>
        <v>#N/A</v>
      </c>
      <c r="AU1015" s="9" t="e">
        <f>VLOOKUP($C1015, FanGraphs_Standings[[Abbreviation]:[2024 Year to Date RS/G]], 6, FALSE)/$AC1015</f>
        <v>#N/A</v>
      </c>
      <c r="AV1015" s="9" t="e">
        <f>VLOOKUP($C1015, FanGraphs_Standings[[Abbreviation]:[2024 Projected Full Season RDif]], 19, FALSE)/162</f>
        <v>#N/A</v>
      </c>
      <c r="AW1015" s="9" t="e">
        <f>VLOOKUP($C1015, FanGraphs_Standings[[Abbreviation]:[2024 Projected Full Season RDif]], 5, FALSE)</f>
        <v>#N/A</v>
      </c>
      <c r="AX1015" s="9" t="e">
        <f>VLOOKUP($C1015, FanGraphs_Standings[[Abbreviation]:[2024 Projected Full Season W%]], 18, FALSE)</f>
        <v>#N/A</v>
      </c>
      <c r="AY1015" s="9" t="e">
        <f>VLOOKUP($C1015, 'Home Field Adv'!$A$2:$K$31, 11, FALSE)</f>
        <v>#N/A</v>
      </c>
      <c r="BB1015" s="5" t="str">
        <f t="shared" si="46"/>
        <v/>
      </c>
      <c r="BC1015" s="5" t="str">
        <f t="shared" si="47"/>
        <v/>
      </c>
      <c r="BD1015" s="5" t="str">
        <f t="shared" si="48"/>
        <v/>
      </c>
    </row>
    <row r="1016" spans="6:56" x14ac:dyDescent="0.45">
      <c r="F1016" s="9" t="e">
        <f>VLOOKUP($B1016, FanGraphs_Standings[[Abbreviation]:[2024 Year to Date G]], 2, FALSE)</f>
        <v>#N/A</v>
      </c>
      <c r="G1016" s="9" t="e">
        <f>IF(ISERR(VLOOKUP($D1016, 'SP Per G'!$A$2:$D$1380, 3, FALSE)), L1016, VLOOKUP($D1016, 'SP Per G'!$A$2:$D$1380, 3, FALSE))</f>
        <v>#N/A</v>
      </c>
      <c r="H1016" s="9" t="e">
        <f>VLOOKUP($D1016, 'SP Per G'!$A$2:$D$1380, 4, FALSE)</f>
        <v>#N/A</v>
      </c>
      <c r="I1016" s="9" t="e">
        <f>VLOOKUP($D1016, Individual_Pitching___Dashboard[], 18, FALSE)</f>
        <v>#N/A</v>
      </c>
      <c r="J1016" s="9" t="e">
        <f>VLOOKUP($D1016, Individual_Pitching___Dashboard[], 20, FALSE)</f>
        <v>#N/A</v>
      </c>
      <c r="K1016" s="9" t="e">
        <f>VLOOKUP($D1016, Individual_Pitching___Advanced[], 21,FALSE)</f>
        <v>#N/A</v>
      </c>
      <c r="L1016" s="9" t="e">
        <f>VLOOKUP($B1016, 'Team Per G'!$A$2:$G$31, 7, FALSE)</f>
        <v>#N/A</v>
      </c>
      <c r="M1016" s="9" t="e">
        <f>VLOOKUP($B1016, 'FanGraphs - Team WAR Projected'!$B$2:$E$31, 3, FALSE)/162</f>
        <v>#N/A</v>
      </c>
      <c r="N1016" s="9" t="e">
        <f>VLOOKUP($B1016, Team_Pitching___Advanced[[Team]:[xFIP]], 19,FALSE)</f>
        <v>#N/A</v>
      </c>
      <c r="O1016" s="9" t="e">
        <f>VLOOKUP($B1016, Team_Pitching___Advanced[], 20, FALSE)</f>
        <v>#N/A</v>
      </c>
      <c r="P1016" s="9" t="e">
        <f>VLOOKUP($B1016, Team_Batting___Dashboard[[Team]:[wOBA]], 16, FALSE)</f>
        <v>#N/A</v>
      </c>
      <c r="Q1016" s="9" t="e">
        <f>VLOOKUP($B1016, Team_Batting___Advanced[[Team]:[OPS]], 9, FALSE)</f>
        <v>#N/A</v>
      </c>
      <c r="R1016" s="9" t="e">
        <f>VLOOKUP($B1016, Team_Batting___Advanced[], 19, FALSE)</f>
        <v>#N/A</v>
      </c>
      <c r="S1016" s="9" t="e">
        <f>VLOOKUP($B1016, 'Team Per G'!$A$2:$G$31, 3, FALSE)</f>
        <v>#N/A</v>
      </c>
      <c r="T1016" s="9" t="e">
        <f>VLOOKUP($B1016, 'Team Per G'!$A$2:$G$31, 5, FALSE)</f>
        <v>#N/A</v>
      </c>
      <c r="U1016" s="9" t="e">
        <f>VLOOKUP($B1016, 'Team Per G'!$A$2:$G$31, 4, FALSE)</f>
        <v>#N/A</v>
      </c>
      <c r="V1016" s="9" t="e">
        <f>VLOOKUP($B1016, Team_Batting___Dashboard[], 22, FALSE)/$F1016</f>
        <v>#N/A</v>
      </c>
      <c r="W1016" s="9" t="e">
        <f>VLOOKUP($B1016, 'FanGraphs - Team WAR Projected'!$B$2:$E$31, 4, FALSE)/162</f>
        <v>#N/A</v>
      </c>
      <c r="X1016" s="9" t="e">
        <f>VLOOKUP($B1016, FanGraphs_Standings[[Abbreviation]:[2024 Year to Date RS/G]], 6, FALSE)/$F1016</f>
        <v>#N/A</v>
      </c>
      <c r="Y1016" s="9" t="e">
        <f>VLOOKUP($B1016, FanGraphs_Standings[[Abbreviation]:[2024 Projected Full Season RDif]], 19, FALSE)/162</f>
        <v>#N/A</v>
      </c>
      <c r="Z1016" s="9" t="e">
        <f>VLOOKUP($B1016, FanGraphs_Standings[[Abbreviation]:[2024 Projected Full Season RDif]], 5, FALSE)</f>
        <v>#N/A</v>
      </c>
      <c r="AA1016" s="9" t="e">
        <f>VLOOKUP($B1016, FanGraphs_Standings[[Abbreviation]:[2024 Projected Full Season W%]], 18, FALSE)</f>
        <v>#N/A</v>
      </c>
      <c r="AB1016" s="9" t="e">
        <f>VLOOKUP($B1016, 'Home Field Adv'!$A$2:$I$31, 9, FALSE)</f>
        <v>#N/A</v>
      </c>
      <c r="AC1016" s="9" t="e">
        <f>VLOOKUP($C1016, FanGraphs_Standings[[Abbreviation]:[2024 Year to Date G]], 2, FALSE)</f>
        <v>#N/A</v>
      </c>
      <c r="AD1016" s="9" t="e">
        <f>VLOOKUP($E1016, 'SP Per G'!$A$2:$D$1380, 3, FALSE)</f>
        <v>#N/A</v>
      </c>
      <c r="AE1016" s="9" t="e">
        <f>VLOOKUP($E1016, 'SP Per G'!$A$2:$D$1380, 4, FALSE)</f>
        <v>#N/A</v>
      </c>
      <c r="AF1016" s="9" t="e">
        <f>VLOOKUP($E1016, Individual_Pitching___Dashboard[], 18, FALSE)</f>
        <v>#N/A</v>
      </c>
      <c r="AG1016" s="9" t="e">
        <f>VLOOKUP($E1016, Individual_Pitching___Dashboard[], 20, FALSE)</f>
        <v>#N/A</v>
      </c>
      <c r="AH1016" s="9" t="e">
        <f>VLOOKUP($E1016, Individual_Pitching___Advanced[], 21,FALSE)</f>
        <v>#N/A</v>
      </c>
      <c r="AI1016" s="9" t="e">
        <f>VLOOKUP($C1016, 'Team Per G'!$A$2:$G$31, 7, FALSE)</f>
        <v>#N/A</v>
      </c>
      <c r="AJ1016" s="9" t="e">
        <f>VLOOKUP($C1016, 'FanGraphs - Team WAR Projected'!$B$2:$E$31, 3, FALSE)/162</f>
        <v>#N/A</v>
      </c>
      <c r="AK1016" s="9" t="e">
        <f>VLOOKUP($C1016, Team_Pitching___Advanced[[Team]:[xFIP]], 19,FALSE)</f>
        <v>#N/A</v>
      </c>
      <c r="AL1016" s="9" t="e">
        <f>VLOOKUP($C1016, Team_Pitching___Advanced[], 20, FALSE)</f>
        <v>#N/A</v>
      </c>
      <c r="AM1016" s="9" t="e">
        <f>VLOOKUP($C1016, Team_Batting___Dashboard[[Team]:[wOBA]], 16, FALSE)</f>
        <v>#N/A</v>
      </c>
      <c r="AN1016" s="9" t="e">
        <f>VLOOKUP($C1016, Team_Batting___Advanced[[Team]:[OPS]], 9, FALSE)</f>
        <v>#N/A</v>
      </c>
      <c r="AO1016" s="9" t="e">
        <f>VLOOKUP($C1016, Team_Batting___Advanced[], 19, FALSE)</f>
        <v>#N/A</v>
      </c>
      <c r="AP1016" s="9" t="e">
        <f>VLOOKUP($C1016, 'Team Per G'!$A$2:$G$31, 3, FALSE)</f>
        <v>#N/A</v>
      </c>
      <c r="AQ1016" s="9" t="e">
        <f>VLOOKUP($C1016, 'Team Per G'!$A$2:$G$31, 5, FALSE)</f>
        <v>#N/A</v>
      </c>
      <c r="AR1016" s="9" t="e">
        <f>VLOOKUP($C1016, 'Team Per G'!$A$2:$G$31, 4, FALSE)</f>
        <v>#N/A</v>
      </c>
      <c r="AS1016" s="9" t="e">
        <f>VLOOKUP($C1016, Team_Batting___Dashboard[], 22, FALSE)/$AC1016</f>
        <v>#N/A</v>
      </c>
      <c r="AT1016" s="9" t="e">
        <f>VLOOKUP($C1016, 'FanGraphs - Team WAR Projected'!$B$2:$E$31, 4, FALSE)/162</f>
        <v>#N/A</v>
      </c>
      <c r="AU1016" s="9" t="e">
        <f>VLOOKUP($C1016, FanGraphs_Standings[[Abbreviation]:[2024 Year to Date RS/G]], 6, FALSE)/$AC1016</f>
        <v>#N/A</v>
      </c>
      <c r="AV1016" s="9" t="e">
        <f>VLOOKUP($C1016, FanGraphs_Standings[[Abbreviation]:[2024 Projected Full Season RDif]], 19, FALSE)/162</f>
        <v>#N/A</v>
      </c>
      <c r="AW1016" s="9" t="e">
        <f>VLOOKUP($C1016, FanGraphs_Standings[[Abbreviation]:[2024 Projected Full Season RDif]], 5, FALSE)</f>
        <v>#N/A</v>
      </c>
      <c r="AX1016" s="9" t="e">
        <f>VLOOKUP($C1016, FanGraphs_Standings[[Abbreviation]:[2024 Projected Full Season W%]], 18, FALSE)</f>
        <v>#N/A</v>
      </c>
      <c r="AY1016" s="9" t="e">
        <f>VLOOKUP($C1016, 'Home Field Adv'!$A$2:$K$31, 11, FALSE)</f>
        <v>#N/A</v>
      </c>
      <c r="BB1016" s="5" t="str">
        <f t="shared" si="46"/>
        <v/>
      </c>
      <c r="BC1016" s="5" t="str">
        <f t="shared" si="47"/>
        <v/>
      </c>
      <c r="BD1016" s="5" t="str">
        <f t="shared" si="48"/>
        <v/>
      </c>
    </row>
    <row r="1017" spans="6:56" x14ac:dyDescent="0.45">
      <c r="F1017" s="9" t="e">
        <f>VLOOKUP($B1017, FanGraphs_Standings[[Abbreviation]:[2024 Year to Date G]], 2, FALSE)</f>
        <v>#N/A</v>
      </c>
      <c r="G1017" s="9" t="e">
        <f>IF(ISERR(VLOOKUP($D1017, 'SP Per G'!$A$2:$D$1380, 3, FALSE)), L1017, VLOOKUP($D1017, 'SP Per G'!$A$2:$D$1380, 3, FALSE))</f>
        <v>#N/A</v>
      </c>
      <c r="H1017" s="9" t="e">
        <f>VLOOKUP($D1017, 'SP Per G'!$A$2:$D$1380, 4, FALSE)</f>
        <v>#N/A</v>
      </c>
      <c r="I1017" s="9" t="e">
        <f>VLOOKUP($D1017, Individual_Pitching___Dashboard[], 18, FALSE)</f>
        <v>#N/A</v>
      </c>
      <c r="J1017" s="9" t="e">
        <f>VLOOKUP($D1017, Individual_Pitching___Dashboard[], 20, FALSE)</f>
        <v>#N/A</v>
      </c>
      <c r="K1017" s="9" t="e">
        <f>VLOOKUP($D1017, Individual_Pitching___Advanced[], 21,FALSE)</f>
        <v>#N/A</v>
      </c>
      <c r="L1017" s="9" t="e">
        <f>VLOOKUP($B1017, 'Team Per G'!$A$2:$G$31, 7, FALSE)</f>
        <v>#N/A</v>
      </c>
      <c r="M1017" s="9" t="e">
        <f>VLOOKUP($B1017, 'FanGraphs - Team WAR Projected'!$B$2:$E$31, 3, FALSE)/162</f>
        <v>#N/A</v>
      </c>
      <c r="N1017" s="9" t="e">
        <f>VLOOKUP($B1017, Team_Pitching___Advanced[[Team]:[xFIP]], 19,FALSE)</f>
        <v>#N/A</v>
      </c>
      <c r="O1017" s="9" t="e">
        <f>VLOOKUP($B1017, Team_Pitching___Advanced[], 20, FALSE)</f>
        <v>#N/A</v>
      </c>
      <c r="P1017" s="9" t="e">
        <f>VLOOKUP($B1017, Team_Batting___Dashboard[[Team]:[wOBA]], 16, FALSE)</f>
        <v>#N/A</v>
      </c>
      <c r="Q1017" s="9" t="e">
        <f>VLOOKUP($B1017, Team_Batting___Advanced[[Team]:[OPS]], 9, FALSE)</f>
        <v>#N/A</v>
      </c>
      <c r="R1017" s="9" t="e">
        <f>VLOOKUP($B1017, Team_Batting___Advanced[], 19, FALSE)</f>
        <v>#N/A</v>
      </c>
      <c r="S1017" s="9" t="e">
        <f>VLOOKUP($B1017, 'Team Per G'!$A$2:$G$31, 3, FALSE)</f>
        <v>#N/A</v>
      </c>
      <c r="T1017" s="9" t="e">
        <f>VLOOKUP($B1017, 'Team Per G'!$A$2:$G$31, 5, FALSE)</f>
        <v>#N/A</v>
      </c>
      <c r="U1017" s="9" t="e">
        <f>VLOOKUP($B1017, 'Team Per G'!$A$2:$G$31, 4, FALSE)</f>
        <v>#N/A</v>
      </c>
      <c r="V1017" s="9" t="e">
        <f>VLOOKUP($B1017, Team_Batting___Dashboard[], 22, FALSE)/$F1017</f>
        <v>#N/A</v>
      </c>
      <c r="W1017" s="9" t="e">
        <f>VLOOKUP($B1017, 'FanGraphs - Team WAR Projected'!$B$2:$E$31, 4, FALSE)/162</f>
        <v>#N/A</v>
      </c>
      <c r="X1017" s="9" t="e">
        <f>VLOOKUP($B1017, FanGraphs_Standings[[Abbreviation]:[2024 Year to Date RS/G]], 6, FALSE)/$F1017</f>
        <v>#N/A</v>
      </c>
      <c r="Y1017" s="9" t="e">
        <f>VLOOKUP($B1017, FanGraphs_Standings[[Abbreviation]:[2024 Projected Full Season RDif]], 19, FALSE)/162</f>
        <v>#N/A</v>
      </c>
      <c r="Z1017" s="9" t="e">
        <f>VLOOKUP($B1017, FanGraphs_Standings[[Abbreviation]:[2024 Projected Full Season RDif]], 5, FALSE)</f>
        <v>#N/A</v>
      </c>
      <c r="AA1017" s="9" t="e">
        <f>VLOOKUP($B1017, FanGraphs_Standings[[Abbreviation]:[2024 Projected Full Season W%]], 18, FALSE)</f>
        <v>#N/A</v>
      </c>
      <c r="AB1017" s="9" t="e">
        <f>VLOOKUP($B1017, 'Home Field Adv'!$A$2:$I$31, 9, FALSE)</f>
        <v>#N/A</v>
      </c>
      <c r="AC1017" s="9" t="e">
        <f>VLOOKUP($C1017, FanGraphs_Standings[[Abbreviation]:[2024 Year to Date G]], 2, FALSE)</f>
        <v>#N/A</v>
      </c>
      <c r="AD1017" s="9" t="e">
        <f>VLOOKUP($E1017, 'SP Per G'!$A$2:$D$1380, 3, FALSE)</f>
        <v>#N/A</v>
      </c>
      <c r="AE1017" s="9" t="e">
        <f>VLOOKUP($E1017, 'SP Per G'!$A$2:$D$1380, 4, FALSE)</f>
        <v>#N/A</v>
      </c>
      <c r="AF1017" s="9" t="e">
        <f>VLOOKUP($E1017, Individual_Pitching___Dashboard[], 18, FALSE)</f>
        <v>#N/A</v>
      </c>
      <c r="AG1017" s="9" t="e">
        <f>VLOOKUP($E1017, Individual_Pitching___Dashboard[], 20, FALSE)</f>
        <v>#N/A</v>
      </c>
      <c r="AH1017" s="9" t="e">
        <f>VLOOKUP($E1017, Individual_Pitching___Advanced[], 21,FALSE)</f>
        <v>#N/A</v>
      </c>
      <c r="AI1017" s="9" t="e">
        <f>VLOOKUP($C1017, 'Team Per G'!$A$2:$G$31, 7, FALSE)</f>
        <v>#N/A</v>
      </c>
      <c r="AJ1017" s="9" t="e">
        <f>VLOOKUP($C1017, 'FanGraphs - Team WAR Projected'!$B$2:$E$31, 3, FALSE)/162</f>
        <v>#N/A</v>
      </c>
      <c r="AK1017" s="9" t="e">
        <f>VLOOKUP($C1017, Team_Pitching___Advanced[[Team]:[xFIP]], 19,FALSE)</f>
        <v>#N/A</v>
      </c>
      <c r="AL1017" s="9" t="e">
        <f>VLOOKUP($C1017, Team_Pitching___Advanced[], 20, FALSE)</f>
        <v>#N/A</v>
      </c>
      <c r="AM1017" s="9" t="e">
        <f>VLOOKUP($C1017, Team_Batting___Dashboard[[Team]:[wOBA]], 16, FALSE)</f>
        <v>#N/A</v>
      </c>
      <c r="AN1017" s="9" t="e">
        <f>VLOOKUP($C1017, Team_Batting___Advanced[[Team]:[OPS]], 9, FALSE)</f>
        <v>#N/A</v>
      </c>
      <c r="AO1017" s="9" t="e">
        <f>VLOOKUP($C1017, Team_Batting___Advanced[], 19, FALSE)</f>
        <v>#N/A</v>
      </c>
      <c r="AP1017" s="9" t="e">
        <f>VLOOKUP($C1017, 'Team Per G'!$A$2:$G$31, 3, FALSE)</f>
        <v>#N/A</v>
      </c>
      <c r="AQ1017" s="9" t="e">
        <f>VLOOKUP($C1017, 'Team Per G'!$A$2:$G$31, 5, FALSE)</f>
        <v>#N/A</v>
      </c>
      <c r="AR1017" s="9" t="e">
        <f>VLOOKUP($C1017, 'Team Per G'!$A$2:$G$31, 4, FALSE)</f>
        <v>#N/A</v>
      </c>
      <c r="AS1017" s="9" t="e">
        <f>VLOOKUP($C1017, Team_Batting___Dashboard[], 22, FALSE)/$AC1017</f>
        <v>#N/A</v>
      </c>
      <c r="AT1017" s="9" t="e">
        <f>VLOOKUP($C1017, 'FanGraphs - Team WAR Projected'!$B$2:$E$31, 4, FALSE)/162</f>
        <v>#N/A</v>
      </c>
      <c r="AU1017" s="9" t="e">
        <f>VLOOKUP($C1017, FanGraphs_Standings[[Abbreviation]:[2024 Year to Date RS/G]], 6, FALSE)/$AC1017</f>
        <v>#N/A</v>
      </c>
      <c r="AV1017" s="9" t="e">
        <f>VLOOKUP($C1017, FanGraphs_Standings[[Abbreviation]:[2024 Projected Full Season RDif]], 19, FALSE)/162</f>
        <v>#N/A</v>
      </c>
      <c r="AW1017" s="9" t="e">
        <f>VLOOKUP($C1017, FanGraphs_Standings[[Abbreviation]:[2024 Projected Full Season RDif]], 5, FALSE)</f>
        <v>#N/A</v>
      </c>
      <c r="AX1017" s="9" t="e">
        <f>VLOOKUP($C1017, FanGraphs_Standings[[Abbreviation]:[2024 Projected Full Season W%]], 18, FALSE)</f>
        <v>#N/A</v>
      </c>
      <c r="AY1017" s="9" t="e">
        <f>VLOOKUP($C1017, 'Home Field Adv'!$A$2:$K$31, 11, FALSE)</f>
        <v>#N/A</v>
      </c>
      <c r="BB1017" s="5" t="str">
        <f t="shared" si="46"/>
        <v/>
      </c>
      <c r="BC1017" s="5" t="str">
        <f t="shared" si="47"/>
        <v/>
      </c>
      <c r="BD1017" s="5" t="str">
        <f t="shared" si="48"/>
        <v/>
      </c>
    </row>
    <row r="1018" spans="6:56" x14ac:dyDescent="0.45">
      <c r="F1018" s="9" t="e">
        <f>VLOOKUP($B1018, FanGraphs_Standings[[Abbreviation]:[2024 Year to Date G]], 2, FALSE)</f>
        <v>#N/A</v>
      </c>
      <c r="G1018" s="9" t="e">
        <f>IF(ISERR(VLOOKUP($D1018, 'SP Per G'!$A$2:$D$1380, 3, FALSE)), L1018, VLOOKUP($D1018, 'SP Per G'!$A$2:$D$1380, 3, FALSE))</f>
        <v>#N/A</v>
      </c>
      <c r="H1018" s="9" t="e">
        <f>VLOOKUP($D1018, 'SP Per G'!$A$2:$D$1380, 4, FALSE)</f>
        <v>#N/A</v>
      </c>
      <c r="I1018" s="9" t="e">
        <f>VLOOKUP($D1018, Individual_Pitching___Dashboard[], 18, FALSE)</f>
        <v>#N/A</v>
      </c>
      <c r="J1018" s="9" t="e">
        <f>VLOOKUP($D1018, Individual_Pitching___Dashboard[], 20, FALSE)</f>
        <v>#N/A</v>
      </c>
      <c r="K1018" s="9" t="e">
        <f>VLOOKUP($D1018, Individual_Pitching___Advanced[], 21,FALSE)</f>
        <v>#N/A</v>
      </c>
      <c r="L1018" s="9" t="e">
        <f>VLOOKUP($B1018, 'Team Per G'!$A$2:$G$31, 7, FALSE)</f>
        <v>#N/A</v>
      </c>
      <c r="M1018" s="9" t="e">
        <f>VLOOKUP($B1018, 'FanGraphs - Team WAR Projected'!$B$2:$E$31, 3, FALSE)/162</f>
        <v>#N/A</v>
      </c>
      <c r="N1018" s="9" t="e">
        <f>VLOOKUP($B1018, Team_Pitching___Advanced[[Team]:[xFIP]], 19,FALSE)</f>
        <v>#N/A</v>
      </c>
      <c r="O1018" s="9" t="e">
        <f>VLOOKUP($B1018, Team_Pitching___Advanced[], 20, FALSE)</f>
        <v>#N/A</v>
      </c>
      <c r="P1018" s="9" t="e">
        <f>VLOOKUP($B1018, Team_Batting___Dashboard[[Team]:[wOBA]], 16, FALSE)</f>
        <v>#N/A</v>
      </c>
      <c r="Q1018" s="9" t="e">
        <f>VLOOKUP($B1018, Team_Batting___Advanced[[Team]:[OPS]], 9, FALSE)</f>
        <v>#N/A</v>
      </c>
      <c r="R1018" s="9" t="e">
        <f>VLOOKUP($B1018, Team_Batting___Advanced[], 19, FALSE)</f>
        <v>#N/A</v>
      </c>
      <c r="S1018" s="9" t="e">
        <f>VLOOKUP($B1018, 'Team Per G'!$A$2:$G$31, 3, FALSE)</f>
        <v>#N/A</v>
      </c>
      <c r="T1018" s="9" t="e">
        <f>VLOOKUP($B1018, 'Team Per G'!$A$2:$G$31, 5, FALSE)</f>
        <v>#N/A</v>
      </c>
      <c r="U1018" s="9" t="e">
        <f>VLOOKUP($B1018, 'Team Per G'!$A$2:$G$31, 4, FALSE)</f>
        <v>#N/A</v>
      </c>
      <c r="V1018" s="9" t="e">
        <f>VLOOKUP($B1018, Team_Batting___Dashboard[], 22, FALSE)/$F1018</f>
        <v>#N/A</v>
      </c>
      <c r="W1018" s="9" t="e">
        <f>VLOOKUP($B1018, 'FanGraphs - Team WAR Projected'!$B$2:$E$31, 4, FALSE)/162</f>
        <v>#N/A</v>
      </c>
      <c r="X1018" s="9" t="e">
        <f>VLOOKUP($B1018, FanGraphs_Standings[[Abbreviation]:[2024 Year to Date RS/G]], 6, FALSE)/$F1018</f>
        <v>#N/A</v>
      </c>
      <c r="Y1018" s="9" t="e">
        <f>VLOOKUP($B1018, FanGraphs_Standings[[Abbreviation]:[2024 Projected Full Season RDif]], 19, FALSE)/162</f>
        <v>#N/A</v>
      </c>
      <c r="Z1018" s="9" t="e">
        <f>VLOOKUP($B1018, FanGraphs_Standings[[Abbreviation]:[2024 Projected Full Season RDif]], 5, FALSE)</f>
        <v>#N/A</v>
      </c>
      <c r="AA1018" s="9" t="e">
        <f>VLOOKUP($B1018, FanGraphs_Standings[[Abbreviation]:[2024 Projected Full Season W%]], 18, FALSE)</f>
        <v>#N/A</v>
      </c>
      <c r="AB1018" s="9" t="e">
        <f>VLOOKUP($B1018, 'Home Field Adv'!$A$2:$I$31, 9, FALSE)</f>
        <v>#N/A</v>
      </c>
      <c r="AC1018" s="9" t="e">
        <f>VLOOKUP($C1018, FanGraphs_Standings[[Abbreviation]:[2024 Year to Date G]], 2, FALSE)</f>
        <v>#N/A</v>
      </c>
      <c r="AD1018" s="9" t="e">
        <f>VLOOKUP($E1018, 'SP Per G'!$A$2:$D$1380, 3, FALSE)</f>
        <v>#N/A</v>
      </c>
      <c r="AE1018" s="9" t="e">
        <f>VLOOKUP($E1018, 'SP Per G'!$A$2:$D$1380, 4, FALSE)</f>
        <v>#N/A</v>
      </c>
      <c r="AF1018" s="9" t="e">
        <f>VLOOKUP($E1018, Individual_Pitching___Dashboard[], 18, FALSE)</f>
        <v>#N/A</v>
      </c>
      <c r="AG1018" s="9" t="e">
        <f>VLOOKUP($E1018, Individual_Pitching___Dashboard[], 20, FALSE)</f>
        <v>#N/A</v>
      </c>
      <c r="AH1018" s="9" t="e">
        <f>VLOOKUP($E1018, Individual_Pitching___Advanced[], 21,FALSE)</f>
        <v>#N/A</v>
      </c>
      <c r="AI1018" s="9" t="e">
        <f>VLOOKUP($C1018, 'Team Per G'!$A$2:$G$31, 7, FALSE)</f>
        <v>#N/A</v>
      </c>
      <c r="AJ1018" s="9" t="e">
        <f>VLOOKUP($C1018, 'FanGraphs - Team WAR Projected'!$B$2:$E$31, 3, FALSE)/162</f>
        <v>#N/A</v>
      </c>
      <c r="AK1018" s="9" t="e">
        <f>VLOOKUP($C1018, Team_Pitching___Advanced[[Team]:[xFIP]], 19,FALSE)</f>
        <v>#N/A</v>
      </c>
      <c r="AL1018" s="9" t="e">
        <f>VLOOKUP($C1018, Team_Pitching___Advanced[], 20, FALSE)</f>
        <v>#N/A</v>
      </c>
      <c r="AM1018" s="9" t="e">
        <f>VLOOKUP($C1018, Team_Batting___Dashboard[[Team]:[wOBA]], 16, FALSE)</f>
        <v>#N/A</v>
      </c>
      <c r="AN1018" s="9" t="e">
        <f>VLOOKUP($C1018, Team_Batting___Advanced[[Team]:[OPS]], 9, FALSE)</f>
        <v>#N/A</v>
      </c>
      <c r="AO1018" s="9" t="e">
        <f>VLOOKUP($C1018, Team_Batting___Advanced[], 19, FALSE)</f>
        <v>#N/A</v>
      </c>
      <c r="AP1018" s="9" t="e">
        <f>VLOOKUP($C1018, 'Team Per G'!$A$2:$G$31, 3, FALSE)</f>
        <v>#N/A</v>
      </c>
      <c r="AQ1018" s="9" t="e">
        <f>VLOOKUP($C1018, 'Team Per G'!$A$2:$G$31, 5, FALSE)</f>
        <v>#N/A</v>
      </c>
      <c r="AR1018" s="9" t="e">
        <f>VLOOKUP($C1018, 'Team Per G'!$A$2:$G$31, 4, FALSE)</f>
        <v>#N/A</v>
      </c>
      <c r="AS1018" s="9" t="e">
        <f>VLOOKUP($C1018, Team_Batting___Dashboard[], 22, FALSE)/$AC1018</f>
        <v>#N/A</v>
      </c>
      <c r="AT1018" s="9" t="e">
        <f>VLOOKUP($C1018, 'FanGraphs - Team WAR Projected'!$B$2:$E$31, 4, FALSE)/162</f>
        <v>#N/A</v>
      </c>
      <c r="AU1018" s="9" t="e">
        <f>VLOOKUP($C1018, FanGraphs_Standings[[Abbreviation]:[2024 Year to Date RS/G]], 6, FALSE)/$AC1018</f>
        <v>#N/A</v>
      </c>
      <c r="AV1018" s="9" t="e">
        <f>VLOOKUP($C1018, FanGraphs_Standings[[Abbreviation]:[2024 Projected Full Season RDif]], 19, FALSE)/162</f>
        <v>#N/A</v>
      </c>
      <c r="AW1018" s="9" t="e">
        <f>VLOOKUP($C1018, FanGraphs_Standings[[Abbreviation]:[2024 Projected Full Season RDif]], 5, FALSE)</f>
        <v>#N/A</v>
      </c>
      <c r="AX1018" s="9" t="e">
        <f>VLOOKUP($C1018, FanGraphs_Standings[[Abbreviation]:[2024 Projected Full Season W%]], 18, FALSE)</f>
        <v>#N/A</v>
      </c>
      <c r="AY1018" s="9" t="e">
        <f>VLOOKUP($C1018, 'Home Field Adv'!$A$2:$K$31, 11, FALSE)</f>
        <v>#N/A</v>
      </c>
      <c r="BB1018" s="5" t="str">
        <f t="shared" si="46"/>
        <v/>
      </c>
      <c r="BC1018" s="5" t="str">
        <f t="shared" si="47"/>
        <v/>
      </c>
      <c r="BD1018" s="5" t="str">
        <f t="shared" si="48"/>
        <v/>
      </c>
    </row>
    <row r="1019" spans="6:56" x14ac:dyDescent="0.45">
      <c r="F1019" s="9" t="e">
        <f>VLOOKUP($B1019, FanGraphs_Standings[[Abbreviation]:[2024 Year to Date G]], 2, FALSE)</f>
        <v>#N/A</v>
      </c>
      <c r="G1019" s="9" t="e">
        <f>IF(ISERR(VLOOKUP($D1019, 'SP Per G'!$A$2:$D$1380, 3, FALSE)), L1019, VLOOKUP($D1019, 'SP Per G'!$A$2:$D$1380, 3, FALSE))</f>
        <v>#N/A</v>
      </c>
      <c r="H1019" s="9" t="e">
        <f>VLOOKUP($D1019, 'SP Per G'!$A$2:$D$1380, 4, FALSE)</f>
        <v>#N/A</v>
      </c>
      <c r="I1019" s="9" t="e">
        <f>VLOOKUP($D1019, Individual_Pitching___Dashboard[], 18, FALSE)</f>
        <v>#N/A</v>
      </c>
      <c r="J1019" s="9" t="e">
        <f>VLOOKUP($D1019, Individual_Pitching___Dashboard[], 20, FALSE)</f>
        <v>#N/A</v>
      </c>
      <c r="K1019" s="9" t="e">
        <f>VLOOKUP($D1019, Individual_Pitching___Advanced[], 21,FALSE)</f>
        <v>#N/A</v>
      </c>
      <c r="L1019" s="9" t="e">
        <f>VLOOKUP($B1019, 'Team Per G'!$A$2:$G$31, 7, FALSE)</f>
        <v>#N/A</v>
      </c>
      <c r="M1019" s="9" t="e">
        <f>VLOOKUP($B1019, 'FanGraphs - Team WAR Projected'!$B$2:$E$31, 3, FALSE)/162</f>
        <v>#N/A</v>
      </c>
      <c r="N1019" s="9" t="e">
        <f>VLOOKUP($B1019, Team_Pitching___Advanced[[Team]:[xFIP]], 19,FALSE)</f>
        <v>#N/A</v>
      </c>
      <c r="O1019" s="9" t="e">
        <f>VLOOKUP($B1019, Team_Pitching___Advanced[], 20, FALSE)</f>
        <v>#N/A</v>
      </c>
      <c r="P1019" s="9" t="e">
        <f>VLOOKUP($B1019, Team_Batting___Dashboard[[Team]:[wOBA]], 16, FALSE)</f>
        <v>#N/A</v>
      </c>
      <c r="Q1019" s="9" t="e">
        <f>VLOOKUP($B1019, Team_Batting___Advanced[[Team]:[OPS]], 9, FALSE)</f>
        <v>#N/A</v>
      </c>
      <c r="R1019" s="9" t="e">
        <f>VLOOKUP($B1019, Team_Batting___Advanced[], 19, FALSE)</f>
        <v>#N/A</v>
      </c>
      <c r="S1019" s="9" t="e">
        <f>VLOOKUP($B1019, 'Team Per G'!$A$2:$G$31, 3, FALSE)</f>
        <v>#N/A</v>
      </c>
      <c r="T1019" s="9" t="e">
        <f>VLOOKUP($B1019, 'Team Per G'!$A$2:$G$31, 5, FALSE)</f>
        <v>#N/A</v>
      </c>
      <c r="U1019" s="9" t="e">
        <f>VLOOKUP($B1019, 'Team Per G'!$A$2:$G$31, 4, FALSE)</f>
        <v>#N/A</v>
      </c>
      <c r="V1019" s="9" t="e">
        <f>VLOOKUP($B1019, Team_Batting___Dashboard[], 22, FALSE)/$F1019</f>
        <v>#N/A</v>
      </c>
      <c r="W1019" s="9" t="e">
        <f>VLOOKUP($B1019, 'FanGraphs - Team WAR Projected'!$B$2:$E$31, 4, FALSE)/162</f>
        <v>#N/A</v>
      </c>
      <c r="X1019" s="9" t="e">
        <f>VLOOKUP($B1019, FanGraphs_Standings[[Abbreviation]:[2024 Year to Date RS/G]], 6, FALSE)/$F1019</f>
        <v>#N/A</v>
      </c>
      <c r="Y1019" s="9" t="e">
        <f>VLOOKUP($B1019, FanGraphs_Standings[[Abbreviation]:[2024 Projected Full Season RDif]], 19, FALSE)/162</f>
        <v>#N/A</v>
      </c>
      <c r="Z1019" s="9" t="e">
        <f>VLOOKUP($B1019, FanGraphs_Standings[[Abbreviation]:[2024 Projected Full Season RDif]], 5, FALSE)</f>
        <v>#N/A</v>
      </c>
      <c r="AA1019" s="9" t="e">
        <f>VLOOKUP($B1019, FanGraphs_Standings[[Abbreviation]:[2024 Projected Full Season W%]], 18, FALSE)</f>
        <v>#N/A</v>
      </c>
      <c r="AB1019" s="9" t="e">
        <f>VLOOKUP($B1019, 'Home Field Adv'!$A$2:$I$31, 9, FALSE)</f>
        <v>#N/A</v>
      </c>
      <c r="AC1019" s="9" t="e">
        <f>VLOOKUP($C1019, FanGraphs_Standings[[Abbreviation]:[2024 Year to Date G]], 2, FALSE)</f>
        <v>#N/A</v>
      </c>
      <c r="AD1019" s="9" t="e">
        <f>VLOOKUP($E1019, 'SP Per G'!$A$2:$D$1380, 3, FALSE)</f>
        <v>#N/A</v>
      </c>
      <c r="AE1019" s="9" t="e">
        <f>VLOOKUP($E1019, 'SP Per G'!$A$2:$D$1380, 4, FALSE)</f>
        <v>#N/A</v>
      </c>
      <c r="AF1019" s="9" t="e">
        <f>VLOOKUP($E1019, Individual_Pitching___Dashboard[], 18, FALSE)</f>
        <v>#N/A</v>
      </c>
      <c r="AG1019" s="9" t="e">
        <f>VLOOKUP($E1019, Individual_Pitching___Dashboard[], 20, FALSE)</f>
        <v>#N/A</v>
      </c>
      <c r="AH1019" s="9" t="e">
        <f>VLOOKUP($E1019, Individual_Pitching___Advanced[], 21,FALSE)</f>
        <v>#N/A</v>
      </c>
      <c r="AI1019" s="9" t="e">
        <f>VLOOKUP($C1019, 'Team Per G'!$A$2:$G$31, 7, FALSE)</f>
        <v>#N/A</v>
      </c>
      <c r="AJ1019" s="9" t="e">
        <f>VLOOKUP($C1019, 'FanGraphs - Team WAR Projected'!$B$2:$E$31, 3, FALSE)/162</f>
        <v>#N/A</v>
      </c>
      <c r="AK1019" s="9" t="e">
        <f>VLOOKUP($C1019, Team_Pitching___Advanced[[Team]:[xFIP]], 19,FALSE)</f>
        <v>#N/A</v>
      </c>
      <c r="AL1019" s="9" t="e">
        <f>VLOOKUP($C1019, Team_Pitching___Advanced[], 20, FALSE)</f>
        <v>#N/A</v>
      </c>
      <c r="AM1019" s="9" t="e">
        <f>VLOOKUP($C1019, Team_Batting___Dashboard[[Team]:[wOBA]], 16, FALSE)</f>
        <v>#N/A</v>
      </c>
      <c r="AN1019" s="9" t="e">
        <f>VLOOKUP($C1019, Team_Batting___Advanced[[Team]:[OPS]], 9, FALSE)</f>
        <v>#N/A</v>
      </c>
      <c r="AO1019" s="9" t="e">
        <f>VLOOKUP($C1019, Team_Batting___Advanced[], 19, FALSE)</f>
        <v>#N/A</v>
      </c>
      <c r="AP1019" s="9" t="e">
        <f>VLOOKUP($C1019, 'Team Per G'!$A$2:$G$31, 3, FALSE)</f>
        <v>#N/A</v>
      </c>
      <c r="AQ1019" s="9" t="e">
        <f>VLOOKUP($C1019, 'Team Per G'!$A$2:$G$31, 5, FALSE)</f>
        <v>#N/A</v>
      </c>
      <c r="AR1019" s="9" t="e">
        <f>VLOOKUP($C1019, 'Team Per G'!$A$2:$G$31, 4, FALSE)</f>
        <v>#N/A</v>
      </c>
      <c r="AS1019" s="9" t="e">
        <f>VLOOKUP($C1019, Team_Batting___Dashboard[], 22, FALSE)/$AC1019</f>
        <v>#N/A</v>
      </c>
      <c r="AT1019" s="9" t="e">
        <f>VLOOKUP($C1019, 'FanGraphs - Team WAR Projected'!$B$2:$E$31, 4, FALSE)/162</f>
        <v>#N/A</v>
      </c>
      <c r="AU1019" s="9" t="e">
        <f>VLOOKUP($C1019, FanGraphs_Standings[[Abbreviation]:[2024 Year to Date RS/G]], 6, FALSE)/$AC1019</f>
        <v>#N/A</v>
      </c>
      <c r="AV1019" s="9" t="e">
        <f>VLOOKUP($C1019, FanGraphs_Standings[[Abbreviation]:[2024 Projected Full Season RDif]], 19, FALSE)/162</f>
        <v>#N/A</v>
      </c>
      <c r="AW1019" s="9" t="e">
        <f>VLOOKUP($C1019, FanGraphs_Standings[[Abbreviation]:[2024 Projected Full Season RDif]], 5, FALSE)</f>
        <v>#N/A</v>
      </c>
      <c r="AX1019" s="9" t="e">
        <f>VLOOKUP($C1019, FanGraphs_Standings[[Abbreviation]:[2024 Projected Full Season W%]], 18, FALSE)</f>
        <v>#N/A</v>
      </c>
      <c r="AY1019" s="9" t="e">
        <f>VLOOKUP($C1019, 'Home Field Adv'!$A$2:$K$31, 11, FALSE)</f>
        <v>#N/A</v>
      </c>
      <c r="BB1019" s="5" t="str">
        <f t="shared" si="46"/>
        <v/>
      </c>
      <c r="BC1019" s="5" t="str">
        <f t="shared" si="47"/>
        <v/>
      </c>
      <c r="BD1019" s="5" t="str">
        <f t="shared" si="48"/>
        <v/>
      </c>
    </row>
    <row r="1020" spans="6:56" x14ac:dyDescent="0.45">
      <c r="F1020" s="9" t="e">
        <f>VLOOKUP($B1020, FanGraphs_Standings[[Abbreviation]:[2024 Year to Date G]], 2, FALSE)</f>
        <v>#N/A</v>
      </c>
      <c r="G1020" s="9" t="e">
        <f>IF(ISERR(VLOOKUP($D1020, 'SP Per G'!$A$2:$D$1380, 3, FALSE)), L1020, VLOOKUP($D1020, 'SP Per G'!$A$2:$D$1380, 3, FALSE))</f>
        <v>#N/A</v>
      </c>
      <c r="H1020" s="9" t="e">
        <f>VLOOKUP($D1020, 'SP Per G'!$A$2:$D$1380, 4, FALSE)</f>
        <v>#N/A</v>
      </c>
      <c r="I1020" s="9" t="e">
        <f>VLOOKUP($D1020, Individual_Pitching___Dashboard[], 18, FALSE)</f>
        <v>#N/A</v>
      </c>
      <c r="J1020" s="9" t="e">
        <f>VLOOKUP($D1020, Individual_Pitching___Dashboard[], 20, FALSE)</f>
        <v>#N/A</v>
      </c>
      <c r="K1020" s="9" t="e">
        <f>VLOOKUP($D1020, Individual_Pitching___Advanced[], 21,FALSE)</f>
        <v>#N/A</v>
      </c>
      <c r="L1020" s="9" t="e">
        <f>VLOOKUP($B1020, 'Team Per G'!$A$2:$G$31, 7, FALSE)</f>
        <v>#N/A</v>
      </c>
      <c r="M1020" s="9" t="e">
        <f>VLOOKUP($B1020, 'FanGraphs - Team WAR Projected'!$B$2:$E$31, 3, FALSE)/162</f>
        <v>#N/A</v>
      </c>
      <c r="N1020" s="9" t="e">
        <f>VLOOKUP($B1020, Team_Pitching___Advanced[[Team]:[xFIP]], 19,FALSE)</f>
        <v>#N/A</v>
      </c>
      <c r="O1020" s="9" t="e">
        <f>VLOOKUP($B1020, Team_Pitching___Advanced[], 20, FALSE)</f>
        <v>#N/A</v>
      </c>
      <c r="P1020" s="9" t="e">
        <f>VLOOKUP($B1020, Team_Batting___Dashboard[[Team]:[wOBA]], 16, FALSE)</f>
        <v>#N/A</v>
      </c>
      <c r="Q1020" s="9" t="e">
        <f>VLOOKUP($B1020, Team_Batting___Advanced[[Team]:[OPS]], 9, FALSE)</f>
        <v>#N/A</v>
      </c>
      <c r="R1020" s="9" t="e">
        <f>VLOOKUP($B1020, Team_Batting___Advanced[], 19, FALSE)</f>
        <v>#N/A</v>
      </c>
      <c r="S1020" s="9" t="e">
        <f>VLOOKUP($B1020, 'Team Per G'!$A$2:$G$31, 3, FALSE)</f>
        <v>#N/A</v>
      </c>
      <c r="T1020" s="9" t="e">
        <f>VLOOKUP($B1020, 'Team Per G'!$A$2:$G$31, 5, FALSE)</f>
        <v>#N/A</v>
      </c>
      <c r="U1020" s="9" t="e">
        <f>VLOOKUP($B1020, 'Team Per G'!$A$2:$G$31, 4, FALSE)</f>
        <v>#N/A</v>
      </c>
      <c r="V1020" s="9" t="e">
        <f>VLOOKUP($B1020, Team_Batting___Dashboard[], 22, FALSE)/$F1020</f>
        <v>#N/A</v>
      </c>
      <c r="W1020" s="9" t="e">
        <f>VLOOKUP($B1020, 'FanGraphs - Team WAR Projected'!$B$2:$E$31, 4, FALSE)/162</f>
        <v>#N/A</v>
      </c>
      <c r="X1020" s="9" t="e">
        <f>VLOOKUP($B1020, FanGraphs_Standings[[Abbreviation]:[2024 Year to Date RS/G]], 6, FALSE)/$F1020</f>
        <v>#N/A</v>
      </c>
      <c r="Y1020" s="9" t="e">
        <f>VLOOKUP($B1020, FanGraphs_Standings[[Abbreviation]:[2024 Projected Full Season RDif]], 19, FALSE)/162</f>
        <v>#N/A</v>
      </c>
      <c r="Z1020" s="9" t="e">
        <f>VLOOKUP($B1020, FanGraphs_Standings[[Abbreviation]:[2024 Projected Full Season RDif]], 5, FALSE)</f>
        <v>#N/A</v>
      </c>
      <c r="AA1020" s="9" t="e">
        <f>VLOOKUP($B1020, FanGraphs_Standings[[Abbreviation]:[2024 Projected Full Season W%]], 18, FALSE)</f>
        <v>#N/A</v>
      </c>
      <c r="AB1020" s="9" t="e">
        <f>VLOOKUP($B1020, 'Home Field Adv'!$A$2:$I$31, 9, FALSE)</f>
        <v>#N/A</v>
      </c>
      <c r="AC1020" s="9" t="e">
        <f>VLOOKUP($C1020, FanGraphs_Standings[[Abbreviation]:[2024 Year to Date G]], 2, FALSE)</f>
        <v>#N/A</v>
      </c>
      <c r="AD1020" s="9" t="e">
        <f>VLOOKUP($E1020, 'SP Per G'!$A$2:$D$1380, 3, FALSE)</f>
        <v>#N/A</v>
      </c>
      <c r="AE1020" s="9" t="e">
        <f>VLOOKUP($E1020, 'SP Per G'!$A$2:$D$1380, 4, FALSE)</f>
        <v>#N/A</v>
      </c>
      <c r="AF1020" s="9" t="e">
        <f>VLOOKUP($E1020, Individual_Pitching___Dashboard[], 18, FALSE)</f>
        <v>#N/A</v>
      </c>
      <c r="AG1020" s="9" t="e">
        <f>VLOOKUP($E1020, Individual_Pitching___Dashboard[], 20, FALSE)</f>
        <v>#N/A</v>
      </c>
      <c r="AH1020" s="9" t="e">
        <f>VLOOKUP($E1020, Individual_Pitching___Advanced[], 21,FALSE)</f>
        <v>#N/A</v>
      </c>
      <c r="AI1020" s="9" t="e">
        <f>VLOOKUP($C1020, 'Team Per G'!$A$2:$G$31, 7, FALSE)</f>
        <v>#N/A</v>
      </c>
      <c r="AJ1020" s="9" t="e">
        <f>VLOOKUP($C1020, 'FanGraphs - Team WAR Projected'!$B$2:$E$31, 3, FALSE)/162</f>
        <v>#N/A</v>
      </c>
      <c r="AK1020" s="9" t="e">
        <f>VLOOKUP($C1020, Team_Pitching___Advanced[[Team]:[xFIP]], 19,FALSE)</f>
        <v>#N/A</v>
      </c>
      <c r="AL1020" s="9" t="e">
        <f>VLOOKUP($C1020, Team_Pitching___Advanced[], 20, FALSE)</f>
        <v>#N/A</v>
      </c>
      <c r="AM1020" s="9" t="e">
        <f>VLOOKUP($C1020, Team_Batting___Dashboard[[Team]:[wOBA]], 16, FALSE)</f>
        <v>#N/A</v>
      </c>
      <c r="AN1020" s="9" t="e">
        <f>VLOOKUP($C1020, Team_Batting___Advanced[[Team]:[OPS]], 9, FALSE)</f>
        <v>#N/A</v>
      </c>
      <c r="AO1020" s="9" t="e">
        <f>VLOOKUP($C1020, Team_Batting___Advanced[], 19, FALSE)</f>
        <v>#N/A</v>
      </c>
      <c r="AP1020" s="9" t="e">
        <f>VLOOKUP($C1020, 'Team Per G'!$A$2:$G$31, 3, FALSE)</f>
        <v>#N/A</v>
      </c>
      <c r="AQ1020" s="9" t="e">
        <f>VLOOKUP($C1020, 'Team Per G'!$A$2:$G$31, 5, FALSE)</f>
        <v>#N/A</v>
      </c>
      <c r="AR1020" s="9" t="e">
        <f>VLOOKUP($C1020, 'Team Per G'!$A$2:$G$31, 4, FALSE)</f>
        <v>#N/A</v>
      </c>
      <c r="AS1020" s="9" t="e">
        <f>VLOOKUP($C1020, Team_Batting___Dashboard[], 22, FALSE)/$AC1020</f>
        <v>#N/A</v>
      </c>
      <c r="AT1020" s="9" t="e">
        <f>VLOOKUP($C1020, 'FanGraphs - Team WAR Projected'!$B$2:$E$31, 4, FALSE)/162</f>
        <v>#N/A</v>
      </c>
      <c r="AU1020" s="9" t="e">
        <f>VLOOKUP($C1020, FanGraphs_Standings[[Abbreviation]:[2024 Year to Date RS/G]], 6, FALSE)/$AC1020</f>
        <v>#N/A</v>
      </c>
      <c r="AV1020" s="9" t="e">
        <f>VLOOKUP($C1020, FanGraphs_Standings[[Abbreviation]:[2024 Projected Full Season RDif]], 19, FALSE)/162</f>
        <v>#N/A</v>
      </c>
      <c r="AW1020" s="9" t="e">
        <f>VLOOKUP($C1020, FanGraphs_Standings[[Abbreviation]:[2024 Projected Full Season RDif]], 5, FALSE)</f>
        <v>#N/A</v>
      </c>
      <c r="AX1020" s="9" t="e">
        <f>VLOOKUP($C1020, FanGraphs_Standings[[Abbreviation]:[2024 Projected Full Season W%]], 18, FALSE)</f>
        <v>#N/A</v>
      </c>
      <c r="AY1020" s="9" t="e">
        <f>VLOOKUP($C1020, 'Home Field Adv'!$A$2:$K$31, 11, FALSE)</f>
        <v>#N/A</v>
      </c>
      <c r="BB1020" s="5" t="str">
        <f t="shared" si="46"/>
        <v/>
      </c>
      <c r="BC1020" s="5" t="str">
        <f t="shared" si="47"/>
        <v/>
      </c>
      <c r="BD1020" s="5" t="str">
        <f t="shared" si="48"/>
        <v/>
      </c>
    </row>
    <row r="1021" spans="6:56" x14ac:dyDescent="0.45">
      <c r="F1021" s="9" t="e">
        <f>VLOOKUP($B1021, FanGraphs_Standings[[Abbreviation]:[2024 Year to Date G]], 2, FALSE)</f>
        <v>#N/A</v>
      </c>
      <c r="G1021" s="9" t="e">
        <f>IF(ISERR(VLOOKUP($D1021, 'SP Per G'!$A$2:$D$1380, 3, FALSE)), L1021, VLOOKUP($D1021, 'SP Per G'!$A$2:$D$1380, 3, FALSE))</f>
        <v>#N/A</v>
      </c>
      <c r="H1021" s="9" t="e">
        <f>VLOOKUP($D1021, 'SP Per G'!$A$2:$D$1380, 4, FALSE)</f>
        <v>#N/A</v>
      </c>
      <c r="I1021" s="9" t="e">
        <f>VLOOKUP($D1021, Individual_Pitching___Dashboard[], 18, FALSE)</f>
        <v>#N/A</v>
      </c>
      <c r="J1021" s="9" t="e">
        <f>VLOOKUP($D1021, Individual_Pitching___Dashboard[], 20, FALSE)</f>
        <v>#N/A</v>
      </c>
      <c r="K1021" s="9" t="e">
        <f>VLOOKUP($D1021, Individual_Pitching___Advanced[], 21,FALSE)</f>
        <v>#N/A</v>
      </c>
      <c r="L1021" s="9" t="e">
        <f>VLOOKUP($B1021, 'Team Per G'!$A$2:$G$31, 7, FALSE)</f>
        <v>#N/A</v>
      </c>
      <c r="M1021" s="9" t="e">
        <f>VLOOKUP($B1021, 'FanGraphs - Team WAR Projected'!$B$2:$E$31, 3, FALSE)/162</f>
        <v>#N/A</v>
      </c>
      <c r="N1021" s="9" t="e">
        <f>VLOOKUP($B1021, Team_Pitching___Advanced[[Team]:[xFIP]], 19,FALSE)</f>
        <v>#N/A</v>
      </c>
      <c r="O1021" s="9" t="e">
        <f>VLOOKUP($B1021, Team_Pitching___Advanced[], 20, FALSE)</f>
        <v>#N/A</v>
      </c>
      <c r="P1021" s="9" t="e">
        <f>VLOOKUP($B1021, Team_Batting___Dashboard[[Team]:[wOBA]], 16, FALSE)</f>
        <v>#N/A</v>
      </c>
      <c r="Q1021" s="9" t="e">
        <f>VLOOKUP($B1021, Team_Batting___Advanced[[Team]:[OPS]], 9, FALSE)</f>
        <v>#N/A</v>
      </c>
      <c r="R1021" s="9" t="e">
        <f>VLOOKUP($B1021, Team_Batting___Advanced[], 19, FALSE)</f>
        <v>#N/A</v>
      </c>
      <c r="S1021" s="9" t="e">
        <f>VLOOKUP($B1021, 'Team Per G'!$A$2:$G$31, 3, FALSE)</f>
        <v>#N/A</v>
      </c>
      <c r="T1021" s="9" t="e">
        <f>VLOOKUP($B1021, 'Team Per G'!$A$2:$G$31, 5, FALSE)</f>
        <v>#N/A</v>
      </c>
      <c r="U1021" s="9" t="e">
        <f>VLOOKUP($B1021, 'Team Per G'!$A$2:$G$31, 4, FALSE)</f>
        <v>#N/A</v>
      </c>
      <c r="V1021" s="9" t="e">
        <f>VLOOKUP($B1021, Team_Batting___Dashboard[], 22, FALSE)/$F1021</f>
        <v>#N/A</v>
      </c>
      <c r="W1021" s="9" t="e">
        <f>VLOOKUP($B1021, 'FanGraphs - Team WAR Projected'!$B$2:$E$31, 4, FALSE)/162</f>
        <v>#N/A</v>
      </c>
      <c r="X1021" s="9" t="e">
        <f>VLOOKUP($B1021, FanGraphs_Standings[[Abbreviation]:[2024 Year to Date RS/G]], 6, FALSE)/$F1021</f>
        <v>#N/A</v>
      </c>
      <c r="Y1021" s="9" t="e">
        <f>VLOOKUP($B1021, FanGraphs_Standings[[Abbreviation]:[2024 Projected Full Season RDif]], 19, FALSE)/162</f>
        <v>#N/A</v>
      </c>
      <c r="Z1021" s="9" t="e">
        <f>VLOOKUP($B1021, FanGraphs_Standings[[Abbreviation]:[2024 Projected Full Season RDif]], 5, FALSE)</f>
        <v>#N/A</v>
      </c>
      <c r="AA1021" s="9" t="e">
        <f>VLOOKUP($B1021, FanGraphs_Standings[[Abbreviation]:[2024 Projected Full Season W%]], 18, FALSE)</f>
        <v>#N/A</v>
      </c>
      <c r="AB1021" s="9" t="e">
        <f>VLOOKUP($B1021, 'Home Field Adv'!$A$2:$I$31, 9, FALSE)</f>
        <v>#N/A</v>
      </c>
      <c r="AC1021" s="9" t="e">
        <f>VLOOKUP($C1021, FanGraphs_Standings[[Abbreviation]:[2024 Year to Date G]], 2, FALSE)</f>
        <v>#N/A</v>
      </c>
      <c r="AD1021" s="9" t="e">
        <f>VLOOKUP($E1021, 'SP Per G'!$A$2:$D$1380, 3, FALSE)</f>
        <v>#N/A</v>
      </c>
      <c r="AE1021" s="9" t="e">
        <f>VLOOKUP($E1021, 'SP Per G'!$A$2:$D$1380, 4, FALSE)</f>
        <v>#N/A</v>
      </c>
      <c r="AF1021" s="9" t="e">
        <f>VLOOKUP($E1021, Individual_Pitching___Dashboard[], 18, FALSE)</f>
        <v>#N/A</v>
      </c>
      <c r="AG1021" s="9" t="e">
        <f>VLOOKUP($E1021, Individual_Pitching___Dashboard[], 20, FALSE)</f>
        <v>#N/A</v>
      </c>
      <c r="AH1021" s="9" t="e">
        <f>VLOOKUP($E1021, Individual_Pitching___Advanced[], 21,FALSE)</f>
        <v>#N/A</v>
      </c>
      <c r="AI1021" s="9" t="e">
        <f>VLOOKUP($C1021, 'Team Per G'!$A$2:$G$31, 7, FALSE)</f>
        <v>#N/A</v>
      </c>
      <c r="AJ1021" s="9" t="e">
        <f>VLOOKUP($C1021, 'FanGraphs - Team WAR Projected'!$B$2:$E$31, 3, FALSE)/162</f>
        <v>#N/A</v>
      </c>
      <c r="AK1021" s="9" t="e">
        <f>VLOOKUP($C1021, Team_Pitching___Advanced[[Team]:[xFIP]], 19,FALSE)</f>
        <v>#N/A</v>
      </c>
      <c r="AL1021" s="9" t="e">
        <f>VLOOKUP($C1021, Team_Pitching___Advanced[], 20, FALSE)</f>
        <v>#N/A</v>
      </c>
      <c r="AM1021" s="9" t="e">
        <f>VLOOKUP($C1021, Team_Batting___Dashboard[[Team]:[wOBA]], 16, FALSE)</f>
        <v>#N/A</v>
      </c>
      <c r="AN1021" s="9" t="e">
        <f>VLOOKUP($C1021, Team_Batting___Advanced[[Team]:[OPS]], 9, FALSE)</f>
        <v>#N/A</v>
      </c>
      <c r="AO1021" s="9" t="e">
        <f>VLOOKUP($C1021, Team_Batting___Advanced[], 19, FALSE)</f>
        <v>#N/A</v>
      </c>
      <c r="AP1021" s="9" t="e">
        <f>VLOOKUP($C1021, 'Team Per G'!$A$2:$G$31, 3, FALSE)</f>
        <v>#N/A</v>
      </c>
      <c r="AQ1021" s="9" t="e">
        <f>VLOOKUP($C1021, 'Team Per G'!$A$2:$G$31, 5, FALSE)</f>
        <v>#N/A</v>
      </c>
      <c r="AR1021" s="9" t="e">
        <f>VLOOKUP($C1021, 'Team Per G'!$A$2:$G$31, 4, FALSE)</f>
        <v>#N/A</v>
      </c>
      <c r="AS1021" s="9" t="e">
        <f>VLOOKUP($C1021, Team_Batting___Dashboard[], 22, FALSE)/$AC1021</f>
        <v>#N/A</v>
      </c>
      <c r="AT1021" s="9" t="e">
        <f>VLOOKUP($C1021, 'FanGraphs - Team WAR Projected'!$B$2:$E$31, 4, FALSE)/162</f>
        <v>#N/A</v>
      </c>
      <c r="AU1021" s="9" t="e">
        <f>VLOOKUP($C1021, FanGraphs_Standings[[Abbreviation]:[2024 Year to Date RS/G]], 6, FALSE)/$AC1021</f>
        <v>#N/A</v>
      </c>
      <c r="AV1021" s="9" t="e">
        <f>VLOOKUP($C1021, FanGraphs_Standings[[Abbreviation]:[2024 Projected Full Season RDif]], 19, FALSE)/162</f>
        <v>#N/A</v>
      </c>
      <c r="AW1021" s="9" t="e">
        <f>VLOOKUP($C1021, FanGraphs_Standings[[Abbreviation]:[2024 Projected Full Season RDif]], 5, FALSE)</f>
        <v>#N/A</v>
      </c>
      <c r="AX1021" s="9" t="e">
        <f>VLOOKUP($C1021, FanGraphs_Standings[[Abbreviation]:[2024 Projected Full Season W%]], 18, FALSE)</f>
        <v>#N/A</v>
      </c>
      <c r="AY1021" s="9" t="e">
        <f>VLOOKUP($C1021, 'Home Field Adv'!$A$2:$K$31, 11, FALSE)</f>
        <v>#N/A</v>
      </c>
      <c r="BB1021" s="5" t="str">
        <f t="shared" si="46"/>
        <v/>
      </c>
      <c r="BC1021" s="5" t="str">
        <f t="shared" si="47"/>
        <v/>
      </c>
      <c r="BD1021" s="5" t="str">
        <f t="shared" si="48"/>
        <v/>
      </c>
    </row>
    <row r="1022" spans="6:56" x14ac:dyDescent="0.45">
      <c r="F1022" s="9" t="e">
        <f>VLOOKUP($B1022, FanGraphs_Standings[[Abbreviation]:[2024 Year to Date G]], 2, FALSE)</f>
        <v>#N/A</v>
      </c>
      <c r="G1022" s="9" t="e">
        <f>IF(ISERR(VLOOKUP($D1022, 'SP Per G'!$A$2:$D$1380, 3, FALSE)), L1022, VLOOKUP($D1022, 'SP Per G'!$A$2:$D$1380, 3, FALSE))</f>
        <v>#N/A</v>
      </c>
      <c r="H1022" s="9" t="e">
        <f>VLOOKUP($D1022, 'SP Per G'!$A$2:$D$1380, 4, FALSE)</f>
        <v>#N/A</v>
      </c>
      <c r="I1022" s="9" t="e">
        <f>VLOOKUP($D1022, Individual_Pitching___Dashboard[], 18, FALSE)</f>
        <v>#N/A</v>
      </c>
      <c r="J1022" s="9" t="e">
        <f>VLOOKUP($D1022, Individual_Pitching___Dashboard[], 20, FALSE)</f>
        <v>#N/A</v>
      </c>
      <c r="K1022" s="9" t="e">
        <f>VLOOKUP($D1022, Individual_Pitching___Advanced[], 21,FALSE)</f>
        <v>#N/A</v>
      </c>
      <c r="L1022" s="9" t="e">
        <f>VLOOKUP($B1022, 'Team Per G'!$A$2:$G$31, 7, FALSE)</f>
        <v>#N/A</v>
      </c>
      <c r="M1022" s="9" t="e">
        <f>VLOOKUP($B1022, 'FanGraphs - Team WAR Projected'!$B$2:$E$31, 3, FALSE)/162</f>
        <v>#N/A</v>
      </c>
      <c r="N1022" s="9" t="e">
        <f>VLOOKUP($B1022, Team_Pitching___Advanced[[Team]:[xFIP]], 19,FALSE)</f>
        <v>#N/A</v>
      </c>
      <c r="O1022" s="9" t="e">
        <f>VLOOKUP($B1022, Team_Pitching___Advanced[], 20, FALSE)</f>
        <v>#N/A</v>
      </c>
      <c r="P1022" s="9" t="e">
        <f>VLOOKUP($B1022, Team_Batting___Dashboard[[Team]:[wOBA]], 16, FALSE)</f>
        <v>#N/A</v>
      </c>
      <c r="Q1022" s="9" t="e">
        <f>VLOOKUP($B1022, Team_Batting___Advanced[[Team]:[OPS]], 9, FALSE)</f>
        <v>#N/A</v>
      </c>
      <c r="R1022" s="9" t="e">
        <f>VLOOKUP($B1022, Team_Batting___Advanced[], 19, FALSE)</f>
        <v>#N/A</v>
      </c>
      <c r="S1022" s="9" t="e">
        <f>VLOOKUP($B1022, 'Team Per G'!$A$2:$G$31, 3, FALSE)</f>
        <v>#N/A</v>
      </c>
      <c r="T1022" s="9" t="e">
        <f>VLOOKUP($B1022, 'Team Per G'!$A$2:$G$31, 5, FALSE)</f>
        <v>#N/A</v>
      </c>
      <c r="U1022" s="9" t="e">
        <f>VLOOKUP($B1022, 'Team Per G'!$A$2:$G$31, 4, FALSE)</f>
        <v>#N/A</v>
      </c>
      <c r="V1022" s="9" t="e">
        <f>VLOOKUP($B1022, Team_Batting___Dashboard[], 22, FALSE)/$F1022</f>
        <v>#N/A</v>
      </c>
      <c r="W1022" s="9" t="e">
        <f>VLOOKUP($B1022, 'FanGraphs - Team WAR Projected'!$B$2:$E$31, 4, FALSE)/162</f>
        <v>#N/A</v>
      </c>
      <c r="X1022" s="9" t="e">
        <f>VLOOKUP($B1022, FanGraphs_Standings[[Abbreviation]:[2024 Year to Date RS/G]], 6, FALSE)/$F1022</f>
        <v>#N/A</v>
      </c>
      <c r="Y1022" s="9" t="e">
        <f>VLOOKUP($B1022, FanGraphs_Standings[[Abbreviation]:[2024 Projected Full Season RDif]], 19, FALSE)/162</f>
        <v>#N/A</v>
      </c>
      <c r="Z1022" s="9" t="e">
        <f>VLOOKUP($B1022, FanGraphs_Standings[[Abbreviation]:[2024 Projected Full Season RDif]], 5, FALSE)</f>
        <v>#N/A</v>
      </c>
      <c r="AA1022" s="9" t="e">
        <f>VLOOKUP($B1022, FanGraphs_Standings[[Abbreviation]:[2024 Projected Full Season W%]], 18, FALSE)</f>
        <v>#N/A</v>
      </c>
      <c r="AB1022" s="9" t="e">
        <f>VLOOKUP($B1022, 'Home Field Adv'!$A$2:$I$31, 9, FALSE)</f>
        <v>#N/A</v>
      </c>
      <c r="AC1022" s="9" t="e">
        <f>VLOOKUP($C1022, FanGraphs_Standings[[Abbreviation]:[2024 Year to Date G]], 2, FALSE)</f>
        <v>#N/A</v>
      </c>
      <c r="AD1022" s="9" t="e">
        <f>VLOOKUP($E1022, 'SP Per G'!$A$2:$D$1380, 3, FALSE)</f>
        <v>#N/A</v>
      </c>
      <c r="AE1022" s="9" t="e">
        <f>VLOOKUP($E1022, 'SP Per G'!$A$2:$D$1380, 4, FALSE)</f>
        <v>#N/A</v>
      </c>
      <c r="AF1022" s="9" t="e">
        <f>VLOOKUP($E1022, Individual_Pitching___Dashboard[], 18, FALSE)</f>
        <v>#N/A</v>
      </c>
      <c r="AG1022" s="9" t="e">
        <f>VLOOKUP($E1022, Individual_Pitching___Dashboard[], 20, FALSE)</f>
        <v>#N/A</v>
      </c>
      <c r="AH1022" s="9" t="e">
        <f>VLOOKUP($E1022, Individual_Pitching___Advanced[], 21,FALSE)</f>
        <v>#N/A</v>
      </c>
      <c r="AI1022" s="9" t="e">
        <f>VLOOKUP($C1022, 'Team Per G'!$A$2:$G$31, 7, FALSE)</f>
        <v>#N/A</v>
      </c>
      <c r="AJ1022" s="9" t="e">
        <f>VLOOKUP($C1022, 'FanGraphs - Team WAR Projected'!$B$2:$E$31, 3, FALSE)/162</f>
        <v>#N/A</v>
      </c>
      <c r="AK1022" s="9" t="e">
        <f>VLOOKUP($C1022, Team_Pitching___Advanced[[Team]:[xFIP]], 19,FALSE)</f>
        <v>#N/A</v>
      </c>
      <c r="AL1022" s="9" t="e">
        <f>VLOOKUP($C1022, Team_Pitching___Advanced[], 20, FALSE)</f>
        <v>#N/A</v>
      </c>
      <c r="AM1022" s="9" t="e">
        <f>VLOOKUP($C1022, Team_Batting___Dashboard[[Team]:[wOBA]], 16, FALSE)</f>
        <v>#N/A</v>
      </c>
      <c r="AN1022" s="9" t="e">
        <f>VLOOKUP($C1022, Team_Batting___Advanced[[Team]:[OPS]], 9, FALSE)</f>
        <v>#N/A</v>
      </c>
      <c r="AO1022" s="9" t="e">
        <f>VLOOKUP($C1022, Team_Batting___Advanced[], 19, FALSE)</f>
        <v>#N/A</v>
      </c>
      <c r="AP1022" s="9" t="e">
        <f>VLOOKUP($C1022, 'Team Per G'!$A$2:$G$31, 3, FALSE)</f>
        <v>#N/A</v>
      </c>
      <c r="AQ1022" s="9" t="e">
        <f>VLOOKUP($C1022, 'Team Per G'!$A$2:$G$31, 5, FALSE)</f>
        <v>#N/A</v>
      </c>
      <c r="AR1022" s="9" t="e">
        <f>VLOOKUP($C1022, 'Team Per G'!$A$2:$G$31, 4, FALSE)</f>
        <v>#N/A</v>
      </c>
      <c r="AS1022" s="9" t="e">
        <f>VLOOKUP($C1022, Team_Batting___Dashboard[], 22, FALSE)/$AC1022</f>
        <v>#N/A</v>
      </c>
      <c r="AT1022" s="9" t="e">
        <f>VLOOKUP($C1022, 'FanGraphs - Team WAR Projected'!$B$2:$E$31, 4, FALSE)/162</f>
        <v>#N/A</v>
      </c>
      <c r="AU1022" s="9" t="e">
        <f>VLOOKUP($C1022, FanGraphs_Standings[[Abbreviation]:[2024 Year to Date RS/G]], 6, FALSE)/$AC1022</f>
        <v>#N/A</v>
      </c>
      <c r="AV1022" s="9" t="e">
        <f>VLOOKUP($C1022, FanGraphs_Standings[[Abbreviation]:[2024 Projected Full Season RDif]], 19, FALSE)/162</f>
        <v>#N/A</v>
      </c>
      <c r="AW1022" s="9" t="e">
        <f>VLOOKUP($C1022, FanGraphs_Standings[[Abbreviation]:[2024 Projected Full Season RDif]], 5, FALSE)</f>
        <v>#N/A</v>
      </c>
      <c r="AX1022" s="9" t="e">
        <f>VLOOKUP($C1022, FanGraphs_Standings[[Abbreviation]:[2024 Projected Full Season W%]], 18, FALSE)</f>
        <v>#N/A</v>
      </c>
      <c r="AY1022" s="9" t="e">
        <f>VLOOKUP($C1022, 'Home Field Adv'!$A$2:$K$31, 11, FALSE)</f>
        <v>#N/A</v>
      </c>
      <c r="BB1022" s="5" t="str">
        <f t="shared" si="46"/>
        <v/>
      </c>
      <c r="BC1022" s="5" t="str">
        <f t="shared" si="47"/>
        <v/>
      </c>
      <c r="BD1022" s="5" t="str">
        <f t="shared" si="48"/>
        <v/>
      </c>
    </row>
    <row r="1023" spans="6:56" x14ac:dyDescent="0.45">
      <c r="F1023" s="9" t="e">
        <f>VLOOKUP($B1023, FanGraphs_Standings[[Abbreviation]:[2024 Year to Date G]], 2, FALSE)</f>
        <v>#N/A</v>
      </c>
      <c r="G1023" s="9" t="e">
        <f>IF(ISERR(VLOOKUP($D1023, 'SP Per G'!$A$2:$D$1380, 3, FALSE)), L1023, VLOOKUP($D1023, 'SP Per G'!$A$2:$D$1380, 3, FALSE))</f>
        <v>#N/A</v>
      </c>
      <c r="H1023" s="9" t="e">
        <f>VLOOKUP($D1023, 'SP Per G'!$A$2:$D$1380, 4, FALSE)</f>
        <v>#N/A</v>
      </c>
      <c r="I1023" s="9" t="e">
        <f>VLOOKUP($D1023, Individual_Pitching___Dashboard[], 18, FALSE)</f>
        <v>#N/A</v>
      </c>
      <c r="J1023" s="9" t="e">
        <f>VLOOKUP($D1023, Individual_Pitching___Dashboard[], 20, FALSE)</f>
        <v>#N/A</v>
      </c>
      <c r="K1023" s="9" t="e">
        <f>VLOOKUP($D1023, Individual_Pitching___Advanced[], 21,FALSE)</f>
        <v>#N/A</v>
      </c>
      <c r="L1023" s="9" t="e">
        <f>VLOOKUP($B1023, 'Team Per G'!$A$2:$G$31, 7, FALSE)</f>
        <v>#N/A</v>
      </c>
      <c r="M1023" s="9" t="e">
        <f>VLOOKUP($B1023, 'FanGraphs - Team WAR Projected'!$B$2:$E$31, 3, FALSE)/162</f>
        <v>#N/A</v>
      </c>
      <c r="N1023" s="9" t="e">
        <f>VLOOKUP($B1023, Team_Pitching___Advanced[[Team]:[xFIP]], 19,FALSE)</f>
        <v>#N/A</v>
      </c>
      <c r="O1023" s="9" t="e">
        <f>VLOOKUP($B1023, Team_Pitching___Advanced[], 20, FALSE)</f>
        <v>#N/A</v>
      </c>
      <c r="P1023" s="9" t="e">
        <f>VLOOKUP($B1023, Team_Batting___Dashboard[[Team]:[wOBA]], 16, FALSE)</f>
        <v>#N/A</v>
      </c>
      <c r="Q1023" s="9" t="e">
        <f>VLOOKUP($B1023, Team_Batting___Advanced[[Team]:[OPS]], 9, FALSE)</f>
        <v>#N/A</v>
      </c>
      <c r="R1023" s="9" t="e">
        <f>VLOOKUP($B1023, Team_Batting___Advanced[], 19, FALSE)</f>
        <v>#N/A</v>
      </c>
      <c r="S1023" s="9" t="e">
        <f>VLOOKUP($B1023, 'Team Per G'!$A$2:$G$31, 3, FALSE)</f>
        <v>#N/A</v>
      </c>
      <c r="T1023" s="9" t="e">
        <f>VLOOKUP($B1023, 'Team Per G'!$A$2:$G$31, 5, FALSE)</f>
        <v>#N/A</v>
      </c>
      <c r="U1023" s="9" t="e">
        <f>VLOOKUP($B1023, 'Team Per G'!$A$2:$G$31, 4, FALSE)</f>
        <v>#N/A</v>
      </c>
      <c r="V1023" s="9" t="e">
        <f>VLOOKUP($B1023, Team_Batting___Dashboard[], 22, FALSE)/$F1023</f>
        <v>#N/A</v>
      </c>
      <c r="W1023" s="9" t="e">
        <f>VLOOKUP($B1023, 'FanGraphs - Team WAR Projected'!$B$2:$E$31, 4, FALSE)/162</f>
        <v>#N/A</v>
      </c>
      <c r="X1023" s="9" t="e">
        <f>VLOOKUP($B1023, FanGraphs_Standings[[Abbreviation]:[2024 Year to Date RS/G]], 6, FALSE)/$F1023</f>
        <v>#N/A</v>
      </c>
      <c r="Y1023" s="9" t="e">
        <f>VLOOKUP($B1023, FanGraphs_Standings[[Abbreviation]:[2024 Projected Full Season RDif]], 19, FALSE)/162</f>
        <v>#N/A</v>
      </c>
      <c r="Z1023" s="9" t="e">
        <f>VLOOKUP($B1023, FanGraphs_Standings[[Abbreviation]:[2024 Projected Full Season RDif]], 5, FALSE)</f>
        <v>#N/A</v>
      </c>
      <c r="AA1023" s="9" t="e">
        <f>VLOOKUP($B1023, FanGraphs_Standings[[Abbreviation]:[2024 Projected Full Season W%]], 18, FALSE)</f>
        <v>#N/A</v>
      </c>
      <c r="AB1023" s="9" t="e">
        <f>VLOOKUP($B1023, 'Home Field Adv'!$A$2:$I$31, 9, FALSE)</f>
        <v>#N/A</v>
      </c>
      <c r="AC1023" s="9" t="e">
        <f>VLOOKUP($C1023, FanGraphs_Standings[[Abbreviation]:[2024 Year to Date G]], 2, FALSE)</f>
        <v>#N/A</v>
      </c>
      <c r="AD1023" s="9" t="e">
        <f>VLOOKUP($E1023, 'SP Per G'!$A$2:$D$1380, 3, FALSE)</f>
        <v>#N/A</v>
      </c>
      <c r="AE1023" s="9" t="e">
        <f>VLOOKUP($E1023, 'SP Per G'!$A$2:$D$1380, 4, FALSE)</f>
        <v>#N/A</v>
      </c>
      <c r="AF1023" s="9" t="e">
        <f>VLOOKUP($E1023, Individual_Pitching___Dashboard[], 18, FALSE)</f>
        <v>#N/A</v>
      </c>
      <c r="AG1023" s="9" t="e">
        <f>VLOOKUP($E1023, Individual_Pitching___Dashboard[], 20, FALSE)</f>
        <v>#N/A</v>
      </c>
      <c r="AH1023" s="9" t="e">
        <f>VLOOKUP($E1023, Individual_Pitching___Advanced[], 21,FALSE)</f>
        <v>#N/A</v>
      </c>
      <c r="AI1023" s="9" t="e">
        <f>VLOOKUP($C1023, 'Team Per G'!$A$2:$G$31, 7, FALSE)</f>
        <v>#N/A</v>
      </c>
      <c r="AJ1023" s="9" t="e">
        <f>VLOOKUP($C1023, 'FanGraphs - Team WAR Projected'!$B$2:$E$31, 3, FALSE)/162</f>
        <v>#N/A</v>
      </c>
      <c r="AK1023" s="9" t="e">
        <f>VLOOKUP($C1023, Team_Pitching___Advanced[[Team]:[xFIP]], 19,FALSE)</f>
        <v>#N/A</v>
      </c>
      <c r="AL1023" s="9" t="e">
        <f>VLOOKUP($C1023, Team_Pitching___Advanced[], 20, FALSE)</f>
        <v>#N/A</v>
      </c>
      <c r="AM1023" s="9" t="e">
        <f>VLOOKUP($C1023, Team_Batting___Dashboard[[Team]:[wOBA]], 16, FALSE)</f>
        <v>#N/A</v>
      </c>
      <c r="AN1023" s="9" t="e">
        <f>VLOOKUP($C1023, Team_Batting___Advanced[[Team]:[OPS]], 9, FALSE)</f>
        <v>#N/A</v>
      </c>
      <c r="AO1023" s="9" t="e">
        <f>VLOOKUP($C1023, Team_Batting___Advanced[], 19, FALSE)</f>
        <v>#N/A</v>
      </c>
      <c r="AP1023" s="9" t="e">
        <f>VLOOKUP($C1023, 'Team Per G'!$A$2:$G$31, 3, FALSE)</f>
        <v>#N/A</v>
      </c>
      <c r="AQ1023" s="9" t="e">
        <f>VLOOKUP($C1023, 'Team Per G'!$A$2:$G$31, 5, FALSE)</f>
        <v>#N/A</v>
      </c>
      <c r="AR1023" s="9" t="e">
        <f>VLOOKUP($C1023, 'Team Per G'!$A$2:$G$31, 4, FALSE)</f>
        <v>#N/A</v>
      </c>
      <c r="AS1023" s="9" t="e">
        <f>VLOOKUP($C1023, Team_Batting___Dashboard[], 22, FALSE)/$AC1023</f>
        <v>#N/A</v>
      </c>
      <c r="AT1023" s="9" t="e">
        <f>VLOOKUP($C1023, 'FanGraphs - Team WAR Projected'!$B$2:$E$31, 4, FALSE)/162</f>
        <v>#N/A</v>
      </c>
      <c r="AU1023" s="9" t="e">
        <f>VLOOKUP($C1023, FanGraphs_Standings[[Abbreviation]:[2024 Year to Date RS/G]], 6, FALSE)/$AC1023</f>
        <v>#N/A</v>
      </c>
      <c r="AV1023" s="9" t="e">
        <f>VLOOKUP($C1023, FanGraphs_Standings[[Abbreviation]:[2024 Projected Full Season RDif]], 19, FALSE)/162</f>
        <v>#N/A</v>
      </c>
      <c r="AW1023" s="9" t="e">
        <f>VLOOKUP($C1023, FanGraphs_Standings[[Abbreviation]:[2024 Projected Full Season RDif]], 5, FALSE)</f>
        <v>#N/A</v>
      </c>
      <c r="AX1023" s="9" t="e">
        <f>VLOOKUP($C1023, FanGraphs_Standings[[Abbreviation]:[2024 Projected Full Season W%]], 18, FALSE)</f>
        <v>#N/A</v>
      </c>
      <c r="AY1023" s="9" t="e">
        <f>VLOOKUP($C1023, 'Home Field Adv'!$A$2:$K$31, 11, FALSE)</f>
        <v>#N/A</v>
      </c>
      <c r="BB1023" s="5" t="str">
        <f t="shared" si="46"/>
        <v/>
      </c>
      <c r="BC1023" s="5" t="str">
        <f t="shared" si="47"/>
        <v/>
      </c>
      <c r="BD1023" s="5" t="str">
        <f t="shared" si="48"/>
        <v/>
      </c>
    </row>
    <row r="1024" spans="6:56" x14ac:dyDescent="0.45">
      <c r="F1024" s="9" t="e">
        <f>VLOOKUP($B1024, FanGraphs_Standings[[Abbreviation]:[2024 Year to Date G]], 2, FALSE)</f>
        <v>#N/A</v>
      </c>
      <c r="G1024" s="9" t="e">
        <f>IF(ISERR(VLOOKUP($D1024, 'SP Per G'!$A$2:$D$1380, 3, FALSE)), L1024, VLOOKUP($D1024, 'SP Per G'!$A$2:$D$1380, 3, FALSE))</f>
        <v>#N/A</v>
      </c>
      <c r="H1024" s="9" t="e">
        <f>VLOOKUP($D1024, 'SP Per G'!$A$2:$D$1380, 4, FALSE)</f>
        <v>#N/A</v>
      </c>
      <c r="I1024" s="9" t="e">
        <f>VLOOKUP($D1024, Individual_Pitching___Dashboard[], 18, FALSE)</f>
        <v>#N/A</v>
      </c>
      <c r="J1024" s="9" t="e">
        <f>VLOOKUP($D1024, Individual_Pitching___Dashboard[], 20, FALSE)</f>
        <v>#N/A</v>
      </c>
      <c r="K1024" s="9" t="e">
        <f>VLOOKUP($D1024, Individual_Pitching___Advanced[], 21,FALSE)</f>
        <v>#N/A</v>
      </c>
      <c r="L1024" s="9" t="e">
        <f>VLOOKUP($B1024, 'Team Per G'!$A$2:$G$31, 7, FALSE)</f>
        <v>#N/A</v>
      </c>
      <c r="M1024" s="9" t="e">
        <f>VLOOKUP($B1024, 'FanGraphs - Team WAR Projected'!$B$2:$E$31, 3, FALSE)/162</f>
        <v>#N/A</v>
      </c>
      <c r="N1024" s="9" t="e">
        <f>VLOOKUP($B1024, Team_Pitching___Advanced[[Team]:[xFIP]], 19,FALSE)</f>
        <v>#N/A</v>
      </c>
      <c r="O1024" s="9" t="e">
        <f>VLOOKUP($B1024, Team_Pitching___Advanced[], 20, FALSE)</f>
        <v>#N/A</v>
      </c>
      <c r="P1024" s="9" t="e">
        <f>VLOOKUP($B1024, Team_Batting___Dashboard[[Team]:[wOBA]], 16, FALSE)</f>
        <v>#N/A</v>
      </c>
      <c r="Q1024" s="9" t="e">
        <f>VLOOKUP($B1024, Team_Batting___Advanced[[Team]:[OPS]], 9, FALSE)</f>
        <v>#N/A</v>
      </c>
      <c r="R1024" s="9" t="e">
        <f>VLOOKUP($B1024, Team_Batting___Advanced[], 19, FALSE)</f>
        <v>#N/A</v>
      </c>
      <c r="S1024" s="9" t="e">
        <f>VLOOKUP($B1024, 'Team Per G'!$A$2:$G$31, 3, FALSE)</f>
        <v>#N/A</v>
      </c>
      <c r="T1024" s="9" t="e">
        <f>VLOOKUP($B1024, 'Team Per G'!$A$2:$G$31, 5, FALSE)</f>
        <v>#N/A</v>
      </c>
      <c r="U1024" s="9" t="e">
        <f>VLOOKUP($B1024, 'Team Per G'!$A$2:$G$31, 4, FALSE)</f>
        <v>#N/A</v>
      </c>
      <c r="V1024" s="9" t="e">
        <f>VLOOKUP($B1024, Team_Batting___Dashboard[], 22, FALSE)/$F1024</f>
        <v>#N/A</v>
      </c>
      <c r="W1024" s="9" t="e">
        <f>VLOOKUP($B1024, 'FanGraphs - Team WAR Projected'!$B$2:$E$31, 4, FALSE)/162</f>
        <v>#N/A</v>
      </c>
      <c r="X1024" s="9" t="e">
        <f>VLOOKUP($B1024, FanGraphs_Standings[[Abbreviation]:[2024 Year to Date RS/G]], 6, FALSE)/$F1024</f>
        <v>#N/A</v>
      </c>
      <c r="Y1024" s="9" t="e">
        <f>VLOOKUP($B1024, FanGraphs_Standings[[Abbreviation]:[2024 Projected Full Season RDif]], 19, FALSE)/162</f>
        <v>#N/A</v>
      </c>
      <c r="Z1024" s="9" t="e">
        <f>VLOOKUP($B1024, FanGraphs_Standings[[Abbreviation]:[2024 Projected Full Season RDif]], 5, FALSE)</f>
        <v>#N/A</v>
      </c>
      <c r="AA1024" s="9" t="e">
        <f>VLOOKUP($B1024, FanGraphs_Standings[[Abbreviation]:[2024 Projected Full Season W%]], 18, FALSE)</f>
        <v>#N/A</v>
      </c>
      <c r="AB1024" s="9" t="e">
        <f>VLOOKUP($B1024, 'Home Field Adv'!$A$2:$I$31, 9, FALSE)</f>
        <v>#N/A</v>
      </c>
      <c r="AC1024" s="9" t="e">
        <f>VLOOKUP($C1024, FanGraphs_Standings[[Abbreviation]:[2024 Year to Date G]], 2, FALSE)</f>
        <v>#N/A</v>
      </c>
      <c r="AD1024" s="9" t="e">
        <f>VLOOKUP($E1024, 'SP Per G'!$A$2:$D$1380, 3, FALSE)</f>
        <v>#N/A</v>
      </c>
      <c r="AE1024" s="9" t="e">
        <f>VLOOKUP($E1024, 'SP Per G'!$A$2:$D$1380, 4, FALSE)</f>
        <v>#N/A</v>
      </c>
      <c r="AF1024" s="9" t="e">
        <f>VLOOKUP($E1024, Individual_Pitching___Dashboard[], 18, FALSE)</f>
        <v>#N/A</v>
      </c>
      <c r="AG1024" s="9" t="e">
        <f>VLOOKUP($E1024, Individual_Pitching___Dashboard[], 20, FALSE)</f>
        <v>#N/A</v>
      </c>
      <c r="AH1024" s="9" t="e">
        <f>VLOOKUP($E1024, Individual_Pitching___Advanced[], 21,FALSE)</f>
        <v>#N/A</v>
      </c>
      <c r="AI1024" s="9" t="e">
        <f>VLOOKUP($C1024, 'Team Per G'!$A$2:$G$31, 7, FALSE)</f>
        <v>#N/A</v>
      </c>
      <c r="AJ1024" s="9" t="e">
        <f>VLOOKUP($C1024, 'FanGraphs - Team WAR Projected'!$B$2:$E$31, 3, FALSE)/162</f>
        <v>#N/A</v>
      </c>
      <c r="AK1024" s="9" t="e">
        <f>VLOOKUP($C1024, Team_Pitching___Advanced[[Team]:[xFIP]], 19,FALSE)</f>
        <v>#N/A</v>
      </c>
      <c r="AL1024" s="9" t="e">
        <f>VLOOKUP($C1024, Team_Pitching___Advanced[], 20, FALSE)</f>
        <v>#N/A</v>
      </c>
      <c r="AM1024" s="9" t="e">
        <f>VLOOKUP($C1024, Team_Batting___Dashboard[[Team]:[wOBA]], 16, FALSE)</f>
        <v>#N/A</v>
      </c>
      <c r="AN1024" s="9" t="e">
        <f>VLOOKUP($C1024, Team_Batting___Advanced[[Team]:[OPS]], 9, FALSE)</f>
        <v>#N/A</v>
      </c>
      <c r="AO1024" s="9" t="e">
        <f>VLOOKUP($C1024, Team_Batting___Advanced[], 19, FALSE)</f>
        <v>#N/A</v>
      </c>
      <c r="AP1024" s="9" t="e">
        <f>VLOOKUP($C1024, 'Team Per G'!$A$2:$G$31, 3, FALSE)</f>
        <v>#N/A</v>
      </c>
      <c r="AQ1024" s="9" t="e">
        <f>VLOOKUP($C1024, 'Team Per G'!$A$2:$G$31, 5, FALSE)</f>
        <v>#N/A</v>
      </c>
      <c r="AR1024" s="9" t="e">
        <f>VLOOKUP($C1024, 'Team Per G'!$A$2:$G$31, 4, FALSE)</f>
        <v>#N/A</v>
      </c>
      <c r="AS1024" s="9" t="e">
        <f>VLOOKUP($C1024, Team_Batting___Dashboard[], 22, FALSE)/$AC1024</f>
        <v>#N/A</v>
      </c>
      <c r="AT1024" s="9" t="e">
        <f>VLOOKUP($C1024, 'FanGraphs - Team WAR Projected'!$B$2:$E$31, 4, FALSE)/162</f>
        <v>#N/A</v>
      </c>
      <c r="AU1024" s="9" t="e">
        <f>VLOOKUP($C1024, FanGraphs_Standings[[Abbreviation]:[2024 Year to Date RS/G]], 6, FALSE)/$AC1024</f>
        <v>#N/A</v>
      </c>
      <c r="AV1024" s="9" t="e">
        <f>VLOOKUP($C1024, FanGraphs_Standings[[Abbreviation]:[2024 Projected Full Season RDif]], 19, FALSE)/162</f>
        <v>#N/A</v>
      </c>
      <c r="AW1024" s="9" t="e">
        <f>VLOOKUP($C1024, FanGraphs_Standings[[Abbreviation]:[2024 Projected Full Season RDif]], 5, FALSE)</f>
        <v>#N/A</v>
      </c>
      <c r="AX1024" s="9" t="e">
        <f>VLOOKUP($C1024, FanGraphs_Standings[[Abbreviation]:[2024 Projected Full Season W%]], 18, FALSE)</f>
        <v>#N/A</v>
      </c>
      <c r="AY1024" s="9" t="e">
        <f>VLOOKUP($C1024, 'Home Field Adv'!$A$2:$K$31, 11, FALSE)</f>
        <v>#N/A</v>
      </c>
      <c r="BB1024" s="5" t="str">
        <f t="shared" si="46"/>
        <v/>
      </c>
      <c r="BC1024" s="5" t="str">
        <f t="shared" si="47"/>
        <v/>
      </c>
      <c r="BD1024" s="5" t="str">
        <f t="shared" si="48"/>
        <v/>
      </c>
    </row>
    <row r="1025" spans="6:56" x14ac:dyDescent="0.45">
      <c r="F1025" s="9" t="e">
        <f>VLOOKUP($B1025, FanGraphs_Standings[[Abbreviation]:[2024 Year to Date G]], 2, FALSE)</f>
        <v>#N/A</v>
      </c>
      <c r="G1025" s="9" t="e">
        <f>IF(ISERR(VLOOKUP($D1025, 'SP Per G'!$A$2:$D$1380, 3, FALSE)), L1025, VLOOKUP($D1025, 'SP Per G'!$A$2:$D$1380, 3, FALSE))</f>
        <v>#N/A</v>
      </c>
      <c r="H1025" s="9" t="e">
        <f>VLOOKUP($D1025, 'SP Per G'!$A$2:$D$1380, 4, FALSE)</f>
        <v>#N/A</v>
      </c>
      <c r="I1025" s="9" t="e">
        <f>VLOOKUP($D1025, Individual_Pitching___Dashboard[], 18, FALSE)</f>
        <v>#N/A</v>
      </c>
      <c r="J1025" s="9" t="e">
        <f>VLOOKUP($D1025, Individual_Pitching___Dashboard[], 20, FALSE)</f>
        <v>#N/A</v>
      </c>
      <c r="K1025" s="9" t="e">
        <f>VLOOKUP($D1025, Individual_Pitching___Advanced[], 21,FALSE)</f>
        <v>#N/A</v>
      </c>
      <c r="L1025" s="9" t="e">
        <f>VLOOKUP($B1025, 'Team Per G'!$A$2:$G$31, 7, FALSE)</f>
        <v>#N/A</v>
      </c>
      <c r="M1025" s="9" t="e">
        <f>VLOOKUP($B1025, 'FanGraphs - Team WAR Projected'!$B$2:$E$31, 3, FALSE)/162</f>
        <v>#N/A</v>
      </c>
      <c r="N1025" s="9" t="e">
        <f>VLOOKUP($B1025, Team_Pitching___Advanced[[Team]:[xFIP]], 19,FALSE)</f>
        <v>#N/A</v>
      </c>
      <c r="O1025" s="9" t="e">
        <f>VLOOKUP($B1025, Team_Pitching___Advanced[], 20, FALSE)</f>
        <v>#N/A</v>
      </c>
      <c r="P1025" s="9" t="e">
        <f>VLOOKUP($B1025, Team_Batting___Dashboard[[Team]:[wOBA]], 16, FALSE)</f>
        <v>#N/A</v>
      </c>
      <c r="Q1025" s="9" t="e">
        <f>VLOOKUP($B1025, Team_Batting___Advanced[[Team]:[OPS]], 9, FALSE)</f>
        <v>#N/A</v>
      </c>
      <c r="R1025" s="9" t="e">
        <f>VLOOKUP($B1025, Team_Batting___Advanced[], 19, FALSE)</f>
        <v>#N/A</v>
      </c>
      <c r="S1025" s="9" t="e">
        <f>VLOOKUP($B1025, 'Team Per G'!$A$2:$G$31, 3, FALSE)</f>
        <v>#N/A</v>
      </c>
      <c r="T1025" s="9" t="e">
        <f>VLOOKUP($B1025, 'Team Per G'!$A$2:$G$31, 5, FALSE)</f>
        <v>#N/A</v>
      </c>
      <c r="U1025" s="9" t="e">
        <f>VLOOKUP($B1025, 'Team Per G'!$A$2:$G$31, 4, FALSE)</f>
        <v>#N/A</v>
      </c>
      <c r="V1025" s="9" t="e">
        <f>VLOOKUP($B1025, Team_Batting___Dashboard[], 22, FALSE)/$F1025</f>
        <v>#N/A</v>
      </c>
      <c r="W1025" s="9" t="e">
        <f>VLOOKUP($B1025, 'FanGraphs - Team WAR Projected'!$B$2:$E$31, 4, FALSE)/162</f>
        <v>#N/A</v>
      </c>
      <c r="X1025" s="9" t="e">
        <f>VLOOKUP($B1025, FanGraphs_Standings[[Abbreviation]:[2024 Year to Date RS/G]], 6, FALSE)/$F1025</f>
        <v>#N/A</v>
      </c>
      <c r="Y1025" s="9" t="e">
        <f>VLOOKUP($B1025, FanGraphs_Standings[[Abbreviation]:[2024 Projected Full Season RDif]], 19, FALSE)/162</f>
        <v>#N/A</v>
      </c>
      <c r="Z1025" s="9" t="e">
        <f>VLOOKUP($B1025, FanGraphs_Standings[[Abbreviation]:[2024 Projected Full Season RDif]], 5, FALSE)</f>
        <v>#N/A</v>
      </c>
      <c r="AA1025" s="9" t="e">
        <f>VLOOKUP($B1025, FanGraphs_Standings[[Abbreviation]:[2024 Projected Full Season W%]], 18, FALSE)</f>
        <v>#N/A</v>
      </c>
      <c r="AB1025" s="9" t="e">
        <f>VLOOKUP($B1025, 'Home Field Adv'!$A$2:$I$31, 9, FALSE)</f>
        <v>#N/A</v>
      </c>
      <c r="AC1025" s="9" t="e">
        <f>VLOOKUP($C1025, FanGraphs_Standings[[Abbreviation]:[2024 Year to Date G]], 2, FALSE)</f>
        <v>#N/A</v>
      </c>
      <c r="AD1025" s="9" t="e">
        <f>VLOOKUP($E1025, 'SP Per G'!$A$2:$D$1380, 3, FALSE)</f>
        <v>#N/A</v>
      </c>
      <c r="AE1025" s="9" t="e">
        <f>VLOOKUP($E1025, 'SP Per G'!$A$2:$D$1380, 4, FALSE)</f>
        <v>#N/A</v>
      </c>
      <c r="AF1025" s="9" t="e">
        <f>VLOOKUP($E1025, Individual_Pitching___Dashboard[], 18, FALSE)</f>
        <v>#N/A</v>
      </c>
      <c r="AG1025" s="9" t="e">
        <f>VLOOKUP($E1025, Individual_Pitching___Dashboard[], 20, FALSE)</f>
        <v>#N/A</v>
      </c>
      <c r="AH1025" s="9" t="e">
        <f>VLOOKUP($E1025, Individual_Pitching___Advanced[], 21,FALSE)</f>
        <v>#N/A</v>
      </c>
      <c r="AI1025" s="9" t="e">
        <f>VLOOKUP($C1025, 'Team Per G'!$A$2:$G$31, 7, FALSE)</f>
        <v>#N/A</v>
      </c>
      <c r="AJ1025" s="9" t="e">
        <f>VLOOKUP($C1025, 'FanGraphs - Team WAR Projected'!$B$2:$E$31, 3, FALSE)/162</f>
        <v>#N/A</v>
      </c>
      <c r="AK1025" s="9" t="e">
        <f>VLOOKUP($C1025, Team_Pitching___Advanced[[Team]:[xFIP]], 19,FALSE)</f>
        <v>#N/A</v>
      </c>
      <c r="AL1025" s="9" t="e">
        <f>VLOOKUP($C1025, Team_Pitching___Advanced[], 20, FALSE)</f>
        <v>#N/A</v>
      </c>
      <c r="AM1025" s="9" t="e">
        <f>VLOOKUP($C1025, Team_Batting___Dashboard[[Team]:[wOBA]], 16, FALSE)</f>
        <v>#N/A</v>
      </c>
      <c r="AN1025" s="9" t="e">
        <f>VLOOKUP($C1025, Team_Batting___Advanced[[Team]:[OPS]], 9, FALSE)</f>
        <v>#N/A</v>
      </c>
      <c r="AO1025" s="9" t="e">
        <f>VLOOKUP($C1025, Team_Batting___Advanced[], 19, FALSE)</f>
        <v>#N/A</v>
      </c>
      <c r="AP1025" s="9" t="e">
        <f>VLOOKUP($C1025, 'Team Per G'!$A$2:$G$31, 3, FALSE)</f>
        <v>#N/A</v>
      </c>
      <c r="AQ1025" s="9" t="e">
        <f>VLOOKUP($C1025, 'Team Per G'!$A$2:$G$31, 5, FALSE)</f>
        <v>#N/A</v>
      </c>
      <c r="AR1025" s="9" t="e">
        <f>VLOOKUP($C1025, 'Team Per G'!$A$2:$G$31, 4, FALSE)</f>
        <v>#N/A</v>
      </c>
      <c r="AS1025" s="9" t="e">
        <f>VLOOKUP($C1025, Team_Batting___Dashboard[], 22, FALSE)/$AC1025</f>
        <v>#N/A</v>
      </c>
      <c r="AT1025" s="9" t="e">
        <f>VLOOKUP($C1025, 'FanGraphs - Team WAR Projected'!$B$2:$E$31, 4, FALSE)/162</f>
        <v>#N/A</v>
      </c>
      <c r="AU1025" s="9" t="e">
        <f>VLOOKUP($C1025, FanGraphs_Standings[[Abbreviation]:[2024 Year to Date RS/G]], 6, FALSE)/$AC1025</f>
        <v>#N/A</v>
      </c>
      <c r="AV1025" s="9" t="e">
        <f>VLOOKUP($C1025, FanGraphs_Standings[[Abbreviation]:[2024 Projected Full Season RDif]], 19, FALSE)/162</f>
        <v>#N/A</v>
      </c>
      <c r="AW1025" s="9" t="e">
        <f>VLOOKUP($C1025, FanGraphs_Standings[[Abbreviation]:[2024 Projected Full Season RDif]], 5, FALSE)</f>
        <v>#N/A</v>
      </c>
      <c r="AX1025" s="9" t="e">
        <f>VLOOKUP($C1025, FanGraphs_Standings[[Abbreviation]:[2024 Projected Full Season W%]], 18, FALSE)</f>
        <v>#N/A</v>
      </c>
      <c r="AY1025" s="9" t="e">
        <f>VLOOKUP($C1025, 'Home Field Adv'!$A$2:$K$31, 11, FALSE)</f>
        <v>#N/A</v>
      </c>
      <c r="BB1025" s="5" t="str">
        <f t="shared" si="46"/>
        <v/>
      </c>
      <c r="BC1025" s="5" t="str">
        <f t="shared" si="47"/>
        <v/>
      </c>
      <c r="BD1025" s="5" t="str">
        <f t="shared" si="48"/>
        <v/>
      </c>
    </row>
    <row r="1026" spans="6:56" x14ac:dyDescent="0.45">
      <c r="F1026" s="9" t="e">
        <f>VLOOKUP($B1026, FanGraphs_Standings[[Abbreviation]:[2024 Year to Date G]], 2, FALSE)</f>
        <v>#N/A</v>
      </c>
      <c r="G1026" s="9" t="e">
        <f>IF(ISERR(VLOOKUP($D1026, 'SP Per G'!$A$2:$D$1380, 3, FALSE)), L1026, VLOOKUP($D1026, 'SP Per G'!$A$2:$D$1380, 3, FALSE))</f>
        <v>#N/A</v>
      </c>
      <c r="H1026" s="9" t="e">
        <f>VLOOKUP($D1026, 'SP Per G'!$A$2:$D$1380, 4, FALSE)</f>
        <v>#N/A</v>
      </c>
      <c r="I1026" s="9" t="e">
        <f>VLOOKUP($D1026, Individual_Pitching___Dashboard[], 18, FALSE)</f>
        <v>#N/A</v>
      </c>
      <c r="J1026" s="9" t="e">
        <f>VLOOKUP($D1026, Individual_Pitching___Dashboard[], 20, FALSE)</f>
        <v>#N/A</v>
      </c>
      <c r="K1026" s="9" t="e">
        <f>VLOOKUP($D1026, Individual_Pitching___Advanced[], 21,FALSE)</f>
        <v>#N/A</v>
      </c>
      <c r="L1026" s="9" t="e">
        <f>VLOOKUP($B1026, 'Team Per G'!$A$2:$G$31, 7, FALSE)</f>
        <v>#N/A</v>
      </c>
      <c r="M1026" s="9" t="e">
        <f>VLOOKUP($B1026, 'FanGraphs - Team WAR Projected'!$B$2:$E$31, 3, FALSE)/162</f>
        <v>#N/A</v>
      </c>
      <c r="N1026" s="9" t="e">
        <f>VLOOKUP($B1026, Team_Pitching___Advanced[[Team]:[xFIP]], 19,FALSE)</f>
        <v>#N/A</v>
      </c>
      <c r="O1026" s="9" t="e">
        <f>VLOOKUP($B1026, Team_Pitching___Advanced[], 20, FALSE)</f>
        <v>#N/A</v>
      </c>
      <c r="P1026" s="9" t="e">
        <f>VLOOKUP($B1026, Team_Batting___Dashboard[[Team]:[wOBA]], 16, FALSE)</f>
        <v>#N/A</v>
      </c>
      <c r="Q1026" s="9" t="e">
        <f>VLOOKUP($B1026, Team_Batting___Advanced[[Team]:[OPS]], 9, FALSE)</f>
        <v>#N/A</v>
      </c>
      <c r="R1026" s="9" t="e">
        <f>VLOOKUP($B1026, Team_Batting___Advanced[], 19, FALSE)</f>
        <v>#N/A</v>
      </c>
      <c r="S1026" s="9" t="e">
        <f>VLOOKUP($B1026, 'Team Per G'!$A$2:$G$31, 3, FALSE)</f>
        <v>#N/A</v>
      </c>
      <c r="T1026" s="9" t="e">
        <f>VLOOKUP($B1026, 'Team Per G'!$A$2:$G$31, 5, FALSE)</f>
        <v>#N/A</v>
      </c>
      <c r="U1026" s="9" t="e">
        <f>VLOOKUP($B1026, 'Team Per G'!$A$2:$G$31, 4, FALSE)</f>
        <v>#N/A</v>
      </c>
      <c r="V1026" s="9" t="e">
        <f>VLOOKUP($B1026, Team_Batting___Dashboard[], 22, FALSE)/$F1026</f>
        <v>#N/A</v>
      </c>
      <c r="W1026" s="9" t="e">
        <f>VLOOKUP($B1026, 'FanGraphs - Team WAR Projected'!$B$2:$E$31, 4, FALSE)/162</f>
        <v>#N/A</v>
      </c>
      <c r="X1026" s="9" t="e">
        <f>VLOOKUP($B1026, FanGraphs_Standings[[Abbreviation]:[2024 Year to Date RS/G]], 6, FALSE)/$F1026</f>
        <v>#N/A</v>
      </c>
      <c r="Y1026" s="9" t="e">
        <f>VLOOKUP($B1026, FanGraphs_Standings[[Abbreviation]:[2024 Projected Full Season RDif]], 19, FALSE)/162</f>
        <v>#N/A</v>
      </c>
      <c r="Z1026" s="9" t="e">
        <f>VLOOKUP($B1026, FanGraphs_Standings[[Abbreviation]:[2024 Projected Full Season RDif]], 5, FALSE)</f>
        <v>#N/A</v>
      </c>
      <c r="AA1026" s="9" t="e">
        <f>VLOOKUP($B1026, FanGraphs_Standings[[Abbreviation]:[2024 Projected Full Season W%]], 18, FALSE)</f>
        <v>#N/A</v>
      </c>
      <c r="AB1026" s="9" t="e">
        <f>VLOOKUP($B1026, 'Home Field Adv'!$A$2:$I$31, 9, FALSE)</f>
        <v>#N/A</v>
      </c>
      <c r="AC1026" s="9" t="e">
        <f>VLOOKUP($C1026, FanGraphs_Standings[[Abbreviation]:[2024 Year to Date G]], 2, FALSE)</f>
        <v>#N/A</v>
      </c>
      <c r="AD1026" s="9" t="e">
        <f>VLOOKUP($E1026, 'SP Per G'!$A$2:$D$1380, 3, FALSE)</f>
        <v>#N/A</v>
      </c>
      <c r="AE1026" s="9" t="e">
        <f>VLOOKUP($E1026, 'SP Per G'!$A$2:$D$1380, 4, FALSE)</f>
        <v>#N/A</v>
      </c>
      <c r="AF1026" s="9" t="e">
        <f>VLOOKUP($E1026, Individual_Pitching___Dashboard[], 18, FALSE)</f>
        <v>#N/A</v>
      </c>
      <c r="AG1026" s="9" t="e">
        <f>VLOOKUP($E1026, Individual_Pitching___Dashboard[], 20, FALSE)</f>
        <v>#N/A</v>
      </c>
      <c r="AH1026" s="9" t="e">
        <f>VLOOKUP($E1026, Individual_Pitching___Advanced[], 21,FALSE)</f>
        <v>#N/A</v>
      </c>
      <c r="AI1026" s="9" t="e">
        <f>VLOOKUP($C1026, 'Team Per G'!$A$2:$G$31, 7, FALSE)</f>
        <v>#N/A</v>
      </c>
      <c r="AJ1026" s="9" t="e">
        <f>VLOOKUP($C1026, 'FanGraphs - Team WAR Projected'!$B$2:$E$31, 3, FALSE)/162</f>
        <v>#N/A</v>
      </c>
      <c r="AK1026" s="9" t="e">
        <f>VLOOKUP($C1026, Team_Pitching___Advanced[[Team]:[xFIP]], 19,FALSE)</f>
        <v>#N/A</v>
      </c>
      <c r="AL1026" s="9" t="e">
        <f>VLOOKUP($C1026, Team_Pitching___Advanced[], 20, FALSE)</f>
        <v>#N/A</v>
      </c>
      <c r="AM1026" s="9" t="e">
        <f>VLOOKUP($C1026, Team_Batting___Dashboard[[Team]:[wOBA]], 16, FALSE)</f>
        <v>#N/A</v>
      </c>
      <c r="AN1026" s="9" t="e">
        <f>VLOOKUP($C1026, Team_Batting___Advanced[[Team]:[OPS]], 9, FALSE)</f>
        <v>#N/A</v>
      </c>
      <c r="AO1026" s="9" t="e">
        <f>VLOOKUP($C1026, Team_Batting___Advanced[], 19, FALSE)</f>
        <v>#N/A</v>
      </c>
      <c r="AP1026" s="9" t="e">
        <f>VLOOKUP($C1026, 'Team Per G'!$A$2:$G$31, 3, FALSE)</f>
        <v>#N/A</v>
      </c>
      <c r="AQ1026" s="9" t="e">
        <f>VLOOKUP($C1026, 'Team Per G'!$A$2:$G$31, 5, FALSE)</f>
        <v>#N/A</v>
      </c>
      <c r="AR1026" s="9" t="e">
        <f>VLOOKUP($C1026, 'Team Per G'!$A$2:$G$31, 4, FALSE)</f>
        <v>#N/A</v>
      </c>
      <c r="AS1026" s="9" t="e">
        <f>VLOOKUP($C1026, Team_Batting___Dashboard[], 22, FALSE)/$AC1026</f>
        <v>#N/A</v>
      </c>
      <c r="AT1026" s="9" t="e">
        <f>VLOOKUP($C1026, 'FanGraphs - Team WAR Projected'!$B$2:$E$31, 4, FALSE)/162</f>
        <v>#N/A</v>
      </c>
      <c r="AU1026" s="9" t="e">
        <f>VLOOKUP($C1026, FanGraphs_Standings[[Abbreviation]:[2024 Year to Date RS/G]], 6, FALSE)/$AC1026</f>
        <v>#N/A</v>
      </c>
      <c r="AV1026" s="9" t="e">
        <f>VLOOKUP($C1026, FanGraphs_Standings[[Abbreviation]:[2024 Projected Full Season RDif]], 19, FALSE)/162</f>
        <v>#N/A</v>
      </c>
      <c r="AW1026" s="9" t="e">
        <f>VLOOKUP($C1026, FanGraphs_Standings[[Abbreviation]:[2024 Projected Full Season RDif]], 5, FALSE)</f>
        <v>#N/A</v>
      </c>
      <c r="AX1026" s="9" t="e">
        <f>VLOOKUP($C1026, FanGraphs_Standings[[Abbreviation]:[2024 Projected Full Season W%]], 18, FALSE)</f>
        <v>#N/A</v>
      </c>
      <c r="AY1026" s="9" t="e">
        <f>VLOOKUP($C1026, 'Home Field Adv'!$A$2:$K$31, 11, FALSE)</f>
        <v>#N/A</v>
      </c>
      <c r="BB1026" s="5" t="str">
        <f t="shared" si="46"/>
        <v/>
      </c>
      <c r="BC1026" s="5" t="str">
        <f t="shared" si="47"/>
        <v/>
      </c>
      <c r="BD1026" s="5" t="str">
        <f t="shared" si="48"/>
        <v/>
      </c>
    </row>
    <row r="1027" spans="6:56" x14ac:dyDescent="0.45">
      <c r="F1027" s="9" t="e">
        <f>VLOOKUP($B1027, FanGraphs_Standings[[Abbreviation]:[2024 Year to Date G]], 2, FALSE)</f>
        <v>#N/A</v>
      </c>
      <c r="G1027" s="9" t="e">
        <f>IF(ISERR(VLOOKUP($D1027, 'SP Per G'!$A$2:$D$1380, 3, FALSE)), L1027, VLOOKUP($D1027, 'SP Per G'!$A$2:$D$1380, 3, FALSE))</f>
        <v>#N/A</v>
      </c>
      <c r="H1027" s="9" t="e">
        <f>VLOOKUP($D1027, 'SP Per G'!$A$2:$D$1380, 4, FALSE)</f>
        <v>#N/A</v>
      </c>
      <c r="I1027" s="9" t="e">
        <f>VLOOKUP($D1027, Individual_Pitching___Dashboard[], 18, FALSE)</f>
        <v>#N/A</v>
      </c>
      <c r="J1027" s="9" t="e">
        <f>VLOOKUP($D1027, Individual_Pitching___Dashboard[], 20, FALSE)</f>
        <v>#N/A</v>
      </c>
      <c r="K1027" s="9" t="e">
        <f>VLOOKUP($D1027, Individual_Pitching___Advanced[], 21,FALSE)</f>
        <v>#N/A</v>
      </c>
      <c r="L1027" s="9" t="e">
        <f>VLOOKUP($B1027, 'Team Per G'!$A$2:$G$31, 7, FALSE)</f>
        <v>#N/A</v>
      </c>
      <c r="M1027" s="9" t="e">
        <f>VLOOKUP($B1027, 'FanGraphs - Team WAR Projected'!$B$2:$E$31, 3, FALSE)/162</f>
        <v>#N/A</v>
      </c>
      <c r="N1027" s="9" t="e">
        <f>VLOOKUP($B1027, Team_Pitching___Advanced[[Team]:[xFIP]], 19,FALSE)</f>
        <v>#N/A</v>
      </c>
      <c r="O1027" s="9" t="e">
        <f>VLOOKUP($B1027, Team_Pitching___Advanced[], 20, FALSE)</f>
        <v>#N/A</v>
      </c>
      <c r="P1027" s="9" t="e">
        <f>VLOOKUP($B1027, Team_Batting___Dashboard[[Team]:[wOBA]], 16, FALSE)</f>
        <v>#N/A</v>
      </c>
      <c r="Q1027" s="9" t="e">
        <f>VLOOKUP($B1027, Team_Batting___Advanced[[Team]:[OPS]], 9, FALSE)</f>
        <v>#N/A</v>
      </c>
      <c r="R1027" s="9" t="e">
        <f>VLOOKUP($B1027, Team_Batting___Advanced[], 19, FALSE)</f>
        <v>#N/A</v>
      </c>
      <c r="S1027" s="9" t="e">
        <f>VLOOKUP($B1027, 'Team Per G'!$A$2:$G$31, 3, FALSE)</f>
        <v>#N/A</v>
      </c>
      <c r="T1027" s="9" t="e">
        <f>VLOOKUP($B1027, 'Team Per G'!$A$2:$G$31, 5, FALSE)</f>
        <v>#N/A</v>
      </c>
      <c r="U1027" s="9" t="e">
        <f>VLOOKUP($B1027, 'Team Per G'!$A$2:$G$31, 4, FALSE)</f>
        <v>#N/A</v>
      </c>
      <c r="V1027" s="9" t="e">
        <f>VLOOKUP($B1027, Team_Batting___Dashboard[], 22, FALSE)/$F1027</f>
        <v>#N/A</v>
      </c>
      <c r="W1027" s="9" t="e">
        <f>VLOOKUP($B1027, 'FanGraphs - Team WAR Projected'!$B$2:$E$31, 4, FALSE)/162</f>
        <v>#N/A</v>
      </c>
      <c r="X1027" s="9" t="e">
        <f>VLOOKUP($B1027, FanGraphs_Standings[[Abbreviation]:[2024 Year to Date RS/G]], 6, FALSE)/$F1027</f>
        <v>#N/A</v>
      </c>
      <c r="Y1027" s="9" t="e">
        <f>VLOOKUP($B1027, FanGraphs_Standings[[Abbreviation]:[2024 Projected Full Season RDif]], 19, FALSE)/162</f>
        <v>#N/A</v>
      </c>
      <c r="Z1027" s="9" t="e">
        <f>VLOOKUP($B1027, FanGraphs_Standings[[Abbreviation]:[2024 Projected Full Season RDif]], 5, FALSE)</f>
        <v>#N/A</v>
      </c>
      <c r="AA1027" s="9" t="e">
        <f>VLOOKUP($B1027, FanGraphs_Standings[[Abbreviation]:[2024 Projected Full Season W%]], 18, FALSE)</f>
        <v>#N/A</v>
      </c>
      <c r="AB1027" s="9" t="e">
        <f>VLOOKUP($B1027, 'Home Field Adv'!$A$2:$I$31, 9, FALSE)</f>
        <v>#N/A</v>
      </c>
      <c r="AC1027" s="9" t="e">
        <f>VLOOKUP($C1027, FanGraphs_Standings[[Abbreviation]:[2024 Year to Date G]], 2, FALSE)</f>
        <v>#N/A</v>
      </c>
      <c r="AD1027" s="9" t="e">
        <f>VLOOKUP($E1027, 'SP Per G'!$A$2:$D$1380, 3, FALSE)</f>
        <v>#N/A</v>
      </c>
      <c r="AE1027" s="9" t="e">
        <f>VLOOKUP($E1027, 'SP Per G'!$A$2:$D$1380, 4, FALSE)</f>
        <v>#N/A</v>
      </c>
      <c r="AF1027" s="9" t="e">
        <f>VLOOKUP($E1027, Individual_Pitching___Dashboard[], 18, FALSE)</f>
        <v>#N/A</v>
      </c>
      <c r="AG1027" s="9" t="e">
        <f>VLOOKUP($E1027, Individual_Pitching___Dashboard[], 20, FALSE)</f>
        <v>#N/A</v>
      </c>
      <c r="AH1027" s="9" t="e">
        <f>VLOOKUP($E1027, Individual_Pitching___Advanced[], 21,FALSE)</f>
        <v>#N/A</v>
      </c>
      <c r="AI1027" s="9" t="e">
        <f>VLOOKUP($C1027, 'Team Per G'!$A$2:$G$31, 7, FALSE)</f>
        <v>#N/A</v>
      </c>
      <c r="AJ1027" s="9" t="e">
        <f>VLOOKUP($C1027, 'FanGraphs - Team WAR Projected'!$B$2:$E$31, 3, FALSE)/162</f>
        <v>#N/A</v>
      </c>
      <c r="AK1027" s="9" t="e">
        <f>VLOOKUP($C1027, Team_Pitching___Advanced[[Team]:[xFIP]], 19,FALSE)</f>
        <v>#N/A</v>
      </c>
      <c r="AL1027" s="9" t="e">
        <f>VLOOKUP($C1027, Team_Pitching___Advanced[], 20, FALSE)</f>
        <v>#N/A</v>
      </c>
      <c r="AM1027" s="9" t="e">
        <f>VLOOKUP($C1027, Team_Batting___Dashboard[[Team]:[wOBA]], 16, FALSE)</f>
        <v>#N/A</v>
      </c>
      <c r="AN1027" s="9" t="e">
        <f>VLOOKUP($C1027, Team_Batting___Advanced[[Team]:[OPS]], 9, FALSE)</f>
        <v>#N/A</v>
      </c>
      <c r="AO1027" s="9" t="e">
        <f>VLOOKUP($C1027, Team_Batting___Advanced[], 19, FALSE)</f>
        <v>#N/A</v>
      </c>
      <c r="AP1027" s="9" t="e">
        <f>VLOOKUP($C1027, 'Team Per G'!$A$2:$G$31, 3, FALSE)</f>
        <v>#N/A</v>
      </c>
      <c r="AQ1027" s="9" t="e">
        <f>VLOOKUP($C1027, 'Team Per G'!$A$2:$G$31, 5, FALSE)</f>
        <v>#N/A</v>
      </c>
      <c r="AR1027" s="9" t="e">
        <f>VLOOKUP($C1027, 'Team Per G'!$A$2:$G$31, 4, FALSE)</f>
        <v>#N/A</v>
      </c>
      <c r="AS1027" s="9" t="e">
        <f>VLOOKUP($C1027, Team_Batting___Dashboard[], 22, FALSE)/$AC1027</f>
        <v>#N/A</v>
      </c>
      <c r="AT1027" s="9" t="e">
        <f>VLOOKUP($C1027, 'FanGraphs - Team WAR Projected'!$B$2:$E$31, 4, FALSE)/162</f>
        <v>#N/A</v>
      </c>
      <c r="AU1027" s="9" t="e">
        <f>VLOOKUP($C1027, FanGraphs_Standings[[Abbreviation]:[2024 Year to Date RS/G]], 6, FALSE)/$AC1027</f>
        <v>#N/A</v>
      </c>
      <c r="AV1027" s="9" t="e">
        <f>VLOOKUP($C1027, FanGraphs_Standings[[Abbreviation]:[2024 Projected Full Season RDif]], 19, FALSE)/162</f>
        <v>#N/A</v>
      </c>
      <c r="AW1027" s="9" t="e">
        <f>VLOOKUP($C1027, FanGraphs_Standings[[Abbreviation]:[2024 Projected Full Season RDif]], 5, FALSE)</f>
        <v>#N/A</v>
      </c>
      <c r="AX1027" s="9" t="e">
        <f>VLOOKUP($C1027, FanGraphs_Standings[[Abbreviation]:[2024 Projected Full Season W%]], 18, FALSE)</f>
        <v>#N/A</v>
      </c>
      <c r="AY1027" s="9" t="e">
        <f>VLOOKUP($C1027, 'Home Field Adv'!$A$2:$K$31, 11, FALSE)</f>
        <v>#N/A</v>
      </c>
      <c r="BB1027" s="5" t="str">
        <f t="shared" ref="BB1027:BB1090" si="49">IF(ISBLANK(AZ1027), "", AZ1027-BA1027)</f>
        <v/>
      </c>
      <c r="BC1027" s="5" t="str">
        <f t="shared" ref="BC1027:BC1090" si="50">IF( ISBLANK(AZ1027), "",IF(AZ1027&gt;BA1027, B1027, C1027))</f>
        <v/>
      </c>
      <c r="BD1027" s="5" t="str">
        <f t="shared" ref="BD1027:BD1090" si="51">IF(ISBLANK(AZ1027), "", AZ1027+BA1027)</f>
        <v/>
      </c>
    </row>
    <row r="1028" spans="6:56" x14ac:dyDescent="0.45">
      <c r="F1028" s="9" t="e">
        <f>VLOOKUP($B1028, FanGraphs_Standings[[Abbreviation]:[2024 Year to Date G]], 2, FALSE)</f>
        <v>#N/A</v>
      </c>
      <c r="G1028" s="9" t="e">
        <f>IF(ISERR(VLOOKUP($D1028, 'SP Per G'!$A$2:$D$1380, 3, FALSE)), L1028, VLOOKUP($D1028, 'SP Per G'!$A$2:$D$1380, 3, FALSE))</f>
        <v>#N/A</v>
      </c>
      <c r="H1028" s="9" t="e">
        <f>VLOOKUP($D1028, 'SP Per G'!$A$2:$D$1380, 4, FALSE)</f>
        <v>#N/A</v>
      </c>
      <c r="I1028" s="9" t="e">
        <f>VLOOKUP($D1028, Individual_Pitching___Dashboard[], 18, FALSE)</f>
        <v>#N/A</v>
      </c>
      <c r="J1028" s="9" t="e">
        <f>VLOOKUP($D1028, Individual_Pitching___Dashboard[], 20, FALSE)</f>
        <v>#N/A</v>
      </c>
      <c r="K1028" s="9" t="e">
        <f>VLOOKUP($D1028, Individual_Pitching___Advanced[], 21,FALSE)</f>
        <v>#N/A</v>
      </c>
      <c r="L1028" s="9" t="e">
        <f>VLOOKUP($B1028, 'Team Per G'!$A$2:$G$31, 7, FALSE)</f>
        <v>#N/A</v>
      </c>
      <c r="M1028" s="9" t="e">
        <f>VLOOKUP($B1028, 'FanGraphs - Team WAR Projected'!$B$2:$E$31, 3, FALSE)/162</f>
        <v>#N/A</v>
      </c>
      <c r="N1028" s="9" t="e">
        <f>VLOOKUP($B1028, Team_Pitching___Advanced[[Team]:[xFIP]], 19,FALSE)</f>
        <v>#N/A</v>
      </c>
      <c r="O1028" s="9" t="e">
        <f>VLOOKUP($B1028, Team_Pitching___Advanced[], 20, FALSE)</f>
        <v>#N/A</v>
      </c>
      <c r="P1028" s="9" t="e">
        <f>VLOOKUP($B1028, Team_Batting___Dashboard[[Team]:[wOBA]], 16, FALSE)</f>
        <v>#N/A</v>
      </c>
      <c r="Q1028" s="9" t="e">
        <f>VLOOKUP($B1028, Team_Batting___Advanced[[Team]:[OPS]], 9, FALSE)</f>
        <v>#N/A</v>
      </c>
      <c r="R1028" s="9" t="e">
        <f>VLOOKUP($B1028, Team_Batting___Advanced[], 19, FALSE)</f>
        <v>#N/A</v>
      </c>
      <c r="S1028" s="9" t="e">
        <f>VLOOKUP($B1028, 'Team Per G'!$A$2:$G$31, 3, FALSE)</f>
        <v>#N/A</v>
      </c>
      <c r="T1028" s="9" t="e">
        <f>VLOOKUP($B1028, 'Team Per G'!$A$2:$G$31, 5, FALSE)</f>
        <v>#N/A</v>
      </c>
      <c r="U1028" s="9" t="e">
        <f>VLOOKUP($B1028, 'Team Per G'!$A$2:$G$31, 4, FALSE)</f>
        <v>#N/A</v>
      </c>
      <c r="V1028" s="9" t="e">
        <f>VLOOKUP($B1028, Team_Batting___Dashboard[], 22, FALSE)/$F1028</f>
        <v>#N/A</v>
      </c>
      <c r="W1028" s="9" t="e">
        <f>VLOOKUP($B1028, 'FanGraphs - Team WAR Projected'!$B$2:$E$31, 4, FALSE)/162</f>
        <v>#N/A</v>
      </c>
      <c r="X1028" s="9" t="e">
        <f>VLOOKUP($B1028, FanGraphs_Standings[[Abbreviation]:[2024 Year to Date RS/G]], 6, FALSE)/$F1028</f>
        <v>#N/A</v>
      </c>
      <c r="Y1028" s="9" t="e">
        <f>VLOOKUP($B1028, FanGraphs_Standings[[Abbreviation]:[2024 Projected Full Season RDif]], 19, FALSE)/162</f>
        <v>#N/A</v>
      </c>
      <c r="Z1028" s="9" t="e">
        <f>VLOOKUP($B1028, FanGraphs_Standings[[Abbreviation]:[2024 Projected Full Season RDif]], 5, FALSE)</f>
        <v>#N/A</v>
      </c>
      <c r="AA1028" s="9" t="e">
        <f>VLOOKUP($B1028, FanGraphs_Standings[[Abbreviation]:[2024 Projected Full Season W%]], 18, FALSE)</f>
        <v>#N/A</v>
      </c>
      <c r="AB1028" s="9" t="e">
        <f>VLOOKUP($B1028, 'Home Field Adv'!$A$2:$I$31, 9, FALSE)</f>
        <v>#N/A</v>
      </c>
      <c r="AC1028" s="9" t="e">
        <f>VLOOKUP($C1028, FanGraphs_Standings[[Abbreviation]:[2024 Year to Date G]], 2, FALSE)</f>
        <v>#N/A</v>
      </c>
      <c r="AD1028" s="9" t="e">
        <f>VLOOKUP($E1028, 'SP Per G'!$A$2:$D$1380, 3, FALSE)</f>
        <v>#N/A</v>
      </c>
      <c r="AE1028" s="9" t="e">
        <f>VLOOKUP($E1028, 'SP Per G'!$A$2:$D$1380, 4, FALSE)</f>
        <v>#N/A</v>
      </c>
      <c r="AF1028" s="9" t="e">
        <f>VLOOKUP($E1028, Individual_Pitching___Dashboard[], 18, FALSE)</f>
        <v>#N/A</v>
      </c>
      <c r="AG1028" s="9" t="e">
        <f>VLOOKUP($E1028, Individual_Pitching___Dashboard[], 20, FALSE)</f>
        <v>#N/A</v>
      </c>
      <c r="AH1028" s="9" t="e">
        <f>VLOOKUP($E1028, Individual_Pitching___Advanced[], 21,FALSE)</f>
        <v>#N/A</v>
      </c>
      <c r="AI1028" s="9" t="e">
        <f>VLOOKUP($C1028, 'Team Per G'!$A$2:$G$31, 7, FALSE)</f>
        <v>#N/A</v>
      </c>
      <c r="AJ1028" s="9" t="e">
        <f>VLOOKUP($C1028, 'FanGraphs - Team WAR Projected'!$B$2:$E$31, 3, FALSE)/162</f>
        <v>#N/A</v>
      </c>
      <c r="AK1028" s="9" t="e">
        <f>VLOOKUP($C1028, Team_Pitching___Advanced[[Team]:[xFIP]], 19,FALSE)</f>
        <v>#N/A</v>
      </c>
      <c r="AL1028" s="9" t="e">
        <f>VLOOKUP($C1028, Team_Pitching___Advanced[], 20, FALSE)</f>
        <v>#N/A</v>
      </c>
      <c r="AM1028" s="9" t="e">
        <f>VLOOKUP($C1028, Team_Batting___Dashboard[[Team]:[wOBA]], 16, FALSE)</f>
        <v>#N/A</v>
      </c>
      <c r="AN1028" s="9" t="e">
        <f>VLOOKUP($C1028, Team_Batting___Advanced[[Team]:[OPS]], 9, FALSE)</f>
        <v>#N/A</v>
      </c>
      <c r="AO1028" s="9" t="e">
        <f>VLOOKUP($C1028, Team_Batting___Advanced[], 19, FALSE)</f>
        <v>#N/A</v>
      </c>
      <c r="AP1028" s="9" t="e">
        <f>VLOOKUP($C1028, 'Team Per G'!$A$2:$G$31, 3, FALSE)</f>
        <v>#N/A</v>
      </c>
      <c r="AQ1028" s="9" t="e">
        <f>VLOOKUP($C1028, 'Team Per G'!$A$2:$G$31, 5, FALSE)</f>
        <v>#N/A</v>
      </c>
      <c r="AR1028" s="9" t="e">
        <f>VLOOKUP($C1028, 'Team Per G'!$A$2:$G$31, 4, FALSE)</f>
        <v>#N/A</v>
      </c>
      <c r="AS1028" s="9" t="e">
        <f>VLOOKUP($C1028, Team_Batting___Dashboard[], 22, FALSE)/$AC1028</f>
        <v>#N/A</v>
      </c>
      <c r="AT1028" s="9" t="e">
        <f>VLOOKUP($C1028, 'FanGraphs - Team WAR Projected'!$B$2:$E$31, 4, FALSE)/162</f>
        <v>#N/A</v>
      </c>
      <c r="AU1028" s="9" t="e">
        <f>VLOOKUP($C1028, FanGraphs_Standings[[Abbreviation]:[2024 Year to Date RS/G]], 6, FALSE)/$AC1028</f>
        <v>#N/A</v>
      </c>
      <c r="AV1028" s="9" t="e">
        <f>VLOOKUP($C1028, FanGraphs_Standings[[Abbreviation]:[2024 Projected Full Season RDif]], 19, FALSE)/162</f>
        <v>#N/A</v>
      </c>
      <c r="AW1028" s="9" t="e">
        <f>VLOOKUP($C1028, FanGraphs_Standings[[Abbreviation]:[2024 Projected Full Season RDif]], 5, FALSE)</f>
        <v>#N/A</v>
      </c>
      <c r="AX1028" s="9" t="e">
        <f>VLOOKUP($C1028, FanGraphs_Standings[[Abbreviation]:[2024 Projected Full Season W%]], 18, FALSE)</f>
        <v>#N/A</v>
      </c>
      <c r="AY1028" s="9" t="e">
        <f>VLOOKUP($C1028, 'Home Field Adv'!$A$2:$K$31, 11, FALSE)</f>
        <v>#N/A</v>
      </c>
      <c r="BB1028" s="5" t="str">
        <f t="shared" si="49"/>
        <v/>
      </c>
      <c r="BC1028" s="5" t="str">
        <f t="shared" si="50"/>
        <v/>
      </c>
      <c r="BD1028" s="5" t="str">
        <f t="shared" si="51"/>
        <v/>
      </c>
    </row>
    <row r="1029" spans="6:56" x14ac:dyDescent="0.45">
      <c r="F1029" s="9" t="e">
        <f>VLOOKUP($B1029, FanGraphs_Standings[[Abbreviation]:[2024 Year to Date G]], 2, FALSE)</f>
        <v>#N/A</v>
      </c>
      <c r="G1029" s="9" t="e">
        <f>IF(ISERR(VLOOKUP($D1029, 'SP Per G'!$A$2:$D$1380, 3, FALSE)), L1029, VLOOKUP($D1029, 'SP Per G'!$A$2:$D$1380, 3, FALSE))</f>
        <v>#N/A</v>
      </c>
      <c r="H1029" s="9" t="e">
        <f>VLOOKUP($D1029, 'SP Per G'!$A$2:$D$1380, 4, FALSE)</f>
        <v>#N/A</v>
      </c>
      <c r="I1029" s="9" t="e">
        <f>VLOOKUP($D1029, Individual_Pitching___Dashboard[], 18, FALSE)</f>
        <v>#N/A</v>
      </c>
      <c r="J1029" s="9" t="e">
        <f>VLOOKUP($D1029, Individual_Pitching___Dashboard[], 20, FALSE)</f>
        <v>#N/A</v>
      </c>
      <c r="K1029" s="9" t="e">
        <f>VLOOKUP($D1029, Individual_Pitching___Advanced[], 21,FALSE)</f>
        <v>#N/A</v>
      </c>
      <c r="L1029" s="9" t="e">
        <f>VLOOKUP($B1029, 'Team Per G'!$A$2:$G$31, 7, FALSE)</f>
        <v>#N/A</v>
      </c>
      <c r="M1029" s="9" t="e">
        <f>VLOOKUP($B1029, 'FanGraphs - Team WAR Projected'!$B$2:$E$31, 3, FALSE)/162</f>
        <v>#N/A</v>
      </c>
      <c r="N1029" s="9" t="e">
        <f>VLOOKUP($B1029, Team_Pitching___Advanced[[Team]:[xFIP]], 19,FALSE)</f>
        <v>#N/A</v>
      </c>
      <c r="O1029" s="9" t="e">
        <f>VLOOKUP($B1029, Team_Pitching___Advanced[], 20, FALSE)</f>
        <v>#N/A</v>
      </c>
      <c r="P1029" s="9" t="e">
        <f>VLOOKUP($B1029, Team_Batting___Dashboard[[Team]:[wOBA]], 16, FALSE)</f>
        <v>#N/A</v>
      </c>
      <c r="Q1029" s="9" t="e">
        <f>VLOOKUP($B1029, Team_Batting___Advanced[[Team]:[OPS]], 9, FALSE)</f>
        <v>#N/A</v>
      </c>
      <c r="R1029" s="9" t="e">
        <f>VLOOKUP($B1029, Team_Batting___Advanced[], 19, FALSE)</f>
        <v>#N/A</v>
      </c>
      <c r="S1029" s="9" t="e">
        <f>VLOOKUP($B1029, 'Team Per G'!$A$2:$G$31, 3, FALSE)</f>
        <v>#N/A</v>
      </c>
      <c r="T1029" s="9" t="e">
        <f>VLOOKUP($B1029, 'Team Per G'!$A$2:$G$31, 5, FALSE)</f>
        <v>#N/A</v>
      </c>
      <c r="U1029" s="9" t="e">
        <f>VLOOKUP($B1029, 'Team Per G'!$A$2:$G$31, 4, FALSE)</f>
        <v>#N/A</v>
      </c>
      <c r="V1029" s="9" t="e">
        <f>VLOOKUP($B1029, Team_Batting___Dashboard[], 22, FALSE)/$F1029</f>
        <v>#N/A</v>
      </c>
      <c r="W1029" s="9" t="e">
        <f>VLOOKUP($B1029, 'FanGraphs - Team WAR Projected'!$B$2:$E$31, 4, FALSE)/162</f>
        <v>#N/A</v>
      </c>
      <c r="X1029" s="9" t="e">
        <f>VLOOKUP($B1029, FanGraphs_Standings[[Abbreviation]:[2024 Year to Date RS/G]], 6, FALSE)/$F1029</f>
        <v>#N/A</v>
      </c>
      <c r="Y1029" s="9" t="e">
        <f>VLOOKUP($B1029, FanGraphs_Standings[[Abbreviation]:[2024 Projected Full Season RDif]], 19, FALSE)/162</f>
        <v>#N/A</v>
      </c>
      <c r="Z1029" s="9" t="e">
        <f>VLOOKUP($B1029, FanGraphs_Standings[[Abbreviation]:[2024 Projected Full Season RDif]], 5, FALSE)</f>
        <v>#N/A</v>
      </c>
      <c r="AA1029" s="9" t="e">
        <f>VLOOKUP($B1029, FanGraphs_Standings[[Abbreviation]:[2024 Projected Full Season W%]], 18, FALSE)</f>
        <v>#N/A</v>
      </c>
      <c r="AB1029" s="9" t="e">
        <f>VLOOKUP($B1029, 'Home Field Adv'!$A$2:$I$31, 9, FALSE)</f>
        <v>#N/A</v>
      </c>
      <c r="AC1029" s="9" t="e">
        <f>VLOOKUP($C1029, FanGraphs_Standings[[Abbreviation]:[2024 Year to Date G]], 2, FALSE)</f>
        <v>#N/A</v>
      </c>
      <c r="AD1029" s="9" t="e">
        <f>VLOOKUP($E1029, 'SP Per G'!$A$2:$D$1380, 3, FALSE)</f>
        <v>#N/A</v>
      </c>
      <c r="AE1029" s="9" t="e">
        <f>VLOOKUP($E1029, 'SP Per G'!$A$2:$D$1380, 4, FALSE)</f>
        <v>#N/A</v>
      </c>
      <c r="AF1029" s="9" t="e">
        <f>VLOOKUP($E1029, Individual_Pitching___Dashboard[], 18, FALSE)</f>
        <v>#N/A</v>
      </c>
      <c r="AG1029" s="9" t="e">
        <f>VLOOKUP($E1029, Individual_Pitching___Dashboard[], 20, FALSE)</f>
        <v>#N/A</v>
      </c>
      <c r="AH1029" s="9" t="e">
        <f>VLOOKUP($E1029, Individual_Pitching___Advanced[], 21,FALSE)</f>
        <v>#N/A</v>
      </c>
      <c r="AI1029" s="9" t="e">
        <f>VLOOKUP($C1029, 'Team Per G'!$A$2:$G$31, 7, FALSE)</f>
        <v>#N/A</v>
      </c>
      <c r="AJ1029" s="9" t="e">
        <f>VLOOKUP($C1029, 'FanGraphs - Team WAR Projected'!$B$2:$E$31, 3, FALSE)/162</f>
        <v>#N/A</v>
      </c>
      <c r="AK1029" s="9" t="e">
        <f>VLOOKUP($C1029, Team_Pitching___Advanced[[Team]:[xFIP]], 19,FALSE)</f>
        <v>#N/A</v>
      </c>
      <c r="AL1029" s="9" t="e">
        <f>VLOOKUP($C1029, Team_Pitching___Advanced[], 20, FALSE)</f>
        <v>#N/A</v>
      </c>
      <c r="AM1029" s="9" t="e">
        <f>VLOOKUP($C1029, Team_Batting___Dashboard[[Team]:[wOBA]], 16, FALSE)</f>
        <v>#N/A</v>
      </c>
      <c r="AN1029" s="9" t="e">
        <f>VLOOKUP($C1029, Team_Batting___Advanced[[Team]:[OPS]], 9, FALSE)</f>
        <v>#N/A</v>
      </c>
      <c r="AO1029" s="9" t="e">
        <f>VLOOKUP($C1029, Team_Batting___Advanced[], 19, FALSE)</f>
        <v>#N/A</v>
      </c>
      <c r="AP1029" s="9" t="e">
        <f>VLOOKUP($C1029, 'Team Per G'!$A$2:$G$31, 3, FALSE)</f>
        <v>#N/A</v>
      </c>
      <c r="AQ1029" s="9" t="e">
        <f>VLOOKUP($C1029, 'Team Per G'!$A$2:$G$31, 5, FALSE)</f>
        <v>#N/A</v>
      </c>
      <c r="AR1029" s="9" t="e">
        <f>VLOOKUP($C1029, 'Team Per G'!$A$2:$G$31, 4, FALSE)</f>
        <v>#N/A</v>
      </c>
      <c r="AS1029" s="9" t="e">
        <f>VLOOKUP($C1029, Team_Batting___Dashboard[], 22, FALSE)/$AC1029</f>
        <v>#N/A</v>
      </c>
      <c r="AT1029" s="9" t="e">
        <f>VLOOKUP($C1029, 'FanGraphs - Team WAR Projected'!$B$2:$E$31, 4, FALSE)/162</f>
        <v>#N/A</v>
      </c>
      <c r="AU1029" s="9" t="e">
        <f>VLOOKUP($C1029, FanGraphs_Standings[[Abbreviation]:[2024 Year to Date RS/G]], 6, FALSE)/$AC1029</f>
        <v>#N/A</v>
      </c>
      <c r="AV1029" s="9" t="e">
        <f>VLOOKUP($C1029, FanGraphs_Standings[[Abbreviation]:[2024 Projected Full Season RDif]], 19, FALSE)/162</f>
        <v>#N/A</v>
      </c>
      <c r="AW1029" s="9" t="e">
        <f>VLOOKUP($C1029, FanGraphs_Standings[[Abbreviation]:[2024 Projected Full Season RDif]], 5, FALSE)</f>
        <v>#N/A</v>
      </c>
      <c r="AX1029" s="9" t="e">
        <f>VLOOKUP($C1029, FanGraphs_Standings[[Abbreviation]:[2024 Projected Full Season W%]], 18, FALSE)</f>
        <v>#N/A</v>
      </c>
      <c r="AY1029" s="9" t="e">
        <f>VLOOKUP($C1029, 'Home Field Adv'!$A$2:$K$31, 11, FALSE)</f>
        <v>#N/A</v>
      </c>
      <c r="BB1029" s="5" t="str">
        <f t="shared" si="49"/>
        <v/>
      </c>
      <c r="BC1029" s="5" t="str">
        <f t="shared" si="50"/>
        <v/>
      </c>
      <c r="BD1029" s="5" t="str">
        <f t="shared" si="51"/>
        <v/>
      </c>
    </row>
    <row r="1030" spans="6:56" x14ac:dyDescent="0.45">
      <c r="F1030" s="9" t="e">
        <f>VLOOKUP($B1030, FanGraphs_Standings[[Abbreviation]:[2024 Year to Date G]], 2, FALSE)</f>
        <v>#N/A</v>
      </c>
      <c r="G1030" s="9" t="e">
        <f>IF(ISERR(VLOOKUP($D1030, 'SP Per G'!$A$2:$D$1380, 3, FALSE)), L1030, VLOOKUP($D1030, 'SP Per G'!$A$2:$D$1380, 3, FALSE))</f>
        <v>#N/A</v>
      </c>
      <c r="H1030" s="9" t="e">
        <f>VLOOKUP($D1030, 'SP Per G'!$A$2:$D$1380, 4, FALSE)</f>
        <v>#N/A</v>
      </c>
      <c r="I1030" s="9" t="e">
        <f>VLOOKUP($D1030, Individual_Pitching___Dashboard[], 18, FALSE)</f>
        <v>#N/A</v>
      </c>
      <c r="J1030" s="9" t="e">
        <f>VLOOKUP($D1030, Individual_Pitching___Dashboard[], 20, FALSE)</f>
        <v>#N/A</v>
      </c>
      <c r="K1030" s="9" t="e">
        <f>VLOOKUP($D1030, Individual_Pitching___Advanced[], 21,FALSE)</f>
        <v>#N/A</v>
      </c>
      <c r="L1030" s="9" t="e">
        <f>VLOOKUP($B1030, 'Team Per G'!$A$2:$G$31, 7, FALSE)</f>
        <v>#N/A</v>
      </c>
      <c r="M1030" s="9" t="e">
        <f>VLOOKUP($B1030, 'FanGraphs - Team WAR Projected'!$B$2:$E$31, 3, FALSE)/162</f>
        <v>#N/A</v>
      </c>
      <c r="N1030" s="9" t="e">
        <f>VLOOKUP($B1030, Team_Pitching___Advanced[[Team]:[xFIP]], 19,FALSE)</f>
        <v>#N/A</v>
      </c>
      <c r="O1030" s="9" t="e">
        <f>VLOOKUP($B1030, Team_Pitching___Advanced[], 20, FALSE)</f>
        <v>#N/A</v>
      </c>
      <c r="P1030" s="9" t="e">
        <f>VLOOKUP($B1030, Team_Batting___Dashboard[[Team]:[wOBA]], 16, FALSE)</f>
        <v>#N/A</v>
      </c>
      <c r="Q1030" s="9" t="e">
        <f>VLOOKUP($B1030, Team_Batting___Advanced[[Team]:[OPS]], 9, FALSE)</f>
        <v>#N/A</v>
      </c>
      <c r="R1030" s="9" t="e">
        <f>VLOOKUP($B1030, Team_Batting___Advanced[], 19, FALSE)</f>
        <v>#N/A</v>
      </c>
      <c r="S1030" s="9" t="e">
        <f>VLOOKUP($B1030, 'Team Per G'!$A$2:$G$31, 3, FALSE)</f>
        <v>#N/A</v>
      </c>
      <c r="T1030" s="9" t="e">
        <f>VLOOKUP($B1030, 'Team Per G'!$A$2:$G$31, 5, FALSE)</f>
        <v>#N/A</v>
      </c>
      <c r="U1030" s="9" t="e">
        <f>VLOOKUP($B1030, 'Team Per G'!$A$2:$G$31, 4, FALSE)</f>
        <v>#N/A</v>
      </c>
      <c r="V1030" s="9" t="e">
        <f>VLOOKUP($B1030, Team_Batting___Dashboard[], 22, FALSE)/$F1030</f>
        <v>#N/A</v>
      </c>
      <c r="W1030" s="9" t="e">
        <f>VLOOKUP($B1030, 'FanGraphs - Team WAR Projected'!$B$2:$E$31, 4, FALSE)/162</f>
        <v>#N/A</v>
      </c>
      <c r="X1030" s="9" t="e">
        <f>VLOOKUP($B1030, FanGraphs_Standings[[Abbreviation]:[2024 Year to Date RS/G]], 6, FALSE)/$F1030</f>
        <v>#N/A</v>
      </c>
      <c r="Y1030" s="9" t="e">
        <f>VLOOKUP($B1030, FanGraphs_Standings[[Abbreviation]:[2024 Projected Full Season RDif]], 19, FALSE)/162</f>
        <v>#N/A</v>
      </c>
      <c r="Z1030" s="9" t="e">
        <f>VLOOKUP($B1030, FanGraphs_Standings[[Abbreviation]:[2024 Projected Full Season RDif]], 5, FALSE)</f>
        <v>#N/A</v>
      </c>
      <c r="AA1030" s="9" t="e">
        <f>VLOOKUP($B1030, FanGraphs_Standings[[Abbreviation]:[2024 Projected Full Season W%]], 18, FALSE)</f>
        <v>#N/A</v>
      </c>
      <c r="AB1030" s="9" t="e">
        <f>VLOOKUP($B1030, 'Home Field Adv'!$A$2:$I$31, 9, FALSE)</f>
        <v>#N/A</v>
      </c>
      <c r="AC1030" s="9" t="e">
        <f>VLOOKUP($C1030, FanGraphs_Standings[[Abbreviation]:[2024 Year to Date G]], 2, FALSE)</f>
        <v>#N/A</v>
      </c>
      <c r="AD1030" s="9" t="e">
        <f>VLOOKUP($E1030, 'SP Per G'!$A$2:$D$1380, 3, FALSE)</f>
        <v>#N/A</v>
      </c>
      <c r="AE1030" s="9" t="e">
        <f>VLOOKUP($E1030, 'SP Per G'!$A$2:$D$1380, 4, FALSE)</f>
        <v>#N/A</v>
      </c>
      <c r="AF1030" s="9" t="e">
        <f>VLOOKUP($E1030, Individual_Pitching___Dashboard[], 18, FALSE)</f>
        <v>#N/A</v>
      </c>
      <c r="AG1030" s="9" t="e">
        <f>VLOOKUP($E1030, Individual_Pitching___Dashboard[], 20, FALSE)</f>
        <v>#N/A</v>
      </c>
      <c r="AH1030" s="9" t="e">
        <f>VLOOKUP($E1030, Individual_Pitching___Advanced[], 21,FALSE)</f>
        <v>#N/A</v>
      </c>
      <c r="AI1030" s="9" t="e">
        <f>VLOOKUP($C1030, 'Team Per G'!$A$2:$G$31, 7, FALSE)</f>
        <v>#N/A</v>
      </c>
      <c r="AJ1030" s="9" t="e">
        <f>VLOOKUP($C1030, 'FanGraphs - Team WAR Projected'!$B$2:$E$31, 3, FALSE)/162</f>
        <v>#N/A</v>
      </c>
      <c r="AK1030" s="9" t="e">
        <f>VLOOKUP($C1030, Team_Pitching___Advanced[[Team]:[xFIP]], 19,FALSE)</f>
        <v>#N/A</v>
      </c>
      <c r="AL1030" s="9" t="e">
        <f>VLOOKUP($C1030, Team_Pitching___Advanced[], 20, FALSE)</f>
        <v>#N/A</v>
      </c>
      <c r="AM1030" s="9" t="e">
        <f>VLOOKUP($C1030, Team_Batting___Dashboard[[Team]:[wOBA]], 16, FALSE)</f>
        <v>#N/A</v>
      </c>
      <c r="AN1030" s="9" t="e">
        <f>VLOOKUP($C1030, Team_Batting___Advanced[[Team]:[OPS]], 9, FALSE)</f>
        <v>#N/A</v>
      </c>
      <c r="AO1030" s="9" t="e">
        <f>VLOOKUP($C1030, Team_Batting___Advanced[], 19, FALSE)</f>
        <v>#N/A</v>
      </c>
      <c r="AP1030" s="9" t="e">
        <f>VLOOKUP($C1030, 'Team Per G'!$A$2:$G$31, 3, FALSE)</f>
        <v>#N/A</v>
      </c>
      <c r="AQ1030" s="9" t="e">
        <f>VLOOKUP($C1030, 'Team Per G'!$A$2:$G$31, 5, FALSE)</f>
        <v>#N/A</v>
      </c>
      <c r="AR1030" s="9" t="e">
        <f>VLOOKUP($C1030, 'Team Per G'!$A$2:$G$31, 4, FALSE)</f>
        <v>#N/A</v>
      </c>
      <c r="AS1030" s="9" t="e">
        <f>VLOOKUP($C1030, Team_Batting___Dashboard[], 22, FALSE)/$AC1030</f>
        <v>#N/A</v>
      </c>
      <c r="AT1030" s="9" t="e">
        <f>VLOOKUP($C1030, 'FanGraphs - Team WAR Projected'!$B$2:$E$31, 4, FALSE)/162</f>
        <v>#N/A</v>
      </c>
      <c r="AU1030" s="9" t="e">
        <f>VLOOKUP($C1030, FanGraphs_Standings[[Abbreviation]:[2024 Year to Date RS/G]], 6, FALSE)/$AC1030</f>
        <v>#N/A</v>
      </c>
      <c r="AV1030" s="9" t="e">
        <f>VLOOKUP($C1030, FanGraphs_Standings[[Abbreviation]:[2024 Projected Full Season RDif]], 19, FALSE)/162</f>
        <v>#N/A</v>
      </c>
      <c r="AW1030" s="9" t="e">
        <f>VLOOKUP($C1030, FanGraphs_Standings[[Abbreviation]:[2024 Projected Full Season RDif]], 5, FALSE)</f>
        <v>#N/A</v>
      </c>
      <c r="AX1030" s="9" t="e">
        <f>VLOOKUP($C1030, FanGraphs_Standings[[Abbreviation]:[2024 Projected Full Season W%]], 18, FALSE)</f>
        <v>#N/A</v>
      </c>
      <c r="AY1030" s="9" t="e">
        <f>VLOOKUP($C1030, 'Home Field Adv'!$A$2:$K$31, 11, FALSE)</f>
        <v>#N/A</v>
      </c>
      <c r="BB1030" s="5" t="str">
        <f t="shared" si="49"/>
        <v/>
      </c>
      <c r="BC1030" s="5" t="str">
        <f t="shared" si="50"/>
        <v/>
      </c>
      <c r="BD1030" s="5" t="str">
        <f t="shared" si="51"/>
        <v/>
      </c>
    </row>
    <row r="1031" spans="6:56" x14ac:dyDescent="0.45">
      <c r="F1031" s="9" t="e">
        <f>VLOOKUP($B1031, FanGraphs_Standings[[Abbreviation]:[2024 Year to Date G]], 2, FALSE)</f>
        <v>#N/A</v>
      </c>
      <c r="G1031" s="9" t="e">
        <f>IF(ISERR(VLOOKUP($D1031, 'SP Per G'!$A$2:$D$1380, 3, FALSE)), L1031, VLOOKUP($D1031, 'SP Per G'!$A$2:$D$1380, 3, FALSE))</f>
        <v>#N/A</v>
      </c>
      <c r="H1031" s="9" t="e">
        <f>VLOOKUP($D1031, 'SP Per G'!$A$2:$D$1380, 4, FALSE)</f>
        <v>#N/A</v>
      </c>
      <c r="I1031" s="9" t="e">
        <f>VLOOKUP($D1031, Individual_Pitching___Dashboard[], 18, FALSE)</f>
        <v>#N/A</v>
      </c>
      <c r="J1031" s="9" t="e">
        <f>VLOOKUP($D1031, Individual_Pitching___Dashboard[], 20, FALSE)</f>
        <v>#N/A</v>
      </c>
      <c r="K1031" s="9" t="e">
        <f>VLOOKUP($D1031, Individual_Pitching___Advanced[], 21,FALSE)</f>
        <v>#N/A</v>
      </c>
      <c r="L1031" s="9" t="e">
        <f>VLOOKUP($B1031, 'Team Per G'!$A$2:$G$31, 7, FALSE)</f>
        <v>#N/A</v>
      </c>
      <c r="M1031" s="9" t="e">
        <f>VLOOKUP($B1031, 'FanGraphs - Team WAR Projected'!$B$2:$E$31, 3, FALSE)/162</f>
        <v>#N/A</v>
      </c>
      <c r="N1031" s="9" t="e">
        <f>VLOOKUP($B1031, Team_Pitching___Advanced[[Team]:[xFIP]], 19,FALSE)</f>
        <v>#N/A</v>
      </c>
      <c r="O1031" s="9" t="e">
        <f>VLOOKUP($B1031, Team_Pitching___Advanced[], 20, FALSE)</f>
        <v>#N/A</v>
      </c>
      <c r="P1031" s="9" t="e">
        <f>VLOOKUP($B1031, Team_Batting___Dashboard[[Team]:[wOBA]], 16, FALSE)</f>
        <v>#N/A</v>
      </c>
      <c r="Q1031" s="9" t="e">
        <f>VLOOKUP($B1031, Team_Batting___Advanced[[Team]:[OPS]], 9, FALSE)</f>
        <v>#N/A</v>
      </c>
      <c r="R1031" s="9" t="e">
        <f>VLOOKUP($B1031, Team_Batting___Advanced[], 19, FALSE)</f>
        <v>#N/A</v>
      </c>
      <c r="S1031" s="9" t="e">
        <f>VLOOKUP($B1031, 'Team Per G'!$A$2:$G$31, 3, FALSE)</f>
        <v>#N/A</v>
      </c>
      <c r="T1031" s="9" t="e">
        <f>VLOOKUP($B1031, 'Team Per G'!$A$2:$G$31, 5, FALSE)</f>
        <v>#N/A</v>
      </c>
      <c r="U1031" s="9" t="e">
        <f>VLOOKUP($B1031, 'Team Per G'!$A$2:$G$31, 4, FALSE)</f>
        <v>#N/A</v>
      </c>
      <c r="V1031" s="9" t="e">
        <f>VLOOKUP($B1031, Team_Batting___Dashboard[], 22, FALSE)/$F1031</f>
        <v>#N/A</v>
      </c>
      <c r="W1031" s="9" t="e">
        <f>VLOOKUP($B1031, 'FanGraphs - Team WAR Projected'!$B$2:$E$31, 4, FALSE)/162</f>
        <v>#N/A</v>
      </c>
      <c r="X1031" s="9" t="e">
        <f>VLOOKUP($B1031, FanGraphs_Standings[[Abbreviation]:[2024 Year to Date RS/G]], 6, FALSE)/$F1031</f>
        <v>#N/A</v>
      </c>
      <c r="Y1031" s="9" t="e">
        <f>VLOOKUP($B1031, FanGraphs_Standings[[Abbreviation]:[2024 Projected Full Season RDif]], 19, FALSE)/162</f>
        <v>#N/A</v>
      </c>
      <c r="Z1031" s="9" t="e">
        <f>VLOOKUP($B1031, FanGraphs_Standings[[Abbreviation]:[2024 Projected Full Season RDif]], 5, FALSE)</f>
        <v>#N/A</v>
      </c>
      <c r="AA1031" s="9" t="e">
        <f>VLOOKUP($B1031, FanGraphs_Standings[[Abbreviation]:[2024 Projected Full Season W%]], 18, FALSE)</f>
        <v>#N/A</v>
      </c>
      <c r="AB1031" s="9" t="e">
        <f>VLOOKUP($B1031, 'Home Field Adv'!$A$2:$I$31, 9, FALSE)</f>
        <v>#N/A</v>
      </c>
      <c r="AC1031" s="9" t="e">
        <f>VLOOKUP($C1031, FanGraphs_Standings[[Abbreviation]:[2024 Year to Date G]], 2, FALSE)</f>
        <v>#N/A</v>
      </c>
      <c r="AD1031" s="9" t="e">
        <f>VLOOKUP($E1031, 'SP Per G'!$A$2:$D$1380, 3, FALSE)</f>
        <v>#N/A</v>
      </c>
      <c r="AE1031" s="9" t="e">
        <f>VLOOKUP($E1031, 'SP Per G'!$A$2:$D$1380, 4, FALSE)</f>
        <v>#N/A</v>
      </c>
      <c r="AF1031" s="9" t="e">
        <f>VLOOKUP($E1031, Individual_Pitching___Dashboard[], 18, FALSE)</f>
        <v>#N/A</v>
      </c>
      <c r="AG1031" s="9" t="e">
        <f>VLOOKUP($E1031, Individual_Pitching___Dashboard[], 20, FALSE)</f>
        <v>#N/A</v>
      </c>
      <c r="AH1031" s="9" t="e">
        <f>VLOOKUP($E1031, Individual_Pitching___Advanced[], 21,FALSE)</f>
        <v>#N/A</v>
      </c>
      <c r="AI1031" s="9" t="e">
        <f>VLOOKUP($C1031, 'Team Per G'!$A$2:$G$31, 7, FALSE)</f>
        <v>#N/A</v>
      </c>
      <c r="AJ1031" s="9" t="e">
        <f>VLOOKUP($C1031, 'FanGraphs - Team WAR Projected'!$B$2:$E$31, 3, FALSE)/162</f>
        <v>#N/A</v>
      </c>
      <c r="AK1031" s="9" t="e">
        <f>VLOOKUP($C1031, Team_Pitching___Advanced[[Team]:[xFIP]], 19,FALSE)</f>
        <v>#N/A</v>
      </c>
      <c r="AL1031" s="9" t="e">
        <f>VLOOKUP($C1031, Team_Pitching___Advanced[], 20, FALSE)</f>
        <v>#N/A</v>
      </c>
      <c r="AM1031" s="9" t="e">
        <f>VLOOKUP($C1031, Team_Batting___Dashboard[[Team]:[wOBA]], 16, FALSE)</f>
        <v>#N/A</v>
      </c>
      <c r="AN1031" s="9" t="e">
        <f>VLOOKUP($C1031, Team_Batting___Advanced[[Team]:[OPS]], 9, FALSE)</f>
        <v>#N/A</v>
      </c>
      <c r="AO1031" s="9" t="e">
        <f>VLOOKUP($C1031, Team_Batting___Advanced[], 19, FALSE)</f>
        <v>#N/A</v>
      </c>
      <c r="AP1031" s="9" t="e">
        <f>VLOOKUP($C1031, 'Team Per G'!$A$2:$G$31, 3, FALSE)</f>
        <v>#N/A</v>
      </c>
      <c r="AQ1031" s="9" t="e">
        <f>VLOOKUP($C1031, 'Team Per G'!$A$2:$G$31, 5, FALSE)</f>
        <v>#N/A</v>
      </c>
      <c r="AR1031" s="9" t="e">
        <f>VLOOKUP($C1031, 'Team Per G'!$A$2:$G$31, 4, FALSE)</f>
        <v>#N/A</v>
      </c>
      <c r="AS1031" s="9" t="e">
        <f>VLOOKUP($C1031, Team_Batting___Dashboard[], 22, FALSE)/$AC1031</f>
        <v>#N/A</v>
      </c>
      <c r="AT1031" s="9" t="e">
        <f>VLOOKUP($C1031, 'FanGraphs - Team WAR Projected'!$B$2:$E$31, 4, FALSE)/162</f>
        <v>#N/A</v>
      </c>
      <c r="AU1031" s="9" t="e">
        <f>VLOOKUP($C1031, FanGraphs_Standings[[Abbreviation]:[2024 Year to Date RS/G]], 6, FALSE)/$AC1031</f>
        <v>#N/A</v>
      </c>
      <c r="AV1031" s="9" t="e">
        <f>VLOOKUP($C1031, FanGraphs_Standings[[Abbreviation]:[2024 Projected Full Season RDif]], 19, FALSE)/162</f>
        <v>#N/A</v>
      </c>
      <c r="AW1031" s="9" t="e">
        <f>VLOOKUP($C1031, FanGraphs_Standings[[Abbreviation]:[2024 Projected Full Season RDif]], 5, FALSE)</f>
        <v>#N/A</v>
      </c>
      <c r="AX1031" s="9" t="e">
        <f>VLOOKUP($C1031, FanGraphs_Standings[[Abbreviation]:[2024 Projected Full Season W%]], 18, FALSE)</f>
        <v>#N/A</v>
      </c>
      <c r="AY1031" s="9" t="e">
        <f>VLOOKUP($C1031, 'Home Field Adv'!$A$2:$K$31, 11, FALSE)</f>
        <v>#N/A</v>
      </c>
      <c r="BB1031" s="5" t="str">
        <f t="shared" si="49"/>
        <v/>
      </c>
      <c r="BC1031" s="5" t="str">
        <f t="shared" si="50"/>
        <v/>
      </c>
      <c r="BD1031" s="5" t="str">
        <f t="shared" si="51"/>
        <v/>
      </c>
    </row>
    <row r="1032" spans="6:56" x14ac:dyDescent="0.45">
      <c r="F1032" s="9" t="e">
        <f>VLOOKUP($B1032, FanGraphs_Standings[[Abbreviation]:[2024 Year to Date G]], 2, FALSE)</f>
        <v>#N/A</v>
      </c>
      <c r="G1032" s="9" t="e">
        <f>IF(ISERR(VLOOKUP($D1032, 'SP Per G'!$A$2:$D$1380, 3, FALSE)), L1032, VLOOKUP($D1032, 'SP Per G'!$A$2:$D$1380, 3, FALSE))</f>
        <v>#N/A</v>
      </c>
      <c r="H1032" s="9" t="e">
        <f>VLOOKUP($D1032, 'SP Per G'!$A$2:$D$1380, 4, FALSE)</f>
        <v>#N/A</v>
      </c>
      <c r="I1032" s="9" t="e">
        <f>VLOOKUP($D1032, Individual_Pitching___Dashboard[], 18, FALSE)</f>
        <v>#N/A</v>
      </c>
      <c r="J1032" s="9" t="e">
        <f>VLOOKUP($D1032, Individual_Pitching___Dashboard[], 20, FALSE)</f>
        <v>#N/A</v>
      </c>
      <c r="K1032" s="9" t="e">
        <f>VLOOKUP($D1032, Individual_Pitching___Advanced[], 21,FALSE)</f>
        <v>#N/A</v>
      </c>
      <c r="L1032" s="9" t="e">
        <f>VLOOKUP($B1032, 'Team Per G'!$A$2:$G$31, 7, FALSE)</f>
        <v>#N/A</v>
      </c>
      <c r="M1032" s="9" t="e">
        <f>VLOOKUP($B1032, 'FanGraphs - Team WAR Projected'!$B$2:$E$31, 3, FALSE)/162</f>
        <v>#N/A</v>
      </c>
      <c r="N1032" s="9" t="e">
        <f>VLOOKUP($B1032, Team_Pitching___Advanced[[Team]:[xFIP]], 19,FALSE)</f>
        <v>#N/A</v>
      </c>
      <c r="O1032" s="9" t="e">
        <f>VLOOKUP($B1032, Team_Pitching___Advanced[], 20, FALSE)</f>
        <v>#N/A</v>
      </c>
      <c r="P1032" s="9" t="e">
        <f>VLOOKUP($B1032, Team_Batting___Dashboard[[Team]:[wOBA]], 16, FALSE)</f>
        <v>#N/A</v>
      </c>
      <c r="Q1032" s="9" t="e">
        <f>VLOOKUP($B1032, Team_Batting___Advanced[[Team]:[OPS]], 9, FALSE)</f>
        <v>#N/A</v>
      </c>
      <c r="R1032" s="9" t="e">
        <f>VLOOKUP($B1032, Team_Batting___Advanced[], 19, FALSE)</f>
        <v>#N/A</v>
      </c>
      <c r="S1032" s="9" t="e">
        <f>VLOOKUP($B1032, 'Team Per G'!$A$2:$G$31, 3, FALSE)</f>
        <v>#N/A</v>
      </c>
      <c r="T1032" s="9" t="e">
        <f>VLOOKUP($B1032, 'Team Per G'!$A$2:$G$31, 5, FALSE)</f>
        <v>#N/A</v>
      </c>
      <c r="U1032" s="9" t="e">
        <f>VLOOKUP($B1032, 'Team Per G'!$A$2:$G$31, 4, FALSE)</f>
        <v>#N/A</v>
      </c>
      <c r="V1032" s="9" t="e">
        <f>VLOOKUP($B1032, Team_Batting___Dashboard[], 22, FALSE)/$F1032</f>
        <v>#N/A</v>
      </c>
      <c r="W1032" s="9" t="e">
        <f>VLOOKUP($B1032, 'FanGraphs - Team WAR Projected'!$B$2:$E$31, 4, FALSE)/162</f>
        <v>#N/A</v>
      </c>
      <c r="X1032" s="9" t="e">
        <f>VLOOKUP($B1032, FanGraphs_Standings[[Abbreviation]:[2024 Year to Date RS/G]], 6, FALSE)/$F1032</f>
        <v>#N/A</v>
      </c>
      <c r="Y1032" s="9" t="e">
        <f>VLOOKUP($B1032, FanGraphs_Standings[[Abbreviation]:[2024 Projected Full Season RDif]], 19, FALSE)/162</f>
        <v>#N/A</v>
      </c>
      <c r="Z1032" s="9" t="e">
        <f>VLOOKUP($B1032, FanGraphs_Standings[[Abbreviation]:[2024 Projected Full Season RDif]], 5, FALSE)</f>
        <v>#N/A</v>
      </c>
      <c r="AA1032" s="9" t="e">
        <f>VLOOKUP($B1032, FanGraphs_Standings[[Abbreviation]:[2024 Projected Full Season W%]], 18, FALSE)</f>
        <v>#N/A</v>
      </c>
      <c r="AB1032" s="9" t="e">
        <f>VLOOKUP($B1032, 'Home Field Adv'!$A$2:$I$31, 9, FALSE)</f>
        <v>#N/A</v>
      </c>
      <c r="AC1032" s="9" t="e">
        <f>VLOOKUP($C1032, FanGraphs_Standings[[Abbreviation]:[2024 Year to Date G]], 2, FALSE)</f>
        <v>#N/A</v>
      </c>
      <c r="AD1032" s="9" t="e">
        <f>VLOOKUP($E1032, 'SP Per G'!$A$2:$D$1380, 3, FALSE)</f>
        <v>#N/A</v>
      </c>
      <c r="AE1032" s="9" t="e">
        <f>VLOOKUP($E1032, 'SP Per G'!$A$2:$D$1380, 4, FALSE)</f>
        <v>#N/A</v>
      </c>
      <c r="AF1032" s="9" t="e">
        <f>VLOOKUP($E1032, Individual_Pitching___Dashboard[], 18, FALSE)</f>
        <v>#N/A</v>
      </c>
      <c r="AG1032" s="9" t="e">
        <f>VLOOKUP($E1032, Individual_Pitching___Dashboard[], 20, FALSE)</f>
        <v>#N/A</v>
      </c>
      <c r="AH1032" s="9" t="e">
        <f>VLOOKUP($E1032, Individual_Pitching___Advanced[], 21,FALSE)</f>
        <v>#N/A</v>
      </c>
      <c r="AI1032" s="9" t="e">
        <f>VLOOKUP($C1032, 'Team Per G'!$A$2:$G$31, 7, FALSE)</f>
        <v>#N/A</v>
      </c>
      <c r="AJ1032" s="9" t="e">
        <f>VLOOKUP($C1032, 'FanGraphs - Team WAR Projected'!$B$2:$E$31, 3, FALSE)/162</f>
        <v>#N/A</v>
      </c>
      <c r="AK1032" s="9" t="e">
        <f>VLOOKUP($C1032, Team_Pitching___Advanced[[Team]:[xFIP]], 19,FALSE)</f>
        <v>#N/A</v>
      </c>
      <c r="AL1032" s="9" t="e">
        <f>VLOOKUP($C1032, Team_Pitching___Advanced[], 20, FALSE)</f>
        <v>#N/A</v>
      </c>
      <c r="AM1032" s="9" t="e">
        <f>VLOOKUP($C1032, Team_Batting___Dashboard[[Team]:[wOBA]], 16, FALSE)</f>
        <v>#N/A</v>
      </c>
      <c r="AN1032" s="9" t="e">
        <f>VLOOKUP($C1032, Team_Batting___Advanced[[Team]:[OPS]], 9, FALSE)</f>
        <v>#N/A</v>
      </c>
      <c r="AO1032" s="9" t="e">
        <f>VLOOKUP($C1032, Team_Batting___Advanced[], 19, FALSE)</f>
        <v>#N/A</v>
      </c>
      <c r="AP1032" s="9" t="e">
        <f>VLOOKUP($C1032, 'Team Per G'!$A$2:$G$31, 3, FALSE)</f>
        <v>#N/A</v>
      </c>
      <c r="AQ1032" s="9" t="e">
        <f>VLOOKUP($C1032, 'Team Per G'!$A$2:$G$31, 5, FALSE)</f>
        <v>#N/A</v>
      </c>
      <c r="AR1032" s="9" t="e">
        <f>VLOOKUP($C1032, 'Team Per G'!$A$2:$G$31, 4, FALSE)</f>
        <v>#N/A</v>
      </c>
      <c r="AS1032" s="9" t="e">
        <f>VLOOKUP($C1032, Team_Batting___Dashboard[], 22, FALSE)/$AC1032</f>
        <v>#N/A</v>
      </c>
      <c r="AT1032" s="9" t="e">
        <f>VLOOKUP($C1032, 'FanGraphs - Team WAR Projected'!$B$2:$E$31, 4, FALSE)/162</f>
        <v>#N/A</v>
      </c>
      <c r="AU1032" s="9" t="e">
        <f>VLOOKUP($C1032, FanGraphs_Standings[[Abbreviation]:[2024 Year to Date RS/G]], 6, FALSE)/$AC1032</f>
        <v>#N/A</v>
      </c>
      <c r="AV1032" s="9" t="e">
        <f>VLOOKUP($C1032, FanGraphs_Standings[[Abbreviation]:[2024 Projected Full Season RDif]], 19, FALSE)/162</f>
        <v>#N/A</v>
      </c>
      <c r="AW1032" s="9" t="e">
        <f>VLOOKUP($C1032, FanGraphs_Standings[[Abbreviation]:[2024 Projected Full Season RDif]], 5, FALSE)</f>
        <v>#N/A</v>
      </c>
      <c r="AX1032" s="9" t="e">
        <f>VLOOKUP($C1032, FanGraphs_Standings[[Abbreviation]:[2024 Projected Full Season W%]], 18, FALSE)</f>
        <v>#N/A</v>
      </c>
      <c r="AY1032" s="9" t="e">
        <f>VLOOKUP($C1032, 'Home Field Adv'!$A$2:$K$31, 11, FALSE)</f>
        <v>#N/A</v>
      </c>
      <c r="BB1032" s="5" t="str">
        <f t="shared" si="49"/>
        <v/>
      </c>
      <c r="BC1032" s="5" t="str">
        <f t="shared" si="50"/>
        <v/>
      </c>
      <c r="BD1032" s="5" t="str">
        <f t="shared" si="51"/>
        <v/>
      </c>
    </row>
    <row r="1033" spans="6:56" x14ac:dyDescent="0.45">
      <c r="F1033" s="9" t="e">
        <f>VLOOKUP($B1033, FanGraphs_Standings[[Abbreviation]:[2024 Year to Date G]], 2, FALSE)</f>
        <v>#N/A</v>
      </c>
      <c r="G1033" s="9" t="e">
        <f>IF(ISERR(VLOOKUP($D1033, 'SP Per G'!$A$2:$D$1380, 3, FALSE)), L1033, VLOOKUP($D1033, 'SP Per G'!$A$2:$D$1380, 3, FALSE))</f>
        <v>#N/A</v>
      </c>
      <c r="H1033" s="9" t="e">
        <f>VLOOKUP($D1033, 'SP Per G'!$A$2:$D$1380, 4, FALSE)</f>
        <v>#N/A</v>
      </c>
      <c r="I1033" s="9" t="e">
        <f>VLOOKUP($D1033, Individual_Pitching___Dashboard[], 18, FALSE)</f>
        <v>#N/A</v>
      </c>
      <c r="J1033" s="9" t="e">
        <f>VLOOKUP($D1033, Individual_Pitching___Dashboard[], 20, FALSE)</f>
        <v>#N/A</v>
      </c>
      <c r="K1033" s="9" t="e">
        <f>VLOOKUP($D1033, Individual_Pitching___Advanced[], 21,FALSE)</f>
        <v>#N/A</v>
      </c>
      <c r="L1033" s="9" t="e">
        <f>VLOOKUP($B1033, 'Team Per G'!$A$2:$G$31, 7, FALSE)</f>
        <v>#N/A</v>
      </c>
      <c r="M1033" s="9" t="e">
        <f>VLOOKUP($B1033, 'FanGraphs - Team WAR Projected'!$B$2:$E$31, 3, FALSE)/162</f>
        <v>#N/A</v>
      </c>
      <c r="N1033" s="9" t="e">
        <f>VLOOKUP($B1033, Team_Pitching___Advanced[[Team]:[xFIP]], 19,FALSE)</f>
        <v>#N/A</v>
      </c>
      <c r="O1033" s="9" t="e">
        <f>VLOOKUP($B1033, Team_Pitching___Advanced[], 20, FALSE)</f>
        <v>#N/A</v>
      </c>
      <c r="P1033" s="9" t="e">
        <f>VLOOKUP($B1033, Team_Batting___Dashboard[[Team]:[wOBA]], 16, FALSE)</f>
        <v>#N/A</v>
      </c>
      <c r="Q1033" s="9" t="e">
        <f>VLOOKUP($B1033, Team_Batting___Advanced[[Team]:[OPS]], 9, FALSE)</f>
        <v>#N/A</v>
      </c>
      <c r="R1033" s="9" t="e">
        <f>VLOOKUP($B1033, Team_Batting___Advanced[], 19, FALSE)</f>
        <v>#N/A</v>
      </c>
      <c r="S1033" s="9" t="e">
        <f>VLOOKUP($B1033, 'Team Per G'!$A$2:$G$31, 3, FALSE)</f>
        <v>#N/A</v>
      </c>
      <c r="T1033" s="9" t="e">
        <f>VLOOKUP($B1033, 'Team Per G'!$A$2:$G$31, 5, FALSE)</f>
        <v>#N/A</v>
      </c>
      <c r="U1033" s="9" t="e">
        <f>VLOOKUP($B1033, 'Team Per G'!$A$2:$G$31, 4, FALSE)</f>
        <v>#N/A</v>
      </c>
      <c r="V1033" s="9" t="e">
        <f>VLOOKUP($B1033, Team_Batting___Dashboard[], 22, FALSE)/$F1033</f>
        <v>#N/A</v>
      </c>
      <c r="W1033" s="9" t="e">
        <f>VLOOKUP($B1033, 'FanGraphs - Team WAR Projected'!$B$2:$E$31, 4, FALSE)/162</f>
        <v>#N/A</v>
      </c>
      <c r="X1033" s="9" t="e">
        <f>VLOOKUP($B1033, FanGraphs_Standings[[Abbreviation]:[2024 Year to Date RS/G]], 6, FALSE)/$F1033</f>
        <v>#N/A</v>
      </c>
      <c r="Y1033" s="9" t="e">
        <f>VLOOKUP($B1033, FanGraphs_Standings[[Abbreviation]:[2024 Projected Full Season RDif]], 19, FALSE)/162</f>
        <v>#N/A</v>
      </c>
      <c r="Z1033" s="9" t="e">
        <f>VLOOKUP($B1033, FanGraphs_Standings[[Abbreviation]:[2024 Projected Full Season RDif]], 5, FALSE)</f>
        <v>#N/A</v>
      </c>
      <c r="AA1033" s="9" t="e">
        <f>VLOOKUP($B1033, FanGraphs_Standings[[Abbreviation]:[2024 Projected Full Season W%]], 18, FALSE)</f>
        <v>#N/A</v>
      </c>
      <c r="AB1033" s="9" t="e">
        <f>VLOOKUP($B1033, 'Home Field Adv'!$A$2:$I$31, 9, FALSE)</f>
        <v>#N/A</v>
      </c>
      <c r="AC1033" s="9" t="e">
        <f>VLOOKUP($C1033, FanGraphs_Standings[[Abbreviation]:[2024 Year to Date G]], 2, FALSE)</f>
        <v>#N/A</v>
      </c>
      <c r="AD1033" s="9" t="e">
        <f>VLOOKUP($E1033, 'SP Per G'!$A$2:$D$1380, 3, FALSE)</f>
        <v>#N/A</v>
      </c>
      <c r="AE1033" s="9" t="e">
        <f>VLOOKUP($E1033, 'SP Per G'!$A$2:$D$1380, 4, FALSE)</f>
        <v>#N/A</v>
      </c>
      <c r="AF1033" s="9" t="e">
        <f>VLOOKUP($E1033, Individual_Pitching___Dashboard[], 18, FALSE)</f>
        <v>#N/A</v>
      </c>
      <c r="AG1033" s="9" t="e">
        <f>VLOOKUP($E1033, Individual_Pitching___Dashboard[], 20, FALSE)</f>
        <v>#N/A</v>
      </c>
      <c r="AH1033" s="9" t="e">
        <f>VLOOKUP($E1033, Individual_Pitching___Advanced[], 21,FALSE)</f>
        <v>#N/A</v>
      </c>
      <c r="AI1033" s="9" t="e">
        <f>VLOOKUP($C1033, 'Team Per G'!$A$2:$G$31, 7, FALSE)</f>
        <v>#N/A</v>
      </c>
      <c r="AJ1033" s="9" t="e">
        <f>VLOOKUP($C1033, 'FanGraphs - Team WAR Projected'!$B$2:$E$31, 3, FALSE)/162</f>
        <v>#N/A</v>
      </c>
      <c r="AK1033" s="9" t="e">
        <f>VLOOKUP($C1033, Team_Pitching___Advanced[[Team]:[xFIP]], 19,FALSE)</f>
        <v>#N/A</v>
      </c>
      <c r="AL1033" s="9" t="e">
        <f>VLOOKUP($C1033, Team_Pitching___Advanced[], 20, FALSE)</f>
        <v>#N/A</v>
      </c>
      <c r="AM1033" s="9" t="e">
        <f>VLOOKUP($C1033, Team_Batting___Dashboard[[Team]:[wOBA]], 16, FALSE)</f>
        <v>#N/A</v>
      </c>
      <c r="AN1033" s="9" t="e">
        <f>VLOOKUP($C1033, Team_Batting___Advanced[[Team]:[OPS]], 9, FALSE)</f>
        <v>#N/A</v>
      </c>
      <c r="AO1033" s="9" t="e">
        <f>VLOOKUP($C1033, Team_Batting___Advanced[], 19, FALSE)</f>
        <v>#N/A</v>
      </c>
      <c r="AP1033" s="9" t="e">
        <f>VLOOKUP($C1033, 'Team Per G'!$A$2:$G$31, 3, FALSE)</f>
        <v>#N/A</v>
      </c>
      <c r="AQ1033" s="9" t="e">
        <f>VLOOKUP($C1033, 'Team Per G'!$A$2:$G$31, 5, FALSE)</f>
        <v>#N/A</v>
      </c>
      <c r="AR1033" s="9" t="e">
        <f>VLOOKUP($C1033, 'Team Per G'!$A$2:$G$31, 4, FALSE)</f>
        <v>#N/A</v>
      </c>
      <c r="AS1033" s="9" t="e">
        <f>VLOOKUP($C1033, Team_Batting___Dashboard[], 22, FALSE)/$AC1033</f>
        <v>#N/A</v>
      </c>
      <c r="AT1033" s="9" t="e">
        <f>VLOOKUP($C1033, 'FanGraphs - Team WAR Projected'!$B$2:$E$31, 4, FALSE)/162</f>
        <v>#N/A</v>
      </c>
      <c r="AU1033" s="9" t="e">
        <f>VLOOKUP($C1033, FanGraphs_Standings[[Abbreviation]:[2024 Year to Date RS/G]], 6, FALSE)/$AC1033</f>
        <v>#N/A</v>
      </c>
      <c r="AV1033" s="9" t="e">
        <f>VLOOKUP($C1033, FanGraphs_Standings[[Abbreviation]:[2024 Projected Full Season RDif]], 19, FALSE)/162</f>
        <v>#N/A</v>
      </c>
      <c r="AW1033" s="9" t="e">
        <f>VLOOKUP($C1033, FanGraphs_Standings[[Abbreviation]:[2024 Projected Full Season RDif]], 5, FALSE)</f>
        <v>#N/A</v>
      </c>
      <c r="AX1033" s="9" t="e">
        <f>VLOOKUP($C1033, FanGraphs_Standings[[Abbreviation]:[2024 Projected Full Season W%]], 18, FALSE)</f>
        <v>#N/A</v>
      </c>
      <c r="AY1033" s="9" t="e">
        <f>VLOOKUP($C1033, 'Home Field Adv'!$A$2:$K$31, 11, FALSE)</f>
        <v>#N/A</v>
      </c>
      <c r="BB1033" s="5" t="str">
        <f t="shared" si="49"/>
        <v/>
      </c>
      <c r="BC1033" s="5" t="str">
        <f t="shared" si="50"/>
        <v/>
      </c>
      <c r="BD1033" s="5" t="str">
        <f t="shared" si="51"/>
        <v/>
      </c>
    </row>
    <row r="1034" spans="6:56" x14ac:dyDescent="0.45">
      <c r="F1034" s="9" t="e">
        <f>VLOOKUP($B1034, FanGraphs_Standings[[Abbreviation]:[2024 Year to Date G]], 2, FALSE)</f>
        <v>#N/A</v>
      </c>
      <c r="G1034" s="9" t="e">
        <f>IF(ISERR(VLOOKUP($D1034, 'SP Per G'!$A$2:$D$1380, 3, FALSE)), L1034, VLOOKUP($D1034, 'SP Per G'!$A$2:$D$1380, 3, FALSE))</f>
        <v>#N/A</v>
      </c>
      <c r="H1034" s="9" t="e">
        <f>VLOOKUP($D1034, 'SP Per G'!$A$2:$D$1380, 4, FALSE)</f>
        <v>#N/A</v>
      </c>
      <c r="I1034" s="9" t="e">
        <f>VLOOKUP($D1034, Individual_Pitching___Dashboard[], 18, FALSE)</f>
        <v>#N/A</v>
      </c>
      <c r="J1034" s="9" t="e">
        <f>VLOOKUP($D1034, Individual_Pitching___Dashboard[], 20, FALSE)</f>
        <v>#N/A</v>
      </c>
      <c r="K1034" s="9" t="e">
        <f>VLOOKUP($D1034, Individual_Pitching___Advanced[], 21,FALSE)</f>
        <v>#N/A</v>
      </c>
      <c r="L1034" s="9" t="e">
        <f>VLOOKUP($B1034, 'Team Per G'!$A$2:$G$31, 7, FALSE)</f>
        <v>#N/A</v>
      </c>
      <c r="M1034" s="9" t="e">
        <f>VLOOKUP($B1034, 'FanGraphs - Team WAR Projected'!$B$2:$E$31, 3, FALSE)/162</f>
        <v>#N/A</v>
      </c>
      <c r="N1034" s="9" t="e">
        <f>VLOOKUP($B1034, Team_Pitching___Advanced[[Team]:[xFIP]], 19,FALSE)</f>
        <v>#N/A</v>
      </c>
      <c r="O1034" s="9" t="e">
        <f>VLOOKUP($B1034, Team_Pitching___Advanced[], 20, FALSE)</f>
        <v>#N/A</v>
      </c>
      <c r="P1034" s="9" t="e">
        <f>VLOOKUP($B1034, Team_Batting___Dashboard[[Team]:[wOBA]], 16, FALSE)</f>
        <v>#N/A</v>
      </c>
      <c r="Q1034" s="9" t="e">
        <f>VLOOKUP($B1034, Team_Batting___Advanced[[Team]:[OPS]], 9, FALSE)</f>
        <v>#N/A</v>
      </c>
      <c r="R1034" s="9" t="e">
        <f>VLOOKUP($B1034, Team_Batting___Advanced[], 19, FALSE)</f>
        <v>#N/A</v>
      </c>
      <c r="S1034" s="9" t="e">
        <f>VLOOKUP($B1034, 'Team Per G'!$A$2:$G$31, 3, FALSE)</f>
        <v>#N/A</v>
      </c>
      <c r="T1034" s="9" t="e">
        <f>VLOOKUP($B1034, 'Team Per G'!$A$2:$G$31, 5, FALSE)</f>
        <v>#N/A</v>
      </c>
      <c r="U1034" s="9" t="e">
        <f>VLOOKUP($B1034, 'Team Per G'!$A$2:$G$31, 4, FALSE)</f>
        <v>#N/A</v>
      </c>
      <c r="V1034" s="9" t="e">
        <f>VLOOKUP($B1034, Team_Batting___Dashboard[], 22, FALSE)/$F1034</f>
        <v>#N/A</v>
      </c>
      <c r="W1034" s="9" t="e">
        <f>VLOOKUP($B1034, 'FanGraphs - Team WAR Projected'!$B$2:$E$31, 4, FALSE)/162</f>
        <v>#N/A</v>
      </c>
      <c r="X1034" s="9" t="e">
        <f>VLOOKUP($B1034, FanGraphs_Standings[[Abbreviation]:[2024 Year to Date RS/G]], 6, FALSE)/$F1034</f>
        <v>#N/A</v>
      </c>
      <c r="Y1034" s="9" t="e">
        <f>VLOOKUP($B1034, FanGraphs_Standings[[Abbreviation]:[2024 Projected Full Season RDif]], 19, FALSE)/162</f>
        <v>#N/A</v>
      </c>
      <c r="Z1034" s="9" t="e">
        <f>VLOOKUP($B1034, FanGraphs_Standings[[Abbreviation]:[2024 Projected Full Season RDif]], 5, FALSE)</f>
        <v>#N/A</v>
      </c>
      <c r="AA1034" s="9" t="e">
        <f>VLOOKUP($B1034, FanGraphs_Standings[[Abbreviation]:[2024 Projected Full Season W%]], 18, FALSE)</f>
        <v>#N/A</v>
      </c>
      <c r="AB1034" s="9" t="e">
        <f>VLOOKUP($B1034, 'Home Field Adv'!$A$2:$I$31, 9, FALSE)</f>
        <v>#N/A</v>
      </c>
      <c r="AC1034" s="9" t="e">
        <f>VLOOKUP($C1034, FanGraphs_Standings[[Abbreviation]:[2024 Year to Date G]], 2, FALSE)</f>
        <v>#N/A</v>
      </c>
      <c r="AD1034" s="9" t="e">
        <f>VLOOKUP($E1034, 'SP Per G'!$A$2:$D$1380, 3, FALSE)</f>
        <v>#N/A</v>
      </c>
      <c r="AE1034" s="9" t="e">
        <f>VLOOKUP($E1034, 'SP Per G'!$A$2:$D$1380, 4, FALSE)</f>
        <v>#N/A</v>
      </c>
      <c r="AF1034" s="9" t="e">
        <f>VLOOKUP($E1034, Individual_Pitching___Dashboard[], 18, FALSE)</f>
        <v>#N/A</v>
      </c>
      <c r="AG1034" s="9" t="e">
        <f>VLOOKUP($E1034, Individual_Pitching___Dashboard[], 20, FALSE)</f>
        <v>#N/A</v>
      </c>
      <c r="AH1034" s="9" t="e">
        <f>VLOOKUP($E1034, Individual_Pitching___Advanced[], 21,FALSE)</f>
        <v>#N/A</v>
      </c>
      <c r="AI1034" s="9" t="e">
        <f>VLOOKUP($C1034, 'Team Per G'!$A$2:$G$31, 7, FALSE)</f>
        <v>#N/A</v>
      </c>
      <c r="AJ1034" s="9" t="e">
        <f>VLOOKUP($C1034, 'FanGraphs - Team WAR Projected'!$B$2:$E$31, 3, FALSE)/162</f>
        <v>#N/A</v>
      </c>
      <c r="AK1034" s="9" t="e">
        <f>VLOOKUP($C1034, Team_Pitching___Advanced[[Team]:[xFIP]], 19,FALSE)</f>
        <v>#N/A</v>
      </c>
      <c r="AL1034" s="9" t="e">
        <f>VLOOKUP($C1034, Team_Pitching___Advanced[], 20, FALSE)</f>
        <v>#N/A</v>
      </c>
      <c r="AM1034" s="9" t="e">
        <f>VLOOKUP($C1034, Team_Batting___Dashboard[[Team]:[wOBA]], 16, FALSE)</f>
        <v>#N/A</v>
      </c>
      <c r="AN1034" s="9" t="e">
        <f>VLOOKUP($C1034, Team_Batting___Advanced[[Team]:[OPS]], 9, FALSE)</f>
        <v>#N/A</v>
      </c>
      <c r="AO1034" s="9" t="e">
        <f>VLOOKUP($C1034, Team_Batting___Advanced[], 19, FALSE)</f>
        <v>#N/A</v>
      </c>
      <c r="AP1034" s="9" t="e">
        <f>VLOOKUP($C1034, 'Team Per G'!$A$2:$G$31, 3, FALSE)</f>
        <v>#N/A</v>
      </c>
      <c r="AQ1034" s="9" t="e">
        <f>VLOOKUP($C1034, 'Team Per G'!$A$2:$G$31, 5, FALSE)</f>
        <v>#N/A</v>
      </c>
      <c r="AR1034" s="9" t="e">
        <f>VLOOKUP($C1034, 'Team Per G'!$A$2:$G$31, 4, FALSE)</f>
        <v>#N/A</v>
      </c>
      <c r="AS1034" s="9" t="e">
        <f>VLOOKUP($C1034, Team_Batting___Dashboard[], 22, FALSE)/$AC1034</f>
        <v>#N/A</v>
      </c>
      <c r="AT1034" s="9" t="e">
        <f>VLOOKUP($C1034, 'FanGraphs - Team WAR Projected'!$B$2:$E$31, 4, FALSE)/162</f>
        <v>#N/A</v>
      </c>
      <c r="AU1034" s="9" t="e">
        <f>VLOOKUP($C1034, FanGraphs_Standings[[Abbreviation]:[2024 Year to Date RS/G]], 6, FALSE)/$AC1034</f>
        <v>#N/A</v>
      </c>
      <c r="AV1034" s="9" t="e">
        <f>VLOOKUP($C1034, FanGraphs_Standings[[Abbreviation]:[2024 Projected Full Season RDif]], 19, FALSE)/162</f>
        <v>#N/A</v>
      </c>
      <c r="AW1034" s="9" t="e">
        <f>VLOOKUP($C1034, FanGraphs_Standings[[Abbreviation]:[2024 Projected Full Season RDif]], 5, FALSE)</f>
        <v>#N/A</v>
      </c>
      <c r="AX1034" s="9" t="e">
        <f>VLOOKUP($C1034, FanGraphs_Standings[[Abbreviation]:[2024 Projected Full Season W%]], 18, FALSE)</f>
        <v>#N/A</v>
      </c>
      <c r="AY1034" s="9" t="e">
        <f>VLOOKUP($C1034, 'Home Field Adv'!$A$2:$K$31, 11, FALSE)</f>
        <v>#N/A</v>
      </c>
      <c r="BB1034" s="5" t="str">
        <f t="shared" si="49"/>
        <v/>
      </c>
      <c r="BC1034" s="5" t="str">
        <f t="shared" si="50"/>
        <v/>
      </c>
      <c r="BD1034" s="5" t="str">
        <f t="shared" si="51"/>
        <v/>
      </c>
    </row>
    <row r="1035" spans="6:56" x14ac:dyDescent="0.45">
      <c r="F1035" s="9" t="e">
        <f>VLOOKUP($B1035, FanGraphs_Standings[[Abbreviation]:[2024 Year to Date G]], 2, FALSE)</f>
        <v>#N/A</v>
      </c>
      <c r="G1035" s="9" t="e">
        <f>IF(ISERR(VLOOKUP($D1035, 'SP Per G'!$A$2:$D$1380, 3, FALSE)), L1035, VLOOKUP($D1035, 'SP Per G'!$A$2:$D$1380, 3, FALSE))</f>
        <v>#N/A</v>
      </c>
      <c r="H1035" s="9" t="e">
        <f>VLOOKUP($D1035, 'SP Per G'!$A$2:$D$1380, 4, FALSE)</f>
        <v>#N/A</v>
      </c>
      <c r="I1035" s="9" t="e">
        <f>VLOOKUP($D1035, Individual_Pitching___Dashboard[], 18, FALSE)</f>
        <v>#N/A</v>
      </c>
      <c r="J1035" s="9" t="e">
        <f>VLOOKUP($D1035, Individual_Pitching___Dashboard[], 20, FALSE)</f>
        <v>#N/A</v>
      </c>
      <c r="K1035" s="9" t="e">
        <f>VLOOKUP($D1035, Individual_Pitching___Advanced[], 21,FALSE)</f>
        <v>#N/A</v>
      </c>
      <c r="L1035" s="9" t="e">
        <f>VLOOKUP($B1035, 'Team Per G'!$A$2:$G$31, 7, FALSE)</f>
        <v>#N/A</v>
      </c>
      <c r="M1035" s="9" t="e">
        <f>VLOOKUP($B1035, 'FanGraphs - Team WAR Projected'!$B$2:$E$31, 3, FALSE)/162</f>
        <v>#N/A</v>
      </c>
      <c r="N1035" s="9" t="e">
        <f>VLOOKUP($B1035, Team_Pitching___Advanced[[Team]:[xFIP]], 19,FALSE)</f>
        <v>#N/A</v>
      </c>
      <c r="O1035" s="9" t="e">
        <f>VLOOKUP($B1035, Team_Pitching___Advanced[], 20, FALSE)</f>
        <v>#N/A</v>
      </c>
      <c r="P1035" s="9" t="e">
        <f>VLOOKUP($B1035, Team_Batting___Dashboard[[Team]:[wOBA]], 16, FALSE)</f>
        <v>#N/A</v>
      </c>
      <c r="Q1035" s="9" t="e">
        <f>VLOOKUP($B1035, Team_Batting___Advanced[[Team]:[OPS]], 9, FALSE)</f>
        <v>#N/A</v>
      </c>
      <c r="R1035" s="9" t="e">
        <f>VLOOKUP($B1035, Team_Batting___Advanced[], 19, FALSE)</f>
        <v>#N/A</v>
      </c>
      <c r="S1035" s="9" t="e">
        <f>VLOOKUP($B1035, 'Team Per G'!$A$2:$G$31, 3, FALSE)</f>
        <v>#N/A</v>
      </c>
      <c r="T1035" s="9" t="e">
        <f>VLOOKUP($B1035, 'Team Per G'!$A$2:$G$31, 5, FALSE)</f>
        <v>#N/A</v>
      </c>
      <c r="U1035" s="9" t="e">
        <f>VLOOKUP($B1035, 'Team Per G'!$A$2:$G$31, 4, FALSE)</f>
        <v>#N/A</v>
      </c>
      <c r="V1035" s="9" t="e">
        <f>VLOOKUP($B1035, Team_Batting___Dashboard[], 22, FALSE)/$F1035</f>
        <v>#N/A</v>
      </c>
      <c r="W1035" s="9" t="e">
        <f>VLOOKUP($B1035, 'FanGraphs - Team WAR Projected'!$B$2:$E$31, 4, FALSE)/162</f>
        <v>#N/A</v>
      </c>
      <c r="X1035" s="9" t="e">
        <f>VLOOKUP($B1035, FanGraphs_Standings[[Abbreviation]:[2024 Year to Date RS/G]], 6, FALSE)/$F1035</f>
        <v>#N/A</v>
      </c>
      <c r="Y1035" s="9" t="e">
        <f>VLOOKUP($B1035, FanGraphs_Standings[[Abbreviation]:[2024 Projected Full Season RDif]], 19, FALSE)/162</f>
        <v>#N/A</v>
      </c>
      <c r="Z1035" s="9" t="e">
        <f>VLOOKUP($B1035, FanGraphs_Standings[[Abbreviation]:[2024 Projected Full Season RDif]], 5, FALSE)</f>
        <v>#N/A</v>
      </c>
      <c r="AA1035" s="9" t="e">
        <f>VLOOKUP($B1035, FanGraphs_Standings[[Abbreviation]:[2024 Projected Full Season W%]], 18, FALSE)</f>
        <v>#N/A</v>
      </c>
      <c r="AB1035" s="9" t="e">
        <f>VLOOKUP($B1035, 'Home Field Adv'!$A$2:$I$31, 9, FALSE)</f>
        <v>#N/A</v>
      </c>
      <c r="AC1035" s="9" t="e">
        <f>VLOOKUP($C1035, FanGraphs_Standings[[Abbreviation]:[2024 Year to Date G]], 2, FALSE)</f>
        <v>#N/A</v>
      </c>
      <c r="AD1035" s="9" t="e">
        <f>VLOOKUP($E1035, 'SP Per G'!$A$2:$D$1380, 3, FALSE)</f>
        <v>#N/A</v>
      </c>
      <c r="AE1035" s="9" t="e">
        <f>VLOOKUP($E1035, 'SP Per G'!$A$2:$D$1380, 4, FALSE)</f>
        <v>#N/A</v>
      </c>
      <c r="AF1035" s="9" t="e">
        <f>VLOOKUP($E1035, Individual_Pitching___Dashboard[], 18, FALSE)</f>
        <v>#N/A</v>
      </c>
      <c r="AG1035" s="9" t="e">
        <f>VLOOKUP($E1035, Individual_Pitching___Dashboard[], 20, FALSE)</f>
        <v>#N/A</v>
      </c>
      <c r="AH1035" s="9" t="e">
        <f>VLOOKUP($E1035, Individual_Pitching___Advanced[], 21,FALSE)</f>
        <v>#N/A</v>
      </c>
      <c r="AI1035" s="9" t="e">
        <f>VLOOKUP($C1035, 'Team Per G'!$A$2:$G$31, 7, FALSE)</f>
        <v>#N/A</v>
      </c>
      <c r="AJ1035" s="9" t="e">
        <f>VLOOKUP($C1035, 'FanGraphs - Team WAR Projected'!$B$2:$E$31, 3, FALSE)/162</f>
        <v>#N/A</v>
      </c>
      <c r="AK1035" s="9" t="e">
        <f>VLOOKUP($C1035, Team_Pitching___Advanced[[Team]:[xFIP]], 19,FALSE)</f>
        <v>#N/A</v>
      </c>
      <c r="AL1035" s="9" t="e">
        <f>VLOOKUP($C1035, Team_Pitching___Advanced[], 20, FALSE)</f>
        <v>#N/A</v>
      </c>
      <c r="AM1035" s="9" t="e">
        <f>VLOOKUP($C1035, Team_Batting___Dashboard[[Team]:[wOBA]], 16, FALSE)</f>
        <v>#N/A</v>
      </c>
      <c r="AN1035" s="9" t="e">
        <f>VLOOKUP($C1035, Team_Batting___Advanced[[Team]:[OPS]], 9, FALSE)</f>
        <v>#N/A</v>
      </c>
      <c r="AO1035" s="9" t="e">
        <f>VLOOKUP($C1035, Team_Batting___Advanced[], 19, FALSE)</f>
        <v>#N/A</v>
      </c>
      <c r="AP1035" s="9" t="e">
        <f>VLOOKUP($C1035, 'Team Per G'!$A$2:$G$31, 3, FALSE)</f>
        <v>#N/A</v>
      </c>
      <c r="AQ1035" s="9" t="e">
        <f>VLOOKUP($C1035, 'Team Per G'!$A$2:$G$31, 5, FALSE)</f>
        <v>#N/A</v>
      </c>
      <c r="AR1035" s="9" t="e">
        <f>VLOOKUP($C1035, 'Team Per G'!$A$2:$G$31, 4, FALSE)</f>
        <v>#N/A</v>
      </c>
      <c r="AS1035" s="9" t="e">
        <f>VLOOKUP($C1035, Team_Batting___Dashboard[], 22, FALSE)/$AC1035</f>
        <v>#N/A</v>
      </c>
      <c r="AT1035" s="9" t="e">
        <f>VLOOKUP($C1035, 'FanGraphs - Team WAR Projected'!$B$2:$E$31, 4, FALSE)/162</f>
        <v>#N/A</v>
      </c>
      <c r="AU1035" s="9" t="e">
        <f>VLOOKUP($C1035, FanGraphs_Standings[[Abbreviation]:[2024 Year to Date RS/G]], 6, FALSE)/$AC1035</f>
        <v>#N/A</v>
      </c>
      <c r="AV1035" s="9" t="e">
        <f>VLOOKUP($C1035, FanGraphs_Standings[[Abbreviation]:[2024 Projected Full Season RDif]], 19, FALSE)/162</f>
        <v>#N/A</v>
      </c>
      <c r="AW1035" s="9" t="e">
        <f>VLOOKUP($C1035, FanGraphs_Standings[[Abbreviation]:[2024 Projected Full Season RDif]], 5, FALSE)</f>
        <v>#N/A</v>
      </c>
      <c r="AX1035" s="9" t="e">
        <f>VLOOKUP($C1035, FanGraphs_Standings[[Abbreviation]:[2024 Projected Full Season W%]], 18, FALSE)</f>
        <v>#N/A</v>
      </c>
      <c r="AY1035" s="9" t="e">
        <f>VLOOKUP($C1035, 'Home Field Adv'!$A$2:$K$31, 11, FALSE)</f>
        <v>#N/A</v>
      </c>
      <c r="BB1035" s="5" t="str">
        <f t="shared" si="49"/>
        <v/>
      </c>
      <c r="BC1035" s="5" t="str">
        <f t="shared" si="50"/>
        <v/>
      </c>
      <c r="BD1035" s="5" t="str">
        <f t="shared" si="51"/>
        <v/>
      </c>
    </row>
    <row r="1036" spans="6:56" x14ac:dyDescent="0.45">
      <c r="F1036" s="9" t="e">
        <f>VLOOKUP($B1036, FanGraphs_Standings[[Abbreviation]:[2024 Year to Date G]], 2, FALSE)</f>
        <v>#N/A</v>
      </c>
      <c r="G1036" s="9" t="e">
        <f>IF(ISERR(VLOOKUP($D1036, 'SP Per G'!$A$2:$D$1380, 3, FALSE)), L1036, VLOOKUP($D1036, 'SP Per G'!$A$2:$D$1380, 3, FALSE))</f>
        <v>#N/A</v>
      </c>
      <c r="H1036" s="9" t="e">
        <f>VLOOKUP($D1036, 'SP Per G'!$A$2:$D$1380, 4, FALSE)</f>
        <v>#N/A</v>
      </c>
      <c r="I1036" s="9" t="e">
        <f>VLOOKUP($D1036, Individual_Pitching___Dashboard[], 18, FALSE)</f>
        <v>#N/A</v>
      </c>
      <c r="J1036" s="9" t="e">
        <f>VLOOKUP($D1036, Individual_Pitching___Dashboard[], 20, FALSE)</f>
        <v>#N/A</v>
      </c>
      <c r="K1036" s="9" t="e">
        <f>VLOOKUP($D1036, Individual_Pitching___Advanced[], 21,FALSE)</f>
        <v>#N/A</v>
      </c>
      <c r="L1036" s="9" t="e">
        <f>VLOOKUP($B1036, 'Team Per G'!$A$2:$G$31, 7, FALSE)</f>
        <v>#N/A</v>
      </c>
      <c r="M1036" s="9" t="e">
        <f>VLOOKUP($B1036, 'FanGraphs - Team WAR Projected'!$B$2:$E$31, 3, FALSE)/162</f>
        <v>#N/A</v>
      </c>
      <c r="N1036" s="9" t="e">
        <f>VLOOKUP($B1036, Team_Pitching___Advanced[[Team]:[xFIP]], 19,FALSE)</f>
        <v>#N/A</v>
      </c>
      <c r="O1036" s="9" t="e">
        <f>VLOOKUP($B1036, Team_Pitching___Advanced[], 20, FALSE)</f>
        <v>#N/A</v>
      </c>
      <c r="P1036" s="9" t="e">
        <f>VLOOKUP($B1036, Team_Batting___Dashboard[[Team]:[wOBA]], 16, FALSE)</f>
        <v>#N/A</v>
      </c>
      <c r="Q1036" s="9" t="e">
        <f>VLOOKUP($B1036, Team_Batting___Advanced[[Team]:[OPS]], 9, FALSE)</f>
        <v>#N/A</v>
      </c>
      <c r="R1036" s="9" t="e">
        <f>VLOOKUP($B1036, Team_Batting___Advanced[], 19, FALSE)</f>
        <v>#N/A</v>
      </c>
      <c r="S1036" s="9" t="e">
        <f>VLOOKUP($B1036, 'Team Per G'!$A$2:$G$31, 3, FALSE)</f>
        <v>#N/A</v>
      </c>
      <c r="T1036" s="9" t="e">
        <f>VLOOKUP($B1036, 'Team Per G'!$A$2:$G$31, 5, FALSE)</f>
        <v>#N/A</v>
      </c>
      <c r="U1036" s="9" t="e">
        <f>VLOOKUP($B1036, 'Team Per G'!$A$2:$G$31, 4, FALSE)</f>
        <v>#N/A</v>
      </c>
      <c r="V1036" s="9" t="e">
        <f>VLOOKUP($B1036, Team_Batting___Dashboard[], 22, FALSE)/$F1036</f>
        <v>#N/A</v>
      </c>
      <c r="W1036" s="9" t="e">
        <f>VLOOKUP($B1036, 'FanGraphs - Team WAR Projected'!$B$2:$E$31, 4, FALSE)/162</f>
        <v>#N/A</v>
      </c>
      <c r="X1036" s="9" t="e">
        <f>VLOOKUP($B1036, FanGraphs_Standings[[Abbreviation]:[2024 Year to Date RS/G]], 6, FALSE)/$F1036</f>
        <v>#N/A</v>
      </c>
      <c r="Y1036" s="9" t="e">
        <f>VLOOKUP($B1036, FanGraphs_Standings[[Abbreviation]:[2024 Projected Full Season RDif]], 19, FALSE)/162</f>
        <v>#N/A</v>
      </c>
      <c r="Z1036" s="9" t="e">
        <f>VLOOKUP($B1036, FanGraphs_Standings[[Abbreviation]:[2024 Projected Full Season RDif]], 5, FALSE)</f>
        <v>#N/A</v>
      </c>
      <c r="AA1036" s="9" t="e">
        <f>VLOOKUP($B1036, FanGraphs_Standings[[Abbreviation]:[2024 Projected Full Season W%]], 18, FALSE)</f>
        <v>#N/A</v>
      </c>
      <c r="AB1036" s="9" t="e">
        <f>VLOOKUP($B1036, 'Home Field Adv'!$A$2:$I$31, 9, FALSE)</f>
        <v>#N/A</v>
      </c>
      <c r="AC1036" s="9" t="e">
        <f>VLOOKUP($C1036, FanGraphs_Standings[[Abbreviation]:[2024 Year to Date G]], 2, FALSE)</f>
        <v>#N/A</v>
      </c>
      <c r="AD1036" s="9" t="e">
        <f>VLOOKUP($E1036, 'SP Per G'!$A$2:$D$1380, 3, FALSE)</f>
        <v>#N/A</v>
      </c>
      <c r="AE1036" s="9" t="e">
        <f>VLOOKUP($E1036, 'SP Per G'!$A$2:$D$1380, 4, FALSE)</f>
        <v>#N/A</v>
      </c>
      <c r="AF1036" s="9" t="e">
        <f>VLOOKUP($E1036, Individual_Pitching___Dashboard[], 18, FALSE)</f>
        <v>#N/A</v>
      </c>
      <c r="AG1036" s="9" t="e">
        <f>VLOOKUP($E1036, Individual_Pitching___Dashboard[], 20, FALSE)</f>
        <v>#N/A</v>
      </c>
      <c r="AH1036" s="9" t="e">
        <f>VLOOKUP($E1036, Individual_Pitching___Advanced[], 21,FALSE)</f>
        <v>#N/A</v>
      </c>
      <c r="AI1036" s="9" t="e">
        <f>VLOOKUP($C1036, 'Team Per G'!$A$2:$G$31, 7, FALSE)</f>
        <v>#N/A</v>
      </c>
      <c r="AJ1036" s="9" t="e">
        <f>VLOOKUP($C1036, 'FanGraphs - Team WAR Projected'!$B$2:$E$31, 3, FALSE)/162</f>
        <v>#N/A</v>
      </c>
      <c r="AK1036" s="9" t="e">
        <f>VLOOKUP($C1036, Team_Pitching___Advanced[[Team]:[xFIP]], 19,FALSE)</f>
        <v>#N/A</v>
      </c>
      <c r="AL1036" s="9" t="e">
        <f>VLOOKUP($C1036, Team_Pitching___Advanced[], 20, FALSE)</f>
        <v>#N/A</v>
      </c>
      <c r="AM1036" s="9" t="e">
        <f>VLOOKUP($C1036, Team_Batting___Dashboard[[Team]:[wOBA]], 16, FALSE)</f>
        <v>#N/A</v>
      </c>
      <c r="AN1036" s="9" t="e">
        <f>VLOOKUP($C1036, Team_Batting___Advanced[[Team]:[OPS]], 9, FALSE)</f>
        <v>#N/A</v>
      </c>
      <c r="AO1036" s="9" t="e">
        <f>VLOOKUP($C1036, Team_Batting___Advanced[], 19, FALSE)</f>
        <v>#N/A</v>
      </c>
      <c r="AP1036" s="9" t="e">
        <f>VLOOKUP($C1036, 'Team Per G'!$A$2:$G$31, 3, FALSE)</f>
        <v>#N/A</v>
      </c>
      <c r="AQ1036" s="9" t="e">
        <f>VLOOKUP($C1036, 'Team Per G'!$A$2:$G$31, 5, FALSE)</f>
        <v>#N/A</v>
      </c>
      <c r="AR1036" s="9" t="e">
        <f>VLOOKUP($C1036, 'Team Per G'!$A$2:$G$31, 4, FALSE)</f>
        <v>#N/A</v>
      </c>
      <c r="AS1036" s="9" t="e">
        <f>VLOOKUP($C1036, Team_Batting___Dashboard[], 22, FALSE)/$AC1036</f>
        <v>#N/A</v>
      </c>
      <c r="AT1036" s="9" t="e">
        <f>VLOOKUP($C1036, 'FanGraphs - Team WAR Projected'!$B$2:$E$31, 4, FALSE)/162</f>
        <v>#N/A</v>
      </c>
      <c r="AU1036" s="9" t="e">
        <f>VLOOKUP($C1036, FanGraphs_Standings[[Abbreviation]:[2024 Year to Date RS/G]], 6, FALSE)/$AC1036</f>
        <v>#N/A</v>
      </c>
      <c r="AV1036" s="9" t="e">
        <f>VLOOKUP($C1036, FanGraphs_Standings[[Abbreviation]:[2024 Projected Full Season RDif]], 19, FALSE)/162</f>
        <v>#N/A</v>
      </c>
      <c r="AW1036" s="9" t="e">
        <f>VLOOKUP($C1036, FanGraphs_Standings[[Abbreviation]:[2024 Projected Full Season RDif]], 5, FALSE)</f>
        <v>#N/A</v>
      </c>
      <c r="AX1036" s="9" t="e">
        <f>VLOOKUP($C1036, FanGraphs_Standings[[Abbreviation]:[2024 Projected Full Season W%]], 18, FALSE)</f>
        <v>#N/A</v>
      </c>
      <c r="AY1036" s="9" t="e">
        <f>VLOOKUP($C1036, 'Home Field Adv'!$A$2:$K$31, 11, FALSE)</f>
        <v>#N/A</v>
      </c>
      <c r="BB1036" s="5" t="str">
        <f t="shared" si="49"/>
        <v/>
      </c>
      <c r="BC1036" s="5" t="str">
        <f t="shared" si="50"/>
        <v/>
      </c>
      <c r="BD1036" s="5" t="str">
        <f t="shared" si="51"/>
        <v/>
      </c>
    </row>
    <row r="1037" spans="6:56" x14ac:dyDescent="0.45">
      <c r="F1037" s="9" t="e">
        <f>VLOOKUP($B1037, FanGraphs_Standings[[Abbreviation]:[2024 Year to Date G]], 2, FALSE)</f>
        <v>#N/A</v>
      </c>
      <c r="G1037" s="9" t="e">
        <f>IF(ISERR(VLOOKUP($D1037, 'SP Per G'!$A$2:$D$1380, 3, FALSE)), L1037, VLOOKUP($D1037, 'SP Per G'!$A$2:$D$1380, 3, FALSE))</f>
        <v>#N/A</v>
      </c>
      <c r="H1037" s="9" t="e">
        <f>VLOOKUP($D1037, 'SP Per G'!$A$2:$D$1380, 4, FALSE)</f>
        <v>#N/A</v>
      </c>
      <c r="I1037" s="9" t="e">
        <f>VLOOKUP($D1037, Individual_Pitching___Dashboard[], 18, FALSE)</f>
        <v>#N/A</v>
      </c>
      <c r="J1037" s="9" t="e">
        <f>VLOOKUP($D1037, Individual_Pitching___Dashboard[], 20, FALSE)</f>
        <v>#N/A</v>
      </c>
      <c r="K1037" s="9" t="e">
        <f>VLOOKUP($D1037, Individual_Pitching___Advanced[], 21,FALSE)</f>
        <v>#N/A</v>
      </c>
      <c r="L1037" s="9" t="e">
        <f>VLOOKUP($B1037, 'Team Per G'!$A$2:$G$31, 7, FALSE)</f>
        <v>#N/A</v>
      </c>
      <c r="M1037" s="9" t="e">
        <f>VLOOKUP($B1037, 'FanGraphs - Team WAR Projected'!$B$2:$E$31, 3, FALSE)/162</f>
        <v>#N/A</v>
      </c>
      <c r="N1037" s="9" t="e">
        <f>VLOOKUP($B1037, Team_Pitching___Advanced[[Team]:[xFIP]], 19,FALSE)</f>
        <v>#N/A</v>
      </c>
      <c r="O1037" s="9" t="e">
        <f>VLOOKUP($B1037, Team_Pitching___Advanced[], 20, FALSE)</f>
        <v>#N/A</v>
      </c>
      <c r="P1037" s="9" t="e">
        <f>VLOOKUP($B1037, Team_Batting___Dashboard[[Team]:[wOBA]], 16, FALSE)</f>
        <v>#N/A</v>
      </c>
      <c r="Q1037" s="9" t="e">
        <f>VLOOKUP($B1037, Team_Batting___Advanced[[Team]:[OPS]], 9, FALSE)</f>
        <v>#N/A</v>
      </c>
      <c r="R1037" s="9" t="e">
        <f>VLOOKUP($B1037, Team_Batting___Advanced[], 19, FALSE)</f>
        <v>#N/A</v>
      </c>
      <c r="S1037" s="9" t="e">
        <f>VLOOKUP($B1037, 'Team Per G'!$A$2:$G$31, 3, FALSE)</f>
        <v>#N/A</v>
      </c>
      <c r="T1037" s="9" t="e">
        <f>VLOOKUP($B1037, 'Team Per G'!$A$2:$G$31, 5, FALSE)</f>
        <v>#N/A</v>
      </c>
      <c r="U1037" s="9" t="e">
        <f>VLOOKUP($B1037, 'Team Per G'!$A$2:$G$31, 4, FALSE)</f>
        <v>#N/A</v>
      </c>
      <c r="V1037" s="9" t="e">
        <f>VLOOKUP($B1037, Team_Batting___Dashboard[], 22, FALSE)/$F1037</f>
        <v>#N/A</v>
      </c>
      <c r="W1037" s="9" t="e">
        <f>VLOOKUP($B1037, 'FanGraphs - Team WAR Projected'!$B$2:$E$31, 4, FALSE)/162</f>
        <v>#N/A</v>
      </c>
      <c r="X1037" s="9" t="e">
        <f>VLOOKUP($B1037, FanGraphs_Standings[[Abbreviation]:[2024 Year to Date RS/G]], 6, FALSE)/$F1037</f>
        <v>#N/A</v>
      </c>
      <c r="Y1037" s="9" t="e">
        <f>VLOOKUP($B1037, FanGraphs_Standings[[Abbreviation]:[2024 Projected Full Season RDif]], 19, FALSE)/162</f>
        <v>#N/A</v>
      </c>
      <c r="Z1037" s="9" t="e">
        <f>VLOOKUP($B1037, FanGraphs_Standings[[Abbreviation]:[2024 Projected Full Season RDif]], 5, FALSE)</f>
        <v>#N/A</v>
      </c>
      <c r="AA1037" s="9" t="e">
        <f>VLOOKUP($B1037, FanGraphs_Standings[[Abbreviation]:[2024 Projected Full Season W%]], 18, FALSE)</f>
        <v>#N/A</v>
      </c>
      <c r="AB1037" s="9" t="e">
        <f>VLOOKUP($B1037, 'Home Field Adv'!$A$2:$I$31, 9, FALSE)</f>
        <v>#N/A</v>
      </c>
      <c r="AC1037" s="9" t="e">
        <f>VLOOKUP($C1037, FanGraphs_Standings[[Abbreviation]:[2024 Year to Date G]], 2, FALSE)</f>
        <v>#N/A</v>
      </c>
      <c r="AD1037" s="9" t="e">
        <f>VLOOKUP($E1037, 'SP Per G'!$A$2:$D$1380, 3, FALSE)</f>
        <v>#N/A</v>
      </c>
      <c r="AE1037" s="9" t="e">
        <f>VLOOKUP($E1037, 'SP Per G'!$A$2:$D$1380, 4, FALSE)</f>
        <v>#N/A</v>
      </c>
      <c r="AF1037" s="9" t="e">
        <f>VLOOKUP($E1037, Individual_Pitching___Dashboard[], 18, FALSE)</f>
        <v>#N/A</v>
      </c>
      <c r="AG1037" s="9" t="e">
        <f>VLOOKUP($E1037, Individual_Pitching___Dashboard[], 20, FALSE)</f>
        <v>#N/A</v>
      </c>
      <c r="AH1037" s="9" t="e">
        <f>VLOOKUP($E1037, Individual_Pitching___Advanced[], 21,FALSE)</f>
        <v>#N/A</v>
      </c>
      <c r="AI1037" s="9" t="e">
        <f>VLOOKUP($C1037, 'Team Per G'!$A$2:$G$31, 7, FALSE)</f>
        <v>#N/A</v>
      </c>
      <c r="AJ1037" s="9" t="e">
        <f>VLOOKUP($C1037, 'FanGraphs - Team WAR Projected'!$B$2:$E$31, 3, FALSE)/162</f>
        <v>#N/A</v>
      </c>
      <c r="AK1037" s="9" t="e">
        <f>VLOOKUP($C1037, Team_Pitching___Advanced[[Team]:[xFIP]], 19,FALSE)</f>
        <v>#N/A</v>
      </c>
      <c r="AL1037" s="9" t="e">
        <f>VLOOKUP($C1037, Team_Pitching___Advanced[], 20, FALSE)</f>
        <v>#N/A</v>
      </c>
      <c r="AM1037" s="9" t="e">
        <f>VLOOKUP($C1037, Team_Batting___Dashboard[[Team]:[wOBA]], 16, FALSE)</f>
        <v>#N/A</v>
      </c>
      <c r="AN1037" s="9" t="e">
        <f>VLOOKUP($C1037, Team_Batting___Advanced[[Team]:[OPS]], 9, FALSE)</f>
        <v>#N/A</v>
      </c>
      <c r="AO1037" s="9" t="e">
        <f>VLOOKUP($C1037, Team_Batting___Advanced[], 19, FALSE)</f>
        <v>#N/A</v>
      </c>
      <c r="AP1037" s="9" t="e">
        <f>VLOOKUP($C1037, 'Team Per G'!$A$2:$G$31, 3, FALSE)</f>
        <v>#N/A</v>
      </c>
      <c r="AQ1037" s="9" t="e">
        <f>VLOOKUP($C1037, 'Team Per G'!$A$2:$G$31, 5, FALSE)</f>
        <v>#N/A</v>
      </c>
      <c r="AR1037" s="9" t="e">
        <f>VLOOKUP($C1037, 'Team Per G'!$A$2:$G$31, 4, FALSE)</f>
        <v>#N/A</v>
      </c>
      <c r="AS1037" s="9" t="e">
        <f>VLOOKUP($C1037, Team_Batting___Dashboard[], 22, FALSE)/$AC1037</f>
        <v>#N/A</v>
      </c>
      <c r="AT1037" s="9" t="e">
        <f>VLOOKUP($C1037, 'FanGraphs - Team WAR Projected'!$B$2:$E$31, 4, FALSE)/162</f>
        <v>#N/A</v>
      </c>
      <c r="AU1037" s="9" t="e">
        <f>VLOOKUP($C1037, FanGraphs_Standings[[Abbreviation]:[2024 Year to Date RS/G]], 6, FALSE)/$AC1037</f>
        <v>#N/A</v>
      </c>
      <c r="AV1037" s="9" t="e">
        <f>VLOOKUP($C1037, FanGraphs_Standings[[Abbreviation]:[2024 Projected Full Season RDif]], 19, FALSE)/162</f>
        <v>#N/A</v>
      </c>
      <c r="AW1037" s="9" t="e">
        <f>VLOOKUP($C1037, FanGraphs_Standings[[Abbreviation]:[2024 Projected Full Season RDif]], 5, FALSE)</f>
        <v>#N/A</v>
      </c>
      <c r="AX1037" s="9" t="e">
        <f>VLOOKUP($C1037, FanGraphs_Standings[[Abbreviation]:[2024 Projected Full Season W%]], 18, FALSE)</f>
        <v>#N/A</v>
      </c>
      <c r="AY1037" s="9" t="e">
        <f>VLOOKUP($C1037, 'Home Field Adv'!$A$2:$K$31, 11, FALSE)</f>
        <v>#N/A</v>
      </c>
      <c r="BB1037" s="5" t="str">
        <f t="shared" si="49"/>
        <v/>
      </c>
      <c r="BC1037" s="5" t="str">
        <f t="shared" si="50"/>
        <v/>
      </c>
      <c r="BD1037" s="5" t="str">
        <f t="shared" si="51"/>
        <v/>
      </c>
    </row>
    <row r="1038" spans="6:56" x14ac:dyDescent="0.45">
      <c r="F1038" s="9" t="e">
        <f>VLOOKUP($B1038, FanGraphs_Standings[[Abbreviation]:[2024 Year to Date G]], 2, FALSE)</f>
        <v>#N/A</v>
      </c>
      <c r="G1038" s="9" t="e">
        <f>IF(ISERR(VLOOKUP($D1038, 'SP Per G'!$A$2:$D$1380, 3, FALSE)), L1038, VLOOKUP($D1038, 'SP Per G'!$A$2:$D$1380, 3, FALSE))</f>
        <v>#N/A</v>
      </c>
      <c r="H1038" s="9" t="e">
        <f>VLOOKUP($D1038, 'SP Per G'!$A$2:$D$1380, 4, FALSE)</f>
        <v>#N/A</v>
      </c>
      <c r="I1038" s="9" t="e">
        <f>VLOOKUP($D1038, Individual_Pitching___Dashboard[], 18, FALSE)</f>
        <v>#N/A</v>
      </c>
      <c r="J1038" s="9" t="e">
        <f>VLOOKUP($D1038, Individual_Pitching___Dashboard[], 20, FALSE)</f>
        <v>#N/A</v>
      </c>
      <c r="K1038" s="9" t="e">
        <f>VLOOKUP($D1038, Individual_Pitching___Advanced[], 21,FALSE)</f>
        <v>#N/A</v>
      </c>
      <c r="L1038" s="9" t="e">
        <f>VLOOKUP($B1038, 'Team Per G'!$A$2:$G$31, 7, FALSE)</f>
        <v>#N/A</v>
      </c>
      <c r="M1038" s="9" t="e">
        <f>VLOOKUP($B1038, 'FanGraphs - Team WAR Projected'!$B$2:$E$31, 3, FALSE)/162</f>
        <v>#N/A</v>
      </c>
      <c r="N1038" s="9" t="e">
        <f>VLOOKUP($B1038, Team_Pitching___Advanced[[Team]:[xFIP]], 19,FALSE)</f>
        <v>#N/A</v>
      </c>
      <c r="O1038" s="9" t="e">
        <f>VLOOKUP($B1038, Team_Pitching___Advanced[], 20, FALSE)</f>
        <v>#N/A</v>
      </c>
      <c r="P1038" s="9" t="e">
        <f>VLOOKUP($B1038, Team_Batting___Dashboard[[Team]:[wOBA]], 16, FALSE)</f>
        <v>#N/A</v>
      </c>
      <c r="Q1038" s="9" t="e">
        <f>VLOOKUP($B1038, Team_Batting___Advanced[[Team]:[OPS]], 9, FALSE)</f>
        <v>#N/A</v>
      </c>
      <c r="R1038" s="9" t="e">
        <f>VLOOKUP($B1038, Team_Batting___Advanced[], 19, FALSE)</f>
        <v>#N/A</v>
      </c>
      <c r="S1038" s="9" t="e">
        <f>VLOOKUP($B1038, 'Team Per G'!$A$2:$G$31, 3, FALSE)</f>
        <v>#N/A</v>
      </c>
      <c r="T1038" s="9" t="e">
        <f>VLOOKUP($B1038, 'Team Per G'!$A$2:$G$31, 5, FALSE)</f>
        <v>#N/A</v>
      </c>
      <c r="U1038" s="9" t="e">
        <f>VLOOKUP($B1038, 'Team Per G'!$A$2:$G$31, 4, FALSE)</f>
        <v>#N/A</v>
      </c>
      <c r="V1038" s="9" t="e">
        <f>VLOOKUP($B1038, Team_Batting___Dashboard[], 22, FALSE)/$F1038</f>
        <v>#N/A</v>
      </c>
      <c r="W1038" s="9" t="e">
        <f>VLOOKUP($B1038, 'FanGraphs - Team WAR Projected'!$B$2:$E$31, 4, FALSE)/162</f>
        <v>#N/A</v>
      </c>
      <c r="X1038" s="9" t="e">
        <f>VLOOKUP($B1038, FanGraphs_Standings[[Abbreviation]:[2024 Year to Date RS/G]], 6, FALSE)/$F1038</f>
        <v>#N/A</v>
      </c>
      <c r="Y1038" s="9" t="e">
        <f>VLOOKUP($B1038, FanGraphs_Standings[[Abbreviation]:[2024 Projected Full Season RDif]], 19, FALSE)/162</f>
        <v>#N/A</v>
      </c>
      <c r="Z1038" s="9" t="e">
        <f>VLOOKUP($B1038, FanGraphs_Standings[[Abbreviation]:[2024 Projected Full Season RDif]], 5, FALSE)</f>
        <v>#N/A</v>
      </c>
      <c r="AA1038" s="9" t="e">
        <f>VLOOKUP($B1038, FanGraphs_Standings[[Abbreviation]:[2024 Projected Full Season W%]], 18, FALSE)</f>
        <v>#N/A</v>
      </c>
      <c r="AB1038" s="9" t="e">
        <f>VLOOKUP($B1038, 'Home Field Adv'!$A$2:$I$31, 9, FALSE)</f>
        <v>#N/A</v>
      </c>
      <c r="AC1038" s="9" t="e">
        <f>VLOOKUP($C1038, FanGraphs_Standings[[Abbreviation]:[2024 Year to Date G]], 2, FALSE)</f>
        <v>#N/A</v>
      </c>
      <c r="AD1038" s="9" t="e">
        <f>VLOOKUP($E1038, 'SP Per G'!$A$2:$D$1380, 3, FALSE)</f>
        <v>#N/A</v>
      </c>
      <c r="AE1038" s="9" t="e">
        <f>VLOOKUP($E1038, 'SP Per G'!$A$2:$D$1380, 4, FALSE)</f>
        <v>#N/A</v>
      </c>
      <c r="AF1038" s="9" t="e">
        <f>VLOOKUP($E1038, Individual_Pitching___Dashboard[], 18, FALSE)</f>
        <v>#N/A</v>
      </c>
      <c r="AG1038" s="9" t="e">
        <f>VLOOKUP($E1038, Individual_Pitching___Dashboard[], 20, FALSE)</f>
        <v>#N/A</v>
      </c>
      <c r="AH1038" s="9" t="e">
        <f>VLOOKUP($E1038, Individual_Pitching___Advanced[], 21,FALSE)</f>
        <v>#N/A</v>
      </c>
      <c r="AI1038" s="9" t="e">
        <f>VLOOKUP($C1038, 'Team Per G'!$A$2:$G$31, 7, FALSE)</f>
        <v>#N/A</v>
      </c>
      <c r="AJ1038" s="9" t="e">
        <f>VLOOKUP($C1038, 'FanGraphs - Team WAR Projected'!$B$2:$E$31, 3, FALSE)/162</f>
        <v>#N/A</v>
      </c>
      <c r="AK1038" s="9" t="e">
        <f>VLOOKUP($C1038, Team_Pitching___Advanced[[Team]:[xFIP]], 19,FALSE)</f>
        <v>#N/A</v>
      </c>
      <c r="AL1038" s="9" t="e">
        <f>VLOOKUP($C1038, Team_Pitching___Advanced[], 20, FALSE)</f>
        <v>#N/A</v>
      </c>
      <c r="AM1038" s="9" t="e">
        <f>VLOOKUP($C1038, Team_Batting___Dashboard[[Team]:[wOBA]], 16, FALSE)</f>
        <v>#N/A</v>
      </c>
      <c r="AN1038" s="9" t="e">
        <f>VLOOKUP($C1038, Team_Batting___Advanced[[Team]:[OPS]], 9, FALSE)</f>
        <v>#N/A</v>
      </c>
      <c r="AO1038" s="9" t="e">
        <f>VLOOKUP($C1038, Team_Batting___Advanced[], 19, FALSE)</f>
        <v>#N/A</v>
      </c>
      <c r="AP1038" s="9" t="e">
        <f>VLOOKUP($C1038, 'Team Per G'!$A$2:$G$31, 3, FALSE)</f>
        <v>#N/A</v>
      </c>
      <c r="AQ1038" s="9" t="e">
        <f>VLOOKUP($C1038, 'Team Per G'!$A$2:$G$31, 5, FALSE)</f>
        <v>#N/A</v>
      </c>
      <c r="AR1038" s="9" t="e">
        <f>VLOOKUP($C1038, 'Team Per G'!$A$2:$G$31, 4, FALSE)</f>
        <v>#N/A</v>
      </c>
      <c r="AS1038" s="9" t="e">
        <f>VLOOKUP($C1038, Team_Batting___Dashboard[], 22, FALSE)/$AC1038</f>
        <v>#N/A</v>
      </c>
      <c r="AT1038" s="9" t="e">
        <f>VLOOKUP($C1038, 'FanGraphs - Team WAR Projected'!$B$2:$E$31, 4, FALSE)/162</f>
        <v>#N/A</v>
      </c>
      <c r="AU1038" s="9" t="e">
        <f>VLOOKUP($C1038, FanGraphs_Standings[[Abbreviation]:[2024 Year to Date RS/G]], 6, FALSE)/$AC1038</f>
        <v>#N/A</v>
      </c>
      <c r="AV1038" s="9" t="e">
        <f>VLOOKUP($C1038, FanGraphs_Standings[[Abbreviation]:[2024 Projected Full Season RDif]], 19, FALSE)/162</f>
        <v>#N/A</v>
      </c>
      <c r="AW1038" s="9" t="e">
        <f>VLOOKUP($C1038, FanGraphs_Standings[[Abbreviation]:[2024 Projected Full Season RDif]], 5, FALSE)</f>
        <v>#N/A</v>
      </c>
      <c r="AX1038" s="9" t="e">
        <f>VLOOKUP($C1038, FanGraphs_Standings[[Abbreviation]:[2024 Projected Full Season W%]], 18, FALSE)</f>
        <v>#N/A</v>
      </c>
      <c r="AY1038" s="9" t="e">
        <f>VLOOKUP($C1038, 'Home Field Adv'!$A$2:$K$31, 11, FALSE)</f>
        <v>#N/A</v>
      </c>
      <c r="BB1038" s="5" t="str">
        <f t="shared" si="49"/>
        <v/>
      </c>
      <c r="BC1038" s="5" t="str">
        <f t="shared" si="50"/>
        <v/>
      </c>
      <c r="BD1038" s="5" t="str">
        <f t="shared" si="51"/>
        <v/>
      </c>
    </row>
    <row r="1039" spans="6:56" x14ac:dyDescent="0.45">
      <c r="F1039" s="9" t="e">
        <f>VLOOKUP($B1039, FanGraphs_Standings[[Abbreviation]:[2024 Year to Date G]], 2, FALSE)</f>
        <v>#N/A</v>
      </c>
      <c r="G1039" s="9" t="e">
        <f>IF(ISERR(VLOOKUP($D1039, 'SP Per G'!$A$2:$D$1380, 3, FALSE)), L1039, VLOOKUP($D1039, 'SP Per G'!$A$2:$D$1380, 3, FALSE))</f>
        <v>#N/A</v>
      </c>
      <c r="H1039" s="9" t="e">
        <f>VLOOKUP($D1039, 'SP Per G'!$A$2:$D$1380, 4, FALSE)</f>
        <v>#N/A</v>
      </c>
      <c r="I1039" s="9" t="e">
        <f>VLOOKUP($D1039, Individual_Pitching___Dashboard[], 18, FALSE)</f>
        <v>#N/A</v>
      </c>
      <c r="J1039" s="9" t="e">
        <f>VLOOKUP($D1039, Individual_Pitching___Dashboard[], 20, FALSE)</f>
        <v>#N/A</v>
      </c>
      <c r="K1039" s="9" t="e">
        <f>VLOOKUP($D1039, Individual_Pitching___Advanced[], 21,FALSE)</f>
        <v>#N/A</v>
      </c>
      <c r="L1039" s="9" t="e">
        <f>VLOOKUP($B1039, 'Team Per G'!$A$2:$G$31, 7, FALSE)</f>
        <v>#N/A</v>
      </c>
      <c r="M1039" s="9" t="e">
        <f>VLOOKUP($B1039, 'FanGraphs - Team WAR Projected'!$B$2:$E$31, 3, FALSE)/162</f>
        <v>#N/A</v>
      </c>
      <c r="N1039" s="9" t="e">
        <f>VLOOKUP($B1039, Team_Pitching___Advanced[[Team]:[xFIP]], 19,FALSE)</f>
        <v>#N/A</v>
      </c>
      <c r="O1039" s="9" t="e">
        <f>VLOOKUP($B1039, Team_Pitching___Advanced[], 20, FALSE)</f>
        <v>#N/A</v>
      </c>
      <c r="P1039" s="9" t="e">
        <f>VLOOKUP($B1039, Team_Batting___Dashboard[[Team]:[wOBA]], 16, FALSE)</f>
        <v>#N/A</v>
      </c>
      <c r="Q1039" s="9" t="e">
        <f>VLOOKUP($B1039, Team_Batting___Advanced[[Team]:[OPS]], 9, FALSE)</f>
        <v>#N/A</v>
      </c>
      <c r="R1039" s="9" t="e">
        <f>VLOOKUP($B1039, Team_Batting___Advanced[], 19, FALSE)</f>
        <v>#N/A</v>
      </c>
      <c r="S1039" s="9" t="e">
        <f>VLOOKUP($B1039, 'Team Per G'!$A$2:$G$31, 3, FALSE)</f>
        <v>#N/A</v>
      </c>
      <c r="T1039" s="9" t="e">
        <f>VLOOKUP($B1039, 'Team Per G'!$A$2:$G$31, 5, FALSE)</f>
        <v>#N/A</v>
      </c>
      <c r="U1039" s="9" t="e">
        <f>VLOOKUP($B1039, 'Team Per G'!$A$2:$G$31, 4, FALSE)</f>
        <v>#N/A</v>
      </c>
      <c r="V1039" s="9" t="e">
        <f>VLOOKUP($B1039, Team_Batting___Dashboard[], 22, FALSE)/$F1039</f>
        <v>#N/A</v>
      </c>
      <c r="W1039" s="9" t="e">
        <f>VLOOKUP($B1039, 'FanGraphs - Team WAR Projected'!$B$2:$E$31, 4, FALSE)/162</f>
        <v>#N/A</v>
      </c>
      <c r="X1039" s="9" t="e">
        <f>VLOOKUP($B1039, FanGraphs_Standings[[Abbreviation]:[2024 Year to Date RS/G]], 6, FALSE)/$F1039</f>
        <v>#N/A</v>
      </c>
      <c r="Y1039" s="9" t="e">
        <f>VLOOKUP($B1039, FanGraphs_Standings[[Abbreviation]:[2024 Projected Full Season RDif]], 19, FALSE)/162</f>
        <v>#N/A</v>
      </c>
      <c r="Z1039" s="9" t="e">
        <f>VLOOKUP($B1039, FanGraphs_Standings[[Abbreviation]:[2024 Projected Full Season RDif]], 5, FALSE)</f>
        <v>#N/A</v>
      </c>
      <c r="AA1039" s="9" t="e">
        <f>VLOOKUP($B1039, FanGraphs_Standings[[Abbreviation]:[2024 Projected Full Season W%]], 18, FALSE)</f>
        <v>#N/A</v>
      </c>
      <c r="AB1039" s="9" t="e">
        <f>VLOOKUP($B1039, 'Home Field Adv'!$A$2:$I$31, 9, FALSE)</f>
        <v>#N/A</v>
      </c>
      <c r="AC1039" s="9" t="e">
        <f>VLOOKUP($C1039, FanGraphs_Standings[[Abbreviation]:[2024 Year to Date G]], 2, FALSE)</f>
        <v>#N/A</v>
      </c>
      <c r="AD1039" s="9" t="e">
        <f>VLOOKUP($E1039, 'SP Per G'!$A$2:$D$1380, 3, FALSE)</f>
        <v>#N/A</v>
      </c>
      <c r="AE1039" s="9" t="e">
        <f>VLOOKUP($E1039, 'SP Per G'!$A$2:$D$1380, 4, FALSE)</f>
        <v>#N/A</v>
      </c>
      <c r="AF1039" s="9" t="e">
        <f>VLOOKUP($E1039, Individual_Pitching___Dashboard[], 18, FALSE)</f>
        <v>#N/A</v>
      </c>
      <c r="AG1039" s="9" t="e">
        <f>VLOOKUP($E1039, Individual_Pitching___Dashboard[], 20, FALSE)</f>
        <v>#N/A</v>
      </c>
      <c r="AH1039" s="9" t="e">
        <f>VLOOKUP($E1039, Individual_Pitching___Advanced[], 21,FALSE)</f>
        <v>#N/A</v>
      </c>
      <c r="AI1039" s="9" t="e">
        <f>VLOOKUP($C1039, 'Team Per G'!$A$2:$G$31, 7, FALSE)</f>
        <v>#N/A</v>
      </c>
      <c r="AJ1039" s="9" t="e">
        <f>VLOOKUP($C1039, 'FanGraphs - Team WAR Projected'!$B$2:$E$31, 3, FALSE)/162</f>
        <v>#N/A</v>
      </c>
      <c r="AK1039" s="9" t="e">
        <f>VLOOKUP($C1039, Team_Pitching___Advanced[[Team]:[xFIP]], 19,FALSE)</f>
        <v>#N/A</v>
      </c>
      <c r="AL1039" s="9" t="e">
        <f>VLOOKUP($C1039, Team_Pitching___Advanced[], 20, FALSE)</f>
        <v>#N/A</v>
      </c>
      <c r="AM1039" s="9" t="e">
        <f>VLOOKUP($C1039, Team_Batting___Dashboard[[Team]:[wOBA]], 16, FALSE)</f>
        <v>#N/A</v>
      </c>
      <c r="AN1039" s="9" t="e">
        <f>VLOOKUP($C1039, Team_Batting___Advanced[[Team]:[OPS]], 9, FALSE)</f>
        <v>#N/A</v>
      </c>
      <c r="AO1039" s="9" t="e">
        <f>VLOOKUP($C1039, Team_Batting___Advanced[], 19, FALSE)</f>
        <v>#N/A</v>
      </c>
      <c r="AP1039" s="9" t="e">
        <f>VLOOKUP($C1039, 'Team Per G'!$A$2:$G$31, 3, FALSE)</f>
        <v>#N/A</v>
      </c>
      <c r="AQ1039" s="9" t="e">
        <f>VLOOKUP($C1039, 'Team Per G'!$A$2:$G$31, 5, FALSE)</f>
        <v>#N/A</v>
      </c>
      <c r="AR1039" s="9" t="e">
        <f>VLOOKUP($C1039, 'Team Per G'!$A$2:$G$31, 4, FALSE)</f>
        <v>#N/A</v>
      </c>
      <c r="AS1039" s="9" t="e">
        <f>VLOOKUP($C1039, Team_Batting___Dashboard[], 22, FALSE)/$AC1039</f>
        <v>#N/A</v>
      </c>
      <c r="AT1039" s="9" t="e">
        <f>VLOOKUP($C1039, 'FanGraphs - Team WAR Projected'!$B$2:$E$31, 4, FALSE)/162</f>
        <v>#N/A</v>
      </c>
      <c r="AU1039" s="9" t="e">
        <f>VLOOKUP($C1039, FanGraphs_Standings[[Abbreviation]:[2024 Year to Date RS/G]], 6, FALSE)/$AC1039</f>
        <v>#N/A</v>
      </c>
      <c r="AV1039" s="9" t="e">
        <f>VLOOKUP($C1039, FanGraphs_Standings[[Abbreviation]:[2024 Projected Full Season RDif]], 19, FALSE)/162</f>
        <v>#N/A</v>
      </c>
      <c r="AW1039" s="9" t="e">
        <f>VLOOKUP($C1039, FanGraphs_Standings[[Abbreviation]:[2024 Projected Full Season RDif]], 5, FALSE)</f>
        <v>#N/A</v>
      </c>
      <c r="AX1039" s="9" t="e">
        <f>VLOOKUP($C1039, FanGraphs_Standings[[Abbreviation]:[2024 Projected Full Season W%]], 18, FALSE)</f>
        <v>#N/A</v>
      </c>
      <c r="AY1039" s="9" t="e">
        <f>VLOOKUP($C1039, 'Home Field Adv'!$A$2:$K$31, 11, FALSE)</f>
        <v>#N/A</v>
      </c>
      <c r="BB1039" s="5" t="str">
        <f t="shared" si="49"/>
        <v/>
      </c>
      <c r="BC1039" s="5" t="str">
        <f t="shared" si="50"/>
        <v/>
      </c>
      <c r="BD1039" s="5" t="str">
        <f t="shared" si="51"/>
        <v/>
      </c>
    </row>
    <row r="1040" spans="6:56" x14ac:dyDescent="0.45">
      <c r="F1040" s="9" t="e">
        <f>VLOOKUP($B1040, FanGraphs_Standings[[Abbreviation]:[2024 Year to Date G]], 2, FALSE)</f>
        <v>#N/A</v>
      </c>
      <c r="G1040" s="9" t="e">
        <f>IF(ISERR(VLOOKUP($D1040, 'SP Per G'!$A$2:$D$1380, 3, FALSE)), L1040, VLOOKUP($D1040, 'SP Per G'!$A$2:$D$1380, 3, FALSE))</f>
        <v>#N/A</v>
      </c>
      <c r="H1040" s="9" t="e">
        <f>VLOOKUP($D1040, 'SP Per G'!$A$2:$D$1380, 4, FALSE)</f>
        <v>#N/A</v>
      </c>
      <c r="I1040" s="9" t="e">
        <f>VLOOKUP($D1040, Individual_Pitching___Dashboard[], 18, FALSE)</f>
        <v>#N/A</v>
      </c>
      <c r="J1040" s="9" t="e">
        <f>VLOOKUP($D1040, Individual_Pitching___Dashboard[], 20, FALSE)</f>
        <v>#N/A</v>
      </c>
      <c r="K1040" s="9" t="e">
        <f>VLOOKUP($D1040, Individual_Pitching___Advanced[], 21,FALSE)</f>
        <v>#N/A</v>
      </c>
      <c r="L1040" s="9" t="e">
        <f>VLOOKUP($B1040, 'Team Per G'!$A$2:$G$31, 7, FALSE)</f>
        <v>#N/A</v>
      </c>
      <c r="M1040" s="9" t="e">
        <f>VLOOKUP($B1040, 'FanGraphs - Team WAR Projected'!$B$2:$E$31, 3, FALSE)/162</f>
        <v>#N/A</v>
      </c>
      <c r="N1040" s="9" t="e">
        <f>VLOOKUP($B1040, Team_Pitching___Advanced[[Team]:[xFIP]], 19,FALSE)</f>
        <v>#N/A</v>
      </c>
      <c r="O1040" s="9" t="e">
        <f>VLOOKUP($B1040, Team_Pitching___Advanced[], 20, FALSE)</f>
        <v>#N/A</v>
      </c>
      <c r="P1040" s="9" t="e">
        <f>VLOOKUP($B1040, Team_Batting___Dashboard[[Team]:[wOBA]], 16, FALSE)</f>
        <v>#N/A</v>
      </c>
      <c r="Q1040" s="9" t="e">
        <f>VLOOKUP($B1040, Team_Batting___Advanced[[Team]:[OPS]], 9, FALSE)</f>
        <v>#N/A</v>
      </c>
      <c r="R1040" s="9" t="e">
        <f>VLOOKUP($B1040, Team_Batting___Advanced[], 19, FALSE)</f>
        <v>#N/A</v>
      </c>
      <c r="S1040" s="9" t="e">
        <f>VLOOKUP($B1040, 'Team Per G'!$A$2:$G$31, 3, FALSE)</f>
        <v>#N/A</v>
      </c>
      <c r="T1040" s="9" t="e">
        <f>VLOOKUP($B1040, 'Team Per G'!$A$2:$G$31, 5, FALSE)</f>
        <v>#N/A</v>
      </c>
      <c r="U1040" s="9" t="e">
        <f>VLOOKUP($B1040, 'Team Per G'!$A$2:$G$31, 4, FALSE)</f>
        <v>#N/A</v>
      </c>
      <c r="V1040" s="9" t="e">
        <f>VLOOKUP($B1040, Team_Batting___Dashboard[], 22, FALSE)/$F1040</f>
        <v>#N/A</v>
      </c>
      <c r="W1040" s="9" t="e">
        <f>VLOOKUP($B1040, 'FanGraphs - Team WAR Projected'!$B$2:$E$31, 4, FALSE)/162</f>
        <v>#N/A</v>
      </c>
      <c r="X1040" s="9" t="e">
        <f>VLOOKUP($B1040, FanGraphs_Standings[[Abbreviation]:[2024 Year to Date RS/G]], 6, FALSE)/$F1040</f>
        <v>#N/A</v>
      </c>
      <c r="Y1040" s="9" t="e">
        <f>VLOOKUP($B1040, FanGraphs_Standings[[Abbreviation]:[2024 Projected Full Season RDif]], 19, FALSE)/162</f>
        <v>#N/A</v>
      </c>
      <c r="Z1040" s="9" t="e">
        <f>VLOOKUP($B1040, FanGraphs_Standings[[Abbreviation]:[2024 Projected Full Season RDif]], 5, FALSE)</f>
        <v>#N/A</v>
      </c>
      <c r="AA1040" s="9" t="e">
        <f>VLOOKUP($B1040, FanGraphs_Standings[[Abbreviation]:[2024 Projected Full Season W%]], 18, FALSE)</f>
        <v>#N/A</v>
      </c>
      <c r="AB1040" s="9" t="e">
        <f>VLOOKUP($B1040, 'Home Field Adv'!$A$2:$I$31, 9, FALSE)</f>
        <v>#N/A</v>
      </c>
      <c r="AC1040" s="9" t="e">
        <f>VLOOKUP($C1040, FanGraphs_Standings[[Abbreviation]:[2024 Year to Date G]], 2, FALSE)</f>
        <v>#N/A</v>
      </c>
      <c r="AD1040" s="9" t="e">
        <f>VLOOKUP($E1040, 'SP Per G'!$A$2:$D$1380, 3, FALSE)</f>
        <v>#N/A</v>
      </c>
      <c r="AE1040" s="9" t="e">
        <f>VLOOKUP($E1040, 'SP Per G'!$A$2:$D$1380, 4, FALSE)</f>
        <v>#N/A</v>
      </c>
      <c r="AF1040" s="9" t="e">
        <f>VLOOKUP($E1040, Individual_Pitching___Dashboard[], 18, FALSE)</f>
        <v>#N/A</v>
      </c>
      <c r="AG1040" s="9" t="e">
        <f>VLOOKUP($E1040, Individual_Pitching___Dashboard[], 20, FALSE)</f>
        <v>#N/A</v>
      </c>
      <c r="AH1040" s="9" t="e">
        <f>VLOOKUP($E1040, Individual_Pitching___Advanced[], 21,FALSE)</f>
        <v>#N/A</v>
      </c>
      <c r="AI1040" s="9" t="e">
        <f>VLOOKUP($C1040, 'Team Per G'!$A$2:$G$31, 7, FALSE)</f>
        <v>#N/A</v>
      </c>
      <c r="AJ1040" s="9" t="e">
        <f>VLOOKUP($C1040, 'FanGraphs - Team WAR Projected'!$B$2:$E$31, 3, FALSE)/162</f>
        <v>#N/A</v>
      </c>
      <c r="AK1040" s="9" t="e">
        <f>VLOOKUP($C1040, Team_Pitching___Advanced[[Team]:[xFIP]], 19,FALSE)</f>
        <v>#N/A</v>
      </c>
      <c r="AL1040" s="9" t="e">
        <f>VLOOKUP($C1040, Team_Pitching___Advanced[], 20, FALSE)</f>
        <v>#N/A</v>
      </c>
      <c r="AM1040" s="9" t="e">
        <f>VLOOKUP($C1040, Team_Batting___Dashboard[[Team]:[wOBA]], 16, FALSE)</f>
        <v>#N/A</v>
      </c>
      <c r="AN1040" s="9" t="e">
        <f>VLOOKUP($C1040, Team_Batting___Advanced[[Team]:[OPS]], 9, FALSE)</f>
        <v>#N/A</v>
      </c>
      <c r="AO1040" s="9" t="e">
        <f>VLOOKUP($C1040, Team_Batting___Advanced[], 19, FALSE)</f>
        <v>#N/A</v>
      </c>
      <c r="AP1040" s="9" t="e">
        <f>VLOOKUP($C1040, 'Team Per G'!$A$2:$G$31, 3, FALSE)</f>
        <v>#N/A</v>
      </c>
      <c r="AQ1040" s="9" t="e">
        <f>VLOOKUP($C1040, 'Team Per G'!$A$2:$G$31, 5, FALSE)</f>
        <v>#N/A</v>
      </c>
      <c r="AR1040" s="9" t="e">
        <f>VLOOKUP($C1040, 'Team Per G'!$A$2:$G$31, 4, FALSE)</f>
        <v>#N/A</v>
      </c>
      <c r="AS1040" s="9" t="e">
        <f>VLOOKUP($C1040, Team_Batting___Dashboard[], 22, FALSE)/$AC1040</f>
        <v>#N/A</v>
      </c>
      <c r="AT1040" s="9" t="e">
        <f>VLOOKUP($C1040, 'FanGraphs - Team WAR Projected'!$B$2:$E$31, 4, FALSE)/162</f>
        <v>#N/A</v>
      </c>
      <c r="AU1040" s="9" t="e">
        <f>VLOOKUP($C1040, FanGraphs_Standings[[Abbreviation]:[2024 Year to Date RS/G]], 6, FALSE)/$AC1040</f>
        <v>#N/A</v>
      </c>
      <c r="AV1040" s="9" t="e">
        <f>VLOOKUP($C1040, FanGraphs_Standings[[Abbreviation]:[2024 Projected Full Season RDif]], 19, FALSE)/162</f>
        <v>#N/A</v>
      </c>
      <c r="AW1040" s="9" t="e">
        <f>VLOOKUP($C1040, FanGraphs_Standings[[Abbreviation]:[2024 Projected Full Season RDif]], 5, FALSE)</f>
        <v>#N/A</v>
      </c>
      <c r="AX1040" s="9" t="e">
        <f>VLOOKUP($C1040, FanGraphs_Standings[[Abbreviation]:[2024 Projected Full Season W%]], 18, FALSE)</f>
        <v>#N/A</v>
      </c>
      <c r="AY1040" s="9" t="e">
        <f>VLOOKUP($C1040, 'Home Field Adv'!$A$2:$K$31, 11, FALSE)</f>
        <v>#N/A</v>
      </c>
      <c r="BB1040" s="5" t="str">
        <f t="shared" si="49"/>
        <v/>
      </c>
      <c r="BC1040" s="5" t="str">
        <f t="shared" si="50"/>
        <v/>
      </c>
      <c r="BD1040" s="5" t="str">
        <f t="shared" si="51"/>
        <v/>
      </c>
    </row>
    <row r="1041" spans="6:56" x14ac:dyDescent="0.45">
      <c r="F1041" s="9" t="e">
        <f>VLOOKUP($B1041, FanGraphs_Standings[[Abbreviation]:[2024 Year to Date G]], 2, FALSE)</f>
        <v>#N/A</v>
      </c>
      <c r="G1041" s="9" t="e">
        <f>IF(ISERR(VLOOKUP($D1041, 'SP Per G'!$A$2:$D$1380, 3, FALSE)), L1041, VLOOKUP($D1041, 'SP Per G'!$A$2:$D$1380, 3, FALSE))</f>
        <v>#N/A</v>
      </c>
      <c r="H1041" s="9" t="e">
        <f>VLOOKUP($D1041, 'SP Per G'!$A$2:$D$1380, 4, FALSE)</f>
        <v>#N/A</v>
      </c>
      <c r="I1041" s="9" t="e">
        <f>VLOOKUP($D1041, Individual_Pitching___Dashboard[], 18, FALSE)</f>
        <v>#N/A</v>
      </c>
      <c r="J1041" s="9" t="e">
        <f>VLOOKUP($D1041, Individual_Pitching___Dashboard[], 20, FALSE)</f>
        <v>#N/A</v>
      </c>
      <c r="K1041" s="9" t="e">
        <f>VLOOKUP($D1041, Individual_Pitching___Advanced[], 21,FALSE)</f>
        <v>#N/A</v>
      </c>
      <c r="L1041" s="9" t="e">
        <f>VLOOKUP($B1041, 'Team Per G'!$A$2:$G$31, 7, FALSE)</f>
        <v>#N/A</v>
      </c>
      <c r="M1041" s="9" t="e">
        <f>VLOOKUP($B1041, 'FanGraphs - Team WAR Projected'!$B$2:$E$31, 3, FALSE)/162</f>
        <v>#N/A</v>
      </c>
      <c r="N1041" s="9" t="e">
        <f>VLOOKUP($B1041, Team_Pitching___Advanced[[Team]:[xFIP]], 19,FALSE)</f>
        <v>#N/A</v>
      </c>
      <c r="O1041" s="9" t="e">
        <f>VLOOKUP($B1041, Team_Pitching___Advanced[], 20, FALSE)</f>
        <v>#N/A</v>
      </c>
      <c r="P1041" s="9" t="e">
        <f>VLOOKUP($B1041, Team_Batting___Dashboard[[Team]:[wOBA]], 16, FALSE)</f>
        <v>#N/A</v>
      </c>
      <c r="Q1041" s="9" t="e">
        <f>VLOOKUP($B1041, Team_Batting___Advanced[[Team]:[OPS]], 9, FALSE)</f>
        <v>#N/A</v>
      </c>
      <c r="R1041" s="9" t="e">
        <f>VLOOKUP($B1041, Team_Batting___Advanced[], 19, FALSE)</f>
        <v>#N/A</v>
      </c>
      <c r="S1041" s="9" t="e">
        <f>VLOOKUP($B1041, 'Team Per G'!$A$2:$G$31, 3, FALSE)</f>
        <v>#N/A</v>
      </c>
      <c r="T1041" s="9" t="e">
        <f>VLOOKUP($B1041, 'Team Per G'!$A$2:$G$31, 5, FALSE)</f>
        <v>#N/A</v>
      </c>
      <c r="U1041" s="9" t="e">
        <f>VLOOKUP($B1041, 'Team Per G'!$A$2:$G$31, 4, FALSE)</f>
        <v>#N/A</v>
      </c>
      <c r="V1041" s="9" t="e">
        <f>VLOOKUP($B1041, Team_Batting___Dashboard[], 22, FALSE)/$F1041</f>
        <v>#N/A</v>
      </c>
      <c r="W1041" s="9" t="e">
        <f>VLOOKUP($B1041, 'FanGraphs - Team WAR Projected'!$B$2:$E$31, 4, FALSE)/162</f>
        <v>#N/A</v>
      </c>
      <c r="X1041" s="9" t="e">
        <f>VLOOKUP($B1041, FanGraphs_Standings[[Abbreviation]:[2024 Year to Date RS/G]], 6, FALSE)/$F1041</f>
        <v>#N/A</v>
      </c>
      <c r="Y1041" s="9" t="e">
        <f>VLOOKUP($B1041, FanGraphs_Standings[[Abbreviation]:[2024 Projected Full Season RDif]], 19, FALSE)/162</f>
        <v>#N/A</v>
      </c>
      <c r="Z1041" s="9" t="e">
        <f>VLOOKUP($B1041, FanGraphs_Standings[[Abbreviation]:[2024 Projected Full Season RDif]], 5, FALSE)</f>
        <v>#N/A</v>
      </c>
      <c r="AA1041" s="9" t="e">
        <f>VLOOKUP($B1041, FanGraphs_Standings[[Abbreviation]:[2024 Projected Full Season W%]], 18, FALSE)</f>
        <v>#N/A</v>
      </c>
      <c r="AB1041" s="9" t="e">
        <f>VLOOKUP($B1041, 'Home Field Adv'!$A$2:$I$31, 9, FALSE)</f>
        <v>#N/A</v>
      </c>
      <c r="AC1041" s="9" t="e">
        <f>VLOOKUP($C1041, FanGraphs_Standings[[Abbreviation]:[2024 Year to Date G]], 2, FALSE)</f>
        <v>#N/A</v>
      </c>
      <c r="AD1041" s="9" t="e">
        <f>VLOOKUP($E1041, 'SP Per G'!$A$2:$D$1380, 3, FALSE)</f>
        <v>#N/A</v>
      </c>
      <c r="AE1041" s="9" t="e">
        <f>VLOOKUP($E1041, 'SP Per G'!$A$2:$D$1380, 4, FALSE)</f>
        <v>#N/A</v>
      </c>
      <c r="AF1041" s="9" t="e">
        <f>VLOOKUP($E1041, Individual_Pitching___Dashboard[], 18, FALSE)</f>
        <v>#N/A</v>
      </c>
      <c r="AG1041" s="9" t="e">
        <f>VLOOKUP($E1041, Individual_Pitching___Dashboard[], 20, FALSE)</f>
        <v>#N/A</v>
      </c>
      <c r="AH1041" s="9" t="e">
        <f>VLOOKUP($E1041, Individual_Pitching___Advanced[], 21,FALSE)</f>
        <v>#N/A</v>
      </c>
      <c r="AI1041" s="9" t="e">
        <f>VLOOKUP($C1041, 'Team Per G'!$A$2:$G$31, 7, FALSE)</f>
        <v>#N/A</v>
      </c>
      <c r="AJ1041" s="9" t="e">
        <f>VLOOKUP($C1041, 'FanGraphs - Team WAR Projected'!$B$2:$E$31, 3, FALSE)/162</f>
        <v>#N/A</v>
      </c>
      <c r="AK1041" s="9" t="e">
        <f>VLOOKUP($C1041, Team_Pitching___Advanced[[Team]:[xFIP]], 19,FALSE)</f>
        <v>#N/A</v>
      </c>
      <c r="AL1041" s="9" t="e">
        <f>VLOOKUP($C1041, Team_Pitching___Advanced[], 20, FALSE)</f>
        <v>#N/A</v>
      </c>
      <c r="AM1041" s="9" t="e">
        <f>VLOOKUP($C1041, Team_Batting___Dashboard[[Team]:[wOBA]], 16, FALSE)</f>
        <v>#N/A</v>
      </c>
      <c r="AN1041" s="9" t="e">
        <f>VLOOKUP($C1041, Team_Batting___Advanced[[Team]:[OPS]], 9, FALSE)</f>
        <v>#N/A</v>
      </c>
      <c r="AO1041" s="9" t="e">
        <f>VLOOKUP($C1041, Team_Batting___Advanced[], 19, FALSE)</f>
        <v>#N/A</v>
      </c>
      <c r="AP1041" s="9" t="e">
        <f>VLOOKUP($C1041, 'Team Per G'!$A$2:$G$31, 3, FALSE)</f>
        <v>#N/A</v>
      </c>
      <c r="AQ1041" s="9" t="e">
        <f>VLOOKUP($C1041, 'Team Per G'!$A$2:$G$31, 5, FALSE)</f>
        <v>#N/A</v>
      </c>
      <c r="AR1041" s="9" t="e">
        <f>VLOOKUP($C1041, 'Team Per G'!$A$2:$G$31, 4, FALSE)</f>
        <v>#N/A</v>
      </c>
      <c r="AS1041" s="9" t="e">
        <f>VLOOKUP($C1041, Team_Batting___Dashboard[], 22, FALSE)/$AC1041</f>
        <v>#N/A</v>
      </c>
      <c r="AT1041" s="9" t="e">
        <f>VLOOKUP($C1041, 'FanGraphs - Team WAR Projected'!$B$2:$E$31, 4, FALSE)/162</f>
        <v>#N/A</v>
      </c>
      <c r="AU1041" s="9" t="e">
        <f>VLOOKUP($C1041, FanGraphs_Standings[[Abbreviation]:[2024 Year to Date RS/G]], 6, FALSE)/$AC1041</f>
        <v>#N/A</v>
      </c>
      <c r="AV1041" s="9" t="e">
        <f>VLOOKUP($C1041, FanGraphs_Standings[[Abbreviation]:[2024 Projected Full Season RDif]], 19, FALSE)/162</f>
        <v>#N/A</v>
      </c>
      <c r="AW1041" s="9" t="e">
        <f>VLOOKUP($C1041, FanGraphs_Standings[[Abbreviation]:[2024 Projected Full Season RDif]], 5, FALSE)</f>
        <v>#N/A</v>
      </c>
      <c r="AX1041" s="9" t="e">
        <f>VLOOKUP($C1041, FanGraphs_Standings[[Abbreviation]:[2024 Projected Full Season W%]], 18, FALSE)</f>
        <v>#N/A</v>
      </c>
      <c r="AY1041" s="9" t="e">
        <f>VLOOKUP($C1041, 'Home Field Adv'!$A$2:$K$31, 11, FALSE)</f>
        <v>#N/A</v>
      </c>
      <c r="BB1041" s="5" t="str">
        <f t="shared" si="49"/>
        <v/>
      </c>
      <c r="BC1041" s="5" t="str">
        <f t="shared" si="50"/>
        <v/>
      </c>
      <c r="BD1041" s="5" t="str">
        <f t="shared" si="51"/>
        <v/>
      </c>
    </row>
    <row r="1042" spans="6:56" x14ac:dyDescent="0.45">
      <c r="F1042" s="9" t="e">
        <f>VLOOKUP($B1042, FanGraphs_Standings[[Abbreviation]:[2024 Year to Date G]], 2, FALSE)</f>
        <v>#N/A</v>
      </c>
      <c r="G1042" s="9" t="e">
        <f>IF(ISERR(VLOOKUP($D1042, 'SP Per G'!$A$2:$D$1380, 3, FALSE)), L1042, VLOOKUP($D1042, 'SP Per G'!$A$2:$D$1380, 3, FALSE))</f>
        <v>#N/A</v>
      </c>
      <c r="H1042" s="9" t="e">
        <f>VLOOKUP($D1042, 'SP Per G'!$A$2:$D$1380, 4, FALSE)</f>
        <v>#N/A</v>
      </c>
      <c r="I1042" s="9" t="e">
        <f>VLOOKUP($D1042, Individual_Pitching___Dashboard[], 18, FALSE)</f>
        <v>#N/A</v>
      </c>
      <c r="J1042" s="9" t="e">
        <f>VLOOKUP($D1042, Individual_Pitching___Dashboard[], 20, FALSE)</f>
        <v>#N/A</v>
      </c>
      <c r="K1042" s="9" t="e">
        <f>VLOOKUP($D1042, Individual_Pitching___Advanced[], 21,FALSE)</f>
        <v>#N/A</v>
      </c>
      <c r="L1042" s="9" t="e">
        <f>VLOOKUP($B1042, 'Team Per G'!$A$2:$G$31, 7, FALSE)</f>
        <v>#N/A</v>
      </c>
      <c r="M1042" s="9" t="e">
        <f>VLOOKUP($B1042, 'FanGraphs - Team WAR Projected'!$B$2:$E$31, 3, FALSE)/162</f>
        <v>#N/A</v>
      </c>
      <c r="N1042" s="9" t="e">
        <f>VLOOKUP($B1042, Team_Pitching___Advanced[[Team]:[xFIP]], 19,FALSE)</f>
        <v>#N/A</v>
      </c>
      <c r="O1042" s="9" t="e">
        <f>VLOOKUP($B1042, Team_Pitching___Advanced[], 20, FALSE)</f>
        <v>#N/A</v>
      </c>
      <c r="P1042" s="9" t="e">
        <f>VLOOKUP($B1042, Team_Batting___Dashboard[[Team]:[wOBA]], 16, FALSE)</f>
        <v>#N/A</v>
      </c>
      <c r="Q1042" s="9" t="e">
        <f>VLOOKUP($B1042, Team_Batting___Advanced[[Team]:[OPS]], 9, FALSE)</f>
        <v>#N/A</v>
      </c>
      <c r="R1042" s="9" t="e">
        <f>VLOOKUP($B1042, Team_Batting___Advanced[], 19, FALSE)</f>
        <v>#N/A</v>
      </c>
      <c r="S1042" s="9" t="e">
        <f>VLOOKUP($B1042, 'Team Per G'!$A$2:$G$31, 3, FALSE)</f>
        <v>#N/A</v>
      </c>
      <c r="T1042" s="9" t="e">
        <f>VLOOKUP($B1042, 'Team Per G'!$A$2:$G$31, 5, FALSE)</f>
        <v>#N/A</v>
      </c>
      <c r="U1042" s="9" t="e">
        <f>VLOOKUP($B1042, 'Team Per G'!$A$2:$G$31, 4, FALSE)</f>
        <v>#N/A</v>
      </c>
      <c r="V1042" s="9" t="e">
        <f>VLOOKUP($B1042, Team_Batting___Dashboard[], 22, FALSE)/$F1042</f>
        <v>#N/A</v>
      </c>
      <c r="W1042" s="9" t="e">
        <f>VLOOKUP($B1042, 'FanGraphs - Team WAR Projected'!$B$2:$E$31, 4, FALSE)/162</f>
        <v>#N/A</v>
      </c>
      <c r="X1042" s="9" t="e">
        <f>VLOOKUP($B1042, FanGraphs_Standings[[Abbreviation]:[2024 Year to Date RS/G]], 6, FALSE)/$F1042</f>
        <v>#N/A</v>
      </c>
      <c r="Y1042" s="9" t="e">
        <f>VLOOKUP($B1042, FanGraphs_Standings[[Abbreviation]:[2024 Projected Full Season RDif]], 19, FALSE)/162</f>
        <v>#N/A</v>
      </c>
      <c r="Z1042" s="9" t="e">
        <f>VLOOKUP($B1042, FanGraphs_Standings[[Abbreviation]:[2024 Projected Full Season RDif]], 5, FALSE)</f>
        <v>#N/A</v>
      </c>
      <c r="AA1042" s="9" t="e">
        <f>VLOOKUP($B1042, FanGraphs_Standings[[Abbreviation]:[2024 Projected Full Season W%]], 18, FALSE)</f>
        <v>#N/A</v>
      </c>
      <c r="AB1042" s="9" t="e">
        <f>VLOOKUP($B1042, 'Home Field Adv'!$A$2:$I$31, 9, FALSE)</f>
        <v>#N/A</v>
      </c>
      <c r="AC1042" s="9" t="e">
        <f>VLOOKUP($C1042, FanGraphs_Standings[[Abbreviation]:[2024 Year to Date G]], 2, FALSE)</f>
        <v>#N/A</v>
      </c>
      <c r="AD1042" s="9" t="e">
        <f>VLOOKUP($E1042, 'SP Per G'!$A$2:$D$1380, 3, FALSE)</f>
        <v>#N/A</v>
      </c>
      <c r="AE1042" s="9" t="e">
        <f>VLOOKUP($E1042, 'SP Per G'!$A$2:$D$1380, 4, FALSE)</f>
        <v>#N/A</v>
      </c>
      <c r="AF1042" s="9" t="e">
        <f>VLOOKUP($E1042, Individual_Pitching___Dashboard[], 18, FALSE)</f>
        <v>#N/A</v>
      </c>
      <c r="AG1042" s="9" t="e">
        <f>VLOOKUP($E1042, Individual_Pitching___Dashboard[], 20, FALSE)</f>
        <v>#N/A</v>
      </c>
      <c r="AH1042" s="9" t="e">
        <f>VLOOKUP($E1042, Individual_Pitching___Advanced[], 21,FALSE)</f>
        <v>#N/A</v>
      </c>
      <c r="AI1042" s="9" t="e">
        <f>VLOOKUP($C1042, 'Team Per G'!$A$2:$G$31, 7, FALSE)</f>
        <v>#N/A</v>
      </c>
      <c r="AJ1042" s="9" t="e">
        <f>VLOOKUP($C1042, 'FanGraphs - Team WAR Projected'!$B$2:$E$31, 3, FALSE)/162</f>
        <v>#N/A</v>
      </c>
      <c r="AK1042" s="9" t="e">
        <f>VLOOKUP($C1042, Team_Pitching___Advanced[[Team]:[xFIP]], 19,FALSE)</f>
        <v>#N/A</v>
      </c>
      <c r="AL1042" s="9" t="e">
        <f>VLOOKUP($C1042, Team_Pitching___Advanced[], 20, FALSE)</f>
        <v>#N/A</v>
      </c>
      <c r="AM1042" s="9" t="e">
        <f>VLOOKUP($C1042, Team_Batting___Dashboard[[Team]:[wOBA]], 16, FALSE)</f>
        <v>#N/A</v>
      </c>
      <c r="AN1042" s="9" t="e">
        <f>VLOOKUP($C1042, Team_Batting___Advanced[[Team]:[OPS]], 9, FALSE)</f>
        <v>#N/A</v>
      </c>
      <c r="AO1042" s="9" t="e">
        <f>VLOOKUP($C1042, Team_Batting___Advanced[], 19, FALSE)</f>
        <v>#N/A</v>
      </c>
      <c r="AP1042" s="9" t="e">
        <f>VLOOKUP($C1042, 'Team Per G'!$A$2:$G$31, 3, FALSE)</f>
        <v>#N/A</v>
      </c>
      <c r="AQ1042" s="9" t="e">
        <f>VLOOKUP($C1042, 'Team Per G'!$A$2:$G$31, 5, FALSE)</f>
        <v>#N/A</v>
      </c>
      <c r="AR1042" s="9" t="e">
        <f>VLOOKUP($C1042, 'Team Per G'!$A$2:$G$31, 4, FALSE)</f>
        <v>#N/A</v>
      </c>
      <c r="AS1042" s="9" t="e">
        <f>VLOOKUP($C1042, Team_Batting___Dashboard[], 22, FALSE)/$AC1042</f>
        <v>#N/A</v>
      </c>
      <c r="AT1042" s="9" t="e">
        <f>VLOOKUP($C1042, 'FanGraphs - Team WAR Projected'!$B$2:$E$31, 4, FALSE)/162</f>
        <v>#N/A</v>
      </c>
      <c r="AU1042" s="9" t="e">
        <f>VLOOKUP($C1042, FanGraphs_Standings[[Abbreviation]:[2024 Year to Date RS/G]], 6, FALSE)/$AC1042</f>
        <v>#N/A</v>
      </c>
      <c r="AV1042" s="9" t="e">
        <f>VLOOKUP($C1042, FanGraphs_Standings[[Abbreviation]:[2024 Projected Full Season RDif]], 19, FALSE)/162</f>
        <v>#N/A</v>
      </c>
      <c r="AW1042" s="9" t="e">
        <f>VLOOKUP($C1042, FanGraphs_Standings[[Abbreviation]:[2024 Projected Full Season RDif]], 5, FALSE)</f>
        <v>#N/A</v>
      </c>
      <c r="AX1042" s="9" t="e">
        <f>VLOOKUP($C1042, FanGraphs_Standings[[Abbreviation]:[2024 Projected Full Season W%]], 18, FALSE)</f>
        <v>#N/A</v>
      </c>
      <c r="AY1042" s="9" t="e">
        <f>VLOOKUP($C1042, 'Home Field Adv'!$A$2:$K$31, 11, FALSE)</f>
        <v>#N/A</v>
      </c>
      <c r="BB1042" s="5" t="str">
        <f t="shared" si="49"/>
        <v/>
      </c>
      <c r="BC1042" s="5" t="str">
        <f t="shared" si="50"/>
        <v/>
      </c>
      <c r="BD1042" s="5" t="str">
        <f t="shared" si="51"/>
        <v/>
      </c>
    </row>
    <row r="1043" spans="6:56" x14ac:dyDescent="0.45">
      <c r="F1043" s="9" t="e">
        <f>VLOOKUP($B1043, FanGraphs_Standings[[Abbreviation]:[2024 Year to Date G]], 2, FALSE)</f>
        <v>#N/A</v>
      </c>
      <c r="G1043" s="9" t="e">
        <f>IF(ISERR(VLOOKUP($D1043, 'SP Per G'!$A$2:$D$1380, 3, FALSE)), L1043, VLOOKUP($D1043, 'SP Per G'!$A$2:$D$1380, 3, FALSE))</f>
        <v>#N/A</v>
      </c>
      <c r="H1043" s="9" t="e">
        <f>VLOOKUP($D1043, 'SP Per G'!$A$2:$D$1380, 4, FALSE)</f>
        <v>#N/A</v>
      </c>
      <c r="I1043" s="9" t="e">
        <f>VLOOKUP($D1043, Individual_Pitching___Dashboard[], 18, FALSE)</f>
        <v>#N/A</v>
      </c>
      <c r="J1043" s="9" t="e">
        <f>VLOOKUP($D1043, Individual_Pitching___Dashboard[], 20, FALSE)</f>
        <v>#N/A</v>
      </c>
      <c r="K1043" s="9" t="e">
        <f>VLOOKUP($D1043, Individual_Pitching___Advanced[], 21,FALSE)</f>
        <v>#N/A</v>
      </c>
      <c r="L1043" s="9" t="e">
        <f>VLOOKUP($B1043, 'Team Per G'!$A$2:$G$31, 7, FALSE)</f>
        <v>#N/A</v>
      </c>
      <c r="M1043" s="9" t="e">
        <f>VLOOKUP($B1043, 'FanGraphs - Team WAR Projected'!$B$2:$E$31, 3, FALSE)/162</f>
        <v>#N/A</v>
      </c>
      <c r="N1043" s="9" t="e">
        <f>VLOOKUP($B1043, Team_Pitching___Advanced[[Team]:[xFIP]], 19,FALSE)</f>
        <v>#N/A</v>
      </c>
      <c r="O1043" s="9" t="e">
        <f>VLOOKUP($B1043, Team_Pitching___Advanced[], 20, FALSE)</f>
        <v>#N/A</v>
      </c>
      <c r="P1043" s="9" t="e">
        <f>VLOOKUP($B1043, Team_Batting___Dashboard[[Team]:[wOBA]], 16, FALSE)</f>
        <v>#N/A</v>
      </c>
      <c r="Q1043" s="9" t="e">
        <f>VLOOKUP($B1043, Team_Batting___Advanced[[Team]:[OPS]], 9, FALSE)</f>
        <v>#N/A</v>
      </c>
      <c r="R1043" s="9" t="e">
        <f>VLOOKUP($B1043, Team_Batting___Advanced[], 19, FALSE)</f>
        <v>#N/A</v>
      </c>
      <c r="S1043" s="9" t="e">
        <f>VLOOKUP($B1043, 'Team Per G'!$A$2:$G$31, 3, FALSE)</f>
        <v>#N/A</v>
      </c>
      <c r="T1043" s="9" t="e">
        <f>VLOOKUP($B1043, 'Team Per G'!$A$2:$G$31, 5, FALSE)</f>
        <v>#N/A</v>
      </c>
      <c r="U1043" s="9" t="e">
        <f>VLOOKUP($B1043, 'Team Per G'!$A$2:$G$31, 4, FALSE)</f>
        <v>#N/A</v>
      </c>
      <c r="V1043" s="9" t="e">
        <f>VLOOKUP($B1043, Team_Batting___Dashboard[], 22, FALSE)/$F1043</f>
        <v>#N/A</v>
      </c>
      <c r="W1043" s="9" t="e">
        <f>VLOOKUP($B1043, 'FanGraphs - Team WAR Projected'!$B$2:$E$31, 4, FALSE)/162</f>
        <v>#N/A</v>
      </c>
      <c r="X1043" s="9" t="e">
        <f>VLOOKUP($B1043, FanGraphs_Standings[[Abbreviation]:[2024 Year to Date RS/G]], 6, FALSE)/$F1043</f>
        <v>#N/A</v>
      </c>
      <c r="Y1043" s="9" t="e">
        <f>VLOOKUP($B1043, FanGraphs_Standings[[Abbreviation]:[2024 Projected Full Season RDif]], 19, FALSE)/162</f>
        <v>#N/A</v>
      </c>
      <c r="Z1043" s="9" t="e">
        <f>VLOOKUP($B1043, FanGraphs_Standings[[Abbreviation]:[2024 Projected Full Season RDif]], 5, FALSE)</f>
        <v>#N/A</v>
      </c>
      <c r="AA1043" s="9" t="e">
        <f>VLOOKUP($B1043, FanGraphs_Standings[[Abbreviation]:[2024 Projected Full Season W%]], 18, FALSE)</f>
        <v>#N/A</v>
      </c>
      <c r="AB1043" s="9" t="e">
        <f>VLOOKUP($B1043, 'Home Field Adv'!$A$2:$I$31, 9, FALSE)</f>
        <v>#N/A</v>
      </c>
      <c r="AC1043" s="9" t="e">
        <f>VLOOKUP($C1043, FanGraphs_Standings[[Abbreviation]:[2024 Year to Date G]], 2, FALSE)</f>
        <v>#N/A</v>
      </c>
      <c r="AD1043" s="9" t="e">
        <f>VLOOKUP($E1043, 'SP Per G'!$A$2:$D$1380, 3, FALSE)</f>
        <v>#N/A</v>
      </c>
      <c r="AE1043" s="9" t="e">
        <f>VLOOKUP($E1043, 'SP Per G'!$A$2:$D$1380, 4, FALSE)</f>
        <v>#N/A</v>
      </c>
      <c r="AF1043" s="9" t="e">
        <f>VLOOKUP($E1043, Individual_Pitching___Dashboard[], 18, FALSE)</f>
        <v>#N/A</v>
      </c>
      <c r="AG1043" s="9" t="e">
        <f>VLOOKUP($E1043, Individual_Pitching___Dashboard[], 20, FALSE)</f>
        <v>#N/A</v>
      </c>
      <c r="AH1043" s="9" t="e">
        <f>VLOOKUP($E1043, Individual_Pitching___Advanced[], 21,FALSE)</f>
        <v>#N/A</v>
      </c>
      <c r="AI1043" s="9" t="e">
        <f>VLOOKUP($C1043, 'Team Per G'!$A$2:$G$31, 7, FALSE)</f>
        <v>#N/A</v>
      </c>
      <c r="AJ1043" s="9" t="e">
        <f>VLOOKUP($C1043, 'FanGraphs - Team WAR Projected'!$B$2:$E$31, 3, FALSE)/162</f>
        <v>#N/A</v>
      </c>
      <c r="AK1043" s="9" t="e">
        <f>VLOOKUP($C1043, Team_Pitching___Advanced[[Team]:[xFIP]], 19,FALSE)</f>
        <v>#N/A</v>
      </c>
      <c r="AL1043" s="9" t="e">
        <f>VLOOKUP($C1043, Team_Pitching___Advanced[], 20, FALSE)</f>
        <v>#N/A</v>
      </c>
      <c r="AM1043" s="9" t="e">
        <f>VLOOKUP($C1043, Team_Batting___Dashboard[[Team]:[wOBA]], 16, FALSE)</f>
        <v>#N/A</v>
      </c>
      <c r="AN1043" s="9" t="e">
        <f>VLOOKUP($C1043, Team_Batting___Advanced[[Team]:[OPS]], 9, FALSE)</f>
        <v>#N/A</v>
      </c>
      <c r="AO1043" s="9" t="e">
        <f>VLOOKUP($C1043, Team_Batting___Advanced[], 19, FALSE)</f>
        <v>#N/A</v>
      </c>
      <c r="AP1043" s="9" t="e">
        <f>VLOOKUP($C1043, 'Team Per G'!$A$2:$G$31, 3, FALSE)</f>
        <v>#N/A</v>
      </c>
      <c r="AQ1043" s="9" t="e">
        <f>VLOOKUP($C1043, 'Team Per G'!$A$2:$G$31, 5, FALSE)</f>
        <v>#N/A</v>
      </c>
      <c r="AR1043" s="9" t="e">
        <f>VLOOKUP($C1043, 'Team Per G'!$A$2:$G$31, 4, FALSE)</f>
        <v>#N/A</v>
      </c>
      <c r="AS1043" s="9" t="e">
        <f>VLOOKUP($C1043, Team_Batting___Dashboard[], 22, FALSE)/$AC1043</f>
        <v>#N/A</v>
      </c>
      <c r="AT1043" s="9" t="e">
        <f>VLOOKUP($C1043, 'FanGraphs - Team WAR Projected'!$B$2:$E$31, 4, FALSE)/162</f>
        <v>#N/A</v>
      </c>
      <c r="AU1043" s="9" t="e">
        <f>VLOOKUP($C1043, FanGraphs_Standings[[Abbreviation]:[2024 Year to Date RS/G]], 6, FALSE)/$AC1043</f>
        <v>#N/A</v>
      </c>
      <c r="AV1043" s="9" t="e">
        <f>VLOOKUP($C1043, FanGraphs_Standings[[Abbreviation]:[2024 Projected Full Season RDif]], 19, FALSE)/162</f>
        <v>#N/A</v>
      </c>
      <c r="AW1043" s="9" t="e">
        <f>VLOOKUP($C1043, FanGraphs_Standings[[Abbreviation]:[2024 Projected Full Season RDif]], 5, FALSE)</f>
        <v>#N/A</v>
      </c>
      <c r="AX1043" s="9" t="e">
        <f>VLOOKUP($C1043, FanGraphs_Standings[[Abbreviation]:[2024 Projected Full Season W%]], 18, FALSE)</f>
        <v>#N/A</v>
      </c>
      <c r="AY1043" s="9" t="e">
        <f>VLOOKUP($C1043, 'Home Field Adv'!$A$2:$K$31, 11, FALSE)</f>
        <v>#N/A</v>
      </c>
      <c r="BB1043" s="5" t="str">
        <f t="shared" si="49"/>
        <v/>
      </c>
      <c r="BC1043" s="5" t="str">
        <f t="shared" si="50"/>
        <v/>
      </c>
      <c r="BD1043" s="5" t="str">
        <f t="shared" si="51"/>
        <v/>
      </c>
    </row>
    <row r="1044" spans="6:56" x14ac:dyDescent="0.45">
      <c r="F1044" s="9" t="e">
        <f>VLOOKUP($B1044, FanGraphs_Standings[[Abbreviation]:[2024 Year to Date G]], 2, FALSE)</f>
        <v>#N/A</v>
      </c>
      <c r="G1044" s="9" t="e">
        <f>IF(ISERR(VLOOKUP($D1044, 'SP Per G'!$A$2:$D$1380, 3, FALSE)), L1044, VLOOKUP($D1044, 'SP Per G'!$A$2:$D$1380, 3, FALSE))</f>
        <v>#N/A</v>
      </c>
      <c r="H1044" s="9" t="e">
        <f>VLOOKUP($D1044, 'SP Per G'!$A$2:$D$1380, 4, FALSE)</f>
        <v>#N/A</v>
      </c>
      <c r="I1044" s="9" t="e">
        <f>VLOOKUP($D1044, Individual_Pitching___Dashboard[], 18, FALSE)</f>
        <v>#N/A</v>
      </c>
      <c r="J1044" s="9" t="e">
        <f>VLOOKUP($D1044, Individual_Pitching___Dashboard[], 20, FALSE)</f>
        <v>#N/A</v>
      </c>
      <c r="K1044" s="9" t="e">
        <f>VLOOKUP($D1044, Individual_Pitching___Advanced[], 21,FALSE)</f>
        <v>#N/A</v>
      </c>
      <c r="L1044" s="9" t="e">
        <f>VLOOKUP($B1044, 'Team Per G'!$A$2:$G$31, 7, FALSE)</f>
        <v>#N/A</v>
      </c>
      <c r="M1044" s="9" t="e">
        <f>VLOOKUP($B1044, 'FanGraphs - Team WAR Projected'!$B$2:$E$31, 3, FALSE)/162</f>
        <v>#N/A</v>
      </c>
      <c r="N1044" s="9" t="e">
        <f>VLOOKUP($B1044, Team_Pitching___Advanced[[Team]:[xFIP]], 19,FALSE)</f>
        <v>#N/A</v>
      </c>
      <c r="O1044" s="9" t="e">
        <f>VLOOKUP($B1044, Team_Pitching___Advanced[], 20, FALSE)</f>
        <v>#N/A</v>
      </c>
      <c r="P1044" s="9" t="e">
        <f>VLOOKUP($B1044, Team_Batting___Dashboard[[Team]:[wOBA]], 16, FALSE)</f>
        <v>#N/A</v>
      </c>
      <c r="Q1044" s="9" t="e">
        <f>VLOOKUP($B1044, Team_Batting___Advanced[[Team]:[OPS]], 9, FALSE)</f>
        <v>#N/A</v>
      </c>
      <c r="R1044" s="9" t="e">
        <f>VLOOKUP($B1044, Team_Batting___Advanced[], 19, FALSE)</f>
        <v>#N/A</v>
      </c>
      <c r="S1044" s="9" t="e">
        <f>VLOOKUP($B1044, 'Team Per G'!$A$2:$G$31, 3, FALSE)</f>
        <v>#N/A</v>
      </c>
      <c r="T1044" s="9" t="e">
        <f>VLOOKUP($B1044, 'Team Per G'!$A$2:$G$31, 5, FALSE)</f>
        <v>#N/A</v>
      </c>
      <c r="U1044" s="9" t="e">
        <f>VLOOKUP($B1044, 'Team Per G'!$A$2:$G$31, 4, FALSE)</f>
        <v>#N/A</v>
      </c>
      <c r="V1044" s="9" t="e">
        <f>VLOOKUP($B1044, Team_Batting___Dashboard[], 22, FALSE)/$F1044</f>
        <v>#N/A</v>
      </c>
      <c r="W1044" s="9" t="e">
        <f>VLOOKUP($B1044, 'FanGraphs - Team WAR Projected'!$B$2:$E$31, 4, FALSE)/162</f>
        <v>#N/A</v>
      </c>
      <c r="X1044" s="9" t="e">
        <f>VLOOKUP($B1044, FanGraphs_Standings[[Abbreviation]:[2024 Year to Date RS/G]], 6, FALSE)/$F1044</f>
        <v>#N/A</v>
      </c>
      <c r="Y1044" s="9" t="e">
        <f>VLOOKUP($B1044, FanGraphs_Standings[[Abbreviation]:[2024 Projected Full Season RDif]], 19, FALSE)/162</f>
        <v>#N/A</v>
      </c>
      <c r="Z1044" s="9" t="e">
        <f>VLOOKUP($B1044, FanGraphs_Standings[[Abbreviation]:[2024 Projected Full Season RDif]], 5, FALSE)</f>
        <v>#N/A</v>
      </c>
      <c r="AA1044" s="9" t="e">
        <f>VLOOKUP($B1044, FanGraphs_Standings[[Abbreviation]:[2024 Projected Full Season W%]], 18, FALSE)</f>
        <v>#N/A</v>
      </c>
      <c r="AB1044" s="9" t="e">
        <f>VLOOKUP($B1044, 'Home Field Adv'!$A$2:$I$31, 9, FALSE)</f>
        <v>#N/A</v>
      </c>
      <c r="AC1044" s="9" t="e">
        <f>VLOOKUP($C1044, FanGraphs_Standings[[Abbreviation]:[2024 Year to Date G]], 2, FALSE)</f>
        <v>#N/A</v>
      </c>
      <c r="AD1044" s="9" t="e">
        <f>VLOOKUP($E1044, 'SP Per G'!$A$2:$D$1380, 3, FALSE)</f>
        <v>#N/A</v>
      </c>
      <c r="AE1044" s="9" t="e">
        <f>VLOOKUP($E1044, 'SP Per G'!$A$2:$D$1380, 4, FALSE)</f>
        <v>#N/A</v>
      </c>
      <c r="AF1044" s="9" t="e">
        <f>VLOOKUP($E1044, Individual_Pitching___Dashboard[], 18, FALSE)</f>
        <v>#N/A</v>
      </c>
      <c r="AG1044" s="9" t="e">
        <f>VLOOKUP($E1044, Individual_Pitching___Dashboard[], 20, FALSE)</f>
        <v>#N/A</v>
      </c>
      <c r="AH1044" s="9" t="e">
        <f>VLOOKUP($E1044, Individual_Pitching___Advanced[], 21,FALSE)</f>
        <v>#N/A</v>
      </c>
      <c r="AI1044" s="9" t="e">
        <f>VLOOKUP($C1044, 'Team Per G'!$A$2:$G$31, 7, FALSE)</f>
        <v>#N/A</v>
      </c>
      <c r="AJ1044" s="9" t="e">
        <f>VLOOKUP($C1044, 'FanGraphs - Team WAR Projected'!$B$2:$E$31, 3, FALSE)/162</f>
        <v>#N/A</v>
      </c>
      <c r="AK1044" s="9" t="e">
        <f>VLOOKUP($C1044, Team_Pitching___Advanced[[Team]:[xFIP]], 19,FALSE)</f>
        <v>#N/A</v>
      </c>
      <c r="AL1044" s="9" t="e">
        <f>VLOOKUP($C1044, Team_Pitching___Advanced[], 20, FALSE)</f>
        <v>#N/A</v>
      </c>
      <c r="AM1044" s="9" t="e">
        <f>VLOOKUP($C1044, Team_Batting___Dashboard[[Team]:[wOBA]], 16, FALSE)</f>
        <v>#N/A</v>
      </c>
      <c r="AN1044" s="9" t="e">
        <f>VLOOKUP($C1044, Team_Batting___Advanced[[Team]:[OPS]], 9, FALSE)</f>
        <v>#N/A</v>
      </c>
      <c r="AO1044" s="9" t="e">
        <f>VLOOKUP($C1044, Team_Batting___Advanced[], 19, FALSE)</f>
        <v>#N/A</v>
      </c>
      <c r="AP1044" s="9" t="e">
        <f>VLOOKUP($C1044, 'Team Per G'!$A$2:$G$31, 3, FALSE)</f>
        <v>#N/A</v>
      </c>
      <c r="AQ1044" s="9" t="e">
        <f>VLOOKUP($C1044, 'Team Per G'!$A$2:$G$31, 5, FALSE)</f>
        <v>#N/A</v>
      </c>
      <c r="AR1044" s="9" t="e">
        <f>VLOOKUP($C1044, 'Team Per G'!$A$2:$G$31, 4, FALSE)</f>
        <v>#N/A</v>
      </c>
      <c r="AS1044" s="9" t="e">
        <f>VLOOKUP($C1044, Team_Batting___Dashboard[], 22, FALSE)/$AC1044</f>
        <v>#N/A</v>
      </c>
      <c r="AT1044" s="9" t="e">
        <f>VLOOKUP($C1044, 'FanGraphs - Team WAR Projected'!$B$2:$E$31, 4, FALSE)/162</f>
        <v>#N/A</v>
      </c>
      <c r="AU1044" s="9" t="e">
        <f>VLOOKUP($C1044, FanGraphs_Standings[[Abbreviation]:[2024 Year to Date RS/G]], 6, FALSE)/$AC1044</f>
        <v>#N/A</v>
      </c>
      <c r="AV1044" s="9" t="e">
        <f>VLOOKUP($C1044, FanGraphs_Standings[[Abbreviation]:[2024 Projected Full Season RDif]], 19, FALSE)/162</f>
        <v>#N/A</v>
      </c>
      <c r="AW1044" s="9" t="e">
        <f>VLOOKUP($C1044, FanGraphs_Standings[[Abbreviation]:[2024 Projected Full Season RDif]], 5, FALSE)</f>
        <v>#N/A</v>
      </c>
      <c r="AX1044" s="9" t="e">
        <f>VLOOKUP($C1044, FanGraphs_Standings[[Abbreviation]:[2024 Projected Full Season W%]], 18, FALSE)</f>
        <v>#N/A</v>
      </c>
      <c r="AY1044" s="9" t="e">
        <f>VLOOKUP($C1044, 'Home Field Adv'!$A$2:$K$31, 11, FALSE)</f>
        <v>#N/A</v>
      </c>
      <c r="BB1044" s="5" t="str">
        <f t="shared" si="49"/>
        <v/>
      </c>
      <c r="BC1044" s="5" t="str">
        <f t="shared" si="50"/>
        <v/>
      </c>
      <c r="BD1044" s="5" t="str">
        <f t="shared" si="51"/>
        <v/>
      </c>
    </row>
    <row r="1045" spans="6:56" x14ac:dyDescent="0.45">
      <c r="F1045" s="9" t="e">
        <f>VLOOKUP($B1045, FanGraphs_Standings[[Abbreviation]:[2024 Year to Date G]], 2, FALSE)</f>
        <v>#N/A</v>
      </c>
      <c r="G1045" s="9" t="e">
        <f>IF(ISERR(VLOOKUP($D1045, 'SP Per G'!$A$2:$D$1380, 3, FALSE)), L1045, VLOOKUP($D1045, 'SP Per G'!$A$2:$D$1380, 3, FALSE))</f>
        <v>#N/A</v>
      </c>
      <c r="H1045" s="9" t="e">
        <f>VLOOKUP($D1045, 'SP Per G'!$A$2:$D$1380, 4, FALSE)</f>
        <v>#N/A</v>
      </c>
      <c r="I1045" s="9" t="e">
        <f>VLOOKUP($D1045, Individual_Pitching___Dashboard[], 18, FALSE)</f>
        <v>#N/A</v>
      </c>
      <c r="J1045" s="9" t="e">
        <f>VLOOKUP($D1045, Individual_Pitching___Dashboard[], 20, FALSE)</f>
        <v>#N/A</v>
      </c>
      <c r="K1045" s="9" t="e">
        <f>VLOOKUP($D1045, Individual_Pitching___Advanced[], 21,FALSE)</f>
        <v>#N/A</v>
      </c>
      <c r="L1045" s="9" t="e">
        <f>VLOOKUP($B1045, 'Team Per G'!$A$2:$G$31, 7, FALSE)</f>
        <v>#N/A</v>
      </c>
      <c r="M1045" s="9" t="e">
        <f>VLOOKUP($B1045, 'FanGraphs - Team WAR Projected'!$B$2:$E$31, 3, FALSE)/162</f>
        <v>#N/A</v>
      </c>
      <c r="N1045" s="9" t="e">
        <f>VLOOKUP($B1045, Team_Pitching___Advanced[[Team]:[xFIP]], 19,FALSE)</f>
        <v>#N/A</v>
      </c>
      <c r="O1045" s="9" t="e">
        <f>VLOOKUP($B1045, Team_Pitching___Advanced[], 20, FALSE)</f>
        <v>#N/A</v>
      </c>
      <c r="P1045" s="9" t="e">
        <f>VLOOKUP($B1045, Team_Batting___Dashboard[[Team]:[wOBA]], 16, FALSE)</f>
        <v>#N/A</v>
      </c>
      <c r="Q1045" s="9" t="e">
        <f>VLOOKUP($B1045, Team_Batting___Advanced[[Team]:[OPS]], 9, FALSE)</f>
        <v>#N/A</v>
      </c>
      <c r="R1045" s="9" t="e">
        <f>VLOOKUP($B1045, Team_Batting___Advanced[], 19, FALSE)</f>
        <v>#N/A</v>
      </c>
      <c r="S1045" s="9" t="e">
        <f>VLOOKUP($B1045, 'Team Per G'!$A$2:$G$31, 3, FALSE)</f>
        <v>#N/A</v>
      </c>
      <c r="T1045" s="9" t="e">
        <f>VLOOKUP($B1045, 'Team Per G'!$A$2:$G$31, 5, FALSE)</f>
        <v>#N/A</v>
      </c>
      <c r="U1045" s="9" t="e">
        <f>VLOOKUP($B1045, 'Team Per G'!$A$2:$G$31, 4, FALSE)</f>
        <v>#N/A</v>
      </c>
      <c r="V1045" s="9" t="e">
        <f>VLOOKUP($B1045, Team_Batting___Dashboard[], 22, FALSE)/$F1045</f>
        <v>#N/A</v>
      </c>
      <c r="W1045" s="9" t="e">
        <f>VLOOKUP($B1045, 'FanGraphs - Team WAR Projected'!$B$2:$E$31, 4, FALSE)/162</f>
        <v>#N/A</v>
      </c>
      <c r="X1045" s="9" t="e">
        <f>VLOOKUP($B1045, FanGraphs_Standings[[Abbreviation]:[2024 Year to Date RS/G]], 6, FALSE)/$F1045</f>
        <v>#N/A</v>
      </c>
      <c r="Y1045" s="9" t="e">
        <f>VLOOKUP($B1045, FanGraphs_Standings[[Abbreviation]:[2024 Projected Full Season RDif]], 19, FALSE)/162</f>
        <v>#N/A</v>
      </c>
      <c r="Z1045" s="9" t="e">
        <f>VLOOKUP($B1045, FanGraphs_Standings[[Abbreviation]:[2024 Projected Full Season RDif]], 5, FALSE)</f>
        <v>#N/A</v>
      </c>
      <c r="AA1045" s="9" t="e">
        <f>VLOOKUP($B1045, FanGraphs_Standings[[Abbreviation]:[2024 Projected Full Season W%]], 18, FALSE)</f>
        <v>#N/A</v>
      </c>
      <c r="AB1045" s="9" t="e">
        <f>VLOOKUP($B1045, 'Home Field Adv'!$A$2:$I$31, 9, FALSE)</f>
        <v>#N/A</v>
      </c>
      <c r="AC1045" s="9" t="e">
        <f>VLOOKUP($C1045, FanGraphs_Standings[[Abbreviation]:[2024 Year to Date G]], 2, FALSE)</f>
        <v>#N/A</v>
      </c>
      <c r="AD1045" s="9" t="e">
        <f>VLOOKUP($E1045, 'SP Per G'!$A$2:$D$1380, 3, FALSE)</f>
        <v>#N/A</v>
      </c>
      <c r="AE1045" s="9" t="e">
        <f>VLOOKUP($E1045, 'SP Per G'!$A$2:$D$1380, 4, FALSE)</f>
        <v>#N/A</v>
      </c>
      <c r="AF1045" s="9" t="e">
        <f>VLOOKUP($E1045, Individual_Pitching___Dashboard[], 18, FALSE)</f>
        <v>#N/A</v>
      </c>
      <c r="AG1045" s="9" t="e">
        <f>VLOOKUP($E1045, Individual_Pitching___Dashboard[], 20, FALSE)</f>
        <v>#N/A</v>
      </c>
      <c r="AH1045" s="9" t="e">
        <f>VLOOKUP($E1045, Individual_Pitching___Advanced[], 21,FALSE)</f>
        <v>#N/A</v>
      </c>
      <c r="AI1045" s="9" t="e">
        <f>VLOOKUP($C1045, 'Team Per G'!$A$2:$G$31, 7, FALSE)</f>
        <v>#N/A</v>
      </c>
      <c r="AJ1045" s="9" t="e">
        <f>VLOOKUP($C1045, 'FanGraphs - Team WAR Projected'!$B$2:$E$31, 3, FALSE)/162</f>
        <v>#N/A</v>
      </c>
      <c r="AK1045" s="9" t="e">
        <f>VLOOKUP($C1045, Team_Pitching___Advanced[[Team]:[xFIP]], 19,FALSE)</f>
        <v>#N/A</v>
      </c>
      <c r="AL1045" s="9" t="e">
        <f>VLOOKUP($C1045, Team_Pitching___Advanced[], 20, FALSE)</f>
        <v>#N/A</v>
      </c>
      <c r="AM1045" s="9" t="e">
        <f>VLOOKUP($C1045, Team_Batting___Dashboard[[Team]:[wOBA]], 16, FALSE)</f>
        <v>#N/A</v>
      </c>
      <c r="AN1045" s="9" t="e">
        <f>VLOOKUP($C1045, Team_Batting___Advanced[[Team]:[OPS]], 9, FALSE)</f>
        <v>#N/A</v>
      </c>
      <c r="AO1045" s="9" t="e">
        <f>VLOOKUP($C1045, Team_Batting___Advanced[], 19, FALSE)</f>
        <v>#N/A</v>
      </c>
      <c r="AP1045" s="9" t="e">
        <f>VLOOKUP($C1045, 'Team Per G'!$A$2:$G$31, 3, FALSE)</f>
        <v>#N/A</v>
      </c>
      <c r="AQ1045" s="9" t="e">
        <f>VLOOKUP($C1045, 'Team Per G'!$A$2:$G$31, 5, FALSE)</f>
        <v>#N/A</v>
      </c>
      <c r="AR1045" s="9" t="e">
        <f>VLOOKUP($C1045, 'Team Per G'!$A$2:$G$31, 4, FALSE)</f>
        <v>#N/A</v>
      </c>
      <c r="AS1045" s="9" t="e">
        <f>VLOOKUP($C1045, Team_Batting___Dashboard[], 22, FALSE)/$AC1045</f>
        <v>#N/A</v>
      </c>
      <c r="AT1045" s="9" t="e">
        <f>VLOOKUP($C1045, 'FanGraphs - Team WAR Projected'!$B$2:$E$31, 4, FALSE)/162</f>
        <v>#N/A</v>
      </c>
      <c r="AU1045" s="9" t="e">
        <f>VLOOKUP($C1045, FanGraphs_Standings[[Abbreviation]:[2024 Year to Date RS/G]], 6, FALSE)/$AC1045</f>
        <v>#N/A</v>
      </c>
      <c r="AV1045" s="9" t="e">
        <f>VLOOKUP($C1045, FanGraphs_Standings[[Abbreviation]:[2024 Projected Full Season RDif]], 19, FALSE)/162</f>
        <v>#N/A</v>
      </c>
      <c r="AW1045" s="9" t="e">
        <f>VLOOKUP($C1045, FanGraphs_Standings[[Abbreviation]:[2024 Projected Full Season RDif]], 5, FALSE)</f>
        <v>#N/A</v>
      </c>
      <c r="AX1045" s="9" t="e">
        <f>VLOOKUP($C1045, FanGraphs_Standings[[Abbreviation]:[2024 Projected Full Season W%]], 18, FALSE)</f>
        <v>#N/A</v>
      </c>
      <c r="AY1045" s="9" t="e">
        <f>VLOOKUP($C1045, 'Home Field Adv'!$A$2:$K$31, 11, FALSE)</f>
        <v>#N/A</v>
      </c>
      <c r="BB1045" s="5" t="str">
        <f t="shared" si="49"/>
        <v/>
      </c>
      <c r="BC1045" s="5" t="str">
        <f t="shared" si="50"/>
        <v/>
      </c>
      <c r="BD1045" s="5" t="str">
        <f t="shared" si="51"/>
        <v/>
      </c>
    </row>
    <row r="1046" spans="6:56" x14ac:dyDescent="0.45">
      <c r="F1046" s="9" t="e">
        <f>VLOOKUP($B1046, FanGraphs_Standings[[Abbreviation]:[2024 Year to Date G]], 2, FALSE)</f>
        <v>#N/A</v>
      </c>
      <c r="G1046" s="9" t="e">
        <f>IF(ISERR(VLOOKUP($D1046, 'SP Per G'!$A$2:$D$1380, 3, FALSE)), L1046, VLOOKUP($D1046, 'SP Per G'!$A$2:$D$1380, 3, FALSE))</f>
        <v>#N/A</v>
      </c>
      <c r="H1046" s="9" t="e">
        <f>VLOOKUP($D1046, 'SP Per G'!$A$2:$D$1380, 4, FALSE)</f>
        <v>#N/A</v>
      </c>
      <c r="I1046" s="9" t="e">
        <f>VLOOKUP($D1046, Individual_Pitching___Dashboard[], 18, FALSE)</f>
        <v>#N/A</v>
      </c>
      <c r="J1046" s="9" t="e">
        <f>VLOOKUP($D1046, Individual_Pitching___Dashboard[], 20, FALSE)</f>
        <v>#N/A</v>
      </c>
      <c r="K1046" s="9" t="e">
        <f>VLOOKUP($D1046, Individual_Pitching___Advanced[], 21,FALSE)</f>
        <v>#N/A</v>
      </c>
      <c r="L1046" s="9" t="e">
        <f>VLOOKUP($B1046, 'Team Per G'!$A$2:$G$31, 7, FALSE)</f>
        <v>#N/A</v>
      </c>
      <c r="M1046" s="9" t="e">
        <f>VLOOKUP($B1046, 'FanGraphs - Team WAR Projected'!$B$2:$E$31, 3, FALSE)/162</f>
        <v>#N/A</v>
      </c>
      <c r="N1046" s="9" t="e">
        <f>VLOOKUP($B1046, Team_Pitching___Advanced[[Team]:[xFIP]], 19,FALSE)</f>
        <v>#N/A</v>
      </c>
      <c r="O1046" s="9" t="e">
        <f>VLOOKUP($B1046, Team_Pitching___Advanced[], 20, FALSE)</f>
        <v>#N/A</v>
      </c>
      <c r="P1046" s="9" t="e">
        <f>VLOOKUP($B1046, Team_Batting___Dashboard[[Team]:[wOBA]], 16, FALSE)</f>
        <v>#N/A</v>
      </c>
      <c r="Q1046" s="9" t="e">
        <f>VLOOKUP($B1046, Team_Batting___Advanced[[Team]:[OPS]], 9, FALSE)</f>
        <v>#N/A</v>
      </c>
      <c r="R1046" s="9" t="e">
        <f>VLOOKUP($B1046, Team_Batting___Advanced[], 19, FALSE)</f>
        <v>#N/A</v>
      </c>
      <c r="S1046" s="9" t="e">
        <f>VLOOKUP($B1046, 'Team Per G'!$A$2:$G$31, 3, FALSE)</f>
        <v>#N/A</v>
      </c>
      <c r="T1046" s="9" t="e">
        <f>VLOOKUP($B1046, 'Team Per G'!$A$2:$G$31, 5, FALSE)</f>
        <v>#N/A</v>
      </c>
      <c r="U1046" s="9" t="e">
        <f>VLOOKUP($B1046, 'Team Per G'!$A$2:$G$31, 4, FALSE)</f>
        <v>#N/A</v>
      </c>
      <c r="V1046" s="9" t="e">
        <f>VLOOKUP($B1046, Team_Batting___Dashboard[], 22, FALSE)/$F1046</f>
        <v>#N/A</v>
      </c>
      <c r="W1046" s="9" t="e">
        <f>VLOOKUP($B1046, 'FanGraphs - Team WAR Projected'!$B$2:$E$31, 4, FALSE)/162</f>
        <v>#N/A</v>
      </c>
      <c r="X1046" s="9" t="e">
        <f>VLOOKUP($B1046, FanGraphs_Standings[[Abbreviation]:[2024 Year to Date RS/G]], 6, FALSE)/$F1046</f>
        <v>#N/A</v>
      </c>
      <c r="Y1046" s="9" t="e">
        <f>VLOOKUP($B1046, FanGraphs_Standings[[Abbreviation]:[2024 Projected Full Season RDif]], 19, FALSE)/162</f>
        <v>#N/A</v>
      </c>
      <c r="Z1046" s="9" t="e">
        <f>VLOOKUP($B1046, FanGraphs_Standings[[Abbreviation]:[2024 Projected Full Season RDif]], 5, FALSE)</f>
        <v>#N/A</v>
      </c>
      <c r="AA1046" s="9" t="e">
        <f>VLOOKUP($B1046, FanGraphs_Standings[[Abbreviation]:[2024 Projected Full Season W%]], 18, FALSE)</f>
        <v>#N/A</v>
      </c>
      <c r="AB1046" s="9" t="e">
        <f>VLOOKUP($B1046, 'Home Field Adv'!$A$2:$I$31, 9, FALSE)</f>
        <v>#N/A</v>
      </c>
      <c r="AC1046" s="9" t="e">
        <f>VLOOKUP($C1046, FanGraphs_Standings[[Abbreviation]:[2024 Year to Date G]], 2, FALSE)</f>
        <v>#N/A</v>
      </c>
      <c r="AD1046" s="9" t="e">
        <f>VLOOKUP($E1046, 'SP Per G'!$A$2:$D$1380, 3, FALSE)</f>
        <v>#N/A</v>
      </c>
      <c r="AE1046" s="9" t="e">
        <f>VLOOKUP($E1046, 'SP Per G'!$A$2:$D$1380, 4, FALSE)</f>
        <v>#N/A</v>
      </c>
      <c r="AF1046" s="9" t="e">
        <f>VLOOKUP($E1046, Individual_Pitching___Dashboard[], 18, FALSE)</f>
        <v>#N/A</v>
      </c>
      <c r="AG1046" s="9" t="e">
        <f>VLOOKUP($E1046, Individual_Pitching___Dashboard[], 20, FALSE)</f>
        <v>#N/A</v>
      </c>
      <c r="AH1046" s="9" t="e">
        <f>VLOOKUP($E1046, Individual_Pitching___Advanced[], 21,FALSE)</f>
        <v>#N/A</v>
      </c>
      <c r="AI1046" s="9" t="e">
        <f>VLOOKUP($C1046, 'Team Per G'!$A$2:$G$31, 7, FALSE)</f>
        <v>#N/A</v>
      </c>
      <c r="AJ1046" s="9" t="e">
        <f>VLOOKUP($C1046, 'FanGraphs - Team WAR Projected'!$B$2:$E$31, 3, FALSE)/162</f>
        <v>#N/A</v>
      </c>
      <c r="AK1046" s="9" t="e">
        <f>VLOOKUP($C1046, Team_Pitching___Advanced[[Team]:[xFIP]], 19,FALSE)</f>
        <v>#N/A</v>
      </c>
      <c r="AL1046" s="9" t="e">
        <f>VLOOKUP($C1046, Team_Pitching___Advanced[], 20, FALSE)</f>
        <v>#N/A</v>
      </c>
      <c r="AM1046" s="9" t="e">
        <f>VLOOKUP($C1046, Team_Batting___Dashboard[[Team]:[wOBA]], 16, FALSE)</f>
        <v>#N/A</v>
      </c>
      <c r="AN1046" s="9" t="e">
        <f>VLOOKUP($C1046, Team_Batting___Advanced[[Team]:[OPS]], 9, FALSE)</f>
        <v>#N/A</v>
      </c>
      <c r="AO1046" s="9" t="e">
        <f>VLOOKUP($C1046, Team_Batting___Advanced[], 19, FALSE)</f>
        <v>#N/A</v>
      </c>
      <c r="AP1046" s="9" t="e">
        <f>VLOOKUP($C1046, 'Team Per G'!$A$2:$G$31, 3, FALSE)</f>
        <v>#N/A</v>
      </c>
      <c r="AQ1046" s="9" t="e">
        <f>VLOOKUP($C1046, 'Team Per G'!$A$2:$G$31, 5, FALSE)</f>
        <v>#N/A</v>
      </c>
      <c r="AR1046" s="9" t="e">
        <f>VLOOKUP($C1046, 'Team Per G'!$A$2:$G$31, 4, FALSE)</f>
        <v>#N/A</v>
      </c>
      <c r="AS1046" s="9" t="e">
        <f>VLOOKUP($C1046, Team_Batting___Dashboard[], 22, FALSE)/$AC1046</f>
        <v>#N/A</v>
      </c>
      <c r="AT1046" s="9" t="e">
        <f>VLOOKUP($C1046, 'FanGraphs - Team WAR Projected'!$B$2:$E$31, 4, FALSE)/162</f>
        <v>#N/A</v>
      </c>
      <c r="AU1046" s="9" t="e">
        <f>VLOOKUP($C1046, FanGraphs_Standings[[Abbreviation]:[2024 Year to Date RS/G]], 6, FALSE)/$AC1046</f>
        <v>#N/A</v>
      </c>
      <c r="AV1046" s="9" t="e">
        <f>VLOOKUP($C1046, FanGraphs_Standings[[Abbreviation]:[2024 Projected Full Season RDif]], 19, FALSE)/162</f>
        <v>#N/A</v>
      </c>
      <c r="AW1046" s="9" t="e">
        <f>VLOOKUP($C1046, FanGraphs_Standings[[Abbreviation]:[2024 Projected Full Season RDif]], 5, FALSE)</f>
        <v>#N/A</v>
      </c>
      <c r="AX1046" s="9" t="e">
        <f>VLOOKUP($C1046, FanGraphs_Standings[[Abbreviation]:[2024 Projected Full Season W%]], 18, FALSE)</f>
        <v>#N/A</v>
      </c>
      <c r="AY1046" s="9" t="e">
        <f>VLOOKUP($C1046, 'Home Field Adv'!$A$2:$K$31, 11, FALSE)</f>
        <v>#N/A</v>
      </c>
      <c r="BB1046" s="5" t="str">
        <f t="shared" si="49"/>
        <v/>
      </c>
      <c r="BC1046" s="5" t="str">
        <f t="shared" si="50"/>
        <v/>
      </c>
      <c r="BD1046" s="5" t="str">
        <f t="shared" si="51"/>
        <v/>
      </c>
    </row>
    <row r="1047" spans="6:56" x14ac:dyDescent="0.45">
      <c r="F1047" s="9" t="e">
        <f>VLOOKUP($B1047, FanGraphs_Standings[[Abbreviation]:[2024 Year to Date G]], 2, FALSE)</f>
        <v>#N/A</v>
      </c>
      <c r="G1047" s="9" t="e">
        <f>IF(ISERR(VLOOKUP($D1047, 'SP Per G'!$A$2:$D$1380, 3, FALSE)), L1047, VLOOKUP($D1047, 'SP Per G'!$A$2:$D$1380, 3, FALSE))</f>
        <v>#N/A</v>
      </c>
      <c r="H1047" s="9" t="e">
        <f>VLOOKUP($D1047, 'SP Per G'!$A$2:$D$1380, 4, FALSE)</f>
        <v>#N/A</v>
      </c>
      <c r="I1047" s="9" t="e">
        <f>VLOOKUP($D1047, Individual_Pitching___Dashboard[], 18, FALSE)</f>
        <v>#N/A</v>
      </c>
      <c r="J1047" s="9" t="e">
        <f>VLOOKUP($D1047, Individual_Pitching___Dashboard[], 20, FALSE)</f>
        <v>#N/A</v>
      </c>
      <c r="K1047" s="9" t="e">
        <f>VLOOKUP($D1047, Individual_Pitching___Advanced[], 21,FALSE)</f>
        <v>#N/A</v>
      </c>
      <c r="L1047" s="9" t="e">
        <f>VLOOKUP($B1047, 'Team Per G'!$A$2:$G$31, 7, FALSE)</f>
        <v>#N/A</v>
      </c>
      <c r="M1047" s="9" t="e">
        <f>VLOOKUP($B1047, 'FanGraphs - Team WAR Projected'!$B$2:$E$31, 3, FALSE)/162</f>
        <v>#N/A</v>
      </c>
      <c r="N1047" s="9" t="e">
        <f>VLOOKUP($B1047, Team_Pitching___Advanced[[Team]:[xFIP]], 19,FALSE)</f>
        <v>#N/A</v>
      </c>
      <c r="O1047" s="9" t="e">
        <f>VLOOKUP($B1047, Team_Pitching___Advanced[], 20, FALSE)</f>
        <v>#N/A</v>
      </c>
      <c r="P1047" s="9" t="e">
        <f>VLOOKUP($B1047, Team_Batting___Dashboard[[Team]:[wOBA]], 16, FALSE)</f>
        <v>#N/A</v>
      </c>
      <c r="Q1047" s="9" t="e">
        <f>VLOOKUP($B1047, Team_Batting___Advanced[[Team]:[OPS]], 9, FALSE)</f>
        <v>#N/A</v>
      </c>
      <c r="R1047" s="9" t="e">
        <f>VLOOKUP($B1047, Team_Batting___Advanced[], 19, FALSE)</f>
        <v>#N/A</v>
      </c>
      <c r="S1047" s="9" t="e">
        <f>VLOOKUP($B1047, 'Team Per G'!$A$2:$G$31, 3, FALSE)</f>
        <v>#N/A</v>
      </c>
      <c r="T1047" s="9" t="e">
        <f>VLOOKUP($B1047, 'Team Per G'!$A$2:$G$31, 5, FALSE)</f>
        <v>#N/A</v>
      </c>
      <c r="U1047" s="9" t="e">
        <f>VLOOKUP($B1047, 'Team Per G'!$A$2:$G$31, 4, FALSE)</f>
        <v>#N/A</v>
      </c>
      <c r="V1047" s="9" t="e">
        <f>VLOOKUP($B1047, Team_Batting___Dashboard[], 22, FALSE)/$F1047</f>
        <v>#N/A</v>
      </c>
      <c r="W1047" s="9" t="e">
        <f>VLOOKUP($B1047, 'FanGraphs - Team WAR Projected'!$B$2:$E$31, 4, FALSE)/162</f>
        <v>#N/A</v>
      </c>
      <c r="X1047" s="9" t="e">
        <f>VLOOKUP($B1047, FanGraphs_Standings[[Abbreviation]:[2024 Year to Date RS/G]], 6, FALSE)/$F1047</f>
        <v>#N/A</v>
      </c>
      <c r="Y1047" s="9" t="e">
        <f>VLOOKUP($B1047, FanGraphs_Standings[[Abbreviation]:[2024 Projected Full Season RDif]], 19, FALSE)/162</f>
        <v>#N/A</v>
      </c>
      <c r="Z1047" s="9" t="e">
        <f>VLOOKUP($B1047, FanGraphs_Standings[[Abbreviation]:[2024 Projected Full Season RDif]], 5, FALSE)</f>
        <v>#N/A</v>
      </c>
      <c r="AA1047" s="9" t="e">
        <f>VLOOKUP($B1047, FanGraphs_Standings[[Abbreviation]:[2024 Projected Full Season W%]], 18, FALSE)</f>
        <v>#N/A</v>
      </c>
      <c r="AB1047" s="9" t="e">
        <f>VLOOKUP($B1047, 'Home Field Adv'!$A$2:$I$31, 9, FALSE)</f>
        <v>#N/A</v>
      </c>
      <c r="AC1047" s="9" t="e">
        <f>VLOOKUP($C1047, FanGraphs_Standings[[Abbreviation]:[2024 Year to Date G]], 2, FALSE)</f>
        <v>#N/A</v>
      </c>
      <c r="AD1047" s="9" t="e">
        <f>VLOOKUP($E1047, 'SP Per G'!$A$2:$D$1380, 3, FALSE)</f>
        <v>#N/A</v>
      </c>
      <c r="AE1047" s="9" t="e">
        <f>VLOOKUP($E1047, 'SP Per G'!$A$2:$D$1380, 4, FALSE)</f>
        <v>#N/A</v>
      </c>
      <c r="AF1047" s="9" t="e">
        <f>VLOOKUP($E1047, Individual_Pitching___Dashboard[], 18, FALSE)</f>
        <v>#N/A</v>
      </c>
      <c r="AG1047" s="9" t="e">
        <f>VLOOKUP($E1047, Individual_Pitching___Dashboard[], 20, FALSE)</f>
        <v>#N/A</v>
      </c>
      <c r="AH1047" s="9" t="e">
        <f>VLOOKUP($E1047, Individual_Pitching___Advanced[], 21,FALSE)</f>
        <v>#N/A</v>
      </c>
      <c r="AI1047" s="9" t="e">
        <f>VLOOKUP($C1047, 'Team Per G'!$A$2:$G$31, 7, FALSE)</f>
        <v>#N/A</v>
      </c>
      <c r="AJ1047" s="9" t="e">
        <f>VLOOKUP($C1047, 'FanGraphs - Team WAR Projected'!$B$2:$E$31, 3, FALSE)/162</f>
        <v>#N/A</v>
      </c>
      <c r="AK1047" s="9" t="e">
        <f>VLOOKUP($C1047, Team_Pitching___Advanced[[Team]:[xFIP]], 19,FALSE)</f>
        <v>#N/A</v>
      </c>
      <c r="AL1047" s="9" t="e">
        <f>VLOOKUP($C1047, Team_Pitching___Advanced[], 20, FALSE)</f>
        <v>#N/A</v>
      </c>
      <c r="AM1047" s="9" t="e">
        <f>VLOOKUP($C1047, Team_Batting___Dashboard[[Team]:[wOBA]], 16, FALSE)</f>
        <v>#N/A</v>
      </c>
      <c r="AN1047" s="9" t="e">
        <f>VLOOKUP($C1047, Team_Batting___Advanced[[Team]:[OPS]], 9, FALSE)</f>
        <v>#N/A</v>
      </c>
      <c r="AO1047" s="9" t="e">
        <f>VLOOKUP($C1047, Team_Batting___Advanced[], 19, FALSE)</f>
        <v>#N/A</v>
      </c>
      <c r="AP1047" s="9" t="e">
        <f>VLOOKUP($C1047, 'Team Per G'!$A$2:$G$31, 3, FALSE)</f>
        <v>#N/A</v>
      </c>
      <c r="AQ1047" s="9" t="e">
        <f>VLOOKUP($C1047, 'Team Per G'!$A$2:$G$31, 5, FALSE)</f>
        <v>#N/A</v>
      </c>
      <c r="AR1047" s="9" t="e">
        <f>VLOOKUP($C1047, 'Team Per G'!$A$2:$G$31, 4, FALSE)</f>
        <v>#N/A</v>
      </c>
      <c r="AS1047" s="9" t="e">
        <f>VLOOKUP($C1047, Team_Batting___Dashboard[], 22, FALSE)/$AC1047</f>
        <v>#N/A</v>
      </c>
      <c r="AT1047" s="9" t="e">
        <f>VLOOKUP($C1047, 'FanGraphs - Team WAR Projected'!$B$2:$E$31, 4, FALSE)/162</f>
        <v>#N/A</v>
      </c>
      <c r="AU1047" s="9" t="e">
        <f>VLOOKUP($C1047, FanGraphs_Standings[[Abbreviation]:[2024 Year to Date RS/G]], 6, FALSE)/$AC1047</f>
        <v>#N/A</v>
      </c>
      <c r="AV1047" s="9" t="e">
        <f>VLOOKUP($C1047, FanGraphs_Standings[[Abbreviation]:[2024 Projected Full Season RDif]], 19, FALSE)/162</f>
        <v>#N/A</v>
      </c>
      <c r="AW1047" s="9" t="e">
        <f>VLOOKUP($C1047, FanGraphs_Standings[[Abbreviation]:[2024 Projected Full Season RDif]], 5, FALSE)</f>
        <v>#N/A</v>
      </c>
      <c r="AX1047" s="9" t="e">
        <f>VLOOKUP($C1047, FanGraphs_Standings[[Abbreviation]:[2024 Projected Full Season W%]], 18, FALSE)</f>
        <v>#N/A</v>
      </c>
      <c r="AY1047" s="9" t="e">
        <f>VLOOKUP($C1047, 'Home Field Adv'!$A$2:$K$31, 11, FALSE)</f>
        <v>#N/A</v>
      </c>
      <c r="BB1047" s="5" t="str">
        <f t="shared" si="49"/>
        <v/>
      </c>
      <c r="BC1047" s="5" t="str">
        <f t="shared" si="50"/>
        <v/>
      </c>
      <c r="BD1047" s="5" t="str">
        <f t="shared" si="51"/>
        <v/>
      </c>
    </row>
    <row r="1048" spans="6:56" x14ac:dyDescent="0.45">
      <c r="F1048" s="9" t="e">
        <f>VLOOKUP($B1048, FanGraphs_Standings[[Abbreviation]:[2024 Year to Date G]], 2, FALSE)</f>
        <v>#N/A</v>
      </c>
      <c r="G1048" s="9" t="e">
        <f>IF(ISERR(VLOOKUP($D1048, 'SP Per G'!$A$2:$D$1380, 3, FALSE)), L1048, VLOOKUP($D1048, 'SP Per G'!$A$2:$D$1380, 3, FALSE))</f>
        <v>#N/A</v>
      </c>
      <c r="H1048" s="9" t="e">
        <f>VLOOKUP($D1048, 'SP Per G'!$A$2:$D$1380, 4, FALSE)</f>
        <v>#N/A</v>
      </c>
      <c r="I1048" s="9" t="e">
        <f>VLOOKUP($D1048, Individual_Pitching___Dashboard[], 18, FALSE)</f>
        <v>#N/A</v>
      </c>
      <c r="J1048" s="9" t="e">
        <f>VLOOKUP($D1048, Individual_Pitching___Dashboard[], 20, FALSE)</f>
        <v>#N/A</v>
      </c>
      <c r="K1048" s="9" t="e">
        <f>VLOOKUP($D1048, Individual_Pitching___Advanced[], 21,FALSE)</f>
        <v>#N/A</v>
      </c>
      <c r="L1048" s="9" t="e">
        <f>VLOOKUP($B1048, 'Team Per G'!$A$2:$G$31, 7, FALSE)</f>
        <v>#N/A</v>
      </c>
      <c r="M1048" s="9" t="e">
        <f>VLOOKUP($B1048, 'FanGraphs - Team WAR Projected'!$B$2:$E$31, 3, FALSE)/162</f>
        <v>#N/A</v>
      </c>
      <c r="N1048" s="9" t="e">
        <f>VLOOKUP($B1048, Team_Pitching___Advanced[[Team]:[xFIP]], 19,FALSE)</f>
        <v>#N/A</v>
      </c>
      <c r="O1048" s="9" t="e">
        <f>VLOOKUP($B1048, Team_Pitching___Advanced[], 20, FALSE)</f>
        <v>#N/A</v>
      </c>
      <c r="P1048" s="9" t="e">
        <f>VLOOKUP($B1048, Team_Batting___Dashboard[[Team]:[wOBA]], 16, FALSE)</f>
        <v>#N/A</v>
      </c>
      <c r="Q1048" s="9" t="e">
        <f>VLOOKUP($B1048, Team_Batting___Advanced[[Team]:[OPS]], 9, FALSE)</f>
        <v>#N/A</v>
      </c>
      <c r="R1048" s="9" t="e">
        <f>VLOOKUP($B1048, Team_Batting___Advanced[], 19, FALSE)</f>
        <v>#N/A</v>
      </c>
      <c r="S1048" s="9" t="e">
        <f>VLOOKUP($B1048, 'Team Per G'!$A$2:$G$31, 3, FALSE)</f>
        <v>#N/A</v>
      </c>
      <c r="T1048" s="9" t="e">
        <f>VLOOKUP($B1048, 'Team Per G'!$A$2:$G$31, 5, FALSE)</f>
        <v>#N/A</v>
      </c>
      <c r="U1048" s="9" t="e">
        <f>VLOOKUP($B1048, 'Team Per G'!$A$2:$G$31, 4, FALSE)</f>
        <v>#N/A</v>
      </c>
      <c r="V1048" s="9" t="e">
        <f>VLOOKUP($B1048, Team_Batting___Dashboard[], 22, FALSE)/$F1048</f>
        <v>#N/A</v>
      </c>
      <c r="W1048" s="9" t="e">
        <f>VLOOKUP($B1048, 'FanGraphs - Team WAR Projected'!$B$2:$E$31, 4, FALSE)/162</f>
        <v>#N/A</v>
      </c>
      <c r="X1048" s="9" t="e">
        <f>VLOOKUP($B1048, FanGraphs_Standings[[Abbreviation]:[2024 Year to Date RS/G]], 6, FALSE)/$F1048</f>
        <v>#N/A</v>
      </c>
      <c r="Y1048" s="9" t="e">
        <f>VLOOKUP($B1048, FanGraphs_Standings[[Abbreviation]:[2024 Projected Full Season RDif]], 19, FALSE)/162</f>
        <v>#N/A</v>
      </c>
      <c r="Z1048" s="9" t="e">
        <f>VLOOKUP($B1048, FanGraphs_Standings[[Abbreviation]:[2024 Projected Full Season RDif]], 5, FALSE)</f>
        <v>#N/A</v>
      </c>
      <c r="AA1048" s="9" t="e">
        <f>VLOOKUP($B1048, FanGraphs_Standings[[Abbreviation]:[2024 Projected Full Season W%]], 18, FALSE)</f>
        <v>#N/A</v>
      </c>
      <c r="AB1048" s="9" t="e">
        <f>VLOOKUP($B1048, 'Home Field Adv'!$A$2:$I$31, 9, FALSE)</f>
        <v>#N/A</v>
      </c>
      <c r="AC1048" s="9" t="e">
        <f>VLOOKUP($C1048, FanGraphs_Standings[[Abbreviation]:[2024 Year to Date G]], 2, FALSE)</f>
        <v>#N/A</v>
      </c>
      <c r="AD1048" s="9" t="e">
        <f>VLOOKUP($E1048, 'SP Per G'!$A$2:$D$1380, 3, FALSE)</f>
        <v>#N/A</v>
      </c>
      <c r="AE1048" s="9" t="e">
        <f>VLOOKUP($E1048, 'SP Per G'!$A$2:$D$1380, 4, FALSE)</f>
        <v>#N/A</v>
      </c>
      <c r="AF1048" s="9" t="e">
        <f>VLOOKUP($E1048, Individual_Pitching___Dashboard[], 18, FALSE)</f>
        <v>#N/A</v>
      </c>
      <c r="AG1048" s="9" t="e">
        <f>VLOOKUP($E1048, Individual_Pitching___Dashboard[], 20, FALSE)</f>
        <v>#N/A</v>
      </c>
      <c r="AH1048" s="9" t="e">
        <f>VLOOKUP($E1048, Individual_Pitching___Advanced[], 21,FALSE)</f>
        <v>#N/A</v>
      </c>
      <c r="AI1048" s="9" t="e">
        <f>VLOOKUP($C1048, 'Team Per G'!$A$2:$G$31, 7, FALSE)</f>
        <v>#N/A</v>
      </c>
      <c r="AJ1048" s="9" t="e">
        <f>VLOOKUP($C1048, 'FanGraphs - Team WAR Projected'!$B$2:$E$31, 3, FALSE)/162</f>
        <v>#N/A</v>
      </c>
      <c r="AK1048" s="9" t="e">
        <f>VLOOKUP($C1048, Team_Pitching___Advanced[[Team]:[xFIP]], 19,FALSE)</f>
        <v>#N/A</v>
      </c>
      <c r="AL1048" s="9" t="e">
        <f>VLOOKUP($C1048, Team_Pitching___Advanced[], 20, FALSE)</f>
        <v>#N/A</v>
      </c>
      <c r="AM1048" s="9" t="e">
        <f>VLOOKUP($C1048, Team_Batting___Dashboard[[Team]:[wOBA]], 16, FALSE)</f>
        <v>#N/A</v>
      </c>
      <c r="AN1048" s="9" t="e">
        <f>VLOOKUP($C1048, Team_Batting___Advanced[[Team]:[OPS]], 9, FALSE)</f>
        <v>#N/A</v>
      </c>
      <c r="AO1048" s="9" t="e">
        <f>VLOOKUP($C1048, Team_Batting___Advanced[], 19, FALSE)</f>
        <v>#N/A</v>
      </c>
      <c r="AP1048" s="9" t="e">
        <f>VLOOKUP($C1048, 'Team Per G'!$A$2:$G$31, 3, FALSE)</f>
        <v>#N/A</v>
      </c>
      <c r="AQ1048" s="9" t="e">
        <f>VLOOKUP($C1048, 'Team Per G'!$A$2:$G$31, 5, FALSE)</f>
        <v>#N/A</v>
      </c>
      <c r="AR1048" s="9" t="e">
        <f>VLOOKUP($C1048, 'Team Per G'!$A$2:$G$31, 4, FALSE)</f>
        <v>#N/A</v>
      </c>
      <c r="AS1048" s="9" t="e">
        <f>VLOOKUP($C1048, Team_Batting___Dashboard[], 22, FALSE)/$AC1048</f>
        <v>#N/A</v>
      </c>
      <c r="AT1048" s="9" t="e">
        <f>VLOOKUP($C1048, 'FanGraphs - Team WAR Projected'!$B$2:$E$31, 4, FALSE)/162</f>
        <v>#N/A</v>
      </c>
      <c r="AU1048" s="9" t="e">
        <f>VLOOKUP($C1048, FanGraphs_Standings[[Abbreviation]:[2024 Year to Date RS/G]], 6, FALSE)/$AC1048</f>
        <v>#N/A</v>
      </c>
      <c r="AV1048" s="9" t="e">
        <f>VLOOKUP($C1048, FanGraphs_Standings[[Abbreviation]:[2024 Projected Full Season RDif]], 19, FALSE)/162</f>
        <v>#N/A</v>
      </c>
      <c r="AW1048" s="9" t="e">
        <f>VLOOKUP($C1048, FanGraphs_Standings[[Abbreviation]:[2024 Projected Full Season RDif]], 5, FALSE)</f>
        <v>#N/A</v>
      </c>
      <c r="AX1048" s="9" t="e">
        <f>VLOOKUP($C1048, FanGraphs_Standings[[Abbreviation]:[2024 Projected Full Season W%]], 18, FALSE)</f>
        <v>#N/A</v>
      </c>
      <c r="AY1048" s="9" t="e">
        <f>VLOOKUP($C1048, 'Home Field Adv'!$A$2:$K$31, 11, FALSE)</f>
        <v>#N/A</v>
      </c>
      <c r="BB1048" s="5" t="str">
        <f t="shared" si="49"/>
        <v/>
      </c>
      <c r="BC1048" s="5" t="str">
        <f t="shared" si="50"/>
        <v/>
      </c>
      <c r="BD1048" s="5" t="str">
        <f t="shared" si="51"/>
        <v/>
      </c>
    </row>
    <row r="1049" spans="6:56" x14ac:dyDescent="0.45">
      <c r="F1049" s="9" t="e">
        <f>VLOOKUP($B1049, FanGraphs_Standings[[Abbreviation]:[2024 Year to Date G]], 2, FALSE)</f>
        <v>#N/A</v>
      </c>
      <c r="G1049" s="9" t="e">
        <f>IF(ISERR(VLOOKUP($D1049, 'SP Per G'!$A$2:$D$1380, 3, FALSE)), L1049, VLOOKUP($D1049, 'SP Per G'!$A$2:$D$1380, 3, FALSE))</f>
        <v>#N/A</v>
      </c>
      <c r="H1049" s="9" t="e">
        <f>VLOOKUP($D1049, 'SP Per G'!$A$2:$D$1380, 4, FALSE)</f>
        <v>#N/A</v>
      </c>
      <c r="I1049" s="9" t="e">
        <f>VLOOKUP($D1049, Individual_Pitching___Dashboard[], 18, FALSE)</f>
        <v>#N/A</v>
      </c>
      <c r="J1049" s="9" t="e">
        <f>VLOOKUP($D1049, Individual_Pitching___Dashboard[], 20, FALSE)</f>
        <v>#N/A</v>
      </c>
      <c r="K1049" s="9" t="e">
        <f>VLOOKUP($D1049, Individual_Pitching___Advanced[], 21,FALSE)</f>
        <v>#N/A</v>
      </c>
      <c r="L1049" s="9" t="e">
        <f>VLOOKUP($B1049, 'Team Per G'!$A$2:$G$31, 7, FALSE)</f>
        <v>#N/A</v>
      </c>
      <c r="M1049" s="9" t="e">
        <f>VLOOKUP($B1049, 'FanGraphs - Team WAR Projected'!$B$2:$E$31, 3, FALSE)/162</f>
        <v>#N/A</v>
      </c>
      <c r="N1049" s="9" t="e">
        <f>VLOOKUP($B1049, Team_Pitching___Advanced[[Team]:[xFIP]], 19,FALSE)</f>
        <v>#N/A</v>
      </c>
      <c r="O1049" s="9" t="e">
        <f>VLOOKUP($B1049, Team_Pitching___Advanced[], 20, FALSE)</f>
        <v>#N/A</v>
      </c>
      <c r="P1049" s="9" t="e">
        <f>VLOOKUP($B1049, Team_Batting___Dashboard[[Team]:[wOBA]], 16, FALSE)</f>
        <v>#N/A</v>
      </c>
      <c r="Q1049" s="9" t="e">
        <f>VLOOKUP($B1049, Team_Batting___Advanced[[Team]:[OPS]], 9, FALSE)</f>
        <v>#N/A</v>
      </c>
      <c r="R1049" s="9" t="e">
        <f>VLOOKUP($B1049, Team_Batting___Advanced[], 19, FALSE)</f>
        <v>#N/A</v>
      </c>
      <c r="S1049" s="9" t="e">
        <f>VLOOKUP($B1049, 'Team Per G'!$A$2:$G$31, 3, FALSE)</f>
        <v>#N/A</v>
      </c>
      <c r="T1049" s="9" t="e">
        <f>VLOOKUP($B1049, 'Team Per G'!$A$2:$G$31, 5, FALSE)</f>
        <v>#N/A</v>
      </c>
      <c r="U1049" s="9" t="e">
        <f>VLOOKUP($B1049, 'Team Per G'!$A$2:$G$31, 4, FALSE)</f>
        <v>#N/A</v>
      </c>
      <c r="V1049" s="9" t="e">
        <f>VLOOKUP($B1049, Team_Batting___Dashboard[], 22, FALSE)/$F1049</f>
        <v>#N/A</v>
      </c>
      <c r="W1049" s="9" t="e">
        <f>VLOOKUP($B1049, 'FanGraphs - Team WAR Projected'!$B$2:$E$31, 4, FALSE)/162</f>
        <v>#N/A</v>
      </c>
      <c r="X1049" s="9" t="e">
        <f>VLOOKUP($B1049, FanGraphs_Standings[[Abbreviation]:[2024 Year to Date RS/G]], 6, FALSE)/$F1049</f>
        <v>#N/A</v>
      </c>
      <c r="Y1049" s="9" t="e">
        <f>VLOOKUP($B1049, FanGraphs_Standings[[Abbreviation]:[2024 Projected Full Season RDif]], 19, FALSE)/162</f>
        <v>#N/A</v>
      </c>
      <c r="Z1049" s="9" t="e">
        <f>VLOOKUP($B1049, FanGraphs_Standings[[Abbreviation]:[2024 Projected Full Season RDif]], 5, FALSE)</f>
        <v>#N/A</v>
      </c>
      <c r="AA1049" s="9" t="e">
        <f>VLOOKUP($B1049, FanGraphs_Standings[[Abbreviation]:[2024 Projected Full Season W%]], 18, FALSE)</f>
        <v>#N/A</v>
      </c>
      <c r="AB1049" s="9" t="e">
        <f>VLOOKUP($B1049, 'Home Field Adv'!$A$2:$I$31, 9, FALSE)</f>
        <v>#N/A</v>
      </c>
      <c r="AC1049" s="9" t="e">
        <f>VLOOKUP($C1049, FanGraphs_Standings[[Abbreviation]:[2024 Year to Date G]], 2, FALSE)</f>
        <v>#N/A</v>
      </c>
      <c r="AD1049" s="9" t="e">
        <f>VLOOKUP($E1049, 'SP Per G'!$A$2:$D$1380, 3, FALSE)</f>
        <v>#N/A</v>
      </c>
      <c r="AE1049" s="9" t="e">
        <f>VLOOKUP($E1049, 'SP Per G'!$A$2:$D$1380, 4, FALSE)</f>
        <v>#N/A</v>
      </c>
      <c r="AF1049" s="9" t="e">
        <f>VLOOKUP($E1049, Individual_Pitching___Dashboard[], 18, FALSE)</f>
        <v>#N/A</v>
      </c>
      <c r="AG1049" s="9" t="e">
        <f>VLOOKUP($E1049, Individual_Pitching___Dashboard[], 20, FALSE)</f>
        <v>#N/A</v>
      </c>
      <c r="AH1049" s="9" t="e">
        <f>VLOOKUP($E1049, Individual_Pitching___Advanced[], 21,FALSE)</f>
        <v>#N/A</v>
      </c>
      <c r="AI1049" s="9" t="e">
        <f>VLOOKUP($C1049, 'Team Per G'!$A$2:$G$31, 7, FALSE)</f>
        <v>#N/A</v>
      </c>
      <c r="AJ1049" s="9" t="e">
        <f>VLOOKUP($C1049, 'FanGraphs - Team WAR Projected'!$B$2:$E$31, 3, FALSE)/162</f>
        <v>#N/A</v>
      </c>
      <c r="AK1049" s="9" t="e">
        <f>VLOOKUP($C1049, Team_Pitching___Advanced[[Team]:[xFIP]], 19,FALSE)</f>
        <v>#N/A</v>
      </c>
      <c r="AL1049" s="9" t="e">
        <f>VLOOKUP($C1049, Team_Pitching___Advanced[], 20, FALSE)</f>
        <v>#N/A</v>
      </c>
      <c r="AM1049" s="9" t="e">
        <f>VLOOKUP($C1049, Team_Batting___Dashboard[[Team]:[wOBA]], 16, FALSE)</f>
        <v>#N/A</v>
      </c>
      <c r="AN1049" s="9" t="e">
        <f>VLOOKUP($C1049, Team_Batting___Advanced[[Team]:[OPS]], 9, FALSE)</f>
        <v>#N/A</v>
      </c>
      <c r="AO1049" s="9" t="e">
        <f>VLOOKUP($C1049, Team_Batting___Advanced[], 19, FALSE)</f>
        <v>#N/A</v>
      </c>
      <c r="AP1049" s="9" t="e">
        <f>VLOOKUP($C1049, 'Team Per G'!$A$2:$G$31, 3, FALSE)</f>
        <v>#N/A</v>
      </c>
      <c r="AQ1049" s="9" t="e">
        <f>VLOOKUP($C1049, 'Team Per G'!$A$2:$G$31, 5, FALSE)</f>
        <v>#N/A</v>
      </c>
      <c r="AR1049" s="9" t="e">
        <f>VLOOKUP($C1049, 'Team Per G'!$A$2:$G$31, 4, FALSE)</f>
        <v>#N/A</v>
      </c>
      <c r="AS1049" s="9" t="e">
        <f>VLOOKUP($C1049, Team_Batting___Dashboard[], 22, FALSE)/$AC1049</f>
        <v>#N/A</v>
      </c>
      <c r="AT1049" s="9" t="e">
        <f>VLOOKUP($C1049, 'FanGraphs - Team WAR Projected'!$B$2:$E$31, 4, FALSE)/162</f>
        <v>#N/A</v>
      </c>
      <c r="AU1049" s="9" t="e">
        <f>VLOOKUP($C1049, FanGraphs_Standings[[Abbreviation]:[2024 Year to Date RS/G]], 6, FALSE)/$AC1049</f>
        <v>#N/A</v>
      </c>
      <c r="AV1049" s="9" t="e">
        <f>VLOOKUP($C1049, FanGraphs_Standings[[Abbreviation]:[2024 Projected Full Season RDif]], 19, FALSE)/162</f>
        <v>#N/A</v>
      </c>
      <c r="AW1049" s="9" t="e">
        <f>VLOOKUP($C1049, FanGraphs_Standings[[Abbreviation]:[2024 Projected Full Season RDif]], 5, FALSE)</f>
        <v>#N/A</v>
      </c>
      <c r="AX1049" s="9" t="e">
        <f>VLOOKUP($C1049, FanGraphs_Standings[[Abbreviation]:[2024 Projected Full Season W%]], 18, FALSE)</f>
        <v>#N/A</v>
      </c>
      <c r="AY1049" s="9" t="e">
        <f>VLOOKUP($C1049, 'Home Field Adv'!$A$2:$K$31, 11, FALSE)</f>
        <v>#N/A</v>
      </c>
      <c r="BB1049" s="5" t="str">
        <f t="shared" si="49"/>
        <v/>
      </c>
      <c r="BC1049" s="5" t="str">
        <f t="shared" si="50"/>
        <v/>
      </c>
      <c r="BD1049" s="5" t="str">
        <f t="shared" si="51"/>
        <v/>
      </c>
    </row>
    <row r="1050" spans="6:56" x14ac:dyDescent="0.45">
      <c r="F1050" s="9" t="e">
        <f>VLOOKUP($B1050, FanGraphs_Standings[[Abbreviation]:[2024 Year to Date G]], 2, FALSE)</f>
        <v>#N/A</v>
      </c>
      <c r="G1050" s="9" t="e">
        <f>IF(ISERR(VLOOKUP($D1050, 'SP Per G'!$A$2:$D$1380, 3, FALSE)), L1050, VLOOKUP($D1050, 'SP Per G'!$A$2:$D$1380, 3, FALSE))</f>
        <v>#N/A</v>
      </c>
      <c r="H1050" s="9" t="e">
        <f>VLOOKUP($D1050, 'SP Per G'!$A$2:$D$1380, 4, FALSE)</f>
        <v>#N/A</v>
      </c>
      <c r="I1050" s="9" t="e">
        <f>VLOOKUP($D1050, Individual_Pitching___Dashboard[], 18, FALSE)</f>
        <v>#N/A</v>
      </c>
      <c r="J1050" s="9" t="e">
        <f>VLOOKUP($D1050, Individual_Pitching___Dashboard[], 20, FALSE)</f>
        <v>#N/A</v>
      </c>
      <c r="K1050" s="9" t="e">
        <f>VLOOKUP($D1050, Individual_Pitching___Advanced[], 21,FALSE)</f>
        <v>#N/A</v>
      </c>
      <c r="L1050" s="9" t="e">
        <f>VLOOKUP($B1050, 'Team Per G'!$A$2:$G$31, 7, FALSE)</f>
        <v>#N/A</v>
      </c>
      <c r="M1050" s="9" t="e">
        <f>VLOOKUP($B1050, 'FanGraphs - Team WAR Projected'!$B$2:$E$31, 3, FALSE)/162</f>
        <v>#N/A</v>
      </c>
      <c r="N1050" s="9" t="e">
        <f>VLOOKUP($B1050, Team_Pitching___Advanced[[Team]:[xFIP]], 19,FALSE)</f>
        <v>#N/A</v>
      </c>
      <c r="O1050" s="9" t="e">
        <f>VLOOKUP($B1050, Team_Pitching___Advanced[], 20, FALSE)</f>
        <v>#N/A</v>
      </c>
      <c r="P1050" s="9" t="e">
        <f>VLOOKUP($B1050, Team_Batting___Dashboard[[Team]:[wOBA]], 16, FALSE)</f>
        <v>#N/A</v>
      </c>
      <c r="Q1050" s="9" t="e">
        <f>VLOOKUP($B1050, Team_Batting___Advanced[[Team]:[OPS]], 9, FALSE)</f>
        <v>#N/A</v>
      </c>
      <c r="R1050" s="9" t="e">
        <f>VLOOKUP($B1050, Team_Batting___Advanced[], 19, FALSE)</f>
        <v>#N/A</v>
      </c>
      <c r="S1050" s="9" t="e">
        <f>VLOOKUP($B1050, 'Team Per G'!$A$2:$G$31, 3, FALSE)</f>
        <v>#N/A</v>
      </c>
      <c r="T1050" s="9" t="e">
        <f>VLOOKUP($B1050, 'Team Per G'!$A$2:$G$31, 5, FALSE)</f>
        <v>#N/A</v>
      </c>
      <c r="U1050" s="9" t="e">
        <f>VLOOKUP($B1050, 'Team Per G'!$A$2:$G$31, 4, FALSE)</f>
        <v>#N/A</v>
      </c>
      <c r="V1050" s="9" t="e">
        <f>VLOOKUP($B1050, Team_Batting___Dashboard[], 22, FALSE)/$F1050</f>
        <v>#N/A</v>
      </c>
      <c r="W1050" s="9" t="e">
        <f>VLOOKUP($B1050, 'FanGraphs - Team WAR Projected'!$B$2:$E$31, 4, FALSE)/162</f>
        <v>#N/A</v>
      </c>
      <c r="X1050" s="9" t="e">
        <f>VLOOKUP($B1050, FanGraphs_Standings[[Abbreviation]:[2024 Year to Date RS/G]], 6, FALSE)/$F1050</f>
        <v>#N/A</v>
      </c>
      <c r="Y1050" s="9" t="e">
        <f>VLOOKUP($B1050, FanGraphs_Standings[[Abbreviation]:[2024 Projected Full Season RDif]], 19, FALSE)/162</f>
        <v>#N/A</v>
      </c>
      <c r="Z1050" s="9" t="e">
        <f>VLOOKUP($B1050, FanGraphs_Standings[[Abbreviation]:[2024 Projected Full Season RDif]], 5, FALSE)</f>
        <v>#N/A</v>
      </c>
      <c r="AA1050" s="9" t="e">
        <f>VLOOKUP($B1050, FanGraphs_Standings[[Abbreviation]:[2024 Projected Full Season W%]], 18, FALSE)</f>
        <v>#N/A</v>
      </c>
      <c r="AB1050" s="9" t="e">
        <f>VLOOKUP($B1050, 'Home Field Adv'!$A$2:$I$31, 9, FALSE)</f>
        <v>#N/A</v>
      </c>
      <c r="AC1050" s="9" t="e">
        <f>VLOOKUP($C1050, FanGraphs_Standings[[Abbreviation]:[2024 Year to Date G]], 2, FALSE)</f>
        <v>#N/A</v>
      </c>
      <c r="AD1050" s="9" t="e">
        <f>VLOOKUP($E1050, 'SP Per G'!$A$2:$D$1380, 3, FALSE)</f>
        <v>#N/A</v>
      </c>
      <c r="AE1050" s="9" t="e">
        <f>VLOOKUP($E1050, 'SP Per G'!$A$2:$D$1380, 4, FALSE)</f>
        <v>#N/A</v>
      </c>
      <c r="AF1050" s="9" t="e">
        <f>VLOOKUP($E1050, Individual_Pitching___Dashboard[], 18, FALSE)</f>
        <v>#N/A</v>
      </c>
      <c r="AG1050" s="9" t="e">
        <f>VLOOKUP($E1050, Individual_Pitching___Dashboard[], 20, FALSE)</f>
        <v>#N/A</v>
      </c>
      <c r="AH1050" s="9" t="e">
        <f>VLOOKUP($E1050, Individual_Pitching___Advanced[], 21,FALSE)</f>
        <v>#N/A</v>
      </c>
      <c r="AI1050" s="9" t="e">
        <f>VLOOKUP($C1050, 'Team Per G'!$A$2:$G$31, 7, FALSE)</f>
        <v>#N/A</v>
      </c>
      <c r="AJ1050" s="9" t="e">
        <f>VLOOKUP($C1050, 'FanGraphs - Team WAR Projected'!$B$2:$E$31, 3, FALSE)/162</f>
        <v>#N/A</v>
      </c>
      <c r="AK1050" s="9" t="e">
        <f>VLOOKUP($C1050, Team_Pitching___Advanced[[Team]:[xFIP]], 19,FALSE)</f>
        <v>#N/A</v>
      </c>
      <c r="AL1050" s="9" t="e">
        <f>VLOOKUP($C1050, Team_Pitching___Advanced[], 20, FALSE)</f>
        <v>#N/A</v>
      </c>
      <c r="AM1050" s="9" t="e">
        <f>VLOOKUP($C1050, Team_Batting___Dashboard[[Team]:[wOBA]], 16, FALSE)</f>
        <v>#N/A</v>
      </c>
      <c r="AN1050" s="9" t="e">
        <f>VLOOKUP($C1050, Team_Batting___Advanced[[Team]:[OPS]], 9, FALSE)</f>
        <v>#N/A</v>
      </c>
      <c r="AO1050" s="9" t="e">
        <f>VLOOKUP($C1050, Team_Batting___Advanced[], 19, FALSE)</f>
        <v>#N/A</v>
      </c>
      <c r="AP1050" s="9" t="e">
        <f>VLOOKUP($C1050, 'Team Per G'!$A$2:$G$31, 3, FALSE)</f>
        <v>#N/A</v>
      </c>
      <c r="AQ1050" s="9" t="e">
        <f>VLOOKUP($C1050, 'Team Per G'!$A$2:$G$31, 5, FALSE)</f>
        <v>#N/A</v>
      </c>
      <c r="AR1050" s="9" t="e">
        <f>VLOOKUP($C1050, 'Team Per G'!$A$2:$G$31, 4, FALSE)</f>
        <v>#N/A</v>
      </c>
      <c r="AS1050" s="9" t="e">
        <f>VLOOKUP($C1050, Team_Batting___Dashboard[], 22, FALSE)/$AC1050</f>
        <v>#N/A</v>
      </c>
      <c r="AT1050" s="9" t="e">
        <f>VLOOKUP($C1050, 'FanGraphs - Team WAR Projected'!$B$2:$E$31, 4, FALSE)/162</f>
        <v>#N/A</v>
      </c>
      <c r="AU1050" s="9" t="e">
        <f>VLOOKUP($C1050, FanGraphs_Standings[[Abbreviation]:[2024 Year to Date RS/G]], 6, FALSE)/$AC1050</f>
        <v>#N/A</v>
      </c>
      <c r="AV1050" s="9" t="e">
        <f>VLOOKUP($C1050, FanGraphs_Standings[[Abbreviation]:[2024 Projected Full Season RDif]], 19, FALSE)/162</f>
        <v>#N/A</v>
      </c>
      <c r="AW1050" s="9" t="e">
        <f>VLOOKUP($C1050, FanGraphs_Standings[[Abbreviation]:[2024 Projected Full Season RDif]], 5, FALSE)</f>
        <v>#N/A</v>
      </c>
      <c r="AX1050" s="9" t="e">
        <f>VLOOKUP($C1050, FanGraphs_Standings[[Abbreviation]:[2024 Projected Full Season W%]], 18, FALSE)</f>
        <v>#N/A</v>
      </c>
      <c r="AY1050" s="9" t="e">
        <f>VLOOKUP($C1050, 'Home Field Adv'!$A$2:$K$31, 11, FALSE)</f>
        <v>#N/A</v>
      </c>
      <c r="BB1050" s="5" t="str">
        <f t="shared" si="49"/>
        <v/>
      </c>
      <c r="BC1050" s="5" t="str">
        <f t="shared" si="50"/>
        <v/>
      </c>
      <c r="BD1050" s="5" t="str">
        <f t="shared" si="51"/>
        <v/>
      </c>
    </row>
    <row r="1051" spans="6:56" x14ac:dyDescent="0.45">
      <c r="F1051" s="9" t="e">
        <f>VLOOKUP($B1051, FanGraphs_Standings[[Abbreviation]:[2024 Year to Date G]], 2, FALSE)</f>
        <v>#N/A</v>
      </c>
      <c r="G1051" s="9" t="e">
        <f>IF(ISERR(VLOOKUP($D1051, 'SP Per G'!$A$2:$D$1380, 3, FALSE)), L1051, VLOOKUP($D1051, 'SP Per G'!$A$2:$D$1380, 3, FALSE))</f>
        <v>#N/A</v>
      </c>
      <c r="H1051" s="9" t="e">
        <f>VLOOKUP($D1051, 'SP Per G'!$A$2:$D$1380, 4, FALSE)</f>
        <v>#N/A</v>
      </c>
      <c r="I1051" s="9" t="e">
        <f>VLOOKUP($D1051, Individual_Pitching___Dashboard[], 18, FALSE)</f>
        <v>#N/A</v>
      </c>
      <c r="J1051" s="9" t="e">
        <f>VLOOKUP($D1051, Individual_Pitching___Dashboard[], 20, FALSE)</f>
        <v>#N/A</v>
      </c>
      <c r="K1051" s="9" t="e">
        <f>VLOOKUP($D1051, Individual_Pitching___Advanced[], 21,FALSE)</f>
        <v>#N/A</v>
      </c>
      <c r="L1051" s="9" t="e">
        <f>VLOOKUP($B1051, 'Team Per G'!$A$2:$G$31, 7, FALSE)</f>
        <v>#N/A</v>
      </c>
      <c r="M1051" s="9" t="e">
        <f>VLOOKUP($B1051, 'FanGraphs - Team WAR Projected'!$B$2:$E$31, 3, FALSE)/162</f>
        <v>#N/A</v>
      </c>
      <c r="N1051" s="9" t="e">
        <f>VLOOKUP($B1051, Team_Pitching___Advanced[[Team]:[xFIP]], 19,FALSE)</f>
        <v>#N/A</v>
      </c>
      <c r="O1051" s="9" t="e">
        <f>VLOOKUP($B1051, Team_Pitching___Advanced[], 20, FALSE)</f>
        <v>#N/A</v>
      </c>
      <c r="P1051" s="9" t="e">
        <f>VLOOKUP($B1051, Team_Batting___Dashboard[[Team]:[wOBA]], 16, FALSE)</f>
        <v>#N/A</v>
      </c>
      <c r="Q1051" s="9" t="e">
        <f>VLOOKUP($B1051, Team_Batting___Advanced[[Team]:[OPS]], 9, FALSE)</f>
        <v>#N/A</v>
      </c>
      <c r="R1051" s="9" t="e">
        <f>VLOOKUP($B1051, Team_Batting___Advanced[], 19, FALSE)</f>
        <v>#N/A</v>
      </c>
      <c r="S1051" s="9" t="e">
        <f>VLOOKUP($B1051, 'Team Per G'!$A$2:$G$31, 3, FALSE)</f>
        <v>#N/A</v>
      </c>
      <c r="T1051" s="9" t="e">
        <f>VLOOKUP($B1051, 'Team Per G'!$A$2:$G$31, 5, FALSE)</f>
        <v>#N/A</v>
      </c>
      <c r="U1051" s="9" t="e">
        <f>VLOOKUP($B1051, 'Team Per G'!$A$2:$G$31, 4, FALSE)</f>
        <v>#N/A</v>
      </c>
      <c r="V1051" s="9" t="e">
        <f>VLOOKUP($B1051, Team_Batting___Dashboard[], 22, FALSE)/$F1051</f>
        <v>#N/A</v>
      </c>
      <c r="W1051" s="9" t="e">
        <f>VLOOKUP($B1051, 'FanGraphs - Team WAR Projected'!$B$2:$E$31, 4, FALSE)/162</f>
        <v>#N/A</v>
      </c>
      <c r="X1051" s="9" t="e">
        <f>VLOOKUP($B1051, FanGraphs_Standings[[Abbreviation]:[2024 Year to Date RS/G]], 6, FALSE)/$F1051</f>
        <v>#N/A</v>
      </c>
      <c r="Y1051" s="9" t="e">
        <f>VLOOKUP($B1051, FanGraphs_Standings[[Abbreviation]:[2024 Projected Full Season RDif]], 19, FALSE)/162</f>
        <v>#N/A</v>
      </c>
      <c r="Z1051" s="9" t="e">
        <f>VLOOKUP($B1051, FanGraphs_Standings[[Abbreviation]:[2024 Projected Full Season RDif]], 5, FALSE)</f>
        <v>#N/A</v>
      </c>
      <c r="AA1051" s="9" t="e">
        <f>VLOOKUP($B1051, FanGraphs_Standings[[Abbreviation]:[2024 Projected Full Season W%]], 18, FALSE)</f>
        <v>#N/A</v>
      </c>
      <c r="AB1051" s="9" t="e">
        <f>VLOOKUP($B1051, 'Home Field Adv'!$A$2:$I$31, 9, FALSE)</f>
        <v>#N/A</v>
      </c>
      <c r="AC1051" s="9" t="e">
        <f>VLOOKUP($C1051, FanGraphs_Standings[[Abbreviation]:[2024 Year to Date G]], 2, FALSE)</f>
        <v>#N/A</v>
      </c>
      <c r="AD1051" s="9" t="e">
        <f>VLOOKUP($E1051, 'SP Per G'!$A$2:$D$1380, 3, FALSE)</f>
        <v>#N/A</v>
      </c>
      <c r="AE1051" s="9" t="e">
        <f>VLOOKUP($E1051, 'SP Per G'!$A$2:$D$1380, 4, FALSE)</f>
        <v>#N/A</v>
      </c>
      <c r="AF1051" s="9" t="e">
        <f>VLOOKUP($E1051, Individual_Pitching___Dashboard[], 18, FALSE)</f>
        <v>#N/A</v>
      </c>
      <c r="AG1051" s="9" t="e">
        <f>VLOOKUP($E1051, Individual_Pitching___Dashboard[], 20, FALSE)</f>
        <v>#N/A</v>
      </c>
      <c r="AH1051" s="9" t="e">
        <f>VLOOKUP($E1051, Individual_Pitching___Advanced[], 21,FALSE)</f>
        <v>#N/A</v>
      </c>
      <c r="AI1051" s="9" t="e">
        <f>VLOOKUP($C1051, 'Team Per G'!$A$2:$G$31, 7, FALSE)</f>
        <v>#N/A</v>
      </c>
      <c r="AJ1051" s="9" t="e">
        <f>VLOOKUP($C1051, 'FanGraphs - Team WAR Projected'!$B$2:$E$31, 3, FALSE)/162</f>
        <v>#N/A</v>
      </c>
      <c r="AK1051" s="9" t="e">
        <f>VLOOKUP($C1051, Team_Pitching___Advanced[[Team]:[xFIP]], 19,FALSE)</f>
        <v>#N/A</v>
      </c>
      <c r="AL1051" s="9" t="e">
        <f>VLOOKUP($C1051, Team_Pitching___Advanced[], 20, FALSE)</f>
        <v>#N/A</v>
      </c>
      <c r="AM1051" s="9" t="e">
        <f>VLOOKUP($C1051, Team_Batting___Dashboard[[Team]:[wOBA]], 16, FALSE)</f>
        <v>#N/A</v>
      </c>
      <c r="AN1051" s="9" t="e">
        <f>VLOOKUP($C1051, Team_Batting___Advanced[[Team]:[OPS]], 9, FALSE)</f>
        <v>#N/A</v>
      </c>
      <c r="AO1051" s="9" t="e">
        <f>VLOOKUP($C1051, Team_Batting___Advanced[], 19, FALSE)</f>
        <v>#N/A</v>
      </c>
      <c r="AP1051" s="9" t="e">
        <f>VLOOKUP($C1051, 'Team Per G'!$A$2:$G$31, 3, FALSE)</f>
        <v>#N/A</v>
      </c>
      <c r="AQ1051" s="9" t="e">
        <f>VLOOKUP($C1051, 'Team Per G'!$A$2:$G$31, 5, FALSE)</f>
        <v>#N/A</v>
      </c>
      <c r="AR1051" s="9" t="e">
        <f>VLOOKUP($C1051, 'Team Per G'!$A$2:$G$31, 4, FALSE)</f>
        <v>#N/A</v>
      </c>
      <c r="AS1051" s="9" t="e">
        <f>VLOOKUP($C1051, Team_Batting___Dashboard[], 22, FALSE)/$AC1051</f>
        <v>#N/A</v>
      </c>
      <c r="AT1051" s="9" t="e">
        <f>VLOOKUP($C1051, 'FanGraphs - Team WAR Projected'!$B$2:$E$31, 4, FALSE)/162</f>
        <v>#N/A</v>
      </c>
      <c r="AU1051" s="9" t="e">
        <f>VLOOKUP($C1051, FanGraphs_Standings[[Abbreviation]:[2024 Year to Date RS/G]], 6, FALSE)/$AC1051</f>
        <v>#N/A</v>
      </c>
      <c r="AV1051" s="9" t="e">
        <f>VLOOKUP($C1051, FanGraphs_Standings[[Abbreviation]:[2024 Projected Full Season RDif]], 19, FALSE)/162</f>
        <v>#N/A</v>
      </c>
      <c r="AW1051" s="9" t="e">
        <f>VLOOKUP($C1051, FanGraphs_Standings[[Abbreviation]:[2024 Projected Full Season RDif]], 5, FALSE)</f>
        <v>#N/A</v>
      </c>
      <c r="AX1051" s="9" t="e">
        <f>VLOOKUP($C1051, FanGraphs_Standings[[Abbreviation]:[2024 Projected Full Season W%]], 18, FALSE)</f>
        <v>#N/A</v>
      </c>
      <c r="AY1051" s="9" t="e">
        <f>VLOOKUP($C1051, 'Home Field Adv'!$A$2:$K$31, 11, FALSE)</f>
        <v>#N/A</v>
      </c>
      <c r="BB1051" s="5" t="str">
        <f t="shared" si="49"/>
        <v/>
      </c>
      <c r="BC1051" s="5" t="str">
        <f t="shared" si="50"/>
        <v/>
      </c>
      <c r="BD1051" s="5" t="str">
        <f t="shared" si="51"/>
        <v/>
      </c>
    </row>
    <row r="1052" spans="6:56" x14ac:dyDescent="0.45">
      <c r="F1052" s="9" t="e">
        <f>VLOOKUP($B1052, FanGraphs_Standings[[Abbreviation]:[2024 Year to Date G]], 2, FALSE)</f>
        <v>#N/A</v>
      </c>
      <c r="G1052" s="9" t="e">
        <f>IF(ISERR(VLOOKUP($D1052, 'SP Per G'!$A$2:$D$1380, 3, FALSE)), L1052, VLOOKUP($D1052, 'SP Per G'!$A$2:$D$1380, 3, FALSE))</f>
        <v>#N/A</v>
      </c>
      <c r="H1052" s="9" t="e">
        <f>VLOOKUP($D1052, 'SP Per G'!$A$2:$D$1380, 4, FALSE)</f>
        <v>#N/A</v>
      </c>
      <c r="I1052" s="9" t="e">
        <f>VLOOKUP($D1052, Individual_Pitching___Dashboard[], 18, FALSE)</f>
        <v>#N/A</v>
      </c>
      <c r="J1052" s="9" t="e">
        <f>VLOOKUP($D1052, Individual_Pitching___Dashboard[], 20, FALSE)</f>
        <v>#N/A</v>
      </c>
      <c r="K1052" s="9" t="e">
        <f>VLOOKUP($D1052, Individual_Pitching___Advanced[], 21,FALSE)</f>
        <v>#N/A</v>
      </c>
      <c r="L1052" s="9" t="e">
        <f>VLOOKUP($B1052, 'Team Per G'!$A$2:$G$31, 7, FALSE)</f>
        <v>#N/A</v>
      </c>
      <c r="M1052" s="9" t="e">
        <f>VLOOKUP($B1052, 'FanGraphs - Team WAR Projected'!$B$2:$E$31, 3, FALSE)/162</f>
        <v>#N/A</v>
      </c>
      <c r="N1052" s="9" t="e">
        <f>VLOOKUP($B1052, Team_Pitching___Advanced[[Team]:[xFIP]], 19,FALSE)</f>
        <v>#N/A</v>
      </c>
      <c r="O1052" s="9" t="e">
        <f>VLOOKUP($B1052, Team_Pitching___Advanced[], 20, FALSE)</f>
        <v>#N/A</v>
      </c>
      <c r="P1052" s="9" t="e">
        <f>VLOOKUP($B1052, Team_Batting___Dashboard[[Team]:[wOBA]], 16, FALSE)</f>
        <v>#N/A</v>
      </c>
      <c r="Q1052" s="9" t="e">
        <f>VLOOKUP($B1052, Team_Batting___Advanced[[Team]:[OPS]], 9, FALSE)</f>
        <v>#N/A</v>
      </c>
      <c r="R1052" s="9" t="e">
        <f>VLOOKUP($B1052, Team_Batting___Advanced[], 19, FALSE)</f>
        <v>#N/A</v>
      </c>
      <c r="S1052" s="9" t="e">
        <f>VLOOKUP($B1052, 'Team Per G'!$A$2:$G$31, 3, FALSE)</f>
        <v>#N/A</v>
      </c>
      <c r="T1052" s="9" t="e">
        <f>VLOOKUP($B1052, 'Team Per G'!$A$2:$G$31, 5, FALSE)</f>
        <v>#N/A</v>
      </c>
      <c r="U1052" s="9" t="e">
        <f>VLOOKUP($B1052, 'Team Per G'!$A$2:$G$31, 4, FALSE)</f>
        <v>#N/A</v>
      </c>
      <c r="V1052" s="9" t="e">
        <f>VLOOKUP($B1052, Team_Batting___Dashboard[], 22, FALSE)/$F1052</f>
        <v>#N/A</v>
      </c>
      <c r="W1052" s="9" t="e">
        <f>VLOOKUP($B1052, 'FanGraphs - Team WAR Projected'!$B$2:$E$31, 4, FALSE)/162</f>
        <v>#N/A</v>
      </c>
      <c r="X1052" s="9" t="e">
        <f>VLOOKUP($B1052, FanGraphs_Standings[[Abbreviation]:[2024 Year to Date RS/G]], 6, FALSE)/$F1052</f>
        <v>#N/A</v>
      </c>
      <c r="Y1052" s="9" t="e">
        <f>VLOOKUP($B1052, FanGraphs_Standings[[Abbreviation]:[2024 Projected Full Season RDif]], 19, FALSE)/162</f>
        <v>#N/A</v>
      </c>
      <c r="Z1052" s="9" t="e">
        <f>VLOOKUP($B1052, FanGraphs_Standings[[Abbreviation]:[2024 Projected Full Season RDif]], 5, FALSE)</f>
        <v>#N/A</v>
      </c>
      <c r="AA1052" s="9" t="e">
        <f>VLOOKUP($B1052, FanGraphs_Standings[[Abbreviation]:[2024 Projected Full Season W%]], 18, FALSE)</f>
        <v>#N/A</v>
      </c>
      <c r="AB1052" s="9" t="e">
        <f>VLOOKUP($B1052, 'Home Field Adv'!$A$2:$I$31, 9, FALSE)</f>
        <v>#N/A</v>
      </c>
      <c r="AC1052" s="9" t="e">
        <f>VLOOKUP($C1052, FanGraphs_Standings[[Abbreviation]:[2024 Year to Date G]], 2, FALSE)</f>
        <v>#N/A</v>
      </c>
      <c r="AD1052" s="9" t="e">
        <f>VLOOKUP($E1052, 'SP Per G'!$A$2:$D$1380, 3, FALSE)</f>
        <v>#N/A</v>
      </c>
      <c r="AE1052" s="9" t="e">
        <f>VLOOKUP($E1052, 'SP Per G'!$A$2:$D$1380, 4, FALSE)</f>
        <v>#N/A</v>
      </c>
      <c r="AF1052" s="9" t="e">
        <f>VLOOKUP($E1052, Individual_Pitching___Dashboard[], 18, FALSE)</f>
        <v>#N/A</v>
      </c>
      <c r="AG1052" s="9" t="e">
        <f>VLOOKUP($E1052, Individual_Pitching___Dashboard[], 20, FALSE)</f>
        <v>#N/A</v>
      </c>
      <c r="AH1052" s="9" t="e">
        <f>VLOOKUP($E1052, Individual_Pitching___Advanced[], 21,FALSE)</f>
        <v>#N/A</v>
      </c>
      <c r="AI1052" s="9" t="e">
        <f>VLOOKUP($C1052, 'Team Per G'!$A$2:$G$31, 7, FALSE)</f>
        <v>#N/A</v>
      </c>
      <c r="AJ1052" s="9" t="e">
        <f>VLOOKUP($C1052, 'FanGraphs - Team WAR Projected'!$B$2:$E$31, 3, FALSE)/162</f>
        <v>#N/A</v>
      </c>
      <c r="AK1052" s="9" t="e">
        <f>VLOOKUP($C1052, Team_Pitching___Advanced[[Team]:[xFIP]], 19,FALSE)</f>
        <v>#N/A</v>
      </c>
      <c r="AL1052" s="9" t="e">
        <f>VLOOKUP($C1052, Team_Pitching___Advanced[], 20, FALSE)</f>
        <v>#N/A</v>
      </c>
      <c r="AM1052" s="9" t="e">
        <f>VLOOKUP($C1052, Team_Batting___Dashboard[[Team]:[wOBA]], 16, FALSE)</f>
        <v>#N/A</v>
      </c>
      <c r="AN1052" s="9" t="e">
        <f>VLOOKUP($C1052, Team_Batting___Advanced[[Team]:[OPS]], 9, FALSE)</f>
        <v>#N/A</v>
      </c>
      <c r="AO1052" s="9" t="e">
        <f>VLOOKUP($C1052, Team_Batting___Advanced[], 19, FALSE)</f>
        <v>#N/A</v>
      </c>
      <c r="AP1052" s="9" t="e">
        <f>VLOOKUP($C1052, 'Team Per G'!$A$2:$G$31, 3, FALSE)</f>
        <v>#N/A</v>
      </c>
      <c r="AQ1052" s="9" t="e">
        <f>VLOOKUP($C1052, 'Team Per G'!$A$2:$G$31, 5, FALSE)</f>
        <v>#N/A</v>
      </c>
      <c r="AR1052" s="9" t="e">
        <f>VLOOKUP($C1052, 'Team Per G'!$A$2:$G$31, 4, FALSE)</f>
        <v>#N/A</v>
      </c>
      <c r="AS1052" s="9" t="e">
        <f>VLOOKUP($C1052, Team_Batting___Dashboard[], 22, FALSE)/$AC1052</f>
        <v>#N/A</v>
      </c>
      <c r="AT1052" s="9" t="e">
        <f>VLOOKUP($C1052, 'FanGraphs - Team WAR Projected'!$B$2:$E$31, 4, FALSE)/162</f>
        <v>#N/A</v>
      </c>
      <c r="AU1052" s="9" t="e">
        <f>VLOOKUP($C1052, FanGraphs_Standings[[Abbreviation]:[2024 Year to Date RS/G]], 6, FALSE)/$AC1052</f>
        <v>#N/A</v>
      </c>
      <c r="AV1052" s="9" t="e">
        <f>VLOOKUP($C1052, FanGraphs_Standings[[Abbreviation]:[2024 Projected Full Season RDif]], 19, FALSE)/162</f>
        <v>#N/A</v>
      </c>
      <c r="AW1052" s="9" t="e">
        <f>VLOOKUP($C1052, FanGraphs_Standings[[Abbreviation]:[2024 Projected Full Season RDif]], 5, FALSE)</f>
        <v>#N/A</v>
      </c>
      <c r="AX1052" s="9" t="e">
        <f>VLOOKUP($C1052, FanGraphs_Standings[[Abbreviation]:[2024 Projected Full Season W%]], 18, FALSE)</f>
        <v>#N/A</v>
      </c>
      <c r="AY1052" s="9" t="e">
        <f>VLOOKUP($C1052, 'Home Field Adv'!$A$2:$K$31, 11, FALSE)</f>
        <v>#N/A</v>
      </c>
      <c r="BB1052" s="5" t="str">
        <f t="shared" si="49"/>
        <v/>
      </c>
      <c r="BC1052" s="5" t="str">
        <f t="shared" si="50"/>
        <v/>
      </c>
      <c r="BD1052" s="5" t="str">
        <f t="shared" si="51"/>
        <v/>
      </c>
    </row>
    <row r="1053" spans="6:56" x14ac:dyDescent="0.45">
      <c r="F1053" s="9" t="e">
        <f>VLOOKUP($B1053, FanGraphs_Standings[[Abbreviation]:[2024 Year to Date G]], 2, FALSE)</f>
        <v>#N/A</v>
      </c>
      <c r="G1053" s="9" t="e">
        <f>IF(ISERR(VLOOKUP($D1053, 'SP Per G'!$A$2:$D$1380, 3, FALSE)), L1053, VLOOKUP($D1053, 'SP Per G'!$A$2:$D$1380, 3, FALSE))</f>
        <v>#N/A</v>
      </c>
      <c r="H1053" s="9" t="e">
        <f>VLOOKUP($D1053, 'SP Per G'!$A$2:$D$1380, 4, FALSE)</f>
        <v>#N/A</v>
      </c>
      <c r="I1053" s="9" t="e">
        <f>VLOOKUP($D1053, Individual_Pitching___Dashboard[], 18, FALSE)</f>
        <v>#N/A</v>
      </c>
      <c r="J1053" s="9" t="e">
        <f>VLOOKUP($D1053, Individual_Pitching___Dashboard[], 20, FALSE)</f>
        <v>#N/A</v>
      </c>
      <c r="K1053" s="9" t="e">
        <f>VLOOKUP($D1053, Individual_Pitching___Advanced[], 21,FALSE)</f>
        <v>#N/A</v>
      </c>
      <c r="L1053" s="9" t="e">
        <f>VLOOKUP($B1053, 'Team Per G'!$A$2:$G$31, 7, FALSE)</f>
        <v>#N/A</v>
      </c>
      <c r="M1053" s="9" t="e">
        <f>VLOOKUP($B1053, 'FanGraphs - Team WAR Projected'!$B$2:$E$31, 3, FALSE)/162</f>
        <v>#N/A</v>
      </c>
      <c r="N1053" s="9" t="e">
        <f>VLOOKUP($B1053, Team_Pitching___Advanced[[Team]:[xFIP]], 19,FALSE)</f>
        <v>#N/A</v>
      </c>
      <c r="O1053" s="9" t="e">
        <f>VLOOKUP($B1053, Team_Pitching___Advanced[], 20, FALSE)</f>
        <v>#N/A</v>
      </c>
      <c r="P1053" s="9" t="e">
        <f>VLOOKUP($B1053, Team_Batting___Dashboard[[Team]:[wOBA]], 16, FALSE)</f>
        <v>#N/A</v>
      </c>
      <c r="Q1053" s="9" t="e">
        <f>VLOOKUP($B1053, Team_Batting___Advanced[[Team]:[OPS]], 9, FALSE)</f>
        <v>#N/A</v>
      </c>
      <c r="R1053" s="9" t="e">
        <f>VLOOKUP($B1053, Team_Batting___Advanced[], 19, FALSE)</f>
        <v>#N/A</v>
      </c>
      <c r="S1053" s="9" t="e">
        <f>VLOOKUP($B1053, 'Team Per G'!$A$2:$G$31, 3, FALSE)</f>
        <v>#N/A</v>
      </c>
      <c r="T1053" s="9" t="e">
        <f>VLOOKUP($B1053, 'Team Per G'!$A$2:$G$31, 5, FALSE)</f>
        <v>#N/A</v>
      </c>
      <c r="U1053" s="9" t="e">
        <f>VLOOKUP($B1053, 'Team Per G'!$A$2:$G$31, 4, FALSE)</f>
        <v>#N/A</v>
      </c>
      <c r="V1053" s="9" t="e">
        <f>VLOOKUP($B1053, Team_Batting___Dashboard[], 22, FALSE)/$F1053</f>
        <v>#N/A</v>
      </c>
      <c r="W1053" s="9" t="e">
        <f>VLOOKUP($B1053, 'FanGraphs - Team WAR Projected'!$B$2:$E$31, 4, FALSE)/162</f>
        <v>#N/A</v>
      </c>
      <c r="X1053" s="9" t="e">
        <f>VLOOKUP($B1053, FanGraphs_Standings[[Abbreviation]:[2024 Year to Date RS/G]], 6, FALSE)/$F1053</f>
        <v>#N/A</v>
      </c>
      <c r="Y1053" s="9" t="e">
        <f>VLOOKUP($B1053, FanGraphs_Standings[[Abbreviation]:[2024 Projected Full Season RDif]], 19, FALSE)/162</f>
        <v>#N/A</v>
      </c>
      <c r="Z1053" s="9" t="e">
        <f>VLOOKUP($B1053, FanGraphs_Standings[[Abbreviation]:[2024 Projected Full Season RDif]], 5, FALSE)</f>
        <v>#N/A</v>
      </c>
      <c r="AA1053" s="9" t="e">
        <f>VLOOKUP($B1053, FanGraphs_Standings[[Abbreviation]:[2024 Projected Full Season W%]], 18, FALSE)</f>
        <v>#N/A</v>
      </c>
      <c r="AB1053" s="9" t="e">
        <f>VLOOKUP($B1053, 'Home Field Adv'!$A$2:$I$31, 9, FALSE)</f>
        <v>#N/A</v>
      </c>
      <c r="AC1053" s="9" t="e">
        <f>VLOOKUP($C1053, FanGraphs_Standings[[Abbreviation]:[2024 Year to Date G]], 2, FALSE)</f>
        <v>#N/A</v>
      </c>
      <c r="AD1053" s="9" t="e">
        <f>VLOOKUP($E1053, 'SP Per G'!$A$2:$D$1380, 3, FALSE)</f>
        <v>#N/A</v>
      </c>
      <c r="AE1053" s="9" t="e">
        <f>VLOOKUP($E1053, 'SP Per G'!$A$2:$D$1380, 4, FALSE)</f>
        <v>#N/A</v>
      </c>
      <c r="AF1053" s="9" t="e">
        <f>VLOOKUP($E1053, Individual_Pitching___Dashboard[], 18, FALSE)</f>
        <v>#N/A</v>
      </c>
      <c r="AG1053" s="9" t="e">
        <f>VLOOKUP($E1053, Individual_Pitching___Dashboard[], 20, FALSE)</f>
        <v>#N/A</v>
      </c>
      <c r="AH1053" s="9" t="e">
        <f>VLOOKUP($E1053, Individual_Pitching___Advanced[], 21,FALSE)</f>
        <v>#N/A</v>
      </c>
      <c r="AI1053" s="9" t="e">
        <f>VLOOKUP($C1053, 'Team Per G'!$A$2:$G$31, 7, FALSE)</f>
        <v>#N/A</v>
      </c>
      <c r="AJ1053" s="9" t="e">
        <f>VLOOKUP($C1053, 'FanGraphs - Team WAR Projected'!$B$2:$E$31, 3, FALSE)/162</f>
        <v>#N/A</v>
      </c>
      <c r="AK1053" s="9" t="e">
        <f>VLOOKUP($C1053, Team_Pitching___Advanced[[Team]:[xFIP]], 19,FALSE)</f>
        <v>#N/A</v>
      </c>
      <c r="AL1053" s="9" t="e">
        <f>VLOOKUP($C1053, Team_Pitching___Advanced[], 20, FALSE)</f>
        <v>#N/A</v>
      </c>
      <c r="AM1053" s="9" t="e">
        <f>VLOOKUP($C1053, Team_Batting___Dashboard[[Team]:[wOBA]], 16, FALSE)</f>
        <v>#N/A</v>
      </c>
      <c r="AN1053" s="9" t="e">
        <f>VLOOKUP($C1053, Team_Batting___Advanced[[Team]:[OPS]], 9, FALSE)</f>
        <v>#N/A</v>
      </c>
      <c r="AO1053" s="9" t="e">
        <f>VLOOKUP($C1053, Team_Batting___Advanced[], 19, FALSE)</f>
        <v>#N/A</v>
      </c>
      <c r="AP1053" s="9" t="e">
        <f>VLOOKUP($C1053, 'Team Per G'!$A$2:$G$31, 3, FALSE)</f>
        <v>#N/A</v>
      </c>
      <c r="AQ1053" s="9" t="e">
        <f>VLOOKUP($C1053, 'Team Per G'!$A$2:$G$31, 5, FALSE)</f>
        <v>#N/A</v>
      </c>
      <c r="AR1053" s="9" t="e">
        <f>VLOOKUP($C1053, 'Team Per G'!$A$2:$G$31, 4, FALSE)</f>
        <v>#N/A</v>
      </c>
      <c r="AS1053" s="9" t="e">
        <f>VLOOKUP($C1053, Team_Batting___Dashboard[], 22, FALSE)/$AC1053</f>
        <v>#N/A</v>
      </c>
      <c r="AT1053" s="9" t="e">
        <f>VLOOKUP($C1053, 'FanGraphs - Team WAR Projected'!$B$2:$E$31, 4, FALSE)/162</f>
        <v>#N/A</v>
      </c>
      <c r="AU1053" s="9" t="e">
        <f>VLOOKUP($C1053, FanGraphs_Standings[[Abbreviation]:[2024 Year to Date RS/G]], 6, FALSE)/$AC1053</f>
        <v>#N/A</v>
      </c>
      <c r="AV1053" s="9" t="e">
        <f>VLOOKUP($C1053, FanGraphs_Standings[[Abbreviation]:[2024 Projected Full Season RDif]], 19, FALSE)/162</f>
        <v>#N/A</v>
      </c>
      <c r="AW1053" s="9" t="e">
        <f>VLOOKUP($C1053, FanGraphs_Standings[[Abbreviation]:[2024 Projected Full Season RDif]], 5, FALSE)</f>
        <v>#N/A</v>
      </c>
      <c r="AX1053" s="9" t="e">
        <f>VLOOKUP($C1053, FanGraphs_Standings[[Abbreviation]:[2024 Projected Full Season W%]], 18, FALSE)</f>
        <v>#N/A</v>
      </c>
      <c r="AY1053" s="9" t="e">
        <f>VLOOKUP($C1053, 'Home Field Adv'!$A$2:$K$31, 11, FALSE)</f>
        <v>#N/A</v>
      </c>
      <c r="BB1053" s="5" t="str">
        <f t="shared" si="49"/>
        <v/>
      </c>
      <c r="BC1053" s="5" t="str">
        <f t="shared" si="50"/>
        <v/>
      </c>
      <c r="BD1053" s="5" t="str">
        <f t="shared" si="51"/>
        <v/>
      </c>
    </row>
    <row r="1054" spans="6:56" x14ac:dyDescent="0.45">
      <c r="F1054" s="9" t="e">
        <f>VLOOKUP($B1054, FanGraphs_Standings[[Abbreviation]:[2024 Year to Date G]], 2, FALSE)</f>
        <v>#N/A</v>
      </c>
      <c r="G1054" s="9" t="e">
        <f>IF(ISERR(VLOOKUP($D1054, 'SP Per G'!$A$2:$D$1380, 3, FALSE)), L1054, VLOOKUP($D1054, 'SP Per G'!$A$2:$D$1380, 3, FALSE))</f>
        <v>#N/A</v>
      </c>
      <c r="H1054" s="9" t="e">
        <f>VLOOKUP($D1054, 'SP Per G'!$A$2:$D$1380, 4, FALSE)</f>
        <v>#N/A</v>
      </c>
      <c r="I1054" s="9" t="e">
        <f>VLOOKUP($D1054, Individual_Pitching___Dashboard[], 18, FALSE)</f>
        <v>#N/A</v>
      </c>
      <c r="J1054" s="9" t="e">
        <f>VLOOKUP($D1054, Individual_Pitching___Dashboard[], 20, FALSE)</f>
        <v>#N/A</v>
      </c>
      <c r="K1054" s="9" t="e">
        <f>VLOOKUP($D1054, Individual_Pitching___Advanced[], 21,FALSE)</f>
        <v>#N/A</v>
      </c>
      <c r="L1054" s="9" t="e">
        <f>VLOOKUP($B1054, 'Team Per G'!$A$2:$G$31, 7, FALSE)</f>
        <v>#N/A</v>
      </c>
      <c r="M1054" s="9" t="e">
        <f>VLOOKUP($B1054, 'FanGraphs - Team WAR Projected'!$B$2:$E$31, 3, FALSE)/162</f>
        <v>#N/A</v>
      </c>
      <c r="N1054" s="9" t="e">
        <f>VLOOKUP($B1054, Team_Pitching___Advanced[[Team]:[xFIP]], 19,FALSE)</f>
        <v>#N/A</v>
      </c>
      <c r="O1054" s="9" t="e">
        <f>VLOOKUP($B1054, Team_Pitching___Advanced[], 20, FALSE)</f>
        <v>#N/A</v>
      </c>
      <c r="P1054" s="9" t="e">
        <f>VLOOKUP($B1054, Team_Batting___Dashboard[[Team]:[wOBA]], 16, FALSE)</f>
        <v>#N/A</v>
      </c>
      <c r="Q1054" s="9" t="e">
        <f>VLOOKUP($B1054, Team_Batting___Advanced[[Team]:[OPS]], 9, FALSE)</f>
        <v>#N/A</v>
      </c>
      <c r="R1054" s="9" t="e">
        <f>VLOOKUP($B1054, Team_Batting___Advanced[], 19, FALSE)</f>
        <v>#N/A</v>
      </c>
      <c r="S1054" s="9" t="e">
        <f>VLOOKUP($B1054, 'Team Per G'!$A$2:$G$31, 3, FALSE)</f>
        <v>#N/A</v>
      </c>
      <c r="T1054" s="9" t="e">
        <f>VLOOKUP($B1054, 'Team Per G'!$A$2:$G$31, 5, FALSE)</f>
        <v>#N/A</v>
      </c>
      <c r="U1054" s="9" t="e">
        <f>VLOOKUP($B1054, 'Team Per G'!$A$2:$G$31, 4, FALSE)</f>
        <v>#N/A</v>
      </c>
      <c r="V1054" s="9" t="e">
        <f>VLOOKUP($B1054, Team_Batting___Dashboard[], 22, FALSE)/$F1054</f>
        <v>#N/A</v>
      </c>
      <c r="W1054" s="9" t="e">
        <f>VLOOKUP($B1054, 'FanGraphs - Team WAR Projected'!$B$2:$E$31, 4, FALSE)/162</f>
        <v>#N/A</v>
      </c>
      <c r="X1054" s="9" t="e">
        <f>VLOOKUP($B1054, FanGraphs_Standings[[Abbreviation]:[2024 Year to Date RS/G]], 6, FALSE)/$F1054</f>
        <v>#N/A</v>
      </c>
      <c r="Y1054" s="9" t="e">
        <f>VLOOKUP($B1054, FanGraphs_Standings[[Abbreviation]:[2024 Projected Full Season RDif]], 19, FALSE)/162</f>
        <v>#N/A</v>
      </c>
      <c r="Z1054" s="9" t="e">
        <f>VLOOKUP($B1054, FanGraphs_Standings[[Abbreviation]:[2024 Projected Full Season RDif]], 5, FALSE)</f>
        <v>#N/A</v>
      </c>
      <c r="AA1054" s="9" t="e">
        <f>VLOOKUP($B1054, FanGraphs_Standings[[Abbreviation]:[2024 Projected Full Season W%]], 18, FALSE)</f>
        <v>#N/A</v>
      </c>
      <c r="AB1054" s="9" t="e">
        <f>VLOOKUP($B1054, 'Home Field Adv'!$A$2:$I$31, 9, FALSE)</f>
        <v>#N/A</v>
      </c>
      <c r="AC1054" s="9" t="e">
        <f>VLOOKUP($C1054, FanGraphs_Standings[[Abbreviation]:[2024 Year to Date G]], 2, FALSE)</f>
        <v>#N/A</v>
      </c>
      <c r="AD1054" s="9" t="e">
        <f>VLOOKUP($E1054, 'SP Per G'!$A$2:$D$1380, 3, FALSE)</f>
        <v>#N/A</v>
      </c>
      <c r="AE1054" s="9" t="e">
        <f>VLOOKUP($E1054, 'SP Per G'!$A$2:$D$1380, 4, FALSE)</f>
        <v>#N/A</v>
      </c>
      <c r="AF1054" s="9" t="e">
        <f>VLOOKUP($E1054, Individual_Pitching___Dashboard[], 18, FALSE)</f>
        <v>#N/A</v>
      </c>
      <c r="AG1054" s="9" t="e">
        <f>VLOOKUP($E1054, Individual_Pitching___Dashboard[], 20, FALSE)</f>
        <v>#N/A</v>
      </c>
      <c r="AH1054" s="9" t="e">
        <f>VLOOKUP($E1054, Individual_Pitching___Advanced[], 21,FALSE)</f>
        <v>#N/A</v>
      </c>
      <c r="AI1054" s="9" t="e">
        <f>VLOOKUP($C1054, 'Team Per G'!$A$2:$G$31, 7, FALSE)</f>
        <v>#N/A</v>
      </c>
      <c r="AJ1054" s="9" t="e">
        <f>VLOOKUP($C1054, 'FanGraphs - Team WAR Projected'!$B$2:$E$31, 3, FALSE)/162</f>
        <v>#N/A</v>
      </c>
      <c r="AK1054" s="9" t="e">
        <f>VLOOKUP($C1054, Team_Pitching___Advanced[[Team]:[xFIP]], 19,FALSE)</f>
        <v>#N/A</v>
      </c>
      <c r="AL1054" s="9" t="e">
        <f>VLOOKUP($C1054, Team_Pitching___Advanced[], 20, FALSE)</f>
        <v>#N/A</v>
      </c>
      <c r="AM1054" s="9" t="e">
        <f>VLOOKUP($C1054, Team_Batting___Dashboard[[Team]:[wOBA]], 16, FALSE)</f>
        <v>#N/A</v>
      </c>
      <c r="AN1054" s="9" t="e">
        <f>VLOOKUP($C1054, Team_Batting___Advanced[[Team]:[OPS]], 9, FALSE)</f>
        <v>#N/A</v>
      </c>
      <c r="AO1054" s="9" t="e">
        <f>VLOOKUP($C1054, Team_Batting___Advanced[], 19, FALSE)</f>
        <v>#N/A</v>
      </c>
      <c r="AP1054" s="9" t="e">
        <f>VLOOKUP($C1054, 'Team Per G'!$A$2:$G$31, 3, FALSE)</f>
        <v>#N/A</v>
      </c>
      <c r="AQ1054" s="9" t="e">
        <f>VLOOKUP($C1054, 'Team Per G'!$A$2:$G$31, 5, FALSE)</f>
        <v>#N/A</v>
      </c>
      <c r="AR1054" s="9" t="e">
        <f>VLOOKUP($C1054, 'Team Per G'!$A$2:$G$31, 4, FALSE)</f>
        <v>#N/A</v>
      </c>
      <c r="AS1054" s="9" t="e">
        <f>VLOOKUP($C1054, Team_Batting___Dashboard[], 22, FALSE)/$AC1054</f>
        <v>#N/A</v>
      </c>
      <c r="AT1054" s="9" t="e">
        <f>VLOOKUP($C1054, 'FanGraphs - Team WAR Projected'!$B$2:$E$31, 4, FALSE)/162</f>
        <v>#N/A</v>
      </c>
      <c r="AU1054" s="9" t="e">
        <f>VLOOKUP($C1054, FanGraphs_Standings[[Abbreviation]:[2024 Year to Date RS/G]], 6, FALSE)/$AC1054</f>
        <v>#N/A</v>
      </c>
      <c r="AV1054" s="9" t="e">
        <f>VLOOKUP($C1054, FanGraphs_Standings[[Abbreviation]:[2024 Projected Full Season RDif]], 19, FALSE)/162</f>
        <v>#N/A</v>
      </c>
      <c r="AW1054" s="9" t="e">
        <f>VLOOKUP($C1054, FanGraphs_Standings[[Abbreviation]:[2024 Projected Full Season RDif]], 5, FALSE)</f>
        <v>#N/A</v>
      </c>
      <c r="AX1054" s="9" t="e">
        <f>VLOOKUP($C1054, FanGraphs_Standings[[Abbreviation]:[2024 Projected Full Season W%]], 18, FALSE)</f>
        <v>#N/A</v>
      </c>
      <c r="AY1054" s="9" t="e">
        <f>VLOOKUP($C1054, 'Home Field Adv'!$A$2:$K$31, 11, FALSE)</f>
        <v>#N/A</v>
      </c>
      <c r="BB1054" s="5" t="str">
        <f t="shared" si="49"/>
        <v/>
      </c>
      <c r="BC1054" s="5" t="str">
        <f t="shared" si="50"/>
        <v/>
      </c>
      <c r="BD1054" s="5" t="str">
        <f t="shared" si="51"/>
        <v/>
      </c>
    </row>
    <row r="1055" spans="6:56" x14ac:dyDescent="0.45">
      <c r="F1055" s="9" t="e">
        <f>VLOOKUP($B1055, FanGraphs_Standings[[Abbreviation]:[2024 Year to Date G]], 2, FALSE)</f>
        <v>#N/A</v>
      </c>
      <c r="G1055" s="9" t="e">
        <f>IF(ISERR(VLOOKUP($D1055, 'SP Per G'!$A$2:$D$1380, 3, FALSE)), L1055, VLOOKUP($D1055, 'SP Per G'!$A$2:$D$1380, 3, FALSE))</f>
        <v>#N/A</v>
      </c>
      <c r="H1055" s="9" t="e">
        <f>VLOOKUP($D1055, 'SP Per G'!$A$2:$D$1380, 4, FALSE)</f>
        <v>#N/A</v>
      </c>
      <c r="I1055" s="9" t="e">
        <f>VLOOKUP($D1055, Individual_Pitching___Dashboard[], 18, FALSE)</f>
        <v>#N/A</v>
      </c>
      <c r="J1055" s="9" t="e">
        <f>VLOOKUP($D1055, Individual_Pitching___Dashboard[], 20, FALSE)</f>
        <v>#N/A</v>
      </c>
      <c r="K1055" s="9" t="e">
        <f>VLOOKUP($D1055, Individual_Pitching___Advanced[], 21,FALSE)</f>
        <v>#N/A</v>
      </c>
      <c r="L1055" s="9" t="e">
        <f>VLOOKUP($B1055, 'Team Per G'!$A$2:$G$31, 7, FALSE)</f>
        <v>#N/A</v>
      </c>
      <c r="M1055" s="9" t="e">
        <f>VLOOKUP($B1055, 'FanGraphs - Team WAR Projected'!$B$2:$E$31, 3, FALSE)/162</f>
        <v>#N/A</v>
      </c>
      <c r="N1055" s="9" t="e">
        <f>VLOOKUP($B1055, Team_Pitching___Advanced[[Team]:[xFIP]], 19,FALSE)</f>
        <v>#N/A</v>
      </c>
      <c r="O1055" s="9" t="e">
        <f>VLOOKUP($B1055, Team_Pitching___Advanced[], 20, FALSE)</f>
        <v>#N/A</v>
      </c>
      <c r="P1055" s="9" t="e">
        <f>VLOOKUP($B1055, Team_Batting___Dashboard[[Team]:[wOBA]], 16, FALSE)</f>
        <v>#N/A</v>
      </c>
      <c r="Q1055" s="9" t="e">
        <f>VLOOKUP($B1055, Team_Batting___Advanced[[Team]:[OPS]], 9, FALSE)</f>
        <v>#N/A</v>
      </c>
      <c r="R1055" s="9" t="e">
        <f>VLOOKUP($B1055, Team_Batting___Advanced[], 19, FALSE)</f>
        <v>#N/A</v>
      </c>
      <c r="S1055" s="9" t="e">
        <f>VLOOKUP($B1055, 'Team Per G'!$A$2:$G$31, 3, FALSE)</f>
        <v>#N/A</v>
      </c>
      <c r="T1055" s="9" t="e">
        <f>VLOOKUP($B1055, 'Team Per G'!$A$2:$G$31, 5, FALSE)</f>
        <v>#N/A</v>
      </c>
      <c r="U1055" s="9" t="e">
        <f>VLOOKUP($B1055, 'Team Per G'!$A$2:$G$31, 4, FALSE)</f>
        <v>#N/A</v>
      </c>
      <c r="V1055" s="9" t="e">
        <f>VLOOKUP($B1055, Team_Batting___Dashboard[], 22, FALSE)/$F1055</f>
        <v>#N/A</v>
      </c>
      <c r="W1055" s="9" t="e">
        <f>VLOOKUP($B1055, 'FanGraphs - Team WAR Projected'!$B$2:$E$31, 4, FALSE)/162</f>
        <v>#N/A</v>
      </c>
      <c r="X1055" s="9" t="e">
        <f>VLOOKUP($B1055, FanGraphs_Standings[[Abbreviation]:[2024 Year to Date RS/G]], 6, FALSE)/$F1055</f>
        <v>#N/A</v>
      </c>
      <c r="Y1055" s="9" t="e">
        <f>VLOOKUP($B1055, FanGraphs_Standings[[Abbreviation]:[2024 Projected Full Season RDif]], 19, FALSE)/162</f>
        <v>#N/A</v>
      </c>
      <c r="Z1055" s="9" t="e">
        <f>VLOOKUP($B1055, FanGraphs_Standings[[Abbreviation]:[2024 Projected Full Season RDif]], 5, FALSE)</f>
        <v>#N/A</v>
      </c>
      <c r="AA1055" s="9" t="e">
        <f>VLOOKUP($B1055, FanGraphs_Standings[[Abbreviation]:[2024 Projected Full Season W%]], 18, FALSE)</f>
        <v>#N/A</v>
      </c>
      <c r="AB1055" s="9" t="e">
        <f>VLOOKUP($B1055, 'Home Field Adv'!$A$2:$I$31, 9, FALSE)</f>
        <v>#N/A</v>
      </c>
      <c r="AC1055" s="9" t="e">
        <f>VLOOKUP($C1055, FanGraphs_Standings[[Abbreviation]:[2024 Year to Date G]], 2, FALSE)</f>
        <v>#N/A</v>
      </c>
      <c r="AD1055" s="9" t="e">
        <f>VLOOKUP($E1055, 'SP Per G'!$A$2:$D$1380, 3, FALSE)</f>
        <v>#N/A</v>
      </c>
      <c r="AE1055" s="9" t="e">
        <f>VLOOKUP($E1055, 'SP Per G'!$A$2:$D$1380, 4, FALSE)</f>
        <v>#N/A</v>
      </c>
      <c r="AF1055" s="9" t="e">
        <f>VLOOKUP($E1055, Individual_Pitching___Dashboard[], 18, FALSE)</f>
        <v>#N/A</v>
      </c>
      <c r="AG1055" s="9" t="e">
        <f>VLOOKUP($E1055, Individual_Pitching___Dashboard[], 20, FALSE)</f>
        <v>#N/A</v>
      </c>
      <c r="AH1055" s="9" t="e">
        <f>VLOOKUP($E1055, Individual_Pitching___Advanced[], 21,FALSE)</f>
        <v>#N/A</v>
      </c>
      <c r="AI1055" s="9" t="e">
        <f>VLOOKUP($C1055, 'Team Per G'!$A$2:$G$31, 7, FALSE)</f>
        <v>#N/A</v>
      </c>
      <c r="AJ1055" s="9" t="e">
        <f>VLOOKUP($C1055, 'FanGraphs - Team WAR Projected'!$B$2:$E$31, 3, FALSE)/162</f>
        <v>#N/A</v>
      </c>
      <c r="AK1055" s="9" t="e">
        <f>VLOOKUP($C1055, Team_Pitching___Advanced[[Team]:[xFIP]], 19,FALSE)</f>
        <v>#N/A</v>
      </c>
      <c r="AL1055" s="9" t="e">
        <f>VLOOKUP($C1055, Team_Pitching___Advanced[], 20, FALSE)</f>
        <v>#N/A</v>
      </c>
      <c r="AM1055" s="9" t="e">
        <f>VLOOKUP($C1055, Team_Batting___Dashboard[[Team]:[wOBA]], 16, FALSE)</f>
        <v>#N/A</v>
      </c>
      <c r="AN1055" s="9" t="e">
        <f>VLOOKUP($C1055, Team_Batting___Advanced[[Team]:[OPS]], 9, FALSE)</f>
        <v>#N/A</v>
      </c>
      <c r="AO1055" s="9" t="e">
        <f>VLOOKUP($C1055, Team_Batting___Advanced[], 19, FALSE)</f>
        <v>#N/A</v>
      </c>
      <c r="AP1055" s="9" t="e">
        <f>VLOOKUP($C1055, 'Team Per G'!$A$2:$G$31, 3, FALSE)</f>
        <v>#N/A</v>
      </c>
      <c r="AQ1055" s="9" t="e">
        <f>VLOOKUP($C1055, 'Team Per G'!$A$2:$G$31, 5, FALSE)</f>
        <v>#N/A</v>
      </c>
      <c r="AR1055" s="9" t="e">
        <f>VLOOKUP($C1055, 'Team Per G'!$A$2:$G$31, 4, FALSE)</f>
        <v>#N/A</v>
      </c>
      <c r="AS1055" s="9" t="e">
        <f>VLOOKUP($C1055, Team_Batting___Dashboard[], 22, FALSE)/$AC1055</f>
        <v>#N/A</v>
      </c>
      <c r="AT1055" s="9" t="e">
        <f>VLOOKUP($C1055, 'FanGraphs - Team WAR Projected'!$B$2:$E$31, 4, FALSE)/162</f>
        <v>#N/A</v>
      </c>
      <c r="AU1055" s="9" t="e">
        <f>VLOOKUP($C1055, FanGraphs_Standings[[Abbreviation]:[2024 Year to Date RS/G]], 6, FALSE)/$AC1055</f>
        <v>#N/A</v>
      </c>
      <c r="AV1055" s="9" t="e">
        <f>VLOOKUP($C1055, FanGraphs_Standings[[Abbreviation]:[2024 Projected Full Season RDif]], 19, FALSE)/162</f>
        <v>#N/A</v>
      </c>
      <c r="AW1055" s="9" t="e">
        <f>VLOOKUP($C1055, FanGraphs_Standings[[Abbreviation]:[2024 Projected Full Season RDif]], 5, FALSE)</f>
        <v>#N/A</v>
      </c>
      <c r="AX1055" s="9" t="e">
        <f>VLOOKUP($C1055, FanGraphs_Standings[[Abbreviation]:[2024 Projected Full Season W%]], 18, FALSE)</f>
        <v>#N/A</v>
      </c>
      <c r="AY1055" s="9" t="e">
        <f>VLOOKUP($C1055, 'Home Field Adv'!$A$2:$K$31, 11, FALSE)</f>
        <v>#N/A</v>
      </c>
      <c r="BB1055" s="5" t="str">
        <f t="shared" si="49"/>
        <v/>
      </c>
      <c r="BC1055" s="5" t="str">
        <f t="shared" si="50"/>
        <v/>
      </c>
      <c r="BD1055" s="5" t="str">
        <f t="shared" si="51"/>
        <v/>
      </c>
    </row>
    <row r="1056" spans="6:56" x14ac:dyDescent="0.45">
      <c r="F1056" s="9" t="e">
        <f>VLOOKUP($B1056, FanGraphs_Standings[[Abbreviation]:[2024 Year to Date G]], 2, FALSE)</f>
        <v>#N/A</v>
      </c>
      <c r="G1056" s="9" t="e">
        <f>IF(ISERR(VLOOKUP($D1056, 'SP Per G'!$A$2:$D$1380, 3, FALSE)), L1056, VLOOKUP($D1056, 'SP Per G'!$A$2:$D$1380, 3, FALSE))</f>
        <v>#N/A</v>
      </c>
      <c r="H1056" s="9" t="e">
        <f>VLOOKUP($D1056, 'SP Per G'!$A$2:$D$1380, 4, FALSE)</f>
        <v>#N/A</v>
      </c>
      <c r="I1056" s="9" t="e">
        <f>VLOOKUP($D1056, Individual_Pitching___Dashboard[], 18, FALSE)</f>
        <v>#N/A</v>
      </c>
      <c r="J1056" s="9" t="e">
        <f>VLOOKUP($D1056, Individual_Pitching___Dashboard[], 20, FALSE)</f>
        <v>#N/A</v>
      </c>
      <c r="K1056" s="9" t="e">
        <f>VLOOKUP($D1056, Individual_Pitching___Advanced[], 21,FALSE)</f>
        <v>#N/A</v>
      </c>
      <c r="L1056" s="9" t="e">
        <f>VLOOKUP($B1056, 'Team Per G'!$A$2:$G$31, 7, FALSE)</f>
        <v>#N/A</v>
      </c>
      <c r="M1056" s="9" t="e">
        <f>VLOOKUP($B1056, 'FanGraphs - Team WAR Projected'!$B$2:$E$31, 3, FALSE)/162</f>
        <v>#N/A</v>
      </c>
      <c r="N1056" s="9" t="e">
        <f>VLOOKUP($B1056, Team_Pitching___Advanced[[Team]:[xFIP]], 19,FALSE)</f>
        <v>#N/A</v>
      </c>
      <c r="O1056" s="9" t="e">
        <f>VLOOKUP($B1056, Team_Pitching___Advanced[], 20, FALSE)</f>
        <v>#N/A</v>
      </c>
      <c r="P1056" s="9" t="e">
        <f>VLOOKUP($B1056, Team_Batting___Dashboard[[Team]:[wOBA]], 16, FALSE)</f>
        <v>#N/A</v>
      </c>
      <c r="Q1056" s="9" t="e">
        <f>VLOOKUP($B1056, Team_Batting___Advanced[[Team]:[OPS]], 9, FALSE)</f>
        <v>#N/A</v>
      </c>
      <c r="R1056" s="9" t="e">
        <f>VLOOKUP($B1056, Team_Batting___Advanced[], 19, FALSE)</f>
        <v>#N/A</v>
      </c>
      <c r="S1056" s="9" t="e">
        <f>VLOOKUP($B1056, 'Team Per G'!$A$2:$G$31, 3, FALSE)</f>
        <v>#N/A</v>
      </c>
      <c r="T1056" s="9" t="e">
        <f>VLOOKUP($B1056, 'Team Per G'!$A$2:$G$31, 5, FALSE)</f>
        <v>#N/A</v>
      </c>
      <c r="U1056" s="9" t="e">
        <f>VLOOKUP($B1056, 'Team Per G'!$A$2:$G$31, 4, FALSE)</f>
        <v>#N/A</v>
      </c>
      <c r="V1056" s="9" t="e">
        <f>VLOOKUP($B1056, Team_Batting___Dashboard[], 22, FALSE)/$F1056</f>
        <v>#N/A</v>
      </c>
      <c r="W1056" s="9" t="e">
        <f>VLOOKUP($B1056, 'FanGraphs - Team WAR Projected'!$B$2:$E$31, 4, FALSE)/162</f>
        <v>#N/A</v>
      </c>
      <c r="X1056" s="9" t="e">
        <f>VLOOKUP($B1056, FanGraphs_Standings[[Abbreviation]:[2024 Year to Date RS/G]], 6, FALSE)/$F1056</f>
        <v>#N/A</v>
      </c>
      <c r="Y1056" s="9" t="e">
        <f>VLOOKUP($B1056, FanGraphs_Standings[[Abbreviation]:[2024 Projected Full Season RDif]], 19, FALSE)/162</f>
        <v>#N/A</v>
      </c>
      <c r="Z1056" s="9" t="e">
        <f>VLOOKUP($B1056, FanGraphs_Standings[[Abbreviation]:[2024 Projected Full Season RDif]], 5, FALSE)</f>
        <v>#N/A</v>
      </c>
      <c r="AA1056" s="9" t="e">
        <f>VLOOKUP($B1056, FanGraphs_Standings[[Abbreviation]:[2024 Projected Full Season W%]], 18, FALSE)</f>
        <v>#N/A</v>
      </c>
      <c r="AB1056" s="9" t="e">
        <f>VLOOKUP($B1056, 'Home Field Adv'!$A$2:$I$31, 9, FALSE)</f>
        <v>#N/A</v>
      </c>
      <c r="AC1056" s="9" t="e">
        <f>VLOOKUP($C1056, FanGraphs_Standings[[Abbreviation]:[2024 Year to Date G]], 2, FALSE)</f>
        <v>#N/A</v>
      </c>
      <c r="AD1056" s="9" t="e">
        <f>VLOOKUP($E1056, 'SP Per G'!$A$2:$D$1380, 3, FALSE)</f>
        <v>#N/A</v>
      </c>
      <c r="AE1056" s="9" t="e">
        <f>VLOOKUP($E1056, 'SP Per G'!$A$2:$D$1380, 4, FALSE)</f>
        <v>#N/A</v>
      </c>
      <c r="AF1056" s="9" t="e">
        <f>VLOOKUP($E1056, Individual_Pitching___Dashboard[], 18, FALSE)</f>
        <v>#N/A</v>
      </c>
      <c r="AG1056" s="9" t="e">
        <f>VLOOKUP($E1056, Individual_Pitching___Dashboard[], 20, FALSE)</f>
        <v>#N/A</v>
      </c>
      <c r="AH1056" s="9" t="e">
        <f>VLOOKUP($E1056, Individual_Pitching___Advanced[], 21,FALSE)</f>
        <v>#N/A</v>
      </c>
      <c r="AI1056" s="9" t="e">
        <f>VLOOKUP($C1056, 'Team Per G'!$A$2:$G$31, 7, FALSE)</f>
        <v>#N/A</v>
      </c>
      <c r="AJ1056" s="9" t="e">
        <f>VLOOKUP($C1056, 'FanGraphs - Team WAR Projected'!$B$2:$E$31, 3, FALSE)/162</f>
        <v>#N/A</v>
      </c>
      <c r="AK1056" s="9" t="e">
        <f>VLOOKUP($C1056, Team_Pitching___Advanced[[Team]:[xFIP]], 19,FALSE)</f>
        <v>#N/A</v>
      </c>
      <c r="AL1056" s="9" t="e">
        <f>VLOOKUP($C1056, Team_Pitching___Advanced[], 20, FALSE)</f>
        <v>#N/A</v>
      </c>
      <c r="AM1056" s="9" t="e">
        <f>VLOOKUP($C1056, Team_Batting___Dashboard[[Team]:[wOBA]], 16, FALSE)</f>
        <v>#N/A</v>
      </c>
      <c r="AN1056" s="9" t="e">
        <f>VLOOKUP($C1056, Team_Batting___Advanced[[Team]:[OPS]], 9, FALSE)</f>
        <v>#N/A</v>
      </c>
      <c r="AO1056" s="9" t="e">
        <f>VLOOKUP($C1056, Team_Batting___Advanced[], 19, FALSE)</f>
        <v>#N/A</v>
      </c>
      <c r="AP1056" s="9" t="e">
        <f>VLOOKUP($C1056, 'Team Per G'!$A$2:$G$31, 3, FALSE)</f>
        <v>#N/A</v>
      </c>
      <c r="AQ1056" s="9" t="e">
        <f>VLOOKUP($C1056, 'Team Per G'!$A$2:$G$31, 5, FALSE)</f>
        <v>#N/A</v>
      </c>
      <c r="AR1056" s="9" t="e">
        <f>VLOOKUP($C1056, 'Team Per G'!$A$2:$G$31, 4, FALSE)</f>
        <v>#N/A</v>
      </c>
      <c r="AS1056" s="9" t="e">
        <f>VLOOKUP($C1056, Team_Batting___Dashboard[], 22, FALSE)/$AC1056</f>
        <v>#N/A</v>
      </c>
      <c r="AT1056" s="9" t="e">
        <f>VLOOKUP($C1056, 'FanGraphs - Team WAR Projected'!$B$2:$E$31, 4, FALSE)/162</f>
        <v>#N/A</v>
      </c>
      <c r="AU1056" s="9" t="e">
        <f>VLOOKUP($C1056, FanGraphs_Standings[[Abbreviation]:[2024 Year to Date RS/G]], 6, FALSE)/$AC1056</f>
        <v>#N/A</v>
      </c>
      <c r="AV1056" s="9" t="e">
        <f>VLOOKUP($C1056, FanGraphs_Standings[[Abbreviation]:[2024 Projected Full Season RDif]], 19, FALSE)/162</f>
        <v>#N/A</v>
      </c>
      <c r="AW1056" s="9" t="e">
        <f>VLOOKUP($C1056, FanGraphs_Standings[[Abbreviation]:[2024 Projected Full Season RDif]], 5, FALSE)</f>
        <v>#N/A</v>
      </c>
      <c r="AX1056" s="9" t="e">
        <f>VLOOKUP($C1056, FanGraphs_Standings[[Abbreviation]:[2024 Projected Full Season W%]], 18, FALSE)</f>
        <v>#N/A</v>
      </c>
      <c r="AY1056" s="9" t="e">
        <f>VLOOKUP($C1056, 'Home Field Adv'!$A$2:$K$31, 11, FALSE)</f>
        <v>#N/A</v>
      </c>
      <c r="BB1056" s="5" t="str">
        <f t="shared" si="49"/>
        <v/>
      </c>
      <c r="BC1056" s="5" t="str">
        <f t="shared" si="50"/>
        <v/>
      </c>
      <c r="BD1056" s="5" t="str">
        <f t="shared" si="51"/>
        <v/>
      </c>
    </row>
    <row r="1057" spans="6:56" x14ac:dyDescent="0.45">
      <c r="F1057" s="9" t="e">
        <f>VLOOKUP($B1057, FanGraphs_Standings[[Abbreviation]:[2024 Year to Date G]], 2, FALSE)</f>
        <v>#N/A</v>
      </c>
      <c r="G1057" s="9" t="e">
        <f>IF(ISERR(VLOOKUP($D1057, 'SP Per G'!$A$2:$D$1380, 3, FALSE)), L1057, VLOOKUP($D1057, 'SP Per G'!$A$2:$D$1380, 3, FALSE))</f>
        <v>#N/A</v>
      </c>
      <c r="H1057" s="9" t="e">
        <f>VLOOKUP($D1057, 'SP Per G'!$A$2:$D$1380, 4, FALSE)</f>
        <v>#N/A</v>
      </c>
      <c r="I1057" s="9" t="e">
        <f>VLOOKUP($D1057, Individual_Pitching___Dashboard[], 18, FALSE)</f>
        <v>#N/A</v>
      </c>
      <c r="J1057" s="9" t="e">
        <f>VLOOKUP($D1057, Individual_Pitching___Dashboard[], 20, FALSE)</f>
        <v>#N/A</v>
      </c>
      <c r="K1057" s="9" t="e">
        <f>VLOOKUP($D1057, Individual_Pitching___Advanced[], 21,FALSE)</f>
        <v>#N/A</v>
      </c>
      <c r="L1057" s="9" t="e">
        <f>VLOOKUP($B1057, 'Team Per G'!$A$2:$G$31, 7, FALSE)</f>
        <v>#N/A</v>
      </c>
      <c r="M1057" s="9" t="e">
        <f>VLOOKUP($B1057, 'FanGraphs - Team WAR Projected'!$B$2:$E$31, 3, FALSE)/162</f>
        <v>#N/A</v>
      </c>
      <c r="N1057" s="9" t="e">
        <f>VLOOKUP($B1057, Team_Pitching___Advanced[[Team]:[xFIP]], 19,FALSE)</f>
        <v>#N/A</v>
      </c>
      <c r="O1057" s="9" t="e">
        <f>VLOOKUP($B1057, Team_Pitching___Advanced[], 20, FALSE)</f>
        <v>#N/A</v>
      </c>
      <c r="P1057" s="9" t="e">
        <f>VLOOKUP($B1057, Team_Batting___Dashboard[[Team]:[wOBA]], 16, FALSE)</f>
        <v>#N/A</v>
      </c>
      <c r="Q1057" s="9" t="e">
        <f>VLOOKUP($B1057, Team_Batting___Advanced[[Team]:[OPS]], 9, FALSE)</f>
        <v>#N/A</v>
      </c>
      <c r="R1057" s="9" t="e">
        <f>VLOOKUP($B1057, Team_Batting___Advanced[], 19, FALSE)</f>
        <v>#N/A</v>
      </c>
      <c r="S1057" s="9" t="e">
        <f>VLOOKUP($B1057, 'Team Per G'!$A$2:$G$31, 3, FALSE)</f>
        <v>#N/A</v>
      </c>
      <c r="T1057" s="9" t="e">
        <f>VLOOKUP($B1057, 'Team Per G'!$A$2:$G$31, 5, FALSE)</f>
        <v>#N/A</v>
      </c>
      <c r="U1057" s="9" t="e">
        <f>VLOOKUP($B1057, 'Team Per G'!$A$2:$G$31, 4, FALSE)</f>
        <v>#N/A</v>
      </c>
      <c r="V1057" s="9" t="e">
        <f>VLOOKUP($B1057, Team_Batting___Dashboard[], 22, FALSE)/$F1057</f>
        <v>#N/A</v>
      </c>
      <c r="W1057" s="9" t="e">
        <f>VLOOKUP($B1057, 'FanGraphs - Team WAR Projected'!$B$2:$E$31, 4, FALSE)/162</f>
        <v>#N/A</v>
      </c>
      <c r="X1057" s="9" t="e">
        <f>VLOOKUP($B1057, FanGraphs_Standings[[Abbreviation]:[2024 Year to Date RS/G]], 6, FALSE)/$F1057</f>
        <v>#N/A</v>
      </c>
      <c r="Y1057" s="9" t="e">
        <f>VLOOKUP($B1057, FanGraphs_Standings[[Abbreviation]:[2024 Projected Full Season RDif]], 19, FALSE)/162</f>
        <v>#N/A</v>
      </c>
      <c r="Z1057" s="9" t="e">
        <f>VLOOKUP($B1057, FanGraphs_Standings[[Abbreviation]:[2024 Projected Full Season RDif]], 5, FALSE)</f>
        <v>#N/A</v>
      </c>
      <c r="AA1057" s="9" t="e">
        <f>VLOOKUP($B1057, FanGraphs_Standings[[Abbreviation]:[2024 Projected Full Season W%]], 18, FALSE)</f>
        <v>#N/A</v>
      </c>
      <c r="AB1057" s="9" t="e">
        <f>VLOOKUP($B1057, 'Home Field Adv'!$A$2:$I$31, 9, FALSE)</f>
        <v>#N/A</v>
      </c>
      <c r="AC1057" s="9" t="e">
        <f>VLOOKUP($C1057, FanGraphs_Standings[[Abbreviation]:[2024 Year to Date G]], 2, FALSE)</f>
        <v>#N/A</v>
      </c>
      <c r="AD1057" s="9" t="e">
        <f>VLOOKUP($E1057, 'SP Per G'!$A$2:$D$1380, 3, FALSE)</f>
        <v>#N/A</v>
      </c>
      <c r="AE1057" s="9" t="e">
        <f>VLOOKUP($E1057, 'SP Per G'!$A$2:$D$1380, 4, FALSE)</f>
        <v>#N/A</v>
      </c>
      <c r="AF1057" s="9" t="e">
        <f>VLOOKUP($E1057, Individual_Pitching___Dashboard[], 18, FALSE)</f>
        <v>#N/A</v>
      </c>
      <c r="AG1057" s="9" t="e">
        <f>VLOOKUP($E1057, Individual_Pitching___Dashboard[], 20, FALSE)</f>
        <v>#N/A</v>
      </c>
      <c r="AH1057" s="9" t="e">
        <f>VLOOKUP($E1057, Individual_Pitching___Advanced[], 21,FALSE)</f>
        <v>#N/A</v>
      </c>
      <c r="AI1057" s="9" t="e">
        <f>VLOOKUP($C1057, 'Team Per G'!$A$2:$G$31, 7, FALSE)</f>
        <v>#N/A</v>
      </c>
      <c r="AJ1057" s="9" t="e">
        <f>VLOOKUP($C1057, 'FanGraphs - Team WAR Projected'!$B$2:$E$31, 3, FALSE)/162</f>
        <v>#N/A</v>
      </c>
      <c r="AK1057" s="9" t="e">
        <f>VLOOKUP($C1057, Team_Pitching___Advanced[[Team]:[xFIP]], 19,FALSE)</f>
        <v>#N/A</v>
      </c>
      <c r="AL1057" s="9" t="e">
        <f>VLOOKUP($C1057, Team_Pitching___Advanced[], 20, FALSE)</f>
        <v>#N/A</v>
      </c>
      <c r="AM1057" s="9" t="e">
        <f>VLOOKUP($C1057, Team_Batting___Dashboard[[Team]:[wOBA]], 16, FALSE)</f>
        <v>#N/A</v>
      </c>
      <c r="AN1057" s="9" t="e">
        <f>VLOOKUP($C1057, Team_Batting___Advanced[[Team]:[OPS]], 9, FALSE)</f>
        <v>#N/A</v>
      </c>
      <c r="AO1057" s="9" t="e">
        <f>VLOOKUP($C1057, Team_Batting___Advanced[], 19, FALSE)</f>
        <v>#N/A</v>
      </c>
      <c r="AP1057" s="9" t="e">
        <f>VLOOKUP($C1057, 'Team Per G'!$A$2:$G$31, 3, FALSE)</f>
        <v>#N/A</v>
      </c>
      <c r="AQ1057" s="9" t="e">
        <f>VLOOKUP($C1057, 'Team Per G'!$A$2:$G$31, 5, FALSE)</f>
        <v>#N/A</v>
      </c>
      <c r="AR1057" s="9" t="e">
        <f>VLOOKUP($C1057, 'Team Per G'!$A$2:$G$31, 4, FALSE)</f>
        <v>#N/A</v>
      </c>
      <c r="AS1057" s="9" t="e">
        <f>VLOOKUP($C1057, Team_Batting___Dashboard[], 22, FALSE)/$AC1057</f>
        <v>#N/A</v>
      </c>
      <c r="AT1057" s="9" t="e">
        <f>VLOOKUP($C1057, 'FanGraphs - Team WAR Projected'!$B$2:$E$31, 4, FALSE)/162</f>
        <v>#N/A</v>
      </c>
      <c r="AU1057" s="9" t="e">
        <f>VLOOKUP($C1057, FanGraphs_Standings[[Abbreviation]:[2024 Year to Date RS/G]], 6, FALSE)/$AC1057</f>
        <v>#N/A</v>
      </c>
      <c r="AV1057" s="9" t="e">
        <f>VLOOKUP($C1057, FanGraphs_Standings[[Abbreviation]:[2024 Projected Full Season RDif]], 19, FALSE)/162</f>
        <v>#N/A</v>
      </c>
      <c r="AW1057" s="9" t="e">
        <f>VLOOKUP($C1057, FanGraphs_Standings[[Abbreviation]:[2024 Projected Full Season RDif]], 5, FALSE)</f>
        <v>#N/A</v>
      </c>
      <c r="AX1057" s="9" t="e">
        <f>VLOOKUP($C1057, FanGraphs_Standings[[Abbreviation]:[2024 Projected Full Season W%]], 18, FALSE)</f>
        <v>#N/A</v>
      </c>
      <c r="AY1057" s="9" t="e">
        <f>VLOOKUP($C1057, 'Home Field Adv'!$A$2:$K$31, 11, FALSE)</f>
        <v>#N/A</v>
      </c>
      <c r="BB1057" s="5" t="str">
        <f t="shared" si="49"/>
        <v/>
      </c>
      <c r="BC1057" s="5" t="str">
        <f t="shared" si="50"/>
        <v/>
      </c>
      <c r="BD1057" s="5" t="str">
        <f t="shared" si="51"/>
        <v/>
      </c>
    </row>
    <row r="1058" spans="6:56" x14ac:dyDescent="0.45">
      <c r="F1058" s="9" t="e">
        <f>VLOOKUP($B1058, FanGraphs_Standings[[Abbreviation]:[2024 Year to Date G]], 2, FALSE)</f>
        <v>#N/A</v>
      </c>
      <c r="G1058" s="9" t="e">
        <f>IF(ISERR(VLOOKUP($D1058, 'SP Per G'!$A$2:$D$1380, 3, FALSE)), L1058, VLOOKUP($D1058, 'SP Per G'!$A$2:$D$1380, 3, FALSE))</f>
        <v>#N/A</v>
      </c>
      <c r="H1058" s="9" t="e">
        <f>VLOOKUP($D1058, 'SP Per G'!$A$2:$D$1380, 4, FALSE)</f>
        <v>#N/A</v>
      </c>
      <c r="I1058" s="9" t="e">
        <f>VLOOKUP($D1058, Individual_Pitching___Dashboard[], 18, FALSE)</f>
        <v>#N/A</v>
      </c>
      <c r="J1058" s="9" t="e">
        <f>VLOOKUP($D1058, Individual_Pitching___Dashboard[], 20, FALSE)</f>
        <v>#N/A</v>
      </c>
      <c r="K1058" s="9" t="e">
        <f>VLOOKUP($D1058, Individual_Pitching___Advanced[], 21,FALSE)</f>
        <v>#N/A</v>
      </c>
      <c r="L1058" s="9" t="e">
        <f>VLOOKUP($B1058, 'Team Per G'!$A$2:$G$31, 7, FALSE)</f>
        <v>#N/A</v>
      </c>
      <c r="M1058" s="9" t="e">
        <f>VLOOKUP($B1058, 'FanGraphs - Team WAR Projected'!$B$2:$E$31, 3, FALSE)/162</f>
        <v>#N/A</v>
      </c>
      <c r="N1058" s="9" t="e">
        <f>VLOOKUP($B1058, Team_Pitching___Advanced[[Team]:[xFIP]], 19,FALSE)</f>
        <v>#N/A</v>
      </c>
      <c r="O1058" s="9" t="e">
        <f>VLOOKUP($B1058, Team_Pitching___Advanced[], 20, FALSE)</f>
        <v>#N/A</v>
      </c>
      <c r="P1058" s="9" t="e">
        <f>VLOOKUP($B1058, Team_Batting___Dashboard[[Team]:[wOBA]], 16, FALSE)</f>
        <v>#N/A</v>
      </c>
      <c r="Q1058" s="9" t="e">
        <f>VLOOKUP($B1058, Team_Batting___Advanced[[Team]:[OPS]], 9, FALSE)</f>
        <v>#N/A</v>
      </c>
      <c r="R1058" s="9" t="e">
        <f>VLOOKUP($B1058, Team_Batting___Advanced[], 19, FALSE)</f>
        <v>#N/A</v>
      </c>
      <c r="S1058" s="9" t="e">
        <f>VLOOKUP($B1058, 'Team Per G'!$A$2:$G$31, 3, FALSE)</f>
        <v>#N/A</v>
      </c>
      <c r="T1058" s="9" t="e">
        <f>VLOOKUP($B1058, 'Team Per G'!$A$2:$G$31, 5, FALSE)</f>
        <v>#N/A</v>
      </c>
      <c r="U1058" s="9" t="e">
        <f>VLOOKUP($B1058, 'Team Per G'!$A$2:$G$31, 4, FALSE)</f>
        <v>#N/A</v>
      </c>
      <c r="V1058" s="9" t="e">
        <f>VLOOKUP($B1058, Team_Batting___Dashboard[], 22, FALSE)/$F1058</f>
        <v>#N/A</v>
      </c>
      <c r="W1058" s="9" t="e">
        <f>VLOOKUP($B1058, 'FanGraphs - Team WAR Projected'!$B$2:$E$31, 4, FALSE)/162</f>
        <v>#N/A</v>
      </c>
      <c r="X1058" s="9" t="e">
        <f>VLOOKUP($B1058, FanGraphs_Standings[[Abbreviation]:[2024 Year to Date RS/G]], 6, FALSE)/$F1058</f>
        <v>#N/A</v>
      </c>
      <c r="Y1058" s="9" t="e">
        <f>VLOOKUP($B1058, FanGraphs_Standings[[Abbreviation]:[2024 Projected Full Season RDif]], 19, FALSE)/162</f>
        <v>#N/A</v>
      </c>
      <c r="Z1058" s="9" t="e">
        <f>VLOOKUP($B1058, FanGraphs_Standings[[Abbreviation]:[2024 Projected Full Season RDif]], 5, FALSE)</f>
        <v>#N/A</v>
      </c>
      <c r="AA1058" s="9" t="e">
        <f>VLOOKUP($B1058, FanGraphs_Standings[[Abbreviation]:[2024 Projected Full Season W%]], 18, FALSE)</f>
        <v>#N/A</v>
      </c>
      <c r="AB1058" s="9" t="e">
        <f>VLOOKUP($B1058, 'Home Field Adv'!$A$2:$I$31, 9, FALSE)</f>
        <v>#N/A</v>
      </c>
      <c r="AC1058" s="9" t="e">
        <f>VLOOKUP($C1058, FanGraphs_Standings[[Abbreviation]:[2024 Year to Date G]], 2, FALSE)</f>
        <v>#N/A</v>
      </c>
      <c r="AD1058" s="9" t="e">
        <f>VLOOKUP($E1058, 'SP Per G'!$A$2:$D$1380, 3, FALSE)</f>
        <v>#N/A</v>
      </c>
      <c r="AE1058" s="9" t="e">
        <f>VLOOKUP($E1058, 'SP Per G'!$A$2:$D$1380, 4, FALSE)</f>
        <v>#N/A</v>
      </c>
      <c r="AF1058" s="9" t="e">
        <f>VLOOKUP($E1058, Individual_Pitching___Dashboard[], 18, FALSE)</f>
        <v>#N/A</v>
      </c>
      <c r="AG1058" s="9" t="e">
        <f>VLOOKUP($E1058, Individual_Pitching___Dashboard[], 20, FALSE)</f>
        <v>#N/A</v>
      </c>
      <c r="AH1058" s="9" t="e">
        <f>VLOOKUP($E1058, Individual_Pitching___Advanced[], 21,FALSE)</f>
        <v>#N/A</v>
      </c>
      <c r="AI1058" s="9" t="e">
        <f>VLOOKUP($C1058, 'Team Per G'!$A$2:$G$31, 7, FALSE)</f>
        <v>#N/A</v>
      </c>
      <c r="AJ1058" s="9" t="e">
        <f>VLOOKUP($C1058, 'FanGraphs - Team WAR Projected'!$B$2:$E$31, 3, FALSE)/162</f>
        <v>#N/A</v>
      </c>
      <c r="AK1058" s="9" t="e">
        <f>VLOOKUP($C1058, Team_Pitching___Advanced[[Team]:[xFIP]], 19,FALSE)</f>
        <v>#N/A</v>
      </c>
      <c r="AL1058" s="9" t="e">
        <f>VLOOKUP($C1058, Team_Pitching___Advanced[], 20, FALSE)</f>
        <v>#N/A</v>
      </c>
      <c r="AM1058" s="9" t="e">
        <f>VLOOKUP($C1058, Team_Batting___Dashboard[[Team]:[wOBA]], 16, FALSE)</f>
        <v>#N/A</v>
      </c>
      <c r="AN1058" s="9" t="e">
        <f>VLOOKUP($C1058, Team_Batting___Advanced[[Team]:[OPS]], 9, FALSE)</f>
        <v>#N/A</v>
      </c>
      <c r="AO1058" s="9" t="e">
        <f>VLOOKUP($C1058, Team_Batting___Advanced[], 19, FALSE)</f>
        <v>#N/A</v>
      </c>
      <c r="AP1058" s="9" t="e">
        <f>VLOOKUP($C1058, 'Team Per G'!$A$2:$G$31, 3, FALSE)</f>
        <v>#N/A</v>
      </c>
      <c r="AQ1058" s="9" t="e">
        <f>VLOOKUP($C1058, 'Team Per G'!$A$2:$G$31, 5, FALSE)</f>
        <v>#N/A</v>
      </c>
      <c r="AR1058" s="9" t="e">
        <f>VLOOKUP($C1058, 'Team Per G'!$A$2:$G$31, 4, FALSE)</f>
        <v>#N/A</v>
      </c>
      <c r="AS1058" s="9" t="e">
        <f>VLOOKUP($C1058, Team_Batting___Dashboard[], 22, FALSE)/$AC1058</f>
        <v>#N/A</v>
      </c>
      <c r="AT1058" s="9" t="e">
        <f>VLOOKUP($C1058, 'FanGraphs - Team WAR Projected'!$B$2:$E$31, 4, FALSE)/162</f>
        <v>#N/A</v>
      </c>
      <c r="AU1058" s="9" t="e">
        <f>VLOOKUP($C1058, FanGraphs_Standings[[Abbreviation]:[2024 Year to Date RS/G]], 6, FALSE)/$AC1058</f>
        <v>#N/A</v>
      </c>
      <c r="AV1058" s="9" t="e">
        <f>VLOOKUP($C1058, FanGraphs_Standings[[Abbreviation]:[2024 Projected Full Season RDif]], 19, FALSE)/162</f>
        <v>#N/A</v>
      </c>
      <c r="AW1058" s="9" t="e">
        <f>VLOOKUP($C1058, FanGraphs_Standings[[Abbreviation]:[2024 Projected Full Season RDif]], 5, FALSE)</f>
        <v>#N/A</v>
      </c>
      <c r="AX1058" s="9" t="e">
        <f>VLOOKUP($C1058, FanGraphs_Standings[[Abbreviation]:[2024 Projected Full Season W%]], 18, FALSE)</f>
        <v>#N/A</v>
      </c>
      <c r="AY1058" s="9" t="e">
        <f>VLOOKUP($C1058, 'Home Field Adv'!$A$2:$K$31, 11, FALSE)</f>
        <v>#N/A</v>
      </c>
      <c r="BB1058" s="5" t="str">
        <f t="shared" si="49"/>
        <v/>
      </c>
      <c r="BC1058" s="5" t="str">
        <f t="shared" si="50"/>
        <v/>
      </c>
      <c r="BD1058" s="5" t="str">
        <f t="shared" si="51"/>
        <v/>
      </c>
    </row>
    <row r="1059" spans="6:56" x14ac:dyDescent="0.45">
      <c r="F1059" s="9" t="e">
        <f>VLOOKUP($B1059, FanGraphs_Standings[[Abbreviation]:[2024 Year to Date G]], 2, FALSE)</f>
        <v>#N/A</v>
      </c>
      <c r="G1059" s="9" t="e">
        <f>IF(ISERR(VLOOKUP($D1059, 'SP Per G'!$A$2:$D$1380, 3, FALSE)), L1059, VLOOKUP($D1059, 'SP Per G'!$A$2:$D$1380, 3, FALSE))</f>
        <v>#N/A</v>
      </c>
      <c r="H1059" s="9" t="e">
        <f>VLOOKUP($D1059, 'SP Per G'!$A$2:$D$1380, 4, FALSE)</f>
        <v>#N/A</v>
      </c>
      <c r="I1059" s="9" t="e">
        <f>VLOOKUP($D1059, Individual_Pitching___Dashboard[], 18, FALSE)</f>
        <v>#N/A</v>
      </c>
      <c r="J1059" s="9" t="e">
        <f>VLOOKUP($D1059, Individual_Pitching___Dashboard[], 20, FALSE)</f>
        <v>#N/A</v>
      </c>
      <c r="K1059" s="9" t="e">
        <f>VLOOKUP($D1059, Individual_Pitching___Advanced[], 21,FALSE)</f>
        <v>#N/A</v>
      </c>
      <c r="L1059" s="9" t="e">
        <f>VLOOKUP($B1059, 'Team Per G'!$A$2:$G$31, 7, FALSE)</f>
        <v>#N/A</v>
      </c>
      <c r="M1059" s="9" t="e">
        <f>VLOOKUP($B1059, 'FanGraphs - Team WAR Projected'!$B$2:$E$31, 3, FALSE)/162</f>
        <v>#N/A</v>
      </c>
      <c r="N1059" s="9" t="e">
        <f>VLOOKUP($B1059, Team_Pitching___Advanced[[Team]:[xFIP]], 19,FALSE)</f>
        <v>#N/A</v>
      </c>
      <c r="O1059" s="9" t="e">
        <f>VLOOKUP($B1059, Team_Pitching___Advanced[], 20, FALSE)</f>
        <v>#N/A</v>
      </c>
      <c r="P1059" s="9" t="e">
        <f>VLOOKUP($B1059, Team_Batting___Dashboard[[Team]:[wOBA]], 16, FALSE)</f>
        <v>#N/A</v>
      </c>
      <c r="Q1059" s="9" t="e">
        <f>VLOOKUP($B1059, Team_Batting___Advanced[[Team]:[OPS]], 9, FALSE)</f>
        <v>#N/A</v>
      </c>
      <c r="R1059" s="9" t="e">
        <f>VLOOKUP($B1059, Team_Batting___Advanced[], 19, FALSE)</f>
        <v>#N/A</v>
      </c>
      <c r="S1059" s="9" t="e">
        <f>VLOOKUP($B1059, 'Team Per G'!$A$2:$G$31, 3, FALSE)</f>
        <v>#N/A</v>
      </c>
      <c r="T1059" s="9" t="e">
        <f>VLOOKUP($B1059, 'Team Per G'!$A$2:$G$31, 5, FALSE)</f>
        <v>#N/A</v>
      </c>
      <c r="U1059" s="9" t="e">
        <f>VLOOKUP($B1059, 'Team Per G'!$A$2:$G$31, 4, FALSE)</f>
        <v>#N/A</v>
      </c>
      <c r="V1059" s="9" t="e">
        <f>VLOOKUP($B1059, Team_Batting___Dashboard[], 22, FALSE)/$F1059</f>
        <v>#N/A</v>
      </c>
      <c r="W1059" s="9" t="e">
        <f>VLOOKUP($B1059, 'FanGraphs - Team WAR Projected'!$B$2:$E$31, 4, FALSE)/162</f>
        <v>#N/A</v>
      </c>
      <c r="X1059" s="9" t="e">
        <f>VLOOKUP($B1059, FanGraphs_Standings[[Abbreviation]:[2024 Year to Date RS/G]], 6, FALSE)/$F1059</f>
        <v>#N/A</v>
      </c>
      <c r="Y1059" s="9" t="e">
        <f>VLOOKUP($B1059, FanGraphs_Standings[[Abbreviation]:[2024 Projected Full Season RDif]], 19, FALSE)/162</f>
        <v>#N/A</v>
      </c>
      <c r="Z1059" s="9" t="e">
        <f>VLOOKUP($B1059, FanGraphs_Standings[[Abbreviation]:[2024 Projected Full Season RDif]], 5, FALSE)</f>
        <v>#N/A</v>
      </c>
      <c r="AA1059" s="9" t="e">
        <f>VLOOKUP($B1059, FanGraphs_Standings[[Abbreviation]:[2024 Projected Full Season W%]], 18, FALSE)</f>
        <v>#N/A</v>
      </c>
      <c r="AB1059" s="9" t="e">
        <f>VLOOKUP($B1059, 'Home Field Adv'!$A$2:$I$31, 9, FALSE)</f>
        <v>#N/A</v>
      </c>
      <c r="AC1059" s="9" t="e">
        <f>VLOOKUP($C1059, FanGraphs_Standings[[Abbreviation]:[2024 Year to Date G]], 2, FALSE)</f>
        <v>#N/A</v>
      </c>
      <c r="AD1059" s="9" t="e">
        <f>VLOOKUP($E1059, 'SP Per G'!$A$2:$D$1380, 3, FALSE)</f>
        <v>#N/A</v>
      </c>
      <c r="AE1059" s="9" t="e">
        <f>VLOOKUP($E1059, 'SP Per G'!$A$2:$D$1380, 4, FALSE)</f>
        <v>#N/A</v>
      </c>
      <c r="AF1059" s="9" t="e">
        <f>VLOOKUP($E1059, Individual_Pitching___Dashboard[], 18, FALSE)</f>
        <v>#N/A</v>
      </c>
      <c r="AG1059" s="9" t="e">
        <f>VLOOKUP($E1059, Individual_Pitching___Dashboard[], 20, FALSE)</f>
        <v>#N/A</v>
      </c>
      <c r="AH1059" s="9" t="e">
        <f>VLOOKUP($E1059, Individual_Pitching___Advanced[], 21,FALSE)</f>
        <v>#N/A</v>
      </c>
      <c r="AI1059" s="9" t="e">
        <f>VLOOKUP($C1059, 'Team Per G'!$A$2:$G$31, 7, FALSE)</f>
        <v>#N/A</v>
      </c>
      <c r="AJ1059" s="9" t="e">
        <f>VLOOKUP($C1059, 'FanGraphs - Team WAR Projected'!$B$2:$E$31, 3, FALSE)/162</f>
        <v>#N/A</v>
      </c>
      <c r="AK1059" s="9" t="e">
        <f>VLOOKUP($C1059, Team_Pitching___Advanced[[Team]:[xFIP]], 19,FALSE)</f>
        <v>#N/A</v>
      </c>
      <c r="AL1059" s="9" t="e">
        <f>VLOOKUP($C1059, Team_Pitching___Advanced[], 20, FALSE)</f>
        <v>#N/A</v>
      </c>
      <c r="AM1059" s="9" t="e">
        <f>VLOOKUP($C1059, Team_Batting___Dashboard[[Team]:[wOBA]], 16, FALSE)</f>
        <v>#N/A</v>
      </c>
      <c r="AN1059" s="9" t="e">
        <f>VLOOKUP($C1059, Team_Batting___Advanced[[Team]:[OPS]], 9, FALSE)</f>
        <v>#N/A</v>
      </c>
      <c r="AO1059" s="9" t="e">
        <f>VLOOKUP($C1059, Team_Batting___Advanced[], 19, FALSE)</f>
        <v>#N/A</v>
      </c>
      <c r="AP1059" s="9" t="e">
        <f>VLOOKUP($C1059, 'Team Per G'!$A$2:$G$31, 3, FALSE)</f>
        <v>#N/A</v>
      </c>
      <c r="AQ1059" s="9" t="e">
        <f>VLOOKUP($C1059, 'Team Per G'!$A$2:$G$31, 5, FALSE)</f>
        <v>#N/A</v>
      </c>
      <c r="AR1059" s="9" t="e">
        <f>VLOOKUP($C1059, 'Team Per G'!$A$2:$G$31, 4, FALSE)</f>
        <v>#N/A</v>
      </c>
      <c r="AS1059" s="9" t="e">
        <f>VLOOKUP($C1059, Team_Batting___Dashboard[], 22, FALSE)/$AC1059</f>
        <v>#N/A</v>
      </c>
      <c r="AT1059" s="9" t="e">
        <f>VLOOKUP($C1059, 'FanGraphs - Team WAR Projected'!$B$2:$E$31, 4, FALSE)/162</f>
        <v>#N/A</v>
      </c>
      <c r="AU1059" s="9" t="e">
        <f>VLOOKUP($C1059, FanGraphs_Standings[[Abbreviation]:[2024 Year to Date RS/G]], 6, FALSE)/$AC1059</f>
        <v>#N/A</v>
      </c>
      <c r="AV1059" s="9" t="e">
        <f>VLOOKUP($C1059, FanGraphs_Standings[[Abbreviation]:[2024 Projected Full Season RDif]], 19, FALSE)/162</f>
        <v>#N/A</v>
      </c>
      <c r="AW1059" s="9" t="e">
        <f>VLOOKUP($C1059, FanGraphs_Standings[[Abbreviation]:[2024 Projected Full Season RDif]], 5, FALSE)</f>
        <v>#N/A</v>
      </c>
      <c r="AX1059" s="9" t="e">
        <f>VLOOKUP($C1059, FanGraphs_Standings[[Abbreviation]:[2024 Projected Full Season W%]], 18, FALSE)</f>
        <v>#N/A</v>
      </c>
      <c r="AY1059" s="9" t="e">
        <f>VLOOKUP($C1059, 'Home Field Adv'!$A$2:$K$31, 11, FALSE)</f>
        <v>#N/A</v>
      </c>
      <c r="BB1059" s="5" t="str">
        <f t="shared" si="49"/>
        <v/>
      </c>
      <c r="BC1059" s="5" t="str">
        <f t="shared" si="50"/>
        <v/>
      </c>
      <c r="BD1059" s="5" t="str">
        <f t="shared" si="51"/>
        <v/>
      </c>
    </row>
    <row r="1060" spans="6:56" x14ac:dyDescent="0.45">
      <c r="F1060" s="9" t="e">
        <f>VLOOKUP($B1060, FanGraphs_Standings[[Abbreviation]:[2024 Year to Date G]], 2, FALSE)</f>
        <v>#N/A</v>
      </c>
      <c r="G1060" s="9" t="e">
        <f>IF(ISERR(VLOOKUP($D1060, 'SP Per G'!$A$2:$D$1380, 3, FALSE)), L1060, VLOOKUP($D1060, 'SP Per G'!$A$2:$D$1380, 3, FALSE))</f>
        <v>#N/A</v>
      </c>
      <c r="H1060" s="9" t="e">
        <f>VLOOKUP($D1060, 'SP Per G'!$A$2:$D$1380, 4, FALSE)</f>
        <v>#N/A</v>
      </c>
      <c r="I1060" s="9" t="e">
        <f>VLOOKUP($D1060, Individual_Pitching___Dashboard[], 18, FALSE)</f>
        <v>#N/A</v>
      </c>
      <c r="J1060" s="9" t="e">
        <f>VLOOKUP($D1060, Individual_Pitching___Dashboard[], 20, FALSE)</f>
        <v>#N/A</v>
      </c>
      <c r="K1060" s="9" t="e">
        <f>VLOOKUP($D1060, Individual_Pitching___Advanced[], 21,FALSE)</f>
        <v>#N/A</v>
      </c>
      <c r="L1060" s="9" t="e">
        <f>VLOOKUP($B1060, 'Team Per G'!$A$2:$G$31, 7, FALSE)</f>
        <v>#N/A</v>
      </c>
      <c r="M1060" s="9" t="e">
        <f>VLOOKUP($B1060, 'FanGraphs - Team WAR Projected'!$B$2:$E$31, 3, FALSE)/162</f>
        <v>#N/A</v>
      </c>
      <c r="N1060" s="9" t="e">
        <f>VLOOKUP($B1060, Team_Pitching___Advanced[[Team]:[xFIP]], 19,FALSE)</f>
        <v>#N/A</v>
      </c>
      <c r="O1060" s="9" t="e">
        <f>VLOOKUP($B1060, Team_Pitching___Advanced[], 20, FALSE)</f>
        <v>#N/A</v>
      </c>
      <c r="P1060" s="9" t="e">
        <f>VLOOKUP($B1060, Team_Batting___Dashboard[[Team]:[wOBA]], 16, FALSE)</f>
        <v>#N/A</v>
      </c>
      <c r="Q1060" s="9" t="e">
        <f>VLOOKUP($B1060, Team_Batting___Advanced[[Team]:[OPS]], 9, FALSE)</f>
        <v>#N/A</v>
      </c>
      <c r="R1060" s="9" t="e">
        <f>VLOOKUP($B1060, Team_Batting___Advanced[], 19, FALSE)</f>
        <v>#N/A</v>
      </c>
      <c r="S1060" s="9" t="e">
        <f>VLOOKUP($B1060, 'Team Per G'!$A$2:$G$31, 3, FALSE)</f>
        <v>#N/A</v>
      </c>
      <c r="T1060" s="9" t="e">
        <f>VLOOKUP($B1060, 'Team Per G'!$A$2:$G$31, 5, FALSE)</f>
        <v>#N/A</v>
      </c>
      <c r="U1060" s="9" t="e">
        <f>VLOOKUP($B1060, 'Team Per G'!$A$2:$G$31, 4, FALSE)</f>
        <v>#N/A</v>
      </c>
      <c r="V1060" s="9" t="e">
        <f>VLOOKUP($B1060, Team_Batting___Dashboard[], 22, FALSE)/$F1060</f>
        <v>#N/A</v>
      </c>
      <c r="W1060" s="9" t="e">
        <f>VLOOKUP($B1060, 'FanGraphs - Team WAR Projected'!$B$2:$E$31, 4, FALSE)/162</f>
        <v>#N/A</v>
      </c>
      <c r="X1060" s="9" t="e">
        <f>VLOOKUP($B1060, FanGraphs_Standings[[Abbreviation]:[2024 Year to Date RS/G]], 6, FALSE)/$F1060</f>
        <v>#N/A</v>
      </c>
      <c r="Y1060" s="9" t="e">
        <f>VLOOKUP($B1060, FanGraphs_Standings[[Abbreviation]:[2024 Projected Full Season RDif]], 19, FALSE)/162</f>
        <v>#N/A</v>
      </c>
      <c r="Z1060" s="9" t="e">
        <f>VLOOKUP($B1060, FanGraphs_Standings[[Abbreviation]:[2024 Projected Full Season RDif]], 5, FALSE)</f>
        <v>#N/A</v>
      </c>
      <c r="AA1060" s="9" t="e">
        <f>VLOOKUP($B1060, FanGraphs_Standings[[Abbreviation]:[2024 Projected Full Season W%]], 18, FALSE)</f>
        <v>#N/A</v>
      </c>
      <c r="AB1060" s="9" t="e">
        <f>VLOOKUP($B1060, 'Home Field Adv'!$A$2:$I$31, 9, FALSE)</f>
        <v>#N/A</v>
      </c>
      <c r="AC1060" s="9" t="e">
        <f>VLOOKUP($C1060, FanGraphs_Standings[[Abbreviation]:[2024 Year to Date G]], 2, FALSE)</f>
        <v>#N/A</v>
      </c>
      <c r="AD1060" s="9" t="e">
        <f>VLOOKUP($E1060, 'SP Per G'!$A$2:$D$1380, 3, FALSE)</f>
        <v>#N/A</v>
      </c>
      <c r="AE1060" s="9" t="e">
        <f>VLOOKUP($E1060, 'SP Per G'!$A$2:$D$1380, 4, FALSE)</f>
        <v>#N/A</v>
      </c>
      <c r="AF1060" s="9" t="e">
        <f>VLOOKUP($E1060, Individual_Pitching___Dashboard[], 18, FALSE)</f>
        <v>#N/A</v>
      </c>
      <c r="AG1060" s="9" t="e">
        <f>VLOOKUP($E1060, Individual_Pitching___Dashboard[], 20, FALSE)</f>
        <v>#N/A</v>
      </c>
      <c r="AH1060" s="9" t="e">
        <f>VLOOKUP($E1060, Individual_Pitching___Advanced[], 21,FALSE)</f>
        <v>#N/A</v>
      </c>
      <c r="AI1060" s="9" t="e">
        <f>VLOOKUP($C1060, 'Team Per G'!$A$2:$G$31, 7, FALSE)</f>
        <v>#N/A</v>
      </c>
      <c r="AJ1060" s="9" t="e">
        <f>VLOOKUP($C1060, 'FanGraphs - Team WAR Projected'!$B$2:$E$31, 3, FALSE)/162</f>
        <v>#N/A</v>
      </c>
      <c r="AK1060" s="9" t="e">
        <f>VLOOKUP($C1060, Team_Pitching___Advanced[[Team]:[xFIP]], 19,FALSE)</f>
        <v>#N/A</v>
      </c>
      <c r="AL1060" s="9" t="e">
        <f>VLOOKUP($C1060, Team_Pitching___Advanced[], 20, FALSE)</f>
        <v>#N/A</v>
      </c>
      <c r="AM1060" s="9" t="e">
        <f>VLOOKUP($C1060, Team_Batting___Dashboard[[Team]:[wOBA]], 16, FALSE)</f>
        <v>#N/A</v>
      </c>
      <c r="AN1060" s="9" t="e">
        <f>VLOOKUP($C1060, Team_Batting___Advanced[[Team]:[OPS]], 9, FALSE)</f>
        <v>#N/A</v>
      </c>
      <c r="AO1060" s="9" t="e">
        <f>VLOOKUP($C1060, Team_Batting___Advanced[], 19, FALSE)</f>
        <v>#N/A</v>
      </c>
      <c r="AP1060" s="9" t="e">
        <f>VLOOKUP($C1060, 'Team Per G'!$A$2:$G$31, 3, FALSE)</f>
        <v>#N/A</v>
      </c>
      <c r="AQ1060" s="9" t="e">
        <f>VLOOKUP($C1060, 'Team Per G'!$A$2:$G$31, 5, FALSE)</f>
        <v>#N/A</v>
      </c>
      <c r="AR1060" s="9" t="e">
        <f>VLOOKUP($C1060, 'Team Per G'!$A$2:$G$31, 4, FALSE)</f>
        <v>#N/A</v>
      </c>
      <c r="AS1060" s="9" t="e">
        <f>VLOOKUP($C1060, Team_Batting___Dashboard[], 22, FALSE)/$AC1060</f>
        <v>#N/A</v>
      </c>
      <c r="AT1060" s="9" t="e">
        <f>VLOOKUP($C1060, 'FanGraphs - Team WAR Projected'!$B$2:$E$31, 4, FALSE)/162</f>
        <v>#N/A</v>
      </c>
      <c r="AU1060" s="9" t="e">
        <f>VLOOKUP($C1060, FanGraphs_Standings[[Abbreviation]:[2024 Year to Date RS/G]], 6, FALSE)/$AC1060</f>
        <v>#N/A</v>
      </c>
      <c r="AV1060" s="9" t="e">
        <f>VLOOKUP($C1060, FanGraphs_Standings[[Abbreviation]:[2024 Projected Full Season RDif]], 19, FALSE)/162</f>
        <v>#N/A</v>
      </c>
      <c r="AW1060" s="9" t="e">
        <f>VLOOKUP($C1060, FanGraphs_Standings[[Abbreviation]:[2024 Projected Full Season RDif]], 5, FALSE)</f>
        <v>#N/A</v>
      </c>
      <c r="AX1060" s="9" t="e">
        <f>VLOOKUP($C1060, FanGraphs_Standings[[Abbreviation]:[2024 Projected Full Season W%]], 18, FALSE)</f>
        <v>#N/A</v>
      </c>
      <c r="AY1060" s="9" t="e">
        <f>VLOOKUP($C1060, 'Home Field Adv'!$A$2:$K$31, 11, FALSE)</f>
        <v>#N/A</v>
      </c>
      <c r="BB1060" s="5" t="str">
        <f t="shared" si="49"/>
        <v/>
      </c>
      <c r="BC1060" s="5" t="str">
        <f t="shared" si="50"/>
        <v/>
      </c>
      <c r="BD1060" s="5" t="str">
        <f t="shared" si="51"/>
        <v/>
      </c>
    </row>
    <row r="1061" spans="6:56" x14ac:dyDescent="0.45">
      <c r="F1061" s="9" t="e">
        <f>VLOOKUP($B1061, FanGraphs_Standings[[Abbreviation]:[2024 Year to Date G]], 2, FALSE)</f>
        <v>#N/A</v>
      </c>
      <c r="G1061" s="9" t="e">
        <f>IF(ISERR(VLOOKUP($D1061, 'SP Per G'!$A$2:$D$1380, 3, FALSE)), L1061, VLOOKUP($D1061, 'SP Per G'!$A$2:$D$1380, 3, FALSE))</f>
        <v>#N/A</v>
      </c>
      <c r="H1061" s="9" t="e">
        <f>VLOOKUP($D1061, 'SP Per G'!$A$2:$D$1380, 4, FALSE)</f>
        <v>#N/A</v>
      </c>
      <c r="I1061" s="9" t="e">
        <f>VLOOKUP($D1061, Individual_Pitching___Dashboard[], 18, FALSE)</f>
        <v>#N/A</v>
      </c>
      <c r="J1061" s="9" t="e">
        <f>VLOOKUP($D1061, Individual_Pitching___Dashboard[], 20, FALSE)</f>
        <v>#N/A</v>
      </c>
      <c r="K1061" s="9" t="e">
        <f>VLOOKUP($D1061, Individual_Pitching___Advanced[], 21,FALSE)</f>
        <v>#N/A</v>
      </c>
      <c r="L1061" s="9" t="e">
        <f>VLOOKUP($B1061, 'Team Per G'!$A$2:$G$31, 7, FALSE)</f>
        <v>#N/A</v>
      </c>
      <c r="M1061" s="9" t="e">
        <f>VLOOKUP($B1061, 'FanGraphs - Team WAR Projected'!$B$2:$E$31, 3, FALSE)/162</f>
        <v>#N/A</v>
      </c>
      <c r="N1061" s="9" t="e">
        <f>VLOOKUP($B1061, Team_Pitching___Advanced[[Team]:[xFIP]], 19,FALSE)</f>
        <v>#N/A</v>
      </c>
      <c r="O1061" s="9" t="e">
        <f>VLOOKUP($B1061, Team_Pitching___Advanced[], 20, FALSE)</f>
        <v>#N/A</v>
      </c>
      <c r="P1061" s="9" t="e">
        <f>VLOOKUP($B1061, Team_Batting___Dashboard[[Team]:[wOBA]], 16, FALSE)</f>
        <v>#N/A</v>
      </c>
      <c r="Q1061" s="9" t="e">
        <f>VLOOKUP($B1061, Team_Batting___Advanced[[Team]:[OPS]], 9, FALSE)</f>
        <v>#N/A</v>
      </c>
      <c r="R1061" s="9" t="e">
        <f>VLOOKUP($B1061, Team_Batting___Advanced[], 19, FALSE)</f>
        <v>#N/A</v>
      </c>
      <c r="S1061" s="9" t="e">
        <f>VLOOKUP($B1061, 'Team Per G'!$A$2:$G$31, 3, FALSE)</f>
        <v>#N/A</v>
      </c>
      <c r="T1061" s="9" t="e">
        <f>VLOOKUP($B1061, 'Team Per G'!$A$2:$G$31, 5, FALSE)</f>
        <v>#N/A</v>
      </c>
      <c r="U1061" s="9" t="e">
        <f>VLOOKUP($B1061, 'Team Per G'!$A$2:$G$31, 4, FALSE)</f>
        <v>#N/A</v>
      </c>
      <c r="V1061" s="9" t="e">
        <f>VLOOKUP($B1061, Team_Batting___Dashboard[], 22, FALSE)/$F1061</f>
        <v>#N/A</v>
      </c>
      <c r="W1061" s="9" t="e">
        <f>VLOOKUP($B1061, 'FanGraphs - Team WAR Projected'!$B$2:$E$31, 4, FALSE)/162</f>
        <v>#N/A</v>
      </c>
      <c r="X1061" s="9" t="e">
        <f>VLOOKUP($B1061, FanGraphs_Standings[[Abbreviation]:[2024 Year to Date RS/G]], 6, FALSE)/$F1061</f>
        <v>#N/A</v>
      </c>
      <c r="Y1061" s="9" t="e">
        <f>VLOOKUP($B1061, FanGraphs_Standings[[Abbreviation]:[2024 Projected Full Season RDif]], 19, FALSE)/162</f>
        <v>#N/A</v>
      </c>
      <c r="Z1061" s="9" t="e">
        <f>VLOOKUP($B1061, FanGraphs_Standings[[Abbreviation]:[2024 Projected Full Season RDif]], 5, FALSE)</f>
        <v>#N/A</v>
      </c>
      <c r="AA1061" s="9" t="e">
        <f>VLOOKUP($B1061, FanGraphs_Standings[[Abbreviation]:[2024 Projected Full Season W%]], 18, FALSE)</f>
        <v>#N/A</v>
      </c>
      <c r="AB1061" s="9" t="e">
        <f>VLOOKUP($B1061, 'Home Field Adv'!$A$2:$I$31, 9, FALSE)</f>
        <v>#N/A</v>
      </c>
      <c r="AC1061" s="9" t="e">
        <f>VLOOKUP($C1061, FanGraphs_Standings[[Abbreviation]:[2024 Year to Date G]], 2, FALSE)</f>
        <v>#N/A</v>
      </c>
      <c r="AD1061" s="9" t="e">
        <f>VLOOKUP($E1061, 'SP Per G'!$A$2:$D$1380, 3, FALSE)</f>
        <v>#N/A</v>
      </c>
      <c r="AE1061" s="9" t="e">
        <f>VLOOKUP($E1061, 'SP Per G'!$A$2:$D$1380, 4, FALSE)</f>
        <v>#N/A</v>
      </c>
      <c r="AF1061" s="9" t="e">
        <f>VLOOKUP($E1061, Individual_Pitching___Dashboard[], 18, FALSE)</f>
        <v>#N/A</v>
      </c>
      <c r="AG1061" s="9" t="e">
        <f>VLOOKUP($E1061, Individual_Pitching___Dashboard[], 20, FALSE)</f>
        <v>#N/A</v>
      </c>
      <c r="AH1061" s="9" t="e">
        <f>VLOOKUP($E1061, Individual_Pitching___Advanced[], 21,FALSE)</f>
        <v>#N/A</v>
      </c>
      <c r="AI1061" s="9" t="e">
        <f>VLOOKUP($C1061, 'Team Per G'!$A$2:$G$31, 7, FALSE)</f>
        <v>#N/A</v>
      </c>
      <c r="AJ1061" s="9" t="e">
        <f>VLOOKUP($C1061, 'FanGraphs - Team WAR Projected'!$B$2:$E$31, 3, FALSE)/162</f>
        <v>#N/A</v>
      </c>
      <c r="AK1061" s="9" t="e">
        <f>VLOOKUP($C1061, Team_Pitching___Advanced[[Team]:[xFIP]], 19,FALSE)</f>
        <v>#N/A</v>
      </c>
      <c r="AL1061" s="9" t="e">
        <f>VLOOKUP($C1061, Team_Pitching___Advanced[], 20, FALSE)</f>
        <v>#N/A</v>
      </c>
      <c r="AM1061" s="9" t="e">
        <f>VLOOKUP($C1061, Team_Batting___Dashboard[[Team]:[wOBA]], 16, FALSE)</f>
        <v>#N/A</v>
      </c>
      <c r="AN1061" s="9" t="e">
        <f>VLOOKUP($C1061, Team_Batting___Advanced[[Team]:[OPS]], 9, FALSE)</f>
        <v>#N/A</v>
      </c>
      <c r="AO1061" s="9" t="e">
        <f>VLOOKUP($C1061, Team_Batting___Advanced[], 19, FALSE)</f>
        <v>#N/A</v>
      </c>
      <c r="AP1061" s="9" t="e">
        <f>VLOOKUP($C1061, 'Team Per G'!$A$2:$G$31, 3, FALSE)</f>
        <v>#N/A</v>
      </c>
      <c r="AQ1061" s="9" t="e">
        <f>VLOOKUP($C1061, 'Team Per G'!$A$2:$G$31, 5, FALSE)</f>
        <v>#N/A</v>
      </c>
      <c r="AR1061" s="9" t="e">
        <f>VLOOKUP($C1061, 'Team Per G'!$A$2:$G$31, 4, FALSE)</f>
        <v>#N/A</v>
      </c>
      <c r="AS1061" s="9" t="e">
        <f>VLOOKUP($C1061, Team_Batting___Dashboard[], 22, FALSE)/$AC1061</f>
        <v>#N/A</v>
      </c>
      <c r="AT1061" s="9" t="e">
        <f>VLOOKUP($C1061, 'FanGraphs - Team WAR Projected'!$B$2:$E$31, 4, FALSE)/162</f>
        <v>#N/A</v>
      </c>
      <c r="AU1061" s="9" t="e">
        <f>VLOOKUP($C1061, FanGraphs_Standings[[Abbreviation]:[2024 Year to Date RS/G]], 6, FALSE)/$AC1061</f>
        <v>#N/A</v>
      </c>
      <c r="AV1061" s="9" t="e">
        <f>VLOOKUP($C1061, FanGraphs_Standings[[Abbreviation]:[2024 Projected Full Season RDif]], 19, FALSE)/162</f>
        <v>#N/A</v>
      </c>
      <c r="AW1061" s="9" t="e">
        <f>VLOOKUP($C1061, FanGraphs_Standings[[Abbreviation]:[2024 Projected Full Season RDif]], 5, FALSE)</f>
        <v>#N/A</v>
      </c>
      <c r="AX1061" s="9" t="e">
        <f>VLOOKUP($C1061, FanGraphs_Standings[[Abbreviation]:[2024 Projected Full Season W%]], 18, FALSE)</f>
        <v>#N/A</v>
      </c>
      <c r="AY1061" s="9" t="e">
        <f>VLOOKUP($C1061, 'Home Field Adv'!$A$2:$K$31, 11, FALSE)</f>
        <v>#N/A</v>
      </c>
      <c r="BB1061" s="5" t="str">
        <f t="shared" si="49"/>
        <v/>
      </c>
      <c r="BC1061" s="5" t="str">
        <f t="shared" si="50"/>
        <v/>
      </c>
      <c r="BD1061" s="5" t="str">
        <f t="shared" si="51"/>
        <v/>
      </c>
    </row>
    <row r="1062" spans="6:56" x14ac:dyDescent="0.45">
      <c r="F1062" s="9" t="e">
        <f>VLOOKUP($B1062, FanGraphs_Standings[[Abbreviation]:[2024 Year to Date G]], 2, FALSE)</f>
        <v>#N/A</v>
      </c>
      <c r="G1062" s="9" t="e">
        <f>IF(ISERR(VLOOKUP($D1062, 'SP Per G'!$A$2:$D$1380, 3, FALSE)), L1062, VLOOKUP($D1062, 'SP Per G'!$A$2:$D$1380, 3, FALSE))</f>
        <v>#N/A</v>
      </c>
      <c r="H1062" s="9" t="e">
        <f>VLOOKUP($D1062, 'SP Per G'!$A$2:$D$1380, 4, FALSE)</f>
        <v>#N/A</v>
      </c>
      <c r="I1062" s="9" t="e">
        <f>VLOOKUP($D1062, Individual_Pitching___Dashboard[], 18, FALSE)</f>
        <v>#N/A</v>
      </c>
      <c r="J1062" s="9" t="e">
        <f>VLOOKUP($D1062, Individual_Pitching___Dashboard[], 20, FALSE)</f>
        <v>#N/A</v>
      </c>
      <c r="K1062" s="9" t="e">
        <f>VLOOKUP($D1062, Individual_Pitching___Advanced[], 21,FALSE)</f>
        <v>#N/A</v>
      </c>
      <c r="L1062" s="9" t="e">
        <f>VLOOKUP($B1062, 'Team Per G'!$A$2:$G$31, 7, FALSE)</f>
        <v>#N/A</v>
      </c>
      <c r="M1062" s="9" t="e">
        <f>VLOOKUP($B1062, 'FanGraphs - Team WAR Projected'!$B$2:$E$31, 3, FALSE)/162</f>
        <v>#N/A</v>
      </c>
      <c r="N1062" s="9" t="e">
        <f>VLOOKUP($B1062, Team_Pitching___Advanced[[Team]:[xFIP]], 19,FALSE)</f>
        <v>#N/A</v>
      </c>
      <c r="O1062" s="9" t="e">
        <f>VLOOKUP($B1062, Team_Pitching___Advanced[], 20, FALSE)</f>
        <v>#N/A</v>
      </c>
      <c r="P1062" s="9" t="e">
        <f>VLOOKUP($B1062, Team_Batting___Dashboard[[Team]:[wOBA]], 16, FALSE)</f>
        <v>#N/A</v>
      </c>
      <c r="Q1062" s="9" t="e">
        <f>VLOOKUP($B1062, Team_Batting___Advanced[[Team]:[OPS]], 9, FALSE)</f>
        <v>#N/A</v>
      </c>
      <c r="R1062" s="9" t="e">
        <f>VLOOKUP($B1062, Team_Batting___Advanced[], 19, FALSE)</f>
        <v>#N/A</v>
      </c>
      <c r="S1062" s="9" t="e">
        <f>VLOOKUP($B1062, 'Team Per G'!$A$2:$G$31, 3, FALSE)</f>
        <v>#N/A</v>
      </c>
      <c r="T1062" s="9" t="e">
        <f>VLOOKUP($B1062, 'Team Per G'!$A$2:$G$31, 5, FALSE)</f>
        <v>#N/A</v>
      </c>
      <c r="U1062" s="9" t="e">
        <f>VLOOKUP($B1062, 'Team Per G'!$A$2:$G$31, 4, FALSE)</f>
        <v>#N/A</v>
      </c>
      <c r="V1062" s="9" t="e">
        <f>VLOOKUP($B1062, Team_Batting___Dashboard[], 22, FALSE)/$F1062</f>
        <v>#N/A</v>
      </c>
      <c r="W1062" s="9" t="e">
        <f>VLOOKUP($B1062, 'FanGraphs - Team WAR Projected'!$B$2:$E$31, 4, FALSE)/162</f>
        <v>#N/A</v>
      </c>
      <c r="X1062" s="9" t="e">
        <f>VLOOKUP($B1062, FanGraphs_Standings[[Abbreviation]:[2024 Year to Date RS/G]], 6, FALSE)/$F1062</f>
        <v>#N/A</v>
      </c>
      <c r="Y1062" s="9" t="e">
        <f>VLOOKUP($B1062, FanGraphs_Standings[[Abbreviation]:[2024 Projected Full Season RDif]], 19, FALSE)/162</f>
        <v>#N/A</v>
      </c>
      <c r="Z1062" s="9" t="e">
        <f>VLOOKUP($B1062, FanGraphs_Standings[[Abbreviation]:[2024 Projected Full Season RDif]], 5, FALSE)</f>
        <v>#N/A</v>
      </c>
      <c r="AA1062" s="9" t="e">
        <f>VLOOKUP($B1062, FanGraphs_Standings[[Abbreviation]:[2024 Projected Full Season W%]], 18, FALSE)</f>
        <v>#N/A</v>
      </c>
      <c r="AB1062" s="9" t="e">
        <f>VLOOKUP($B1062, 'Home Field Adv'!$A$2:$I$31, 9, FALSE)</f>
        <v>#N/A</v>
      </c>
      <c r="AC1062" s="9" t="e">
        <f>VLOOKUP($C1062, FanGraphs_Standings[[Abbreviation]:[2024 Year to Date G]], 2, FALSE)</f>
        <v>#N/A</v>
      </c>
      <c r="AD1062" s="9" t="e">
        <f>VLOOKUP($E1062, 'SP Per G'!$A$2:$D$1380, 3, FALSE)</f>
        <v>#N/A</v>
      </c>
      <c r="AE1062" s="9" t="e">
        <f>VLOOKUP($E1062, 'SP Per G'!$A$2:$D$1380, 4, FALSE)</f>
        <v>#N/A</v>
      </c>
      <c r="AF1062" s="9" t="e">
        <f>VLOOKUP($E1062, Individual_Pitching___Dashboard[], 18, FALSE)</f>
        <v>#N/A</v>
      </c>
      <c r="AG1062" s="9" t="e">
        <f>VLOOKUP($E1062, Individual_Pitching___Dashboard[], 20, FALSE)</f>
        <v>#N/A</v>
      </c>
      <c r="AH1062" s="9" t="e">
        <f>VLOOKUP($E1062, Individual_Pitching___Advanced[], 21,FALSE)</f>
        <v>#N/A</v>
      </c>
      <c r="AI1062" s="9" t="e">
        <f>VLOOKUP($C1062, 'Team Per G'!$A$2:$G$31, 7, FALSE)</f>
        <v>#N/A</v>
      </c>
      <c r="AJ1062" s="9" t="e">
        <f>VLOOKUP($C1062, 'FanGraphs - Team WAR Projected'!$B$2:$E$31, 3, FALSE)/162</f>
        <v>#N/A</v>
      </c>
      <c r="AK1062" s="9" t="e">
        <f>VLOOKUP($C1062, Team_Pitching___Advanced[[Team]:[xFIP]], 19,FALSE)</f>
        <v>#N/A</v>
      </c>
      <c r="AL1062" s="9" t="e">
        <f>VLOOKUP($C1062, Team_Pitching___Advanced[], 20, FALSE)</f>
        <v>#N/A</v>
      </c>
      <c r="AM1062" s="9" t="e">
        <f>VLOOKUP($C1062, Team_Batting___Dashboard[[Team]:[wOBA]], 16, FALSE)</f>
        <v>#N/A</v>
      </c>
      <c r="AN1062" s="9" t="e">
        <f>VLOOKUP($C1062, Team_Batting___Advanced[[Team]:[OPS]], 9, FALSE)</f>
        <v>#N/A</v>
      </c>
      <c r="AO1062" s="9" t="e">
        <f>VLOOKUP($C1062, Team_Batting___Advanced[], 19, FALSE)</f>
        <v>#N/A</v>
      </c>
      <c r="AP1062" s="9" t="e">
        <f>VLOOKUP($C1062, 'Team Per G'!$A$2:$G$31, 3, FALSE)</f>
        <v>#N/A</v>
      </c>
      <c r="AQ1062" s="9" t="e">
        <f>VLOOKUP($C1062, 'Team Per G'!$A$2:$G$31, 5, FALSE)</f>
        <v>#N/A</v>
      </c>
      <c r="AR1062" s="9" t="e">
        <f>VLOOKUP($C1062, 'Team Per G'!$A$2:$G$31, 4, FALSE)</f>
        <v>#N/A</v>
      </c>
      <c r="AS1062" s="9" t="e">
        <f>VLOOKUP($C1062, Team_Batting___Dashboard[], 22, FALSE)/$AC1062</f>
        <v>#N/A</v>
      </c>
      <c r="AT1062" s="9" t="e">
        <f>VLOOKUP($C1062, 'FanGraphs - Team WAR Projected'!$B$2:$E$31, 4, FALSE)/162</f>
        <v>#N/A</v>
      </c>
      <c r="AU1062" s="9" t="e">
        <f>VLOOKUP($C1062, FanGraphs_Standings[[Abbreviation]:[2024 Year to Date RS/G]], 6, FALSE)/$AC1062</f>
        <v>#N/A</v>
      </c>
      <c r="AV1062" s="9" t="e">
        <f>VLOOKUP($C1062, FanGraphs_Standings[[Abbreviation]:[2024 Projected Full Season RDif]], 19, FALSE)/162</f>
        <v>#N/A</v>
      </c>
      <c r="AW1062" s="9" t="e">
        <f>VLOOKUP($C1062, FanGraphs_Standings[[Abbreviation]:[2024 Projected Full Season RDif]], 5, FALSE)</f>
        <v>#N/A</v>
      </c>
      <c r="AX1062" s="9" t="e">
        <f>VLOOKUP($C1062, FanGraphs_Standings[[Abbreviation]:[2024 Projected Full Season W%]], 18, FALSE)</f>
        <v>#N/A</v>
      </c>
      <c r="AY1062" s="9" t="e">
        <f>VLOOKUP($C1062, 'Home Field Adv'!$A$2:$K$31, 11, FALSE)</f>
        <v>#N/A</v>
      </c>
      <c r="BB1062" s="5" t="str">
        <f t="shared" si="49"/>
        <v/>
      </c>
      <c r="BC1062" s="5" t="str">
        <f t="shared" si="50"/>
        <v/>
      </c>
      <c r="BD1062" s="5" t="str">
        <f t="shared" si="51"/>
        <v/>
      </c>
    </row>
    <row r="1063" spans="6:56" x14ac:dyDescent="0.45">
      <c r="F1063" s="9" t="e">
        <f>VLOOKUP($B1063, FanGraphs_Standings[[Abbreviation]:[2024 Year to Date G]], 2, FALSE)</f>
        <v>#N/A</v>
      </c>
      <c r="G1063" s="9" t="e">
        <f>IF(ISERR(VLOOKUP($D1063, 'SP Per G'!$A$2:$D$1380, 3, FALSE)), L1063, VLOOKUP($D1063, 'SP Per G'!$A$2:$D$1380, 3, FALSE))</f>
        <v>#N/A</v>
      </c>
      <c r="H1063" s="9" t="e">
        <f>VLOOKUP($D1063, 'SP Per G'!$A$2:$D$1380, 4, FALSE)</f>
        <v>#N/A</v>
      </c>
      <c r="I1063" s="9" t="e">
        <f>VLOOKUP($D1063, Individual_Pitching___Dashboard[], 18, FALSE)</f>
        <v>#N/A</v>
      </c>
      <c r="J1063" s="9" t="e">
        <f>VLOOKUP($D1063, Individual_Pitching___Dashboard[], 20, FALSE)</f>
        <v>#N/A</v>
      </c>
      <c r="K1063" s="9" t="e">
        <f>VLOOKUP($D1063, Individual_Pitching___Advanced[], 21,FALSE)</f>
        <v>#N/A</v>
      </c>
      <c r="L1063" s="9" t="e">
        <f>VLOOKUP($B1063, 'Team Per G'!$A$2:$G$31, 7, FALSE)</f>
        <v>#N/A</v>
      </c>
      <c r="M1063" s="9" t="e">
        <f>VLOOKUP($B1063, 'FanGraphs - Team WAR Projected'!$B$2:$E$31, 3, FALSE)/162</f>
        <v>#N/A</v>
      </c>
      <c r="N1063" s="9" t="e">
        <f>VLOOKUP($B1063, Team_Pitching___Advanced[[Team]:[xFIP]], 19,FALSE)</f>
        <v>#N/A</v>
      </c>
      <c r="O1063" s="9" t="e">
        <f>VLOOKUP($B1063, Team_Pitching___Advanced[], 20, FALSE)</f>
        <v>#N/A</v>
      </c>
      <c r="P1063" s="9" t="e">
        <f>VLOOKUP($B1063, Team_Batting___Dashboard[[Team]:[wOBA]], 16, FALSE)</f>
        <v>#N/A</v>
      </c>
      <c r="Q1063" s="9" t="e">
        <f>VLOOKUP($B1063, Team_Batting___Advanced[[Team]:[OPS]], 9, FALSE)</f>
        <v>#N/A</v>
      </c>
      <c r="R1063" s="9" t="e">
        <f>VLOOKUP($B1063, Team_Batting___Advanced[], 19, FALSE)</f>
        <v>#N/A</v>
      </c>
      <c r="S1063" s="9" t="e">
        <f>VLOOKUP($B1063, 'Team Per G'!$A$2:$G$31, 3, FALSE)</f>
        <v>#N/A</v>
      </c>
      <c r="T1063" s="9" t="e">
        <f>VLOOKUP($B1063, 'Team Per G'!$A$2:$G$31, 5, FALSE)</f>
        <v>#N/A</v>
      </c>
      <c r="U1063" s="9" t="e">
        <f>VLOOKUP($B1063, 'Team Per G'!$A$2:$G$31, 4, FALSE)</f>
        <v>#N/A</v>
      </c>
      <c r="V1063" s="9" t="e">
        <f>VLOOKUP($B1063, Team_Batting___Dashboard[], 22, FALSE)/$F1063</f>
        <v>#N/A</v>
      </c>
      <c r="W1063" s="9" t="e">
        <f>VLOOKUP($B1063, 'FanGraphs - Team WAR Projected'!$B$2:$E$31, 4, FALSE)/162</f>
        <v>#N/A</v>
      </c>
      <c r="X1063" s="9" t="e">
        <f>VLOOKUP($B1063, FanGraphs_Standings[[Abbreviation]:[2024 Year to Date RS/G]], 6, FALSE)/$F1063</f>
        <v>#N/A</v>
      </c>
      <c r="Y1063" s="9" t="e">
        <f>VLOOKUP($B1063, FanGraphs_Standings[[Abbreviation]:[2024 Projected Full Season RDif]], 19, FALSE)/162</f>
        <v>#N/A</v>
      </c>
      <c r="Z1063" s="9" t="e">
        <f>VLOOKUP($B1063, FanGraphs_Standings[[Abbreviation]:[2024 Projected Full Season RDif]], 5, FALSE)</f>
        <v>#N/A</v>
      </c>
      <c r="AA1063" s="9" t="e">
        <f>VLOOKUP($B1063, FanGraphs_Standings[[Abbreviation]:[2024 Projected Full Season W%]], 18, FALSE)</f>
        <v>#N/A</v>
      </c>
      <c r="AB1063" s="9" t="e">
        <f>VLOOKUP($B1063, 'Home Field Adv'!$A$2:$I$31, 9, FALSE)</f>
        <v>#N/A</v>
      </c>
      <c r="AC1063" s="9" t="e">
        <f>VLOOKUP($C1063, FanGraphs_Standings[[Abbreviation]:[2024 Year to Date G]], 2, FALSE)</f>
        <v>#N/A</v>
      </c>
      <c r="AD1063" s="9" t="e">
        <f>VLOOKUP($E1063, 'SP Per G'!$A$2:$D$1380, 3, FALSE)</f>
        <v>#N/A</v>
      </c>
      <c r="AE1063" s="9" t="e">
        <f>VLOOKUP($E1063, 'SP Per G'!$A$2:$D$1380, 4, FALSE)</f>
        <v>#N/A</v>
      </c>
      <c r="AF1063" s="9" t="e">
        <f>VLOOKUP($E1063, Individual_Pitching___Dashboard[], 18, FALSE)</f>
        <v>#N/A</v>
      </c>
      <c r="AG1063" s="9" t="e">
        <f>VLOOKUP($E1063, Individual_Pitching___Dashboard[], 20, FALSE)</f>
        <v>#N/A</v>
      </c>
      <c r="AH1063" s="9" t="e">
        <f>VLOOKUP($E1063, Individual_Pitching___Advanced[], 21,FALSE)</f>
        <v>#N/A</v>
      </c>
      <c r="AI1063" s="9" t="e">
        <f>VLOOKUP($C1063, 'Team Per G'!$A$2:$G$31, 7, FALSE)</f>
        <v>#N/A</v>
      </c>
      <c r="AJ1063" s="9" t="e">
        <f>VLOOKUP($C1063, 'FanGraphs - Team WAR Projected'!$B$2:$E$31, 3, FALSE)/162</f>
        <v>#N/A</v>
      </c>
      <c r="AK1063" s="9" t="e">
        <f>VLOOKUP($C1063, Team_Pitching___Advanced[[Team]:[xFIP]], 19,FALSE)</f>
        <v>#N/A</v>
      </c>
      <c r="AL1063" s="9" t="e">
        <f>VLOOKUP($C1063, Team_Pitching___Advanced[], 20, FALSE)</f>
        <v>#N/A</v>
      </c>
      <c r="AM1063" s="9" t="e">
        <f>VLOOKUP($C1063, Team_Batting___Dashboard[[Team]:[wOBA]], 16, FALSE)</f>
        <v>#N/A</v>
      </c>
      <c r="AN1063" s="9" t="e">
        <f>VLOOKUP($C1063, Team_Batting___Advanced[[Team]:[OPS]], 9, FALSE)</f>
        <v>#N/A</v>
      </c>
      <c r="AO1063" s="9" t="e">
        <f>VLOOKUP($C1063, Team_Batting___Advanced[], 19, FALSE)</f>
        <v>#N/A</v>
      </c>
      <c r="AP1063" s="9" t="e">
        <f>VLOOKUP($C1063, 'Team Per G'!$A$2:$G$31, 3, FALSE)</f>
        <v>#N/A</v>
      </c>
      <c r="AQ1063" s="9" t="e">
        <f>VLOOKUP($C1063, 'Team Per G'!$A$2:$G$31, 5, FALSE)</f>
        <v>#N/A</v>
      </c>
      <c r="AR1063" s="9" t="e">
        <f>VLOOKUP($C1063, 'Team Per G'!$A$2:$G$31, 4, FALSE)</f>
        <v>#N/A</v>
      </c>
      <c r="AS1063" s="9" t="e">
        <f>VLOOKUP($C1063, Team_Batting___Dashboard[], 22, FALSE)/$AC1063</f>
        <v>#N/A</v>
      </c>
      <c r="AT1063" s="9" t="e">
        <f>VLOOKUP($C1063, 'FanGraphs - Team WAR Projected'!$B$2:$E$31, 4, FALSE)/162</f>
        <v>#N/A</v>
      </c>
      <c r="AU1063" s="9" t="e">
        <f>VLOOKUP($C1063, FanGraphs_Standings[[Abbreviation]:[2024 Year to Date RS/G]], 6, FALSE)/$AC1063</f>
        <v>#N/A</v>
      </c>
      <c r="AV1063" s="9" t="e">
        <f>VLOOKUP($C1063, FanGraphs_Standings[[Abbreviation]:[2024 Projected Full Season RDif]], 19, FALSE)/162</f>
        <v>#N/A</v>
      </c>
      <c r="AW1063" s="9" t="e">
        <f>VLOOKUP($C1063, FanGraphs_Standings[[Abbreviation]:[2024 Projected Full Season RDif]], 5, FALSE)</f>
        <v>#N/A</v>
      </c>
      <c r="AX1063" s="9" t="e">
        <f>VLOOKUP($C1063, FanGraphs_Standings[[Abbreviation]:[2024 Projected Full Season W%]], 18, FALSE)</f>
        <v>#N/A</v>
      </c>
      <c r="AY1063" s="9" t="e">
        <f>VLOOKUP($C1063, 'Home Field Adv'!$A$2:$K$31, 11, FALSE)</f>
        <v>#N/A</v>
      </c>
      <c r="BB1063" s="5" t="str">
        <f t="shared" si="49"/>
        <v/>
      </c>
      <c r="BC1063" s="5" t="str">
        <f t="shared" si="50"/>
        <v/>
      </c>
      <c r="BD1063" s="5" t="str">
        <f t="shared" si="51"/>
        <v/>
      </c>
    </row>
    <row r="1064" spans="6:56" x14ac:dyDescent="0.45">
      <c r="F1064" s="9" t="e">
        <f>VLOOKUP($B1064, FanGraphs_Standings[[Abbreviation]:[2024 Year to Date G]], 2, FALSE)</f>
        <v>#N/A</v>
      </c>
      <c r="G1064" s="9" t="e">
        <f>IF(ISERR(VLOOKUP($D1064, 'SP Per G'!$A$2:$D$1380, 3, FALSE)), L1064, VLOOKUP($D1064, 'SP Per G'!$A$2:$D$1380, 3, FALSE))</f>
        <v>#N/A</v>
      </c>
      <c r="H1064" s="9" t="e">
        <f>VLOOKUP($D1064, 'SP Per G'!$A$2:$D$1380, 4, FALSE)</f>
        <v>#N/A</v>
      </c>
      <c r="I1064" s="9" t="e">
        <f>VLOOKUP($D1064, Individual_Pitching___Dashboard[], 18, FALSE)</f>
        <v>#N/A</v>
      </c>
      <c r="J1064" s="9" t="e">
        <f>VLOOKUP($D1064, Individual_Pitching___Dashboard[], 20, FALSE)</f>
        <v>#N/A</v>
      </c>
      <c r="K1064" s="9" t="e">
        <f>VLOOKUP($D1064, Individual_Pitching___Advanced[], 21,FALSE)</f>
        <v>#N/A</v>
      </c>
      <c r="L1064" s="9" t="e">
        <f>VLOOKUP($B1064, 'Team Per G'!$A$2:$G$31, 7, FALSE)</f>
        <v>#N/A</v>
      </c>
      <c r="M1064" s="9" t="e">
        <f>VLOOKUP($B1064, 'FanGraphs - Team WAR Projected'!$B$2:$E$31, 3, FALSE)/162</f>
        <v>#N/A</v>
      </c>
      <c r="N1064" s="9" t="e">
        <f>VLOOKUP($B1064, Team_Pitching___Advanced[[Team]:[xFIP]], 19,FALSE)</f>
        <v>#N/A</v>
      </c>
      <c r="O1064" s="9" t="e">
        <f>VLOOKUP($B1064, Team_Pitching___Advanced[], 20, FALSE)</f>
        <v>#N/A</v>
      </c>
      <c r="P1064" s="9" t="e">
        <f>VLOOKUP($B1064, Team_Batting___Dashboard[[Team]:[wOBA]], 16, FALSE)</f>
        <v>#N/A</v>
      </c>
      <c r="Q1064" s="9" t="e">
        <f>VLOOKUP($B1064, Team_Batting___Advanced[[Team]:[OPS]], 9, FALSE)</f>
        <v>#N/A</v>
      </c>
      <c r="R1064" s="9" t="e">
        <f>VLOOKUP($B1064, Team_Batting___Advanced[], 19, FALSE)</f>
        <v>#N/A</v>
      </c>
      <c r="S1064" s="9" t="e">
        <f>VLOOKUP($B1064, 'Team Per G'!$A$2:$G$31, 3, FALSE)</f>
        <v>#N/A</v>
      </c>
      <c r="T1064" s="9" t="e">
        <f>VLOOKUP($B1064, 'Team Per G'!$A$2:$G$31, 5, FALSE)</f>
        <v>#N/A</v>
      </c>
      <c r="U1064" s="9" t="e">
        <f>VLOOKUP($B1064, 'Team Per G'!$A$2:$G$31, 4, FALSE)</f>
        <v>#N/A</v>
      </c>
      <c r="V1064" s="9" t="e">
        <f>VLOOKUP($B1064, Team_Batting___Dashboard[], 22, FALSE)/$F1064</f>
        <v>#N/A</v>
      </c>
      <c r="W1064" s="9" t="e">
        <f>VLOOKUP($B1064, 'FanGraphs - Team WAR Projected'!$B$2:$E$31, 4, FALSE)/162</f>
        <v>#N/A</v>
      </c>
      <c r="X1064" s="9" t="e">
        <f>VLOOKUP($B1064, FanGraphs_Standings[[Abbreviation]:[2024 Year to Date RS/G]], 6, FALSE)/$F1064</f>
        <v>#N/A</v>
      </c>
      <c r="Y1064" s="9" t="e">
        <f>VLOOKUP($B1064, FanGraphs_Standings[[Abbreviation]:[2024 Projected Full Season RDif]], 19, FALSE)/162</f>
        <v>#N/A</v>
      </c>
      <c r="Z1064" s="9" t="e">
        <f>VLOOKUP($B1064, FanGraphs_Standings[[Abbreviation]:[2024 Projected Full Season RDif]], 5, FALSE)</f>
        <v>#N/A</v>
      </c>
      <c r="AA1064" s="9" t="e">
        <f>VLOOKUP($B1064, FanGraphs_Standings[[Abbreviation]:[2024 Projected Full Season W%]], 18, FALSE)</f>
        <v>#N/A</v>
      </c>
      <c r="AB1064" s="9" t="e">
        <f>VLOOKUP($B1064, 'Home Field Adv'!$A$2:$I$31, 9, FALSE)</f>
        <v>#N/A</v>
      </c>
      <c r="AC1064" s="9" t="e">
        <f>VLOOKUP($C1064, FanGraphs_Standings[[Abbreviation]:[2024 Year to Date G]], 2, FALSE)</f>
        <v>#N/A</v>
      </c>
      <c r="AD1064" s="9" t="e">
        <f>VLOOKUP($E1064, 'SP Per G'!$A$2:$D$1380, 3, FALSE)</f>
        <v>#N/A</v>
      </c>
      <c r="AE1064" s="9" t="e">
        <f>VLOOKUP($E1064, 'SP Per G'!$A$2:$D$1380, 4, FALSE)</f>
        <v>#N/A</v>
      </c>
      <c r="AF1064" s="9" t="e">
        <f>VLOOKUP($E1064, Individual_Pitching___Dashboard[], 18, FALSE)</f>
        <v>#N/A</v>
      </c>
      <c r="AG1064" s="9" t="e">
        <f>VLOOKUP($E1064, Individual_Pitching___Dashboard[], 20, FALSE)</f>
        <v>#N/A</v>
      </c>
      <c r="AH1064" s="9" t="e">
        <f>VLOOKUP($E1064, Individual_Pitching___Advanced[], 21,FALSE)</f>
        <v>#N/A</v>
      </c>
      <c r="AI1064" s="9" t="e">
        <f>VLOOKUP($C1064, 'Team Per G'!$A$2:$G$31, 7, FALSE)</f>
        <v>#N/A</v>
      </c>
      <c r="AJ1064" s="9" t="e">
        <f>VLOOKUP($C1064, 'FanGraphs - Team WAR Projected'!$B$2:$E$31, 3, FALSE)/162</f>
        <v>#N/A</v>
      </c>
      <c r="AK1064" s="9" t="e">
        <f>VLOOKUP($C1064, Team_Pitching___Advanced[[Team]:[xFIP]], 19,FALSE)</f>
        <v>#N/A</v>
      </c>
      <c r="AL1064" s="9" t="e">
        <f>VLOOKUP($C1064, Team_Pitching___Advanced[], 20, FALSE)</f>
        <v>#N/A</v>
      </c>
      <c r="AM1064" s="9" t="e">
        <f>VLOOKUP($C1064, Team_Batting___Dashboard[[Team]:[wOBA]], 16, FALSE)</f>
        <v>#N/A</v>
      </c>
      <c r="AN1064" s="9" t="e">
        <f>VLOOKUP($C1064, Team_Batting___Advanced[[Team]:[OPS]], 9, FALSE)</f>
        <v>#N/A</v>
      </c>
      <c r="AO1064" s="9" t="e">
        <f>VLOOKUP($C1064, Team_Batting___Advanced[], 19, FALSE)</f>
        <v>#N/A</v>
      </c>
      <c r="AP1064" s="9" t="e">
        <f>VLOOKUP($C1064, 'Team Per G'!$A$2:$G$31, 3, FALSE)</f>
        <v>#N/A</v>
      </c>
      <c r="AQ1064" s="9" t="e">
        <f>VLOOKUP($C1064, 'Team Per G'!$A$2:$G$31, 5, FALSE)</f>
        <v>#N/A</v>
      </c>
      <c r="AR1064" s="9" t="e">
        <f>VLOOKUP($C1064, 'Team Per G'!$A$2:$G$31, 4, FALSE)</f>
        <v>#N/A</v>
      </c>
      <c r="AS1064" s="9" t="e">
        <f>VLOOKUP($C1064, Team_Batting___Dashboard[], 22, FALSE)/$AC1064</f>
        <v>#N/A</v>
      </c>
      <c r="AT1064" s="9" t="e">
        <f>VLOOKUP($C1064, 'FanGraphs - Team WAR Projected'!$B$2:$E$31, 4, FALSE)/162</f>
        <v>#N/A</v>
      </c>
      <c r="AU1064" s="9" t="e">
        <f>VLOOKUP($C1064, FanGraphs_Standings[[Abbreviation]:[2024 Year to Date RS/G]], 6, FALSE)/$AC1064</f>
        <v>#N/A</v>
      </c>
      <c r="AV1064" s="9" t="e">
        <f>VLOOKUP($C1064, FanGraphs_Standings[[Abbreviation]:[2024 Projected Full Season RDif]], 19, FALSE)/162</f>
        <v>#N/A</v>
      </c>
      <c r="AW1064" s="9" t="e">
        <f>VLOOKUP($C1064, FanGraphs_Standings[[Abbreviation]:[2024 Projected Full Season RDif]], 5, FALSE)</f>
        <v>#N/A</v>
      </c>
      <c r="AX1064" s="9" t="e">
        <f>VLOOKUP($C1064, FanGraphs_Standings[[Abbreviation]:[2024 Projected Full Season W%]], 18, FALSE)</f>
        <v>#N/A</v>
      </c>
      <c r="AY1064" s="9" t="e">
        <f>VLOOKUP($C1064, 'Home Field Adv'!$A$2:$K$31, 11, FALSE)</f>
        <v>#N/A</v>
      </c>
      <c r="BB1064" s="5" t="str">
        <f t="shared" si="49"/>
        <v/>
      </c>
      <c r="BC1064" s="5" t="str">
        <f t="shared" si="50"/>
        <v/>
      </c>
      <c r="BD1064" s="5" t="str">
        <f t="shared" si="51"/>
        <v/>
      </c>
    </row>
    <row r="1065" spans="6:56" x14ac:dyDescent="0.45">
      <c r="F1065" s="9" t="e">
        <f>VLOOKUP($B1065, FanGraphs_Standings[[Abbreviation]:[2024 Year to Date G]], 2, FALSE)</f>
        <v>#N/A</v>
      </c>
      <c r="G1065" s="9" t="e">
        <f>IF(ISERR(VLOOKUP($D1065, 'SP Per G'!$A$2:$D$1380, 3, FALSE)), L1065, VLOOKUP($D1065, 'SP Per G'!$A$2:$D$1380, 3, FALSE))</f>
        <v>#N/A</v>
      </c>
      <c r="H1065" s="9" t="e">
        <f>VLOOKUP($D1065, 'SP Per G'!$A$2:$D$1380, 4, FALSE)</f>
        <v>#N/A</v>
      </c>
      <c r="I1065" s="9" t="e">
        <f>VLOOKUP($D1065, Individual_Pitching___Dashboard[], 18, FALSE)</f>
        <v>#N/A</v>
      </c>
      <c r="J1065" s="9" t="e">
        <f>VLOOKUP($D1065, Individual_Pitching___Dashboard[], 20, FALSE)</f>
        <v>#N/A</v>
      </c>
      <c r="K1065" s="9" t="e">
        <f>VLOOKUP($D1065, Individual_Pitching___Advanced[], 21,FALSE)</f>
        <v>#N/A</v>
      </c>
      <c r="L1065" s="9" t="e">
        <f>VLOOKUP($B1065, 'Team Per G'!$A$2:$G$31, 7, FALSE)</f>
        <v>#N/A</v>
      </c>
      <c r="M1065" s="9" t="e">
        <f>VLOOKUP($B1065, 'FanGraphs - Team WAR Projected'!$B$2:$E$31, 3, FALSE)/162</f>
        <v>#N/A</v>
      </c>
      <c r="N1065" s="9" t="e">
        <f>VLOOKUP($B1065, Team_Pitching___Advanced[[Team]:[xFIP]], 19,FALSE)</f>
        <v>#N/A</v>
      </c>
      <c r="O1065" s="9" t="e">
        <f>VLOOKUP($B1065, Team_Pitching___Advanced[], 20, FALSE)</f>
        <v>#N/A</v>
      </c>
      <c r="P1065" s="9" t="e">
        <f>VLOOKUP($B1065, Team_Batting___Dashboard[[Team]:[wOBA]], 16, FALSE)</f>
        <v>#N/A</v>
      </c>
      <c r="Q1065" s="9" t="e">
        <f>VLOOKUP($B1065, Team_Batting___Advanced[[Team]:[OPS]], 9, FALSE)</f>
        <v>#N/A</v>
      </c>
      <c r="R1065" s="9" t="e">
        <f>VLOOKUP($B1065, Team_Batting___Advanced[], 19, FALSE)</f>
        <v>#N/A</v>
      </c>
      <c r="S1065" s="9" t="e">
        <f>VLOOKUP($B1065, 'Team Per G'!$A$2:$G$31, 3, FALSE)</f>
        <v>#N/A</v>
      </c>
      <c r="T1065" s="9" t="e">
        <f>VLOOKUP($B1065, 'Team Per G'!$A$2:$G$31, 5, FALSE)</f>
        <v>#N/A</v>
      </c>
      <c r="U1065" s="9" t="e">
        <f>VLOOKUP($B1065, 'Team Per G'!$A$2:$G$31, 4, FALSE)</f>
        <v>#N/A</v>
      </c>
      <c r="V1065" s="9" t="e">
        <f>VLOOKUP($B1065, Team_Batting___Dashboard[], 22, FALSE)/$F1065</f>
        <v>#N/A</v>
      </c>
      <c r="W1065" s="9" t="e">
        <f>VLOOKUP($B1065, 'FanGraphs - Team WAR Projected'!$B$2:$E$31, 4, FALSE)/162</f>
        <v>#N/A</v>
      </c>
      <c r="X1065" s="9" t="e">
        <f>VLOOKUP($B1065, FanGraphs_Standings[[Abbreviation]:[2024 Year to Date RS/G]], 6, FALSE)/$F1065</f>
        <v>#N/A</v>
      </c>
      <c r="Y1065" s="9" t="e">
        <f>VLOOKUP($B1065, FanGraphs_Standings[[Abbreviation]:[2024 Projected Full Season RDif]], 19, FALSE)/162</f>
        <v>#N/A</v>
      </c>
      <c r="Z1065" s="9" t="e">
        <f>VLOOKUP($B1065, FanGraphs_Standings[[Abbreviation]:[2024 Projected Full Season RDif]], 5, FALSE)</f>
        <v>#N/A</v>
      </c>
      <c r="AA1065" s="9" t="e">
        <f>VLOOKUP($B1065, FanGraphs_Standings[[Abbreviation]:[2024 Projected Full Season W%]], 18, FALSE)</f>
        <v>#N/A</v>
      </c>
      <c r="AB1065" s="9" t="e">
        <f>VLOOKUP($B1065, 'Home Field Adv'!$A$2:$I$31, 9, FALSE)</f>
        <v>#N/A</v>
      </c>
      <c r="AC1065" s="9" t="e">
        <f>VLOOKUP($C1065, FanGraphs_Standings[[Abbreviation]:[2024 Year to Date G]], 2, FALSE)</f>
        <v>#N/A</v>
      </c>
      <c r="AD1065" s="9" t="e">
        <f>VLOOKUP($E1065, 'SP Per G'!$A$2:$D$1380, 3, FALSE)</f>
        <v>#N/A</v>
      </c>
      <c r="AE1065" s="9" t="e">
        <f>VLOOKUP($E1065, 'SP Per G'!$A$2:$D$1380, 4, FALSE)</f>
        <v>#N/A</v>
      </c>
      <c r="AF1065" s="9" t="e">
        <f>VLOOKUP($E1065, Individual_Pitching___Dashboard[], 18, FALSE)</f>
        <v>#N/A</v>
      </c>
      <c r="AG1065" s="9" t="e">
        <f>VLOOKUP($E1065, Individual_Pitching___Dashboard[], 20, FALSE)</f>
        <v>#N/A</v>
      </c>
      <c r="AH1065" s="9" t="e">
        <f>VLOOKUP($E1065, Individual_Pitching___Advanced[], 21,FALSE)</f>
        <v>#N/A</v>
      </c>
      <c r="AI1065" s="9" t="e">
        <f>VLOOKUP($C1065, 'Team Per G'!$A$2:$G$31, 7, FALSE)</f>
        <v>#N/A</v>
      </c>
      <c r="AJ1065" s="9" t="e">
        <f>VLOOKUP($C1065, 'FanGraphs - Team WAR Projected'!$B$2:$E$31, 3, FALSE)/162</f>
        <v>#N/A</v>
      </c>
      <c r="AK1065" s="9" t="e">
        <f>VLOOKUP($C1065, Team_Pitching___Advanced[[Team]:[xFIP]], 19,FALSE)</f>
        <v>#N/A</v>
      </c>
      <c r="AL1065" s="9" t="e">
        <f>VLOOKUP($C1065, Team_Pitching___Advanced[], 20, FALSE)</f>
        <v>#N/A</v>
      </c>
      <c r="AM1065" s="9" t="e">
        <f>VLOOKUP($C1065, Team_Batting___Dashboard[[Team]:[wOBA]], 16, FALSE)</f>
        <v>#N/A</v>
      </c>
      <c r="AN1065" s="9" t="e">
        <f>VLOOKUP($C1065, Team_Batting___Advanced[[Team]:[OPS]], 9, FALSE)</f>
        <v>#N/A</v>
      </c>
      <c r="AO1065" s="9" t="e">
        <f>VLOOKUP($C1065, Team_Batting___Advanced[], 19, FALSE)</f>
        <v>#N/A</v>
      </c>
      <c r="AP1065" s="9" t="e">
        <f>VLOOKUP($C1065, 'Team Per G'!$A$2:$G$31, 3, FALSE)</f>
        <v>#N/A</v>
      </c>
      <c r="AQ1065" s="9" t="e">
        <f>VLOOKUP($C1065, 'Team Per G'!$A$2:$G$31, 5, FALSE)</f>
        <v>#N/A</v>
      </c>
      <c r="AR1065" s="9" t="e">
        <f>VLOOKUP($C1065, 'Team Per G'!$A$2:$G$31, 4, FALSE)</f>
        <v>#N/A</v>
      </c>
      <c r="AS1065" s="9" t="e">
        <f>VLOOKUP($C1065, Team_Batting___Dashboard[], 22, FALSE)/$AC1065</f>
        <v>#N/A</v>
      </c>
      <c r="AT1065" s="9" t="e">
        <f>VLOOKUP($C1065, 'FanGraphs - Team WAR Projected'!$B$2:$E$31, 4, FALSE)/162</f>
        <v>#N/A</v>
      </c>
      <c r="AU1065" s="9" t="e">
        <f>VLOOKUP($C1065, FanGraphs_Standings[[Abbreviation]:[2024 Year to Date RS/G]], 6, FALSE)/$AC1065</f>
        <v>#N/A</v>
      </c>
      <c r="AV1065" s="9" t="e">
        <f>VLOOKUP($C1065, FanGraphs_Standings[[Abbreviation]:[2024 Projected Full Season RDif]], 19, FALSE)/162</f>
        <v>#N/A</v>
      </c>
      <c r="AW1065" s="9" t="e">
        <f>VLOOKUP($C1065, FanGraphs_Standings[[Abbreviation]:[2024 Projected Full Season RDif]], 5, FALSE)</f>
        <v>#N/A</v>
      </c>
      <c r="AX1065" s="9" t="e">
        <f>VLOOKUP($C1065, FanGraphs_Standings[[Abbreviation]:[2024 Projected Full Season W%]], 18, FALSE)</f>
        <v>#N/A</v>
      </c>
      <c r="AY1065" s="9" t="e">
        <f>VLOOKUP($C1065, 'Home Field Adv'!$A$2:$K$31, 11, FALSE)</f>
        <v>#N/A</v>
      </c>
      <c r="BB1065" s="5" t="str">
        <f t="shared" si="49"/>
        <v/>
      </c>
      <c r="BC1065" s="5" t="str">
        <f t="shared" si="50"/>
        <v/>
      </c>
      <c r="BD1065" s="5" t="str">
        <f t="shared" si="51"/>
        <v/>
      </c>
    </row>
    <row r="1066" spans="6:56" x14ac:dyDescent="0.45">
      <c r="F1066" s="9" t="e">
        <f>VLOOKUP($B1066, FanGraphs_Standings[[Abbreviation]:[2024 Year to Date G]], 2, FALSE)</f>
        <v>#N/A</v>
      </c>
      <c r="G1066" s="9" t="e">
        <f>IF(ISERR(VLOOKUP($D1066, 'SP Per G'!$A$2:$D$1380, 3, FALSE)), L1066, VLOOKUP($D1066, 'SP Per G'!$A$2:$D$1380, 3, FALSE))</f>
        <v>#N/A</v>
      </c>
      <c r="H1066" s="9" t="e">
        <f>VLOOKUP($D1066, 'SP Per G'!$A$2:$D$1380, 4, FALSE)</f>
        <v>#N/A</v>
      </c>
      <c r="I1066" s="9" t="e">
        <f>VLOOKUP($D1066, Individual_Pitching___Dashboard[], 18, FALSE)</f>
        <v>#N/A</v>
      </c>
      <c r="J1066" s="9" t="e">
        <f>VLOOKUP($D1066, Individual_Pitching___Dashboard[], 20, FALSE)</f>
        <v>#N/A</v>
      </c>
      <c r="K1066" s="9" t="e">
        <f>VLOOKUP($D1066, Individual_Pitching___Advanced[], 21,FALSE)</f>
        <v>#N/A</v>
      </c>
      <c r="L1066" s="9" t="e">
        <f>VLOOKUP($B1066, 'Team Per G'!$A$2:$G$31, 7, FALSE)</f>
        <v>#N/A</v>
      </c>
      <c r="M1066" s="9" t="e">
        <f>VLOOKUP($B1066, 'FanGraphs - Team WAR Projected'!$B$2:$E$31, 3, FALSE)/162</f>
        <v>#N/A</v>
      </c>
      <c r="N1066" s="9" t="e">
        <f>VLOOKUP($B1066, Team_Pitching___Advanced[[Team]:[xFIP]], 19,FALSE)</f>
        <v>#N/A</v>
      </c>
      <c r="O1066" s="9" t="e">
        <f>VLOOKUP($B1066, Team_Pitching___Advanced[], 20, FALSE)</f>
        <v>#N/A</v>
      </c>
      <c r="P1066" s="9" t="e">
        <f>VLOOKUP($B1066, Team_Batting___Dashboard[[Team]:[wOBA]], 16, FALSE)</f>
        <v>#N/A</v>
      </c>
      <c r="Q1066" s="9" t="e">
        <f>VLOOKUP($B1066, Team_Batting___Advanced[[Team]:[OPS]], 9, FALSE)</f>
        <v>#N/A</v>
      </c>
      <c r="R1066" s="9" t="e">
        <f>VLOOKUP($B1066, Team_Batting___Advanced[], 19, FALSE)</f>
        <v>#N/A</v>
      </c>
      <c r="S1066" s="9" t="e">
        <f>VLOOKUP($B1066, 'Team Per G'!$A$2:$G$31, 3, FALSE)</f>
        <v>#N/A</v>
      </c>
      <c r="T1066" s="9" t="e">
        <f>VLOOKUP($B1066, 'Team Per G'!$A$2:$G$31, 5, FALSE)</f>
        <v>#N/A</v>
      </c>
      <c r="U1066" s="9" t="e">
        <f>VLOOKUP($B1066, 'Team Per G'!$A$2:$G$31, 4, FALSE)</f>
        <v>#N/A</v>
      </c>
      <c r="V1066" s="9" t="e">
        <f>VLOOKUP($B1066, Team_Batting___Dashboard[], 22, FALSE)/$F1066</f>
        <v>#N/A</v>
      </c>
      <c r="W1066" s="9" t="e">
        <f>VLOOKUP($B1066, 'FanGraphs - Team WAR Projected'!$B$2:$E$31, 4, FALSE)/162</f>
        <v>#N/A</v>
      </c>
      <c r="X1066" s="9" t="e">
        <f>VLOOKUP($B1066, FanGraphs_Standings[[Abbreviation]:[2024 Year to Date RS/G]], 6, FALSE)/$F1066</f>
        <v>#N/A</v>
      </c>
      <c r="Y1066" s="9" t="e">
        <f>VLOOKUP($B1066, FanGraphs_Standings[[Abbreviation]:[2024 Projected Full Season RDif]], 19, FALSE)/162</f>
        <v>#N/A</v>
      </c>
      <c r="Z1066" s="9" t="e">
        <f>VLOOKUP($B1066, FanGraphs_Standings[[Abbreviation]:[2024 Projected Full Season RDif]], 5, FALSE)</f>
        <v>#N/A</v>
      </c>
      <c r="AA1066" s="9" t="e">
        <f>VLOOKUP($B1066, FanGraphs_Standings[[Abbreviation]:[2024 Projected Full Season W%]], 18, FALSE)</f>
        <v>#N/A</v>
      </c>
      <c r="AB1066" s="9" t="e">
        <f>VLOOKUP($B1066, 'Home Field Adv'!$A$2:$I$31, 9, FALSE)</f>
        <v>#N/A</v>
      </c>
      <c r="AC1066" s="9" t="e">
        <f>VLOOKUP($C1066, FanGraphs_Standings[[Abbreviation]:[2024 Year to Date G]], 2, FALSE)</f>
        <v>#N/A</v>
      </c>
      <c r="AD1066" s="9" t="e">
        <f>VLOOKUP($E1066, 'SP Per G'!$A$2:$D$1380, 3, FALSE)</f>
        <v>#N/A</v>
      </c>
      <c r="AE1066" s="9" t="e">
        <f>VLOOKUP($E1066, 'SP Per G'!$A$2:$D$1380, 4, FALSE)</f>
        <v>#N/A</v>
      </c>
      <c r="AF1066" s="9" t="e">
        <f>VLOOKUP($E1066, Individual_Pitching___Dashboard[], 18, FALSE)</f>
        <v>#N/A</v>
      </c>
      <c r="AG1066" s="9" t="e">
        <f>VLOOKUP($E1066, Individual_Pitching___Dashboard[], 20, FALSE)</f>
        <v>#N/A</v>
      </c>
      <c r="AH1066" s="9" t="e">
        <f>VLOOKUP($E1066, Individual_Pitching___Advanced[], 21,FALSE)</f>
        <v>#N/A</v>
      </c>
      <c r="AI1066" s="9" t="e">
        <f>VLOOKUP($C1066, 'Team Per G'!$A$2:$G$31, 7, FALSE)</f>
        <v>#N/A</v>
      </c>
      <c r="AJ1066" s="9" t="e">
        <f>VLOOKUP($C1066, 'FanGraphs - Team WAR Projected'!$B$2:$E$31, 3, FALSE)/162</f>
        <v>#N/A</v>
      </c>
      <c r="AK1066" s="9" t="e">
        <f>VLOOKUP($C1066, Team_Pitching___Advanced[[Team]:[xFIP]], 19,FALSE)</f>
        <v>#N/A</v>
      </c>
      <c r="AL1066" s="9" t="e">
        <f>VLOOKUP($C1066, Team_Pitching___Advanced[], 20, FALSE)</f>
        <v>#N/A</v>
      </c>
      <c r="AM1066" s="9" t="e">
        <f>VLOOKUP($C1066, Team_Batting___Dashboard[[Team]:[wOBA]], 16, FALSE)</f>
        <v>#N/A</v>
      </c>
      <c r="AN1066" s="9" t="e">
        <f>VLOOKUP($C1066, Team_Batting___Advanced[[Team]:[OPS]], 9, FALSE)</f>
        <v>#N/A</v>
      </c>
      <c r="AO1066" s="9" t="e">
        <f>VLOOKUP($C1066, Team_Batting___Advanced[], 19, FALSE)</f>
        <v>#N/A</v>
      </c>
      <c r="AP1066" s="9" t="e">
        <f>VLOOKUP($C1066, 'Team Per G'!$A$2:$G$31, 3, FALSE)</f>
        <v>#N/A</v>
      </c>
      <c r="AQ1066" s="9" t="e">
        <f>VLOOKUP($C1066, 'Team Per G'!$A$2:$G$31, 5, FALSE)</f>
        <v>#N/A</v>
      </c>
      <c r="AR1066" s="9" t="e">
        <f>VLOOKUP($C1066, 'Team Per G'!$A$2:$G$31, 4, FALSE)</f>
        <v>#N/A</v>
      </c>
      <c r="AS1066" s="9" t="e">
        <f>VLOOKUP($C1066, Team_Batting___Dashboard[], 22, FALSE)/$AC1066</f>
        <v>#N/A</v>
      </c>
      <c r="AT1066" s="9" t="e">
        <f>VLOOKUP($C1066, 'FanGraphs - Team WAR Projected'!$B$2:$E$31, 4, FALSE)/162</f>
        <v>#N/A</v>
      </c>
      <c r="AU1066" s="9" t="e">
        <f>VLOOKUP($C1066, FanGraphs_Standings[[Abbreviation]:[2024 Year to Date RS/G]], 6, FALSE)/$AC1066</f>
        <v>#N/A</v>
      </c>
      <c r="AV1066" s="9" t="e">
        <f>VLOOKUP($C1066, FanGraphs_Standings[[Abbreviation]:[2024 Projected Full Season RDif]], 19, FALSE)/162</f>
        <v>#N/A</v>
      </c>
      <c r="AW1066" s="9" t="e">
        <f>VLOOKUP($C1066, FanGraphs_Standings[[Abbreviation]:[2024 Projected Full Season RDif]], 5, FALSE)</f>
        <v>#N/A</v>
      </c>
      <c r="AX1066" s="9" t="e">
        <f>VLOOKUP($C1066, FanGraphs_Standings[[Abbreviation]:[2024 Projected Full Season W%]], 18, FALSE)</f>
        <v>#N/A</v>
      </c>
      <c r="AY1066" s="9" t="e">
        <f>VLOOKUP($C1066, 'Home Field Adv'!$A$2:$K$31, 11, FALSE)</f>
        <v>#N/A</v>
      </c>
      <c r="BB1066" s="5" t="str">
        <f t="shared" si="49"/>
        <v/>
      </c>
      <c r="BC1066" s="5" t="str">
        <f t="shared" si="50"/>
        <v/>
      </c>
      <c r="BD1066" s="5" t="str">
        <f t="shared" si="51"/>
        <v/>
      </c>
    </row>
    <row r="1067" spans="6:56" x14ac:dyDescent="0.45">
      <c r="F1067" s="9" t="e">
        <f>VLOOKUP($B1067, FanGraphs_Standings[[Abbreviation]:[2024 Year to Date G]], 2, FALSE)</f>
        <v>#N/A</v>
      </c>
      <c r="G1067" s="9" t="e">
        <f>IF(ISERR(VLOOKUP($D1067, 'SP Per G'!$A$2:$D$1380, 3, FALSE)), L1067, VLOOKUP($D1067, 'SP Per G'!$A$2:$D$1380, 3, FALSE))</f>
        <v>#N/A</v>
      </c>
      <c r="H1067" s="9" t="e">
        <f>VLOOKUP($D1067, 'SP Per G'!$A$2:$D$1380, 4, FALSE)</f>
        <v>#N/A</v>
      </c>
      <c r="I1067" s="9" t="e">
        <f>VLOOKUP($D1067, Individual_Pitching___Dashboard[], 18, FALSE)</f>
        <v>#N/A</v>
      </c>
      <c r="J1067" s="9" t="e">
        <f>VLOOKUP($D1067, Individual_Pitching___Dashboard[], 20, FALSE)</f>
        <v>#N/A</v>
      </c>
      <c r="K1067" s="9" t="e">
        <f>VLOOKUP($D1067, Individual_Pitching___Advanced[], 21,FALSE)</f>
        <v>#N/A</v>
      </c>
      <c r="L1067" s="9" t="e">
        <f>VLOOKUP($B1067, 'Team Per G'!$A$2:$G$31, 7, FALSE)</f>
        <v>#N/A</v>
      </c>
      <c r="M1067" s="9" t="e">
        <f>VLOOKUP($B1067, 'FanGraphs - Team WAR Projected'!$B$2:$E$31, 3, FALSE)/162</f>
        <v>#N/A</v>
      </c>
      <c r="N1067" s="9" t="e">
        <f>VLOOKUP($B1067, Team_Pitching___Advanced[[Team]:[xFIP]], 19,FALSE)</f>
        <v>#N/A</v>
      </c>
      <c r="O1067" s="9" t="e">
        <f>VLOOKUP($B1067, Team_Pitching___Advanced[], 20, FALSE)</f>
        <v>#N/A</v>
      </c>
      <c r="P1067" s="9" t="e">
        <f>VLOOKUP($B1067, Team_Batting___Dashboard[[Team]:[wOBA]], 16, FALSE)</f>
        <v>#N/A</v>
      </c>
      <c r="Q1067" s="9" t="e">
        <f>VLOOKUP($B1067, Team_Batting___Advanced[[Team]:[OPS]], 9, FALSE)</f>
        <v>#N/A</v>
      </c>
      <c r="R1067" s="9" t="e">
        <f>VLOOKUP($B1067, Team_Batting___Advanced[], 19, FALSE)</f>
        <v>#N/A</v>
      </c>
      <c r="S1067" s="9" t="e">
        <f>VLOOKUP($B1067, 'Team Per G'!$A$2:$G$31, 3, FALSE)</f>
        <v>#N/A</v>
      </c>
      <c r="T1067" s="9" t="e">
        <f>VLOOKUP($B1067, 'Team Per G'!$A$2:$G$31, 5, FALSE)</f>
        <v>#N/A</v>
      </c>
      <c r="U1067" s="9" t="e">
        <f>VLOOKUP($B1067, 'Team Per G'!$A$2:$G$31, 4, FALSE)</f>
        <v>#N/A</v>
      </c>
      <c r="V1067" s="9" t="e">
        <f>VLOOKUP($B1067, Team_Batting___Dashboard[], 22, FALSE)/$F1067</f>
        <v>#N/A</v>
      </c>
      <c r="W1067" s="9" t="e">
        <f>VLOOKUP($B1067, 'FanGraphs - Team WAR Projected'!$B$2:$E$31, 4, FALSE)/162</f>
        <v>#N/A</v>
      </c>
      <c r="X1067" s="9" t="e">
        <f>VLOOKUP($B1067, FanGraphs_Standings[[Abbreviation]:[2024 Year to Date RS/G]], 6, FALSE)/$F1067</f>
        <v>#N/A</v>
      </c>
      <c r="Y1067" s="9" t="e">
        <f>VLOOKUP($B1067, FanGraphs_Standings[[Abbreviation]:[2024 Projected Full Season RDif]], 19, FALSE)/162</f>
        <v>#N/A</v>
      </c>
      <c r="Z1067" s="9" t="e">
        <f>VLOOKUP($B1067, FanGraphs_Standings[[Abbreviation]:[2024 Projected Full Season RDif]], 5, FALSE)</f>
        <v>#N/A</v>
      </c>
      <c r="AA1067" s="9" t="e">
        <f>VLOOKUP($B1067, FanGraphs_Standings[[Abbreviation]:[2024 Projected Full Season W%]], 18, FALSE)</f>
        <v>#N/A</v>
      </c>
      <c r="AB1067" s="9" t="e">
        <f>VLOOKUP($B1067, 'Home Field Adv'!$A$2:$I$31, 9, FALSE)</f>
        <v>#N/A</v>
      </c>
      <c r="AC1067" s="9" t="e">
        <f>VLOOKUP($C1067, FanGraphs_Standings[[Abbreviation]:[2024 Year to Date G]], 2, FALSE)</f>
        <v>#N/A</v>
      </c>
      <c r="AD1067" s="9" t="e">
        <f>VLOOKUP($E1067, 'SP Per G'!$A$2:$D$1380, 3, FALSE)</f>
        <v>#N/A</v>
      </c>
      <c r="AE1067" s="9" t="e">
        <f>VLOOKUP($E1067, 'SP Per G'!$A$2:$D$1380, 4, FALSE)</f>
        <v>#N/A</v>
      </c>
      <c r="AF1067" s="9" t="e">
        <f>VLOOKUP($E1067, Individual_Pitching___Dashboard[], 18, FALSE)</f>
        <v>#N/A</v>
      </c>
      <c r="AG1067" s="9" t="e">
        <f>VLOOKUP($E1067, Individual_Pitching___Dashboard[], 20, FALSE)</f>
        <v>#N/A</v>
      </c>
      <c r="AH1067" s="9" t="e">
        <f>VLOOKUP($E1067, Individual_Pitching___Advanced[], 21,FALSE)</f>
        <v>#N/A</v>
      </c>
      <c r="AI1067" s="9" t="e">
        <f>VLOOKUP($C1067, 'Team Per G'!$A$2:$G$31, 7, FALSE)</f>
        <v>#N/A</v>
      </c>
      <c r="AJ1067" s="9" t="e">
        <f>VLOOKUP($C1067, 'FanGraphs - Team WAR Projected'!$B$2:$E$31, 3, FALSE)/162</f>
        <v>#N/A</v>
      </c>
      <c r="AK1067" s="9" t="e">
        <f>VLOOKUP($C1067, Team_Pitching___Advanced[[Team]:[xFIP]], 19,FALSE)</f>
        <v>#N/A</v>
      </c>
      <c r="AL1067" s="9" t="e">
        <f>VLOOKUP($C1067, Team_Pitching___Advanced[], 20, FALSE)</f>
        <v>#N/A</v>
      </c>
      <c r="AM1067" s="9" t="e">
        <f>VLOOKUP($C1067, Team_Batting___Dashboard[[Team]:[wOBA]], 16, FALSE)</f>
        <v>#N/A</v>
      </c>
      <c r="AN1067" s="9" t="e">
        <f>VLOOKUP($C1067, Team_Batting___Advanced[[Team]:[OPS]], 9, FALSE)</f>
        <v>#N/A</v>
      </c>
      <c r="AO1067" s="9" t="e">
        <f>VLOOKUP($C1067, Team_Batting___Advanced[], 19, FALSE)</f>
        <v>#N/A</v>
      </c>
      <c r="AP1067" s="9" t="e">
        <f>VLOOKUP($C1067, 'Team Per G'!$A$2:$G$31, 3, FALSE)</f>
        <v>#N/A</v>
      </c>
      <c r="AQ1067" s="9" t="e">
        <f>VLOOKUP($C1067, 'Team Per G'!$A$2:$G$31, 5, FALSE)</f>
        <v>#N/A</v>
      </c>
      <c r="AR1067" s="9" t="e">
        <f>VLOOKUP($C1067, 'Team Per G'!$A$2:$G$31, 4, FALSE)</f>
        <v>#N/A</v>
      </c>
      <c r="AS1067" s="9" t="e">
        <f>VLOOKUP($C1067, Team_Batting___Dashboard[], 22, FALSE)/$AC1067</f>
        <v>#N/A</v>
      </c>
      <c r="AT1067" s="9" t="e">
        <f>VLOOKUP($C1067, 'FanGraphs - Team WAR Projected'!$B$2:$E$31, 4, FALSE)/162</f>
        <v>#N/A</v>
      </c>
      <c r="AU1067" s="9" t="e">
        <f>VLOOKUP($C1067, FanGraphs_Standings[[Abbreviation]:[2024 Year to Date RS/G]], 6, FALSE)/$AC1067</f>
        <v>#N/A</v>
      </c>
      <c r="AV1067" s="9" t="e">
        <f>VLOOKUP($C1067, FanGraphs_Standings[[Abbreviation]:[2024 Projected Full Season RDif]], 19, FALSE)/162</f>
        <v>#N/A</v>
      </c>
      <c r="AW1067" s="9" t="e">
        <f>VLOOKUP($C1067, FanGraphs_Standings[[Abbreviation]:[2024 Projected Full Season RDif]], 5, FALSE)</f>
        <v>#N/A</v>
      </c>
      <c r="AX1067" s="9" t="e">
        <f>VLOOKUP($C1067, FanGraphs_Standings[[Abbreviation]:[2024 Projected Full Season W%]], 18, FALSE)</f>
        <v>#N/A</v>
      </c>
      <c r="AY1067" s="9" t="e">
        <f>VLOOKUP($C1067, 'Home Field Adv'!$A$2:$K$31, 11, FALSE)</f>
        <v>#N/A</v>
      </c>
      <c r="BB1067" s="5" t="str">
        <f t="shared" si="49"/>
        <v/>
      </c>
      <c r="BC1067" s="5" t="str">
        <f t="shared" si="50"/>
        <v/>
      </c>
      <c r="BD1067" s="5" t="str">
        <f t="shared" si="51"/>
        <v/>
      </c>
    </row>
    <row r="1068" spans="6:56" x14ac:dyDescent="0.45">
      <c r="F1068" s="9" t="e">
        <f>VLOOKUP($B1068, FanGraphs_Standings[[Abbreviation]:[2024 Year to Date G]], 2, FALSE)</f>
        <v>#N/A</v>
      </c>
      <c r="G1068" s="9" t="e">
        <f>IF(ISERR(VLOOKUP($D1068, 'SP Per G'!$A$2:$D$1380, 3, FALSE)), L1068, VLOOKUP($D1068, 'SP Per G'!$A$2:$D$1380, 3, FALSE))</f>
        <v>#N/A</v>
      </c>
      <c r="H1068" s="9" t="e">
        <f>VLOOKUP($D1068, 'SP Per G'!$A$2:$D$1380, 4, FALSE)</f>
        <v>#N/A</v>
      </c>
      <c r="I1068" s="9" t="e">
        <f>VLOOKUP($D1068, Individual_Pitching___Dashboard[], 18, FALSE)</f>
        <v>#N/A</v>
      </c>
      <c r="J1068" s="9" t="e">
        <f>VLOOKUP($D1068, Individual_Pitching___Dashboard[], 20, FALSE)</f>
        <v>#N/A</v>
      </c>
      <c r="K1068" s="9" t="e">
        <f>VLOOKUP($D1068, Individual_Pitching___Advanced[], 21,FALSE)</f>
        <v>#N/A</v>
      </c>
      <c r="L1068" s="9" t="e">
        <f>VLOOKUP($B1068, 'Team Per G'!$A$2:$G$31, 7, FALSE)</f>
        <v>#N/A</v>
      </c>
      <c r="M1068" s="9" t="e">
        <f>VLOOKUP($B1068, 'FanGraphs - Team WAR Projected'!$B$2:$E$31, 3, FALSE)/162</f>
        <v>#N/A</v>
      </c>
      <c r="N1068" s="9" t="e">
        <f>VLOOKUP($B1068, Team_Pitching___Advanced[[Team]:[xFIP]], 19,FALSE)</f>
        <v>#N/A</v>
      </c>
      <c r="O1068" s="9" t="e">
        <f>VLOOKUP($B1068, Team_Pitching___Advanced[], 20, FALSE)</f>
        <v>#N/A</v>
      </c>
      <c r="P1068" s="9" t="e">
        <f>VLOOKUP($B1068, Team_Batting___Dashboard[[Team]:[wOBA]], 16, FALSE)</f>
        <v>#N/A</v>
      </c>
      <c r="Q1068" s="9" t="e">
        <f>VLOOKUP($B1068, Team_Batting___Advanced[[Team]:[OPS]], 9, FALSE)</f>
        <v>#N/A</v>
      </c>
      <c r="R1068" s="9" t="e">
        <f>VLOOKUP($B1068, Team_Batting___Advanced[], 19, FALSE)</f>
        <v>#N/A</v>
      </c>
      <c r="S1068" s="9" t="e">
        <f>VLOOKUP($B1068, 'Team Per G'!$A$2:$G$31, 3, FALSE)</f>
        <v>#N/A</v>
      </c>
      <c r="T1068" s="9" t="e">
        <f>VLOOKUP($B1068, 'Team Per G'!$A$2:$G$31, 5, FALSE)</f>
        <v>#N/A</v>
      </c>
      <c r="U1068" s="9" t="e">
        <f>VLOOKUP($B1068, 'Team Per G'!$A$2:$G$31, 4, FALSE)</f>
        <v>#N/A</v>
      </c>
      <c r="V1068" s="9" t="e">
        <f>VLOOKUP($B1068, Team_Batting___Dashboard[], 22, FALSE)/$F1068</f>
        <v>#N/A</v>
      </c>
      <c r="W1068" s="9" t="e">
        <f>VLOOKUP($B1068, 'FanGraphs - Team WAR Projected'!$B$2:$E$31, 4, FALSE)/162</f>
        <v>#N/A</v>
      </c>
      <c r="X1068" s="9" t="e">
        <f>VLOOKUP($B1068, FanGraphs_Standings[[Abbreviation]:[2024 Year to Date RS/G]], 6, FALSE)/$F1068</f>
        <v>#N/A</v>
      </c>
      <c r="Y1068" s="9" t="e">
        <f>VLOOKUP($B1068, FanGraphs_Standings[[Abbreviation]:[2024 Projected Full Season RDif]], 19, FALSE)/162</f>
        <v>#N/A</v>
      </c>
      <c r="Z1068" s="9" t="e">
        <f>VLOOKUP($B1068, FanGraphs_Standings[[Abbreviation]:[2024 Projected Full Season RDif]], 5, FALSE)</f>
        <v>#N/A</v>
      </c>
      <c r="AA1068" s="9" t="e">
        <f>VLOOKUP($B1068, FanGraphs_Standings[[Abbreviation]:[2024 Projected Full Season W%]], 18, FALSE)</f>
        <v>#N/A</v>
      </c>
      <c r="AB1068" s="9" t="e">
        <f>VLOOKUP($B1068, 'Home Field Adv'!$A$2:$I$31, 9, FALSE)</f>
        <v>#N/A</v>
      </c>
      <c r="AC1068" s="9" t="e">
        <f>VLOOKUP($C1068, FanGraphs_Standings[[Abbreviation]:[2024 Year to Date G]], 2, FALSE)</f>
        <v>#N/A</v>
      </c>
      <c r="AD1068" s="9" t="e">
        <f>VLOOKUP($E1068, 'SP Per G'!$A$2:$D$1380, 3, FALSE)</f>
        <v>#N/A</v>
      </c>
      <c r="AE1068" s="9" t="e">
        <f>VLOOKUP($E1068, 'SP Per G'!$A$2:$D$1380, 4, FALSE)</f>
        <v>#N/A</v>
      </c>
      <c r="AF1068" s="9" t="e">
        <f>VLOOKUP($E1068, Individual_Pitching___Dashboard[], 18, FALSE)</f>
        <v>#N/A</v>
      </c>
      <c r="AG1068" s="9" t="e">
        <f>VLOOKUP($E1068, Individual_Pitching___Dashboard[], 20, FALSE)</f>
        <v>#N/A</v>
      </c>
      <c r="AH1068" s="9" t="e">
        <f>VLOOKUP($E1068, Individual_Pitching___Advanced[], 21,FALSE)</f>
        <v>#N/A</v>
      </c>
      <c r="AI1068" s="9" t="e">
        <f>VLOOKUP($C1068, 'Team Per G'!$A$2:$G$31, 7, FALSE)</f>
        <v>#N/A</v>
      </c>
      <c r="AJ1068" s="9" t="e">
        <f>VLOOKUP($C1068, 'FanGraphs - Team WAR Projected'!$B$2:$E$31, 3, FALSE)/162</f>
        <v>#N/A</v>
      </c>
      <c r="AK1068" s="9" t="e">
        <f>VLOOKUP($C1068, Team_Pitching___Advanced[[Team]:[xFIP]], 19,FALSE)</f>
        <v>#N/A</v>
      </c>
      <c r="AL1068" s="9" t="e">
        <f>VLOOKUP($C1068, Team_Pitching___Advanced[], 20, FALSE)</f>
        <v>#N/A</v>
      </c>
      <c r="AM1068" s="9" t="e">
        <f>VLOOKUP($C1068, Team_Batting___Dashboard[[Team]:[wOBA]], 16, FALSE)</f>
        <v>#N/A</v>
      </c>
      <c r="AN1068" s="9" t="e">
        <f>VLOOKUP($C1068, Team_Batting___Advanced[[Team]:[OPS]], 9, FALSE)</f>
        <v>#N/A</v>
      </c>
      <c r="AO1068" s="9" t="e">
        <f>VLOOKUP($C1068, Team_Batting___Advanced[], 19, FALSE)</f>
        <v>#N/A</v>
      </c>
      <c r="AP1068" s="9" t="e">
        <f>VLOOKUP($C1068, 'Team Per G'!$A$2:$G$31, 3, FALSE)</f>
        <v>#N/A</v>
      </c>
      <c r="AQ1068" s="9" t="e">
        <f>VLOOKUP($C1068, 'Team Per G'!$A$2:$G$31, 5, FALSE)</f>
        <v>#N/A</v>
      </c>
      <c r="AR1068" s="9" t="e">
        <f>VLOOKUP($C1068, 'Team Per G'!$A$2:$G$31, 4, FALSE)</f>
        <v>#N/A</v>
      </c>
      <c r="AS1068" s="9" t="e">
        <f>VLOOKUP($C1068, Team_Batting___Dashboard[], 22, FALSE)/$AC1068</f>
        <v>#N/A</v>
      </c>
      <c r="AT1068" s="9" t="e">
        <f>VLOOKUP($C1068, 'FanGraphs - Team WAR Projected'!$B$2:$E$31, 4, FALSE)/162</f>
        <v>#N/A</v>
      </c>
      <c r="AU1068" s="9" t="e">
        <f>VLOOKUP($C1068, FanGraphs_Standings[[Abbreviation]:[2024 Year to Date RS/G]], 6, FALSE)/$AC1068</f>
        <v>#N/A</v>
      </c>
      <c r="AV1068" s="9" t="e">
        <f>VLOOKUP($C1068, FanGraphs_Standings[[Abbreviation]:[2024 Projected Full Season RDif]], 19, FALSE)/162</f>
        <v>#N/A</v>
      </c>
      <c r="AW1068" s="9" t="e">
        <f>VLOOKUP($C1068, FanGraphs_Standings[[Abbreviation]:[2024 Projected Full Season RDif]], 5, FALSE)</f>
        <v>#N/A</v>
      </c>
      <c r="AX1068" s="9" t="e">
        <f>VLOOKUP($C1068, FanGraphs_Standings[[Abbreviation]:[2024 Projected Full Season W%]], 18, FALSE)</f>
        <v>#N/A</v>
      </c>
      <c r="AY1068" s="9" t="e">
        <f>VLOOKUP($C1068, 'Home Field Adv'!$A$2:$K$31, 11, FALSE)</f>
        <v>#N/A</v>
      </c>
      <c r="BB1068" s="5" t="str">
        <f t="shared" si="49"/>
        <v/>
      </c>
      <c r="BC1068" s="5" t="str">
        <f t="shared" si="50"/>
        <v/>
      </c>
      <c r="BD1068" s="5" t="str">
        <f t="shared" si="51"/>
        <v/>
      </c>
    </row>
    <row r="1069" spans="6:56" x14ac:dyDescent="0.45">
      <c r="F1069" s="9" t="e">
        <f>VLOOKUP($B1069, FanGraphs_Standings[[Abbreviation]:[2024 Year to Date G]], 2, FALSE)</f>
        <v>#N/A</v>
      </c>
      <c r="G1069" s="9" t="e">
        <f>IF(ISERR(VLOOKUP($D1069, 'SP Per G'!$A$2:$D$1380, 3, FALSE)), L1069, VLOOKUP($D1069, 'SP Per G'!$A$2:$D$1380, 3, FALSE))</f>
        <v>#N/A</v>
      </c>
      <c r="H1069" s="9" t="e">
        <f>VLOOKUP($D1069, 'SP Per G'!$A$2:$D$1380, 4, FALSE)</f>
        <v>#N/A</v>
      </c>
      <c r="I1069" s="9" t="e">
        <f>VLOOKUP($D1069, Individual_Pitching___Dashboard[], 18, FALSE)</f>
        <v>#N/A</v>
      </c>
      <c r="J1069" s="9" t="e">
        <f>VLOOKUP($D1069, Individual_Pitching___Dashboard[], 20, FALSE)</f>
        <v>#N/A</v>
      </c>
      <c r="K1069" s="9" t="e">
        <f>VLOOKUP($D1069, Individual_Pitching___Advanced[], 21,FALSE)</f>
        <v>#N/A</v>
      </c>
      <c r="L1069" s="9" t="e">
        <f>VLOOKUP($B1069, 'Team Per G'!$A$2:$G$31, 7, FALSE)</f>
        <v>#N/A</v>
      </c>
      <c r="M1069" s="9" t="e">
        <f>VLOOKUP($B1069, 'FanGraphs - Team WAR Projected'!$B$2:$E$31, 3, FALSE)/162</f>
        <v>#N/A</v>
      </c>
      <c r="N1069" s="9" t="e">
        <f>VLOOKUP($B1069, Team_Pitching___Advanced[[Team]:[xFIP]], 19,FALSE)</f>
        <v>#N/A</v>
      </c>
      <c r="O1069" s="9" t="e">
        <f>VLOOKUP($B1069, Team_Pitching___Advanced[], 20, FALSE)</f>
        <v>#N/A</v>
      </c>
      <c r="P1069" s="9" t="e">
        <f>VLOOKUP($B1069, Team_Batting___Dashboard[[Team]:[wOBA]], 16, FALSE)</f>
        <v>#N/A</v>
      </c>
      <c r="Q1069" s="9" t="e">
        <f>VLOOKUP($B1069, Team_Batting___Advanced[[Team]:[OPS]], 9, FALSE)</f>
        <v>#N/A</v>
      </c>
      <c r="R1069" s="9" t="e">
        <f>VLOOKUP($B1069, Team_Batting___Advanced[], 19, FALSE)</f>
        <v>#N/A</v>
      </c>
      <c r="S1069" s="9" t="e">
        <f>VLOOKUP($B1069, 'Team Per G'!$A$2:$G$31, 3, FALSE)</f>
        <v>#N/A</v>
      </c>
      <c r="T1069" s="9" t="e">
        <f>VLOOKUP($B1069, 'Team Per G'!$A$2:$G$31, 5, FALSE)</f>
        <v>#N/A</v>
      </c>
      <c r="U1069" s="9" t="e">
        <f>VLOOKUP($B1069, 'Team Per G'!$A$2:$G$31, 4, FALSE)</f>
        <v>#N/A</v>
      </c>
      <c r="V1069" s="9" t="e">
        <f>VLOOKUP($B1069, Team_Batting___Dashboard[], 22, FALSE)/$F1069</f>
        <v>#N/A</v>
      </c>
      <c r="W1069" s="9" t="e">
        <f>VLOOKUP($B1069, 'FanGraphs - Team WAR Projected'!$B$2:$E$31, 4, FALSE)/162</f>
        <v>#N/A</v>
      </c>
      <c r="X1069" s="9" t="e">
        <f>VLOOKUP($B1069, FanGraphs_Standings[[Abbreviation]:[2024 Year to Date RS/G]], 6, FALSE)/$F1069</f>
        <v>#N/A</v>
      </c>
      <c r="Y1069" s="9" t="e">
        <f>VLOOKUP($B1069, FanGraphs_Standings[[Abbreviation]:[2024 Projected Full Season RDif]], 19, FALSE)/162</f>
        <v>#N/A</v>
      </c>
      <c r="Z1069" s="9" t="e">
        <f>VLOOKUP($B1069, FanGraphs_Standings[[Abbreviation]:[2024 Projected Full Season RDif]], 5, FALSE)</f>
        <v>#N/A</v>
      </c>
      <c r="AA1069" s="9" t="e">
        <f>VLOOKUP($B1069, FanGraphs_Standings[[Abbreviation]:[2024 Projected Full Season W%]], 18, FALSE)</f>
        <v>#N/A</v>
      </c>
      <c r="AB1069" s="9" t="e">
        <f>VLOOKUP($B1069, 'Home Field Adv'!$A$2:$I$31, 9, FALSE)</f>
        <v>#N/A</v>
      </c>
      <c r="AC1069" s="9" t="e">
        <f>VLOOKUP($C1069, FanGraphs_Standings[[Abbreviation]:[2024 Year to Date G]], 2, FALSE)</f>
        <v>#N/A</v>
      </c>
      <c r="AD1069" s="9" t="e">
        <f>VLOOKUP($E1069, 'SP Per G'!$A$2:$D$1380, 3, FALSE)</f>
        <v>#N/A</v>
      </c>
      <c r="AE1069" s="9" t="e">
        <f>VLOOKUP($E1069, 'SP Per G'!$A$2:$D$1380, 4, FALSE)</f>
        <v>#N/A</v>
      </c>
      <c r="AF1069" s="9" t="e">
        <f>VLOOKUP($E1069, Individual_Pitching___Dashboard[], 18, FALSE)</f>
        <v>#N/A</v>
      </c>
      <c r="AG1069" s="9" t="e">
        <f>VLOOKUP($E1069, Individual_Pitching___Dashboard[], 20, FALSE)</f>
        <v>#N/A</v>
      </c>
      <c r="AH1069" s="9" t="e">
        <f>VLOOKUP($E1069, Individual_Pitching___Advanced[], 21,FALSE)</f>
        <v>#N/A</v>
      </c>
      <c r="AI1069" s="9" t="e">
        <f>VLOOKUP($C1069, 'Team Per G'!$A$2:$G$31, 7, FALSE)</f>
        <v>#N/A</v>
      </c>
      <c r="AJ1069" s="9" t="e">
        <f>VLOOKUP($C1069, 'FanGraphs - Team WAR Projected'!$B$2:$E$31, 3, FALSE)/162</f>
        <v>#N/A</v>
      </c>
      <c r="AK1069" s="9" t="e">
        <f>VLOOKUP($C1069, Team_Pitching___Advanced[[Team]:[xFIP]], 19,FALSE)</f>
        <v>#N/A</v>
      </c>
      <c r="AL1069" s="9" t="e">
        <f>VLOOKUP($C1069, Team_Pitching___Advanced[], 20, FALSE)</f>
        <v>#N/A</v>
      </c>
      <c r="AM1069" s="9" t="e">
        <f>VLOOKUP($C1069, Team_Batting___Dashboard[[Team]:[wOBA]], 16, FALSE)</f>
        <v>#N/A</v>
      </c>
      <c r="AN1069" s="9" t="e">
        <f>VLOOKUP($C1069, Team_Batting___Advanced[[Team]:[OPS]], 9, FALSE)</f>
        <v>#N/A</v>
      </c>
      <c r="AO1069" s="9" t="e">
        <f>VLOOKUP($C1069, Team_Batting___Advanced[], 19, FALSE)</f>
        <v>#N/A</v>
      </c>
      <c r="AP1069" s="9" t="e">
        <f>VLOOKUP($C1069, 'Team Per G'!$A$2:$G$31, 3, FALSE)</f>
        <v>#N/A</v>
      </c>
      <c r="AQ1069" s="9" t="e">
        <f>VLOOKUP($C1069, 'Team Per G'!$A$2:$G$31, 5, FALSE)</f>
        <v>#N/A</v>
      </c>
      <c r="AR1069" s="9" t="e">
        <f>VLOOKUP($C1069, 'Team Per G'!$A$2:$G$31, 4, FALSE)</f>
        <v>#N/A</v>
      </c>
      <c r="AS1069" s="9" t="e">
        <f>VLOOKUP($C1069, Team_Batting___Dashboard[], 22, FALSE)/$AC1069</f>
        <v>#N/A</v>
      </c>
      <c r="AT1069" s="9" t="e">
        <f>VLOOKUP($C1069, 'FanGraphs - Team WAR Projected'!$B$2:$E$31, 4, FALSE)/162</f>
        <v>#N/A</v>
      </c>
      <c r="AU1069" s="9" t="e">
        <f>VLOOKUP($C1069, FanGraphs_Standings[[Abbreviation]:[2024 Year to Date RS/G]], 6, FALSE)/$AC1069</f>
        <v>#N/A</v>
      </c>
      <c r="AV1069" s="9" t="e">
        <f>VLOOKUP($C1069, FanGraphs_Standings[[Abbreviation]:[2024 Projected Full Season RDif]], 19, FALSE)/162</f>
        <v>#N/A</v>
      </c>
      <c r="AW1069" s="9" t="e">
        <f>VLOOKUP($C1069, FanGraphs_Standings[[Abbreviation]:[2024 Projected Full Season RDif]], 5, FALSE)</f>
        <v>#N/A</v>
      </c>
      <c r="AX1069" s="9" t="e">
        <f>VLOOKUP($C1069, FanGraphs_Standings[[Abbreviation]:[2024 Projected Full Season W%]], 18, FALSE)</f>
        <v>#N/A</v>
      </c>
      <c r="AY1069" s="9" t="e">
        <f>VLOOKUP($C1069, 'Home Field Adv'!$A$2:$K$31, 11, FALSE)</f>
        <v>#N/A</v>
      </c>
      <c r="BB1069" s="5" t="str">
        <f t="shared" si="49"/>
        <v/>
      </c>
      <c r="BC1069" s="5" t="str">
        <f t="shared" si="50"/>
        <v/>
      </c>
      <c r="BD1069" s="5" t="str">
        <f t="shared" si="51"/>
        <v/>
      </c>
    </row>
    <row r="1070" spans="6:56" x14ac:dyDescent="0.45">
      <c r="F1070" s="9" t="e">
        <f>VLOOKUP($B1070, FanGraphs_Standings[[Abbreviation]:[2024 Year to Date G]], 2, FALSE)</f>
        <v>#N/A</v>
      </c>
      <c r="G1070" s="9" t="e">
        <f>IF(ISERR(VLOOKUP($D1070, 'SP Per G'!$A$2:$D$1380, 3, FALSE)), L1070, VLOOKUP($D1070, 'SP Per G'!$A$2:$D$1380, 3, FALSE))</f>
        <v>#N/A</v>
      </c>
      <c r="H1070" s="9" t="e">
        <f>VLOOKUP($D1070, 'SP Per G'!$A$2:$D$1380, 4, FALSE)</f>
        <v>#N/A</v>
      </c>
      <c r="I1070" s="9" t="e">
        <f>VLOOKUP($D1070, Individual_Pitching___Dashboard[], 18, FALSE)</f>
        <v>#N/A</v>
      </c>
      <c r="J1070" s="9" t="e">
        <f>VLOOKUP($D1070, Individual_Pitching___Dashboard[], 20, FALSE)</f>
        <v>#N/A</v>
      </c>
      <c r="K1070" s="9" t="e">
        <f>VLOOKUP($D1070, Individual_Pitching___Advanced[], 21,FALSE)</f>
        <v>#N/A</v>
      </c>
      <c r="L1070" s="9" t="e">
        <f>VLOOKUP($B1070, 'Team Per G'!$A$2:$G$31, 7, FALSE)</f>
        <v>#N/A</v>
      </c>
      <c r="M1070" s="9" t="e">
        <f>VLOOKUP($B1070, 'FanGraphs - Team WAR Projected'!$B$2:$E$31, 3, FALSE)/162</f>
        <v>#N/A</v>
      </c>
      <c r="N1070" s="9" t="e">
        <f>VLOOKUP($B1070, Team_Pitching___Advanced[[Team]:[xFIP]], 19,FALSE)</f>
        <v>#N/A</v>
      </c>
      <c r="O1070" s="9" t="e">
        <f>VLOOKUP($B1070, Team_Pitching___Advanced[], 20, FALSE)</f>
        <v>#N/A</v>
      </c>
      <c r="P1070" s="9" t="e">
        <f>VLOOKUP($B1070, Team_Batting___Dashboard[[Team]:[wOBA]], 16, FALSE)</f>
        <v>#N/A</v>
      </c>
      <c r="Q1070" s="9" t="e">
        <f>VLOOKUP($B1070, Team_Batting___Advanced[[Team]:[OPS]], 9, FALSE)</f>
        <v>#N/A</v>
      </c>
      <c r="R1070" s="9" t="e">
        <f>VLOOKUP($B1070, Team_Batting___Advanced[], 19, FALSE)</f>
        <v>#N/A</v>
      </c>
      <c r="S1070" s="9" t="e">
        <f>VLOOKUP($B1070, 'Team Per G'!$A$2:$G$31, 3, FALSE)</f>
        <v>#N/A</v>
      </c>
      <c r="T1070" s="9" t="e">
        <f>VLOOKUP($B1070, 'Team Per G'!$A$2:$G$31, 5, FALSE)</f>
        <v>#N/A</v>
      </c>
      <c r="U1070" s="9" t="e">
        <f>VLOOKUP($B1070, 'Team Per G'!$A$2:$G$31, 4, FALSE)</f>
        <v>#N/A</v>
      </c>
      <c r="V1070" s="9" t="e">
        <f>VLOOKUP($B1070, Team_Batting___Dashboard[], 22, FALSE)/$F1070</f>
        <v>#N/A</v>
      </c>
      <c r="W1070" s="9" t="e">
        <f>VLOOKUP($B1070, 'FanGraphs - Team WAR Projected'!$B$2:$E$31, 4, FALSE)/162</f>
        <v>#N/A</v>
      </c>
      <c r="X1070" s="9" t="e">
        <f>VLOOKUP($B1070, FanGraphs_Standings[[Abbreviation]:[2024 Year to Date RS/G]], 6, FALSE)/$F1070</f>
        <v>#N/A</v>
      </c>
      <c r="Y1070" s="9" t="e">
        <f>VLOOKUP($B1070, FanGraphs_Standings[[Abbreviation]:[2024 Projected Full Season RDif]], 19, FALSE)/162</f>
        <v>#N/A</v>
      </c>
      <c r="Z1070" s="9" t="e">
        <f>VLOOKUP($B1070, FanGraphs_Standings[[Abbreviation]:[2024 Projected Full Season RDif]], 5, FALSE)</f>
        <v>#N/A</v>
      </c>
      <c r="AA1070" s="9" t="e">
        <f>VLOOKUP($B1070, FanGraphs_Standings[[Abbreviation]:[2024 Projected Full Season W%]], 18, FALSE)</f>
        <v>#N/A</v>
      </c>
      <c r="AB1070" s="9" t="e">
        <f>VLOOKUP($B1070, 'Home Field Adv'!$A$2:$I$31, 9, FALSE)</f>
        <v>#N/A</v>
      </c>
      <c r="AC1070" s="9" t="e">
        <f>VLOOKUP($C1070, FanGraphs_Standings[[Abbreviation]:[2024 Year to Date G]], 2, FALSE)</f>
        <v>#N/A</v>
      </c>
      <c r="AD1070" s="9" t="e">
        <f>VLOOKUP($E1070, 'SP Per G'!$A$2:$D$1380, 3, FALSE)</f>
        <v>#N/A</v>
      </c>
      <c r="AE1070" s="9" t="e">
        <f>VLOOKUP($E1070, 'SP Per G'!$A$2:$D$1380, 4, FALSE)</f>
        <v>#N/A</v>
      </c>
      <c r="AF1070" s="9" t="e">
        <f>VLOOKUP($E1070, Individual_Pitching___Dashboard[], 18, FALSE)</f>
        <v>#N/A</v>
      </c>
      <c r="AG1070" s="9" t="e">
        <f>VLOOKUP($E1070, Individual_Pitching___Dashboard[], 20, FALSE)</f>
        <v>#N/A</v>
      </c>
      <c r="AH1070" s="9" t="e">
        <f>VLOOKUP($E1070, Individual_Pitching___Advanced[], 21,FALSE)</f>
        <v>#N/A</v>
      </c>
      <c r="AI1070" s="9" t="e">
        <f>VLOOKUP($C1070, 'Team Per G'!$A$2:$G$31, 7, FALSE)</f>
        <v>#N/A</v>
      </c>
      <c r="AJ1070" s="9" t="e">
        <f>VLOOKUP($C1070, 'FanGraphs - Team WAR Projected'!$B$2:$E$31, 3, FALSE)/162</f>
        <v>#N/A</v>
      </c>
      <c r="AK1070" s="9" t="e">
        <f>VLOOKUP($C1070, Team_Pitching___Advanced[[Team]:[xFIP]], 19,FALSE)</f>
        <v>#N/A</v>
      </c>
      <c r="AL1070" s="9" t="e">
        <f>VLOOKUP($C1070, Team_Pitching___Advanced[], 20, FALSE)</f>
        <v>#N/A</v>
      </c>
      <c r="AM1070" s="9" t="e">
        <f>VLOOKUP($C1070, Team_Batting___Dashboard[[Team]:[wOBA]], 16, FALSE)</f>
        <v>#N/A</v>
      </c>
      <c r="AN1070" s="9" t="e">
        <f>VLOOKUP($C1070, Team_Batting___Advanced[[Team]:[OPS]], 9, FALSE)</f>
        <v>#N/A</v>
      </c>
      <c r="AO1070" s="9" t="e">
        <f>VLOOKUP($C1070, Team_Batting___Advanced[], 19, FALSE)</f>
        <v>#N/A</v>
      </c>
      <c r="AP1070" s="9" t="e">
        <f>VLOOKUP($C1070, 'Team Per G'!$A$2:$G$31, 3, FALSE)</f>
        <v>#N/A</v>
      </c>
      <c r="AQ1070" s="9" t="e">
        <f>VLOOKUP($C1070, 'Team Per G'!$A$2:$G$31, 5, FALSE)</f>
        <v>#N/A</v>
      </c>
      <c r="AR1070" s="9" t="e">
        <f>VLOOKUP($C1070, 'Team Per G'!$A$2:$G$31, 4, FALSE)</f>
        <v>#N/A</v>
      </c>
      <c r="AS1070" s="9" t="e">
        <f>VLOOKUP($C1070, Team_Batting___Dashboard[], 22, FALSE)/$AC1070</f>
        <v>#N/A</v>
      </c>
      <c r="AT1070" s="9" t="e">
        <f>VLOOKUP($C1070, 'FanGraphs - Team WAR Projected'!$B$2:$E$31, 4, FALSE)/162</f>
        <v>#N/A</v>
      </c>
      <c r="AU1070" s="9" t="e">
        <f>VLOOKUP($C1070, FanGraphs_Standings[[Abbreviation]:[2024 Year to Date RS/G]], 6, FALSE)/$AC1070</f>
        <v>#N/A</v>
      </c>
      <c r="AV1070" s="9" t="e">
        <f>VLOOKUP($C1070, FanGraphs_Standings[[Abbreviation]:[2024 Projected Full Season RDif]], 19, FALSE)/162</f>
        <v>#N/A</v>
      </c>
      <c r="AW1070" s="9" t="e">
        <f>VLOOKUP($C1070, FanGraphs_Standings[[Abbreviation]:[2024 Projected Full Season RDif]], 5, FALSE)</f>
        <v>#N/A</v>
      </c>
      <c r="AX1070" s="9" t="e">
        <f>VLOOKUP($C1070, FanGraphs_Standings[[Abbreviation]:[2024 Projected Full Season W%]], 18, FALSE)</f>
        <v>#N/A</v>
      </c>
      <c r="AY1070" s="9" t="e">
        <f>VLOOKUP($C1070, 'Home Field Adv'!$A$2:$K$31, 11, FALSE)</f>
        <v>#N/A</v>
      </c>
      <c r="BB1070" s="5" t="str">
        <f t="shared" si="49"/>
        <v/>
      </c>
      <c r="BC1070" s="5" t="str">
        <f t="shared" si="50"/>
        <v/>
      </c>
      <c r="BD1070" s="5" t="str">
        <f t="shared" si="51"/>
        <v/>
      </c>
    </row>
    <row r="1071" spans="6:56" x14ac:dyDescent="0.45">
      <c r="F1071" s="9" t="e">
        <f>VLOOKUP($B1071, FanGraphs_Standings[[Abbreviation]:[2024 Year to Date G]], 2, FALSE)</f>
        <v>#N/A</v>
      </c>
      <c r="G1071" s="9" t="e">
        <f>IF(ISERR(VLOOKUP($D1071, 'SP Per G'!$A$2:$D$1380, 3, FALSE)), L1071, VLOOKUP($D1071, 'SP Per G'!$A$2:$D$1380, 3, FALSE))</f>
        <v>#N/A</v>
      </c>
      <c r="H1071" s="9" t="e">
        <f>VLOOKUP($D1071, 'SP Per G'!$A$2:$D$1380, 4, FALSE)</f>
        <v>#N/A</v>
      </c>
      <c r="I1071" s="9" t="e">
        <f>VLOOKUP($D1071, Individual_Pitching___Dashboard[], 18, FALSE)</f>
        <v>#N/A</v>
      </c>
      <c r="J1071" s="9" t="e">
        <f>VLOOKUP($D1071, Individual_Pitching___Dashboard[], 20, FALSE)</f>
        <v>#N/A</v>
      </c>
      <c r="K1071" s="9" t="e">
        <f>VLOOKUP($D1071, Individual_Pitching___Advanced[], 21,FALSE)</f>
        <v>#N/A</v>
      </c>
      <c r="L1071" s="9" t="e">
        <f>VLOOKUP($B1071, 'Team Per G'!$A$2:$G$31, 7, FALSE)</f>
        <v>#N/A</v>
      </c>
      <c r="M1071" s="9" t="e">
        <f>VLOOKUP($B1071, 'FanGraphs - Team WAR Projected'!$B$2:$E$31, 3, FALSE)/162</f>
        <v>#N/A</v>
      </c>
      <c r="N1071" s="9" t="e">
        <f>VLOOKUP($B1071, Team_Pitching___Advanced[[Team]:[xFIP]], 19,FALSE)</f>
        <v>#N/A</v>
      </c>
      <c r="O1071" s="9" t="e">
        <f>VLOOKUP($B1071, Team_Pitching___Advanced[], 20, FALSE)</f>
        <v>#N/A</v>
      </c>
      <c r="P1071" s="9" t="e">
        <f>VLOOKUP($B1071, Team_Batting___Dashboard[[Team]:[wOBA]], 16, FALSE)</f>
        <v>#N/A</v>
      </c>
      <c r="Q1071" s="9" t="e">
        <f>VLOOKUP($B1071, Team_Batting___Advanced[[Team]:[OPS]], 9, FALSE)</f>
        <v>#N/A</v>
      </c>
      <c r="R1071" s="9" t="e">
        <f>VLOOKUP($B1071, Team_Batting___Advanced[], 19, FALSE)</f>
        <v>#N/A</v>
      </c>
      <c r="S1071" s="9" t="e">
        <f>VLOOKUP($B1071, 'Team Per G'!$A$2:$G$31, 3, FALSE)</f>
        <v>#N/A</v>
      </c>
      <c r="T1071" s="9" t="e">
        <f>VLOOKUP($B1071, 'Team Per G'!$A$2:$G$31, 5, FALSE)</f>
        <v>#N/A</v>
      </c>
      <c r="U1071" s="9" t="e">
        <f>VLOOKUP($B1071, 'Team Per G'!$A$2:$G$31, 4, FALSE)</f>
        <v>#N/A</v>
      </c>
      <c r="V1071" s="9" t="e">
        <f>VLOOKUP($B1071, Team_Batting___Dashboard[], 22, FALSE)/$F1071</f>
        <v>#N/A</v>
      </c>
      <c r="W1071" s="9" t="e">
        <f>VLOOKUP($B1071, 'FanGraphs - Team WAR Projected'!$B$2:$E$31, 4, FALSE)/162</f>
        <v>#N/A</v>
      </c>
      <c r="X1071" s="9" t="e">
        <f>VLOOKUP($B1071, FanGraphs_Standings[[Abbreviation]:[2024 Year to Date RS/G]], 6, FALSE)/$F1071</f>
        <v>#N/A</v>
      </c>
      <c r="Y1071" s="9" t="e">
        <f>VLOOKUP($B1071, FanGraphs_Standings[[Abbreviation]:[2024 Projected Full Season RDif]], 19, FALSE)/162</f>
        <v>#N/A</v>
      </c>
      <c r="Z1071" s="9" t="e">
        <f>VLOOKUP($B1071, FanGraphs_Standings[[Abbreviation]:[2024 Projected Full Season RDif]], 5, FALSE)</f>
        <v>#N/A</v>
      </c>
      <c r="AA1071" s="9" t="e">
        <f>VLOOKUP($B1071, FanGraphs_Standings[[Abbreviation]:[2024 Projected Full Season W%]], 18, FALSE)</f>
        <v>#N/A</v>
      </c>
      <c r="AB1071" s="9" t="e">
        <f>VLOOKUP($B1071, 'Home Field Adv'!$A$2:$I$31, 9, FALSE)</f>
        <v>#N/A</v>
      </c>
      <c r="AC1071" s="9" t="e">
        <f>VLOOKUP($C1071, FanGraphs_Standings[[Abbreviation]:[2024 Year to Date G]], 2, FALSE)</f>
        <v>#N/A</v>
      </c>
      <c r="AD1071" s="9" t="e">
        <f>VLOOKUP($E1071, 'SP Per G'!$A$2:$D$1380, 3, FALSE)</f>
        <v>#N/A</v>
      </c>
      <c r="AE1071" s="9" t="e">
        <f>VLOOKUP($E1071, 'SP Per G'!$A$2:$D$1380, 4, FALSE)</f>
        <v>#N/A</v>
      </c>
      <c r="AF1071" s="9" t="e">
        <f>VLOOKUP($E1071, Individual_Pitching___Dashboard[], 18, FALSE)</f>
        <v>#N/A</v>
      </c>
      <c r="AG1071" s="9" t="e">
        <f>VLOOKUP($E1071, Individual_Pitching___Dashboard[], 20, FALSE)</f>
        <v>#N/A</v>
      </c>
      <c r="AH1071" s="9" t="e">
        <f>VLOOKUP($E1071, Individual_Pitching___Advanced[], 21,FALSE)</f>
        <v>#N/A</v>
      </c>
      <c r="AI1071" s="9" t="e">
        <f>VLOOKUP($C1071, 'Team Per G'!$A$2:$G$31, 7, FALSE)</f>
        <v>#N/A</v>
      </c>
      <c r="AJ1071" s="9" t="e">
        <f>VLOOKUP($C1071, 'FanGraphs - Team WAR Projected'!$B$2:$E$31, 3, FALSE)/162</f>
        <v>#N/A</v>
      </c>
      <c r="AK1071" s="9" t="e">
        <f>VLOOKUP($C1071, Team_Pitching___Advanced[[Team]:[xFIP]], 19,FALSE)</f>
        <v>#N/A</v>
      </c>
      <c r="AL1071" s="9" t="e">
        <f>VLOOKUP($C1071, Team_Pitching___Advanced[], 20, FALSE)</f>
        <v>#N/A</v>
      </c>
      <c r="AM1071" s="9" t="e">
        <f>VLOOKUP($C1071, Team_Batting___Dashboard[[Team]:[wOBA]], 16, FALSE)</f>
        <v>#N/A</v>
      </c>
      <c r="AN1071" s="9" t="e">
        <f>VLOOKUP($C1071, Team_Batting___Advanced[[Team]:[OPS]], 9, FALSE)</f>
        <v>#N/A</v>
      </c>
      <c r="AO1071" s="9" t="e">
        <f>VLOOKUP($C1071, Team_Batting___Advanced[], 19, FALSE)</f>
        <v>#N/A</v>
      </c>
      <c r="AP1071" s="9" t="e">
        <f>VLOOKUP($C1071, 'Team Per G'!$A$2:$G$31, 3, FALSE)</f>
        <v>#N/A</v>
      </c>
      <c r="AQ1071" s="9" t="e">
        <f>VLOOKUP($C1071, 'Team Per G'!$A$2:$G$31, 5, FALSE)</f>
        <v>#N/A</v>
      </c>
      <c r="AR1071" s="9" t="e">
        <f>VLOOKUP($C1071, 'Team Per G'!$A$2:$G$31, 4, FALSE)</f>
        <v>#N/A</v>
      </c>
      <c r="AS1071" s="9" t="e">
        <f>VLOOKUP($C1071, Team_Batting___Dashboard[], 22, FALSE)/$AC1071</f>
        <v>#N/A</v>
      </c>
      <c r="AT1071" s="9" t="e">
        <f>VLOOKUP($C1071, 'FanGraphs - Team WAR Projected'!$B$2:$E$31, 4, FALSE)/162</f>
        <v>#N/A</v>
      </c>
      <c r="AU1071" s="9" t="e">
        <f>VLOOKUP($C1071, FanGraphs_Standings[[Abbreviation]:[2024 Year to Date RS/G]], 6, FALSE)/$AC1071</f>
        <v>#N/A</v>
      </c>
      <c r="AV1071" s="9" t="e">
        <f>VLOOKUP($C1071, FanGraphs_Standings[[Abbreviation]:[2024 Projected Full Season RDif]], 19, FALSE)/162</f>
        <v>#N/A</v>
      </c>
      <c r="AW1071" s="9" t="e">
        <f>VLOOKUP($C1071, FanGraphs_Standings[[Abbreviation]:[2024 Projected Full Season RDif]], 5, FALSE)</f>
        <v>#N/A</v>
      </c>
      <c r="AX1071" s="9" t="e">
        <f>VLOOKUP($C1071, FanGraphs_Standings[[Abbreviation]:[2024 Projected Full Season W%]], 18, FALSE)</f>
        <v>#N/A</v>
      </c>
      <c r="AY1071" s="9" t="e">
        <f>VLOOKUP($C1071, 'Home Field Adv'!$A$2:$K$31, 11, FALSE)</f>
        <v>#N/A</v>
      </c>
      <c r="BB1071" s="5" t="str">
        <f t="shared" si="49"/>
        <v/>
      </c>
      <c r="BC1071" s="5" t="str">
        <f t="shared" si="50"/>
        <v/>
      </c>
      <c r="BD1071" s="5" t="str">
        <f t="shared" si="51"/>
        <v/>
      </c>
    </row>
    <row r="1072" spans="6:56" x14ac:dyDescent="0.45">
      <c r="F1072" s="9" t="e">
        <f>VLOOKUP($B1072, FanGraphs_Standings[[Abbreviation]:[2024 Year to Date G]], 2, FALSE)</f>
        <v>#N/A</v>
      </c>
      <c r="G1072" s="9" t="e">
        <f>IF(ISERR(VLOOKUP($D1072, 'SP Per G'!$A$2:$D$1380, 3, FALSE)), L1072, VLOOKUP($D1072, 'SP Per G'!$A$2:$D$1380, 3, FALSE))</f>
        <v>#N/A</v>
      </c>
      <c r="H1072" s="9" t="e">
        <f>VLOOKUP($D1072, 'SP Per G'!$A$2:$D$1380, 4, FALSE)</f>
        <v>#N/A</v>
      </c>
      <c r="I1072" s="9" t="e">
        <f>VLOOKUP($D1072, Individual_Pitching___Dashboard[], 18, FALSE)</f>
        <v>#N/A</v>
      </c>
      <c r="J1072" s="9" t="e">
        <f>VLOOKUP($D1072, Individual_Pitching___Dashboard[], 20, FALSE)</f>
        <v>#N/A</v>
      </c>
      <c r="K1072" s="9" t="e">
        <f>VLOOKUP($D1072, Individual_Pitching___Advanced[], 21,FALSE)</f>
        <v>#N/A</v>
      </c>
      <c r="L1072" s="9" t="e">
        <f>VLOOKUP($B1072, 'Team Per G'!$A$2:$G$31, 7, FALSE)</f>
        <v>#N/A</v>
      </c>
      <c r="M1072" s="9" t="e">
        <f>VLOOKUP($B1072, 'FanGraphs - Team WAR Projected'!$B$2:$E$31, 3, FALSE)/162</f>
        <v>#N/A</v>
      </c>
      <c r="N1072" s="9" t="e">
        <f>VLOOKUP($B1072, Team_Pitching___Advanced[[Team]:[xFIP]], 19,FALSE)</f>
        <v>#N/A</v>
      </c>
      <c r="O1072" s="9" t="e">
        <f>VLOOKUP($B1072, Team_Pitching___Advanced[], 20, FALSE)</f>
        <v>#N/A</v>
      </c>
      <c r="P1072" s="9" t="e">
        <f>VLOOKUP($B1072, Team_Batting___Dashboard[[Team]:[wOBA]], 16, FALSE)</f>
        <v>#N/A</v>
      </c>
      <c r="Q1072" s="9" t="e">
        <f>VLOOKUP($B1072, Team_Batting___Advanced[[Team]:[OPS]], 9, FALSE)</f>
        <v>#N/A</v>
      </c>
      <c r="R1072" s="9" t="e">
        <f>VLOOKUP($B1072, Team_Batting___Advanced[], 19, FALSE)</f>
        <v>#N/A</v>
      </c>
      <c r="S1072" s="9" t="e">
        <f>VLOOKUP($B1072, 'Team Per G'!$A$2:$G$31, 3, FALSE)</f>
        <v>#N/A</v>
      </c>
      <c r="T1072" s="9" t="e">
        <f>VLOOKUP($B1072, 'Team Per G'!$A$2:$G$31, 5, FALSE)</f>
        <v>#N/A</v>
      </c>
      <c r="U1072" s="9" t="e">
        <f>VLOOKUP($B1072, 'Team Per G'!$A$2:$G$31, 4, FALSE)</f>
        <v>#N/A</v>
      </c>
      <c r="V1072" s="9" t="e">
        <f>VLOOKUP($B1072, Team_Batting___Dashboard[], 22, FALSE)/$F1072</f>
        <v>#N/A</v>
      </c>
      <c r="W1072" s="9" t="e">
        <f>VLOOKUP($B1072, 'FanGraphs - Team WAR Projected'!$B$2:$E$31, 4, FALSE)/162</f>
        <v>#N/A</v>
      </c>
      <c r="X1072" s="9" t="e">
        <f>VLOOKUP($B1072, FanGraphs_Standings[[Abbreviation]:[2024 Year to Date RS/G]], 6, FALSE)/$F1072</f>
        <v>#N/A</v>
      </c>
      <c r="Y1072" s="9" t="e">
        <f>VLOOKUP($B1072, FanGraphs_Standings[[Abbreviation]:[2024 Projected Full Season RDif]], 19, FALSE)/162</f>
        <v>#N/A</v>
      </c>
      <c r="Z1072" s="9" t="e">
        <f>VLOOKUP($B1072, FanGraphs_Standings[[Abbreviation]:[2024 Projected Full Season RDif]], 5, FALSE)</f>
        <v>#N/A</v>
      </c>
      <c r="AA1072" s="9" t="e">
        <f>VLOOKUP($B1072, FanGraphs_Standings[[Abbreviation]:[2024 Projected Full Season W%]], 18, FALSE)</f>
        <v>#N/A</v>
      </c>
      <c r="AB1072" s="9" t="e">
        <f>VLOOKUP($B1072, 'Home Field Adv'!$A$2:$I$31, 9, FALSE)</f>
        <v>#N/A</v>
      </c>
      <c r="AC1072" s="9" t="e">
        <f>VLOOKUP($C1072, FanGraphs_Standings[[Abbreviation]:[2024 Year to Date G]], 2, FALSE)</f>
        <v>#N/A</v>
      </c>
      <c r="AD1072" s="9" t="e">
        <f>VLOOKUP($E1072, 'SP Per G'!$A$2:$D$1380, 3, FALSE)</f>
        <v>#N/A</v>
      </c>
      <c r="AE1072" s="9" t="e">
        <f>VLOOKUP($E1072, 'SP Per G'!$A$2:$D$1380, 4, FALSE)</f>
        <v>#N/A</v>
      </c>
      <c r="AF1072" s="9" t="e">
        <f>VLOOKUP($E1072, Individual_Pitching___Dashboard[], 18, FALSE)</f>
        <v>#N/A</v>
      </c>
      <c r="AG1072" s="9" t="e">
        <f>VLOOKUP($E1072, Individual_Pitching___Dashboard[], 20, FALSE)</f>
        <v>#N/A</v>
      </c>
      <c r="AH1072" s="9" t="e">
        <f>VLOOKUP($E1072, Individual_Pitching___Advanced[], 21,FALSE)</f>
        <v>#N/A</v>
      </c>
      <c r="AI1072" s="9" t="e">
        <f>VLOOKUP($C1072, 'Team Per G'!$A$2:$G$31, 7, FALSE)</f>
        <v>#N/A</v>
      </c>
      <c r="AJ1072" s="9" t="e">
        <f>VLOOKUP($C1072, 'FanGraphs - Team WAR Projected'!$B$2:$E$31, 3, FALSE)/162</f>
        <v>#N/A</v>
      </c>
      <c r="AK1072" s="9" t="e">
        <f>VLOOKUP($C1072, Team_Pitching___Advanced[[Team]:[xFIP]], 19,FALSE)</f>
        <v>#N/A</v>
      </c>
      <c r="AL1072" s="9" t="e">
        <f>VLOOKUP($C1072, Team_Pitching___Advanced[], 20, FALSE)</f>
        <v>#N/A</v>
      </c>
      <c r="AM1072" s="9" t="e">
        <f>VLOOKUP($C1072, Team_Batting___Dashboard[[Team]:[wOBA]], 16, FALSE)</f>
        <v>#N/A</v>
      </c>
      <c r="AN1072" s="9" t="e">
        <f>VLOOKUP($C1072, Team_Batting___Advanced[[Team]:[OPS]], 9, FALSE)</f>
        <v>#N/A</v>
      </c>
      <c r="AO1072" s="9" t="e">
        <f>VLOOKUP($C1072, Team_Batting___Advanced[], 19, FALSE)</f>
        <v>#N/A</v>
      </c>
      <c r="AP1072" s="9" t="e">
        <f>VLOOKUP($C1072, 'Team Per G'!$A$2:$G$31, 3, FALSE)</f>
        <v>#N/A</v>
      </c>
      <c r="AQ1072" s="9" t="e">
        <f>VLOOKUP($C1072, 'Team Per G'!$A$2:$G$31, 5, FALSE)</f>
        <v>#N/A</v>
      </c>
      <c r="AR1072" s="9" t="e">
        <f>VLOOKUP($C1072, 'Team Per G'!$A$2:$G$31, 4, FALSE)</f>
        <v>#N/A</v>
      </c>
      <c r="AS1072" s="9" t="e">
        <f>VLOOKUP($C1072, Team_Batting___Dashboard[], 22, FALSE)/$AC1072</f>
        <v>#N/A</v>
      </c>
      <c r="AT1072" s="9" t="e">
        <f>VLOOKUP($C1072, 'FanGraphs - Team WAR Projected'!$B$2:$E$31, 4, FALSE)/162</f>
        <v>#N/A</v>
      </c>
      <c r="AU1072" s="9" t="e">
        <f>VLOOKUP($C1072, FanGraphs_Standings[[Abbreviation]:[2024 Year to Date RS/G]], 6, FALSE)/$AC1072</f>
        <v>#N/A</v>
      </c>
      <c r="AV1072" s="9" t="e">
        <f>VLOOKUP($C1072, FanGraphs_Standings[[Abbreviation]:[2024 Projected Full Season RDif]], 19, FALSE)/162</f>
        <v>#N/A</v>
      </c>
      <c r="AW1072" s="9" t="e">
        <f>VLOOKUP($C1072, FanGraphs_Standings[[Abbreviation]:[2024 Projected Full Season RDif]], 5, FALSE)</f>
        <v>#N/A</v>
      </c>
      <c r="AX1072" s="9" t="e">
        <f>VLOOKUP($C1072, FanGraphs_Standings[[Abbreviation]:[2024 Projected Full Season W%]], 18, FALSE)</f>
        <v>#N/A</v>
      </c>
      <c r="AY1072" s="9" t="e">
        <f>VLOOKUP($C1072, 'Home Field Adv'!$A$2:$K$31, 11, FALSE)</f>
        <v>#N/A</v>
      </c>
      <c r="BB1072" s="5" t="str">
        <f t="shared" si="49"/>
        <v/>
      </c>
      <c r="BC1072" s="5" t="str">
        <f t="shared" si="50"/>
        <v/>
      </c>
      <c r="BD1072" s="5" t="str">
        <f t="shared" si="51"/>
        <v/>
      </c>
    </row>
    <row r="1073" spans="6:56" x14ac:dyDescent="0.45">
      <c r="F1073" s="9" t="e">
        <f>VLOOKUP($B1073, FanGraphs_Standings[[Abbreviation]:[2024 Year to Date G]], 2, FALSE)</f>
        <v>#N/A</v>
      </c>
      <c r="G1073" s="9" t="e">
        <f>IF(ISERR(VLOOKUP($D1073, 'SP Per G'!$A$2:$D$1380, 3, FALSE)), L1073, VLOOKUP($D1073, 'SP Per G'!$A$2:$D$1380, 3, FALSE))</f>
        <v>#N/A</v>
      </c>
      <c r="H1073" s="9" t="e">
        <f>VLOOKUP($D1073, 'SP Per G'!$A$2:$D$1380, 4, FALSE)</f>
        <v>#N/A</v>
      </c>
      <c r="I1073" s="9" t="e">
        <f>VLOOKUP($D1073, Individual_Pitching___Dashboard[], 18, FALSE)</f>
        <v>#N/A</v>
      </c>
      <c r="J1073" s="9" t="e">
        <f>VLOOKUP($D1073, Individual_Pitching___Dashboard[], 20, FALSE)</f>
        <v>#N/A</v>
      </c>
      <c r="K1073" s="9" t="e">
        <f>VLOOKUP($D1073, Individual_Pitching___Advanced[], 21,FALSE)</f>
        <v>#N/A</v>
      </c>
      <c r="L1073" s="9" t="e">
        <f>VLOOKUP($B1073, 'Team Per G'!$A$2:$G$31, 7, FALSE)</f>
        <v>#N/A</v>
      </c>
      <c r="M1073" s="9" t="e">
        <f>VLOOKUP($B1073, 'FanGraphs - Team WAR Projected'!$B$2:$E$31, 3, FALSE)/162</f>
        <v>#N/A</v>
      </c>
      <c r="N1073" s="9" t="e">
        <f>VLOOKUP($B1073, Team_Pitching___Advanced[[Team]:[xFIP]], 19,FALSE)</f>
        <v>#N/A</v>
      </c>
      <c r="O1073" s="9" t="e">
        <f>VLOOKUP($B1073, Team_Pitching___Advanced[], 20, FALSE)</f>
        <v>#N/A</v>
      </c>
      <c r="P1073" s="9" t="e">
        <f>VLOOKUP($B1073, Team_Batting___Dashboard[[Team]:[wOBA]], 16, FALSE)</f>
        <v>#N/A</v>
      </c>
      <c r="Q1073" s="9" t="e">
        <f>VLOOKUP($B1073, Team_Batting___Advanced[[Team]:[OPS]], 9, FALSE)</f>
        <v>#N/A</v>
      </c>
      <c r="R1073" s="9" t="e">
        <f>VLOOKUP($B1073, Team_Batting___Advanced[], 19, FALSE)</f>
        <v>#N/A</v>
      </c>
      <c r="S1073" s="9" t="e">
        <f>VLOOKUP($B1073, 'Team Per G'!$A$2:$G$31, 3, FALSE)</f>
        <v>#N/A</v>
      </c>
      <c r="T1073" s="9" t="e">
        <f>VLOOKUP($B1073, 'Team Per G'!$A$2:$G$31, 5, FALSE)</f>
        <v>#N/A</v>
      </c>
      <c r="U1073" s="9" t="e">
        <f>VLOOKUP($B1073, 'Team Per G'!$A$2:$G$31, 4, FALSE)</f>
        <v>#N/A</v>
      </c>
      <c r="V1073" s="9" t="e">
        <f>VLOOKUP($B1073, Team_Batting___Dashboard[], 22, FALSE)/$F1073</f>
        <v>#N/A</v>
      </c>
      <c r="W1073" s="9" t="e">
        <f>VLOOKUP($B1073, 'FanGraphs - Team WAR Projected'!$B$2:$E$31, 4, FALSE)/162</f>
        <v>#N/A</v>
      </c>
      <c r="X1073" s="9" t="e">
        <f>VLOOKUP($B1073, FanGraphs_Standings[[Abbreviation]:[2024 Year to Date RS/G]], 6, FALSE)/$F1073</f>
        <v>#N/A</v>
      </c>
      <c r="Y1073" s="9" t="e">
        <f>VLOOKUP($B1073, FanGraphs_Standings[[Abbreviation]:[2024 Projected Full Season RDif]], 19, FALSE)/162</f>
        <v>#N/A</v>
      </c>
      <c r="Z1073" s="9" t="e">
        <f>VLOOKUP($B1073, FanGraphs_Standings[[Abbreviation]:[2024 Projected Full Season RDif]], 5, FALSE)</f>
        <v>#N/A</v>
      </c>
      <c r="AA1073" s="9" t="e">
        <f>VLOOKUP($B1073, FanGraphs_Standings[[Abbreviation]:[2024 Projected Full Season W%]], 18, FALSE)</f>
        <v>#N/A</v>
      </c>
      <c r="AB1073" s="9" t="e">
        <f>VLOOKUP($B1073, 'Home Field Adv'!$A$2:$I$31, 9, FALSE)</f>
        <v>#N/A</v>
      </c>
      <c r="AC1073" s="9" t="e">
        <f>VLOOKUP($C1073, FanGraphs_Standings[[Abbreviation]:[2024 Year to Date G]], 2, FALSE)</f>
        <v>#N/A</v>
      </c>
      <c r="AD1073" s="9" t="e">
        <f>VLOOKUP($E1073, 'SP Per G'!$A$2:$D$1380, 3, FALSE)</f>
        <v>#N/A</v>
      </c>
      <c r="AE1073" s="9" t="e">
        <f>VLOOKUP($E1073, 'SP Per G'!$A$2:$D$1380, 4, FALSE)</f>
        <v>#N/A</v>
      </c>
      <c r="AF1073" s="9" t="e">
        <f>VLOOKUP($E1073, Individual_Pitching___Dashboard[], 18, FALSE)</f>
        <v>#N/A</v>
      </c>
      <c r="AG1073" s="9" t="e">
        <f>VLOOKUP($E1073, Individual_Pitching___Dashboard[], 20, FALSE)</f>
        <v>#N/A</v>
      </c>
      <c r="AH1073" s="9" t="e">
        <f>VLOOKUP($E1073, Individual_Pitching___Advanced[], 21,FALSE)</f>
        <v>#N/A</v>
      </c>
      <c r="AI1073" s="9" t="e">
        <f>VLOOKUP($C1073, 'Team Per G'!$A$2:$G$31, 7, FALSE)</f>
        <v>#N/A</v>
      </c>
      <c r="AJ1073" s="9" t="e">
        <f>VLOOKUP($C1073, 'FanGraphs - Team WAR Projected'!$B$2:$E$31, 3, FALSE)/162</f>
        <v>#N/A</v>
      </c>
      <c r="AK1073" s="9" t="e">
        <f>VLOOKUP($C1073, Team_Pitching___Advanced[[Team]:[xFIP]], 19,FALSE)</f>
        <v>#N/A</v>
      </c>
      <c r="AL1073" s="9" t="e">
        <f>VLOOKUP($C1073, Team_Pitching___Advanced[], 20, FALSE)</f>
        <v>#N/A</v>
      </c>
      <c r="AM1073" s="9" t="e">
        <f>VLOOKUP($C1073, Team_Batting___Dashboard[[Team]:[wOBA]], 16, FALSE)</f>
        <v>#N/A</v>
      </c>
      <c r="AN1073" s="9" t="e">
        <f>VLOOKUP($C1073, Team_Batting___Advanced[[Team]:[OPS]], 9, FALSE)</f>
        <v>#N/A</v>
      </c>
      <c r="AO1073" s="9" t="e">
        <f>VLOOKUP($C1073, Team_Batting___Advanced[], 19, FALSE)</f>
        <v>#N/A</v>
      </c>
      <c r="AP1073" s="9" t="e">
        <f>VLOOKUP($C1073, 'Team Per G'!$A$2:$G$31, 3, FALSE)</f>
        <v>#N/A</v>
      </c>
      <c r="AQ1073" s="9" t="e">
        <f>VLOOKUP($C1073, 'Team Per G'!$A$2:$G$31, 5, FALSE)</f>
        <v>#N/A</v>
      </c>
      <c r="AR1073" s="9" t="e">
        <f>VLOOKUP($C1073, 'Team Per G'!$A$2:$G$31, 4, FALSE)</f>
        <v>#N/A</v>
      </c>
      <c r="AS1073" s="9" t="e">
        <f>VLOOKUP($C1073, Team_Batting___Dashboard[], 22, FALSE)/$AC1073</f>
        <v>#N/A</v>
      </c>
      <c r="AT1073" s="9" t="e">
        <f>VLOOKUP($C1073, 'FanGraphs - Team WAR Projected'!$B$2:$E$31, 4, FALSE)/162</f>
        <v>#N/A</v>
      </c>
      <c r="AU1073" s="9" t="e">
        <f>VLOOKUP($C1073, FanGraphs_Standings[[Abbreviation]:[2024 Year to Date RS/G]], 6, FALSE)/$AC1073</f>
        <v>#N/A</v>
      </c>
      <c r="AV1073" s="9" t="e">
        <f>VLOOKUP($C1073, FanGraphs_Standings[[Abbreviation]:[2024 Projected Full Season RDif]], 19, FALSE)/162</f>
        <v>#N/A</v>
      </c>
      <c r="AW1073" s="9" t="e">
        <f>VLOOKUP($C1073, FanGraphs_Standings[[Abbreviation]:[2024 Projected Full Season RDif]], 5, FALSE)</f>
        <v>#N/A</v>
      </c>
      <c r="AX1073" s="9" t="e">
        <f>VLOOKUP($C1073, FanGraphs_Standings[[Abbreviation]:[2024 Projected Full Season W%]], 18, FALSE)</f>
        <v>#N/A</v>
      </c>
      <c r="AY1073" s="9" t="e">
        <f>VLOOKUP($C1073, 'Home Field Adv'!$A$2:$K$31, 11, FALSE)</f>
        <v>#N/A</v>
      </c>
      <c r="BB1073" s="5" t="str">
        <f t="shared" si="49"/>
        <v/>
      </c>
      <c r="BC1073" s="5" t="str">
        <f t="shared" si="50"/>
        <v/>
      </c>
      <c r="BD1073" s="5" t="str">
        <f t="shared" si="51"/>
        <v/>
      </c>
    </row>
    <row r="1074" spans="6:56" x14ac:dyDescent="0.45">
      <c r="F1074" s="9" t="e">
        <f>VLOOKUP($B1074, FanGraphs_Standings[[Abbreviation]:[2024 Year to Date G]], 2, FALSE)</f>
        <v>#N/A</v>
      </c>
      <c r="G1074" s="9" t="e">
        <f>IF(ISERR(VLOOKUP($D1074, 'SP Per G'!$A$2:$D$1380, 3, FALSE)), L1074, VLOOKUP($D1074, 'SP Per G'!$A$2:$D$1380, 3, FALSE))</f>
        <v>#N/A</v>
      </c>
      <c r="H1074" s="9" t="e">
        <f>VLOOKUP($D1074, 'SP Per G'!$A$2:$D$1380, 4, FALSE)</f>
        <v>#N/A</v>
      </c>
      <c r="I1074" s="9" t="e">
        <f>VLOOKUP($D1074, Individual_Pitching___Dashboard[], 18, FALSE)</f>
        <v>#N/A</v>
      </c>
      <c r="J1074" s="9" t="e">
        <f>VLOOKUP($D1074, Individual_Pitching___Dashboard[], 20, FALSE)</f>
        <v>#N/A</v>
      </c>
      <c r="K1074" s="9" t="e">
        <f>VLOOKUP($D1074, Individual_Pitching___Advanced[], 21,FALSE)</f>
        <v>#N/A</v>
      </c>
      <c r="L1074" s="9" t="e">
        <f>VLOOKUP($B1074, 'Team Per G'!$A$2:$G$31, 7, FALSE)</f>
        <v>#N/A</v>
      </c>
      <c r="M1074" s="9" t="e">
        <f>VLOOKUP($B1074, 'FanGraphs - Team WAR Projected'!$B$2:$E$31, 3, FALSE)/162</f>
        <v>#N/A</v>
      </c>
      <c r="N1074" s="9" t="e">
        <f>VLOOKUP($B1074, Team_Pitching___Advanced[[Team]:[xFIP]], 19,FALSE)</f>
        <v>#N/A</v>
      </c>
      <c r="O1074" s="9" t="e">
        <f>VLOOKUP($B1074, Team_Pitching___Advanced[], 20, FALSE)</f>
        <v>#N/A</v>
      </c>
      <c r="P1074" s="9" t="e">
        <f>VLOOKUP($B1074, Team_Batting___Dashboard[[Team]:[wOBA]], 16, FALSE)</f>
        <v>#N/A</v>
      </c>
      <c r="Q1074" s="9" t="e">
        <f>VLOOKUP($B1074, Team_Batting___Advanced[[Team]:[OPS]], 9, FALSE)</f>
        <v>#N/A</v>
      </c>
      <c r="R1074" s="9" t="e">
        <f>VLOOKUP($B1074, Team_Batting___Advanced[], 19, FALSE)</f>
        <v>#N/A</v>
      </c>
      <c r="S1074" s="9" t="e">
        <f>VLOOKUP($B1074, 'Team Per G'!$A$2:$G$31, 3, FALSE)</f>
        <v>#N/A</v>
      </c>
      <c r="T1074" s="9" t="e">
        <f>VLOOKUP($B1074, 'Team Per G'!$A$2:$G$31, 5, FALSE)</f>
        <v>#N/A</v>
      </c>
      <c r="U1074" s="9" t="e">
        <f>VLOOKUP($B1074, 'Team Per G'!$A$2:$G$31, 4, FALSE)</f>
        <v>#N/A</v>
      </c>
      <c r="V1074" s="9" t="e">
        <f>VLOOKUP($B1074, Team_Batting___Dashboard[], 22, FALSE)/$F1074</f>
        <v>#N/A</v>
      </c>
      <c r="W1074" s="9" t="e">
        <f>VLOOKUP($B1074, 'FanGraphs - Team WAR Projected'!$B$2:$E$31, 4, FALSE)/162</f>
        <v>#N/A</v>
      </c>
      <c r="X1074" s="9" t="e">
        <f>VLOOKUP($B1074, FanGraphs_Standings[[Abbreviation]:[2024 Year to Date RS/G]], 6, FALSE)/$F1074</f>
        <v>#N/A</v>
      </c>
      <c r="Y1074" s="9" t="e">
        <f>VLOOKUP($B1074, FanGraphs_Standings[[Abbreviation]:[2024 Projected Full Season RDif]], 19, FALSE)/162</f>
        <v>#N/A</v>
      </c>
      <c r="Z1074" s="9" t="e">
        <f>VLOOKUP($B1074, FanGraphs_Standings[[Abbreviation]:[2024 Projected Full Season RDif]], 5, FALSE)</f>
        <v>#N/A</v>
      </c>
      <c r="AA1074" s="9" t="e">
        <f>VLOOKUP($B1074, FanGraphs_Standings[[Abbreviation]:[2024 Projected Full Season W%]], 18, FALSE)</f>
        <v>#N/A</v>
      </c>
      <c r="AB1074" s="9" t="e">
        <f>VLOOKUP($B1074, 'Home Field Adv'!$A$2:$I$31, 9, FALSE)</f>
        <v>#N/A</v>
      </c>
      <c r="AC1074" s="9" t="e">
        <f>VLOOKUP($C1074, FanGraphs_Standings[[Abbreviation]:[2024 Year to Date G]], 2, FALSE)</f>
        <v>#N/A</v>
      </c>
      <c r="AD1074" s="9" t="e">
        <f>VLOOKUP($E1074, 'SP Per G'!$A$2:$D$1380, 3, FALSE)</f>
        <v>#N/A</v>
      </c>
      <c r="AE1074" s="9" t="e">
        <f>VLOOKUP($E1074, 'SP Per G'!$A$2:$D$1380, 4, FALSE)</f>
        <v>#N/A</v>
      </c>
      <c r="AF1074" s="9" t="e">
        <f>VLOOKUP($E1074, Individual_Pitching___Dashboard[], 18, FALSE)</f>
        <v>#N/A</v>
      </c>
      <c r="AG1074" s="9" t="e">
        <f>VLOOKUP($E1074, Individual_Pitching___Dashboard[], 20, FALSE)</f>
        <v>#N/A</v>
      </c>
      <c r="AH1074" s="9" t="e">
        <f>VLOOKUP($E1074, Individual_Pitching___Advanced[], 21,FALSE)</f>
        <v>#N/A</v>
      </c>
      <c r="AI1074" s="9" t="e">
        <f>VLOOKUP($C1074, 'Team Per G'!$A$2:$G$31, 7, FALSE)</f>
        <v>#N/A</v>
      </c>
      <c r="AJ1074" s="9" t="e">
        <f>VLOOKUP($C1074, 'FanGraphs - Team WAR Projected'!$B$2:$E$31, 3, FALSE)/162</f>
        <v>#N/A</v>
      </c>
      <c r="AK1074" s="9" t="e">
        <f>VLOOKUP($C1074, Team_Pitching___Advanced[[Team]:[xFIP]], 19,FALSE)</f>
        <v>#N/A</v>
      </c>
      <c r="AL1074" s="9" t="e">
        <f>VLOOKUP($C1074, Team_Pitching___Advanced[], 20, FALSE)</f>
        <v>#N/A</v>
      </c>
      <c r="AM1074" s="9" t="e">
        <f>VLOOKUP($C1074, Team_Batting___Dashboard[[Team]:[wOBA]], 16, FALSE)</f>
        <v>#N/A</v>
      </c>
      <c r="AN1074" s="9" t="e">
        <f>VLOOKUP($C1074, Team_Batting___Advanced[[Team]:[OPS]], 9, FALSE)</f>
        <v>#N/A</v>
      </c>
      <c r="AO1074" s="9" t="e">
        <f>VLOOKUP($C1074, Team_Batting___Advanced[], 19, FALSE)</f>
        <v>#N/A</v>
      </c>
      <c r="AP1074" s="9" t="e">
        <f>VLOOKUP($C1074, 'Team Per G'!$A$2:$G$31, 3, FALSE)</f>
        <v>#N/A</v>
      </c>
      <c r="AQ1074" s="9" t="e">
        <f>VLOOKUP($C1074, 'Team Per G'!$A$2:$G$31, 5, FALSE)</f>
        <v>#N/A</v>
      </c>
      <c r="AR1074" s="9" t="e">
        <f>VLOOKUP($C1074, 'Team Per G'!$A$2:$G$31, 4, FALSE)</f>
        <v>#N/A</v>
      </c>
      <c r="AS1074" s="9" t="e">
        <f>VLOOKUP($C1074, Team_Batting___Dashboard[], 22, FALSE)/$AC1074</f>
        <v>#N/A</v>
      </c>
      <c r="AT1074" s="9" t="e">
        <f>VLOOKUP($C1074, 'FanGraphs - Team WAR Projected'!$B$2:$E$31, 4, FALSE)/162</f>
        <v>#N/A</v>
      </c>
      <c r="AU1074" s="9" t="e">
        <f>VLOOKUP($C1074, FanGraphs_Standings[[Abbreviation]:[2024 Year to Date RS/G]], 6, FALSE)/$AC1074</f>
        <v>#N/A</v>
      </c>
      <c r="AV1074" s="9" t="e">
        <f>VLOOKUP($C1074, FanGraphs_Standings[[Abbreviation]:[2024 Projected Full Season RDif]], 19, FALSE)/162</f>
        <v>#N/A</v>
      </c>
      <c r="AW1074" s="9" t="e">
        <f>VLOOKUP($C1074, FanGraphs_Standings[[Abbreviation]:[2024 Projected Full Season RDif]], 5, FALSE)</f>
        <v>#N/A</v>
      </c>
      <c r="AX1074" s="9" t="e">
        <f>VLOOKUP($C1074, FanGraphs_Standings[[Abbreviation]:[2024 Projected Full Season W%]], 18, FALSE)</f>
        <v>#N/A</v>
      </c>
      <c r="AY1074" s="9" t="e">
        <f>VLOOKUP($C1074, 'Home Field Adv'!$A$2:$K$31, 11, FALSE)</f>
        <v>#N/A</v>
      </c>
      <c r="BB1074" s="5" t="str">
        <f t="shared" si="49"/>
        <v/>
      </c>
      <c r="BC1074" s="5" t="str">
        <f t="shared" si="50"/>
        <v/>
      </c>
      <c r="BD1074" s="5" t="str">
        <f t="shared" si="51"/>
        <v/>
      </c>
    </row>
    <row r="1075" spans="6:56" x14ac:dyDescent="0.45">
      <c r="F1075" s="9" t="e">
        <f>VLOOKUP($B1075, FanGraphs_Standings[[Abbreviation]:[2024 Year to Date G]], 2, FALSE)</f>
        <v>#N/A</v>
      </c>
      <c r="G1075" s="9" t="e">
        <f>IF(ISERR(VLOOKUP($D1075, 'SP Per G'!$A$2:$D$1380, 3, FALSE)), L1075, VLOOKUP($D1075, 'SP Per G'!$A$2:$D$1380, 3, FALSE))</f>
        <v>#N/A</v>
      </c>
      <c r="H1075" s="9" t="e">
        <f>VLOOKUP($D1075, 'SP Per G'!$A$2:$D$1380, 4, FALSE)</f>
        <v>#N/A</v>
      </c>
      <c r="I1075" s="9" t="e">
        <f>VLOOKUP($D1075, Individual_Pitching___Dashboard[], 18, FALSE)</f>
        <v>#N/A</v>
      </c>
      <c r="J1075" s="9" t="e">
        <f>VLOOKUP($D1075, Individual_Pitching___Dashboard[], 20, FALSE)</f>
        <v>#N/A</v>
      </c>
      <c r="K1075" s="9" t="e">
        <f>VLOOKUP($D1075, Individual_Pitching___Advanced[], 21,FALSE)</f>
        <v>#N/A</v>
      </c>
      <c r="L1075" s="9" t="e">
        <f>VLOOKUP($B1075, 'Team Per G'!$A$2:$G$31, 7, FALSE)</f>
        <v>#N/A</v>
      </c>
      <c r="M1075" s="9" t="e">
        <f>VLOOKUP($B1075, 'FanGraphs - Team WAR Projected'!$B$2:$E$31, 3, FALSE)/162</f>
        <v>#N/A</v>
      </c>
      <c r="N1075" s="9" t="e">
        <f>VLOOKUP($B1075, Team_Pitching___Advanced[[Team]:[xFIP]], 19,FALSE)</f>
        <v>#N/A</v>
      </c>
      <c r="O1075" s="9" t="e">
        <f>VLOOKUP($B1075, Team_Pitching___Advanced[], 20, FALSE)</f>
        <v>#N/A</v>
      </c>
      <c r="P1075" s="9" t="e">
        <f>VLOOKUP($B1075, Team_Batting___Dashboard[[Team]:[wOBA]], 16, FALSE)</f>
        <v>#N/A</v>
      </c>
      <c r="Q1075" s="9" t="e">
        <f>VLOOKUP($B1075, Team_Batting___Advanced[[Team]:[OPS]], 9, FALSE)</f>
        <v>#N/A</v>
      </c>
      <c r="R1075" s="9" t="e">
        <f>VLOOKUP($B1075, Team_Batting___Advanced[], 19, FALSE)</f>
        <v>#N/A</v>
      </c>
      <c r="S1075" s="9" t="e">
        <f>VLOOKUP($B1075, 'Team Per G'!$A$2:$G$31, 3, FALSE)</f>
        <v>#N/A</v>
      </c>
      <c r="T1075" s="9" t="e">
        <f>VLOOKUP($B1075, 'Team Per G'!$A$2:$G$31, 5, FALSE)</f>
        <v>#N/A</v>
      </c>
      <c r="U1075" s="9" t="e">
        <f>VLOOKUP($B1075, 'Team Per G'!$A$2:$G$31, 4, FALSE)</f>
        <v>#N/A</v>
      </c>
      <c r="V1075" s="9" t="e">
        <f>VLOOKUP($B1075, Team_Batting___Dashboard[], 22, FALSE)/$F1075</f>
        <v>#N/A</v>
      </c>
      <c r="W1075" s="9" t="e">
        <f>VLOOKUP($B1075, 'FanGraphs - Team WAR Projected'!$B$2:$E$31, 4, FALSE)/162</f>
        <v>#N/A</v>
      </c>
      <c r="X1075" s="9" t="e">
        <f>VLOOKUP($B1075, FanGraphs_Standings[[Abbreviation]:[2024 Year to Date RS/G]], 6, FALSE)/$F1075</f>
        <v>#N/A</v>
      </c>
      <c r="Y1075" s="9" t="e">
        <f>VLOOKUP($B1075, FanGraphs_Standings[[Abbreviation]:[2024 Projected Full Season RDif]], 19, FALSE)/162</f>
        <v>#N/A</v>
      </c>
      <c r="Z1075" s="9" t="e">
        <f>VLOOKUP($B1075, FanGraphs_Standings[[Abbreviation]:[2024 Projected Full Season RDif]], 5, FALSE)</f>
        <v>#N/A</v>
      </c>
      <c r="AA1075" s="9" t="e">
        <f>VLOOKUP($B1075, FanGraphs_Standings[[Abbreviation]:[2024 Projected Full Season W%]], 18, FALSE)</f>
        <v>#N/A</v>
      </c>
      <c r="AB1075" s="9" t="e">
        <f>VLOOKUP($B1075, 'Home Field Adv'!$A$2:$I$31, 9, FALSE)</f>
        <v>#N/A</v>
      </c>
      <c r="AC1075" s="9" t="e">
        <f>VLOOKUP($C1075, FanGraphs_Standings[[Abbreviation]:[2024 Year to Date G]], 2, FALSE)</f>
        <v>#N/A</v>
      </c>
      <c r="AD1075" s="9" t="e">
        <f>VLOOKUP($E1075, 'SP Per G'!$A$2:$D$1380, 3, FALSE)</f>
        <v>#N/A</v>
      </c>
      <c r="AE1075" s="9" t="e">
        <f>VLOOKUP($E1075, 'SP Per G'!$A$2:$D$1380, 4, FALSE)</f>
        <v>#N/A</v>
      </c>
      <c r="AF1075" s="9" t="e">
        <f>VLOOKUP($E1075, Individual_Pitching___Dashboard[], 18, FALSE)</f>
        <v>#N/A</v>
      </c>
      <c r="AG1075" s="9" t="e">
        <f>VLOOKUP($E1075, Individual_Pitching___Dashboard[], 20, FALSE)</f>
        <v>#N/A</v>
      </c>
      <c r="AH1075" s="9" t="e">
        <f>VLOOKUP($E1075, Individual_Pitching___Advanced[], 21,FALSE)</f>
        <v>#N/A</v>
      </c>
      <c r="AI1075" s="9" t="e">
        <f>VLOOKUP($C1075, 'Team Per G'!$A$2:$G$31, 7, FALSE)</f>
        <v>#N/A</v>
      </c>
      <c r="AJ1075" s="9" t="e">
        <f>VLOOKUP($C1075, 'FanGraphs - Team WAR Projected'!$B$2:$E$31, 3, FALSE)/162</f>
        <v>#N/A</v>
      </c>
      <c r="AK1075" s="9" t="e">
        <f>VLOOKUP($C1075, Team_Pitching___Advanced[[Team]:[xFIP]], 19,FALSE)</f>
        <v>#N/A</v>
      </c>
      <c r="AL1075" s="9" t="e">
        <f>VLOOKUP($C1075, Team_Pitching___Advanced[], 20, FALSE)</f>
        <v>#N/A</v>
      </c>
      <c r="AM1075" s="9" t="e">
        <f>VLOOKUP($C1075, Team_Batting___Dashboard[[Team]:[wOBA]], 16, FALSE)</f>
        <v>#N/A</v>
      </c>
      <c r="AN1075" s="9" t="e">
        <f>VLOOKUP($C1075, Team_Batting___Advanced[[Team]:[OPS]], 9, FALSE)</f>
        <v>#N/A</v>
      </c>
      <c r="AO1075" s="9" t="e">
        <f>VLOOKUP($C1075, Team_Batting___Advanced[], 19, FALSE)</f>
        <v>#N/A</v>
      </c>
      <c r="AP1075" s="9" t="e">
        <f>VLOOKUP($C1075, 'Team Per G'!$A$2:$G$31, 3, FALSE)</f>
        <v>#N/A</v>
      </c>
      <c r="AQ1075" s="9" t="e">
        <f>VLOOKUP($C1075, 'Team Per G'!$A$2:$G$31, 5, FALSE)</f>
        <v>#N/A</v>
      </c>
      <c r="AR1075" s="9" t="e">
        <f>VLOOKUP($C1075, 'Team Per G'!$A$2:$G$31, 4, FALSE)</f>
        <v>#N/A</v>
      </c>
      <c r="AS1075" s="9" t="e">
        <f>VLOOKUP($C1075, Team_Batting___Dashboard[], 22, FALSE)/$AC1075</f>
        <v>#N/A</v>
      </c>
      <c r="AT1075" s="9" t="e">
        <f>VLOOKUP($C1075, 'FanGraphs - Team WAR Projected'!$B$2:$E$31, 4, FALSE)/162</f>
        <v>#N/A</v>
      </c>
      <c r="AU1075" s="9" t="e">
        <f>VLOOKUP($C1075, FanGraphs_Standings[[Abbreviation]:[2024 Year to Date RS/G]], 6, FALSE)/$AC1075</f>
        <v>#N/A</v>
      </c>
      <c r="AV1075" s="9" t="e">
        <f>VLOOKUP($C1075, FanGraphs_Standings[[Abbreviation]:[2024 Projected Full Season RDif]], 19, FALSE)/162</f>
        <v>#N/A</v>
      </c>
      <c r="AW1075" s="9" t="e">
        <f>VLOOKUP($C1075, FanGraphs_Standings[[Abbreviation]:[2024 Projected Full Season RDif]], 5, FALSE)</f>
        <v>#N/A</v>
      </c>
      <c r="AX1075" s="9" t="e">
        <f>VLOOKUP($C1075, FanGraphs_Standings[[Abbreviation]:[2024 Projected Full Season W%]], 18, FALSE)</f>
        <v>#N/A</v>
      </c>
      <c r="AY1075" s="9" t="e">
        <f>VLOOKUP($C1075, 'Home Field Adv'!$A$2:$K$31, 11, FALSE)</f>
        <v>#N/A</v>
      </c>
      <c r="BB1075" s="5" t="str">
        <f t="shared" si="49"/>
        <v/>
      </c>
      <c r="BC1075" s="5" t="str">
        <f t="shared" si="50"/>
        <v/>
      </c>
      <c r="BD1075" s="5" t="str">
        <f t="shared" si="51"/>
        <v/>
      </c>
    </row>
    <row r="1076" spans="6:56" x14ac:dyDescent="0.45">
      <c r="F1076" s="9" t="e">
        <f>VLOOKUP($B1076, FanGraphs_Standings[[Abbreviation]:[2024 Year to Date G]], 2, FALSE)</f>
        <v>#N/A</v>
      </c>
      <c r="G1076" s="9" t="e">
        <f>IF(ISERR(VLOOKUP($D1076, 'SP Per G'!$A$2:$D$1380, 3, FALSE)), L1076, VLOOKUP($D1076, 'SP Per G'!$A$2:$D$1380, 3, FALSE))</f>
        <v>#N/A</v>
      </c>
      <c r="H1076" s="9" t="e">
        <f>VLOOKUP($D1076, 'SP Per G'!$A$2:$D$1380, 4, FALSE)</f>
        <v>#N/A</v>
      </c>
      <c r="I1076" s="9" t="e">
        <f>VLOOKUP($D1076, Individual_Pitching___Dashboard[], 18, FALSE)</f>
        <v>#N/A</v>
      </c>
      <c r="J1076" s="9" t="e">
        <f>VLOOKUP($D1076, Individual_Pitching___Dashboard[], 20, FALSE)</f>
        <v>#N/A</v>
      </c>
      <c r="K1076" s="9" t="e">
        <f>VLOOKUP($D1076, Individual_Pitching___Advanced[], 21,FALSE)</f>
        <v>#N/A</v>
      </c>
      <c r="L1076" s="9" t="e">
        <f>VLOOKUP($B1076, 'Team Per G'!$A$2:$G$31, 7, FALSE)</f>
        <v>#N/A</v>
      </c>
      <c r="M1076" s="9" t="e">
        <f>VLOOKUP($B1076, 'FanGraphs - Team WAR Projected'!$B$2:$E$31, 3, FALSE)/162</f>
        <v>#N/A</v>
      </c>
      <c r="N1076" s="9" t="e">
        <f>VLOOKUP($B1076, Team_Pitching___Advanced[[Team]:[xFIP]], 19,FALSE)</f>
        <v>#N/A</v>
      </c>
      <c r="O1076" s="9" t="e">
        <f>VLOOKUP($B1076, Team_Pitching___Advanced[], 20, FALSE)</f>
        <v>#N/A</v>
      </c>
      <c r="P1076" s="9" t="e">
        <f>VLOOKUP($B1076, Team_Batting___Dashboard[[Team]:[wOBA]], 16, FALSE)</f>
        <v>#N/A</v>
      </c>
      <c r="Q1076" s="9" t="e">
        <f>VLOOKUP($B1076, Team_Batting___Advanced[[Team]:[OPS]], 9, FALSE)</f>
        <v>#N/A</v>
      </c>
      <c r="R1076" s="9" t="e">
        <f>VLOOKUP($B1076, Team_Batting___Advanced[], 19, FALSE)</f>
        <v>#N/A</v>
      </c>
      <c r="S1076" s="9" t="e">
        <f>VLOOKUP($B1076, 'Team Per G'!$A$2:$G$31, 3, FALSE)</f>
        <v>#N/A</v>
      </c>
      <c r="T1076" s="9" t="e">
        <f>VLOOKUP($B1076, 'Team Per G'!$A$2:$G$31, 5, FALSE)</f>
        <v>#N/A</v>
      </c>
      <c r="U1076" s="9" t="e">
        <f>VLOOKUP($B1076, 'Team Per G'!$A$2:$G$31, 4, FALSE)</f>
        <v>#N/A</v>
      </c>
      <c r="V1076" s="9" t="e">
        <f>VLOOKUP($B1076, Team_Batting___Dashboard[], 22, FALSE)/$F1076</f>
        <v>#N/A</v>
      </c>
      <c r="W1076" s="9" t="e">
        <f>VLOOKUP($B1076, 'FanGraphs - Team WAR Projected'!$B$2:$E$31, 4, FALSE)/162</f>
        <v>#N/A</v>
      </c>
      <c r="X1076" s="9" t="e">
        <f>VLOOKUP($B1076, FanGraphs_Standings[[Abbreviation]:[2024 Year to Date RS/G]], 6, FALSE)/$F1076</f>
        <v>#N/A</v>
      </c>
      <c r="Y1076" s="9" t="e">
        <f>VLOOKUP($B1076, FanGraphs_Standings[[Abbreviation]:[2024 Projected Full Season RDif]], 19, FALSE)/162</f>
        <v>#N/A</v>
      </c>
      <c r="Z1076" s="9" t="e">
        <f>VLOOKUP($B1076, FanGraphs_Standings[[Abbreviation]:[2024 Projected Full Season RDif]], 5, FALSE)</f>
        <v>#N/A</v>
      </c>
      <c r="AA1076" s="9" t="e">
        <f>VLOOKUP($B1076, FanGraphs_Standings[[Abbreviation]:[2024 Projected Full Season W%]], 18, FALSE)</f>
        <v>#N/A</v>
      </c>
      <c r="AB1076" s="9" t="e">
        <f>VLOOKUP($B1076, 'Home Field Adv'!$A$2:$I$31, 9, FALSE)</f>
        <v>#N/A</v>
      </c>
      <c r="AC1076" s="9" t="e">
        <f>VLOOKUP($C1076, FanGraphs_Standings[[Abbreviation]:[2024 Year to Date G]], 2, FALSE)</f>
        <v>#N/A</v>
      </c>
      <c r="AD1076" s="9" t="e">
        <f>VLOOKUP($E1076, 'SP Per G'!$A$2:$D$1380, 3, FALSE)</f>
        <v>#N/A</v>
      </c>
      <c r="AE1076" s="9" t="e">
        <f>VLOOKUP($E1076, 'SP Per G'!$A$2:$D$1380, 4, FALSE)</f>
        <v>#N/A</v>
      </c>
      <c r="AF1076" s="9" t="e">
        <f>VLOOKUP($E1076, Individual_Pitching___Dashboard[], 18, FALSE)</f>
        <v>#N/A</v>
      </c>
      <c r="AG1076" s="9" t="e">
        <f>VLOOKUP($E1076, Individual_Pitching___Dashboard[], 20, FALSE)</f>
        <v>#N/A</v>
      </c>
      <c r="AH1076" s="9" t="e">
        <f>VLOOKUP($E1076, Individual_Pitching___Advanced[], 21,FALSE)</f>
        <v>#N/A</v>
      </c>
      <c r="AI1076" s="9" t="e">
        <f>VLOOKUP($C1076, 'Team Per G'!$A$2:$G$31, 7, FALSE)</f>
        <v>#N/A</v>
      </c>
      <c r="AJ1076" s="9" t="e">
        <f>VLOOKUP($C1076, 'FanGraphs - Team WAR Projected'!$B$2:$E$31, 3, FALSE)/162</f>
        <v>#N/A</v>
      </c>
      <c r="AK1076" s="9" t="e">
        <f>VLOOKUP($C1076, Team_Pitching___Advanced[[Team]:[xFIP]], 19,FALSE)</f>
        <v>#N/A</v>
      </c>
      <c r="AL1076" s="9" t="e">
        <f>VLOOKUP($C1076, Team_Pitching___Advanced[], 20, FALSE)</f>
        <v>#N/A</v>
      </c>
      <c r="AM1076" s="9" t="e">
        <f>VLOOKUP($C1076, Team_Batting___Dashboard[[Team]:[wOBA]], 16, FALSE)</f>
        <v>#N/A</v>
      </c>
      <c r="AN1076" s="9" t="e">
        <f>VLOOKUP($C1076, Team_Batting___Advanced[[Team]:[OPS]], 9, FALSE)</f>
        <v>#N/A</v>
      </c>
      <c r="AO1076" s="9" t="e">
        <f>VLOOKUP($C1076, Team_Batting___Advanced[], 19, FALSE)</f>
        <v>#N/A</v>
      </c>
      <c r="AP1076" s="9" t="e">
        <f>VLOOKUP($C1076, 'Team Per G'!$A$2:$G$31, 3, FALSE)</f>
        <v>#N/A</v>
      </c>
      <c r="AQ1076" s="9" t="e">
        <f>VLOOKUP($C1076, 'Team Per G'!$A$2:$G$31, 5, FALSE)</f>
        <v>#N/A</v>
      </c>
      <c r="AR1076" s="9" t="e">
        <f>VLOOKUP($C1076, 'Team Per G'!$A$2:$G$31, 4, FALSE)</f>
        <v>#N/A</v>
      </c>
      <c r="AS1076" s="9" t="e">
        <f>VLOOKUP($C1076, Team_Batting___Dashboard[], 22, FALSE)/$AC1076</f>
        <v>#N/A</v>
      </c>
      <c r="AT1076" s="9" t="e">
        <f>VLOOKUP($C1076, 'FanGraphs - Team WAR Projected'!$B$2:$E$31, 4, FALSE)/162</f>
        <v>#N/A</v>
      </c>
      <c r="AU1076" s="9" t="e">
        <f>VLOOKUP($C1076, FanGraphs_Standings[[Abbreviation]:[2024 Year to Date RS/G]], 6, FALSE)/$AC1076</f>
        <v>#N/A</v>
      </c>
      <c r="AV1076" s="9" t="e">
        <f>VLOOKUP($C1076, FanGraphs_Standings[[Abbreviation]:[2024 Projected Full Season RDif]], 19, FALSE)/162</f>
        <v>#N/A</v>
      </c>
      <c r="AW1076" s="9" t="e">
        <f>VLOOKUP($C1076, FanGraphs_Standings[[Abbreviation]:[2024 Projected Full Season RDif]], 5, FALSE)</f>
        <v>#N/A</v>
      </c>
      <c r="AX1076" s="9" t="e">
        <f>VLOOKUP($C1076, FanGraphs_Standings[[Abbreviation]:[2024 Projected Full Season W%]], 18, FALSE)</f>
        <v>#N/A</v>
      </c>
      <c r="AY1076" s="9" t="e">
        <f>VLOOKUP($C1076, 'Home Field Adv'!$A$2:$K$31, 11, FALSE)</f>
        <v>#N/A</v>
      </c>
      <c r="BB1076" s="5" t="str">
        <f t="shared" si="49"/>
        <v/>
      </c>
      <c r="BC1076" s="5" t="str">
        <f t="shared" si="50"/>
        <v/>
      </c>
      <c r="BD1076" s="5" t="str">
        <f t="shared" si="51"/>
        <v/>
      </c>
    </row>
    <row r="1077" spans="6:56" x14ac:dyDescent="0.45">
      <c r="F1077" s="9" t="e">
        <f>VLOOKUP($B1077, FanGraphs_Standings[[Abbreviation]:[2024 Year to Date G]], 2, FALSE)</f>
        <v>#N/A</v>
      </c>
      <c r="G1077" s="9" t="e">
        <f>IF(ISERR(VLOOKUP($D1077, 'SP Per G'!$A$2:$D$1380, 3, FALSE)), L1077, VLOOKUP($D1077, 'SP Per G'!$A$2:$D$1380, 3, FALSE))</f>
        <v>#N/A</v>
      </c>
      <c r="H1077" s="9" t="e">
        <f>VLOOKUP($D1077, 'SP Per G'!$A$2:$D$1380, 4, FALSE)</f>
        <v>#N/A</v>
      </c>
      <c r="I1077" s="9" t="e">
        <f>VLOOKUP($D1077, Individual_Pitching___Dashboard[], 18, FALSE)</f>
        <v>#N/A</v>
      </c>
      <c r="J1077" s="9" t="e">
        <f>VLOOKUP($D1077, Individual_Pitching___Dashboard[], 20, FALSE)</f>
        <v>#N/A</v>
      </c>
      <c r="K1077" s="9" t="e">
        <f>VLOOKUP($D1077, Individual_Pitching___Advanced[], 21,FALSE)</f>
        <v>#N/A</v>
      </c>
      <c r="L1077" s="9" t="e">
        <f>VLOOKUP($B1077, 'Team Per G'!$A$2:$G$31, 7, FALSE)</f>
        <v>#N/A</v>
      </c>
      <c r="M1077" s="9" t="e">
        <f>VLOOKUP($B1077, 'FanGraphs - Team WAR Projected'!$B$2:$E$31, 3, FALSE)/162</f>
        <v>#N/A</v>
      </c>
      <c r="N1077" s="9" t="e">
        <f>VLOOKUP($B1077, Team_Pitching___Advanced[[Team]:[xFIP]], 19,FALSE)</f>
        <v>#N/A</v>
      </c>
      <c r="O1077" s="9" t="e">
        <f>VLOOKUP($B1077, Team_Pitching___Advanced[], 20, FALSE)</f>
        <v>#N/A</v>
      </c>
      <c r="P1077" s="9" t="e">
        <f>VLOOKUP($B1077, Team_Batting___Dashboard[[Team]:[wOBA]], 16, FALSE)</f>
        <v>#N/A</v>
      </c>
      <c r="Q1077" s="9" t="e">
        <f>VLOOKUP($B1077, Team_Batting___Advanced[[Team]:[OPS]], 9, FALSE)</f>
        <v>#N/A</v>
      </c>
      <c r="R1077" s="9" t="e">
        <f>VLOOKUP($B1077, Team_Batting___Advanced[], 19, FALSE)</f>
        <v>#N/A</v>
      </c>
      <c r="S1077" s="9" t="e">
        <f>VLOOKUP($B1077, 'Team Per G'!$A$2:$G$31, 3, FALSE)</f>
        <v>#N/A</v>
      </c>
      <c r="T1077" s="9" t="e">
        <f>VLOOKUP($B1077, 'Team Per G'!$A$2:$G$31, 5, FALSE)</f>
        <v>#N/A</v>
      </c>
      <c r="U1077" s="9" t="e">
        <f>VLOOKUP($B1077, 'Team Per G'!$A$2:$G$31, 4, FALSE)</f>
        <v>#N/A</v>
      </c>
      <c r="V1077" s="9" t="e">
        <f>VLOOKUP($B1077, Team_Batting___Dashboard[], 22, FALSE)/$F1077</f>
        <v>#N/A</v>
      </c>
      <c r="W1077" s="9" t="e">
        <f>VLOOKUP($B1077, 'FanGraphs - Team WAR Projected'!$B$2:$E$31, 4, FALSE)/162</f>
        <v>#N/A</v>
      </c>
      <c r="X1077" s="9" t="e">
        <f>VLOOKUP($B1077, FanGraphs_Standings[[Abbreviation]:[2024 Year to Date RS/G]], 6, FALSE)/$F1077</f>
        <v>#N/A</v>
      </c>
      <c r="Y1077" s="9" t="e">
        <f>VLOOKUP($B1077, FanGraphs_Standings[[Abbreviation]:[2024 Projected Full Season RDif]], 19, FALSE)/162</f>
        <v>#N/A</v>
      </c>
      <c r="Z1077" s="9" t="e">
        <f>VLOOKUP($B1077, FanGraphs_Standings[[Abbreviation]:[2024 Projected Full Season RDif]], 5, FALSE)</f>
        <v>#N/A</v>
      </c>
      <c r="AA1077" s="9" t="e">
        <f>VLOOKUP($B1077, FanGraphs_Standings[[Abbreviation]:[2024 Projected Full Season W%]], 18, FALSE)</f>
        <v>#N/A</v>
      </c>
      <c r="AB1077" s="9" t="e">
        <f>VLOOKUP($B1077, 'Home Field Adv'!$A$2:$I$31, 9, FALSE)</f>
        <v>#N/A</v>
      </c>
      <c r="AC1077" s="9" t="e">
        <f>VLOOKUP($C1077, FanGraphs_Standings[[Abbreviation]:[2024 Year to Date G]], 2, FALSE)</f>
        <v>#N/A</v>
      </c>
      <c r="AD1077" s="9" t="e">
        <f>VLOOKUP($E1077, 'SP Per G'!$A$2:$D$1380, 3, FALSE)</f>
        <v>#N/A</v>
      </c>
      <c r="AE1077" s="9" t="e">
        <f>VLOOKUP($E1077, 'SP Per G'!$A$2:$D$1380, 4, FALSE)</f>
        <v>#N/A</v>
      </c>
      <c r="AF1077" s="9" t="e">
        <f>VLOOKUP($E1077, Individual_Pitching___Dashboard[], 18, FALSE)</f>
        <v>#N/A</v>
      </c>
      <c r="AG1077" s="9" t="e">
        <f>VLOOKUP($E1077, Individual_Pitching___Dashboard[], 20, FALSE)</f>
        <v>#N/A</v>
      </c>
      <c r="AH1077" s="9" t="e">
        <f>VLOOKUP($E1077, Individual_Pitching___Advanced[], 21,FALSE)</f>
        <v>#N/A</v>
      </c>
      <c r="AI1077" s="9" t="e">
        <f>VLOOKUP($C1077, 'Team Per G'!$A$2:$G$31, 7, FALSE)</f>
        <v>#N/A</v>
      </c>
      <c r="AJ1077" s="9" t="e">
        <f>VLOOKUP($C1077, 'FanGraphs - Team WAR Projected'!$B$2:$E$31, 3, FALSE)/162</f>
        <v>#N/A</v>
      </c>
      <c r="AK1077" s="9" t="e">
        <f>VLOOKUP($C1077, Team_Pitching___Advanced[[Team]:[xFIP]], 19,FALSE)</f>
        <v>#N/A</v>
      </c>
      <c r="AL1077" s="9" t="e">
        <f>VLOOKUP($C1077, Team_Pitching___Advanced[], 20, FALSE)</f>
        <v>#N/A</v>
      </c>
      <c r="AM1077" s="9" t="e">
        <f>VLOOKUP($C1077, Team_Batting___Dashboard[[Team]:[wOBA]], 16, FALSE)</f>
        <v>#N/A</v>
      </c>
      <c r="AN1077" s="9" t="e">
        <f>VLOOKUP($C1077, Team_Batting___Advanced[[Team]:[OPS]], 9, FALSE)</f>
        <v>#N/A</v>
      </c>
      <c r="AO1077" s="9" t="e">
        <f>VLOOKUP($C1077, Team_Batting___Advanced[], 19, FALSE)</f>
        <v>#N/A</v>
      </c>
      <c r="AP1077" s="9" t="e">
        <f>VLOOKUP($C1077, 'Team Per G'!$A$2:$G$31, 3, FALSE)</f>
        <v>#N/A</v>
      </c>
      <c r="AQ1077" s="9" t="e">
        <f>VLOOKUP($C1077, 'Team Per G'!$A$2:$G$31, 5, FALSE)</f>
        <v>#N/A</v>
      </c>
      <c r="AR1077" s="9" t="e">
        <f>VLOOKUP($C1077, 'Team Per G'!$A$2:$G$31, 4, FALSE)</f>
        <v>#N/A</v>
      </c>
      <c r="AS1077" s="9" t="e">
        <f>VLOOKUP($C1077, Team_Batting___Dashboard[], 22, FALSE)/$AC1077</f>
        <v>#N/A</v>
      </c>
      <c r="AT1077" s="9" t="e">
        <f>VLOOKUP($C1077, 'FanGraphs - Team WAR Projected'!$B$2:$E$31, 4, FALSE)/162</f>
        <v>#N/A</v>
      </c>
      <c r="AU1077" s="9" t="e">
        <f>VLOOKUP($C1077, FanGraphs_Standings[[Abbreviation]:[2024 Year to Date RS/G]], 6, FALSE)/$AC1077</f>
        <v>#N/A</v>
      </c>
      <c r="AV1077" s="9" t="e">
        <f>VLOOKUP($C1077, FanGraphs_Standings[[Abbreviation]:[2024 Projected Full Season RDif]], 19, FALSE)/162</f>
        <v>#N/A</v>
      </c>
      <c r="AW1077" s="9" t="e">
        <f>VLOOKUP($C1077, FanGraphs_Standings[[Abbreviation]:[2024 Projected Full Season RDif]], 5, FALSE)</f>
        <v>#N/A</v>
      </c>
      <c r="AX1077" s="9" t="e">
        <f>VLOOKUP($C1077, FanGraphs_Standings[[Abbreviation]:[2024 Projected Full Season W%]], 18, FALSE)</f>
        <v>#N/A</v>
      </c>
      <c r="AY1077" s="9" t="e">
        <f>VLOOKUP($C1077, 'Home Field Adv'!$A$2:$K$31, 11, FALSE)</f>
        <v>#N/A</v>
      </c>
      <c r="BB1077" s="5" t="str">
        <f t="shared" si="49"/>
        <v/>
      </c>
      <c r="BC1077" s="5" t="str">
        <f t="shared" si="50"/>
        <v/>
      </c>
      <c r="BD1077" s="5" t="str">
        <f t="shared" si="51"/>
        <v/>
      </c>
    </row>
    <row r="1078" spans="6:56" x14ac:dyDescent="0.45">
      <c r="F1078" s="9" t="e">
        <f>VLOOKUP($B1078, FanGraphs_Standings[[Abbreviation]:[2024 Year to Date G]], 2, FALSE)</f>
        <v>#N/A</v>
      </c>
      <c r="G1078" s="9" t="e">
        <f>IF(ISERR(VLOOKUP($D1078, 'SP Per G'!$A$2:$D$1380, 3, FALSE)), L1078, VLOOKUP($D1078, 'SP Per G'!$A$2:$D$1380, 3, FALSE))</f>
        <v>#N/A</v>
      </c>
      <c r="H1078" s="9" t="e">
        <f>VLOOKUP($D1078, 'SP Per G'!$A$2:$D$1380, 4, FALSE)</f>
        <v>#N/A</v>
      </c>
      <c r="I1078" s="9" t="e">
        <f>VLOOKUP($D1078, Individual_Pitching___Dashboard[], 18, FALSE)</f>
        <v>#N/A</v>
      </c>
      <c r="J1078" s="9" t="e">
        <f>VLOOKUP($D1078, Individual_Pitching___Dashboard[], 20, FALSE)</f>
        <v>#N/A</v>
      </c>
      <c r="K1078" s="9" t="e">
        <f>VLOOKUP($D1078, Individual_Pitching___Advanced[], 21,FALSE)</f>
        <v>#N/A</v>
      </c>
      <c r="L1078" s="9" t="e">
        <f>VLOOKUP($B1078, 'Team Per G'!$A$2:$G$31, 7, FALSE)</f>
        <v>#N/A</v>
      </c>
      <c r="M1078" s="9" t="e">
        <f>VLOOKUP($B1078, 'FanGraphs - Team WAR Projected'!$B$2:$E$31, 3, FALSE)/162</f>
        <v>#N/A</v>
      </c>
      <c r="N1078" s="9" t="e">
        <f>VLOOKUP($B1078, Team_Pitching___Advanced[[Team]:[xFIP]], 19,FALSE)</f>
        <v>#N/A</v>
      </c>
      <c r="O1078" s="9" t="e">
        <f>VLOOKUP($B1078, Team_Pitching___Advanced[], 20, FALSE)</f>
        <v>#N/A</v>
      </c>
      <c r="P1078" s="9" t="e">
        <f>VLOOKUP($B1078, Team_Batting___Dashboard[[Team]:[wOBA]], 16, FALSE)</f>
        <v>#N/A</v>
      </c>
      <c r="Q1078" s="9" t="e">
        <f>VLOOKUP($B1078, Team_Batting___Advanced[[Team]:[OPS]], 9, FALSE)</f>
        <v>#N/A</v>
      </c>
      <c r="R1078" s="9" t="e">
        <f>VLOOKUP($B1078, Team_Batting___Advanced[], 19, FALSE)</f>
        <v>#N/A</v>
      </c>
      <c r="S1078" s="9" t="e">
        <f>VLOOKUP($B1078, 'Team Per G'!$A$2:$G$31, 3, FALSE)</f>
        <v>#N/A</v>
      </c>
      <c r="T1078" s="9" t="e">
        <f>VLOOKUP($B1078, 'Team Per G'!$A$2:$G$31, 5, FALSE)</f>
        <v>#N/A</v>
      </c>
      <c r="U1078" s="9" t="e">
        <f>VLOOKUP($B1078, 'Team Per G'!$A$2:$G$31, 4, FALSE)</f>
        <v>#N/A</v>
      </c>
      <c r="V1078" s="9" t="e">
        <f>VLOOKUP($B1078, Team_Batting___Dashboard[], 22, FALSE)/$F1078</f>
        <v>#N/A</v>
      </c>
      <c r="W1078" s="9" t="e">
        <f>VLOOKUP($B1078, 'FanGraphs - Team WAR Projected'!$B$2:$E$31, 4, FALSE)/162</f>
        <v>#N/A</v>
      </c>
      <c r="X1078" s="9" t="e">
        <f>VLOOKUP($B1078, FanGraphs_Standings[[Abbreviation]:[2024 Year to Date RS/G]], 6, FALSE)/$F1078</f>
        <v>#N/A</v>
      </c>
      <c r="Y1078" s="9" t="e">
        <f>VLOOKUP($B1078, FanGraphs_Standings[[Abbreviation]:[2024 Projected Full Season RDif]], 19, FALSE)/162</f>
        <v>#N/A</v>
      </c>
      <c r="Z1078" s="9" t="e">
        <f>VLOOKUP($B1078, FanGraphs_Standings[[Abbreviation]:[2024 Projected Full Season RDif]], 5, FALSE)</f>
        <v>#N/A</v>
      </c>
      <c r="AA1078" s="9" t="e">
        <f>VLOOKUP($B1078, FanGraphs_Standings[[Abbreviation]:[2024 Projected Full Season W%]], 18, FALSE)</f>
        <v>#N/A</v>
      </c>
      <c r="AB1078" s="9" t="e">
        <f>VLOOKUP($B1078, 'Home Field Adv'!$A$2:$I$31, 9, FALSE)</f>
        <v>#N/A</v>
      </c>
      <c r="AC1078" s="9" t="e">
        <f>VLOOKUP($C1078, FanGraphs_Standings[[Abbreviation]:[2024 Year to Date G]], 2, FALSE)</f>
        <v>#N/A</v>
      </c>
      <c r="AD1078" s="9" t="e">
        <f>VLOOKUP($E1078, 'SP Per G'!$A$2:$D$1380, 3, FALSE)</f>
        <v>#N/A</v>
      </c>
      <c r="AE1078" s="9" t="e">
        <f>VLOOKUP($E1078, 'SP Per G'!$A$2:$D$1380, 4, FALSE)</f>
        <v>#N/A</v>
      </c>
      <c r="AF1078" s="9" t="e">
        <f>VLOOKUP($E1078, Individual_Pitching___Dashboard[], 18, FALSE)</f>
        <v>#N/A</v>
      </c>
      <c r="AG1078" s="9" t="e">
        <f>VLOOKUP($E1078, Individual_Pitching___Dashboard[], 20, FALSE)</f>
        <v>#N/A</v>
      </c>
      <c r="AH1078" s="9" t="e">
        <f>VLOOKUP($E1078, Individual_Pitching___Advanced[], 21,FALSE)</f>
        <v>#N/A</v>
      </c>
      <c r="AI1078" s="9" t="e">
        <f>VLOOKUP($C1078, 'Team Per G'!$A$2:$G$31, 7, FALSE)</f>
        <v>#N/A</v>
      </c>
      <c r="AJ1078" s="9" t="e">
        <f>VLOOKUP($C1078, 'FanGraphs - Team WAR Projected'!$B$2:$E$31, 3, FALSE)/162</f>
        <v>#N/A</v>
      </c>
      <c r="AK1078" s="9" t="e">
        <f>VLOOKUP($C1078, Team_Pitching___Advanced[[Team]:[xFIP]], 19,FALSE)</f>
        <v>#N/A</v>
      </c>
      <c r="AL1078" s="9" t="e">
        <f>VLOOKUP($C1078, Team_Pitching___Advanced[], 20, FALSE)</f>
        <v>#N/A</v>
      </c>
      <c r="AM1078" s="9" t="e">
        <f>VLOOKUP($C1078, Team_Batting___Dashboard[[Team]:[wOBA]], 16, FALSE)</f>
        <v>#N/A</v>
      </c>
      <c r="AN1078" s="9" t="e">
        <f>VLOOKUP($C1078, Team_Batting___Advanced[[Team]:[OPS]], 9, FALSE)</f>
        <v>#N/A</v>
      </c>
      <c r="AO1078" s="9" t="e">
        <f>VLOOKUP($C1078, Team_Batting___Advanced[], 19, FALSE)</f>
        <v>#N/A</v>
      </c>
      <c r="AP1078" s="9" t="e">
        <f>VLOOKUP($C1078, 'Team Per G'!$A$2:$G$31, 3, FALSE)</f>
        <v>#N/A</v>
      </c>
      <c r="AQ1078" s="9" t="e">
        <f>VLOOKUP($C1078, 'Team Per G'!$A$2:$G$31, 5, FALSE)</f>
        <v>#N/A</v>
      </c>
      <c r="AR1078" s="9" t="e">
        <f>VLOOKUP($C1078, 'Team Per G'!$A$2:$G$31, 4, FALSE)</f>
        <v>#N/A</v>
      </c>
      <c r="AS1078" s="9" t="e">
        <f>VLOOKUP($C1078, Team_Batting___Dashboard[], 22, FALSE)/$AC1078</f>
        <v>#N/A</v>
      </c>
      <c r="AT1078" s="9" t="e">
        <f>VLOOKUP($C1078, 'FanGraphs - Team WAR Projected'!$B$2:$E$31, 4, FALSE)/162</f>
        <v>#N/A</v>
      </c>
      <c r="AU1078" s="9" t="e">
        <f>VLOOKUP($C1078, FanGraphs_Standings[[Abbreviation]:[2024 Year to Date RS/G]], 6, FALSE)/$AC1078</f>
        <v>#N/A</v>
      </c>
      <c r="AV1078" s="9" t="e">
        <f>VLOOKUP($C1078, FanGraphs_Standings[[Abbreviation]:[2024 Projected Full Season RDif]], 19, FALSE)/162</f>
        <v>#N/A</v>
      </c>
      <c r="AW1078" s="9" t="e">
        <f>VLOOKUP($C1078, FanGraphs_Standings[[Abbreviation]:[2024 Projected Full Season RDif]], 5, FALSE)</f>
        <v>#N/A</v>
      </c>
      <c r="AX1078" s="9" t="e">
        <f>VLOOKUP($C1078, FanGraphs_Standings[[Abbreviation]:[2024 Projected Full Season W%]], 18, FALSE)</f>
        <v>#N/A</v>
      </c>
      <c r="AY1078" s="9" t="e">
        <f>VLOOKUP($C1078, 'Home Field Adv'!$A$2:$K$31, 11, FALSE)</f>
        <v>#N/A</v>
      </c>
      <c r="BB1078" s="5" t="str">
        <f t="shared" si="49"/>
        <v/>
      </c>
      <c r="BC1078" s="5" t="str">
        <f t="shared" si="50"/>
        <v/>
      </c>
      <c r="BD1078" s="5" t="str">
        <f t="shared" si="51"/>
        <v/>
      </c>
    </row>
    <row r="1079" spans="6:56" x14ac:dyDescent="0.45">
      <c r="F1079" s="9" t="e">
        <f>VLOOKUP($B1079, FanGraphs_Standings[[Abbreviation]:[2024 Year to Date G]], 2, FALSE)</f>
        <v>#N/A</v>
      </c>
      <c r="G1079" s="9" t="e">
        <f>IF(ISERR(VLOOKUP($D1079, 'SP Per G'!$A$2:$D$1380, 3, FALSE)), L1079, VLOOKUP($D1079, 'SP Per G'!$A$2:$D$1380, 3, FALSE))</f>
        <v>#N/A</v>
      </c>
      <c r="H1079" s="9" t="e">
        <f>VLOOKUP($D1079, 'SP Per G'!$A$2:$D$1380, 4, FALSE)</f>
        <v>#N/A</v>
      </c>
      <c r="I1079" s="9" t="e">
        <f>VLOOKUP($D1079, Individual_Pitching___Dashboard[], 18, FALSE)</f>
        <v>#N/A</v>
      </c>
      <c r="J1079" s="9" t="e">
        <f>VLOOKUP($D1079, Individual_Pitching___Dashboard[], 20, FALSE)</f>
        <v>#N/A</v>
      </c>
      <c r="K1079" s="9" t="e">
        <f>VLOOKUP($D1079, Individual_Pitching___Advanced[], 21,FALSE)</f>
        <v>#N/A</v>
      </c>
      <c r="L1079" s="9" t="e">
        <f>VLOOKUP($B1079, 'Team Per G'!$A$2:$G$31, 7, FALSE)</f>
        <v>#N/A</v>
      </c>
      <c r="M1079" s="9" t="e">
        <f>VLOOKUP($B1079, 'FanGraphs - Team WAR Projected'!$B$2:$E$31, 3, FALSE)/162</f>
        <v>#N/A</v>
      </c>
      <c r="N1079" s="9" t="e">
        <f>VLOOKUP($B1079, Team_Pitching___Advanced[[Team]:[xFIP]], 19,FALSE)</f>
        <v>#N/A</v>
      </c>
      <c r="O1079" s="9" t="e">
        <f>VLOOKUP($B1079, Team_Pitching___Advanced[], 20, FALSE)</f>
        <v>#N/A</v>
      </c>
      <c r="P1079" s="9" t="e">
        <f>VLOOKUP($B1079, Team_Batting___Dashboard[[Team]:[wOBA]], 16, FALSE)</f>
        <v>#N/A</v>
      </c>
      <c r="Q1079" s="9" t="e">
        <f>VLOOKUP($B1079, Team_Batting___Advanced[[Team]:[OPS]], 9, FALSE)</f>
        <v>#N/A</v>
      </c>
      <c r="R1079" s="9" t="e">
        <f>VLOOKUP($B1079, Team_Batting___Advanced[], 19, FALSE)</f>
        <v>#N/A</v>
      </c>
      <c r="S1079" s="9" t="e">
        <f>VLOOKUP($B1079, 'Team Per G'!$A$2:$G$31, 3, FALSE)</f>
        <v>#N/A</v>
      </c>
      <c r="T1079" s="9" t="e">
        <f>VLOOKUP($B1079, 'Team Per G'!$A$2:$G$31, 5, FALSE)</f>
        <v>#N/A</v>
      </c>
      <c r="U1079" s="9" t="e">
        <f>VLOOKUP($B1079, 'Team Per G'!$A$2:$G$31, 4, FALSE)</f>
        <v>#N/A</v>
      </c>
      <c r="V1079" s="9" t="e">
        <f>VLOOKUP($B1079, Team_Batting___Dashboard[], 22, FALSE)/$F1079</f>
        <v>#N/A</v>
      </c>
      <c r="W1079" s="9" t="e">
        <f>VLOOKUP($B1079, 'FanGraphs - Team WAR Projected'!$B$2:$E$31, 4, FALSE)/162</f>
        <v>#N/A</v>
      </c>
      <c r="X1079" s="9" t="e">
        <f>VLOOKUP($B1079, FanGraphs_Standings[[Abbreviation]:[2024 Year to Date RS/G]], 6, FALSE)/$F1079</f>
        <v>#N/A</v>
      </c>
      <c r="Y1079" s="9" t="e">
        <f>VLOOKUP($B1079, FanGraphs_Standings[[Abbreviation]:[2024 Projected Full Season RDif]], 19, FALSE)/162</f>
        <v>#N/A</v>
      </c>
      <c r="Z1079" s="9" t="e">
        <f>VLOOKUP($B1079, FanGraphs_Standings[[Abbreviation]:[2024 Projected Full Season RDif]], 5, FALSE)</f>
        <v>#N/A</v>
      </c>
      <c r="AA1079" s="9" t="e">
        <f>VLOOKUP($B1079, FanGraphs_Standings[[Abbreviation]:[2024 Projected Full Season W%]], 18, FALSE)</f>
        <v>#N/A</v>
      </c>
      <c r="AB1079" s="9" t="e">
        <f>VLOOKUP($B1079, 'Home Field Adv'!$A$2:$I$31, 9, FALSE)</f>
        <v>#N/A</v>
      </c>
      <c r="AC1079" s="9" t="e">
        <f>VLOOKUP($C1079, FanGraphs_Standings[[Abbreviation]:[2024 Year to Date G]], 2, FALSE)</f>
        <v>#N/A</v>
      </c>
      <c r="AD1079" s="9" t="e">
        <f>VLOOKUP($E1079, 'SP Per G'!$A$2:$D$1380, 3, FALSE)</f>
        <v>#N/A</v>
      </c>
      <c r="AE1079" s="9" t="e">
        <f>VLOOKUP($E1079, 'SP Per G'!$A$2:$D$1380, 4, FALSE)</f>
        <v>#N/A</v>
      </c>
      <c r="AF1079" s="9" t="e">
        <f>VLOOKUP($E1079, Individual_Pitching___Dashboard[], 18, FALSE)</f>
        <v>#N/A</v>
      </c>
      <c r="AG1079" s="9" t="e">
        <f>VLOOKUP($E1079, Individual_Pitching___Dashboard[], 20, FALSE)</f>
        <v>#N/A</v>
      </c>
      <c r="AH1079" s="9" t="e">
        <f>VLOOKUP($E1079, Individual_Pitching___Advanced[], 21,FALSE)</f>
        <v>#N/A</v>
      </c>
      <c r="AI1079" s="9" t="e">
        <f>VLOOKUP($C1079, 'Team Per G'!$A$2:$G$31, 7, FALSE)</f>
        <v>#N/A</v>
      </c>
      <c r="AJ1079" s="9" t="e">
        <f>VLOOKUP($C1079, 'FanGraphs - Team WAR Projected'!$B$2:$E$31, 3, FALSE)/162</f>
        <v>#N/A</v>
      </c>
      <c r="AK1079" s="9" t="e">
        <f>VLOOKUP($C1079, Team_Pitching___Advanced[[Team]:[xFIP]], 19,FALSE)</f>
        <v>#N/A</v>
      </c>
      <c r="AL1079" s="9" t="e">
        <f>VLOOKUP($C1079, Team_Pitching___Advanced[], 20, FALSE)</f>
        <v>#N/A</v>
      </c>
      <c r="AM1079" s="9" t="e">
        <f>VLOOKUP($C1079, Team_Batting___Dashboard[[Team]:[wOBA]], 16, FALSE)</f>
        <v>#N/A</v>
      </c>
      <c r="AN1079" s="9" t="e">
        <f>VLOOKUP($C1079, Team_Batting___Advanced[[Team]:[OPS]], 9, FALSE)</f>
        <v>#N/A</v>
      </c>
      <c r="AO1079" s="9" t="e">
        <f>VLOOKUP($C1079, Team_Batting___Advanced[], 19, FALSE)</f>
        <v>#N/A</v>
      </c>
      <c r="AP1079" s="9" t="e">
        <f>VLOOKUP($C1079, 'Team Per G'!$A$2:$G$31, 3, FALSE)</f>
        <v>#N/A</v>
      </c>
      <c r="AQ1079" s="9" t="e">
        <f>VLOOKUP($C1079, 'Team Per G'!$A$2:$G$31, 5, FALSE)</f>
        <v>#N/A</v>
      </c>
      <c r="AR1079" s="9" t="e">
        <f>VLOOKUP($C1079, 'Team Per G'!$A$2:$G$31, 4, FALSE)</f>
        <v>#N/A</v>
      </c>
      <c r="AS1079" s="9" t="e">
        <f>VLOOKUP($C1079, Team_Batting___Dashboard[], 22, FALSE)/$AC1079</f>
        <v>#N/A</v>
      </c>
      <c r="AT1079" s="9" t="e">
        <f>VLOOKUP($C1079, 'FanGraphs - Team WAR Projected'!$B$2:$E$31, 4, FALSE)/162</f>
        <v>#N/A</v>
      </c>
      <c r="AU1079" s="9" t="e">
        <f>VLOOKUP($C1079, FanGraphs_Standings[[Abbreviation]:[2024 Year to Date RS/G]], 6, FALSE)/$AC1079</f>
        <v>#N/A</v>
      </c>
      <c r="AV1079" s="9" t="e">
        <f>VLOOKUP($C1079, FanGraphs_Standings[[Abbreviation]:[2024 Projected Full Season RDif]], 19, FALSE)/162</f>
        <v>#N/A</v>
      </c>
      <c r="AW1079" s="9" t="e">
        <f>VLOOKUP($C1079, FanGraphs_Standings[[Abbreviation]:[2024 Projected Full Season RDif]], 5, FALSE)</f>
        <v>#N/A</v>
      </c>
      <c r="AX1079" s="9" t="e">
        <f>VLOOKUP($C1079, FanGraphs_Standings[[Abbreviation]:[2024 Projected Full Season W%]], 18, FALSE)</f>
        <v>#N/A</v>
      </c>
      <c r="AY1079" s="9" t="e">
        <f>VLOOKUP($C1079, 'Home Field Adv'!$A$2:$K$31, 11, FALSE)</f>
        <v>#N/A</v>
      </c>
      <c r="BB1079" s="5" t="str">
        <f t="shared" si="49"/>
        <v/>
      </c>
      <c r="BC1079" s="5" t="str">
        <f t="shared" si="50"/>
        <v/>
      </c>
      <c r="BD1079" s="5" t="str">
        <f t="shared" si="51"/>
        <v/>
      </c>
    </row>
    <row r="1080" spans="6:56" x14ac:dyDescent="0.45">
      <c r="F1080" s="9" t="e">
        <f>VLOOKUP($B1080, FanGraphs_Standings[[Abbreviation]:[2024 Year to Date G]], 2, FALSE)</f>
        <v>#N/A</v>
      </c>
      <c r="G1080" s="9" t="e">
        <f>IF(ISERR(VLOOKUP($D1080, 'SP Per G'!$A$2:$D$1380, 3, FALSE)), L1080, VLOOKUP($D1080, 'SP Per G'!$A$2:$D$1380, 3, FALSE))</f>
        <v>#N/A</v>
      </c>
      <c r="H1080" s="9" t="e">
        <f>VLOOKUP($D1080, 'SP Per G'!$A$2:$D$1380, 4, FALSE)</f>
        <v>#N/A</v>
      </c>
      <c r="I1080" s="9" t="e">
        <f>VLOOKUP($D1080, Individual_Pitching___Dashboard[], 18, FALSE)</f>
        <v>#N/A</v>
      </c>
      <c r="J1080" s="9" t="e">
        <f>VLOOKUP($D1080, Individual_Pitching___Dashboard[], 20, FALSE)</f>
        <v>#N/A</v>
      </c>
      <c r="K1080" s="9" t="e">
        <f>VLOOKUP($D1080, Individual_Pitching___Advanced[], 21,FALSE)</f>
        <v>#N/A</v>
      </c>
      <c r="L1080" s="9" t="e">
        <f>VLOOKUP($B1080, 'Team Per G'!$A$2:$G$31, 7, FALSE)</f>
        <v>#N/A</v>
      </c>
      <c r="M1080" s="9" t="e">
        <f>VLOOKUP($B1080, 'FanGraphs - Team WAR Projected'!$B$2:$E$31, 3, FALSE)/162</f>
        <v>#N/A</v>
      </c>
      <c r="N1080" s="9" t="e">
        <f>VLOOKUP($B1080, Team_Pitching___Advanced[[Team]:[xFIP]], 19,FALSE)</f>
        <v>#N/A</v>
      </c>
      <c r="O1080" s="9" t="e">
        <f>VLOOKUP($B1080, Team_Pitching___Advanced[], 20, FALSE)</f>
        <v>#N/A</v>
      </c>
      <c r="P1080" s="9" t="e">
        <f>VLOOKUP($B1080, Team_Batting___Dashboard[[Team]:[wOBA]], 16, FALSE)</f>
        <v>#N/A</v>
      </c>
      <c r="Q1080" s="9" t="e">
        <f>VLOOKUP($B1080, Team_Batting___Advanced[[Team]:[OPS]], 9, FALSE)</f>
        <v>#N/A</v>
      </c>
      <c r="R1080" s="9" t="e">
        <f>VLOOKUP($B1080, Team_Batting___Advanced[], 19, FALSE)</f>
        <v>#N/A</v>
      </c>
      <c r="S1080" s="9" t="e">
        <f>VLOOKUP($B1080, 'Team Per G'!$A$2:$G$31, 3, FALSE)</f>
        <v>#N/A</v>
      </c>
      <c r="T1080" s="9" t="e">
        <f>VLOOKUP($B1080, 'Team Per G'!$A$2:$G$31, 5, FALSE)</f>
        <v>#N/A</v>
      </c>
      <c r="U1080" s="9" t="e">
        <f>VLOOKUP($B1080, 'Team Per G'!$A$2:$G$31, 4, FALSE)</f>
        <v>#N/A</v>
      </c>
      <c r="V1080" s="9" t="e">
        <f>VLOOKUP($B1080, Team_Batting___Dashboard[], 22, FALSE)/$F1080</f>
        <v>#N/A</v>
      </c>
      <c r="W1080" s="9" t="e">
        <f>VLOOKUP($B1080, 'FanGraphs - Team WAR Projected'!$B$2:$E$31, 4, FALSE)/162</f>
        <v>#N/A</v>
      </c>
      <c r="X1080" s="9" t="e">
        <f>VLOOKUP($B1080, FanGraphs_Standings[[Abbreviation]:[2024 Year to Date RS/G]], 6, FALSE)/$F1080</f>
        <v>#N/A</v>
      </c>
      <c r="Y1080" s="9" t="e">
        <f>VLOOKUP($B1080, FanGraphs_Standings[[Abbreviation]:[2024 Projected Full Season RDif]], 19, FALSE)/162</f>
        <v>#N/A</v>
      </c>
      <c r="Z1080" s="9" t="e">
        <f>VLOOKUP($B1080, FanGraphs_Standings[[Abbreviation]:[2024 Projected Full Season RDif]], 5, FALSE)</f>
        <v>#N/A</v>
      </c>
      <c r="AA1080" s="9" t="e">
        <f>VLOOKUP($B1080, FanGraphs_Standings[[Abbreviation]:[2024 Projected Full Season W%]], 18, FALSE)</f>
        <v>#N/A</v>
      </c>
      <c r="AB1080" s="9" t="e">
        <f>VLOOKUP($B1080, 'Home Field Adv'!$A$2:$I$31, 9, FALSE)</f>
        <v>#N/A</v>
      </c>
      <c r="AC1080" s="9" t="e">
        <f>VLOOKUP($C1080, FanGraphs_Standings[[Abbreviation]:[2024 Year to Date G]], 2, FALSE)</f>
        <v>#N/A</v>
      </c>
      <c r="AD1080" s="9" t="e">
        <f>VLOOKUP($E1080, 'SP Per G'!$A$2:$D$1380, 3, FALSE)</f>
        <v>#N/A</v>
      </c>
      <c r="AE1080" s="9" t="e">
        <f>VLOOKUP($E1080, 'SP Per G'!$A$2:$D$1380, 4, FALSE)</f>
        <v>#N/A</v>
      </c>
      <c r="AF1080" s="9" t="e">
        <f>VLOOKUP($E1080, Individual_Pitching___Dashboard[], 18, FALSE)</f>
        <v>#N/A</v>
      </c>
      <c r="AG1080" s="9" t="e">
        <f>VLOOKUP($E1080, Individual_Pitching___Dashboard[], 20, FALSE)</f>
        <v>#N/A</v>
      </c>
      <c r="AH1080" s="9" t="e">
        <f>VLOOKUP($E1080, Individual_Pitching___Advanced[], 21,FALSE)</f>
        <v>#N/A</v>
      </c>
      <c r="AI1080" s="9" t="e">
        <f>VLOOKUP($C1080, 'Team Per G'!$A$2:$G$31, 7, FALSE)</f>
        <v>#N/A</v>
      </c>
      <c r="AJ1080" s="9" t="e">
        <f>VLOOKUP($C1080, 'FanGraphs - Team WAR Projected'!$B$2:$E$31, 3, FALSE)/162</f>
        <v>#N/A</v>
      </c>
      <c r="AK1080" s="9" t="e">
        <f>VLOOKUP($C1080, Team_Pitching___Advanced[[Team]:[xFIP]], 19,FALSE)</f>
        <v>#N/A</v>
      </c>
      <c r="AL1080" s="9" t="e">
        <f>VLOOKUP($C1080, Team_Pitching___Advanced[], 20, FALSE)</f>
        <v>#N/A</v>
      </c>
      <c r="AM1080" s="9" t="e">
        <f>VLOOKUP($C1080, Team_Batting___Dashboard[[Team]:[wOBA]], 16, FALSE)</f>
        <v>#N/A</v>
      </c>
      <c r="AN1080" s="9" t="e">
        <f>VLOOKUP($C1080, Team_Batting___Advanced[[Team]:[OPS]], 9, FALSE)</f>
        <v>#N/A</v>
      </c>
      <c r="AO1080" s="9" t="e">
        <f>VLOOKUP($C1080, Team_Batting___Advanced[], 19, FALSE)</f>
        <v>#N/A</v>
      </c>
      <c r="AP1080" s="9" t="e">
        <f>VLOOKUP($C1080, 'Team Per G'!$A$2:$G$31, 3, FALSE)</f>
        <v>#N/A</v>
      </c>
      <c r="AQ1080" s="9" t="e">
        <f>VLOOKUP($C1080, 'Team Per G'!$A$2:$G$31, 5, FALSE)</f>
        <v>#N/A</v>
      </c>
      <c r="AR1080" s="9" t="e">
        <f>VLOOKUP($C1080, 'Team Per G'!$A$2:$G$31, 4, FALSE)</f>
        <v>#N/A</v>
      </c>
      <c r="AS1080" s="9" t="e">
        <f>VLOOKUP($C1080, Team_Batting___Dashboard[], 22, FALSE)/$AC1080</f>
        <v>#N/A</v>
      </c>
      <c r="AT1080" s="9" t="e">
        <f>VLOOKUP($C1080, 'FanGraphs - Team WAR Projected'!$B$2:$E$31, 4, FALSE)/162</f>
        <v>#N/A</v>
      </c>
      <c r="AU1080" s="9" t="e">
        <f>VLOOKUP($C1080, FanGraphs_Standings[[Abbreviation]:[2024 Year to Date RS/G]], 6, FALSE)/$AC1080</f>
        <v>#N/A</v>
      </c>
      <c r="AV1080" s="9" t="e">
        <f>VLOOKUP($C1080, FanGraphs_Standings[[Abbreviation]:[2024 Projected Full Season RDif]], 19, FALSE)/162</f>
        <v>#N/A</v>
      </c>
      <c r="AW1080" s="9" t="e">
        <f>VLOOKUP($C1080, FanGraphs_Standings[[Abbreviation]:[2024 Projected Full Season RDif]], 5, FALSE)</f>
        <v>#N/A</v>
      </c>
      <c r="AX1080" s="9" t="e">
        <f>VLOOKUP($C1080, FanGraphs_Standings[[Abbreviation]:[2024 Projected Full Season W%]], 18, FALSE)</f>
        <v>#N/A</v>
      </c>
      <c r="AY1080" s="9" t="e">
        <f>VLOOKUP($C1080, 'Home Field Adv'!$A$2:$K$31, 11, FALSE)</f>
        <v>#N/A</v>
      </c>
      <c r="BB1080" s="5" t="str">
        <f t="shared" si="49"/>
        <v/>
      </c>
      <c r="BC1080" s="5" t="str">
        <f t="shared" si="50"/>
        <v/>
      </c>
      <c r="BD1080" s="5" t="str">
        <f t="shared" si="51"/>
        <v/>
      </c>
    </row>
    <row r="1081" spans="6:56" x14ac:dyDescent="0.45">
      <c r="F1081" s="9" t="e">
        <f>VLOOKUP($B1081, FanGraphs_Standings[[Abbreviation]:[2024 Year to Date G]], 2, FALSE)</f>
        <v>#N/A</v>
      </c>
      <c r="G1081" s="9" t="e">
        <f>IF(ISERR(VLOOKUP($D1081, 'SP Per G'!$A$2:$D$1380, 3, FALSE)), L1081, VLOOKUP($D1081, 'SP Per G'!$A$2:$D$1380, 3, FALSE))</f>
        <v>#N/A</v>
      </c>
      <c r="H1081" s="9" t="e">
        <f>VLOOKUP($D1081, 'SP Per G'!$A$2:$D$1380, 4, FALSE)</f>
        <v>#N/A</v>
      </c>
      <c r="I1081" s="9" t="e">
        <f>VLOOKUP($D1081, Individual_Pitching___Dashboard[], 18, FALSE)</f>
        <v>#N/A</v>
      </c>
      <c r="J1081" s="9" t="e">
        <f>VLOOKUP($D1081, Individual_Pitching___Dashboard[], 20, FALSE)</f>
        <v>#N/A</v>
      </c>
      <c r="K1081" s="9" t="e">
        <f>VLOOKUP($D1081, Individual_Pitching___Advanced[], 21,FALSE)</f>
        <v>#N/A</v>
      </c>
      <c r="L1081" s="9" t="e">
        <f>VLOOKUP($B1081, 'Team Per G'!$A$2:$G$31, 7, FALSE)</f>
        <v>#N/A</v>
      </c>
      <c r="M1081" s="9" t="e">
        <f>VLOOKUP($B1081, 'FanGraphs - Team WAR Projected'!$B$2:$E$31, 3, FALSE)/162</f>
        <v>#N/A</v>
      </c>
      <c r="N1081" s="9" t="e">
        <f>VLOOKUP($B1081, Team_Pitching___Advanced[[Team]:[xFIP]], 19,FALSE)</f>
        <v>#N/A</v>
      </c>
      <c r="O1081" s="9" t="e">
        <f>VLOOKUP($B1081, Team_Pitching___Advanced[], 20, FALSE)</f>
        <v>#N/A</v>
      </c>
      <c r="P1081" s="9" t="e">
        <f>VLOOKUP($B1081, Team_Batting___Dashboard[[Team]:[wOBA]], 16, FALSE)</f>
        <v>#N/A</v>
      </c>
      <c r="Q1081" s="9" t="e">
        <f>VLOOKUP($B1081, Team_Batting___Advanced[[Team]:[OPS]], 9, FALSE)</f>
        <v>#N/A</v>
      </c>
      <c r="R1081" s="9" t="e">
        <f>VLOOKUP($B1081, Team_Batting___Advanced[], 19, FALSE)</f>
        <v>#N/A</v>
      </c>
      <c r="S1081" s="9" t="e">
        <f>VLOOKUP($B1081, 'Team Per G'!$A$2:$G$31, 3, FALSE)</f>
        <v>#N/A</v>
      </c>
      <c r="T1081" s="9" t="e">
        <f>VLOOKUP($B1081, 'Team Per G'!$A$2:$G$31, 5, FALSE)</f>
        <v>#N/A</v>
      </c>
      <c r="U1081" s="9" t="e">
        <f>VLOOKUP($B1081, 'Team Per G'!$A$2:$G$31, 4, FALSE)</f>
        <v>#N/A</v>
      </c>
      <c r="V1081" s="9" t="e">
        <f>VLOOKUP($B1081, Team_Batting___Dashboard[], 22, FALSE)/$F1081</f>
        <v>#N/A</v>
      </c>
      <c r="W1081" s="9" t="e">
        <f>VLOOKUP($B1081, 'FanGraphs - Team WAR Projected'!$B$2:$E$31, 4, FALSE)/162</f>
        <v>#N/A</v>
      </c>
      <c r="X1081" s="9" t="e">
        <f>VLOOKUP($B1081, FanGraphs_Standings[[Abbreviation]:[2024 Year to Date RS/G]], 6, FALSE)/$F1081</f>
        <v>#N/A</v>
      </c>
      <c r="Y1081" s="9" t="e">
        <f>VLOOKUP($B1081, FanGraphs_Standings[[Abbreviation]:[2024 Projected Full Season RDif]], 19, FALSE)/162</f>
        <v>#N/A</v>
      </c>
      <c r="Z1081" s="9" t="e">
        <f>VLOOKUP($B1081, FanGraphs_Standings[[Abbreviation]:[2024 Projected Full Season RDif]], 5, FALSE)</f>
        <v>#N/A</v>
      </c>
      <c r="AA1081" s="9" t="e">
        <f>VLOOKUP($B1081, FanGraphs_Standings[[Abbreviation]:[2024 Projected Full Season W%]], 18, FALSE)</f>
        <v>#N/A</v>
      </c>
      <c r="AB1081" s="9" t="e">
        <f>VLOOKUP($B1081, 'Home Field Adv'!$A$2:$I$31, 9, FALSE)</f>
        <v>#N/A</v>
      </c>
      <c r="AC1081" s="9" t="e">
        <f>VLOOKUP($C1081, FanGraphs_Standings[[Abbreviation]:[2024 Year to Date G]], 2, FALSE)</f>
        <v>#N/A</v>
      </c>
      <c r="AD1081" s="9" t="e">
        <f>VLOOKUP($E1081, 'SP Per G'!$A$2:$D$1380, 3, FALSE)</f>
        <v>#N/A</v>
      </c>
      <c r="AE1081" s="9" t="e">
        <f>VLOOKUP($E1081, 'SP Per G'!$A$2:$D$1380, 4, FALSE)</f>
        <v>#N/A</v>
      </c>
      <c r="AF1081" s="9" t="e">
        <f>VLOOKUP($E1081, Individual_Pitching___Dashboard[], 18, FALSE)</f>
        <v>#N/A</v>
      </c>
      <c r="AG1081" s="9" t="e">
        <f>VLOOKUP($E1081, Individual_Pitching___Dashboard[], 20, FALSE)</f>
        <v>#N/A</v>
      </c>
      <c r="AH1081" s="9" t="e">
        <f>VLOOKUP($E1081, Individual_Pitching___Advanced[], 21,FALSE)</f>
        <v>#N/A</v>
      </c>
      <c r="AI1081" s="9" t="e">
        <f>VLOOKUP($C1081, 'Team Per G'!$A$2:$G$31, 7, FALSE)</f>
        <v>#N/A</v>
      </c>
      <c r="AJ1081" s="9" t="e">
        <f>VLOOKUP($C1081, 'FanGraphs - Team WAR Projected'!$B$2:$E$31, 3, FALSE)/162</f>
        <v>#N/A</v>
      </c>
      <c r="AK1081" s="9" t="e">
        <f>VLOOKUP($C1081, Team_Pitching___Advanced[[Team]:[xFIP]], 19,FALSE)</f>
        <v>#N/A</v>
      </c>
      <c r="AL1081" s="9" t="e">
        <f>VLOOKUP($C1081, Team_Pitching___Advanced[], 20, FALSE)</f>
        <v>#N/A</v>
      </c>
      <c r="AM1081" s="9" t="e">
        <f>VLOOKUP($C1081, Team_Batting___Dashboard[[Team]:[wOBA]], 16, FALSE)</f>
        <v>#N/A</v>
      </c>
      <c r="AN1081" s="9" t="e">
        <f>VLOOKUP($C1081, Team_Batting___Advanced[[Team]:[OPS]], 9, FALSE)</f>
        <v>#N/A</v>
      </c>
      <c r="AO1081" s="9" t="e">
        <f>VLOOKUP($C1081, Team_Batting___Advanced[], 19, FALSE)</f>
        <v>#N/A</v>
      </c>
      <c r="AP1081" s="9" t="e">
        <f>VLOOKUP($C1081, 'Team Per G'!$A$2:$G$31, 3, FALSE)</f>
        <v>#N/A</v>
      </c>
      <c r="AQ1081" s="9" t="e">
        <f>VLOOKUP($C1081, 'Team Per G'!$A$2:$G$31, 5, FALSE)</f>
        <v>#N/A</v>
      </c>
      <c r="AR1081" s="9" t="e">
        <f>VLOOKUP($C1081, 'Team Per G'!$A$2:$G$31, 4, FALSE)</f>
        <v>#N/A</v>
      </c>
      <c r="AS1081" s="9" t="e">
        <f>VLOOKUP($C1081, Team_Batting___Dashboard[], 22, FALSE)/$AC1081</f>
        <v>#N/A</v>
      </c>
      <c r="AT1081" s="9" t="e">
        <f>VLOOKUP($C1081, 'FanGraphs - Team WAR Projected'!$B$2:$E$31, 4, FALSE)/162</f>
        <v>#N/A</v>
      </c>
      <c r="AU1081" s="9" t="e">
        <f>VLOOKUP($C1081, FanGraphs_Standings[[Abbreviation]:[2024 Year to Date RS/G]], 6, FALSE)/$AC1081</f>
        <v>#N/A</v>
      </c>
      <c r="AV1081" s="9" t="e">
        <f>VLOOKUP($C1081, FanGraphs_Standings[[Abbreviation]:[2024 Projected Full Season RDif]], 19, FALSE)/162</f>
        <v>#N/A</v>
      </c>
      <c r="AW1081" s="9" t="e">
        <f>VLOOKUP($C1081, FanGraphs_Standings[[Abbreviation]:[2024 Projected Full Season RDif]], 5, FALSE)</f>
        <v>#N/A</v>
      </c>
      <c r="AX1081" s="9" t="e">
        <f>VLOOKUP($C1081, FanGraphs_Standings[[Abbreviation]:[2024 Projected Full Season W%]], 18, FALSE)</f>
        <v>#N/A</v>
      </c>
      <c r="AY1081" s="9" t="e">
        <f>VLOOKUP($C1081, 'Home Field Adv'!$A$2:$K$31, 11, FALSE)</f>
        <v>#N/A</v>
      </c>
      <c r="BB1081" s="5" t="str">
        <f t="shared" si="49"/>
        <v/>
      </c>
      <c r="BC1081" s="5" t="str">
        <f t="shared" si="50"/>
        <v/>
      </c>
      <c r="BD1081" s="5" t="str">
        <f t="shared" si="51"/>
        <v/>
      </c>
    </row>
    <row r="1082" spans="6:56" x14ac:dyDescent="0.45">
      <c r="F1082" s="9" t="e">
        <f>VLOOKUP($B1082, FanGraphs_Standings[[Abbreviation]:[2024 Year to Date G]], 2, FALSE)</f>
        <v>#N/A</v>
      </c>
      <c r="G1082" s="9" t="e">
        <f>IF(ISERR(VLOOKUP($D1082, 'SP Per G'!$A$2:$D$1380, 3, FALSE)), L1082, VLOOKUP($D1082, 'SP Per G'!$A$2:$D$1380, 3, FALSE))</f>
        <v>#N/A</v>
      </c>
      <c r="H1082" s="9" t="e">
        <f>VLOOKUP($D1082, 'SP Per G'!$A$2:$D$1380, 4, FALSE)</f>
        <v>#N/A</v>
      </c>
      <c r="I1082" s="9" t="e">
        <f>VLOOKUP($D1082, Individual_Pitching___Dashboard[], 18, FALSE)</f>
        <v>#N/A</v>
      </c>
      <c r="J1082" s="9" t="e">
        <f>VLOOKUP($D1082, Individual_Pitching___Dashboard[], 20, FALSE)</f>
        <v>#N/A</v>
      </c>
      <c r="K1082" s="9" t="e">
        <f>VLOOKUP($D1082, Individual_Pitching___Advanced[], 21,FALSE)</f>
        <v>#N/A</v>
      </c>
      <c r="L1082" s="9" t="e">
        <f>VLOOKUP($B1082, 'Team Per G'!$A$2:$G$31, 7, FALSE)</f>
        <v>#N/A</v>
      </c>
      <c r="M1082" s="9" t="e">
        <f>VLOOKUP($B1082, 'FanGraphs - Team WAR Projected'!$B$2:$E$31, 3, FALSE)/162</f>
        <v>#N/A</v>
      </c>
      <c r="N1082" s="9" t="e">
        <f>VLOOKUP($B1082, Team_Pitching___Advanced[[Team]:[xFIP]], 19,FALSE)</f>
        <v>#N/A</v>
      </c>
      <c r="O1082" s="9" t="e">
        <f>VLOOKUP($B1082, Team_Pitching___Advanced[], 20, FALSE)</f>
        <v>#N/A</v>
      </c>
      <c r="P1082" s="9" t="e">
        <f>VLOOKUP($B1082, Team_Batting___Dashboard[[Team]:[wOBA]], 16, FALSE)</f>
        <v>#N/A</v>
      </c>
      <c r="Q1082" s="9" t="e">
        <f>VLOOKUP($B1082, Team_Batting___Advanced[[Team]:[OPS]], 9, FALSE)</f>
        <v>#N/A</v>
      </c>
      <c r="R1082" s="9" t="e">
        <f>VLOOKUP($B1082, Team_Batting___Advanced[], 19, FALSE)</f>
        <v>#N/A</v>
      </c>
      <c r="S1082" s="9" t="e">
        <f>VLOOKUP($B1082, 'Team Per G'!$A$2:$G$31, 3, FALSE)</f>
        <v>#N/A</v>
      </c>
      <c r="T1082" s="9" t="e">
        <f>VLOOKUP($B1082, 'Team Per G'!$A$2:$G$31, 5, FALSE)</f>
        <v>#N/A</v>
      </c>
      <c r="U1082" s="9" t="e">
        <f>VLOOKUP($B1082, 'Team Per G'!$A$2:$G$31, 4, FALSE)</f>
        <v>#N/A</v>
      </c>
      <c r="V1082" s="9" t="e">
        <f>VLOOKUP($B1082, Team_Batting___Dashboard[], 22, FALSE)/$F1082</f>
        <v>#N/A</v>
      </c>
      <c r="W1082" s="9" t="e">
        <f>VLOOKUP($B1082, 'FanGraphs - Team WAR Projected'!$B$2:$E$31, 4, FALSE)/162</f>
        <v>#N/A</v>
      </c>
      <c r="X1082" s="9" t="e">
        <f>VLOOKUP($B1082, FanGraphs_Standings[[Abbreviation]:[2024 Year to Date RS/G]], 6, FALSE)/$F1082</f>
        <v>#N/A</v>
      </c>
      <c r="Y1082" s="9" t="e">
        <f>VLOOKUP($B1082, FanGraphs_Standings[[Abbreviation]:[2024 Projected Full Season RDif]], 19, FALSE)/162</f>
        <v>#N/A</v>
      </c>
      <c r="Z1082" s="9" t="e">
        <f>VLOOKUP($B1082, FanGraphs_Standings[[Abbreviation]:[2024 Projected Full Season RDif]], 5, FALSE)</f>
        <v>#N/A</v>
      </c>
      <c r="AA1082" s="9" t="e">
        <f>VLOOKUP($B1082, FanGraphs_Standings[[Abbreviation]:[2024 Projected Full Season W%]], 18, FALSE)</f>
        <v>#N/A</v>
      </c>
      <c r="AB1082" s="9" t="e">
        <f>VLOOKUP($B1082, 'Home Field Adv'!$A$2:$I$31, 9, FALSE)</f>
        <v>#N/A</v>
      </c>
      <c r="AC1082" s="9" t="e">
        <f>VLOOKUP($C1082, FanGraphs_Standings[[Abbreviation]:[2024 Year to Date G]], 2, FALSE)</f>
        <v>#N/A</v>
      </c>
      <c r="AD1082" s="9" t="e">
        <f>VLOOKUP($E1082, 'SP Per G'!$A$2:$D$1380, 3, FALSE)</f>
        <v>#N/A</v>
      </c>
      <c r="AE1082" s="9" t="e">
        <f>VLOOKUP($E1082, 'SP Per G'!$A$2:$D$1380, 4, FALSE)</f>
        <v>#N/A</v>
      </c>
      <c r="AF1082" s="9" t="e">
        <f>VLOOKUP($E1082, Individual_Pitching___Dashboard[], 18, FALSE)</f>
        <v>#N/A</v>
      </c>
      <c r="AG1082" s="9" t="e">
        <f>VLOOKUP($E1082, Individual_Pitching___Dashboard[], 20, FALSE)</f>
        <v>#N/A</v>
      </c>
      <c r="AH1082" s="9" t="e">
        <f>VLOOKUP($E1082, Individual_Pitching___Advanced[], 21,FALSE)</f>
        <v>#N/A</v>
      </c>
      <c r="AI1082" s="9" t="e">
        <f>VLOOKUP($C1082, 'Team Per G'!$A$2:$G$31, 7, FALSE)</f>
        <v>#N/A</v>
      </c>
      <c r="AJ1082" s="9" t="e">
        <f>VLOOKUP($C1082, 'FanGraphs - Team WAR Projected'!$B$2:$E$31, 3, FALSE)/162</f>
        <v>#N/A</v>
      </c>
      <c r="AK1082" s="9" t="e">
        <f>VLOOKUP($C1082, Team_Pitching___Advanced[[Team]:[xFIP]], 19,FALSE)</f>
        <v>#N/A</v>
      </c>
      <c r="AL1082" s="9" t="e">
        <f>VLOOKUP($C1082, Team_Pitching___Advanced[], 20, FALSE)</f>
        <v>#N/A</v>
      </c>
      <c r="AM1082" s="9" t="e">
        <f>VLOOKUP($C1082, Team_Batting___Dashboard[[Team]:[wOBA]], 16, FALSE)</f>
        <v>#N/A</v>
      </c>
      <c r="AN1082" s="9" t="e">
        <f>VLOOKUP($C1082, Team_Batting___Advanced[[Team]:[OPS]], 9, FALSE)</f>
        <v>#N/A</v>
      </c>
      <c r="AO1082" s="9" t="e">
        <f>VLOOKUP($C1082, Team_Batting___Advanced[], 19, FALSE)</f>
        <v>#N/A</v>
      </c>
      <c r="AP1082" s="9" t="e">
        <f>VLOOKUP($C1082, 'Team Per G'!$A$2:$G$31, 3, FALSE)</f>
        <v>#N/A</v>
      </c>
      <c r="AQ1082" s="9" t="e">
        <f>VLOOKUP($C1082, 'Team Per G'!$A$2:$G$31, 5, FALSE)</f>
        <v>#N/A</v>
      </c>
      <c r="AR1082" s="9" t="e">
        <f>VLOOKUP($C1082, 'Team Per G'!$A$2:$G$31, 4, FALSE)</f>
        <v>#N/A</v>
      </c>
      <c r="AS1082" s="9" t="e">
        <f>VLOOKUP($C1082, Team_Batting___Dashboard[], 22, FALSE)/$AC1082</f>
        <v>#N/A</v>
      </c>
      <c r="AT1082" s="9" t="e">
        <f>VLOOKUP($C1082, 'FanGraphs - Team WAR Projected'!$B$2:$E$31, 4, FALSE)/162</f>
        <v>#N/A</v>
      </c>
      <c r="AU1082" s="9" t="e">
        <f>VLOOKUP($C1082, FanGraphs_Standings[[Abbreviation]:[2024 Year to Date RS/G]], 6, FALSE)/$AC1082</f>
        <v>#N/A</v>
      </c>
      <c r="AV1082" s="9" t="e">
        <f>VLOOKUP($C1082, FanGraphs_Standings[[Abbreviation]:[2024 Projected Full Season RDif]], 19, FALSE)/162</f>
        <v>#N/A</v>
      </c>
      <c r="AW1082" s="9" t="e">
        <f>VLOOKUP($C1082, FanGraphs_Standings[[Abbreviation]:[2024 Projected Full Season RDif]], 5, FALSE)</f>
        <v>#N/A</v>
      </c>
      <c r="AX1082" s="9" t="e">
        <f>VLOOKUP($C1082, FanGraphs_Standings[[Abbreviation]:[2024 Projected Full Season W%]], 18, FALSE)</f>
        <v>#N/A</v>
      </c>
      <c r="AY1082" s="9" t="e">
        <f>VLOOKUP($C1082, 'Home Field Adv'!$A$2:$K$31, 11, FALSE)</f>
        <v>#N/A</v>
      </c>
      <c r="BB1082" s="5" t="str">
        <f t="shared" si="49"/>
        <v/>
      </c>
      <c r="BC1082" s="5" t="str">
        <f t="shared" si="50"/>
        <v/>
      </c>
      <c r="BD1082" s="5" t="str">
        <f t="shared" si="51"/>
        <v/>
      </c>
    </row>
    <row r="1083" spans="6:56" x14ac:dyDescent="0.45">
      <c r="F1083" s="9" t="e">
        <f>VLOOKUP($B1083, FanGraphs_Standings[[Abbreviation]:[2024 Year to Date G]], 2, FALSE)</f>
        <v>#N/A</v>
      </c>
      <c r="G1083" s="9" t="e">
        <f>IF(ISERR(VLOOKUP($D1083, 'SP Per G'!$A$2:$D$1380, 3, FALSE)), L1083, VLOOKUP($D1083, 'SP Per G'!$A$2:$D$1380, 3, FALSE))</f>
        <v>#N/A</v>
      </c>
      <c r="H1083" s="9" t="e">
        <f>VLOOKUP($D1083, 'SP Per G'!$A$2:$D$1380, 4, FALSE)</f>
        <v>#N/A</v>
      </c>
      <c r="I1083" s="9" t="e">
        <f>VLOOKUP($D1083, Individual_Pitching___Dashboard[], 18, FALSE)</f>
        <v>#N/A</v>
      </c>
      <c r="J1083" s="9" t="e">
        <f>VLOOKUP($D1083, Individual_Pitching___Dashboard[], 20, FALSE)</f>
        <v>#N/A</v>
      </c>
      <c r="K1083" s="9" t="e">
        <f>VLOOKUP($D1083, Individual_Pitching___Advanced[], 21,FALSE)</f>
        <v>#N/A</v>
      </c>
      <c r="L1083" s="9" t="e">
        <f>VLOOKUP($B1083, 'Team Per G'!$A$2:$G$31, 7, FALSE)</f>
        <v>#N/A</v>
      </c>
      <c r="M1083" s="9" t="e">
        <f>VLOOKUP($B1083, 'FanGraphs - Team WAR Projected'!$B$2:$E$31, 3, FALSE)/162</f>
        <v>#N/A</v>
      </c>
      <c r="N1083" s="9" t="e">
        <f>VLOOKUP($B1083, Team_Pitching___Advanced[[Team]:[xFIP]], 19,FALSE)</f>
        <v>#N/A</v>
      </c>
      <c r="O1083" s="9" t="e">
        <f>VLOOKUP($B1083, Team_Pitching___Advanced[], 20, FALSE)</f>
        <v>#N/A</v>
      </c>
      <c r="P1083" s="9" t="e">
        <f>VLOOKUP($B1083, Team_Batting___Dashboard[[Team]:[wOBA]], 16, FALSE)</f>
        <v>#N/A</v>
      </c>
      <c r="Q1083" s="9" t="e">
        <f>VLOOKUP($B1083, Team_Batting___Advanced[[Team]:[OPS]], 9, FALSE)</f>
        <v>#N/A</v>
      </c>
      <c r="R1083" s="9" t="e">
        <f>VLOOKUP($B1083, Team_Batting___Advanced[], 19, FALSE)</f>
        <v>#N/A</v>
      </c>
      <c r="S1083" s="9" t="e">
        <f>VLOOKUP($B1083, 'Team Per G'!$A$2:$G$31, 3, FALSE)</f>
        <v>#N/A</v>
      </c>
      <c r="T1083" s="9" t="e">
        <f>VLOOKUP($B1083, 'Team Per G'!$A$2:$G$31, 5, FALSE)</f>
        <v>#N/A</v>
      </c>
      <c r="U1083" s="9" t="e">
        <f>VLOOKUP($B1083, 'Team Per G'!$A$2:$G$31, 4, FALSE)</f>
        <v>#N/A</v>
      </c>
      <c r="V1083" s="9" t="e">
        <f>VLOOKUP($B1083, Team_Batting___Dashboard[], 22, FALSE)/$F1083</f>
        <v>#N/A</v>
      </c>
      <c r="W1083" s="9" t="e">
        <f>VLOOKUP($B1083, 'FanGraphs - Team WAR Projected'!$B$2:$E$31, 4, FALSE)/162</f>
        <v>#N/A</v>
      </c>
      <c r="X1083" s="9" t="e">
        <f>VLOOKUP($B1083, FanGraphs_Standings[[Abbreviation]:[2024 Year to Date RS/G]], 6, FALSE)/$F1083</f>
        <v>#N/A</v>
      </c>
      <c r="Y1083" s="9" t="e">
        <f>VLOOKUP($B1083, FanGraphs_Standings[[Abbreviation]:[2024 Projected Full Season RDif]], 19, FALSE)/162</f>
        <v>#N/A</v>
      </c>
      <c r="Z1083" s="9" t="e">
        <f>VLOOKUP($B1083, FanGraphs_Standings[[Abbreviation]:[2024 Projected Full Season RDif]], 5, FALSE)</f>
        <v>#N/A</v>
      </c>
      <c r="AA1083" s="9" t="e">
        <f>VLOOKUP($B1083, FanGraphs_Standings[[Abbreviation]:[2024 Projected Full Season W%]], 18, FALSE)</f>
        <v>#N/A</v>
      </c>
      <c r="AB1083" s="9" t="e">
        <f>VLOOKUP($B1083, 'Home Field Adv'!$A$2:$I$31, 9, FALSE)</f>
        <v>#N/A</v>
      </c>
      <c r="AC1083" s="9" t="e">
        <f>VLOOKUP($C1083, FanGraphs_Standings[[Abbreviation]:[2024 Year to Date G]], 2, FALSE)</f>
        <v>#N/A</v>
      </c>
      <c r="AD1083" s="9" t="e">
        <f>VLOOKUP($E1083, 'SP Per G'!$A$2:$D$1380, 3, FALSE)</f>
        <v>#N/A</v>
      </c>
      <c r="AE1083" s="9" t="e">
        <f>VLOOKUP($E1083, 'SP Per G'!$A$2:$D$1380, 4, FALSE)</f>
        <v>#N/A</v>
      </c>
      <c r="AF1083" s="9" t="e">
        <f>VLOOKUP($E1083, Individual_Pitching___Dashboard[], 18, FALSE)</f>
        <v>#N/A</v>
      </c>
      <c r="AG1083" s="9" t="e">
        <f>VLOOKUP($E1083, Individual_Pitching___Dashboard[], 20, FALSE)</f>
        <v>#N/A</v>
      </c>
      <c r="AH1083" s="9" t="e">
        <f>VLOOKUP($E1083, Individual_Pitching___Advanced[], 21,FALSE)</f>
        <v>#N/A</v>
      </c>
      <c r="AI1083" s="9" t="e">
        <f>VLOOKUP($C1083, 'Team Per G'!$A$2:$G$31, 7, FALSE)</f>
        <v>#N/A</v>
      </c>
      <c r="AJ1083" s="9" t="e">
        <f>VLOOKUP($C1083, 'FanGraphs - Team WAR Projected'!$B$2:$E$31, 3, FALSE)/162</f>
        <v>#N/A</v>
      </c>
      <c r="AK1083" s="9" t="e">
        <f>VLOOKUP($C1083, Team_Pitching___Advanced[[Team]:[xFIP]], 19,FALSE)</f>
        <v>#N/A</v>
      </c>
      <c r="AL1083" s="9" t="e">
        <f>VLOOKUP($C1083, Team_Pitching___Advanced[], 20, FALSE)</f>
        <v>#N/A</v>
      </c>
      <c r="AM1083" s="9" t="e">
        <f>VLOOKUP($C1083, Team_Batting___Dashboard[[Team]:[wOBA]], 16, FALSE)</f>
        <v>#N/A</v>
      </c>
      <c r="AN1083" s="9" t="e">
        <f>VLOOKUP($C1083, Team_Batting___Advanced[[Team]:[OPS]], 9, FALSE)</f>
        <v>#N/A</v>
      </c>
      <c r="AO1083" s="9" t="e">
        <f>VLOOKUP($C1083, Team_Batting___Advanced[], 19, FALSE)</f>
        <v>#N/A</v>
      </c>
      <c r="AP1083" s="9" t="e">
        <f>VLOOKUP($C1083, 'Team Per G'!$A$2:$G$31, 3, FALSE)</f>
        <v>#N/A</v>
      </c>
      <c r="AQ1083" s="9" t="e">
        <f>VLOOKUP($C1083, 'Team Per G'!$A$2:$G$31, 5, FALSE)</f>
        <v>#N/A</v>
      </c>
      <c r="AR1083" s="9" t="e">
        <f>VLOOKUP($C1083, 'Team Per G'!$A$2:$G$31, 4, FALSE)</f>
        <v>#N/A</v>
      </c>
      <c r="AS1083" s="9" t="e">
        <f>VLOOKUP($C1083, Team_Batting___Dashboard[], 22, FALSE)/$AC1083</f>
        <v>#N/A</v>
      </c>
      <c r="AT1083" s="9" t="e">
        <f>VLOOKUP($C1083, 'FanGraphs - Team WAR Projected'!$B$2:$E$31, 4, FALSE)/162</f>
        <v>#N/A</v>
      </c>
      <c r="AU1083" s="9" t="e">
        <f>VLOOKUP($C1083, FanGraphs_Standings[[Abbreviation]:[2024 Year to Date RS/G]], 6, FALSE)/$AC1083</f>
        <v>#N/A</v>
      </c>
      <c r="AV1083" s="9" t="e">
        <f>VLOOKUP($C1083, FanGraphs_Standings[[Abbreviation]:[2024 Projected Full Season RDif]], 19, FALSE)/162</f>
        <v>#N/A</v>
      </c>
      <c r="AW1083" s="9" t="e">
        <f>VLOOKUP($C1083, FanGraphs_Standings[[Abbreviation]:[2024 Projected Full Season RDif]], 5, FALSE)</f>
        <v>#N/A</v>
      </c>
      <c r="AX1083" s="9" t="e">
        <f>VLOOKUP($C1083, FanGraphs_Standings[[Abbreviation]:[2024 Projected Full Season W%]], 18, FALSE)</f>
        <v>#N/A</v>
      </c>
      <c r="AY1083" s="9" t="e">
        <f>VLOOKUP($C1083, 'Home Field Adv'!$A$2:$K$31, 11, FALSE)</f>
        <v>#N/A</v>
      </c>
      <c r="BB1083" s="5" t="str">
        <f t="shared" si="49"/>
        <v/>
      </c>
      <c r="BC1083" s="5" t="str">
        <f t="shared" si="50"/>
        <v/>
      </c>
      <c r="BD1083" s="5" t="str">
        <f t="shared" si="51"/>
        <v/>
      </c>
    </row>
    <row r="1084" spans="6:56" x14ac:dyDescent="0.45">
      <c r="F1084" s="9" t="e">
        <f>VLOOKUP($B1084, FanGraphs_Standings[[Abbreviation]:[2024 Year to Date G]], 2, FALSE)</f>
        <v>#N/A</v>
      </c>
      <c r="G1084" s="9" t="e">
        <f>IF(ISERR(VLOOKUP($D1084, 'SP Per G'!$A$2:$D$1380, 3, FALSE)), L1084, VLOOKUP($D1084, 'SP Per G'!$A$2:$D$1380, 3, FALSE))</f>
        <v>#N/A</v>
      </c>
      <c r="H1084" s="9" t="e">
        <f>VLOOKUP($D1084, 'SP Per G'!$A$2:$D$1380, 4, FALSE)</f>
        <v>#N/A</v>
      </c>
      <c r="I1084" s="9" t="e">
        <f>VLOOKUP($D1084, Individual_Pitching___Dashboard[], 18, FALSE)</f>
        <v>#N/A</v>
      </c>
      <c r="J1084" s="9" t="e">
        <f>VLOOKUP($D1084, Individual_Pitching___Dashboard[], 20, FALSE)</f>
        <v>#N/A</v>
      </c>
      <c r="K1084" s="9" t="e">
        <f>VLOOKUP($D1084, Individual_Pitching___Advanced[], 21,FALSE)</f>
        <v>#N/A</v>
      </c>
      <c r="L1084" s="9" t="e">
        <f>VLOOKUP($B1084, 'Team Per G'!$A$2:$G$31, 7, FALSE)</f>
        <v>#N/A</v>
      </c>
      <c r="M1084" s="9" t="e">
        <f>VLOOKUP($B1084, 'FanGraphs - Team WAR Projected'!$B$2:$E$31, 3, FALSE)/162</f>
        <v>#N/A</v>
      </c>
      <c r="N1084" s="9" t="e">
        <f>VLOOKUP($B1084, Team_Pitching___Advanced[[Team]:[xFIP]], 19,FALSE)</f>
        <v>#N/A</v>
      </c>
      <c r="O1084" s="9" t="e">
        <f>VLOOKUP($B1084, Team_Pitching___Advanced[], 20, FALSE)</f>
        <v>#N/A</v>
      </c>
      <c r="P1084" s="9" t="e">
        <f>VLOOKUP($B1084, Team_Batting___Dashboard[[Team]:[wOBA]], 16, FALSE)</f>
        <v>#N/A</v>
      </c>
      <c r="Q1084" s="9" t="e">
        <f>VLOOKUP($B1084, Team_Batting___Advanced[[Team]:[OPS]], 9, FALSE)</f>
        <v>#N/A</v>
      </c>
      <c r="R1084" s="9" t="e">
        <f>VLOOKUP($B1084, Team_Batting___Advanced[], 19, FALSE)</f>
        <v>#N/A</v>
      </c>
      <c r="S1084" s="9" t="e">
        <f>VLOOKUP($B1084, 'Team Per G'!$A$2:$G$31, 3, FALSE)</f>
        <v>#N/A</v>
      </c>
      <c r="T1084" s="9" t="e">
        <f>VLOOKUP($B1084, 'Team Per G'!$A$2:$G$31, 5, FALSE)</f>
        <v>#N/A</v>
      </c>
      <c r="U1084" s="9" t="e">
        <f>VLOOKUP($B1084, 'Team Per G'!$A$2:$G$31, 4, FALSE)</f>
        <v>#N/A</v>
      </c>
      <c r="V1084" s="9" t="e">
        <f>VLOOKUP($B1084, Team_Batting___Dashboard[], 22, FALSE)/$F1084</f>
        <v>#N/A</v>
      </c>
      <c r="W1084" s="9" t="e">
        <f>VLOOKUP($B1084, 'FanGraphs - Team WAR Projected'!$B$2:$E$31, 4, FALSE)/162</f>
        <v>#N/A</v>
      </c>
      <c r="X1084" s="9" t="e">
        <f>VLOOKUP($B1084, FanGraphs_Standings[[Abbreviation]:[2024 Year to Date RS/G]], 6, FALSE)/$F1084</f>
        <v>#N/A</v>
      </c>
      <c r="Y1084" s="9" t="e">
        <f>VLOOKUP($B1084, FanGraphs_Standings[[Abbreviation]:[2024 Projected Full Season RDif]], 19, FALSE)/162</f>
        <v>#N/A</v>
      </c>
      <c r="Z1084" s="9" t="e">
        <f>VLOOKUP($B1084, FanGraphs_Standings[[Abbreviation]:[2024 Projected Full Season RDif]], 5, FALSE)</f>
        <v>#N/A</v>
      </c>
      <c r="AA1084" s="9" t="e">
        <f>VLOOKUP($B1084, FanGraphs_Standings[[Abbreviation]:[2024 Projected Full Season W%]], 18, FALSE)</f>
        <v>#N/A</v>
      </c>
      <c r="AB1084" s="9" t="e">
        <f>VLOOKUP($B1084, 'Home Field Adv'!$A$2:$I$31, 9, FALSE)</f>
        <v>#N/A</v>
      </c>
      <c r="AC1084" s="9" t="e">
        <f>VLOOKUP($C1084, FanGraphs_Standings[[Abbreviation]:[2024 Year to Date G]], 2, FALSE)</f>
        <v>#N/A</v>
      </c>
      <c r="AD1084" s="9" t="e">
        <f>VLOOKUP($E1084, 'SP Per G'!$A$2:$D$1380, 3, FALSE)</f>
        <v>#N/A</v>
      </c>
      <c r="AE1084" s="9" t="e">
        <f>VLOOKUP($E1084, 'SP Per G'!$A$2:$D$1380, 4, FALSE)</f>
        <v>#N/A</v>
      </c>
      <c r="AF1084" s="9" t="e">
        <f>VLOOKUP($E1084, Individual_Pitching___Dashboard[], 18, FALSE)</f>
        <v>#N/A</v>
      </c>
      <c r="AG1084" s="9" t="e">
        <f>VLOOKUP($E1084, Individual_Pitching___Dashboard[], 20, FALSE)</f>
        <v>#N/A</v>
      </c>
      <c r="AH1084" s="9" t="e">
        <f>VLOOKUP($E1084, Individual_Pitching___Advanced[], 21,FALSE)</f>
        <v>#N/A</v>
      </c>
      <c r="AI1084" s="9" t="e">
        <f>VLOOKUP($C1084, 'Team Per G'!$A$2:$G$31, 7, FALSE)</f>
        <v>#N/A</v>
      </c>
      <c r="AJ1084" s="9" t="e">
        <f>VLOOKUP($C1084, 'FanGraphs - Team WAR Projected'!$B$2:$E$31, 3, FALSE)/162</f>
        <v>#N/A</v>
      </c>
      <c r="AK1084" s="9" t="e">
        <f>VLOOKUP($C1084, Team_Pitching___Advanced[[Team]:[xFIP]], 19,FALSE)</f>
        <v>#N/A</v>
      </c>
      <c r="AL1084" s="9" t="e">
        <f>VLOOKUP($C1084, Team_Pitching___Advanced[], 20, FALSE)</f>
        <v>#N/A</v>
      </c>
      <c r="AM1084" s="9" t="e">
        <f>VLOOKUP($C1084, Team_Batting___Dashboard[[Team]:[wOBA]], 16, FALSE)</f>
        <v>#N/A</v>
      </c>
      <c r="AN1084" s="9" t="e">
        <f>VLOOKUP($C1084, Team_Batting___Advanced[[Team]:[OPS]], 9, FALSE)</f>
        <v>#N/A</v>
      </c>
      <c r="AO1084" s="9" t="e">
        <f>VLOOKUP($C1084, Team_Batting___Advanced[], 19, FALSE)</f>
        <v>#N/A</v>
      </c>
      <c r="AP1084" s="9" t="e">
        <f>VLOOKUP($C1084, 'Team Per G'!$A$2:$G$31, 3, FALSE)</f>
        <v>#N/A</v>
      </c>
      <c r="AQ1084" s="9" t="e">
        <f>VLOOKUP($C1084, 'Team Per G'!$A$2:$G$31, 5, FALSE)</f>
        <v>#N/A</v>
      </c>
      <c r="AR1084" s="9" t="e">
        <f>VLOOKUP($C1084, 'Team Per G'!$A$2:$G$31, 4, FALSE)</f>
        <v>#N/A</v>
      </c>
      <c r="AS1084" s="9" t="e">
        <f>VLOOKUP($C1084, Team_Batting___Dashboard[], 22, FALSE)/$AC1084</f>
        <v>#N/A</v>
      </c>
      <c r="AT1084" s="9" t="e">
        <f>VLOOKUP($C1084, 'FanGraphs - Team WAR Projected'!$B$2:$E$31, 4, FALSE)/162</f>
        <v>#N/A</v>
      </c>
      <c r="AU1084" s="9" t="e">
        <f>VLOOKUP($C1084, FanGraphs_Standings[[Abbreviation]:[2024 Year to Date RS/G]], 6, FALSE)/$AC1084</f>
        <v>#N/A</v>
      </c>
      <c r="AV1084" s="9" t="e">
        <f>VLOOKUP($C1084, FanGraphs_Standings[[Abbreviation]:[2024 Projected Full Season RDif]], 19, FALSE)/162</f>
        <v>#N/A</v>
      </c>
      <c r="AW1084" s="9" t="e">
        <f>VLOOKUP($C1084, FanGraphs_Standings[[Abbreviation]:[2024 Projected Full Season RDif]], 5, FALSE)</f>
        <v>#N/A</v>
      </c>
      <c r="AX1084" s="9" t="e">
        <f>VLOOKUP($C1084, FanGraphs_Standings[[Abbreviation]:[2024 Projected Full Season W%]], 18, FALSE)</f>
        <v>#N/A</v>
      </c>
      <c r="AY1084" s="9" t="e">
        <f>VLOOKUP($C1084, 'Home Field Adv'!$A$2:$K$31, 11, FALSE)</f>
        <v>#N/A</v>
      </c>
      <c r="BB1084" s="5" t="str">
        <f t="shared" si="49"/>
        <v/>
      </c>
      <c r="BC1084" s="5" t="str">
        <f t="shared" si="50"/>
        <v/>
      </c>
      <c r="BD1084" s="5" t="str">
        <f t="shared" si="51"/>
        <v/>
      </c>
    </row>
    <row r="1085" spans="6:56" x14ac:dyDescent="0.45">
      <c r="F1085" s="9" t="e">
        <f>VLOOKUP($B1085, FanGraphs_Standings[[Abbreviation]:[2024 Year to Date G]], 2, FALSE)</f>
        <v>#N/A</v>
      </c>
      <c r="G1085" s="9" t="e">
        <f>IF(ISERR(VLOOKUP($D1085, 'SP Per G'!$A$2:$D$1380, 3, FALSE)), L1085, VLOOKUP($D1085, 'SP Per G'!$A$2:$D$1380, 3, FALSE))</f>
        <v>#N/A</v>
      </c>
      <c r="H1085" s="9" t="e">
        <f>VLOOKUP($D1085, 'SP Per G'!$A$2:$D$1380, 4, FALSE)</f>
        <v>#N/A</v>
      </c>
      <c r="I1085" s="9" t="e">
        <f>VLOOKUP($D1085, Individual_Pitching___Dashboard[], 18, FALSE)</f>
        <v>#N/A</v>
      </c>
      <c r="J1085" s="9" t="e">
        <f>VLOOKUP($D1085, Individual_Pitching___Dashboard[], 20, FALSE)</f>
        <v>#N/A</v>
      </c>
      <c r="K1085" s="9" t="e">
        <f>VLOOKUP($D1085, Individual_Pitching___Advanced[], 21,FALSE)</f>
        <v>#N/A</v>
      </c>
      <c r="L1085" s="9" t="e">
        <f>VLOOKUP($B1085, 'Team Per G'!$A$2:$G$31, 7, FALSE)</f>
        <v>#N/A</v>
      </c>
      <c r="M1085" s="9" t="e">
        <f>VLOOKUP($B1085, 'FanGraphs - Team WAR Projected'!$B$2:$E$31, 3, FALSE)/162</f>
        <v>#N/A</v>
      </c>
      <c r="N1085" s="9" t="e">
        <f>VLOOKUP($B1085, Team_Pitching___Advanced[[Team]:[xFIP]], 19,FALSE)</f>
        <v>#N/A</v>
      </c>
      <c r="O1085" s="9" t="e">
        <f>VLOOKUP($B1085, Team_Pitching___Advanced[], 20, FALSE)</f>
        <v>#N/A</v>
      </c>
      <c r="P1085" s="9" t="e">
        <f>VLOOKUP($B1085, Team_Batting___Dashboard[[Team]:[wOBA]], 16, FALSE)</f>
        <v>#N/A</v>
      </c>
      <c r="Q1085" s="9" t="e">
        <f>VLOOKUP($B1085, Team_Batting___Advanced[[Team]:[OPS]], 9, FALSE)</f>
        <v>#N/A</v>
      </c>
      <c r="R1085" s="9" t="e">
        <f>VLOOKUP($B1085, Team_Batting___Advanced[], 19, FALSE)</f>
        <v>#N/A</v>
      </c>
      <c r="S1085" s="9" t="e">
        <f>VLOOKUP($B1085, 'Team Per G'!$A$2:$G$31, 3, FALSE)</f>
        <v>#N/A</v>
      </c>
      <c r="T1085" s="9" t="e">
        <f>VLOOKUP($B1085, 'Team Per G'!$A$2:$G$31, 5, FALSE)</f>
        <v>#N/A</v>
      </c>
      <c r="U1085" s="9" t="e">
        <f>VLOOKUP($B1085, 'Team Per G'!$A$2:$G$31, 4, FALSE)</f>
        <v>#N/A</v>
      </c>
      <c r="V1085" s="9" t="e">
        <f>VLOOKUP($B1085, Team_Batting___Dashboard[], 22, FALSE)/$F1085</f>
        <v>#N/A</v>
      </c>
      <c r="W1085" s="9" t="e">
        <f>VLOOKUP($B1085, 'FanGraphs - Team WAR Projected'!$B$2:$E$31, 4, FALSE)/162</f>
        <v>#N/A</v>
      </c>
      <c r="X1085" s="9" t="e">
        <f>VLOOKUP($B1085, FanGraphs_Standings[[Abbreviation]:[2024 Year to Date RS/G]], 6, FALSE)/$F1085</f>
        <v>#N/A</v>
      </c>
      <c r="Y1085" s="9" t="e">
        <f>VLOOKUP($B1085, FanGraphs_Standings[[Abbreviation]:[2024 Projected Full Season RDif]], 19, FALSE)/162</f>
        <v>#N/A</v>
      </c>
      <c r="Z1085" s="9" t="e">
        <f>VLOOKUP($B1085, FanGraphs_Standings[[Abbreviation]:[2024 Projected Full Season RDif]], 5, FALSE)</f>
        <v>#N/A</v>
      </c>
      <c r="AA1085" s="9" t="e">
        <f>VLOOKUP($B1085, FanGraphs_Standings[[Abbreviation]:[2024 Projected Full Season W%]], 18, FALSE)</f>
        <v>#N/A</v>
      </c>
      <c r="AB1085" s="9" t="e">
        <f>VLOOKUP($B1085, 'Home Field Adv'!$A$2:$I$31, 9, FALSE)</f>
        <v>#N/A</v>
      </c>
      <c r="AC1085" s="9" t="e">
        <f>VLOOKUP($C1085, FanGraphs_Standings[[Abbreviation]:[2024 Year to Date G]], 2, FALSE)</f>
        <v>#N/A</v>
      </c>
      <c r="AD1085" s="9" t="e">
        <f>VLOOKUP($E1085, 'SP Per G'!$A$2:$D$1380, 3, FALSE)</f>
        <v>#N/A</v>
      </c>
      <c r="AE1085" s="9" t="e">
        <f>VLOOKUP($E1085, 'SP Per G'!$A$2:$D$1380, 4, FALSE)</f>
        <v>#N/A</v>
      </c>
      <c r="AF1085" s="9" t="e">
        <f>VLOOKUP($E1085, Individual_Pitching___Dashboard[], 18, FALSE)</f>
        <v>#N/A</v>
      </c>
      <c r="AG1085" s="9" t="e">
        <f>VLOOKUP($E1085, Individual_Pitching___Dashboard[], 20, FALSE)</f>
        <v>#N/A</v>
      </c>
      <c r="AH1085" s="9" t="e">
        <f>VLOOKUP($E1085, Individual_Pitching___Advanced[], 21,FALSE)</f>
        <v>#N/A</v>
      </c>
      <c r="AI1085" s="9" t="e">
        <f>VLOOKUP($C1085, 'Team Per G'!$A$2:$G$31, 7, FALSE)</f>
        <v>#N/A</v>
      </c>
      <c r="AJ1085" s="9" t="e">
        <f>VLOOKUP($C1085, 'FanGraphs - Team WAR Projected'!$B$2:$E$31, 3, FALSE)/162</f>
        <v>#N/A</v>
      </c>
      <c r="AK1085" s="9" t="e">
        <f>VLOOKUP($C1085, Team_Pitching___Advanced[[Team]:[xFIP]], 19,FALSE)</f>
        <v>#N/A</v>
      </c>
      <c r="AL1085" s="9" t="e">
        <f>VLOOKUP($C1085, Team_Pitching___Advanced[], 20, FALSE)</f>
        <v>#N/A</v>
      </c>
      <c r="AM1085" s="9" t="e">
        <f>VLOOKUP($C1085, Team_Batting___Dashboard[[Team]:[wOBA]], 16, FALSE)</f>
        <v>#N/A</v>
      </c>
      <c r="AN1085" s="9" t="e">
        <f>VLOOKUP($C1085, Team_Batting___Advanced[[Team]:[OPS]], 9, FALSE)</f>
        <v>#N/A</v>
      </c>
      <c r="AO1085" s="9" t="e">
        <f>VLOOKUP($C1085, Team_Batting___Advanced[], 19, FALSE)</f>
        <v>#N/A</v>
      </c>
      <c r="AP1085" s="9" t="e">
        <f>VLOOKUP($C1085, 'Team Per G'!$A$2:$G$31, 3, FALSE)</f>
        <v>#N/A</v>
      </c>
      <c r="AQ1085" s="9" t="e">
        <f>VLOOKUP($C1085, 'Team Per G'!$A$2:$G$31, 5, FALSE)</f>
        <v>#N/A</v>
      </c>
      <c r="AR1085" s="9" t="e">
        <f>VLOOKUP($C1085, 'Team Per G'!$A$2:$G$31, 4, FALSE)</f>
        <v>#N/A</v>
      </c>
      <c r="AS1085" s="9" t="e">
        <f>VLOOKUP($C1085, Team_Batting___Dashboard[], 22, FALSE)/$AC1085</f>
        <v>#N/A</v>
      </c>
      <c r="AT1085" s="9" t="e">
        <f>VLOOKUP($C1085, 'FanGraphs - Team WAR Projected'!$B$2:$E$31, 4, FALSE)/162</f>
        <v>#N/A</v>
      </c>
      <c r="AU1085" s="9" t="e">
        <f>VLOOKUP($C1085, FanGraphs_Standings[[Abbreviation]:[2024 Year to Date RS/G]], 6, FALSE)/$AC1085</f>
        <v>#N/A</v>
      </c>
      <c r="AV1085" s="9" t="e">
        <f>VLOOKUP($C1085, FanGraphs_Standings[[Abbreviation]:[2024 Projected Full Season RDif]], 19, FALSE)/162</f>
        <v>#N/A</v>
      </c>
      <c r="AW1085" s="9" t="e">
        <f>VLOOKUP($C1085, FanGraphs_Standings[[Abbreviation]:[2024 Projected Full Season RDif]], 5, FALSE)</f>
        <v>#N/A</v>
      </c>
      <c r="AX1085" s="9" t="e">
        <f>VLOOKUP($C1085, FanGraphs_Standings[[Abbreviation]:[2024 Projected Full Season W%]], 18, FALSE)</f>
        <v>#N/A</v>
      </c>
      <c r="AY1085" s="9" t="e">
        <f>VLOOKUP($C1085, 'Home Field Adv'!$A$2:$K$31, 11, FALSE)</f>
        <v>#N/A</v>
      </c>
      <c r="BB1085" s="5" t="str">
        <f t="shared" si="49"/>
        <v/>
      </c>
      <c r="BC1085" s="5" t="str">
        <f t="shared" si="50"/>
        <v/>
      </c>
      <c r="BD1085" s="5" t="str">
        <f t="shared" si="51"/>
        <v/>
      </c>
    </row>
    <row r="1086" spans="6:56" x14ac:dyDescent="0.45">
      <c r="F1086" s="9" t="e">
        <f>VLOOKUP($B1086, FanGraphs_Standings[[Abbreviation]:[2024 Year to Date G]], 2, FALSE)</f>
        <v>#N/A</v>
      </c>
      <c r="G1086" s="9" t="e">
        <f>IF(ISERR(VLOOKUP($D1086, 'SP Per G'!$A$2:$D$1380, 3, FALSE)), L1086, VLOOKUP($D1086, 'SP Per G'!$A$2:$D$1380, 3, FALSE))</f>
        <v>#N/A</v>
      </c>
      <c r="H1086" s="9" t="e">
        <f>VLOOKUP($D1086, 'SP Per G'!$A$2:$D$1380, 4, FALSE)</f>
        <v>#N/A</v>
      </c>
      <c r="I1086" s="9" t="e">
        <f>VLOOKUP($D1086, Individual_Pitching___Dashboard[], 18, FALSE)</f>
        <v>#N/A</v>
      </c>
      <c r="J1086" s="9" t="e">
        <f>VLOOKUP($D1086, Individual_Pitching___Dashboard[], 20, FALSE)</f>
        <v>#N/A</v>
      </c>
      <c r="K1086" s="9" t="e">
        <f>VLOOKUP($D1086, Individual_Pitching___Advanced[], 21,FALSE)</f>
        <v>#N/A</v>
      </c>
      <c r="L1086" s="9" t="e">
        <f>VLOOKUP($B1086, 'Team Per G'!$A$2:$G$31, 7, FALSE)</f>
        <v>#N/A</v>
      </c>
      <c r="M1086" s="9" t="e">
        <f>VLOOKUP($B1086, 'FanGraphs - Team WAR Projected'!$B$2:$E$31, 3, FALSE)/162</f>
        <v>#N/A</v>
      </c>
      <c r="N1086" s="9" t="e">
        <f>VLOOKUP($B1086, Team_Pitching___Advanced[[Team]:[xFIP]], 19,FALSE)</f>
        <v>#N/A</v>
      </c>
      <c r="O1086" s="9" t="e">
        <f>VLOOKUP($B1086, Team_Pitching___Advanced[], 20, FALSE)</f>
        <v>#N/A</v>
      </c>
      <c r="P1086" s="9" t="e">
        <f>VLOOKUP($B1086, Team_Batting___Dashboard[[Team]:[wOBA]], 16, FALSE)</f>
        <v>#N/A</v>
      </c>
      <c r="Q1086" s="9" t="e">
        <f>VLOOKUP($B1086, Team_Batting___Advanced[[Team]:[OPS]], 9, FALSE)</f>
        <v>#N/A</v>
      </c>
      <c r="R1086" s="9" t="e">
        <f>VLOOKUP($B1086, Team_Batting___Advanced[], 19, FALSE)</f>
        <v>#N/A</v>
      </c>
      <c r="S1086" s="9" t="e">
        <f>VLOOKUP($B1086, 'Team Per G'!$A$2:$G$31, 3, FALSE)</f>
        <v>#N/A</v>
      </c>
      <c r="T1086" s="9" t="e">
        <f>VLOOKUP($B1086, 'Team Per G'!$A$2:$G$31, 5, FALSE)</f>
        <v>#N/A</v>
      </c>
      <c r="U1086" s="9" t="e">
        <f>VLOOKUP($B1086, 'Team Per G'!$A$2:$G$31, 4, FALSE)</f>
        <v>#N/A</v>
      </c>
      <c r="V1086" s="9" t="e">
        <f>VLOOKUP($B1086, Team_Batting___Dashboard[], 22, FALSE)/$F1086</f>
        <v>#N/A</v>
      </c>
      <c r="W1086" s="9" t="e">
        <f>VLOOKUP($B1086, 'FanGraphs - Team WAR Projected'!$B$2:$E$31, 4, FALSE)/162</f>
        <v>#N/A</v>
      </c>
      <c r="X1086" s="9" t="e">
        <f>VLOOKUP($B1086, FanGraphs_Standings[[Abbreviation]:[2024 Year to Date RS/G]], 6, FALSE)/$F1086</f>
        <v>#N/A</v>
      </c>
      <c r="Y1086" s="9" t="e">
        <f>VLOOKUP($B1086, FanGraphs_Standings[[Abbreviation]:[2024 Projected Full Season RDif]], 19, FALSE)/162</f>
        <v>#N/A</v>
      </c>
      <c r="Z1086" s="9" t="e">
        <f>VLOOKUP($B1086, FanGraphs_Standings[[Abbreviation]:[2024 Projected Full Season RDif]], 5, FALSE)</f>
        <v>#N/A</v>
      </c>
      <c r="AA1086" s="9" t="e">
        <f>VLOOKUP($B1086, FanGraphs_Standings[[Abbreviation]:[2024 Projected Full Season W%]], 18, FALSE)</f>
        <v>#N/A</v>
      </c>
      <c r="AB1086" s="9" t="e">
        <f>VLOOKUP($B1086, 'Home Field Adv'!$A$2:$I$31, 9, FALSE)</f>
        <v>#N/A</v>
      </c>
      <c r="AC1086" s="9" t="e">
        <f>VLOOKUP($C1086, FanGraphs_Standings[[Abbreviation]:[2024 Year to Date G]], 2, FALSE)</f>
        <v>#N/A</v>
      </c>
      <c r="AD1086" s="9" t="e">
        <f>VLOOKUP($E1086, 'SP Per G'!$A$2:$D$1380, 3, FALSE)</f>
        <v>#N/A</v>
      </c>
      <c r="AE1086" s="9" t="e">
        <f>VLOOKUP($E1086, 'SP Per G'!$A$2:$D$1380, 4, FALSE)</f>
        <v>#N/A</v>
      </c>
      <c r="AF1086" s="9" t="e">
        <f>VLOOKUP($E1086, Individual_Pitching___Dashboard[], 18, FALSE)</f>
        <v>#N/A</v>
      </c>
      <c r="AG1086" s="9" t="e">
        <f>VLOOKUP($E1086, Individual_Pitching___Dashboard[], 20, FALSE)</f>
        <v>#N/A</v>
      </c>
      <c r="AH1086" s="9" t="e">
        <f>VLOOKUP($E1086, Individual_Pitching___Advanced[], 21,FALSE)</f>
        <v>#N/A</v>
      </c>
      <c r="AI1086" s="9" t="e">
        <f>VLOOKUP($C1086, 'Team Per G'!$A$2:$G$31, 7, FALSE)</f>
        <v>#N/A</v>
      </c>
      <c r="AJ1086" s="9" t="e">
        <f>VLOOKUP($C1086, 'FanGraphs - Team WAR Projected'!$B$2:$E$31, 3, FALSE)/162</f>
        <v>#N/A</v>
      </c>
      <c r="AK1086" s="9" t="e">
        <f>VLOOKUP($C1086, Team_Pitching___Advanced[[Team]:[xFIP]], 19,FALSE)</f>
        <v>#N/A</v>
      </c>
      <c r="AL1086" s="9" t="e">
        <f>VLOOKUP($C1086, Team_Pitching___Advanced[], 20, FALSE)</f>
        <v>#N/A</v>
      </c>
      <c r="AM1086" s="9" t="e">
        <f>VLOOKUP($C1086, Team_Batting___Dashboard[[Team]:[wOBA]], 16, FALSE)</f>
        <v>#N/A</v>
      </c>
      <c r="AN1086" s="9" t="e">
        <f>VLOOKUP($C1086, Team_Batting___Advanced[[Team]:[OPS]], 9, FALSE)</f>
        <v>#N/A</v>
      </c>
      <c r="AO1086" s="9" t="e">
        <f>VLOOKUP($C1086, Team_Batting___Advanced[], 19, FALSE)</f>
        <v>#N/A</v>
      </c>
      <c r="AP1086" s="9" t="e">
        <f>VLOOKUP($C1086, 'Team Per G'!$A$2:$G$31, 3, FALSE)</f>
        <v>#N/A</v>
      </c>
      <c r="AQ1086" s="9" t="e">
        <f>VLOOKUP($C1086, 'Team Per G'!$A$2:$G$31, 5, FALSE)</f>
        <v>#N/A</v>
      </c>
      <c r="AR1086" s="9" t="e">
        <f>VLOOKUP($C1086, 'Team Per G'!$A$2:$G$31, 4, FALSE)</f>
        <v>#N/A</v>
      </c>
      <c r="AS1086" s="9" t="e">
        <f>VLOOKUP($C1086, Team_Batting___Dashboard[], 22, FALSE)/$AC1086</f>
        <v>#N/A</v>
      </c>
      <c r="AT1086" s="9" t="e">
        <f>VLOOKUP($C1086, 'FanGraphs - Team WAR Projected'!$B$2:$E$31, 4, FALSE)/162</f>
        <v>#N/A</v>
      </c>
      <c r="AU1086" s="9" t="e">
        <f>VLOOKUP($C1086, FanGraphs_Standings[[Abbreviation]:[2024 Year to Date RS/G]], 6, FALSE)/$AC1086</f>
        <v>#N/A</v>
      </c>
      <c r="AV1086" s="9" t="e">
        <f>VLOOKUP($C1086, FanGraphs_Standings[[Abbreviation]:[2024 Projected Full Season RDif]], 19, FALSE)/162</f>
        <v>#N/A</v>
      </c>
      <c r="AW1086" s="9" t="e">
        <f>VLOOKUP($C1086, FanGraphs_Standings[[Abbreviation]:[2024 Projected Full Season RDif]], 5, FALSE)</f>
        <v>#N/A</v>
      </c>
      <c r="AX1086" s="9" t="e">
        <f>VLOOKUP($C1086, FanGraphs_Standings[[Abbreviation]:[2024 Projected Full Season W%]], 18, FALSE)</f>
        <v>#N/A</v>
      </c>
      <c r="AY1086" s="9" t="e">
        <f>VLOOKUP($C1086, 'Home Field Adv'!$A$2:$K$31, 11, FALSE)</f>
        <v>#N/A</v>
      </c>
      <c r="BB1086" s="5" t="str">
        <f t="shared" si="49"/>
        <v/>
      </c>
      <c r="BC1086" s="5" t="str">
        <f t="shared" si="50"/>
        <v/>
      </c>
      <c r="BD1086" s="5" t="str">
        <f t="shared" si="51"/>
        <v/>
      </c>
    </row>
    <row r="1087" spans="6:56" x14ac:dyDescent="0.45">
      <c r="F1087" s="9" t="e">
        <f>VLOOKUP($B1087, FanGraphs_Standings[[Abbreviation]:[2024 Year to Date G]], 2, FALSE)</f>
        <v>#N/A</v>
      </c>
      <c r="G1087" s="9" t="e">
        <f>IF(ISERR(VLOOKUP($D1087, 'SP Per G'!$A$2:$D$1380, 3, FALSE)), L1087, VLOOKUP($D1087, 'SP Per G'!$A$2:$D$1380, 3, FALSE))</f>
        <v>#N/A</v>
      </c>
      <c r="H1087" s="9" t="e">
        <f>VLOOKUP($D1087, 'SP Per G'!$A$2:$D$1380, 4, FALSE)</f>
        <v>#N/A</v>
      </c>
      <c r="I1087" s="9" t="e">
        <f>VLOOKUP($D1087, Individual_Pitching___Dashboard[], 18, FALSE)</f>
        <v>#N/A</v>
      </c>
      <c r="J1087" s="9" t="e">
        <f>VLOOKUP($D1087, Individual_Pitching___Dashboard[], 20, FALSE)</f>
        <v>#N/A</v>
      </c>
      <c r="K1087" s="9" t="e">
        <f>VLOOKUP($D1087, Individual_Pitching___Advanced[], 21,FALSE)</f>
        <v>#N/A</v>
      </c>
      <c r="L1087" s="9" t="e">
        <f>VLOOKUP($B1087, 'Team Per G'!$A$2:$G$31, 7, FALSE)</f>
        <v>#N/A</v>
      </c>
      <c r="M1087" s="9" t="e">
        <f>VLOOKUP($B1087, 'FanGraphs - Team WAR Projected'!$B$2:$E$31, 3, FALSE)/162</f>
        <v>#N/A</v>
      </c>
      <c r="N1087" s="9" t="e">
        <f>VLOOKUP($B1087, Team_Pitching___Advanced[[Team]:[xFIP]], 19,FALSE)</f>
        <v>#N/A</v>
      </c>
      <c r="O1087" s="9" t="e">
        <f>VLOOKUP($B1087, Team_Pitching___Advanced[], 20, FALSE)</f>
        <v>#N/A</v>
      </c>
      <c r="P1087" s="9" t="e">
        <f>VLOOKUP($B1087, Team_Batting___Dashboard[[Team]:[wOBA]], 16, FALSE)</f>
        <v>#N/A</v>
      </c>
      <c r="Q1087" s="9" t="e">
        <f>VLOOKUP($B1087, Team_Batting___Advanced[[Team]:[OPS]], 9, FALSE)</f>
        <v>#N/A</v>
      </c>
      <c r="R1087" s="9" t="e">
        <f>VLOOKUP($B1087, Team_Batting___Advanced[], 19, FALSE)</f>
        <v>#N/A</v>
      </c>
      <c r="S1087" s="9" t="e">
        <f>VLOOKUP($B1087, 'Team Per G'!$A$2:$G$31, 3, FALSE)</f>
        <v>#N/A</v>
      </c>
      <c r="T1087" s="9" t="e">
        <f>VLOOKUP($B1087, 'Team Per G'!$A$2:$G$31, 5, FALSE)</f>
        <v>#N/A</v>
      </c>
      <c r="U1087" s="9" t="e">
        <f>VLOOKUP($B1087, 'Team Per G'!$A$2:$G$31, 4, FALSE)</f>
        <v>#N/A</v>
      </c>
      <c r="V1087" s="9" t="e">
        <f>VLOOKUP($B1087, Team_Batting___Dashboard[], 22, FALSE)/$F1087</f>
        <v>#N/A</v>
      </c>
      <c r="W1087" s="9" t="e">
        <f>VLOOKUP($B1087, 'FanGraphs - Team WAR Projected'!$B$2:$E$31, 4, FALSE)/162</f>
        <v>#N/A</v>
      </c>
      <c r="X1087" s="9" t="e">
        <f>VLOOKUP($B1087, FanGraphs_Standings[[Abbreviation]:[2024 Year to Date RS/G]], 6, FALSE)/$F1087</f>
        <v>#N/A</v>
      </c>
      <c r="Y1087" s="9" t="e">
        <f>VLOOKUP($B1087, FanGraphs_Standings[[Abbreviation]:[2024 Projected Full Season RDif]], 19, FALSE)/162</f>
        <v>#N/A</v>
      </c>
      <c r="Z1087" s="9" t="e">
        <f>VLOOKUP($B1087, FanGraphs_Standings[[Abbreviation]:[2024 Projected Full Season RDif]], 5, FALSE)</f>
        <v>#N/A</v>
      </c>
      <c r="AA1087" s="9" t="e">
        <f>VLOOKUP($B1087, FanGraphs_Standings[[Abbreviation]:[2024 Projected Full Season W%]], 18, FALSE)</f>
        <v>#N/A</v>
      </c>
      <c r="AB1087" s="9" t="e">
        <f>VLOOKUP($B1087, 'Home Field Adv'!$A$2:$I$31, 9, FALSE)</f>
        <v>#N/A</v>
      </c>
      <c r="AC1087" s="9" t="e">
        <f>VLOOKUP($C1087, FanGraphs_Standings[[Abbreviation]:[2024 Year to Date G]], 2, FALSE)</f>
        <v>#N/A</v>
      </c>
      <c r="AD1087" s="9" t="e">
        <f>VLOOKUP($E1087, 'SP Per G'!$A$2:$D$1380, 3, FALSE)</f>
        <v>#N/A</v>
      </c>
      <c r="AE1087" s="9" t="e">
        <f>VLOOKUP($E1087, 'SP Per G'!$A$2:$D$1380, 4, FALSE)</f>
        <v>#N/A</v>
      </c>
      <c r="AF1087" s="9" t="e">
        <f>VLOOKUP($E1087, Individual_Pitching___Dashboard[], 18, FALSE)</f>
        <v>#N/A</v>
      </c>
      <c r="AG1087" s="9" t="e">
        <f>VLOOKUP($E1087, Individual_Pitching___Dashboard[], 20, FALSE)</f>
        <v>#N/A</v>
      </c>
      <c r="AH1087" s="9" t="e">
        <f>VLOOKUP($E1087, Individual_Pitching___Advanced[], 21,FALSE)</f>
        <v>#N/A</v>
      </c>
      <c r="AI1087" s="9" t="e">
        <f>VLOOKUP($C1087, 'Team Per G'!$A$2:$G$31, 7, FALSE)</f>
        <v>#N/A</v>
      </c>
      <c r="AJ1087" s="9" t="e">
        <f>VLOOKUP($C1087, 'FanGraphs - Team WAR Projected'!$B$2:$E$31, 3, FALSE)/162</f>
        <v>#N/A</v>
      </c>
      <c r="AK1087" s="9" t="e">
        <f>VLOOKUP($C1087, Team_Pitching___Advanced[[Team]:[xFIP]], 19,FALSE)</f>
        <v>#N/A</v>
      </c>
      <c r="AL1087" s="9" t="e">
        <f>VLOOKUP($C1087, Team_Pitching___Advanced[], 20, FALSE)</f>
        <v>#N/A</v>
      </c>
      <c r="AM1087" s="9" t="e">
        <f>VLOOKUP($C1087, Team_Batting___Dashboard[[Team]:[wOBA]], 16, FALSE)</f>
        <v>#N/A</v>
      </c>
      <c r="AN1087" s="9" t="e">
        <f>VLOOKUP($C1087, Team_Batting___Advanced[[Team]:[OPS]], 9, FALSE)</f>
        <v>#N/A</v>
      </c>
      <c r="AO1087" s="9" t="e">
        <f>VLOOKUP($C1087, Team_Batting___Advanced[], 19, FALSE)</f>
        <v>#N/A</v>
      </c>
      <c r="AP1087" s="9" t="e">
        <f>VLOOKUP($C1087, 'Team Per G'!$A$2:$G$31, 3, FALSE)</f>
        <v>#N/A</v>
      </c>
      <c r="AQ1087" s="9" t="e">
        <f>VLOOKUP($C1087, 'Team Per G'!$A$2:$G$31, 5, FALSE)</f>
        <v>#N/A</v>
      </c>
      <c r="AR1087" s="9" t="e">
        <f>VLOOKUP($C1087, 'Team Per G'!$A$2:$G$31, 4, FALSE)</f>
        <v>#N/A</v>
      </c>
      <c r="AS1087" s="9" t="e">
        <f>VLOOKUP($C1087, Team_Batting___Dashboard[], 22, FALSE)/$AC1087</f>
        <v>#N/A</v>
      </c>
      <c r="AT1087" s="9" t="e">
        <f>VLOOKUP($C1087, 'FanGraphs - Team WAR Projected'!$B$2:$E$31, 4, FALSE)/162</f>
        <v>#N/A</v>
      </c>
      <c r="AU1087" s="9" t="e">
        <f>VLOOKUP($C1087, FanGraphs_Standings[[Abbreviation]:[2024 Year to Date RS/G]], 6, FALSE)/$AC1087</f>
        <v>#N/A</v>
      </c>
      <c r="AV1087" s="9" t="e">
        <f>VLOOKUP($C1087, FanGraphs_Standings[[Abbreviation]:[2024 Projected Full Season RDif]], 19, FALSE)/162</f>
        <v>#N/A</v>
      </c>
      <c r="AW1087" s="9" t="e">
        <f>VLOOKUP($C1087, FanGraphs_Standings[[Abbreviation]:[2024 Projected Full Season RDif]], 5, FALSE)</f>
        <v>#N/A</v>
      </c>
      <c r="AX1087" s="9" t="e">
        <f>VLOOKUP($C1087, FanGraphs_Standings[[Abbreviation]:[2024 Projected Full Season W%]], 18, FALSE)</f>
        <v>#N/A</v>
      </c>
      <c r="AY1087" s="9" t="e">
        <f>VLOOKUP($C1087, 'Home Field Adv'!$A$2:$K$31, 11, FALSE)</f>
        <v>#N/A</v>
      </c>
      <c r="BB1087" s="5" t="str">
        <f t="shared" si="49"/>
        <v/>
      </c>
      <c r="BC1087" s="5" t="str">
        <f t="shared" si="50"/>
        <v/>
      </c>
      <c r="BD1087" s="5" t="str">
        <f t="shared" si="51"/>
        <v/>
      </c>
    </row>
    <row r="1088" spans="6:56" x14ac:dyDescent="0.45">
      <c r="F1088" s="9" t="e">
        <f>VLOOKUP($B1088, FanGraphs_Standings[[Abbreviation]:[2024 Year to Date G]], 2, FALSE)</f>
        <v>#N/A</v>
      </c>
      <c r="G1088" s="9" t="e">
        <f>IF(ISERR(VLOOKUP($D1088, 'SP Per G'!$A$2:$D$1380, 3, FALSE)), L1088, VLOOKUP($D1088, 'SP Per G'!$A$2:$D$1380, 3, FALSE))</f>
        <v>#N/A</v>
      </c>
      <c r="H1088" s="9" t="e">
        <f>VLOOKUP($D1088, 'SP Per G'!$A$2:$D$1380, 4, FALSE)</f>
        <v>#N/A</v>
      </c>
      <c r="I1088" s="9" t="e">
        <f>VLOOKUP($D1088, Individual_Pitching___Dashboard[], 18, FALSE)</f>
        <v>#N/A</v>
      </c>
      <c r="J1088" s="9" t="e">
        <f>VLOOKUP($D1088, Individual_Pitching___Dashboard[], 20, FALSE)</f>
        <v>#N/A</v>
      </c>
      <c r="K1088" s="9" t="e">
        <f>VLOOKUP($D1088, Individual_Pitching___Advanced[], 21,FALSE)</f>
        <v>#N/A</v>
      </c>
      <c r="L1088" s="9" t="e">
        <f>VLOOKUP($B1088, 'Team Per G'!$A$2:$G$31, 7, FALSE)</f>
        <v>#N/A</v>
      </c>
      <c r="M1088" s="9" t="e">
        <f>VLOOKUP($B1088, 'FanGraphs - Team WAR Projected'!$B$2:$E$31, 3, FALSE)/162</f>
        <v>#N/A</v>
      </c>
      <c r="N1088" s="9" t="e">
        <f>VLOOKUP($B1088, Team_Pitching___Advanced[[Team]:[xFIP]], 19,FALSE)</f>
        <v>#N/A</v>
      </c>
      <c r="O1088" s="9" t="e">
        <f>VLOOKUP($B1088, Team_Pitching___Advanced[], 20, FALSE)</f>
        <v>#N/A</v>
      </c>
      <c r="P1088" s="9" t="e">
        <f>VLOOKUP($B1088, Team_Batting___Dashboard[[Team]:[wOBA]], 16, FALSE)</f>
        <v>#N/A</v>
      </c>
      <c r="Q1088" s="9" t="e">
        <f>VLOOKUP($B1088, Team_Batting___Advanced[[Team]:[OPS]], 9, FALSE)</f>
        <v>#N/A</v>
      </c>
      <c r="R1088" s="9" t="e">
        <f>VLOOKUP($B1088, Team_Batting___Advanced[], 19, FALSE)</f>
        <v>#N/A</v>
      </c>
      <c r="S1088" s="9" t="e">
        <f>VLOOKUP($B1088, 'Team Per G'!$A$2:$G$31, 3, FALSE)</f>
        <v>#N/A</v>
      </c>
      <c r="T1088" s="9" t="e">
        <f>VLOOKUP($B1088, 'Team Per G'!$A$2:$G$31, 5, FALSE)</f>
        <v>#N/A</v>
      </c>
      <c r="U1088" s="9" t="e">
        <f>VLOOKUP($B1088, 'Team Per G'!$A$2:$G$31, 4, FALSE)</f>
        <v>#N/A</v>
      </c>
      <c r="V1088" s="9" t="e">
        <f>VLOOKUP($B1088, Team_Batting___Dashboard[], 22, FALSE)/$F1088</f>
        <v>#N/A</v>
      </c>
      <c r="W1088" s="9" t="e">
        <f>VLOOKUP($B1088, 'FanGraphs - Team WAR Projected'!$B$2:$E$31, 4, FALSE)/162</f>
        <v>#N/A</v>
      </c>
      <c r="X1088" s="9" t="e">
        <f>VLOOKUP($B1088, FanGraphs_Standings[[Abbreviation]:[2024 Year to Date RS/G]], 6, FALSE)/$F1088</f>
        <v>#N/A</v>
      </c>
      <c r="Y1088" s="9" t="e">
        <f>VLOOKUP($B1088, FanGraphs_Standings[[Abbreviation]:[2024 Projected Full Season RDif]], 19, FALSE)/162</f>
        <v>#N/A</v>
      </c>
      <c r="Z1088" s="9" t="e">
        <f>VLOOKUP($B1088, FanGraphs_Standings[[Abbreviation]:[2024 Projected Full Season RDif]], 5, FALSE)</f>
        <v>#N/A</v>
      </c>
      <c r="AA1088" s="9" t="e">
        <f>VLOOKUP($B1088, FanGraphs_Standings[[Abbreviation]:[2024 Projected Full Season W%]], 18, FALSE)</f>
        <v>#N/A</v>
      </c>
      <c r="AB1088" s="9" t="e">
        <f>VLOOKUP($B1088, 'Home Field Adv'!$A$2:$I$31, 9, FALSE)</f>
        <v>#N/A</v>
      </c>
      <c r="AC1088" s="9" t="e">
        <f>VLOOKUP($C1088, FanGraphs_Standings[[Abbreviation]:[2024 Year to Date G]], 2, FALSE)</f>
        <v>#N/A</v>
      </c>
      <c r="AD1088" s="9" t="e">
        <f>VLOOKUP($E1088, 'SP Per G'!$A$2:$D$1380, 3, FALSE)</f>
        <v>#N/A</v>
      </c>
      <c r="AE1088" s="9" t="e">
        <f>VLOOKUP($E1088, 'SP Per G'!$A$2:$D$1380, 4, FALSE)</f>
        <v>#N/A</v>
      </c>
      <c r="AF1088" s="9" t="e">
        <f>VLOOKUP($E1088, Individual_Pitching___Dashboard[], 18, FALSE)</f>
        <v>#N/A</v>
      </c>
      <c r="AG1088" s="9" t="e">
        <f>VLOOKUP($E1088, Individual_Pitching___Dashboard[], 20, FALSE)</f>
        <v>#N/A</v>
      </c>
      <c r="AH1088" s="9" t="e">
        <f>VLOOKUP($E1088, Individual_Pitching___Advanced[], 21,FALSE)</f>
        <v>#N/A</v>
      </c>
      <c r="AI1088" s="9" t="e">
        <f>VLOOKUP($C1088, 'Team Per G'!$A$2:$G$31, 7, FALSE)</f>
        <v>#N/A</v>
      </c>
      <c r="AJ1088" s="9" t="e">
        <f>VLOOKUP($C1088, 'FanGraphs - Team WAR Projected'!$B$2:$E$31, 3, FALSE)/162</f>
        <v>#N/A</v>
      </c>
      <c r="AK1088" s="9" t="e">
        <f>VLOOKUP($C1088, Team_Pitching___Advanced[[Team]:[xFIP]], 19,FALSE)</f>
        <v>#N/A</v>
      </c>
      <c r="AL1088" s="9" t="e">
        <f>VLOOKUP($C1088, Team_Pitching___Advanced[], 20, FALSE)</f>
        <v>#N/A</v>
      </c>
      <c r="AM1088" s="9" t="e">
        <f>VLOOKUP($C1088, Team_Batting___Dashboard[[Team]:[wOBA]], 16, FALSE)</f>
        <v>#N/A</v>
      </c>
      <c r="AN1088" s="9" t="e">
        <f>VLOOKUP($C1088, Team_Batting___Advanced[[Team]:[OPS]], 9, FALSE)</f>
        <v>#N/A</v>
      </c>
      <c r="AO1088" s="9" t="e">
        <f>VLOOKUP($C1088, Team_Batting___Advanced[], 19, FALSE)</f>
        <v>#N/A</v>
      </c>
      <c r="AP1088" s="9" t="e">
        <f>VLOOKUP($C1088, 'Team Per G'!$A$2:$G$31, 3, FALSE)</f>
        <v>#N/A</v>
      </c>
      <c r="AQ1088" s="9" t="e">
        <f>VLOOKUP($C1088, 'Team Per G'!$A$2:$G$31, 5, FALSE)</f>
        <v>#N/A</v>
      </c>
      <c r="AR1088" s="9" t="e">
        <f>VLOOKUP($C1088, 'Team Per G'!$A$2:$G$31, 4, FALSE)</f>
        <v>#N/A</v>
      </c>
      <c r="AS1088" s="9" t="e">
        <f>VLOOKUP($C1088, Team_Batting___Dashboard[], 22, FALSE)/$AC1088</f>
        <v>#N/A</v>
      </c>
      <c r="AT1088" s="9" t="e">
        <f>VLOOKUP($C1088, 'FanGraphs - Team WAR Projected'!$B$2:$E$31, 4, FALSE)/162</f>
        <v>#N/A</v>
      </c>
      <c r="AU1088" s="9" t="e">
        <f>VLOOKUP($C1088, FanGraphs_Standings[[Abbreviation]:[2024 Year to Date RS/G]], 6, FALSE)/$AC1088</f>
        <v>#N/A</v>
      </c>
      <c r="AV1088" s="9" t="e">
        <f>VLOOKUP($C1088, FanGraphs_Standings[[Abbreviation]:[2024 Projected Full Season RDif]], 19, FALSE)/162</f>
        <v>#N/A</v>
      </c>
      <c r="AW1088" s="9" t="e">
        <f>VLOOKUP($C1088, FanGraphs_Standings[[Abbreviation]:[2024 Projected Full Season RDif]], 5, FALSE)</f>
        <v>#N/A</v>
      </c>
      <c r="AX1088" s="9" t="e">
        <f>VLOOKUP($C1088, FanGraphs_Standings[[Abbreviation]:[2024 Projected Full Season W%]], 18, FALSE)</f>
        <v>#N/A</v>
      </c>
      <c r="AY1088" s="9" t="e">
        <f>VLOOKUP($C1088, 'Home Field Adv'!$A$2:$K$31, 11, FALSE)</f>
        <v>#N/A</v>
      </c>
      <c r="BB1088" s="5" t="str">
        <f t="shared" si="49"/>
        <v/>
      </c>
      <c r="BC1088" s="5" t="str">
        <f t="shared" si="50"/>
        <v/>
      </c>
      <c r="BD1088" s="5" t="str">
        <f t="shared" si="51"/>
        <v/>
      </c>
    </row>
    <row r="1089" spans="6:56" x14ac:dyDescent="0.45">
      <c r="F1089" s="9" t="e">
        <f>VLOOKUP($B1089, FanGraphs_Standings[[Abbreviation]:[2024 Year to Date G]], 2, FALSE)</f>
        <v>#N/A</v>
      </c>
      <c r="G1089" s="9" t="e">
        <f>IF(ISERR(VLOOKUP($D1089, 'SP Per G'!$A$2:$D$1380, 3, FALSE)), L1089, VLOOKUP($D1089, 'SP Per G'!$A$2:$D$1380, 3, FALSE))</f>
        <v>#N/A</v>
      </c>
      <c r="H1089" s="9" t="e">
        <f>VLOOKUP($D1089, 'SP Per G'!$A$2:$D$1380, 4, FALSE)</f>
        <v>#N/A</v>
      </c>
      <c r="I1089" s="9" t="e">
        <f>VLOOKUP($D1089, Individual_Pitching___Dashboard[], 18, FALSE)</f>
        <v>#N/A</v>
      </c>
      <c r="J1089" s="9" t="e">
        <f>VLOOKUP($D1089, Individual_Pitching___Dashboard[], 20, FALSE)</f>
        <v>#N/A</v>
      </c>
      <c r="K1089" s="9" t="e">
        <f>VLOOKUP($D1089, Individual_Pitching___Advanced[], 21,FALSE)</f>
        <v>#N/A</v>
      </c>
      <c r="L1089" s="9" t="e">
        <f>VLOOKUP($B1089, 'Team Per G'!$A$2:$G$31, 7, FALSE)</f>
        <v>#N/A</v>
      </c>
      <c r="M1089" s="9" t="e">
        <f>VLOOKUP($B1089, 'FanGraphs - Team WAR Projected'!$B$2:$E$31, 3, FALSE)/162</f>
        <v>#N/A</v>
      </c>
      <c r="N1089" s="9" t="e">
        <f>VLOOKUP($B1089, Team_Pitching___Advanced[[Team]:[xFIP]], 19,FALSE)</f>
        <v>#N/A</v>
      </c>
      <c r="O1089" s="9" t="e">
        <f>VLOOKUP($B1089, Team_Pitching___Advanced[], 20, FALSE)</f>
        <v>#N/A</v>
      </c>
      <c r="P1089" s="9" t="e">
        <f>VLOOKUP($B1089, Team_Batting___Dashboard[[Team]:[wOBA]], 16, FALSE)</f>
        <v>#N/A</v>
      </c>
      <c r="Q1089" s="9" t="e">
        <f>VLOOKUP($B1089, Team_Batting___Advanced[[Team]:[OPS]], 9, FALSE)</f>
        <v>#N/A</v>
      </c>
      <c r="R1089" s="9" t="e">
        <f>VLOOKUP($B1089, Team_Batting___Advanced[], 19, FALSE)</f>
        <v>#N/A</v>
      </c>
      <c r="S1089" s="9" t="e">
        <f>VLOOKUP($B1089, 'Team Per G'!$A$2:$G$31, 3, FALSE)</f>
        <v>#N/A</v>
      </c>
      <c r="T1089" s="9" t="e">
        <f>VLOOKUP($B1089, 'Team Per G'!$A$2:$G$31, 5, FALSE)</f>
        <v>#N/A</v>
      </c>
      <c r="U1089" s="9" t="e">
        <f>VLOOKUP($B1089, 'Team Per G'!$A$2:$G$31, 4, FALSE)</f>
        <v>#N/A</v>
      </c>
      <c r="V1089" s="9" t="e">
        <f>VLOOKUP($B1089, Team_Batting___Dashboard[], 22, FALSE)/$F1089</f>
        <v>#N/A</v>
      </c>
      <c r="W1089" s="9" t="e">
        <f>VLOOKUP($B1089, 'FanGraphs - Team WAR Projected'!$B$2:$E$31, 4, FALSE)/162</f>
        <v>#N/A</v>
      </c>
      <c r="X1089" s="9" t="e">
        <f>VLOOKUP($B1089, FanGraphs_Standings[[Abbreviation]:[2024 Year to Date RS/G]], 6, FALSE)/$F1089</f>
        <v>#N/A</v>
      </c>
      <c r="Y1089" s="9" t="e">
        <f>VLOOKUP($B1089, FanGraphs_Standings[[Abbreviation]:[2024 Projected Full Season RDif]], 19, FALSE)/162</f>
        <v>#N/A</v>
      </c>
      <c r="Z1089" s="9" t="e">
        <f>VLOOKUP($B1089, FanGraphs_Standings[[Abbreviation]:[2024 Projected Full Season RDif]], 5, FALSE)</f>
        <v>#N/A</v>
      </c>
      <c r="AA1089" s="9" t="e">
        <f>VLOOKUP($B1089, FanGraphs_Standings[[Abbreviation]:[2024 Projected Full Season W%]], 18, FALSE)</f>
        <v>#N/A</v>
      </c>
      <c r="AB1089" s="9" t="e">
        <f>VLOOKUP($B1089, 'Home Field Adv'!$A$2:$I$31, 9, FALSE)</f>
        <v>#N/A</v>
      </c>
      <c r="AC1089" s="9" t="e">
        <f>VLOOKUP($C1089, FanGraphs_Standings[[Abbreviation]:[2024 Year to Date G]], 2, FALSE)</f>
        <v>#N/A</v>
      </c>
      <c r="AD1089" s="9" t="e">
        <f>VLOOKUP($E1089, 'SP Per G'!$A$2:$D$1380, 3, FALSE)</f>
        <v>#N/A</v>
      </c>
      <c r="AE1089" s="9" t="e">
        <f>VLOOKUP($E1089, 'SP Per G'!$A$2:$D$1380, 4, FALSE)</f>
        <v>#N/A</v>
      </c>
      <c r="AF1089" s="9" t="e">
        <f>VLOOKUP($E1089, Individual_Pitching___Dashboard[], 18, FALSE)</f>
        <v>#N/A</v>
      </c>
      <c r="AG1089" s="9" t="e">
        <f>VLOOKUP($E1089, Individual_Pitching___Dashboard[], 20, FALSE)</f>
        <v>#N/A</v>
      </c>
      <c r="AH1089" s="9" t="e">
        <f>VLOOKUP($E1089, Individual_Pitching___Advanced[], 21,FALSE)</f>
        <v>#N/A</v>
      </c>
      <c r="AI1089" s="9" t="e">
        <f>VLOOKUP($C1089, 'Team Per G'!$A$2:$G$31, 7, FALSE)</f>
        <v>#N/A</v>
      </c>
      <c r="AJ1089" s="9" t="e">
        <f>VLOOKUP($C1089, 'FanGraphs - Team WAR Projected'!$B$2:$E$31, 3, FALSE)/162</f>
        <v>#N/A</v>
      </c>
      <c r="AK1089" s="9" t="e">
        <f>VLOOKUP($C1089, Team_Pitching___Advanced[[Team]:[xFIP]], 19,FALSE)</f>
        <v>#N/A</v>
      </c>
      <c r="AL1089" s="9" t="e">
        <f>VLOOKUP($C1089, Team_Pitching___Advanced[], 20, FALSE)</f>
        <v>#N/A</v>
      </c>
      <c r="AM1089" s="9" t="e">
        <f>VLOOKUP($C1089, Team_Batting___Dashboard[[Team]:[wOBA]], 16, FALSE)</f>
        <v>#N/A</v>
      </c>
      <c r="AN1089" s="9" t="e">
        <f>VLOOKUP($C1089, Team_Batting___Advanced[[Team]:[OPS]], 9, FALSE)</f>
        <v>#N/A</v>
      </c>
      <c r="AO1089" s="9" t="e">
        <f>VLOOKUP($C1089, Team_Batting___Advanced[], 19, FALSE)</f>
        <v>#N/A</v>
      </c>
      <c r="AP1089" s="9" t="e">
        <f>VLOOKUP($C1089, 'Team Per G'!$A$2:$G$31, 3, FALSE)</f>
        <v>#N/A</v>
      </c>
      <c r="AQ1089" s="9" t="e">
        <f>VLOOKUP($C1089, 'Team Per G'!$A$2:$G$31, 5, FALSE)</f>
        <v>#N/A</v>
      </c>
      <c r="AR1089" s="9" t="e">
        <f>VLOOKUP($C1089, 'Team Per G'!$A$2:$G$31, 4, FALSE)</f>
        <v>#N/A</v>
      </c>
      <c r="AS1089" s="9" t="e">
        <f>VLOOKUP($C1089, Team_Batting___Dashboard[], 22, FALSE)/$AC1089</f>
        <v>#N/A</v>
      </c>
      <c r="AT1089" s="9" t="e">
        <f>VLOOKUP($C1089, 'FanGraphs - Team WAR Projected'!$B$2:$E$31, 4, FALSE)/162</f>
        <v>#N/A</v>
      </c>
      <c r="AU1089" s="9" t="e">
        <f>VLOOKUP($C1089, FanGraphs_Standings[[Abbreviation]:[2024 Year to Date RS/G]], 6, FALSE)/$AC1089</f>
        <v>#N/A</v>
      </c>
      <c r="AV1089" s="9" t="e">
        <f>VLOOKUP($C1089, FanGraphs_Standings[[Abbreviation]:[2024 Projected Full Season RDif]], 19, FALSE)/162</f>
        <v>#N/A</v>
      </c>
      <c r="AW1089" s="9" t="e">
        <f>VLOOKUP($C1089, FanGraphs_Standings[[Abbreviation]:[2024 Projected Full Season RDif]], 5, FALSE)</f>
        <v>#N/A</v>
      </c>
      <c r="AX1089" s="9" t="e">
        <f>VLOOKUP($C1089, FanGraphs_Standings[[Abbreviation]:[2024 Projected Full Season W%]], 18, FALSE)</f>
        <v>#N/A</v>
      </c>
      <c r="AY1089" s="9" t="e">
        <f>VLOOKUP($C1089, 'Home Field Adv'!$A$2:$K$31, 11, FALSE)</f>
        <v>#N/A</v>
      </c>
      <c r="BB1089" s="5" t="str">
        <f t="shared" si="49"/>
        <v/>
      </c>
      <c r="BC1089" s="5" t="str">
        <f t="shared" si="50"/>
        <v/>
      </c>
      <c r="BD1089" s="5" t="str">
        <f t="shared" si="51"/>
        <v/>
      </c>
    </row>
    <row r="1090" spans="6:56" x14ac:dyDescent="0.45">
      <c r="F1090" s="9" t="e">
        <f>VLOOKUP($B1090, FanGraphs_Standings[[Abbreviation]:[2024 Year to Date G]], 2, FALSE)</f>
        <v>#N/A</v>
      </c>
      <c r="G1090" s="9" t="e">
        <f>IF(ISERR(VLOOKUP($D1090, 'SP Per G'!$A$2:$D$1380, 3, FALSE)), L1090, VLOOKUP($D1090, 'SP Per G'!$A$2:$D$1380, 3, FALSE))</f>
        <v>#N/A</v>
      </c>
      <c r="H1090" s="9" t="e">
        <f>VLOOKUP($D1090, 'SP Per G'!$A$2:$D$1380, 4, FALSE)</f>
        <v>#N/A</v>
      </c>
      <c r="I1090" s="9" t="e">
        <f>VLOOKUP($D1090, Individual_Pitching___Dashboard[], 18, FALSE)</f>
        <v>#N/A</v>
      </c>
      <c r="J1090" s="9" t="e">
        <f>VLOOKUP($D1090, Individual_Pitching___Dashboard[], 20, FALSE)</f>
        <v>#N/A</v>
      </c>
      <c r="K1090" s="9" t="e">
        <f>VLOOKUP($D1090, Individual_Pitching___Advanced[], 21,FALSE)</f>
        <v>#N/A</v>
      </c>
      <c r="L1090" s="9" t="e">
        <f>VLOOKUP($B1090, 'Team Per G'!$A$2:$G$31, 7, FALSE)</f>
        <v>#N/A</v>
      </c>
      <c r="M1090" s="9" t="e">
        <f>VLOOKUP($B1090, 'FanGraphs - Team WAR Projected'!$B$2:$E$31, 3, FALSE)/162</f>
        <v>#N/A</v>
      </c>
      <c r="N1090" s="9" t="e">
        <f>VLOOKUP($B1090, Team_Pitching___Advanced[[Team]:[xFIP]], 19,FALSE)</f>
        <v>#N/A</v>
      </c>
      <c r="O1090" s="9" t="e">
        <f>VLOOKUP($B1090, Team_Pitching___Advanced[], 20, FALSE)</f>
        <v>#N/A</v>
      </c>
      <c r="P1090" s="9" t="e">
        <f>VLOOKUP($B1090, Team_Batting___Dashboard[[Team]:[wOBA]], 16, FALSE)</f>
        <v>#N/A</v>
      </c>
      <c r="Q1090" s="9" t="e">
        <f>VLOOKUP($B1090, Team_Batting___Advanced[[Team]:[OPS]], 9, FALSE)</f>
        <v>#N/A</v>
      </c>
      <c r="R1090" s="9" t="e">
        <f>VLOOKUP($B1090, Team_Batting___Advanced[], 19, FALSE)</f>
        <v>#N/A</v>
      </c>
      <c r="S1090" s="9" t="e">
        <f>VLOOKUP($B1090, 'Team Per G'!$A$2:$G$31, 3, FALSE)</f>
        <v>#N/A</v>
      </c>
      <c r="T1090" s="9" t="e">
        <f>VLOOKUP($B1090, 'Team Per G'!$A$2:$G$31, 5, FALSE)</f>
        <v>#N/A</v>
      </c>
      <c r="U1090" s="9" t="e">
        <f>VLOOKUP($B1090, 'Team Per G'!$A$2:$G$31, 4, FALSE)</f>
        <v>#N/A</v>
      </c>
      <c r="V1090" s="9" t="e">
        <f>VLOOKUP($B1090, Team_Batting___Dashboard[], 22, FALSE)/$F1090</f>
        <v>#N/A</v>
      </c>
      <c r="W1090" s="9" t="e">
        <f>VLOOKUP($B1090, 'FanGraphs - Team WAR Projected'!$B$2:$E$31, 4, FALSE)/162</f>
        <v>#N/A</v>
      </c>
      <c r="X1090" s="9" t="e">
        <f>VLOOKUP($B1090, FanGraphs_Standings[[Abbreviation]:[2024 Year to Date RS/G]], 6, FALSE)/$F1090</f>
        <v>#N/A</v>
      </c>
      <c r="Y1090" s="9" t="e">
        <f>VLOOKUP($B1090, FanGraphs_Standings[[Abbreviation]:[2024 Projected Full Season RDif]], 19, FALSE)/162</f>
        <v>#N/A</v>
      </c>
      <c r="Z1090" s="9" t="e">
        <f>VLOOKUP($B1090, FanGraphs_Standings[[Abbreviation]:[2024 Projected Full Season RDif]], 5, FALSE)</f>
        <v>#N/A</v>
      </c>
      <c r="AA1090" s="9" t="e">
        <f>VLOOKUP($B1090, FanGraphs_Standings[[Abbreviation]:[2024 Projected Full Season W%]], 18, FALSE)</f>
        <v>#N/A</v>
      </c>
      <c r="AB1090" s="9" t="e">
        <f>VLOOKUP($B1090, 'Home Field Adv'!$A$2:$I$31, 9, FALSE)</f>
        <v>#N/A</v>
      </c>
      <c r="AC1090" s="9" t="e">
        <f>VLOOKUP($C1090, FanGraphs_Standings[[Abbreviation]:[2024 Year to Date G]], 2, FALSE)</f>
        <v>#N/A</v>
      </c>
      <c r="AD1090" s="9" t="e">
        <f>VLOOKUP($E1090, 'SP Per G'!$A$2:$D$1380, 3, FALSE)</f>
        <v>#N/A</v>
      </c>
      <c r="AE1090" s="9" t="e">
        <f>VLOOKUP($E1090, 'SP Per G'!$A$2:$D$1380, 4, FALSE)</f>
        <v>#N/A</v>
      </c>
      <c r="AF1090" s="9" t="e">
        <f>VLOOKUP($E1090, Individual_Pitching___Dashboard[], 18, FALSE)</f>
        <v>#N/A</v>
      </c>
      <c r="AG1090" s="9" t="e">
        <f>VLOOKUP($E1090, Individual_Pitching___Dashboard[], 20, FALSE)</f>
        <v>#N/A</v>
      </c>
      <c r="AH1090" s="9" t="e">
        <f>VLOOKUP($E1090, Individual_Pitching___Advanced[], 21,FALSE)</f>
        <v>#N/A</v>
      </c>
      <c r="AI1090" s="9" t="e">
        <f>VLOOKUP($C1090, 'Team Per G'!$A$2:$G$31, 7, FALSE)</f>
        <v>#N/A</v>
      </c>
      <c r="AJ1090" s="9" t="e">
        <f>VLOOKUP($C1090, 'FanGraphs - Team WAR Projected'!$B$2:$E$31, 3, FALSE)/162</f>
        <v>#N/A</v>
      </c>
      <c r="AK1090" s="9" t="e">
        <f>VLOOKUP($C1090, Team_Pitching___Advanced[[Team]:[xFIP]], 19,FALSE)</f>
        <v>#N/A</v>
      </c>
      <c r="AL1090" s="9" t="e">
        <f>VLOOKUP($C1090, Team_Pitching___Advanced[], 20, FALSE)</f>
        <v>#N/A</v>
      </c>
      <c r="AM1090" s="9" t="e">
        <f>VLOOKUP($C1090, Team_Batting___Dashboard[[Team]:[wOBA]], 16, FALSE)</f>
        <v>#N/A</v>
      </c>
      <c r="AN1090" s="9" t="e">
        <f>VLOOKUP($C1090, Team_Batting___Advanced[[Team]:[OPS]], 9, FALSE)</f>
        <v>#N/A</v>
      </c>
      <c r="AO1090" s="9" t="e">
        <f>VLOOKUP($C1090, Team_Batting___Advanced[], 19, FALSE)</f>
        <v>#N/A</v>
      </c>
      <c r="AP1090" s="9" t="e">
        <f>VLOOKUP($C1090, 'Team Per G'!$A$2:$G$31, 3, FALSE)</f>
        <v>#N/A</v>
      </c>
      <c r="AQ1090" s="9" t="e">
        <f>VLOOKUP($C1090, 'Team Per G'!$A$2:$G$31, 5, FALSE)</f>
        <v>#N/A</v>
      </c>
      <c r="AR1090" s="9" t="e">
        <f>VLOOKUP($C1090, 'Team Per G'!$A$2:$G$31, 4, FALSE)</f>
        <v>#N/A</v>
      </c>
      <c r="AS1090" s="9" t="e">
        <f>VLOOKUP($C1090, Team_Batting___Dashboard[], 22, FALSE)/$AC1090</f>
        <v>#N/A</v>
      </c>
      <c r="AT1090" s="9" t="e">
        <f>VLOOKUP($C1090, 'FanGraphs - Team WAR Projected'!$B$2:$E$31, 4, FALSE)/162</f>
        <v>#N/A</v>
      </c>
      <c r="AU1090" s="9" t="e">
        <f>VLOOKUP($C1090, FanGraphs_Standings[[Abbreviation]:[2024 Year to Date RS/G]], 6, FALSE)/$AC1090</f>
        <v>#N/A</v>
      </c>
      <c r="AV1090" s="9" t="e">
        <f>VLOOKUP($C1090, FanGraphs_Standings[[Abbreviation]:[2024 Projected Full Season RDif]], 19, FALSE)/162</f>
        <v>#N/A</v>
      </c>
      <c r="AW1090" s="9" t="e">
        <f>VLOOKUP($C1090, FanGraphs_Standings[[Abbreviation]:[2024 Projected Full Season RDif]], 5, FALSE)</f>
        <v>#N/A</v>
      </c>
      <c r="AX1090" s="9" t="e">
        <f>VLOOKUP($C1090, FanGraphs_Standings[[Abbreviation]:[2024 Projected Full Season W%]], 18, FALSE)</f>
        <v>#N/A</v>
      </c>
      <c r="AY1090" s="9" t="e">
        <f>VLOOKUP($C1090, 'Home Field Adv'!$A$2:$K$31, 11, FALSE)</f>
        <v>#N/A</v>
      </c>
      <c r="BB1090" s="5" t="str">
        <f t="shared" si="49"/>
        <v/>
      </c>
      <c r="BC1090" s="5" t="str">
        <f t="shared" si="50"/>
        <v/>
      </c>
      <c r="BD1090" s="5" t="str">
        <f t="shared" si="51"/>
        <v/>
      </c>
    </row>
    <row r="1091" spans="6:56" x14ac:dyDescent="0.45">
      <c r="F1091" s="9" t="e">
        <f>VLOOKUP($B1091, FanGraphs_Standings[[Abbreviation]:[2024 Year to Date G]], 2, FALSE)</f>
        <v>#N/A</v>
      </c>
      <c r="G1091" s="9" t="e">
        <f>IF(ISERR(VLOOKUP($D1091, 'SP Per G'!$A$2:$D$1380, 3, FALSE)), L1091, VLOOKUP($D1091, 'SP Per G'!$A$2:$D$1380, 3, FALSE))</f>
        <v>#N/A</v>
      </c>
      <c r="H1091" s="9" t="e">
        <f>VLOOKUP($D1091, 'SP Per G'!$A$2:$D$1380, 4, FALSE)</f>
        <v>#N/A</v>
      </c>
      <c r="I1091" s="9" t="e">
        <f>VLOOKUP($D1091, Individual_Pitching___Dashboard[], 18, FALSE)</f>
        <v>#N/A</v>
      </c>
      <c r="J1091" s="9" t="e">
        <f>VLOOKUP($D1091, Individual_Pitching___Dashboard[], 20, FALSE)</f>
        <v>#N/A</v>
      </c>
      <c r="K1091" s="9" t="e">
        <f>VLOOKUP($D1091, Individual_Pitching___Advanced[], 21,FALSE)</f>
        <v>#N/A</v>
      </c>
      <c r="L1091" s="9" t="e">
        <f>VLOOKUP($B1091, 'Team Per G'!$A$2:$G$31, 7, FALSE)</f>
        <v>#N/A</v>
      </c>
      <c r="M1091" s="9" t="e">
        <f>VLOOKUP($B1091, 'FanGraphs - Team WAR Projected'!$B$2:$E$31, 3, FALSE)/162</f>
        <v>#N/A</v>
      </c>
      <c r="N1091" s="9" t="e">
        <f>VLOOKUP($B1091, Team_Pitching___Advanced[[Team]:[xFIP]], 19,FALSE)</f>
        <v>#N/A</v>
      </c>
      <c r="O1091" s="9" t="e">
        <f>VLOOKUP($B1091, Team_Pitching___Advanced[], 20, FALSE)</f>
        <v>#N/A</v>
      </c>
      <c r="P1091" s="9" t="e">
        <f>VLOOKUP($B1091, Team_Batting___Dashboard[[Team]:[wOBA]], 16, FALSE)</f>
        <v>#N/A</v>
      </c>
      <c r="Q1091" s="9" t="e">
        <f>VLOOKUP($B1091, Team_Batting___Advanced[[Team]:[OPS]], 9, FALSE)</f>
        <v>#N/A</v>
      </c>
      <c r="R1091" s="9" t="e">
        <f>VLOOKUP($B1091, Team_Batting___Advanced[], 19, FALSE)</f>
        <v>#N/A</v>
      </c>
      <c r="S1091" s="9" t="e">
        <f>VLOOKUP($B1091, 'Team Per G'!$A$2:$G$31, 3, FALSE)</f>
        <v>#N/A</v>
      </c>
      <c r="T1091" s="9" t="e">
        <f>VLOOKUP($B1091, 'Team Per G'!$A$2:$G$31, 5, FALSE)</f>
        <v>#N/A</v>
      </c>
      <c r="U1091" s="9" t="e">
        <f>VLOOKUP($B1091, 'Team Per G'!$A$2:$G$31, 4, FALSE)</f>
        <v>#N/A</v>
      </c>
      <c r="V1091" s="9" t="e">
        <f>VLOOKUP($B1091, Team_Batting___Dashboard[], 22, FALSE)/$F1091</f>
        <v>#N/A</v>
      </c>
      <c r="W1091" s="9" t="e">
        <f>VLOOKUP($B1091, 'FanGraphs - Team WAR Projected'!$B$2:$E$31, 4, FALSE)/162</f>
        <v>#N/A</v>
      </c>
      <c r="X1091" s="9" t="e">
        <f>VLOOKUP($B1091, FanGraphs_Standings[[Abbreviation]:[2024 Year to Date RS/G]], 6, FALSE)/$F1091</f>
        <v>#N/A</v>
      </c>
      <c r="Y1091" s="9" t="e">
        <f>VLOOKUP($B1091, FanGraphs_Standings[[Abbreviation]:[2024 Projected Full Season RDif]], 19, FALSE)/162</f>
        <v>#N/A</v>
      </c>
      <c r="Z1091" s="9" t="e">
        <f>VLOOKUP($B1091, FanGraphs_Standings[[Abbreviation]:[2024 Projected Full Season RDif]], 5, FALSE)</f>
        <v>#N/A</v>
      </c>
      <c r="AA1091" s="9" t="e">
        <f>VLOOKUP($B1091, FanGraphs_Standings[[Abbreviation]:[2024 Projected Full Season W%]], 18, FALSE)</f>
        <v>#N/A</v>
      </c>
      <c r="AB1091" s="9" t="e">
        <f>VLOOKUP($B1091, 'Home Field Adv'!$A$2:$I$31, 9, FALSE)</f>
        <v>#N/A</v>
      </c>
      <c r="AC1091" s="9" t="e">
        <f>VLOOKUP($C1091, FanGraphs_Standings[[Abbreviation]:[2024 Year to Date G]], 2, FALSE)</f>
        <v>#N/A</v>
      </c>
      <c r="AD1091" s="9" t="e">
        <f>VLOOKUP($E1091, 'SP Per G'!$A$2:$D$1380, 3, FALSE)</f>
        <v>#N/A</v>
      </c>
      <c r="AE1091" s="9" t="e">
        <f>VLOOKUP($E1091, 'SP Per G'!$A$2:$D$1380, 4, FALSE)</f>
        <v>#N/A</v>
      </c>
      <c r="AF1091" s="9" t="e">
        <f>VLOOKUP($E1091, Individual_Pitching___Dashboard[], 18, FALSE)</f>
        <v>#N/A</v>
      </c>
      <c r="AG1091" s="9" t="e">
        <f>VLOOKUP($E1091, Individual_Pitching___Dashboard[], 20, FALSE)</f>
        <v>#N/A</v>
      </c>
      <c r="AH1091" s="9" t="e">
        <f>VLOOKUP($E1091, Individual_Pitching___Advanced[], 21,FALSE)</f>
        <v>#N/A</v>
      </c>
      <c r="AI1091" s="9" t="e">
        <f>VLOOKUP($C1091, 'Team Per G'!$A$2:$G$31, 7, FALSE)</f>
        <v>#N/A</v>
      </c>
      <c r="AJ1091" s="9" t="e">
        <f>VLOOKUP($C1091, 'FanGraphs - Team WAR Projected'!$B$2:$E$31, 3, FALSE)/162</f>
        <v>#N/A</v>
      </c>
      <c r="AK1091" s="9" t="e">
        <f>VLOOKUP($C1091, Team_Pitching___Advanced[[Team]:[xFIP]], 19,FALSE)</f>
        <v>#N/A</v>
      </c>
      <c r="AL1091" s="9" t="e">
        <f>VLOOKUP($C1091, Team_Pitching___Advanced[], 20, FALSE)</f>
        <v>#N/A</v>
      </c>
      <c r="AM1091" s="9" t="e">
        <f>VLOOKUP($C1091, Team_Batting___Dashboard[[Team]:[wOBA]], 16, FALSE)</f>
        <v>#N/A</v>
      </c>
      <c r="AN1091" s="9" t="e">
        <f>VLOOKUP($C1091, Team_Batting___Advanced[[Team]:[OPS]], 9, FALSE)</f>
        <v>#N/A</v>
      </c>
      <c r="AO1091" s="9" t="e">
        <f>VLOOKUP($C1091, Team_Batting___Advanced[], 19, FALSE)</f>
        <v>#N/A</v>
      </c>
      <c r="AP1091" s="9" t="e">
        <f>VLOOKUP($C1091, 'Team Per G'!$A$2:$G$31, 3, FALSE)</f>
        <v>#N/A</v>
      </c>
      <c r="AQ1091" s="9" t="e">
        <f>VLOOKUP($C1091, 'Team Per G'!$A$2:$G$31, 5, FALSE)</f>
        <v>#N/A</v>
      </c>
      <c r="AR1091" s="9" t="e">
        <f>VLOOKUP($C1091, 'Team Per G'!$A$2:$G$31, 4, FALSE)</f>
        <v>#N/A</v>
      </c>
      <c r="AS1091" s="9" t="e">
        <f>VLOOKUP($C1091, Team_Batting___Dashboard[], 22, FALSE)/$AC1091</f>
        <v>#N/A</v>
      </c>
      <c r="AT1091" s="9" t="e">
        <f>VLOOKUP($C1091, 'FanGraphs - Team WAR Projected'!$B$2:$E$31, 4, FALSE)/162</f>
        <v>#N/A</v>
      </c>
      <c r="AU1091" s="9" t="e">
        <f>VLOOKUP($C1091, FanGraphs_Standings[[Abbreviation]:[2024 Year to Date RS/G]], 6, FALSE)/$AC1091</f>
        <v>#N/A</v>
      </c>
      <c r="AV1091" s="9" t="e">
        <f>VLOOKUP($C1091, FanGraphs_Standings[[Abbreviation]:[2024 Projected Full Season RDif]], 19, FALSE)/162</f>
        <v>#N/A</v>
      </c>
      <c r="AW1091" s="9" t="e">
        <f>VLOOKUP($C1091, FanGraphs_Standings[[Abbreviation]:[2024 Projected Full Season RDif]], 5, FALSE)</f>
        <v>#N/A</v>
      </c>
      <c r="AX1091" s="9" t="e">
        <f>VLOOKUP($C1091, FanGraphs_Standings[[Abbreviation]:[2024 Projected Full Season W%]], 18, FALSE)</f>
        <v>#N/A</v>
      </c>
      <c r="AY1091" s="9" t="e">
        <f>VLOOKUP($C1091, 'Home Field Adv'!$A$2:$K$31, 11, FALSE)</f>
        <v>#N/A</v>
      </c>
      <c r="BB1091" s="5" t="str">
        <f t="shared" ref="BB1091:BB1154" si="52">IF(ISBLANK(AZ1091), "", AZ1091-BA1091)</f>
        <v/>
      </c>
      <c r="BC1091" s="5" t="str">
        <f t="shared" ref="BC1091:BC1154" si="53">IF( ISBLANK(AZ1091), "",IF(AZ1091&gt;BA1091, B1091, C1091))</f>
        <v/>
      </c>
      <c r="BD1091" s="5" t="str">
        <f t="shared" ref="BD1091:BD1154" si="54">IF(ISBLANK(AZ1091), "", AZ1091+BA1091)</f>
        <v/>
      </c>
    </row>
    <row r="1092" spans="6:56" x14ac:dyDescent="0.45">
      <c r="F1092" s="9" t="e">
        <f>VLOOKUP($B1092, FanGraphs_Standings[[Abbreviation]:[2024 Year to Date G]], 2, FALSE)</f>
        <v>#N/A</v>
      </c>
      <c r="G1092" s="9" t="e">
        <f>IF(ISERR(VLOOKUP($D1092, 'SP Per G'!$A$2:$D$1380, 3, FALSE)), L1092, VLOOKUP($D1092, 'SP Per G'!$A$2:$D$1380, 3, FALSE))</f>
        <v>#N/A</v>
      </c>
      <c r="H1092" s="9" t="e">
        <f>VLOOKUP($D1092, 'SP Per G'!$A$2:$D$1380, 4, FALSE)</f>
        <v>#N/A</v>
      </c>
      <c r="I1092" s="9" t="e">
        <f>VLOOKUP($D1092, Individual_Pitching___Dashboard[], 18, FALSE)</f>
        <v>#N/A</v>
      </c>
      <c r="J1092" s="9" t="e">
        <f>VLOOKUP($D1092, Individual_Pitching___Dashboard[], 20, FALSE)</f>
        <v>#N/A</v>
      </c>
      <c r="K1092" s="9" t="e">
        <f>VLOOKUP($D1092, Individual_Pitching___Advanced[], 21,FALSE)</f>
        <v>#N/A</v>
      </c>
      <c r="L1092" s="9" t="e">
        <f>VLOOKUP($B1092, 'Team Per G'!$A$2:$G$31, 7, FALSE)</f>
        <v>#N/A</v>
      </c>
      <c r="M1092" s="9" t="e">
        <f>VLOOKUP($B1092, 'FanGraphs - Team WAR Projected'!$B$2:$E$31, 3, FALSE)/162</f>
        <v>#N/A</v>
      </c>
      <c r="N1092" s="9" t="e">
        <f>VLOOKUP($B1092, Team_Pitching___Advanced[[Team]:[xFIP]], 19,FALSE)</f>
        <v>#N/A</v>
      </c>
      <c r="O1092" s="9" t="e">
        <f>VLOOKUP($B1092, Team_Pitching___Advanced[], 20, FALSE)</f>
        <v>#N/A</v>
      </c>
      <c r="P1092" s="9" t="e">
        <f>VLOOKUP($B1092, Team_Batting___Dashboard[[Team]:[wOBA]], 16, FALSE)</f>
        <v>#N/A</v>
      </c>
      <c r="Q1092" s="9" t="e">
        <f>VLOOKUP($B1092, Team_Batting___Advanced[[Team]:[OPS]], 9, FALSE)</f>
        <v>#N/A</v>
      </c>
      <c r="R1092" s="9" t="e">
        <f>VLOOKUP($B1092, Team_Batting___Advanced[], 19, FALSE)</f>
        <v>#N/A</v>
      </c>
      <c r="S1092" s="9" t="e">
        <f>VLOOKUP($B1092, 'Team Per G'!$A$2:$G$31, 3, FALSE)</f>
        <v>#N/A</v>
      </c>
      <c r="T1092" s="9" t="e">
        <f>VLOOKUP($B1092, 'Team Per G'!$A$2:$G$31, 5, FALSE)</f>
        <v>#N/A</v>
      </c>
      <c r="U1092" s="9" t="e">
        <f>VLOOKUP($B1092, 'Team Per G'!$A$2:$G$31, 4, FALSE)</f>
        <v>#N/A</v>
      </c>
      <c r="V1092" s="9" t="e">
        <f>VLOOKUP($B1092, Team_Batting___Dashboard[], 22, FALSE)/$F1092</f>
        <v>#N/A</v>
      </c>
      <c r="W1092" s="9" t="e">
        <f>VLOOKUP($B1092, 'FanGraphs - Team WAR Projected'!$B$2:$E$31, 4, FALSE)/162</f>
        <v>#N/A</v>
      </c>
      <c r="X1092" s="9" t="e">
        <f>VLOOKUP($B1092, FanGraphs_Standings[[Abbreviation]:[2024 Year to Date RS/G]], 6, FALSE)/$F1092</f>
        <v>#N/A</v>
      </c>
      <c r="Y1092" s="9" t="e">
        <f>VLOOKUP($B1092, FanGraphs_Standings[[Abbreviation]:[2024 Projected Full Season RDif]], 19, FALSE)/162</f>
        <v>#N/A</v>
      </c>
      <c r="Z1092" s="9" t="e">
        <f>VLOOKUP($B1092, FanGraphs_Standings[[Abbreviation]:[2024 Projected Full Season RDif]], 5, FALSE)</f>
        <v>#N/A</v>
      </c>
      <c r="AA1092" s="9" t="e">
        <f>VLOOKUP($B1092, FanGraphs_Standings[[Abbreviation]:[2024 Projected Full Season W%]], 18, FALSE)</f>
        <v>#N/A</v>
      </c>
      <c r="AB1092" s="9" t="e">
        <f>VLOOKUP($B1092, 'Home Field Adv'!$A$2:$I$31, 9, FALSE)</f>
        <v>#N/A</v>
      </c>
      <c r="AC1092" s="9" t="e">
        <f>VLOOKUP($C1092, FanGraphs_Standings[[Abbreviation]:[2024 Year to Date G]], 2, FALSE)</f>
        <v>#N/A</v>
      </c>
      <c r="AD1092" s="9" t="e">
        <f>VLOOKUP($E1092, 'SP Per G'!$A$2:$D$1380, 3, FALSE)</f>
        <v>#N/A</v>
      </c>
      <c r="AE1092" s="9" t="e">
        <f>VLOOKUP($E1092, 'SP Per G'!$A$2:$D$1380, 4, FALSE)</f>
        <v>#N/A</v>
      </c>
      <c r="AF1092" s="9" t="e">
        <f>VLOOKUP($E1092, Individual_Pitching___Dashboard[], 18, FALSE)</f>
        <v>#N/A</v>
      </c>
      <c r="AG1092" s="9" t="e">
        <f>VLOOKUP($E1092, Individual_Pitching___Dashboard[], 20, FALSE)</f>
        <v>#N/A</v>
      </c>
      <c r="AH1092" s="9" t="e">
        <f>VLOOKUP($E1092, Individual_Pitching___Advanced[], 21,FALSE)</f>
        <v>#N/A</v>
      </c>
      <c r="AI1092" s="9" t="e">
        <f>VLOOKUP($C1092, 'Team Per G'!$A$2:$G$31, 7, FALSE)</f>
        <v>#N/A</v>
      </c>
      <c r="AJ1092" s="9" t="e">
        <f>VLOOKUP($C1092, 'FanGraphs - Team WAR Projected'!$B$2:$E$31, 3, FALSE)/162</f>
        <v>#N/A</v>
      </c>
      <c r="AK1092" s="9" t="e">
        <f>VLOOKUP($C1092, Team_Pitching___Advanced[[Team]:[xFIP]], 19,FALSE)</f>
        <v>#N/A</v>
      </c>
      <c r="AL1092" s="9" t="e">
        <f>VLOOKUP($C1092, Team_Pitching___Advanced[], 20, FALSE)</f>
        <v>#N/A</v>
      </c>
      <c r="AM1092" s="9" t="e">
        <f>VLOOKUP($C1092, Team_Batting___Dashboard[[Team]:[wOBA]], 16, FALSE)</f>
        <v>#N/A</v>
      </c>
      <c r="AN1092" s="9" t="e">
        <f>VLOOKUP($C1092, Team_Batting___Advanced[[Team]:[OPS]], 9, FALSE)</f>
        <v>#N/A</v>
      </c>
      <c r="AO1092" s="9" t="e">
        <f>VLOOKUP($C1092, Team_Batting___Advanced[], 19, FALSE)</f>
        <v>#N/A</v>
      </c>
      <c r="AP1092" s="9" t="e">
        <f>VLOOKUP($C1092, 'Team Per G'!$A$2:$G$31, 3, FALSE)</f>
        <v>#N/A</v>
      </c>
      <c r="AQ1092" s="9" t="e">
        <f>VLOOKUP($C1092, 'Team Per G'!$A$2:$G$31, 5, FALSE)</f>
        <v>#N/A</v>
      </c>
      <c r="AR1092" s="9" t="e">
        <f>VLOOKUP($C1092, 'Team Per G'!$A$2:$G$31, 4, FALSE)</f>
        <v>#N/A</v>
      </c>
      <c r="AS1092" s="9" t="e">
        <f>VLOOKUP($C1092, Team_Batting___Dashboard[], 22, FALSE)/$AC1092</f>
        <v>#N/A</v>
      </c>
      <c r="AT1092" s="9" t="e">
        <f>VLOOKUP($C1092, 'FanGraphs - Team WAR Projected'!$B$2:$E$31, 4, FALSE)/162</f>
        <v>#N/A</v>
      </c>
      <c r="AU1092" s="9" t="e">
        <f>VLOOKUP($C1092, FanGraphs_Standings[[Abbreviation]:[2024 Year to Date RS/G]], 6, FALSE)/$AC1092</f>
        <v>#N/A</v>
      </c>
      <c r="AV1092" s="9" t="e">
        <f>VLOOKUP($C1092, FanGraphs_Standings[[Abbreviation]:[2024 Projected Full Season RDif]], 19, FALSE)/162</f>
        <v>#N/A</v>
      </c>
      <c r="AW1092" s="9" t="e">
        <f>VLOOKUP($C1092, FanGraphs_Standings[[Abbreviation]:[2024 Projected Full Season RDif]], 5, FALSE)</f>
        <v>#N/A</v>
      </c>
      <c r="AX1092" s="9" t="e">
        <f>VLOOKUP($C1092, FanGraphs_Standings[[Abbreviation]:[2024 Projected Full Season W%]], 18, FALSE)</f>
        <v>#N/A</v>
      </c>
      <c r="AY1092" s="9" t="e">
        <f>VLOOKUP($C1092, 'Home Field Adv'!$A$2:$K$31, 11, FALSE)</f>
        <v>#N/A</v>
      </c>
      <c r="BB1092" s="5" t="str">
        <f t="shared" si="52"/>
        <v/>
      </c>
      <c r="BC1092" s="5" t="str">
        <f t="shared" si="53"/>
        <v/>
      </c>
      <c r="BD1092" s="5" t="str">
        <f t="shared" si="54"/>
        <v/>
      </c>
    </row>
    <row r="1093" spans="6:56" x14ac:dyDescent="0.45">
      <c r="F1093" s="9" t="e">
        <f>VLOOKUP($B1093, FanGraphs_Standings[[Abbreviation]:[2024 Year to Date G]], 2, FALSE)</f>
        <v>#N/A</v>
      </c>
      <c r="G1093" s="9" t="e">
        <f>IF(ISERR(VLOOKUP($D1093, 'SP Per G'!$A$2:$D$1380, 3, FALSE)), L1093, VLOOKUP($D1093, 'SP Per G'!$A$2:$D$1380, 3, FALSE))</f>
        <v>#N/A</v>
      </c>
      <c r="H1093" s="9" t="e">
        <f>VLOOKUP($D1093, 'SP Per G'!$A$2:$D$1380, 4, FALSE)</f>
        <v>#N/A</v>
      </c>
      <c r="I1093" s="9" t="e">
        <f>VLOOKUP($D1093, Individual_Pitching___Dashboard[], 18, FALSE)</f>
        <v>#N/A</v>
      </c>
      <c r="J1093" s="9" t="e">
        <f>VLOOKUP($D1093, Individual_Pitching___Dashboard[], 20, FALSE)</f>
        <v>#N/A</v>
      </c>
      <c r="K1093" s="9" t="e">
        <f>VLOOKUP($D1093, Individual_Pitching___Advanced[], 21,FALSE)</f>
        <v>#N/A</v>
      </c>
      <c r="L1093" s="9" t="e">
        <f>VLOOKUP($B1093, 'Team Per G'!$A$2:$G$31, 7, FALSE)</f>
        <v>#N/A</v>
      </c>
      <c r="M1093" s="9" t="e">
        <f>VLOOKUP($B1093, 'FanGraphs - Team WAR Projected'!$B$2:$E$31, 3, FALSE)/162</f>
        <v>#N/A</v>
      </c>
      <c r="N1093" s="9" t="e">
        <f>VLOOKUP($B1093, Team_Pitching___Advanced[[Team]:[xFIP]], 19,FALSE)</f>
        <v>#N/A</v>
      </c>
      <c r="O1093" s="9" t="e">
        <f>VLOOKUP($B1093, Team_Pitching___Advanced[], 20, FALSE)</f>
        <v>#N/A</v>
      </c>
      <c r="P1093" s="9" t="e">
        <f>VLOOKUP($B1093, Team_Batting___Dashboard[[Team]:[wOBA]], 16, FALSE)</f>
        <v>#N/A</v>
      </c>
      <c r="Q1093" s="9" t="e">
        <f>VLOOKUP($B1093, Team_Batting___Advanced[[Team]:[OPS]], 9, FALSE)</f>
        <v>#N/A</v>
      </c>
      <c r="R1093" s="9" t="e">
        <f>VLOOKUP($B1093, Team_Batting___Advanced[], 19, FALSE)</f>
        <v>#N/A</v>
      </c>
      <c r="S1093" s="9" t="e">
        <f>VLOOKUP($B1093, 'Team Per G'!$A$2:$G$31, 3, FALSE)</f>
        <v>#N/A</v>
      </c>
      <c r="T1093" s="9" t="e">
        <f>VLOOKUP($B1093, 'Team Per G'!$A$2:$G$31, 5, FALSE)</f>
        <v>#N/A</v>
      </c>
      <c r="U1093" s="9" t="e">
        <f>VLOOKUP($B1093, 'Team Per G'!$A$2:$G$31, 4, FALSE)</f>
        <v>#N/A</v>
      </c>
      <c r="V1093" s="9" t="e">
        <f>VLOOKUP($B1093, Team_Batting___Dashboard[], 22, FALSE)/$F1093</f>
        <v>#N/A</v>
      </c>
      <c r="W1093" s="9" t="e">
        <f>VLOOKUP($B1093, 'FanGraphs - Team WAR Projected'!$B$2:$E$31, 4, FALSE)/162</f>
        <v>#N/A</v>
      </c>
      <c r="X1093" s="9" t="e">
        <f>VLOOKUP($B1093, FanGraphs_Standings[[Abbreviation]:[2024 Year to Date RS/G]], 6, FALSE)/$F1093</f>
        <v>#N/A</v>
      </c>
      <c r="Y1093" s="9" t="e">
        <f>VLOOKUP($B1093, FanGraphs_Standings[[Abbreviation]:[2024 Projected Full Season RDif]], 19, FALSE)/162</f>
        <v>#N/A</v>
      </c>
      <c r="Z1093" s="9" t="e">
        <f>VLOOKUP($B1093, FanGraphs_Standings[[Abbreviation]:[2024 Projected Full Season RDif]], 5, FALSE)</f>
        <v>#N/A</v>
      </c>
      <c r="AA1093" s="9" t="e">
        <f>VLOOKUP($B1093, FanGraphs_Standings[[Abbreviation]:[2024 Projected Full Season W%]], 18, FALSE)</f>
        <v>#N/A</v>
      </c>
      <c r="AB1093" s="9" t="e">
        <f>VLOOKUP($B1093, 'Home Field Adv'!$A$2:$I$31, 9, FALSE)</f>
        <v>#N/A</v>
      </c>
      <c r="AC1093" s="9" t="e">
        <f>VLOOKUP($C1093, FanGraphs_Standings[[Abbreviation]:[2024 Year to Date G]], 2, FALSE)</f>
        <v>#N/A</v>
      </c>
      <c r="AD1093" s="9" t="e">
        <f>VLOOKUP($E1093, 'SP Per G'!$A$2:$D$1380, 3, FALSE)</f>
        <v>#N/A</v>
      </c>
      <c r="AE1093" s="9" t="e">
        <f>VLOOKUP($E1093, 'SP Per G'!$A$2:$D$1380, 4, FALSE)</f>
        <v>#N/A</v>
      </c>
      <c r="AF1093" s="9" t="e">
        <f>VLOOKUP($E1093, Individual_Pitching___Dashboard[], 18, FALSE)</f>
        <v>#N/A</v>
      </c>
      <c r="AG1093" s="9" t="e">
        <f>VLOOKUP($E1093, Individual_Pitching___Dashboard[], 20, FALSE)</f>
        <v>#N/A</v>
      </c>
      <c r="AH1093" s="9" t="e">
        <f>VLOOKUP($E1093, Individual_Pitching___Advanced[], 21,FALSE)</f>
        <v>#N/A</v>
      </c>
      <c r="AI1093" s="9" t="e">
        <f>VLOOKUP($C1093, 'Team Per G'!$A$2:$G$31, 7, FALSE)</f>
        <v>#N/A</v>
      </c>
      <c r="AJ1093" s="9" t="e">
        <f>VLOOKUP($C1093, 'FanGraphs - Team WAR Projected'!$B$2:$E$31, 3, FALSE)/162</f>
        <v>#N/A</v>
      </c>
      <c r="AK1093" s="9" t="e">
        <f>VLOOKUP($C1093, Team_Pitching___Advanced[[Team]:[xFIP]], 19,FALSE)</f>
        <v>#N/A</v>
      </c>
      <c r="AL1093" s="9" t="e">
        <f>VLOOKUP($C1093, Team_Pitching___Advanced[], 20, FALSE)</f>
        <v>#N/A</v>
      </c>
      <c r="AM1093" s="9" t="e">
        <f>VLOOKUP($C1093, Team_Batting___Dashboard[[Team]:[wOBA]], 16, FALSE)</f>
        <v>#N/A</v>
      </c>
      <c r="AN1093" s="9" t="e">
        <f>VLOOKUP($C1093, Team_Batting___Advanced[[Team]:[OPS]], 9, FALSE)</f>
        <v>#N/A</v>
      </c>
      <c r="AO1093" s="9" t="e">
        <f>VLOOKUP($C1093, Team_Batting___Advanced[], 19, FALSE)</f>
        <v>#N/A</v>
      </c>
      <c r="AP1093" s="9" t="e">
        <f>VLOOKUP($C1093, 'Team Per G'!$A$2:$G$31, 3, FALSE)</f>
        <v>#N/A</v>
      </c>
      <c r="AQ1093" s="9" t="e">
        <f>VLOOKUP($C1093, 'Team Per G'!$A$2:$G$31, 5, FALSE)</f>
        <v>#N/A</v>
      </c>
      <c r="AR1093" s="9" t="e">
        <f>VLOOKUP($C1093, 'Team Per G'!$A$2:$G$31, 4, FALSE)</f>
        <v>#N/A</v>
      </c>
      <c r="AS1093" s="9" t="e">
        <f>VLOOKUP($C1093, Team_Batting___Dashboard[], 22, FALSE)/$AC1093</f>
        <v>#N/A</v>
      </c>
      <c r="AT1093" s="9" t="e">
        <f>VLOOKUP($C1093, 'FanGraphs - Team WAR Projected'!$B$2:$E$31, 4, FALSE)/162</f>
        <v>#N/A</v>
      </c>
      <c r="AU1093" s="9" t="e">
        <f>VLOOKUP($C1093, FanGraphs_Standings[[Abbreviation]:[2024 Year to Date RS/G]], 6, FALSE)/$AC1093</f>
        <v>#N/A</v>
      </c>
      <c r="AV1093" s="9" t="e">
        <f>VLOOKUP($C1093, FanGraphs_Standings[[Abbreviation]:[2024 Projected Full Season RDif]], 19, FALSE)/162</f>
        <v>#N/A</v>
      </c>
      <c r="AW1093" s="9" t="e">
        <f>VLOOKUP($C1093, FanGraphs_Standings[[Abbreviation]:[2024 Projected Full Season RDif]], 5, FALSE)</f>
        <v>#N/A</v>
      </c>
      <c r="AX1093" s="9" t="e">
        <f>VLOOKUP($C1093, FanGraphs_Standings[[Abbreviation]:[2024 Projected Full Season W%]], 18, FALSE)</f>
        <v>#N/A</v>
      </c>
      <c r="AY1093" s="9" t="e">
        <f>VLOOKUP($C1093, 'Home Field Adv'!$A$2:$K$31, 11, FALSE)</f>
        <v>#N/A</v>
      </c>
      <c r="BB1093" s="5" t="str">
        <f t="shared" si="52"/>
        <v/>
      </c>
      <c r="BC1093" s="5" t="str">
        <f t="shared" si="53"/>
        <v/>
      </c>
      <c r="BD1093" s="5" t="str">
        <f t="shared" si="54"/>
        <v/>
      </c>
    </row>
    <row r="1094" spans="6:56" x14ac:dyDescent="0.45">
      <c r="F1094" s="9" t="e">
        <f>VLOOKUP($B1094, FanGraphs_Standings[[Abbreviation]:[2024 Year to Date G]], 2, FALSE)</f>
        <v>#N/A</v>
      </c>
      <c r="G1094" s="9" t="e">
        <f>IF(ISERR(VLOOKUP($D1094, 'SP Per G'!$A$2:$D$1380, 3, FALSE)), L1094, VLOOKUP($D1094, 'SP Per G'!$A$2:$D$1380, 3, FALSE))</f>
        <v>#N/A</v>
      </c>
      <c r="H1094" s="9" t="e">
        <f>VLOOKUP($D1094, 'SP Per G'!$A$2:$D$1380, 4, FALSE)</f>
        <v>#N/A</v>
      </c>
      <c r="I1094" s="9" t="e">
        <f>VLOOKUP($D1094, Individual_Pitching___Dashboard[], 18, FALSE)</f>
        <v>#N/A</v>
      </c>
      <c r="J1094" s="9" t="e">
        <f>VLOOKUP($D1094, Individual_Pitching___Dashboard[], 20, FALSE)</f>
        <v>#N/A</v>
      </c>
      <c r="K1094" s="9" t="e">
        <f>VLOOKUP($D1094, Individual_Pitching___Advanced[], 21,FALSE)</f>
        <v>#N/A</v>
      </c>
      <c r="L1094" s="9" t="e">
        <f>VLOOKUP($B1094, 'Team Per G'!$A$2:$G$31, 7, FALSE)</f>
        <v>#N/A</v>
      </c>
      <c r="M1094" s="9" t="e">
        <f>VLOOKUP($B1094, 'FanGraphs - Team WAR Projected'!$B$2:$E$31, 3, FALSE)/162</f>
        <v>#N/A</v>
      </c>
      <c r="N1094" s="9" t="e">
        <f>VLOOKUP($B1094, Team_Pitching___Advanced[[Team]:[xFIP]], 19,FALSE)</f>
        <v>#N/A</v>
      </c>
      <c r="O1094" s="9" t="e">
        <f>VLOOKUP($B1094, Team_Pitching___Advanced[], 20, FALSE)</f>
        <v>#N/A</v>
      </c>
      <c r="P1094" s="9" t="e">
        <f>VLOOKUP($B1094, Team_Batting___Dashboard[[Team]:[wOBA]], 16, FALSE)</f>
        <v>#N/A</v>
      </c>
      <c r="Q1094" s="9" t="e">
        <f>VLOOKUP($B1094, Team_Batting___Advanced[[Team]:[OPS]], 9, FALSE)</f>
        <v>#N/A</v>
      </c>
      <c r="R1094" s="9" t="e">
        <f>VLOOKUP($B1094, Team_Batting___Advanced[], 19, FALSE)</f>
        <v>#N/A</v>
      </c>
      <c r="S1094" s="9" t="e">
        <f>VLOOKUP($B1094, 'Team Per G'!$A$2:$G$31, 3, FALSE)</f>
        <v>#N/A</v>
      </c>
      <c r="T1094" s="9" t="e">
        <f>VLOOKUP($B1094, 'Team Per G'!$A$2:$G$31, 5, FALSE)</f>
        <v>#N/A</v>
      </c>
      <c r="U1094" s="9" t="e">
        <f>VLOOKUP($B1094, 'Team Per G'!$A$2:$G$31, 4, FALSE)</f>
        <v>#N/A</v>
      </c>
      <c r="V1094" s="9" t="e">
        <f>VLOOKUP($B1094, Team_Batting___Dashboard[], 22, FALSE)/$F1094</f>
        <v>#N/A</v>
      </c>
      <c r="W1094" s="9" t="e">
        <f>VLOOKUP($B1094, 'FanGraphs - Team WAR Projected'!$B$2:$E$31, 4, FALSE)/162</f>
        <v>#N/A</v>
      </c>
      <c r="X1094" s="9" t="e">
        <f>VLOOKUP($B1094, FanGraphs_Standings[[Abbreviation]:[2024 Year to Date RS/G]], 6, FALSE)/$F1094</f>
        <v>#N/A</v>
      </c>
      <c r="Y1094" s="9" t="e">
        <f>VLOOKUP($B1094, FanGraphs_Standings[[Abbreviation]:[2024 Projected Full Season RDif]], 19, FALSE)/162</f>
        <v>#N/A</v>
      </c>
      <c r="Z1094" s="9" t="e">
        <f>VLOOKUP($B1094, FanGraphs_Standings[[Abbreviation]:[2024 Projected Full Season RDif]], 5, FALSE)</f>
        <v>#N/A</v>
      </c>
      <c r="AA1094" s="9" t="e">
        <f>VLOOKUP($B1094, FanGraphs_Standings[[Abbreviation]:[2024 Projected Full Season W%]], 18, FALSE)</f>
        <v>#N/A</v>
      </c>
      <c r="AB1094" s="9" t="e">
        <f>VLOOKUP($B1094, 'Home Field Adv'!$A$2:$I$31, 9, FALSE)</f>
        <v>#N/A</v>
      </c>
      <c r="AC1094" s="9" t="e">
        <f>VLOOKUP($C1094, FanGraphs_Standings[[Abbreviation]:[2024 Year to Date G]], 2, FALSE)</f>
        <v>#N/A</v>
      </c>
      <c r="AD1094" s="9" t="e">
        <f>VLOOKUP($E1094, 'SP Per G'!$A$2:$D$1380, 3, FALSE)</f>
        <v>#N/A</v>
      </c>
      <c r="AE1094" s="9" t="e">
        <f>VLOOKUP($E1094, 'SP Per G'!$A$2:$D$1380, 4, FALSE)</f>
        <v>#N/A</v>
      </c>
      <c r="AF1094" s="9" t="e">
        <f>VLOOKUP($E1094, Individual_Pitching___Dashboard[], 18, FALSE)</f>
        <v>#N/A</v>
      </c>
      <c r="AG1094" s="9" t="e">
        <f>VLOOKUP($E1094, Individual_Pitching___Dashboard[], 20, FALSE)</f>
        <v>#N/A</v>
      </c>
      <c r="AH1094" s="9" t="e">
        <f>VLOOKUP($E1094, Individual_Pitching___Advanced[], 21,FALSE)</f>
        <v>#N/A</v>
      </c>
      <c r="AI1094" s="9" t="e">
        <f>VLOOKUP($C1094, 'Team Per G'!$A$2:$G$31, 7, FALSE)</f>
        <v>#N/A</v>
      </c>
      <c r="AJ1094" s="9" t="e">
        <f>VLOOKUP($C1094, 'FanGraphs - Team WAR Projected'!$B$2:$E$31, 3, FALSE)/162</f>
        <v>#N/A</v>
      </c>
      <c r="AK1094" s="9" t="e">
        <f>VLOOKUP($C1094, Team_Pitching___Advanced[[Team]:[xFIP]], 19,FALSE)</f>
        <v>#N/A</v>
      </c>
      <c r="AL1094" s="9" t="e">
        <f>VLOOKUP($C1094, Team_Pitching___Advanced[], 20, FALSE)</f>
        <v>#N/A</v>
      </c>
      <c r="AM1094" s="9" t="e">
        <f>VLOOKUP($C1094, Team_Batting___Dashboard[[Team]:[wOBA]], 16, FALSE)</f>
        <v>#N/A</v>
      </c>
      <c r="AN1094" s="9" t="e">
        <f>VLOOKUP($C1094, Team_Batting___Advanced[[Team]:[OPS]], 9, FALSE)</f>
        <v>#N/A</v>
      </c>
      <c r="AO1094" s="9" t="e">
        <f>VLOOKUP($C1094, Team_Batting___Advanced[], 19, FALSE)</f>
        <v>#N/A</v>
      </c>
      <c r="AP1094" s="9" t="e">
        <f>VLOOKUP($C1094, 'Team Per G'!$A$2:$G$31, 3, FALSE)</f>
        <v>#N/A</v>
      </c>
      <c r="AQ1094" s="9" t="e">
        <f>VLOOKUP($C1094, 'Team Per G'!$A$2:$G$31, 5, FALSE)</f>
        <v>#N/A</v>
      </c>
      <c r="AR1094" s="9" t="e">
        <f>VLOOKUP($C1094, 'Team Per G'!$A$2:$G$31, 4, FALSE)</f>
        <v>#N/A</v>
      </c>
      <c r="AS1094" s="9" t="e">
        <f>VLOOKUP($C1094, Team_Batting___Dashboard[], 22, FALSE)/$AC1094</f>
        <v>#N/A</v>
      </c>
      <c r="AT1094" s="9" t="e">
        <f>VLOOKUP($C1094, 'FanGraphs - Team WAR Projected'!$B$2:$E$31, 4, FALSE)/162</f>
        <v>#N/A</v>
      </c>
      <c r="AU1094" s="9" t="e">
        <f>VLOOKUP($C1094, FanGraphs_Standings[[Abbreviation]:[2024 Year to Date RS/G]], 6, FALSE)/$AC1094</f>
        <v>#N/A</v>
      </c>
      <c r="AV1094" s="9" t="e">
        <f>VLOOKUP($C1094, FanGraphs_Standings[[Abbreviation]:[2024 Projected Full Season RDif]], 19, FALSE)/162</f>
        <v>#N/A</v>
      </c>
      <c r="AW1094" s="9" t="e">
        <f>VLOOKUP($C1094, FanGraphs_Standings[[Abbreviation]:[2024 Projected Full Season RDif]], 5, FALSE)</f>
        <v>#N/A</v>
      </c>
      <c r="AX1094" s="9" t="e">
        <f>VLOOKUP($C1094, FanGraphs_Standings[[Abbreviation]:[2024 Projected Full Season W%]], 18, FALSE)</f>
        <v>#N/A</v>
      </c>
      <c r="AY1094" s="9" t="e">
        <f>VLOOKUP($C1094, 'Home Field Adv'!$A$2:$K$31, 11, FALSE)</f>
        <v>#N/A</v>
      </c>
      <c r="BB1094" s="5" t="str">
        <f t="shared" si="52"/>
        <v/>
      </c>
      <c r="BC1094" s="5" t="str">
        <f t="shared" si="53"/>
        <v/>
      </c>
      <c r="BD1094" s="5" t="str">
        <f t="shared" si="54"/>
        <v/>
      </c>
    </row>
    <row r="1095" spans="6:56" x14ac:dyDescent="0.45">
      <c r="F1095" s="9" t="e">
        <f>VLOOKUP($B1095, FanGraphs_Standings[[Abbreviation]:[2024 Year to Date G]], 2, FALSE)</f>
        <v>#N/A</v>
      </c>
      <c r="G1095" s="9" t="e">
        <f>IF(ISERR(VLOOKUP($D1095, 'SP Per G'!$A$2:$D$1380, 3, FALSE)), L1095, VLOOKUP($D1095, 'SP Per G'!$A$2:$D$1380, 3, FALSE))</f>
        <v>#N/A</v>
      </c>
      <c r="H1095" s="9" t="e">
        <f>VLOOKUP($D1095, 'SP Per G'!$A$2:$D$1380, 4, FALSE)</f>
        <v>#N/A</v>
      </c>
      <c r="I1095" s="9" t="e">
        <f>VLOOKUP($D1095, Individual_Pitching___Dashboard[], 18, FALSE)</f>
        <v>#N/A</v>
      </c>
      <c r="J1095" s="9" t="e">
        <f>VLOOKUP($D1095, Individual_Pitching___Dashboard[], 20, FALSE)</f>
        <v>#N/A</v>
      </c>
      <c r="K1095" s="9" t="e">
        <f>VLOOKUP($D1095, Individual_Pitching___Advanced[], 21,FALSE)</f>
        <v>#N/A</v>
      </c>
      <c r="L1095" s="9" t="e">
        <f>VLOOKUP($B1095, 'Team Per G'!$A$2:$G$31, 7, FALSE)</f>
        <v>#N/A</v>
      </c>
      <c r="M1095" s="9" t="e">
        <f>VLOOKUP($B1095, 'FanGraphs - Team WAR Projected'!$B$2:$E$31, 3, FALSE)/162</f>
        <v>#N/A</v>
      </c>
      <c r="N1095" s="9" t="e">
        <f>VLOOKUP($B1095, Team_Pitching___Advanced[[Team]:[xFIP]], 19,FALSE)</f>
        <v>#N/A</v>
      </c>
      <c r="O1095" s="9" t="e">
        <f>VLOOKUP($B1095, Team_Pitching___Advanced[], 20, FALSE)</f>
        <v>#N/A</v>
      </c>
      <c r="P1095" s="9" t="e">
        <f>VLOOKUP($B1095, Team_Batting___Dashboard[[Team]:[wOBA]], 16, FALSE)</f>
        <v>#N/A</v>
      </c>
      <c r="Q1095" s="9" t="e">
        <f>VLOOKUP($B1095, Team_Batting___Advanced[[Team]:[OPS]], 9, FALSE)</f>
        <v>#N/A</v>
      </c>
      <c r="R1095" s="9" t="e">
        <f>VLOOKUP($B1095, Team_Batting___Advanced[], 19, FALSE)</f>
        <v>#N/A</v>
      </c>
      <c r="S1095" s="9" t="e">
        <f>VLOOKUP($B1095, 'Team Per G'!$A$2:$G$31, 3, FALSE)</f>
        <v>#N/A</v>
      </c>
      <c r="T1095" s="9" t="e">
        <f>VLOOKUP($B1095, 'Team Per G'!$A$2:$G$31, 5, FALSE)</f>
        <v>#N/A</v>
      </c>
      <c r="U1095" s="9" t="e">
        <f>VLOOKUP($B1095, 'Team Per G'!$A$2:$G$31, 4, FALSE)</f>
        <v>#N/A</v>
      </c>
      <c r="V1095" s="9" t="e">
        <f>VLOOKUP($B1095, Team_Batting___Dashboard[], 22, FALSE)/$F1095</f>
        <v>#N/A</v>
      </c>
      <c r="W1095" s="9" t="e">
        <f>VLOOKUP($B1095, 'FanGraphs - Team WAR Projected'!$B$2:$E$31, 4, FALSE)/162</f>
        <v>#N/A</v>
      </c>
      <c r="X1095" s="9" t="e">
        <f>VLOOKUP($B1095, FanGraphs_Standings[[Abbreviation]:[2024 Year to Date RS/G]], 6, FALSE)/$F1095</f>
        <v>#N/A</v>
      </c>
      <c r="Y1095" s="9" t="e">
        <f>VLOOKUP($B1095, FanGraphs_Standings[[Abbreviation]:[2024 Projected Full Season RDif]], 19, FALSE)/162</f>
        <v>#N/A</v>
      </c>
      <c r="Z1095" s="9" t="e">
        <f>VLOOKUP($B1095, FanGraphs_Standings[[Abbreviation]:[2024 Projected Full Season RDif]], 5, FALSE)</f>
        <v>#N/A</v>
      </c>
      <c r="AA1095" s="9" t="e">
        <f>VLOOKUP($B1095, FanGraphs_Standings[[Abbreviation]:[2024 Projected Full Season W%]], 18, FALSE)</f>
        <v>#N/A</v>
      </c>
      <c r="AB1095" s="9" t="e">
        <f>VLOOKUP($B1095, 'Home Field Adv'!$A$2:$I$31, 9, FALSE)</f>
        <v>#N/A</v>
      </c>
      <c r="AC1095" s="9" t="e">
        <f>VLOOKUP($C1095, FanGraphs_Standings[[Abbreviation]:[2024 Year to Date G]], 2, FALSE)</f>
        <v>#N/A</v>
      </c>
      <c r="AD1095" s="9" t="e">
        <f>VLOOKUP($E1095, 'SP Per G'!$A$2:$D$1380, 3, FALSE)</f>
        <v>#N/A</v>
      </c>
      <c r="AE1095" s="9" t="e">
        <f>VLOOKUP($E1095, 'SP Per G'!$A$2:$D$1380, 4, FALSE)</f>
        <v>#N/A</v>
      </c>
      <c r="AF1095" s="9" t="e">
        <f>VLOOKUP($E1095, Individual_Pitching___Dashboard[], 18, FALSE)</f>
        <v>#N/A</v>
      </c>
      <c r="AG1095" s="9" t="e">
        <f>VLOOKUP($E1095, Individual_Pitching___Dashboard[], 20, FALSE)</f>
        <v>#N/A</v>
      </c>
      <c r="AH1095" s="9" t="e">
        <f>VLOOKUP($E1095, Individual_Pitching___Advanced[], 21,FALSE)</f>
        <v>#N/A</v>
      </c>
      <c r="AI1095" s="9" t="e">
        <f>VLOOKUP($C1095, 'Team Per G'!$A$2:$G$31, 7, FALSE)</f>
        <v>#N/A</v>
      </c>
      <c r="AJ1095" s="9" t="e">
        <f>VLOOKUP($C1095, 'FanGraphs - Team WAR Projected'!$B$2:$E$31, 3, FALSE)/162</f>
        <v>#N/A</v>
      </c>
      <c r="AK1095" s="9" t="e">
        <f>VLOOKUP($C1095, Team_Pitching___Advanced[[Team]:[xFIP]], 19,FALSE)</f>
        <v>#N/A</v>
      </c>
      <c r="AL1095" s="9" t="e">
        <f>VLOOKUP($C1095, Team_Pitching___Advanced[], 20, FALSE)</f>
        <v>#N/A</v>
      </c>
      <c r="AM1095" s="9" t="e">
        <f>VLOOKUP($C1095, Team_Batting___Dashboard[[Team]:[wOBA]], 16, FALSE)</f>
        <v>#N/A</v>
      </c>
      <c r="AN1095" s="9" t="e">
        <f>VLOOKUP($C1095, Team_Batting___Advanced[[Team]:[OPS]], 9, FALSE)</f>
        <v>#N/A</v>
      </c>
      <c r="AO1095" s="9" t="e">
        <f>VLOOKUP($C1095, Team_Batting___Advanced[], 19, FALSE)</f>
        <v>#N/A</v>
      </c>
      <c r="AP1095" s="9" t="e">
        <f>VLOOKUP($C1095, 'Team Per G'!$A$2:$G$31, 3, FALSE)</f>
        <v>#N/A</v>
      </c>
      <c r="AQ1095" s="9" t="e">
        <f>VLOOKUP($C1095, 'Team Per G'!$A$2:$G$31, 5, FALSE)</f>
        <v>#N/A</v>
      </c>
      <c r="AR1095" s="9" t="e">
        <f>VLOOKUP($C1095, 'Team Per G'!$A$2:$G$31, 4, FALSE)</f>
        <v>#N/A</v>
      </c>
      <c r="AS1095" s="9" t="e">
        <f>VLOOKUP($C1095, Team_Batting___Dashboard[], 22, FALSE)/$AC1095</f>
        <v>#N/A</v>
      </c>
      <c r="AT1095" s="9" t="e">
        <f>VLOOKUP($C1095, 'FanGraphs - Team WAR Projected'!$B$2:$E$31, 4, FALSE)/162</f>
        <v>#N/A</v>
      </c>
      <c r="AU1095" s="9" t="e">
        <f>VLOOKUP($C1095, FanGraphs_Standings[[Abbreviation]:[2024 Year to Date RS/G]], 6, FALSE)/$AC1095</f>
        <v>#N/A</v>
      </c>
      <c r="AV1095" s="9" t="e">
        <f>VLOOKUP($C1095, FanGraphs_Standings[[Abbreviation]:[2024 Projected Full Season RDif]], 19, FALSE)/162</f>
        <v>#N/A</v>
      </c>
      <c r="AW1095" s="9" t="e">
        <f>VLOOKUP($C1095, FanGraphs_Standings[[Abbreviation]:[2024 Projected Full Season RDif]], 5, FALSE)</f>
        <v>#N/A</v>
      </c>
      <c r="AX1095" s="9" t="e">
        <f>VLOOKUP($C1095, FanGraphs_Standings[[Abbreviation]:[2024 Projected Full Season W%]], 18, FALSE)</f>
        <v>#N/A</v>
      </c>
      <c r="AY1095" s="9" t="e">
        <f>VLOOKUP($C1095, 'Home Field Adv'!$A$2:$K$31, 11, FALSE)</f>
        <v>#N/A</v>
      </c>
      <c r="BB1095" s="5" t="str">
        <f t="shared" si="52"/>
        <v/>
      </c>
      <c r="BC1095" s="5" t="str">
        <f t="shared" si="53"/>
        <v/>
      </c>
      <c r="BD1095" s="5" t="str">
        <f t="shared" si="54"/>
        <v/>
      </c>
    </row>
    <row r="1096" spans="6:56" x14ac:dyDescent="0.45">
      <c r="F1096" s="9" t="e">
        <f>VLOOKUP($B1096, FanGraphs_Standings[[Abbreviation]:[2024 Year to Date G]], 2, FALSE)</f>
        <v>#N/A</v>
      </c>
      <c r="G1096" s="9" t="e">
        <f>IF(ISERR(VLOOKUP($D1096, 'SP Per G'!$A$2:$D$1380, 3, FALSE)), L1096, VLOOKUP($D1096, 'SP Per G'!$A$2:$D$1380, 3, FALSE))</f>
        <v>#N/A</v>
      </c>
      <c r="H1096" s="9" t="e">
        <f>VLOOKUP($D1096, 'SP Per G'!$A$2:$D$1380, 4, FALSE)</f>
        <v>#N/A</v>
      </c>
      <c r="I1096" s="9" t="e">
        <f>VLOOKUP($D1096, Individual_Pitching___Dashboard[], 18, FALSE)</f>
        <v>#N/A</v>
      </c>
      <c r="J1096" s="9" t="e">
        <f>VLOOKUP($D1096, Individual_Pitching___Dashboard[], 20, FALSE)</f>
        <v>#N/A</v>
      </c>
      <c r="K1096" s="9" t="e">
        <f>VLOOKUP($D1096, Individual_Pitching___Advanced[], 21,FALSE)</f>
        <v>#N/A</v>
      </c>
      <c r="L1096" s="9" t="e">
        <f>VLOOKUP($B1096, 'Team Per G'!$A$2:$G$31, 7, FALSE)</f>
        <v>#N/A</v>
      </c>
      <c r="M1096" s="9" t="e">
        <f>VLOOKUP($B1096, 'FanGraphs - Team WAR Projected'!$B$2:$E$31, 3, FALSE)/162</f>
        <v>#N/A</v>
      </c>
      <c r="N1096" s="9" t="e">
        <f>VLOOKUP($B1096, Team_Pitching___Advanced[[Team]:[xFIP]], 19,FALSE)</f>
        <v>#N/A</v>
      </c>
      <c r="O1096" s="9" t="e">
        <f>VLOOKUP($B1096, Team_Pitching___Advanced[], 20, FALSE)</f>
        <v>#N/A</v>
      </c>
      <c r="P1096" s="9" t="e">
        <f>VLOOKUP($B1096, Team_Batting___Dashboard[[Team]:[wOBA]], 16, FALSE)</f>
        <v>#N/A</v>
      </c>
      <c r="Q1096" s="9" t="e">
        <f>VLOOKUP($B1096, Team_Batting___Advanced[[Team]:[OPS]], 9, FALSE)</f>
        <v>#N/A</v>
      </c>
      <c r="R1096" s="9" t="e">
        <f>VLOOKUP($B1096, Team_Batting___Advanced[], 19, FALSE)</f>
        <v>#N/A</v>
      </c>
      <c r="S1096" s="9" t="e">
        <f>VLOOKUP($B1096, 'Team Per G'!$A$2:$G$31, 3, FALSE)</f>
        <v>#N/A</v>
      </c>
      <c r="T1096" s="9" t="e">
        <f>VLOOKUP($B1096, 'Team Per G'!$A$2:$G$31, 5, FALSE)</f>
        <v>#N/A</v>
      </c>
      <c r="U1096" s="9" t="e">
        <f>VLOOKUP($B1096, 'Team Per G'!$A$2:$G$31, 4, FALSE)</f>
        <v>#N/A</v>
      </c>
      <c r="V1096" s="9" t="e">
        <f>VLOOKUP($B1096, Team_Batting___Dashboard[], 22, FALSE)/$F1096</f>
        <v>#N/A</v>
      </c>
      <c r="W1096" s="9" t="e">
        <f>VLOOKUP($B1096, 'FanGraphs - Team WAR Projected'!$B$2:$E$31, 4, FALSE)/162</f>
        <v>#N/A</v>
      </c>
      <c r="X1096" s="9" t="e">
        <f>VLOOKUP($B1096, FanGraphs_Standings[[Abbreviation]:[2024 Year to Date RS/G]], 6, FALSE)/$F1096</f>
        <v>#N/A</v>
      </c>
      <c r="Y1096" s="9" t="e">
        <f>VLOOKUP($B1096, FanGraphs_Standings[[Abbreviation]:[2024 Projected Full Season RDif]], 19, FALSE)/162</f>
        <v>#N/A</v>
      </c>
      <c r="Z1096" s="9" t="e">
        <f>VLOOKUP($B1096, FanGraphs_Standings[[Abbreviation]:[2024 Projected Full Season RDif]], 5, FALSE)</f>
        <v>#N/A</v>
      </c>
      <c r="AA1096" s="9" t="e">
        <f>VLOOKUP($B1096, FanGraphs_Standings[[Abbreviation]:[2024 Projected Full Season W%]], 18, FALSE)</f>
        <v>#N/A</v>
      </c>
      <c r="AB1096" s="9" t="e">
        <f>VLOOKUP($B1096, 'Home Field Adv'!$A$2:$I$31, 9, FALSE)</f>
        <v>#N/A</v>
      </c>
      <c r="AC1096" s="9" t="e">
        <f>VLOOKUP($C1096, FanGraphs_Standings[[Abbreviation]:[2024 Year to Date G]], 2, FALSE)</f>
        <v>#N/A</v>
      </c>
      <c r="AD1096" s="9" t="e">
        <f>VLOOKUP($E1096, 'SP Per G'!$A$2:$D$1380, 3, FALSE)</f>
        <v>#N/A</v>
      </c>
      <c r="AE1096" s="9" t="e">
        <f>VLOOKUP($E1096, 'SP Per G'!$A$2:$D$1380, 4, FALSE)</f>
        <v>#N/A</v>
      </c>
      <c r="AF1096" s="9" t="e">
        <f>VLOOKUP($E1096, Individual_Pitching___Dashboard[], 18, FALSE)</f>
        <v>#N/A</v>
      </c>
      <c r="AG1096" s="9" t="e">
        <f>VLOOKUP($E1096, Individual_Pitching___Dashboard[], 20, FALSE)</f>
        <v>#N/A</v>
      </c>
      <c r="AH1096" s="9" t="e">
        <f>VLOOKUP($E1096, Individual_Pitching___Advanced[], 21,FALSE)</f>
        <v>#N/A</v>
      </c>
      <c r="AI1096" s="9" t="e">
        <f>VLOOKUP($C1096, 'Team Per G'!$A$2:$G$31, 7, FALSE)</f>
        <v>#N/A</v>
      </c>
      <c r="AJ1096" s="9" t="e">
        <f>VLOOKUP($C1096, 'FanGraphs - Team WAR Projected'!$B$2:$E$31, 3, FALSE)/162</f>
        <v>#N/A</v>
      </c>
      <c r="AK1096" s="9" t="e">
        <f>VLOOKUP($C1096, Team_Pitching___Advanced[[Team]:[xFIP]], 19,FALSE)</f>
        <v>#N/A</v>
      </c>
      <c r="AL1096" s="9" t="e">
        <f>VLOOKUP($C1096, Team_Pitching___Advanced[], 20, FALSE)</f>
        <v>#N/A</v>
      </c>
      <c r="AM1096" s="9" t="e">
        <f>VLOOKUP($C1096, Team_Batting___Dashboard[[Team]:[wOBA]], 16, FALSE)</f>
        <v>#N/A</v>
      </c>
      <c r="AN1096" s="9" t="e">
        <f>VLOOKUP($C1096, Team_Batting___Advanced[[Team]:[OPS]], 9, FALSE)</f>
        <v>#N/A</v>
      </c>
      <c r="AO1096" s="9" t="e">
        <f>VLOOKUP($C1096, Team_Batting___Advanced[], 19, FALSE)</f>
        <v>#N/A</v>
      </c>
      <c r="AP1096" s="9" t="e">
        <f>VLOOKUP($C1096, 'Team Per G'!$A$2:$G$31, 3, FALSE)</f>
        <v>#N/A</v>
      </c>
      <c r="AQ1096" s="9" t="e">
        <f>VLOOKUP($C1096, 'Team Per G'!$A$2:$G$31, 5, FALSE)</f>
        <v>#N/A</v>
      </c>
      <c r="AR1096" s="9" t="e">
        <f>VLOOKUP($C1096, 'Team Per G'!$A$2:$G$31, 4, FALSE)</f>
        <v>#N/A</v>
      </c>
      <c r="AS1096" s="9" t="e">
        <f>VLOOKUP($C1096, Team_Batting___Dashboard[], 22, FALSE)/$AC1096</f>
        <v>#N/A</v>
      </c>
      <c r="AT1096" s="9" t="e">
        <f>VLOOKUP($C1096, 'FanGraphs - Team WAR Projected'!$B$2:$E$31, 4, FALSE)/162</f>
        <v>#N/A</v>
      </c>
      <c r="AU1096" s="9" t="e">
        <f>VLOOKUP($C1096, FanGraphs_Standings[[Abbreviation]:[2024 Year to Date RS/G]], 6, FALSE)/$AC1096</f>
        <v>#N/A</v>
      </c>
      <c r="AV1096" s="9" t="e">
        <f>VLOOKUP($C1096, FanGraphs_Standings[[Abbreviation]:[2024 Projected Full Season RDif]], 19, FALSE)/162</f>
        <v>#N/A</v>
      </c>
      <c r="AW1096" s="9" t="e">
        <f>VLOOKUP($C1096, FanGraphs_Standings[[Abbreviation]:[2024 Projected Full Season RDif]], 5, FALSE)</f>
        <v>#N/A</v>
      </c>
      <c r="AX1096" s="9" t="e">
        <f>VLOOKUP($C1096, FanGraphs_Standings[[Abbreviation]:[2024 Projected Full Season W%]], 18, FALSE)</f>
        <v>#N/A</v>
      </c>
      <c r="AY1096" s="9" t="e">
        <f>VLOOKUP($C1096, 'Home Field Adv'!$A$2:$K$31, 11, FALSE)</f>
        <v>#N/A</v>
      </c>
      <c r="BB1096" s="5" t="str">
        <f t="shared" si="52"/>
        <v/>
      </c>
      <c r="BC1096" s="5" t="str">
        <f t="shared" si="53"/>
        <v/>
      </c>
      <c r="BD1096" s="5" t="str">
        <f t="shared" si="54"/>
        <v/>
      </c>
    </row>
    <row r="1097" spans="6:56" x14ac:dyDescent="0.45">
      <c r="F1097" s="9" t="e">
        <f>VLOOKUP($B1097, FanGraphs_Standings[[Abbreviation]:[2024 Year to Date G]], 2, FALSE)</f>
        <v>#N/A</v>
      </c>
      <c r="G1097" s="9" t="e">
        <f>IF(ISERR(VLOOKUP($D1097, 'SP Per G'!$A$2:$D$1380, 3, FALSE)), L1097, VLOOKUP($D1097, 'SP Per G'!$A$2:$D$1380, 3, FALSE))</f>
        <v>#N/A</v>
      </c>
      <c r="H1097" s="9" t="e">
        <f>VLOOKUP($D1097, 'SP Per G'!$A$2:$D$1380, 4, FALSE)</f>
        <v>#N/A</v>
      </c>
      <c r="I1097" s="9" t="e">
        <f>VLOOKUP($D1097, Individual_Pitching___Dashboard[], 18, FALSE)</f>
        <v>#N/A</v>
      </c>
      <c r="J1097" s="9" t="e">
        <f>VLOOKUP($D1097, Individual_Pitching___Dashboard[], 20, FALSE)</f>
        <v>#N/A</v>
      </c>
      <c r="K1097" s="9" t="e">
        <f>VLOOKUP($D1097, Individual_Pitching___Advanced[], 21,FALSE)</f>
        <v>#N/A</v>
      </c>
      <c r="L1097" s="9" t="e">
        <f>VLOOKUP($B1097, 'Team Per G'!$A$2:$G$31, 7, FALSE)</f>
        <v>#N/A</v>
      </c>
      <c r="M1097" s="9" t="e">
        <f>VLOOKUP($B1097, 'FanGraphs - Team WAR Projected'!$B$2:$E$31, 3, FALSE)/162</f>
        <v>#N/A</v>
      </c>
      <c r="N1097" s="9" t="e">
        <f>VLOOKUP($B1097, Team_Pitching___Advanced[[Team]:[xFIP]], 19,FALSE)</f>
        <v>#N/A</v>
      </c>
      <c r="O1097" s="9" t="e">
        <f>VLOOKUP($B1097, Team_Pitching___Advanced[], 20, FALSE)</f>
        <v>#N/A</v>
      </c>
      <c r="P1097" s="9" t="e">
        <f>VLOOKUP($B1097, Team_Batting___Dashboard[[Team]:[wOBA]], 16, FALSE)</f>
        <v>#N/A</v>
      </c>
      <c r="Q1097" s="9" t="e">
        <f>VLOOKUP($B1097, Team_Batting___Advanced[[Team]:[OPS]], 9, FALSE)</f>
        <v>#N/A</v>
      </c>
      <c r="R1097" s="9" t="e">
        <f>VLOOKUP($B1097, Team_Batting___Advanced[], 19, FALSE)</f>
        <v>#N/A</v>
      </c>
      <c r="S1097" s="9" t="e">
        <f>VLOOKUP($B1097, 'Team Per G'!$A$2:$G$31, 3, FALSE)</f>
        <v>#N/A</v>
      </c>
      <c r="T1097" s="9" t="e">
        <f>VLOOKUP($B1097, 'Team Per G'!$A$2:$G$31, 5, FALSE)</f>
        <v>#N/A</v>
      </c>
      <c r="U1097" s="9" t="e">
        <f>VLOOKUP($B1097, 'Team Per G'!$A$2:$G$31, 4, FALSE)</f>
        <v>#N/A</v>
      </c>
      <c r="V1097" s="9" t="e">
        <f>VLOOKUP($B1097, Team_Batting___Dashboard[], 22, FALSE)/$F1097</f>
        <v>#N/A</v>
      </c>
      <c r="W1097" s="9" t="e">
        <f>VLOOKUP($B1097, 'FanGraphs - Team WAR Projected'!$B$2:$E$31, 4, FALSE)/162</f>
        <v>#N/A</v>
      </c>
      <c r="X1097" s="9" t="e">
        <f>VLOOKUP($B1097, FanGraphs_Standings[[Abbreviation]:[2024 Year to Date RS/G]], 6, FALSE)/$F1097</f>
        <v>#N/A</v>
      </c>
      <c r="Y1097" s="9" t="e">
        <f>VLOOKUP($B1097, FanGraphs_Standings[[Abbreviation]:[2024 Projected Full Season RDif]], 19, FALSE)/162</f>
        <v>#N/A</v>
      </c>
      <c r="Z1097" s="9" t="e">
        <f>VLOOKUP($B1097, FanGraphs_Standings[[Abbreviation]:[2024 Projected Full Season RDif]], 5, FALSE)</f>
        <v>#N/A</v>
      </c>
      <c r="AA1097" s="9" t="e">
        <f>VLOOKUP($B1097, FanGraphs_Standings[[Abbreviation]:[2024 Projected Full Season W%]], 18, FALSE)</f>
        <v>#N/A</v>
      </c>
      <c r="AB1097" s="9" t="e">
        <f>VLOOKUP($B1097, 'Home Field Adv'!$A$2:$I$31, 9, FALSE)</f>
        <v>#N/A</v>
      </c>
      <c r="AC1097" s="9" t="e">
        <f>VLOOKUP($C1097, FanGraphs_Standings[[Abbreviation]:[2024 Year to Date G]], 2, FALSE)</f>
        <v>#N/A</v>
      </c>
      <c r="AD1097" s="9" t="e">
        <f>VLOOKUP($E1097, 'SP Per G'!$A$2:$D$1380, 3, FALSE)</f>
        <v>#N/A</v>
      </c>
      <c r="AE1097" s="9" t="e">
        <f>VLOOKUP($E1097, 'SP Per G'!$A$2:$D$1380, 4, FALSE)</f>
        <v>#N/A</v>
      </c>
      <c r="AF1097" s="9" t="e">
        <f>VLOOKUP($E1097, Individual_Pitching___Dashboard[], 18, FALSE)</f>
        <v>#N/A</v>
      </c>
      <c r="AG1097" s="9" t="e">
        <f>VLOOKUP($E1097, Individual_Pitching___Dashboard[], 20, FALSE)</f>
        <v>#N/A</v>
      </c>
      <c r="AH1097" s="9" t="e">
        <f>VLOOKUP($E1097, Individual_Pitching___Advanced[], 21,FALSE)</f>
        <v>#N/A</v>
      </c>
      <c r="AI1097" s="9" t="e">
        <f>VLOOKUP($C1097, 'Team Per G'!$A$2:$G$31, 7, FALSE)</f>
        <v>#N/A</v>
      </c>
      <c r="AJ1097" s="9" t="e">
        <f>VLOOKUP($C1097, 'FanGraphs - Team WAR Projected'!$B$2:$E$31, 3, FALSE)/162</f>
        <v>#N/A</v>
      </c>
      <c r="AK1097" s="9" t="e">
        <f>VLOOKUP($C1097, Team_Pitching___Advanced[[Team]:[xFIP]], 19,FALSE)</f>
        <v>#N/A</v>
      </c>
      <c r="AL1097" s="9" t="e">
        <f>VLOOKUP($C1097, Team_Pitching___Advanced[], 20, FALSE)</f>
        <v>#N/A</v>
      </c>
      <c r="AM1097" s="9" t="e">
        <f>VLOOKUP($C1097, Team_Batting___Dashboard[[Team]:[wOBA]], 16, FALSE)</f>
        <v>#N/A</v>
      </c>
      <c r="AN1097" s="9" t="e">
        <f>VLOOKUP($C1097, Team_Batting___Advanced[[Team]:[OPS]], 9, FALSE)</f>
        <v>#N/A</v>
      </c>
      <c r="AO1097" s="9" t="e">
        <f>VLOOKUP($C1097, Team_Batting___Advanced[], 19, FALSE)</f>
        <v>#N/A</v>
      </c>
      <c r="AP1097" s="9" t="e">
        <f>VLOOKUP($C1097, 'Team Per G'!$A$2:$G$31, 3, FALSE)</f>
        <v>#N/A</v>
      </c>
      <c r="AQ1097" s="9" t="e">
        <f>VLOOKUP($C1097, 'Team Per G'!$A$2:$G$31, 5, FALSE)</f>
        <v>#N/A</v>
      </c>
      <c r="AR1097" s="9" t="e">
        <f>VLOOKUP($C1097, 'Team Per G'!$A$2:$G$31, 4, FALSE)</f>
        <v>#N/A</v>
      </c>
      <c r="AS1097" s="9" t="e">
        <f>VLOOKUP($C1097, Team_Batting___Dashboard[], 22, FALSE)/$AC1097</f>
        <v>#N/A</v>
      </c>
      <c r="AT1097" s="9" t="e">
        <f>VLOOKUP($C1097, 'FanGraphs - Team WAR Projected'!$B$2:$E$31, 4, FALSE)/162</f>
        <v>#N/A</v>
      </c>
      <c r="AU1097" s="9" t="e">
        <f>VLOOKUP($C1097, FanGraphs_Standings[[Abbreviation]:[2024 Year to Date RS/G]], 6, FALSE)/$AC1097</f>
        <v>#N/A</v>
      </c>
      <c r="AV1097" s="9" t="e">
        <f>VLOOKUP($C1097, FanGraphs_Standings[[Abbreviation]:[2024 Projected Full Season RDif]], 19, FALSE)/162</f>
        <v>#N/A</v>
      </c>
      <c r="AW1097" s="9" t="e">
        <f>VLOOKUP($C1097, FanGraphs_Standings[[Abbreviation]:[2024 Projected Full Season RDif]], 5, FALSE)</f>
        <v>#N/A</v>
      </c>
      <c r="AX1097" s="9" t="e">
        <f>VLOOKUP($C1097, FanGraphs_Standings[[Abbreviation]:[2024 Projected Full Season W%]], 18, FALSE)</f>
        <v>#N/A</v>
      </c>
      <c r="AY1097" s="9" t="e">
        <f>VLOOKUP($C1097, 'Home Field Adv'!$A$2:$K$31, 11, FALSE)</f>
        <v>#N/A</v>
      </c>
      <c r="BB1097" s="5" t="str">
        <f t="shared" si="52"/>
        <v/>
      </c>
      <c r="BC1097" s="5" t="str">
        <f t="shared" si="53"/>
        <v/>
      </c>
      <c r="BD1097" s="5" t="str">
        <f t="shared" si="54"/>
        <v/>
      </c>
    </row>
    <row r="1098" spans="6:56" x14ac:dyDescent="0.45">
      <c r="F1098" s="9" t="e">
        <f>VLOOKUP($B1098, FanGraphs_Standings[[Abbreviation]:[2024 Year to Date G]], 2, FALSE)</f>
        <v>#N/A</v>
      </c>
      <c r="G1098" s="9" t="e">
        <f>IF(ISERR(VLOOKUP($D1098, 'SP Per G'!$A$2:$D$1380, 3, FALSE)), L1098, VLOOKUP($D1098, 'SP Per G'!$A$2:$D$1380, 3, FALSE))</f>
        <v>#N/A</v>
      </c>
      <c r="H1098" s="9" t="e">
        <f>VLOOKUP($D1098, 'SP Per G'!$A$2:$D$1380, 4, FALSE)</f>
        <v>#N/A</v>
      </c>
      <c r="I1098" s="9" t="e">
        <f>VLOOKUP($D1098, Individual_Pitching___Dashboard[], 18, FALSE)</f>
        <v>#N/A</v>
      </c>
      <c r="J1098" s="9" t="e">
        <f>VLOOKUP($D1098, Individual_Pitching___Dashboard[], 20, FALSE)</f>
        <v>#N/A</v>
      </c>
      <c r="K1098" s="9" t="e">
        <f>VLOOKUP($D1098, Individual_Pitching___Advanced[], 21,FALSE)</f>
        <v>#N/A</v>
      </c>
      <c r="L1098" s="9" t="e">
        <f>VLOOKUP($B1098, 'Team Per G'!$A$2:$G$31, 7, FALSE)</f>
        <v>#N/A</v>
      </c>
      <c r="M1098" s="9" t="e">
        <f>VLOOKUP($B1098, 'FanGraphs - Team WAR Projected'!$B$2:$E$31, 3, FALSE)/162</f>
        <v>#N/A</v>
      </c>
      <c r="N1098" s="9" t="e">
        <f>VLOOKUP($B1098, Team_Pitching___Advanced[[Team]:[xFIP]], 19,FALSE)</f>
        <v>#N/A</v>
      </c>
      <c r="O1098" s="9" t="e">
        <f>VLOOKUP($B1098, Team_Pitching___Advanced[], 20, FALSE)</f>
        <v>#N/A</v>
      </c>
      <c r="P1098" s="9" t="e">
        <f>VLOOKUP($B1098, Team_Batting___Dashboard[[Team]:[wOBA]], 16, FALSE)</f>
        <v>#N/A</v>
      </c>
      <c r="Q1098" s="9" t="e">
        <f>VLOOKUP($B1098, Team_Batting___Advanced[[Team]:[OPS]], 9, FALSE)</f>
        <v>#N/A</v>
      </c>
      <c r="R1098" s="9" t="e">
        <f>VLOOKUP($B1098, Team_Batting___Advanced[], 19, FALSE)</f>
        <v>#N/A</v>
      </c>
      <c r="S1098" s="9" t="e">
        <f>VLOOKUP($B1098, 'Team Per G'!$A$2:$G$31, 3, FALSE)</f>
        <v>#N/A</v>
      </c>
      <c r="T1098" s="9" t="e">
        <f>VLOOKUP($B1098, 'Team Per G'!$A$2:$G$31, 5, FALSE)</f>
        <v>#N/A</v>
      </c>
      <c r="U1098" s="9" t="e">
        <f>VLOOKUP($B1098, 'Team Per G'!$A$2:$G$31, 4, FALSE)</f>
        <v>#N/A</v>
      </c>
      <c r="V1098" s="9" t="e">
        <f>VLOOKUP($B1098, Team_Batting___Dashboard[], 22, FALSE)/$F1098</f>
        <v>#N/A</v>
      </c>
      <c r="W1098" s="9" t="e">
        <f>VLOOKUP($B1098, 'FanGraphs - Team WAR Projected'!$B$2:$E$31, 4, FALSE)/162</f>
        <v>#N/A</v>
      </c>
      <c r="X1098" s="9" t="e">
        <f>VLOOKUP($B1098, FanGraphs_Standings[[Abbreviation]:[2024 Year to Date RS/G]], 6, FALSE)/$F1098</f>
        <v>#N/A</v>
      </c>
      <c r="Y1098" s="9" t="e">
        <f>VLOOKUP($B1098, FanGraphs_Standings[[Abbreviation]:[2024 Projected Full Season RDif]], 19, FALSE)/162</f>
        <v>#N/A</v>
      </c>
      <c r="Z1098" s="9" t="e">
        <f>VLOOKUP($B1098, FanGraphs_Standings[[Abbreviation]:[2024 Projected Full Season RDif]], 5, FALSE)</f>
        <v>#N/A</v>
      </c>
      <c r="AA1098" s="9" t="e">
        <f>VLOOKUP($B1098, FanGraphs_Standings[[Abbreviation]:[2024 Projected Full Season W%]], 18, FALSE)</f>
        <v>#N/A</v>
      </c>
      <c r="AB1098" s="9" t="e">
        <f>VLOOKUP($B1098, 'Home Field Adv'!$A$2:$I$31, 9, FALSE)</f>
        <v>#N/A</v>
      </c>
      <c r="AC1098" s="9" t="e">
        <f>VLOOKUP($C1098, FanGraphs_Standings[[Abbreviation]:[2024 Year to Date G]], 2, FALSE)</f>
        <v>#N/A</v>
      </c>
      <c r="AD1098" s="9" t="e">
        <f>VLOOKUP($E1098, 'SP Per G'!$A$2:$D$1380, 3, FALSE)</f>
        <v>#N/A</v>
      </c>
      <c r="AE1098" s="9" t="e">
        <f>VLOOKUP($E1098, 'SP Per G'!$A$2:$D$1380, 4, FALSE)</f>
        <v>#N/A</v>
      </c>
      <c r="AF1098" s="9" t="e">
        <f>VLOOKUP($E1098, Individual_Pitching___Dashboard[], 18, FALSE)</f>
        <v>#N/A</v>
      </c>
      <c r="AG1098" s="9" t="e">
        <f>VLOOKUP($E1098, Individual_Pitching___Dashboard[], 20, FALSE)</f>
        <v>#N/A</v>
      </c>
      <c r="AH1098" s="9" t="e">
        <f>VLOOKUP($E1098, Individual_Pitching___Advanced[], 21,FALSE)</f>
        <v>#N/A</v>
      </c>
      <c r="AI1098" s="9" t="e">
        <f>VLOOKUP($C1098, 'Team Per G'!$A$2:$G$31, 7, FALSE)</f>
        <v>#N/A</v>
      </c>
      <c r="AJ1098" s="9" t="e">
        <f>VLOOKUP($C1098, 'FanGraphs - Team WAR Projected'!$B$2:$E$31, 3, FALSE)/162</f>
        <v>#N/A</v>
      </c>
      <c r="AK1098" s="9" t="e">
        <f>VLOOKUP($C1098, Team_Pitching___Advanced[[Team]:[xFIP]], 19,FALSE)</f>
        <v>#N/A</v>
      </c>
      <c r="AL1098" s="9" t="e">
        <f>VLOOKUP($C1098, Team_Pitching___Advanced[], 20, FALSE)</f>
        <v>#N/A</v>
      </c>
      <c r="AM1098" s="9" t="e">
        <f>VLOOKUP($C1098, Team_Batting___Dashboard[[Team]:[wOBA]], 16, FALSE)</f>
        <v>#N/A</v>
      </c>
      <c r="AN1098" s="9" t="e">
        <f>VLOOKUP($C1098, Team_Batting___Advanced[[Team]:[OPS]], 9, FALSE)</f>
        <v>#N/A</v>
      </c>
      <c r="AO1098" s="9" t="e">
        <f>VLOOKUP($C1098, Team_Batting___Advanced[], 19, FALSE)</f>
        <v>#N/A</v>
      </c>
      <c r="AP1098" s="9" t="e">
        <f>VLOOKUP($C1098, 'Team Per G'!$A$2:$G$31, 3, FALSE)</f>
        <v>#N/A</v>
      </c>
      <c r="AQ1098" s="9" t="e">
        <f>VLOOKUP($C1098, 'Team Per G'!$A$2:$G$31, 5, FALSE)</f>
        <v>#N/A</v>
      </c>
      <c r="AR1098" s="9" t="e">
        <f>VLOOKUP($C1098, 'Team Per G'!$A$2:$G$31, 4, FALSE)</f>
        <v>#N/A</v>
      </c>
      <c r="AS1098" s="9" t="e">
        <f>VLOOKUP($C1098, Team_Batting___Dashboard[], 22, FALSE)/$AC1098</f>
        <v>#N/A</v>
      </c>
      <c r="AT1098" s="9" t="e">
        <f>VLOOKUP($C1098, 'FanGraphs - Team WAR Projected'!$B$2:$E$31, 4, FALSE)/162</f>
        <v>#N/A</v>
      </c>
      <c r="AU1098" s="9" t="e">
        <f>VLOOKUP($C1098, FanGraphs_Standings[[Abbreviation]:[2024 Year to Date RS/G]], 6, FALSE)/$AC1098</f>
        <v>#N/A</v>
      </c>
      <c r="AV1098" s="9" t="e">
        <f>VLOOKUP($C1098, FanGraphs_Standings[[Abbreviation]:[2024 Projected Full Season RDif]], 19, FALSE)/162</f>
        <v>#N/A</v>
      </c>
      <c r="AW1098" s="9" t="e">
        <f>VLOOKUP($C1098, FanGraphs_Standings[[Abbreviation]:[2024 Projected Full Season RDif]], 5, FALSE)</f>
        <v>#N/A</v>
      </c>
      <c r="AX1098" s="9" t="e">
        <f>VLOOKUP($C1098, FanGraphs_Standings[[Abbreviation]:[2024 Projected Full Season W%]], 18, FALSE)</f>
        <v>#N/A</v>
      </c>
      <c r="AY1098" s="9" t="e">
        <f>VLOOKUP($C1098, 'Home Field Adv'!$A$2:$K$31, 11, FALSE)</f>
        <v>#N/A</v>
      </c>
      <c r="BB1098" s="5" t="str">
        <f t="shared" si="52"/>
        <v/>
      </c>
      <c r="BC1098" s="5" t="str">
        <f t="shared" si="53"/>
        <v/>
      </c>
      <c r="BD1098" s="5" t="str">
        <f t="shared" si="54"/>
        <v/>
      </c>
    </row>
    <row r="1099" spans="6:56" x14ac:dyDescent="0.45">
      <c r="F1099" s="9" t="e">
        <f>VLOOKUP($B1099, FanGraphs_Standings[[Abbreviation]:[2024 Year to Date G]], 2, FALSE)</f>
        <v>#N/A</v>
      </c>
      <c r="G1099" s="9" t="e">
        <f>IF(ISERR(VLOOKUP($D1099, 'SP Per G'!$A$2:$D$1380, 3, FALSE)), L1099, VLOOKUP($D1099, 'SP Per G'!$A$2:$D$1380, 3, FALSE))</f>
        <v>#N/A</v>
      </c>
      <c r="H1099" s="9" t="e">
        <f>VLOOKUP($D1099, 'SP Per G'!$A$2:$D$1380, 4, FALSE)</f>
        <v>#N/A</v>
      </c>
      <c r="I1099" s="9" t="e">
        <f>VLOOKUP($D1099, Individual_Pitching___Dashboard[], 18, FALSE)</f>
        <v>#N/A</v>
      </c>
      <c r="J1099" s="9" t="e">
        <f>VLOOKUP($D1099, Individual_Pitching___Dashboard[], 20, FALSE)</f>
        <v>#N/A</v>
      </c>
      <c r="K1099" s="9" t="e">
        <f>VLOOKUP($D1099, Individual_Pitching___Advanced[], 21,FALSE)</f>
        <v>#N/A</v>
      </c>
      <c r="L1099" s="9" t="e">
        <f>VLOOKUP($B1099, 'Team Per G'!$A$2:$G$31, 7, FALSE)</f>
        <v>#N/A</v>
      </c>
      <c r="M1099" s="9" t="e">
        <f>VLOOKUP($B1099, 'FanGraphs - Team WAR Projected'!$B$2:$E$31, 3, FALSE)/162</f>
        <v>#N/A</v>
      </c>
      <c r="N1099" s="9" t="e">
        <f>VLOOKUP($B1099, Team_Pitching___Advanced[[Team]:[xFIP]], 19,FALSE)</f>
        <v>#N/A</v>
      </c>
      <c r="O1099" s="9" t="e">
        <f>VLOOKUP($B1099, Team_Pitching___Advanced[], 20, FALSE)</f>
        <v>#N/A</v>
      </c>
      <c r="P1099" s="9" t="e">
        <f>VLOOKUP($B1099, Team_Batting___Dashboard[[Team]:[wOBA]], 16, FALSE)</f>
        <v>#N/A</v>
      </c>
      <c r="Q1099" s="9" t="e">
        <f>VLOOKUP($B1099, Team_Batting___Advanced[[Team]:[OPS]], 9, FALSE)</f>
        <v>#N/A</v>
      </c>
      <c r="R1099" s="9" t="e">
        <f>VLOOKUP($B1099, Team_Batting___Advanced[], 19, FALSE)</f>
        <v>#N/A</v>
      </c>
      <c r="S1099" s="9" t="e">
        <f>VLOOKUP($B1099, 'Team Per G'!$A$2:$G$31, 3, FALSE)</f>
        <v>#N/A</v>
      </c>
      <c r="T1099" s="9" t="e">
        <f>VLOOKUP($B1099, 'Team Per G'!$A$2:$G$31, 5, FALSE)</f>
        <v>#N/A</v>
      </c>
      <c r="U1099" s="9" t="e">
        <f>VLOOKUP($B1099, 'Team Per G'!$A$2:$G$31, 4, FALSE)</f>
        <v>#N/A</v>
      </c>
      <c r="V1099" s="9" t="e">
        <f>VLOOKUP($B1099, Team_Batting___Dashboard[], 22, FALSE)/$F1099</f>
        <v>#N/A</v>
      </c>
      <c r="W1099" s="9" t="e">
        <f>VLOOKUP($B1099, 'FanGraphs - Team WAR Projected'!$B$2:$E$31, 4, FALSE)/162</f>
        <v>#N/A</v>
      </c>
      <c r="X1099" s="9" t="e">
        <f>VLOOKUP($B1099, FanGraphs_Standings[[Abbreviation]:[2024 Year to Date RS/G]], 6, FALSE)/$F1099</f>
        <v>#N/A</v>
      </c>
      <c r="Y1099" s="9" t="e">
        <f>VLOOKUP($B1099, FanGraphs_Standings[[Abbreviation]:[2024 Projected Full Season RDif]], 19, FALSE)/162</f>
        <v>#N/A</v>
      </c>
      <c r="Z1099" s="9" t="e">
        <f>VLOOKUP($B1099, FanGraphs_Standings[[Abbreviation]:[2024 Projected Full Season RDif]], 5, FALSE)</f>
        <v>#N/A</v>
      </c>
      <c r="AA1099" s="9" t="e">
        <f>VLOOKUP($B1099, FanGraphs_Standings[[Abbreviation]:[2024 Projected Full Season W%]], 18, FALSE)</f>
        <v>#N/A</v>
      </c>
      <c r="AB1099" s="9" t="e">
        <f>VLOOKUP($B1099, 'Home Field Adv'!$A$2:$I$31, 9, FALSE)</f>
        <v>#N/A</v>
      </c>
      <c r="AC1099" s="9" t="e">
        <f>VLOOKUP($C1099, FanGraphs_Standings[[Abbreviation]:[2024 Year to Date G]], 2, FALSE)</f>
        <v>#N/A</v>
      </c>
      <c r="AD1099" s="9" t="e">
        <f>VLOOKUP($E1099, 'SP Per G'!$A$2:$D$1380, 3, FALSE)</f>
        <v>#N/A</v>
      </c>
      <c r="AE1099" s="9" t="e">
        <f>VLOOKUP($E1099, 'SP Per G'!$A$2:$D$1380, 4, FALSE)</f>
        <v>#N/A</v>
      </c>
      <c r="AF1099" s="9" t="e">
        <f>VLOOKUP($E1099, Individual_Pitching___Dashboard[], 18, FALSE)</f>
        <v>#N/A</v>
      </c>
      <c r="AG1099" s="9" t="e">
        <f>VLOOKUP($E1099, Individual_Pitching___Dashboard[], 20, FALSE)</f>
        <v>#N/A</v>
      </c>
      <c r="AH1099" s="9" t="e">
        <f>VLOOKUP($E1099, Individual_Pitching___Advanced[], 21,FALSE)</f>
        <v>#N/A</v>
      </c>
      <c r="AI1099" s="9" t="e">
        <f>VLOOKUP($C1099, 'Team Per G'!$A$2:$G$31, 7, FALSE)</f>
        <v>#N/A</v>
      </c>
      <c r="AJ1099" s="9" t="e">
        <f>VLOOKUP($C1099, 'FanGraphs - Team WAR Projected'!$B$2:$E$31, 3, FALSE)/162</f>
        <v>#N/A</v>
      </c>
      <c r="AK1099" s="9" t="e">
        <f>VLOOKUP($C1099, Team_Pitching___Advanced[[Team]:[xFIP]], 19,FALSE)</f>
        <v>#N/A</v>
      </c>
      <c r="AL1099" s="9" t="e">
        <f>VLOOKUP($C1099, Team_Pitching___Advanced[], 20, FALSE)</f>
        <v>#N/A</v>
      </c>
      <c r="AM1099" s="9" t="e">
        <f>VLOOKUP($C1099, Team_Batting___Dashboard[[Team]:[wOBA]], 16, FALSE)</f>
        <v>#N/A</v>
      </c>
      <c r="AN1099" s="9" t="e">
        <f>VLOOKUP($C1099, Team_Batting___Advanced[[Team]:[OPS]], 9, FALSE)</f>
        <v>#N/A</v>
      </c>
      <c r="AO1099" s="9" t="e">
        <f>VLOOKUP($C1099, Team_Batting___Advanced[], 19, FALSE)</f>
        <v>#N/A</v>
      </c>
      <c r="AP1099" s="9" t="e">
        <f>VLOOKUP($C1099, 'Team Per G'!$A$2:$G$31, 3, FALSE)</f>
        <v>#N/A</v>
      </c>
      <c r="AQ1099" s="9" t="e">
        <f>VLOOKUP($C1099, 'Team Per G'!$A$2:$G$31, 5, FALSE)</f>
        <v>#N/A</v>
      </c>
      <c r="AR1099" s="9" t="e">
        <f>VLOOKUP($C1099, 'Team Per G'!$A$2:$G$31, 4, FALSE)</f>
        <v>#N/A</v>
      </c>
      <c r="AS1099" s="9" t="e">
        <f>VLOOKUP($C1099, Team_Batting___Dashboard[], 22, FALSE)/$AC1099</f>
        <v>#N/A</v>
      </c>
      <c r="AT1099" s="9" t="e">
        <f>VLOOKUP($C1099, 'FanGraphs - Team WAR Projected'!$B$2:$E$31, 4, FALSE)/162</f>
        <v>#N/A</v>
      </c>
      <c r="AU1099" s="9" t="e">
        <f>VLOOKUP($C1099, FanGraphs_Standings[[Abbreviation]:[2024 Year to Date RS/G]], 6, FALSE)/$AC1099</f>
        <v>#N/A</v>
      </c>
      <c r="AV1099" s="9" t="e">
        <f>VLOOKUP($C1099, FanGraphs_Standings[[Abbreviation]:[2024 Projected Full Season RDif]], 19, FALSE)/162</f>
        <v>#N/A</v>
      </c>
      <c r="AW1099" s="9" t="e">
        <f>VLOOKUP($C1099, FanGraphs_Standings[[Abbreviation]:[2024 Projected Full Season RDif]], 5, FALSE)</f>
        <v>#N/A</v>
      </c>
      <c r="AX1099" s="9" t="e">
        <f>VLOOKUP($C1099, FanGraphs_Standings[[Abbreviation]:[2024 Projected Full Season W%]], 18, FALSE)</f>
        <v>#N/A</v>
      </c>
      <c r="AY1099" s="9" t="e">
        <f>VLOOKUP($C1099, 'Home Field Adv'!$A$2:$K$31, 11, FALSE)</f>
        <v>#N/A</v>
      </c>
      <c r="BB1099" s="5" t="str">
        <f t="shared" si="52"/>
        <v/>
      </c>
      <c r="BC1099" s="5" t="str">
        <f t="shared" si="53"/>
        <v/>
      </c>
      <c r="BD1099" s="5" t="str">
        <f t="shared" si="54"/>
        <v/>
      </c>
    </row>
    <row r="1100" spans="6:56" x14ac:dyDescent="0.45">
      <c r="F1100" s="9" t="e">
        <f>VLOOKUP($B1100, FanGraphs_Standings[[Abbreviation]:[2024 Year to Date G]], 2, FALSE)</f>
        <v>#N/A</v>
      </c>
      <c r="G1100" s="9" t="e">
        <f>IF(ISERR(VLOOKUP($D1100, 'SP Per G'!$A$2:$D$1380, 3, FALSE)), L1100, VLOOKUP($D1100, 'SP Per G'!$A$2:$D$1380, 3, FALSE))</f>
        <v>#N/A</v>
      </c>
      <c r="H1100" s="9" t="e">
        <f>VLOOKUP($D1100, 'SP Per G'!$A$2:$D$1380, 4, FALSE)</f>
        <v>#N/A</v>
      </c>
      <c r="I1100" s="9" t="e">
        <f>VLOOKUP($D1100, Individual_Pitching___Dashboard[], 18, FALSE)</f>
        <v>#N/A</v>
      </c>
      <c r="J1100" s="9" t="e">
        <f>VLOOKUP($D1100, Individual_Pitching___Dashboard[], 20, FALSE)</f>
        <v>#N/A</v>
      </c>
      <c r="K1100" s="9" t="e">
        <f>VLOOKUP($D1100, Individual_Pitching___Advanced[], 21,FALSE)</f>
        <v>#N/A</v>
      </c>
      <c r="L1100" s="9" t="e">
        <f>VLOOKUP($B1100, 'Team Per G'!$A$2:$G$31, 7, FALSE)</f>
        <v>#N/A</v>
      </c>
      <c r="M1100" s="9" t="e">
        <f>VLOOKUP($B1100, 'FanGraphs - Team WAR Projected'!$B$2:$E$31, 3, FALSE)/162</f>
        <v>#N/A</v>
      </c>
      <c r="N1100" s="9" t="e">
        <f>VLOOKUP($B1100, Team_Pitching___Advanced[[Team]:[xFIP]], 19,FALSE)</f>
        <v>#N/A</v>
      </c>
      <c r="O1100" s="9" t="e">
        <f>VLOOKUP($B1100, Team_Pitching___Advanced[], 20, FALSE)</f>
        <v>#N/A</v>
      </c>
      <c r="P1100" s="9" t="e">
        <f>VLOOKUP($B1100, Team_Batting___Dashboard[[Team]:[wOBA]], 16, FALSE)</f>
        <v>#N/A</v>
      </c>
      <c r="Q1100" s="9" t="e">
        <f>VLOOKUP($B1100, Team_Batting___Advanced[[Team]:[OPS]], 9, FALSE)</f>
        <v>#N/A</v>
      </c>
      <c r="R1100" s="9" t="e">
        <f>VLOOKUP($B1100, Team_Batting___Advanced[], 19, FALSE)</f>
        <v>#N/A</v>
      </c>
      <c r="S1100" s="9" t="e">
        <f>VLOOKUP($B1100, 'Team Per G'!$A$2:$G$31, 3, FALSE)</f>
        <v>#N/A</v>
      </c>
      <c r="T1100" s="9" t="e">
        <f>VLOOKUP($B1100, 'Team Per G'!$A$2:$G$31, 5, FALSE)</f>
        <v>#N/A</v>
      </c>
      <c r="U1100" s="9" t="e">
        <f>VLOOKUP($B1100, 'Team Per G'!$A$2:$G$31, 4, FALSE)</f>
        <v>#N/A</v>
      </c>
      <c r="V1100" s="9" t="e">
        <f>VLOOKUP($B1100, Team_Batting___Dashboard[], 22, FALSE)/$F1100</f>
        <v>#N/A</v>
      </c>
      <c r="W1100" s="9" t="e">
        <f>VLOOKUP($B1100, 'FanGraphs - Team WAR Projected'!$B$2:$E$31, 4, FALSE)/162</f>
        <v>#N/A</v>
      </c>
      <c r="X1100" s="9" t="e">
        <f>VLOOKUP($B1100, FanGraphs_Standings[[Abbreviation]:[2024 Year to Date RS/G]], 6, FALSE)/$F1100</f>
        <v>#N/A</v>
      </c>
      <c r="Y1100" s="9" t="e">
        <f>VLOOKUP($B1100, FanGraphs_Standings[[Abbreviation]:[2024 Projected Full Season RDif]], 19, FALSE)/162</f>
        <v>#N/A</v>
      </c>
      <c r="Z1100" s="9" t="e">
        <f>VLOOKUP($B1100, FanGraphs_Standings[[Abbreviation]:[2024 Projected Full Season RDif]], 5, FALSE)</f>
        <v>#N/A</v>
      </c>
      <c r="AA1100" s="9" t="e">
        <f>VLOOKUP($B1100, FanGraphs_Standings[[Abbreviation]:[2024 Projected Full Season W%]], 18, FALSE)</f>
        <v>#N/A</v>
      </c>
      <c r="AB1100" s="9" t="e">
        <f>VLOOKUP($B1100, 'Home Field Adv'!$A$2:$I$31, 9, FALSE)</f>
        <v>#N/A</v>
      </c>
      <c r="AC1100" s="9" t="e">
        <f>VLOOKUP($C1100, FanGraphs_Standings[[Abbreviation]:[2024 Year to Date G]], 2, FALSE)</f>
        <v>#N/A</v>
      </c>
      <c r="AD1100" s="9" t="e">
        <f>VLOOKUP($E1100, 'SP Per G'!$A$2:$D$1380, 3, FALSE)</f>
        <v>#N/A</v>
      </c>
      <c r="AE1100" s="9" t="e">
        <f>VLOOKUP($E1100, 'SP Per G'!$A$2:$D$1380, 4, FALSE)</f>
        <v>#N/A</v>
      </c>
      <c r="AF1100" s="9" t="e">
        <f>VLOOKUP($E1100, Individual_Pitching___Dashboard[], 18, FALSE)</f>
        <v>#N/A</v>
      </c>
      <c r="AG1100" s="9" t="e">
        <f>VLOOKUP($E1100, Individual_Pitching___Dashboard[], 20, FALSE)</f>
        <v>#N/A</v>
      </c>
      <c r="AH1100" s="9" t="e">
        <f>VLOOKUP($E1100, Individual_Pitching___Advanced[], 21,FALSE)</f>
        <v>#N/A</v>
      </c>
      <c r="AI1100" s="9" t="e">
        <f>VLOOKUP($C1100, 'Team Per G'!$A$2:$G$31, 7, FALSE)</f>
        <v>#N/A</v>
      </c>
      <c r="AJ1100" s="9" t="e">
        <f>VLOOKUP($C1100, 'FanGraphs - Team WAR Projected'!$B$2:$E$31, 3, FALSE)/162</f>
        <v>#N/A</v>
      </c>
      <c r="AK1100" s="9" t="e">
        <f>VLOOKUP($C1100, Team_Pitching___Advanced[[Team]:[xFIP]], 19,FALSE)</f>
        <v>#N/A</v>
      </c>
      <c r="AL1100" s="9" t="e">
        <f>VLOOKUP($C1100, Team_Pitching___Advanced[], 20, FALSE)</f>
        <v>#N/A</v>
      </c>
      <c r="AM1100" s="9" t="e">
        <f>VLOOKUP($C1100, Team_Batting___Dashboard[[Team]:[wOBA]], 16, FALSE)</f>
        <v>#N/A</v>
      </c>
      <c r="AN1100" s="9" t="e">
        <f>VLOOKUP($C1100, Team_Batting___Advanced[[Team]:[OPS]], 9, FALSE)</f>
        <v>#N/A</v>
      </c>
      <c r="AO1100" s="9" t="e">
        <f>VLOOKUP($C1100, Team_Batting___Advanced[], 19, FALSE)</f>
        <v>#N/A</v>
      </c>
      <c r="AP1100" s="9" t="e">
        <f>VLOOKUP($C1100, 'Team Per G'!$A$2:$G$31, 3, FALSE)</f>
        <v>#N/A</v>
      </c>
      <c r="AQ1100" s="9" t="e">
        <f>VLOOKUP($C1100, 'Team Per G'!$A$2:$G$31, 5, FALSE)</f>
        <v>#N/A</v>
      </c>
      <c r="AR1100" s="9" t="e">
        <f>VLOOKUP($C1100, 'Team Per G'!$A$2:$G$31, 4, FALSE)</f>
        <v>#N/A</v>
      </c>
      <c r="AS1100" s="9" t="e">
        <f>VLOOKUP($C1100, Team_Batting___Dashboard[], 22, FALSE)/$AC1100</f>
        <v>#N/A</v>
      </c>
      <c r="AT1100" s="9" t="e">
        <f>VLOOKUP($C1100, 'FanGraphs - Team WAR Projected'!$B$2:$E$31, 4, FALSE)/162</f>
        <v>#N/A</v>
      </c>
      <c r="AU1100" s="9" t="e">
        <f>VLOOKUP($C1100, FanGraphs_Standings[[Abbreviation]:[2024 Year to Date RS/G]], 6, FALSE)/$AC1100</f>
        <v>#N/A</v>
      </c>
      <c r="AV1100" s="9" t="e">
        <f>VLOOKUP($C1100, FanGraphs_Standings[[Abbreviation]:[2024 Projected Full Season RDif]], 19, FALSE)/162</f>
        <v>#N/A</v>
      </c>
      <c r="AW1100" s="9" t="e">
        <f>VLOOKUP($C1100, FanGraphs_Standings[[Abbreviation]:[2024 Projected Full Season RDif]], 5, FALSE)</f>
        <v>#N/A</v>
      </c>
      <c r="AX1100" s="9" t="e">
        <f>VLOOKUP($C1100, FanGraphs_Standings[[Abbreviation]:[2024 Projected Full Season W%]], 18, FALSE)</f>
        <v>#N/A</v>
      </c>
      <c r="AY1100" s="9" t="e">
        <f>VLOOKUP($C1100, 'Home Field Adv'!$A$2:$K$31, 11, FALSE)</f>
        <v>#N/A</v>
      </c>
      <c r="BB1100" s="5" t="str">
        <f t="shared" si="52"/>
        <v/>
      </c>
      <c r="BC1100" s="5" t="str">
        <f t="shared" si="53"/>
        <v/>
      </c>
      <c r="BD1100" s="5" t="str">
        <f t="shared" si="54"/>
        <v/>
      </c>
    </row>
    <row r="1101" spans="6:56" x14ac:dyDescent="0.45">
      <c r="F1101" s="9" t="e">
        <f>VLOOKUP($B1101, FanGraphs_Standings[[Abbreviation]:[2024 Year to Date G]], 2, FALSE)</f>
        <v>#N/A</v>
      </c>
      <c r="G1101" s="9" t="e">
        <f>IF(ISERR(VLOOKUP($D1101, 'SP Per G'!$A$2:$D$1380, 3, FALSE)), L1101, VLOOKUP($D1101, 'SP Per G'!$A$2:$D$1380, 3, FALSE))</f>
        <v>#N/A</v>
      </c>
      <c r="H1101" s="9" t="e">
        <f>VLOOKUP($D1101, 'SP Per G'!$A$2:$D$1380, 4, FALSE)</f>
        <v>#N/A</v>
      </c>
      <c r="I1101" s="9" t="e">
        <f>VLOOKUP($D1101, Individual_Pitching___Dashboard[], 18, FALSE)</f>
        <v>#N/A</v>
      </c>
      <c r="J1101" s="9" t="e">
        <f>VLOOKUP($D1101, Individual_Pitching___Dashboard[], 20, FALSE)</f>
        <v>#N/A</v>
      </c>
      <c r="K1101" s="9" t="e">
        <f>VLOOKUP($D1101, Individual_Pitching___Advanced[], 21,FALSE)</f>
        <v>#N/A</v>
      </c>
      <c r="L1101" s="9" t="e">
        <f>VLOOKUP($B1101, 'Team Per G'!$A$2:$G$31, 7, FALSE)</f>
        <v>#N/A</v>
      </c>
      <c r="M1101" s="9" t="e">
        <f>VLOOKUP($B1101, 'FanGraphs - Team WAR Projected'!$B$2:$E$31, 3, FALSE)/162</f>
        <v>#N/A</v>
      </c>
      <c r="N1101" s="9" t="e">
        <f>VLOOKUP($B1101, Team_Pitching___Advanced[[Team]:[xFIP]], 19,FALSE)</f>
        <v>#N/A</v>
      </c>
      <c r="O1101" s="9" t="e">
        <f>VLOOKUP($B1101, Team_Pitching___Advanced[], 20, FALSE)</f>
        <v>#N/A</v>
      </c>
      <c r="P1101" s="9" t="e">
        <f>VLOOKUP($B1101, Team_Batting___Dashboard[[Team]:[wOBA]], 16, FALSE)</f>
        <v>#N/A</v>
      </c>
      <c r="Q1101" s="9" t="e">
        <f>VLOOKUP($B1101, Team_Batting___Advanced[[Team]:[OPS]], 9, FALSE)</f>
        <v>#N/A</v>
      </c>
      <c r="R1101" s="9" t="e">
        <f>VLOOKUP($B1101, Team_Batting___Advanced[], 19, FALSE)</f>
        <v>#N/A</v>
      </c>
      <c r="S1101" s="9" t="e">
        <f>VLOOKUP($B1101, 'Team Per G'!$A$2:$G$31, 3, FALSE)</f>
        <v>#N/A</v>
      </c>
      <c r="T1101" s="9" t="e">
        <f>VLOOKUP($B1101, 'Team Per G'!$A$2:$G$31, 5, FALSE)</f>
        <v>#N/A</v>
      </c>
      <c r="U1101" s="9" t="e">
        <f>VLOOKUP($B1101, 'Team Per G'!$A$2:$G$31, 4, FALSE)</f>
        <v>#N/A</v>
      </c>
      <c r="V1101" s="9" t="e">
        <f>VLOOKUP($B1101, Team_Batting___Dashboard[], 22, FALSE)/$F1101</f>
        <v>#N/A</v>
      </c>
      <c r="W1101" s="9" t="e">
        <f>VLOOKUP($B1101, 'FanGraphs - Team WAR Projected'!$B$2:$E$31, 4, FALSE)/162</f>
        <v>#N/A</v>
      </c>
      <c r="X1101" s="9" t="e">
        <f>VLOOKUP($B1101, FanGraphs_Standings[[Abbreviation]:[2024 Year to Date RS/G]], 6, FALSE)/$F1101</f>
        <v>#N/A</v>
      </c>
      <c r="Y1101" s="9" t="e">
        <f>VLOOKUP($B1101, FanGraphs_Standings[[Abbreviation]:[2024 Projected Full Season RDif]], 19, FALSE)/162</f>
        <v>#N/A</v>
      </c>
      <c r="Z1101" s="9" t="e">
        <f>VLOOKUP($B1101, FanGraphs_Standings[[Abbreviation]:[2024 Projected Full Season RDif]], 5, FALSE)</f>
        <v>#N/A</v>
      </c>
      <c r="AA1101" s="9" t="e">
        <f>VLOOKUP($B1101, FanGraphs_Standings[[Abbreviation]:[2024 Projected Full Season W%]], 18, FALSE)</f>
        <v>#N/A</v>
      </c>
      <c r="AB1101" s="9" t="e">
        <f>VLOOKUP($B1101, 'Home Field Adv'!$A$2:$I$31, 9, FALSE)</f>
        <v>#N/A</v>
      </c>
      <c r="AC1101" s="9" t="e">
        <f>VLOOKUP($C1101, FanGraphs_Standings[[Abbreviation]:[2024 Year to Date G]], 2, FALSE)</f>
        <v>#N/A</v>
      </c>
      <c r="AD1101" s="9" t="e">
        <f>VLOOKUP($E1101, 'SP Per G'!$A$2:$D$1380, 3, FALSE)</f>
        <v>#N/A</v>
      </c>
      <c r="AE1101" s="9" t="e">
        <f>VLOOKUP($E1101, 'SP Per G'!$A$2:$D$1380, 4, FALSE)</f>
        <v>#N/A</v>
      </c>
      <c r="AF1101" s="9" t="e">
        <f>VLOOKUP($E1101, Individual_Pitching___Dashboard[], 18, FALSE)</f>
        <v>#N/A</v>
      </c>
      <c r="AG1101" s="9" t="e">
        <f>VLOOKUP($E1101, Individual_Pitching___Dashboard[], 20, FALSE)</f>
        <v>#N/A</v>
      </c>
      <c r="AH1101" s="9" t="e">
        <f>VLOOKUP($E1101, Individual_Pitching___Advanced[], 21,FALSE)</f>
        <v>#N/A</v>
      </c>
      <c r="AI1101" s="9" t="e">
        <f>VLOOKUP($C1101, 'Team Per G'!$A$2:$G$31, 7, FALSE)</f>
        <v>#N/A</v>
      </c>
      <c r="AJ1101" s="9" t="e">
        <f>VLOOKUP($C1101, 'FanGraphs - Team WAR Projected'!$B$2:$E$31, 3, FALSE)/162</f>
        <v>#N/A</v>
      </c>
      <c r="AK1101" s="9" t="e">
        <f>VLOOKUP($C1101, Team_Pitching___Advanced[[Team]:[xFIP]], 19,FALSE)</f>
        <v>#N/A</v>
      </c>
      <c r="AL1101" s="9" t="e">
        <f>VLOOKUP($C1101, Team_Pitching___Advanced[], 20, FALSE)</f>
        <v>#N/A</v>
      </c>
      <c r="AM1101" s="9" t="e">
        <f>VLOOKUP($C1101, Team_Batting___Dashboard[[Team]:[wOBA]], 16, FALSE)</f>
        <v>#N/A</v>
      </c>
      <c r="AN1101" s="9" t="e">
        <f>VLOOKUP($C1101, Team_Batting___Advanced[[Team]:[OPS]], 9, FALSE)</f>
        <v>#N/A</v>
      </c>
      <c r="AO1101" s="9" t="e">
        <f>VLOOKUP($C1101, Team_Batting___Advanced[], 19, FALSE)</f>
        <v>#N/A</v>
      </c>
      <c r="AP1101" s="9" t="e">
        <f>VLOOKUP($C1101, 'Team Per G'!$A$2:$G$31, 3, FALSE)</f>
        <v>#N/A</v>
      </c>
      <c r="AQ1101" s="9" t="e">
        <f>VLOOKUP($C1101, 'Team Per G'!$A$2:$G$31, 5, FALSE)</f>
        <v>#N/A</v>
      </c>
      <c r="AR1101" s="9" t="e">
        <f>VLOOKUP($C1101, 'Team Per G'!$A$2:$G$31, 4, FALSE)</f>
        <v>#N/A</v>
      </c>
      <c r="AS1101" s="9" t="e">
        <f>VLOOKUP($C1101, Team_Batting___Dashboard[], 22, FALSE)/$AC1101</f>
        <v>#N/A</v>
      </c>
      <c r="AT1101" s="9" t="e">
        <f>VLOOKUP($C1101, 'FanGraphs - Team WAR Projected'!$B$2:$E$31, 4, FALSE)/162</f>
        <v>#N/A</v>
      </c>
      <c r="AU1101" s="9" t="e">
        <f>VLOOKUP($C1101, FanGraphs_Standings[[Abbreviation]:[2024 Year to Date RS/G]], 6, FALSE)/$AC1101</f>
        <v>#N/A</v>
      </c>
      <c r="AV1101" s="9" t="e">
        <f>VLOOKUP($C1101, FanGraphs_Standings[[Abbreviation]:[2024 Projected Full Season RDif]], 19, FALSE)/162</f>
        <v>#N/A</v>
      </c>
      <c r="AW1101" s="9" t="e">
        <f>VLOOKUP($C1101, FanGraphs_Standings[[Abbreviation]:[2024 Projected Full Season RDif]], 5, FALSE)</f>
        <v>#N/A</v>
      </c>
      <c r="AX1101" s="9" t="e">
        <f>VLOOKUP($C1101, FanGraphs_Standings[[Abbreviation]:[2024 Projected Full Season W%]], 18, FALSE)</f>
        <v>#N/A</v>
      </c>
      <c r="AY1101" s="9" t="e">
        <f>VLOOKUP($C1101, 'Home Field Adv'!$A$2:$K$31, 11, FALSE)</f>
        <v>#N/A</v>
      </c>
      <c r="BB1101" s="5" t="str">
        <f t="shared" si="52"/>
        <v/>
      </c>
      <c r="BC1101" s="5" t="str">
        <f t="shared" si="53"/>
        <v/>
      </c>
      <c r="BD1101" s="5" t="str">
        <f t="shared" si="54"/>
        <v/>
      </c>
    </row>
    <row r="1102" spans="6:56" x14ac:dyDescent="0.45">
      <c r="F1102" s="9" t="e">
        <f>VLOOKUP($B1102, FanGraphs_Standings[[Abbreviation]:[2024 Year to Date G]], 2, FALSE)</f>
        <v>#N/A</v>
      </c>
      <c r="G1102" s="9" t="e">
        <f>IF(ISERR(VLOOKUP($D1102, 'SP Per G'!$A$2:$D$1380, 3, FALSE)), L1102, VLOOKUP($D1102, 'SP Per G'!$A$2:$D$1380, 3, FALSE))</f>
        <v>#N/A</v>
      </c>
      <c r="H1102" s="9" t="e">
        <f>VLOOKUP($D1102, 'SP Per G'!$A$2:$D$1380, 4, FALSE)</f>
        <v>#N/A</v>
      </c>
      <c r="I1102" s="9" t="e">
        <f>VLOOKUP($D1102, Individual_Pitching___Dashboard[], 18, FALSE)</f>
        <v>#N/A</v>
      </c>
      <c r="J1102" s="9" t="e">
        <f>VLOOKUP($D1102, Individual_Pitching___Dashboard[], 20, FALSE)</f>
        <v>#N/A</v>
      </c>
      <c r="K1102" s="9" t="e">
        <f>VLOOKUP($D1102, Individual_Pitching___Advanced[], 21,FALSE)</f>
        <v>#N/A</v>
      </c>
      <c r="L1102" s="9" t="e">
        <f>VLOOKUP($B1102, 'Team Per G'!$A$2:$G$31, 7, FALSE)</f>
        <v>#N/A</v>
      </c>
      <c r="M1102" s="9" t="e">
        <f>VLOOKUP($B1102, 'FanGraphs - Team WAR Projected'!$B$2:$E$31, 3, FALSE)/162</f>
        <v>#N/A</v>
      </c>
      <c r="N1102" s="9" t="e">
        <f>VLOOKUP($B1102, Team_Pitching___Advanced[[Team]:[xFIP]], 19,FALSE)</f>
        <v>#N/A</v>
      </c>
      <c r="O1102" s="9" t="e">
        <f>VLOOKUP($B1102, Team_Pitching___Advanced[], 20, FALSE)</f>
        <v>#N/A</v>
      </c>
      <c r="P1102" s="9" t="e">
        <f>VLOOKUP($B1102, Team_Batting___Dashboard[[Team]:[wOBA]], 16, FALSE)</f>
        <v>#N/A</v>
      </c>
      <c r="Q1102" s="9" t="e">
        <f>VLOOKUP($B1102, Team_Batting___Advanced[[Team]:[OPS]], 9, FALSE)</f>
        <v>#N/A</v>
      </c>
      <c r="R1102" s="9" t="e">
        <f>VLOOKUP($B1102, Team_Batting___Advanced[], 19, FALSE)</f>
        <v>#N/A</v>
      </c>
      <c r="S1102" s="9" t="e">
        <f>VLOOKUP($B1102, 'Team Per G'!$A$2:$G$31, 3, FALSE)</f>
        <v>#N/A</v>
      </c>
      <c r="T1102" s="9" t="e">
        <f>VLOOKUP($B1102, 'Team Per G'!$A$2:$G$31, 5, FALSE)</f>
        <v>#N/A</v>
      </c>
      <c r="U1102" s="9" t="e">
        <f>VLOOKUP($B1102, 'Team Per G'!$A$2:$G$31, 4, FALSE)</f>
        <v>#N/A</v>
      </c>
      <c r="V1102" s="9" t="e">
        <f>VLOOKUP($B1102, Team_Batting___Dashboard[], 22, FALSE)/$F1102</f>
        <v>#N/A</v>
      </c>
      <c r="W1102" s="9" t="e">
        <f>VLOOKUP($B1102, 'FanGraphs - Team WAR Projected'!$B$2:$E$31, 4, FALSE)/162</f>
        <v>#N/A</v>
      </c>
      <c r="X1102" s="9" t="e">
        <f>VLOOKUP($B1102, FanGraphs_Standings[[Abbreviation]:[2024 Year to Date RS/G]], 6, FALSE)/$F1102</f>
        <v>#N/A</v>
      </c>
      <c r="Y1102" s="9" t="e">
        <f>VLOOKUP($B1102, FanGraphs_Standings[[Abbreviation]:[2024 Projected Full Season RDif]], 19, FALSE)/162</f>
        <v>#N/A</v>
      </c>
      <c r="Z1102" s="9" t="e">
        <f>VLOOKUP($B1102, FanGraphs_Standings[[Abbreviation]:[2024 Projected Full Season RDif]], 5, FALSE)</f>
        <v>#N/A</v>
      </c>
      <c r="AA1102" s="9" t="e">
        <f>VLOOKUP($B1102, FanGraphs_Standings[[Abbreviation]:[2024 Projected Full Season W%]], 18, FALSE)</f>
        <v>#N/A</v>
      </c>
      <c r="AB1102" s="9" t="e">
        <f>VLOOKUP($B1102, 'Home Field Adv'!$A$2:$I$31, 9, FALSE)</f>
        <v>#N/A</v>
      </c>
      <c r="AC1102" s="9" t="e">
        <f>VLOOKUP($C1102, FanGraphs_Standings[[Abbreviation]:[2024 Year to Date G]], 2, FALSE)</f>
        <v>#N/A</v>
      </c>
      <c r="AD1102" s="9" t="e">
        <f>VLOOKUP($E1102, 'SP Per G'!$A$2:$D$1380, 3, FALSE)</f>
        <v>#N/A</v>
      </c>
      <c r="AE1102" s="9" t="e">
        <f>VLOOKUP($E1102, 'SP Per G'!$A$2:$D$1380, 4, FALSE)</f>
        <v>#N/A</v>
      </c>
      <c r="AF1102" s="9" t="e">
        <f>VLOOKUP($E1102, Individual_Pitching___Dashboard[], 18, FALSE)</f>
        <v>#N/A</v>
      </c>
      <c r="AG1102" s="9" t="e">
        <f>VLOOKUP($E1102, Individual_Pitching___Dashboard[], 20, FALSE)</f>
        <v>#N/A</v>
      </c>
      <c r="AH1102" s="9" t="e">
        <f>VLOOKUP($E1102, Individual_Pitching___Advanced[], 21,FALSE)</f>
        <v>#N/A</v>
      </c>
      <c r="AI1102" s="9" t="e">
        <f>VLOOKUP($C1102, 'Team Per G'!$A$2:$G$31, 7, FALSE)</f>
        <v>#N/A</v>
      </c>
      <c r="AJ1102" s="9" t="e">
        <f>VLOOKUP($C1102, 'FanGraphs - Team WAR Projected'!$B$2:$E$31, 3, FALSE)/162</f>
        <v>#N/A</v>
      </c>
      <c r="AK1102" s="9" t="e">
        <f>VLOOKUP($C1102, Team_Pitching___Advanced[[Team]:[xFIP]], 19,FALSE)</f>
        <v>#N/A</v>
      </c>
      <c r="AL1102" s="9" t="e">
        <f>VLOOKUP($C1102, Team_Pitching___Advanced[], 20, FALSE)</f>
        <v>#N/A</v>
      </c>
      <c r="AM1102" s="9" t="e">
        <f>VLOOKUP($C1102, Team_Batting___Dashboard[[Team]:[wOBA]], 16, FALSE)</f>
        <v>#N/A</v>
      </c>
      <c r="AN1102" s="9" t="e">
        <f>VLOOKUP($C1102, Team_Batting___Advanced[[Team]:[OPS]], 9, FALSE)</f>
        <v>#N/A</v>
      </c>
      <c r="AO1102" s="9" t="e">
        <f>VLOOKUP($C1102, Team_Batting___Advanced[], 19, FALSE)</f>
        <v>#N/A</v>
      </c>
      <c r="AP1102" s="9" t="e">
        <f>VLOOKUP($C1102, 'Team Per G'!$A$2:$G$31, 3, FALSE)</f>
        <v>#N/A</v>
      </c>
      <c r="AQ1102" s="9" t="e">
        <f>VLOOKUP($C1102, 'Team Per G'!$A$2:$G$31, 5, FALSE)</f>
        <v>#N/A</v>
      </c>
      <c r="AR1102" s="9" t="e">
        <f>VLOOKUP($C1102, 'Team Per G'!$A$2:$G$31, 4, FALSE)</f>
        <v>#N/A</v>
      </c>
      <c r="AS1102" s="9" t="e">
        <f>VLOOKUP($C1102, Team_Batting___Dashboard[], 22, FALSE)/$AC1102</f>
        <v>#N/A</v>
      </c>
      <c r="AT1102" s="9" t="e">
        <f>VLOOKUP($C1102, 'FanGraphs - Team WAR Projected'!$B$2:$E$31, 4, FALSE)/162</f>
        <v>#N/A</v>
      </c>
      <c r="AU1102" s="9" t="e">
        <f>VLOOKUP($C1102, FanGraphs_Standings[[Abbreviation]:[2024 Year to Date RS/G]], 6, FALSE)/$AC1102</f>
        <v>#N/A</v>
      </c>
      <c r="AV1102" s="9" t="e">
        <f>VLOOKUP($C1102, FanGraphs_Standings[[Abbreviation]:[2024 Projected Full Season RDif]], 19, FALSE)/162</f>
        <v>#N/A</v>
      </c>
      <c r="AW1102" s="9" t="e">
        <f>VLOOKUP($C1102, FanGraphs_Standings[[Abbreviation]:[2024 Projected Full Season RDif]], 5, FALSE)</f>
        <v>#N/A</v>
      </c>
      <c r="AX1102" s="9" t="e">
        <f>VLOOKUP($C1102, FanGraphs_Standings[[Abbreviation]:[2024 Projected Full Season W%]], 18, FALSE)</f>
        <v>#N/A</v>
      </c>
      <c r="AY1102" s="9" t="e">
        <f>VLOOKUP($C1102, 'Home Field Adv'!$A$2:$K$31, 11, FALSE)</f>
        <v>#N/A</v>
      </c>
      <c r="BB1102" s="5" t="str">
        <f t="shared" si="52"/>
        <v/>
      </c>
      <c r="BC1102" s="5" t="str">
        <f t="shared" si="53"/>
        <v/>
      </c>
      <c r="BD1102" s="5" t="str">
        <f t="shared" si="54"/>
        <v/>
      </c>
    </row>
    <row r="1103" spans="6:56" x14ac:dyDescent="0.45">
      <c r="F1103" s="9" t="e">
        <f>VLOOKUP($B1103, FanGraphs_Standings[[Abbreviation]:[2024 Year to Date G]], 2, FALSE)</f>
        <v>#N/A</v>
      </c>
      <c r="G1103" s="9" t="e">
        <f>IF(ISERR(VLOOKUP($D1103, 'SP Per G'!$A$2:$D$1380, 3, FALSE)), L1103, VLOOKUP($D1103, 'SP Per G'!$A$2:$D$1380, 3, FALSE))</f>
        <v>#N/A</v>
      </c>
      <c r="H1103" s="9" t="e">
        <f>VLOOKUP($D1103, 'SP Per G'!$A$2:$D$1380, 4, FALSE)</f>
        <v>#N/A</v>
      </c>
      <c r="I1103" s="9" t="e">
        <f>VLOOKUP($D1103, Individual_Pitching___Dashboard[], 18, FALSE)</f>
        <v>#N/A</v>
      </c>
      <c r="J1103" s="9" t="e">
        <f>VLOOKUP($D1103, Individual_Pitching___Dashboard[], 20, FALSE)</f>
        <v>#N/A</v>
      </c>
      <c r="K1103" s="9" t="e">
        <f>VLOOKUP($D1103, Individual_Pitching___Advanced[], 21,FALSE)</f>
        <v>#N/A</v>
      </c>
      <c r="L1103" s="9" t="e">
        <f>VLOOKUP($B1103, 'Team Per G'!$A$2:$G$31, 7, FALSE)</f>
        <v>#N/A</v>
      </c>
      <c r="M1103" s="9" t="e">
        <f>VLOOKUP($B1103, 'FanGraphs - Team WAR Projected'!$B$2:$E$31, 3, FALSE)/162</f>
        <v>#N/A</v>
      </c>
      <c r="N1103" s="9" t="e">
        <f>VLOOKUP($B1103, Team_Pitching___Advanced[[Team]:[xFIP]], 19,FALSE)</f>
        <v>#N/A</v>
      </c>
      <c r="O1103" s="9" t="e">
        <f>VLOOKUP($B1103, Team_Pitching___Advanced[], 20, FALSE)</f>
        <v>#N/A</v>
      </c>
      <c r="P1103" s="9" t="e">
        <f>VLOOKUP($B1103, Team_Batting___Dashboard[[Team]:[wOBA]], 16, FALSE)</f>
        <v>#N/A</v>
      </c>
      <c r="Q1103" s="9" t="e">
        <f>VLOOKUP($B1103, Team_Batting___Advanced[[Team]:[OPS]], 9, FALSE)</f>
        <v>#N/A</v>
      </c>
      <c r="R1103" s="9" t="e">
        <f>VLOOKUP($B1103, Team_Batting___Advanced[], 19, FALSE)</f>
        <v>#N/A</v>
      </c>
      <c r="S1103" s="9" t="e">
        <f>VLOOKUP($B1103, 'Team Per G'!$A$2:$G$31, 3, FALSE)</f>
        <v>#N/A</v>
      </c>
      <c r="T1103" s="9" t="e">
        <f>VLOOKUP($B1103, 'Team Per G'!$A$2:$G$31, 5, FALSE)</f>
        <v>#N/A</v>
      </c>
      <c r="U1103" s="9" t="e">
        <f>VLOOKUP($B1103, 'Team Per G'!$A$2:$G$31, 4, FALSE)</f>
        <v>#N/A</v>
      </c>
      <c r="V1103" s="9" t="e">
        <f>VLOOKUP($B1103, Team_Batting___Dashboard[], 22, FALSE)/$F1103</f>
        <v>#N/A</v>
      </c>
      <c r="W1103" s="9" t="e">
        <f>VLOOKUP($B1103, 'FanGraphs - Team WAR Projected'!$B$2:$E$31, 4, FALSE)/162</f>
        <v>#N/A</v>
      </c>
      <c r="X1103" s="9" t="e">
        <f>VLOOKUP($B1103, FanGraphs_Standings[[Abbreviation]:[2024 Year to Date RS/G]], 6, FALSE)/$F1103</f>
        <v>#N/A</v>
      </c>
      <c r="Y1103" s="9" t="e">
        <f>VLOOKUP($B1103, FanGraphs_Standings[[Abbreviation]:[2024 Projected Full Season RDif]], 19, FALSE)/162</f>
        <v>#N/A</v>
      </c>
      <c r="Z1103" s="9" t="e">
        <f>VLOOKUP($B1103, FanGraphs_Standings[[Abbreviation]:[2024 Projected Full Season RDif]], 5, FALSE)</f>
        <v>#N/A</v>
      </c>
      <c r="AA1103" s="9" t="e">
        <f>VLOOKUP($B1103, FanGraphs_Standings[[Abbreviation]:[2024 Projected Full Season W%]], 18, FALSE)</f>
        <v>#N/A</v>
      </c>
      <c r="AB1103" s="9" t="e">
        <f>VLOOKUP($B1103, 'Home Field Adv'!$A$2:$I$31, 9, FALSE)</f>
        <v>#N/A</v>
      </c>
      <c r="AC1103" s="9" t="e">
        <f>VLOOKUP($C1103, FanGraphs_Standings[[Abbreviation]:[2024 Year to Date G]], 2, FALSE)</f>
        <v>#N/A</v>
      </c>
      <c r="AD1103" s="9" t="e">
        <f>VLOOKUP($E1103, 'SP Per G'!$A$2:$D$1380, 3, FALSE)</f>
        <v>#N/A</v>
      </c>
      <c r="AE1103" s="9" t="e">
        <f>VLOOKUP($E1103, 'SP Per G'!$A$2:$D$1380, 4, FALSE)</f>
        <v>#N/A</v>
      </c>
      <c r="AF1103" s="9" t="e">
        <f>VLOOKUP($E1103, Individual_Pitching___Dashboard[], 18, FALSE)</f>
        <v>#N/A</v>
      </c>
      <c r="AG1103" s="9" t="e">
        <f>VLOOKUP($E1103, Individual_Pitching___Dashboard[], 20, FALSE)</f>
        <v>#N/A</v>
      </c>
      <c r="AH1103" s="9" t="e">
        <f>VLOOKUP($E1103, Individual_Pitching___Advanced[], 21,FALSE)</f>
        <v>#N/A</v>
      </c>
      <c r="AI1103" s="9" t="e">
        <f>VLOOKUP($C1103, 'Team Per G'!$A$2:$G$31, 7, FALSE)</f>
        <v>#N/A</v>
      </c>
      <c r="AJ1103" s="9" t="e">
        <f>VLOOKUP($C1103, 'FanGraphs - Team WAR Projected'!$B$2:$E$31, 3, FALSE)/162</f>
        <v>#N/A</v>
      </c>
      <c r="AK1103" s="9" t="e">
        <f>VLOOKUP($C1103, Team_Pitching___Advanced[[Team]:[xFIP]], 19,FALSE)</f>
        <v>#N/A</v>
      </c>
      <c r="AL1103" s="9" t="e">
        <f>VLOOKUP($C1103, Team_Pitching___Advanced[], 20, FALSE)</f>
        <v>#N/A</v>
      </c>
      <c r="AM1103" s="9" t="e">
        <f>VLOOKUP($C1103, Team_Batting___Dashboard[[Team]:[wOBA]], 16, FALSE)</f>
        <v>#N/A</v>
      </c>
      <c r="AN1103" s="9" t="e">
        <f>VLOOKUP($C1103, Team_Batting___Advanced[[Team]:[OPS]], 9, FALSE)</f>
        <v>#N/A</v>
      </c>
      <c r="AO1103" s="9" t="e">
        <f>VLOOKUP($C1103, Team_Batting___Advanced[], 19, FALSE)</f>
        <v>#N/A</v>
      </c>
      <c r="AP1103" s="9" t="e">
        <f>VLOOKUP($C1103, 'Team Per G'!$A$2:$G$31, 3, FALSE)</f>
        <v>#N/A</v>
      </c>
      <c r="AQ1103" s="9" t="e">
        <f>VLOOKUP($C1103, 'Team Per G'!$A$2:$G$31, 5, FALSE)</f>
        <v>#N/A</v>
      </c>
      <c r="AR1103" s="9" t="e">
        <f>VLOOKUP($C1103, 'Team Per G'!$A$2:$G$31, 4, FALSE)</f>
        <v>#N/A</v>
      </c>
      <c r="AS1103" s="9" t="e">
        <f>VLOOKUP($C1103, Team_Batting___Dashboard[], 22, FALSE)/$AC1103</f>
        <v>#N/A</v>
      </c>
      <c r="AT1103" s="9" t="e">
        <f>VLOOKUP($C1103, 'FanGraphs - Team WAR Projected'!$B$2:$E$31, 4, FALSE)/162</f>
        <v>#N/A</v>
      </c>
      <c r="AU1103" s="9" t="e">
        <f>VLOOKUP($C1103, FanGraphs_Standings[[Abbreviation]:[2024 Year to Date RS/G]], 6, FALSE)/$AC1103</f>
        <v>#N/A</v>
      </c>
      <c r="AV1103" s="9" t="e">
        <f>VLOOKUP($C1103, FanGraphs_Standings[[Abbreviation]:[2024 Projected Full Season RDif]], 19, FALSE)/162</f>
        <v>#N/A</v>
      </c>
      <c r="AW1103" s="9" t="e">
        <f>VLOOKUP($C1103, FanGraphs_Standings[[Abbreviation]:[2024 Projected Full Season RDif]], 5, FALSE)</f>
        <v>#N/A</v>
      </c>
      <c r="AX1103" s="9" t="e">
        <f>VLOOKUP($C1103, FanGraphs_Standings[[Abbreviation]:[2024 Projected Full Season W%]], 18, FALSE)</f>
        <v>#N/A</v>
      </c>
      <c r="AY1103" s="9" t="e">
        <f>VLOOKUP($C1103, 'Home Field Adv'!$A$2:$K$31, 11, FALSE)</f>
        <v>#N/A</v>
      </c>
      <c r="BB1103" s="5" t="str">
        <f t="shared" si="52"/>
        <v/>
      </c>
      <c r="BC1103" s="5" t="str">
        <f t="shared" si="53"/>
        <v/>
      </c>
      <c r="BD1103" s="5" t="str">
        <f t="shared" si="54"/>
        <v/>
      </c>
    </row>
    <row r="1104" spans="6:56" x14ac:dyDescent="0.45">
      <c r="F1104" s="9" t="e">
        <f>VLOOKUP($B1104, FanGraphs_Standings[[Abbreviation]:[2024 Year to Date G]], 2, FALSE)</f>
        <v>#N/A</v>
      </c>
      <c r="G1104" s="9" t="e">
        <f>IF(ISERR(VLOOKUP($D1104, 'SP Per G'!$A$2:$D$1380, 3, FALSE)), L1104, VLOOKUP($D1104, 'SP Per G'!$A$2:$D$1380, 3, FALSE))</f>
        <v>#N/A</v>
      </c>
      <c r="H1104" s="9" t="e">
        <f>VLOOKUP($D1104, 'SP Per G'!$A$2:$D$1380, 4, FALSE)</f>
        <v>#N/A</v>
      </c>
      <c r="I1104" s="9" t="e">
        <f>VLOOKUP($D1104, Individual_Pitching___Dashboard[], 18, FALSE)</f>
        <v>#N/A</v>
      </c>
      <c r="J1104" s="9" t="e">
        <f>VLOOKUP($D1104, Individual_Pitching___Dashboard[], 20, FALSE)</f>
        <v>#N/A</v>
      </c>
      <c r="K1104" s="9" t="e">
        <f>VLOOKUP($D1104, Individual_Pitching___Advanced[], 21,FALSE)</f>
        <v>#N/A</v>
      </c>
      <c r="L1104" s="9" t="e">
        <f>VLOOKUP($B1104, 'Team Per G'!$A$2:$G$31, 7, FALSE)</f>
        <v>#N/A</v>
      </c>
      <c r="M1104" s="9" t="e">
        <f>VLOOKUP($B1104, 'FanGraphs - Team WAR Projected'!$B$2:$E$31, 3, FALSE)/162</f>
        <v>#N/A</v>
      </c>
      <c r="N1104" s="9" t="e">
        <f>VLOOKUP($B1104, Team_Pitching___Advanced[[Team]:[xFIP]], 19,FALSE)</f>
        <v>#N/A</v>
      </c>
      <c r="O1104" s="9" t="e">
        <f>VLOOKUP($B1104, Team_Pitching___Advanced[], 20, FALSE)</f>
        <v>#N/A</v>
      </c>
      <c r="P1104" s="9" t="e">
        <f>VLOOKUP($B1104, Team_Batting___Dashboard[[Team]:[wOBA]], 16, FALSE)</f>
        <v>#N/A</v>
      </c>
      <c r="Q1104" s="9" t="e">
        <f>VLOOKUP($B1104, Team_Batting___Advanced[[Team]:[OPS]], 9, FALSE)</f>
        <v>#N/A</v>
      </c>
      <c r="R1104" s="9" t="e">
        <f>VLOOKUP($B1104, Team_Batting___Advanced[], 19, FALSE)</f>
        <v>#N/A</v>
      </c>
      <c r="S1104" s="9" t="e">
        <f>VLOOKUP($B1104, 'Team Per G'!$A$2:$G$31, 3, FALSE)</f>
        <v>#N/A</v>
      </c>
      <c r="T1104" s="9" t="e">
        <f>VLOOKUP($B1104, 'Team Per G'!$A$2:$G$31, 5, FALSE)</f>
        <v>#N/A</v>
      </c>
      <c r="U1104" s="9" t="e">
        <f>VLOOKUP($B1104, 'Team Per G'!$A$2:$G$31, 4, FALSE)</f>
        <v>#N/A</v>
      </c>
      <c r="V1104" s="9" t="e">
        <f>VLOOKUP($B1104, Team_Batting___Dashboard[], 22, FALSE)/$F1104</f>
        <v>#N/A</v>
      </c>
      <c r="W1104" s="9" t="e">
        <f>VLOOKUP($B1104, 'FanGraphs - Team WAR Projected'!$B$2:$E$31, 4, FALSE)/162</f>
        <v>#N/A</v>
      </c>
      <c r="X1104" s="9" t="e">
        <f>VLOOKUP($B1104, FanGraphs_Standings[[Abbreviation]:[2024 Year to Date RS/G]], 6, FALSE)/$F1104</f>
        <v>#N/A</v>
      </c>
      <c r="Y1104" s="9" t="e">
        <f>VLOOKUP($B1104, FanGraphs_Standings[[Abbreviation]:[2024 Projected Full Season RDif]], 19, FALSE)/162</f>
        <v>#N/A</v>
      </c>
      <c r="Z1104" s="9" t="e">
        <f>VLOOKUP($B1104, FanGraphs_Standings[[Abbreviation]:[2024 Projected Full Season RDif]], 5, FALSE)</f>
        <v>#N/A</v>
      </c>
      <c r="AA1104" s="9" t="e">
        <f>VLOOKUP($B1104, FanGraphs_Standings[[Abbreviation]:[2024 Projected Full Season W%]], 18, FALSE)</f>
        <v>#N/A</v>
      </c>
      <c r="AB1104" s="9" t="e">
        <f>VLOOKUP($B1104, 'Home Field Adv'!$A$2:$I$31, 9, FALSE)</f>
        <v>#N/A</v>
      </c>
      <c r="AC1104" s="9" t="e">
        <f>VLOOKUP($C1104, FanGraphs_Standings[[Abbreviation]:[2024 Year to Date G]], 2, FALSE)</f>
        <v>#N/A</v>
      </c>
      <c r="AD1104" s="9" t="e">
        <f>VLOOKUP($E1104, 'SP Per G'!$A$2:$D$1380, 3, FALSE)</f>
        <v>#N/A</v>
      </c>
      <c r="AE1104" s="9" t="e">
        <f>VLOOKUP($E1104, 'SP Per G'!$A$2:$D$1380, 4, FALSE)</f>
        <v>#N/A</v>
      </c>
      <c r="AF1104" s="9" t="e">
        <f>VLOOKUP($E1104, Individual_Pitching___Dashboard[], 18, FALSE)</f>
        <v>#N/A</v>
      </c>
      <c r="AG1104" s="9" t="e">
        <f>VLOOKUP($E1104, Individual_Pitching___Dashboard[], 20, FALSE)</f>
        <v>#N/A</v>
      </c>
      <c r="AH1104" s="9" t="e">
        <f>VLOOKUP($E1104, Individual_Pitching___Advanced[], 21,FALSE)</f>
        <v>#N/A</v>
      </c>
      <c r="AI1104" s="9" t="e">
        <f>VLOOKUP($C1104, 'Team Per G'!$A$2:$G$31, 7, FALSE)</f>
        <v>#N/A</v>
      </c>
      <c r="AJ1104" s="9" t="e">
        <f>VLOOKUP($C1104, 'FanGraphs - Team WAR Projected'!$B$2:$E$31, 3, FALSE)/162</f>
        <v>#N/A</v>
      </c>
      <c r="AK1104" s="9" t="e">
        <f>VLOOKUP($C1104, Team_Pitching___Advanced[[Team]:[xFIP]], 19,FALSE)</f>
        <v>#N/A</v>
      </c>
      <c r="AL1104" s="9" t="e">
        <f>VLOOKUP($C1104, Team_Pitching___Advanced[], 20, FALSE)</f>
        <v>#N/A</v>
      </c>
      <c r="AM1104" s="9" t="e">
        <f>VLOOKUP($C1104, Team_Batting___Dashboard[[Team]:[wOBA]], 16, FALSE)</f>
        <v>#N/A</v>
      </c>
      <c r="AN1104" s="9" t="e">
        <f>VLOOKUP($C1104, Team_Batting___Advanced[[Team]:[OPS]], 9, FALSE)</f>
        <v>#N/A</v>
      </c>
      <c r="AO1104" s="9" t="e">
        <f>VLOOKUP($C1104, Team_Batting___Advanced[], 19, FALSE)</f>
        <v>#N/A</v>
      </c>
      <c r="AP1104" s="9" t="e">
        <f>VLOOKUP($C1104, 'Team Per G'!$A$2:$G$31, 3, FALSE)</f>
        <v>#N/A</v>
      </c>
      <c r="AQ1104" s="9" t="e">
        <f>VLOOKUP($C1104, 'Team Per G'!$A$2:$G$31, 5, FALSE)</f>
        <v>#N/A</v>
      </c>
      <c r="AR1104" s="9" t="e">
        <f>VLOOKUP($C1104, 'Team Per G'!$A$2:$G$31, 4, FALSE)</f>
        <v>#N/A</v>
      </c>
      <c r="AS1104" s="9" t="e">
        <f>VLOOKUP($C1104, Team_Batting___Dashboard[], 22, FALSE)/$AC1104</f>
        <v>#N/A</v>
      </c>
      <c r="AT1104" s="9" t="e">
        <f>VLOOKUP($C1104, 'FanGraphs - Team WAR Projected'!$B$2:$E$31, 4, FALSE)/162</f>
        <v>#N/A</v>
      </c>
      <c r="AU1104" s="9" t="e">
        <f>VLOOKUP($C1104, FanGraphs_Standings[[Abbreviation]:[2024 Year to Date RS/G]], 6, FALSE)/$AC1104</f>
        <v>#N/A</v>
      </c>
      <c r="AV1104" s="9" t="e">
        <f>VLOOKUP($C1104, FanGraphs_Standings[[Abbreviation]:[2024 Projected Full Season RDif]], 19, FALSE)/162</f>
        <v>#N/A</v>
      </c>
      <c r="AW1104" s="9" t="e">
        <f>VLOOKUP($C1104, FanGraphs_Standings[[Abbreviation]:[2024 Projected Full Season RDif]], 5, FALSE)</f>
        <v>#N/A</v>
      </c>
      <c r="AX1104" s="9" t="e">
        <f>VLOOKUP($C1104, FanGraphs_Standings[[Abbreviation]:[2024 Projected Full Season W%]], 18, FALSE)</f>
        <v>#N/A</v>
      </c>
      <c r="AY1104" s="9" t="e">
        <f>VLOOKUP($C1104, 'Home Field Adv'!$A$2:$K$31, 11, FALSE)</f>
        <v>#N/A</v>
      </c>
      <c r="BB1104" s="5" t="str">
        <f t="shared" si="52"/>
        <v/>
      </c>
      <c r="BC1104" s="5" t="str">
        <f t="shared" si="53"/>
        <v/>
      </c>
      <c r="BD1104" s="5" t="str">
        <f t="shared" si="54"/>
        <v/>
      </c>
    </row>
    <row r="1105" spans="6:56" x14ac:dyDescent="0.45">
      <c r="F1105" s="9" t="e">
        <f>VLOOKUP($B1105, FanGraphs_Standings[[Abbreviation]:[2024 Year to Date G]], 2, FALSE)</f>
        <v>#N/A</v>
      </c>
      <c r="G1105" s="9" t="e">
        <f>IF(ISERR(VLOOKUP($D1105, 'SP Per G'!$A$2:$D$1380, 3, FALSE)), L1105, VLOOKUP($D1105, 'SP Per G'!$A$2:$D$1380, 3, FALSE))</f>
        <v>#N/A</v>
      </c>
      <c r="H1105" s="9" t="e">
        <f>VLOOKUP($D1105, 'SP Per G'!$A$2:$D$1380, 4, FALSE)</f>
        <v>#N/A</v>
      </c>
      <c r="I1105" s="9" t="e">
        <f>VLOOKUP($D1105, Individual_Pitching___Dashboard[], 18, FALSE)</f>
        <v>#N/A</v>
      </c>
      <c r="J1105" s="9" t="e">
        <f>VLOOKUP($D1105, Individual_Pitching___Dashboard[], 20, FALSE)</f>
        <v>#N/A</v>
      </c>
      <c r="K1105" s="9" t="e">
        <f>VLOOKUP($D1105, Individual_Pitching___Advanced[], 21,FALSE)</f>
        <v>#N/A</v>
      </c>
      <c r="L1105" s="9" t="e">
        <f>VLOOKUP($B1105, 'Team Per G'!$A$2:$G$31, 7, FALSE)</f>
        <v>#N/A</v>
      </c>
      <c r="M1105" s="9" t="e">
        <f>VLOOKUP($B1105, 'FanGraphs - Team WAR Projected'!$B$2:$E$31, 3, FALSE)/162</f>
        <v>#N/A</v>
      </c>
      <c r="N1105" s="9" t="e">
        <f>VLOOKUP($B1105, Team_Pitching___Advanced[[Team]:[xFIP]], 19,FALSE)</f>
        <v>#N/A</v>
      </c>
      <c r="O1105" s="9" t="e">
        <f>VLOOKUP($B1105, Team_Pitching___Advanced[], 20, FALSE)</f>
        <v>#N/A</v>
      </c>
      <c r="P1105" s="9" t="e">
        <f>VLOOKUP($B1105, Team_Batting___Dashboard[[Team]:[wOBA]], 16, FALSE)</f>
        <v>#N/A</v>
      </c>
      <c r="Q1105" s="9" t="e">
        <f>VLOOKUP($B1105, Team_Batting___Advanced[[Team]:[OPS]], 9, FALSE)</f>
        <v>#N/A</v>
      </c>
      <c r="R1105" s="9" t="e">
        <f>VLOOKUP($B1105, Team_Batting___Advanced[], 19, FALSE)</f>
        <v>#N/A</v>
      </c>
      <c r="S1105" s="9" t="e">
        <f>VLOOKUP($B1105, 'Team Per G'!$A$2:$G$31, 3, FALSE)</f>
        <v>#N/A</v>
      </c>
      <c r="T1105" s="9" t="e">
        <f>VLOOKUP($B1105, 'Team Per G'!$A$2:$G$31, 5, FALSE)</f>
        <v>#N/A</v>
      </c>
      <c r="U1105" s="9" t="e">
        <f>VLOOKUP($B1105, 'Team Per G'!$A$2:$G$31, 4, FALSE)</f>
        <v>#N/A</v>
      </c>
      <c r="V1105" s="9" t="e">
        <f>VLOOKUP($B1105, Team_Batting___Dashboard[], 22, FALSE)/$F1105</f>
        <v>#N/A</v>
      </c>
      <c r="W1105" s="9" t="e">
        <f>VLOOKUP($B1105, 'FanGraphs - Team WAR Projected'!$B$2:$E$31, 4, FALSE)/162</f>
        <v>#N/A</v>
      </c>
      <c r="X1105" s="9" t="e">
        <f>VLOOKUP($B1105, FanGraphs_Standings[[Abbreviation]:[2024 Year to Date RS/G]], 6, FALSE)/$F1105</f>
        <v>#N/A</v>
      </c>
      <c r="Y1105" s="9" t="e">
        <f>VLOOKUP($B1105, FanGraphs_Standings[[Abbreviation]:[2024 Projected Full Season RDif]], 19, FALSE)/162</f>
        <v>#N/A</v>
      </c>
      <c r="Z1105" s="9" t="e">
        <f>VLOOKUP($B1105, FanGraphs_Standings[[Abbreviation]:[2024 Projected Full Season RDif]], 5, FALSE)</f>
        <v>#N/A</v>
      </c>
      <c r="AA1105" s="9" t="e">
        <f>VLOOKUP($B1105, FanGraphs_Standings[[Abbreviation]:[2024 Projected Full Season W%]], 18, FALSE)</f>
        <v>#N/A</v>
      </c>
      <c r="AB1105" s="9" t="e">
        <f>VLOOKUP($B1105, 'Home Field Adv'!$A$2:$I$31, 9, FALSE)</f>
        <v>#N/A</v>
      </c>
      <c r="AC1105" s="9" t="e">
        <f>VLOOKUP($C1105, FanGraphs_Standings[[Abbreviation]:[2024 Year to Date G]], 2, FALSE)</f>
        <v>#N/A</v>
      </c>
      <c r="AD1105" s="9" t="e">
        <f>VLOOKUP($E1105, 'SP Per G'!$A$2:$D$1380, 3, FALSE)</f>
        <v>#N/A</v>
      </c>
      <c r="AE1105" s="9" t="e">
        <f>VLOOKUP($E1105, 'SP Per G'!$A$2:$D$1380, 4, FALSE)</f>
        <v>#N/A</v>
      </c>
      <c r="AF1105" s="9" t="e">
        <f>VLOOKUP($E1105, Individual_Pitching___Dashboard[], 18, FALSE)</f>
        <v>#N/A</v>
      </c>
      <c r="AG1105" s="9" t="e">
        <f>VLOOKUP($E1105, Individual_Pitching___Dashboard[], 20, FALSE)</f>
        <v>#N/A</v>
      </c>
      <c r="AH1105" s="9" t="e">
        <f>VLOOKUP($E1105, Individual_Pitching___Advanced[], 21,FALSE)</f>
        <v>#N/A</v>
      </c>
      <c r="AI1105" s="9" t="e">
        <f>VLOOKUP($C1105, 'Team Per G'!$A$2:$G$31, 7, FALSE)</f>
        <v>#N/A</v>
      </c>
      <c r="AJ1105" s="9" t="e">
        <f>VLOOKUP($C1105, 'FanGraphs - Team WAR Projected'!$B$2:$E$31, 3, FALSE)/162</f>
        <v>#N/A</v>
      </c>
      <c r="AK1105" s="9" t="e">
        <f>VLOOKUP($C1105, Team_Pitching___Advanced[[Team]:[xFIP]], 19,FALSE)</f>
        <v>#N/A</v>
      </c>
      <c r="AL1105" s="9" t="e">
        <f>VLOOKUP($C1105, Team_Pitching___Advanced[], 20, FALSE)</f>
        <v>#N/A</v>
      </c>
      <c r="AM1105" s="9" t="e">
        <f>VLOOKUP($C1105, Team_Batting___Dashboard[[Team]:[wOBA]], 16, FALSE)</f>
        <v>#N/A</v>
      </c>
      <c r="AN1105" s="9" t="e">
        <f>VLOOKUP($C1105, Team_Batting___Advanced[[Team]:[OPS]], 9, FALSE)</f>
        <v>#N/A</v>
      </c>
      <c r="AO1105" s="9" t="e">
        <f>VLOOKUP($C1105, Team_Batting___Advanced[], 19, FALSE)</f>
        <v>#N/A</v>
      </c>
      <c r="AP1105" s="9" t="e">
        <f>VLOOKUP($C1105, 'Team Per G'!$A$2:$G$31, 3, FALSE)</f>
        <v>#N/A</v>
      </c>
      <c r="AQ1105" s="9" t="e">
        <f>VLOOKUP($C1105, 'Team Per G'!$A$2:$G$31, 5, FALSE)</f>
        <v>#N/A</v>
      </c>
      <c r="AR1105" s="9" t="e">
        <f>VLOOKUP($C1105, 'Team Per G'!$A$2:$G$31, 4, FALSE)</f>
        <v>#N/A</v>
      </c>
      <c r="AS1105" s="9" t="e">
        <f>VLOOKUP($C1105, Team_Batting___Dashboard[], 22, FALSE)/$AC1105</f>
        <v>#N/A</v>
      </c>
      <c r="AT1105" s="9" t="e">
        <f>VLOOKUP($C1105, 'FanGraphs - Team WAR Projected'!$B$2:$E$31, 4, FALSE)/162</f>
        <v>#N/A</v>
      </c>
      <c r="AU1105" s="9" t="e">
        <f>VLOOKUP($C1105, FanGraphs_Standings[[Abbreviation]:[2024 Year to Date RS/G]], 6, FALSE)/$AC1105</f>
        <v>#N/A</v>
      </c>
      <c r="AV1105" s="9" t="e">
        <f>VLOOKUP($C1105, FanGraphs_Standings[[Abbreviation]:[2024 Projected Full Season RDif]], 19, FALSE)/162</f>
        <v>#N/A</v>
      </c>
      <c r="AW1105" s="9" t="e">
        <f>VLOOKUP($C1105, FanGraphs_Standings[[Abbreviation]:[2024 Projected Full Season RDif]], 5, FALSE)</f>
        <v>#N/A</v>
      </c>
      <c r="AX1105" s="9" t="e">
        <f>VLOOKUP($C1105, FanGraphs_Standings[[Abbreviation]:[2024 Projected Full Season W%]], 18, FALSE)</f>
        <v>#N/A</v>
      </c>
      <c r="AY1105" s="9" t="e">
        <f>VLOOKUP($C1105, 'Home Field Adv'!$A$2:$K$31, 11, FALSE)</f>
        <v>#N/A</v>
      </c>
      <c r="BB1105" s="5" t="str">
        <f t="shared" si="52"/>
        <v/>
      </c>
      <c r="BC1105" s="5" t="str">
        <f t="shared" si="53"/>
        <v/>
      </c>
      <c r="BD1105" s="5" t="str">
        <f t="shared" si="54"/>
        <v/>
      </c>
    </row>
    <row r="1106" spans="6:56" x14ac:dyDescent="0.45">
      <c r="F1106" s="9" t="e">
        <f>VLOOKUP($B1106, FanGraphs_Standings[[Abbreviation]:[2024 Year to Date G]], 2, FALSE)</f>
        <v>#N/A</v>
      </c>
      <c r="G1106" s="9" t="e">
        <f>IF(ISERR(VLOOKUP($D1106, 'SP Per G'!$A$2:$D$1380, 3, FALSE)), L1106, VLOOKUP($D1106, 'SP Per G'!$A$2:$D$1380, 3, FALSE))</f>
        <v>#N/A</v>
      </c>
      <c r="H1106" s="9" t="e">
        <f>VLOOKUP($D1106, 'SP Per G'!$A$2:$D$1380, 4, FALSE)</f>
        <v>#N/A</v>
      </c>
      <c r="I1106" s="9" t="e">
        <f>VLOOKUP($D1106, Individual_Pitching___Dashboard[], 18, FALSE)</f>
        <v>#N/A</v>
      </c>
      <c r="J1106" s="9" t="e">
        <f>VLOOKUP($D1106, Individual_Pitching___Dashboard[], 20, FALSE)</f>
        <v>#N/A</v>
      </c>
      <c r="K1106" s="9" t="e">
        <f>VLOOKUP($D1106, Individual_Pitching___Advanced[], 21,FALSE)</f>
        <v>#N/A</v>
      </c>
      <c r="L1106" s="9" t="e">
        <f>VLOOKUP($B1106, 'Team Per G'!$A$2:$G$31, 7, FALSE)</f>
        <v>#N/A</v>
      </c>
      <c r="M1106" s="9" t="e">
        <f>VLOOKUP($B1106, 'FanGraphs - Team WAR Projected'!$B$2:$E$31, 3, FALSE)/162</f>
        <v>#N/A</v>
      </c>
      <c r="N1106" s="9" t="e">
        <f>VLOOKUP($B1106, Team_Pitching___Advanced[[Team]:[xFIP]], 19,FALSE)</f>
        <v>#N/A</v>
      </c>
      <c r="O1106" s="9" t="e">
        <f>VLOOKUP($B1106, Team_Pitching___Advanced[], 20, FALSE)</f>
        <v>#N/A</v>
      </c>
      <c r="P1106" s="9" t="e">
        <f>VLOOKUP($B1106, Team_Batting___Dashboard[[Team]:[wOBA]], 16, FALSE)</f>
        <v>#N/A</v>
      </c>
      <c r="Q1106" s="9" t="e">
        <f>VLOOKUP($B1106, Team_Batting___Advanced[[Team]:[OPS]], 9, FALSE)</f>
        <v>#N/A</v>
      </c>
      <c r="R1106" s="9" t="e">
        <f>VLOOKUP($B1106, Team_Batting___Advanced[], 19, FALSE)</f>
        <v>#N/A</v>
      </c>
      <c r="S1106" s="9" t="e">
        <f>VLOOKUP($B1106, 'Team Per G'!$A$2:$G$31, 3, FALSE)</f>
        <v>#N/A</v>
      </c>
      <c r="T1106" s="9" t="e">
        <f>VLOOKUP($B1106, 'Team Per G'!$A$2:$G$31, 5, FALSE)</f>
        <v>#N/A</v>
      </c>
      <c r="U1106" s="9" t="e">
        <f>VLOOKUP($B1106, 'Team Per G'!$A$2:$G$31, 4, FALSE)</f>
        <v>#N/A</v>
      </c>
      <c r="V1106" s="9" t="e">
        <f>VLOOKUP($B1106, Team_Batting___Dashboard[], 22, FALSE)/$F1106</f>
        <v>#N/A</v>
      </c>
      <c r="W1106" s="9" t="e">
        <f>VLOOKUP($B1106, 'FanGraphs - Team WAR Projected'!$B$2:$E$31, 4, FALSE)/162</f>
        <v>#N/A</v>
      </c>
      <c r="X1106" s="9" t="e">
        <f>VLOOKUP($B1106, FanGraphs_Standings[[Abbreviation]:[2024 Year to Date RS/G]], 6, FALSE)/$F1106</f>
        <v>#N/A</v>
      </c>
      <c r="Y1106" s="9" t="e">
        <f>VLOOKUP($B1106, FanGraphs_Standings[[Abbreviation]:[2024 Projected Full Season RDif]], 19, FALSE)/162</f>
        <v>#N/A</v>
      </c>
      <c r="Z1106" s="9" t="e">
        <f>VLOOKUP($B1106, FanGraphs_Standings[[Abbreviation]:[2024 Projected Full Season RDif]], 5, FALSE)</f>
        <v>#N/A</v>
      </c>
      <c r="AA1106" s="9" t="e">
        <f>VLOOKUP($B1106, FanGraphs_Standings[[Abbreviation]:[2024 Projected Full Season W%]], 18, FALSE)</f>
        <v>#N/A</v>
      </c>
      <c r="AB1106" s="9" t="e">
        <f>VLOOKUP($B1106, 'Home Field Adv'!$A$2:$I$31, 9, FALSE)</f>
        <v>#N/A</v>
      </c>
      <c r="AC1106" s="9" t="e">
        <f>VLOOKUP($C1106, FanGraphs_Standings[[Abbreviation]:[2024 Year to Date G]], 2, FALSE)</f>
        <v>#N/A</v>
      </c>
      <c r="AD1106" s="9" t="e">
        <f>VLOOKUP($E1106, 'SP Per G'!$A$2:$D$1380, 3, FALSE)</f>
        <v>#N/A</v>
      </c>
      <c r="AE1106" s="9" t="e">
        <f>VLOOKUP($E1106, 'SP Per G'!$A$2:$D$1380, 4, FALSE)</f>
        <v>#N/A</v>
      </c>
      <c r="AF1106" s="9" t="e">
        <f>VLOOKUP($E1106, Individual_Pitching___Dashboard[], 18, FALSE)</f>
        <v>#N/A</v>
      </c>
      <c r="AG1106" s="9" t="e">
        <f>VLOOKUP($E1106, Individual_Pitching___Dashboard[], 20, FALSE)</f>
        <v>#N/A</v>
      </c>
      <c r="AH1106" s="9" t="e">
        <f>VLOOKUP($E1106, Individual_Pitching___Advanced[], 21,FALSE)</f>
        <v>#N/A</v>
      </c>
      <c r="AI1106" s="9" t="e">
        <f>VLOOKUP($C1106, 'Team Per G'!$A$2:$G$31, 7, FALSE)</f>
        <v>#N/A</v>
      </c>
      <c r="AJ1106" s="9" t="e">
        <f>VLOOKUP($C1106, 'FanGraphs - Team WAR Projected'!$B$2:$E$31, 3, FALSE)/162</f>
        <v>#N/A</v>
      </c>
      <c r="AK1106" s="9" t="e">
        <f>VLOOKUP($C1106, Team_Pitching___Advanced[[Team]:[xFIP]], 19,FALSE)</f>
        <v>#N/A</v>
      </c>
      <c r="AL1106" s="9" t="e">
        <f>VLOOKUP($C1106, Team_Pitching___Advanced[], 20, FALSE)</f>
        <v>#N/A</v>
      </c>
      <c r="AM1106" s="9" t="e">
        <f>VLOOKUP($C1106, Team_Batting___Dashboard[[Team]:[wOBA]], 16, FALSE)</f>
        <v>#N/A</v>
      </c>
      <c r="AN1106" s="9" t="e">
        <f>VLOOKUP($C1106, Team_Batting___Advanced[[Team]:[OPS]], 9, FALSE)</f>
        <v>#N/A</v>
      </c>
      <c r="AO1106" s="9" t="e">
        <f>VLOOKUP($C1106, Team_Batting___Advanced[], 19, FALSE)</f>
        <v>#N/A</v>
      </c>
      <c r="AP1106" s="9" t="e">
        <f>VLOOKUP($C1106, 'Team Per G'!$A$2:$G$31, 3, FALSE)</f>
        <v>#N/A</v>
      </c>
      <c r="AQ1106" s="9" t="e">
        <f>VLOOKUP($C1106, 'Team Per G'!$A$2:$G$31, 5, FALSE)</f>
        <v>#N/A</v>
      </c>
      <c r="AR1106" s="9" t="e">
        <f>VLOOKUP($C1106, 'Team Per G'!$A$2:$G$31, 4, FALSE)</f>
        <v>#N/A</v>
      </c>
      <c r="AS1106" s="9" t="e">
        <f>VLOOKUP($C1106, Team_Batting___Dashboard[], 22, FALSE)/$AC1106</f>
        <v>#N/A</v>
      </c>
      <c r="AT1106" s="9" t="e">
        <f>VLOOKUP($C1106, 'FanGraphs - Team WAR Projected'!$B$2:$E$31, 4, FALSE)/162</f>
        <v>#N/A</v>
      </c>
      <c r="AU1106" s="9" t="e">
        <f>VLOOKUP($C1106, FanGraphs_Standings[[Abbreviation]:[2024 Year to Date RS/G]], 6, FALSE)/$AC1106</f>
        <v>#N/A</v>
      </c>
      <c r="AV1106" s="9" t="e">
        <f>VLOOKUP($C1106, FanGraphs_Standings[[Abbreviation]:[2024 Projected Full Season RDif]], 19, FALSE)/162</f>
        <v>#N/A</v>
      </c>
      <c r="AW1106" s="9" t="e">
        <f>VLOOKUP($C1106, FanGraphs_Standings[[Abbreviation]:[2024 Projected Full Season RDif]], 5, FALSE)</f>
        <v>#N/A</v>
      </c>
      <c r="AX1106" s="9" t="e">
        <f>VLOOKUP($C1106, FanGraphs_Standings[[Abbreviation]:[2024 Projected Full Season W%]], 18, FALSE)</f>
        <v>#N/A</v>
      </c>
      <c r="AY1106" s="9" t="e">
        <f>VLOOKUP($C1106, 'Home Field Adv'!$A$2:$K$31, 11, FALSE)</f>
        <v>#N/A</v>
      </c>
      <c r="BB1106" s="5" t="str">
        <f t="shared" si="52"/>
        <v/>
      </c>
      <c r="BC1106" s="5" t="str">
        <f t="shared" si="53"/>
        <v/>
      </c>
      <c r="BD1106" s="5" t="str">
        <f t="shared" si="54"/>
        <v/>
      </c>
    </row>
    <row r="1107" spans="6:56" x14ac:dyDescent="0.45">
      <c r="F1107" s="9" t="e">
        <f>VLOOKUP($B1107, FanGraphs_Standings[[Abbreviation]:[2024 Year to Date G]], 2, FALSE)</f>
        <v>#N/A</v>
      </c>
      <c r="G1107" s="9" t="e">
        <f>IF(ISERR(VLOOKUP($D1107, 'SP Per G'!$A$2:$D$1380, 3, FALSE)), L1107, VLOOKUP($D1107, 'SP Per G'!$A$2:$D$1380, 3, FALSE))</f>
        <v>#N/A</v>
      </c>
      <c r="H1107" s="9" t="e">
        <f>VLOOKUP($D1107, 'SP Per G'!$A$2:$D$1380, 4, FALSE)</f>
        <v>#N/A</v>
      </c>
      <c r="I1107" s="9" t="e">
        <f>VLOOKUP($D1107, Individual_Pitching___Dashboard[], 18, FALSE)</f>
        <v>#N/A</v>
      </c>
      <c r="J1107" s="9" t="e">
        <f>VLOOKUP($D1107, Individual_Pitching___Dashboard[], 20, FALSE)</f>
        <v>#N/A</v>
      </c>
      <c r="K1107" s="9" t="e">
        <f>VLOOKUP($D1107, Individual_Pitching___Advanced[], 21,FALSE)</f>
        <v>#N/A</v>
      </c>
      <c r="L1107" s="9" t="e">
        <f>VLOOKUP($B1107, 'Team Per G'!$A$2:$G$31, 7, FALSE)</f>
        <v>#N/A</v>
      </c>
      <c r="M1107" s="9" t="e">
        <f>VLOOKUP($B1107, 'FanGraphs - Team WAR Projected'!$B$2:$E$31, 3, FALSE)/162</f>
        <v>#N/A</v>
      </c>
      <c r="N1107" s="9" t="e">
        <f>VLOOKUP($B1107, Team_Pitching___Advanced[[Team]:[xFIP]], 19,FALSE)</f>
        <v>#N/A</v>
      </c>
      <c r="O1107" s="9" t="e">
        <f>VLOOKUP($B1107, Team_Pitching___Advanced[], 20, FALSE)</f>
        <v>#N/A</v>
      </c>
      <c r="P1107" s="9" t="e">
        <f>VLOOKUP($B1107, Team_Batting___Dashboard[[Team]:[wOBA]], 16, FALSE)</f>
        <v>#N/A</v>
      </c>
      <c r="Q1107" s="9" t="e">
        <f>VLOOKUP($B1107, Team_Batting___Advanced[[Team]:[OPS]], 9, FALSE)</f>
        <v>#N/A</v>
      </c>
      <c r="R1107" s="9" t="e">
        <f>VLOOKUP($B1107, Team_Batting___Advanced[], 19, FALSE)</f>
        <v>#N/A</v>
      </c>
      <c r="S1107" s="9" t="e">
        <f>VLOOKUP($B1107, 'Team Per G'!$A$2:$G$31, 3, FALSE)</f>
        <v>#N/A</v>
      </c>
      <c r="T1107" s="9" t="e">
        <f>VLOOKUP($B1107, 'Team Per G'!$A$2:$G$31, 5, FALSE)</f>
        <v>#N/A</v>
      </c>
      <c r="U1107" s="9" t="e">
        <f>VLOOKUP($B1107, 'Team Per G'!$A$2:$G$31, 4, FALSE)</f>
        <v>#N/A</v>
      </c>
      <c r="V1107" s="9" t="e">
        <f>VLOOKUP($B1107, Team_Batting___Dashboard[], 22, FALSE)/$F1107</f>
        <v>#N/A</v>
      </c>
      <c r="W1107" s="9" t="e">
        <f>VLOOKUP($B1107, 'FanGraphs - Team WAR Projected'!$B$2:$E$31, 4, FALSE)/162</f>
        <v>#N/A</v>
      </c>
      <c r="X1107" s="9" t="e">
        <f>VLOOKUP($B1107, FanGraphs_Standings[[Abbreviation]:[2024 Year to Date RS/G]], 6, FALSE)/$F1107</f>
        <v>#N/A</v>
      </c>
      <c r="Y1107" s="9" t="e">
        <f>VLOOKUP($B1107, FanGraphs_Standings[[Abbreviation]:[2024 Projected Full Season RDif]], 19, FALSE)/162</f>
        <v>#N/A</v>
      </c>
      <c r="Z1107" s="9" t="e">
        <f>VLOOKUP($B1107, FanGraphs_Standings[[Abbreviation]:[2024 Projected Full Season RDif]], 5, FALSE)</f>
        <v>#N/A</v>
      </c>
      <c r="AA1107" s="9" t="e">
        <f>VLOOKUP($B1107, FanGraphs_Standings[[Abbreviation]:[2024 Projected Full Season W%]], 18, FALSE)</f>
        <v>#N/A</v>
      </c>
      <c r="AB1107" s="9" t="e">
        <f>VLOOKUP($B1107, 'Home Field Adv'!$A$2:$I$31, 9, FALSE)</f>
        <v>#N/A</v>
      </c>
      <c r="AC1107" s="9" t="e">
        <f>VLOOKUP($C1107, FanGraphs_Standings[[Abbreviation]:[2024 Year to Date G]], 2, FALSE)</f>
        <v>#N/A</v>
      </c>
      <c r="AD1107" s="9" t="e">
        <f>VLOOKUP($E1107, 'SP Per G'!$A$2:$D$1380, 3, FALSE)</f>
        <v>#N/A</v>
      </c>
      <c r="AE1107" s="9" t="e">
        <f>VLOOKUP($E1107, 'SP Per G'!$A$2:$D$1380, 4, FALSE)</f>
        <v>#N/A</v>
      </c>
      <c r="AF1107" s="9" t="e">
        <f>VLOOKUP($E1107, Individual_Pitching___Dashboard[], 18, FALSE)</f>
        <v>#N/A</v>
      </c>
      <c r="AG1107" s="9" t="e">
        <f>VLOOKUP($E1107, Individual_Pitching___Dashboard[], 20, FALSE)</f>
        <v>#N/A</v>
      </c>
      <c r="AH1107" s="9" t="e">
        <f>VLOOKUP($E1107, Individual_Pitching___Advanced[], 21,FALSE)</f>
        <v>#N/A</v>
      </c>
      <c r="AI1107" s="9" t="e">
        <f>VLOOKUP($C1107, 'Team Per G'!$A$2:$G$31, 7, FALSE)</f>
        <v>#N/A</v>
      </c>
      <c r="AJ1107" s="9" t="e">
        <f>VLOOKUP($C1107, 'FanGraphs - Team WAR Projected'!$B$2:$E$31, 3, FALSE)/162</f>
        <v>#N/A</v>
      </c>
      <c r="AK1107" s="9" t="e">
        <f>VLOOKUP($C1107, Team_Pitching___Advanced[[Team]:[xFIP]], 19,FALSE)</f>
        <v>#N/A</v>
      </c>
      <c r="AL1107" s="9" t="e">
        <f>VLOOKUP($C1107, Team_Pitching___Advanced[], 20, FALSE)</f>
        <v>#N/A</v>
      </c>
      <c r="AM1107" s="9" t="e">
        <f>VLOOKUP($C1107, Team_Batting___Dashboard[[Team]:[wOBA]], 16, FALSE)</f>
        <v>#N/A</v>
      </c>
      <c r="AN1107" s="9" t="e">
        <f>VLOOKUP($C1107, Team_Batting___Advanced[[Team]:[OPS]], 9, FALSE)</f>
        <v>#N/A</v>
      </c>
      <c r="AO1107" s="9" t="e">
        <f>VLOOKUP($C1107, Team_Batting___Advanced[], 19, FALSE)</f>
        <v>#N/A</v>
      </c>
      <c r="AP1107" s="9" t="e">
        <f>VLOOKUP($C1107, 'Team Per G'!$A$2:$G$31, 3, FALSE)</f>
        <v>#N/A</v>
      </c>
      <c r="AQ1107" s="9" t="e">
        <f>VLOOKUP($C1107, 'Team Per G'!$A$2:$G$31, 5, FALSE)</f>
        <v>#N/A</v>
      </c>
      <c r="AR1107" s="9" t="e">
        <f>VLOOKUP($C1107, 'Team Per G'!$A$2:$G$31, 4, FALSE)</f>
        <v>#N/A</v>
      </c>
      <c r="AS1107" s="9" t="e">
        <f>VLOOKUP($C1107, Team_Batting___Dashboard[], 22, FALSE)/$AC1107</f>
        <v>#N/A</v>
      </c>
      <c r="AT1107" s="9" t="e">
        <f>VLOOKUP($C1107, 'FanGraphs - Team WAR Projected'!$B$2:$E$31, 4, FALSE)/162</f>
        <v>#N/A</v>
      </c>
      <c r="AU1107" s="9" t="e">
        <f>VLOOKUP($C1107, FanGraphs_Standings[[Abbreviation]:[2024 Year to Date RS/G]], 6, FALSE)/$AC1107</f>
        <v>#N/A</v>
      </c>
      <c r="AV1107" s="9" t="e">
        <f>VLOOKUP($C1107, FanGraphs_Standings[[Abbreviation]:[2024 Projected Full Season RDif]], 19, FALSE)/162</f>
        <v>#N/A</v>
      </c>
      <c r="AW1107" s="9" t="e">
        <f>VLOOKUP($C1107, FanGraphs_Standings[[Abbreviation]:[2024 Projected Full Season RDif]], 5, FALSE)</f>
        <v>#N/A</v>
      </c>
      <c r="AX1107" s="9" t="e">
        <f>VLOOKUP($C1107, FanGraphs_Standings[[Abbreviation]:[2024 Projected Full Season W%]], 18, FALSE)</f>
        <v>#N/A</v>
      </c>
      <c r="AY1107" s="9" t="e">
        <f>VLOOKUP($C1107, 'Home Field Adv'!$A$2:$K$31, 11, FALSE)</f>
        <v>#N/A</v>
      </c>
      <c r="BB1107" s="5" t="str">
        <f t="shared" si="52"/>
        <v/>
      </c>
      <c r="BC1107" s="5" t="str">
        <f t="shared" si="53"/>
        <v/>
      </c>
      <c r="BD1107" s="5" t="str">
        <f t="shared" si="54"/>
        <v/>
      </c>
    </row>
    <row r="1108" spans="6:56" x14ac:dyDescent="0.45">
      <c r="F1108" s="9" t="e">
        <f>VLOOKUP($B1108, FanGraphs_Standings[[Abbreviation]:[2024 Year to Date G]], 2, FALSE)</f>
        <v>#N/A</v>
      </c>
      <c r="G1108" s="9" t="e">
        <f>IF(ISERR(VLOOKUP($D1108, 'SP Per G'!$A$2:$D$1380, 3, FALSE)), L1108, VLOOKUP($D1108, 'SP Per G'!$A$2:$D$1380, 3, FALSE))</f>
        <v>#N/A</v>
      </c>
      <c r="H1108" s="9" t="e">
        <f>VLOOKUP($D1108, 'SP Per G'!$A$2:$D$1380, 4, FALSE)</f>
        <v>#N/A</v>
      </c>
      <c r="I1108" s="9" t="e">
        <f>VLOOKUP($D1108, Individual_Pitching___Dashboard[], 18, FALSE)</f>
        <v>#N/A</v>
      </c>
      <c r="J1108" s="9" t="e">
        <f>VLOOKUP($D1108, Individual_Pitching___Dashboard[], 20, FALSE)</f>
        <v>#N/A</v>
      </c>
      <c r="K1108" s="9" t="e">
        <f>VLOOKUP($D1108, Individual_Pitching___Advanced[], 21,FALSE)</f>
        <v>#N/A</v>
      </c>
      <c r="L1108" s="9" t="e">
        <f>VLOOKUP($B1108, 'Team Per G'!$A$2:$G$31, 7, FALSE)</f>
        <v>#N/A</v>
      </c>
      <c r="M1108" s="9" t="e">
        <f>VLOOKUP($B1108, 'FanGraphs - Team WAR Projected'!$B$2:$E$31, 3, FALSE)/162</f>
        <v>#N/A</v>
      </c>
      <c r="N1108" s="9" t="e">
        <f>VLOOKUP($B1108, Team_Pitching___Advanced[[Team]:[xFIP]], 19,FALSE)</f>
        <v>#N/A</v>
      </c>
      <c r="O1108" s="9" t="e">
        <f>VLOOKUP($B1108, Team_Pitching___Advanced[], 20, FALSE)</f>
        <v>#N/A</v>
      </c>
      <c r="P1108" s="9" t="e">
        <f>VLOOKUP($B1108, Team_Batting___Dashboard[[Team]:[wOBA]], 16, FALSE)</f>
        <v>#N/A</v>
      </c>
      <c r="Q1108" s="9" t="e">
        <f>VLOOKUP($B1108, Team_Batting___Advanced[[Team]:[OPS]], 9, FALSE)</f>
        <v>#N/A</v>
      </c>
      <c r="R1108" s="9" t="e">
        <f>VLOOKUP($B1108, Team_Batting___Advanced[], 19, FALSE)</f>
        <v>#N/A</v>
      </c>
      <c r="S1108" s="9" t="e">
        <f>VLOOKUP($B1108, 'Team Per G'!$A$2:$G$31, 3, FALSE)</f>
        <v>#N/A</v>
      </c>
      <c r="T1108" s="9" t="e">
        <f>VLOOKUP($B1108, 'Team Per G'!$A$2:$G$31, 5, FALSE)</f>
        <v>#N/A</v>
      </c>
      <c r="U1108" s="9" t="e">
        <f>VLOOKUP($B1108, 'Team Per G'!$A$2:$G$31, 4, FALSE)</f>
        <v>#N/A</v>
      </c>
      <c r="V1108" s="9" t="e">
        <f>VLOOKUP($B1108, Team_Batting___Dashboard[], 22, FALSE)/$F1108</f>
        <v>#N/A</v>
      </c>
      <c r="W1108" s="9" t="e">
        <f>VLOOKUP($B1108, 'FanGraphs - Team WAR Projected'!$B$2:$E$31, 4, FALSE)/162</f>
        <v>#N/A</v>
      </c>
      <c r="X1108" s="9" t="e">
        <f>VLOOKUP($B1108, FanGraphs_Standings[[Abbreviation]:[2024 Year to Date RS/G]], 6, FALSE)/$F1108</f>
        <v>#N/A</v>
      </c>
      <c r="Y1108" s="9" t="e">
        <f>VLOOKUP($B1108, FanGraphs_Standings[[Abbreviation]:[2024 Projected Full Season RDif]], 19, FALSE)/162</f>
        <v>#N/A</v>
      </c>
      <c r="Z1108" s="9" t="e">
        <f>VLOOKUP($B1108, FanGraphs_Standings[[Abbreviation]:[2024 Projected Full Season RDif]], 5, FALSE)</f>
        <v>#N/A</v>
      </c>
      <c r="AA1108" s="9" t="e">
        <f>VLOOKUP($B1108, FanGraphs_Standings[[Abbreviation]:[2024 Projected Full Season W%]], 18, FALSE)</f>
        <v>#N/A</v>
      </c>
      <c r="AB1108" s="9" t="e">
        <f>VLOOKUP($B1108, 'Home Field Adv'!$A$2:$I$31, 9, FALSE)</f>
        <v>#N/A</v>
      </c>
      <c r="AC1108" s="9" t="e">
        <f>VLOOKUP($C1108, FanGraphs_Standings[[Abbreviation]:[2024 Year to Date G]], 2, FALSE)</f>
        <v>#N/A</v>
      </c>
      <c r="AD1108" s="9" t="e">
        <f>VLOOKUP($E1108, 'SP Per G'!$A$2:$D$1380, 3, FALSE)</f>
        <v>#N/A</v>
      </c>
      <c r="AE1108" s="9" t="e">
        <f>VLOOKUP($E1108, 'SP Per G'!$A$2:$D$1380, 4, FALSE)</f>
        <v>#N/A</v>
      </c>
      <c r="AF1108" s="9" t="e">
        <f>VLOOKUP($E1108, Individual_Pitching___Dashboard[], 18, FALSE)</f>
        <v>#N/A</v>
      </c>
      <c r="AG1108" s="9" t="e">
        <f>VLOOKUP($E1108, Individual_Pitching___Dashboard[], 20, FALSE)</f>
        <v>#N/A</v>
      </c>
      <c r="AH1108" s="9" t="e">
        <f>VLOOKUP($E1108, Individual_Pitching___Advanced[], 21,FALSE)</f>
        <v>#N/A</v>
      </c>
      <c r="AI1108" s="9" t="e">
        <f>VLOOKUP($C1108, 'Team Per G'!$A$2:$G$31, 7, FALSE)</f>
        <v>#N/A</v>
      </c>
      <c r="AJ1108" s="9" t="e">
        <f>VLOOKUP($C1108, 'FanGraphs - Team WAR Projected'!$B$2:$E$31, 3, FALSE)/162</f>
        <v>#N/A</v>
      </c>
      <c r="AK1108" s="9" t="e">
        <f>VLOOKUP($C1108, Team_Pitching___Advanced[[Team]:[xFIP]], 19,FALSE)</f>
        <v>#N/A</v>
      </c>
      <c r="AL1108" s="9" t="e">
        <f>VLOOKUP($C1108, Team_Pitching___Advanced[], 20, FALSE)</f>
        <v>#N/A</v>
      </c>
      <c r="AM1108" s="9" t="e">
        <f>VLOOKUP($C1108, Team_Batting___Dashboard[[Team]:[wOBA]], 16, FALSE)</f>
        <v>#N/A</v>
      </c>
      <c r="AN1108" s="9" t="e">
        <f>VLOOKUP($C1108, Team_Batting___Advanced[[Team]:[OPS]], 9, FALSE)</f>
        <v>#N/A</v>
      </c>
      <c r="AO1108" s="9" t="e">
        <f>VLOOKUP($C1108, Team_Batting___Advanced[], 19, FALSE)</f>
        <v>#N/A</v>
      </c>
      <c r="AP1108" s="9" t="e">
        <f>VLOOKUP($C1108, 'Team Per G'!$A$2:$G$31, 3, FALSE)</f>
        <v>#N/A</v>
      </c>
      <c r="AQ1108" s="9" t="e">
        <f>VLOOKUP($C1108, 'Team Per G'!$A$2:$G$31, 5, FALSE)</f>
        <v>#N/A</v>
      </c>
      <c r="AR1108" s="9" t="e">
        <f>VLOOKUP($C1108, 'Team Per G'!$A$2:$G$31, 4, FALSE)</f>
        <v>#N/A</v>
      </c>
      <c r="AS1108" s="9" t="e">
        <f>VLOOKUP($C1108, Team_Batting___Dashboard[], 22, FALSE)/$AC1108</f>
        <v>#N/A</v>
      </c>
      <c r="AT1108" s="9" t="e">
        <f>VLOOKUP($C1108, 'FanGraphs - Team WAR Projected'!$B$2:$E$31, 4, FALSE)/162</f>
        <v>#N/A</v>
      </c>
      <c r="AU1108" s="9" t="e">
        <f>VLOOKUP($C1108, FanGraphs_Standings[[Abbreviation]:[2024 Year to Date RS/G]], 6, FALSE)/$AC1108</f>
        <v>#N/A</v>
      </c>
      <c r="AV1108" s="9" t="e">
        <f>VLOOKUP($C1108, FanGraphs_Standings[[Abbreviation]:[2024 Projected Full Season RDif]], 19, FALSE)/162</f>
        <v>#N/A</v>
      </c>
      <c r="AW1108" s="9" t="e">
        <f>VLOOKUP($C1108, FanGraphs_Standings[[Abbreviation]:[2024 Projected Full Season RDif]], 5, FALSE)</f>
        <v>#N/A</v>
      </c>
      <c r="AX1108" s="9" t="e">
        <f>VLOOKUP($C1108, FanGraphs_Standings[[Abbreviation]:[2024 Projected Full Season W%]], 18, FALSE)</f>
        <v>#N/A</v>
      </c>
      <c r="AY1108" s="9" t="e">
        <f>VLOOKUP($C1108, 'Home Field Adv'!$A$2:$K$31, 11, FALSE)</f>
        <v>#N/A</v>
      </c>
      <c r="BB1108" s="5" t="str">
        <f t="shared" si="52"/>
        <v/>
      </c>
      <c r="BC1108" s="5" t="str">
        <f t="shared" si="53"/>
        <v/>
      </c>
      <c r="BD1108" s="5" t="str">
        <f t="shared" si="54"/>
        <v/>
      </c>
    </row>
    <row r="1109" spans="6:56" x14ac:dyDescent="0.45">
      <c r="F1109" s="9" t="e">
        <f>VLOOKUP($B1109, FanGraphs_Standings[[Abbreviation]:[2024 Year to Date G]], 2, FALSE)</f>
        <v>#N/A</v>
      </c>
      <c r="G1109" s="9" t="e">
        <f>IF(ISERR(VLOOKUP($D1109, 'SP Per G'!$A$2:$D$1380, 3, FALSE)), L1109, VLOOKUP($D1109, 'SP Per G'!$A$2:$D$1380, 3, FALSE))</f>
        <v>#N/A</v>
      </c>
      <c r="H1109" s="9" t="e">
        <f>VLOOKUP($D1109, 'SP Per G'!$A$2:$D$1380, 4, FALSE)</f>
        <v>#N/A</v>
      </c>
      <c r="I1109" s="9" t="e">
        <f>VLOOKUP($D1109, Individual_Pitching___Dashboard[], 18, FALSE)</f>
        <v>#N/A</v>
      </c>
      <c r="J1109" s="9" t="e">
        <f>VLOOKUP($D1109, Individual_Pitching___Dashboard[], 20, FALSE)</f>
        <v>#N/A</v>
      </c>
      <c r="K1109" s="9" t="e">
        <f>VLOOKUP($D1109, Individual_Pitching___Advanced[], 21,FALSE)</f>
        <v>#N/A</v>
      </c>
      <c r="L1109" s="9" t="e">
        <f>VLOOKUP($B1109, 'Team Per G'!$A$2:$G$31, 7, FALSE)</f>
        <v>#N/A</v>
      </c>
      <c r="M1109" s="9" t="e">
        <f>VLOOKUP($B1109, 'FanGraphs - Team WAR Projected'!$B$2:$E$31, 3, FALSE)/162</f>
        <v>#N/A</v>
      </c>
      <c r="N1109" s="9" t="e">
        <f>VLOOKUP($B1109, Team_Pitching___Advanced[[Team]:[xFIP]], 19,FALSE)</f>
        <v>#N/A</v>
      </c>
      <c r="O1109" s="9" t="e">
        <f>VLOOKUP($B1109, Team_Pitching___Advanced[], 20, FALSE)</f>
        <v>#N/A</v>
      </c>
      <c r="P1109" s="9" t="e">
        <f>VLOOKUP($B1109, Team_Batting___Dashboard[[Team]:[wOBA]], 16, FALSE)</f>
        <v>#N/A</v>
      </c>
      <c r="Q1109" s="9" t="e">
        <f>VLOOKUP($B1109, Team_Batting___Advanced[[Team]:[OPS]], 9, FALSE)</f>
        <v>#N/A</v>
      </c>
      <c r="R1109" s="9" t="e">
        <f>VLOOKUP($B1109, Team_Batting___Advanced[], 19, FALSE)</f>
        <v>#N/A</v>
      </c>
      <c r="S1109" s="9" t="e">
        <f>VLOOKUP($B1109, 'Team Per G'!$A$2:$G$31, 3, FALSE)</f>
        <v>#N/A</v>
      </c>
      <c r="T1109" s="9" t="e">
        <f>VLOOKUP($B1109, 'Team Per G'!$A$2:$G$31, 5, FALSE)</f>
        <v>#N/A</v>
      </c>
      <c r="U1109" s="9" t="e">
        <f>VLOOKUP($B1109, 'Team Per G'!$A$2:$G$31, 4, FALSE)</f>
        <v>#N/A</v>
      </c>
      <c r="V1109" s="9" t="e">
        <f>VLOOKUP($B1109, Team_Batting___Dashboard[], 22, FALSE)/$F1109</f>
        <v>#N/A</v>
      </c>
      <c r="W1109" s="9" t="e">
        <f>VLOOKUP($B1109, 'FanGraphs - Team WAR Projected'!$B$2:$E$31, 4, FALSE)/162</f>
        <v>#N/A</v>
      </c>
      <c r="X1109" s="9" t="e">
        <f>VLOOKUP($B1109, FanGraphs_Standings[[Abbreviation]:[2024 Year to Date RS/G]], 6, FALSE)/$F1109</f>
        <v>#N/A</v>
      </c>
      <c r="Y1109" s="9" t="e">
        <f>VLOOKUP($B1109, FanGraphs_Standings[[Abbreviation]:[2024 Projected Full Season RDif]], 19, FALSE)/162</f>
        <v>#N/A</v>
      </c>
      <c r="Z1109" s="9" t="e">
        <f>VLOOKUP($B1109, FanGraphs_Standings[[Abbreviation]:[2024 Projected Full Season RDif]], 5, FALSE)</f>
        <v>#N/A</v>
      </c>
      <c r="AA1109" s="9" t="e">
        <f>VLOOKUP($B1109, FanGraphs_Standings[[Abbreviation]:[2024 Projected Full Season W%]], 18, FALSE)</f>
        <v>#N/A</v>
      </c>
      <c r="AB1109" s="9" t="e">
        <f>VLOOKUP($B1109, 'Home Field Adv'!$A$2:$I$31, 9, FALSE)</f>
        <v>#N/A</v>
      </c>
      <c r="AC1109" s="9" t="e">
        <f>VLOOKUP($C1109, FanGraphs_Standings[[Abbreviation]:[2024 Year to Date G]], 2, FALSE)</f>
        <v>#N/A</v>
      </c>
      <c r="AD1109" s="9" t="e">
        <f>VLOOKUP($E1109, 'SP Per G'!$A$2:$D$1380, 3, FALSE)</f>
        <v>#N/A</v>
      </c>
      <c r="AE1109" s="9" t="e">
        <f>VLOOKUP($E1109, 'SP Per G'!$A$2:$D$1380, 4, FALSE)</f>
        <v>#N/A</v>
      </c>
      <c r="AF1109" s="9" t="e">
        <f>VLOOKUP($E1109, Individual_Pitching___Dashboard[], 18, FALSE)</f>
        <v>#N/A</v>
      </c>
      <c r="AG1109" s="9" t="e">
        <f>VLOOKUP($E1109, Individual_Pitching___Dashboard[], 20, FALSE)</f>
        <v>#N/A</v>
      </c>
      <c r="AH1109" s="9" t="e">
        <f>VLOOKUP($E1109, Individual_Pitching___Advanced[], 21,FALSE)</f>
        <v>#N/A</v>
      </c>
      <c r="AI1109" s="9" t="e">
        <f>VLOOKUP($C1109, 'Team Per G'!$A$2:$G$31, 7, FALSE)</f>
        <v>#N/A</v>
      </c>
      <c r="AJ1109" s="9" t="e">
        <f>VLOOKUP($C1109, 'FanGraphs - Team WAR Projected'!$B$2:$E$31, 3, FALSE)/162</f>
        <v>#N/A</v>
      </c>
      <c r="AK1109" s="9" t="e">
        <f>VLOOKUP($C1109, Team_Pitching___Advanced[[Team]:[xFIP]], 19,FALSE)</f>
        <v>#N/A</v>
      </c>
      <c r="AL1109" s="9" t="e">
        <f>VLOOKUP($C1109, Team_Pitching___Advanced[], 20, FALSE)</f>
        <v>#N/A</v>
      </c>
      <c r="AM1109" s="9" t="e">
        <f>VLOOKUP($C1109, Team_Batting___Dashboard[[Team]:[wOBA]], 16, FALSE)</f>
        <v>#N/A</v>
      </c>
      <c r="AN1109" s="9" t="e">
        <f>VLOOKUP($C1109, Team_Batting___Advanced[[Team]:[OPS]], 9, FALSE)</f>
        <v>#N/A</v>
      </c>
      <c r="AO1109" s="9" t="e">
        <f>VLOOKUP($C1109, Team_Batting___Advanced[], 19, FALSE)</f>
        <v>#N/A</v>
      </c>
      <c r="AP1109" s="9" t="e">
        <f>VLOOKUP($C1109, 'Team Per G'!$A$2:$G$31, 3, FALSE)</f>
        <v>#N/A</v>
      </c>
      <c r="AQ1109" s="9" t="e">
        <f>VLOOKUP($C1109, 'Team Per G'!$A$2:$G$31, 5, FALSE)</f>
        <v>#N/A</v>
      </c>
      <c r="AR1109" s="9" t="e">
        <f>VLOOKUP($C1109, 'Team Per G'!$A$2:$G$31, 4, FALSE)</f>
        <v>#N/A</v>
      </c>
      <c r="AS1109" s="9" t="e">
        <f>VLOOKUP($C1109, Team_Batting___Dashboard[], 22, FALSE)/$AC1109</f>
        <v>#N/A</v>
      </c>
      <c r="AT1109" s="9" t="e">
        <f>VLOOKUP($C1109, 'FanGraphs - Team WAR Projected'!$B$2:$E$31, 4, FALSE)/162</f>
        <v>#N/A</v>
      </c>
      <c r="AU1109" s="9" t="e">
        <f>VLOOKUP($C1109, FanGraphs_Standings[[Abbreviation]:[2024 Year to Date RS/G]], 6, FALSE)/$AC1109</f>
        <v>#N/A</v>
      </c>
      <c r="AV1109" s="9" t="e">
        <f>VLOOKUP($C1109, FanGraphs_Standings[[Abbreviation]:[2024 Projected Full Season RDif]], 19, FALSE)/162</f>
        <v>#N/A</v>
      </c>
      <c r="AW1109" s="9" t="e">
        <f>VLOOKUP($C1109, FanGraphs_Standings[[Abbreviation]:[2024 Projected Full Season RDif]], 5, FALSE)</f>
        <v>#N/A</v>
      </c>
      <c r="AX1109" s="9" t="e">
        <f>VLOOKUP($C1109, FanGraphs_Standings[[Abbreviation]:[2024 Projected Full Season W%]], 18, FALSE)</f>
        <v>#N/A</v>
      </c>
      <c r="AY1109" s="9" t="e">
        <f>VLOOKUP($C1109, 'Home Field Adv'!$A$2:$K$31, 11, FALSE)</f>
        <v>#N/A</v>
      </c>
      <c r="BB1109" s="5" t="str">
        <f t="shared" si="52"/>
        <v/>
      </c>
      <c r="BC1109" s="5" t="str">
        <f t="shared" si="53"/>
        <v/>
      </c>
      <c r="BD1109" s="5" t="str">
        <f t="shared" si="54"/>
        <v/>
      </c>
    </row>
    <row r="1110" spans="6:56" x14ac:dyDescent="0.45">
      <c r="F1110" s="9" t="e">
        <f>VLOOKUP($B1110, FanGraphs_Standings[[Abbreviation]:[2024 Year to Date G]], 2, FALSE)</f>
        <v>#N/A</v>
      </c>
      <c r="G1110" s="9" t="e">
        <f>IF(ISERR(VLOOKUP($D1110, 'SP Per G'!$A$2:$D$1380, 3, FALSE)), L1110, VLOOKUP($D1110, 'SP Per G'!$A$2:$D$1380, 3, FALSE))</f>
        <v>#N/A</v>
      </c>
      <c r="H1110" s="9" t="e">
        <f>VLOOKUP($D1110, 'SP Per G'!$A$2:$D$1380, 4, FALSE)</f>
        <v>#N/A</v>
      </c>
      <c r="I1110" s="9" t="e">
        <f>VLOOKUP($D1110, Individual_Pitching___Dashboard[], 18, FALSE)</f>
        <v>#N/A</v>
      </c>
      <c r="J1110" s="9" t="e">
        <f>VLOOKUP($D1110, Individual_Pitching___Dashboard[], 20, FALSE)</f>
        <v>#N/A</v>
      </c>
      <c r="K1110" s="9" t="e">
        <f>VLOOKUP($D1110, Individual_Pitching___Advanced[], 21,FALSE)</f>
        <v>#N/A</v>
      </c>
      <c r="L1110" s="9" t="e">
        <f>VLOOKUP($B1110, 'Team Per G'!$A$2:$G$31, 7, FALSE)</f>
        <v>#N/A</v>
      </c>
      <c r="M1110" s="9" t="e">
        <f>VLOOKUP($B1110, 'FanGraphs - Team WAR Projected'!$B$2:$E$31, 3, FALSE)/162</f>
        <v>#N/A</v>
      </c>
      <c r="N1110" s="9" t="e">
        <f>VLOOKUP($B1110, Team_Pitching___Advanced[[Team]:[xFIP]], 19,FALSE)</f>
        <v>#N/A</v>
      </c>
      <c r="O1110" s="9" t="e">
        <f>VLOOKUP($B1110, Team_Pitching___Advanced[], 20, FALSE)</f>
        <v>#N/A</v>
      </c>
      <c r="P1110" s="9" t="e">
        <f>VLOOKUP($B1110, Team_Batting___Dashboard[[Team]:[wOBA]], 16, FALSE)</f>
        <v>#N/A</v>
      </c>
      <c r="Q1110" s="9" t="e">
        <f>VLOOKUP($B1110, Team_Batting___Advanced[[Team]:[OPS]], 9, FALSE)</f>
        <v>#N/A</v>
      </c>
      <c r="R1110" s="9" t="e">
        <f>VLOOKUP($B1110, Team_Batting___Advanced[], 19, FALSE)</f>
        <v>#N/A</v>
      </c>
      <c r="S1110" s="9" t="e">
        <f>VLOOKUP($B1110, 'Team Per G'!$A$2:$G$31, 3, FALSE)</f>
        <v>#N/A</v>
      </c>
      <c r="T1110" s="9" t="e">
        <f>VLOOKUP($B1110, 'Team Per G'!$A$2:$G$31, 5, FALSE)</f>
        <v>#N/A</v>
      </c>
      <c r="U1110" s="9" t="e">
        <f>VLOOKUP($B1110, 'Team Per G'!$A$2:$G$31, 4, FALSE)</f>
        <v>#N/A</v>
      </c>
      <c r="V1110" s="9" t="e">
        <f>VLOOKUP($B1110, Team_Batting___Dashboard[], 22, FALSE)/$F1110</f>
        <v>#N/A</v>
      </c>
      <c r="W1110" s="9" t="e">
        <f>VLOOKUP($B1110, 'FanGraphs - Team WAR Projected'!$B$2:$E$31, 4, FALSE)/162</f>
        <v>#N/A</v>
      </c>
      <c r="X1110" s="9" t="e">
        <f>VLOOKUP($B1110, FanGraphs_Standings[[Abbreviation]:[2024 Year to Date RS/G]], 6, FALSE)/$F1110</f>
        <v>#N/A</v>
      </c>
      <c r="Y1110" s="9" t="e">
        <f>VLOOKUP($B1110, FanGraphs_Standings[[Abbreviation]:[2024 Projected Full Season RDif]], 19, FALSE)/162</f>
        <v>#N/A</v>
      </c>
      <c r="Z1110" s="9" t="e">
        <f>VLOOKUP($B1110, FanGraphs_Standings[[Abbreviation]:[2024 Projected Full Season RDif]], 5, FALSE)</f>
        <v>#N/A</v>
      </c>
      <c r="AA1110" s="9" t="e">
        <f>VLOOKUP($B1110, FanGraphs_Standings[[Abbreviation]:[2024 Projected Full Season W%]], 18, FALSE)</f>
        <v>#N/A</v>
      </c>
      <c r="AB1110" s="9" t="e">
        <f>VLOOKUP($B1110, 'Home Field Adv'!$A$2:$I$31, 9, FALSE)</f>
        <v>#N/A</v>
      </c>
      <c r="AC1110" s="9" t="e">
        <f>VLOOKUP($C1110, FanGraphs_Standings[[Abbreviation]:[2024 Year to Date G]], 2, FALSE)</f>
        <v>#N/A</v>
      </c>
      <c r="AD1110" s="9" t="e">
        <f>VLOOKUP($E1110, 'SP Per G'!$A$2:$D$1380, 3, FALSE)</f>
        <v>#N/A</v>
      </c>
      <c r="AE1110" s="9" t="e">
        <f>VLOOKUP($E1110, 'SP Per G'!$A$2:$D$1380, 4, FALSE)</f>
        <v>#N/A</v>
      </c>
      <c r="AF1110" s="9" t="e">
        <f>VLOOKUP($E1110, Individual_Pitching___Dashboard[], 18, FALSE)</f>
        <v>#N/A</v>
      </c>
      <c r="AG1110" s="9" t="e">
        <f>VLOOKUP($E1110, Individual_Pitching___Dashboard[], 20, FALSE)</f>
        <v>#N/A</v>
      </c>
      <c r="AH1110" s="9" t="e">
        <f>VLOOKUP($E1110, Individual_Pitching___Advanced[], 21,FALSE)</f>
        <v>#N/A</v>
      </c>
      <c r="AI1110" s="9" t="e">
        <f>VLOOKUP($C1110, 'Team Per G'!$A$2:$G$31, 7, FALSE)</f>
        <v>#N/A</v>
      </c>
      <c r="AJ1110" s="9" t="e">
        <f>VLOOKUP($C1110, 'FanGraphs - Team WAR Projected'!$B$2:$E$31, 3, FALSE)/162</f>
        <v>#N/A</v>
      </c>
      <c r="AK1110" s="9" t="e">
        <f>VLOOKUP($C1110, Team_Pitching___Advanced[[Team]:[xFIP]], 19,FALSE)</f>
        <v>#N/A</v>
      </c>
      <c r="AL1110" s="9" t="e">
        <f>VLOOKUP($C1110, Team_Pitching___Advanced[], 20, FALSE)</f>
        <v>#N/A</v>
      </c>
      <c r="AM1110" s="9" t="e">
        <f>VLOOKUP($C1110, Team_Batting___Dashboard[[Team]:[wOBA]], 16, FALSE)</f>
        <v>#N/A</v>
      </c>
      <c r="AN1110" s="9" t="e">
        <f>VLOOKUP($C1110, Team_Batting___Advanced[[Team]:[OPS]], 9, FALSE)</f>
        <v>#N/A</v>
      </c>
      <c r="AO1110" s="9" t="e">
        <f>VLOOKUP($C1110, Team_Batting___Advanced[], 19, FALSE)</f>
        <v>#N/A</v>
      </c>
      <c r="AP1110" s="9" t="e">
        <f>VLOOKUP($C1110, 'Team Per G'!$A$2:$G$31, 3, FALSE)</f>
        <v>#N/A</v>
      </c>
      <c r="AQ1110" s="9" t="e">
        <f>VLOOKUP($C1110, 'Team Per G'!$A$2:$G$31, 5, FALSE)</f>
        <v>#N/A</v>
      </c>
      <c r="AR1110" s="9" t="e">
        <f>VLOOKUP($C1110, 'Team Per G'!$A$2:$G$31, 4, FALSE)</f>
        <v>#N/A</v>
      </c>
      <c r="AS1110" s="9" t="e">
        <f>VLOOKUP($C1110, Team_Batting___Dashboard[], 22, FALSE)/$AC1110</f>
        <v>#N/A</v>
      </c>
      <c r="AT1110" s="9" t="e">
        <f>VLOOKUP($C1110, 'FanGraphs - Team WAR Projected'!$B$2:$E$31, 4, FALSE)/162</f>
        <v>#N/A</v>
      </c>
      <c r="AU1110" s="9" t="e">
        <f>VLOOKUP($C1110, FanGraphs_Standings[[Abbreviation]:[2024 Year to Date RS/G]], 6, FALSE)/$AC1110</f>
        <v>#N/A</v>
      </c>
      <c r="AV1110" s="9" t="e">
        <f>VLOOKUP($C1110, FanGraphs_Standings[[Abbreviation]:[2024 Projected Full Season RDif]], 19, FALSE)/162</f>
        <v>#N/A</v>
      </c>
      <c r="AW1110" s="9" t="e">
        <f>VLOOKUP($C1110, FanGraphs_Standings[[Abbreviation]:[2024 Projected Full Season RDif]], 5, FALSE)</f>
        <v>#N/A</v>
      </c>
      <c r="AX1110" s="9" t="e">
        <f>VLOOKUP($C1110, FanGraphs_Standings[[Abbreviation]:[2024 Projected Full Season W%]], 18, FALSE)</f>
        <v>#N/A</v>
      </c>
      <c r="AY1110" s="9" t="e">
        <f>VLOOKUP($C1110, 'Home Field Adv'!$A$2:$K$31, 11, FALSE)</f>
        <v>#N/A</v>
      </c>
      <c r="BB1110" s="5" t="str">
        <f t="shared" si="52"/>
        <v/>
      </c>
      <c r="BC1110" s="5" t="str">
        <f t="shared" si="53"/>
        <v/>
      </c>
      <c r="BD1110" s="5" t="str">
        <f t="shared" si="54"/>
        <v/>
      </c>
    </row>
    <row r="1111" spans="6:56" x14ac:dyDescent="0.45">
      <c r="F1111" s="9" t="e">
        <f>VLOOKUP($B1111, FanGraphs_Standings[[Abbreviation]:[2024 Year to Date G]], 2, FALSE)</f>
        <v>#N/A</v>
      </c>
      <c r="G1111" s="9" t="e">
        <f>IF(ISERR(VLOOKUP($D1111, 'SP Per G'!$A$2:$D$1380, 3, FALSE)), L1111, VLOOKUP($D1111, 'SP Per G'!$A$2:$D$1380, 3, FALSE))</f>
        <v>#N/A</v>
      </c>
      <c r="H1111" s="9" t="e">
        <f>VLOOKUP($D1111, 'SP Per G'!$A$2:$D$1380, 4, FALSE)</f>
        <v>#N/A</v>
      </c>
      <c r="I1111" s="9" t="e">
        <f>VLOOKUP($D1111, Individual_Pitching___Dashboard[], 18, FALSE)</f>
        <v>#N/A</v>
      </c>
      <c r="J1111" s="9" t="e">
        <f>VLOOKUP($D1111, Individual_Pitching___Dashboard[], 20, FALSE)</f>
        <v>#N/A</v>
      </c>
      <c r="K1111" s="9" t="e">
        <f>VLOOKUP($D1111, Individual_Pitching___Advanced[], 21,FALSE)</f>
        <v>#N/A</v>
      </c>
      <c r="L1111" s="9" t="e">
        <f>VLOOKUP($B1111, 'Team Per G'!$A$2:$G$31, 7, FALSE)</f>
        <v>#N/A</v>
      </c>
      <c r="M1111" s="9" t="e">
        <f>VLOOKUP($B1111, 'FanGraphs - Team WAR Projected'!$B$2:$E$31, 3, FALSE)/162</f>
        <v>#N/A</v>
      </c>
      <c r="N1111" s="9" t="e">
        <f>VLOOKUP($B1111, Team_Pitching___Advanced[[Team]:[xFIP]], 19,FALSE)</f>
        <v>#N/A</v>
      </c>
      <c r="O1111" s="9" t="e">
        <f>VLOOKUP($B1111, Team_Pitching___Advanced[], 20, FALSE)</f>
        <v>#N/A</v>
      </c>
      <c r="P1111" s="9" t="e">
        <f>VLOOKUP($B1111, Team_Batting___Dashboard[[Team]:[wOBA]], 16, FALSE)</f>
        <v>#N/A</v>
      </c>
      <c r="Q1111" s="9" t="e">
        <f>VLOOKUP($B1111, Team_Batting___Advanced[[Team]:[OPS]], 9, FALSE)</f>
        <v>#N/A</v>
      </c>
      <c r="R1111" s="9" t="e">
        <f>VLOOKUP($B1111, Team_Batting___Advanced[], 19, FALSE)</f>
        <v>#N/A</v>
      </c>
      <c r="S1111" s="9" t="e">
        <f>VLOOKUP($B1111, 'Team Per G'!$A$2:$G$31, 3, FALSE)</f>
        <v>#N/A</v>
      </c>
      <c r="T1111" s="9" t="e">
        <f>VLOOKUP($B1111, 'Team Per G'!$A$2:$G$31, 5, FALSE)</f>
        <v>#N/A</v>
      </c>
      <c r="U1111" s="9" t="e">
        <f>VLOOKUP($B1111, 'Team Per G'!$A$2:$G$31, 4, FALSE)</f>
        <v>#N/A</v>
      </c>
      <c r="V1111" s="9" t="e">
        <f>VLOOKUP($B1111, Team_Batting___Dashboard[], 22, FALSE)/$F1111</f>
        <v>#N/A</v>
      </c>
      <c r="W1111" s="9" t="e">
        <f>VLOOKUP($B1111, 'FanGraphs - Team WAR Projected'!$B$2:$E$31, 4, FALSE)/162</f>
        <v>#N/A</v>
      </c>
      <c r="X1111" s="9" t="e">
        <f>VLOOKUP($B1111, FanGraphs_Standings[[Abbreviation]:[2024 Year to Date RS/G]], 6, FALSE)/$F1111</f>
        <v>#N/A</v>
      </c>
      <c r="Y1111" s="9" t="e">
        <f>VLOOKUP($B1111, FanGraphs_Standings[[Abbreviation]:[2024 Projected Full Season RDif]], 19, FALSE)/162</f>
        <v>#N/A</v>
      </c>
      <c r="Z1111" s="9" t="e">
        <f>VLOOKUP($B1111, FanGraphs_Standings[[Abbreviation]:[2024 Projected Full Season RDif]], 5, FALSE)</f>
        <v>#N/A</v>
      </c>
      <c r="AA1111" s="9" t="e">
        <f>VLOOKUP($B1111, FanGraphs_Standings[[Abbreviation]:[2024 Projected Full Season W%]], 18, FALSE)</f>
        <v>#N/A</v>
      </c>
      <c r="AB1111" s="9" t="e">
        <f>VLOOKUP($B1111, 'Home Field Adv'!$A$2:$I$31, 9, FALSE)</f>
        <v>#N/A</v>
      </c>
      <c r="AC1111" s="9" t="e">
        <f>VLOOKUP($C1111, FanGraphs_Standings[[Abbreviation]:[2024 Year to Date G]], 2, FALSE)</f>
        <v>#N/A</v>
      </c>
      <c r="AD1111" s="9" t="e">
        <f>VLOOKUP($E1111, 'SP Per G'!$A$2:$D$1380, 3, FALSE)</f>
        <v>#N/A</v>
      </c>
      <c r="AE1111" s="9" t="e">
        <f>VLOOKUP($E1111, 'SP Per G'!$A$2:$D$1380, 4, FALSE)</f>
        <v>#N/A</v>
      </c>
      <c r="AF1111" s="9" t="e">
        <f>VLOOKUP($E1111, Individual_Pitching___Dashboard[], 18, FALSE)</f>
        <v>#N/A</v>
      </c>
      <c r="AG1111" s="9" t="e">
        <f>VLOOKUP($E1111, Individual_Pitching___Dashboard[], 20, FALSE)</f>
        <v>#N/A</v>
      </c>
      <c r="AH1111" s="9" t="e">
        <f>VLOOKUP($E1111, Individual_Pitching___Advanced[], 21,FALSE)</f>
        <v>#N/A</v>
      </c>
      <c r="AI1111" s="9" t="e">
        <f>VLOOKUP($C1111, 'Team Per G'!$A$2:$G$31, 7, FALSE)</f>
        <v>#N/A</v>
      </c>
      <c r="AJ1111" s="9" t="e">
        <f>VLOOKUP($C1111, 'FanGraphs - Team WAR Projected'!$B$2:$E$31, 3, FALSE)/162</f>
        <v>#N/A</v>
      </c>
      <c r="AK1111" s="9" t="e">
        <f>VLOOKUP($C1111, Team_Pitching___Advanced[[Team]:[xFIP]], 19,FALSE)</f>
        <v>#N/A</v>
      </c>
      <c r="AL1111" s="9" t="e">
        <f>VLOOKUP($C1111, Team_Pitching___Advanced[], 20, FALSE)</f>
        <v>#N/A</v>
      </c>
      <c r="AM1111" s="9" t="e">
        <f>VLOOKUP($C1111, Team_Batting___Dashboard[[Team]:[wOBA]], 16, FALSE)</f>
        <v>#N/A</v>
      </c>
      <c r="AN1111" s="9" t="e">
        <f>VLOOKUP($C1111, Team_Batting___Advanced[[Team]:[OPS]], 9, FALSE)</f>
        <v>#N/A</v>
      </c>
      <c r="AO1111" s="9" t="e">
        <f>VLOOKUP($C1111, Team_Batting___Advanced[], 19, FALSE)</f>
        <v>#N/A</v>
      </c>
      <c r="AP1111" s="9" t="e">
        <f>VLOOKUP($C1111, 'Team Per G'!$A$2:$G$31, 3, FALSE)</f>
        <v>#N/A</v>
      </c>
      <c r="AQ1111" s="9" t="e">
        <f>VLOOKUP($C1111, 'Team Per G'!$A$2:$G$31, 5, FALSE)</f>
        <v>#N/A</v>
      </c>
      <c r="AR1111" s="9" t="e">
        <f>VLOOKUP($C1111, 'Team Per G'!$A$2:$G$31, 4, FALSE)</f>
        <v>#N/A</v>
      </c>
      <c r="AS1111" s="9" t="e">
        <f>VLOOKUP($C1111, Team_Batting___Dashboard[], 22, FALSE)/$AC1111</f>
        <v>#N/A</v>
      </c>
      <c r="AT1111" s="9" t="e">
        <f>VLOOKUP($C1111, 'FanGraphs - Team WAR Projected'!$B$2:$E$31, 4, FALSE)/162</f>
        <v>#N/A</v>
      </c>
      <c r="AU1111" s="9" t="e">
        <f>VLOOKUP($C1111, FanGraphs_Standings[[Abbreviation]:[2024 Year to Date RS/G]], 6, FALSE)/$AC1111</f>
        <v>#N/A</v>
      </c>
      <c r="AV1111" s="9" t="e">
        <f>VLOOKUP($C1111, FanGraphs_Standings[[Abbreviation]:[2024 Projected Full Season RDif]], 19, FALSE)/162</f>
        <v>#N/A</v>
      </c>
      <c r="AW1111" s="9" t="e">
        <f>VLOOKUP($C1111, FanGraphs_Standings[[Abbreviation]:[2024 Projected Full Season RDif]], 5, FALSE)</f>
        <v>#N/A</v>
      </c>
      <c r="AX1111" s="9" t="e">
        <f>VLOOKUP($C1111, FanGraphs_Standings[[Abbreviation]:[2024 Projected Full Season W%]], 18, FALSE)</f>
        <v>#N/A</v>
      </c>
      <c r="AY1111" s="9" t="e">
        <f>VLOOKUP($C1111, 'Home Field Adv'!$A$2:$K$31, 11, FALSE)</f>
        <v>#N/A</v>
      </c>
      <c r="BB1111" s="5" t="str">
        <f t="shared" si="52"/>
        <v/>
      </c>
      <c r="BC1111" s="5" t="str">
        <f t="shared" si="53"/>
        <v/>
      </c>
      <c r="BD1111" s="5" t="str">
        <f t="shared" si="54"/>
        <v/>
      </c>
    </row>
    <row r="1112" spans="6:56" x14ac:dyDescent="0.45">
      <c r="F1112" s="9" t="e">
        <f>VLOOKUP($B1112, FanGraphs_Standings[[Abbreviation]:[2024 Year to Date G]], 2, FALSE)</f>
        <v>#N/A</v>
      </c>
      <c r="G1112" s="9" t="e">
        <f>IF(ISERR(VLOOKUP($D1112, 'SP Per G'!$A$2:$D$1380, 3, FALSE)), L1112, VLOOKUP($D1112, 'SP Per G'!$A$2:$D$1380, 3, FALSE))</f>
        <v>#N/A</v>
      </c>
      <c r="H1112" s="9" t="e">
        <f>VLOOKUP($D1112, 'SP Per G'!$A$2:$D$1380, 4, FALSE)</f>
        <v>#N/A</v>
      </c>
      <c r="I1112" s="9" t="e">
        <f>VLOOKUP($D1112, Individual_Pitching___Dashboard[], 18, FALSE)</f>
        <v>#N/A</v>
      </c>
      <c r="J1112" s="9" t="e">
        <f>VLOOKUP($D1112, Individual_Pitching___Dashboard[], 20, FALSE)</f>
        <v>#N/A</v>
      </c>
      <c r="K1112" s="9" t="e">
        <f>VLOOKUP($D1112, Individual_Pitching___Advanced[], 21,FALSE)</f>
        <v>#N/A</v>
      </c>
      <c r="L1112" s="9" t="e">
        <f>VLOOKUP($B1112, 'Team Per G'!$A$2:$G$31, 7, FALSE)</f>
        <v>#N/A</v>
      </c>
      <c r="M1112" s="9" t="e">
        <f>VLOOKUP($B1112, 'FanGraphs - Team WAR Projected'!$B$2:$E$31, 3, FALSE)/162</f>
        <v>#N/A</v>
      </c>
      <c r="N1112" s="9" t="e">
        <f>VLOOKUP($B1112, Team_Pitching___Advanced[[Team]:[xFIP]], 19,FALSE)</f>
        <v>#N/A</v>
      </c>
      <c r="O1112" s="9" t="e">
        <f>VLOOKUP($B1112, Team_Pitching___Advanced[], 20, FALSE)</f>
        <v>#N/A</v>
      </c>
      <c r="P1112" s="9" t="e">
        <f>VLOOKUP($B1112, Team_Batting___Dashboard[[Team]:[wOBA]], 16, FALSE)</f>
        <v>#N/A</v>
      </c>
      <c r="Q1112" s="9" t="e">
        <f>VLOOKUP($B1112, Team_Batting___Advanced[[Team]:[OPS]], 9, FALSE)</f>
        <v>#N/A</v>
      </c>
      <c r="R1112" s="9" t="e">
        <f>VLOOKUP($B1112, Team_Batting___Advanced[], 19, FALSE)</f>
        <v>#N/A</v>
      </c>
      <c r="S1112" s="9" t="e">
        <f>VLOOKUP($B1112, 'Team Per G'!$A$2:$G$31, 3, FALSE)</f>
        <v>#N/A</v>
      </c>
      <c r="T1112" s="9" t="e">
        <f>VLOOKUP($B1112, 'Team Per G'!$A$2:$G$31, 5, FALSE)</f>
        <v>#N/A</v>
      </c>
      <c r="U1112" s="9" t="e">
        <f>VLOOKUP($B1112, 'Team Per G'!$A$2:$G$31, 4, FALSE)</f>
        <v>#N/A</v>
      </c>
      <c r="V1112" s="9" t="e">
        <f>VLOOKUP($B1112, Team_Batting___Dashboard[], 22, FALSE)/$F1112</f>
        <v>#N/A</v>
      </c>
      <c r="W1112" s="9" t="e">
        <f>VLOOKUP($B1112, 'FanGraphs - Team WAR Projected'!$B$2:$E$31, 4, FALSE)/162</f>
        <v>#N/A</v>
      </c>
      <c r="X1112" s="9" t="e">
        <f>VLOOKUP($B1112, FanGraphs_Standings[[Abbreviation]:[2024 Year to Date RS/G]], 6, FALSE)/$F1112</f>
        <v>#N/A</v>
      </c>
      <c r="Y1112" s="9" t="e">
        <f>VLOOKUP($B1112, FanGraphs_Standings[[Abbreviation]:[2024 Projected Full Season RDif]], 19, FALSE)/162</f>
        <v>#N/A</v>
      </c>
      <c r="Z1112" s="9" t="e">
        <f>VLOOKUP($B1112, FanGraphs_Standings[[Abbreviation]:[2024 Projected Full Season RDif]], 5, FALSE)</f>
        <v>#N/A</v>
      </c>
      <c r="AA1112" s="9" t="e">
        <f>VLOOKUP($B1112, FanGraphs_Standings[[Abbreviation]:[2024 Projected Full Season W%]], 18, FALSE)</f>
        <v>#N/A</v>
      </c>
      <c r="AB1112" s="9" t="e">
        <f>VLOOKUP($B1112, 'Home Field Adv'!$A$2:$I$31, 9, FALSE)</f>
        <v>#N/A</v>
      </c>
      <c r="AC1112" s="9" t="e">
        <f>VLOOKUP($C1112, FanGraphs_Standings[[Abbreviation]:[2024 Year to Date G]], 2, FALSE)</f>
        <v>#N/A</v>
      </c>
      <c r="AD1112" s="9" t="e">
        <f>VLOOKUP($E1112, 'SP Per G'!$A$2:$D$1380, 3, FALSE)</f>
        <v>#N/A</v>
      </c>
      <c r="AE1112" s="9" t="e">
        <f>VLOOKUP($E1112, 'SP Per G'!$A$2:$D$1380, 4, FALSE)</f>
        <v>#N/A</v>
      </c>
      <c r="AF1112" s="9" t="e">
        <f>VLOOKUP($E1112, Individual_Pitching___Dashboard[], 18, FALSE)</f>
        <v>#N/A</v>
      </c>
      <c r="AG1112" s="9" t="e">
        <f>VLOOKUP($E1112, Individual_Pitching___Dashboard[], 20, FALSE)</f>
        <v>#N/A</v>
      </c>
      <c r="AH1112" s="9" t="e">
        <f>VLOOKUP($E1112, Individual_Pitching___Advanced[], 21,FALSE)</f>
        <v>#N/A</v>
      </c>
      <c r="AI1112" s="9" t="e">
        <f>VLOOKUP($C1112, 'Team Per G'!$A$2:$G$31, 7, FALSE)</f>
        <v>#N/A</v>
      </c>
      <c r="AJ1112" s="9" t="e">
        <f>VLOOKUP($C1112, 'FanGraphs - Team WAR Projected'!$B$2:$E$31, 3, FALSE)/162</f>
        <v>#N/A</v>
      </c>
      <c r="AK1112" s="9" t="e">
        <f>VLOOKUP($C1112, Team_Pitching___Advanced[[Team]:[xFIP]], 19,FALSE)</f>
        <v>#N/A</v>
      </c>
      <c r="AL1112" s="9" t="e">
        <f>VLOOKUP($C1112, Team_Pitching___Advanced[], 20, FALSE)</f>
        <v>#N/A</v>
      </c>
      <c r="AM1112" s="9" t="e">
        <f>VLOOKUP($C1112, Team_Batting___Dashboard[[Team]:[wOBA]], 16, FALSE)</f>
        <v>#N/A</v>
      </c>
      <c r="AN1112" s="9" t="e">
        <f>VLOOKUP($C1112, Team_Batting___Advanced[[Team]:[OPS]], 9, FALSE)</f>
        <v>#N/A</v>
      </c>
      <c r="AO1112" s="9" t="e">
        <f>VLOOKUP($C1112, Team_Batting___Advanced[], 19, FALSE)</f>
        <v>#N/A</v>
      </c>
      <c r="AP1112" s="9" t="e">
        <f>VLOOKUP($C1112, 'Team Per G'!$A$2:$G$31, 3, FALSE)</f>
        <v>#N/A</v>
      </c>
      <c r="AQ1112" s="9" t="e">
        <f>VLOOKUP($C1112, 'Team Per G'!$A$2:$G$31, 5, FALSE)</f>
        <v>#N/A</v>
      </c>
      <c r="AR1112" s="9" t="e">
        <f>VLOOKUP($C1112, 'Team Per G'!$A$2:$G$31, 4, FALSE)</f>
        <v>#N/A</v>
      </c>
      <c r="AS1112" s="9" t="e">
        <f>VLOOKUP($C1112, Team_Batting___Dashboard[], 22, FALSE)/$AC1112</f>
        <v>#N/A</v>
      </c>
      <c r="AT1112" s="9" t="e">
        <f>VLOOKUP($C1112, 'FanGraphs - Team WAR Projected'!$B$2:$E$31, 4, FALSE)/162</f>
        <v>#N/A</v>
      </c>
      <c r="AU1112" s="9" t="e">
        <f>VLOOKUP($C1112, FanGraphs_Standings[[Abbreviation]:[2024 Year to Date RS/G]], 6, FALSE)/$AC1112</f>
        <v>#N/A</v>
      </c>
      <c r="AV1112" s="9" t="e">
        <f>VLOOKUP($C1112, FanGraphs_Standings[[Abbreviation]:[2024 Projected Full Season RDif]], 19, FALSE)/162</f>
        <v>#N/A</v>
      </c>
      <c r="AW1112" s="9" t="e">
        <f>VLOOKUP($C1112, FanGraphs_Standings[[Abbreviation]:[2024 Projected Full Season RDif]], 5, FALSE)</f>
        <v>#N/A</v>
      </c>
      <c r="AX1112" s="9" t="e">
        <f>VLOOKUP($C1112, FanGraphs_Standings[[Abbreviation]:[2024 Projected Full Season W%]], 18, FALSE)</f>
        <v>#N/A</v>
      </c>
      <c r="AY1112" s="9" t="e">
        <f>VLOOKUP($C1112, 'Home Field Adv'!$A$2:$K$31, 11, FALSE)</f>
        <v>#N/A</v>
      </c>
      <c r="BB1112" s="5" t="str">
        <f t="shared" si="52"/>
        <v/>
      </c>
      <c r="BC1112" s="5" t="str">
        <f t="shared" si="53"/>
        <v/>
      </c>
      <c r="BD1112" s="5" t="str">
        <f t="shared" si="54"/>
        <v/>
      </c>
    </row>
    <row r="1113" spans="6:56" x14ac:dyDescent="0.45">
      <c r="F1113" s="9" t="e">
        <f>VLOOKUP($B1113, FanGraphs_Standings[[Abbreviation]:[2024 Year to Date G]], 2, FALSE)</f>
        <v>#N/A</v>
      </c>
      <c r="G1113" s="9" t="e">
        <f>IF(ISERR(VLOOKUP($D1113, 'SP Per G'!$A$2:$D$1380, 3, FALSE)), L1113, VLOOKUP($D1113, 'SP Per G'!$A$2:$D$1380, 3, FALSE))</f>
        <v>#N/A</v>
      </c>
      <c r="H1113" s="9" t="e">
        <f>VLOOKUP($D1113, 'SP Per G'!$A$2:$D$1380, 4, FALSE)</f>
        <v>#N/A</v>
      </c>
      <c r="I1113" s="9" t="e">
        <f>VLOOKUP($D1113, Individual_Pitching___Dashboard[], 18, FALSE)</f>
        <v>#N/A</v>
      </c>
      <c r="J1113" s="9" t="e">
        <f>VLOOKUP($D1113, Individual_Pitching___Dashboard[], 20, FALSE)</f>
        <v>#N/A</v>
      </c>
      <c r="K1113" s="9" t="e">
        <f>VLOOKUP($D1113, Individual_Pitching___Advanced[], 21,FALSE)</f>
        <v>#N/A</v>
      </c>
      <c r="L1113" s="9" t="e">
        <f>VLOOKUP($B1113, 'Team Per G'!$A$2:$G$31, 7, FALSE)</f>
        <v>#N/A</v>
      </c>
      <c r="M1113" s="9" t="e">
        <f>VLOOKUP($B1113, 'FanGraphs - Team WAR Projected'!$B$2:$E$31, 3, FALSE)/162</f>
        <v>#N/A</v>
      </c>
      <c r="N1113" s="9" t="e">
        <f>VLOOKUP($B1113, Team_Pitching___Advanced[[Team]:[xFIP]], 19,FALSE)</f>
        <v>#N/A</v>
      </c>
      <c r="O1113" s="9" t="e">
        <f>VLOOKUP($B1113, Team_Pitching___Advanced[], 20, FALSE)</f>
        <v>#N/A</v>
      </c>
      <c r="P1113" s="9" t="e">
        <f>VLOOKUP($B1113, Team_Batting___Dashboard[[Team]:[wOBA]], 16, FALSE)</f>
        <v>#N/A</v>
      </c>
      <c r="Q1113" s="9" t="e">
        <f>VLOOKUP($B1113, Team_Batting___Advanced[[Team]:[OPS]], 9, FALSE)</f>
        <v>#N/A</v>
      </c>
      <c r="R1113" s="9" t="e">
        <f>VLOOKUP($B1113, Team_Batting___Advanced[], 19, FALSE)</f>
        <v>#N/A</v>
      </c>
      <c r="S1113" s="9" t="e">
        <f>VLOOKUP($B1113, 'Team Per G'!$A$2:$G$31, 3, FALSE)</f>
        <v>#N/A</v>
      </c>
      <c r="T1113" s="9" t="e">
        <f>VLOOKUP($B1113, 'Team Per G'!$A$2:$G$31, 5, FALSE)</f>
        <v>#N/A</v>
      </c>
      <c r="U1113" s="9" t="e">
        <f>VLOOKUP($B1113, 'Team Per G'!$A$2:$G$31, 4, FALSE)</f>
        <v>#N/A</v>
      </c>
      <c r="V1113" s="9" t="e">
        <f>VLOOKUP($B1113, Team_Batting___Dashboard[], 22, FALSE)/$F1113</f>
        <v>#N/A</v>
      </c>
      <c r="W1113" s="9" t="e">
        <f>VLOOKUP($B1113, 'FanGraphs - Team WAR Projected'!$B$2:$E$31, 4, FALSE)/162</f>
        <v>#N/A</v>
      </c>
      <c r="X1113" s="9" t="e">
        <f>VLOOKUP($B1113, FanGraphs_Standings[[Abbreviation]:[2024 Year to Date RS/G]], 6, FALSE)/$F1113</f>
        <v>#N/A</v>
      </c>
      <c r="Y1113" s="9" t="e">
        <f>VLOOKUP($B1113, FanGraphs_Standings[[Abbreviation]:[2024 Projected Full Season RDif]], 19, FALSE)/162</f>
        <v>#N/A</v>
      </c>
      <c r="Z1113" s="9" t="e">
        <f>VLOOKUP($B1113, FanGraphs_Standings[[Abbreviation]:[2024 Projected Full Season RDif]], 5, FALSE)</f>
        <v>#N/A</v>
      </c>
      <c r="AA1113" s="9" t="e">
        <f>VLOOKUP($B1113, FanGraphs_Standings[[Abbreviation]:[2024 Projected Full Season W%]], 18, FALSE)</f>
        <v>#N/A</v>
      </c>
      <c r="AB1113" s="9" t="e">
        <f>VLOOKUP($B1113, 'Home Field Adv'!$A$2:$I$31, 9, FALSE)</f>
        <v>#N/A</v>
      </c>
      <c r="AC1113" s="9" t="e">
        <f>VLOOKUP($C1113, FanGraphs_Standings[[Abbreviation]:[2024 Year to Date G]], 2, FALSE)</f>
        <v>#N/A</v>
      </c>
      <c r="AD1113" s="9" t="e">
        <f>VLOOKUP($E1113, 'SP Per G'!$A$2:$D$1380, 3, FALSE)</f>
        <v>#N/A</v>
      </c>
      <c r="AE1113" s="9" t="e">
        <f>VLOOKUP($E1113, 'SP Per G'!$A$2:$D$1380, 4, FALSE)</f>
        <v>#N/A</v>
      </c>
      <c r="AF1113" s="9" t="e">
        <f>VLOOKUP($E1113, Individual_Pitching___Dashboard[], 18, FALSE)</f>
        <v>#N/A</v>
      </c>
      <c r="AG1113" s="9" t="e">
        <f>VLOOKUP($E1113, Individual_Pitching___Dashboard[], 20, FALSE)</f>
        <v>#N/A</v>
      </c>
      <c r="AH1113" s="9" t="e">
        <f>VLOOKUP($E1113, Individual_Pitching___Advanced[], 21,FALSE)</f>
        <v>#N/A</v>
      </c>
      <c r="AI1113" s="9" t="e">
        <f>VLOOKUP($C1113, 'Team Per G'!$A$2:$G$31, 7, FALSE)</f>
        <v>#N/A</v>
      </c>
      <c r="AJ1113" s="9" t="e">
        <f>VLOOKUP($C1113, 'FanGraphs - Team WAR Projected'!$B$2:$E$31, 3, FALSE)/162</f>
        <v>#N/A</v>
      </c>
      <c r="AK1113" s="9" t="e">
        <f>VLOOKUP($C1113, Team_Pitching___Advanced[[Team]:[xFIP]], 19,FALSE)</f>
        <v>#N/A</v>
      </c>
      <c r="AL1113" s="9" t="e">
        <f>VLOOKUP($C1113, Team_Pitching___Advanced[], 20, FALSE)</f>
        <v>#N/A</v>
      </c>
      <c r="AM1113" s="9" t="e">
        <f>VLOOKUP($C1113, Team_Batting___Dashboard[[Team]:[wOBA]], 16, FALSE)</f>
        <v>#N/A</v>
      </c>
      <c r="AN1113" s="9" t="e">
        <f>VLOOKUP($C1113, Team_Batting___Advanced[[Team]:[OPS]], 9, FALSE)</f>
        <v>#N/A</v>
      </c>
      <c r="AO1113" s="9" t="e">
        <f>VLOOKUP($C1113, Team_Batting___Advanced[], 19, FALSE)</f>
        <v>#N/A</v>
      </c>
      <c r="AP1113" s="9" t="e">
        <f>VLOOKUP($C1113, 'Team Per G'!$A$2:$G$31, 3, FALSE)</f>
        <v>#N/A</v>
      </c>
      <c r="AQ1113" s="9" t="e">
        <f>VLOOKUP($C1113, 'Team Per G'!$A$2:$G$31, 5, FALSE)</f>
        <v>#N/A</v>
      </c>
      <c r="AR1113" s="9" t="e">
        <f>VLOOKUP($C1113, 'Team Per G'!$A$2:$G$31, 4, FALSE)</f>
        <v>#N/A</v>
      </c>
      <c r="AS1113" s="9" t="e">
        <f>VLOOKUP($C1113, Team_Batting___Dashboard[], 22, FALSE)/$AC1113</f>
        <v>#N/A</v>
      </c>
      <c r="AT1113" s="9" t="e">
        <f>VLOOKUP($C1113, 'FanGraphs - Team WAR Projected'!$B$2:$E$31, 4, FALSE)/162</f>
        <v>#N/A</v>
      </c>
      <c r="AU1113" s="9" t="e">
        <f>VLOOKUP($C1113, FanGraphs_Standings[[Abbreviation]:[2024 Year to Date RS/G]], 6, FALSE)/$AC1113</f>
        <v>#N/A</v>
      </c>
      <c r="AV1113" s="9" t="e">
        <f>VLOOKUP($C1113, FanGraphs_Standings[[Abbreviation]:[2024 Projected Full Season RDif]], 19, FALSE)/162</f>
        <v>#N/A</v>
      </c>
      <c r="AW1113" s="9" t="e">
        <f>VLOOKUP($C1113, FanGraphs_Standings[[Abbreviation]:[2024 Projected Full Season RDif]], 5, FALSE)</f>
        <v>#N/A</v>
      </c>
      <c r="AX1113" s="9" t="e">
        <f>VLOOKUP($C1113, FanGraphs_Standings[[Abbreviation]:[2024 Projected Full Season W%]], 18, FALSE)</f>
        <v>#N/A</v>
      </c>
      <c r="AY1113" s="9" t="e">
        <f>VLOOKUP($C1113, 'Home Field Adv'!$A$2:$K$31, 11, FALSE)</f>
        <v>#N/A</v>
      </c>
      <c r="BB1113" s="5" t="str">
        <f t="shared" si="52"/>
        <v/>
      </c>
      <c r="BC1113" s="5" t="str">
        <f t="shared" si="53"/>
        <v/>
      </c>
      <c r="BD1113" s="5" t="str">
        <f t="shared" si="54"/>
        <v/>
      </c>
    </row>
    <row r="1114" spans="6:56" x14ac:dyDescent="0.45">
      <c r="F1114" s="9" t="e">
        <f>VLOOKUP($B1114, FanGraphs_Standings[[Abbreviation]:[2024 Year to Date G]], 2, FALSE)</f>
        <v>#N/A</v>
      </c>
      <c r="G1114" s="9" t="e">
        <f>IF(ISERR(VLOOKUP($D1114, 'SP Per G'!$A$2:$D$1380, 3, FALSE)), L1114, VLOOKUP($D1114, 'SP Per G'!$A$2:$D$1380, 3, FALSE))</f>
        <v>#N/A</v>
      </c>
      <c r="H1114" s="9" t="e">
        <f>VLOOKUP($D1114, 'SP Per G'!$A$2:$D$1380, 4, FALSE)</f>
        <v>#N/A</v>
      </c>
      <c r="I1114" s="9" t="e">
        <f>VLOOKUP($D1114, Individual_Pitching___Dashboard[], 18, FALSE)</f>
        <v>#N/A</v>
      </c>
      <c r="J1114" s="9" t="e">
        <f>VLOOKUP($D1114, Individual_Pitching___Dashboard[], 20, FALSE)</f>
        <v>#N/A</v>
      </c>
      <c r="K1114" s="9" t="e">
        <f>VLOOKUP($D1114, Individual_Pitching___Advanced[], 21,FALSE)</f>
        <v>#N/A</v>
      </c>
      <c r="L1114" s="9" t="e">
        <f>VLOOKUP($B1114, 'Team Per G'!$A$2:$G$31, 7, FALSE)</f>
        <v>#N/A</v>
      </c>
      <c r="M1114" s="9" t="e">
        <f>VLOOKUP($B1114, 'FanGraphs - Team WAR Projected'!$B$2:$E$31, 3, FALSE)/162</f>
        <v>#N/A</v>
      </c>
      <c r="N1114" s="9" t="e">
        <f>VLOOKUP($B1114, Team_Pitching___Advanced[[Team]:[xFIP]], 19,FALSE)</f>
        <v>#N/A</v>
      </c>
      <c r="O1114" s="9" t="e">
        <f>VLOOKUP($B1114, Team_Pitching___Advanced[], 20, FALSE)</f>
        <v>#N/A</v>
      </c>
      <c r="P1114" s="9" t="e">
        <f>VLOOKUP($B1114, Team_Batting___Dashboard[[Team]:[wOBA]], 16, FALSE)</f>
        <v>#N/A</v>
      </c>
      <c r="Q1114" s="9" t="e">
        <f>VLOOKUP($B1114, Team_Batting___Advanced[[Team]:[OPS]], 9, FALSE)</f>
        <v>#N/A</v>
      </c>
      <c r="R1114" s="9" t="e">
        <f>VLOOKUP($B1114, Team_Batting___Advanced[], 19, FALSE)</f>
        <v>#N/A</v>
      </c>
      <c r="S1114" s="9" t="e">
        <f>VLOOKUP($B1114, 'Team Per G'!$A$2:$G$31, 3, FALSE)</f>
        <v>#N/A</v>
      </c>
      <c r="T1114" s="9" t="e">
        <f>VLOOKUP($B1114, 'Team Per G'!$A$2:$G$31, 5, FALSE)</f>
        <v>#N/A</v>
      </c>
      <c r="U1114" s="9" t="e">
        <f>VLOOKUP($B1114, 'Team Per G'!$A$2:$G$31, 4, FALSE)</f>
        <v>#N/A</v>
      </c>
      <c r="V1114" s="9" t="e">
        <f>VLOOKUP($B1114, Team_Batting___Dashboard[], 22, FALSE)/$F1114</f>
        <v>#N/A</v>
      </c>
      <c r="W1114" s="9" t="e">
        <f>VLOOKUP($B1114, 'FanGraphs - Team WAR Projected'!$B$2:$E$31, 4, FALSE)/162</f>
        <v>#N/A</v>
      </c>
      <c r="X1114" s="9" t="e">
        <f>VLOOKUP($B1114, FanGraphs_Standings[[Abbreviation]:[2024 Year to Date RS/G]], 6, FALSE)/$F1114</f>
        <v>#N/A</v>
      </c>
      <c r="Y1114" s="9" t="e">
        <f>VLOOKUP($B1114, FanGraphs_Standings[[Abbreviation]:[2024 Projected Full Season RDif]], 19, FALSE)/162</f>
        <v>#N/A</v>
      </c>
      <c r="Z1114" s="9" t="e">
        <f>VLOOKUP($B1114, FanGraphs_Standings[[Abbreviation]:[2024 Projected Full Season RDif]], 5, FALSE)</f>
        <v>#N/A</v>
      </c>
      <c r="AA1114" s="9" t="e">
        <f>VLOOKUP($B1114, FanGraphs_Standings[[Abbreviation]:[2024 Projected Full Season W%]], 18, FALSE)</f>
        <v>#N/A</v>
      </c>
      <c r="AB1114" s="9" t="e">
        <f>VLOOKUP($B1114, 'Home Field Adv'!$A$2:$I$31, 9, FALSE)</f>
        <v>#N/A</v>
      </c>
      <c r="AC1114" s="9" t="e">
        <f>VLOOKUP($C1114, FanGraphs_Standings[[Abbreviation]:[2024 Year to Date G]], 2, FALSE)</f>
        <v>#N/A</v>
      </c>
      <c r="AD1114" s="9" t="e">
        <f>VLOOKUP($E1114, 'SP Per G'!$A$2:$D$1380, 3, FALSE)</f>
        <v>#N/A</v>
      </c>
      <c r="AE1114" s="9" t="e">
        <f>VLOOKUP($E1114, 'SP Per G'!$A$2:$D$1380, 4, FALSE)</f>
        <v>#N/A</v>
      </c>
      <c r="AF1114" s="9" t="e">
        <f>VLOOKUP($E1114, Individual_Pitching___Dashboard[], 18, FALSE)</f>
        <v>#N/A</v>
      </c>
      <c r="AG1114" s="9" t="e">
        <f>VLOOKUP($E1114, Individual_Pitching___Dashboard[], 20, FALSE)</f>
        <v>#N/A</v>
      </c>
      <c r="AH1114" s="9" t="e">
        <f>VLOOKUP($E1114, Individual_Pitching___Advanced[], 21,FALSE)</f>
        <v>#N/A</v>
      </c>
      <c r="AI1114" s="9" t="e">
        <f>VLOOKUP($C1114, 'Team Per G'!$A$2:$G$31, 7, FALSE)</f>
        <v>#N/A</v>
      </c>
      <c r="AJ1114" s="9" t="e">
        <f>VLOOKUP($C1114, 'FanGraphs - Team WAR Projected'!$B$2:$E$31, 3, FALSE)/162</f>
        <v>#N/A</v>
      </c>
      <c r="AK1114" s="9" t="e">
        <f>VLOOKUP($C1114, Team_Pitching___Advanced[[Team]:[xFIP]], 19,FALSE)</f>
        <v>#N/A</v>
      </c>
      <c r="AL1114" s="9" t="e">
        <f>VLOOKUP($C1114, Team_Pitching___Advanced[], 20, FALSE)</f>
        <v>#N/A</v>
      </c>
      <c r="AM1114" s="9" t="e">
        <f>VLOOKUP($C1114, Team_Batting___Dashboard[[Team]:[wOBA]], 16, FALSE)</f>
        <v>#N/A</v>
      </c>
      <c r="AN1114" s="9" t="e">
        <f>VLOOKUP($C1114, Team_Batting___Advanced[[Team]:[OPS]], 9, FALSE)</f>
        <v>#N/A</v>
      </c>
      <c r="AO1114" s="9" t="e">
        <f>VLOOKUP($C1114, Team_Batting___Advanced[], 19, FALSE)</f>
        <v>#N/A</v>
      </c>
      <c r="AP1114" s="9" t="e">
        <f>VLOOKUP($C1114, 'Team Per G'!$A$2:$G$31, 3, FALSE)</f>
        <v>#N/A</v>
      </c>
      <c r="AQ1114" s="9" t="e">
        <f>VLOOKUP($C1114, 'Team Per G'!$A$2:$G$31, 5, FALSE)</f>
        <v>#N/A</v>
      </c>
      <c r="AR1114" s="9" t="e">
        <f>VLOOKUP($C1114, 'Team Per G'!$A$2:$G$31, 4, FALSE)</f>
        <v>#N/A</v>
      </c>
      <c r="AS1114" s="9" t="e">
        <f>VLOOKUP($C1114, Team_Batting___Dashboard[], 22, FALSE)/$AC1114</f>
        <v>#N/A</v>
      </c>
      <c r="AT1114" s="9" t="e">
        <f>VLOOKUP($C1114, 'FanGraphs - Team WAR Projected'!$B$2:$E$31, 4, FALSE)/162</f>
        <v>#N/A</v>
      </c>
      <c r="AU1114" s="9" t="e">
        <f>VLOOKUP($C1114, FanGraphs_Standings[[Abbreviation]:[2024 Year to Date RS/G]], 6, FALSE)/$AC1114</f>
        <v>#N/A</v>
      </c>
      <c r="AV1114" s="9" t="e">
        <f>VLOOKUP($C1114, FanGraphs_Standings[[Abbreviation]:[2024 Projected Full Season RDif]], 19, FALSE)/162</f>
        <v>#N/A</v>
      </c>
      <c r="AW1114" s="9" t="e">
        <f>VLOOKUP($C1114, FanGraphs_Standings[[Abbreviation]:[2024 Projected Full Season RDif]], 5, FALSE)</f>
        <v>#N/A</v>
      </c>
      <c r="AX1114" s="9" t="e">
        <f>VLOOKUP($C1114, FanGraphs_Standings[[Abbreviation]:[2024 Projected Full Season W%]], 18, FALSE)</f>
        <v>#N/A</v>
      </c>
      <c r="AY1114" s="9" t="e">
        <f>VLOOKUP($C1114, 'Home Field Adv'!$A$2:$K$31, 11, FALSE)</f>
        <v>#N/A</v>
      </c>
      <c r="BB1114" s="5" t="str">
        <f t="shared" si="52"/>
        <v/>
      </c>
      <c r="BC1114" s="5" t="str">
        <f t="shared" si="53"/>
        <v/>
      </c>
      <c r="BD1114" s="5" t="str">
        <f t="shared" si="54"/>
        <v/>
      </c>
    </row>
    <row r="1115" spans="6:56" x14ac:dyDescent="0.45">
      <c r="F1115" s="9" t="e">
        <f>VLOOKUP($B1115, FanGraphs_Standings[[Abbreviation]:[2024 Year to Date G]], 2, FALSE)</f>
        <v>#N/A</v>
      </c>
      <c r="G1115" s="9" t="e">
        <f>IF(ISERR(VLOOKUP($D1115, 'SP Per G'!$A$2:$D$1380, 3, FALSE)), L1115, VLOOKUP($D1115, 'SP Per G'!$A$2:$D$1380, 3, FALSE))</f>
        <v>#N/A</v>
      </c>
      <c r="H1115" s="9" t="e">
        <f>VLOOKUP($D1115, 'SP Per G'!$A$2:$D$1380, 4, FALSE)</f>
        <v>#N/A</v>
      </c>
      <c r="I1115" s="9" t="e">
        <f>VLOOKUP($D1115, Individual_Pitching___Dashboard[], 18, FALSE)</f>
        <v>#N/A</v>
      </c>
      <c r="J1115" s="9" t="e">
        <f>VLOOKUP($D1115, Individual_Pitching___Dashboard[], 20, FALSE)</f>
        <v>#N/A</v>
      </c>
      <c r="K1115" s="9" t="e">
        <f>VLOOKUP($D1115, Individual_Pitching___Advanced[], 21,FALSE)</f>
        <v>#N/A</v>
      </c>
      <c r="L1115" s="9" t="e">
        <f>VLOOKUP($B1115, 'Team Per G'!$A$2:$G$31, 7, FALSE)</f>
        <v>#N/A</v>
      </c>
      <c r="M1115" s="9" t="e">
        <f>VLOOKUP($B1115, 'FanGraphs - Team WAR Projected'!$B$2:$E$31, 3, FALSE)/162</f>
        <v>#N/A</v>
      </c>
      <c r="N1115" s="9" t="e">
        <f>VLOOKUP($B1115, Team_Pitching___Advanced[[Team]:[xFIP]], 19,FALSE)</f>
        <v>#N/A</v>
      </c>
      <c r="O1115" s="9" t="e">
        <f>VLOOKUP($B1115, Team_Pitching___Advanced[], 20, FALSE)</f>
        <v>#N/A</v>
      </c>
      <c r="P1115" s="9" t="e">
        <f>VLOOKUP($B1115, Team_Batting___Dashboard[[Team]:[wOBA]], 16, FALSE)</f>
        <v>#N/A</v>
      </c>
      <c r="Q1115" s="9" t="e">
        <f>VLOOKUP($B1115, Team_Batting___Advanced[[Team]:[OPS]], 9, FALSE)</f>
        <v>#N/A</v>
      </c>
      <c r="R1115" s="9" t="e">
        <f>VLOOKUP($B1115, Team_Batting___Advanced[], 19, FALSE)</f>
        <v>#N/A</v>
      </c>
      <c r="S1115" s="9" t="e">
        <f>VLOOKUP($B1115, 'Team Per G'!$A$2:$G$31, 3, FALSE)</f>
        <v>#N/A</v>
      </c>
      <c r="T1115" s="9" t="e">
        <f>VLOOKUP($B1115, 'Team Per G'!$A$2:$G$31, 5, FALSE)</f>
        <v>#N/A</v>
      </c>
      <c r="U1115" s="9" t="e">
        <f>VLOOKUP($B1115, 'Team Per G'!$A$2:$G$31, 4, FALSE)</f>
        <v>#N/A</v>
      </c>
      <c r="V1115" s="9" t="e">
        <f>VLOOKUP($B1115, Team_Batting___Dashboard[], 22, FALSE)/$F1115</f>
        <v>#N/A</v>
      </c>
      <c r="W1115" s="9" t="e">
        <f>VLOOKUP($B1115, 'FanGraphs - Team WAR Projected'!$B$2:$E$31, 4, FALSE)/162</f>
        <v>#N/A</v>
      </c>
      <c r="X1115" s="9" t="e">
        <f>VLOOKUP($B1115, FanGraphs_Standings[[Abbreviation]:[2024 Year to Date RS/G]], 6, FALSE)/$F1115</f>
        <v>#N/A</v>
      </c>
      <c r="Y1115" s="9" t="e">
        <f>VLOOKUP($B1115, FanGraphs_Standings[[Abbreviation]:[2024 Projected Full Season RDif]], 19, FALSE)/162</f>
        <v>#N/A</v>
      </c>
      <c r="Z1115" s="9" t="e">
        <f>VLOOKUP($B1115, FanGraphs_Standings[[Abbreviation]:[2024 Projected Full Season RDif]], 5, FALSE)</f>
        <v>#N/A</v>
      </c>
      <c r="AA1115" s="9" t="e">
        <f>VLOOKUP($B1115, FanGraphs_Standings[[Abbreviation]:[2024 Projected Full Season W%]], 18, FALSE)</f>
        <v>#N/A</v>
      </c>
      <c r="AB1115" s="9" t="e">
        <f>VLOOKUP($B1115, 'Home Field Adv'!$A$2:$I$31, 9, FALSE)</f>
        <v>#N/A</v>
      </c>
      <c r="AC1115" s="9" t="e">
        <f>VLOOKUP($C1115, FanGraphs_Standings[[Abbreviation]:[2024 Year to Date G]], 2, FALSE)</f>
        <v>#N/A</v>
      </c>
      <c r="AD1115" s="9" t="e">
        <f>VLOOKUP($E1115, 'SP Per G'!$A$2:$D$1380, 3, FALSE)</f>
        <v>#N/A</v>
      </c>
      <c r="AE1115" s="9" t="e">
        <f>VLOOKUP($E1115, 'SP Per G'!$A$2:$D$1380, 4, FALSE)</f>
        <v>#N/A</v>
      </c>
      <c r="AF1115" s="9" t="e">
        <f>VLOOKUP($E1115, Individual_Pitching___Dashboard[], 18, FALSE)</f>
        <v>#N/A</v>
      </c>
      <c r="AG1115" s="9" t="e">
        <f>VLOOKUP($E1115, Individual_Pitching___Dashboard[], 20, FALSE)</f>
        <v>#N/A</v>
      </c>
      <c r="AH1115" s="9" t="e">
        <f>VLOOKUP($E1115, Individual_Pitching___Advanced[], 21,FALSE)</f>
        <v>#N/A</v>
      </c>
      <c r="AI1115" s="9" t="e">
        <f>VLOOKUP($C1115, 'Team Per G'!$A$2:$G$31, 7, FALSE)</f>
        <v>#N/A</v>
      </c>
      <c r="AJ1115" s="9" t="e">
        <f>VLOOKUP($C1115, 'FanGraphs - Team WAR Projected'!$B$2:$E$31, 3, FALSE)/162</f>
        <v>#N/A</v>
      </c>
      <c r="AK1115" s="9" t="e">
        <f>VLOOKUP($C1115, Team_Pitching___Advanced[[Team]:[xFIP]], 19,FALSE)</f>
        <v>#N/A</v>
      </c>
      <c r="AL1115" s="9" t="e">
        <f>VLOOKUP($C1115, Team_Pitching___Advanced[], 20, FALSE)</f>
        <v>#N/A</v>
      </c>
      <c r="AM1115" s="9" t="e">
        <f>VLOOKUP($C1115, Team_Batting___Dashboard[[Team]:[wOBA]], 16, FALSE)</f>
        <v>#N/A</v>
      </c>
      <c r="AN1115" s="9" t="e">
        <f>VLOOKUP($C1115, Team_Batting___Advanced[[Team]:[OPS]], 9, FALSE)</f>
        <v>#N/A</v>
      </c>
      <c r="AO1115" s="9" t="e">
        <f>VLOOKUP($C1115, Team_Batting___Advanced[], 19, FALSE)</f>
        <v>#N/A</v>
      </c>
      <c r="AP1115" s="9" t="e">
        <f>VLOOKUP($C1115, 'Team Per G'!$A$2:$G$31, 3, FALSE)</f>
        <v>#N/A</v>
      </c>
      <c r="AQ1115" s="9" t="e">
        <f>VLOOKUP($C1115, 'Team Per G'!$A$2:$G$31, 5, FALSE)</f>
        <v>#N/A</v>
      </c>
      <c r="AR1115" s="9" t="e">
        <f>VLOOKUP($C1115, 'Team Per G'!$A$2:$G$31, 4, FALSE)</f>
        <v>#N/A</v>
      </c>
      <c r="AS1115" s="9" t="e">
        <f>VLOOKUP($C1115, Team_Batting___Dashboard[], 22, FALSE)/$AC1115</f>
        <v>#N/A</v>
      </c>
      <c r="AT1115" s="9" t="e">
        <f>VLOOKUP($C1115, 'FanGraphs - Team WAR Projected'!$B$2:$E$31, 4, FALSE)/162</f>
        <v>#N/A</v>
      </c>
      <c r="AU1115" s="9" t="e">
        <f>VLOOKUP($C1115, FanGraphs_Standings[[Abbreviation]:[2024 Year to Date RS/G]], 6, FALSE)/$AC1115</f>
        <v>#N/A</v>
      </c>
      <c r="AV1115" s="9" t="e">
        <f>VLOOKUP($C1115, FanGraphs_Standings[[Abbreviation]:[2024 Projected Full Season RDif]], 19, FALSE)/162</f>
        <v>#N/A</v>
      </c>
      <c r="AW1115" s="9" t="e">
        <f>VLOOKUP($C1115, FanGraphs_Standings[[Abbreviation]:[2024 Projected Full Season RDif]], 5, FALSE)</f>
        <v>#N/A</v>
      </c>
      <c r="AX1115" s="9" t="e">
        <f>VLOOKUP($C1115, FanGraphs_Standings[[Abbreviation]:[2024 Projected Full Season W%]], 18, FALSE)</f>
        <v>#N/A</v>
      </c>
      <c r="AY1115" s="9" t="e">
        <f>VLOOKUP($C1115, 'Home Field Adv'!$A$2:$K$31, 11, FALSE)</f>
        <v>#N/A</v>
      </c>
      <c r="BB1115" s="5" t="str">
        <f t="shared" si="52"/>
        <v/>
      </c>
      <c r="BC1115" s="5" t="str">
        <f t="shared" si="53"/>
        <v/>
      </c>
      <c r="BD1115" s="5" t="str">
        <f t="shared" si="54"/>
        <v/>
      </c>
    </row>
    <row r="1116" spans="6:56" x14ac:dyDescent="0.45">
      <c r="F1116" s="9" t="e">
        <f>VLOOKUP($B1116, FanGraphs_Standings[[Abbreviation]:[2024 Year to Date G]], 2, FALSE)</f>
        <v>#N/A</v>
      </c>
      <c r="G1116" s="9" t="e">
        <f>IF(ISERR(VLOOKUP($D1116, 'SP Per G'!$A$2:$D$1380, 3, FALSE)), L1116, VLOOKUP($D1116, 'SP Per G'!$A$2:$D$1380, 3, FALSE))</f>
        <v>#N/A</v>
      </c>
      <c r="H1116" s="9" t="e">
        <f>VLOOKUP($D1116, 'SP Per G'!$A$2:$D$1380, 4, FALSE)</f>
        <v>#N/A</v>
      </c>
      <c r="I1116" s="9" t="e">
        <f>VLOOKUP($D1116, Individual_Pitching___Dashboard[], 18, FALSE)</f>
        <v>#N/A</v>
      </c>
      <c r="J1116" s="9" t="e">
        <f>VLOOKUP($D1116, Individual_Pitching___Dashboard[], 20, FALSE)</f>
        <v>#N/A</v>
      </c>
      <c r="K1116" s="9" t="e">
        <f>VLOOKUP($D1116, Individual_Pitching___Advanced[], 21,FALSE)</f>
        <v>#N/A</v>
      </c>
      <c r="L1116" s="9" t="e">
        <f>VLOOKUP($B1116, 'Team Per G'!$A$2:$G$31, 7, FALSE)</f>
        <v>#N/A</v>
      </c>
      <c r="M1116" s="9" t="e">
        <f>VLOOKUP($B1116, 'FanGraphs - Team WAR Projected'!$B$2:$E$31, 3, FALSE)/162</f>
        <v>#N/A</v>
      </c>
      <c r="N1116" s="9" t="e">
        <f>VLOOKUP($B1116, Team_Pitching___Advanced[[Team]:[xFIP]], 19,FALSE)</f>
        <v>#N/A</v>
      </c>
      <c r="O1116" s="9" t="e">
        <f>VLOOKUP($B1116, Team_Pitching___Advanced[], 20, FALSE)</f>
        <v>#N/A</v>
      </c>
      <c r="P1116" s="9" t="e">
        <f>VLOOKUP($B1116, Team_Batting___Dashboard[[Team]:[wOBA]], 16, FALSE)</f>
        <v>#N/A</v>
      </c>
      <c r="Q1116" s="9" t="e">
        <f>VLOOKUP($B1116, Team_Batting___Advanced[[Team]:[OPS]], 9, FALSE)</f>
        <v>#N/A</v>
      </c>
      <c r="R1116" s="9" t="e">
        <f>VLOOKUP($B1116, Team_Batting___Advanced[], 19, FALSE)</f>
        <v>#N/A</v>
      </c>
      <c r="S1116" s="9" t="e">
        <f>VLOOKUP($B1116, 'Team Per G'!$A$2:$G$31, 3, FALSE)</f>
        <v>#N/A</v>
      </c>
      <c r="T1116" s="9" t="e">
        <f>VLOOKUP($B1116, 'Team Per G'!$A$2:$G$31, 5, FALSE)</f>
        <v>#N/A</v>
      </c>
      <c r="U1116" s="9" t="e">
        <f>VLOOKUP($B1116, 'Team Per G'!$A$2:$G$31, 4, FALSE)</f>
        <v>#N/A</v>
      </c>
      <c r="V1116" s="9" t="e">
        <f>VLOOKUP($B1116, Team_Batting___Dashboard[], 22, FALSE)/$F1116</f>
        <v>#N/A</v>
      </c>
      <c r="W1116" s="9" t="e">
        <f>VLOOKUP($B1116, 'FanGraphs - Team WAR Projected'!$B$2:$E$31, 4, FALSE)/162</f>
        <v>#N/A</v>
      </c>
      <c r="X1116" s="9" t="e">
        <f>VLOOKUP($B1116, FanGraphs_Standings[[Abbreviation]:[2024 Year to Date RS/G]], 6, FALSE)/$F1116</f>
        <v>#N/A</v>
      </c>
      <c r="Y1116" s="9" t="e">
        <f>VLOOKUP($B1116, FanGraphs_Standings[[Abbreviation]:[2024 Projected Full Season RDif]], 19, FALSE)/162</f>
        <v>#N/A</v>
      </c>
      <c r="Z1116" s="9" t="e">
        <f>VLOOKUP($B1116, FanGraphs_Standings[[Abbreviation]:[2024 Projected Full Season RDif]], 5, FALSE)</f>
        <v>#N/A</v>
      </c>
      <c r="AA1116" s="9" t="e">
        <f>VLOOKUP($B1116, FanGraphs_Standings[[Abbreviation]:[2024 Projected Full Season W%]], 18, FALSE)</f>
        <v>#N/A</v>
      </c>
      <c r="AB1116" s="9" t="e">
        <f>VLOOKUP($B1116, 'Home Field Adv'!$A$2:$I$31, 9, FALSE)</f>
        <v>#N/A</v>
      </c>
      <c r="AC1116" s="9" t="e">
        <f>VLOOKUP($C1116, FanGraphs_Standings[[Abbreviation]:[2024 Year to Date G]], 2, FALSE)</f>
        <v>#N/A</v>
      </c>
      <c r="AD1116" s="9" t="e">
        <f>VLOOKUP($E1116, 'SP Per G'!$A$2:$D$1380, 3, FALSE)</f>
        <v>#N/A</v>
      </c>
      <c r="AE1116" s="9" t="e">
        <f>VLOOKUP($E1116, 'SP Per G'!$A$2:$D$1380, 4, FALSE)</f>
        <v>#N/A</v>
      </c>
      <c r="AF1116" s="9" t="e">
        <f>VLOOKUP($E1116, Individual_Pitching___Dashboard[], 18, FALSE)</f>
        <v>#N/A</v>
      </c>
      <c r="AG1116" s="9" t="e">
        <f>VLOOKUP($E1116, Individual_Pitching___Dashboard[], 20, FALSE)</f>
        <v>#N/A</v>
      </c>
      <c r="AH1116" s="9" t="e">
        <f>VLOOKUP($E1116, Individual_Pitching___Advanced[], 21,FALSE)</f>
        <v>#N/A</v>
      </c>
      <c r="AI1116" s="9" t="e">
        <f>VLOOKUP($C1116, 'Team Per G'!$A$2:$G$31, 7, FALSE)</f>
        <v>#N/A</v>
      </c>
      <c r="AJ1116" s="9" t="e">
        <f>VLOOKUP($C1116, 'FanGraphs - Team WAR Projected'!$B$2:$E$31, 3, FALSE)/162</f>
        <v>#N/A</v>
      </c>
      <c r="AK1116" s="9" t="e">
        <f>VLOOKUP($C1116, Team_Pitching___Advanced[[Team]:[xFIP]], 19,FALSE)</f>
        <v>#N/A</v>
      </c>
      <c r="AL1116" s="9" t="e">
        <f>VLOOKUP($C1116, Team_Pitching___Advanced[], 20, FALSE)</f>
        <v>#N/A</v>
      </c>
      <c r="AM1116" s="9" t="e">
        <f>VLOOKUP($C1116, Team_Batting___Dashboard[[Team]:[wOBA]], 16, FALSE)</f>
        <v>#N/A</v>
      </c>
      <c r="AN1116" s="9" t="e">
        <f>VLOOKUP($C1116, Team_Batting___Advanced[[Team]:[OPS]], 9, FALSE)</f>
        <v>#N/A</v>
      </c>
      <c r="AO1116" s="9" t="e">
        <f>VLOOKUP($C1116, Team_Batting___Advanced[], 19, FALSE)</f>
        <v>#N/A</v>
      </c>
      <c r="AP1116" s="9" t="e">
        <f>VLOOKUP($C1116, 'Team Per G'!$A$2:$G$31, 3, FALSE)</f>
        <v>#N/A</v>
      </c>
      <c r="AQ1116" s="9" t="e">
        <f>VLOOKUP($C1116, 'Team Per G'!$A$2:$G$31, 5, FALSE)</f>
        <v>#N/A</v>
      </c>
      <c r="AR1116" s="9" t="e">
        <f>VLOOKUP($C1116, 'Team Per G'!$A$2:$G$31, 4, FALSE)</f>
        <v>#N/A</v>
      </c>
      <c r="AS1116" s="9" t="e">
        <f>VLOOKUP($C1116, Team_Batting___Dashboard[], 22, FALSE)/$AC1116</f>
        <v>#N/A</v>
      </c>
      <c r="AT1116" s="9" t="e">
        <f>VLOOKUP($C1116, 'FanGraphs - Team WAR Projected'!$B$2:$E$31, 4, FALSE)/162</f>
        <v>#N/A</v>
      </c>
      <c r="AU1116" s="9" t="e">
        <f>VLOOKUP($C1116, FanGraphs_Standings[[Abbreviation]:[2024 Year to Date RS/G]], 6, FALSE)/$AC1116</f>
        <v>#N/A</v>
      </c>
      <c r="AV1116" s="9" t="e">
        <f>VLOOKUP($C1116, FanGraphs_Standings[[Abbreviation]:[2024 Projected Full Season RDif]], 19, FALSE)/162</f>
        <v>#N/A</v>
      </c>
      <c r="AW1116" s="9" t="e">
        <f>VLOOKUP($C1116, FanGraphs_Standings[[Abbreviation]:[2024 Projected Full Season RDif]], 5, FALSE)</f>
        <v>#N/A</v>
      </c>
      <c r="AX1116" s="9" t="e">
        <f>VLOOKUP($C1116, FanGraphs_Standings[[Abbreviation]:[2024 Projected Full Season W%]], 18, FALSE)</f>
        <v>#N/A</v>
      </c>
      <c r="AY1116" s="9" t="e">
        <f>VLOOKUP($C1116, 'Home Field Adv'!$A$2:$K$31, 11, FALSE)</f>
        <v>#N/A</v>
      </c>
      <c r="BB1116" s="5" t="str">
        <f t="shared" si="52"/>
        <v/>
      </c>
      <c r="BC1116" s="5" t="str">
        <f t="shared" si="53"/>
        <v/>
      </c>
      <c r="BD1116" s="5" t="str">
        <f t="shared" si="54"/>
        <v/>
      </c>
    </row>
    <row r="1117" spans="6:56" x14ac:dyDescent="0.45">
      <c r="F1117" s="9" t="e">
        <f>VLOOKUP($B1117, FanGraphs_Standings[[Abbreviation]:[2024 Year to Date G]], 2, FALSE)</f>
        <v>#N/A</v>
      </c>
      <c r="G1117" s="9" t="e">
        <f>IF(ISERR(VLOOKUP($D1117, 'SP Per G'!$A$2:$D$1380, 3, FALSE)), L1117, VLOOKUP($D1117, 'SP Per G'!$A$2:$D$1380, 3, FALSE))</f>
        <v>#N/A</v>
      </c>
      <c r="H1117" s="9" t="e">
        <f>VLOOKUP($D1117, 'SP Per G'!$A$2:$D$1380, 4, FALSE)</f>
        <v>#N/A</v>
      </c>
      <c r="I1117" s="9" t="e">
        <f>VLOOKUP($D1117, Individual_Pitching___Dashboard[], 18, FALSE)</f>
        <v>#N/A</v>
      </c>
      <c r="J1117" s="9" t="e">
        <f>VLOOKUP($D1117, Individual_Pitching___Dashboard[], 20, FALSE)</f>
        <v>#N/A</v>
      </c>
      <c r="K1117" s="9" t="e">
        <f>VLOOKUP($D1117, Individual_Pitching___Advanced[], 21,FALSE)</f>
        <v>#N/A</v>
      </c>
      <c r="L1117" s="9" t="e">
        <f>VLOOKUP($B1117, 'Team Per G'!$A$2:$G$31, 7, FALSE)</f>
        <v>#N/A</v>
      </c>
      <c r="M1117" s="9" t="e">
        <f>VLOOKUP($B1117, 'FanGraphs - Team WAR Projected'!$B$2:$E$31, 3, FALSE)/162</f>
        <v>#N/A</v>
      </c>
      <c r="N1117" s="9" t="e">
        <f>VLOOKUP($B1117, Team_Pitching___Advanced[[Team]:[xFIP]], 19,FALSE)</f>
        <v>#N/A</v>
      </c>
      <c r="O1117" s="9" t="e">
        <f>VLOOKUP($B1117, Team_Pitching___Advanced[], 20, FALSE)</f>
        <v>#N/A</v>
      </c>
      <c r="P1117" s="9" t="e">
        <f>VLOOKUP($B1117, Team_Batting___Dashboard[[Team]:[wOBA]], 16, FALSE)</f>
        <v>#N/A</v>
      </c>
      <c r="Q1117" s="9" t="e">
        <f>VLOOKUP($B1117, Team_Batting___Advanced[[Team]:[OPS]], 9, FALSE)</f>
        <v>#N/A</v>
      </c>
      <c r="R1117" s="9" t="e">
        <f>VLOOKUP($B1117, Team_Batting___Advanced[], 19, FALSE)</f>
        <v>#N/A</v>
      </c>
      <c r="S1117" s="9" t="e">
        <f>VLOOKUP($B1117, 'Team Per G'!$A$2:$G$31, 3, FALSE)</f>
        <v>#N/A</v>
      </c>
      <c r="T1117" s="9" t="e">
        <f>VLOOKUP($B1117, 'Team Per G'!$A$2:$G$31, 5, FALSE)</f>
        <v>#N/A</v>
      </c>
      <c r="U1117" s="9" t="e">
        <f>VLOOKUP($B1117, 'Team Per G'!$A$2:$G$31, 4, FALSE)</f>
        <v>#N/A</v>
      </c>
      <c r="V1117" s="9" t="e">
        <f>VLOOKUP($B1117, Team_Batting___Dashboard[], 22, FALSE)/$F1117</f>
        <v>#N/A</v>
      </c>
      <c r="W1117" s="9" t="e">
        <f>VLOOKUP($B1117, 'FanGraphs - Team WAR Projected'!$B$2:$E$31, 4, FALSE)/162</f>
        <v>#N/A</v>
      </c>
      <c r="X1117" s="9" t="e">
        <f>VLOOKUP($B1117, FanGraphs_Standings[[Abbreviation]:[2024 Year to Date RS/G]], 6, FALSE)/$F1117</f>
        <v>#N/A</v>
      </c>
      <c r="Y1117" s="9" t="e">
        <f>VLOOKUP($B1117, FanGraphs_Standings[[Abbreviation]:[2024 Projected Full Season RDif]], 19, FALSE)/162</f>
        <v>#N/A</v>
      </c>
      <c r="Z1117" s="9" t="e">
        <f>VLOOKUP($B1117, FanGraphs_Standings[[Abbreviation]:[2024 Projected Full Season RDif]], 5, FALSE)</f>
        <v>#N/A</v>
      </c>
      <c r="AA1117" s="9" t="e">
        <f>VLOOKUP($B1117, FanGraphs_Standings[[Abbreviation]:[2024 Projected Full Season W%]], 18, FALSE)</f>
        <v>#N/A</v>
      </c>
      <c r="AB1117" s="9" t="e">
        <f>VLOOKUP($B1117, 'Home Field Adv'!$A$2:$I$31, 9, FALSE)</f>
        <v>#N/A</v>
      </c>
      <c r="AC1117" s="9" t="e">
        <f>VLOOKUP($C1117, FanGraphs_Standings[[Abbreviation]:[2024 Year to Date G]], 2, FALSE)</f>
        <v>#N/A</v>
      </c>
      <c r="AD1117" s="9" t="e">
        <f>VLOOKUP($E1117, 'SP Per G'!$A$2:$D$1380, 3, FALSE)</f>
        <v>#N/A</v>
      </c>
      <c r="AE1117" s="9" t="e">
        <f>VLOOKUP($E1117, 'SP Per G'!$A$2:$D$1380, 4, FALSE)</f>
        <v>#N/A</v>
      </c>
      <c r="AF1117" s="9" t="e">
        <f>VLOOKUP($E1117, Individual_Pitching___Dashboard[], 18, FALSE)</f>
        <v>#N/A</v>
      </c>
      <c r="AG1117" s="9" t="e">
        <f>VLOOKUP($E1117, Individual_Pitching___Dashboard[], 20, FALSE)</f>
        <v>#N/A</v>
      </c>
      <c r="AH1117" s="9" t="e">
        <f>VLOOKUP($E1117, Individual_Pitching___Advanced[], 21,FALSE)</f>
        <v>#N/A</v>
      </c>
      <c r="AI1117" s="9" t="e">
        <f>VLOOKUP($C1117, 'Team Per G'!$A$2:$G$31, 7, FALSE)</f>
        <v>#N/A</v>
      </c>
      <c r="AJ1117" s="9" t="e">
        <f>VLOOKUP($C1117, 'FanGraphs - Team WAR Projected'!$B$2:$E$31, 3, FALSE)/162</f>
        <v>#N/A</v>
      </c>
      <c r="AK1117" s="9" t="e">
        <f>VLOOKUP($C1117, Team_Pitching___Advanced[[Team]:[xFIP]], 19,FALSE)</f>
        <v>#N/A</v>
      </c>
      <c r="AL1117" s="9" t="e">
        <f>VLOOKUP($C1117, Team_Pitching___Advanced[], 20, FALSE)</f>
        <v>#N/A</v>
      </c>
      <c r="AM1117" s="9" t="e">
        <f>VLOOKUP($C1117, Team_Batting___Dashboard[[Team]:[wOBA]], 16, FALSE)</f>
        <v>#N/A</v>
      </c>
      <c r="AN1117" s="9" t="e">
        <f>VLOOKUP($C1117, Team_Batting___Advanced[[Team]:[OPS]], 9, FALSE)</f>
        <v>#N/A</v>
      </c>
      <c r="AO1117" s="9" t="e">
        <f>VLOOKUP($C1117, Team_Batting___Advanced[], 19, FALSE)</f>
        <v>#N/A</v>
      </c>
      <c r="AP1117" s="9" t="e">
        <f>VLOOKUP($C1117, 'Team Per G'!$A$2:$G$31, 3, FALSE)</f>
        <v>#N/A</v>
      </c>
      <c r="AQ1117" s="9" t="e">
        <f>VLOOKUP($C1117, 'Team Per G'!$A$2:$G$31, 5, FALSE)</f>
        <v>#N/A</v>
      </c>
      <c r="AR1117" s="9" t="e">
        <f>VLOOKUP($C1117, 'Team Per G'!$A$2:$G$31, 4, FALSE)</f>
        <v>#N/A</v>
      </c>
      <c r="AS1117" s="9" t="e">
        <f>VLOOKUP($C1117, Team_Batting___Dashboard[], 22, FALSE)/$AC1117</f>
        <v>#N/A</v>
      </c>
      <c r="AT1117" s="9" t="e">
        <f>VLOOKUP($C1117, 'FanGraphs - Team WAR Projected'!$B$2:$E$31, 4, FALSE)/162</f>
        <v>#N/A</v>
      </c>
      <c r="AU1117" s="9" t="e">
        <f>VLOOKUP($C1117, FanGraphs_Standings[[Abbreviation]:[2024 Year to Date RS/G]], 6, FALSE)/$AC1117</f>
        <v>#N/A</v>
      </c>
      <c r="AV1117" s="9" t="e">
        <f>VLOOKUP($C1117, FanGraphs_Standings[[Abbreviation]:[2024 Projected Full Season RDif]], 19, FALSE)/162</f>
        <v>#N/A</v>
      </c>
      <c r="AW1117" s="9" t="e">
        <f>VLOOKUP($C1117, FanGraphs_Standings[[Abbreviation]:[2024 Projected Full Season RDif]], 5, FALSE)</f>
        <v>#N/A</v>
      </c>
      <c r="AX1117" s="9" t="e">
        <f>VLOOKUP($C1117, FanGraphs_Standings[[Abbreviation]:[2024 Projected Full Season W%]], 18, FALSE)</f>
        <v>#N/A</v>
      </c>
      <c r="AY1117" s="9" t="e">
        <f>VLOOKUP($C1117, 'Home Field Adv'!$A$2:$K$31, 11, FALSE)</f>
        <v>#N/A</v>
      </c>
      <c r="BB1117" s="5" t="str">
        <f t="shared" si="52"/>
        <v/>
      </c>
      <c r="BC1117" s="5" t="str">
        <f t="shared" si="53"/>
        <v/>
      </c>
      <c r="BD1117" s="5" t="str">
        <f t="shared" si="54"/>
        <v/>
      </c>
    </row>
    <row r="1118" spans="6:56" x14ac:dyDescent="0.45">
      <c r="F1118" s="9" t="e">
        <f>VLOOKUP($B1118, FanGraphs_Standings[[Abbreviation]:[2024 Year to Date G]], 2, FALSE)</f>
        <v>#N/A</v>
      </c>
      <c r="G1118" s="9" t="e">
        <f>IF(ISERR(VLOOKUP($D1118, 'SP Per G'!$A$2:$D$1380, 3, FALSE)), L1118, VLOOKUP($D1118, 'SP Per G'!$A$2:$D$1380, 3, FALSE))</f>
        <v>#N/A</v>
      </c>
      <c r="H1118" s="9" t="e">
        <f>VLOOKUP($D1118, 'SP Per G'!$A$2:$D$1380, 4, FALSE)</f>
        <v>#N/A</v>
      </c>
      <c r="I1118" s="9" t="e">
        <f>VLOOKUP($D1118, Individual_Pitching___Dashboard[], 18, FALSE)</f>
        <v>#N/A</v>
      </c>
      <c r="J1118" s="9" t="e">
        <f>VLOOKUP($D1118, Individual_Pitching___Dashboard[], 20, FALSE)</f>
        <v>#N/A</v>
      </c>
      <c r="K1118" s="9" t="e">
        <f>VLOOKUP($D1118, Individual_Pitching___Advanced[], 21,FALSE)</f>
        <v>#N/A</v>
      </c>
      <c r="L1118" s="9" t="e">
        <f>VLOOKUP($B1118, 'Team Per G'!$A$2:$G$31, 7, FALSE)</f>
        <v>#N/A</v>
      </c>
      <c r="M1118" s="9" t="e">
        <f>VLOOKUP($B1118, 'FanGraphs - Team WAR Projected'!$B$2:$E$31, 3, FALSE)/162</f>
        <v>#N/A</v>
      </c>
      <c r="N1118" s="9" t="e">
        <f>VLOOKUP($B1118, Team_Pitching___Advanced[[Team]:[xFIP]], 19,FALSE)</f>
        <v>#N/A</v>
      </c>
      <c r="O1118" s="9" t="e">
        <f>VLOOKUP($B1118, Team_Pitching___Advanced[], 20, FALSE)</f>
        <v>#N/A</v>
      </c>
      <c r="P1118" s="9" t="e">
        <f>VLOOKUP($B1118, Team_Batting___Dashboard[[Team]:[wOBA]], 16, FALSE)</f>
        <v>#N/A</v>
      </c>
      <c r="Q1118" s="9" t="e">
        <f>VLOOKUP($B1118, Team_Batting___Advanced[[Team]:[OPS]], 9, FALSE)</f>
        <v>#N/A</v>
      </c>
      <c r="R1118" s="9" t="e">
        <f>VLOOKUP($B1118, Team_Batting___Advanced[], 19, FALSE)</f>
        <v>#N/A</v>
      </c>
      <c r="S1118" s="9" t="e">
        <f>VLOOKUP($B1118, 'Team Per G'!$A$2:$G$31, 3, FALSE)</f>
        <v>#N/A</v>
      </c>
      <c r="T1118" s="9" t="e">
        <f>VLOOKUP($B1118, 'Team Per G'!$A$2:$G$31, 5, FALSE)</f>
        <v>#N/A</v>
      </c>
      <c r="U1118" s="9" t="e">
        <f>VLOOKUP($B1118, 'Team Per G'!$A$2:$G$31, 4, FALSE)</f>
        <v>#N/A</v>
      </c>
      <c r="V1118" s="9" t="e">
        <f>VLOOKUP($B1118, Team_Batting___Dashboard[], 22, FALSE)/$F1118</f>
        <v>#N/A</v>
      </c>
      <c r="W1118" s="9" t="e">
        <f>VLOOKUP($B1118, 'FanGraphs - Team WAR Projected'!$B$2:$E$31, 4, FALSE)/162</f>
        <v>#N/A</v>
      </c>
      <c r="X1118" s="9" t="e">
        <f>VLOOKUP($B1118, FanGraphs_Standings[[Abbreviation]:[2024 Year to Date RS/G]], 6, FALSE)/$F1118</f>
        <v>#N/A</v>
      </c>
      <c r="Y1118" s="9" t="e">
        <f>VLOOKUP($B1118, FanGraphs_Standings[[Abbreviation]:[2024 Projected Full Season RDif]], 19, FALSE)/162</f>
        <v>#N/A</v>
      </c>
      <c r="Z1118" s="9" t="e">
        <f>VLOOKUP($B1118, FanGraphs_Standings[[Abbreviation]:[2024 Projected Full Season RDif]], 5, FALSE)</f>
        <v>#N/A</v>
      </c>
      <c r="AA1118" s="9" t="e">
        <f>VLOOKUP($B1118, FanGraphs_Standings[[Abbreviation]:[2024 Projected Full Season W%]], 18, FALSE)</f>
        <v>#N/A</v>
      </c>
      <c r="AB1118" s="9" t="e">
        <f>VLOOKUP($B1118, 'Home Field Adv'!$A$2:$I$31, 9, FALSE)</f>
        <v>#N/A</v>
      </c>
      <c r="AC1118" s="9" t="e">
        <f>VLOOKUP($C1118, FanGraphs_Standings[[Abbreviation]:[2024 Year to Date G]], 2, FALSE)</f>
        <v>#N/A</v>
      </c>
      <c r="AD1118" s="9" t="e">
        <f>VLOOKUP($E1118, 'SP Per G'!$A$2:$D$1380, 3, FALSE)</f>
        <v>#N/A</v>
      </c>
      <c r="AE1118" s="9" t="e">
        <f>VLOOKUP($E1118, 'SP Per G'!$A$2:$D$1380, 4, FALSE)</f>
        <v>#N/A</v>
      </c>
      <c r="AF1118" s="9" t="e">
        <f>VLOOKUP($E1118, Individual_Pitching___Dashboard[], 18, FALSE)</f>
        <v>#N/A</v>
      </c>
      <c r="AG1118" s="9" t="e">
        <f>VLOOKUP($E1118, Individual_Pitching___Dashboard[], 20, FALSE)</f>
        <v>#N/A</v>
      </c>
      <c r="AH1118" s="9" t="e">
        <f>VLOOKUP($E1118, Individual_Pitching___Advanced[], 21,FALSE)</f>
        <v>#N/A</v>
      </c>
      <c r="AI1118" s="9" t="e">
        <f>VLOOKUP($C1118, 'Team Per G'!$A$2:$G$31, 7, FALSE)</f>
        <v>#N/A</v>
      </c>
      <c r="AJ1118" s="9" t="e">
        <f>VLOOKUP($C1118, 'FanGraphs - Team WAR Projected'!$B$2:$E$31, 3, FALSE)/162</f>
        <v>#N/A</v>
      </c>
      <c r="AK1118" s="9" t="e">
        <f>VLOOKUP($C1118, Team_Pitching___Advanced[[Team]:[xFIP]], 19,FALSE)</f>
        <v>#N/A</v>
      </c>
      <c r="AL1118" s="9" t="e">
        <f>VLOOKUP($C1118, Team_Pitching___Advanced[], 20, FALSE)</f>
        <v>#N/A</v>
      </c>
      <c r="AM1118" s="9" t="e">
        <f>VLOOKUP($C1118, Team_Batting___Dashboard[[Team]:[wOBA]], 16, FALSE)</f>
        <v>#N/A</v>
      </c>
      <c r="AN1118" s="9" t="e">
        <f>VLOOKUP($C1118, Team_Batting___Advanced[[Team]:[OPS]], 9, FALSE)</f>
        <v>#N/A</v>
      </c>
      <c r="AO1118" s="9" t="e">
        <f>VLOOKUP($C1118, Team_Batting___Advanced[], 19, FALSE)</f>
        <v>#N/A</v>
      </c>
      <c r="AP1118" s="9" t="e">
        <f>VLOOKUP($C1118, 'Team Per G'!$A$2:$G$31, 3, FALSE)</f>
        <v>#N/A</v>
      </c>
      <c r="AQ1118" s="9" t="e">
        <f>VLOOKUP($C1118, 'Team Per G'!$A$2:$G$31, 5, FALSE)</f>
        <v>#N/A</v>
      </c>
      <c r="AR1118" s="9" t="e">
        <f>VLOOKUP($C1118, 'Team Per G'!$A$2:$G$31, 4, FALSE)</f>
        <v>#N/A</v>
      </c>
      <c r="AS1118" s="9" t="e">
        <f>VLOOKUP($C1118, Team_Batting___Dashboard[], 22, FALSE)/$AC1118</f>
        <v>#N/A</v>
      </c>
      <c r="AT1118" s="9" t="e">
        <f>VLOOKUP($C1118, 'FanGraphs - Team WAR Projected'!$B$2:$E$31, 4, FALSE)/162</f>
        <v>#N/A</v>
      </c>
      <c r="AU1118" s="9" t="e">
        <f>VLOOKUP($C1118, FanGraphs_Standings[[Abbreviation]:[2024 Year to Date RS/G]], 6, FALSE)/$AC1118</f>
        <v>#N/A</v>
      </c>
      <c r="AV1118" s="9" t="e">
        <f>VLOOKUP($C1118, FanGraphs_Standings[[Abbreviation]:[2024 Projected Full Season RDif]], 19, FALSE)/162</f>
        <v>#N/A</v>
      </c>
      <c r="AW1118" s="9" t="e">
        <f>VLOOKUP($C1118, FanGraphs_Standings[[Abbreviation]:[2024 Projected Full Season RDif]], 5, FALSE)</f>
        <v>#N/A</v>
      </c>
      <c r="AX1118" s="9" t="e">
        <f>VLOOKUP($C1118, FanGraphs_Standings[[Abbreviation]:[2024 Projected Full Season W%]], 18, FALSE)</f>
        <v>#N/A</v>
      </c>
      <c r="AY1118" s="9" t="e">
        <f>VLOOKUP($C1118, 'Home Field Adv'!$A$2:$K$31, 11, FALSE)</f>
        <v>#N/A</v>
      </c>
      <c r="BB1118" s="5" t="str">
        <f t="shared" si="52"/>
        <v/>
      </c>
      <c r="BC1118" s="5" t="str">
        <f t="shared" si="53"/>
        <v/>
      </c>
      <c r="BD1118" s="5" t="str">
        <f t="shared" si="54"/>
        <v/>
      </c>
    </row>
    <row r="1119" spans="6:56" x14ac:dyDescent="0.45">
      <c r="F1119" s="9" t="e">
        <f>VLOOKUP($B1119, FanGraphs_Standings[[Abbreviation]:[2024 Year to Date G]], 2, FALSE)</f>
        <v>#N/A</v>
      </c>
      <c r="G1119" s="9" t="e">
        <f>IF(ISERR(VLOOKUP($D1119, 'SP Per G'!$A$2:$D$1380, 3, FALSE)), L1119, VLOOKUP($D1119, 'SP Per G'!$A$2:$D$1380, 3, FALSE))</f>
        <v>#N/A</v>
      </c>
      <c r="H1119" s="9" t="e">
        <f>VLOOKUP($D1119, 'SP Per G'!$A$2:$D$1380, 4, FALSE)</f>
        <v>#N/A</v>
      </c>
      <c r="I1119" s="9" t="e">
        <f>VLOOKUP($D1119, Individual_Pitching___Dashboard[], 18, FALSE)</f>
        <v>#N/A</v>
      </c>
      <c r="J1119" s="9" t="e">
        <f>VLOOKUP($D1119, Individual_Pitching___Dashboard[], 20, FALSE)</f>
        <v>#N/A</v>
      </c>
      <c r="K1119" s="9" t="e">
        <f>VLOOKUP($D1119, Individual_Pitching___Advanced[], 21,FALSE)</f>
        <v>#N/A</v>
      </c>
      <c r="L1119" s="9" t="e">
        <f>VLOOKUP($B1119, 'Team Per G'!$A$2:$G$31, 7, FALSE)</f>
        <v>#N/A</v>
      </c>
      <c r="M1119" s="9" t="e">
        <f>VLOOKUP($B1119, 'FanGraphs - Team WAR Projected'!$B$2:$E$31, 3, FALSE)/162</f>
        <v>#N/A</v>
      </c>
      <c r="N1119" s="9" t="e">
        <f>VLOOKUP($B1119, Team_Pitching___Advanced[[Team]:[xFIP]], 19,FALSE)</f>
        <v>#N/A</v>
      </c>
      <c r="O1119" s="9" t="e">
        <f>VLOOKUP($B1119, Team_Pitching___Advanced[], 20, FALSE)</f>
        <v>#N/A</v>
      </c>
      <c r="P1119" s="9" t="e">
        <f>VLOOKUP($B1119, Team_Batting___Dashboard[[Team]:[wOBA]], 16, FALSE)</f>
        <v>#N/A</v>
      </c>
      <c r="Q1119" s="9" t="e">
        <f>VLOOKUP($B1119, Team_Batting___Advanced[[Team]:[OPS]], 9, FALSE)</f>
        <v>#N/A</v>
      </c>
      <c r="R1119" s="9" t="e">
        <f>VLOOKUP($B1119, Team_Batting___Advanced[], 19, FALSE)</f>
        <v>#N/A</v>
      </c>
      <c r="S1119" s="9" t="e">
        <f>VLOOKUP($B1119, 'Team Per G'!$A$2:$G$31, 3, FALSE)</f>
        <v>#N/A</v>
      </c>
      <c r="T1119" s="9" t="e">
        <f>VLOOKUP($B1119, 'Team Per G'!$A$2:$G$31, 5, FALSE)</f>
        <v>#N/A</v>
      </c>
      <c r="U1119" s="9" t="e">
        <f>VLOOKUP($B1119, 'Team Per G'!$A$2:$G$31, 4, FALSE)</f>
        <v>#N/A</v>
      </c>
      <c r="V1119" s="9" t="e">
        <f>VLOOKUP($B1119, Team_Batting___Dashboard[], 22, FALSE)/$F1119</f>
        <v>#N/A</v>
      </c>
      <c r="W1119" s="9" t="e">
        <f>VLOOKUP($B1119, 'FanGraphs - Team WAR Projected'!$B$2:$E$31, 4, FALSE)/162</f>
        <v>#N/A</v>
      </c>
      <c r="X1119" s="9" t="e">
        <f>VLOOKUP($B1119, FanGraphs_Standings[[Abbreviation]:[2024 Year to Date RS/G]], 6, FALSE)/$F1119</f>
        <v>#N/A</v>
      </c>
      <c r="Y1119" s="9" t="e">
        <f>VLOOKUP($B1119, FanGraphs_Standings[[Abbreviation]:[2024 Projected Full Season RDif]], 19, FALSE)/162</f>
        <v>#N/A</v>
      </c>
      <c r="Z1119" s="9" t="e">
        <f>VLOOKUP($B1119, FanGraphs_Standings[[Abbreviation]:[2024 Projected Full Season RDif]], 5, FALSE)</f>
        <v>#N/A</v>
      </c>
      <c r="AA1119" s="9" t="e">
        <f>VLOOKUP($B1119, FanGraphs_Standings[[Abbreviation]:[2024 Projected Full Season W%]], 18, FALSE)</f>
        <v>#N/A</v>
      </c>
      <c r="AB1119" s="9" t="e">
        <f>VLOOKUP($B1119, 'Home Field Adv'!$A$2:$I$31, 9, FALSE)</f>
        <v>#N/A</v>
      </c>
      <c r="AC1119" s="9" t="e">
        <f>VLOOKUP($C1119, FanGraphs_Standings[[Abbreviation]:[2024 Year to Date G]], 2, FALSE)</f>
        <v>#N/A</v>
      </c>
      <c r="AD1119" s="9" t="e">
        <f>VLOOKUP($E1119, 'SP Per G'!$A$2:$D$1380, 3, FALSE)</f>
        <v>#N/A</v>
      </c>
      <c r="AE1119" s="9" t="e">
        <f>VLOOKUP($E1119, 'SP Per G'!$A$2:$D$1380, 4, FALSE)</f>
        <v>#N/A</v>
      </c>
      <c r="AF1119" s="9" t="e">
        <f>VLOOKUP($E1119, Individual_Pitching___Dashboard[], 18, FALSE)</f>
        <v>#N/A</v>
      </c>
      <c r="AG1119" s="9" t="e">
        <f>VLOOKUP($E1119, Individual_Pitching___Dashboard[], 20, FALSE)</f>
        <v>#N/A</v>
      </c>
      <c r="AH1119" s="9" t="e">
        <f>VLOOKUP($E1119, Individual_Pitching___Advanced[], 21,FALSE)</f>
        <v>#N/A</v>
      </c>
      <c r="AI1119" s="9" t="e">
        <f>VLOOKUP($C1119, 'Team Per G'!$A$2:$G$31, 7, FALSE)</f>
        <v>#N/A</v>
      </c>
      <c r="AJ1119" s="9" t="e">
        <f>VLOOKUP($C1119, 'FanGraphs - Team WAR Projected'!$B$2:$E$31, 3, FALSE)/162</f>
        <v>#N/A</v>
      </c>
      <c r="AK1119" s="9" t="e">
        <f>VLOOKUP($C1119, Team_Pitching___Advanced[[Team]:[xFIP]], 19,FALSE)</f>
        <v>#N/A</v>
      </c>
      <c r="AL1119" s="9" t="e">
        <f>VLOOKUP($C1119, Team_Pitching___Advanced[], 20, FALSE)</f>
        <v>#N/A</v>
      </c>
      <c r="AM1119" s="9" t="e">
        <f>VLOOKUP($C1119, Team_Batting___Dashboard[[Team]:[wOBA]], 16, FALSE)</f>
        <v>#N/A</v>
      </c>
      <c r="AN1119" s="9" t="e">
        <f>VLOOKUP($C1119, Team_Batting___Advanced[[Team]:[OPS]], 9, FALSE)</f>
        <v>#N/A</v>
      </c>
      <c r="AO1119" s="9" t="e">
        <f>VLOOKUP($C1119, Team_Batting___Advanced[], 19, FALSE)</f>
        <v>#N/A</v>
      </c>
      <c r="AP1119" s="9" t="e">
        <f>VLOOKUP($C1119, 'Team Per G'!$A$2:$G$31, 3, FALSE)</f>
        <v>#N/A</v>
      </c>
      <c r="AQ1119" s="9" t="e">
        <f>VLOOKUP($C1119, 'Team Per G'!$A$2:$G$31, 5, FALSE)</f>
        <v>#N/A</v>
      </c>
      <c r="AR1119" s="9" t="e">
        <f>VLOOKUP($C1119, 'Team Per G'!$A$2:$G$31, 4, FALSE)</f>
        <v>#N/A</v>
      </c>
      <c r="AS1119" s="9" t="e">
        <f>VLOOKUP($C1119, Team_Batting___Dashboard[], 22, FALSE)/$AC1119</f>
        <v>#N/A</v>
      </c>
      <c r="AT1119" s="9" t="e">
        <f>VLOOKUP($C1119, 'FanGraphs - Team WAR Projected'!$B$2:$E$31, 4, FALSE)/162</f>
        <v>#N/A</v>
      </c>
      <c r="AU1119" s="9" t="e">
        <f>VLOOKUP($C1119, FanGraphs_Standings[[Abbreviation]:[2024 Year to Date RS/G]], 6, FALSE)/$AC1119</f>
        <v>#N/A</v>
      </c>
      <c r="AV1119" s="9" t="e">
        <f>VLOOKUP($C1119, FanGraphs_Standings[[Abbreviation]:[2024 Projected Full Season RDif]], 19, FALSE)/162</f>
        <v>#N/A</v>
      </c>
      <c r="AW1119" s="9" t="e">
        <f>VLOOKUP($C1119, FanGraphs_Standings[[Abbreviation]:[2024 Projected Full Season RDif]], 5, FALSE)</f>
        <v>#N/A</v>
      </c>
      <c r="AX1119" s="9" t="e">
        <f>VLOOKUP($C1119, FanGraphs_Standings[[Abbreviation]:[2024 Projected Full Season W%]], 18, FALSE)</f>
        <v>#N/A</v>
      </c>
      <c r="AY1119" s="9" t="e">
        <f>VLOOKUP($C1119, 'Home Field Adv'!$A$2:$K$31, 11, FALSE)</f>
        <v>#N/A</v>
      </c>
      <c r="BB1119" s="5" t="str">
        <f t="shared" si="52"/>
        <v/>
      </c>
      <c r="BC1119" s="5" t="str">
        <f t="shared" si="53"/>
        <v/>
      </c>
      <c r="BD1119" s="5" t="str">
        <f t="shared" si="54"/>
        <v/>
      </c>
    </row>
    <row r="1120" spans="6:56" x14ac:dyDescent="0.45">
      <c r="F1120" s="9" t="e">
        <f>VLOOKUP($B1120, FanGraphs_Standings[[Abbreviation]:[2024 Year to Date G]], 2, FALSE)</f>
        <v>#N/A</v>
      </c>
      <c r="G1120" s="9" t="e">
        <f>IF(ISERR(VLOOKUP($D1120, 'SP Per G'!$A$2:$D$1380, 3, FALSE)), L1120, VLOOKUP($D1120, 'SP Per G'!$A$2:$D$1380, 3, FALSE))</f>
        <v>#N/A</v>
      </c>
      <c r="H1120" s="9" t="e">
        <f>VLOOKUP($D1120, 'SP Per G'!$A$2:$D$1380, 4, FALSE)</f>
        <v>#N/A</v>
      </c>
      <c r="I1120" s="9" t="e">
        <f>VLOOKUP($D1120, Individual_Pitching___Dashboard[], 18, FALSE)</f>
        <v>#N/A</v>
      </c>
      <c r="J1120" s="9" t="e">
        <f>VLOOKUP($D1120, Individual_Pitching___Dashboard[], 20, FALSE)</f>
        <v>#N/A</v>
      </c>
      <c r="K1120" s="9" t="e">
        <f>VLOOKUP($D1120, Individual_Pitching___Advanced[], 21,FALSE)</f>
        <v>#N/A</v>
      </c>
      <c r="L1120" s="9" t="e">
        <f>VLOOKUP($B1120, 'Team Per G'!$A$2:$G$31, 7, FALSE)</f>
        <v>#N/A</v>
      </c>
      <c r="M1120" s="9" t="e">
        <f>VLOOKUP($B1120, 'FanGraphs - Team WAR Projected'!$B$2:$E$31, 3, FALSE)/162</f>
        <v>#N/A</v>
      </c>
      <c r="N1120" s="9" t="e">
        <f>VLOOKUP($B1120, Team_Pitching___Advanced[[Team]:[xFIP]], 19,FALSE)</f>
        <v>#N/A</v>
      </c>
      <c r="O1120" s="9" t="e">
        <f>VLOOKUP($B1120, Team_Pitching___Advanced[], 20, FALSE)</f>
        <v>#N/A</v>
      </c>
      <c r="P1120" s="9" t="e">
        <f>VLOOKUP($B1120, Team_Batting___Dashboard[[Team]:[wOBA]], 16, FALSE)</f>
        <v>#N/A</v>
      </c>
      <c r="Q1120" s="9" t="e">
        <f>VLOOKUP($B1120, Team_Batting___Advanced[[Team]:[OPS]], 9, FALSE)</f>
        <v>#N/A</v>
      </c>
      <c r="R1120" s="9" t="e">
        <f>VLOOKUP($B1120, Team_Batting___Advanced[], 19, FALSE)</f>
        <v>#N/A</v>
      </c>
      <c r="S1120" s="9" t="e">
        <f>VLOOKUP($B1120, 'Team Per G'!$A$2:$G$31, 3, FALSE)</f>
        <v>#N/A</v>
      </c>
      <c r="T1120" s="9" t="e">
        <f>VLOOKUP($B1120, 'Team Per G'!$A$2:$G$31, 5, FALSE)</f>
        <v>#N/A</v>
      </c>
      <c r="U1120" s="9" t="e">
        <f>VLOOKUP($B1120, 'Team Per G'!$A$2:$G$31, 4, FALSE)</f>
        <v>#N/A</v>
      </c>
      <c r="V1120" s="9" t="e">
        <f>VLOOKUP($B1120, Team_Batting___Dashboard[], 22, FALSE)/$F1120</f>
        <v>#N/A</v>
      </c>
      <c r="W1120" s="9" t="e">
        <f>VLOOKUP($B1120, 'FanGraphs - Team WAR Projected'!$B$2:$E$31, 4, FALSE)/162</f>
        <v>#N/A</v>
      </c>
      <c r="X1120" s="9" t="e">
        <f>VLOOKUP($B1120, FanGraphs_Standings[[Abbreviation]:[2024 Year to Date RS/G]], 6, FALSE)/$F1120</f>
        <v>#N/A</v>
      </c>
      <c r="Y1120" s="9" t="e">
        <f>VLOOKUP($B1120, FanGraphs_Standings[[Abbreviation]:[2024 Projected Full Season RDif]], 19, FALSE)/162</f>
        <v>#N/A</v>
      </c>
      <c r="Z1120" s="9" t="e">
        <f>VLOOKUP($B1120, FanGraphs_Standings[[Abbreviation]:[2024 Projected Full Season RDif]], 5, FALSE)</f>
        <v>#N/A</v>
      </c>
      <c r="AA1120" s="9" t="e">
        <f>VLOOKUP($B1120, FanGraphs_Standings[[Abbreviation]:[2024 Projected Full Season W%]], 18, FALSE)</f>
        <v>#N/A</v>
      </c>
      <c r="AB1120" s="9" t="e">
        <f>VLOOKUP($B1120, 'Home Field Adv'!$A$2:$I$31, 9, FALSE)</f>
        <v>#N/A</v>
      </c>
      <c r="AC1120" s="9" t="e">
        <f>VLOOKUP($C1120, FanGraphs_Standings[[Abbreviation]:[2024 Year to Date G]], 2, FALSE)</f>
        <v>#N/A</v>
      </c>
      <c r="AD1120" s="9" t="e">
        <f>VLOOKUP($E1120, 'SP Per G'!$A$2:$D$1380, 3, FALSE)</f>
        <v>#N/A</v>
      </c>
      <c r="AE1120" s="9" t="e">
        <f>VLOOKUP($E1120, 'SP Per G'!$A$2:$D$1380, 4, FALSE)</f>
        <v>#N/A</v>
      </c>
      <c r="AF1120" s="9" t="e">
        <f>VLOOKUP($E1120, Individual_Pitching___Dashboard[], 18, FALSE)</f>
        <v>#N/A</v>
      </c>
      <c r="AG1120" s="9" t="e">
        <f>VLOOKUP($E1120, Individual_Pitching___Dashboard[], 20, FALSE)</f>
        <v>#N/A</v>
      </c>
      <c r="AH1120" s="9" t="e">
        <f>VLOOKUP($E1120, Individual_Pitching___Advanced[], 21,FALSE)</f>
        <v>#N/A</v>
      </c>
      <c r="AI1120" s="9" t="e">
        <f>VLOOKUP($C1120, 'Team Per G'!$A$2:$G$31, 7, FALSE)</f>
        <v>#N/A</v>
      </c>
      <c r="AJ1120" s="9" t="e">
        <f>VLOOKUP($C1120, 'FanGraphs - Team WAR Projected'!$B$2:$E$31, 3, FALSE)/162</f>
        <v>#N/A</v>
      </c>
      <c r="AK1120" s="9" t="e">
        <f>VLOOKUP($C1120, Team_Pitching___Advanced[[Team]:[xFIP]], 19,FALSE)</f>
        <v>#N/A</v>
      </c>
      <c r="AL1120" s="9" t="e">
        <f>VLOOKUP($C1120, Team_Pitching___Advanced[], 20, FALSE)</f>
        <v>#N/A</v>
      </c>
      <c r="AM1120" s="9" t="e">
        <f>VLOOKUP($C1120, Team_Batting___Dashboard[[Team]:[wOBA]], 16, FALSE)</f>
        <v>#N/A</v>
      </c>
      <c r="AN1120" s="9" t="e">
        <f>VLOOKUP($C1120, Team_Batting___Advanced[[Team]:[OPS]], 9, FALSE)</f>
        <v>#N/A</v>
      </c>
      <c r="AO1120" s="9" t="e">
        <f>VLOOKUP($C1120, Team_Batting___Advanced[], 19, FALSE)</f>
        <v>#N/A</v>
      </c>
      <c r="AP1120" s="9" t="e">
        <f>VLOOKUP($C1120, 'Team Per G'!$A$2:$G$31, 3, FALSE)</f>
        <v>#N/A</v>
      </c>
      <c r="AQ1120" s="9" t="e">
        <f>VLOOKUP($C1120, 'Team Per G'!$A$2:$G$31, 5, FALSE)</f>
        <v>#N/A</v>
      </c>
      <c r="AR1120" s="9" t="e">
        <f>VLOOKUP($C1120, 'Team Per G'!$A$2:$G$31, 4, FALSE)</f>
        <v>#N/A</v>
      </c>
      <c r="AS1120" s="9" t="e">
        <f>VLOOKUP($C1120, Team_Batting___Dashboard[], 22, FALSE)/$AC1120</f>
        <v>#N/A</v>
      </c>
      <c r="AT1120" s="9" t="e">
        <f>VLOOKUP($C1120, 'FanGraphs - Team WAR Projected'!$B$2:$E$31, 4, FALSE)/162</f>
        <v>#N/A</v>
      </c>
      <c r="AU1120" s="9" t="e">
        <f>VLOOKUP($C1120, FanGraphs_Standings[[Abbreviation]:[2024 Year to Date RS/G]], 6, FALSE)/$AC1120</f>
        <v>#N/A</v>
      </c>
      <c r="AV1120" s="9" t="e">
        <f>VLOOKUP($C1120, FanGraphs_Standings[[Abbreviation]:[2024 Projected Full Season RDif]], 19, FALSE)/162</f>
        <v>#N/A</v>
      </c>
      <c r="AW1120" s="9" t="e">
        <f>VLOOKUP($C1120, FanGraphs_Standings[[Abbreviation]:[2024 Projected Full Season RDif]], 5, FALSE)</f>
        <v>#N/A</v>
      </c>
      <c r="AX1120" s="9" t="e">
        <f>VLOOKUP($C1120, FanGraphs_Standings[[Abbreviation]:[2024 Projected Full Season W%]], 18, FALSE)</f>
        <v>#N/A</v>
      </c>
      <c r="AY1120" s="9" t="e">
        <f>VLOOKUP($C1120, 'Home Field Adv'!$A$2:$K$31, 11, FALSE)</f>
        <v>#N/A</v>
      </c>
      <c r="BB1120" s="5" t="str">
        <f t="shared" si="52"/>
        <v/>
      </c>
      <c r="BC1120" s="5" t="str">
        <f t="shared" si="53"/>
        <v/>
      </c>
      <c r="BD1120" s="5" t="str">
        <f t="shared" si="54"/>
        <v/>
      </c>
    </row>
    <row r="1121" spans="6:56" x14ac:dyDescent="0.45">
      <c r="F1121" s="9" t="e">
        <f>VLOOKUP($B1121, FanGraphs_Standings[[Abbreviation]:[2024 Year to Date G]], 2, FALSE)</f>
        <v>#N/A</v>
      </c>
      <c r="G1121" s="9" t="e">
        <f>IF(ISERR(VLOOKUP($D1121, 'SP Per G'!$A$2:$D$1380, 3, FALSE)), L1121, VLOOKUP($D1121, 'SP Per G'!$A$2:$D$1380, 3, FALSE))</f>
        <v>#N/A</v>
      </c>
      <c r="H1121" s="9" t="e">
        <f>VLOOKUP($D1121, 'SP Per G'!$A$2:$D$1380, 4, FALSE)</f>
        <v>#N/A</v>
      </c>
      <c r="I1121" s="9" t="e">
        <f>VLOOKUP($D1121, Individual_Pitching___Dashboard[], 18, FALSE)</f>
        <v>#N/A</v>
      </c>
      <c r="J1121" s="9" t="e">
        <f>VLOOKUP($D1121, Individual_Pitching___Dashboard[], 20, FALSE)</f>
        <v>#N/A</v>
      </c>
      <c r="K1121" s="9" t="e">
        <f>VLOOKUP($D1121, Individual_Pitching___Advanced[], 21,FALSE)</f>
        <v>#N/A</v>
      </c>
      <c r="L1121" s="9" t="e">
        <f>VLOOKUP($B1121, 'Team Per G'!$A$2:$G$31, 7, FALSE)</f>
        <v>#N/A</v>
      </c>
      <c r="M1121" s="9" t="e">
        <f>VLOOKUP($B1121, 'FanGraphs - Team WAR Projected'!$B$2:$E$31, 3, FALSE)/162</f>
        <v>#N/A</v>
      </c>
      <c r="N1121" s="9" t="e">
        <f>VLOOKUP($B1121, Team_Pitching___Advanced[[Team]:[xFIP]], 19,FALSE)</f>
        <v>#N/A</v>
      </c>
      <c r="O1121" s="9" t="e">
        <f>VLOOKUP($B1121, Team_Pitching___Advanced[], 20, FALSE)</f>
        <v>#N/A</v>
      </c>
      <c r="P1121" s="9" t="e">
        <f>VLOOKUP($B1121, Team_Batting___Dashboard[[Team]:[wOBA]], 16, FALSE)</f>
        <v>#N/A</v>
      </c>
      <c r="Q1121" s="9" t="e">
        <f>VLOOKUP($B1121, Team_Batting___Advanced[[Team]:[OPS]], 9, FALSE)</f>
        <v>#N/A</v>
      </c>
      <c r="R1121" s="9" t="e">
        <f>VLOOKUP($B1121, Team_Batting___Advanced[], 19, FALSE)</f>
        <v>#N/A</v>
      </c>
      <c r="S1121" s="9" t="e">
        <f>VLOOKUP($B1121, 'Team Per G'!$A$2:$G$31, 3, FALSE)</f>
        <v>#N/A</v>
      </c>
      <c r="T1121" s="9" t="e">
        <f>VLOOKUP($B1121, 'Team Per G'!$A$2:$G$31, 5, FALSE)</f>
        <v>#N/A</v>
      </c>
      <c r="U1121" s="9" t="e">
        <f>VLOOKUP($B1121, 'Team Per G'!$A$2:$G$31, 4, FALSE)</f>
        <v>#N/A</v>
      </c>
      <c r="V1121" s="9" t="e">
        <f>VLOOKUP($B1121, Team_Batting___Dashboard[], 22, FALSE)/$F1121</f>
        <v>#N/A</v>
      </c>
      <c r="W1121" s="9" t="e">
        <f>VLOOKUP($B1121, 'FanGraphs - Team WAR Projected'!$B$2:$E$31, 4, FALSE)/162</f>
        <v>#N/A</v>
      </c>
      <c r="X1121" s="9" t="e">
        <f>VLOOKUP($B1121, FanGraphs_Standings[[Abbreviation]:[2024 Year to Date RS/G]], 6, FALSE)/$F1121</f>
        <v>#N/A</v>
      </c>
      <c r="Y1121" s="9" t="e">
        <f>VLOOKUP($B1121, FanGraphs_Standings[[Abbreviation]:[2024 Projected Full Season RDif]], 19, FALSE)/162</f>
        <v>#N/A</v>
      </c>
      <c r="Z1121" s="9" t="e">
        <f>VLOOKUP($B1121, FanGraphs_Standings[[Abbreviation]:[2024 Projected Full Season RDif]], 5, FALSE)</f>
        <v>#N/A</v>
      </c>
      <c r="AA1121" s="9" t="e">
        <f>VLOOKUP($B1121, FanGraphs_Standings[[Abbreviation]:[2024 Projected Full Season W%]], 18, FALSE)</f>
        <v>#N/A</v>
      </c>
      <c r="AB1121" s="9" t="e">
        <f>VLOOKUP($B1121, 'Home Field Adv'!$A$2:$I$31, 9, FALSE)</f>
        <v>#N/A</v>
      </c>
      <c r="AC1121" s="9" t="e">
        <f>VLOOKUP($C1121, FanGraphs_Standings[[Abbreviation]:[2024 Year to Date G]], 2, FALSE)</f>
        <v>#N/A</v>
      </c>
      <c r="AD1121" s="9" t="e">
        <f>VLOOKUP($E1121, 'SP Per G'!$A$2:$D$1380, 3, FALSE)</f>
        <v>#N/A</v>
      </c>
      <c r="AE1121" s="9" t="e">
        <f>VLOOKUP($E1121, 'SP Per G'!$A$2:$D$1380, 4, FALSE)</f>
        <v>#N/A</v>
      </c>
      <c r="AF1121" s="9" t="e">
        <f>VLOOKUP($E1121, Individual_Pitching___Dashboard[], 18, FALSE)</f>
        <v>#N/A</v>
      </c>
      <c r="AG1121" s="9" t="e">
        <f>VLOOKUP($E1121, Individual_Pitching___Dashboard[], 20, FALSE)</f>
        <v>#N/A</v>
      </c>
      <c r="AH1121" s="9" t="e">
        <f>VLOOKUP($E1121, Individual_Pitching___Advanced[], 21,FALSE)</f>
        <v>#N/A</v>
      </c>
      <c r="AI1121" s="9" t="e">
        <f>VLOOKUP($C1121, 'Team Per G'!$A$2:$G$31, 7, FALSE)</f>
        <v>#N/A</v>
      </c>
      <c r="AJ1121" s="9" t="e">
        <f>VLOOKUP($C1121, 'FanGraphs - Team WAR Projected'!$B$2:$E$31, 3, FALSE)/162</f>
        <v>#N/A</v>
      </c>
      <c r="AK1121" s="9" t="e">
        <f>VLOOKUP($C1121, Team_Pitching___Advanced[[Team]:[xFIP]], 19,FALSE)</f>
        <v>#N/A</v>
      </c>
      <c r="AL1121" s="9" t="e">
        <f>VLOOKUP($C1121, Team_Pitching___Advanced[], 20, FALSE)</f>
        <v>#N/A</v>
      </c>
      <c r="AM1121" s="9" t="e">
        <f>VLOOKUP($C1121, Team_Batting___Dashboard[[Team]:[wOBA]], 16, FALSE)</f>
        <v>#N/A</v>
      </c>
      <c r="AN1121" s="9" t="e">
        <f>VLOOKUP($C1121, Team_Batting___Advanced[[Team]:[OPS]], 9, FALSE)</f>
        <v>#N/A</v>
      </c>
      <c r="AO1121" s="9" t="e">
        <f>VLOOKUP($C1121, Team_Batting___Advanced[], 19, FALSE)</f>
        <v>#N/A</v>
      </c>
      <c r="AP1121" s="9" t="e">
        <f>VLOOKUP($C1121, 'Team Per G'!$A$2:$G$31, 3, FALSE)</f>
        <v>#N/A</v>
      </c>
      <c r="AQ1121" s="9" t="e">
        <f>VLOOKUP($C1121, 'Team Per G'!$A$2:$G$31, 5, FALSE)</f>
        <v>#N/A</v>
      </c>
      <c r="AR1121" s="9" t="e">
        <f>VLOOKUP($C1121, 'Team Per G'!$A$2:$G$31, 4, FALSE)</f>
        <v>#N/A</v>
      </c>
      <c r="AS1121" s="9" t="e">
        <f>VLOOKUP($C1121, Team_Batting___Dashboard[], 22, FALSE)/$AC1121</f>
        <v>#N/A</v>
      </c>
      <c r="AT1121" s="9" t="e">
        <f>VLOOKUP($C1121, 'FanGraphs - Team WAR Projected'!$B$2:$E$31, 4, FALSE)/162</f>
        <v>#N/A</v>
      </c>
      <c r="AU1121" s="9" t="e">
        <f>VLOOKUP($C1121, FanGraphs_Standings[[Abbreviation]:[2024 Year to Date RS/G]], 6, FALSE)/$AC1121</f>
        <v>#N/A</v>
      </c>
      <c r="AV1121" s="9" t="e">
        <f>VLOOKUP($C1121, FanGraphs_Standings[[Abbreviation]:[2024 Projected Full Season RDif]], 19, FALSE)/162</f>
        <v>#N/A</v>
      </c>
      <c r="AW1121" s="9" t="e">
        <f>VLOOKUP($C1121, FanGraphs_Standings[[Abbreviation]:[2024 Projected Full Season RDif]], 5, FALSE)</f>
        <v>#N/A</v>
      </c>
      <c r="AX1121" s="9" t="e">
        <f>VLOOKUP($C1121, FanGraphs_Standings[[Abbreviation]:[2024 Projected Full Season W%]], 18, FALSE)</f>
        <v>#N/A</v>
      </c>
      <c r="AY1121" s="9" t="e">
        <f>VLOOKUP($C1121, 'Home Field Adv'!$A$2:$K$31, 11, FALSE)</f>
        <v>#N/A</v>
      </c>
      <c r="BB1121" s="5" t="str">
        <f t="shared" si="52"/>
        <v/>
      </c>
      <c r="BC1121" s="5" t="str">
        <f t="shared" si="53"/>
        <v/>
      </c>
      <c r="BD1121" s="5" t="str">
        <f t="shared" si="54"/>
        <v/>
      </c>
    </row>
    <row r="1122" spans="6:56" x14ac:dyDescent="0.45">
      <c r="F1122" s="9" t="e">
        <f>VLOOKUP($B1122, FanGraphs_Standings[[Abbreviation]:[2024 Year to Date G]], 2, FALSE)</f>
        <v>#N/A</v>
      </c>
      <c r="G1122" s="9" t="e">
        <f>IF(ISERR(VLOOKUP($D1122, 'SP Per G'!$A$2:$D$1380, 3, FALSE)), L1122, VLOOKUP($D1122, 'SP Per G'!$A$2:$D$1380, 3, FALSE))</f>
        <v>#N/A</v>
      </c>
      <c r="H1122" s="9" t="e">
        <f>VLOOKUP($D1122, 'SP Per G'!$A$2:$D$1380, 4, FALSE)</f>
        <v>#N/A</v>
      </c>
      <c r="I1122" s="9" t="e">
        <f>VLOOKUP($D1122, Individual_Pitching___Dashboard[], 18, FALSE)</f>
        <v>#N/A</v>
      </c>
      <c r="J1122" s="9" t="e">
        <f>VLOOKUP($D1122, Individual_Pitching___Dashboard[], 20, FALSE)</f>
        <v>#N/A</v>
      </c>
      <c r="K1122" s="9" t="e">
        <f>VLOOKUP($D1122, Individual_Pitching___Advanced[], 21,FALSE)</f>
        <v>#N/A</v>
      </c>
      <c r="L1122" s="9" t="e">
        <f>VLOOKUP($B1122, 'Team Per G'!$A$2:$G$31, 7, FALSE)</f>
        <v>#N/A</v>
      </c>
      <c r="M1122" s="9" t="e">
        <f>VLOOKUP($B1122, 'FanGraphs - Team WAR Projected'!$B$2:$E$31, 3, FALSE)/162</f>
        <v>#N/A</v>
      </c>
      <c r="N1122" s="9" t="e">
        <f>VLOOKUP($B1122, Team_Pitching___Advanced[[Team]:[xFIP]], 19,FALSE)</f>
        <v>#N/A</v>
      </c>
      <c r="O1122" s="9" t="e">
        <f>VLOOKUP($B1122, Team_Pitching___Advanced[], 20, FALSE)</f>
        <v>#N/A</v>
      </c>
      <c r="P1122" s="9" t="e">
        <f>VLOOKUP($B1122, Team_Batting___Dashboard[[Team]:[wOBA]], 16, FALSE)</f>
        <v>#N/A</v>
      </c>
      <c r="Q1122" s="9" t="e">
        <f>VLOOKUP($B1122, Team_Batting___Advanced[[Team]:[OPS]], 9, FALSE)</f>
        <v>#N/A</v>
      </c>
      <c r="R1122" s="9" t="e">
        <f>VLOOKUP($B1122, Team_Batting___Advanced[], 19, FALSE)</f>
        <v>#N/A</v>
      </c>
      <c r="S1122" s="9" t="e">
        <f>VLOOKUP($B1122, 'Team Per G'!$A$2:$G$31, 3, FALSE)</f>
        <v>#N/A</v>
      </c>
      <c r="T1122" s="9" t="e">
        <f>VLOOKUP($B1122, 'Team Per G'!$A$2:$G$31, 5, FALSE)</f>
        <v>#N/A</v>
      </c>
      <c r="U1122" s="9" t="e">
        <f>VLOOKUP($B1122, 'Team Per G'!$A$2:$G$31, 4, FALSE)</f>
        <v>#N/A</v>
      </c>
      <c r="V1122" s="9" t="e">
        <f>VLOOKUP($B1122, Team_Batting___Dashboard[], 22, FALSE)/$F1122</f>
        <v>#N/A</v>
      </c>
      <c r="W1122" s="9" t="e">
        <f>VLOOKUP($B1122, 'FanGraphs - Team WAR Projected'!$B$2:$E$31, 4, FALSE)/162</f>
        <v>#N/A</v>
      </c>
      <c r="X1122" s="9" t="e">
        <f>VLOOKUP($B1122, FanGraphs_Standings[[Abbreviation]:[2024 Year to Date RS/G]], 6, FALSE)/$F1122</f>
        <v>#N/A</v>
      </c>
      <c r="Y1122" s="9" t="e">
        <f>VLOOKUP($B1122, FanGraphs_Standings[[Abbreviation]:[2024 Projected Full Season RDif]], 19, FALSE)/162</f>
        <v>#N/A</v>
      </c>
      <c r="Z1122" s="9" t="e">
        <f>VLOOKUP($B1122, FanGraphs_Standings[[Abbreviation]:[2024 Projected Full Season RDif]], 5, FALSE)</f>
        <v>#N/A</v>
      </c>
      <c r="AA1122" s="9" t="e">
        <f>VLOOKUP($B1122, FanGraphs_Standings[[Abbreviation]:[2024 Projected Full Season W%]], 18, FALSE)</f>
        <v>#N/A</v>
      </c>
      <c r="AB1122" s="9" t="e">
        <f>VLOOKUP($B1122, 'Home Field Adv'!$A$2:$I$31, 9, FALSE)</f>
        <v>#N/A</v>
      </c>
      <c r="AC1122" s="9" t="e">
        <f>VLOOKUP($C1122, FanGraphs_Standings[[Abbreviation]:[2024 Year to Date G]], 2, FALSE)</f>
        <v>#N/A</v>
      </c>
      <c r="AD1122" s="9" t="e">
        <f>VLOOKUP($E1122, 'SP Per G'!$A$2:$D$1380, 3, FALSE)</f>
        <v>#N/A</v>
      </c>
      <c r="AE1122" s="9" t="e">
        <f>VLOOKUP($E1122, 'SP Per G'!$A$2:$D$1380, 4, FALSE)</f>
        <v>#N/A</v>
      </c>
      <c r="AF1122" s="9" t="e">
        <f>VLOOKUP($E1122, Individual_Pitching___Dashboard[], 18, FALSE)</f>
        <v>#N/A</v>
      </c>
      <c r="AG1122" s="9" t="e">
        <f>VLOOKUP($E1122, Individual_Pitching___Dashboard[], 20, FALSE)</f>
        <v>#N/A</v>
      </c>
      <c r="AH1122" s="9" t="e">
        <f>VLOOKUP($E1122, Individual_Pitching___Advanced[], 21,FALSE)</f>
        <v>#N/A</v>
      </c>
      <c r="AI1122" s="9" t="e">
        <f>VLOOKUP($C1122, 'Team Per G'!$A$2:$G$31, 7, FALSE)</f>
        <v>#N/A</v>
      </c>
      <c r="AJ1122" s="9" t="e">
        <f>VLOOKUP($C1122, 'FanGraphs - Team WAR Projected'!$B$2:$E$31, 3, FALSE)/162</f>
        <v>#N/A</v>
      </c>
      <c r="AK1122" s="9" t="e">
        <f>VLOOKUP($C1122, Team_Pitching___Advanced[[Team]:[xFIP]], 19,FALSE)</f>
        <v>#N/A</v>
      </c>
      <c r="AL1122" s="9" t="e">
        <f>VLOOKUP($C1122, Team_Pitching___Advanced[], 20, FALSE)</f>
        <v>#N/A</v>
      </c>
      <c r="AM1122" s="9" t="e">
        <f>VLOOKUP($C1122, Team_Batting___Dashboard[[Team]:[wOBA]], 16, FALSE)</f>
        <v>#N/A</v>
      </c>
      <c r="AN1122" s="9" t="e">
        <f>VLOOKUP($C1122, Team_Batting___Advanced[[Team]:[OPS]], 9, FALSE)</f>
        <v>#N/A</v>
      </c>
      <c r="AO1122" s="9" t="e">
        <f>VLOOKUP($C1122, Team_Batting___Advanced[], 19, FALSE)</f>
        <v>#N/A</v>
      </c>
      <c r="AP1122" s="9" t="e">
        <f>VLOOKUP($C1122, 'Team Per G'!$A$2:$G$31, 3, FALSE)</f>
        <v>#N/A</v>
      </c>
      <c r="AQ1122" s="9" t="e">
        <f>VLOOKUP($C1122, 'Team Per G'!$A$2:$G$31, 5, FALSE)</f>
        <v>#N/A</v>
      </c>
      <c r="AR1122" s="9" t="e">
        <f>VLOOKUP($C1122, 'Team Per G'!$A$2:$G$31, 4, FALSE)</f>
        <v>#N/A</v>
      </c>
      <c r="AS1122" s="9" t="e">
        <f>VLOOKUP($C1122, Team_Batting___Dashboard[], 22, FALSE)/$AC1122</f>
        <v>#N/A</v>
      </c>
      <c r="AT1122" s="9" t="e">
        <f>VLOOKUP($C1122, 'FanGraphs - Team WAR Projected'!$B$2:$E$31, 4, FALSE)/162</f>
        <v>#N/A</v>
      </c>
      <c r="AU1122" s="9" t="e">
        <f>VLOOKUP($C1122, FanGraphs_Standings[[Abbreviation]:[2024 Year to Date RS/G]], 6, FALSE)/$AC1122</f>
        <v>#N/A</v>
      </c>
      <c r="AV1122" s="9" t="e">
        <f>VLOOKUP($C1122, FanGraphs_Standings[[Abbreviation]:[2024 Projected Full Season RDif]], 19, FALSE)/162</f>
        <v>#N/A</v>
      </c>
      <c r="AW1122" s="9" t="e">
        <f>VLOOKUP($C1122, FanGraphs_Standings[[Abbreviation]:[2024 Projected Full Season RDif]], 5, FALSE)</f>
        <v>#N/A</v>
      </c>
      <c r="AX1122" s="9" t="e">
        <f>VLOOKUP($C1122, FanGraphs_Standings[[Abbreviation]:[2024 Projected Full Season W%]], 18, FALSE)</f>
        <v>#N/A</v>
      </c>
      <c r="AY1122" s="9" t="e">
        <f>VLOOKUP($C1122, 'Home Field Adv'!$A$2:$K$31, 11, FALSE)</f>
        <v>#N/A</v>
      </c>
      <c r="BB1122" s="5" t="str">
        <f t="shared" si="52"/>
        <v/>
      </c>
      <c r="BC1122" s="5" t="str">
        <f t="shared" si="53"/>
        <v/>
      </c>
      <c r="BD1122" s="5" t="str">
        <f t="shared" si="54"/>
        <v/>
      </c>
    </row>
    <row r="1123" spans="6:56" x14ac:dyDescent="0.45">
      <c r="F1123" s="9" t="e">
        <f>VLOOKUP($B1123, FanGraphs_Standings[[Abbreviation]:[2024 Year to Date G]], 2, FALSE)</f>
        <v>#N/A</v>
      </c>
      <c r="G1123" s="9" t="e">
        <f>IF(ISERR(VLOOKUP($D1123, 'SP Per G'!$A$2:$D$1380, 3, FALSE)), L1123, VLOOKUP($D1123, 'SP Per G'!$A$2:$D$1380, 3, FALSE))</f>
        <v>#N/A</v>
      </c>
      <c r="H1123" s="9" t="e">
        <f>VLOOKUP($D1123, 'SP Per G'!$A$2:$D$1380, 4, FALSE)</f>
        <v>#N/A</v>
      </c>
      <c r="I1123" s="9" t="e">
        <f>VLOOKUP($D1123, Individual_Pitching___Dashboard[], 18, FALSE)</f>
        <v>#N/A</v>
      </c>
      <c r="J1123" s="9" t="e">
        <f>VLOOKUP($D1123, Individual_Pitching___Dashboard[], 20, FALSE)</f>
        <v>#N/A</v>
      </c>
      <c r="K1123" s="9" t="e">
        <f>VLOOKUP($D1123, Individual_Pitching___Advanced[], 21,FALSE)</f>
        <v>#N/A</v>
      </c>
      <c r="L1123" s="9" t="e">
        <f>VLOOKUP($B1123, 'Team Per G'!$A$2:$G$31, 7, FALSE)</f>
        <v>#N/A</v>
      </c>
      <c r="M1123" s="9" t="e">
        <f>VLOOKUP($B1123, 'FanGraphs - Team WAR Projected'!$B$2:$E$31, 3, FALSE)/162</f>
        <v>#N/A</v>
      </c>
      <c r="N1123" s="9" t="e">
        <f>VLOOKUP($B1123, Team_Pitching___Advanced[[Team]:[xFIP]], 19,FALSE)</f>
        <v>#N/A</v>
      </c>
      <c r="O1123" s="9" t="e">
        <f>VLOOKUP($B1123, Team_Pitching___Advanced[], 20, FALSE)</f>
        <v>#N/A</v>
      </c>
      <c r="P1123" s="9" t="e">
        <f>VLOOKUP($B1123, Team_Batting___Dashboard[[Team]:[wOBA]], 16, FALSE)</f>
        <v>#N/A</v>
      </c>
      <c r="Q1123" s="9" t="e">
        <f>VLOOKUP($B1123, Team_Batting___Advanced[[Team]:[OPS]], 9, FALSE)</f>
        <v>#N/A</v>
      </c>
      <c r="R1123" s="9" t="e">
        <f>VLOOKUP($B1123, Team_Batting___Advanced[], 19, FALSE)</f>
        <v>#N/A</v>
      </c>
      <c r="S1123" s="9" t="e">
        <f>VLOOKUP($B1123, 'Team Per G'!$A$2:$G$31, 3, FALSE)</f>
        <v>#N/A</v>
      </c>
      <c r="T1123" s="9" t="e">
        <f>VLOOKUP($B1123, 'Team Per G'!$A$2:$G$31, 5, FALSE)</f>
        <v>#N/A</v>
      </c>
      <c r="U1123" s="9" t="e">
        <f>VLOOKUP($B1123, 'Team Per G'!$A$2:$G$31, 4, FALSE)</f>
        <v>#N/A</v>
      </c>
      <c r="V1123" s="9" t="e">
        <f>VLOOKUP($B1123, Team_Batting___Dashboard[], 22, FALSE)/$F1123</f>
        <v>#N/A</v>
      </c>
      <c r="W1123" s="9" t="e">
        <f>VLOOKUP($B1123, 'FanGraphs - Team WAR Projected'!$B$2:$E$31, 4, FALSE)/162</f>
        <v>#N/A</v>
      </c>
      <c r="X1123" s="9" t="e">
        <f>VLOOKUP($B1123, FanGraphs_Standings[[Abbreviation]:[2024 Year to Date RS/G]], 6, FALSE)/$F1123</f>
        <v>#N/A</v>
      </c>
      <c r="Y1123" s="9" t="e">
        <f>VLOOKUP($B1123, FanGraphs_Standings[[Abbreviation]:[2024 Projected Full Season RDif]], 19, FALSE)/162</f>
        <v>#N/A</v>
      </c>
      <c r="Z1123" s="9" t="e">
        <f>VLOOKUP($B1123, FanGraphs_Standings[[Abbreviation]:[2024 Projected Full Season RDif]], 5, FALSE)</f>
        <v>#N/A</v>
      </c>
      <c r="AA1123" s="9" t="e">
        <f>VLOOKUP($B1123, FanGraphs_Standings[[Abbreviation]:[2024 Projected Full Season W%]], 18, FALSE)</f>
        <v>#N/A</v>
      </c>
      <c r="AB1123" s="9" t="e">
        <f>VLOOKUP($B1123, 'Home Field Adv'!$A$2:$I$31, 9, FALSE)</f>
        <v>#N/A</v>
      </c>
      <c r="AC1123" s="9" t="e">
        <f>VLOOKUP($C1123, FanGraphs_Standings[[Abbreviation]:[2024 Year to Date G]], 2, FALSE)</f>
        <v>#N/A</v>
      </c>
      <c r="AD1123" s="9" t="e">
        <f>VLOOKUP($E1123, 'SP Per G'!$A$2:$D$1380, 3, FALSE)</f>
        <v>#N/A</v>
      </c>
      <c r="AE1123" s="9" t="e">
        <f>VLOOKUP($E1123, 'SP Per G'!$A$2:$D$1380, 4, FALSE)</f>
        <v>#N/A</v>
      </c>
      <c r="AF1123" s="9" t="e">
        <f>VLOOKUP($E1123, Individual_Pitching___Dashboard[], 18, FALSE)</f>
        <v>#N/A</v>
      </c>
      <c r="AG1123" s="9" t="e">
        <f>VLOOKUP($E1123, Individual_Pitching___Dashboard[], 20, FALSE)</f>
        <v>#N/A</v>
      </c>
      <c r="AH1123" s="9" t="e">
        <f>VLOOKUP($E1123, Individual_Pitching___Advanced[], 21,FALSE)</f>
        <v>#N/A</v>
      </c>
      <c r="AI1123" s="9" t="e">
        <f>VLOOKUP($C1123, 'Team Per G'!$A$2:$G$31, 7, FALSE)</f>
        <v>#N/A</v>
      </c>
      <c r="AJ1123" s="9" t="e">
        <f>VLOOKUP($C1123, 'FanGraphs - Team WAR Projected'!$B$2:$E$31, 3, FALSE)/162</f>
        <v>#N/A</v>
      </c>
      <c r="AK1123" s="9" t="e">
        <f>VLOOKUP($C1123, Team_Pitching___Advanced[[Team]:[xFIP]], 19,FALSE)</f>
        <v>#N/A</v>
      </c>
      <c r="AL1123" s="9" t="e">
        <f>VLOOKUP($C1123, Team_Pitching___Advanced[], 20, FALSE)</f>
        <v>#N/A</v>
      </c>
      <c r="AM1123" s="9" t="e">
        <f>VLOOKUP($C1123, Team_Batting___Dashboard[[Team]:[wOBA]], 16, FALSE)</f>
        <v>#N/A</v>
      </c>
      <c r="AN1123" s="9" t="e">
        <f>VLOOKUP($C1123, Team_Batting___Advanced[[Team]:[OPS]], 9, FALSE)</f>
        <v>#N/A</v>
      </c>
      <c r="AO1123" s="9" t="e">
        <f>VLOOKUP($C1123, Team_Batting___Advanced[], 19, FALSE)</f>
        <v>#N/A</v>
      </c>
      <c r="AP1123" s="9" t="e">
        <f>VLOOKUP($C1123, 'Team Per G'!$A$2:$G$31, 3, FALSE)</f>
        <v>#N/A</v>
      </c>
      <c r="AQ1123" s="9" t="e">
        <f>VLOOKUP($C1123, 'Team Per G'!$A$2:$G$31, 5, FALSE)</f>
        <v>#N/A</v>
      </c>
      <c r="AR1123" s="9" t="e">
        <f>VLOOKUP($C1123, 'Team Per G'!$A$2:$G$31, 4, FALSE)</f>
        <v>#N/A</v>
      </c>
      <c r="AS1123" s="9" t="e">
        <f>VLOOKUP($C1123, Team_Batting___Dashboard[], 22, FALSE)/$AC1123</f>
        <v>#N/A</v>
      </c>
      <c r="AT1123" s="9" t="e">
        <f>VLOOKUP($C1123, 'FanGraphs - Team WAR Projected'!$B$2:$E$31, 4, FALSE)/162</f>
        <v>#N/A</v>
      </c>
      <c r="AU1123" s="9" t="e">
        <f>VLOOKUP($C1123, FanGraphs_Standings[[Abbreviation]:[2024 Year to Date RS/G]], 6, FALSE)/$AC1123</f>
        <v>#N/A</v>
      </c>
      <c r="AV1123" s="9" t="e">
        <f>VLOOKUP($C1123, FanGraphs_Standings[[Abbreviation]:[2024 Projected Full Season RDif]], 19, FALSE)/162</f>
        <v>#N/A</v>
      </c>
      <c r="AW1123" s="9" t="e">
        <f>VLOOKUP($C1123, FanGraphs_Standings[[Abbreviation]:[2024 Projected Full Season RDif]], 5, FALSE)</f>
        <v>#N/A</v>
      </c>
      <c r="AX1123" s="9" t="e">
        <f>VLOOKUP($C1123, FanGraphs_Standings[[Abbreviation]:[2024 Projected Full Season W%]], 18, FALSE)</f>
        <v>#N/A</v>
      </c>
      <c r="AY1123" s="9" t="e">
        <f>VLOOKUP($C1123, 'Home Field Adv'!$A$2:$K$31, 11, FALSE)</f>
        <v>#N/A</v>
      </c>
      <c r="BB1123" s="5" t="str">
        <f t="shared" si="52"/>
        <v/>
      </c>
      <c r="BC1123" s="5" t="str">
        <f t="shared" si="53"/>
        <v/>
      </c>
      <c r="BD1123" s="5" t="str">
        <f t="shared" si="54"/>
        <v/>
      </c>
    </row>
    <row r="1124" spans="6:56" x14ac:dyDescent="0.45">
      <c r="F1124" s="9" t="e">
        <f>VLOOKUP($B1124, FanGraphs_Standings[[Abbreviation]:[2024 Year to Date G]], 2, FALSE)</f>
        <v>#N/A</v>
      </c>
      <c r="G1124" s="9" t="e">
        <f>IF(ISERR(VLOOKUP($D1124, 'SP Per G'!$A$2:$D$1380, 3, FALSE)), L1124, VLOOKUP($D1124, 'SP Per G'!$A$2:$D$1380, 3, FALSE))</f>
        <v>#N/A</v>
      </c>
      <c r="H1124" s="9" t="e">
        <f>VLOOKUP($D1124, 'SP Per G'!$A$2:$D$1380, 4, FALSE)</f>
        <v>#N/A</v>
      </c>
      <c r="I1124" s="9" t="e">
        <f>VLOOKUP($D1124, Individual_Pitching___Dashboard[], 18, FALSE)</f>
        <v>#N/A</v>
      </c>
      <c r="J1124" s="9" t="e">
        <f>VLOOKUP($D1124, Individual_Pitching___Dashboard[], 20, FALSE)</f>
        <v>#N/A</v>
      </c>
      <c r="K1124" s="9" t="e">
        <f>VLOOKUP($D1124, Individual_Pitching___Advanced[], 21,FALSE)</f>
        <v>#N/A</v>
      </c>
      <c r="L1124" s="9" t="e">
        <f>VLOOKUP($B1124, 'Team Per G'!$A$2:$G$31, 7, FALSE)</f>
        <v>#N/A</v>
      </c>
      <c r="M1124" s="9" t="e">
        <f>VLOOKUP($B1124, 'FanGraphs - Team WAR Projected'!$B$2:$E$31, 3, FALSE)/162</f>
        <v>#N/A</v>
      </c>
      <c r="N1124" s="9" t="e">
        <f>VLOOKUP($B1124, Team_Pitching___Advanced[[Team]:[xFIP]], 19,FALSE)</f>
        <v>#N/A</v>
      </c>
      <c r="O1124" s="9" t="e">
        <f>VLOOKUP($B1124, Team_Pitching___Advanced[], 20, FALSE)</f>
        <v>#N/A</v>
      </c>
      <c r="P1124" s="9" t="e">
        <f>VLOOKUP($B1124, Team_Batting___Dashboard[[Team]:[wOBA]], 16, FALSE)</f>
        <v>#N/A</v>
      </c>
      <c r="Q1124" s="9" t="e">
        <f>VLOOKUP($B1124, Team_Batting___Advanced[[Team]:[OPS]], 9, FALSE)</f>
        <v>#N/A</v>
      </c>
      <c r="R1124" s="9" t="e">
        <f>VLOOKUP($B1124, Team_Batting___Advanced[], 19, FALSE)</f>
        <v>#N/A</v>
      </c>
      <c r="S1124" s="9" t="e">
        <f>VLOOKUP($B1124, 'Team Per G'!$A$2:$G$31, 3, FALSE)</f>
        <v>#N/A</v>
      </c>
      <c r="T1124" s="9" t="e">
        <f>VLOOKUP($B1124, 'Team Per G'!$A$2:$G$31, 5, FALSE)</f>
        <v>#N/A</v>
      </c>
      <c r="U1124" s="9" t="e">
        <f>VLOOKUP($B1124, 'Team Per G'!$A$2:$G$31, 4, FALSE)</f>
        <v>#N/A</v>
      </c>
      <c r="V1124" s="9" t="e">
        <f>VLOOKUP($B1124, Team_Batting___Dashboard[], 22, FALSE)/$F1124</f>
        <v>#N/A</v>
      </c>
      <c r="W1124" s="9" t="e">
        <f>VLOOKUP($B1124, 'FanGraphs - Team WAR Projected'!$B$2:$E$31, 4, FALSE)/162</f>
        <v>#N/A</v>
      </c>
      <c r="X1124" s="9" t="e">
        <f>VLOOKUP($B1124, FanGraphs_Standings[[Abbreviation]:[2024 Year to Date RS/G]], 6, FALSE)/$F1124</f>
        <v>#N/A</v>
      </c>
      <c r="Y1124" s="9" t="e">
        <f>VLOOKUP($B1124, FanGraphs_Standings[[Abbreviation]:[2024 Projected Full Season RDif]], 19, FALSE)/162</f>
        <v>#N/A</v>
      </c>
      <c r="Z1124" s="9" t="e">
        <f>VLOOKUP($B1124, FanGraphs_Standings[[Abbreviation]:[2024 Projected Full Season RDif]], 5, FALSE)</f>
        <v>#N/A</v>
      </c>
      <c r="AA1124" s="9" t="e">
        <f>VLOOKUP($B1124, FanGraphs_Standings[[Abbreviation]:[2024 Projected Full Season W%]], 18, FALSE)</f>
        <v>#N/A</v>
      </c>
      <c r="AB1124" s="9" t="e">
        <f>VLOOKUP($B1124, 'Home Field Adv'!$A$2:$I$31, 9, FALSE)</f>
        <v>#N/A</v>
      </c>
      <c r="AC1124" s="9" t="e">
        <f>VLOOKUP($C1124, FanGraphs_Standings[[Abbreviation]:[2024 Year to Date G]], 2, FALSE)</f>
        <v>#N/A</v>
      </c>
      <c r="AD1124" s="9" t="e">
        <f>VLOOKUP($E1124, 'SP Per G'!$A$2:$D$1380, 3, FALSE)</f>
        <v>#N/A</v>
      </c>
      <c r="AE1124" s="9" t="e">
        <f>VLOOKUP($E1124, 'SP Per G'!$A$2:$D$1380, 4, FALSE)</f>
        <v>#N/A</v>
      </c>
      <c r="AF1124" s="9" t="e">
        <f>VLOOKUP($E1124, Individual_Pitching___Dashboard[], 18, FALSE)</f>
        <v>#N/A</v>
      </c>
      <c r="AG1124" s="9" t="e">
        <f>VLOOKUP($E1124, Individual_Pitching___Dashboard[], 20, FALSE)</f>
        <v>#N/A</v>
      </c>
      <c r="AH1124" s="9" t="e">
        <f>VLOOKUP($E1124, Individual_Pitching___Advanced[], 21,FALSE)</f>
        <v>#N/A</v>
      </c>
      <c r="AI1124" s="9" t="e">
        <f>VLOOKUP($C1124, 'Team Per G'!$A$2:$G$31, 7, FALSE)</f>
        <v>#N/A</v>
      </c>
      <c r="AJ1124" s="9" t="e">
        <f>VLOOKUP($C1124, 'FanGraphs - Team WAR Projected'!$B$2:$E$31, 3, FALSE)/162</f>
        <v>#N/A</v>
      </c>
      <c r="AK1124" s="9" t="e">
        <f>VLOOKUP($C1124, Team_Pitching___Advanced[[Team]:[xFIP]], 19,FALSE)</f>
        <v>#N/A</v>
      </c>
      <c r="AL1124" s="9" t="e">
        <f>VLOOKUP($C1124, Team_Pitching___Advanced[], 20, FALSE)</f>
        <v>#N/A</v>
      </c>
      <c r="AM1124" s="9" t="e">
        <f>VLOOKUP($C1124, Team_Batting___Dashboard[[Team]:[wOBA]], 16, FALSE)</f>
        <v>#N/A</v>
      </c>
      <c r="AN1124" s="9" t="e">
        <f>VLOOKUP($C1124, Team_Batting___Advanced[[Team]:[OPS]], 9, FALSE)</f>
        <v>#N/A</v>
      </c>
      <c r="AO1124" s="9" t="e">
        <f>VLOOKUP($C1124, Team_Batting___Advanced[], 19, FALSE)</f>
        <v>#N/A</v>
      </c>
      <c r="AP1124" s="9" t="e">
        <f>VLOOKUP($C1124, 'Team Per G'!$A$2:$G$31, 3, FALSE)</f>
        <v>#N/A</v>
      </c>
      <c r="AQ1124" s="9" t="e">
        <f>VLOOKUP($C1124, 'Team Per G'!$A$2:$G$31, 5, FALSE)</f>
        <v>#N/A</v>
      </c>
      <c r="AR1124" s="9" t="e">
        <f>VLOOKUP($C1124, 'Team Per G'!$A$2:$G$31, 4, FALSE)</f>
        <v>#N/A</v>
      </c>
      <c r="AS1124" s="9" t="e">
        <f>VLOOKUP($C1124, Team_Batting___Dashboard[], 22, FALSE)/$AC1124</f>
        <v>#N/A</v>
      </c>
      <c r="AT1124" s="9" t="e">
        <f>VLOOKUP($C1124, 'FanGraphs - Team WAR Projected'!$B$2:$E$31, 4, FALSE)/162</f>
        <v>#N/A</v>
      </c>
      <c r="AU1124" s="9" t="e">
        <f>VLOOKUP($C1124, FanGraphs_Standings[[Abbreviation]:[2024 Year to Date RS/G]], 6, FALSE)/$AC1124</f>
        <v>#N/A</v>
      </c>
      <c r="AV1124" s="9" t="e">
        <f>VLOOKUP($C1124, FanGraphs_Standings[[Abbreviation]:[2024 Projected Full Season RDif]], 19, FALSE)/162</f>
        <v>#N/A</v>
      </c>
      <c r="AW1124" s="9" t="e">
        <f>VLOOKUP($C1124, FanGraphs_Standings[[Abbreviation]:[2024 Projected Full Season RDif]], 5, FALSE)</f>
        <v>#N/A</v>
      </c>
      <c r="AX1124" s="9" t="e">
        <f>VLOOKUP($C1124, FanGraphs_Standings[[Abbreviation]:[2024 Projected Full Season W%]], 18, FALSE)</f>
        <v>#N/A</v>
      </c>
      <c r="AY1124" s="9" t="e">
        <f>VLOOKUP($C1124, 'Home Field Adv'!$A$2:$K$31, 11, FALSE)</f>
        <v>#N/A</v>
      </c>
      <c r="BB1124" s="5" t="str">
        <f t="shared" si="52"/>
        <v/>
      </c>
      <c r="BC1124" s="5" t="str">
        <f t="shared" si="53"/>
        <v/>
      </c>
      <c r="BD1124" s="5" t="str">
        <f t="shared" si="54"/>
        <v/>
      </c>
    </row>
    <row r="1125" spans="6:56" x14ac:dyDescent="0.45">
      <c r="F1125" s="9" t="e">
        <f>VLOOKUP($B1125, FanGraphs_Standings[[Abbreviation]:[2024 Year to Date G]], 2, FALSE)</f>
        <v>#N/A</v>
      </c>
      <c r="G1125" s="9" t="e">
        <f>IF(ISERR(VLOOKUP($D1125, 'SP Per G'!$A$2:$D$1380, 3, FALSE)), L1125, VLOOKUP($D1125, 'SP Per G'!$A$2:$D$1380, 3, FALSE))</f>
        <v>#N/A</v>
      </c>
      <c r="H1125" s="9" t="e">
        <f>VLOOKUP($D1125, 'SP Per G'!$A$2:$D$1380, 4, FALSE)</f>
        <v>#N/A</v>
      </c>
      <c r="I1125" s="9" t="e">
        <f>VLOOKUP($D1125, Individual_Pitching___Dashboard[], 18, FALSE)</f>
        <v>#N/A</v>
      </c>
      <c r="J1125" s="9" t="e">
        <f>VLOOKUP($D1125, Individual_Pitching___Dashboard[], 20, FALSE)</f>
        <v>#N/A</v>
      </c>
      <c r="K1125" s="9" t="e">
        <f>VLOOKUP($D1125, Individual_Pitching___Advanced[], 21,FALSE)</f>
        <v>#N/A</v>
      </c>
      <c r="L1125" s="9" t="e">
        <f>VLOOKUP($B1125, 'Team Per G'!$A$2:$G$31, 7, FALSE)</f>
        <v>#N/A</v>
      </c>
      <c r="M1125" s="9" t="e">
        <f>VLOOKUP($B1125, 'FanGraphs - Team WAR Projected'!$B$2:$E$31, 3, FALSE)/162</f>
        <v>#N/A</v>
      </c>
      <c r="N1125" s="9" t="e">
        <f>VLOOKUP($B1125, Team_Pitching___Advanced[[Team]:[xFIP]], 19,FALSE)</f>
        <v>#N/A</v>
      </c>
      <c r="O1125" s="9" t="e">
        <f>VLOOKUP($B1125, Team_Pitching___Advanced[], 20, FALSE)</f>
        <v>#N/A</v>
      </c>
      <c r="P1125" s="9" t="e">
        <f>VLOOKUP($B1125, Team_Batting___Dashboard[[Team]:[wOBA]], 16, FALSE)</f>
        <v>#N/A</v>
      </c>
      <c r="Q1125" s="9" t="e">
        <f>VLOOKUP($B1125, Team_Batting___Advanced[[Team]:[OPS]], 9, FALSE)</f>
        <v>#N/A</v>
      </c>
      <c r="R1125" s="9" t="e">
        <f>VLOOKUP($B1125, Team_Batting___Advanced[], 19, FALSE)</f>
        <v>#N/A</v>
      </c>
      <c r="S1125" s="9" t="e">
        <f>VLOOKUP($B1125, 'Team Per G'!$A$2:$G$31, 3, FALSE)</f>
        <v>#N/A</v>
      </c>
      <c r="T1125" s="9" t="e">
        <f>VLOOKUP($B1125, 'Team Per G'!$A$2:$G$31, 5, FALSE)</f>
        <v>#N/A</v>
      </c>
      <c r="U1125" s="9" t="e">
        <f>VLOOKUP($B1125, 'Team Per G'!$A$2:$G$31, 4, FALSE)</f>
        <v>#N/A</v>
      </c>
      <c r="V1125" s="9" t="e">
        <f>VLOOKUP($B1125, Team_Batting___Dashboard[], 22, FALSE)/$F1125</f>
        <v>#N/A</v>
      </c>
      <c r="W1125" s="9" t="e">
        <f>VLOOKUP($B1125, 'FanGraphs - Team WAR Projected'!$B$2:$E$31, 4, FALSE)/162</f>
        <v>#N/A</v>
      </c>
      <c r="X1125" s="9" t="e">
        <f>VLOOKUP($B1125, FanGraphs_Standings[[Abbreviation]:[2024 Year to Date RS/G]], 6, FALSE)/$F1125</f>
        <v>#N/A</v>
      </c>
      <c r="Y1125" s="9" t="e">
        <f>VLOOKUP($B1125, FanGraphs_Standings[[Abbreviation]:[2024 Projected Full Season RDif]], 19, FALSE)/162</f>
        <v>#N/A</v>
      </c>
      <c r="Z1125" s="9" t="e">
        <f>VLOOKUP($B1125, FanGraphs_Standings[[Abbreviation]:[2024 Projected Full Season RDif]], 5, FALSE)</f>
        <v>#N/A</v>
      </c>
      <c r="AA1125" s="9" t="e">
        <f>VLOOKUP($B1125, FanGraphs_Standings[[Abbreviation]:[2024 Projected Full Season W%]], 18, FALSE)</f>
        <v>#N/A</v>
      </c>
      <c r="AB1125" s="9" t="e">
        <f>VLOOKUP($B1125, 'Home Field Adv'!$A$2:$I$31, 9, FALSE)</f>
        <v>#N/A</v>
      </c>
      <c r="AC1125" s="9" t="e">
        <f>VLOOKUP($C1125, FanGraphs_Standings[[Abbreviation]:[2024 Year to Date G]], 2, FALSE)</f>
        <v>#N/A</v>
      </c>
      <c r="AD1125" s="9" t="e">
        <f>VLOOKUP($E1125, 'SP Per G'!$A$2:$D$1380, 3, FALSE)</f>
        <v>#N/A</v>
      </c>
      <c r="AE1125" s="9" t="e">
        <f>VLOOKUP($E1125, 'SP Per G'!$A$2:$D$1380, 4, FALSE)</f>
        <v>#N/A</v>
      </c>
      <c r="AF1125" s="9" t="e">
        <f>VLOOKUP($E1125, Individual_Pitching___Dashboard[], 18, FALSE)</f>
        <v>#N/A</v>
      </c>
      <c r="AG1125" s="9" t="e">
        <f>VLOOKUP($E1125, Individual_Pitching___Dashboard[], 20, FALSE)</f>
        <v>#N/A</v>
      </c>
      <c r="AH1125" s="9" t="e">
        <f>VLOOKUP($E1125, Individual_Pitching___Advanced[], 21,FALSE)</f>
        <v>#N/A</v>
      </c>
      <c r="AI1125" s="9" t="e">
        <f>VLOOKUP($C1125, 'Team Per G'!$A$2:$G$31, 7, FALSE)</f>
        <v>#N/A</v>
      </c>
      <c r="AJ1125" s="9" t="e">
        <f>VLOOKUP($C1125, 'FanGraphs - Team WAR Projected'!$B$2:$E$31, 3, FALSE)/162</f>
        <v>#N/A</v>
      </c>
      <c r="AK1125" s="9" t="e">
        <f>VLOOKUP($C1125, Team_Pitching___Advanced[[Team]:[xFIP]], 19,FALSE)</f>
        <v>#N/A</v>
      </c>
      <c r="AL1125" s="9" t="e">
        <f>VLOOKUP($C1125, Team_Pitching___Advanced[], 20, FALSE)</f>
        <v>#N/A</v>
      </c>
      <c r="AM1125" s="9" t="e">
        <f>VLOOKUP($C1125, Team_Batting___Dashboard[[Team]:[wOBA]], 16, FALSE)</f>
        <v>#N/A</v>
      </c>
      <c r="AN1125" s="9" t="e">
        <f>VLOOKUP($C1125, Team_Batting___Advanced[[Team]:[OPS]], 9, FALSE)</f>
        <v>#N/A</v>
      </c>
      <c r="AO1125" s="9" t="e">
        <f>VLOOKUP($C1125, Team_Batting___Advanced[], 19, FALSE)</f>
        <v>#N/A</v>
      </c>
      <c r="AP1125" s="9" t="e">
        <f>VLOOKUP($C1125, 'Team Per G'!$A$2:$G$31, 3, FALSE)</f>
        <v>#N/A</v>
      </c>
      <c r="AQ1125" s="9" t="e">
        <f>VLOOKUP($C1125, 'Team Per G'!$A$2:$G$31, 5, FALSE)</f>
        <v>#N/A</v>
      </c>
      <c r="AR1125" s="9" t="e">
        <f>VLOOKUP($C1125, 'Team Per G'!$A$2:$G$31, 4, FALSE)</f>
        <v>#N/A</v>
      </c>
      <c r="AS1125" s="9" t="e">
        <f>VLOOKUP($C1125, Team_Batting___Dashboard[], 22, FALSE)/$AC1125</f>
        <v>#N/A</v>
      </c>
      <c r="AT1125" s="9" t="e">
        <f>VLOOKUP($C1125, 'FanGraphs - Team WAR Projected'!$B$2:$E$31, 4, FALSE)/162</f>
        <v>#N/A</v>
      </c>
      <c r="AU1125" s="9" t="e">
        <f>VLOOKUP($C1125, FanGraphs_Standings[[Abbreviation]:[2024 Year to Date RS/G]], 6, FALSE)/$AC1125</f>
        <v>#N/A</v>
      </c>
      <c r="AV1125" s="9" t="e">
        <f>VLOOKUP($C1125, FanGraphs_Standings[[Abbreviation]:[2024 Projected Full Season RDif]], 19, FALSE)/162</f>
        <v>#N/A</v>
      </c>
      <c r="AW1125" s="9" t="e">
        <f>VLOOKUP($C1125, FanGraphs_Standings[[Abbreviation]:[2024 Projected Full Season RDif]], 5, FALSE)</f>
        <v>#N/A</v>
      </c>
      <c r="AX1125" s="9" t="e">
        <f>VLOOKUP($C1125, FanGraphs_Standings[[Abbreviation]:[2024 Projected Full Season W%]], 18, FALSE)</f>
        <v>#N/A</v>
      </c>
      <c r="AY1125" s="9" t="e">
        <f>VLOOKUP($C1125, 'Home Field Adv'!$A$2:$K$31, 11, FALSE)</f>
        <v>#N/A</v>
      </c>
      <c r="BB1125" s="5" t="str">
        <f t="shared" si="52"/>
        <v/>
      </c>
      <c r="BC1125" s="5" t="str">
        <f t="shared" si="53"/>
        <v/>
      </c>
      <c r="BD1125" s="5" t="str">
        <f t="shared" si="54"/>
        <v/>
      </c>
    </row>
    <row r="1126" spans="6:56" x14ac:dyDescent="0.45">
      <c r="F1126" s="9" t="e">
        <f>VLOOKUP($B1126, FanGraphs_Standings[[Abbreviation]:[2024 Year to Date G]], 2, FALSE)</f>
        <v>#N/A</v>
      </c>
      <c r="G1126" s="9" t="e">
        <f>IF(ISERR(VLOOKUP($D1126, 'SP Per G'!$A$2:$D$1380, 3, FALSE)), L1126, VLOOKUP($D1126, 'SP Per G'!$A$2:$D$1380, 3, FALSE))</f>
        <v>#N/A</v>
      </c>
      <c r="H1126" s="9" t="e">
        <f>VLOOKUP($D1126, 'SP Per G'!$A$2:$D$1380, 4, FALSE)</f>
        <v>#N/A</v>
      </c>
      <c r="I1126" s="9" t="e">
        <f>VLOOKUP($D1126, Individual_Pitching___Dashboard[], 18, FALSE)</f>
        <v>#N/A</v>
      </c>
      <c r="J1126" s="9" t="e">
        <f>VLOOKUP($D1126, Individual_Pitching___Dashboard[], 20, FALSE)</f>
        <v>#N/A</v>
      </c>
      <c r="K1126" s="9" t="e">
        <f>VLOOKUP($D1126, Individual_Pitching___Advanced[], 21,FALSE)</f>
        <v>#N/A</v>
      </c>
      <c r="L1126" s="9" t="e">
        <f>VLOOKUP($B1126, 'Team Per G'!$A$2:$G$31, 7, FALSE)</f>
        <v>#N/A</v>
      </c>
      <c r="M1126" s="9" t="e">
        <f>VLOOKUP($B1126, 'FanGraphs - Team WAR Projected'!$B$2:$E$31, 3, FALSE)/162</f>
        <v>#N/A</v>
      </c>
      <c r="N1126" s="9" t="e">
        <f>VLOOKUP($B1126, Team_Pitching___Advanced[[Team]:[xFIP]], 19,FALSE)</f>
        <v>#N/A</v>
      </c>
      <c r="O1126" s="9" t="e">
        <f>VLOOKUP($B1126, Team_Pitching___Advanced[], 20, FALSE)</f>
        <v>#N/A</v>
      </c>
      <c r="P1126" s="9" t="e">
        <f>VLOOKUP($B1126, Team_Batting___Dashboard[[Team]:[wOBA]], 16, FALSE)</f>
        <v>#N/A</v>
      </c>
      <c r="Q1126" s="9" t="e">
        <f>VLOOKUP($B1126, Team_Batting___Advanced[[Team]:[OPS]], 9, FALSE)</f>
        <v>#N/A</v>
      </c>
      <c r="R1126" s="9" t="e">
        <f>VLOOKUP($B1126, Team_Batting___Advanced[], 19, FALSE)</f>
        <v>#N/A</v>
      </c>
      <c r="S1126" s="9" t="e">
        <f>VLOOKUP($B1126, 'Team Per G'!$A$2:$G$31, 3, FALSE)</f>
        <v>#N/A</v>
      </c>
      <c r="T1126" s="9" t="e">
        <f>VLOOKUP($B1126, 'Team Per G'!$A$2:$G$31, 5, FALSE)</f>
        <v>#N/A</v>
      </c>
      <c r="U1126" s="9" t="e">
        <f>VLOOKUP($B1126, 'Team Per G'!$A$2:$G$31, 4, FALSE)</f>
        <v>#N/A</v>
      </c>
      <c r="V1126" s="9" t="e">
        <f>VLOOKUP($B1126, Team_Batting___Dashboard[], 22, FALSE)/$F1126</f>
        <v>#N/A</v>
      </c>
      <c r="W1126" s="9" t="e">
        <f>VLOOKUP($B1126, 'FanGraphs - Team WAR Projected'!$B$2:$E$31, 4, FALSE)/162</f>
        <v>#N/A</v>
      </c>
      <c r="X1126" s="9" t="e">
        <f>VLOOKUP($B1126, FanGraphs_Standings[[Abbreviation]:[2024 Year to Date RS/G]], 6, FALSE)/$F1126</f>
        <v>#N/A</v>
      </c>
      <c r="Y1126" s="9" t="e">
        <f>VLOOKUP($B1126, FanGraphs_Standings[[Abbreviation]:[2024 Projected Full Season RDif]], 19, FALSE)/162</f>
        <v>#N/A</v>
      </c>
      <c r="Z1126" s="9" t="e">
        <f>VLOOKUP($B1126, FanGraphs_Standings[[Abbreviation]:[2024 Projected Full Season RDif]], 5, FALSE)</f>
        <v>#N/A</v>
      </c>
      <c r="AA1126" s="9" t="e">
        <f>VLOOKUP($B1126, FanGraphs_Standings[[Abbreviation]:[2024 Projected Full Season W%]], 18, FALSE)</f>
        <v>#N/A</v>
      </c>
      <c r="AB1126" s="9" t="e">
        <f>VLOOKUP($B1126, 'Home Field Adv'!$A$2:$I$31, 9, FALSE)</f>
        <v>#N/A</v>
      </c>
      <c r="AC1126" s="9" t="e">
        <f>VLOOKUP($C1126, FanGraphs_Standings[[Abbreviation]:[2024 Year to Date G]], 2, FALSE)</f>
        <v>#N/A</v>
      </c>
      <c r="AD1126" s="9" t="e">
        <f>VLOOKUP($E1126, 'SP Per G'!$A$2:$D$1380, 3, FALSE)</f>
        <v>#N/A</v>
      </c>
      <c r="AE1126" s="9" t="e">
        <f>VLOOKUP($E1126, 'SP Per G'!$A$2:$D$1380, 4, FALSE)</f>
        <v>#N/A</v>
      </c>
      <c r="AF1126" s="9" t="e">
        <f>VLOOKUP($E1126, Individual_Pitching___Dashboard[], 18, FALSE)</f>
        <v>#N/A</v>
      </c>
      <c r="AG1126" s="9" t="e">
        <f>VLOOKUP($E1126, Individual_Pitching___Dashboard[], 20, FALSE)</f>
        <v>#N/A</v>
      </c>
      <c r="AH1126" s="9" t="e">
        <f>VLOOKUP($E1126, Individual_Pitching___Advanced[], 21,FALSE)</f>
        <v>#N/A</v>
      </c>
      <c r="AI1126" s="9" t="e">
        <f>VLOOKUP($C1126, 'Team Per G'!$A$2:$G$31, 7, FALSE)</f>
        <v>#N/A</v>
      </c>
      <c r="AJ1126" s="9" t="e">
        <f>VLOOKUP($C1126, 'FanGraphs - Team WAR Projected'!$B$2:$E$31, 3, FALSE)/162</f>
        <v>#N/A</v>
      </c>
      <c r="AK1126" s="9" t="e">
        <f>VLOOKUP($C1126, Team_Pitching___Advanced[[Team]:[xFIP]], 19,FALSE)</f>
        <v>#N/A</v>
      </c>
      <c r="AL1126" s="9" t="e">
        <f>VLOOKUP($C1126, Team_Pitching___Advanced[], 20, FALSE)</f>
        <v>#N/A</v>
      </c>
      <c r="AM1126" s="9" t="e">
        <f>VLOOKUP($C1126, Team_Batting___Dashboard[[Team]:[wOBA]], 16, FALSE)</f>
        <v>#N/A</v>
      </c>
      <c r="AN1126" s="9" t="e">
        <f>VLOOKUP($C1126, Team_Batting___Advanced[[Team]:[OPS]], 9, FALSE)</f>
        <v>#N/A</v>
      </c>
      <c r="AO1126" s="9" t="e">
        <f>VLOOKUP($C1126, Team_Batting___Advanced[], 19, FALSE)</f>
        <v>#N/A</v>
      </c>
      <c r="AP1126" s="9" t="e">
        <f>VLOOKUP($C1126, 'Team Per G'!$A$2:$G$31, 3, FALSE)</f>
        <v>#N/A</v>
      </c>
      <c r="AQ1126" s="9" t="e">
        <f>VLOOKUP($C1126, 'Team Per G'!$A$2:$G$31, 5, FALSE)</f>
        <v>#N/A</v>
      </c>
      <c r="AR1126" s="9" t="e">
        <f>VLOOKUP($C1126, 'Team Per G'!$A$2:$G$31, 4, FALSE)</f>
        <v>#N/A</v>
      </c>
      <c r="AS1126" s="9" t="e">
        <f>VLOOKUP($C1126, Team_Batting___Dashboard[], 22, FALSE)/$AC1126</f>
        <v>#N/A</v>
      </c>
      <c r="AT1126" s="9" t="e">
        <f>VLOOKUP($C1126, 'FanGraphs - Team WAR Projected'!$B$2:$E$31, 4, FALSE)/162</f>
        <v>#N/A</v>
      </c>
      <c r="AU1126" s="9" t="e">
        <f>VLOOKUP($C1126, FanGraphs_Standings[[Abbreviation]:[2024 Year to Date RS/G]], 6, FALSE)/$AC1126</f>
        <v>#N/A</v>
      </c>
      <c r="AV1126" s="9" t="e">
        <f>VLOOKUP($C1126, FanGraphs_Standings[[Abbreviation]:[2024 Projected Full Season RDif]], 19, FALSE)/162</f>
        <v>#N/A</v>
      </c>
      <c r="AW1126" s="9" t="e">
        <f>VLOOKUP($C1126, FanGraphs_Standings[[Abbreviation]:[2024 Projected Full Season RDif]], 5, FALSE)</f>
        <v>#N/A</v>
      </c>
      <c r="AX1126" s="9" t="e">
        <f>VLOOKUP($C1126, FanGraphs_Standings[[Abbreviation]:[2024 Projected Full Season W%]], 18, FALSE)</f>
        <v>#N/A</v>
      </c>
      <c r="AY1126" s="9" t="e">
        <f>VLOOKUP($C1126, 'Home Field Adv'!$A$2:$K$31, 11, FALSE)</f>
        <v>#N/A</v>
      </c>
      <c r="BB1126" s="5" t="str">
        <f t="shared" si="52"/>
        <v/>
      </c>
      <c r="BC1126" s="5" t="str">
        <f t="shared" si="53"/>
        <v/>
      </c>
      <c r="BD1126" s="5" t="str">
        <f t="shared" si="54"/>
        <v/>
      </c>
    </row>
    <row r="1127" spans="6:56" x14ac:dyDescent="0.45">
      <c r="F1127" s="9" t="e">
        <f>VLOOKUP($B1127, FanGraphs_Standings[[Abbreviation]:[2024 Year to Date G]], 2, FALSE)</f>
        <v>#N/A</v>
      </c>
      <c r="G1127" s="9" t="e">
        <f>IF(ISERR(VLOOKUP($D1127, 'SP Per G'!$A$2:$D$1380, 3, FALSE)), L1127, VLOOKUP($D1127, 'SP Per G'!$A$2:$D$1380, 3, FALSE))</f>
        <v>#N/A</v>
      </c>
      <c r="H1127" s="9" t="e">
        <f>VLOOKUP($D1127, 'SP Per G'!$A$2:$D$1380, 4, FALSE)</f>
        <v>#N/A</v>
      </c>
      <c r="I1127" s="9" t="e">
        <f>VLOOKUP($D1127, Individual_Pitching___Dashboard[], 18, FALSE)</f>
        <v>#N/A</v>
      </c>
      <c r="J1127" s="9" t="e">
        <f>VLOOKUP($D1127, Individual_Pitching___Dashboard[], 20, FALSE)</f>
        <v>#N/A</v>
      </c>
      <c r="K1127" s="9" t="e">
        <f>VLOOKUP($D1127, Individual_Pitching___Advanced[], 21,FALSE)</f>
        <v>#N/A</v>
      </c>
      <c r="L1127" s="9" t="e">
        <f>VLOOKUP($B1127, 'Team Per G'!$A$2:$G$31, 7, FALSE)</f>
        <v>#N/A</v>
      </c>
      <c r="M1127" s="9" t="e">
        <f>VLOOKUP($B1127, 'FanGraphs - Team WAR Projected'!$B$2:$E$31, 3, FALSE)/162</f>
        <v>#N/A</v>
      </c>
      <c r="N1127" s="9" t="e">
        <f>VLOOKUP($B1127, Team_Pitching___Advanced[[Team]:[xFIP]], 19,FALSE)</f>
        <v>#N/A</v>
      </c>
      <c r="O1127" s="9" t="e">
        <f>VLOOKUP($B1127, Team_Pitching___Advanced[], 20, FALSE)</f>
        <v>#N/A</v>
      </c>
      <c r="P1127" s="9" t="e">
        <f>VLOOKUP($B1127, Team_Batting___Dashboard[[Team]:[wOBA]], 16, FALSE)</f>
        <v>#N/A</v>
      </c>
      <c r="Q1127" s="9" t="e">
        <f>VLOOKUP($B1127, Team_Batting___Advanced[[Team]:[OPS]], 9, FALSE)</f>
        <v>#N/A</v>
      </c>
      <c r="R1127" s="9" t="e">
        <f>VLOOKUP($B1127, Team_Batting___Advanced[], 19, FALSE)</f>
        <v>#N/A</v>
      </c>
      <c r="S1127" s="9" t="e">
        <f>VLOOKUP($B1127, 'Team Per G'!$A$2:$G$31, 3, FALSE)</f>
        <v>#N/A</v>
      </c>
      <c r="T1127" s="9" t="e">
        <f>VLOOKUP($B1127, 'Team Per G'!$A$2:$G$31, 5, FALSE)</f>
        <v>#N/A</v>
      </c>
      <c r="U1127" s="9" t="e">
        <f>VLOOKUP($B1127, 'Team Per G'!$A$2:$G$31, 4, FALSE)</f>
        <v>#N/A</v>
      </c>
      <c r="V1127" s="9" t="e">
        <f>VLOOKUP($B1127, Team_Batting___Dashboard[], 22, FALSE)/$F1127</f>
        <v>#N/A</v>
      </c>
      <c r="W1127" s="9" t="e">
        <f>VLOOKUP($B1127, 'FanGraphs - Team WAR Projected'!$B$2:$E$31, 4, FALSE)/162</f>
        <v>#N/A</v>
      </c>
      <c r="X1127" s="9" t="e">
        <f>VLOOKUP($B1127, FanGraphs_Standings[[Abbreviation]:[2024 Year to Date RS/G]], 6, FALSE)/$F1127</f>
        <v>#N/A</v>
      </c>
      <c r="Y1127" s="9" t="e">
        <f>VLOOKUP($B1127, FanGraphs_Standings[[Abbreviation]:[2024 Projected Full Season RDif]], 19, FALSE)/162</f>
        <v>#N/A</v>
      </c>
      <c r="Z1127" s="9" t="e">
        <f>VLOOKUP($B1127, FanGraphs_Standings[[Abbreviation]:[2024 Projected Full Season RDif]], 5, FALSE)</f>
        <v>#N/A</v>
      </c>
      <c r="AA1127" s="9" t="e">
        <f>VLOOKUP($B1127, FanGraphs_Standings[[Abbreviation]:[2024 Projected Full Season W%]], 18, FALSE)</f>
        <v>#N/A</v>
      </c>
      <c r="AB1127" s="9" t="e">
        <f>VLOOKUP($B1127, 'Home Field Adv'!$A$2:$I$31, 9, FALSE)</f>
        <v>#N/A</v>
      </c>
      <c r="AC1127" s="9" t="e">
        <f>VLOOKUP($C1127, FanGraphs_Standings[[Abbreviation]:[2024 Year to Date G]], 2, FALSE)</f>
        <v>#N/A</v>
      </c>
      <c r="AD1127" s="9" t="e">
        <f>VLOOKUP($E1127, 'SP Per G'!$A$2:$D$1380, 3, FALSE)</f>
        <v>#N/A</v>
      </c>
      <c r="AE1127" s="9" t="e">
        <f>VLOOKUP($E1127, 'SP Per G'!$A$2:$D$1380, 4, FALSE)</f>
        <v>#N/A</v>
      </c>
      <c r="AF1127" s="9" t="e">
        <f>VLOOKUP($E1127, Individual_Pitching___Dashboard[], 18, FALSE)</f>
        <v>#N/A</v>
      </c>
      <c r="AG1127" s="9" t="e">
        <f>VLOOKUP($E1127, Individual_Pitching___Dashboard[], 20, FALSE)</f>
        <v>#N/A</v>
      </c>
      <c r="AH1127" s="9" t="e">
        <f>VLOOKUP($E1127, Individual_Pitching___Advanced[], 21,FALSE)</f>
        <v>#N/A</v>
      </c>
      <c r="AI1127" s="9" t="e">
        <f>VLOOKUP($C1127, 'Team Per G'!$A$2:$G$31, 7, FALSE)</f>
        <v>#N/A</v>
      </c>
      <c r="AJ1127" s="9" t="e">
        <f>VLOOKUP($C1127, 'FanGraphs - Team WAR Projected'!$B$2:$E$31, 3, FALSE)/162</f>
        <v>#N/A</v>
      </c>
      <c r="AK1127" s="9" t="e">
        <f>VLOOKUP($C1127, Team_Pitching___Advanced[[Team]:[xFIP]], 19,FALSE)</f>
        <v>#N/A</v>
      </c>
      <c r="AL1127" s="9" t="e">
        <f>VLOOKUP($C1127, Team_Pitching___Advanced[], 20, FALSE)</f>
        <v>#N/A</v>
      </c>
      <c r="AM1127" s="9" t="e">
        <f>VLOOKUP($C1127, Team_Batting___Dashboard[[Team]:[wOBA]], 16, FALSE)</f>
        <v>#N/A</v>
      </c>
      <c r="AN1127" s="9" t="e">
        <f>VLOOKUP($C1127, Team_Batting___Advanced[[Team]:[OPS]], 9, FALSE)</f>
        <v>#N/A</v>
      </c>
      <c r="AO1127" s="9" t="e">
        <f>VLOOKUP($C1127, Team_Batting___Advanced[], 19, FALSE)</f>
        <v>#N/A</v>
      </c>
      <c r="AP1127" s="9" t="e">
        <f>VLOOKUP($C1127, 'Team Per G'!$A$2:$G$31, 3, FALSE)</f>
        <v>#N/A</v>
      </c>
      <c r="AQ1127" s="9" t="e">
        <f>VLOOKUP($C1127, 'Team Per G'!$A$2:$G$31, 5, FALSE)</f>
        <v>#N/A</v>
      </c>
      <c r="AR1127" s="9" t="e">
        <f>VLOOKUP($C1127, 'Team Per G'!$A$2:$G$31, 4, FALSE)</f>
        <v>#N/A</v>
      </c>
      <c r="AS1127" s="9" t="e">
        <f>VLOOKUP($C1127, Team_Batting___Dashboard[], 22, FALSE)/$AC1127</f>
        <v>#N/A</v>
      </c>
      <c r="AT1127" s="9" t="e">
        <f>VLOOKUP($C1127, 'FanGraphs - Team WAR Projected'!$B$2:$E$31, 4, FALSE)/162</f>
        <v>#N/A</v>
      </c>
      <c r="AU1127" s="9" t="e">
        <f>VLOOKUP($C1127, FanGraphs_Standings[[Abbreviation]:[2024 Year to Date RS/G]], 6, FALSE)/$AC1127</f>
        <v>#N/A</v>
      </c>
      <c r="AV1127" s="9" t="e">
        <f>VLOOKUP($C1127, FanGraphs_Standings[[Abbreviation]:[2024 Projected Full Season RDif]], 19, FALSE)/162</f>
        <v>#N/A</v>
      </c>
      <c r="AW1127" s="9" t="e">
        <f>VLOOKUP($C1127, FanGraphs_Standings[[Abbreviation]:[2024 Projected Full Season RDif]], 5, FALSE)</f>
        <v>#N/A</v>
      </c>
      <c r="AX1127" s="9" t="e">
        <f>VLOOKUP($C1127, FanGraphs_Standings[[Abbreviation]:[2024 Projected Full Season W%]], 18, FALSE)</f>
        <v>#N/A</v>
      </c>
      <c r="AY1127" s="9" t="e">
        <f>VLOOKUP($C1127, 'Home Field Adv'!$A$2:$K$31, 11, FALSE)</f>
        <v>#N/A</v>
      </c>
      <c r="BB1127" s="5" t="str">
        <f t="shared" si="52"/>
        <v/>
      </c>
      <c r="BC1127" s="5" t="str">
        <f t="shared" si="53"/>
        <v/>
      </c>
      <c r="BD1127" s="5" t="str">
        <f t="shared" si="54"/>
        <v/>
      </c>
    </row>
    <row r="1128" spans="6:56" x14ac:dyDescent="0.45">
      <c r="F1128" s="9" t="e">
        <f>VLOOKUP($B1128, FanGraphs_Standings[[Abbreviation]:[2024 Year to Date G]], 2, FALSE)</f>
        <v>#N/A</v>
      </c>
      <c r="G1128" s="9" t="e">
        <f>IF(ISERR(VLOOKUP($D1128, 'SP Per G'!$A$2:$D$1380, 3, FALSE)), L1128, VLOOKUP($D1128, 'SP Per G'!$A$2:$D$1380, 3, FALSE))</f>
        <v>#N/A</v>
      </c>
      <c r="H1128" s="9" t="e">
        <f>VLOOKUP($D1128, 'SP Per G'!$A$2:$D$1380, 4, FALSE)</f>
        <v>#N/A</v>
      </c>
      <c r="I1128" s="9" t="e">
        <f>VLOOKUP($D1128, Individual_Pitching___Dashboard[], 18, FALSE)</f>
        <v>#N/A</v>
      </c>
      <c r="J1128" s="9" t="e">
        <f>VLOOKUP($D1128, Individual_Pitching___Dashboard[], 20, FALSE)</f>
        <v>#N/A</v>
      </c>
      <c r="K1128" s="9" t="e">
        <f>VLOOKUP($D1128, Individual_Pitching___Advanced[], 21,FALSE)</f>
        <v>#N/A</v>
      </c>
      <c r="L1128" s="9" t="e">
        <f>VLOOKUP($B1128, 'Team Per G'!$A$2:$G$31, 7, FALSE)</f>
        <v>#N/A</v>
      </c>
      <c r="M1128" s="9" t="e">
        <f>VLOOKUP($B1128, 'FanGraphs - Team WAR Projected'!$B$2:$E$31, 3, FALSE)/162</f>
        <v>#N/A</v>
      </c>
      <c r="N1128" s="9" t="e">
        <f>VLOOKUP($B1128, Team_Pitching___Advanced[[Team]:[xFIP]], 19,FALSE)</f>
        <v>#N/A</v>
      </c>
      <c r="O1128" s="9" t="e">
        <f>VLOOKUP($B1128, Team_Pitching___Advanced[], 20, FALSE)</f>
        <v>#N/A</v>
      </c>
      <c r="P1128" s="9" t="e">
        <f>VLOOKUP($B1128, Team_Batting___Dashboard[[Team]:[wOBA]], 16, FALSE)</f>
        <v>#N/A</v>
      </c>
      <c r="Q1128" s="9" t="e">
        <f>VLOOKUP($B1128, Team_Batting___Advanced[[Team]:[OPS]], 9, FALSE)</f>
        <v>#N/A</v>
      </c>
      <c r="R1128" s="9" t="e">
        <f>VLOOKUP($B1128, Team_Batting___Advanced[], 19, FALSE)</f>
        <v>#N/A</v>
      </c>
      <c r="S1128" s="9" t="e">
        <f>VLOOKUP($B1128, 'Team Per G'!$A$2:$G$31, 3, FALSE)</f>
        <v>#N/A</v>
      </c>
      <c r="T1128" s="9" t="e">
        <f>VLOOKUP($B1128, 'Team Per G'!$A$2:$G$31, 5, FALSE)</f>
        <v>#N/A</v>
      </c>
      <c r="U1128" s="9" t="e">
        <f>VLOOKUP($B1128, 'Team Per G'!$A$2:$G$31, 4, FALSE)</f>
        <v>#N/A</v>
      </c>
      <c r="V1128" s="9" t="e">
        <f>VLOOKUP($B1128, Team_Batting___Dashboard[], 22, FALSE)/$F1128</f>
        <v>#N/A</v>
      </c>
      <c r="W1128" s="9" t="e">
        <f>VLOOKUP($B1128, 'FanGraphs - Team WAR Projected'!$B$2:$E$31, 4, FALSE)/162</f>
        <v>#N/A</v>
      </c>
      <c r="X1128" s="9" t="e">
        <f>VLOOKUP($B1128, FanGraphs_Standings[[Abbreviation]:[2024 Year to Date RS/G]], 6, FALSE)/$F1128</f>
        <v>#N/A</v>
      </c>
      <c r="Y1128" s="9" t="e">
        <f>VLOOKUP($B1128, FanGraphs_Standings[[Abbreviation]:[2024 Projected Full Season RDif]], 19, FALSE)/162</f>
        <v>#N/A</v>
      </c>
      <c r="Z1128" s="9" t="e">
        <f>VLOOKUP($B1128, FanGraphs_Standings[[Abbreviation]:[2024 Projected Full Season RDif]], 5, FALSE)</f>
        <v>#N/A</v>
      </c>
      <c r="AA1128" s="9" t="e">
        <f>VLOOKUP($B1128, FanGraphs_Standings[[Abbreviation]:[2024 Projected Full Season W%]], 18, FALSE)</f>
        <v>#N/A</v>
      </c>
      <c r="AB1128" s="9" t="e">
        <f>VLOOKUP($B1128, 'Home Field Adv'!$A$2:$I$31, 9, FALSE)</f>
        <v>#N/A</v>
      </c>
      <c r="AC1128" s="9" t="e">
        <f>VLOOKUP($C1128, FanGraphs_Standings[[Abbreviation]:[2024 Year to Date G]], 2, FALSE)</f>
        <v>#N/A</v>
      </c>
      <c r="AD1128" s="9" t="e">
        <f>VLOOKUP($E1128, 'SP Per G'!$A$2:$D$1380, 3, FALSE)</f>
        <v>#N/A</v>
      </c>
      <c r="AE1128" s="9" t="e">
        <f>VLOOKUP($E1128, 'SP Per G'!$A$2:$D$1380, 4, FALSE)</f>
        <v>#N/A</v>
      </c>
      <c r="AF1128" s="9" t="e">
        <f>VLOOKUP($E1128, Individual_Pitching___Dashboard[], 18, FALSE)</f>
        <v>#N/A</v>
      </c>
      <c r="AG1128" s="9" t="e">
        <f>VLOOKUP($E1128, Individual_Pitching___Dashboard[], 20, FALSE)</f>
        <v>#N/A</v>
      </c>
      <c r="AH1128" s="9" t="e">
        <f>VLOOKUP($E1128, Individual_Pitching___Advanced[], 21,FALSE)</f>
        <v>#N/A</v>
      </c>
      <c r="AI1128" s="9" t="e">
        <f>VLOOKUP($C1128, 'Team Per G'!$A$2:$G$31, 7, FALSE)</f>
        <v>#N/A</v>
      </c>
      <c r="AJ1128" s="9" t="e">
        <f>VLOOKUP($C1128, 'FanGraphs - Team WAR Projected'!$B$2:$E$31, 3, FALSE)/162</f>
        <v>#N/A</v>
      </c>
      <c r="AK1128" s="9" t="e">
        <f>VLOOKUP($C1128, Team_Pitching___Advanced[[Team]:[xFIP]], 19,FALSE)</f>
        <v>#N/A</v>
      </c>
      <c r="AL1128" s="9" t="e">
        <f>VLOOKUP($C1128, Team_Pitching___Advanced[], 20, FALSE)</f>
        <v>#N/A</v>
      </c>
      <c r="AM1128" s="9" t="e">
        <f>VLOOKUP($C1128, Team_Batting___Dashboard[[Team]:[wOBA]], 16, FALSE)</f>
        <v>#N/A</v>
      </c>
      <c r="AN1128" s="9" t="e">
        <f>VLOOKUP($C1128, Team_Batting___Advanced[[Team]:[OPS]], 9, FALSE)</f>
        <v>#N/A</v>
      </c>
      <c r="AO1128" s="9" t="e">
        <f>VLOOKUP($C1128, Team_Batting___Advanced[], 19, FALSE)</f>
        <v>#N/A</v>
      </c>
      <c r="AP1128" s="9" t="e">
        <f>VLOOKUP($C1128, 'Team Per G'!$A$2:$G$31, 3, FALSE)</f>
        <v>#N/A</v>
      </c>
      <c r="AQ1128" s="9" t="e">
        <f>VLOOKUP($C1128, 'Team Per G'!$A$2:$G$31, 5, FALSE)</f>
        <v>#N/A</v>
      </c>
      <c r="AR1128" s="9" t="e">
        <f>VLOOKUP($C1128, 'Team Per G'!$A$2:$G$31, 4, FALSE)</f>
        <v>#N/A</v>
      </c>
      <c r="AS1128" s="9" t="e">
        <f>VLOOKUP($C1128, Team_Batting___Dashboard[], 22, FALSE)/$AC1128</f>
        <v>#N/A</v>
      </c>
      <c r="AT1128" s="9" t="e">
        <f>VLOOKUP($C1128, 'FanGraphs - Team WAR Projected'!$B$2:$E$31, 4, FALSE)/162</f>
        <v>#N/A</v>
      </c>
      <c r="AU1128" s="9" t="e">
        <f>VLOOKUP($C1128, FanGraphs_Standings[[Abbreviation]:[2024 Year to Date RS/G]], 6, FALSE)/$AC1128</f>
        <v>#N/A</v>
      </c>
      <c r="AV1128" s="9" t="e">
        <f>VLOOKUP($C1128, FanGraphs_Standings[[Abbreviation]:[2024 Projected Full Season RDif]], 19, FALSE)/162</f>
        <v>#N/A</v>
      </c>
      <c r="AW1128" s="9" t="e">
        <f>VLOOKUP($C1128, FanGraphs_Standings[[Abbreviation]:[2024 Projected Full Season RDif]], 5, FALSE)</f>
        <v>#N/A</v>
      </c>
      <c r="AX1128" s="9" t="e">
        <f>VLOOKUP($C1128, FanGraphs_Standings[[Abbreviation]:[2024 Projected Full Season W%]], 18, FALSE)</f>
        <v>#N/A</v>
      </c>
      <c r="AY1128" s="9" t="e">
        <f>VLOOKUP($C1128, 'Home Field Adv'!$A$2:$K$31, 11, FALSE)</f>
        <v>#N/A</v>
      </c>
      <c r="BB1128" s="5" t="str">
        <f t="shared" si="52"/>
        <v/>
      </c>
      <c r="BC1128" s="5" t="str">
        <f t="shared" si="53"/>
        <v/>
      </c>
      <c r="BD1128" s="5" t="str">
        <f t="shared" si="54"/>
        <v/>
      </c>
    </row>
    <row r="1129" spans="6:56" x14ac:dyDescent="0.45">
      <c r="F1129" s="9" t="e">
        <f>VLOOKUP($B1129, FanGraphs_Standings[[Abbreviation]:[2024 Year to Date G]], 2, FALSE)</f>
        <v>#N/A</v>
      </c>
      <c r="G1129" s="9" t="e">
        <f>IF(ISERR(VLOOKUP($D1129, 'SP Per G'!$A$2:$D$1380, 3, FALSE)), L1129, VLOOKUP($D1129, 'SP Per G'!$A$2:$D$1380, 3, FALSE))</f>
        <v>#N/A</v>
      </c>
      <c r="H1129" s="9" t="e">
        <f>VLOOKUP($D1129, 'SP Per G'!$A$2:$D$1380, 4, FALSE)</f>
        <v>#N/A</v>
      </c>
      <c r="I1129" s="9" t="e">
        <f>VLOOKUP($D1129, Individual_Pitching___Dashboard[], 18, FALSE)</f>
        <v>#N/A</v>
      </c>
      <c r="J1129" s="9" t="e">
        <f>VLOOKUP($D1129, Individual_Pitching___Dashboard[], 20, FALSE)</f>
        <v>#N/A</v>
      </c>
      <c r="K1129" s="9" t="e">
        <f>VLOOKUP($D1129, Individual_Pitching___Advanced[], 21,FALSE)</f>
        <v>#N/A</v>
      </c>
      <c r="L1129" s="9" t="e">
        <f>VLOOKUP($B1129, 'Team Per G'!$A$2:$G$31, 7, FALSE)</f>
        <v>#N/A</v>
      </c>
      <c r="M1129" s="9" t="e">
        <f>VLOOKUP($B1129, 'FanGraphs - Team WAR Projected'!$B$2:$E$31, 3, FALSE)/162</f>
        <v>#N/A</v>
      </c>
      <c r="N1129" s="9" t="e">
        <f>VLOOKUP($B1129, Team_Pitching___Advanced[[Team]:[xFIP]], 19,FALSE)</f>
        <v>#N/A</v>
      </c>
      <c r="O1129" s="9" t="e">
        <f>VLOOKUP($B1129, Team_Pitching___Advanced[], 20, FALSE)</f>
        <v>#N/A</v>
      </c>
      <c r="P1129" s="9" t="e">
        <f>VLOOKUP($B1129, Team_Batting___Dashboard[[Team]:[wOBA]], 16, FALSE)</f>
        <v>#N/A</v>
      </c>
      <c r="Q1129" s="9" t="e">
        <f>VLOOKUP($B1129, Team_Batting___Advanced[[Team]:[OPS]], 9, FALSE)</f>
        <v>#N/A</v>
      </c>
      <c r="R1129" s="9" t="e">
        <f>VLOOKUP($B1129, Team_Batting___Advanced[], 19, FALSE)</f>
        <v>#N/A</v>
      </c>
      <c r="S1129" s="9" t="e">
        <f>VLOOKUP($B1129, 'Team Per G'!$A$2:$G$31, 3, FALSE)</f>
        <v>#N/A</v>
      </c>
      <c r="T1129" s="9" t="e">
        <f>VLOOKUP($B1129, 'Team Per G'!$A$2:$G$31, 5, FALSE)</f>
        <v>#N/A</v>
      </c>
      <c r="U1129" s="9" t="e">
        <f>VLOOKUP($B1129, 'Team Per G'!$A$2:$G$31, 4, FALSE)</f>
        <v>#N/A</v>
      </c>
      <c r="V1129" s="9" t="e">
        <f>VLOOKUP($B1129, Team_Batting___Dashboard[], 22, FALSE)/$F1129</f>
        <v>#N/A</v>
      </c>
      <c r="W1129" s="9" t="e">
        <f>VLOOKUP($B1129, 'FanGraphs - Team WAR Projected'!$B$2:$E$31, 4, FALSE)/162</f>
        <v>#N/A</v>
      </c>
      <c r="X1129" s="9" t="e">
        <f>VLOOKUP($B1129, FanGraphs_Standings[[Abbreviation]:[2024 Year to Date RS/G]], 6, FALSE)/$F1129</f>
        <v>#N/A</v>
      </c>
      <c r="Y1129" s="9" t="e">
        <f>VLOOKUP($B1129, FanGraphs_Standings[[Abbreviation]:[2024 Projected Full Season RDif]], 19, FALSE)/162</f>
        <v>#N/A</v>
      </c>
      <c r="Z1129" s="9" t="e">
        <f>VLOOKUP($B1129, FanGraphs_Standings[[Abbreviation]:[2024 Projected Full Season RDif]], 5, FALSE)</f>
        <v>#N/A</v>
      </c>
      <c r="AA1129" s="9" t="e">
        <f>VLOOKUP($B1129, FanGraphs_Standings[[Abbreviation]:[2024 Projected Full Season W%]], 18, FALSE)</f>
        <v>#N/A</v>
      </c>
      <c r="AB1129" s="9" t="e">
        <f>VLOOKUP($B1129, 'Home Field Adv'!$A$2:$I$31, 9, FALSE)</f>
        <v>#N/A</v>
      </c>
      <c r="AC1129" s="9" t="e">
        <f>VLOOKUP($C1129, FanGraphs_Standings[[Abbreviation]:[2024 Year to Date G]], 2, FALSE)</f>
        <v>#N/A</v>
      </c>
      <c r="AD1129" s="9" t="e">
        <f>VLOOKUP($E1129, 'SP Per G'!$A$2:$D$1380, 3, FALSE)</f>
        <v>#N/A</v>
      </c>
      <c r="AE1129" s="9" t="e">
        <f>VLOOKUP($E1129, 'SP Per G'!$A$2:$D$1380, 4, FALSE)</f>
        <v>#N/A</v>
      </c>
      <c r="AF1129" s="9" t="e">
        <f>VLOOKUP($E1129, Individual_Pitching___Dashboard[], 18, FALSE)</f>
        <v>#N/A</v>
      </c>
      <c r="AG1129" s="9" t="e">
        <f>VLOOKUP($E1129, Individual_Pitching___Dashboard[], 20, FALSE)</f>
        <v>#N/A</v>
      </c>
      <c r="AH1129" s="9" t="e">
        <f>VLOOKUP($E1129, Individual_Pitching___Advanced[], 21,FALSE)</f>
        <v>#N/A</v>
      </c>
      <c r="AI1129" s="9" t="e">
        <f>VLOOKUP($C1129, 'Team Per G'!$A$2:$G$31, 7, FALSE)</f>
        <v>#N/A</v>
      </c>
      <c r="AJ1129" s="9" t="e">
        <f>VLOOKUP($C1129, 'FanGraphs - Team WAR Projected'!$B$2:$E$31, 3, FALSE)/162</f>
        <v>#N/A</v>
      </c>
      <c r="AK1129" s="9" t="e">
        <f>VLOOKUP($C1129, Team_Pitching___Advanced[[Team]:[xFIP]], 19,FALSE)</f>
        <v>#N/A</v>
      </c>
      <c r="AL1129" s="9" t="e">
        <f>VLOOKUP($C1129, Team_Pitching___Advanced[], 20, FALSE)</f>
        <v>#N/A</v>
      </c>
      <c r="AM1129" s="9" t="e">
        <f>VLOOKUP($C1129, Team_Batting___Dashboard[[Team]:[wOBA]], 16, FALSE)</f>
        <v>#N/A</v>
      </c>
      <c r="AN1129" s="9" t="e">
        <f>VLOOKUP($C1129, Team_Batting___Advanced[[Team]:[OPS]], 9, FALSE)</f>
        <v>#N/A</v>
      </c>
      <c r="AO1129" s="9" t="e">
        <f>VLOOKUP($C1129, Team_Batting___Advanced[], 19, FALSE)</f>
        <v>#N/A</v>
      </c>
      <c r="AP1129" s="9" t="e">
        <f>VLOOKUP($C1129, 'Team Per G'!$A$2:$G$31, 3, FALSE)</f>
        <v>#N/A</v>
      </c>
      <c r="AQ1129" s="9" t="e">
        <f>VLOOKUP($C1129, 'Team Per G'!$A$2:$G$31, 5, FALSE)</f>
        <v>#N/A</v>
      </c>
      <c r="AR1129" s="9" t="e">
        <f>VLOOKUP($C1129, 'Team Per G'!$A$2:$G$31, 4, FALSE)</f>
        <v>#N/A</v>
      </c>
      <c r="AS1129" s="9" t="e">
        <f>VLOOKUP($C1129, Team_Batting___Dashboard[], 22, FALSE)/$AC1129</f>
        <v>#N/A</v>
      </c>
      <c r="AT1129" s="9" t="e">
        <f>VLOOKUP($C1129, 'FanGraphs - Team WAR Projected'!$B$2:$E$31, 4, FALSE)/162</f>
        <v>#N/A</v>
      </c>
      <c r="AU1129" s="9" t="e">
        <f>VLOOKUP($C1129, FanGraphs_Standings[[Abbreviation]:[2024 Year to Date RS/G]], 6, FALSE)/$AC1129</f>
        <v>#N/A</v>
      </c>
      <c r="AV1129" s="9" t="e">
        <f>VLOOKUP($C1129, FanGraphs_Standings[[Abbreviation]:[2024 Projected Full Season RDif]], 19, FALSE)/162</f>
        <v>#N/A</v>
      </c>
      <c r="AW1129" s="9" t="e">
        <f>VLOOKUP($C1129, FanGraphs_Standings[[Abbreviation]:[2024 Projected Full Season RDif]], 5, FALSE)</f>
        <v>#N/A</v>
      </c>
      <c r="AX1129" s="9" t="e">
        <f>VLOOKUP($C1129, FanGraphs_Standings[[Abbreviation]:[2024 Projected Full Season W%]], 18, FALSE)</f>
        <v>#N/A</v>
      </c>
      <c r="AY1129" s="9" t="e">
        <f>VLOOKUP($C1129, 'Home Field Adv'!$A$2:$K$31, 11, FALSE)</f>
        <v>#N/A</v>
      </c>
      <c r="BB1129" s="5" t="str">
        <f t="shared" si="52"/>
        <v/>
      </c>
      <c r="BC1129" s="5" t="str">
        <f t="shared" si="53"/>
        <v/>
      </c>
      <c r="BD1129" s="5" t="str">
        <f t="shared" si="54"/>
        <v/>
      </c>
    </row>
    <row r="1130" spans="6:56" x14ac:dyDescent="0.45">
      <c r="F1130" s="9" t="e">
        <f>VLOOKUP($B1130, FanGraphs_Standings[[Abbreviation]:[2024 Year to Date G]], 2, FALSE)</f>
        <v>#N/A</v>
      </c>
      <c r="G1130" s="9" t="e">
        <f>IF(ISERR(VLOOKUP($D1130, 'SP Per G'!$A$2:$D$1380, 3, FALSE)), L1130, VLOOKUP($D1130, 'SP Per G'!$A$2:$D$1380, 3, FALSE))</f>
        <v>#N/A</v>
      </c>
      <c r="H1130" s="9" t="e">
        <f>VLOOKUP($D1130, 'SP Per G'!$A$2:$D$1380, 4, FALSE)</f>
        <v>#N/A</v>
      </c>
      <c r="I1130" s="9" t="e">
        <f>VLOOKUP($D1130, Individual_Pitching___Dashboard[], 18, FALSE)</f>
        <v>#N/A</v>
      </c>
      <c r="J1130" s="9" t="e">
        <f>VLOOKUP($D1130, Individual_Pitching___Dashboard[], 20, FALSE)</f>
        <v>#N/A</v>
      </c>
      <c r="K1130" s="9" t="e">
        <f>VLOOKUP($D1130, Individual_Pitching___Advanced[], 21,FALSE)</f>
        <v>#N/A</v>
      </c>
      <c r="L1130" s="9" t="e">
        <f>VLOOKUP($B1130, 'Team Per G'!$A$2:$G$31, 7, FALSE)</f>
        <v>#N/A</v>
      </c>
      <c r="M1130" s="9" t="e">
        <f>VLOOKUP($B1130, 'FanGraphs - Team WAR Projected'!$B$2:$E$31, 3, FALSE)/162</f>
        <v>#N/A</v>
      </c>
      <c r="N1130" s="9" t="e">
        <f>VLOOKUP($B1130, Team_Pitching___Advanced[[Team]:[xFIP]], 19,FALSE)</f>
        <v>#N/A</v>
      </c>
      <c r="O1130" s="9" t="e">
        <f>VLOOKUP($B1130, Team_Pitching___Advanced[], 20, FALSE)</f>
        <v>#N/A</v>
      </c>
      <c r="P1130" s="9" t="e">
        <f>VLOOKUP($B1130, Team_Batting___Dashboard[[Team]:[wOBA]], 16, FALSE)</f>
        <v>#N/A</v>
      </c>
      <c r="Q1130" s="9" t="e">
        <f>VLOOKUP($B1130, Team_Batting___Advanced[[Team]:[OPS]], 9, FALSE)</f>
        <v>#N/A</v>
      </c>
      <c r="R1130" s="9" t="e">
        <f>VLOOKUP($B1130, Team_Batting___Advanced[], 19, FALSE)</f>
        <v>#N/A</v>
      </c>
      <c r="S1130" s="9" t="e">
        <f>VLOOKUP($B1130, 'Team Per G'!$A$2:$G$31, 3, FALSE)</f>
        <v>#N/A</v>
      </c>
      <c r="T1130" s="9" t="e">
        <f>VLOOKUP($B1130, 'Team Per G'!$A$2:$G$31, 5, FALSE)</f>
        <v>#N/A</v>
      </c>
      <c r="U1130" s="9" t="e">
        <f>VLOOKUP($B1130, 'Team Per G'!$A$2:$G$31, 4, FALSE)</f>
        <v>#N/A</v>
      </c>
      <c r="V1130" s="9" t="e">
        <f>VLOOKUP($B1130, Team_Batting___Dashboard[], 22, FALSE)/$F1130</f>
        <v>#N/A</v>
      </c>
      <c r="W1130" s="9" t="e">
        <f>VLOOKUP($B1130, 'FanGraphs - Team WAR Projected'!$B$2:$E$31, 4, FALSE)/162</f>
        <v>#N/A</v>
      </c>
      <c r="X1130" s="9" t="e">
        <f>VLOOKUP($B1130, FanGraphs_Standings[[Abbreviation]:[2024 Year to Date RS/G]], 6, FALSE)/$F1130</f>
        <v>#N/A</v>
      </c>
      <c r="Y1130" s="9" t="e">
        <f>VLOOKUP($B1130, FanGraphs_Standings[[Abbreviation]:[2024 Projected Full Season RDif]], 19, FALSE)/162</f>
        <v>#N/A</v>
      </c>
      <c r="Z1130" s="9" t="e">
        <f>VLOOKUP($B1130, FanGraphs_Standings[[Abbreviation]:[2024 Projected Full Season RDif]], 5, FALSE)</f>
        <v>#N/A</v>
      </c>
      <c r="AA1130" s="9" t="e">
        <f>VLOOKUP($B1130, FanGraphs_Standings[[Abbreviation]:[2024 Projected Full Season W%]], 18, FALSE)</f>
        <v>#N/A</v>
      </c>
      <c r="AB1130" s="9" t="e">
        <f>VLOOKUP($B1130, 'Home Field Adv'!$A$2:$I$31, 9, FALSE)</f>
        <v>#N/A</v>
      </c>
      <c r="AC1130" s="9" t="e">
        <f>VLOOKUP($C1130, FanGraphs_Standings[[Abbreviation]:[2024 Year to Date G]], 2, FALSE)</f>
        <v>#N/A</v>
      </c>
      <c r="AD1130" s="9" t="e">
        <f>VLOOKUP($E1130, 'SP Per G'!$A$2:$D$1380, 3, FALSE)</f>
        <v>#N/A</v>
      </c>
      <c r="AE1130" s="9" t="e">
        <f>VLOOKUP($E1130, 'SP Per G'!$A$2:$D$1380, 4, FALSE)</f>
        <v>#N/A</v>
      </c>
      <c r="AF1130" s="9" t="e">
        <f>VLOOKUP($E1130, Individual_Pitching___Dashboard[], 18, FALSE)</f>
        <v>#N/A</v>
      </c>
      <c r="AG1130" s="9" t="e">
        <f>VLOOKUP($E1130, Individual_Pitching___Dashboard[], 20, FALSE)</f>
        <v>#N/A</v>
      </c>
      <c r="AH1130" s="9" t="e">
        <f>VLOOKUP($E1130, Individual_Pitching___Advanced[], 21,FALSE)</f>
        <v>#N/A</v>
      </c>
      <c r="AI1130" s="9" t="e">
        <f>VLOOKUP($C1130, 'Team Per G'!$A$2:$G$31, 7, FALSE)</f>
        <v>#N/A</v>
      </c>
      <c r="AJ1130" s="9" t="e">
        <f>VLOOKUP($C1130, 'FanGraphs - Team WAR Projected'!$B$2:$E$31, 3, FALSE)/162</f>
        <v>#N/A</v>
      </c>
      <c r="AK1130" s="9" t="e">
        <f>VLOOKUP($C1130, Team_Pitching___Advanced[[Team]:[xFIP]], 19,FALSE)</f>
        <v>#N/A</v>
      </c>
      <c r="AL1130" s="9" t="e">
        <f>VLOOKUP($C1130, Team_Pitching___Advanced[], 20, FALSE)</f>
        <v>#N/A</v>
      </c>
      <c r="AM1130" s="9" t="e">
        <f>VLOOKUP($C1130, Team_Batting___Dashboard[[Team]:[wOBA]], 16, FALSE)</f>
        <v>#N/A</v>
      </c>
      <c r="AN1130" s="9" t="e">
        <f>VLOOKUP($C1130, Team_Batting___Advanced[[Team]:[OPS]], 9, FALSE)</f>
        <v>#N/A</v>
      </c>
      <c r="AO1130" s="9" t="e">
        <f>VLOOKUP($C1130, Team_Batting___Advanced[], 19, FALSE)</f>
        <v>#N/A</v>
      </c>
      <c r="AP1130" s="9" t="e">
        <f>VLOOKUP($C1130, 'Team Per G'!$A$2:$G$31, 3, FALSE)</f>
        <v>#N/A</v>
      </c>
      <c r="AQ1130" s="9" t="e">
        <f>VLOOKUP($C1130, 'Team Per G'!$A$2:$G$31, 5, FALSE)</f>
        <v>#N/A</v>
      </c>
      <c r="AR1130" s="9" t="e">
        <f>VLOOKUP($C1130, 'Team Per G'!$A$2:$G$31, 4, FALSE)</f>
        <v>#N/A</v>
      </c>
      <c r="AS1130" s="9" t="e">
        <f>VLOOKUP($C1130, Team_Batting___Dashboard[], 22, FALSE)/$AC1130</f>
        <v>#N/A</v>
      </c>
      <c r="AT1130" s="9" t="e">
        <f>VLOOKUP($C1130, 'FanGraphs - Team WAR Projected'!$B$2:$E$31, 4, FALSE)/162</f>
        <v>#N/A</v>
      </c>
      <c r="AU1130" s="9" t="e">
        <f>VLOOKUP($C1130, FanGraphs_Standings[[Abbreviation]:[2024 Year to Date RS/G]], 6, FALSE)/$AC1130</f>
        <v>#N/A</v>
      </c>
      <c r="AV1130" s="9" t="e">
        <f>VLOOKUP($C1130, FanGraphs_Standings[[Abbreviation]:[2024 Projected Full Season RDif]], 19, FALSE)/162</f>
        <v>#N/A</v>
      </c>
      <c r="AW1130" s="9" t="e">
        <f>VLOOKUP($C1130, FanGraphs_Standings[[Abbreviation]:[2024 Projected Full Season RDif]], 5, FALSE)</f>
        <v>#N/A</v>
      </c>
      <c r="AX1130" s="9" t="e">
        <f>VLOOKUP($C1130, FanGraphs_Standings[[Abbreviation]:[2024 Projected Full Season W%]], 18, FALSE)</f>
        <v>#N/A</v>
      </c>
      <c r="AY1130" s="9" t="e">
        <f>VLOOKUP($C1130, 'Home Field Adv'!$A$2:$K$31, 11, FALSE)</f>
        <v>#N/A</v>
      </c>
      <c r="BB1130" s="5" t="str">
        <f t="shared" si="52"/>
        <v/>
      </c>
      <c r="BC1130" s="5" t="str">
        <f t="shared" si="53"/>
        <v/>
      </c>
      <c r="BD1130" s="5" t="str">
        <f t="shared" si="54"/>
        <v/>
      </c>
    </row>
    <row r="1131" spans="6:56" x14ac:dyDescent="0.45">
      <c r="F1131" s="9" t="e">
        <f>VLOOKUP($B1131, FanGraphs_Standings[[Abbreviation]:[2024 Year to Date G]], 2, FALSE)</f>
        <v>#N/A</v>
      </c>
      <c r="G1131" s="9" t="e">
        <f>IF(ISERR(VLOOKUP($D1131, 'SP Per G'!$A$2:$D$1380, 3, FALSE)), L1131, VLOOKUP($D1131, 'SP Per G'!$A$2:$D$1380, 3, FALSE))</f>
        <v>#N/A</v>
      </c>
      <c r="H1131" s="9" t="e">
        <f>VLOOKUP($D1131, 'SP Per G'!$A$2:$D$1380, 4, FALSE)</f>
        <v>#N/A</v>
      </c>
      <c r="I1131" s="9" t="e">
        <f>VLOOKUP($D1131, Individual_Pitching___Dashboard[], 18, FALSE)</f>
        <v>#N/A</v>
      </c>
      <c r="J1131" s="9" t="e">
        <f>VLOOKUP($D1131, Individual_Pitching___Dashboard[], 20, FALSE)</f>
        <v>#N/A</v>
      </c>
      <c r="K1131" s="9" t="e">
        <f>VLOOKUP($D1131, Individual_Pitching___Advanced[], 21,FALSE)</f>
        <v>#N/A</v>
      </c>
      <c r="L1131" s="9" t="e">
        <f>VLOOKUP($B1131, 'Team Per G'!$A$2:$G$31, 7, FALSE)</f>
        <v>#N/A</v>
      </c>
      <c r="M1131" s="9" t="e">
        <f>VLOOKUP($B1131, 'FanGraphs - Team WAR Projected'!$B$2:$E$31, 3, FALSE)/162</f>
        <v>#N/A</v>
      </c>
      <c r="N1131" s="9" t="e">
        <f>VLOOKUP($B1131, Team_Pitching___Advanced[[Team]:[xFIP]], 19,FALSE)</f>
        <v>#N/A</v>
      </c>
      <c r="O1131" s="9" t="e">
        <f>VLOOKUP($B1131, Team_Pitching___Advanced[], 20, FALSE)</f>
        <v>#N/A</v>
      </c>
      <c r="P1131" s="9" t="e">
        <f>VLOOKUP($B1131, Team_Batting___Dashboard[[Team]:[wOBA]], 16, FALSE)</f>
        <v>#N/A</v>
      </c>
      <c r="Q1131" s="9" t="e">
        <f>VLOOKUP($B1131, Team_Batting___Advanced[[Team]:[OPS]], 9, FALSE)</f>
        <v>#N/A</v>
      </c>
      <c r="R1131" s="9" t="e">
        <f>VLOOKUP($B1131, Team_Batting___Advanced[], 19, FALSE)</f>
        <v>#N/A</v>
      </c>
      <c r="S1131" s="9" t="e">
        <f>VLOOKUP($B1131, 'Team Per G'!$A$2:$G$31, 3, FALSE)</f>
        <v>#N/A</v>
      </c>
      <c r="T1131" s="9" t="e">
        <f>VLOOKUP($B1131, 'Team Per G'!$A$2:$G$31, 5, FALSE)</f>
        <v>#N/A</v>
      </c>
      <c r="U1131" s="9" t="e">
        <f>VLOOKUP($B1131, 'Team Per G'!$A$2:$G$31, 4, FALSE)</f>
        <v>#N/A</v>
      </c>
      <c r="V1131" s="9" t="e">
        <f>VLOOKUP($B1131, Team_Batting___Dashboard[], 22, FALSE)/$F1131</f>
        <v>#N/A</v>
      </c>
      <c r="W1131" s="9" t="e">
        <f>VLOOKUP($B1131, 'FanGraphs - Team WAR Projected'!$B$2:$E$31, 4, FALSE)/162</f>
        <v>#N/A</v>
      </c>
      <c r="X1131" s="9" t="e">
        <f>VLOOKUP($B1131, FanGraphs_Standings[[Abbreviation]:[2024 Year to Date RS/G]], 6, FALSE)/$F1131</f>
        <v>#N/A</v>
      </c>
      <c r="Y1131" s="9" t="e">
        <f>VLOOKUP($B1131, FanGraphs_Standings[[Abbreviation]:[2024 Projected Full Season RDif]], 19, FALSE)/162</f>
        <v>#N/A</v>
      </c>
      <c r="Z1131" s="9" t="e">
        <f>VLOOKUP($B1131, FanGraphs_Standings[[Abbreviation]:[2024 Projected Full Season RDif]], 5, FALSE)</f>
        <v>#N/A</v>
      </c>
      <c r="AA1131" s="9" t="e">
        <f>VLOOKUP($B1131, FanGraphs_Standings[[Abbreviation]:[2024 Projected Full Season W%]], 18, FALSE)</f>
        <v>#N/A</v>
      </c>
      <c r="AB1131" s="9" t="e">
        <f>VLOOKUP($B1131, 'Home Field Adv'!$A$2:$I$31, 9, FALSE)</f>
        <v>#N/A</v>
      </c>
      <c r="AC1131" s="9" t="e">
        <f>VLOOKUP($C1131, FanGraphs_Standings[[Abbreviation]:[2024 Year to Date G]], 2, FALSE)</f>
        <v>#N/A</v>
      </c>
      <c r="AD1131" s="9" t="e">
        <f>VLOOKUP($E1131, 'SP Per G'!$A$2:$D$1380, 3, FALSE)</f>
        <v>#N/A</v>
      </c>
      <c r="AE1131" s="9" t="e">
        <f>VLOOKUP($E1131, 'SP Per G'!$A$2:$D$1380, 4, FALSE)</f>
        <v>#N/A</v>
      </c>
      <c r="AF1131" s="9" t="e">
        <f>VLOOKUP($E1131, Individual_Pitching___Dashboard[], 18, FALSE)</f>
        <v>#N/A</v>
      </c>
      <c r="AG1131" s="9" t="e">
        <f>VLOOKUP($E1131, Individual_Pitching___Dashboard[], 20, FALSE)</f>
        <v>#N/A</v>
      </c>
      <c r="AH1131" s="9" t="e">
        <f>VLOOKUP($E1131, Individual_Pitching___Advanced[], 21,FALSE)</f>
        <v>#N/A</v>
      </c>
      <c r="AI1131" s="9" t="e">
        <f>VLOOKUP($C1131, 'Team Per G'!$A$2:$G$31, 7, FALSE)</f>
        <v>#N/A</v>
      </c>
      <c r="AJ1131" s="9" t="e">
        <f>VLOOKUP($C1131, 'FanGraphs - Team WAR Projected'!$B$2:$E$31, 3, FALSE)/162</f>
        <v>#N/A</v>
      </c>
      <c r="AK1131" s="9" t="e">
        <f>VLOOKUP($C1131, Team_Pitching___Advanced[[Team]:[xFIP]], 19,FALSE)</f>
        <v>#N/A</v>
      </c>
      <c r="AL1131" s="9" t="e">
        <f>VLOOKUP($C1131, Team_Pitching___Advanced[], 20, FALSE)</f>
        <v>#N/A</v>
      </c>
      <c r="AM1131" s="9" t="e">
        <f>VLOOKUP($C1131, Team_Batting___Dashboard[[Team]:[wOBA]], 16, FALSE)</f>
        <v>#N/A</v>
      </c>
      <c r="AN1131" s="9" t="e">
        <f>VLOOKUP($C1131, Team_Batting___Advanced[[Team]:[OPS]], 9, FALSE)</f>
        <v>#N/A</v>
      </c>
      <c r="AO1131" s="9" t="e">
        <f>VLOOKUP($C1131, Team_Batting___Advanced[], 19, FALSE)</f>
        <v>#N/A</v>
      </c>
      <c r="AP1131" s="9" t="e">
        <f>VLOOKUP($C1131, 'Team Per G'!$A$2:$G$31, 3, FALSE)</f>
        <v>#N/A</v>
      </c>
      <c r="AQ1131" s="9" t="e">
        <f>VLOOKUP($C1131, 'Team Per G'!$A$2:$G$31, 5, FALSE)</f>
        <v>#N/A</v>
      </c>
      <c r="AR1131" s="9" t="e">
        <f>VLOOKUP($C1131, 'Team Per G'!$A$2:$G$31, 4, FALSE)</f>
        <v>#N/A</v>
      </c>
      <c r="AS1131" s="9" t="e">
        <f>VLOOKUP($C1131, Team_Batting___Dashboard[], 22, FALSE)/$AC1131</f>
        <v>#N/A</v>
      </c>
      <c r="AT1131" s="9" t="e">
        <f>VLOOKUP($C1131, 'FanGraphs - Team WAR Projected'!$B$2:$E$31, 4, FALSE)/162</f>
        <v>#N/A</v>
      </c>
      <c r="AU1131" s="9" t="e">
        <f>VLOOKUP($C1131, FanGraphs_Standings[[Abbreviation]:[2024 Year to Date RS/G]], 6, FALSE)/$AC1131</f>
        <v>#N/A</v>
      </c>
      <c r="AV1131" s="9" t="e">
        <f>VLOOKUP($C1131, FanGraphs_Standings[[Abbreviation]:[2024 Projected Full Season RDif]], 19, FALSE)/162</f>
        <v>#N/A</v>
      </c>
      <c r="AW1131" s="9" t="e">
        <f>VLOOKUP($C1131, FanGraphs_Standings[[Abbreviation]:[2024 Projected Full Season RDif]], 5, FALSE)</f>
        <v>#N/A</v>
      </c>
      <c r="AX1131" s="9" t="e">
        <f>VLOOKUP($C1131, FanGraphs_Standings[[Abbreviation]:[2024 Projected Full Season W%]], 18, FALSE)</f>
        <v>#N/A</v>
      </c>
      <c r="AY1131" s="9" t="e">
        <f>VLOOKUP($C1131, 'Home Field Adv'!$A$2:$K$31, 11, FALSE)</f>
        <v>#N/A</v>
      </c>
      <c r="BB1131" s="5" t="str">
        <f t="shared" si="52"/>
        <v/>
      </c>
      <c r="BC1131" s="5" t="str">
        <f t="shared" si="53"/>
        <v/>
      </c>
      <c r="BD1131" s="5" t="str">
        <f t="shared" si="54"/>
        <v/>
      </c>
    </row>
    <row r="1132" spans="6:56" x14ac:dyDescent="0.45">
      <c r="F1132" s="9" t="e">
        <f>VLOOKUP($B1132, FanGraphs_Standings[[Abbreviation]:[2024 Year to Date G]], 2, FALSE)</f>
        <v>#N/A</v>
      </c>
      <c r="G1132" s="9" t="e">
        <f>IF(ISERR(VLOOKUP($D1132, 'SP Per G'!$A$2:$D$1380, 3, FALSE)), L1132, VLOOKUP($D1132, 'SP Per G'!$A$2:$D$1380, 3, FALSE))</f>
        <v>#N/A</v>
      </c>
      <c r="H1132" s="9" t="e">
        <f>VLOOKUP($D1132, 'SP Per G'!$A$2:$D$1380, 4, FALSE)</f>
        <v>#N/A</v>
      </c>
      <c r="I1132" s="9" t="e">
        <f>VLOOKUP($D1132, Individual_Pitching___Dashboard[], 18, FALSE)</f>
        <v>#N/A</v>
      </c>
      <c r="J1132" s="9" t="e">
        <f>VLOOKUP($D1132, Individual_Pitching___Dashboard[], 20, FALSE)</f>
        <v>#N/A</v>
      </c>
      <c r="K1132" s="9" t="e">
        <f>VLOOKUP($D1132, Individual_Pitching___Advanced[], 21,FALSE)</f>
        <v>#N/A</v>
      </c>
      <c r="L1132" s="9" t="e">
        <f>VLOOKUP($B1132, 'Team Per G'!$A$2:$G$31, 7, FALSE)</f>
        <v>#N/A</v>
      </c>
      <c r="M1132" s="9" t="e">
        <f>VLOOKUP($B1132, 'FanGraphs - Team WAR Projected'!$B$2:$E$31, 3, FALSE)/162</f>
        <v>#N/A</v>
      </c>
      <c r="N1132" s="9" t="e">
        <f>VLOOKUP($B1132, Team_Pitching___Advanced[[Team]:[xFIP]], 19,FALSE)</f>
        <v>#N/A</v>
      </c>
      <c r="O1132" s="9" t="e">
        <f>VLOOKUP($B1132, Team_Pitching___Advanced[], 20, FALSE)</f>
        <v>#N/A</v>
      </c>
      <c r="P1132" s="9" t="e">
        <f>VLOOKUP($B1132, Team_Batting___Dashboard[[Team]:[wOBA]], 16, FALSE)</f>
        <v>#N/A</v>
      </c>
      <c r="Q1132" s="9" t="e">
        <f>VLOOKUP($B1132, Team_Batting___Advanced[[Team]:[OPS]], 9, FALSE)</f>
        <v>#N/A</v>
      </c>
      <c r="R1132" s="9" t="e">
        <f>VLOOKUP($B1132, Team_Batting___Advanced[], 19, FALSE)</f>
        <v>#N/A</v>
      </c>
      <c r="S1132" s="9" t="e">
        <f>VLOOKUP($B1132, 'Team Per G'!$A$2:$G$31, 3, FALSE)</f>
        <v>#N/A</v>
      </c>
      <c r="T1132" s="9" t="e">
        <f>VLOOKUP($B1132, 'Team Per G'!$A$2:$G$31, 5, FALSE)</f>
        <v>#N/A</v>
      </c>
      <c r="U1132" s="9" t="e">
        <f>VLOOKUP($B1132, 'Team Per G'!$A$2:$G$31, 4, FALSE)</f>
        <v>#N/A</v>
      </c>
      <c r="V1132" s="9" t="e">
        <f>VLOOKUP($B1132, Team_Batting___Dashboard[], 22, FALSE)/$F1132</f>
        <v>#N/A</v>
      </c>
      <c r="W1132" s="9" t="e">
        <f>VLOOKUP($B1132, 'FanGraphs - Team WAR Projected'!$B$2:$E$31, 4, FALSE)/162</f>
        <v>#N/A</v>
      </c>
      <c r="X1132" s="9" t="e">
        <f>VLOOKUP($B1132, FanGraphs_Standings[[Abbreviation]:[2024 Year to Date RS/G]], 6, FALSE)/$F1132</f>
        <v>#N/A</v>
      </c>
      <c r="Y1132" s="9" t="e">
        <f>VLOOKUP($B1132, FanGraphs_Standings[[Abbreviation]:[2024 Projected Full Season RDif]], 19, FALSE)/162</f>
        <v>#N/A</v>
      </c>
      <c r="Z1132" s="9" t="e">
        <f>VLOOKUP($B1132, FanGraphs_Standings[[Abbreviation]:[2024 Projected Full Season RDif]], 5, FALSE)</f>
        <v>#N/A</v>
      </c>
      <c r="AA1132" s="9" t="e">
        <f>VLOOKUP($B1132, FanGraphs_Standings[[Abbreviation]:[2024 Projected Full Season W%]], 18, FALSE)</f>
        <v>#N/A</v>
      </c>
      <c r="AB1132" s="9" t="e">
        <f>VLOOKUP($B1132, 'Home Field Adv'!$A$2:$I$31, 9, FALSE)</f>
        <v>#N/A</v>
      </c>
      <c r="AC1132" s="9" t="e">
        <f>VLOOKUP($C1132, FanGraphs_Standings[[Abbreviation]:[2024 Year to Date G]], 2, FALSE)</f>
        <v>#N/A</v>
      </c>
      <c r="AD1132" s="9" t="e">
        <f>VLOOKUP($E1132, 'SP Per G'!$A$2:$D$1380, 3, FALSE)</f>
        <v>#N/A</v>
      </c>
      <c r="AE1132" s="9" t="e">
        <f>VLOOKUP($E1132, 'SP Per G'!$A$2:$D$1380, 4, FALSE)</f>
        <v>#N/A</v>
      </c>
      <c r="AF1132" s="9" t="e">
        <f>VLOOKUP($E1132, Individual_Pitching___Dashboard[], 18, FALSE)</f>
        <v>#N/A</v>
      </c>
      <c r="AG1132" s="9" t="e">
        <f>VLOOKUP($E1132, Individual_Pitching___Dashboard[], 20, FALSE)</f>
        <v>#N/A</v>
      </c>
      <c r="AH1132" s="9" t="e">
        <f>VLOOKUP($E1132, Individual_Pitching___Advanced[], 21,FALSE)</f>
        <v>#N/A</v>
      </c>
      <c r="AI1132" s="9" t="e">
        <f>VLOOKUP($C1132, 'Team Per G'!$A$2:$G$31, 7, FALSE)</f>
        <v>#N/A</v>
      </c>
      <c r="AJ1132" s="9" t="e">
        <f>VLOOKUP($C1132, 'FanGraphs - Team WAR Projected'!$B$2:$E$31, 3, FALSE)/162</f>
        <v>#N/A</v>
      </c>
      <c r="AK1132" s="9" t="e">
        <f>VLOOKUP($C1132, Team_Pitching___Advanced[[Team]:[xFIP]], 19,FALSE)</f>
        <v>#N/A</v>
      </c>
      <c r="AL1132" s="9" t="e">
        <f>VLOOKUP($C1132, Team_Pitching___Advanced[], 20, FALSE)</f>
        <v>#N/A</v>
      </c>
      <c r="AM1132" s="9" t="e">
        <f>VLOOKUP($C1132, Team_Batting___Dashboard[[Team]:[wOBA]], 16, FALSE)</f>
        <v>#N/A</v>
      </c>
      <c r="AN1132" s="9" t="e">
        <f>VLOOKUP($C1132, Team_Batting___Advanced[[Team]:[OPS]], 9, FALSE)</f>
        <v>#N/A</v>
      </c>
      <c r="AO1132" s="9" t="e">
        <f>VLOOKUP($C1132, Team_Batting___Advanced[], 19, FALSE)</f>
        <v>#N/A</v>
      </c>
      <c r="AP1132" s="9" t="e">
        <f>VLOOKUP($C1132, 'Team Per G'!$A$2:$G$31, 3, FALSE)</f>
        <v>#N/A</v>
      </c>
      <c r="AQ1132" s="9" t="e">
        <f>VLOOKUP($C1132, 'Team Per G'!$A$2:$G$31, 5, FALSE)</f>
        <v>#N/A</v>
      </c>
      <c r="AR1132" s="9" t="e">
        <f>VLOOKUP($C1132, 'Team Per G'!$A$2:$G$31, 4, FALSE)</f>
        <v>#N/A</v>
      </c>
      <c r="AS1132" s="9" t="e">
        <f>VLOOKUP($C1132, Team_Batting___Dashboard[], 22, FALSE)/$AC1132</f>
        <v>#N/A</v>
      </c>
      <c r="AT1132" s="9" t="e">
        <f>VLOOKUP($C1132, 'FanGraphs - Team WAR Projected'!$B$2:$E$31, 4, FALSE)/162</f>
        <v>#N/A</v>
      </c>
      <c r="AU1132" s="9" t="e">
        <f>VLOOKUP($C1132, FanGraphs_Standings[[Abbreviation]:[2024 Year to Date RS/G]], 6, FALSE)/$AC1132</f>
        <v>#N/A</v>
      </c>
      <c r="AV1132" s="9" t="e">
        <f>VLOOKUP($C1132, FanGraphs_Standings[[Abbreviation]:[2024 Projected Full Season RDif]], 19, FALSE)/162</f>
        <v>#N/A</v>
      </c>
      <c r="AW1132" s="9" t="e">
        <f>VLOOKUP($C1132, FanGraphs_Standings[[Abbreviation]:[2024 Projected Full Season RDif]], 5, FALSE)</f>
        <v>#N/A</v>
      </c>
      <c r="AX1132" s="9" t="e">
        <f>VLOOKUP($C1132, FanGraphs_Standings[[Abbreviation]:[2024 Projected Full Season W%]], 18, FALSE)</f>
        <v>#N/A</v>
      </c>
      <c r="AY1132" s="9" t="e">
        <f>VLOOKUP($C1132, 'Home Field Adv'!$A$2:$K$31, 11, FALSE)</f>
        <v>#N/A</v>
      </c>
      <c r="BB1132" s="5" t="str">
        <f t="shared" si="52"/>
        <v/>
      </c>
      <c r="BC1132" s="5" t="str">
        <f t="shared" si="53"/>
        <v/>
      </c>
      <c r="BD1132" s="5" t="str">
        <f t="shared" si="54"/>
        <v/>
      </c>
    </row>
    <row r="1133" spans="6:56" x14ac:dyDescent="0.45">
      <c r="F1133" s="9" t="e">
        <f>VLOOKUP($B1133, FanGraphs_Standings[[Abbreviation]:[2024 Year to Date G]], 2, FALSE)</f>
        <v>#N/A</v>
      </c>
      <c r="G1133" s="9" t="e">
        <f>IF(ISERR(VLOOKUP($D1133, 'SP Per G'!$A$2:$D$1380, 3, FALSE)), L1133, VLOOKUP($D1133, 'SP Per G'!$A$2:$D$1380, 3, FALSE))</f>
        <v>#N/A</v>
      </c>
      <c r="H1133" s="9" t="e">
        <f>VLOOKUP($D1133, 'SP Per G'!$A$2:$D$1380, 4, FALSE)</f>
        <v>#N/A</v>
      </c>
      <c r="I1133" s="9" t="e">
        <f>VLOOKUP($D1133, Individual_Pitching___Dashboard[], 18, FALSE)</f>
        <v>#N/A</v>
      </c>
      <c r="J1133" s="9" t="e">
        <f>VLOOKUP($D1133, Individual_Pitching___Dashboard[], 20, FALSE)</f>
        <v>#N/A</v>
      </c>
      <c r="K1133" s="9" t="e">
        <f>VLOOKUP($D1133, Individual_Pitching___Advanced[], 21,FALSE)</f>
        <v>#N/A</v>
      </c>
      <c r="L1133" s="9" t="e">
        <f>VLOOKUP($B1133, 'Team Per G'!$A$2:$G$31, 7, FALSE)</f>
        <v>#N/A</v>
      </c>
      <c r="M1133" s="9" t="e">
        <f>VLOOKUP($B1133, 'FanGraphs - Team WAR Projected'!$B$2:$E$31, 3, FALSE)/162</f>
        <v>#N/A</v>
      </c>
      <c r="N1133" s="9" t="e">
        <f>VLOOKUP($B1133, Team_Pitching___Advanced[[Team]:[xFIP]], 19,FALSE)</f>
        <v>#N/A</v>
      </c>
      <c r="O1133" s="9" t="e">
        <f>VLOOKUP($B1133, Team_Pitching___Advanced[], 20, FALSE)</f>
        <v>#N/A</v>
      </c>
      <c r="P1133" s="9" t="e">
        <f>VLOOKUP($B1133, Team_Batting___Dashboard[[Team]:[wOBA]], 16, FALSE)</f>
        <v>#N/A</v>
      </c>
      <c r="Q1133" s="9" t="e">
        <f>VLOOKUP($B1133, Team_Batting___Advanced[[Team]:[OPS]], 9, FALSE)</f>
        <v>#N/A</v>
      </c>
      <c r="R1133" s="9" t="e">
        <f>VLOOKUP($B1133, Team_Batting___Advanced[], 19, FALSE)</f>
        <v>#N/A</v>
      </c>
      <c r="S1133" s="9" t="e">
        <f>VLOOKUP($B1133, 'Team Per G'!$A$2:$G$31, 3, FALSE)</f>
        <v>#N/A</v>
      </c>
      <c r="T1133" s="9" t="e">
        <f>VLOOKUP($B1133, 'Team Per G'!$A$2:$G$31, 5, FALSE)</f>
        <v>#N/A</v>
      </c>
      <c r="U1133" s="9" t="e">
        <f>VLOOKUP($B1133, 'Team Per G'!$A$2:$G$31, 4, FALSE)</f>
        <v>#N/A</v>
      </c>
      <c r="V1133" s="9" t="e">
        <f>VLOOKUP($B1133, Team_Batting___Dashboard[], 22, FALSE)/$F1133</f>
        <v>#N/A</v>
      </c>
      <c r="W1133" s="9" t="e">
        <f>VLOOKUP($B1133, 'FanGraphs - Team WAR Projected'!$B$2:$E$31, 4, FALSE)/162</f>
        <v>#N/A</v>
      </c>
      <c r="X1133" s="9" t="e">
        <f>VLOOKUP($B1133, FanGraphs_Standings[[Abbreviation]:[2024 Year to Date RS/G]], 6, FALSE)/$F1133</f>
        <v>#N/A</v>
      </c>
      <c r="Y1133" s="9" t="e">
        <f>VLOOKUP($B1133, FanGraphs_Standings[[Abbreviation]:[2024 Projected Full Season RDif]], 19, FALSE)/162</f>
        <v>#N/A</v>
      </c>
      <c r="Z1133" s="9" t="e">
        <f>VLOOKUP($B1133, FanGraphs_Standings[[Abbreviation]:[2024 Projected Full Season RDif]], 5, FALSE)</f>
        <v>#N/A</v>
      </c>
      <c r="AA1133" s="9" t="e">
        <f>VLOOKUP($B1133, FanGraphs_Standings[[Abbreviation]:[2024 Projected Full Season W%]], 18, FALSE)</f>
        <v>#N/A</v>
      </c>
      <c r="AB1133" s="9" t="e">
        <f>VLOOKUP($B1133, 'Home Field Adv'!$A$2:$I$31, 9, FALSE)</f>
        <v>#N/A</v>
      </c>
      <c r="AC1133" s="9" t="e">
        <f>VLOOKUP($C1133, FanGraphs_Standings[[Abbreviation]:[2024 Year to Date G]], 2, FALSE)</f>
        <v>#N/A</v>
      </c>
      <c r="AD1133" s="9" t="e">
        <f>VLOOKUP($E1133, 'SP Per G'!$A$2:$D$1380, 3, FALSE)</f>
        <v>#N/A</v>
      </c>
      <c r="AE1133" s="9" t="e">
        <f>VLOOKUP($E1133, 'SP Per G'!$A$2:$D$1380, 4, FALSE)</f>
        <v>#N/A</v>
      </c>
      <c r="AF1133" s="9" t="e">
        <f>VLOOKUP($E1133, Individual_Pitching___Dashboard[], 18, FALSE)</f>
        <v>#N/A</v>
      </c>
      <c r="AG1133" s="9" t="e">
        <f>VLOOKUP($E1133, Individual_Pitching___Dashboard[], 20, FALSE)</f>
        <v>#N/A</v>
      </c>
      <c r="AH1133" s="9" t="e">
        <f>VLOOKUP($E1133, Individual_Pitching___Advanced[], 21,FALSE)</f>
        <v>#N/A</v>
      </c>
      <c r="AI1133" s="9" t="e">
        <f>VLOOKUP($C1133, 'Team Per G'!$A$2:$G$31, 7, FALSE)</f>
        <v>#N/A</v>
      </c>
      <c r="AJ1133" s="9" t="e">
        <f>VLOOKUP($C1133, 'FanGraphs - Team WAR Projected'!$B$2:$E$31, 3, FALSE)/162</f>
        <v>#N/A</v>
      </c>
      <c r="AK1133" s="9" t="e">
        <f>VLOOKUP($C1133, Team_Pitching___Advanced[[Team]:[xFIP]], 19,FALSE)</f>
        <v>#N/A</v>
      </c>
      <c r="AL1133" s="9" t="e">
        <f>VLOOKUP($C1133, Team_Pitching___Advanced[], 20, FALSE)</f>
        <v>#N/A</v>
      </c>
      <c r="AM1133" s="9" t="e">
        <f>VLOOKUP($C1133, Team_Batting___Dashboard[[Team]:[wOBA]], 16, FALSE)</f>
        <v>#N/A</v>
      </c>
      <c r="AN1133" s="9" t="e">
        <f>VLOOKUP($C1133, Team_Batting___Advanced[[Team]:[OPS]], 9, FALSE)</f>
        <v>#N/A</v>
      </c>
      <c r="AO1133" s="9" t="e">
        <f>VLOOKUP($C1133, Team_Batting___Advanced[], 19, FALSE)</f>
        <v>#N/A</v>
      </c>
      <c r="AP1133" s="9" t="e">
        <f>VLOOKUP($C1133, 'Team Per G'!$A$2:$G$31, 3, FALSE)</f>
        <v>#N/A</v>
      </c>
      <c r="AQ1133" s="9" t="e">
        <f>VLOOKUP($C1133, 'Team Per G'!$A$2:$G$31, 5, FALSE)</f>
        <v>#N/A</v>
      </c>
      <c r="AR1133" s="9" t="e">
        <f>VLOOKUP($C1133, 'Team Per G'!$A$2:$G$31, 4, FALSE)</f>
        <v>#N/A</v>
      </c>
      <c r="AS1133" s="9" t="e">
        <f>VLOOKUP($C1133, Team_Batting___Dashboard[], 22, FALSE)/$AC1133</f>
        <v>#N/A</v>
      </c>
      <c r="AT1133" s="9" t="e">
        <f>VLOOKUP($C1133, 'FanGraphs - Team WAR Projected'!$B$2:$E$31, 4, FALSE)/162</f>
        <v>#N/A</v>
      </c>
      <c r="AU1133" s="9" t="e">
        <f>VLOOKUP($C1133, FanGraphs_Standings[[Abbreviation]:[2024 Year to Date RS/G]], 6, FALSE)/$AC1133</f>
        <v>#N/A</v>
      </c>
      <c r="AV1133" s="9" t="e">
        <f>VLOOKUP($C1133, FanGraphs_Standings[[Abbreviation]:[2024 Projected Full Season RDif]], 19, FALSE)/162</f>
        <v>#N/A</v>
      </c>
      <c r="AW1133" s="9" t="e">
        <f>VLOOKUP($C1133, FanGraphs_Standings[[Abbreviation]:[2024 Projected Full Season RDif]], 5, FALSE)</f>
        <v>#N/A</v>
      </c>
      <c r="AX1133" s="9" t="e">
        <f>VLOOKUP($C1133, FanGraphs_Standings[[Abbreviation]:[2024 Projected Full Season W%]], 18, FALSE)</f>
        <v>#N/A</v>
      </c>
      <c r="AY1133" s="9" t="e">
        <f>VLOOKUP($C1133, 'Home Field Adv'!$A$2:$K$31, 11, FALSE)</f>
        <v>#N/A</v>
      </c>
      <c r="BB1133" s="5" t="str">
        <f t="shared" si="52"/>
        <v/>
      </c>
      <c r="BC1133" s="5" t="str">
        <f t="shared" si="53"/>
        <v/>
      </c>
      <c r="BD1133" s="5" t="str">
        <f t="shared" si="54"/>
        <v/>
      </c>
    </row>
    <row r="1134" spans="6:56" x14ac:dyDescent="0.45">
      <c r="F1134" s="9" t="e">
        <f>VLOOKUP($B1134, FanGraphs_Standings[[Abbreviation]:[2024 Year to Date G]], 2, FALSE)</f>
        <v>#N/A</v>
      </c>
      <c r="G1134" s="9" t="e">
        <f>IF(ISERR(VLOOKUP($D1134, 'SP Per G'!$A$2:$D$1380, 3, FALSE)), L1134, VLOOKUP($D1134, 'SP Per G'!$A$2:$D$1380, 3, FALSE))</f>
        <v>#N/A</v>
      </c>
      <c r="H1134" s="9" t="e">
        <f>VLOOKUP($D1134, 'SP Per G'!$A$2:$D$1380, 4, FALSE)</f>
        <v>#N/A</v>
      </c>
      <c r="I1134" s="9" t="e">
        <f>VLOOKUP($D1134, Individual_Pitching___Dashboard[], 18, FALSE)</f>
        <v>#N/A</v>
      </c>
      <c r="J1134" s="9" t="e">
        <f>VLOOKUP($D1134, Individual_Pitching___Dashboard[], 20, FALSE)</f>
        <v>#N/A</v>
      </c>
      <c r="K1134" s="9" t="e">
        <f>VLOOKUP($D1134, Individual_Pitching___Advanced[], 21,FALSE)</f>
        <v>#N/A</v>
      </c>
      <c r="L1134" s="9" t="e">
        <f>VLOOKUP($B1134, 'Team Per G'!$A$2:$G$31, 7, FALSE)</f>
        <v>#N/A</v>
      </c>
      <c r="M1134" s="9" t="e">
        <f>VLOOKUP($B1134, 'FanGraphs - Team WAR Projected'!$B$2:$E$31, 3, FALSE)/162</f>
        <v>#N/A</v>
      </c>
      <c r="N1134" s="9" t="e">
        <f>VLOOKUP($B1134, Team_Pitching___Advanced[[Team]:[xFIP]], 19,FALSE)</f>
        <v>#N/A</v>
      </c>
      <c r="O1134" s="9" t="e">
        <f>VLOOKUP($B1134, Team_Pitching___Advanced[], 20, FALSE)</f>
        <v>#N/A</v>
      </c>
      <c r="P1134" s="9" t="e">
        <f>VLOOKUP($B1134, Team_Batting___Dashboard[[Team]:[wOBA]], 16, FALSE)</f>
        <v>#N/A</v>
      </c>
      <c r="Q1134" s="9" t="e">
        <f>VLOOKUP($B1134, Team_Batting___Advanced[[Team]:[OPS]], 9, FALSE)</f>
        <v>#N/A</v>
      </c>
      <c r="R1134" s="9" t="e">
        <f>VLOOKUP($B1134, Team_Batting___Advanced[], 19, FALSE)</f>
        <v>#N/A</v>
      </c>
      <c r="S1134" s="9" t="e">
        <f>VLOOKUP($B1134, 'Team Per G'!$A$2:$G$31, 3, FALSE)</f>
        <v>#N/A</v>
      </c>
      <c r="T1134" s="9" t="e">
        <f>VLOOKUP($B1134, 'Team Per G'!$A$2:$G$31, 5, FALSE)</f>
        <v>#N/A</v>
      </c>
      <c r="U1134" s="9" t="e">
        <f>VLOOKUP($B1134, 'Team Per G'!$A$2:$G$31, 4, FALSE)</f>
        <v>#N/A</v>
      </c>
      <c r="V1134" s="9" t="e">
        <f>VLOOKUP($B1134, Team_Batting___Dashboard[], 22, FALSE)/$F1134</f>
        <v>#N/A</v>
      </c>
      <c r="W1134" s="9" t="e">
        <f>VLOOKUP($B1134, 'FanGraphs - Team WAR Projected'!$B$2:$E$31, 4, FALSE)/162</f>
        <v>#N/A</v>
      </c>
      <c r="X1134" s="9" t="e">
        <f>VLOOKUP($B1134, FanGraphs_Standings[[Abbreviation]:[2024 Year to Date RS/G]], 6, FALSE)/$F1134</f>
        <v>#N/A</v>
      </c>
      <c r="Y1134" s="9" t="e">
        <f>VLOOKUP($B1134, FanGraphs_Standings[[Abbreviation]:[2024 Projected Full Season RDif]], 19, FALSE)/162</f>
        <v>#N/A</v>
      </c>
      <c r="Z1134" s="9" t="e">
        <f>VLOOKUP($B1134, FanGraphs_Standings[[Abbreviation]:[2024 Projected Full Season RDif]], 5, FALSE)</f>
        <v>#N/A</v>
      </c>
      <c r="AA1134" s="9" t="e">
        <f>VLOOKUP($B1134, FanGraphs_Standings[[Abbreviation]:[2024 Projected Full Season W%]], 18, FALSE)</f>
        <v>#N/A</v>
      </c>
      <c r="AB1134" s="9" t="e">
        <f>VLOOKUP($B1134, 'Home Field Adv'!$A$2:$I$31, 9, FALSE)</f>
        <v>#N/A</v>
      </c>
      <c r="AC1134" s="9" t="e">
        <f>VLOOKUP($C1134, FanGraphs_Standings[[Abbreviation]:[2024 Year to Date G]], 2, FALSE)</f>
        <v>#N/A</v>
      </c>
      <c r="AD1134" s="9" t="e">
        <f>VLOOKUP($E1134, 'SP Per G'!$A$2:$D$1380, 3, FALSE)</f>
        <v>#N/A</v>
      </c>
      <c r="AE1134" s="9" t="e">
        <f>VLOOKUP($E1134, 'SP Per G'!$A$2:$D$1380, 4, FALSE)</f>
        <v>#N/A</v>
      </c>
      <c r="AF1134" s="9" t="e">
        <f>VLOOKUP($E1134, Individual_Pitching___Dashboard[], 18, FALSE)</f>
        <v>#N/A</v>
      </c>
      <c r="AG1134" s="9" t="e">
        <f>VLOOKUP($E1134, Individual_Pitching___Dashboard[], 20, FALSE)</f>
        <v>#N/A</v>
      </c>
      <c r="AH1134" s="9" t="e">
        <f>VLOOKUP($E1134, Individual_Pitching___Advanced[], 21,FALSE)</f>
        <v>#N/A</v>
      </c>
      <c r="AI1134" s="9" t="e">
        <f>VLOOKUP($C1134, 'Team Per G'!$A$2:$G$31, 7, FALSE)</f>
        <v>#N/A</v>
      </c>
      <c r="AJ1134" s="9" t="e">
        <f>VLOOKUP($C1134, 'FanGraphs - Team WAR Projected'!$B$2:$E$31, 3, FALSE)/162</f>
        <v>#N/A</v>
      </c>
      <c r="AK1134" s="9" t="e">
        <f>VLOOKUP($C1134, Team_Pitching___Advanced[[Team]:[xFIP]], 19,FALSE)</f>
        <v>#N/A</v>
      </c>
      <c r="AL1134" s="9" t="e">
        <f>VLOOKUP($C1134, Team_Pitching___Advanced[], 20, FALSE)</f>
        <v>#N/A</v>
      </c>
      <c r="AM1134" s="9" t="e">
        <f>VLOOKUP($C1134, Team_Batting___Dashboard[[Team]:[wOBA]], 16, FALSE)</f>
        <v>#N/A</v>
      </c>
      <c r="AN1134" s="9" t="e">
        <f>VLOOKUP($C1134, Team_Batting___Advanced[[Team]:[OPS]], 9, FALSE)</f>
        <v>#N/A</v>
      </c>
      <c r="AO1134" s="9" t="e">
        <f>VLOOKUP($C1134, Team_Batting___Advanced[], 19, FALSE)</f>
        <v>#N/A</v>
      </c>
      <c r="AP1134" s="9" t="e">
        <f>VLOOKUP($C1134, 'Team Per G'!$A$2:$G$31, 3, FALSE)</f>
        <v>#N/A</v>
      </c>
      <c r="AQ1134" s="9" t="e">
        <f>VLOOKUP($C1134, 'Team Per G'!$A$2:$G$31, 5, FALSE)</f>
        <v>#N/A</v>
      </c>
      <c r="AR1134" s="9" t="e">
        <f>VLOOKUP($C1134, 'Team Per G'!$A$2:$G$31, 4, FALSE)</f>
        <v>#N/A</v>
      </c>
      <c r="AS1134" s="9" t="e">
        <f>VLOOKUP($C1134, Team_Batting___Dashboard[], 22, FALSE)/$AC1134</f>
        <v>#N/A</v>
      </c>
      <c r="AT1134" s="9" t="e">
        <f>VLOOKUP($C1134, 'FanGraphs - Team WAR Projected'!$B$2:$E$31, 4, FALSE)/162</f>
        <v>#N/A</v>
      </c>
      <c r="AU1134" s="9" t="e">
        <f>VLOOKUP($C1134, FanGraphs_Standings[[Abbreviation]:[2024 Year to Date RS/G]], 6, FALSE)/$AC1134</f>
        <v>#N/A</v>
      </c>
      <c r="AV1134" s="9" t="e">
        <f>VLOOKUP($C1134, FanGraphs_Standings[[Abbreviation]:[2024 Projected Full Season RDif]], 19, FALSE)/162</f>
        <v>#N/A</v>
      </c>
      <c r="AW1134" s="9" t="e">
        <f>VLOOKUP($C1134, FanGraphs_Standings[[Abbreviation]:[2024 Projected Full Season RDif]], 5, FALSE)</f>
        <v>#N/A</v>
      </c>
      <c r="AX1134" s="9" t="e">
        <f>VLOOKUP($C1134, FanGraphs_Standings[[Abbreviation]:[2024 Projected Full Season W%]], 18, FALSE)</f>
        <v>#N/A</v>
      </c>
      <c r="AY1134" s="9" t="e">
        <f>VLOOKUP($C1134, 'Home Field Adv'!$A$2:$K$31, 11, FALSE)</f>
        <v>#N/A</v>
      </c>
      <c r="BB1134" s="5" t="str">
        <f t="shared" si="52"/>
        <v/>
      </c>
      <c r="BC1134" s="5" t="str">
        <f t="shared" si="53"/>
        <v/>
      </c>
      <c r="BD1134" s="5" t="str">
        <f t="shared" si="54"/>
        <v/>
      </c>
    </row>
    <row r="1135" spans="6:56" x14ac:dyDescent="0.45">
      <c r="F1135" s="9" t="e">
        <f>VLOOKUP($B1135, FanGraphs_Standings[[Abbreviation]:[2024 Year to Date G]], 2, FALSE)</f>
        <v>#N/A</v>
      </c>
      <c r="G1135" s="9" t="e">
        <f>IF(ISERR(VLOOKUP($D1135, 'SP Per G'!$A$2:$D$1380, 3, FALSE)), L1135, VLOOKUP($D1135, 'SP Per G'!$A$2:$D$1380, 3, FALSE))</f>
        <v>#N/A</v>
      </c>
      <c r="H1135" s="9" t="e">
        <f>VLOOKUP($D1135, 'SP Per G'!$A$2:$D$1380, 4, FALSE)</f>
        <v>#N/A</v>
      </c>
      <c r="I1135" s="9" t="e">
        <f>VLOOKUP($D1135, Individual_Pitching___Dashboard[], 18, FALSE)</f>
        <v>#N/A</v>
      </c>
      <c r="J1135" s="9" t="e">
        <f>VLOOKUP($D1135, Individual_Pitching___Dashboard[], 20, FALSE)</f>
        <v>#N/A</v>
      </c>
      <c r="K1135" s="9" t="e">
        <f>VLOOKUP($D1135, Individual_Pitching___Advanced[], 21,FALSE)</f>
        <v>#N/A</v>
      </c>
      <c r="L1135" s="9" t="e">
        <f>VLOOKUP($B1135, 'Team Per G'!$A$2:$G$31, 7, FALSE)</f>
        <v>#N/A</v>
      </c>
      <c r="M1135" s="9" t="e">
        <f>VLOOKUP($B1135, 'FanGraphs - Team WAR Projected'!$B$2:$E$31, 3, FALSE)/162</f>
        <v>#N/A</v>
      </c>
      <c r="N1135" s="9" t="e">
        <f>VLOOKUP($B1135, Team_Pitching___Advanced[[Team]:[xFIP]], 19,FALSE)</f>
        <v>#N/A</v>
      </c>
      <c r="O1135" s="9" t="e">
        <f>VLOOKUP($B1135, Team_Pitching___Advanced[], 20, FALSE)</f>
        <v>#N/A</v>
      </c>
      <c r="P1135" s="9" t="e">
        <f>VLOOKUP($B1135, Team_Batting___Dashboard[[Team]:[wOBA]], 16, FALSE)</f>
        <v>#N/A</v>
      </c>
      <c r="Q1135" s="9" t="e">
        <f>VLOOKUP($B1135, Team_Batting___Advanced[[Team]:[OPS]], 9, FALSE)</f>
        <v>#N/A</v>
      </c>
      <c r="R1135" s="9" t="e">
        <f>VLOOKUP($B1135, Team_Batting___Advanced[], 19, FALSE)</f>
        <v>#N/A</v>
      </c>
      <c r="S1135" s="9" t="e">
        <f>VLOOKUP($B1135, 'Team Per G'!$A$2:$G$31, 3, FALSE)</f>
        <v>#N/A</v>
      </c>
      <c r="T1135" s="9" t="e">
        <f>VLOOKUP($B1135, 'Team Per G'!$A$2:$G$31, 5, FALSE)</f>
        <v>#N/A</v>
      </c>
      <c r="U1135" s="9" t="e">
        <f>VLOOKUP($B1135, 'Team Per G'!$A$2:$G$31, 4, FALSE)</f>
        <v>#N/A</v>
      </c>
      <c r="V1135" s="9" t="e">
        <f>VLOOKUP($B1135, Team_Batting___Dashboard[], 22, FALSE)/$F1135</f>
        <v>#N/A</v>
      </c>
      <c r="W1135" s="9" t="e">
        <f>VLOOKUP($B1135, 'FanGraphs - Team WAR Projected'!$B$2:$E$31, 4, FALSE)/162</f>
        <v>#N/A</v>
      </c>
      <c r="X1135" s="9" t="e">
        <f>VLOOKUP($B1135, FanGraphs_Standings[[Abbreviation]:[2024 Year to Date RS/G]], 6, FALSE)/$F1135</f>
        <v>#N/A</v>
      </c>
      <c r="Y1135" s="9" t="e">
        <f>VLOOKUP($B1135, FanGraphs_Standings[[Abbreviation]:[2024 Projected Full Season RDif]], 19, FALSE)/162</f>
        <v>#N/A</v>
      </c>
      <c r="Z1135" s="9" t="e">
        <f>VLOOKUP($B1135, FanGraphs_Standings[[Abbreviation]:[2024 Projected Full Season RDif]], 5, FALSE)</f>
        <v>#N/A</v>
      </c>
      <c r="AA1135" s="9" t="e">
        <f>VLOOKUP($B1135, FanGraphs_Standings[[Abbreviation]:[2024 Projected Full Season W%]], 18, FALSE)</f>
        <v>#N/A</v>
      </c>
      <c r="AB1135" s="9" t="e">
        <f>VLOOKUP($B1135, 'Home Field Adv'!$A$2:$I$31, 9, FALSE)</f>
        <v>#N/A</v>
      </c>
      <c r="AC1135" s="9" t="e">
        <f>VLOOKUP($C1135, FanGraphs_Standings[[Abbreviation]:[2024 Year to Date G]], 2, FALSE)</f>
        <v>#N/A</v>
      </c>
      <c r="AD1135" s="9" t="e">
        <f>VLOOKUP($E1135, 'SP Per G'!$A$2:$D$1380, 3, FALSE)</f>
        <v>#N/A</v>
      </c>
      <c r="AE1135" s="9" t="e">
        <f>VLOOKUP($E1135, 'SP Per G'!$A$2:$D$1380, 4, FALSE)</f>
        <v>#N/A</v>
      </c>
      <c r="AF1135" s="9" t="e">
        <f>VLOOKUP($E1135, Individual_Pitching___Dashboard[], 18, FALSE)</f>
        <v>#N/A</v>
      </c>
      <c r="AG1135" s="9" t="e">
        <f>VLOOKUP($E1135, Individual_Pitching___Dashboard[], 20, FALSE)</f>
        <v>#N/A</v>
      </c>
      <c r="AH1135" s="9" t="e">
        <f>VLOOKUP($E1135, Individual_Pitching___Advanced[], 21,FALSE)</f>
        <v>#N/A</v>
      </c>
      <c r="AI1135" s="9" t="e">
        <f>VLOOKUP($C1135, 'Team Per G'!$A$2:$G$31, 7, FALSE)</f>
        <v>#N/A</v>
      </c>
      <c r="AJ1135" s="9" t="e">
        <f>VLOOKUP($C1135, 'FanGraphs - Team WAR Projected'!$B$2:$E$31, 3, FALSE)/162</f>
        <v>#N/A</v>
      </c>
      <c r="AK1135" s="9" t="e">
        <f>VLOOKUP($C1135, Team_Pitching___Advanced[[Team]:[xFIP]], 19,FALSE)</f>
        <v>#N/A</v>
      </c>
      <c r="AL1135" s="9" t="e">
        <f>VLOOKUP($C1135, Team_Pitching___Advanced[], 20, FALSE)</f>
        <v>#N/A</v>
      </c>
      <c r="AM1135" s="9" t="e">
        <f>VLOOKUP($C1135, Team_Batting___Dashboard[[Team]:[wOBA]], 16, FALSE)</f>
        <v>#N/A</v>
      </c>
      <c r="AN1135" s="9" t="e">
        <f>VLOOKUP($C1135, Team_Batting___Advanced[[Team]:[OPS]], 9, FALSE)</f>
        <v>#N/A</v>
      </c>
      <c r="AO1135" s="9" t="e">
        <f>VLOOKUP($C1135, Team_Batting___Advanced[], 19, FALSE)</f>
        <v>#N/A</v>
      </c>
      <c r="AP1135" s="9" t="e">
        <f>VLOOKUP($C1135, 'Team Per G'!$A$2:$G$31, 3, FALSE)</f>
        <v>#N/A</v>
      </c>
      <c r="AQ1135" s="9" t="e">
        <f>VLOOKUP($C1135, 'Team Per G'!$A$2:$G$31, 5, FALSE)</f>
        <v>#N/A</v>
      </c>
      <c r="AR1135" s="9" t="e">
        <f>VLOOKUP($C1135, 'Team Per G'!$A$2:$G$31, 4, FALSE)</f>
        <v>#N/A</v>
      </c>
      <c r="AS1135" s="9" t="e">
        <f>VLOOKUP($C1135, Team_Batting___Dashboard[], 22, FALSE)/$AC1135</f>
        <v>#N/A</v>
      </c>
      <c r="AT1135" s="9" t="e">
        <f>VLOOKUP($C1135, 'FanGraphs - Team WAR Projected'!$B$2:$E$31, 4, FALSE)/162</f>
        <v>#N/A</v>
      </c>
      <c r="AU1135" s="9" t="e">
        <f>VLOOKUP($C1135, FanGraphs_Standings[[Abbreviation]:[2024 Year to Date RS/G]], 6, FALSE)/$AC1135</f>
        <v>#N/A</v>
      </c>
      <c r="AV1135" s="9" t="e">
        <f>VLOOKUP($C1135, FanGraphs_Standings[[Abbreviation]:[2024 Projected Full Season RDif]], 19, FALSE)/162</f>
        <v>#N/A</v>
      </c>
      <c r="AW1135" s="9" t="e">
        <f>VLOOKUP($C1135, FanGraphs_Standings[[Abbreviation]:[2024 Projected Full Season RDif]], 5, FALSE)</f>
        <v>#N/A</v>
      </c>
      <c r="AX1135" s="9" t="e">
        <f>VLOOKUP($C1135, FanGraphs_Standings[[Abbreviation]:[2024 Projected Full Season W%]], 18, FALSE)</f>
        <v>#N/A</v>
      </c>
      <c r="AY1135" s="9" t="e">
        <f>VLOOKUP($C1135, 'Home Field Adv'!$A$2:$K$31, 11, FALSE)</f>
        <v>#N/A</v>
      </c>
      <c r="BB1135" s="5" t="str">
        <f t="shared" si="52"/>
        <v/>
      </c>
      <c r="BC1135" s="5" t="str">
        <f t="shared" si="53"/>
        <v/>
      </c>
      <c r="BD1135" s="5" t="str">
        <f t="shared" si="54"/>
        <v/>
      </c>
    </row>
    <row r="1136" spans="6:56" x14ac:dyDescent="0.45">
      <c r="F1136" s="9" t="e">
        <f>VLOOKUP($B1136, FanGraphs_Standings[[Abbreviation]:[2024 Year to Date G]], 2, FALSE)</f>
        <v>#N/A</v>
      </c>
      <c r="G1136" s="9" t="e">
        <f>IF(ISERR(VLOOKUP($D1136, 'SP Per G'!$A$2:$D$1380, 3, FALSE)), L1136, VLOOKUP($D1136, 'SP Per G'!$A$2:$D$1380, 3, FALSE))</f>
        <v>#N/A</v>
      </c>
      <c r="H1136" s="9" t="e">
        <f>VLOOKUP($D1136, 'SP Per G'!$A$2:$D$1380, 4, FALSE)</f>
        <v>#N/A</v>
      </c>
      <c r="I1136" s="9" t="e">
        <f>VLOOKUP($D1136, Individual_Pitching___Dashboard[], 18, FALSE)</f>
        <v>#N/A</v>
      </c>
      <c r="J1136" s="9" t="e">
        <f>VLOOKUP($D1136, Individual_Pitching___Dashboard[], 20, FALSE)</f>
        <v>#N/A</v>
      </c>
      <c r="K1136" s="9" t="e">
        <f>VLOOKUP($D1136, Individual_Pitching___Advanced[], 21,FALSE)</f>
        <v>#N/A</v>
      </c>
      <c r="L1136" s="9" t="e">
        <f>VLOOKUP($B1136, 'Team Per G'!$A$2:$G$31, 7, FALSE)</f>
        <v>#N/A</v>
      </c>
      <c r="M1136" s="9" t="e">
        <f>VLOOKUP($B1136, 'FanGraphs - Team WAR Projected'!$B$2:$E$31, 3, FALSE)/162</f>
        <v>#N/A</v>
      </c>
      <c r="N1136" s="9" t="e">
        <f>VLOOKUP($B1136, Team_Pitching___Advanced[[Team]:[xFIP]], 19,FALSE)</f>
        <v>#N/A</v>
      </c>
      <c r="O1136" s="9" t="e">
        <f>VLOOKUP($B1136, Team_Pitching___Advanced[], 20, FALSE)</f>
        <v>#N/A</v>
      </c>
      <c r="P1136" s="9" t="e">
        <f>VLOOKUP($B1136, Team_Batting___Dashboard[[Team]:[wOBA]], 16, FALSE)</f>
        <v>#N/A</v>
      </c>
      <c r="Q1136" s="9" t="e">
        <f>VLOOKUP($B1136, Team_Batting___Advanced[[Team]:[OPS]], 9, FALSE)</f>
        <v>#N/A</v>
      </c>
      <c r="R1136" s="9" t="e">
        <f>VLOOKUP($B1136, Team_Batting___Advanced[], 19, FALSE)</f>
        <v>#N/A</v>
      </c>
      <c r="S1136" s="9" t="e">
        <f>VLOOKUP($B1136, 'Team Per G'!$A$2:$G$31, 3, FALSE)</f>
        <v>#N/A</v>
      </c>
      <c r="T1136" s="9" t="e">
        <f>VLOOKUP($B1136, 'Team Per G'!$A$2:$G$31, 5, FALSE)</f>
        <v>#N/A</v>
      </c>
      <c r="U1136" s="9" t="e">
        <f>VLOOKUP($B1136, 'Team Per G'!$A$2:$G$31, 4, FALSE)</f>
        <v>#N/A</v>
      </c>
      <c r="V1136" s="9" t="e">
        <f>VLOOKUP($B1136, Team_Batting___Dashboard[], 22, FALSE)/$F1136</f>
        <v>#N/A</v>
      </c>
      <c r="W1136" s="9" t="e">
        <f>VLOOKUP($B1136, 'FanGraphs - Team WAR Projected'!$B$2:$E$31, 4, FALSE)/162</f>
        <v>#N/A</v>
      </c>
      <c r="X1136" s="9" t="e">
        <f>VLOOKUP($B1136, FanGraphs_Standings[[Abbreviation]:[2024 Year to Date RS/G]], 6, FALSE)/$F1136</f>
        <v>#N/A</v>
      </c>
      <c r="Y1136" s="9" t="e">
        <f>VLOOKUP($B1136, FanGraphs_Standings[[Abbreviation]:[2024 Projected Full Season RDif]], 19, FALSE)/162</f>
        <v>#N/A</v>
      </c>
      <c r="Z1136" s="9" t="e">
        <f>VLOOKUP($B1136, FanGraphs_Standings[[Abbreviation]:[2024 Projected Full Season RDif]], 5, FALSE)</f>
        <v>#N/A</v>
      </c>
      <c r="AA1136" s="9" t="e">
        <f>VLOOKUP($B1136, FanGraphs_Standings[[Abbreviation]:[2024 Projected Full Season W%]], 18, FALSE)</f>
        <v>#N/A</v>
      </c>
      <c r="AB1136" s="9" t="e">
        <f>VLOOKUP($B1136, 'Home Field Adv'!$A$2:$I$31, 9, FALSE)</f>
        <v>#N/A</v>
      </c>
      <c r="AC1136" s="9" t="e">
        <f>VLOOKUP($C1136, FanGraphs_Standings[[Abbreviation]:[2024 Year to Date G]], 2, FALSE)</f>
        <v>#N/A</v>
      </c>
      <c r="AD1136" s="9" t="e">
        <f>VLOOKUP($E1136, 'SP Per G'!$A$2:$D$1380, 3, FALSE)</f>
        <v>#N/A</v>
      </c>
      <c r="AE1136" s="9" t="e">
        <f>VLOOKUP($E1136, 'SP Per G'!$A$2:$D$1380, 4, FALSE)</f>
        <v>#N/A</v>
      </c>
      <c r="AF1136" s="9" t="e">
        <f>VLOOKUP($E1136, Individual_Pitching___Dashboard[], 18, FALSE)</f>
        <v>#N/A</v>
      </c>
      <c r="AG1136" s="9" t="e">
        <f>VLOOKUP($E1136, Individual_Pitching___Dashboard[], 20, FALSE)</f>
        <v>#N/A</v>
      </c>
      <c r="AH1136" s="9" t="e">
        <f>VLOOKUP($E1136, Individual_Pitching___Advanced[], 21,FALSE)</f>
        <v>#N/A</v>
      </c>
      <c r="AI1136" s="9" t="e">
        <f>VLOOKUP($C1136, 'Team Per G'!$A$2:$G$31, 7, FALSE)</f>
        <v>#N/A</v>
      </c>
      <c r="AJ1136" s="9" t="e">
        <f>VLOOKUP($C1136, 'FanGraphs - Team WAR Projected'!$B$2:$E$31, 3, FALSE)/162</f>
        <v>#N/A</v>
      </c>
      <c r="AK1136" s="9" t="e">
        <f>VLOOKUP($C1136, Team_Pitching___Advanced[[Team]:[xFIP]], 19,FALSE)</f>
        <v>#N/A</v>
      </c>
      <c r="AL1136" s="9" t="e">
        <f>VLOOKUP($C1136, Team_Pitching___Advanced[], 20, FALSE)</f>
        <v>#N/A</v>
      </c>
      <c r="AM1136" s="9" t="e">
        <f>VLOOKUP($C1136, Team_Batting___Dashboard[[Team]:[wOBA]], 16, FALSE)</f>
        <v>#N/A</v>
      </c>
      <c r="AN1136" s="9" t="e">
        <f>VLOOKUP($C1136, Team_Batting___Advanced[[Team]:[OPS]], 9, FALSE)</f>
        <v>#N/A</v>
      </c>
      <c r="AO1136" s="9" t="e">
        <f>VLOOKUP($C1136, Team_Batting___Advanced[], 19, FALSE)</f>
        <v>#N/A</v>
      </c>
      <c r="AP1136" s="9" t="e">
        <f>VLOOKUP($C1136, 'Team Per G'!$A$2:$G$31, 3, FALSE)</f>
        <v>#N/A</v>
      </c>
      <c r="AQ1136" s="9" t="e">
        <f>VLOOKUP($C1136, 'Team Per G'!$A$2:$G$31, 5, FALSE)</f>
        <v>#N/A</v>
      </c>
      <c r="AR1136" s="9" t="e">
        <f>VLOOKUP($C1136, 'Team Per G'!$A$2:$G$31, 4, FALSE)</f>
        <v>#N/A</v>
      </c>
      <c r="AS1136" s="9" t="e">
        <f>VLOOKUP($C1136, Team_Batting___Dashboard[], 22, FALSE)/$AC1136</f>
        <v>#N/A</v>
      </c>
      <c r="AT1136" s="9" t="e">
        <f>VLOOKUP($C1136, 'FanGraphs - Team WAR Projected'!$B$2:$E$31, 4, FALSE)/162</f>
        <v>#N/A</v>
      </c>
      <c r="AU1136" s="9" t="e">
        <f>VLOOKUP($C1136, FanGraphs_Standings[[Abbreviation]:[2024 Year to Date RS/G]], 6, FALSE)/$AC1136</f>
        <v>#N/A</v>
      </c>
      <c r="AV1136" s="9" t="e">
        <f>VLOOKUP($C1136, FanGraphs_Standings[[Abbreviation]:[2024 Projected Full Season RDif]], 19, FALSE)/162</f>
        <v>#N/A</v>
      </c>
      <c r="AW1136" s="9" t="e">
        <f>VLOOKUP($C1136, FanGraphs_Standings[[Abbreviation]:[2024 Projected Full Season RDif]], 5, FALSE)</f>
        <v>#N/A</v>
      </c>
      <c r="AX1136" s="9" t="e">
        <f>VLOOKUP($C1136, FanGraphs_Standings[[Abbreviation]:[2024 Projected Full Season W%]], 18, FALSE)</f>
        <v>#N/A</v>
      </c>
      <c r="AY1136" s="9" t="e">
        <f>VLOOKUP($C1136, 'Home Field Adv'!$A$2:$K$31, 11, FALSE)</f>
        <v>#N/A</v>
      </c>
      <c r="BB1136" s="5" t="str">
        <f t="shared" si="52"/>
        <v/>
      </c>
      <c r="BC1136" s="5" t="str">
        <f t="shared" si="53"/>
        <v/>
      </c>
      <c r="BD1136" s="5" t="str">
        <f t="shared" si="54"/>
        <v/>
      </c>
    </row>
    <row r="1137" spans="6:56" x14ac:dyDescent="0.45">
      <c r="F1137" s="9" t="e">
        <f>VLOOKUP($B1137, FanGraphs_Standings[[Abbreviation]:[2024 Year to Date G]], 2, FALSE)</f>
        <v>#N/A</v>
      </c>
      <c r="G1137" s="9" t="e">
        <f>IF(ISERR(VLOOKUP($D1137, 'SP Per G'!$A$2:$D$1380, 3, FALSE)), L1137, VLOOKUP($D1137, 'SP Per G'!$A$2:$D$1380, 3, FALSE))</f>
        <v>#N/A</v>
      </c>
      <c r="H1137" s="9" t="e">
        <f>VLOOKUP($D1137, 'SP Per G'!$A$2:$D$1380, 4, FALSE)</f>
        <v>#N/A</v>
      </c>
      <c r="I1137" s="9" t="e">
        <f>VLOOKUP($D1137, Individual_Pitching___Dashboard[], 18, FALSE)</f>
        <v>#N/A</v>
      </c>
      <c r="J1137" s="9" t="e">
        <f>VLOOKUP($D1137, Individual_Pitching___Dashboard[], 20, FALSE)</f>
        <v>#N/A</v>
      </c>
      <c r="K1137" s="9" t="e">
        <f>VLOOKUP($D1137, Individual_Pitching___Advanced[], 21,FALSE)</f>
        <v>#N/A</v>
      </c>
      <c r="L1137" s="9" t="e">
        <f>VLOOKUP($B1137, 'Team Per G'!$A$2:$G$31, 7, FALSE)</f>
        <v>#N/A</v>
      </c>
      <c r="M1137" s="9" t="e">
        <f>VLOOKUP($B1137, 'FanGraphs - Team WAR Projected'!$B$2:$E$31, 3, FALSE)/162</f>
        <v>#N/A</v>
      </c>
      <c r="N1137" s="9" t="e">
        <f>VLOOKUP($B1137, Team_Pitching___Advanced[[Team]:[xFIP]], 19,FALSE)</f>
        <v>#N/A</v>
      </c>
      <c r="O1137" s="9" t="e">
        <f>VLOOKUP($B1137, Team_Pitching___Advanced[], 20, FALSE)</f>
        <v>#N/A</v>
      </c>
      <c r="P1137" s="9" t="e">
        <f>VLOOKUP($B1137, Team_Batting___Dashboard[[Team]:[wOBA]], 16, FALSE)</f>
        <v>#N/A</v>
      </c>
      <c r="Q1137" s="9" t="e">
        <f>VLOOKUP($B1137, Team_Batting___Advanced[[Team]:[OPS]], 9, FALSE)</f>
        <v>#N/A</v>
      </c>
      <c r="R1137" s="9" t="e">
        <f>VLOOKUP($B1137, Team_Batting___Advanced[], 19, FALSE)</f>
        <v>#N/A</v>
      </c>
      <c r="S1137" s="9" t="e">
        <f>VLOOKUP($B1137, 'Team Per G'!$A$2:$G$31, 3, FALSE)</f>
        <v>#N/A</v>
      </c>
      <c r="T1137" s="9" t="e">
        <f>VLOOKUP($B1137, 'Team Per G'!$A$2:$G$31, 5, FALSE)</f>
        <v>#N/A</v>
      </c>
      <c r="U1137" s="9" t="e">
        <f>VLOOKUP($B1137, 'Team Per G'!$A$2:$G$31, 4, FALSE)</f>
        <v>#N/A</v>
      </c>
      <c r="V1137" s="9" t="e">
        <f>VLOOKUP($B1137, Team_Batting___Dashboard[], 22, FALSE)/$F1137</f>
        <v>#N/A</v>
      </c>
      <c r="W1137" s="9" t="e">
        <f>VLOOKUP($B1137, 'FanGraphs - Team WAR Projected'!$B$2:$E$31, 4, FALSE)/162</f>
        <v>#N/A</v>
      </c>
      <c r="X1137" s="9" t="e">
        <f>VLOOKUP($B1137, FanGraphs_Standings[[Abbreviation]:[2024 Year to Date RS/G]], 6, FALSE)/$F1137</f>
        <v>#N/A</v>
      </c>
      <c r="Y1137" s="9" t="e">
        <f>VLOOKUP($B1137, FanGraphs_Standings[[Abbreviation]:[2024 Projected Full Season RDif]], 19, FALSE)/162</f>
        <v>#N/A</v>
      </c>
      <c r="Z1137" s="9" t="e">
        <f>VLOOKUP($B1137, FanGraphs_Standings[[Abbreviation]:[2024 Projected Full Season RDif]], 5, FALSE)</f>
        <v>#N/A</v>
      </c>
      <c r="AA1137" s="9" t="e">
        <f>VLOOKUP($B1137, FanGraphs_Standings[[Abbreviation]:[2024 Projected Full Season W%]], 18, FALSE)</f>
        <v>#N/A</v>
      </c>
      <c r="AB1137" s="9" t="e">
        <f>VLOOKUP($B1137, 'Home Field Adv'!$A$2:$I$31, 9, FALSE)</f>
        <v>#N/A</v>
      </c>
      <c r="AC1137" s="9" t="e">
        <f>VLOOKUP($C1137, FanGraphs_Standings[[Abbreviation]:[2024 Year to Date G]], 2, FALSE)</f>
        <v>#N/A</v>
      </c>
      <c r="AD1137" s="9" t="e">
        <f>VLOOKUP($E1137, 'SP Per G'!$A$2:$D$1380, 3, FALSE)</f>
        <v>#N/A</v>
      </c>
      <c r="AE1137" s="9" t="e">
        <f>VLOOKUP($E1137, 'SP Per G'!$A$2:$D$1380, 4, FALSE)</f>
        <v>#N/A</v>
      </c>
      <c r="AF1137" s="9" t="e">
        <f>VLOOKUP($E1137, Individual_Pitching___Dashboard[], 18, FALSE)</f>
        <v>#N/A</v>
      </c>
      <c r="AG1137" s="9" t="e">
        <f>VLOOKUP($E1137, Individual_Pitching___Dashboard[], 20, FALSE)</f>
        <v>#N/A</v>
      </c>
      <c r="AH1137" s="9" t="e">
        <f>VLOOKUP($E1137, Individual_Pitching___Advanced[], 21,FALSE)</f>
        <v>#N/A</v>
      </c>
      <c r="AI1137" s="9" t="e">
        <f>VLOOKUP($C1137, 'Team Per G'!$A$2:$G$31, 7, FALSE)</f>
        <v>#N/A</v>
      </c>
      <c r="AJ1137" s="9" t="e">
        <f>VLOOKUP($C1137, 'FanGraphs - Team WAR Projected'!$B$2:$E$31, 3, FALSE)/162</f>
        <v>#N/A</v>
      </c>
      <c r="AK1137" s="9" t="e">
        <f>VLOOKUP($C1137, Team_Pitching___Advanced[[Team]:[xFIP]], 19,FALSE)</f>
        <v>#N/A</v>
      </c>
      <c r="AL1137" s="9" t="e">
        <f>VLOOKUP($C1137, Team_Pitching___Advanced[], 20, FALSE)</f>
        <v>#N/A</v>
      </c>
      <c r="AM1137" s="9" t="e">
        <f>VLOOKUP($C1137, Team_Batting___Dashboard[[Team]:[wOBA]], 16, FALSE)</f>
        <v>#N/A</v>
      </c>
      <c r="AN1137" s="9" t="e">
        <f>VLOOKUP($C1137, Team_Batting___Advanced[[Team]:[OPS]], 9, FALSE)</f>
        <v>#N/A</v>
      </c>
      <c r="AO1137" s="9" t="e">
        <f>VLOOKUP($C1137, Team_Batting___Advanced[], 19, FALSE)</f>
        <v>#N/A</v>
      </c>
      <c r="AP1137" s="9" t="e">
        <f>VLOOKUP($C1137, 'Team Per G'!$A$2:$G$31, 3, FALSE)</f>
        <v>#N/A</v>
      </c>
      <c r="AQ1137" s="9" t="e">
        <f>VLOOKUP($C1137, 'Team Per G'!$A$2:$G$31, 5, FALSE)</f>
        <v>#N/A</v>
      </c>
      <c r="AR1137" s="9" t="e">
        <f>VLOOKUP($C1137, 'Team Per G'!$A$2:$G$31, 4, FALSE)</f>
        <v>#N/A</v>
      </c>
      <c r="AS1137" s="9" t="e">
        <f>VLOOKUP($C1137, Team_Batting___Dashboard[], 22, FALSE)/$AC1137</f>
        <v>#N/A</v>
      </c>
      <c r="AT1137" s="9" t="e">
        <f>VLOOKUP($C1137, 'FanGraphs - Team WAR Projected'!$B$2:$E$31, 4, FALSE)/162</f>
        <v>#N/A</v>
      </c>
      <c r="AU1137" s="9" t="e">
        <f>VLOOKUP($C1137, FanGraphs_Standings[[Abbreviation]:[2024 Year to Date RS/G]], 6, FALSE)/$AC1137</f>
        <v>#N/A</v>
      </c>
      <c r="AV1137" s="9" t="e">
        <f>VLOOKUP($C1137, FanGraphs_Standings[[Abbreviation]:[2024 Projected Full Season RDif]], 19, FALSE)/162</f>
        <v>#N/A</v>
      </c>
      <c r="AW1137" s="9" t="e">
        <f>VLOOKUP($C1137, FanGraphs_Standings[[Abbreviation]:[2024 Projected Full Season RDif]], 5, FALSE)</f>
        <v>#N/A</v>
      </c>
      <c r="AX1137" s="9" t="e">
        <f>VLOOKUP($C1137, FanGraphs_Standings[[Abbreviation]:[2024 Projected Full Season W%]], 18, FALSE)</f>
        <v>#N/A</v>
      </c>
      <c r="AY1137" s="9" t="e">
        <f>VLOOKUP($C1137, 'Home Field Adv'!$A$2:$K$31, 11, FALSE)</f>
        <v>#N/A</v>
      </c>
      <c r="BB1137" s="5" t="str">
        <f t="shared" si="52"/>
        <v/>
      </c>
      <c r="BC1137" s="5" t="str">
        <f t="shared" si="53"/>
        <v/>
      </c>
      <c r="BD1137" s="5" t="str">
        <f t="shared" si="54"/>
        <v/>
      </c>
    </row>
    <row r="1138" spans="6:56" x14ac:dyDescent="0.45">
      <c r="F1138" s="9" t="e">
        <f>VLOOKUP($B1138, FanGraphs_Standings[[Abbreviation]:[2024 Year to Date G]], 2, FALSE)</f>
        <v>#N/A</v>
      </c>
      <c r="G1138" s="9" t="e">
        <f>IF(ISERR(VLOOKUP($D1138, 'SP Per G'!$A$2:$D$1380, 3, FALSE)), L1138, VLOOKUP($D1138, 'SP Per G'!$A$2:$D$1380, 3, FALSE))</f>
        <v>#N/A</v>
      </c>
      <c r="H1138" s="9" t="e">
        <f>VLOOKUP($D1138, 'SP Per G'!$A$2:$D$1380, 4, FALSE)</f>
        <v>#N/A</v>
      </c>
      <c r="I1138" s="9" t="e">
        <f>VLOOKUP($D1138, Individual_Pitching___Dashboard[], 18, FALSE)</f>
        <v>#N/A</v>
      </c>
      <c r="J1138" s="9" t="e">
        <f>VLOOKUP($D1138, Individual_Pitching___Dashboard[], 20, FALSE)</f>
        <v>#N/A</v>
      </c>
      <c r="K1138" s="9" t="e">
        <f>VLOOKUP($D1138, Individual_Pitching___Advanced[], 21,FALSE)</f>
        <v>#N/A</v>
      </c>
      <c r="L1138" s="9" t="e">
        <f>VLOOKUP($B1138, 'Team Per G'!$A$2:$G$31, 7, FALSE)</f>
        <v>#N/A</v>
      </c>
      <c r="M1138" s="9" t="e">
        <f>VLOOKUP($B1138, 'FanGraphs - Team WAR Projected'!$B$2:$E$31, 3, FALSE)/162</f>
        <v>#N/A</v>
      </c>
      <c r="N1138" s="9" t="e">
        <f>VLOOKUP($B1138, Team_Pitching___Advanced[[Team]:[xFIP]], 19,FALSE)</f>
        <v>#N/A</v>
      </c>
      <c r="O1138" s="9" t="e">
        <f>VLOOKUP($B1138, Team_Pitching___Advanced[], 20, FALSE)</f>
        <v>#N/A</v>
      </c>
      <c r="P1138" s="9" t="e">
        <f>VLOOKUP($B1138, Team_Batting___Dashboard[[Team]:[wOBA]], 16, FALSE)</f>
        <v>#N/A</v>
      </c>
      <c r="Q1138" s="9" t="e">
        <f>VLOOKUP($B1138, Team_Batting___Advanced[[Team]:[OPS]], 9, FALSE)</f>
        <v>#N/A</v>
      </c>
      <c r="R1138" s="9" t="e">
        <f>VLOOKUP($B1138, Team_Batting___Advanced[], 19, FALSE)</f>
        <v>#N/A</v>
      </c>
      <c r="S1138" s="9" t="e">
        <f>VLOOKUP($B1138, 'Team Per G'!$A$2:$G$31, 3, FALSE)</f>
        <v>#N/A</v>
      </c>
      <c r="T1138" s="9" t="e">
        <f>VLOOKUP($B1138, 'Team Per G'!$A$2:$G$31, 5, FALSE)</f>
        <v>#N/A</v>
      </c>
      <c r="U1138" s="9" t="e">
        <f>VLOOKUP($B1138, 'Team Per G'!$A$2:$G$31, 4, FALSE)</f>
        <v>#N/A</v>
      </c>
      <c r="V1138" s="9" t="e">
        <f>VLOOKUP($B1138, Team_Batting___Dashboard[], 22, FALSE)/$F1138</f>
        <v>#N/A</v>
      </c>
      <c r="W1138" s="9" t="e">
        <f>VLOOKUP($B1138, 'FanGraphs - Team WAR Projected'!$B$2:$E$31, 4, FALSE)/162</f>
        <v>#N/A</v>
      </c>
      <c r="X1138" s="9" t="e">
        <f>VLOOKUP($B1138, FanGraphs_Standings[[Abbreviation]:[2024 Year to Date RS/G]], 6, FALSE)/$F1138</f>
        <v>#N/A</v>
      </c>
      <c r="Y1138" s="9" t="e">
        <f>VLOOKUP($B1138, FanGraphs_Standings[[Abbreviation]:[2024 Projected Full Season RDif]], 19, FALSE)/162</f>
        <v>#N/A</v>
      </c>
      <c r="Z1138" s="9" t="e">
        <f>VLOOKUP($B1138, FanGraphs_Standings[[Abbreviation]:[2024 Projected Full Season RDif]], 5, FALSE)</f>
        <v>#N/A</v>
      </c>
      <c r="AA1138" s="9" t="e">
        <f>VLOOKUP($B1138, FanGraphs_Standings[[Abbreviation]:[2024 Projected Full Season W%]], 18, FALSE)</f>
        <v>#N/A</v>
      </c>
      <c r="AB1138" s="9" t="e">
        <f>VLOOKUP($B1138, 'Home Field Adv'!$A$2:$I$31, 9, FALSE)</f>
        <v>#N/A</v>
      </c>
      <c r="AC1138" s="9" t="e">
        <f>VLOOKUP($C1138, FanGraphs_Standings[[Abbreviation]:[2024 Year to Date G]], 2, FALSE)</f>
        <v>#N/A</v>
      </c>
      <c r="AD1138" s="9" t="e">
        <f>VLOOKUP($E1138, 'SP Per G'!$A$2:$D$1380, 3, FALSE)</f>
        <v>#N/A</v>
      </c>
      <c r="AE1138" s="9" t="e">
        <f>VLOOKUP($E1138, 'SP Per G'!$A$2:$D$1380, 4, FALSE)</f>
        <v>#N/A</v>
      </c>
      <c r="AF1138" s="9" t="e">
        <f>VLOOKUP($E1138, Individual_Pitching___Dashboard[], 18, FALSE)</f>
        <v>#N/A</v>
      </c>
      <c r="AG1138" s="9" t="e">
        <f>VLOOKUP($E1138, Individual_Pitching___Dashboard[], 20, FALSE)</f>
        <v>#N/A</v>
      </c>
      <c r="AH1138" s="9" t="e">
        <f>VLOOKUP($E1138, Individual_Pitching___Advanced[], 21,FALSE)</f>
        <v>#N/A</v>
      </c>
      <c r="AI1138" s="9" t="e">
        <f>VLOOKUP($C1138, 'Team Per G'!$A$2:$G$31, 7, FALSE)</f>
        <v>#N/A</v>
      </c>
      <c r="AJ1138" s="9" t="e">
        <f>VLOOKUP($C1138, 'FanGraphs - Team WAR Projected'!$B$2:$E$31, 3, FALSE)/162</f>
        <v>#N/A</v>
      </c>
      <c r="AK1138" s="9" t="e">
        <f>VLOOKUP($C1138, Team_Pitching___Advanced[[Team]:[xFIP]], 19,FALSE)</f>
        <v>#N/A</v>
      </c>
      <c r="AL1138" s="9" t="e">
        <f>VLOOKUP($C1138, Team_Pitching___Advanced[], 20, FALSE)</f>
        <v>#N/A</v>
      </c>
      <c r="AM1138" s="9" t="e">
        <f>VLOOKUP($C1138, Team_Batting___Dashboard[[Team]:[wOBA]], 16, FALSE)</f>
        <v>#N/A</v>
      </c>
      <c r="AN1138" s="9" t="e">
        <f>VLOOKUP($C1138, Team_Batting___Advanced[[Team]:[OPS]], 9, FALSE)</f>
        <v>#N/A</v>
      </c>
      <c r="AO1138" s="9" t="e">
        <f>VLOOKUP($C1138, Team_Batting___Advanced[], 19, FALSE)</f>
        <v>#N/A</v>
      </c>
      <c r="AP1138" s="9" t="e">
        <f>VLOOKUP($C1138, 'Team Per G'!$A$2:$G$31, 3, FALSE)</f>
        <v>#N/A</v>
      </c>
      <c r="AQ1138" s="9" t="e">
        <f>VLOOKUP($C1138, 'Team Per G'!$A$2:$G$31, 5, FALSE)</f>
        <v>#N/A</v>
      </c>
      <c r="AR1138" s="9" t="e">
        <f>VLOOKUP($C1138, 'Team Per G'!$A$2:$G$31, 4, FALSE)</f>
        <v>#N/A</v>
      </c>
      <c r="AS1138" s="9" t="e">
        <f>VLOOKUP($C1138, Team_Batting___Dashboard[], 22, FALSE)/$AC1138</f>
        <v>#N/A</v>
      </c>
      <c r="AT1138" s="9" t="e">
        <f>VLOOKUP($C1138, 'FanGraphs - Team WAR Projected'!$B$2:$E$31, 4, FALSE)/162</f>
        <v>#N/A</v>
      </c>
      <c r="AU1138" s="9" t="e">
        <f>VLOOKUP($C1138, FanGraphs_Standings[[Abbreviation]:[2024 Year to Date RS/G]], 6, FALSE)/$AC1138</f>
        <v>#N/A</v>
      </c>
      <c r="AV1138" s="9" t="e">
        <f>VLOOKUP($C1138, FanGraphs_Standings[[Abbreviation]:[2024 Projected Full Season RDif]], 19, FALSE)/162</f>
        <v>#N/A</v>
      </c>
      <c r="AW1138" s="9" t="e">
        <f>VLOOKUP($C1138, FanGraphs_Standings[[Abbreviation]:[2024 Projected Full Season RDif]], 5, FALSE)</f>
        <v>#N/A</v>
      </c>
      <c r="AX1138" s="9" t="e">
        <f>VLOOKUP($C1138, FanGraphs_Standings[[Abbreviation]:[2024 Projected Full Season W%]], 18, FALSE)</f>
        <v>#N/A</v>
      </c>
      <c r="AY1138" s="9" t="e">
        <f>VLOOKUP($C1138, 'Home Field Adv'!$A$2:$K$31, 11, FALSE)</f>
        <v>#N/A</v>
      </c>
      <c r="BB1138" s="5" t="str">
        <f t="shared" si="52"/>
        <v/>
      </c>
      <c r="BC1138" s="5" t="str">
        <f t="shared" si="53"/>
        <v/>
      </c>
      <c r="BD1138" s="5" t="str">
        <f t="shared" si="54"/>
        <v/>
      </c>
    </row>
    <row r="1139" spans="6:56" x14ac:dyDescent="0.45">
      <c r="F1139" s="9" t="e">
        <f>VLOOKUP($B1139, FanGraphs_Standings[[Abbreviation]:[2024 Year to Date G]], 2, FALSE)</f>
        <v>#N/A</v>
      </c>
      <c r="G1139" s="9" t="e">
        <f>IF(ISERR(VLOOKUP($D1139, 'SP Per G'!$A$2:$D$1380, 3, FALSE)), L1139, VLOOKUP($D1139, 'SP Per G'!$A$2:$D$1380, 3, FALSE))</f>
        <v>#N/A</v>
      </c>
      <c r="H1139" s="9" t="e">
        <f>VLOOKUP($D1139, 'SP Per G'!$A$2:$D$1380, 4, FALSE)</f>
        <v>#N/A</v>
      </c>
      <c r="I1139" s="9" t="e">
        <f>VLOOKUP($D1139, Individual_Pitching___Dashboard[], 18, FALSE)</f>
        <v>#N/A</v>
      </c>
      <c r="J1139" s="9" t="e">
        <f>VLOOKUP($D1139, Individual_Pitching___Dashboard[], 20, FALSE)</f>
        <v>#N/A</v>
      </c>
      <c r="K1139" s="9" t="e">
        <f>VLOOKUP($D1139, Individual_Pitching___Advanced[], 21,FALSE)</f>
        <v>#N/A</v>
      </c>
      <c r="L1139" s="9" t="e">
        <f>VLOOKUP($B1139, 'Team Per G'!$A$2:$G$31, 7, FALSE)</f>
        <v>#N/A</v>
      </c>
      <c r="M1139" s="9" t="e">
        <f>VLOOKUP($B1139, 'FanGraphs - Team WAR Projected'!$B$2:$E$31, 3, FALSE)/162</f>
        <v>#N/A</v>
      </c>
      <c r="N1139" s="9" t="e">
        <f>VLOOKUP($B1139, Team_Pitching___Advanced[[Team]:[xFIP]], 19,FALSE)</f>
        <v>#N/A</v>
      </c>
      <c r="O1139" s="9" t="e">
        <f>VLOOKUP($B1139, Team_Pitching___Advanced[], 20, FALSE)</f>
        <v>#N/A</v>
      </c>
      <c r="P1139" s="9" t="e">
        <f>VLOOKUP($B1139, Team_Batting___Dashboard[[Team]:[wOBA]], 16, FALSE)</f>
        <v>#N/A</v>
      </c>
      <c r="Q1139" s="9" t="e">
        <f>VLOOKUP($B1139, Team_Batting___Advanced[[Team]:[OPS]], 9, FALSE)</f>
        <v>#N/A</v>
      </c>
      <c r="R1139" s="9" t="e">
        <f>VLOOKUP($B1139, Team_Batting___Advanced[], 19, FALSE)</f>
        <v>#N/A</v>
      </c>
      <c r="S1139" s="9" t="e">
        <f>VLOOKUP($B1139, 'Team Per G'!$A$2:$G$31, 3, FALSE)</f>
        <v>#N/A</v>
      </c>
      <c r="T1139" s="9" t="e">
        <f>VLOOKUP($B1139, 'Team Per G'!$A$2:$G$31, 5, FALSE)</f>
        <v>#N/A</v>
      </c>
      <c r="U1139" s="9" t="e">
        <f>VLOOKUP($B1139, 'Team Per G'!$A$2:$G$31, 4, FALSE)</f>
        <v>#N/A</v>
      </c>
      <c r="V1139" s="9" t="e">
        <f>VLOOKUP($B1139, Team_Batting___Dashboard[], 22, FALSE)/$F1139</f>
        <v>#N/A</v>
      </c>
      <c r="W1139" s="9" t="e">
        <f>VLOOKUP($B1139, 'FanGraphs - Team WAR Projected'!$B$2:$E$31, 4, FALSE)/162</f>
        <v>#N/A</v>
      </c>
      <c r="X1139" s="9" t="e">
        <f>VLOOKUP($B1139, FanGraphs_Standings[[Abbreviation]:[2024 Year to Date RS/G]], 6, FALSE)/$F1139</f>
        <v>#N/A</v>
      </c>
      <c r="Y1139" s="9" t="e">
        <f>VLOOKUP($B1139, FanGraphs_Standings[[Abbreviation]:[2024 Projected Full Season RDif]], 19, FALSE)/162</f>
        <v>#N/A</v>
      </c>
      <c r="Z1139" s="9" t="e">
        <f>VLOOKUP($B1139, FanGraphs_Standings[[Abbreviation]:[2024 Projected Full Season RDif]], 5, FALSE)</f>
        <v>#N/A</v>
      </c>
      <c r="AA1139" s="9" t="e">
        <f>VLOOKUP($B1139, FanGraphs_Standings[[Abbreviation]:[2024 Projected Full Season W%]], 18, FALSE)</f>
        <v>#N/A</v>
      </c>
      <c r="AB1139" s="9" t="e">
        <f>VLOOKUP($B1139, 'Home Field Adv'!$A$2:$I$31, 9, FALSE)</f>
        <v>#N/A</v>
      </c>
      <c r="AC1139" s="9" t="e">
        <f>VLOOKUP($C1139, FanGraphs_Standings[[Abbreviation]:[2024 Year to Date G]], 2, FALSE)</f>
        <v>#N/A</v>
      </c>
      <c r="AD1139" s="9" t="e">
        <f>VLOOKUP($E1139, 'SP Per G'!$A$2:$D$1380, 3, FALSE)</f>
        <v>#N/A</v>
      </c>
      <c r="AE1139" s="9" t="e">
        <f>VLOOKUP($E1139, 'SP Per G'!$A$2:$D$1380, 4, FALSE)</f>
        <v>#N/A</v>
      </c>
      <c r="AF1139" s="9" t="e">
        <f>VLOOKUP($E1139, Individual_Pitching___Dashboard[], 18, FALSE)</f>
        <v>#N/A</v>
      </c>
      <c r="AG1139" s="9" t="e">
        <f>VLOOKUP($E1139, Individual_Pitching___Dashboard[], 20, FALSE)</f>
        <v>#N/A</v>
      </c>
      <c r="AH1139" s="9" t="e">
        <f>VLOOKUP($E1139, Individual_Pitching___Advanced[], 21,FALSE)</f>
        <v>#N/A</v>
      </c>
      <c r="AI1139" s="9" t="e">
        <f>VLOOKUP($C1139, 'Team Per G'!$A$2:$G$31, 7, FALSE)</f>
        <v>#N/A</v>
      </c>
      <c r="AJ1139" s="9" t="e">
        <f>VLOOKUP($C1139, 'FanGraphs - Team WAR Projected'!$B$2:$E$31, 3, FALSE)/162</f>
        <v>#N/A</v>
      </c>
      <c r="AK1139" s="9" t="e">
        <f>VLOOKUP($C1139, Team_Pitching___Advanced[[Team]:[xFIP]], 19,FALSE)</f>
        <v>#N/A</v>
      </c>
      <c r="AL1139" s="9" t="e">
        <f>VLOOKUP($C1139, Team_Pitching___Advanced[], 20, FALSE)</f>
        <v>#N/A</v>
      </c>
      <c r="AM1139" s="9" t="e">
        <f>VLOOKUP($C1139, Team_Batting___Dashboard[[Team]:[wOBA]], 16, FALSE)</f>
        <v>#N/A</v>
      </c>
      <c r="AN1139" s="9" t="e">
        <f>VLOOKUP($C1139, Team_Batting___Advanced[[Team]:[OPS]], 9, FALSE)</f>
        <v>#N/A</v>
      </c>
      <c r="AO1139" s="9" t="e">
        <f>VLOOKUP($C1139, Team_Batting___Advanced[], 19, FALSE)</f>
        <v>#N/A</v>
      </c>
      <c r="AP1139" s="9" t="e">
        <f>VLOOKUP($C1139, 'Team Per G'!$A$2:$G$31, 3, FALSE)</f>
        <v>#N/A</v>
      </c>
      <c r="AQ1139" s="9" t="e">
        <f>VLOOKUP($C1139, 'Team Per G'!$A$2:$G$31, 5, FALSE)</f>
        <v>#N/A</v>
      </c>
      <c r="AR1139" s="9" t="e">
        <f>VLOOKUP($C1139, 'Team Per G'!$A$2:$G$31, 4, FALSE)</f>
        <v>#N/A</v>
      </c>
      <c r="AS1139" s="9" t="e">
        <f>VLOOKUP($C1139, Team_Batting___Dashboard[], 22, FALSE)/$AC1139</f>
        <v>#N/A</v>
      </c>
      <c r="AT1139" s="9" t="e">
        <f>VLOOKUP($C1139, 'FanGraphs - Team WAR Projected'!$B$2:$E$31, 4, FALSE)/162</f>
        <v>#N/A</v>
      </c>
      <c r="AU1139" s="9" t="e">
        <f>VLOOKUP($C1139, FanGraphs_Standings[[Abbreviation]:[2024 Year to Date RS/G]], 6, FALSE)/$AC1139</f>
        <v>#N/A</v>
      </c>
      <c r="AV1139" s="9" t="e">
        <f>VLOOKUP($C1139, FanGraphs_Standings[[Abbreviation]:[2024 Projected Full Season RDif]], 19, FALSE)/162</f>
        <v>#N/A</v>
      </c>
      <c r="AW1139" s="9" t="e">
        <f>VLOOKUP($C1139, FanGraphs_Standings[[Abbreviation]:[2024 Projected Full Season RDif]], 5, FALSE)</f>
        <v>#N/A</v>
      </c>
      <c r="AX1139" s="9" t="e">
        <f>VLOOKUP($C1139, FanGraphs_Standings[[Abbreviation]:[2024 Projected Full Season W%]], 18, FALSE)</f>
        <v>#N/A</v>
      </c>
      <c r="AY1139" s="9" t="e">
        <f>VLOOKUP($C1139, 'Home Field Adv'!$A$2:$K$31, 11, FALSE)</f>
        <v>#N/A</v>
      </c>
      <c r="BB1139" s="5" t="str">
        <f t="shared" si="52"/>
        <v/>
      </c>
      <c r="BC1139" s="5" t="str">
        <f t="shared" si="53"/>
        <v/>
      </c>
      <c r="BD1139" s="5" t="str">
        <f t="shared" si="54"/>
        <v/>
      </c>
    </row>
    <row r="1140" spans="6:56" x14ac:dyDescent="0.45">
      <c r="F1140" s="9" t="e">
        <f>VLOOKUP($B1140, FanGraphs_Standings[[Abbreviation]:[2024 Year to Date G]], 2, FALSE)</f>
        <v>#N/A</v>
      </c>
      <c r="G1140" s="9" t="e">
        <f>IF(ISERR(VLOOKUP($D1140, 'SP Per G'!$A$2:$D$1380, 3, FALSE)), L1140, VLOOKUP($D1140, 'SP Per G'!$A$2:$D$1380, 3, FALSE))</f>
        <v>#N/A</v>
      </c>
      <c r="H1140" s="9" t="e">
        <f>VLOOKUP($D1140, 'SP Per G'!$A$2:$D$1380, 4, FALSE)</f>
        <v>#N/A</v>
      </c>
      <c r="I1140" s="9" t="e">
        <f>VLOOKUP($D1140, Individual_Pitching___Dashboard[], 18, FALSE)</f>
        <v>#N/A</v>
      </c>
      <c r="J1140" s="9" t="e">
        <f>VLOOKUP($D1140, Individual_Pitching___Dashboard[], 20, FALSE)</f>
        <v>#N/A</v>
      </c>
      <c r="K1140" s="9" t="e">
        <f>VLOOKUP($D1140, Individual_Pitching___Advanced[], 21,FALSE)</f>
        <v>#N/A</v>
      </c>
      <c r="L1140" s="9" t="e">
        <f>VLOOKUP($B1140, 'Team Per G'!$A$2:$G$31, 7, FALSE)</f>
        <v>#N/A</v>
      </c>
      <c r="M1140" s="9" t="e">
        <f>VLOOKUP($B1140, 'FanGraphs - Team WAR Projected'!$B$2:$E$31, 3, FALSE)/162</f>
        <v>#N/A</v>
      </c>
      <c r="N1140" s="9" t="e">
        <f>VLOOKUP($B1140, Team_Pitching___Advanced[[Team]:[xFIP]], 19,FALSE)</f>
        <v>#N/A</v>
      </c>
      <c r="O1140" s="9" t="e">
        <f>VLOOKUP($B1140, Team_Pitching___Advanced[], 20, FALSE)</f>
        <v>#N/A</v>
      </c>
      <c r="P1140" s="9" t="e">
        <f>VLOOKUP($B1140, Team_Batting___Dashboard[[Team]:[wOBA]], 16, FALSE)</f>
        <v>#N/A</v>
      </c>
      <c r="Q1140" s="9" t="e">
        <f>VLOOKUP($B1140, Team_Batting___Advanced[[Team]:[OPS]], 9, FALSE)</f>
        <v>#N/A</v>
      </c>
      <c r="R1140" s="9" t="e">
        <f>VLOOKUP($B1140, Team_Batting___Advanced[], 19, FALSE)</f>
        <v>#N/A</v>
      </c>
      <c r="S1140" s="9" t="e">
        <f>VLOOKUP($B1140, 'Team Per G'!$A$2:$G$31, 3, FALSE)</f>
        <v>#N/A</v>
      </c>
      <c r="T1140" s="9" t="e">
        <f>VLOOKUP($B1140, 'Team Per G'!$A$2:$G$31, 5, FALSE)</f>
        <v>#N/A</v>
      </c>
      <c r="U1140" s="9" t="e">
        <f>VLOOKUP($B1140, 'Team Per G'!$A$2:$G$31, 4, FALSE)</f>
        <v>#N/A</v>
      </c>
      <c r="V1140" s="9" t="e">
        <f>VLOOKUP($B1140, Team_Batting___Dashboard[], 22, FALSE)/$F1140</f>
        <v>#N/A</v>
      </c>
      <c r="W1140" s="9" t="e">
        <f>VLOOKUP($B1140, 'FanGraphs - Team WAR Projected'!$B$2:$E$31, 4, FALSE)/162</f>
        <v>#N/A</v>
      </c>
      <c r="X1140" s="9" t="e">
        <f>VLOOKUP($B1140, FanGraphs_Standings[[Abbreviation]:[2024 Year to Date RS/G]], 6, FALSE)/$F1140</f>
        <v>#N/A</v>
      </c>
      <c r="Y1140" s="9" t="e">
        <f>VLOOKUP($B1140, FanGraphs_Standings[[Abbreviation]:[2024 Projected Full Season RDif]], 19, FALSE)/162</f>
        <v>#N/A</v>
      </c>
      <c r="Z1140" s="9" t="e">
        <f>VLOOKUP($B1140, FanGraphs_Standings[[Abbreviation]:[2024 Projected Full Season RDif]], 5, FALSE)</f>
        <v>#N/A</v>
      </c>
      <c r="AA1140" s="9" t="e">
        <f>VLOOKUP($B1140, FanGraphs_Standings[[Abbreviation]:[2024 Projected Full Season W%]], 18, FALSE)</f>
        <v>#N/A</v>
      </c>
      <c r="AB1140" s="9" t="e">
        <f>VLOOKUP($B1140, 'Home Field Adv'!$A$2:$I$31, 9, FALSE)</f>
        <v>#N/A</v>
      </c>
      <c r="AC1140" s="9" t="e">
        <f>VLOOKUP($C1140, FanGraphs_Standings[[Abbreviation]:[2024 Year to Date G]], 2, FALSE)</f>
        <v>#N/A</v>
      </c>
      <c r="AD1140" s="9" t="e">
        <f>VLOOKUP($E1140, 'SP Per G'!$A$2:$D$1380, 3, FALSE)</f>
        <v>#N/A</v>
      </c>
      <c r="AE1140" s="9" t="e">
        <f>VLOOKUP($E1140, 'SP Per G'!$A$2:$D$1380, 4, FALSE)</f>
        <v>#N/A</v>
      </c>
      <c r="AF1140" s="9" t="e">
        <f>VLOOKUP($E1140, Individual_Pitching___Dashboard[], 18, FALSE)</f>
        <v>#N/A</v>
      </c>
      <c r="AG1140" s="9" t="e">
        <f>VLOOKUP($E1140, Individual_Pitching___Dashboard[], 20, FALSE)</f>
        <v>#N/A</v>
      </c>
      <c r="AH1140" s="9" t="e">
        <f>VLOOKUP($E1140, Individual_Pitching___Advanced[], 21,FALSE)</f>
        <v>#N/A</v>
      </c>
      <c r="AI1140" s="9" t="e">
        <f>VLOOKUP($C1140, 'Team Per G'!$A$2:$G$31, 7, FALSE)</f>
        <v>#N/A</v>
      </c>
      <c r="AJ1140" s="9" t="e">
        <f>VLOOKUP($C1140, 'FanGraphs - Team WAR Projected'!$B$2:$E$31, 3, FALSE)/162</f>
        <v>#N/A</v>
      </c>
      <c r="AK1140" s="9" t="e">
        <f>VLOOKUP($C1140, Team_Pitching___Advanced[[Team]:[xFIP]], 19,FALSE)</f>
        <v>#N/A</v>
      </c>
      <c r="AL1140" s="9" t="e">
        <f>VLOOKUP($C1140, Team_Pitching___Advanced[], 20, FALSE)</f>
        <v>#N/A</v>
      </c>
      <c r="AM1140" s="9" t="e">
        <f>VLOOKUP($C1140, Team_Batting___Dashboard[[Team]:[wOBA]], 16, FALSE)</f>
        <v>#N/A</v>
      </c>
      <c r="AN1140" s="9" t="e">
        <f>VLOOKUP($C1140, Team_Batting___Advanced[[Team]:[OPS]], 9, FALSE)</f>
        <v>#N/A</v>
      </c>
      <c r="AO1140" s="9" t="e">
        <f>VLOOKUP($C1140, Team_Batting___Advanced[], 19, FALSE)</f>
        <v>#N/A</v>
      </c>
      <c r="AP1140" s="9" t="e">
        <f>VLOOKUP($C1140, 'Team Per G'!$A$2:$G$31, 3, FALSE)</f>
        <v>#N/A</v>
      </c>
      <c r="AQ1140" s="9" t="e">
        <f>VLOOKUP($C1140, 'Team Per G'!$A$2:$G$31, 5, FALSE)</f>
        <v>#N/A</v>
      </c>
      <c r="AR1140" s="9" t="e">
        <f>VLOOKUP($C1140, 'Team Per G'!$A$2:$G$31, 4, FALSE)</f>
        <v>#N/A</v>
      </c>
      <c r="AS1140" s="9" t="e">
        <f>VLOOKUP($C1140, Team_Batting___Dashboard[], 22, FALSE)/$AC1140</f>
        <v>#N/A</v>
      </c>
      <c r="AT1140" s="9" t="e">
        <f>VLOOKUP($C1140, 'FanGraphs - Team WAR Projected'!$B$2:$E$31, 4, FALSE)/162</f>
        <v>#N/A</v>
      </c>
      <c r="AU1140" s="9" t="e">
        <f>VLOOKUP($C1140, FanGraphs_Standings[[Abbreviation]:[2024 Year to Date RS/G]], 6, FALSE)/$AC1140</f>
        <v>#N/A</v>
      </c>
      <c r="AV1140" s="9" t="e">
        <f>VLOOKUP($C1140, FanGraphs_Standings[[Abbreviation]:[2024 Projected Full Season RDif]], 19, FALSE)/162</f>
        <v>#N/A</v>
      </c>
      <c r="AW1140" s="9" t="e">
        <f>VLOOKUP($C1140, FanGraphs_Standings[[Abbreviation]:[2024 Projected Full Season RDif]], 5, FALSE)</f>
        <v>#N/A</v>
      </c>
      <c r="AX1140" s="9" t="e">
        <f>VLOOKUP($C1140, FanGraphs_Standings[[Abbreviation]:[2024 Projected Full Season W%]], 18, FALSE)</f>
        <v>#N/A</v>
      </c>
      <c r="AY1140" s="9" t="e">
        <f>VLOOKUP($C1140, 'Home Field Adv'!$A$2:$K$31, 11, FALSE)</f>
        <v>#N/A</v>
      </c>
      <c r="BB1140" s="5" t="str">
        <f t="shared" si="52"/>
        <v/>
      </c>
      <c r="BC1140" s="5" t="str">
        <f t="shared" si="53"/>
        <v/>
      </c>
      <c r="BD1140" s="5" t="str">
        <f t="shared" si="54"/>
        <v/>
      </c>
    </row>
    <row r="1141" spans="6:56" x14ac:dyDescent="0.45">
      <c r="F1141" s="9" t="e">
        <f>VLOOKUP($B1141, FanGraphs_Standings[[Abbreviation]:[2024 Year to Date G]], 2, FALSE)</f>
        <v>#N/A</v>
      </c>
      <c r="G1141" s="9" t="e">
        <f>IF(ISERR(VLOOKUP($D1141, 'SP Per G'!$A$2:$D$1380, 3, FALSE)), L1141, VLOOKUP($D1141, 'SP Per G'!$A$2:$D$1380, 3, FALSE))</f>
        <v>#N/A</v>
      </c>
      <c r="H1141" s="9" t="e">
        <f>VLOOKUP($D1141, 'SP Per G'!$A$2:$D$1380, 4, FALSE)</f>
        <v>#N/A</v>
      </c>
      <c r="I1141" s="9" t="e">
        <f>VLOOKUP($D1141, Individual_Pitching___Dashboard[], 18, FALSE)</f>
        <v>#N/A</v>
      </c>
      <c r="J1141" s="9" t="e">
        <f>VLOOKUP($D1141, Individual_Pitching___Dashboard[], 20, FALSE)</f>
        <v>#N/A</v>
      </c>
      <c r="K1141" s="9" t="e">
        <f>VLOOKUP($D1141, Individual_Pitching___Advanced[], 21,FALSE)</f>
        <v>#N/A</v>
      </c>
      <c r="L1141" s="9" t="e">
        <f>VLOOKUP($B1141, 'Team Per G'!$A$2:$G$31, 7, FALSE)</f>
        <v>#N/A</v>
      </c>
      <c r="M1141" s="9" t="e">
        <f>VLOOKUP($B1141, 'FanGraphs - Team WAR Projected'!$B$2:$E$31, 3, FALSE)/162</f>
        <v>#N/A</v>
      </c>
      <c r="N1141" s="9" t="e">
        <f>VLOOKUP($B1141, Team_Pitching___Advanced[[Team]:[xFIP]], 19,FALSE)</f>
        <v>#N/A</v>
      </c>
      <c r="O1141" s="9" t="e">
        <f>VLOOKUP($B1141, Team_Pitching___Advanced[], 20, FALSE)</f>
        <v>#N/A</v>
      </c>
      <c r="P1141" s="9" t="e">
        <f>VLOOKUP($B1141, Team_Batting___Dashboard[[Team]:[wOBA]], 16, FALSE)</f>
        <v>#N/A</v>
      </c>
      <c r="Q1141" s="9" t="e">
        <f>VLOOKUP($B1141, Team_Batting___Advanced[[Team]:[OPS]], 9, FALSE)</f>
        <v>#N/A</v>
      </c>
      <c r="R1141" s="9" t="e">
        <f>VLOOKUP($B1141, Team_Batting___Advanced[], 19, FALSE)</f>
        <v>#N/A</v>
      </c>
      <c r="S1141" s="9" t="e">
        <f>VLOOKUP($B1141, 'Team Per G'!$A$2:$G$31, 3, FALSE)</f>
        <v>#N/A</v>
      </c>
      <c r="T1141" s="9" t="e">
        <f>VLOOKUP($B1141, 'Team Per G'!$A$2:$G$31, 5, FALSE)</f>
        <v>#N/A</v>
      </c>
      <c r="U1141" s="9" t="e">
        <f>VLOOKUP($B1141, 'Team Per G'!$A$2:$G$31, 4, FALSE)</f>
        <v>#N/A</v>
      </c>
      <c r="V1141" s="9" t="e">
        <f>VLOOKUP($B1141, Team_Batting___Dashboard[], 22, FALSE)/$F1141</f>
        <v>#N/A</v>
      </c>
      <c r="W1141" s="9" t="e">
        <f>VLOOKUP($B1141, 'FanGraphs - Team WAR Projected'!$B$2:$E$31, 4, FALSE)/162</f>
        <v>#N/A</v>
      </c>
      <c r="X1141" s="9" t="e">
        <f>VLOOKUP($B1141, FanGraphs_Standings[[Abbreviation]:[2024 Year to Date RS/G]], 6, FALSE)/$F1141</f>
        <v>#N/A</v>
      </c>
      <c r="Y1141" s="9" t="e">
        <f>VLOOKUP($B1141, FanGraphs_Standings[[Abbreviation]:[2024 Projected Full Season RDif]], 19, FALSE)/162</f>
        <v>#N/A</v>
      </c>
      <c r="Z1141" s="9" t="e">
        <f>VLOOKUP($B1141, FanGraphs_Standings[[Abbreviation]:[2024 Projected Full Season RDif]], 5, FALSE)</f>
        <v>#N/A</v>
      </c>
      <c r="AA1141" s="9" t="e">
        <f>VLOOKUP($B1141, FanGraphs_Standings[[Abbreviation]:[2024 Projected Full Season W%]], 18, FALSE)</f>
        <v>#N/A</v>
      </c>
      <c r="AB1141" s="9" t="e">
        <f>VLOOKUP($B1141, 'Home Field Adv'!$A$2:$I$31, 9, FALSE)</f>
        <v>#N/A</v>
      </c>
      <c r="AC1141" s="9" t="e">
        <f>VLOOKUP($C1141, FanGraphs_Standings[[Abbreviation]:[2024 Year to Date G]], 2, FALSE)</f>
        <v>#N/A</v>
      </c>
      <c r="AD1141" s="9" t="e">
        <f>VLOOKUP($E1141, 'SP Per G'!$A$2:$D$1380, 3, FALSE)</f>
        <v>#N/A</v>
      </c>
      <c r="AE1141" s="9" t="e">
        <f>VLOOKUP($E1141, 'SP Per G'!$A$2:$D$1380, 4, FALSE)</f>
        <v>#N/A</v>
      </c>
      <c r="AF1141" s="9" t="e">
        <f>VLOOKUP($E1141, Individual_Pitching___Dashboard[], 18, FALSE)</f>
        <v>#N/A</v>
      </c>
      <c r="AG1141" s="9" t="e">
        <f>VLOOKUP($E1141, Individual_Pitching___Dashboard[], 20, FALSE)</f>
        <v>#N/A</v>
      </c>
      <c r="AH1141" s="9" t="e">
        <f>VLOOKUP($E1141, Individual_Pitching___Advanced[], 21,FALSE)</f>
        <v>#N/A</v>
      </c>
      <c r="AI1141" s="9" t="e">
        <f>VLOOKUP($C1141, 'Team Per G'!$A$2:$G$31, 7, FALSE)</f>
        <v>#N/A</v>
      </c>
      <c r="AJ1141" s="9" t="e">
        <f>VLOOKUP($C1141, 'FanGraphs - Team WAR Projected'!$B$2:$E$31, 3, FALSE)/162</f>
        <v>#N/A</v>
      </c>
      <c r="AK1141" s="9" t="e">
        <f>VLOOKUP($C1141, Team_Pitching___Advanced[[Team]:[xFIP]], 19,FALSE)</f>
        <v>#N/A</v>
      </c>
      <c r="AL1141" s="9" t="e">
        <f>VLOOKUP($C1141, Team_Pitching___Advanced[], 20, FALSE)</f>
        <v>#N/A</v>
      </c>
      <c r="AM1141" s="9" t="e">
        <f>VLOOKUP($C1141, Team_Batting___Dashboard[[Team]:[wOBA]], 16, FALSE)</f>
        <v>#N/A</v>
      </c>
      <c r="AN1141" s="9" t="e">
        <f>VLOOKUP($C1141, Team_Batting___Advanced[[Team]:[OPS]], 9, FALSE)</f>
        <v>#N/A</v>
      </c>
      <c r="AO1141" s="9" t="e">
        <f>VLOOKUP($C1141, Team_Batting___Advanced[], 19, FALSE)</f>
        <v>#N/A</v>
      </c>
      <c r="AP1141" s="9" t="e">
        <f>VLOOKUP($C1141, 'Team Per G'!$A$2:$G$31, 3, FALSE)</f>
        <v>#N/A</v>
      </c>
      <c r="AQ1141" s="9" t="e">
        <f>VLOOKUP($C1141, 'Team Per G'!$A$2:$G$31, 5, FALSE)</f>
        <v>#N/A</v>
      </c>
      <c r="AR1141" s="9" t="e">
        <f>VLOOKUP($C1141, 'Team Per G'!$A$2:$G$31, 4, FALSE)</f>
        <v>#N/A</v>
      </c>
      <c r="AS1141" s="9" t="e">
        <f>VLOOKUP($C1141, Team_Batting___Dashboard[], 22, FALSE)/$AC1141</f>
        <v>#N/A</v>
      </c>
      <c r="AT1141" s="9" t="e">
        <f>VLOOKUP($C1141, 'FanGraphs - Team WAR Projected'!$B$2:$E$31, 4, FALSE)/162</f>
        <v>#N/A</v>
      </c>
      <c r="AU1141" s="9" t="e">
        <f>VLOOKUP($C1141, FanGraphs_Standings[[Abbreviation]:[2024 Year to Date RS/G]], 6, FALSE)/$AC1141</f>
        <v>#N/A</v>
      </c>
      <c r="AV1141" s="9" t="e">
        <f>VLOOKUP($C1141, FanGraphs_Standings[[Abbreviation]:[2024 Projected Full Season RDif]], 19, FALSE)/162</f>
        <v>#N/A</v>
      </c>
      <c r="AW1141" s="9" t="e">
        <f>VLOOKUP($C1141, FanGraphs_Standings[[Abbreviation]:[2024 Projected Full Season RDif]], 5, FALSE)</f>
        <v>#N/A</v>
      </c>
      <c r="AX1141" s="9" t="e">
        <f>VLOOKUP($C1141, FanGraphs_Standings[[Abbreviation]:[2024 Projected Full Season W%]], 18, FALSE)</f>
        <v>#N/A</v>
      </c>
      <c r="AY1141" s="9" t="e">
        <f>VLOOKUP($C1141, 'Home Field Adv'!$A$2:$K$31, 11, FALSE)</f>
        <v>#N/A</v>
      </c>
      <c r="BB1141" s="5" t="str">
        <f t="shared" si="52"/>
        <v/>
      </c>
      <c r="BC1141" s="5" t="str">
        <f t="shared" si="53"/>
        <v/>
      </c>
      <c r="BD1141" s="5" t="str">
        <f t="shared" si="54"/>
        <v/>
      </c>
    </row>
    <row r="1142" spans="6:56" x14ac:dyDescent="0.45">
      <c r="F1142" s="9" t="e">
        <f>VLOOKUP($B1142, FanGraphs_Standings[[Abbreviation]:[2024 Year to Date G]], 2, FALSE)</f>
        <v>#N/A</v>
      </c>
      <c r="G1142" s="9" t="e">
        <f>IF(ISERR(VLOOKUP($D1142, 'SP Per G'!$A$2:$D$1380, 3, FALSE)), L1142, VLOOKUP($D1142, 'SP Per G'!$A$2:$D$1380, 3, FALSE))</f>
        <v>#N/A</v>
      </c>
      <c r="H1142" s="9" t="e">
        <f>VLOOKUP($D1142, 'SP Per G'!$A$2:$D$1380, 4, FALSE)</f>
        <v>#N/A</v>
      </c>
      <c r="I1142" s="9" t="e">
        <f>VLOOKUP($D1142, Individual_Pitching___Dashboard[], 18, FALSE)</f>
        <v>#N/A</v>
      </c>
      <c r="J1142" s="9" t="e">
        <f>VLOOKUP($D1142, Individual_Pitching___Dashboard[], 20, FALSE)</f>
        <v>#N/A</v>
      </c>
      <c r="K1142" s="9" t="e">
        <f>VLOOKUP($D1142, Individual_Pitching___Advanced[], 21,FALSE)</f>
        <v>#N/A</v>
      </c>
      <c r="L1142" s="9" t="e">
        <f>VLOOKUP($B1142, 'Team Per G'!$A$2:$G$31, 7, FALSE)</f>
        <v>#N/A</v>
      </c>
      <c r="M1142" s="9" t="e">
        <f>VLOOKUP($B1142, 'FanGraphs - Team WAR Projected'!$B$2:$E$31, 3, FALSE)/162</f>
        <v>#N/A</v>
      </c>
      <c r="N1142" s="9" t="e">
        <f>VLOOKUP($B1142, Team_Pitching___Advanced[[Team]:[xFIP]], 19,FALSE)</f>
        <v>#N/A</v>
      </c>
      <c r="O1142" s="9" t="e">
        <f>VLOOKUP($B1142, Team_Pitching___Advanced[], 20, FALSE)</f>
        <v>#N/A</v>
      </c>
      <c r="P1142" s="9" t="e">
        <f>VLOOKUP($B1142, Team_Batting___Dashboard[[Team]:[wOBA]], 16, FALSE)</f>
        <v>#N/A</v>
      </c>
      <c r="Q1142" s="9" t="e">
        <f>VLOOKUP($B1142, Team_Batting___Advanced[[Team]:[OPS]], 9, FALSE)</f>
        <v>#N/A</v>
      </c>
      <c r="R1142" s="9" t="e">
        <f>VLOOKUP($B1142, Team_Batting___Advanced[], 19, FALSE)</f>
        <v>#N/A</v>
      </c>
      <c r="S1142" s="9" t="e">
        <f>VLOOKUP($B1142, 'Team Per G'!$A$2:$G$31, 3, FALSE)</f>
        <v>#N/A</v>
      </c>
      <c r="T1142" s="9" t="e">
        <f>VLOOKUP($B1142, 'Team Per G'!$A$2:$G$31, 5, FALSE)</f>
        <v>#N/A</v>
      </c>
      <c r="U1142" s="9" t="e">
        <f>VLOOKUP($B1142, 'Team Per G'!$A$2:$G$31, 4, FALSE)</f>
        <v>#N/A</v>
      </c>
      <c r="V1142" s="9" t="e">
        <f>VLOOKUP($B1142, Team_Batting___Dashboard[], 22, FALSE)/$F1142</f>
        <v>#N/A</v>
      </c>
      <c r="W1142" s="9" t="e">
        <f>VLOOKUP($B1142, 'FanGraphs - Team WAR Projected'!$B$2:$E$31, 4, FALSE)/162</f>
        <v>#N/A</v>
      </c>
      <c r="X1142" s="9" t="e">
        <f>VLOOKUP($B1142, FanGraphs_Standings[[Abbreviation]:[2024 Year to Date RS/G]], 6, FALSE)/$F1142</f>
        <v>#N/A</v>
      </c>
      <c r="Y1142" s="9" t="e">
        <f>VLOOKUP($B1142, FanGraphs_Standings[[Abbreviation]:[2024 Projected Full Season RDif]], 19, FALSE)/162</f>
        <v>#N/A</v>
      </c>
      <c r="Z1142" s="9" t="e">
        <f>VLOOKUP($B1142, FanGraphs_Standings[[Abbreviation]:[2024 Projected Full Season RDif]], 5, FALSE)</f>
        <v>#N/A</v>
      </c>
      <c r="AA1142" s="9" t="e">
        <f>VLOOKUP($B1142, FanGraphs_Standings[[Abbreviation]:[2024 Projected Full Season W%]], 18, FALSE)</f>
        <v>#N/A</v>
      </c>
      <c r="AB1142" s="9" t="e">
        <f>VLOOKUP($B1142, 'Home Field Adv'!$A$2:$I$31, 9, FALSE)</f>
        <v>#N/A</v>
      </c>
      <c r="AC1142" s="9" t="e">
        <f>VLOOKUP($C1142, FanGraphs_Standings[[Abbreviation]:[2024 Year to Date G]], 2, FALSE)</f>
        <v>#N/A</v>
      </c>
      <c r="AD1142" s="9" t="e">
        <f>VLOOKUP($E1142, 'SP Per G'!$A$2:$D$1380, 3, FALSE)</f>
        <v>#N/A</v>
      </c>
      <c r="AE1142" s="9" t="e">
        <f>VLOOKUP($E1142, 'SP Per G'!$A$2:$D$1380, 4, FALSE)</f>
        <v>#N/A</v>
      </c>
      <c r="AF1142" s="9" t="e">
        <f>VLOOKUP($E1142, Individual_Pitching___Dashboard[], 18, FALSE)</f>
        <v>#N/A</v>
      </c>
      <c r="AG1142" s="9" t="e">
        <f>VLOOKUP($E1142, Individual_Pitching___Dashboard[], 20, FALSE)</f>
        <v>#N/A</v>
      </c>
      <c r="AH1142" s="9" t="e">
        <f>VLOOKUP($E1142, Individual_Pitching___Advanced[], 21,FALSE)</f>
        <v>#N/A</v>
      </c>
      <c r="AI1142" s="9" t="e">
        <f>VLOOKUP($C1142, 'Team Per G'!$A$2:$G$31, 7, FALSE)</f>
        <v>#N/A</v>
      </c>
      <c r="AJ1142" s="9" t="e">
        <f>VLOOKUP($C1142, 'FanGraphs - Team WAR Projected'!$B$2:$E$31, 3, FALSE)/162</f>
        <v>#N/A</v>
      </c>
      <c r="AK1142" s="9" t="e">
        <f>VLOOKUP($C1142, Team_Pitching___Advanced[[Team]:[xFIP]], 19,FALSE)</f>
        <v>#N/A</v>
      </c>
      <c r="AL1142" s="9" t="e">
        <f>VLOOKUP($C1142, Team_Pitching___Advanced[], 20, FALSE)</f>
        <v>#N/A</v>
      </c>
      <c r="AM1142" s="9" t="e">
        <f>VLOOKUP($C1142, Team_Batting___Dashboard[[Team]:[wOBA]], 16, FALSE)</f>
        <v>#N/A</v>
      </c>
      <c r="AN1142" s="9" t="e">
        <f>VLOOKUP($C1142, Team_Batting___Advanced[[Team]:[OPS]], 9, FALSE)</f>
        <v>#N/A</v>
      </c>
      <c r="AO1142" s="9" t="e">
        <f>VLOOKUP($C1142, Team_Batting___Advanced[], 19, FALSE)</f>
        <v>#N/A</v>
      </c>
      <c r="AP1142" s="9" t="e">
        <f>VLOOKUP($C1142, 'Team Per G'!$A$2:$G$31, 3, FALSE)</f>
        <v>#N/A</v>
      </c>
      <c r="AQ1142" s="9" t="e">
        <f>VLOOKUP($C1142, 'Team Per G'!$A$2:$G$31, 5, FALSE)</f>
        <v>#N/A</v>
      </c>
      <c r="AR1142" s="9" t="e">
        <f>VLOOKUP($C1142, 'Team Per G'!$A$2:$G$31, 4, FALSE)</f>
        <v>#N/A</v>
      </c>
      <c r="AS1142" s="9" t="e">
        <f>VLOOKUP($C1142, Team_Batting___Dashboard[], 22, FALSE)/$AC1142</f>
        <v>#N/A</v>
      </c>
      <c r="AT1142" s="9" t="e">
        <f>VLOOKUP($C1142, 'FanGraphs - Team WAR Projected'!$B$2:$E$31, 4, FALSE)/162</f>
        <v>#N/A</v>
      </c>
      <c r="AU1142" s="9" t="e">
        <f>VLOOKUP($C1142, FanGraphs_Standings[[Abbreviation]:[2024 Year to Date RS/G]], 6, FALSE)/$AC1142</f>
        <v>#N/A</v>
      </c>
      <c r="AV1142" s="9" t="e">
        <f>VLOOKUP($C1142, FanGraphs_Standings[[Abbreviation]:[2024 Projected Full Season RDif]], 19, FALSE)/162</f>
        <v>#N/A</v>
      </c>
      <c r="AW1142" s="9" t="e">
        <f>VLOOKUP($C1142, FanGraphs_Standings[[Abbreviation]:[2024 Projected Full Season RDif]], 5, FALSE)</f>
        <v>#N/A</v>
      </c>
      <c r="AX1142" s="9" t="e">
        <f>VLOOKUP($C1142, FanGraphs_Standings[[Abbreviation]:[2024 Projected Full Season W%]], 18, FALSE)</f>
        <v>#N/A</v>
      </c>
      <c r="AY1142" s="9" t="e">
        <f>VLOOKUP($C1142, 'Home Field Adv'!$A$2:$K$31, 11, FALSE)</f>
        <v>#N/A</v>
      </c>
      <c r="BB1142" s="5" t="str">
        <f t="shared" si="52"/>
        <v/>
      </c>
      <c r="BC1142" s="5" t="str">
        <f t="shared" si="53"/>
        <v/>
      </c>
      <c r="BD1142" s="5" t="str">
        <f t="shared" si="54"/>
        <v/>
      </c>
    </row>
    <row r="1143" spans="6:56" x14ac:dyDescent="0.45">
      <c r="F1143" s="9" t="e">
        <f>VLOOKUP($B1143, FanGraphs_Standings[[Abbreviation]:[2024 Year to Date G]], 2, FALSE)</f>
        <v>#N/A</v>
      </c>
      <c r="G1143" s="9" t="e">
        <f>IF(ISERR(VLOOKUP($D1143, 'SP Per G'!$A$2:$D$1380, 3, FALSE)), L1143, VLOOKUP($D1143, 'SP Per G'!$A$2:$D$1380, 3, FALSE))</f>
        <v>#N/A</v>
      </c>
      <c r="H1143" s="9" t="e">
        <f>VLOOKUP($D1143, 'SP Per G'!$A$2:$D$1380, 4, FALSE)</f>
        <v>#N/A</v>
      </c>
      <c r="I1143" s="9" t="e">
        <f>VLOOKUP($D1143, Individual_Pitching___Dashboard[], 18, FALSE)</f>
        <v>#N/A</v>
      </c>
      <c r="J1143" s="9" t="e">
        <f>VLOOKUP($D1143, Individual_Pitching___Dashboard[], 20, FALSE)</f>
        <v>#N/A</v>
      </c>
      <c r="K1143" s="9" t="e">
        <f>VLOOKUP($D1143, Individual_Pitching___Advanced[], 21,FALSE)</f>
        <v>#N/A</v>
      </c>
      <c r="L1143" s="9" t="e">
        <f>VLOOKUP($B1143, 'Team Per G'!$A$2:$G$31, 7, FALSE)</f>
        <v>#N/A</v>
      </c>
      <c r="M1143" s="9" t="e">
        <f>VLOOKUP($B1143, 'FanGraphs - Team WAR Projected'!$B$2:$E$31, 3, FALSE)/162</f>
        <v>#N/A</v>
      </c>
      <c r="N1143" s="9" t="e">
        <f>VLOOKUP($B1143, Team_Pitching___Advanced[[Team]:[xFIP]], 19,FALSE)</f>
        <v>#N/A</v>
      </c>
      <c r="O1143" s="9" t="e">
        <f>VLOOKUP($B1143, Team_Pitching___Advanced[], 20, FALSE)</f>
        <v>#N/A</v>
      </c>
      <c r="P1143" s="9" t="e">
        <f>VLOOKUP($B1143, Team_Batting___Dashboard[[Team]:[wOBA]], 16, FALSE)</f>
        <v>#N/A</v>
      </c>
      <c r="Q1143" s="9" t="e">
        <f>VLOOKUP($B1143, Team_Batting___Advanced[[Team]:[OPS]], 9, FALSE)</f>
        <v>#N/A</v>
      </c>
      <c r="R1143" s="9" t="e">
        <f>VLOOKUP($B1143, Team_Batting___Advanced[], 19, FALSE)</f>
        <v>#N/A</v>
      </c>
      <c r="S1143" s="9" t="e">
        <f>VLOOKUP($B1143, 'Team Per G'!$A$2:$G$31, 3, FALSE)</f>
        <v>#N/A</v>
      </c>
      <c r="T1143" s="9" t="e">
        <f>VLOOKUP($B1143, 'Team Per G'!$A$2:$G$31, 5, FALSE)</f>
        <v>#N/A</v>
      </c>
      <c r="U1143" s="9" t="e">
        <f>VLOOKUP($B1143, 'Team Per G'!$A$2:$G$31, 4, FALSE)</f>
        <v>#N/A</v>
      </c>
      <c r="V1143" s="9" t="e">
        <f>VLOOKUP($B1143, Team_Batting___Dashboard[], 22, FALSE)/$F1143</f>
        <v>#N/A</v>
      </c>
      <c r="W1143" s="9" t="e">
        <f>VLOOKUP($B1143, 'FanGraphs - Team WAR Projected'!$B$2:$E$31, 4, FALSE)/162</f>
        <v>#N/A</v>
      </c>
      <c r="X1143" s="9" t="e">
        <f>VLOOKUP($B1143, FanGraphs_Standings[[Abbreviation]:[2024 Year to Date RS/G]], 6, FALSE)/$F1143</f>
        <v>#N/A</v>
      </c>
      <c r="Y1143" s="9" t="e">
        <f>VLOOKUP($B1143, FanGraphs_Standings[[Abbreviation]:[2024 Projected Full Season RDif]], 19, FALSE)/162</f>
        <v>#N/A</v>
      </c>
      <c r="Z1143" s="9" t="e">
        <f>VLOOKUP($B1143, FanGraphs_Standings[[Abbreviation]:[2024 Projected Full Season RDif]], 5, FALSE)</f>
        <v>#N/A</v>
      </c>
      <c r="AA1143" s="9" t="e">
        <f>VLOOKUP($B1143, FanGraphs_Standings[[Abbreviation]:[2024 Projected Full Season W%]], 18, FALSE)</f>
        <v>#N/A</v>
      </c>
      <c r="AB1143" s="9" t="e">
        <f>VLOOKUP($B1143, 'Home Field Adv'!$A$2:$I$31, 9, FALSE)</f>
        <v>#N/A</v>
      </c>
      <c r="AC1143" s="9" t="e">
        <f>VLOOKUP($C1143, FanGraphs_Standings[[Abbreviation]:[2024 Year to Date G]], 2, FALSE)</f>
        <v>#N/A</v>
      </c>
      <c r="AD1143" s="9" t="e">
        <f>VLOOKUP($E1143, 'SP Per G'!$A$2:$D$1380, 3, FALSE)</f>
        <v>#N/A</v>
      </c>
      <c r="AE1143" s="9" t="e">
        <f>VLOOKUP($E1143, 'SP Per G'!$A$2:$D$1380, 4, FALSE)</f>
        <v>#N/A</v>
      </c>
      <c r="AF1143" s="9" t="e">
        <f>VLOOKUP($E1143, Individual_Pitching___Dashboard[], 18, FALSE)</f>
        <v>#N/A</v>
      </c>
      <c r="AG1143" s="9" t="e">
        <f>VLOOKUP($E1143, Individual_Pitching___Dashboard[], 20, FALSE)</f>
        <v>#N/A</v>
      </c>
      <c r="AH1143" s="9" t="e">
        <f>VLOOKUP($E1143, Individual_Pitching___Advanced[], 21,FALSE)</f>
        <v>#N/A</v>
      </c>
      <c r="AI1143" s="9" t="e">
        <f>VLOOKUP($C1143, 'Team Per G'!$A$2:$G$31, 7, FALSE)</f>
        <v>#N/A</v>
      </c>
      <c r="AJ1143" s="9" t="e">
        <f>VLOOKUP($C1143, 'FanGraphs - Team WAR Projected'!$B$2:$E$31, 3, FALSE)/162</f>
        <v>#N/A</v>
      </c>
      <c r="AK1143" s="9" t="e">
        <f>VLOOKUP($C1143, Team_Pitching___Advanced[[Team]:[xFIP]], 19,FALSE)</f>
        <v>#N/A</v>
      </c>
      <c r="AL1143" s="9" t="e">
        <f>VLOOKUP($C1143, Team_Pitching___Advanced[], 20, FALSE)</f>
        <v>#N/A</v>
      </c>
      <c r="AM1143" s="9" t="e">
        <f>VLOOKUP($C1143, Team_Batting___Dashboard[[Team]:[wOBA]], 16, FALSE)</f>
        <v>#N/A</v>
      </c>
      <c r="AN1143" s="9" t="e">
        <f>VLOOKUP($C1143, Team_Batting___Advanced[[Team]:[OPS]], 9, FALSE)</f>
        <v>#N/A</v>
      </c>
      <c r="AO1143" s="9" t="e">
        <f>VLOOKUP($C1143, Team_Batting___Advanced[], 19, FALSE)</f>
        <v>#N/A</v>
      </c>
      <c r="AP1143" s="9" t="e">
        <f>VLOOKUP($C1143, 'Team Per G'!$A$2:$G$31, 3, FALSE)</f>
        <v>#N/A</v>
      </c>
      <c r="AQ1143" s="9" t="e">
        <f>VLOOKUP($C1143, 'Team Per G'!$A$2:$G$31, 5, FALSE)</f>
        <v>#N/A</v>
      </c>
      <c r="AR1143" s="9" t="e">
        <f>VLOOKUP($C1143, 'Team Per G'!$A$2:$G$31, 4, FALSE)</f>
        <v>#N/A</v>
      </c>
      <c r="AS1143" s="9" t="e">
        <f>VLOOKUP($C1143, Team_Batting___Dashboard[], 22, FALSE)/$AC1143</f>
        <v>#N/A</v>
      </c>
      <c r="AT1143" s="9" t="e">
        <f>VLOOKUP($C1143, 'FanGraphs - Team WAR Projected'!$B$2:$E$31, 4, FALSE)/162</f>
        <v>#N/A</v>
      </c>
      <c r="AU1143" s="9" t="e">
        <f>VLOOKUP($C1143, FanGraphs_Standings[[Abbreviation]:[2024 Year to Date RS/G]], 6, FALSE)/$AC1143</f>
        <v>#N/A</v>
      </c>
      <c r="AV1143" s="9" t="e">
        <f>VLOOKUP($C1143, FanGraphs_Standings[[Abbreviation]:[2024 Projected Full Season RDif]], 19, FALSE)/162</f>
        <v>#N/A</v>
      </c>
      <c r="AW1143" s="9" t="e">
        <f>VLOOKUP($C1143, FanGraphs_Standings[[Abbreviation]:[2024 Projected Full Season RDif]], 5, FALSE)</f>
        <v>#N/A</v>
      </c>
      <c r="AX1143" s="9" t="e">
        <f>VLOOKUP($C1143, FanGraphs_Standings[[Abbreviation]:[2024 Projected Full Season W%]], 18, FALSE)</f>
        <v>#N/A</v>
      </c>
      <c r="AY1143" s="9" t="e">
        <f>VLOOKUP($C1143, 'Home Field Adv'!$A$2:$K$31, 11, FALSE)</f>
        <v>#N/A</v>
      </c>
      <c r="BB1143" s="5" t="str">
        <f t="shared" si="52"/>
        <v/>
      </c>
      <c r="BC1143" s="5" t="str">
        <f t="shared" si="53"/>
        <v/>
      </c>
      <c r="BD1143" s="5" t="str">
        <f t="shared" si="54"/>
        <v/>
      </c>
    </row>
    <row r="1144" spans="6:56" x14ac:dyDescent="0.45">
      <c r="F1144" s="9" t="e">
        <f>VLOOKUP($B1144, FanGraphs_Standings[[Abbreviation]:[2024 Year to Date G]], 2, FALSE)</f>
        <v>#N/A</v>
      </c>
      <c r="G1144" s="9" t="e">
        <f>IF(ISERR(VLOOKUP($D1144, 'SP Per G'!$A$2:$D$1380, 3, FALSE)), L1144, VLOOKUP($D1144, 'SP Per G'!$A$2:$D$1380, 3, FALSE))</f>
        <v>#N/A</v>
      </c>
      <c r="H1144" s="9" t="e">
        <f>VLOOKUP($D1144, 'SP Per G'!$A$2:$D$1380, 4, FALSE)</f>
        <v>#N/A</v>
      </c>
      <c r="I1144" s="9" t="e">
        <f>VLOOKUP($D1144, Individual_Pitching___Dashboard[], 18, FALSE)</f>
        <v>#N/A</v>
      </c>
      <c r="J1144" s="9" t="e">
        <f>VLOOKUP($D1144, Individual_Pitching___Dashboard[], 20, FALSE)</f>
        <v>#N/A</v>
      </c>
      <c r="K1144" s="9" t="e">
        <f>VLOOKUP($D1144, Individual_Pitching___Advanced[], 21,FALSE)</f>
        <v>#N/A</v>
      </c>
      <c r="L1144" s="9" t="e">
        <f>VLOOKUP($B1144, 'Team Per G'!$A$2:$G$31, 7, FALSE)</f>
        <v>#N/A</v>
      </c>
      <c r="M1144" s="9" t="e">
        <f>VLOOKUP($B1144, 'FanGraphs - Team WAR Projected'!$B$2:$E$31, 3, FALSE)/162</f>
        <v>#N/A</v>
      </c>
      <c r="N1144" s="9" t="e">
        <f>VLOOKUP($B1144, Team_Pitching___Advanced[[Team]:[xFIP]], 19,FALSE)</f>
        <v>#N/A</v>
      </c>
      <c r="O1144" s="9" t="e">
        <f>VLOOKUP($B1144, Team_Pitching___Advanced[], 20, FALSE)</f>
        <v>#N/A</v>
      </c>
      <c r="P1144" s="9" t="e">
        <f>VLOOKUP($B1144, Team_Batting___Dashboard[[Team]:[wOBA]], 16, FALSE)</f>
        <v>#N/A</v>
      </c>
      <c r="Q1144" s="9" t="e">
        <f>VLOOKUP($B1144, Team_Batting___Advanced[[Team]:[OPS]], 9, FALSE)</f>
        <v>#N/A</v>
      </c>
      <c r="R1144" s="9" t="e">
        <f>VLOOKUP($B1144, Team_Batting___Advanced[], 19, FALSE)</f>
        <v>#N/A</v>
      </c>
      <c r="S1144" s="9" t="e">
        <f>VLOOKUP($B1144, 'Team Per G'!$A$2:$G$31, 3, FALSE)</f>
        <v>#N/A</v>
      </c>
      <c r="T1144" s="9" t="e">
        <f>VLOOKUP($B1144, 'Team Per G'!$A$2:$G$31, 5, FALSE)</f>
        <v>#N/A</v>
      </c>
      <c r="U1144" s="9" t="e">
        <f>VLOOKUP($B1144, 'Team Per G'!$A$2:$G$31, 4, FALSE)</f>
        <v>#N/A</v>
      </c>
      <c r="V1144" s="9" t="e">
        <f>VLOOKUP($B1144, Team_Batting___Dashboard[], 22, FALSE)/$F1144</f>
        <v>#N/A</v>
      </c>
      <c r="W1144" s="9" t="e">
        <f>VLOOKUP($B1144, 'FanGraphs - Team WAR Projected'!$B$2:$E$31, 4, FALSE)/162</f>
        <v>#N/A</v>
      </c>
      <c r="X1144" s="9" t="e">
        <f>VLOOKUP($B1144, FanGraphs_Standings[[Abbreviation]:[2024 Year to Date RS/G]], 6, FALSE)/$F1144</f>
        <v>#N/A</v>
      </c>
      <c r="Y1144" s="9" t="e">
        <f>VLOOKUP($B1144, FanGraphs_Standings[[Abbreviation]:[2024 Projected Full Season RDif]], 19, FALSE)/162</f>
        <v>#N/A</v>
      </c>
      <c r="Z1144" s="9" t="e">
        <f>VLOOKUP($B1144, FanGraphs_Standings[[Abbreviation]:[2024 Projected Full Season RDif]], 5, FALSE)</f>
        <v>#N/A</v>
      </c>
      <c r="AA1144" s="9" t="e">
        <f>VLOOKUP($B1144, FanGraphs_Standings[[Abbreviation]:[2024 Projected Full Season W%]], 18, FALSE)</f>
        <v>#N/A</v>
      </c>
      <c r="AB1144" s="9" t="e">
        <f>VLOOKUP($B1144, 'Home Field Adv'!$A$2:$I$31, 9, FALSE)</f>
        <v>#N/A</v>
      </c>
      <c r="AC1144" s="9" t="e">
        <f>VLOOKUP($C1144, FanGraphs_Standings[[Abbreviation]:[2024 Year to Date G]], 2, FALSE)</f>
        <v>#N/A</v>
      </c>
      <c r="AD1144" s="9" t="e">
        <f>VLOOKUP($E1144, 'SP Per G'!$A$2:$D$1380, 3, FALSE)</f>
        <v>#N/A</v>
      </c>
      <c r="AE1144" s="9" t="e">
        <f>VLOOKUP($E1144, 'SP Per G'!$A$2:$D$1380, 4, FALSE)</f>
        <v>#N/A</v>
      </c>
      <c r="AF1144" s="9" t="e">
        <f>VLOOKUP($E1144, Individual_Pitching___Dashboard[], 18, FALSE)</f>
        <v>#N/A</v>
      </c>
      <c r="AG1144" s="9" t="e">
        <f>VLOOKUP($E1144, Individual_Pitching___Dashboard[], 20, FALSE)</f>
        <v>#N/A</v>
      </c>
      <c r="AH1144" s="9" t="e">
        <f>VLOOKUP($E1144, Individual_Pitching___Advanced[], 21,FALSE)</f>
        <v>#N/A</v>
      </c>
      <c r="AI1144" s="9" t="e">
        <f>VLOOKUP($C1144, 'Team Per G'!$A$2:$G$31, 7, FALSE)</f>
        <v>#N/A</v>
      </c>
      <c r="AJ1144" s="9" t="e">
        <f>VLOOKUP($C1144, 'FanGraphs - Team WAR Projected'!$B$2:$E$31, 3, FALSE)/162</f>
        <v>#N/A</v>
      </c>
      <c r="AK1144" s="9" t="e">
        <f>VLOOKUP($C1144, Team_Pitching___Advanced[[Team]:[xFIP]], 19,FALSE)</f>
        <v>#N/A</v>
      </c>
      <c r="AL1144" s="9" t="e">
        <f>VLOOKUP($C1144, Team_Pitching___Advanced[], 20, FALSE)</f>
        <v>#N/A</v>
      </c>
      <c r="AM1144" s="9" t="e">
        <f>VLOOKUP($C1144, Team_Batting___Dashboard[[Team]:[wOBA]], 16, FALSE)</f>
        <v>#N/A</v>
      </c>
      <c r="AN1144" s="9" t="e">
        <f>VLOOKUP($C1144, Team_Batting___Advanced[[Team]:[OPS]], 9, FALSE)</f>
        <v>#N/A</v>
      </c>
      <c r="AO1144" s="9" t="e">
        <f>VLOOKUP($C1144, Team_Batting___Advanced[], 19, FALSE)</f>
        <v>#N/A</v>
      </c>
      <c r="AP1144" s="9" t="e">
        <f>VLOOKUP($C1144, 'Team Per G'!$A$2:$G$31, 3, FALSE)</f>
        <v>#N/A</v>
      </c>
      <c r="AQ1144" s="9" t="e">
        <f>VLOOKUP($C1144, 'Team Per G'!$A$2:$G$31, 5, FALSE)</f>
        <v>#N/A</v>
      </c>
      <c r="AR1144" s="9" t="e">
        <f>VLOOKUP($C1144, 'Team Per G'!$A$2:$G$31, 4, FALSE)</f>
        <v>#N/A</v>
      </c>
      <c r="AS1144" s="9" t="e">
        <f>VLOOKUP($C1144, Team_Batting___Dashboard[], 22, FALSE)/$AC1144</f>
        <v>#N/A</v>
      </c>
      <c r="AT1144" s="9" t="e">
        <f>VLOOKUP($C1144, 'FanGraphs - Team WAR Projected'!$B$2:$E$31, 4, FALSE)/162</f>
        <v>#N/A</v>
      </c>
      <c r="AU1144" s="9" t="e">
        <f>VLOOKUP($C1144, FanGraphs_Standings[[Abbreviation]:[2024 Year to Date RS/G]], 6, FALSE)/$AC1144</f>
        <v>#N/A</v>
      </c>
      <c r="AV1144" s="9" t="e">
        <f>VLOOKUP($C1144, FanGraphs_Standings[[Abbreviation]:[2024 Projected Full Season RDif]], 19, FALSE)/162</f>
        <v>#N/A</v>
      </c>
      <c r="AW1144" s="9" t="e">
        <f>VLOOKUP($C1144, FanGraphs_Standings[[Abbreviation]:[2024 Projected Full Season RDif]], 5, FALSE)</f>
        <v>#N/A</v>
      </c>
      <c r="AX1144" s="9" t="e">
        <f>VLOOKUP($C1144, FanGraphs_Standings[[Abbreviation]:[2024 Projected Full Season W%]], 18, FALSE)</f>
        <v>#N/A</v>
      </c>
      <c r="AY1144" s="9" t="e">
        <f>VLOOKUP($C1144, 'Home Field Adv'!$A$2:$K$31, 11, FALSE)</f>
        <v>#N/A</v>
      </c>
      <c r="BB1144" s="5" t="str">
        <f t="shared" si="52"/>
        <v/>
      </c>
      <c r="BC1144" s="5" t="str">
        <f t="shared" si="53"/>
        <v/>
      </c>
      <c r="BD1144" s="5" t="str">
        <f t="shared" si="54"/>
        <v/>
      </c>
    </row>
    <row r="1145" spans="6:56" x14ac:dyDescent="0.45">
      <c r="F1145" s="9" t="e">
        <f>VLOOKUP($B1145, FanGraphs_Standings[[Abbreviation]:[2024 Year to Date G]], 2, FALSE)</f>
        <v>#N/A</v>
      </c>
      <c r="G1145" s="9" t="e">
        <f>IF(ISERR(VLOOKUP($D1145, 'SP Per G'!$A$2:$D$1380, 3, FALSE)), L1145, VLOOKUP($D1145, 'SP Per G'!$A$2:$D$1380, 3, FALSE))</f>
        <v>#N/A</v>
      </c>
      <c r="H1145" s="9" t="e">
        <f>VLOOKUP($D1145, 'SP Per G'!$A$2:$D$1380, 4, FALSE)</f>
        <v>#N/A</v>
      </c>
      <c r="I1145" s="9" t="e">
        <f>VLOOKUP($D1145, Individual_Pitching___Dashboard[], 18, FALSE)</f>
        <v>#N/A</v>
      </c>
      <c r="J1145" s="9" t="e">
        <f>VLOOKUP($D1145, Individual_Pitching___Dashboard[], 20, FALSE)</f>
        <v>#N/A</v>
      </c>
      <c r="K1145" s="9" t="e">
        <f>VLOOKUP($D1145, Individual_Pitching___Advanced[], 21,FALSE)</f>
        <v>#N/A</v>
      </c>
      <c r="L1145" s="9" t="e">
        <f>VLOOKUP($B1145, 'Team Per G'!$A$2:$G$31, 7, FALSE)</f>
        <v>#N/A</v>
      </c>
      <c r="M1145" s="9" t="e">
        <f>VLOOKUP($B1145, 'FanGraphs - Team WAR Projected'!$B$2:$E$31, 3, FALSE)/162</f>
        <v>#N/A</v>
      </c>
      <c r="N1145" s="9" t="e">
        <f>VLOOKUP($B1145, Team_Pitching___Advanced[[Team]:[xFIP]], 19,FALSE)</f>
        <v>#N/A</v>
      </c>
      <c r="O1145" s="9" t="e">
        <f>VLOOKUP($B1145, Team_Pitching___Advanced[], 20, FALSE)</f>
        <v>#N/A</v>
      </c>
      <c r="P1145" s="9" t="e">
        <f>VLOOKUP($B1145, Team_Batting___Dashboard[[Team]:[wOBA]], 16, FALSE)</f>
        <v>#N/A</v>
      </c>
      <c r="Q1145" s="9" t="e">
        <f>VLOOKUP($B1145, Team_Batting___Advanced[[Team]:[OPS]], 9, FALSE)</f>
        <v>#N/A</v>
      </c>
      <c r="R1145" s="9" t="e">
        <f>VLOOKUP($B1145, Team_Batting___Advanced[], 19, FALSE)</f>
        <v>#N/A</v>
      </c>
      <c r="S1145" s="9" t="e">
        <f>VLOOKUP($B1145, 'Team Per G'!$A$2:$G$31, 3, FALSE)</f>
        <v>#N/A</v>
      </c>
      <c r="T1145" s="9" t="e">
        <f>VLOOKUP($B1145, 'Team Per G'!$A$2:$G$31, 5, FALSE)</f>
        <v>#N/A</v>
      </c>
      <c r="U1145" s="9" t="e">
        <f>VLOOKUP($B1145, 'Team Per G'!$A$2:$G$31, 4, FALSE)</f>
        <v>#N/A</v>
      </c>
      <c r="V1145" s="9" t="e">
        <f>VLOOKUP($B1145, Team_Batting___Dashboard[], 22, FALSE)/$F1145</f>
        <v>#N/A</v>
      </c>
      <c r="W1145" s="9" t="e">
        <f>VLOOKUP($B1145, 'FanGraphs - Team WAR Projected'!$B$2:$E$31, 4, FALSE)/162</f>
        <v>#N/A</v>
      </c>
      <c r="X1145" s="9" t="e">
        <f>VLOOKUP($B1145, FanGraphs_Standings[[Abbreviation]:[2024 Year to Date RS/G]], 6, FALSE)/$F1145</f>
        <v>#N/A</v>
      </c>
      <c r="Y1145" s="9" t="e">
        <f>VLOOKUP($B1145, FanGraphs_Standings[[Abbreviation]:[2024 Projected Full Season RDif]], 19, FALSE)/162</f>
        <v>#N/A</v>
      </c>
      <c r="Z1145" s="9" t="e">
        <f>VLOOKUP($B1145, FanGraphs_Standings[[Abbreviation]:[2024 Projected Full Season RDif]], 5, FALSE)</f>
        <v>#N/A</v>
      </c>
      <c r="AA1145" s="9" t="e">
        <f>VLOOKUP($B1145, FanGraphs_Standings[[Abbreviation]:[2024 Projected Full Season W%]], 18, FALSE)</f>
        <v>#N/A</v>
      </c>
      <c r="AB1145" s="9" t="e">
        <f>VLOOKUP($B1145, 'Home Field Adv'!$A$2:$I$31, 9, FALSE)</f>
        <v>#N/A</v>
      </c>
      <c r="AC1145" s="9" t="e">
        <f>VLOOKUP($C1145, FanGraphs_Standings[[Abbreviation]:[2024 Year to Date G]], 2, FALSE)</f>
        <v>#N/A</v>
      </c>
      <c r="AD1145" s="9" t="e">
        <f>VLOOKUP($E1145, 'SP Per G'!$A$2:$D$1380, 3, FALSE)</f>
        <v>#N/A</v>
      </c>
      <c r="AE1145" s="9" t="e">
        <f>VLOOKUP($E1145, 'SP Per G'!$A$2:$D$1380, 4, FALSE)</f>
        <v>#N/A</v>
      </c>
      <c r="AF1145" s="9" t="e">
        <f>VLOOKUP($E1145, Individual_Pitching___Dashboard[], 18, FALSE)</f>
        <v>#N/A</v>
      </c>
      <c r="AG1145" s="9" t="e">
        <f>VLOOKUP($E1145, Individual_Pitching___Dashboard[], 20, FALSE)</f>
        <v>#N/A</v>
      </c>
      <c r="AH1145" s="9" t="e">
        <f>VLOOKUP($E1145, Individual_Pitching___Advanced[], 21,FALSE)</f>
        <v>#N/A</v>
      </c>
      <c r="AI1145" s="9" t="e">
        <f>VLOOKUP($C1145, 'Team Per G'!$A$2:$G$31, 7, FALSE)</f>
        <v>#N/A</v>
      </c>
      <c r="AJ1145" s="9" t="e">
        <f>VLOOKUP($C1145, 'FanGraphs - Team WAR Projected'!$B$2:$E$31, 3, FALSE)/162</f>
        <v>#N/A</v>
      </c>
      <c r="AK1145" s="9" t="e">
        <f>VLOOKUP($C1145, Team_Pitching___Advanced[[Team]:[xFIP]], 19,FALSE)</f>
        <v>#N/A</v>
      </c>
      <c r="AL1145" s="9" t="e">
        <f>VLOOKUP($C1145, Team_Pitching___Advanced[], 20, FALSE)</f>
        <v>#N/A</v>
      </c>
      <c r="AM1145" s="9" t="e">
        <f>VLOOKUP($C1145, Team_Batting___Dashboard[[Team]:[wOBA]], 16, FALSE)</f>
        <v>#N/A</v>
      </c>
      <c r="AN1145" s="9" t="e">
        <f>VLOOKUP($C1145, Team_Batting___Advanced[[Team]:[OPS]], 9, FALSE)</f>
        <v>#N/A</v>
      </c>
      <c r="AO1145" s="9" t="e">
        <f>VLOOKUP($C1145, Team_Batting___Advanced[], 19, FALSE)</f>
        <v>#N/A</v>
      </c>
      <c r="AP1145" s="9" t="e">
        <f>VLOOKUP($C1145, 'Team Per G'!$A$2:$G$31, 3, FALSE)</f>
        <v>#N/A</v>
      </c>
      <c r="AQ1145" s="9" t="e">
        <f>VLOOKUP($C1145, 'Team Per G'!$A$2:$G$31, 5, FALSE)</f>
        <v>#N/A</v>
      </c>
      <c r="AR1145" s="9" t="e">
        <f>VLOOKUP($C1145, 'Team Per G'!$A$2:$G$31, 4, FALSE)</f>
        <v>#N/A</v>
      </c>
      <c r="AS1145" s="9" t="e">
        <f>VLOOKUP($C1145, Team_Batting___Dashboard[], 22, FALSE)/$AC1145</f>
        <v>#N/A</v>
      </c>
      <c r="AT1145" s="9" t="e">
        <f>VLOOKUP($C1145, 'FanGraphs - Team WAR Projected'!$B$2:$E$31, 4, FALSE)/162</f>
        <v>#N/A</v>
      </c>
      <c r="AU1145" s="9" t="e">
        <f>VLOOKUP($C1145, FanGraphs_Standings[[Abbreviation]:[2024 Year to Date RS/G]], 6, FALSE)/$AC1145</f>
        <v>#N/A</v>
      </c>
      <c r="AV1145" s="9" t="e">
        <f>VLOOKUP($C1145, FanGraphs_Standings[[Abbreviation]:[2024 Projected Full Season RDif]], 19, FALSE)/162</f>
        <v>#N/A</v>
      </c>
      <c r="AW1145" s="9" t="e">
        <f>VLOOKUP($C1145, FanGraphs_Standings[[Abbreviation]:[2024 Projected Full Season RDif]], 5, FALSE)</f>
        <v>#N/A</v>
      </c>
      <c r="AX1145" s="9" t="e">
        <f>VLOOKUP($C1145, FanGraphs_Standings[[Abbreviation]:[2024 Projected Full Season W%]], 18, FALSE)</f>
        <v>#N/A</v>
      </c>
      <c r="AY1145" s="9" t="e">
        <f>VLOOKUP($C1145, 'Home Field Adv'!$A$2:$K$31, 11, FALSE)</f>
        <v>#N/A</v>
      </c>
      <c r="BB1145" s="5" t="str">
        <f t="shared" si="52"/>
        <v/>
      </c>
      <c r="BC1145" s="5" t="str">
        <f t="shared" si="53"/>
        <v/>
      </c>
      <c r="BD1145" s="5" t="str">
        <f t="shared" si="54"/>
        <v/>
      </c>
    </row>
    <row r="1146" spans="6:56" x14ac:dyDescent="0.45">
      <c r="F1146" s="9" t="e">
        <f>VLOOKUP($B1146, FanGraphs_Standings[[Abbreviation]:[2024 Year to Date G]], 2, FALSE)</f>
        <v>#N/A</v>
      </c>
      <c r="G1146" s="9" t="e">
        <f>IF(ISERR(VLOOKUP($D1146, 'SP Per G'!$A$2:$D$1380, 3, FALSE)), L1146, VLOOKUP($D1146, 'SP Per G'!$A$2:$D$1380, 3, FALSE))</f>
        <v>#N/A</v>
      </c>
      <c r="H1146" s="9" t="e">
        <f>VLOOKUP($D1146, 'SP Per G'!$A$2:$D$1380, 4, FALSE)</f>
        <v>#N/A</v>
      </c>
      <c r="I1146" s="9" t="e">
        <f>VLOOKUP($D1146, Individual_Pitching___Dashboard[], 18, FALSE)</f>
        <v>#N/A</v>
      </c>
      <c r="J1146" s="9" t="e">
        <f>VLOOKUP($D1146, Individual_Pitching___Dashboard[], 20, FALSE)</f>
        <v>#N/A</v>
      </c>
      <c r="K1146" s="9" t="e">
        <f>VLOOKUP($D1146, Individual_Pitching___Advanced[], 21,FALSE)</f>
        <v>#N/A</v>
      </c>
      <c r="L1146" s="9" t="e">
        <f>VLOOKUP($B1146, 'Team Per G'!$A$2:$G$31, 7, FALSE)</f>
        <v>#N/A</v>
      </c>
      <c r="M1146" s="9" t="e">
        <f>VLOOKUP($B1146, 'FanGraphs - Team WAR Projected'!$B$2:$E$31, 3, FALSE)/162</f>
        <v>#N/A</v>
      </c>
      <c r="N1146" s="9" t="e">
        <f>VLOOKUP($B1146, Team_Pitching___Advanced[[Team]:[xFIP]], 19,FALSE)</f>
        <v>#N/A</v>
      </c>
      <c r="O1146" s="9" t="e">
        <f>VLOOKUP($B1146, Team_Pitching___Advanced[], 20, FALSE)</f>
        <v>#N/A</v>
      </c>
      <c r="P1146" s="9" t="e">
        <f>VLOOKUP($B1146, Team_Batting___Dashboard[[Team]:[wOBA]], 16, FALSE)</f>
        <v>#N/A</v>
      </c>
      <c r="Q1146" s="9" t="e">
        <f>VLOOKUP($B1146, Team_Batting___Advanced[[Team]:[OPS]], 9, FALSE)</f>
        <v>#N/A</v>
      </c>
      <c r="R1146" s="9" t="e">
        <f>VLOOKUP($B1146, Team_Batting___Advanced[], 19, FALSE)</f>
        <v>#N/A</v>
      </c>
      <c r="S1146" s="9" t="e">
        <f>VLOOKUP($B1146, 'Team Per G'!$A$2:$G$31, 3, FALSE)</f>
        <v>#N/A</v>
      </c>
      <c r="T1146" s="9" t="e">
        <f>VLOOKUP($B1146, 'Team Per G'!$A$2:$G$31, 5, FALSE)</f>
        <v>#N/A</v>
      </c>
      <c r="U1146" s="9" t="e">
        <f>VLOOKUP($B1146, 'Team Per G'!$A$2:$G$31, 4, FALSE)</f>
        <v>#N/A</v>
      </c>
      <c r="V1146" s="9" t="e">
        <f>VLOOKUP($B1146, Team_Batting___Dashboard[], 22, FALSE)/$F1146</f>
        <v>#N/A</v>
      </c>
      <c r="W1146" s="9" t="e">
        <f>VLOOKUP($B1146, 'FanGraphs - Team WAR Projected'!$B$2:$E$31, 4, FALSE)/162</f>
        <v>#N/A</v>
      </c>
      <c r="X1146" s="9" t="e">
        <f>VLOOKUP($B1146, FanGraphs_Standings[[Abbreviation]:[2024 Year to Date RS/G]], 6, FALSE)/$F1146</f>
        <v>#N/A</v>
      </c>
      <c r="Y1146" s="9" t="e">
        <f>VLOOKUP($B1146, FanGraphs_Standings[[Abbreviation]:[2024 Projected Full Season RDif]], 19, FALSE)/162</f>
        <v>#N/A</v>
      </c>
      <c r="Z1146" s="9" t="e">
        <f>VLOOKUP($B1146, FanGraphs_Standings[[Abbreviation]:[2024 Projected Full Season RDif]], 5, FALSE)</f>
        <v>#N/A</v>
      </c>
      <c r="AA1146" s="9" t="e">
        <f>VLOOKUP($B1146, FanGraphs_Standings[[Abbreviation]:[2024 Projected Full Season W%]], 18, FALSE)</f>
        <v>#N/A</v>
      </c>
      <c r="AB1146" s="9" t="e">
        <f>VLOOKUP($B1146, 'Home Field Adv'!$A$2:$I$31, 9, FALSE)</f>
        <v>#N/A</v>
      </c>
      <c r="AC1146" s="9" t="e">
        <f>VLOOKUP($C1146, FanGraphs_Standings[[Abbreviation]:[2024 Year to Date G]], 2, FALSE)</f>
        <v>#N/A</v>
      </c>
      <c r="AD1146" s="9" t="e">
        <f>VLOOKUP($E1146, 'SP Per G'!$A$2:$D$1380, 3, FALSE)</f>
        <v>#N/A</v>
      </c>
      <c r="AE1146" s="9" t="e">
        <f>VLOOKUP($E1146, 'SP Per G'!$A$2:$D$1380, 4, FALSE)</f>
        <v>#N/A</v>
      </c>
      <c r="AF1146" s="9" t="e">
        <f>VLOOKUP($E1146, Individual_Pitching___Dashboard[], 18, FALSE)</f>
        <v>#N/A</v>
      </c>
      <c r="AG1146" s="9" t="e">
        <f>VLOOKUP($E1146, Individual_Pitching___Dashboard[], 20, FALSE)</f>
        <v>#N/A</v>
      </c>
      <c r="AH1146" s="9" t="e">
        <f>VLOOKUP($E1146, Individual_Pitching___Advanced[], 21,FALSE)</f>
        <v>#N/A</v>
      </c>
      <c r="AI1146" s="9" t="e">
        <f>VLOOKUP($C1146, 'Team Per G'!$A$2:$G$31, 7, FALSE)</f>
        <v>#N/A</v>
      </c>
      <c r="AJ1146" s="9" t="e">
        <f>VLOOKUP($C1146, 'FanGraphs - Team WAR Projected'!$B$2:$E$31, 3, FALSE)/162</f>
        <v>#N/A</v>
      </c>
      <c r="AK1146" s="9" t="e">
        <f>VLOOKUP($C1146, Team_Pitching___Advanced[[Team]:[xFIP]], 19,FALSE)</f>
        <v>#N/A</v>
      </c>
      <c r="AL1146" s="9" t="e">
        <f>VLOOKUP($C1146, Team_Pitching___Advanced[], 20, FALSE)</f>
        <v>#N/A</v>
      </c>
      <c r="AM1146" s="9" t="e">
        <f>VLOOKUP($C1146, Team_Batting___Dashboard[[Team]:[wOBA]], 16, FALSE)</f>
        <v>#N/A</v>
      </c>
      <c r="AN1146" s="9" t="e">
        <f>VLOOKUP($C1146, Team_Batting___Advanced[[Team]:[OPS]], 9, FALSE)</f>
        <v>#N/A</v>
      </c>
      <c r="AO1146" s="9" t="e">
        <f>VLOOKUP($C1146, Team_Batting___Advanced[], 19, FALSE)</f>
        <v>#N/A</v>
      </c>
      <c r="AP1146" s="9" t="e">
        <f>VLOOKUP($C1146, 'Team Per G'!$A$2:$G$31, 3, FALSE)</f>
        <v>#N/A</v>
      </c>
      <c r="AQ1146" s="9" t="e">
        <f>VLOOKUP($C1146, 'Team Per G'!$A$2:$G$31, 5, FALSE)</f>
        <v>#N/A</v>
      </c>
      <c r="AR1146" s="9" t="e">
        <f>VLOOKUP($C1146, 'Team Per G'!$A$2:$G$31, 4, FALSE)</f>
        <v>#N/A</v>
      </c>
      <c r="AS1146" s="9" t="e">
        <f>VLOOKUP($C1146, Team_Batting___Dashboard[], 22, FALSE)/$AC1146</f>
        <v>#N/A</v>
      </c>
      <c r="AT1146" s="9" t="e">
        <f>VLOOKUP($C1146, 'FanGraphs - Team WAR Projected'!$B$2:$E$31, 4, FALSE)/162</f>
        <v>#N/A</v>
      </c>
      <c r="AU1146" s="9" t="e">
        <f>VLOOKUP($C1146, FanGraphs_Standings[[Abbreviation]:[2024 Year to Date RS/G]], 6, FALSE)/$AC1146</f>
        <v>#N/A</v>
      </c>
      <c r="AV1146" s="9" t="e">
        <f>VLOOKUP($C1146, FanGraphs_Standings[[Abbreviation]:[2024 Projected Full Season RDif]], 19, FALSE)/162</f>
        <v>#N/A</v>
      </c>
      <c r="AW1146" s="9" t="e">
        <f>VLOOKUP($C1146, FanGraphs_Standings[[Abbreviation]:[2024 Projected Full Season RDif]], 5, FALSE)</f>
        <v>#N/A</v>
      </c>
      <c r="AX1146" s="9" t="e">
        <f>VLOOKUP($C1146, FanGraphs_Standings[[Abbreviation]:[2024 Projected Full Season W%]], 18, FALSE)</f>
        <v>#N/A</v>
      </c>
      <c r="AY1146" s="9" t="e">
        <f>VLOOKUP($C1146, 'Home Field Adv'!$A$2:$K$31, 11, FALSE)</f>
        <v>#N/A</v>
      </c>
      <c r="BB1146" s="5" t="str">
        <f t="shared" si="52"/>
        <v/>
      </c>
      <c r="BC1146" s="5" t="str">
        <f t="shared" si="53"/>
        <v/>
      </c>
      <c r="BD1146" s="5" t="str">
        <f t="shared" si="54"/>
        <v/>
      </c>
    </row>
    <row r="1147" spans="6:56" x14ac:dyDescent="0.45">
      <c r="F1147" s="9" t="e">
        <f>VLOOKUP($B1147, FanGraphs_Standings[[Abbreviation]:[2024 Year to Date G]], 2, FALSE)</f>
        <v>#N/A</v>
      </c>
      <c r="G1147" s="9" t="e">
        <f>IF(ISERR(VLOOKUP($D1147, 'SP Per G'!$A$2:$D$1380, 3, FALSE)), L1147, VLOOKUP($D1147, 'SP Per G'!$A$2:$D$1380, 3, FALSE))</f>
        <v>#N/A</v>
      </c>
      <c r="H1147" s="9" t="e">
        <f>VLOOKUP($D1147, 'SP Per G'!$A$2:$D$1380, 4, FALSE)</f>
        <v>#N/A</v>
      </c>
      <c r="I1147" s="9" t="e">
        <f>VLOOKUP($D1147, Individual_Pitching___Dashboard[], 18, FALSE)</f>
        <v>#N/A</v>
      </c>
      <c r="J1147" s="9" t="e">
        <f>VLOOKUP($D1147, Individual_Pitching___Dashboard[], 20, FALSE)</f>
        <v>#N/A</v>
      </c>
      <c r="K1147" s="9" t="e">
        <f>VLOOKUP($D1147, Individual_Pitching___Advanced[], 21,FALSE)</f>
        <v>#N/A</v>
      </c>
      <c r="L1147" s="9" t="e">
        <f>VLOOKUP($B1147, 'Team Per G'!$A$2:$G$31, 7, FALSE)</f>
        <v>#N/A</v>
      </c>
      <c r="M1147" s="9" t="e">
        <f>VLOOKUP($B1147, 'FanGraphs - Team WAR Projected'!$B$2:$E$31, 3, FALSE)/162</f>
        <v>#N/A</v>
      </c>
      <c r="N1147" s="9" t="e">
        <f>VLOOKUP($B1147, Team_Pitching___Advanced[[Team]:[xFIP]], 19,FALSE)</f>
        <v>#N/A</v>
      </c>
      <c r="O1147" s="9" t="e">
        <f>VLOOKUP($B1147, Team_Pitching___Advanced[], 20, FALSE)</f>
        <v>#N/A</v>
      </c>
      <c r="P1147" s="9" t="e">
        <f>VLOOKUP($B1147, Team_Batting___Dashboard[[Team]:[wOBA]], 16, FALSE)</f>
        <v>#N/A</v>
      </c>
      <c r="Q1147" s="9" t="e">
        <f>VLOOKUP($B1147, Team_Batting___Advanced[[Team]:[OPS]], 9, FALSE)</f>
        <v>#N/A</v>
      </c>
      <c r="R1147" s="9" t="e">
        <f>VLOOKUP($B1147, Team_Batting___Advanced[], 19, FALSE)</f>
        <v>#N/A</v>
      </c>
      <c r="S1147" s="9" t="e">
        <f>VLOOKUP($B1147, 'Team Per G'!$A$2:$G$31, 3, FALSE)</f>
        <v>#N/A</v>
      </c>
      <c r="T1147" s="9" t="e">
        <f>VLOOKUP($B1147, 'Team Per G'!$A$2:$G$31, 5, FALSE)</f>
        <v>#N/A</v>
      </c>
      <c r="U1147" s="9" t="e">
        <f>VLOOKUP($B1147, 'Team Per G'!$A$2:$G$31, 4, FALSE)</f>
        <v>#N/A</v>
      </c>
      <c r="V1147" s="9" t="e">
        <f>VLOOKUP($B1147, Team_Batting___Dashboard[], 22, FALSE)/$F1147</f>
        <v>#N/A</v>
      </c>
      <c r="W1147" s="9" t="e">
        <f>VLOOKUP($B1147, 'FanGraphs - Team WAR Projected'!$B$2:$E$31, 4, FALSE)/162</f>
        <v>#N/A</v>
      </c>
      <c r="X1147" s="9" t="e">
        <f>VLOOKUP($B1147, FanGraphs_Standings[[Abbreviation]:[2024 Year to Date RS/G]], 6, FALSE)/$F1147</f>
        <v>#N/A</v>
      </c>
      <c r="Y1147" s="9" t="e">
        <f>VLOOKUP($B1147, FanGraphs_Standings[[Abbreviation]:[2024 Projected Full Season RDif]], 19, FALSE)/162</f>
        <v>#N/A</v>
      </c>
      <c r="Z1147" s="9" t="e">
        <f>VLOOKUP($B1147, FanGraphs_Standings[[Abbreviation]:[2024 Projected Full Season RDif]], 5, FALSE)</f>
        <v>#N/A</v>
      </c>
      <c r="AA1147" s="9" t="e">
        <f>VLOOKUP($B1147, FanGraphs_Standings[[Abbreviation]:[2024 Projected Full Season W%]], 18, FALSE)</f>
        <v>#N/A</v>
      </c>
      <c r="AB1147" s="9" t="e">
        <f>VLOOKUP($B1147, 'Home Field Adv'!$A$2:$I$31, 9, FALSE)</f>
        <v>#N/A</v>
      </c>
      <c r="AC1147" s="9" t="e">
        <f>VLOOKUP($C1147, FanGraphs_Standings[[Abbreviation]:[2024 Year to Date G]], 2, FALSE)</f>
        <v>#N/A</v>
      </c>
      <c r="AD1147" s="9" t="e">
        <f>VLOOKUP($E1147, 'SP Per G'!$A$2:$D$1380, 3, FALSE)</f>
        <v>#N/A</v>
      </c>
      <c r="AE1147" s="9" t="e">
        <f>VLOOKUP($E1147, 'SP Per G'!$A$2:$D$1380, 4, FALSE)</f>
        <v>#N/A</v>
      </c>
      <c r="AF1147" s="9" t="e">
        <f>VLOOKUP($E1147, Individual_Pitching___Dashboard[], 18, FALSE)</f>
        <v>#N/A</v>
      </c>
      <c r="AG1147" s="9" t="e">
        <f>VLOOKUP($E1147, Individual_Pitching___Dashboard[], 20, FALSE)</f>
        <v>#N/A</v>
      </c>
      <c r="AH1147" s="9" t="e">
        <f>VLOOKUP($E1147, Individual_Pitching___Advanced[], 21,FALSE)</f>
        <v>#N/A</v>
      </c>
      <c r="AI1147" s="9" t="e">
        <f>VLOOKUP($C1147, 'Team Per G'!$A$2:$G$31, 7, FALSE)</f>
        <v>#N/A</v>
      </c>
      <c r="AJ1147" s="9" t="e">
        <f>VLOOKUP($C1147, 'FanGraphs - Team WAR Projected'!$B$2:$E$31, 3, FALSE)/162</f>
        <v>#N/A</v>
      </c>
      <c r="AK1147" s="9" t="e">
        <f>VLOOKUP($C1147, Team_Pitching___Advanced[[Team]:[xFIP]], 19,FALSE)</f>
        <v>#N/A</v>
      </c>
      <c r="AL1147" s="9" t="e">
        <f>VLOOKUP($C1147, Team_Pitching___Advanced[], 20, FALSE)</f>
        <v>#N/A</v>
      </c>
      <c r="AM1147" s="9" t="e">
        <f>VLOOKUP($C1147, Team_Batting___Dashboard[[Team]:[wOBA]], 16, FALSE)</f>
        <v>#N/A</v>
      </c>
      <c r="AN1147" s="9" t="e">
        <f>VLOOKUP($C1147, Team_Batting___Advanced[[Team]:[OPS]], 9, FALSE)</f>
        <v>#N/A</v>
      </c>
      <c r="AO1147" s="9" t="e">
        <f>VLOOKUP($C1147, Team_Batting___Advanced[], 19, FALSE)</f>
        <v>#N/A</v>
      </c>
      <c r="AP1147" s="9" t="e">
        <f>VLOOKUP($C1147, 'Team Per G'!$A$2:$G$31, 3, FALSE)</f>
        <v>#N/A</v>
      </c>
      <c r="AQ1147" s="9" t="e">
        <f>VLOOKUP($C1147, 'Team Per G'!$A$2:$G$31, 5, FALSE)</f>
        <v>#N/A</v>
      </c>
      <c r="AR1147" s="9" t="e">
        <f>VLOOKUP($C1147, 'Team Per G'!$A$2:$G$31, 4, FALSE)</f>
        <v>#N/A</v>
      </c>
      <c r="AS1147" s="9" t="e">
        <f>VLOOKUP($C1147, Team_Batting___Dashboard[], 22, FALSE)/$AC1147</f>
        <v>#N/A</v>
      </c>
      <c r="AT1147" s="9" t="e">
        <f>VLOOKUP($C1147, 'FanGraphs - Team WAR Projected'!$B$2:$E$31, 4, FALSE)/162</f>
        <v>#N/A</v>
      </c>
      <c r="AU1147" s="9" t="e">
        <f>VLOOKUP($C1147, FanGraphs_Standings[[Abbreviation]:[2024 Year to Date RS/G]], 6, FALSE)/$AC1147</f>
        <v>#N/A</v>
      </c>
      <c r="AV1147" s="9" t="e">
        <f>VLOOKUP($C1147, FanGraphs_Standings[[Abbreviation]:[2024 Projected Full Season RDif]], 19, FALSE)/162</f>
        <v>#N/A</v>
      </c>
      <c r="AW1147" s="9" t="e">
        <f>VLOOKUP($C1147, FanGraphs_Standings[[Abbreviation]:[2024 Projected Full Season RDif]], 5, FALSE)</f>
        <v>#N/A</v>
      </c>
      <c r="AX1147" s="9" t="e">
        <f>VLOOKUP($C1147, FanGraphs_Standings[[Abbreviation]:[2024 Projected Full Season W%]], 18, FALSE)</f>
        <v>#N/A</v>
      </c>
      <c r="AY1147" s="9" t="e">
        <f>VLOOKUP($C1147, 'Home Field Adv'!$A$2:$K$31, 11, FALSE)</f>
        <v>#N/A</v>
      </c>
      <c r="BB1147" s="5" t="str">
        <f t="shared" si="52"/>
        <v/>
      </c>
      <c r="BC1147" s="5" t="str">
        <f t="shared" si="53"/>
        <v/>
      </c>
      <c r="BD1147" s="5" t="str">
        <f t="shared" si="54"/>
        <v/>
      </c>
    </row>
    <row r="1148" spans="6:56" x14ac:dyDescent="0.45">
      <c r="F1148" s="9" t="e">
        <f>VLOOKUP($B1148, FanGraphs_Standings[[Abbreviation]:[2024 Year to Date G]], 2, FALSE)</f>
        <v>#N/A</v>
      </c>
      <c r="G1148" s="9" t="e">
        <f>IF(ISERR(VLOOKUP($D1148, 'SP Per G'!$A$2:$D$1380, 3, FALSE)), L1148, VLOOKUP($D1148, 'SP Per G'!$A$2:$D$1380, 3, FALSE))</f>
        <v>#N/A</v>
      </c>
      <c r="H1148" s="9" t="e">
        <f>VLOOKUP($D1148, 'SP Per G'!$A$2:$D$1380, 4, FALSE)</f>
        <v>#N/A</v>
      </c>
      <c r="I1148" s="9" t="e">
        <f>VLOOKUP($D1148, Individual_Pitching___Dashboard[], 18, FALSE)</f>
        <v>#N/A</v>
      </c>
      <c r="J1148" s="9" t="e">
        <f>VLOOKUP($D1148, Individual_Pitching___Dashboard[], 20, FALSE)</f>
        <v>#N/A</v>
      </c>
      <c r="K1148" s="9" t="e">
        <f>VLOOKUP($D1148, Individual_Pitching___Advanced[], 21,FALSE)</f>
        <v>#N/A</v>
      </c>
      <c r="L1148" s="9" t="e">
        <f>VLOOKUP($B1148, 'Team Per G'!$A$2:$G$31, 7, FALSE)</f>
        <v>#N/A</v>
      </c>
      <c r="M1148" s="9" t="e">
        <f>VLOOKUP($B1148, 'FanGraphs - Team WAR Projected'!$B$2:$E$31, 3, FALSE)/162</f>
        <v>#N/A</v>
      </c>
      <c r="N1148" s="9" t="e">
        <f>VLOOKUP($B1148, Team_Pitching___Advanced[[Team]:[xFIP]], 19,FALSE)</f>
        <v>#N/A</v>
      </c>
      <c r="O1148" s="9" t="e">
        <f>VLOOKUP($B1148, Team_Pitching___Advanced[], 20, FALSE)</f>
        <v>#N/A</v>
      </c>
      <c r="P1148" s="9" t="e">
        <f>VLOOKUP($B1148, Team_Batting___Dashboard[[Team]:[wOBA]], 16, FALSE)</f>
        <v>#N/A</v>
      </c>
      <c r="Q1148" s="9" t="e">
        <f>VLOOKUP($B1148, Team_Batting___Advanced[[Team]:[OPS]], 9, FALSE)</f>
        <v>#N/A</v>
      </c>
      <c r="R1148" s="9" t="e">
        <f>VLOOKUP($B1148, Team_Batting___Advanced[], 19, FALSE)</f>
        <v>#N/A</v>
      </c>
      <c r="S1148" s="9" t="e">
        <f>VLOOKUP($B1148, 'Team Per G'!$A$2:$G$31, 3, FALSE)</f>
        <v>#N/A</v>
      </c>
      <c r="T1148" s="9" t="e">
        <f>VLOOKUP($B1148, 'Team Per G'!$A$2:$G$31, 5, FALSE)</f>
        <v>#N/A</v>
      </c>
      <c r="U1148" s="9" t="e">
        <f>VLOOKUP($B1148, 'Team Per G'!$A$2:$G$31, 4, FALSE)</f>
        <v>#N/A</v>
      </c>
      <c r="V1148" s="9" t="e">
        <f>VLOOKUP($B1148, Team_Batting___Dashboard[], 22, FALSE)/$F1148</f>
        <v>#N/A</v>
      </c>
      <c r="W1148" s="9" t="e">
        <f>VLOOKUP($B1148, 'FanGraphs - Team WAR Projected'!$B$2:$E$31, 4, FALSE)/162</f>
        <v>#N/A</v>
      </c>
      <c r="X1148" s="9" t="e">
        <f>VLOOKUP($B1148, FanGraphs_Standings[[Abbreviation]:[2024 Year to Date RS/G]], 6, FALSE)/$F1148</f>
        <v>#N/A</v>
      </c>
      <c r="Y1148" s="9" t="e">
        <f>VLOOKUP($B1148, FanGraphs_Standings[[Abbreviation]:[2024 Projected Full Season RDif]], 19, FALSE)/162</f>
        <v>#N/A</v>
      </c>
      <c r="Z1148" s="9" t="e">
        <f>VLOOKUP($B1148, FanGraphs_Standings[[Abbreviation]:[2024 Projected Full Season RDif]], 5, FALSE)</f>
        <v>#N/A</v>
      </c>
      <c r="AA1148" s="9" t="e">
        <f>VLOOKUP($B1148, FanGraphs_Standings[[Abbreviation]:[2024 Projected Full Season W%]], 18, FALSE)</f>
        <v>#N/A</v>
      </c>
      <c r="AB1148" s="9" t="e">
        <f>VLOOKUP($B1148, 'Home Field Adv'!$A$2:$I$31, 9, FALSE)</f>
        <v>#N/A</v>
      </c>
      <c r="AC1148" s="9" t="e">
        <f>VLOOKUP($C1148, FanGraphs_Standings[[Abbreviation]:[2024 Year to Date G]], 2, FALSE)</f>
        <v>#N/A</v>
      </c>
      <c r="AD1148" s="9" t="e">
        <f>VLOOKUP($E1148, 'SP Per G'!$A$2:$D$1380, 3, FALSE)</f>
        <v>#N/A</v>
      </c>
      <c r="AE1148" s="9" t="e">
        <f>VLOOKUP($E1148, 'SP Per G'!$A$2:$D$1380, 4, FALSE)</f>
        <v>#N/A</v>
      </c>
      <c r="AF1148" s="9" t="e">
        <f>VLOOKUP($E1148, Individual_Pitching___Dashboard[], 18, FALSE)</f>
        <v>#N/A</v>
      </c>
      <c r="AG1148" s="9" t="e">
        <f>VLOOKUP($E1148, Individual_Pitching___Dashboard[], 20, FALSE)</f>
        <v>#N/A</v>
      </c>
      <c r="AH1148" s="9" t="e">
        <f>VLOOKUP($E1148, Individual_Pitching___Advanced[], 21,FALSE)</f>
        <v>#N/A</v>
      </c>
      <c r="AI1148" s="9" t="e">
        <f>VLOOKUP($C1148, 'Team Per G'!$A$2:$G$31, 7, FALSE)</f>
        <v>#N/A</v>
      </c>
      <c r="AJ1148" s="9" t="e">
        <f>VLOOKUP($C1148, 'FanGraphs - Team WAR Projected'!$B$2:$E$31, 3, FALSE)/162</f>
        <v>#N/A</v>
      </c>
      <c r="AK1148" s="9" t="e">
        <f>VLOOKUP($C1148, Team_Pitching___Advanced[[Team]:[xFIP]], 19,FALSE)</f>
        <v>#N/A</v>
      </c>
      <c r="AL1148" s="9" t="e">
        <f>VLOOKUP($C1148, Team_Pitching___Advanced[], 20, FALSE)</f>
        <v>#N/A</v>
      </c>
      <c r="AM1148" s="9" t="e">
        <f>VLOOKUP($C1148, Team_Batting___Dashboard[[Team]:[wOBA]], 16, FALSE)</f>
        <v>#N/A</v>
      </c>
      <c r="AN1148" s="9" t="e">
        <f>VLOOKUP($C1148, Team_Batting___Advanced[[Team]:[OPS]], 9, FALSE)</f>
        <v>#N/A</v>
      </c>
      <c r="AO1148" s="9" t="e">
        <f>VLOOKUP($C1148, Team_Batting___Advanced[], 19, FALSE)</f>
        <v>#N/A</v>
      </c>
      <c r="AP1148" s="9" t="e">
        <f>VLOOKUP($C1148, 'Team Per G'!$A$2:$G$31, 3, FALSE)</f>
        <v>#N/A</v>
      </c>
      <c r="AQ1148" s="9" t="e">
        <f>VLOOKUP($C1148, 'Team Per G'!$A$2:$G$31, 5, FALSE)</f>
        <v>#N/A</v>
      </c>
      <c r="AR1148" s="9" t="e">
        <f>VLOOKUP($C1148, 'Team Per G'!$A$2:$G$31, 4, FALSE)</f>
        <v>#N/A</v>
      </c>
      <c r="AS1148" s="9" t="e">
        <f>VLOOKUP($C1148, Team_Batting___Dashboard[], 22, FALSE)/$AC1148</f>
        <v>#N/A</v>
      </c>
      <c r="AT1148" s="9" t="e">
        <f>VLOOKUP($C1148, 'FanGraphs - Team WAR Projected'!$B$2:$E$31, 4, FALSE)/162</f>
        <v>#N/A</v>
      </c>
      <c r="AU1148" s="9" t="e">
        <f>VLOOKUP($C1148, FanGraphs_Standings[[Abbreviation]:[2024 Year to Date RS/G]], 6, FALSE)/$AC1148</f>
        <v>#N/A</v>
      </c>
      <c r="AV1148" s="9" t="e">
        <f>VLOOKUP($C1148, FanGraphs_Standings[[Abbreviation]:[2024 Projected Full Season RDif]], 19, FALSE)/162</f>
        <v>#N/A</v>
      </c>
      <c r="AW1148" s="9" t="e">
        <f>VLOOKUP($C1148, FanGraphs_Standings[[Abbreviation]:[2024 Projected Full Season RDif]], 5, FALSE)</f>
        <v>#N/A</v>
      </c>
      <c r="AX1148" s="9" t="e">
        <f>VLOOKUP($C1148, FanGraphs_Standings[[Abbreviation]:[2024 Projected Full Season W%]], 18, FALSE)</f>
        <v>#N/A</v>
      </c>
      <c r="AY1148" s="9" t="e">
        <f>VLOOKUP($C1148, 'Home Field Adv'!$A$2:$K$31, 11, FALSE)</f>
        <v>#N/A</v>
      </c>
      <c r="BB1148" s="5" t="str">
        <f t="shared" si="52"/>
        <v/>
      </c>
      <c r="BC1148" s="5" t="str">
        <f t="shared" si="53"/>
        <v/>
      </c>
      <c r="BD1148" s="5" t="str">
        <f t="shared" si="54"/>
        <v/>
      </c>
    </row>
    <row r="1149" spans="6:56" x14ac:dyDescent="0.45">
      <c r="F1149" s="9" t="e">
        <f>VLOOKUP($B1149, FanGraphs_Standings[[Abbreviation]:[2024 Year to Date G]], 2, FALSE)</f>
        <v>#N/A</v>
      </c>
      <c r="G1149" s="9" t="e">
        <f>IF(ISERR(VLOOKUP($D1149, 'SP Per G'!$A$2:$D$1380, 3, FALSE)), L1149, VLOOKUP($D1149, 'SP Per G'!$A$2:$D$1380, 3, FALSE))</f>
        <v>#N/A</v>
      </c>
      <c r="H1149" s="9" t="e">
        <f>VLOOKUP($D1149, 'SP Per G'!$A$2:$D$1380, 4, FALSE)</f>
        <v>#N/A</v>
      </c>
      <c r="I1149" s="9" t="e">
        <f>VLOOKUP($D1149, Individual_Pitching___Dashboard[], 18, FALSE)</f>
        <v>#N/A</v>
      </c>
      <c r="J1149" s="9" t="e">
        <f>VLOOKUP($D1149, Individual_Pitching___Dashboard[], 20, FALSE)</f>
        <v>#N/A</v>
      </c>
      <c r="K1149" s="9" t="e">
        <f>VLOOKUP($D1149, Individual_Pitching___Advanced[], 21,FALSE)</f>
        <v>#N/A</v>
      </c>
      <c r="L1149" s="9" t="e">
        <f>VLOOKUP($B1149, 'Team Per G'!$A$2:$G$31, 7, FALSE)</f>
        <v>#N/A</v>
      </c>
      <c r="M1149" s="9" t="e">
        <f>VLOOKUP($B1149, 'FanGraphs - Team WAR Projected'!$B$2:$E$31, 3, FALSE)/162</f>
        <v>#N/A</v>
      </c>
      <c r="N1149" s="9" t="e">
        <f>VLOOKUP($B1149, Team_Pitching___Advanced[[Team]:[xFIP]], 19,FALSE)</f>
        <v>#N/A</v>
      </c>
      <c r="O1149" s="9" t="e">
        <f>VLOOKUP($B1149, Team_Pitching___Advanced[], 20, FALSE)</f>
        <v>#N/A</v>
      </c>
      <c r="P1149" s="9" t="e">
        <f>VLOOKUP($B1149, Team_Batting___Dashboard[[Team]:[wOBA]], 16, FALSE)</f>
        <v>#N/A</v>
      </c>
      <c r="Q1149" s="9" t="e">
        <f>VLOOKUP($B1149, Team_Batting___Advanced[[Team]:[OPS]], 9, FALSE)</f>
        <v>#N/A</v>
      </c>
      <c r="R1149" s="9" t="e">
        <f>VLOOKUP($B1149, Team_Batting___Advanced[], 19, FALSE)</f>
        <v>#N/A</v>
      </c>
      <c r="S1149" s="9" t="e">
        <f>VLOOKUP($B1149, 'Team Per G'!$A$2:$G$31, 3, FALSE)</f>
        <v>#N/A</v>
      </c>
      <c r="T1149" s="9" t="e">
        <f>VLOOKUP($B1149, 'Team Per G'!$A$2:$G$31, 5, FALSE)</f>
        <v>#N/A</v>
      </c>
      <c r="U1149" s="9" t="e">
        <f>VLOOKUP($B1149, 'Team Per G'!$A$2:$G$31, 4, FALSE)</f>
        <v>#N/A</v>
      </c>
      <c r="V1149" s="9" t="e">
        <f>VLOOKUP($B1149, Team_Batting___Dashboard[], 22, FALSE)/$F1149</f>
        <v>#N/A</v>
      </c>
      <c r="W1149" s="9" t="e">
        <f>VLOOKUP($B1149, 'FanGraphs - Team WAR Projected'!$B$2:$E$31, 4, FALSE)/162</f>
        <v>#N/A</v>
      </c>
      <c r="X1149" s="9" t="e">
        <f>VLOOKUP($B1149, FanGraphs_Standings[[Abbreviation]:[2024 Year to Date RS/G]], 6, FALSE)/$F1149</f>
        <v>#N/A</v>
      </c>
      <c r="Y1149" s="9" t="e">
        <f>VLOOKUP($B1149, FanGraphs_Standings[[Abbreviation]:[2024 Projected Full Season RDif]], 19, FALSE)/162</f>
        <v>#N/A</v>
      </c>
      <c r="Z1149" s="9" t="e">
        <f>VLOOKUP($B1149, FanGraphs_Standings[[Abbreviation]:[2024 Projected Full Season RDif]], 5, FALSE)</f>
        <v>#N/A</v>
      </c>
      <c r="AA1149" s="9" t="e">
        <f>VLOOKUP($B1149, FanGraphs_Standings[[Abbreviation]:[2024 Projected Full Season W%]], 18, FALSE)</f>
        <v>#N/A</v>
      </c>
      <c r="AB1149" s="9" t="e">
        <f>VLOOKUP($B1149, 'Home Field Adv'!$A$2:$I$31, 9, FALSE)</f>
        <v>#N/A</v>
      </c>
      <c r="AC1149" s="9" t="e">
        <f>VLOOKUP($C1149, FanGraphs_Standings[[Abbreviation]:[2024 Year to Date G]], 2, FALSE)</f>
        <v>#N/A</v>
      </c>
      <c r="AD1149" s="9" t="e">
        <f>VLOOKUP($E1149, 'SP Per G'!$A$2:$D$1380, 3, FALSE)</f>
        <v>#N/A</v>
      </c>
      <c r="AE1149" s="9" t="e">
        <f>VLOOKUP($E1149, 'SP Per G'!$A$2:$D$1380, 4, FALSE)</f>
        <v>#N/A</v>
      </c>
      <c r="AF1149" s="9" t="e">
        <f>VLOOKUP($E1149, Individual_Pitching___Dashboard[], 18, FALSE)</f>
        <v>#N/A</v>
      </c>
      <c r="AG1149" s="9" t="e">
        <f>VLOOKUP($E1149, Individual_Pitching___Dashboard[], 20, FALSE)</f>
        <v>#N/A</v>
      </c>
      <c r="AH1149" s="9" t="e">
        <f>VLOOKUP($E1149, Individual_Pitching___Advanced[], 21,FALSE)</f>
        <v>#N/A</v>
      </c>
      <c r="AI1149" s="9" t="e">
        <f>VLOOKUP($C1149, 'Team Per G'!$A$2:$G$31, 7, FALSE)</f>
        <v>#N/A</v>
      </c>
      <c r="AJ1149" s="9" t="e">
        <f>VLOOKUP($C1149, 'FanGraphs - Team WAR Projected'!$B$2:$E$31, 3, FALSE)/162</f>
        <v>#N/A</v>
      </c>
      <c r="AK1149" s="9" t="e">
        <f>VLOOKUP($C1149, Team_Pitching___Advanced[[Team]:[xFIP]], 19,FALSE)</f>
        <v>#N/A</v>
      </c>
      <c r="AL1149" s="9" t="e">
        <f>VLOOKUP($C1149, Team_Pitching___Advanced[], 20, FALSE)</f>
        <v>#N/A</v>
      </c>
      <c r="AM1149" s="9" t="e">
        <f>VLOOKUP($C1149, Team_Batting___Dashboard[[Team]:[wOBA]], 16, FALSE)</f>
        <v>#N/A</v>
      </c>
      <c r="AN1149" s="9" t="e">
        <f>VLOOKUP($C1149, Team_Batting___Advanced[[Team]:[OPS]], 9, FALSE)</f>
        <v>#N/A</v>
      </c>
      <c r="AO1149" s="9" t="e">
        <f>VLOOKUP($C1149, Team_Batting___Advanced[], 19, FALSE)</f>
        <v>#N/A</v>
      </c>
      <c r="AP1149" s="9" t="e">
        <f>VLOOKUP($C1149, 'Team Per G'!$A$2:$G$31, 3, FALSE)</f>
        <v>#N/A</v>
      </c>
      <c r="AQ1149" s="9" t="e">
        <f>VLOOKUP($C1149, 'Team Per G'!$A$2:$G$31, 5, FALSE)</f>
        <v>#N/A</v>
      </c>
      <c r="AR1149" s="9" t="e">
        <f>VLOOKUP($C1149, 'Team Per G'!$A$2:$G$31, 4, FALSE)</f>
        <v>#N/A</v>
      </c>
      <c r="AS1149" s="9" t="e">
        <f>VLOOKUP($C1149, Team_Batting___Dashboard[], 22, FALSE)/$AC1149</f>
        <v>#N/A</v>
      </c>
      <c r="AT1149" s="9" t="e">
        <f>VLOOKUP($C1149, 'FanGraphs - Team WAR Projected'!$B$2:$E$31, 4, FALSE)/162</f>
        <v>#N/A</v>
      </c>
      <c r="AU1149" s="9" t="e">
        <f>VLOOKUP($C1149, FanGraphs_Standings[[Abbreviation]:[2024 Year to Date RS/G]], 6, FALSE)/$AC1149</f>
        <v>#N/A</v>
      </c>
      <c r="AV1149" s="9" t="e">
        <f>VLOOKUP($C1149, FanGraphs_Standings[[Abbreviation]:[2024 Projected Full Season RDif]], 19, FALSE)/162</f>
        <v>#N/A</v>
      </c>
      <c r="AW1149" s="9" t="e">
        <f>VLOOKUP($C1149, FanGraphs_Standings[[Abbreviation]:[2024 Projected Full Season RDif]], 5, FALSE)</f>
        <v>#N/A</v>
      </c>
      <c r="AX1149" s="9" t="e">
        <f>VLOOKUP($C1149, FanGraphs_Standings[[Abbreviation]:[2024 Projected Full Season W%]], 18, FALSE)</f>
        <v>#N/A</v>
      </c>
      <c r="AY1149" s="9" t="e">
        <f>VLOOKUP($C1149, 'Home Field Adv'!$A$2:$K$31, 11, FALSE)</f>
        <v>#N/A</v>
      </c>
      <c r="BB1149" s="5" t="str">
        <f t="shared" si="52"/>
        <v/>
      </c>
      <c r="BC1149" s="5" t="str">
        <f t="shared" si="53"/>
        <v/>
      </c>
      <c r="BD1149" s="5" t="str">
        <f t="shared" si="54"/>
        <v/>
      </c>
    </row>
    <row r="1150" spans="6:56" x14ac:dyDescent="0.45">
      <c r="F1150" s="9" t="e">
        <f>VLOOKUP($B1150, FanGraphs_Standings[[Abbreviation]:[2024 Year to Date G]], 2, FALSE)</f>
        <v>#N/A</v>
      </c>
      <c r="G1150" s="9" t="e">
        <f>IF(ISERR(VLOOKUP($D1150, 'SP Per G'!$A$2:$D$1380, 3, FALSE)), L1150, VLOOKUP($D1150, 'SP Per G'!$A$2:$D$1380, 3, FALSE))</f>
        <v>#N/A</v>
      </c>
      <c r="H1150" s="9" t="e">
        <f>VLOOKUP($D1150, 'SP Per G'!$A$2:$D$1380, 4, FALSE)</f>
        <v>#N/A</v>
      </c>
      <c r="I1150" s="9" t="e">
        <f>VLOOKUP($D1150, Individual_Pitching___Dashboard[], 18, FALSE)</f>
        <v>#N/A</v>
      </c>
      <c r="J1150" s="9" t="e">
        <f>VLOOKUP($D1150, Individual_Pitching___Dashboard[], 20, FALSE)</f>
        <v>#N/A</v>
      </c>
      <c r="K1150" s="9" t="e">
        <f>VLOOKUP($D1150, Individual_Pitching___Advanced[], 21,FALSE)</f>
        <v>#N/A</v>
      </c>
      <c r="L1150" s="9" t="e">
        <f>VLOOKUP($B1150, 'Team Per G'!$A$2:$G$31, 7, FALSE)</f>
        <v>#N/A</v>
      </c>
      <c r="M1150" s="9" t="e">
        <f>VLOOKUP($B1150, 'FanGraphs - Team WAR Projected'!$B$2:$E$31, 3, FALSE)/162</f>
        <v>#N/A</v>
      </c>
      <c r="N1150" s="9" t="e">
        <f>VLOOKUP($B1150, Team_Pitching___Advanced[[Team]:[xFIP]], 19,FALSE)</f>
        <v>#N/A</v>
      </c>
      <c r="O1150" s="9" t="e">
        <f>VLOOKUP($B1150, Team_Pitching___Advanced[], 20, FALSE)</f>
        <v>#N/A</v>
      </c>
      <c r="P1150" s="9" t="e">
        <f>VLOOKUP($B1150, Team_Batting___Dashboard[[Team]:[wOBA]], 16, FALSE)</f>
        <v>#N/A</v>
      </c>
      <c r="Q1150" s="9" t="e">
        <f>VLOOKUP($B1150, Team_Batting___Advanced[[Team]:[OPS]], 9, FALSE)</f>
        <v>#N/A</v>
      </c>
      <c r="R1150" s="9" t="e">
        <f>VLOOKUP($B1150, Team_Batting___Advanced[], 19, FALSE)</f>
        <v>#N/A</v>
      </c>
      <c r="S1150" s="9" t="e">
        <f>VLOOKUP($B1150, 'Team Per G'!$A$2:$G$31, 3, FALSE)</f>
        <v>#N/A</v>
      </c>
      <c r="T1150" s="9" t="e">
        <f>VLOOKUP($B1150, 'Team Per G'!$A$2:$G$31, 5, FALSE)</f>
        <v>#N/A</v>
      </c>
      <c r="U1150" s="9" t="e">
        <f>VLOOKUP($B1150, 'Team Per G'!$A$2:$G$31, 4, FALSE)</f>
        <v>#N/A</v>
      </c>
      <c r="V1150" s="9" t="e">
        <f>VLOOKUP($B1150, Team_Batting___Dashboard[], 22, FALSE)/$F1150</f>
        <v>#N/A</v>
      </c>
      <c r="W1150" s="9" t="e">
        <f>VLOOKUP($B1150, 'FanGraphs - Team WAR Projected'!$B$2:$E$31, 4, FALSE)/162</f>
        <v>#N/A</v>
      </c>
      <c r="X1150" s="9" t="e">
        <f>VLOOKUP($B1150, FanGraphs_Standings[[Abbreviation]:[2024 Year to Date RS/G]], 6, FALSE)/$F1150</f>
        <v>#N/A</v>
      </c>
      <c r="Y1150" s="9" t="e">
        <f>VLOOKUP($B1150, FanGraphs_Standings[[Abbreviation]:[2024 Projected Full Season RDif]], 19, FALSE)/162</f>
        <v>#N/A</v>
      </c>
      <c r="Z1150" s="9" t="e">
        <f>VLOOKUP($B1150, FanGraphs_Standings[[Abbreviation]:[2024 Projected Full Season RDif]], 5, FALSE)</f>
        <v>#N/A</v>
      </c>
      <c r="AA1150" s="9" t="e">
        <f>VLOOKUP($B1150, FanGraphs_Standings[[Abbreviation]:[2024 Projected Full Season W%]], 18, FALSE)</f>
        <v>#N/A</v>
      </c>
      <c r="AB1150" s="9" t="e">
        <f>VLOOKUP($B1150, 'Home Field Adv'!$A$2:$I$31, 9, FALSE)</f>
        <v>#N/A</v>
      </c>
      <c r="AC1150" s="9" t="e">
        <f>VLOOKUP($C1150, FanGraphs_Standings[[Abbreviation]:[2024 Year to Date G]], 2, FALSE)</f>
        <v>#N/A</v>
      </c>
      <c r="AD1150" s="9" t="e">
        <f>VLOOKUP($E1150, 'SP Per G'!$A$2:$D$1380, 3, FALSE)</f>
        <v>#N/A</v>
      </c>
      <c r="AE1150" s="9" t="e">
        <f>VLOOKUP($E1150, 'SP Per G'!$A$2:$D$1380, 4, FALSE)</f>
        <v>#N/A</v>
      </c>
      <c r="AF1150" s="9" t="e">
        <f>VLOOKUP($E1150, Individual_Pitching___Dashboard[], 18, FALSE)</f>
        <v>#N/A</v>
      </c>
      <c r="AG1150" s="9" t="e">
        <f>VLOOKUP($E1150, Individual_Pitching___Dashboard[], 20, FALSE)</f>
        <v>#N/A</v>
      </c>
      <c r="AH1150" s="9" t="e">
        <f>VLOOKUP($E1150, Individual_Pitching___Advanced[], 21,FALSE)</f>
        <v>#N/A</v>
      </c>
      <c r="AI1150" s="9" t="e">
        <f>VLOOKUP($C1150, 'Team Per G'!$A$2:$G$31, 7, FALSE)</f>
        <v>#N/A</v>
      </c>
      <c r="AJ1150" s="9" t="e">
        <f>VLOOKUP($C1150, 'FanGraphs - Team WAR Projected'!$B$2:$E$31, 3, FALSE)/162</f>
        <v>#N/A</v>
      </c>
      <c r="AK1150" s="9" t="e">
        <f>VLOOKUP($C1150, Team_Pitching___Advanced[[Team]:[xFIP]], 19,FALSE)</f>
        <v>#N/A</v>
      </c>
      <c r="AL1150" s="9" t="e">
        <f>VLOOKUP($C1150, Team_Pitching___Advanced[], 20, FALSE)</f>
        <v>#N/A</v>
      </c>
      <c r="AM1150" s="9" t="e">
        <f>VLOOKUP($C1150, Team_Batting___Dashboard[[Team]:[wOBA]], 16, FALSE)</f>
        <v>#N/A</v>
      </c>
      <c r="AN1150" s="9" t="e">
        <f>VLOOKUP($C1150, Team_Batting___Advanced[[Team]:[OPS]], 9, FALSE)</f>
        <v>#N/A</v>
      </c>
      <c r="AO1150" s="9" t="e">
        <f>VLOOKUP($C1150, Team_Batting___Advanced[], 19, FALSE)</f>
        <v>#N/A</v>
      </c>
      <c r="AP1150" s="9" t="e">
        <f>VLOOKUP($C1150, 'Team Per G'!$A$2:$G$31, 3, FALSE)</f>
        <v>#N/A</v>
      </c>
      <c r="AQ1150" s="9" t="e">
        <f>VLOOKUP($C1150, 'Team Per G'!$A$2:$G$31, 5, FALSE)</f>
        <v>#N/A</v>
      </c>
      <c r="AR1150" s="9" t="e">
        <f>VLOOKUP($C1150, 'Team Per G'!$A$2:$G$31, 4, FALSE)</f>
        <v>#N/A</v>
      </c>
      <c r="AS1150" s="9" t="e">
        <f>VLOOKUP($C1150, Team_Batting___Dashboard[], 22, FALSE)/$AC1150</f>
        <v>#N/A</v>
      </c>
      <c r="AT1150" s="9" t="e">
        <f>VLOOKUP($C1150, 'FanGraphs - Team WAR Projected'!$B$2:$E$31, 4, FALSE)/162</f>
        <v>#N/A</v>
      </c>
      <c r="AU1150" s="9" t="e">
        <f>VLOOKUP($C1150, FanGraphs_Standings[[Abbreviation]:[2024 Year to Date RS/G]], 6, FALSE)/$AC1150</f>
        <v>#N/A</v>
      </c>
      <c r="AV1150" s="9" t="e">
        <f>VLOOKUP($C1150, FanGraphs_Standings[[Abbreviation]:[2024 Projected Full Season RDif]], 19, FALSE)/162</f>
        <v>#N/A</v>
      </c>
      <c r="AW1150" s="9" t="e">
        <f>VLOOKUP($C1150, FanGraphs_Standings[[Abbreviation]:[2024 Projected Full Season RDif]], 5, FALSE)</f>
        <v>#N/A</v>
      </c>
      <c r="AX1150" s="9" t="e">
        <f>VLOOKUP($C1150, FanGraphs_Standings[[Abbreviation]:[2024 Projected Full Season W%]], 18, FALSE)</f>
        <v>#N/A</v>
      </c>
      <c r="AY1150" s="9" t="e">
        <f>VLOOKUP($C1150, 'Home Field Adv'!$A$2:$K$31, 11, FALSE)</f>
        <v>#N/A</v>
      </c>
      <c r="BB1150" s="5" t="str">
        <f t="shared" si="52"/>
        <v/>
      </c>
      <c r="BC1150" s="5" t="str">
        <f t="shared" si="53"/>
        <v/>
      </c>
      <c r="BD1150" s="5" t="str">
        <f t="shared" si="54"/>
        <v/>
      </c>
    </row>
    <row r="1151" spans="6:56" x14ac:dyDescent="0.45">
      <c r="F1151" s="9" t="e">
        <f>VLOOKUP($B1151, FanGraphs_Standings[[Abbreviation]:[2024 Year to Date G]], 2, FALSE)</f>
        <v>#N/A</v>
      </c>
      <c r="G1151" s="9" t="e">
        <f>IF(ISERR(VLOOKUP($D1151, 'SP Per G'!$A$2:$D$1380, 3, FALSE)), L1151, VLOOKUP($D1151, 'SP Per G'!$A$2:$D$1380, 3, FALSE))</f>
        <v>#N/A</v>
      </c>
      <c r="H1151" s="9" t="e">
        <f>VLOOKUP($D1151, 'SP Per G'!$A$2:$D$1380, 4, FALSE)</f>
        <v>#N/A</v>
      </c>
      <c r="I1151" s="9" t="e">
        <f>VLOOKUP($D1151, Individual_Pitching___Dashboard[], 18, FALSE)</f>
        <v>#N/A</v>
      </c>
      <c r="J1151" s="9" t="e">
        <f>VLOOKUP($D1151, Individual_Pitching___Dashboard[], 20, FALSE)</f>
        <v>#N/A</v>
      </c>
      <c r="K1151" s="9" t="e">
        <f>VLOOKUP($D1151, Individual_Pitching___Advanced[], 21,FALSE)</f>
        <v>#N/A</v>
      </c>
      <c r="L1151" s="9" t="e">
        <f>VLOOKUP($B1151, 'Team Per G'!$A$2:$G$31, 7, FALSE)</f>
        <v>#N/A</v>
      </c>
      <c r="M1151" s="9" t="e">
        <f>VLOOKUP($B1151, 'FanGraphs - Team WAR Projected'!$B$2:$E$31, 3, FALSE)/162</f>
        <v>#N/A</v>
      </c>
      <c r="N1151" s="9" t="e">
        <f>VLOOKUP($B1151, Team_Pitching___Advanced[[Team]:[xFIP]], 19,FALSE)</f>
        <v>#N/A</v>
      </c>
      <c r="O1151" s="9" t="e">
        <f>VLOOKUP($B1151, Team_Pitching___Advanced[], 20, FALSE)</f>
        <v>#N/A</v>
      </c>
      <c r="P1151" s="9" t="e">
        <f>VLOOKUP($B1151, Team_Batting___Dashboard[[Team]:[wOBA]], 16, FALSE)</f>
        <v>#N/A</v>
      </c>
      <c r="Q1151" s="9" t="e">
        <f>VLOOKUP($B1151, Team_Batting___Advanced[[Team]:[OPS]], 9, FALSE)</f>
        <v>#N/A</v>
      </c>
      <c r="R1151" s="9" t="e">
        <f>VLOOKUP($B1151, Team_Batting___Advanced[], 19, FALSE)</f>
        <v>#N/A</v>
      </c>
      <c r="S1151" s="9" t="e">
        <f>VLOOKUP($B1151, 'Team Per G'!$A$2:$G$31, 3, FALSE)</f>
        <v>#N/A</v>
      </c>
      <c r="T1151" s="9" t="e">
        <f>VLOOKUP($B1151, 'Team Per G'!$A$2:$G$31, 5, FALSE)</f>
        <v>#N/A</v>
      </c>
      <c r="U1151" s="9" t="e">
        <f>VLOOKUP($B1151, 'Team Per G'!$A$2:$G$31, 4, FALSE)</f>
        <v>#N/A</v>
      </c>
      <c r="V1151" s="9" t="e">
        <f>VLOOKUP($B1151, Team_Batting___Dashboard[], 22, FALSE)/$F1151</f>
        <v>#N/A</v>
      </c>
      <c r="W1151" s="9" t="e">
        <f>VLOOKUP($B1151, 'FanGraphs - Team WAR Projected'!$B$2:$E$31, 4, FALSE)/162</f>
        <v>#N/A</v>
      </c>
      <c r="X1151" s="9" t="e">
        <f>VLOOKUP($B1151, FanGraphs_Standings[[Abbreviation]:[2024 Year to Date RS/G]], 6, FALSE)/$F1151</f>
        <v>#N/A</v>
      </c>
      <c r="Y1151" s="9" t="e">
        <f>VLOOKUP($B1151, FanGraphs_Standings[[Abbreviation]:[2024 Projected Full Season RDif]], 19, FALSE)/162</f>
        <v>#N/A</v>
      </c>
      <c r="Z1151" s="9" t="e">
        <f>VLOOKUP($B1151, FanGraphs_Standings[[Abbreviation]:[2024 Projected Full Season RDif]], 5, FALSE)</f>
        <v>#N/A</v>
      </c>
      <c r="AA1151" s="9" t="e">
        <f>VLOOKUP($B1151, FanGraphs_Standings[[Abbreviation]:[2024 Projected Full Season W%]], 18, FALSE)</f>
        <v>#N/A</v>
      </c>
      <c r="AB1151" s="9" t="e">
        <f>VLOOKUP($B1151, 'Home Field Adv'!$A$2:$I$31, 9, FALSE)</f>
        <v>#N/A</v>
      </c>
      <c r="AC1151" s="9" t="e">
        <f>VLOOKUP($C1151, FanGraphs_Standings[[Abbreviation]:[2024 Year to Date G]], 2, FALSE)</f>
        <v>#N/A</v>
      </c>
      <c r="AD1151" s="9" t="e">
        <f>VLOOKUP($E1151, 'SP Per G'!$A$2:$D$1380, 3, FALSE)</f>
        <v>#N/A</v>
      </c>
      <c r="AE1151" s="9" t="e">
        <f>VLOOKUP($E1151, 'SP Per G'!$A$2:$D$1380, 4, FALSE)</f>
        <v>#N/A</v>
      </c>
      <c r="AF1151" s="9" t="e">
        <f>VLOOKUP($E1151, Individual_Pitching___Dashboard[], 18, FALSE)</f>
        <v>#N/A</v>
      </c>
      <c r="AG1151" s="9" t="e">
        <f>VLOOKUP($E1151, Individual_Pitching___Dashboard[], 20, FALSE)</f>
        <v>#N/A</v>
      </c>
      <c r="AH1151" s="9" t="e">
        <f>VLOOKUP($E1151, Individual_Pitching___Advanced[], 21,FALSE)</f>
        <v>#N/A</v>
      </c>
      <c r="AI1151" s="9" t="e">
        <f>VLOOKUP($C1151, 'Team Per G'!$A$2:$G$31, 7, FALSE)</f>
        <v>#N/A</v>
      </c>
      <c r="AJ1151" s="9" t="e">
        <f>VLOOKUP($C1151, 'FanGraphs - Team WAR Projected'!$B$2:$E$31, 3, FALSE)/162</f>
        <v>#N/A</v>
      </c>
      <c r="AK1151" s="9" t="e">
        <f>VLOOKUP($C1151, Team_Pitching___Advanced[[Team]:[xFIP]], 19,FALSE)</f>
        <v>#N/A</v>
      </c>
      <c r="AL1151" s="9" t="e">
        <f>VLOOKUP($C1151, Team_Pitching___Advanced[], 20, FALSE)</f>
        <v>#N/A</v>
      </c>
      <c r="AM1151" s="9" t="e">
        <f>VLOOKUP($C1151, Team_Batting___Dashboard[[Team]:[wOBA]], 16, FALSE)</f>
        <v>#N/A</v>
      </c>
      <c r="AN1151" s="9" t="e">
        <f>VLOOKUP($C1151, Team_Batting___Advanced[[Team]:[OPS]], 9, FALSE)</f>
        <v>#N/A</v>
      </c>
      <c r="AO1151" s="9" t="e">
        <f>VLOOKUP($C1151, Team_Batting___Advanced[], 19, FALSE)</f>
        <v>#N/A</v>
      </c>
      <c r="AP1151" s="9" t="e">
        <f>VLOOKUP($C1151, 'Team Per G'!$A$2:$G$31, 3, FALSE)</f>
        <v>#N/A</v>
      </c>
      <c r="AQ1151" s="9" t="e">
        <f>VLOOKUP($C1151, 'Team Per G'!$A$2:$G$31, 5, FALSE)</f>
        <v>#N/A</v>
      </c>
      <c r="AR1151" s="9" t="e">
        <f>VLOOKUP($C1151, 'Team Per G'!$A$2:$G$31, 4, FALSE)</f>
        <v>#N/A</v>
      </c>
      <c r="AS1151" s="9" t="e">
        <f>VLOOKUP($C1151, Team_Batting___Dashboard[], 22, FALSE)/$AC1151</f>
        <v>#N/A</v>
      </c>
      <c r="AT1151" s="9" t="e">
        <f>VLOOKUP($C1151, 'FanGraphs - Team WAR Projected'!$B$2:$E$31, 4, FALSE)/162</f>
        <v>#N/A</v>
      </c>
      <c r="AU1151" s="9" t="e">
        <f>VLOOKUP($C1151, FanGraphs_Standings[[Abbreviation]:[2024 Year to Date RS/G]], 6, FALSE)/$AC1151</f>
        <v>#N/A</v>
      </c>
      <c r="AV1151" s="9" t="e">
        <f>VLOOKUP($C1151, FanGraphs_Standings[[Abbreviation]:[2024 Projected Full Season RDif]], 19, FALSE)/162</f>
        <v>#N/A</v>
      </c>
      <c r="AW1151" s="9" t="e">
        <f>VLOOKUP($C1151, FanGraphs_Standings[[Abbreviation]:[2024 Projected Full Season RDif]], 5, FALSE)</f>
        <v>#N/A</v>
      </c>
      <c r="AX1151" s="9" t="e">
        <f>VLOOKUP($C1151, FanGraphs_Standings[[Abbreviation]:[2024 Projected Full Season W%]], 18, FALSE)</f>
        <v>#N/A</v>
      </c>
      <c r="AY1151" s="9" t="e">
        <f>VLOOKUP($C1151, 'Home Field Adv'!$A$2:$K$31, 11, FALSE)</f>
        <v>#N/A</v>
      </c>
      <c r="BB1151" s="5" t="str">
        <f t="shared" si="52"/>
        <v/>
      </c>
      <c r="BC1151" s="5" t="str">
        <f t="shared" si="53"/>
        <v/>
      </c>
      <c r="BD1151" s="5" t="str">
        <f t="shared" si="54"/>
        <v/>
      </c>
    </row>
    <row r="1152" spans="6:56" x14ac:dyDescent="0.45">
      <c r="F1152" s="9" t="e">
        <f>VLOOKUP($B1152, FanGraphs_Standings[[Abbreviation]:[2024 Year to Date G]], 2, FALSE)</f>
        <v>#N/A</v>
      </c>
      <c r="G1152" s="9" t="e">
        <f>IF(ISERR(VLOOKUP($D1152, 'SP Per G'!$A$2:$D$1380, 3, FALSE)), L1152, VLOOKUP($D1152, 'SP Per G'!$A$2:$D$1380, 3, FALSE))</f>
        <v>#N/A</v>
      </c>
      <c r="H1152" s="9" t="e">
        <f>VLOOKUP($D1152, 'SP Per G'!$A$2:$D$1380, 4, FALSE)</f>
        <v>#N/A</v>
      </c>
      <c r="I1152" s="9" t="e">
        <f>VLOOKUP($D1152, Individual_Pitching___Dashboard[], 18, FALSE)</f>
        <v>#N/A</v>
      </c>
      <c r="J1152" s="9" t="e">
        <f>VLOOKUP($D1152, Individual_Pitching___Dashboard[], 20, FALSE)</f>
        <v>#N/A</v>
      </c>
      <c r="K1152" s="9" t="e">
        <f>VLOOKUP($D1152, Individual_Pitching___Advanced[], 21,FALSE)</f>
        <v>#N/A</v>
      </c>
      <c r="L1152" s="9" t="e">
        <f>VLOOKUP($B1152, 'Team Per G'!$A$2:$G$31, 7, FALSE)</f>
        <v>#N/A</v>
      </c>
      <c r="M1152" s="9" t="e">
        <f>VLOOKUP($B1152, 'FanGraphs - Team WAR Projected'!$B$2:$E$31, 3, FALSE)/162</f>
        <v>#N/A</v>
      </c>
      <c r="N1152" s="9" t="e">
        <f>VLOOKUP($B1152, Team_Pitching___Advanced[[Team]:[xFIP]], 19,FALSE)</f>
        <v>#N/A</v>
      </c>
      <c r="O1152" s="9" t="e">
        <f>VLOOKUP($B1152, Team_Pitching___Advanced[], 20, FALSE)</f>
        <v>#N/A</v>
      </c>
      <c r="P1152" s="9" t="e">
        <f>VLOOKUP($B1152, Team_Batting___Dashboard[[Team]:[wOBA]], 16, FALSE)</f>
        <v>#N/A</v>
      </c>
      <c r="Q1152" s="9" t="e">
        <f>VLOOKUP($B1152, Team_Batting___Advanced[[Team]:[OPS]], 9, FALSE)</f>
        <v>#N/A</v>
      </c>
      <c r="R1152" s="9" t="e">
        <f>VLOOKUP($B1152, Team_Batting___Advanced[], 19, FALSE)</f>
        <v>#N/A</v>
      </c>
      <c r="S1152" s="9" t="e">
        <f>VLOOKUP($B1152, 'Team Per G'!$A$2:$G$31, 3, FALSE)</f>
        <v>#N/A</v>
      </c>
      <c r="T1152" s="9" t="e">
        <f>VLOOKUP($B1152, 'Team Per G'!$A$2:$G$31, 5, FALSE)</f>
        <v>#N/A</v>
      </c>
      <c r="U1152" s="9" t="e">
        <f>VLOOKUP($B1152, 'Team Per G'!$A$2:$G$31, 4, FALSE)</f>
        <v>#N/A</v>
      </c>
      <c r="V1152" s="9" t="e">
        <f>VLOOKUP($B1152, Team_Batting___Dashboard[], 22, FALSE)/$F1152</f>
        <v>#N/A</v>
      </c>
      <c r="W1152" s="9" t="e">
        <f>VLOOKUP($B1152, 'FanGraphs - Team WAR Projected'!$B$2:$E$31, 4, FALSE)/162</f>
        <v>#N/A</v>
      </c>
      <c r="X1152" s="9" t="e">
        <f>VLOOKUP($B1152, FanGraphs_Standings[[Abbreviation]:[2024 Year to Date RS/G]], 6, FALSE)/$F1152</f>
        <v>#N/A</v>
      </c>
      <c r="Y1152" s="9" t="e">
        <f>VLOOKUP($B1152, FanGraphs_Standings[[Abbreviation]:[2024 Projected Full Season RDif]], 19, FALSE)/162</f>
        <v>#N/A</v>
      </c>
      <c r="Z1152" s="9" t="e">
        <f>VLOOKUP($B1152, FanGraphs_Standings[[Abbreviation]:[2024 Projected Full Season RDif]], 5, FALSE)</f>
        <v>#N/A</v>
      </c>
      <c r="AA1152" s="9" t="e">
        <f>VLOOKUP($B1152, FanGraphs_Standings[[Abbreviation]:[2024 Projected Full Season W%]], 18, FALSE)</f>
        <v>#N/A</v>
      </c>
      <c r="AB1152" s="9" t="e">
        <f>VLOOKUP($B1152, 'Home Field Adv'!$A$2:$I$31, 9, FALSE)</f>
        <v>#N/A</v>
      </c>
      <c r="AC1152" s="9" t="e">
        <f>VLOOKUP($C1152, FanGraphs_Standings[[Abbreviation]:[2024 Year to Date G]], 2, FALSE)</f>
        <v>#N/A</v>
      </c>
      <c r="AD1152" s="9" t="e">
        <f>VLOOKUP($E1152, 'SP Per G'!$A$2:$D$1380, 3, FALSE)</f>
        <v>#N/A</v>
      </c>
      <c r="AE1152" s="9" t="e">
        <f>VLOOKUP($E1152, 'SP Per G'!$A$2:$D$1380, 4, FALSE)</f>
        <v>#N/A</v>
      </c>
      <c r="AF1152" s="9" t="e">
        <f>VLOOKUP($E1152, Individual_Pitching___Dashboard[], 18, FALSE)</f>
        <v>#N/A</v>
      </c>
      <c r="AG1152" s="9" t="e">
        <f>VLOOKUP($E1152, Individual_Pitching___Dashboard[], 20, FALSE)</f>
        <v>#N/A</v>
      </c>
      <c r="AH1152" s="9" t="e">
        <f>VLOOKUP($E1152, Individual_Pitching___Advanced[], 21,FALSE)</f>
        <v>#N/A</v>
      </c>
      <c r="AI1152" s="9" t="e">
        <f>VLOOKUP($C1152, 'Team Per G'!$A$2:$G$31, 7, FALSE)</f>
        <v>#N/A</v>
      </c>
      <c r="AJ1152" s="9" t="e">
        <f>VLOOKUP($C1152, 'FanGraphs - Team WAR Projected'!$B$2:$E$31, 3, FALSE)/162</f>
        <v>#N/A</v>
      </c>
      <c r="AK1152" s="9" t="e">
        <f>VLOOKUP($C1152, Team_Pitching___Advanced[[Team]:[xFIP]], 19,FALSE)</f>
        <v>#N/A</v>
      </c>
      <c r="AL1152" s="9" t="e">
        <f>VLOOKUP($C1152, Team_Pitching___Advanced[], 20, FALSE)</f>
        <v>#N/A</v>
      </c>
      <c r="AM1152" s="9" t="e">
        <f>VLOOKUP($C1152, Team_Batting___Dashboard[[Team]:[wOBA]], 16, FALSE)</f>
        <v>#N/A</v>
      </c>
      <c r="AN1152" s="9" t="e">
        <f>VLOOKUP($C1152, Team_Batting___Advanced[[Team]:[OPS]], 9, FALSE)</f>
        <v>#N/A</v>
      </c>
      <c r="AO1152" s="9" t="e">
        <f>VLOOKUP($C1152, Team_Batting___Advanced[], 19, FALSE)</f>
        <v>#N/A</v>
      </c>
      <c r="AP1152" s="9" t="e">
        <f>VLOOKUP($C1152, 'Team Per G'!$A$2:$G$31, 3, FALSE)</f>
        <v>#N/A</v>
      </c>
      <c r="AQ1152" s="9" t="e">
        <f>VLOOKUP($C1152, 'Team Per G'!$A$2:$G$31, 5, FALSE)</f>
        <v>#N/A</v>
      </c>
      <c r="AR1152" s="9" t="e">
        <f>VLOOKUP($C1152, 'Team Per G'!$A$2:$G$31, 4, FALSE)</f>
        <v>#N/A</v>
      </c>
      <c r="AS1152" s="9" t="e">
        <f>VLOOKUP($C1152, Team_Batting___Dashboard[], 22, FALSE)/$AC1152</f>
        <v>#N/A</v>
      </c>
      <c r="AT1152" s="9" t="e">
        <f>VLOOKUP($C1152, 'FanGraphs - Team WAR Projected'!$B$2:$E$31, 4, FALSE)/162</f>
        <v>#N/A</v>
      </c>
      <c r="AU1152" s="9" t="e">
        <f>VLOOKUP($C1152, FanGraphs_Standings[[Abbreviation]:[2024 Year to Date RS/G]], 6, FALSE)/$AC1152</f>
        <v>#N/A</v>
      </c>
      <c r="AV1152" s="9" t="e">
        <f>VLOOKUP($C1152, FanGraphs_Standings[[Abbreviation]:[2024 Projected Full Season RDif]], 19, FALSE)/162</f>
        <v>#N/A</v>
      </c>
      <c r="AW1152" s="9" t="e">
        <f>VLOOKUP($C1152, FanGraphs_Standings[[Abbreviation]:[2024 Projected Full Season RDif]], 5, FALSE)</f>
        <v>#N/A</v>
      </c>
      <c r="AX1152" s="9" t="e">
        <f>VLOOKUP($C1152, FanGraphs_Standings[[Abbreviation]:[2024 Projected Full Season W%]], 18, FALSE)</f>
        <v>#N/A</v>
      </c>
      <c r="AY1152" s="9" t="e">
        <f>VLOOKUP($C1152, 'Home Field Adv'!$A$2:$K$31, 11, FALSE)</f>
        <v>#N/A</v>
      </c>
      <c r="BB1152" s="5" t="str">
        <f t="shared" si="52"/>
        <v/>
      </c>
      <c r="BC1152" s="5" t="str">
        <f t="shared" si="53"/>
        <v/>
      </c>
      <c r="BD1152" s="5" t="str">
        <f t="shared" si="54"/>
        <v/>
      </c>
    </row>
    <row r="1153" spans="6:56" x14ac:dyDescent="0.45">
      <c r="F1153" s="9" t="e">
        <f>VLOOKUP($B1153, FanGraphs_Standings[[Abbreviation]:[2024 Year to Date G]], 2, FALSE)</f>
        <v>#N/A</v>
      </c>
      <c r="G1153" s="9" t="e">
        <f>IF(ISERR(VLOOKUP($D1153, 'SP Per G'!$A$2:$D$1380, 3, FALSE)), L1153, VLOOKUP($D1153, 'SP Per G'!$A$2:$D$1380, 3, FALSE))</f>
        <v>#N/A</v>
      </c>
      <c r="H1153" s="9" t="e">
        <f>VLOOKUP($D1153, 'SP Per G'!$A$2:$D$1380, 4, FALSE)</f>
        <v>#N/A</v>
      </c>
      <c r="I1153" s="9" t="e">
        <f>VLOOKUP($D1153, Individual_Pitching___Dashboard[], 18, FALSE)</f>
        <v>#N/A</v>
      </c>
      <c r="J1153" s="9" t="e">
        <f>VLOOKUP($D1153, Individual_Pitching___Dashboard[], 20, FALSE)</f>
        <v>#N/A</v>
      </c>
      <c r="K1153" s="9" t="e">
        <f>VLOOKUP($D1153, Individual_Pitching___Advanced[], 21,FALSE)</f>
        <v>#N/A</v>
      </c>
      <c r="L1153" s="9" t="e">
        <f>VLOOKUP($B1153, 'Team Per G'!$A$2:$G$31, 7, FALSE)</f>
        <v>#N/A</v>
      </c>
      <c r="M1153" s="9" t="e">
        <f>VLOOKUP($B1153, 'FanGraphs - Team WAR Projected'!$B$2:$E$31, 3, FALSE)/162</f>
        <v>#N/A</v>
      </c>
      <c r="N1153" s="9" t="e">
        <f>VLOOKUP($B1153, Team_Pitching___Advanced[[Team]:[xFIP]], 19,FALSE)</f>
        <v>#N/A</v>
      </c>
      <c r="O1153" s="9" t="e">
        <f>VLOOKUP($B1153, Team_Pitching___Advanced[], 20, FALSE)</f>
        <v>#N/A</v>
      </c>
      <c r="P1153" s="9" t="e">
        <f>VLOOKUP($B1153, Team_Batting___Dashboard[[Team]:[wOBA]], 16, FALSE)</f>
        <v>#N/A</v>
      </c>
      <c r="Q1153" s="9" t="e">
        <f>VLOOKUP($B1153, Team_Batting___Advanced[[Team]:[OPS]], 9, FALSE)</f>
        <v>#N/A</v>
      </c>
      <c r="R1153" s="9" t="e">
        <f>VLOOKUP($B1153, Team_Batting___Advanced[], 19, FALSE)</f>
        <v>#N/A</v>
      </c>
      <c r="S1153" s="9" t="e">
        <f>VLOOKUP($B1153, 'Team Per G'!$A$2:$G$31, 3, FALSE)</f>
        <v>#N/A</v>
      </c>
      <c r="T1153" s="9" t="e">
        <f>VLOOKUP($B1153, 'Team Per G'!$A$2:$G$31, 5, FALSE)</f>
        <v>#N/A</v>
      </c>
      <c r="U1153" s="9" t="e">
        <f>VLOOKUP($B1153, 'Team Per G'!$A$2:$G$31, 4, FALSE)</f>
        <v>#N/A</v>
      </c>
      <c r="V1153" s="9" t="e">
        <f>VLOOKUP($B1153, Team_Batting___Dashboard[], 22, FALSE)/$F1153</f>
        <v>#N/A</v>
      </c>
      <c r="W1153" s="9" t="e">
        <f>VLOOKUP($B1153, 'FanGraphs - Team WAR Projected'!$B$2:$E$31, 4, FALSE)/162</f>
        <v>#N/A</v>
      </c>
      <c r="X1153" s="9" t="e">
        <f>VLOOKUP($B1153, FanGraphs_Standings[[Abbreviation]:[2024 Year to Date RS/G]], 6, FALSE)/$F1153</f>
        <v>#N/A</v>
      </c>
      <c r="Y1153" s="9" t="e">
        <f>VLOOKUP($B1153, FanGraphs_Standings[[Abbreviation]:[2024 Projected Full Season RDif]], 19, FALSE)/162</f>
        <v>#N/A</v>
      </c>
      <c r="Z1153" s="9" t="e">
        <f>VLOOKUP($B1153, FanGraphs_Standings[[Abbreviation]:[2024 Projected Full Season RDif]], 5, FALSE)</f>
        <v>#N/A</v>
      </c>
      <c r="AA1153" s="9" t="e">
        <f>VLOOKUP($B1153, FanGraphs_Standings[[Abbreviation]:[2024 Projected Full Season W%]], 18, FALSE)</f>
        <v>#N/A</v>
      </c>
      <c r="AB1153" s="9" t="e">
        <f>VLOOKUP($B1153, 'Home Field Adv'!$A$2:$I$31, 9, FALSE)</f>
        <v>#N/A</v>
      </c>
      <c r="AC1153" s="9" t="e">
        <f>VLOOKUP($C1153, FanGraphs_Standings[[Abbreviation]:[2024 Year to Date G]], 2, FALSE)</f>
        <v>#N/A</v>
      </c>
      <c r="AD1153" s="9" t="e">
        <f>VLOOKUP($E1153, 'SP Per G'!$A$2:$D$1380, 3, FALSE)</f>
        <v>#N/A</v>
      </c>
      <c r="AE1153" s="9" t="e">
        <f>VLOOKUP($E1153, 'SP Per G'!$A$2:$D$1380, 4, FALSE)</f>
        <v>#N/A</v>
      </c>
      <c r="AF1153" s="9" t="e">
        <f>VLOOKUP($E1153, Individual_Pitching___Dashboard[], 18, FALSE)</f>
        <v>#N/A</v>
      </c>
      <c r="AG1153" s="9" t="e">
        <f>VLOOKUP($E1153, Individual_Pitching___Dashboard[], 20, FALSE)</f>
        <v>#N/A</v>
      </c>
      <c r="AH1153" s="9" t="e">
        <f>VLOOKUP($E1153, Individual_Pitching___Advanced[], 21,FALSE)</f>
        <v>#N/A</v>
      </c>
      <c r="AI1153" s="9" t="e">
        <f>VLOOKUP($C1153, 'Team Per G'!$A$2:$G$31, 7, FALSE)</f>
        <v>#N/A</v>
      </c>
      <c r="AJ1153" s="9" t="e">
        <f>VLOOKUP($C1153, 'FanGraphs - Team WAR Projected'!$B$2:$E$31, 3, FALSE)/162</f>
        <v>#N/A</v>
      </c>
      <c r="AK1153" s="9" t="e">
        <f>VLOOKUP($C1153, Team_Pitching___Advanced[[Team]:[xFIP]], 19,FALSE)</f>
        <v>#N/A</v>
      </c>
      <c r="AL1153" s="9" t="e">
        <f>VLOOKUP($C1153, Team_Pitching___Advanced[], 20, FALSE)</f>
        <v>#N/A</v>
      </c>
      <c r="AM1153" s="9" t="e">
        <f>VLOOKUP($C1153, Team_Batting___Dashboard[[Team]:[wOBA]], 16, FALSE)</f>
        <v>#N/A</v>
      </c>
      <c r="AN1153" s="9" t="e">
        <f>VLOOKUP($C1153, Team_Batting___Advanced[[Team]:[OPS]], 9, FALSE)</f>
        <v>#N/A</v>
      </c>
      <c r="AO1153" s="9" t="e">
        <f>VLOOKUP($C1153, Team_Batting___Advanced[], 19, FALSE)</f>
        <v>#N/A</v>
      </c>
      <c r="AP1153" s="9" t="e">
        <f>VLOOKUP($C1153, 'Team Per G'!$A$2:$G$31, 3, FALSE)</f>
        <v>#N/A</v>
      </c>
      <c r="AQ1153" s="9" t="e">
        <f>VLOOKUP($C1153, 'Team Per G'!$A$2:$G$31, 5, FALSE)</f>
        <v>#N/A</v>
      </c>
      <c r="AR1153" s="9" t="e">
        <f>VLOOKUP($C1153, 'Team Per G'!$A$2:$G$31, 4, FALSE)</f>
        <v>#N/A</v>
      </c>
      <c r="AS1153" s="9" t="e">
        <f>VLOOKUP($C1153, Team_Batting___Dashboard[], 22, FALSE)/$AC1153</f>
        <v>#N/A</v>
      </c>
      <c r="AT1153" s="9" t="e">
        <f>VLOOKUP($C1153, 'FanGraphs - Team WAR Projected'!$B$2:$E$31, 4, FALSE)/162</f>
        <v>#N/A</v>
      </c>
      <c r="AU1153" s="9" t="e">
        <f>VLOOKUP($C1153, FanGraphs_Standings[[Abbreviation]:[2024 Year to Date RS/G]], 6, FALSE)/$AC1153</f>
        <v>#N/A</v>
      </c>
      <c r="AV1153" s="9" t="e">
        <f>VLOOKUP($C1153, FanGraphs_Standings[[Abbreviation]:[2024 Projected Full Season RDif]], 19, FALSE)/162</f>
        <v>#N/A</v>
      </c>
      <c r="AW1153" s="9" t="e">
        <f>VLOOKUP($C1153, FanGraphs_Standings[[Abbreviation]:[2024 Projected Full Season RDif]], 5, FALSE)</f>
        <v>#N/A</v>
      </c>
      <c r="AX1153" s="9" t="e">
        <f>VLOOKUP($C1153, FanGraphs_Standings[[Abbreviation]:[2024 Projected Full Season W%]], 18, FALSE)</f>
        <v>#N/A</v>
      </c>
      <c r="AY1153" s="9" t="e">
        <f>VLOOKUP($C1153, 'Home Field Adv'!$A$2:$K$31, 11, FALSE)</f>
        <v>#N/A</v>
      </c>
      <c r="BB1153" s="5" t="str">
        <f t="shared" si="52"/>
        <v/>
      </c>
      <c r="BC1153" s="5" t="str">
        <f t="shared" si="53"/>
        <v/>
      </c>
      <c r="BD1153" s="5" t="str">
        <f t="shared" si="54"/>
        <v/>
      </c>
    </row>
    <row r="1154" spans="6:56" x14ac:dyDescent="0.45">
      <c r="F1154" s="9" t="e">
        <f>VLOOKUP($B1154, FanGraphs_Standings[[Abbreviation]:[2024 Year to Date G]], 2, FALSE)</f>
        <v>#N/A</v>
      </c>
      <c r="G1154" s="9" t="e">
        <f>IF(ISERR(VLOOKUP($D1154, 'SP Per G'!$A$2:$D$1380, 3, FALSE)), L1154, VLOOKUP($D1154, 'SP Per G'!$A$2:$D$1380, 3, FALSE))</f>
        <v>#N/A</v>
      </c>
      <c r="H1154" s="9" t="e">
        <f>VLOOKUP($D1154, 'SP Per G'!$A$2:$D$1380, 4, FALSE)</f>
        <v>#N/A</v>
      </c>
      <c r="I1154" s="9" t="e">
        <f>VLOOKUP($D1154, Individual_Pitching___Dashboard[], 18, FALSE)</f>
        <v>#N/A</v>
      </c>
      <c r="J1154" s="9" t="e">
        <f>VLOOKUP($D1154, Individual_Pitching___Dashboard[], 20, FALSE)</f>
        <v>#N/A</v>
      </c>
      <c r="K1154" s="9" t="e">
        <f>VLOOKUP($D1154, Individual_Pitching___Advanced[], 21,FALSE)</f>
        <v>#N/A</v>
      </c>
      <c r="L1154" s="9" t="e">
        <f>VLOOKUP($B1154, 'Team Per G'!$A$2:$G$31, 7, FALSE)</f>
        <v>#N/A</v>
      </c>
      <c r="M1154" s="9" t="e">
        <f>VLOOKUP($B1154, 'FanGraphs - Team WAR Projected'!$B$2:$E$31, 3, FALSE)/162</f>
        <v>#N/A</v>
      </c>
      <c r="N1154" s="9" t="e">
        <f>VLOOKUP($B1154, Team_Pitching___Advanced[[Team]:[xFIP]], 19,FALSE)</f>
        <v>#N/A</v>
      </c>
      <c r="O1154" s="9" t="e">
        <f>VLOOKUP($B1154, Team_Pitching___Advanced[], 20, FALSE)</f>
        <v>#N/A</v>
      </c>
      <c r="P1154" s="9" t="e">
        <f>VLOOKUP($B1154, Team_Batting___Dashboard[[Team]:[wOBA]], 16, FALSE)</f>
        <v>#N/A</v>
      </c>
      <c r="Q1154" s="9" t="e">
        <f>VLOOKUP($B1154, Team_Batting___Advanced[[Team]:[OPS]], 9, FALSE)</f>
        <v>#N/A</v>
      </c>
      <c r="R1154" s="9" t="e">
        <f>VLOOKUP($B1154, Team_Batting___Advanced[], 19, FALSE)</f>
        <v>#N/A</v>
      </c>
      <c r="S1154" s="9" t="e">
        <f>VLOOKUP($B1154, 'Team Per G'!$A$2:$G$31, 3, FALSE)</f>
        <v>#N/A</v>
      </c>
      <c r="T1154" s="9" t="e">
        <f>VLOOKUP($B1154, 'Team Per G'!$A$2:$G$31, 5, FALSE)</f>
        <v>#N/A</v>
      </c>
      <c r="U1154" s="9" t="e">
        <f>VLOOKUP($B1154, 'Team Per G'!$A$2:$G$31, 4, FALSE)</f>
        <v>#N/A</v>
      </c>
      <c r="V1154" s="9" t="e">
        <f>VLOOKUP($B1154, Team_Batting___Dashboard[], 22, FALSE)/$F1154</f>
        <v>#N/A</v>
      </c>
      <c r="W1154" s="9" t="e">
        <f>VLOOKUP($B1154, 'FanGraphs - Team WAR Projected'!$B$2:$E$31, 4, FALSE)/162</f>
        <v>#N/A</v>
      </c>
      <c r="X1154" s="9" t="e">
        <f>VLOOKUP($B1154, FanGraphs_Standings[[Abbreviation]:[2024 Year to Date RS/G]], 6, FALSE)/$F1154</f>
        <v>#N/A</v>
      </c>
      <c r="Y1154" s="9" t="e">
        <f>VLOOKUP($B1154, FanGraphs_Standings[[Abbreviation]:[2024 Projected Full Season RDif]], 19, FALSE)/162</f>
        <v>#N/A</v>
      </c>
      <c r="Z1154" s="9" t="e">
        <f>VLOOKUP($B1154, FanGraphs_Standings[[Abbreviation]:[2024 Projected Full Season RDif]], 5, FALSE)</f>
        <v>#N/A</v>
      </c>
      <c r="AA1154" s="9" t="e">
        <f>VLOOKUP($B1154, FanGraphs_Standings[[Abbreviation]:[2024 Projected Full Season W%]], 18, FALSE)</f>
        <v>#N/A</v>
      </c>
      <c r="AB1154" s="9" t="e">
        <f>VLOOKUP($B1154, 'Home Field Adv'!$A$2:$I$31, 9, FALSE)</f>
        <v>#N/A</v>
      </c>
      <c r="AC1154" s="9" t="e">
        <f>VLOOKUP($C1154, FanGraphs_Standings[[Abbreviation]:[2024 Year to Date G]], 2, FALSE)</f>
        <v>#N/A</v>
      </c>
      <c r="AD1154" s="9" t="e">
        <f>VLOOKUP($E1154, 'SP Per G'!$A$2:$D$1380, 3, FALSE)</f>
        <v>#N/A</v>
      </c>
      <c r="AE1154" s="9" t="e">
        <f>VLOOKUP($E1154, 'SP Per G'!$A$2:$D$1380, 4, FALSE)</f>
        <v>#N/A</v>
      </c>
      <c r="AF1154" s="9" t="e">
        <f>VLOOKUP($E1154, Individual_Pitching___Dashboard[], 18, FALSE)</f>
        <v>#N/A</v>
      </c>
      <c r="AG1154" s="9" t="e">
        <f>VLOOKUP($E1154, Individual_Pitching___Dashboard[], 20, FALSE)</f>
        <v>#N/A</v>
      </c>
      <c r="AH1154" s="9" t="e">
        <f>VLOOKUP($E1154, Individual_Pitching___Advanced[], 21,FALSE)</f>
        <v>#N/A</v>
      </c>
      <c r="AI1154" s="9" t="e">
        <f>VLOOKUP($C1154, 'Team Per G'!$A$2:$G$31, 7, FALSE)</f>
        <v>#N/A</v>
      </c>
      <c r="AJ1154" s="9" t="e">
        <f>VLOOKUP($C1154, 'FanGraphs - Team WAR Projected'!$B$2:$E$31, 3, FALSE)/162</f>
        <v>#N/A</v>
      </c>
      <c r="AK1154" s="9" t="e">
        <f>VLOOKUP($C1154, Team_Pitching___Advanced[[Team]:[xFIP]], 19,FALSE)</f>
        <v>#N/A</v>
      </c>
      <c r="AL1154" s="9" t="e">
        <f>VLOOKUP($C1154, Team_Pitching___Advanced[], 20, FALSE)</f>
        <v>#N/A</v>
      </c>
      <c r="AM1154" s="9" t="e">
        <f>VLOOKUP($C1154, Team_Batting___Dashboard[[Team]:[wOBA]], 16, FALSE)</f>
        <v>#N/A</v>
      </c>
      <c r="AN1154" s="9" t="e">
        <f>VLOOKUP($C1154, Team_Batting___Advanced[[Team]:[OPS]], 9, FALSE)</f>
        <v>#N/A</v>
      </c>
      <c r="AO1154" s="9" t="e">
        <f>VLOOKUP($C1154, Team_Batting___Advanced[], 19, FALSE)</f>
        <v>#N/A</v>
      </c>
      <c r="AP1154" s="9" t="e">
        <f>VLOOKUP($C1154, 'Team Per G'!$A$2:$G$31, 3, FALSE)</f>
        <v>#N/A</v>
      </c>
      <c r="AQ1154" s="9" t="e">
        <f>VLOOKUP($C1154, 'Team Per G'!$A$2:$G$31, 5, FALSE)</f>
        <v>#N/A</v>
      </c>
      <c r="AR1154" s="9" t="e">
        <f>VLOOKUP($C1154, 'Team Per G'!$A$2:$G$31, 4, FALSE)</f>
        <v>#N/A</v>
      </c>
      <c r="AS1154" s="9" t="e">
        <f>VLOOKUP($C1154, Team_Batting___Dashboard[], 22, FALSE)/$AC1154</f>
        <v>#N/A</v>
      </c>
      <c r="AT1154" s="9" t="e">
        <f>VLOOKUP($C1154, 'FanGraphs - Team WAR Projected'!$B$2:$E$31, 4, FALSE)/162</f>
        <v>#N/A</v>
      </c>
      <c r="AU1154" s="9" t="e">
        <f>VLOOKUP($C1154, FanGraphs_Standings[[Abbreviation]:[2024 Year to Date RS/G]], 6, FALSE)/$AC1154</f>
        <v>#N/A</v>
      </c>
      <c r="AV1154" s="9" t="e">
        <f>VLOOKUP($C1154, FanGraphs_Standings[[Abbreviation]:[2024 Projected Full Season RDif]], 19, FALSE)/162</f>
        <v>#N/A</v>
      </c>
      <c r="AW1154" s="9" t="e">
        <f>VLOOKUP($C1154, FanGraphs_Standings[[Abbreviation]:[2024 Projected Full Season RDif]], 5, FALSE)</f>
        <v>#N/A</v>
      </c>
      <c r="AX1154" s="9" t="e">
        <f>VLOOKUP($C1154, FanGraphs_Standings[[Abbreviation]:[2024 Projected Full Season W%]], 18, FALSE)</f>
        <v>#N/A</v>
      </c>
      <c r="AY1154" s="9" t="e">
        <f>VLOOKUP($C1154, 'Home Field Adv'!$A$2:$K$31, 11, FALSE)</f>
        <v>#N/A</v>
      </c>
      <c r="BB1154" s="5" t="str">
        <f t="shared" si="52"/>
        <v/>
      </c>
      <c r="BC1154" s="5" t="str">
        <f t="shared" si="53"/>
        <v/>
      </c>
      <c r="BD1154" s="5" t="str">
        <f t="shared" si="54"/>
        <v/>
      </c>
    </row>
    <row r="1155" spans="6:56" x14ac:dyDescent="0.45">
      <c r="F1155" s="9" t="e">
        <f>VLOOKUP($B1155, FanGraphs_Standings[[Abbreviation]:[2024 Year to Date G]], 2, FALSE)</f>
        <v>#N/A</v>
      </c>
      <c r="G1155" s="9" t="e">
        <f>IF(ISERR(VLOOKUP($D1155, 'SP Per G'!$A$2:$D$1380, 3, FALSE)), L1155, VLOOKUP($D1155, 'SP Per G'!$A$2:$D$1380, 3, FALSE))</f>
        <v>#N/A</v>
      </c>
      <c r="H1155" s="9" t="e">
        <f>VLOOKUP($D1155, 'SP Per G'!$A$2:$D$1380, 4, FALSE)</f>
        <v>#N/A</v>
      </c>
      <c r="I1155" s="9" t="e">
        <f>VLOOKUP($D1155, Individual_Pitching___Dashboard[], 18, FALSE)</f>
        <v>#N/A</v>
      </c>
      <c r="J1155" s="9" t="e">
        <f>VLOOKUP($D1155, Individual_Pitching___Dashboard[], 20, FALSE)</f>
        <v>#N/A</v>
      </c>
      <c r="K1155" s="9" t="e">
        <f>VLOOKUP($D1155, Individual_Pitching___Advanced[], 21,FALSE)</f>
        <v>#N/A</v>
      </c>
      <c r="L1155" s="9" t="e">
        <f>VLOOKUP($B1155, 'Team Per G'!$A$2:$G$31, 7, FALSE)</f>
        <v>#N/A</v>
      </c>
      <c r="M1155" s="9" t="e">
        <f>VLOOKUP($B1155, 'FanGraphs - Team WAR Projected'!$B$2:$E$31, 3, FALSE)/162</f>
        <v>#N/A</v>
      </c>
      <c r="N1155" s="9" t="e">
        <f>VLOOKUP($B1155, Team_Pitching___Advanced[[Team]:[xFIP]], 19,FALSE)</f>
        <v>#N/A</v>
      </c>
      <c r="O1155" s="9" t="e">
        <f>VLOOKUP($B1155, Team_Pitching___Advanced[], 20, FALSE)</f>
        <v>#N/A</v>
      </c>
      <c r="P1155" s="9" t="e">
        <f>VLOOKUP($B1155, Team_Batting___Dashboard[[Team]:[wOBA]], 16, FALSE)</f>
        <v>#N/A</v>
      </c>
      <c r="Q1155" s="9" t="e">
        <f>VLOOKUP($B1155, Team_Batting___Advanced[[Team]:[OPS]], 9, FALSE)</f>
        <v>#N/A</v>
      </c>
      <c r="R1155" s="9" t="e">
        <f>VLOOKUP($B1155, Team_Batting___Advanced[], 19, FALSE)</f>
        <v>#N/A</v>
      </c>
      <c r="S1155" s="9" t="e">
        <f>VLOOKUP($B1155, 'Team Per G'!$A$2:$G$31, 3, FALSE)</f>
        <v>#N/A</v>
      </c>
      <c r="T1155" s="9" t="e">
        <f>VLOOKUP($B1155, 'Team Per G'!$A$2:$G$31, 5, FALSE)</f>
        <v>#N/A</v>
      </c>
      <c r="U1155" s="9" t="e">
        <f>VLOOKUP($B1155, 'Team Per G'!$A$2:$G$31, 4, FALSE)</f>
        <v>#N/A</v>
      </c>
      <c r="V1155" s="9" t="e">
        <f>VLOOKUP($B1155, Team_Batting___Dashboard[], 22, FALSE)/$F1155</f>
        <v>#N/A</v>
      </c>
      <c r="W1155" s="9" t="e">
        <f>VLOOKUP($B1155, 'FanGraphs - Team WAR Projected'!$B$2:$E$31, 4, FALSE)/162</f>
        <v>#N/A</v>
      </c>
      <c r="X1155" s="9" t="e">
        <f>VLOOKUP($B1155, FanGraphs_Standings[[Abbreviation]:[2024 Year to Date RS/G]], 6, FALSE)/$F1155</f>
        <v>#N/A</v>
      </c>
      <c r="Y1155" s="9" t="e">
        <f>VLOOKUP($B1155, FanGraphs_Standings[[Abbreviation]:[2024 Projected Full Season RDif]], 19, FALSE)/162</f>
        <v>#N/A</v>
      </c>
      <c r="Z1155" s="9" t="e">
        <f>VLOOKUP($B1155, FanGraphs_Standings[[Abbreviation]:[2024 Projected Full Season RDif]], 5, FALSE)</f>
        <v>#N/A</v>
      </c>
      <c r="AA1155" s="9" t="e">
        <f>VLOOKUP($B1155, FanGraphs_Standings[[Abbreviation]:[2024 Projected Full Season W%]], 18, FALSE)</f>
        <v>#N/A</v>
      </c>
      <c r="AB1155" s="9" t="e">
        <f>VLOOKUP($B1155, 'Home Field Adv'!$A$2:$I$31, 9, FALSE)</f>
        <v>#N/A</v>
      </c>
      <c r="AC1155" s="9" t="e">
        <f>VLOOKUP($C1155, FanGraphs_Standings[[Abbreviation]:[2024 Year to Date G]], 2, FALSE)</f>
        <v>#N/A</v>
      </c>
      <c r="AD1155" s="9" t="e">
        <f>VLOOKUP($E1155, 'SP Per G'!$A$2:$D$1380, 3, FALSE)</f>
        <v>#N/A</v>
      </c>
      <c r="AE1155" s="9" t="e">
        <f>VLOOKUP($E1155, 'SP Per G'!$A$2:$D$1380, 4, FALSE)</f>
        <v>#N/A</v>
      </c>
      <c r="AF1155" s="9" t="e">
        <f>VLOOKUP($E1155, Individual_Pitching___Dashboard[], 18, FALSE)</f>
        <v>#N/A</v>
      </c>
      <c r="AG1155" s="9" t="e">
        <f>VLOOKUP($E1155, Individual_Pitching___Dashboard[], 20, FALSE)</f>
        <v>#N/A</v>
      </c>
      <c r="AH1155" s="9" t="e">
        <f>VLOOKUP($E1155, Individual_Pitching___Advanced[], 21,FALSE)</f>
        <v>#N/A</v>
      </c>
      <c r="AI1155" s="9" t="e">
        <f>VLOOKUP($C1155, 'Team Per G'!$A$2:$G$31, 7, FALSE)</f>
        <v>#N/A</v>
      </c>
      <c r="AJ1155" s="9" t="e">
        <f>VLOOKUP($C1155, 'FanGraphs - Team WAR Projected'!$B$2:$E$31, 3, FALSE)/162</f>
        <v>#N/A</v>
      </c>
      <c r="AK1155" s="9" t="e">
        <f>VLOOKUP($C1155, Team_Pitching___Advanced[[Team]:[xFIP]], 19,FALSE)</f>
        <v>#N/A</v>
      </c>
      <c r="AL1155" s="9" t="e">
        <f>VLOOKUP($C1155, Team_Pitching___Advanced[], 20, FALSE)</f>
        <v>#N/A</v>
      </c>
      <c r="AM1155" s="9" t="e">
        <f>VLOOKUP($C1155, Team_Batting___Dashboard[[Team]:[wOBA]], 16, FALSE)</f>
        <v>#N/A</v>
      </c>
      <c r="AN1155" s="9" t="e">
        <f>VLOOKUP($C1155, Team_Batting___Advanced[[Team]:[OPS]], 9, FALSE)</f>
        <v>#N/A</v>
      </c>
      <c r="AO1155" s="9" t="e">
        <f>VLOOKUP($C1155, Team_Batting___Advanced[], 19, FALSE)</f>
        <v>#N/A</v>
      </c>
      <c r="AP1155" s="9" t="e">
        <f>VLOOKUP($C1155, 'Team Per G'!$A$2:$G$31, 3, FALSE)</f>
        <v>#N/A</v>
      </c>
      <c r="AQ1155" s="9" t="e">
        <f>VLOOKUP($C1155, 'Team Per G'!$A$2:$G$31, 5, FALSE)</f>
        <v>#N/A</v>
      </c>
      <c r="AR1155" s="9" t="e">
        <f>VLOOKUP($C1155, 'Team Per G'!$A$2:$G$31, 4, FALSE)</f>
        <v>#N/A</v>
      </c>
      <c r="AS1155" s="9" t="e">
        <f>VLOOKUP($C1155, Team_Batting___Dashboard[], 22, FALSE)/$AC1155</f>
        <v>#N/A</v>
      </c>
      <c r="AT1155" s="9" t="e">
        <f>VLOOKUP($C1155, 'FanGraphs - Team WAR Projected'!$B$2:$E$31, 4, FALSE)/162</f>
        <v>#N/A</v>
      </c>
      <c r="AU1155" s="9" t="e">
        <f>VLOOKUP($C1155, FanGraphs_Standings[[Abbreviation]:[2024 Year to Date RS/G]], 6, FALSE)/$AC1155</f>
        <v>#N/A</v>
      </c>
      <c r="AV1155" s="9" t="e">
        <f>VLOOKUP($C1155, FanGraphs_Standings[[Abbreviation]:[2024 Projected Full Season RDif]], 19, FALSE)/162</f>
        <v>#N/A</v>
      </c>
      <c r="AW1155" s="9" t="e">
        <f>VLOOKUP($C1155, FanGraphs_Standings[[Abbreviation]:[2024 Projected Full Season RDif]], 5, FALSE)</f>
        <v>#N/A</v>
      </c>
      <c r="AX1155" s="9" t="e">
        <f>VLOOKUP($C1155, FanGraphs_Standings[[Abbreviation]:[2024 Projected Full Season W%]], 18, FALSE)</f>
        <v>#N/A</v>
      </c>
      <c r="AY1155" s="9" t="e">
        <f>VLOOKUP($C1155, 'Home Field Adv'!$A$2:$K$31, 11, FALSE)</f>
        <v>#N/A</v>
      </c>
      <c r="BB1155" s="5" t="str">
        <f t="shared" ref="BB1155:BB1218" si="55">IF(ISBLANK(AZ1155), "", AZ1155-BA1155)</f>
        <v/>
      </c>
      <c r="BC1155" s="5" t="str">
        <f t="shared" ref="BC1155:BC1218" si="56">IF( ISBLANK(AZ1155), "",IF(AZ1155&gt;BA1155, B1155, C1155))</f>
        <v/>
      </c>
      <c r="BD1155" s="5" t="str">
        <f t="shared" ref="BD1155:BD1218" si="57">IF(ISBLANK(AZ1155), "", AZ1155+BA1155)</f>
        <v/>
      </c>
    </row>
    <row r="1156" spans="6:56" x14ac:dyDescent="0.45">
      <c r="F1156" s="9" t="e">
        <f>VLOOKUP($B1156, FanGraphs_Standings[[Abbreviation]:[2024 Year to Date G]], 2, FALSE)</f>
        <v>#N/A</v>
      </c>
      <c r="G1156" s="9" t="e">
        <f>IF(ISERR(VLOOKUP($D1156, 'SP Per G'!$A$2:$D$1380, 3, FALSE)), L1156, VLOOKUP($D1156, 'SP Per G'!$A$2:$D$1380, 3, FALSE))</f>
        <v>#N/A</v>
      </c>
      <c r="H1156" s="9" t="e">
        <f>VLOOKUP($D1156, 'SP Per G'!$A$2:$D$1380, 4, FALSE)</f>
        <v>#N/A</v>
      </c>
      <c r="I1156" s="9" t="e">
        <f>VLOOKUP($D1156, Individual_Pitching___Dashboard[], 18, FALSE)</f>
        <v>#N/A</v>
      </c>
      <c r="J1156" s="9" t="e">
        <f>VLOOKUP($D1156, Individual_Pitching___Dashboard[], 20, FALSE)</f>
        <v>#N/A</v>
      </c>
      <c r="K1156" s="9" t="e">
        <f>VLOOKUP($D1156, Individual_Pitching___Advanced[], 21,FALSE)</f>
        <v>#N/A</v>
      </c>
      <c r="L1156" s="9" t="e">
        <f>VLOOKUP($B1156, 'Team Per G'!$A$2:$G$31, 7, FALSE)</f>
        <v>#N/A</v>
      </c>
      <c r="M1156" s="9" t="e">
        <f>VLOOKUP($B1156, 'FanGraphs - Team WAR Projected'!$B$2:$E$31, 3, FALSE)/162</f>
        <v>#N/A</v>
      </c>
      <c r="N1156" s="9" t="e">
        <f>VLOOKUP($B1156, Team_Pitching___Advanced[[Team]:[xFIP]], 19,FALSE)</f>
        <v>#N/A</v>
      </c>
      <c r="O1156" s="9" t="e">
        <f>VLOOKUP($B1156, Team_Pitching___Advanced[], 20, FALSE)</f>
        <v>#N/A</v>
      </c>
      <c r="P1156" s="9" t="e">
        <f>VLOOKUP($B1156, Team_Batting___Dashboard[[Team]:[wOBA]], 16, FALSE)</f>
        <v>#N/A</v>
      </c>
      <c r="Q1156" s="9" t="e">
        <f>VLOOKUP($B1156, Team_Batting___Advanced[[Team]:[OPS]], 9, FALSE)</f>
        <v>#N/A</v>
      </c>
      <c r="R1156" s="9" t="e">
        <f>VLOOKUP($B1156, Team_Batting___Advanced[], 19, FALSE)</f>
        <v>#N/A</v>
      </c>
      <c r="S1156" s="9" t="e">
        <f>VLOOKUP($B1156, 'Team Per G'!$A$2:$G$31, 3, FALSE)</f>
        <v>#N/A</v>
      </c>
      <c r="T1156" s="9" t="e">
        <f>VLOOKUP($B1156, 'Team Per G'!$A$2:$G$31, 5, FALSE)</f>
        <v>#N/A</v>
      </c>
      <c r="U1156" s="9" t="e">
        <f>VLOOKUP($B1156, 'Team Per G'!$A$2:$G$31, 4, FALSE)</f>
        <v>#N/A</v>
      </c>
      <c r="V1156" s="9" t="e">
        <f>VLOOKUP($B1156, Team_Batting___Dashboard[], 22, FALSE)/$F1156</f>
        <v>#N/A</v>
      </c>
      <c r="W1156" s="9" t="e">
        <f>VLOOKUP($B1156, 'FanGraphs - Team WAR Projected'!$B$2:$E$31, 4, FALSE)/162</f>
        <v>#N/A</v>
      </c>
      <c r="X1156" s="9" t="e">
        <f>VLOOKUP($B1156, FanGraphs_Standings[[Abbreviation]:[2024 Year to Date RS/G]], 6, FALSE)/$F1156</f>
        <v>#N/A</v>
      </c>
      <c r="Y1156" s="9" t="e">
        <f>VLOOKUP($B1156, FanGraphs_Standings[[Abbreviation]:[2024 Projected Full Season RDif]], 19, FALSE)/162</f>
        <v>#N/A</v>
      </c>
      <c r="Z1156" s="9" t="e">
        <f>VLOOKUP($B1156, FanGraphs_Standings[[Abbreviation]:[2024 Projected Full Season RDif]], 5, FALSE)</f>
        <v>#N/A</v>
      </c>
      <c r="AA1156" s="9" t="e">
        <f>VLOOKUP($B1156, FanGraphs_Standings[[Abbreviation]:[2024 Projected Full Season W%]], 18, FALSE)</f>
        <v>#N/A</v>
      </c>
      <c r="AB1156" s="9" t="e">
        <f>VLOOKUP($B1156, 'Home Field Adv'!$A$2:$I$31, 9, FALSE)</f>
        <v>#N/A</v>
      </c>
      <c r="AC1156" s="9" t="e">
        <f>VLOOKUP($C1156, FanGraphs_Standings[[Abbreviation]:[2024 Year to Date G]], 2, FALSE)</f>
        <v>#N/A</v>
      </c>
      <c r="AD1156" s="9" t="e">
        <f>VLOOKUP($E1156, 'SP Per G'!$A$2:$D$1380, 3, FALSE)</f>
        <v>#N/A</v>
      </c>
      <c r="AE1156" s="9" t="e">
        <f>VLOOKUP($E1156, 'SP Per G'!$A$2:$D$1380, 4, FALSE)</f>
        <v>#N/A</v>
      </c>
      <c r="AF1156" s="9" t="e">
        <f>VLOOKUP($E1156, Individual_Pitching___Dashboard[], 18, FALSE)</f>
        <v>#N/A</v>
      </c>
      <c r="AG1156" s="9" t="e">
        <f>VLOOKUP($E1156, Individual_Pitching___Dashboard[], 20, FALSE)</f>
        <v>#N/A</v>
      </c>
      <c r="AH1156" s="9" t="e">
        <f>VLOOKUP($E1156, Individual_Pitching___Advanced[], 21,FALSE)</f>
        <v>#N/A</v>
      </c>
      <c r="AI1156" s="9" t="e">
        <f>VLOOKUP($C1156, 'Team Per G'!$A$2:$G$31, 7, FALSE)</f>
        <v>#N/A</v>
      </c>
      <c r="AJ1156" s="9" t="e">
        <f>VLOOKUP($C1156, 'FanGraphs - Team WAR Projected'!$B$2:$E$31, 3, FALSE)/162</f>
        <v>#N/A</v>
      </c>
      <c r="AK1156" s="9" t="e">
        <f>VLOOKUP($C1156, Team_Pitching___Advanced[[Team]:[xFIP]], 19,FALSE)</f>
        <v>#N/A</v>
      </c>
      <c r="AL1156" s="9" t="e">
        <f>VLOOKUP($C1156, Team_Pitching___Advanced[], 20, FALSE)</f>
        <v>#N/A</v>
      </c>
      <c r="AM1156" s="9" t="e">
        <f>VLOOKUP($C1156, Team_Batting___Dashboard[[Team]:[wOBA]], 16, FALSE)</f>
        <v>#N/A</v>
      </c>
      <c r="AN1156" s="9" t="e">
        <f>VLOOKUP($C1156, Team_Batting___Advanced[[Team]:[OPS]], 9, FALSE)</f>
        <v>#N/A</v>
      </c>
      <c r="AO1156" s="9" t="e">
        <f>VLOOKUP($C1156, Team_Batting___Advanced[], 19, FALSE)</f>
        <v>#N/A</v>
      </c>
      <c r="AP1156" s="9" t="e">
        <f>VLOOKUP($C1156, 'Team Per G'!$A$2:$G$31, 3, FALSE)</f>
        <v>#N/A</v>
      </c>
      <c r="AQ1156" s="9" t="e">
        <f>VLOOKUP($C1156, 'Team Per G'!$A$2:$G$31, 5, FALSE)</f>
        <v>#N/A</v>
      </c>
      <c r="AR1156" s="9" t="e">
        <f>VLOOKUP($C1156, 'Team Per G'!$A$2:$G$31, 4, FALSE)</f>
        <v>#N/A</v>
      </c>
      <c r="AS1156" s="9" t="e">
        <f>VLOOKUP($C1156, Team_Batting___Dashboard[], 22, FALSE)/$AC1156</f>
        <v>#N/A</v>
      </c>
      <c r="AT1156" s="9" t="e">
        <f>VLOOKUP($C1156, 'FanGraphs - Team WAR Projected'!$B$2:$E$31, 4, FALSE)/162</f>
        <v>#N/A</v>
      </c>
      <c r="AU1156" s="9" t="e">
        <f>VLOOKUP($C1156, FanGraphs_Standings[[Abbreviation]:[2024 Year to Date RS/G]], 6, FALSE)/$AC1156</f>
        <v>#N/A</v>
      </c>
      <c r="AV1156" s="9" t="e">
        <f>VLOOKUP($C1156, FanGraphs_Standings[[Abbreviation]:[2024 Projected Full Season RDif]], 19, FALSE)/162</f>
        <v>#N/A</v>
      </c>
      <c r="AW1156" s="9" t="e">
        <f>VLOOKUP($C1156, FanGraphs_Standings[[Abbreviation]:[2024 Projected Full Season RDif]], 5, FALSE)</f>
        <v>#N/A</v>
      </c>
      <c r="AX1156" s="9" t="e">
        <f>VLOOKUP($C1156, FanGraphs_Standings[[Abbreviation]:[2024 Projected Full Season W%]], 18, FALSE)</f>
        <v>#N/A</v>
      </c>
      <c r="AY1156" s="9" t="e">
        <f>VLOOKUP($C1156, 'Home Field Adv'!$A$2:$K$31, 11, FALSE)</f>
        <v>#N/A</v>
      </c>
      <c r="BB1156" s="5" t="str">
        <f t="shared" si="55"/>
        <v/>
      </c>
      <c r="BC1156" s="5" t="str">
        <f t="shared" si="56"/>
        <v/>
      </c>
      <c r="BD1156" s="5" t="str">
        <f t="shared" si="57"/>
        <v/>
      </c>
    </row>
    <row r="1157" spans="6:56" x14ac:dyDescent="0.45">
      <c r="F1157" s="9" t="e">
        <f>VLOOKUP($B1157, FanGraphs_Standings[[Abbreviation]:[2024 Year to Date G]], 2, FALSE)</f>
        <v>#N/A</v>
      </c>
      <c r="G1157" s="9" t="e">
        <f>IF(ISERR(VLOOKUP($D1157, 'SP Per G'!$A$2:$D$1380, 3, FALSE)), L1157, VLOOKUP($D1157, 'SP Per G'!$A$2:$D$1380, 3, FALSE))</f>
        <v>#N/A</v>
      </c>
      <c r="H1157" s="9" t="e">
        <f>VLOOKUP($D1157, 'SP Per G'!$A$2:$D$1380, 4, FALSE)</f>
        <v>#N/A</v>
      </c>
      <c r="I1157" s="9" t="e">
        <f>VLOOKUP($D1157, Individual_Pitching___Dashboard[], 18, FALSE)</f>
        <v>#N/A</v>
      </c>
      <c r="J1157" s="9" t="e">
        <f>VLOOKUP($D1157, Individual_Pitching___Dashboard[], 20, FALSE)</f>
        <v>#N/A</v>
      </c>
      <c r="K1157" s="9" t="e">
        <f>VLOOKUP($D1157, Individual_Pitching___Advanced[], 21,FALSE)</f>
        <v>#N/A</v>
      </c>
      <c r="L1157" s="9" t="e">
        <f>VLOOKUP($B1157, 'Team Per G'!$A$2:$G$31, 7, FALSE)</f>
        <v>#N/A</v>
      </c>
      <c r="M1157" s="9" t="e">
        <f>VLOOKUP($B1157, 'FanGraphs - Team WAR Projected'!$B$2:$E$31, 3, FALSE)/162</f>
        <v>#N/A</v>
      </c>
      <c r="N1157" s="9" t="e">
        <f>VLOOKUP($B1157, Team_Pitching___Advanced[[Team]:[xFIP]], 19,FALSE)</f>
        <v>#N/A</v>
      </c>
      <c r="O1157" s="9" t="e">
        <f>VLOOKUP($B1157, Team_Pitching___Advanced[], 20, FALSE)</f>
        <v>#N/A</v>
      </c>
      <c r="P1157" s="9" t="e">
        <f>VLOOKUP($B1157, Team_Batting___Dashboard[[Team]:[wOBA]], 16, FALSE)</f>
        <v>#N/A</v>
      </c>
      <c r="Q1157" s="9" t="e">
        <f>VLOOKUP($B1157, Team_Batting___Advanced[[Team]:[OPS]], 9, FALSE)</f>
        <v>#N/A</v>
      </c>
      <c r="R1157" s="9" t="e">
        <f>VLOOKUP($B1157, Team_Batting___Advanced[], 19, FALSE)</f>
        <v>#N/A</v>
      </c>
      <c r="S1157" s="9" t="e">
        <f>VLOOKUP($B1157, 'Team Per G'!$A$2:$G$31, 3, FALSE)</f>
        <v>#N/A</v>
      </c>
      <c r="T1157" s="9" t="e">
        <f>VLOOKUP($B1157, 'Team Per G'!$A$2:$G$31, 5, FALSE)</f>
        <v>#N/A</v>
      </c>
      <c r="U1157" s="9" t="e">
        <f>VLOOKUP($B1157, 'Team Per G'!$A$2:$G$31, 4, FALSE)</f>
        <v>#N/A</v>
      </c>
      <c r="V1157" s="9" t="e">
        <f>VLOOKUP($B1157, Team_Batting___Dashboard[], 22, FALSE)/$F1157</f>
        <v>#N/A</v>
      </c>
      <c r="W1157" s="9" t="e">
        <f>VLOOKUP($B1157, 'FanGraphs - Team WAR Projected'!$B$2:$E$31, 4, FALSE)/162</f>
        <v>#N/A</v>
      </c>
      <c r="X1157" s="9" t="e">
        <f>VLOOKUP($B1157, FanGraphs_Standings[[Abbreviation]:[2024 Year to Date RS/G]], 6, FALSE)/$F1157</f>
        <v>#N/A</v>
      </c>
      <c r="Y1157" s="9" t="e">
        <f>VLOOKUP($B1157, FanGraphs_Standings[[Abbreviation]:[2024 Projected Full Season RDif]], 19, FALSE)/162</f>
        <v>#N/A</v>
      </c>
      <c r="Z1157" s="9" t="e">
        <f>VLOOKUP($B1157, FanGraphs_Standings[[Abbreviation]:[2024 Projected Full Season RDif]], 5, FALSE)</f>
        <v>#N/A</v>
      </c>
      <c r="AA1157" s="9" t="e">
        <f>VLOOKUP($B1157, FanGraphs_Standings[[Abbreviation]:[2024 Projected Full Season W%]], 18, FALSE)</f>
        <v>#N/A</v>
      </c>
      <c r="AB1157" s="9" t="e">
        <f>VLOOKUP($B1157, 'Home Field Adv'!$A$2:$I$31, 9, FALSE)</f>
        <v>#N/A</v>
      </c>
      <c r="AC1157" s="9" t="e">
        <f>VLOOKUP($C1157, FanGraphs_Standings[[Abbreviation]:[2024 Year to Date G]], 2, FALSE)</f>
        <v>#N/A</v>
      </c>
      <c r="AD1157" s="9" t="e">
        <f>VLOOKUP($E1157, 'SP Per G'!$A$2:$D$1380, 3, FALSE)</f>
        <v>#N/A</v>
      </c>
      <c r="AE1157" s="9" t="e">
        <f>VLOOKUP($E1157, 'SP Per G'!$A$2:$D$1380, 4, FALSE)</f>
        <v>#N/A</v>
      </c>
      <c r="AF1157" s="9" t="e">
        <f>VLOOKUP($E1157, Individual_Pitching___Dashboard[], 18, FALSE)</f>
        <v>#N/A</v>
      </c>
      <c r="AG1157" s="9" t="e">
        <f>VLOOKUP($E1157, Individual_Pitching___Dashboard[], 20, FALSE)</f>
        <v>#N/A</v>
      </c>
      <c r="AH1157" s="9" t="e">
        <f>VLOOKUP($E1157, Individual_Pitching___Advanced[], 21,FALSE)</f>
        <v>#N/A</v>
      </c>
      <c r="AI1157" s="9" t="e">
        <f>VLOOKUP($C1157, 'Team Per G'!$A$2:$G$31, 7, FALSE)</f>
        <v>#N/A</v>
      </c>
      <c r="AJ1157" s="9" t="e">
        <f>VLOOKUP($C1157, 'FanGraphs - Team WAR Projected'!$B$2:$E$31, 3, FALSE)/162</f>
        <v>#N/A</v>
      </c>
      <c r="AK1157" s="9" t="e">
        <f>VLOOKUP($C1157, Team_Pitching___Advanced[[Team]:[xFIP]], 19,FALSE)</f>
        <v>#N/A</v>
      </c>
      <c r="AL1157" s="9" t="e">
        <f>VLOOKUP($C1157, Team_Pitching___Advanced[], 20, FALSE)</f>
        <v>#N/A</v>
      </c>
      <c r="AM1157" s="9" t="e">
        <f>VLOOKUP($C1157, Team_Batting___Dashboard[[Team]:[wOBA]], 16, FALSE)</f>
        <v>#N/A</v>
      </c>
      <c r="AN1157" s="9" t="e">
        <f>VLOOKUP($C1157, Team_Batting___Advanced[[Team]:[OPS]], 9, FALSE)</f>
        <v>#N/A</v>
      </c>
      <c r="AO1157" s="9" t="e">
        <f>VLOOKUP($C1157, Team_Batting___Advanced[], 19, FALSE)</f>
        <v>#N/A</v>
      </c>
      <c r="AP1157" s="9" t="e">
        <f>VLOOKUP($C1157, 'Team Per G'!$A$2:$G$31, 3, FALSE)</f>
        <v>#N/A</v>
      </c>
      <c r="AQ1157" s="9" t="e">
        <f>VLOOKUP($C1157, 'Team Per G'!$A$2:$G$31, 5, FALSE)</f>
        <v>#N/A</v>
      </c>
      <c r="AR1157" s="9" t="e">
        <f>VLOOKUP($C1157, 'Team Per G'!$A$2:$G$31, 4, FALSE)</f>
        <v>#N/A</v>
      </c>
      <c r="AS1157" s="9" t="e">
        <f>VLOOKUP($C1157, Team_Batting___Dashboard[], 22, FALSE)/$AC1157</f>
        <v>#N/A</v>
      </c>
      <c r="AT1157" s="9" t="e">
        <f>VLOOKUP($C1157, 'FanGraphs - Team WAR Projected'!$B$2:$E$31, 4, FALSE)/162</f>
        <v>#N/A</v>
      </c>
      <c r="AU1157" s="9" t="e">
        <f>VLOOKUP($C1157, FanGraphs_Standings[[Abbreviation]:[2024 Year to Date RS/G]], 6, FALSE)/$AC1157</f>
        <v>#N/A</v>
      </c>
      <c r="AV1157" s="9" t="e">
        <f>VLOOKUP($C1157, FanGraphs_Standings[[Abbreviation]:[2024 Projected Full Season RDif]], 19, FALSE)/162</f>
        <v>#N/A</v>
      </c>
      <c r="AW1157" s="9" t="e">
        <f>VLOOKUP($C1157, FanGraphs_Standings[[Abbreviation]:[2024 Projected Full Season RDif]], 5, FALSE)</f>
        <v>#N/A</v>
      </c>
      <c r="AX1157" s="9" t="e">
        <f>VLOOKUP($C1157, FanGraphs_Standings[[Abbreviation]:[2024 Projected Full Season W%]], 18, FALSE)</f>
        <v>#N/A</v>
      </c>
      <c r="AY1157" s="9" t="e">
        <f>VLOOKUP($C1157, 'Home Field Adv'!$A$2:$K$31, 11, FALSE)</f>
        <v>#N/A</v>
      </c>
      <c r="BB1157" s="5" t="str">
        <f t="shared" si="55"/>
        <v/>
      </c>
      <c r="BC1157" s="5" t="str">
        <f t="shared" si="56"/>
        <v/>
      </c>
      <c r="BD1157" s="5" t="str">
        <f t="shared" si="57"/>
        <v/>
      </c>
    </row>
    <row r="1158" spans="6:56" x14ac:dyDescent="0.45">
      <c r="F1158" s="9" t="e">
        <f>VLOOKUP($B1158, FanGraphs_Standings[[Abbreviation]:[2024 Year to Date G]], 2, FALSE)</f>
        <v>#N/A</v>
      </c>
      <c r="G1158" s="9" t="e">
        <f>IF(ISERR(VLOOKUP($D1158, 'SP Per G'!$A$2:$D$1380, 3, FALSE)), L1158, VLOOKUP($D1158, 'SP Per G'!$A$2:$D$1380, 3, FALSE))</f>
        <v>#N/A</v>
      </c>
      <c r="H1158" s="9" t="e">
        <f>VLOOKUP($D1158, 'SP Per G'!$A$2:$D$1380, 4, FALSE)</f>
        <v>#N/A</v>
      </c>
      <c r="I1158" s="9" t="e">
        <f>VLOOKUP($D1158, Individual_Pitching___Dashboard[], 18, FALSE)</f>
        <v>#N/A</v>
      </c>
      <c r="J1158" s="9" t="e">
        <f>VLOOKUP($D1158, Individual_Pitching___Dashboard[], 20, FALSE)</f>
        <v>#N/A</v>
      </c>
      <c r="K1158" s="9" t="e">
        <f>VLOOKUP($D1158, Individual_Pitching___Advanced[], 21,FALSE)</f>
        <v>#N/A</v>
      </c>
      <c r="L1158" s="9" t="e">
        <f>VLOOKUP($B1158, 'Team Per G'!$A$2:$G$31, 7, FALSE)</f>
        <v>#N/A</v>
      </c>
      <c r="M1158" s="9" t="e">
        <f>VLOOKUP($B1158, 'FanGraphs - Team WAR Projected'!$B$2:$E$31, 3, FALSE)/162</f>
        <v>#N/A</v>
      </c>
      <c r="N1158" s="9" t="e">
        <f>VLOOKUP($B1158, Team_Pitching___Advanced[[Team]:[xFIP]], 19,FALSE)</f>
        <v>#N/A</v>
      </c>
      <c r="O1158" s="9" t="e">
        <f>VLOOKUP($B1158, Team_Pitching___Advanced[], 20, FALSE)</f>
        <v>#N/A</v>
      </c>
      <c r="P1158" s="9" t="e">
        <f>VLOOKUP($B1158, Team_Batting___Dashboard[[Team]:[wOBA]], 16, FALSE)</f>
        <v>#N/A</v>
      </c>
      <c r="Q1158" s="9" t="e">
        <f>VLOOKUP($B1158, Team_Batting___Advanced[[Team]:[OPS]], 9, FALSE)</f>
        <v>#N/A</v>
      </c>
      <c r="R1158" s="9" t="e">
        <f>VLOOKUP($B1158, Team_Batting___Advanced[], 19, FALSE)</f>
        <v>#N/A</v>
      </c>
      <c r="S1158" s="9" t="e">
        <f>VLOOKUP($B1158, 'Team Per G'!$A$2:$G$31, 3, FALSE)</f>
        <v>#N/A</v>
      </c>
      <c r="T1158" s="9" t="e">
        <f>VLOOKUP($B1158, 'Team Per G'!$A$2:$G$31, 5, FALSE)</f>
        <v>#N/A</v>
      </c>
      <c r="U1158" s="9" t="e">
        <f>VLOOKUP($B1158, 'Team Per G'!$A$2:$G$31, 4, FALSE)</f>
        <v>#N/A</v>
      </c>
      <c r="V1158" s="9" t="e">
        <f>VLOOKUP($B1158, Team_Batting___Dashboard[], 22, FALSE)/$F1158</f>
        <v>#N/A</v>
      </c>
      <c r="W1158" s="9" t="e">
        <f>VLOOKUP($B1158, 'FanGraphs - Team WAR Projected'!$B$2:$E$31, 4, FALSE)/162</f>
        <v>#N/A</v>
      </c>
      <c r="X1158" s="9" t="e">
        <f>VLOOKUP($B1158, FanGraphs_Standings[[Abbreviation]:[2024 Year to Date RS/G]], 6, FALSE)/$F1158</f>
        <v>#N/A</v>
      </c>
      <c r="Y1158" s="9" t="e">
        <f>VLOOKUP($B1158, FanGraphs_Standings[[Abbreviation]:[2024 Projected Full Season RDif]], 19, FALSE)/162</f>
        <v>#N/A</v>
      </c>
      <c r="Z1158" s="9" t="e">
        <f>VLOOKUP($B1158, FanGraphs_Standings[[Abbreviation]:[2024 Projected Full Season RDif]], 5, FALSE)</f>
        <v>#N/A</v>
      </c>
      <c r="AA1158" s="9" t="e">
        <f>VLOOKUP($B1158, FanGraphs_Standings[[Abbreviation]:[2024 Projected Full Season W%]], 18, FALSE)</f>
        <v>#N/A</v>
      </c>
      <c r="AB1158" s="9" t="e">
        <f>VLOOKUP($B1158, 'Home Field Adv'!$A$2:$I$31, 9, FALSE)</f>
        <v>#N/A</v>
      </c>
      <c r="AC1158" s="9" t="e">
        <f>VLOOKUP($C1158, FanGraphs_Standings[[Abbreviation]:[2024 Year to Date G]], 2, FALSE)</f>
        <v>#N/A</v>
      </c>
      <c r="AD1158" s="9" t="e">
        <f>VLOOKUP($E1158, 'SP Per G'!$A$2:$D$1380, 3, FALSE)</f>
        <v>#N/A</v>
      </c>
      <c r="AE1158" s="9" t="e">
        <f>VLOOKUP($E1158, 'SP Per G'!$A$2:$D$1380, 4, FALSE)</f>
        <v>#N/A</v>
      </c>
      <c r="AF1158" s="9" t="e">
        <f>VLOOKUP($E1158, Individual_Pitching___Dashboard[], 18, FALSE)</f>
        <v>#N/A</v>
      </c>
      <c r="AG1158" s="9" t="e">
        <f>VLOOKUP($E1158, Individual_Pitching___Dashboard[], 20, FALSE)</f>
        <v>#N/A</v>
      </c>
      <c r="AH1158" s="9" t="e">
        <f>VLOOKUP($E1158, Individual_Pitching___Advanced[], 21,FALSE)</f>
        <v>#N/A</v>
      </c>
      <c r="AI1158" s="9" t="e">
        <f>VLOOKUP($C1158, 'Team Per G'!$A$2:$G$31, 7, FALSE)</f>
        <v>#N/A</v>
      </c>
      <c r="AJ1158" s="9" t="e">
        <f>VLOOKUP($C1158, 'FanGraphs - Team WAR Projected'!$B$2:$E$31, 3, FALSE)/162</f>
        <v>#N/A</v>
      </c>
      <c r="AK1158" s="9" t="e">
        <f>VLOOKUP($C1158, Team_Pitching___Advanced[[Team]:[xFIP]], 19,FALSE)</f>
        <v>#N/A</v>
      </c>
      <c r="AL1158" s="9" t="e">
        <f>VLOOKUP($C1158, Team_Pitching___Advanced[], 20, FALSE)</f>
        <v>#N/A</v>
      </c>
      <c r="AM1158" s="9" t="e">
        <f>VLOOKUP($C1158, Team_Batting___Dashboard[[Team]:[wOBA]], 16, FALSE)</f>
        <v>#N/A</v>
      </c>
      <c r="AN1158" s="9" t="e">
        <f>VLOOKUP($C1158, Team_Batting___Advanced[[Team]:[OPS]], 9, FALSE)</f>
        <v>#N/A</v>
      </c>
      <c r="AO1158" s="9" t="e">
        <f>VLOOKUP($C1158, Team_Batting___Advanced[], 19, FALSE)</f>
        <v>#N/A</v>
      </c>
      <c r="AP1158" s="9" t="e">
        <f>VLOOKUP($C1158, 'Team Per G'!$A$2:$G$31, 3, FALSE)</f>
        <v>#N/A</v>
      </c>
      <c r="AQ1158" s="9" t="e">
        <f>VLOOKUP($C1158, 'Team Per G'!$A$2:$G$31, 5, FALSE)</f>
        <v>#N/A</v>
      </c>
      <c r="AR1158" s="9" t="e">
        <f>VLOOKUP($C1158, 'Team Per G'!$A$2:$G$31, 4, FALSE)</f>
        <v>#N/A</v>
      </c>
      <c r="AS1158" s="9" t="e">
        <f>VLOOKUP($C1158, Team_Batting___Dashboard[], 22, FALSE)/$AC1158</f>
        <v>#N/A</v>
      </c>
      <c r="AT1158" s="9" t="e">
        <f>VLOOKUP($C1158, 'FanGraphs - Team WAR Projected'!$B$2:$E$31, 4, FALSE)/162</f>
        <v>#N/A</v>
      </c>
      <c r="AU1158" s="9" t="e">
        <f>VLOOKUP($C1158, FanGraphs_Standings[[Abbreviation]:[2024 Year to Date RS/G]], 6, FALSE)/$AC1158</f>
        <v>#N/A</v>
      </c>
      <c r="AV1158" s="9" t="e">
        <f>VLOOKUP($C1158, FanGraphs_Standings[[Abbreviation]:[2024 Projected Full Season RDif]], 19, FALSE)/162</f>
        <v>#N/A</v>
      </c>
      <c r="AW1158" s="9" t="e">
        <f>VLOOKUP($C1158, FanGraphs_Standings[[Abbreviation]:[2024 Projected Full Season RDif]], 5, FALSE)</f>
        <v>#N/A</v>
      </c>
      <c r="AX1158" s="9" t="e">
        <f>VLOOKUP($C1158, FanGraphs_Standings[[Abbreviation]:[2024 Projected Full Season W%]], 18, FALSE)</f>
        <v>#N/A</v>
      </c>
      <c r="AY1158" s="9" t="e">
        <f>VLOOKUP($C1158, 'Home Field Adv'!$A$2:$K$31, 11, FALSE)</f>
        <v>#N/A</v>
      </c>
      <c r="BB1158" s="5" t="str">
        <f t="shared" si="55"/>
        <v/>
      </c>
      <c r="BC1158" s="5" t="str">
        <f t="shared" si="56"/>
        <v/>
      </c>
      <c r="BD1158" s="5" t="str">
        <f t="shared" si="57"/>
        <v/>
      </c>
    </row>
    <row r="1159" spans="6:56" x14ac:dyDescent="0.45">
      <c r="F1159" s="9" t="e">
        <f>VLOOKUP($B1159, FanGraphs_Standings[[Abbreviation]:[2024 Year to Date G]], 2, FALSE)</f>
        <v>#N/A</v>
      </c>
      <c r="G1159" s="9" t="e">
        <f>IF(ISERR(VLOOKUP($D1159, 'SP Per G'!$A$2:$D$1380, 3, FALSE)), L1159, VLOOKUP($D1159, 'SP Per G'!$A$2:$D$1380, 3, FALSE))</f>
        <v>#N/A</v>
      </c>
      <c r="H1159" s="9" t="e">
        <f>VLOOKUP($D1159, 'SP Per G'!$A$2:$D$1380, 4, FALSE)</f>
        <v>#N/A</v>
      </c>
      <c r="I1159" s="9" t="e">
        <f>VLOOKUP($D1159, Individual_Pitching___Dashboard[], 18, FALSE)</f>
        <v>#N/A</v>
      </c>
      <c r="J1159" s="9" t="e">
        <f>VLOOKUP($D1159, Individual_Pitching___Dashboard[], 20, FALSE)</f>
        <v>#N/A</v>
      </c>
      <c r="K1159" s="9" t="e">
        <f>VLOOKUP($D1159, Individual_Pitching___Advanced[], 21,FALSE)</f>
        <v>#N/A</v>
      </c>
      <c r="L1159" s="9" t="e">
        <f>VLOOKUP($B1159, 'Team Per G'!$A$2:$G$31, 7, FALSE)</f>
        <v>#N/A</v>
      </c>
      <c r="M1159" s="9" t="e">
        <f>VLOOKUP($B1159, 'FanGraphs - Team WAR Projected'!$B$2:$E$31, 3, FALSE)/162</f>
        <v>#N/A</v>
      </c>
      <c r="N1159" s="9" t="e">
        <f>VLOOKUP($B1159, Team_Pitching___Advanced[[Team]:[xFIP]], 19,FALSE)</f>
        <v>#N/A</v>
      </c>
      <c r="O1159" s="9" t="e">
        <f>VLOOKUP($B1159, Team_Pitching___Advanced[], 20, FALSE)</f>
        <v>#N/A</v>
      </c>
      <c r="P1159" s="9" t="e">
        <f>VLOOKUP($B1159, Team_Batting___Dashboard[[Team]:[wOBA]], 16, FALSE)</f>
        <v>#N/A</v>
      </c>
      <c r="Q1159" s="9" t="e">
        <f>VLOOKUP($B1159, Team_Batting___Advanced[[Team]:[OPS]], 9, FALSE)</f>
        <v>#N/A</v>
      </c>
      <c r="R1159" s="9" t="e">
        <f>VLOOKUP($B1159, Team_Batting___Advanced[], 19, FALSE)</f>
        <v>#N/A</v>
      </c>
      <c r="S1159" s="9" t="e">
        <f>VLOOKUP($B1159, 'Team Per G'!$A$2:$G$31, 3, FALSE)</f>
        <v>#N/A</v>
      </c>
      <c r="T1159" s="9" t="e">
        <f>VLOOKUP($B1159, 'Team Per G'!$A$2:$G$31, 5, FALSE)</f>
        <v>#N/A</v>
      </c>
      <c r="U1159" s="9" t="e">
        <f>VLOOKUP($B1159, 'Team Per G'!$A$2:$G$31, 4, FALSE)</f>
        <v>#N/A</v>
      </c>
      <c r="V1159" s="9" t="e">
        <f>VLOOKUP($B1159, Team_Batting___Dashboard[], 22, FALSE)/$F1159</f>
        <v>#N/A</v>
      </c>
      <c r="W1159" s="9" t="e">
        <f>VLOOKUP($B1159, 'FanGraphs - Team WAR Projected'!$B$2:$E$31, 4, FALSE)/162</f>
        <v>#N/A</v>
      </c>
      <c r="X1159" s="9" t="e">
        <f>VLOOKUP($B1159, FanGraphs_Standings[[Abbreviation]:[2024 Year to Date RS/G]], 6, FALSE)/$F1159</f>
        <v>#N/A</v>
      </c>
      <c r="Y1159" s="9" t="e">
        <f>VLOOKUP($B1159, FanGraphs_Standings[[Abbreviation]:[2024 Projected Full Season RDif]], 19, FALSE)/162</f>
        <v>#N/A</v>
      </c>
      <c r="Z1159" s="9" t="e">
        <f>VLOOKUP($B1159, FanGraphs_Standings[[Abbreviation]:[2024 Projected Full Season RDif]], 5, FALSE)</f>
        <v>#N/A</v>
      </c>
      <c r="AA1159" s="9" t="e">
        <f>VLOOKUP($B1159, FanGraphs_Standings[[Abbreviation]:[2024 Projected Full Season W%]], 18, FALSE)</f>
        <v>#N/A</v>
      </c>
      <c r="AB1159" s="9" t="e">
        <f>VLOOKUP($B1159, 'Home Field Adv'!$A$2:$I$31, 9, FALSE)</f>
        <v>#N/A</v>
      </c>
      <c r="AC1159" s="9" t="e">
        <f>VLOOKUP($C1159, FanGraphs_Standings[[Abbreviation]:[2024 Year to Date G]], 2, FALSE)</f>
        <v>#N/A</v>
      </c>
      <c r="AD1159" s="9" t="e">
        <f>VLOOKUP($E1159, 'SP Per G'!$A$2:$D$1380, 3, FALSE)</f>
        <v>#N/A</v>
      </c>
      <c r="AE1159" s="9" t="e">
        <f>VLOOKUP($E1159, 'SP Per G'!$A$2:$D$1380, 4, FALSE)</f>
        <v>#N/A</v>
      </c>
      <c r="AF1159" s="9" t="e">
        <f>VLOOKUP($E1159, Individual_Pitching___Dashboard[], 18, FALSE)</f>
        <v>#N/A</v>
      </c>
      <c r="AG1159" s="9" t="e">
        <f>VLOOKUP($E1159, Individual_Pitching___Dashboard[], 20, FALSE)</f>
        <v>#N/A</v>
      </c>
      <c r="AH1159" s="9" t="e">
        <f>VLOOKUP($E1159, Individual_Pitching___Advanced[], 21,FALSE)</f>
        <v>#N/A</v>
      </c>
      <c r="AI1159" s="9" t="e">
        <f>VLOOKUP($C1159, 'Team Per G'!$A$2:$G$31, 7, FALSE)</f>
        <v>#N/A</v>
      </c>
      <c r="AJ1159" s="9" t="e">
        <f>VLOOKUP($C1159, 'FanGraphs - Team WAR Projected'!$B$2:$E$31, 3, FALSE)/162</f>
        <v>#N/A</v>
      </c>
      <c r="AK1159" s="9" t="e">
        <f>VLOOKUP($C1159, Team_Pitching___Advanced[[Team]:[xFIP]], 19,FALSE)</f>
        <v>#N/A</v>
      </c>
      <c r="AL1159" s="9" t="e">
        <f>VLOOKUP($C1159, Team_Pitching___Advanced[], 20, FALSE)</f>
        <v>#N/A</v>
      </c>
      <c r="AM1159" s="9" t="e">
        <f>VLOOKUP($C1159, Team_Batting___Dashboard[[Team]:[wOBA]], 16, FALSE)</f>
        <v>#N/A</v>
      </c>
      <c r="AN1159" s="9" t="e">
        <f>VLOOKUP($C1159, Team_Batting___Advanced[[Team]:[OPS]], 9, FALSE)</f>
        <v>#N/A</v>
      </c>
      <c r="AO1159" s="9" t="e">
        <f>VLOOKUP($C1159, Team_Batting___Advanced[], 19, FALSE)</f>
        <v>#N/A</v>
      </c>
      <c r="AP1159" s="9" t="e">
        <f>VLOOKUP($C1159, 'Team Per G'!$A$2:$G$31, 3, FALSE)</f>
        <v>#N/A</v>
      </c>
      <c r="AQ1159" s="9" t="e">
        <f>VLOOKUP($C1159, 'Team Per G'!$A$2:$G$31, 5, FALSE)</f>
        <v>#N/A</v>
      </c>
      <c r="AR1159" s="9" t="e">
        <f>VLOOKUP($C1159, 'Team Per G'!$A$2:$G$31, 4, FALSE)</f>
        <v>#N/A</v>
      </c>
      <c r="AS1159" s="9" t="e">
        <f>VLOOKUP($C1159, Team_Batting___Dashboard[], 22, FALSE)/$AC1159</f>
        <v>#N/A</v>
      </c>
      <c r="AT1159" s="9" t="e">
        <f>VLOOKUP($C1159, 'FanGraphs - Team WAR Projected'!$B$2:$E$31, 4, FALSE)/162</f>
        <v>#N/A</v>
      </c>
      <c r="AU1159" s="9" t="e">
        <f>VLOOKUP($C1159, FanGraphs_Standings[[Abbreviation]:[2024 Year to Date RS/G]], 6, FALSE)/$AC1159</f>
        <v>#N/A</v>
      </c>
      <c r="AV1159" s="9" t="e">
        <f>VLOOKUP($C1159, FanGraphs_Standings[[Abbreviation]:[2024 Projected Full Season RDif]], 19, FALSE)/162</f>
        <v>#N/A</v>
      </c>
      <c r="AW1159" s="9" t="e">
        <f>VLOOKUP($C1159, FanGraphs_Standings[[Abbreviation]:[2024 Projected Full Season RDif]], 5, FALSE)</f>
        <v>#N/A</v>
      </c>
      <c r="AX1159" s="9" t="e">
        <f>VLOOKUP($C1159, FanGraphs_Standings[[Abbreviation]:[2024 Projected Full Season W%]], 18, FALSE)</f>
        <v>#N/A</v>
      </c>
      <c r="AY1159" s="9" t="e">
        <f>VLOOKUP($C1159, 'Home Field Adv'!$A$2:$K$31, 11, FALSE)</f>
        <v>#N/A</v>
      </c>
      <c r="BB1159" s="5" t="str">
        <f t="shared" si="55"/>
        <v/>
      </c>
      <c r="BC1159" s="5" t="str">
        <f t="shared" si="56"/>
        <v/>
      </c>
      <c r="BD1159" s="5" t="str">
        <f t="shared" si="57"/>
        <v/>
      </c>
    </row>
    <row r="1160" spans="6:56" x14ac:dyDescent="0.45">
      <c r="F1160" s="9" t="e">
        <f>VLOOKUP($B1160, FanGraphs_Standings[[Abbreviation]:[2024 Year to Date G]], 2, FALSE)</f>
        <v>#N/A</v>
      </c>
      <c r="G1160" s="9" t="e">
        <f>IF(ISERR(VLOOKUP($D1160, 'SP Per G'!$A$2:$D$1380, 3, FALSE)), L1160, VLOOKUP($D1160, 'SP Per G'!$A$2:$D$1380, 3, FALSE))</f>
        <v>#N/A</v>
      </c>
      <c r="H1160" s="9" t="e">
        <f>VLOOKUP($D1160, 'SP Per G'!$A$2:$D$1380, 4, FALSE)</f>
        <v>#N/A</v>
      </c>
      <c r="I1160" s="9" t="e">
        <f>VLOOKUP($D1160, Individual_Pitching___Dashboard[], 18, FALSE)</f>
        <v>#N/A</v>
      </c>
      <c r="J1160" s="9" t="e">
        <f>VLOOKUP($D1160, Individual_Pitching___Dashboard[], 20, FALSE)</f>
        <v>#N/A</v>
      </c>
      <c r="K1160" s="9" t="e">
        <f>VLOOKUP($D1160, Individual_Pitching___Advanced[], 21,FALSE)</f>
        <v>#N/A</v>
      </c>
      <c r="L1160" s="9" t="e">
        <f>VLOOKUP($B1160, 'Team Per G'!$A$2:$G$31, 7, FALSE)</f>
        <v>#N/A</v>
      </c>
      <c r="M1160" s="9" t="e">
        <f>VLOOKUP($B1160, 'FanGraphs - Team WAR Projected'!$B$2:$E$31, 3, FALSE)/162</f>
        <v>#N/A</v>
      </c>
      <c r="N1160" s="9" t="e">
        <f>VLOOKUP($B1160, Team_Pitching___Advanced[[Team]:[xFIP]], 19,FALSE)</f>
        <v>#N/A</v>
      </c>
      <c r="O1160" s="9" t="e">
        <f>VLOOKUP($B1160, Team_Pitching___Advanced[], 20, FALSE)</f>
        <v>#N/A</v>
      </c>
      <c r="P1160" s="9" t="e">
        <f>VLOOKUP($B1160, Team_Batting___Dashboard[[Team]:[wOBA]], 16, FALSE)</f>
        <v>#N/A</v>
      </c>
      <c r="Q1160" s="9" t="e">
        <f>VLOOKUP($B1160, Team_Batting___Advanced[[Team]:[OPS]], 9, FALSE)</f>
        <v>#N/A</v>
      </c>
      <c r="R1160" s="9" t="e">
        <f>VLOOKUP($B1160, Team_Batting___Advanced[], 19, FALSE)</f>
        <v>#N/A</v>
      </c>
      <c r="S1160" s="9" t="e">
        <f>VLOOKUP($B1160, 'Team Per G'!$A$2:$G$31, 3, FALSE)</f>
        <v>#N/A</v>
      </c>
      <c r="T1160" s="9" t="e">
        <f>VLOOKUP($B1160, 'Team Per G'!$A$2:$G$31, 5, FALSE)</f>
        <v>#N/A</v>
      </c>
      <c r="U1160" s="9" t="e">
        <f>VLOOKUP($B1160, 'Team Per G'!$A$2:$G$31, 4, FALSE)</f>
        <v>#N/A</v>
      </c>
      <c r="V1160" s="9" t="e">
        <f>VLOOKUP($B1160, Team_Batting___Dashboard[], 22, FALSE)/$F1160</f>
        <v>#N/A</v>
      </c>
      <c r="W1160" s="9" t="e">
        <f>VLOOKUP($B1160, 'FanGraphs - Team WAR Projected'!$B$2:$E$31, 4, FALSE)/162</f>
        <v>#N/A</v>
      </c>
      <c r="X1160" s="9" t="e">
        <f>VLOOKUP($B1160, FanGraphs_Standings[[Abbreviation]:[2024 Year to Date RS/G]], 6, FALSE)/$F1160</f>
        <v>#N/A</v>
      </c>
      <c r="Y1160" s="9" t="e">
        <f>VLOOKUP($B1160, FanGraphs_Standings[[Abbreviation]:[2024 Projected Full Season RDif]], 19, FALSE)/162</f>
        <v>#N/A</v>
      </c>
      <c r="Z1160" s="9" t="e">
        <f>VLOOKUP($B1160, FanGraphs_Standings[[Abbreviation]:[2024 Projected Full Season RDif]], 5, FALSE)</f>
        <v>#N/A</v>
      </c>
      <c r="AA1160" s="9" t="e">
        <f>VLOOKUP($B1160, FanGraphs_Standings[[Abbreviation]:[2024 Projected Full Season W%]], 18, FALSE)</f>
        <v>#N/A</v>
      </c>
      <c r="AB1160" s="9" t="e">
        <f>VLOOKUP($B1160, 'Home Field Adv'!$A$2:$I$31, 9, FALSE)</f>
        <v>#N/A</v>
      </c>
      <c r="AC1160" s="9" t="e">
        <f>VLOOKUP($C1160, FanGraphs_Standings[[Abbreviation]:[2024 Year to Date G]], 2, FALSE)</f>
        <v>#N/A</v>
      </c>
      <c r="AD1160" s="9" t="e">
        <f>VLOOKUP($E1160, 'SP Per G'!$A$2:$D$1380, 3, FALSE)</f>
        <v>#N/A</v>
      </c>
      <c r="AE1160" s="9" t="e">
        <f>VLOOKUP($E1160, 'SP Per G'!$A$2:$D$1380, 4, FALSE)</f>
        <v>#N/A</v>
      </c>
      <c r="AF1160" s="9" t="e">
        <f>VLOOKUP($E1160, Individual_Pitching___Dashboard[], 18, FALSE)</f>
        <v>#N/A</v>
      </c>
      <c r="AG1160" s="9" t="e">
        <f>VLOOKUP($E1160, Individual_Pitching___Dashboard[], 20, FALSE)</f>
        <v>#N/A</v>
      </c>
      <c r="AH1160" s="9" t="e">
        <f>VLOOKUP($E1160, Individual_Pitching___Advanced[], 21,FALSE)</f>
        <v>#N/A</v>
      </c>
      <c r="AI1160" s="9" t="e">
        <f>VLOOKUP($C1160, 'Team Per G'!$A$2:$G$31, 7, FALSE)</f>
        <v>#N/A</v>
      </c>
      <c r="AJ1160" s="9" t="e">
        <f>VLOOKUP($C1160, 'FanGraphs - Team WAR Projected'!$B$2:$E$31, 3, FALSE)/162</f>
        <v>#N/A</v>
      </c>
      <c r="AK1160" s="9" t="e">
        <f>VLOOKUP($C1160, Team_Pitching___Advanced[[Team]:[xFIP]], 19,FALSE)</f>
        <v>#N/A</v>
      </c>
      <c r="AL1160" s="9" t="e">
        <f>VLOOKUP($C1160, Team_Pitching___Advanced[], 20, FALSE)</f>
        <v>#N/A</v>
      </c>
      <c r="AM1160" s="9" t="e">
        <f>VLOOKUP($C1160, Team_Batting___Dashboard[[Team]:[wOBA]], 16, FALSE)</f>
        <v>#N/A</v>
      </c>
      <c r="AN1160" s="9" t="e">
        <f>VLOOKUP($C1160, Team_Batting___Advanced[[Team]:[OPS]], 9, FALSE)</f>
        <v>#N/A</v>
      </c>
      <c r="AO1160" s="9" t="e">
        <f>VLOOKUP($C1160, Team_Batting___Advanced[], 19, FALSE)</f>
        <v>#N/A</v>
      </c>
      <c r="AP1160" s="9" t="e">
        <f>VLOOKUP($C1160, 'Team Per G'!$A$2:$G$31, 3, FALSE)</f>
        <v>#N/A</v>
      </c>
      <c r="AQ1160" s="9" t="e">
        <f>VLOOKUP($C1160, 'Team Per G'!$A$2:$G$31, 5, FALSE)</f>
        <v>#N/A</v>
      </c>
      <c r="AR1160" s="9" t="e">
        <f>VLOOKUP($C1160, 'Team Per G'!$A$2:$G$31, 4, FALSE)</f>
        <v>#N/A</v>
      </c>
      <c r="AS1160" s="9" t="e">
        <f>VLOOKUP($C1160, Team_Batting___Dashboard[], 22, FALSE)/$AC1160</f>
        <v>#N/A</v>
      </c>
      <c r="AT1160" s="9" t="e">
        <f>VLOOKUP($C1160, 'FanGraphs - Team WAR Projected'!$B$2:$E$31, 4, FALSE)/162</f>
        <v>#N/A</v>
      </c>
      <c r="AU1160" s="9" t="e">
        <f>VLOOKUP($C1160, FanGraphs_Standings[[Abbreviation]:[2024 Year to Date RS/G]], 6, FALSE)/$AC1160</f>
        <v>#N/A</v>
      </c>
      <c r="AV1160" s="9" t="e">
        <f>VLOOKUP($C1160, FanGraphs_Standings[[Abbreviation]:[2024 Projected Full Season RDif]], 19, FALSE)/162</f>
        <v>#N/A</v>
      </c>
      <c r="AW1160" s="9" t="e">
        <f>VLOOKUP($C1160, FanGraphs_Standings[[Abbreviation]:[2024 Projected Full Season RDif]], 5, FALSE)</f>
        <v>#N/A</v>
      </c>
      <c r="AX1160" s="9" t="e">
        <f>VLOOKUP($C1160, FanGraphs_Standings[[Abbreviation]:[2024 Projected Full Season W%]], 18, FALSE)</f>
        <v>#N/A</v>
      </c>
      <c r="AY1160" s="9" t="e">
        <f>VLOOKUP($C1160, 'Home Field Adv'!$A$2:$K$31, 11, FALSE)</f>
        <v>#N/A</v>
      </c>
      <c r="BB1160" s="5" t="str">
        <f t="shared" si="55"/>
        <v/>
      </c>
      <c r="BC1160" s="5" t="str">
        <f t="shared" si="56"/>
        <v/>
      </c>
      <c r="BD1160" s="5" t="str">
        <f t="shared" si="57"/>
        <v/>
      </c>
    </row>
    <row r="1161" spans="6:56" x14ac:dyDescent="0.45">
      <c r="F1161" s="9" t="e">
        <f>VLOOKUP($B1161, FanGraphs_Standings[[Abbreviation]:[2024 Year to Date G]], 2, FALSE)</f>
        <v>#N/A</v>
      </c>
      <c r="G1161" s="9" t="e">
        <f>IF(ISERR(VLOOKUP($D1161, 'SP Per G'!$A$2:$D$1380, 3, FALSE)), L1161, VLOOKUP($D1161, 'SP Per G'!$A$2:$D$1380, 3, FALSE))</f>
        <v>#N/A</v>
      </c>
      <c r="H1161" s="9" t="e">
        <f>VLOOKUP($D1161, 'SP Per G'!$A$2:$D$1380, 4, FALSE)</f>
        <v>#N/A</v>
      </c>
      <c r="I1161" s="9" t="e">
        <f>VLOOKUP($D1161, Individual_Pitching___Dashboard[], 18, FALSE)</f>
        <v>#N/A</v>
      </c>
      <c r="J1161" s="9" t="e">
        <f>VLOOKUP($D1161, Individual_Pitching___Dashboard[], 20, FALSE)</f>
        <v>#N/A</v>
      </c>
      <c r="K1161" s="9" t="e">
        <f>VLOOKUP($D1161, Individual_Pitching___Advanced[], 21,FALSE)</f>
        <v>#N/A</v>
      </c>
      <c r="L1161" s="9" t="e">
        <f>VLOOKUP($B1161, 'Team Per G'!$A$2:$G$31, 7, FALSE)</f>
        <v>#N/A</v>
      </c>
      <c r="M1161" s="9" t="e">
        <f>VLOOKUP($B1161, 'FanGraphs - Team WAR Projected'!$B$2:$E$31, 3, FALSE)/162</f>
        <v>#N/A</v>
      </c>
      <c r="N1161" s="9" t="e">
        <f>VLOOKUP($B1161, Team_Pitching___Advanced[[Team]:[xFIP]], 19,FALSE)</f>
        <v>#N/A</v>
      </c>
      <c r="O1161" s="9" t="e">
        <f>VLOOKUP($B1161, Team_Pitching___Advanced[], 20, FALSE)</f>
        <v>#N/A</v>
      </c>
      <c r="P1161" s="9" t="e">
        <f>VLOOKUP($B1161, Team_Batting___Dashboard[[Team]:[wOBA]], 16, FALSE)</f>
        <v>#N/A</v>
      </c>
      <c r="Q1161" s="9" t="e">
        <f>VLOOKUP($B1161, Team_Batting___Advanced[[Team]:[OPS]], 9, FALSE)</f>
        <v>#N/A</v>
      </c>
      <c r="R1161" s="9" t="e">
        <f>VLOOKUP($B1161, Team_Batting___Advanced[], 19, FALSE)</f>
        <v>#N/A</v>
      </c>
      <c r="S1161" s="9" t="e">
        <f>VLOOKUP($B1161, 'Team Per G'!$A$2:$G$31, 3, FALSE)</f>
        <v>#N/A</v>
      </c>
      <c r="T1161" s="9" t="e">
        <f>VLOOKUP($B1161, 'Team Per G'!$A$2:$G$31, 5, FALSE)</f>
        <v>#N/A</v>
      </c>
      <c r="U1161" s="9" t="e">
        <f>VLOOKUP($B1161, 'Team Per G'!$A$2:$G$31, 4, FALSE)</f>
        <v>#N/A</v>
      </c>
      <c r="V1161" s="9" t="e">
        <f>VLOOKUP($B1161, Team_Batting___Dashboard[], 22, FALSE)/$F1161</f>
        <v>#N/A</v>
      </c>
      <c r="W1161" s="9" t="e">
        <f>VLOOKUP($B1161, 'FanGraphs - Team WAR Projected'!$B$2:$E$31, 4, FALSE)/162</f>
        <v>#N/A</v>
      </c>
      <c r="X1161" s="9" t="e">
        <f>VLOOKUP($B1161, FanGraphs_Standings[[Abbreviation]:[2024 Year to Date RS/G]], 6, FALSE)/$F1161</f>
        <v>#N/A</v>
      </c>
      <c r="Y1161" s="9" t="e">
        <f>VLOOKUP($B1161, FanGraphs_Standings[[Abbreviation]:[2024 Projected Full Season RDif]], 19, FALSE)/162</f>
        <v>#N/A</v>
      </c>
      <c r="Z1161" s="9" t="e">
        <f>VLOOKUP($B1161, FanGraphs_Standings[[Abbreviation]:[2024 Projected Full Season RDif]], 5, FALSE)</f>
        <v>#N/A</v>
      </c>
      <c r="AA1161" s="9" t="e">
        <f>VLOOKUP($B1161, FanGraphs_Standings[[Abbreviation]:[2024 Projected Full Season W%]], 18, FALSE)</f>
        <v>#N/A</v>
      </c>
      <c r="AB1161" s="9" t="e">
        <f>VLOOKUP($B1161, 'Home Field Adv'!$A$2:$I$31, 9, FALSE)</f>
        <v>#N/A</v>
      </c>
      <c r="AC1161" s="9" t="e">
        <f>VLOOKUP($C1161, FanGraphs_Standings[[Abbreviation]:[2024 Year to Date G]], 2, FALSE)</f>
        <v>#N/A</v>
      </c>
      <c r="AD1161" s="9" t="e">
        <f>VLOOKUP($E1161, 'SP Per G'!$A$2:$D$1380, 3, FALSE)</f>
        <v>#N/A</v>
      </c>
      <c r="AE1161" s="9" t="e">
        <f>VLOOKUP($E1161, 'SP Per G'!$A$2:$D$1380, 4, FALSE)</f>
        <v>#N/A</v>
      </c>
      <c r="AF1161" s="9" t="e">
        <f>VLOOKUP($E1161, Individual_Pitching___Dashboard[], 18, FALSE)</f>
        <v>#N/A</v>
      </c>
      <c r="AG1161" s="9" t="e">
        <f>VLOOKUP($E1161, Individual_Pitching___Dashboard[], 20, FALSE)</f>
        <v>#N/A</v>
      </c>
      <c r="AH1161" s="9" t="e">
        <f>VLOOKUP($E1161, Individual_Pitching___Advanced[], 21,FALSE)</f>
        <v>#N/A</v>
      </c>
      <c r="AI1161" s="9" t="e">
        <f>VLOOKUP($C1161, 'Team Per G'!$A$2:$G$31, 7, FALSE)</f>
        <v>#N/A</v>
      </c>
      <c r="AJ1161" s="9" t="e">
        <f>VLOOKUP($C1161, 'FanGraphs - Team WAR Projected'!$B$2:$E$31, 3, FALSE)/162</f>
        <v>#N/A</v>
      </c>
      <c r="AK1161" s="9" t="e">
        <f>VLOOKUP($C1161, Team_Pitching___Advanced[[Team]:[xFIP]], 19,FALSE)</f>
        <v>#N/A</v>
      </c>
      <c r="AL1161" s="9" t="e">
        <f>VLOOKUP($C1161, Team_Pitching___Advanced[], 20, FALSE)</f>
        <v>#N/A</v>
      </c>
      <c r="AM1161" s="9" t="e">
        <f>VLOOKUP($C1161, Team_Batting___Dashboard[[Team]:[wOBA]], 16, FALSE)</f>
        <v>#N/A</v>
      </c>
      <c r="AN1161" s="9" t="e">
        <f>VLOOKUP($C1161, Team_Batting___Advanced[[Team]:[OPS]], 9, FALSE)</f>
        <v>#N/A</v>
      </c>
      <c r="AO1161" s="9" t="e">
        <f>VLOOKUP($C1161, Team_Batting___Advanced[], 19, FALSE)</f>
        <v>#N/A</v>
      </c>
      <c r="AP1161" s="9" t="e">
        <f>VLOOKUP($C1161, 'Team Per G'!$A$2:$G$31, 3, FALSE)</f>
        <v>#N/A</v>
      </c>
      <c r="AQ1161" s="9" t="e">
        <f>VLOOKUP($C1161, 'Team Per G'!$A$2:$G$31, 5, FALSE)</f>
        <v>#N/A</v>
      </c>
      <c r="AR1161" s="9" t="e">
        <f>VLOOKUP($C1161, 'Team Per G'!$A$2:$G$31, 4, FALSE)</f>
        <v>#N/A</v>
      </c>
      <c r="AS1161" s="9" t="e">
        <f>VLOOKUP($C1161, Team_Batting___Dashboard[], 22, FALSE)/$AC1161</f>
        <v>#N/A</v>
      </c>
      <c r="AT1161" s="9" t="e">
        <f>VLOOKUP($C1161, 'FanGraphs - Team WAR Projected'!$B$2:$E$31, 4, FALSE)/162</f>
        <v>#N/A</v>
      </c>
      <c r="AU1161" s="9" t="e">
        <f>VLOOKUP($C1161, FanGraphs_Standings[[Abbreviation]:[2024 Year to Date RS/G]], 6, FALSE)/$AC1161</f>
        <v>#N/A</v>
      </c>
      <c r="AV1161" s="9" t="e">
        <f>VLOOKUP($C1161, FanGraphs_Standings[[Abbreviation]:[2024 Projected Full Season RDif]], 19, FALSE)/162</f>
        <v>#N/A</v>
      </c>
      <c r="AW1161" s="9" t="e">
        <f>VLOOKUP($C1161, FanGraphs_Standings[[Abbreviation]:[2024 Projected Full Season RDif]], 5, FALSE)</f>
        <v>#N/A</v>
      </c>
      <c r="AX1161" s="9" t="e">
        <f>VLOOKUP($C1161, FanGraphs_Standings[[Abbreviation]:[2024 Projected Full Season W%]], 18, FALSE)</f>
        <v>#N/A</v>
      </c>
      <c r="AY1161" s="9" t="e">
        <f>VLOOKUP($C1161, 'Home Field Adv'!$A$2:$K$31, 11, FALSE)</f>
        <v>#N/A</v>
      </c>
      <c r="BB1161" s="5" t="str">
        <f t="shared" si="55"/>
        <v/>
      </c>
      <c r="BC1161" s="5" t="str">
        <f t="shared" si="56"/>
        <v/>
      </c>
      <c r="BD1161" s="5" t="str">
        <f t="shared" si="57"/>
        <v/>
      </c>
    </row>
    <row r="1162" spans="6:56" x14ac:dyDescent="0.45">
      <c r="F1162" s="9" t="e">
        <f>VLOOKUP($B1162, FanGraphs_Standings[[Abbreviation]:[2024 Year to Date G]], 2, FALSE)</f>
        <v>#N/A</v>
      </c>
      <c r="G1162" s="9" t="e">
        <f>IF(ISERR(VLOOKUP($D1162, 'SP Per G'!$A$2:$D$1380, 3, FALSE)), L1162, VLOOKUP($D1162, 'SP Per G'!$A$2:$D$1380, 3, FALSE))</f>
        <v>#N/A</v>
      </c>
      <c r="H1162" s="9" t="e">
        <f>VLOOKUP($D1162, 'SP Per G'!$A$2:$D$1380, 4, FALSE)</f>
        <v>#N/A</v>
      </c>
      <c r="I1162" s="9" t="e">
        <f>VLOOKUP($D1162, Individual_Pitching___Dashboard[], 18, FALSE)</f>
        <v>#N/A</v>
      </c>
      <c r="J1162" s="9" t="e">
        <f>VLOOKUP($D1162, Individual_Pitching___Dashboard[], 20, FALSE)</f>
        <v>#N/A</v>
      </c>
      <c r="K1162" s="9" t="e">
        <f>VLOOKUP($D1162, Individual_Pitching___Advanced[], 21,FALSE)</f>
        <v>#N/A</v>
      </c>
      <c r="L1162" s="9" t="e">
        <f>VLOOKUP($B1162, 'Team Per G'!$A$2:$G$31, 7, FALSE)</f>
        <v>#N/A</v>
      </c>
      <c r="M1162" s="9" t="e">
        <f>VLOOKUP($B1162, 'FanGraphs - Team WAR Projected'!$B$2:$E$31, 3, FALSE)/162</f>
        <v>#N/A</v>
      </c>
      <c r="N1162" s="9" t="e">
        <f>VLOOKUP($B1162, Team_Pitching___Advanced[[Team]:[xFIP]], 19,FALSE)</f>
        <v>#N/A</v>
      </c>
      <c r="O1162" s="9" t="e">
        <f>VLOOKUP($B1162, Team_Pitching___Advanced[], 20, FALSE)</f>
        <v>#N/A</v>
      </c>
      <c r="P1162" s="9" t="e">
        <f>VLOOKUP($B1162, Team_Batting___Dashboard[[Team]:[wOBA]], 16, FALSE)</f>
        <v>#N/A</v>
      </c>
      <c r="Q1162" s="9" t="e">
        <f>VLOOKUP($B1162, Team_Batting___Advanced[[Team]:[OPS]], 9, FALSE)</f>
        <v>#N/A</v>
      </c>
      <c r="R1162" s="9" t="e">
        <f>VLOOKUP($B1162, Team_Batting___Advanced[], 19, FALSE)</f>
        <v>#N/A</v>
      </c>
      <c r="S1162" s="9" t="e">
        <f>VLOOKUP($B1162, 'Team Per G'!$A$2:$G$31, 3, FALSE)</f>
        <v>#N/A</v>
      </c>
      <c r="T1162" s="9" t="e">
        <f>VLOOKUP($B1162, 'Team Per G'!$A$2:$G$31, 5, FALSE)</f>
        <v>#N/A</v>
      </c>
      <c r="U1162" s="9" t="e">
        <f>VLOOKUP($B1162, 'Team Per G'!$A$2:$G$31, 4, FALSE)</f>
        <v>#N/A</v>
      </c>
      <c r="V1162" s="9" t="e">
        <f>VLOOKUP($B1162, Team_Batting___Dashboard[], 22, FALSE)/$F1162</f>
        <v>#N/A</v>
      </c>
      <c r="W1162" s="9" t="e">
        <f>VLOOKUP($B1162, 'FanGraphs - Team WAR Projected'!$B$2:$E$31, 4, FALSE)/162</f>
        <v>#N/A</v>
      </c>
      <c r="X1162" s="9" t="e">
        <f>VLOOKUP($B1162, FanGraphs_Standings[[Abbreviation]:[2024 Year to Date RS/G]], 6, FALSE)/$F1162</f>
        <v>#N/A</v>
      </c>
      <c r="Y1162" s="9" t="e">
        <f>VLOOKUP($B1162, FanGraphs_Standings[[Abbreviation]:[2024 Projected Full Season RDif]], 19, FALSE)/162</f>
        <v>#N/A</v>
      </c>
      <c r="Z1162" s="9" t="e">
        <f>VLOOKUP($B1162, FanGraphs_Standings[[Abbreviation]:[2024 Projected Full Season RDif]], 5, FALSE)</f>
        <v>#N/A</v>
      </c>
      <c r="AA1162" s="9" t="e">
        <f>VLOOKUP($B1162, FanGraphs_Standings[[Abbreviation]:[2024 Projected Full Season W%]], 18, FALSE)</f>
        <v>#N/A</v>
      </c>
      <c r="AB1162" s="9" t="e">
        <f>VLOOKUP($B1162, 'Home Field Adv'!$A$2:$I$31, 9, FALSE)</f>
        <v>#N/A</v>
      </c>
      <c r="AC1162" s="9" t="e">
        <f>VLOOKUP($C1162, FanGraphs_Standings[[Abbreviation]:[2024 Year to Date G]], 2, FALSE)</f>
        <v>#N/A</v>
      </c>
      <c r="AD1162" s="9" t="e">
        <f>VLOOKUP($E1162, 'SP Per G'!$A$2:$D$1380, 3, FALSE)</f>
        <v>#N/A</v>
      </c>
      <c r="AE1162" s="9" t="e">
        <f>VLOOKUP($E1162, 'SP Per G'!$A$2:$D$1380, 4, FALSE)</f>
        <v>#N/A</v>
      </c>
      <c r="AF1162" s="9" t="e">
        <f>VLOOKUP($E1162, Individual_Pitching___Dashboard[], 18, FALSE)</f>
        <v>#N/A</v>
      </c>
      <c r="AG1162" s="9" t="e">
        <f>VLOOKUP($E1162, Individual_Pitching___Dashboard[], 20, FALSE)</f>
        <v>#N/A</v>
      </c>
      <c r="AH1162" s="9" t="e">
        <f>VLOOKUP($E1162, Individual_Pitching___Advanced[], 21,FALSE)</f>
        <v>#N/A</v>
      </c>
      <c r="AI1162" s="9" t="e">
        <f>VLOOKUP($C1162, 'Team Per G'!$A$2:$G$31, 7, FALSE)</f>
        <v>#N/A</v>
      </c>
      <c r="AJ1162" s="9" t="e">
        <f>VLOOKUP($C1162, 'FanGraphs - Team WAR Projected'!$B$2:$E$31, 3, FALSE)/162</f>
        <v>#N/A</v>
      </c>
      <c r="AK1162" s="9" t="e">
        <f>VLOOKUP($C1162, Team_Pitching___Advanced[[Team]:[xFIP]], 19,FALSE)</f>
        <v>#N/A</v>
      </c>
      <c r="AL1162" s="9" t="e">
        <f>VLOOKUP($C1162, Team_Pitching___Advanced[], 20, FALSE)</f>
        <v>#N/A</v>
      </c>
      <c r="AM1162" s="9" t="e">
        <f>VLOOKUP($C1162, Team_Batting___Dashboard[[Team]:[wOBA]], 16, FALSE)</f>
        <v>#N/A</v>
      </c>
      <c r="AN1162" s="9" t="e">
        <f>VLOOKUP($C1162, Team_Batting___Advanced[[Team]:[OPS]], 9, FALSE)</f>
        <v>#N/A</v>
      </c>
      <c r="AO1162" s="9" t="e">
        <f>VLOOKUP($C1162, Team_Batting___Advanced[], 19, FALSE)</f>
        <v>#N/A</v>
      </c>
      <c r="AP1162" s="9" t="e">
        <f>VLOOKUP($C1162, 'Team Per G'!$A$2:$G$31, 3, FALSE)</f>
        <v>#N/A</v>
      </c>
      <c r="AQ1162" s="9" t="e">
        <f>VLOOKUP($C1162, 'Team Per G'!$A$2:$G$31, 5, FALSE)</f>
        <v>#N/A</v>
      </c>
      <c r="AR1162" s="9" t="e">
        <f>VLOOKUP($C1162, 'Team Per G'!$A$2:$G$31, 4, FALSE)</f>
        <v>#N/A</v>
      </c>
      <c r="AS1162" s="9" t="e">
        <f>VLOOKUP($C1162, Team_Batting___Dashboard[], 22, FALSE)/$AC1162</f>
        <v>#N/A</v>
      </c>
      <c r="AT1162" s="9" t="e">
        <f>VLOOKUP($C1162, 'FanGraphs - Team WAR Projected'!$B$2:$E$31, 4, FALSE)/162</f>
        <v>#N/A</v>
      </c>
      <c r="AU1162" s="9" t="e">
        <f>VLOOKUP($C1162, FanGraphs_Standings[[Abbreviation]:[2024 Year to Date RS/G]], 6, FALSE)/$AC1162</f>
        <v>#N/A</v>
      </c>
      <c r="AV1162" s="9" t="e">
        <f>VLOOKUP($C1162, FanGraphs_Standings[[Abbreviation]:[2024 Projected Full Season RDif]], 19, FALSE)/162</f>
        <v>#N/A</v>
      </c>
      <c r="AW1162" s="9" t="e">
        <f>VLOOKUP($C1162, FanGraphs_Standings[[Abbreviation]:[2024 Projected Full Season RDif]], 5, FALSE)</f>
        <v>#N/A</v>
      </c>
      <c r="AX1162" s="9" t="e">
        <f>VLOOKUP($C1162, FanGraphs_Standings[[Abbreviation]:[2024 Projected Full Season W%]], 18, FALSE)</f>
        <v>#N/A</v>
      </c>
      <c r="AY1162" s="9" t="e">
        <f>VLOOKUP($C1162, 'Home Field Adv'!$A$2:$K$31, 11, FALSE)</f>
        <v>#N/A</v>
      </c>
      <c r="BB1162" s="5" t="str">
        <f t="shared" si="55"/>
        <v/>
      </c>
      <c r="BC1162" s="5" t="str">
        <f t="shared" si="56"/>
        <v/>
      </c>
      <c r="BD1162" s="5" t="str">
        <f t="shared" si="57"/>
        <v/>
      </c>
    </row>
    <row r="1163" spans="6:56" x14ac:dyDescent="0.45">
      <c r="F1163" s="9" t="e">
        <f>VLOOKUP($B1163, FanGraphs_Standings[[Abbreviation]:[2024 Year to Date G]], 2, FALSE)</f>
        <v>#N/A</v>
      </c>
      <c r="G1163" s="9" t="e">
        <f>IF(ISERR(VLOOKUP($D1163, 'SP Per G'!$A$2:$D$1380, 3, FALSE)), L1163, VLOOKUP($D1163, 'SP Per G'!$A$2:$D$1380, 3, FALSE))</f>
        <v>#N/A</v>
      </c>
      <c r="H1163" s="9" t="e">
        <f>VLOOKUP($D1163, 'SP Per G'!$A$2:$D$1380, 4, FALSE)</f>
        <v>#N/A</v>
      </c>
      <c r="I1163" s="9" t="e">
        <f>VLOOKUP($D1163, Individual_Pitching___Dashboard[], 18, FALSE)</f>
        <v>#N/A</v>
      </c>
      <c r="J1163" s="9" t="e">
        <f>VLOOKUP($D1163, Individual_Pitching___Dashboard[], 20, FALSE)</f>
        <v>#N/A</v>
      </c>
      <c r="K1163" s="9" t="e">
        <f>VLOOKUP($D1163, Individual_Pitching___Advanced[], 21,FALSE)</f>
        <v>#N/A</v>
      </c>
      <c r="L1163" s="9" t="e">
        <f>VLOOKUP($B1163, 'Team Per G'!$A$2:$G$31, 7, FALSE)</f>
        <v>#N/A</v>
      </c>
      <c r="M1163" s="9" t="e">
        <f>VLOOKUP($B1163, 'FanGraphs - Team WAR Projected'!$B$2:$E$31, 3, FALSE)/162</f>
        <v>#N/A</v>
      </c>
      <c r="N1163" s="9" t="e">
        <f>VLOOKUP($B1163, Team_Pitching___Advanced[[Team]:[xFIP]], 19,FALSE)</f>
        <v>#N/A</v>
      </c>
      <c r="O1163" s="9" t="e">
        <f>VLOOKUP($B1163, Team_Pitching___Advanced[], 20, FALSE)</f>
        <v>#N/A</v>
      </c>
      <c r="P1163" s="9" t="e">
        <f>VLOOKUP($B1163, Team_Batting___Dashboard[[Team]:[wOBA]], 16, FALSE)</f>
        <v>#N/A</v>
      </c>
      <c r="Q1163" s="9" t="e">
        <f>VLOOKUP($B1163, Team_Batting___Advanced[[Team]:[OPS]], 9, FALSE)</f>
        <v>#N/A</v>
      </c>
      <c r="R1163" s="9" t="e">
        <f>VLOOKUP($B1163, Team_Batting___Advanced[], 19, FALSE)</f>
        <v>#N/A</v>
      </c>
      <c r="S1163" s="9" t="e">
        <f>VLOOKUP($B1163, 'Team Per G'!$A$2:$G$31, 3, FALSE)</f>
        <v>#N/A</v>
      </c>
      <c r="T1163" s="9" t="e">
        <f>VLOOKUP($B1163, 'Team Per G'!$A$2:$G$31, 5, FALSE)</f>
        <v>#N/A</v>
      </c>
      <c r="U1163" s="9" t="e">
        <f>VLOOKUP($B1163, 'Team Per G'!$A$2:$G$31, 4, FALSE)</f>
        <v>#N/A</v>
      </c>
      <c r="V1163" s="9" t="e">
        <f>VLOOKUP($B1163, Team_Batting___Dashboard[], 22, FALSE)/$F1163</f>
        <v>#N/A</v>
      </c>
      <c r="W1163" s="9" t="e">
        <f>VLOOKUP($B1163, 'FanGraphs - Team WAR Projected'!$B$2:$E$31, 4, FALSE)/162</f>
        <v>#N/A</v>
      </c>
      <c r="X1163" s="9" t="e">
        <f>VLOOKUP($B1163, FanGraphs_Standings[[Abbreviation]:[2024 Year to Date RS/G]], 6, FALSE)/$F1163</f>
        <v>#N/A</v>
      </c>
      <c r="Y1163" s="9" t="e">
        <f>VLOOKUP($B1163, FanGraphs_Standings[[Abbreviation]:[2024 Projected Full Season RDif]], 19, FALSE)/162</f>
        <v>#N/A</v>
      </c>
      <c r="Z1163" s="9" t="e">
        <f>VLOOKUP($B1163, FanGraphs_Standings[[Abbreviation]:[2024 Projected Full Season RDif]], 5, FALSE)</f>
        <v>#N/A</v>
      </c>
      <c r="AA1163" s="9" t="e">
        <f>VLOOKUP($B1163, FanGraphs_Standings[[Abbreviation]:[2024 Projected Full Season W%]], 18, FALSE)</f>
        <v>#N/A</v>
      </c>
      <c r="AB1163" s="9" t="e">
        <f>VLOOKUP($B1163, 'Home Field Adv'!$A$2:$I$31, 9, FALSE)</f>
        <v>#N/A</v>
      </c>
      <c r="AC1163" s="9" t="e">
        <f>VLOOKUP($C1163, FanGraphs_Standings[[Abbreviation]:[2024 Year to Date G]], 2, FALSE)</f>
        <v>#N/A</v>
      </c>
      <c r="AD1163" s="9" t="e">
        <f>VLOOKUP($E1163, 'SP Per G'!$A$2:$D$1380, 3, FALSE)</f>
        <v>#N/A</v>
      </c>
      <c r="AE1163" s="9" t="e">
        <f>VLOOKUP($E1163, 'SP Per G'!$A$2:$D$1380, 4, FALSE)</f>
        <v>#N/A</v>
      </c>
      <c r="AF1163" s="9" t="e">
        <f>VLOOKUP($E1163, Individual_Pitching___Dashboard[], 18, FALSE)</f>
        <v>#N/A</v>
      </c>
      <c r="AG1163" s="9" t="e">
        <f>VLOOKUP($E1163, Individual_Pitching___Dashboard[], 20, FALSE)</f>
        <v>#N/A</v>
      </c>
      <c r="AH1163" s="9" t="e">
        <f>VLOOKUP($E1163, Individual_Pitching___Advanced[], 21,FALSE)</f>
        <v>#N/A</v>
      </c>
      <c r="AI1163" s="9" t="e">
        <f>VLOOKUP($C1163, 'Team Per G'!$A$2:$G$31, 7, FALSE)</f>
        <v>#N/A</v>
      </c>
      <c r="AJ1163" s="9" t="e">
        <f>VLOOKUP($C1163, 'FanGraphs - Team WAR Projected'!$B$2:$E$31, 3, FALSE)/162</f>
        <v>#N/A</v>
      </c>
      <c r="AK1163" s="9" t="e">
        <f>VLOOKUP($C1163, Team_Pitching___Advanced[[Team]:[xFIP]], 19,FALSE)</f>
        <v>#N/A</v>
      </c>
      <c r="AL1163" s="9" t="e">
        <f>VLOOKUP($C1163, Team_Pitching___Advanced[], 20, FALSE)</f>
        <v>#N/A</v>
      </c>
      <c r="AM1163" s="9" t="e">
        <f>VLOOKUP($C1163, Team_Batting___Dashboard[[Team]:[wOBA]], 16, FALSE)</f>
        <v>#N/A</v>
      </c>
      <c r="AN1163" s="9" t="e">
        <f>VLOOKUP($C1163, Team_Batting___Advanced[[Team]:[OPS]], 9, FALSE)</f>
        <v>#N/A</v>
      </c>
      <c r="AO1163" s="9" t="e">
        <f>VLOOKUP($C1163, Team_Batting___Advanced[], 19, FALSE)</f>
        <v>#N/A</v>
      </c>
      <c r="AP1163" s="9" t="e">
        <f>VLOOKUP($C1163, 'Team Per G'!$A$2:$G$31, 3, FALSE)</f>
        <v>#N/A</v>
      </c>
      <c r="AQ1163" s="9" t="e">
        <f>VLOOKUP($C1163, 'Team Per G'!$A$2:$G$31, 5, FALSE)</f>
        <v>#N/A</v>
      </c>
      <c r="AR1163" s="9" t="e">
        <f>VLOOKUP($C1163, 'Team Per G'!$A$2:$G$31, 4, FALSE)</f>
        <v>#N/A</v>
      </c>
      <c r="AS1163" s="9" t="e">
        <f>VLOOKUP($C1163, Team_Batting___Dashboard[], 22, FALSE)/$AC1163</f>
        <v>#N/A</v>
      </c>
      <c r="AT1163" s="9" t="e">
        <f>VLOOKUP($C1163, 'FanGraphs - Team WAR Projected'!$B$2:$E$31, 4, FALSE)/162</f>
        <v>#N/A</v>
      </c>
      <c r="AU1163" s="9" t="e">
        <f>VLOOKUP($C1163, FanGraphs_Standings[[Abbreviation]:[2024 Year to Date RS/G]], 6, FALSE)/$AC1163</f>
        <v>#N/A</v>
      </c>
      <c r="AV1163" s="9" t="e">
        <f>VLOOKUP($C1163, FanGraphs_Standings[[Abbreviation]:[2024 Projected Full Season RDif]], 19, FALSE)/162</f>
        <v>#N/A</v>
      </c>
      <c r="AW1163" s="9" t="e">
        <f>VLOOKUP($C1163, FanGraphs_Standings[[Abbreviation]:[2024 Projected Full Season RDif]], 5, FALSE)</f>
        <v>#N/A</v>
      </c>
      <c r="AX1163" s="9" t="e">
        <f>VLOOKUP($C1163, FanGraphs_Standings[[Abbreviation]:[2024 Projected Full Season W%]], 18, FALSE)</f>
        <v>#N/A</v>
      </c>
      <c r="AY1163" s="9" t="e">
        <f>VLOOKUP($C1163, 'Home Field Adv'!$A$2:$K$31, 11, FALSE)</f>
        <v>#N/A</v>
      </c>
      <c r="BB1163" s="5" t="str">
        <f t="shared" si="55"/>
        <v/>
      </c>
      <c r="BC1163" s="5" t="str">
        <f t="shared" si="56"/>
        <v/>
      </c>
      <c r="BD1163" s="5" t="str">
        <f t="shared" si="57"/>
        <v/>
      </c>
    </row>
    <row r="1164" spans="6:56" x14ac:dyDescent="0.45">
      <c r="F1164" s="9" t="e">
        <f>VLOOKUP($B1164, FanGraphs_Standings[[Abbreviation]:[2024 Year to Date G]], 2, FALSE)</f>
        <v>#N/A</v>
      </c>
      <c r="G1164" s="9" t="e">
        <f>IF(ISERR(VLOOKUP($D1164, 'SP Per G'!$A$2:$D$1380, 3, FALSE)), L1164, VLOOKUP($D1164, 'SP Per G'!$A$2:$D$1380, 3, FALSE))</f>
        <v>#N/A</v>
      </c>
      <c r="H1164" s="9" t="e">
        <f>VLOOKUP($D1164, 'SP Per G'!$A$2:$D$1380, 4, FALSE)</f>
        <v>#N/A</v>
      </c>
      <c r="I1164" s="9" t="e">
        <f>VLOOKUP($D1164, Individual_Pitching___Dashboard[], 18, FALSE)</f>
        <v>#N/A</v>
      </c>
      <c r="J1164" s="9" t="e">
        <f>VLOOKUP($D1164, Individual_Pitching___Dashboard[], 20, FALSE)</f>
        <v>#N/A</v>
      </c>
      <c r="K1164" s="9" t="e">
        <f>VLOOKUP($D1164, Individual_Pitching___Advanced[], 21,FALSE)</f>
        <v>#N/A</v>
      </c>
      <c r="L1164" s="9" t="e">
        <f>VLOOKUP($B1164, 'Team Per G'!$A$2:$G$31, 7, FALSE)</f>
        <v>#N/A</v>
      </c>
      <c r="M1164" s="9" t="e">
        <f>VLOOKUP($B1164, 'FanGraphs - Team WAR Projected'!$B$2:$E$31, 3, FALSE)/162</f>
        <v>#N/A</v>
      </c>
      <c r="N1164" s="9" t="e">
        <f>VLOOKUP($B1164, Team_Pitching___Advanced[[Team]:[xFIP]], 19,FALSE)</f>
        <v>#N/A</v>
      </c>
      <c r="O1164" s="9" t="e">
        <f>VLOOKUP($B1164, Team_Pitching___Advanced[], 20, FALSE)</f>
        <v>#N/A</v>
      </c>
      <c r="P1164" s="9" t="e">
        <f>VLOOKUP($B1164, Team_Batting___Dashboard[[Team]:[wOBA]], 16, FALSE)</f>
        <v>#N/A</v>
      </c>
      <c r="Q1164" s="9" t="e">
        <f>VLOOKUP($B1164, Team_Batting___Advanced[[Team]:[OPS]], 9, FALSE)</f>
        <v>#N/A</v>
      </c>
      <c r="R1164" s="9" t="e">
        <f>VLOOKUP($B1164, Team_Batting___Advanced[], 19, FALSE)</f>
        <v>#N/A</v>
      </c>
      <c r="S1164" s="9" t="e">
        <f>VLOOKUP($B1164, 'Team Per G'!$A$2:$G$31, 3, FALSE)</f>
        <v>#N/A</v>
      </c>
      <c r="T1164" s="9" t="e">
        <f>VLOOKUP($B1164, 'Team Per G'!$A$2:$G$31, 5, FALSE)</f>
        <v>#N/A</v>
      </c>
      <c r="U1164" s="9" t="e">
        <f>VLOOKUP($B1164, 'Team Per G'!$A$2:$G$31, 4, FALSE)</f>
        <v>#N/A</v>
      </c>
      <c r="V1164" s="9" t="e">
        <f>VLOOKUP($B1164, Team_Batting___Dashboard[], 22, FALSE)/$F1164</f>
        <v>#N/A</v>
      </c>
      <c r="W1164" s="9" t="e">
        <f>VLOOKUP($B1164, 'FanGraphs - Team WAR Projected'!$B$2:$E$31, 4, FALSE)/162</f>
        <v>#N/A</v>
      </c>
      <c r="X1164" s="9" t="e">
        <f>VLOOKUP($B1164, FanGraphs_Standings[[Abbreviation]:[2024 Year to Date RS/G]], 6, FALSE)/$F1164</f>
        <v>#N/A</v>
      </c>
      <c r="Y1164" s="9" t="e">
        <f>VLOOKUP($B1164, FanGraphs_Standings[[Abbreviation]:[2024 Projected Full Season RDif]], 19, FALSE)/162</f>
        <v>#N/A</v>
      </c>
      <c r="Z1164" s="9" t="e">
        <f>VLOOKUP($B1164, FanGraphs_Standings[[Abbreviation]:[2024 Projected Full Season RDif]], 5, FALSE)</f>
        <v>#N/A</v>
      </c>
      <c r="AA1164" s="9" t="e">
        <f>VLOOKUP($B1164, FanGraphs_Standings[[Abbreviation]:[2024 Projected Full Season W%]], 18, FALSE)</f>
        <v>#N/A</v>
      </c>
      <c r="AB1164" s="9" t="e">
        <f>VLOOKUP($B1164, 'Home Field Adv'!$A$2:$I$31, 9, FALSE)</f>
        <v>#N/A</v>
      </c>
      <c r="AC1164" s="9" t="e">
        <f>VLOOKUP($C1164, FanGraphs_Standings[[Abbreviation]:[2024 Year to Date G]], 2, FALSE)</f>
        <v>#N/A</v>
      </c>
      <c r="AD1164" s="9" t="e">
        <f>VLOOKUP($E1164, 'SP Per G'!$A$2:$D$1380, 3, FALSE)</f>
        <v>#N/A</v>
      </c>
      <c r="AE1164" s="9" t="e">
        <f>VLOOKUP($E1164, 'SP Per G'!$A$2:$D$1380, 4, FALSE)</f>
        <v>#N/A</v>
      </c>
      <c r="AF1164" s="9" t="e">
        <f>VLOOKUP($E1164, Individual_Pitching___Dashboard[], 18, FALSE)</f>
        <v>#N/A</v>
      </c>
      <c r="AG1164" s="9" t="e">
        <f>VLOOKUP($E1164, Individual_Pitching___Dashboard[], 20, FALSE)</f>
        <v>#N/A</v>
      </c>
      <c r="AH1164" s="9" t="e">
        <f>VLOOKUP($E1164, Individual_Pitching___Advanced[], 21,FALSE)</f>
        <v>#N/A</v>
      </c>
      <c r="AI1164" s="9" t="e">
        <f>VLOOKUP($C1164, 'Team Per G'!$A$2:$G$31, 7, FALSE)</f>
        <v>#N/A</v>
      </c>
      <c r="AJ1164" s="9" t="e">
        <f>VLOOKUP($C1164, 'FanGraphs - Team WAR Projected'!$B$2:$E$31, 3, FALSE)/162</f>
        <v>#N/A</v>
      </c>
      <c r="AK1164" s="9" t="e">
        <f>VLOOKUP($C1164, Team_Pitching___Advanced[[Team]:[xFIP]], 19,FALSE)</f>
        <v>#N/A</v>
      </c>
      <c r="AL1164" s="9" t="e">
        <f>VLOOKUP($C1164, Team_Pitching___Advanced[], 20, FALSE)</f>
        <v>#N/A</v>
      </c>
      <c r="AM1164" s="9" t="e">
        <f>VLOOKUP($C1164, Team_Batting___Dashboard[[Team]:[wOBA]], 16, FALSE)</f>
        <v>#N/A</v>
      </c>
      <c r="AN1164" s="9" t="e">
        <f>VLOOKUP($C1164, Team_Batting___Advanced[[Team]:[OPS]], 9, FALSE)</f>
        <v>#N/A</v>
      </c>
      <c r="AO1164" s="9" t="e">
        <f>VLOOKUP($C1164, Team_Batting___Advanced[], 19, FALSE)</f>
        <v>#N/A</v>
      </c>
      <c r="AP1164" s="9" t="e">
        <f>VLOOKUP($C1164, 'Team Per G'!$A$2:$G$31, 3, FALSE)</f>
        <v>#N/A</v>
      </c>
      <c r="AQ1164" s="9" t="e">
        <f>VLOOKUP($C1164, 'Team Per G'!$A$2:$G$31, 5, FALSE)</f>
        <v>#N/A</v>
      </c>
      <c r="AR1164" s="9" t="e">
        <f>VLOOKUP($C1164, 'Team Per G'!$A$2:$G$31, 4, FALSE)</f>
        <v>#N/A</v>
      </c>
      <c r="AS1164" s="9" t="e">
        <f>VLOOKUP($C1164, Team_Batting___Dashboard[], 22, FALSE)/$AC1164</f>
        <v>#N/A</v>
      </c>
      <c r="AT1164" s="9" t="e">
        <f>VLOOKUP($C1164, 'FanGraphs - Team WAR Projected'!$B$2:$E$31, 4, FALSE)/162</f>
        <v>#N/A</v>
      </c>
      <c r="AU1164" s="9" t="e">
        <f>VLOOKUP($C1164, FanGraphs_Standings[[Abbreviation]:[2024 Year to Date RS/G]], 6, FALSE)/$AC1164</f>
        <v>#N/A</v>
      </c>
      <c r="AV1164" s="9" t="e">
        <f>VLOOKUP($C1164, FanGraphs_Standings[[Abbreviation]:[2024 Projected Full Season RDif]], 19, FALSE)/162</f>
        <v>#N/A</v>
      </c>
      <c r="AW1164" s="9" t="e">
        <f>VLOOKUP($C1164, FanGraphs_Standings[[Abbreviation]:[2024 Projected Full Season RDif]], 5, FALSE)</f>
        <v>#N/A</v>
      </c>
      <c r="AX1164" s="9" t="e">
        <f>VLOOKUP($C1164, FanGraphs_Standings[[Abbreviation]:[2024 Projected Full Season W%]], 18, FALSE)</f>
        <v>#N/A</v>
      </c>
      <c r="AY1164" s="9" t="e">
        <f>VLOOKUP($C1164, 'Home Field Adv'!$A$2:$K$31, 11, FALSE)</f>
        <v>#N/A</v>
      </c>
      <c r="BB1164" s="5" t="str">
        <f t="shared" si="55"/>
        <v/>
      </c>
      <c r="BC1164" s="5" t="str">
        <f t="shared" si="56"/>
        <v/>
      </c>
      <c r="BD1164" s="5" t="str">
        <f t="shared" si="57"/>
        <v/>
      </c>
    </row>
    <row r="1165" spans="6:56" x14ac:dyDescent="0.45">
      <c r="F1165" s="9" t="e">
        <f>VLOOKUP($B1165, FanGraphs_Standings[[Abbreviation]:[2024 Year to Date G]], 2, FALSE)</f>
        <v>#N/A</v>
      </c>
      <c r="G1165" s="9" t="e">
        <f>IF(ISERR(VLOOKUP($D1165, 'SP Per G'!$A$2:$D$1380, 3, FALSE)), L1165, VLOOKUP($D1165, 'SP Per G'!$A$2:$D$1380, 3, FALSE))</f>
        <v>#N/A</v>
      </c>
      <c r="H1165" s="9" t="e">
        <f>VLOOKUP($D1165, 'SP Per G'!$A$2:$D$1380, 4, FALSE)</f>
        <v>#N/A</v>
      </c>
      <c r="I1165" s="9" t="e">
        <f>VLOOKUP($D1165, Individual_Pitching___Dashboard[], 18, FALSE)</f>
        <v>#N/A</v>
      </c>
      <c r="J1165" s="9" t="e">
        <f>VLOOKUP($D1165, Individual_Pitching___Dashboard[], 20, FALSE)</f>
        <v>#N/A</v>
      </c>
      <c r="K1165" s="9" t="e">
        <f>VLOOKUP($D1165, Individual_Pitching___Advanced[], 21,FALSE)</f>
        <v>#N/A</v>
      </c>
      <c r="L1165" s="9" t="e">
        <f>VLOOKUP($B1165, 'Team Per G'!$A$2:$G$31, 7, FALSE)</f>
        <v>#N/A</v>
      </c>
      <c r="M1165" s="9" t="e">
        <f>VLOOKUP($B1165, 'FanGraphs - Team WAR Projected'!$B$2:$E$31, 3, FALSE)/162</f>
        <v>#N/A</v>
      </c>
      <c r="N1165" s="9" t="e">
        <f>VLOOKUP($B1165, Team_Pitching___Advanced[[Team]:[xFIP]], 19,FALSE)</f>
        <v>#N/A</v>
      </c>
      <c r="O1165" s="9" t="e">
        <f>VLOOKUP($B1165, Team_Pitching___Advanced[], 20, FALSE)</f>
        <v>#N/A</v>
      </c>
      <c r="P1165" s="9" t="e">
        <f>VLOOKUP($B1165, Team_Batting___Dashboard[[Team]:[wOBA]], 16, FALSE)</f>
        <v>#N/A</v>
      </c>
      <c r="Q1165" s="9" t="e">
        <f>VLOOKUP($B1165, Team_Batting___Advanced[[Team]:[OPS]], 9, FALSE)</f>
        <v>#N/A</v>
      </c>
      <c r="R1165" s="9" t="e">
        <f>VLOOKUP($B1165, Team_Batting___Advanced[], 19, FALSE)</f>
        <v>#N/A</v>
      </c>
      <c r="S1165" s="9" t="e">
        <f>VLOOKUP($B1165, 'Team Per G'!$A$2:$G$31, 3, FALSE)</f>
        <v>#N/A</v>
      </c>
      <c r="T1165" s="9" t="e">
        <f>VLOOKUP($B1165, 'Team Per G'!$A$2:$G$31, 5, FALSE)</f>
        <v>#N/A</v>
      </c>
      <c r="U1165" s="9" t="e">
        <f>VLOOKUP($B1165, 'Team Per G'!$A$2:$G$31, 4, FALSE)</f>
        <v>#N/A</v>
      </c>
      <c r="V1165" s="9" t="e">
        <f>VLOOKUP($B1165, Team_Batting___Dashboard[], 22, FALSE)/$F1165</f>
        <v>#N/A</v>
      </c>
      <c r="W1165" s="9" t="e">
        <f>VLOOKUP($B1165, 'FanGraphs - Team WAR Projected'!$B$2:$E$31, 4, FALSE)/162</f>
        <v>#N/A</v>
      </c>
      <c r="X1165" s="9" t="e">
        <f>VLOOKUP($B1165, FanGraphs_Standings[[Abbreviation]:[2024 Year to Date RS/G]], 6, FALSE)/$F1165</f>
        <v>#N/A</v>
      </c>
      <c r="Y1165" s="9" t="e">
        <f>VLOOKUP($B1165, FanGraphs_Standings[[Abbreviation]:[2024 Projected Full Season RDif]], 19, FALSE)/162</f>
        <v>#N/A</v>
      </c>
      <c r="Z1165" s="9" t="e">
        <f>VLOOKUP($B1165, FanGraphs_Standings[[Abbreviation]:[2024 Projected Full Season RDif]], 5, FALSE)</f>
        <v>#N/A</v>
      </c>
      <c r="AA1165" s="9" t="e">
        <f>VLOOKUP($B1165, FanGraphs_Standings[[Abbreviation]:[2024 Projected Full Season W%]], 18, FALSE)</f>
        <v>#N/A</v>
      </c>
      <c r="AB1165" s="9" t="e">
        <f>VLOOKUP($B1165, 'Home Field Adv'!$A$2:$I$31, 9, FALSE)</f>
        <v>#N/A</v>
      </c>
      <c r="AC1165" s="9" t="e">
        <f>VLOOKUP($C1165, FanGraphs_Standings[[Abbreviation]:[2024 Year to Date G]], 2, FALSE)</f>
        <v>#N/A</v>
      </c>
      <c r="AD1165" s="9" t="e">
        <f>VLOOKUP($E1165, 'SP Per G'!$A$2:$D$1380, 3, FALSE)</f>
        <v>#N/A</v>
      </c>
      <c r="AE1165" s="9" t="e">
        <f>VLOOKUP($E1165, 'SP Per G'!$A$2:$D$1380, 4, FALSE)</f>
        <v>#N/A</v>
      </c>
      <c r="AF1165" s="9" t="e">
        <f>VLOOKUP($E1165, Individual_Pitching___Dashboard[], 18, FALSE)</f>
        <v>#N/A</v>
      </c>
      <c r="AG1165" s="9" t="e">
        <f>VLOOKUP($E1165, Individual_Pitching___Dashboard[], 20, FALSE)</f>
        <v>#N/A</v>
      </c>
      <c r="AH1165" s="9" t="e">
        <f>VLOOKUP($E1165, Individual_Pitching___Advanced[], 21,FALSE)</f>
        <v>#N/A</v>
      </c>
      <c r="AI1165" s="9" t="e">
        <f>VLOOKUP($C1165, 'Team Per G'!$A$2:$G$31, 7, FALSE)</f>
        <v>#N/A</v>
      </c>
      <c r="AJ1165" s="9" t="e">
        <f>VLOOKUP($C1165, 'FanGraphs - Team WAR Projected'!$B$2:$E$31, 3, FALSE)/162</f>
        <v>#N/A</v>
      </c>
      <c r="AK1165" s="9" t="e">
        <f>VLOOKUP($C1165, Team_Pitching___Advanced[[Team]:[xFIP]], 19,FALSE)</f>
        <v>#N/A</v>
      </c>
      <c r="AL1165" s="9" t="e">
        <f>VLOOKUP($C1165, Team_Pitching___Advanced[], 20, FALSE)</f>
        <v>#N/A</v>
      </c>
      <c r="AM1165" s="9" t="e">
        <f>VLOOKUP($C1165, Team_Batting___Dashboard[[Team]:[wOBA]], 16, FALSE)</f>
        <v>#N/A</v>
      </c>
      <c r="AN1165" s="9" t="e">
        <f>VLOOKUP($C1165, Team_Batting___Advanced[[Team]:[OPS]], 9, FALSE)</f>
        <v>#N/A</v>
      </c>
      <c r="AO1165" s="9" t="e">
        <f>VLOOKUP($C1165, Team_Batting___Advanced[], 19, FALSE)</f>
        <v>#N/A</v>
      </c>
      <c r="AP1165" s="9" t="e">
        <f>VLOOKUP($C1165, 'Team Per G'!$A$2:$G$31, 3, FALSE)</f>
        <v>#N/A</v>
      </c>
      <c r="AQ1165" s="9" t="e">
        <f>VLOOKUP($C1165, 'Team Per G'!$A$2:$G$31, 5, FALSE)</f>
        <v>#N/A</v>
      </c>
      <c r="AR1165" s="9" t="e">
        <f>VLOOKUP($C1165, 'Team Per G'!$A$2:$G$31, 4, FALSE)</f>
        <v>#N/A</v>
      </c>
      <c r="AS1165" s="9" t="e">
        <f>VLOOKUP($C1165, Team_Batting___Dashboard[], 22, FALSE)/$AC1165</f>
        <v>#N/A</v>
      </c>
      <c r="AT1165" s="9" t="e">
        <f>VLOOKUP($C1165, 'FanGraphs - Team WAR Projected'!$B$2:$E$31, 4, FALSE)/162</f>
        <v>#N/A</v>
      </c>
      <c r="AU1165" s="9" t="e">
        <f>VLOOKUP($C1165, FanGraphs_Standings[[Abbreviation]:[2024 Year to Date RS/G]], 6, FALSE)/$AC1165</f>
        <v>#N/A</v>
      </c>
      <c r="AV1165" s="9" t="e">
        <f>VLOOKUP($C1165, FanGraphs_Standings[[Abbreviation]:[2024 Projected Full Season RDif]], 19, FALSE)/162</f>
        <v>#N/A</v>
      </c>
      <c r="AW1165" s="9" t="e">
        <f>VLOOKUP($C1165, FanGraphs_Standings[[Abbreviation]:[2024 Projected Full Season RDif]], 5, FALSE)</f>
        <v>#N/A</v>
      </c>
      <c r="AX1165" s="9" t="e">
        <f>VLOOKUP($C1165, FanGraphs_Standings[[Abbreviation]:[2024 Projected Full Season W%]], 18, FALSE)</f>
        <v>#N/A</v>
      </c>
      <c r="AY1165" s="9" t="e">
        <f>VLOOKUP($C1165, 'Home Field Adv'!$A$2:$K$31, 11, FALSE)</f>
        <v>#N/A</v>
      </c>
      <c r="BB1165" s="5" t="str">
        <f t="shared" si="55"/>
        <v/>
      </c>
      <c r="BC1165" s="5" t="str">
        <f t="shared" si="56"/>
        <v/>
      </c>
      <c r="BD1165" s="5" t="str">
        <f t="shared" si="57"/>
        <v/>
      </c>
    </row>
    <row r="1166" spans="6:56" x14ac:dyDescent="0.45">
      <c r="F1166" s="9" t="e">
        <f>VLOOKUP($B1166, FanGraphs_Standings[[Abbreviation]:[2024 Year to Date G]], 2, FALSE)</f>
        <v>#N/A</v>
      </c>
      <c r="G1166" s="9" t="e">
        <f>IF(ISERR(VLOOKUP($D1166, 'SP Per G'!$A$2:$D$1380, 3, FALSE)), L1166, VLOOKUP($D1166, 'SP Per G'!$A$2:$D$1380, 3, FALSE))</f>
        <v>#N/A</v>
      </c>
      <c r="H1166" s="9" t="e">
        <f>VLOOKUP($D1166, 'SP Per G'!$A$2:$D$1380, 4, FALSE)</f>
        <v>#N/A</v>
      </c>
      <c r="I1166" s="9" t="e">
        <f>VLOOKUP($D1166, Individual_Pitching___Dashboard[], 18, FALSE)</f>
        <v>#N/A</v>
      </c>
      <c r="J1166" s="9" t="e">
        <f>VLOOKUP($D1166, Individual_Pitching___Dashboard[], 20, FALSE)</f>
        <v>#N/A</v>
      </c>
      <c r="K1166" s="9" t="e">
        <f>VLOOKUP($D1166, Individual_Pitching___Advanced[], 21,FALSE)</f>
        <v>#N/A</v>
      </c>
      <c r="L1166" s="9" t="e">
        <f>VLOOKUP($B1166, 'Team Per G'!$A$2:$G$31, 7, FALSE)</f>
        <v>#N/A</v>
      </c>
      <c r="M1166" s="9" t="e">
        <f>VLOOKUP($B1166, 'FanGraphs - Team WAR Projected'!$B$2:$E$31, 3, FALSE)/162</f>
        <v>#N/A</v>
      </c>
      <c r="N1166" s="9" t="e">
        <f>VLOOKUP($B1166, Team_Pitching___Advanced[[Team]:[xFIP]], 19,FALSE)</f>
        <v>#N/A</v>
      </c>
      <c r="O1166" s="9" t="e">
        <f>VLOOKUP($B1166, Team_Pitching___Advanced[], 20, FALSE)</f>
        <v>#N/A</v>
      </c>
      <c r="P1166" s="9" t="e">
        <f>VLOOKUP($B1166, Team_Batting___Dashboard[[Team]:[wOBA]], 16, FALSE)</f>
        <v>#N/A</v>
      </c>
      <c r="Q1166" s="9" t="e">
        <f>VLOOKUP($B1166, Team_Batting___Advanced[[Team]:[OPS]], 9, FALSE)</f>
        <v>#N/A</v>
      </c>
      <c r="R1166" s="9" t="e">
        <f>VLOOKUP($B1166, Team_Batting___Advanced[], 19, FALSE)</f>
        <v>#N/A</v>
      </c>
      <c r="S1166" s="9" t="e">
        <f>VLOOKUP($B1166, 'Team Per G'!$A$2:$G$31, 3, FALSE)</f>
        <v>#N/A</v>
      </c>
      <c r="T1166" s="9" t="e">
        <f>VLOOKUP($B1166, 'Team Per G'!$A$2:$G$31, 5, FALSE)</f>
        <v>#N/A</v>
      </c>
      <c r="U1166" s="9" t="e">
        <f>VLOOKUP($B1166, 'Team Per G'!$A$2:$G$31, 4, FALSE)</f>
        <v>#N/A</v>
      </c>
      <c r="V1166" s="9" t="e">
        <f>VLOOKUP($B1166, Team_Batting___Dashboard[], 22, FALSE)/$F1166</f>
        <v>#N/A</v>
      </c>
      <c r="W1166" s="9" t="e">
        <f>VLOOKUP($B1166, 'FanGraphs - Team WAR Projected'!$B$2:$E$31, 4, FALSE)/162</f>
        <v>#N/A</v>
      </c>
      <c r="X1166" s="9" t="e">
        <f>VLOOKUP($B1166, FanGraphs_Standings[[Abbreviation]:[2024 Year to Date RS/G]], 6, FALSE)/$F1166</f>
        <v>#N/A</v>
      </c>
      <c r="Y1166" s="9" t="e">
        <f>VLOOKUP($B1166, FanGraphs_Standings[[Abbreviation]:[2024 Projected Full Season RDif]], 19, FALSE)/162</f>
        <v>#N/A</v>
      </c>
      <c r="Z1166" s="9" t="e">
        <f>VLOOKUP($B1166, FanGraphs_Standings[[Abbreviation]:[2024 Projected Full Season RDif]], 5, FALSE)</f>
        <v>#N/A</v>
      </c>
      <c r="AA1166" s="9" t="e">
        <f>VLOOKUP($B1166, FanGraphs_Standings[[Abbreviation]:[2024 Projected Full Season W%]], 18, FALSE)</f>
        <v>#N/A</v>
      </c>
      <c r="AB1166" s="9" t="e">
        <f>VLOOKUP($B1166, 'Home Field Adv'!$A$2:$I$31, 9, FALSE)</f>
        <v>#N/A</v>
      </c>
      <c r="AC1166" s="9" t="e">
        <f>VLOOKUP($C1166, FanGraphs_Standings[[Abbreviation]:[2024 Year to Date G]], 2, FALSE)</f>
        <v>#N/A</v>
      </c>
      <c r="AD1166" s="9" t="e">
        <f>VLOOKUP($E1166, 'SP Per G'!$A$2:$D$1380, 3, FALSE)</f>
        <v>#N/A</v>
      </c>
      <c r="AE1166" s="9" t="e">
        <f>VLOOKUP($E1166, 'SP Per G'!$A$2:$D$1380, 4, FALSE)</f>
        <v>#N/A</v>
      </c>
      <c r="AF1166" s="9" t="e">
        <f>VLOOKUP($E1166, Individual_Pitching___Dashboard[], 18, FALSE)</f>
        <v>#N/A</v>
      </c>
      <c r="AG1166" s="9" t="e">
        <f>VLOOKUP($E1166, Individual_Pitching___Dashboard[], 20, FALSE)</f>
        <v>#N/A</v>
      </c>
      <c r="AH1166" s="9" t="e">
        <f>VLOOKUP($E1166, Individual_Pitching___Advanced[], 21,FALSE)</f>
        <v>#N/A</v>
      </c>
      <c r="AI1166" s="9" t="e">
        <f>VLOOKUP($C1166, 'Team Per G'!$A$2:$G$31, 7, FALSE)</f>
        <v>#N/A</v>
      </c>
      <c r="AJ1166" s="9" t="e">
        <f>VLOOKUP($C1166, 'FanGraphs - Team WAR Projected'!$B$2:$E$31, 3, FALSE)/162</f>
        <v>#N/A</v>
      </c>
      <c r="AK1166" s="9" t="e">
        <f>VLOOKUP($C1166, Team_Pitching___Advanced[[Team]:[xFIP]], 19,FALSE)</f>
        <v>#N/A</v>
      </c>
      <c r="AL1166" s="9" t="e">
        <f>VLOOKUP($C1166, Team_Pitching___Advanced[], 20, FALSE)</f>
        <v>#N/A</v>
      </c>
      <c r="AM1166" s="9" t="e">
        <f>VLOOKUP($C1166, Team_Batting___Dashboard[[Team]:[wOBA]], 16, FALSE)</f>
        <v>#N/A</v>
      </c>
      <c r="AN1166" s="9" t="e">
        <f>VLOOKUP($C1166, Team_Batting___Advanced[[Team]:[OPS]], 9, FALSE)</f>
        <v>#N/A</v>
      </c>
      <c r="AO1166" s="9" t="e">
        <f>VLOOKUP($C1166, Team_Batting___Advanced[], 19, FALSE)</f>
        <v>#N/A</v>
      </c>
      <c r="AP1166" s="9" t="e">
        <f>VLOOKUP($C1166, 'Team Per G'!$A$2:$G$31, 3, FALSE)</f>
        <v>#N/A</v>
      </c>
      <c r="AQ1166" s="9" t="e">
        <f>VLOOKUP($C1166, 'Team Per G'!$A$2:$G$31, 5, FALSE)</f>
        <v>#N/A</v>
      </c>
      <c r="AR1166" s="9" t="e">
        <f>VLOOKUP($C1166, 'Team Per G'!$A$2:$G$31, 4, FALSE)</f>
        <v>#N/A</v>
      </c>
      <c r="AS1166" s="9" t="e">
        <f>VLOOKUP($C1166, Team_Batting___Dashboard[], 22, FALSE)/$AC1166</f>
        <v>#N/A</v>
      </c>
      <c r="AT1166" s="9" t="e">
        <f>VLOOKUP($C1166, 'FanGraphs - Team WAR Projected'!$B$2:$E$31, 4, FALSE)/162</f>
        <v>#N/A</v>
      </c>
      <c r="AU1166" s="9" t="e">
        <f>VLOOKUP($C1166, FanGraphs_Standings[[Abbreviation]:[2024 Year to Date RS/G]], 6, FALSE)/$AC1166</f>
        <v>#N/A</v>
      </c>
      <c r="AV1166" s="9" t="e">
        <f>VLOOKUP($C1166, FanGraphs_Standings[[Abbreviation]:[2024 Projected Full Season RDif]], 19, FALSE)/162</f>
        <v>#N/A</v>
      </c>
      <c r="AW1166" s="9" t="e">
        <f>VLOOKUP($C1166, FanGraphs_Standings[[Abbreviation]:[2024 Projected Full Season RDif]], 5, FALSE)</f>
        <v>#N/A</v>
      </c>
      <c r="AX1166" s="9" t="e">
        <f>VLOOKUP($C1166, FanGraphs_Standings[[Abbreviation]:[2024 Projected Full Season W%]], 18, FALSE)</f>
        <v>#N/A</v>
      </c>
      <c r="AY1166" s="9" t="e">
        <f>VLOOKUP($C1166, 'Home Field Adv'!$A$2:$K$31, 11, FALSE)</f>
        <v>#N/A</v>
      </c>
      <c r="BB1166" s="5" t="str">
        <f t="shared" si="55"/>
        <v/>
      </c>
      <c r="BC1166" s="5" t="str">
        <f t="shared" si="56"/>
        <v/>
      </c>
      <c r="BD1166" s="5" t="str">
        <f t="shared" si="57"/>
        <v/>
      </c>
    </row>
    <row r="1167" spans="6:56" x14ac:dyDescent="0.45">
      <c r="F1167" s="9" t="e">
        <f>VLOOKUP($B1167, FanGraphs_Standings[[Abbreviation]:[2024 Year to Date G]], 2, FALSE)</f>
        <v>#N/A</v>
      </c>
      <c r="G1167" s="9" t="e">
        <f>IF(ISERR(VLOOKUP($D1167, 'SP Per G'!$A$2:$D$1380, 3, FALSE)), L1167, VLOOKUP($D1167, 'SP Per G'!$A$2:$D$1380, 3, FALSE))</f>
        <v>#N/A</v>
      </c>
      <c r="H1167" s="9" t="e">
        <f>VLOOKUP($D1167, 'SP Per G'!$A$2:$D$1380, 4, FALSE)</f>
        <v>#N/A</v>
      </c>
      <c r="I1167" s="9" t="e">
        <f>VLOOKUP($D1167, Individual_Pitching___Dashboard[], 18, FALSE)</f>
        <v>#N/A</v>
      </c>
      <c r="J1167" s="9" t="e">
        <f>VLOOKUP($D1167, Individual_Pitching___Dashboard[], 20, FALSE)</f>
        <v>#N/A</v>
      </c>
      <c r="K1167" s="9" t="e">
        <f>VLOOKUP($D1167, Individual_Pitching___Advanced[], 21,FALSE)</f>
        <v>#N/A</v>
      </c>
      <c r="L1167" s="9" t="e">
        <f>VLOOKUP($B1167, 'Team Per G'!$A$2:$G$31, 7, FALSE)</f>
        <v>#N/A</v>
      </c>
      <c r="M1167" s="9" t="e">
        <f>VLOOKUP($B1167, 'FanGraphs - Team WAR Projected'!$B$2:$E$31, 3, FALSE)/162</f>
        <v>#N/A</v>
      </c>
      <c r="N1167" s="9" t="e">
        <f>VLOOKUP($B1167, Team_Pitching___Advanced[[Team]:[xFIP]], 19,FALSE)</f>
        <v>#N/A</v>
      </c>
      <c r="O1167" s="9" t="e">
        <f>VLOOKUP($B1167, Team_Pitching___Advanced[], 20, FALSE)</f>
        <v>#N/A</v>
      </c>
      <c r="P1167" s="9" t="e">
        <f>VLOOKUP($B1167, Team_Batting___Dashboard[[Team]:[wOBA]], 16, FALSE)</f>
        <v>#N/A</v>
      </c>
      <c r="Q1167" s="9" t="e">
        <f>VLOOKUP($B1167, Team_Batting___Advanced[[Team]:[OPS]], 9, FALSE)</f>
        <v>#N/A</v>
      </c>
      <c r="R1167" s="9" t="e">
        <f>VLOOKUP($B1167, Team_Batting___Advanced[], 19, FALSE)</f>
        <v>#N/A</v>
      </c>
      <c r="S1167" s="9" t="e">
        <f>VLOOKUP($B1167, 'Team Per G'!$A$2:$G$31, 3, FALSE)</f>
        <v>#N/A</v>
      </c>
      <c r="T1167" s="9" t="e">
        <f>VLOOKUP($B1167, 'Team Per G'!$A$2:$G$31, 5, FALSE)</f>
        <v>#N/A</v>
      </c>
      <c r="U1167" s="9" t="e">
        <f>VLOOKUP($B1167, 'Team Per G'!$A$2:$G$31, 4, FALSE)</f>
        <v>#N/A</v>
      </c>
      <c r="V1167" s="9" t="e">
        <f>VLOOKUP($B1167, Team_Batting___Dashboard[], 22, FALSE)/$F1167</f>
        <v>#N/A</v>
      </c>
      <c r="W1167" s="9" t="e">
        <f>VLOOKUP($B1167, 'FanGraphs - Team WAR Projected'!$B$2:$E$31, 4, FALSE)/162</f>
        <v>#N/A</v>
      </c>
      <c r="X1167" s="9" t="e">
        <f>VLOOKUP($B1167, FanGraphs_Standings[[Abbreviation]:[2024 Year to Date RS/G]], 6, FALSE)/$F1167</f>
        <v>#N/A</v>
      </c>
      <c r="Y1167" s="9" t="e">
        <f>VLOOKUP($B1167, FanGraphs_Standings[[Abbreviation]:[2024 Projected Full Season RDif]], 19, FALSE)/162</f>
        <v>#N/A</v>
      </c>
      <c r="Z1167" s="9" t="e">
        <f>VLOOKUP($B1167, FanGraphs_Standings[[Abbreviation]:[2024 Projected Full Season RDif]], 5, FALSE)</f>
        <v>#N/A</v>
      </c>
      <c r="AA1167" s="9" t="e">
        <f>VLOOKUP($B1167, FanGraphs_Standings[[Abbreviation]:[2024 Projected Full Season W%]], 18, FALSE)</f>
        <v>#N/A</v>
      </c>
      <c r="AB1167" s="9" t="e">
        <f>VLOOKUP($B1167, 'Home Field Adv'!$A$2:$I$31, 9, FALSE)</f>
        <v>#N/A</v>
      </c>
      <c r="AC1167" s="9" t="e">
        <f>VLOOKUP($C1167, FanGraphs_Standings[[Abbreviation]:[2024 Year to Date G]], 2, FALSE)</f>
        <v>#N/A</v>
      </c>
      <c r="AD1167" s="9" t="e">
        <f>VLOOKUP($E1167, 'SP Per G'!$A$2:$D$1380, 3, FALSE)</f>
        <v>#N/A</v>
      </c>
      <c r="AE1167" s="9" t="e">
        <f>VLOOKUP($E1167, 'SP Per G'!$A$2:$D$1380, 4, FALSE)</f>
        <v>#N/A</v>
      </c>
      <c r="AF1167" s="9" t="e">
        <f>VLOOKUP($E1167, Individual_Pitching___Dashboard[], 18, FALSE)</f>
        <v>#N/A</v>
      </c>
      <c r="AG1167" s="9" t="e">
        <f>VLOOKUP($E1167, Individual_Pitching___Dashboard[], 20, FALSE)</f>
        <v>#N/A</v>
      </c>
      <c r="AH1167" s="9" t="e">
        <f>VLOOKUP($E1167, Individual_Pitching___Advanced[], 21,FALSE)</f>
        <v>#N/A</v>
      </c>
      <c r="AI1167" s="9" t="e">
        <f>VLOOKUP($C1167, 'Team Per G'!$A$2:$G$31, 7, FALSE)</f>
        <v>#N/A</v>
      </c>
      <c r="AJ1167" s="9" t="e">
        <f>VLOOKUP($C1167, 'FanGraphs - Team WAR Projected'!$B$2:$E$31, 3, FALSE)/162</f>
        <v>#N/A</v>
      </c>
      <c r="AK1167" s="9" t="e">
        <f>VLOOKUP($C1167, Team_Pitching___Advanced[[Team]:[xFIP]], 19,FALSE)</f>
        <v>#N/A</v>
      </c>
      <c r="AL1167" s="9" t="e">
        <f>VLOOKUP($C1167, Team_Pitching___Advanced[], 20, FALSE)</f>
        <v>#N/A</v>
      </c>
      <c r="AM1167" s="9" t="e">
        <f>VLOOKUP($C1167, Team_Batting___Dashboard[[Team]:[wOBA]], 16, FALSE)</f>
        <v>#N/A</v>
      </c>
      <c r="AN1167" s="9" t="e">
        <f>VLOOKUP($C1167, Team_Batting___Advanced[[Team]:[OPS]], 9, FALSE)</f>
        <v>#N/A</v>
      </c>
      <c r="AO1167" s="9" t="e">
        <f>VLOOKUP($C1167, Team_Batting___Advanced[], 19, FALSE)</f>
        <v>#N/A</v>
      </c>
      <c r="AP1167" s="9" t="e">
        <f>VLOOKUP($C1167, 'Team Per G'!$A$2:$G$31, 3, FALSE)</f>
        <v>#N/A</v>
      </c>
      <c r="AQ1167" s="9" t="e">
        <f>VLOOKUP($C1167, 'Team Per G'!$A$2:$G$31, 5, FALSE)</f>
        <v>#N/A</v>
      </c>
      <c r="AR1167" s="9" t="e">
        <f>VLOOKUP($C1167, 'Team Per G'!$A$2:$G$31, 4, FALSE)</f>
        <v>#N/A</v>
      </c>
      <c r="AS1167" s="9" t="e">
        <f>VLOOKUP($C1167, Team_Batting___Dashboard[], 22, FALSE)/$AC1167</f>
        <v>#N/A</v>
      </c>
      <c r="AT1167" s="9" t="e">
        <f>VLOOKUP($C1167, 'FanGraphs - Team WAR Projected'!$B$2:$E$31, 4, FALSE)/162</f>
        <v>#N/A</v>
      </c>
      <c r="AU1167" s="9" t="e">
        <f>VLOOKUP($C1167, FanGraphs_Standings[[Abbreviation]:[2024 Year to Date RS/G]], 6, FALSE)/$AC1167</f>
        <v>#N/A</v>
      </c>
      <c r="AV1167" s="9" t="e">
        <f>VLOOKUP($C1167, FanGraphs_Standings[[Abbreviation]:[2024 Projected Full Season RDif]], 19, FALSE)/162</f>
        <v>#N/A</v>
      </c>
      <c r="AW1167" s="9" t="e">
        <f>VLOOKUP($C1167, FanGraphs_Standings[[Abbreviation]:[2024 Projected Full Season RDif]], 5, FALSE)</f>
        <v>#N/A</v>
      </c>
      <c r="AX1167" s="9" t="e">
        <f>VLOOKUP($C1167, FanGraphs_Standings[[Abbreviation]:[2024 Projected Full Season W%]], 18, FALSE)</f>
        <v>#N/A</v>
      </c>
      <c r="AY1167" s="9" t="e">
        <f>VLOOKUP($C1167, 'Home Field Adv'!$A$2:$K$31, 11, FALSE)</f>
        <v>#N/A</v>
      </c>
      <c r="BB1167" s="5" t="str">
        <f t="shared" si="55"/>
        <v/>
      </c>
      <c r="BC1167" s="5" t="str">
        <f t="shared" si="56"/>
        <v/>
      </c>
      <c r="BD1167" s="5" t="str">
        <f t="shared" si="57"/>
        <v/>
      </c>
    </row>
    <row r="1168" spans="6:56" x14ac:dyDescent="0.45">
      <c r="F1168" s="9" t="e">
        <f>VLOOKUP($B1168, FanGraphs_Standings[[Abbreviation]:[2024 Year to Date G]], 2, FALSE)</f>
        <v>#N/A</v>
      </c>
      <c r="G1168" s="9" t="e">
        <f>IF(ISERR(VLOOKUP($D1168, 'SP Per G'!$A$2:$D$1380, 3, FALSE)), L1168, VLOOKUP($D1168, 'SP Per G'!$A$2:$D$1380, 3, FALSE))</f>
        <v>#N/A</v>
      </c>
      <c r="H1168" s="9" t="e">
        <f>VLOOKUP($D1168, 'SP Per G'!$A$2:$D$1380, 4, FALSE)</f>
        <v>#N/A</v>
      </c>
      <c r="I1168" s="9" t="e">
        <f>VLOOKUP($D1168, Individual_Pitching___Dashboard[], 18, FALSE)</f>
        <v>#N/A</v>
      </c>
      <c r="J1168" s="9" t="e">
        <f>VLOOKUP($D1168, Individual_Pitching___Dashboard[], 20, FALSE)</f>
        <v>#N/A</v>
      </c>
      <c r="K1168" s="9" t="e">
        <f>VLOOKUP($D1168, Individual_Pitching___Advanced[], 21,FALSE)</f>
        <v>#N/A</v>
      </c>
      <c r="L1168" s="9" t="e">
        <f>VLOOKUP($B1168, 'Team Per G'!$A$2:$G$31, 7, FALSE)</f>
        <v>#N/A</v>
      </c>
      <c r="M1168" s="9" t="e">
        <f>VLOOKUP($B1168, 'FanGraphs - Team WAR Projected'!$B$2:$E$31, 3, FALSE)/162</f>
        <v>#N/A</v>
      </c>
      <c r="N1168" s="9" t="e">
        <f>VLOOKUP($B1168, Team_Pitching___Advanced[[Team]:[xFIP]], 19,FALSE)</f>
        <v>#N/A</v>
      </c>
      <c r="O1168" s="9" t="e">
        <f>VLOOKUP($B1168, Team_Pitching___Advanced[], 20, FALSE)</f>
        <v>#N/A</v>
      </c>
      <c r="P1168" s="9" t="e">
        <f>VLOOKUP($B1168, Team_Batting___Dashboard[[Team]:[wOBA]], 16, FALSE)</f>
        <v>#N/A</v>
      </c>
      <c r="Q1168" s="9" t="e">
        <f>VLOOKUP($B1168, Team_Batting___Advanced[[Team]:[OPS]], 9, FALSE)</f>
        <v>#N/A</v>
      </c>
      <c r="R1168" s="9" t="e">
        <f>VLOOKUP($B1168, Team_Batting___Advanced[], 19, FALSE)</f>
        <v>#N/A</v>
      </c>
      <c r="S1168" s="9" t="e">
        <f>VLOOKUP($B1168, 'Team Per G'!$A$2:$G$31, 3, FALSE)</f>
        <v>#N/A</v>
      </c>
      <c r="T1168" s="9" t="e">
        <f>VLOOKUP($B1168, 'Team Per G'!$A$2:$G$31, 5, FALSE)</f>
        <v>#N/A</v>
      </c>
      <c r="U1168" s="9" t="e">
        <f>VLOOKUP($B1168, 'Team Per G'!$A$2:$G$31, 4, FALSE)</f>
        <v>#N/A</v>
      </c>
      <c r="V1168" s="9" t="e">
        <f>VLOOKUP($B1168, Team_Batting___Dashboard[], 22, FALSE)/$F1168</f>
        <v>#N/A</v>
      </c>
      <c r="W1168" s="9" t="e">
        <f>VLOOKUP($B1168, 'FanGraphs - Team WAR Projected'!$B$2:$E$31, 4, FALSE)/162</f>
        <v>#N/A</v>
      </c>
      <c r="X1168" s="9" t="e">
        <f>VLOOKUP($B1168, FanGraphs_Standings[[Abbreviation]:[2024 Year to Date RS/G]], 6, FALSE)/$F1168</f>
        <v>#N/A</v>
      </c>
      <c r="Y1168" s="9" t="e">
        <f>VLOOKUP($B1168, FanGraphs_Standings[[Abbreviation]:[2024 Projected Full Season RDif]], 19, FALSE)/162</f>
        <v>#N/A</v>
      </c>
      <c r="Z1168" s="9" t="e">
        <f>VLOOKUP($B1168, FanGraphs_Standings[[Abbreviation]:[2024 Projected Full Season RDif]], 5, FALSE)</f>
        <v>#N/A</v>
      </c>
      <c r="AA1168" s="9" t="e">
        <f>VLOOKUP($B1168, FanGraphs_Standings[[Abbreviation]:[2024 Projected Full Season W%]], 18, FALSE)</f>
        <v>#N/A</v>
      </c>
      <c r="AB1168" s="9" t="e">
        <f>VLOOKUP($B1168, 'Home Field Adv'!$A$2:$I$31, 9, FALSE)</f>
        <v>#N/A</v>
      </c>
      <c r="AC1168" s="9" t="e">
        <f>VLOOKUP($C1168, FanGraphs_Standings[[Abbreviation]:[2024 Year to Date G]], 2, FALSE)</f>
        <v>#N/A</v>
      </c>
      <c r="AD1168" s="9" t="e">
        <f>VLOOKUP($E1168, 'SP Per G'!$A$2:$D$1380, 3, FALSE)</f>
        <v>#N/A</v>
      </c>
      <c r="AE1168" s="9" t="e">
        <f>VLOOKUP($E1168, 'SP Per G'!$A$2:$D$1380, 4, FALSE)</f>
        <v>#N/A</v>
      </c>
      <c r="AF1168" s="9" t="e">
        <f>VLOOKUP($E1168, Individual_Pitching___Dashboard[], 18, FALSE)</f>
        <v>#N/A</v>
      </c>
      <c r="AG1168" s="9" t="e">
        <f>VLOOKUP($E1168, Individual_Pitching___Dashboard[], 20, FALSE)</f>
        <v>#N/A</v>
      </c>
      <c r="AH1168" s="9" t="e">
        <f>VLOOKUP($E1168, Individual_Pitching___Advanced[], 21,FALSE)</f>
        <v>#N/A</v>
      </c>
      <c r="AI1168" s="9" t="e">
        <f>VLOOKUP($C1168, 'Team Per G'!$A$2:$G$31, 7, FALSE)</f>
        <v>#N/A</v>
      </c>
      <c r="AJ1168" s="9" t="e">
        <f>VLOOKUP($C1168, 'FanGraphs - Team WAR Projected'!$B$2:$E$31, 3, FALSE)/162</f>
        <v>#N/A</v>
      </c>
      <c r="AK1168" s="9" t="e">
        <f>VLOOKUP($C1168, Team_Pitching___Advanced[[Team]:[xFIP]], 19,FALSE)</f>
        <v>#N/A</v>
      </c>
      <c r="AL1168" s="9" t="e">
        <f>VLOOKUP($C1168, Team_Pitching___Advanced[], 20, FALSE)</f>
        <v>#N/A</v>
      </c>
      <c r="AM1168" s="9" t="e">
        <f>VLOOKUP($C1168, Team_Batting___Dashboard[[Team]:[wOBA]], 16, FALSE)</f>
        <v>#N/A</v>
      </c>
      <c r="AN1168" s="9" t="e">
        <f>VLOOKUP($C1168, Team_Batting___Advanced[[Team]:[OPS]], 9, FALSE)</f>
        <v>#N/A</v>
      </c>
      <c r="AO1168" s="9" t="e">
        <f>VLOOKUP($C1168, Team_Batting___Advanced[], 19, FALSE)</f>
        <v>#N/A</v>
      </c>
      <c r="AP1168" s="9" t="e">
        <f>VLOOKUP($C1168, 'Team Per G'!$A$2:$G$31, 3, FALSE)</f>
        <v>#N/A</v>
      </c>
      <c r="AQ1168" s="9" t="e">
        <f>VLOOKUP($C1168, 'Team Per G'!$A$2:$G$31, 5, FALSE)</f>
        <v>#N/A</v>
      </c>
      <c r="AR1168" s="9" t="e">
        <f>VLOOKUP($C1168, 'Team Per G'!$A$2:$G$31, 4, FALSE)</f>
        <v>#N/A</v>
      </c>
      <c r="AS1168" s="9" t="e">
        <f>VLOOKUP($C1168, Team_Batting___Dashboard[], 22, FALSE)/$AC1168</f>
        <v>#N/A</v>
      </c>
      <c r="AT1168" s="9" t="e">
        <f>VLOOKUP($C1168, 'FanGraphs - Team WAR Projected'!$B$2:$E$31, 4, FALSE)/162</f>
        <v>#N/A</v>
      </c>
      <c r="AU1168" s="9" t="e">
        <f>VLOOKUP($C1168, FanGraphs_Standings[[Abbreviation]:[2024 Year to Date RS/G]], 6, FALSE)/$AC1168</f>
        <v>#N/A</v>
      </c>
      <c r="AV1168" s="9" t="e">
        <f>VLOOKUP($C1168, FanGraphs_Standings[[Abbreviation]:[2024 Projected Full Season RDif]], 19, FALSE)/162</f>
        <v>#N/A</v>
      </c>
      <c r="AW1168" s="9" t="e">
        <f>VLOOKUP($C1168, FanGraphs_Standings[[Abbreviation]:[2024 Projected Full Season RDif]], 5, FALSE)</f>
        <v>#N/A</v>
      </c>
      <c r="AX1168" s="9" t="e">
        <f>VLOOKUP($C1168, FanGraphs_Standings[[Abbreviation]:[2024 Projected Full Season W%]], 18, FALSE)</f>
        <v>#N/A</v>
      </c>
      <c r="AY1168" s="9" t="e">
        <f>VLOOKUP($C1168, 'Home Field Adv'!$A$2:$K$31, 11, FALSE)</f>
        <v>#N/A</v>
      </c>
      <c r="BB1168" s="5" t="str">
        <f t="shared" si="55"/>
        <v/>
      </c>
      <c r="BC1168" s="5" t="str">
        <f t="shared" si="56"/>
        <v/>
      </c>
      <c r="BD1168" s="5" t="str">
        <f t="shared" si="57"/>
        <v/>
      </c>
    </row>
    <row r="1169" spans="6:56" x14ac:dyDescent="0.45">
      <c r="F1169" s="9" t="e">
        <f>VLOOKUP($B1169, FanGraphs_Standings[[Abbreviation]:[2024 Year to Date G]], 2, FALSE)</f>
        <v>#N/A</v>
      </c>
      <c r="G1169" s="9" t="e">
        <f>IF(ISERR(VLOOKUP($D1169, 'SP Per G'!$A$2:$D$1380, 3, FALSE)), L1169, VLOOKUP($D1169, 'SP Per G'!$A$2:$D$1380, 3, FALSE))</f>
        <v>#N/A</v>
      </c>
      <c r="H1169" s="9" t="e">
        <f>VLOOKUP($D1169, 'SP Per G'!$A$2:$D$1380, 4, FALSE)</f>
        <v>#N/A</v>
      </c>
      <c r="I1169" s="9" t="e">
        <f>VLOOKUP($D1169, Individual_Pitching___Dashboard[], 18, FALSE)</f>
        <v>#N/A</v>
      </c>
      <c r="J1169" s="9" t="e">
        <f>VLOOKUP($D1169, Individual_Pitching___Dashboard[], 20, FALSE)</f>
        <v>#N/A</v>
      </c>
      <c r="K1169" s="9" t="e">
        <f>VLOOKUP($D1169, Individual_Pitching___Advanced[], 21,FALSE)</f>
        <v>#N/A</v>
      </c>
      <c r="L1169" s="9" t="e">
        <f>VLOOKUP($B1169, 'Team Per G'!$A$2:$G$31, 7, FALSE)</f>
        <v>#N/A</v>
      </c>
      <c r="M1169" s="9" t="e">
        <f>VLOOKUP($B1169, 'FanGraphs - Team WAR Projected'!$B$2:$E$31, 3, FALSE)/162</f>
        <v>#N/A</v>
      </c>
      <c r="N1169" s="9" t="e">
        <f>VLOOKUP($B1169, Team_Pitching___Advanced[[Team]:[xFIP]], 19,FALSE)</f>
        <v>#N/A</v>
      </c>
      <c r="O1169" s="9" t="e">
        <f>VLOOKUP($B1169, Team_Pitching___Advanced[], 20, FALSE)</f>
        <v>#N/A</v>
      </c>
      <c r="P1169" s="9" t="e">
        <f>VLOOKUP($B1169, Team_Batting___Dashboard[[Team]:[wOBA]], 16, FALSE)</f>
        <v>#N/A</v>
      </c>
      <c r="Q1169" s="9" t="e">
        <f>VLOOKUP($B1169, Team_Batting___Advanced[[Team]:[OPS]], 9, FALSE)</f>
        <v>#N/A</v>
      </c>
      <c r="R1169" s="9" t="e">
        <f>VLOOKUP($B1169, Team_Batting___Advanced[], 19, FALSE)</f>
        <v>#N/A</v>
      </c>
      <c r="S1169" s="9" t="e">
        <f>VLOOKUP($B1169, 'Team Per G'!$A$2:$G$31, 3, FALSE)</f>
        <v>#N/A</v>
      </c>
      <c r="T1169" s="9" t="e">
        <f>VLOOKUP($B1169, 'Team Per G'!$A$2:$G$31, 5, FALSE)</f>
        <v>#N/A</v>
      </c>
      <c r="U1169" s="9" t="e">
        <f>VLOOKUP($B1169, 'Team Per G'!$A$2:$G$31, 4, FALSE)</f>
        <v>#N/A</v>
      </c>
      <c r="V1169" s="9" t="e">
        <f>VLOOKUP($B1169, Team_Batting___Dashboard[], 22, FALSE)/$F1169</f>
        <v>#N/A</v>
      </c>
      <c r="W1169" s="9" t="e">
        <f>VLOOKUP($B1169, 'FanGraphs - Team WAR Projected'!$B$2:$E$31, 4, FALSE)/162</f>
        <v>#N/A</v>
      </c>
      <c r="X1169" s="9" t="e">
        <f>VLOOKUP($B1169, FanGraphs_Standings[[Abbreviation]:[2024 Year to Date RS/G]], 6, FALSE)/$F1169</f>
        <v>#N/A</v>
      </c>
      <c r="Y1169" s="9" t="e">
        <f>VLOOKUP($B1169, FanGraphs_Standings[[Abbreviation]:[2024 Projected Full Season RDif]], 19, FALSE)/162</f>
        <v>#N/A</v>
      </c>
      <c r="Z1169" s="9" t="e">
        <f>VLOOKUP($B1169, FanGraphs_Standings[[Abbreviation]:[2024 Projected Full Season RDif]], 5, FALSE)</f>
        <v>#N/A</v>
      </c>
      <c r="AA1169" s="9" t="e">
        <f>VLOOKUP($B1169, FanGraphs_Standings[[Abbreviation]:[2024 Projected Full Season W%]], 18, FALSE)</f>
        <v>#N/A</v>
      </c>
      <c r="AB1169" s="9" t="e">
        <f>VLOOKUP($B1169, 'Home Field Adv'!$A$2:$I$31, 9, FALSE)</f>
        <v>#N/A</v>
      </c>
      <c r="AC1169" s="9" t="e">
        <f>VLOOKUP($C1169, FanGraphs_Standings[[Abbreviation]:[2024 Year to Date G]], 2, FALSE)</f>
        <v>#N/A</v>
      </c>
      <c r="AD1169" s="9" t="e">
        <f>VLOOKUP($E1169, 'SP Per G'!$A$2:$D$1380, 3, FALSE)</f>
        <v>#N/A</v>
      </c>
      <c r="AE1169" s="9" t="e">
        <f>VLOOKUP($E1169, 'SP Per G'!$A$2:$D$1380, 4, FALSE)</f>
        <v>#N/A</v>
      </c>
      <c r="AF1169" s="9" t="e">
        <f>VLOOKUP($E1169, Individual_Pitching___Dashboard[], 18, FALSE)</f>
        <v>#N/A</v>
      </c>
      <c r="AG1169" s="9" t="e">
        <f>VLOOKUP($E1169, Individual_Pitching___Dashboard[], 20, FALSE)</f>
        <v>#N/A</v>
      </c>
      <c r="AH1169" s="9" t="e">
        <f>VLOOKUP($E1169, Individual_Pitching___Advanced[], 21,FALSE)</f>
        <v>#N/A</v>
      </c>
      <c r="AI1169" s="9" t="e">
        <f>VLOOKUP($C1169, 'Team Per G'!$A$2:$G$31, 7, FALSE)</f>
        <v>#N/A</v>
      </c>
      <c r="AJ1169" s="9" t="e">
        <f>VLOOKUP($C1169, 'FanGraphs - Team WAR Projected'!$B$2:$E$31, 3, FALSE)/162</f>
        <v>#N/A</v>
      </c>
      <c r="AK1169" s="9" t="e">
        <f>VLOOKUP($C1169, Team_Pitching___Advanced[[Team]:[xFIP]], 19,FALSE)</f>
        <v>#N/A</v>
      </c>
      <c r="AL1169" s="9" t="e">
        <f>VLOOKUP($C1169, Team_Pitching___Advanced[], 20, FALSE)</f>
        <v>#N/A</v>
      </c>
      <c r="AM1169" s="9" t="e">
        <f>VLOOKUP($C1169, Team_Batting___Dashboard[[Team]:[wOBA]], 16, FALSE)</f>
        <v>#N/A</v>
      </c>
      <c r="AN1169" s="9" t="e">
        <f>VLOOKUP($C1169, Team_Batting___Advanced[[Team]:[OPS]], 9, FALSE)</f>
        <v>#N/A</v>
      </c>
      <c r="AO1169" s="9" t="e">
        <f>VLOOKUP($C1169, Team_Batting___Advanced[], 19, FALSE)</f>
        <v>#N/A</v>
      </c>
      <c r="AP1169" s="9" t="e">
        <f>VLOOKUP($C1169, 'Team Per G'!$A$2:$G$31, 3, FALSE)</f>
        <v>#N/A</v>
      </c>
      <c r="AQ1169" s="9" t="e">
        <f>VLOOKUP($C1169, 'Team Per G'!$A$2:$G$31, 5, FALSE)</f>
        <v>#N/A</v>
      </c>
      <c r="AR1169" s="9" t="e">
        <f>VLOOKUP($C1169, 'Team Per G'!$A$2:$G$31, 4, FALSE)</f>
        <v>#N/A</v>
      </c>
      <c r="AS1169" s="9" t="e">
        <f>VLOOKUP($C1169, Team_Batting___Dashboard[], 22, FALSE)/$AC1169</f>
        <v>#N/A</v>
      </c>
      <c r="AT1169" s="9" t="e">
        <f>VLOOKUP($C1169, 'FanGraphs - Team WAR Projected'!$B$2:$E$31, 4, FALSE)/162</f>
        <v>#N/A</v>
      </c>
      <c r="AU1169" s="9" t="e">
        <f>VLOOKUP($C1169, FanGraphs_Standings[[Abbreviation]:[2024 Year to Date RS/G]], 6, FALSE)/$AC1169</f>
        <v>#N/A</v>
      </c>
      <c r="AV1169" s="9" t="e">
        <f>VLOOKUP($C1169, FanGraphs_Standings[[Abbreviation]:[2024 Projected Full Season RDif]], 19, FALSE)/162</f>
        <v>#N/A</v>
      </c>
      <c r="AW1169" s="9" t="e">
        <f>VLOOKUP($C1169, FanGraphs_Standings[[Abbreviation]:[2024 Projected Full Season RDif]], 5, FALSE)</f>
        <v>#N/A</v>
      </c>
      <c r="AX1169" s="9" t="e">
        <f>VLOOKUP($C1169, FanGraphs_Standings[[Abbreviation]:[2024 Projected Full Season W%]], 18, FALSE)</f>
        <v>#N/A</v>
      </c>
      <c r="AY1169" s="9" t="e">
        <f>VLOOKUP($C1169, 'Home Field Adv'!$A$2:$K$31, 11, FALSE)</f>
        <v>#N/A</v>
      </c>
      <c r="BB1169" s="5" t="str">
        <f t="shared" si="55"/>
        <v/>
      </c>
      <c r="BC1169" s="5" t="str">
        <f t="shared" si="56"/>
        <v/>
      </c>
      <c r="BD1169" s="5" t="str">
        <f t="shared" si="57"/>
        <v/>
      </c>
    </row>
    <row r="1170" spans="6:56" x14ac:dyDescent="0.45">
      <c r="F1170" s="9" t="e">
        <f>VLOOKUP($B1170, FanGraphs_Standings[[Abbreviation]:[2024 Year to Date G]], 2, FALSE)</f>
        <v>#N/A</v>
      </c>
      <c r="G1170" s="9" t="e">
        <f>IF(ISERR(VLOOKUP($D1170, 'SP Per G'!$A$2:$D$1380, 3, FALSE)), L1170, VLOOKUP($D1170, 'SP Per G'!$A$2:$D$1380, 3, FALSE))</f>
        <v>#N/A</v>
      </c>
      <c r="H1170" s="9" t="e">
        <f>VLOOKUP($D1170, 'SP Per G'!$A$2:$D$1380, 4, FALSE)</f>
        <v>#N/A</v>
      </c>
      <c r="I1170" s="9" t="e">
        <f>VLOOKUP($D1170, Individual_Pitching___Dashboard[], 18, FALSE)</f>
        <v>#N/A</v>
      </c>
      <c r="J1170" s="9" t="e">
        <f>VLOOKUP($D1170, Individual_Pitching___Dashboard[], 20, FALSE)</f>
        <v>#N/A</v>
      </c>
      <c r="K1170" s="9" t="e">
        <f>VLOOKUP($D1170, Individual_Pitching___Advanced[], 21,FALSE)</f>
        <v>#N/A</v>
      </c>
      <c r="L1170" s="9" t="e">
        <f>VLOOKUP($B1170, 'Team Per G'!$A$2:$G$31, 7, FALSE)</f>
        <v>#N/A</v>
      </c>
      <c r="M1170" s="9" t="e">
        <f>VLOOKUP($B1170, 'FanGraphs - Team WAR Projected'!$B$2:$E$31, 3, FALSE)/162</f>
        <v>#N/A</v>
      </c>
      <c r="N1170" s="9" t="e">
        <f>VLOOKUP($B1170, Team_Pitching___Advanced[[Team]:[xFIP]], 19,FALSE)</f>
        <v>#N/A</v>
      </c>
      <c r="O1170" s="9" t="e">
        <f>VLOOKUP($B1170, Team_Pitching___Advanced[], 20, FALSE)</f>
        <v>#N/A</v>
      </c>
      <c r="P1170" s="9" t="e">
        <f>VLOOKUP($B1170, Team_Batting___Dashboard[[Team]:[wOBA]], 16, FALSE)</f>
        <v>#N/A</v>
      </c>
      <c r="Q1170" s="9" t="e">
        <f>VLOOKUP($B1170, Team_Batting___Advanced[[Team]:[OPS]], 9, FALSE)</f>
        <v>#N/A</v>
      </c>
      <c r="R1170" s="9" t="e">
        <f>VLOOKUP($B1170, Team_Batting___Advanced[], 19, FALSE)</f>
        <v>#N/A</v>
      </c>
      <c r="S1170" s="9" t="e">
        <f>VLOOKUP($B1170, 'Team Per G'!$A$2:$G$31, 3, FALSE)</f>
        <v>#N/A</v>
      </c>
      <c r="T1170" s="9" t="e">
        <f>VLOOKUP($B1170, 'Team Per G'!$A$2:$G$31, 5, FALSE)</f>
        <v>#N/A</v>
      </c>
      <c r="U1170" s="9" t="e">
        <f>VLOOKUP($B1170, 'Team Per G'!$A$2:$G$31, 4, FALSE)</f>
        <v>#N/A</v>
      </c>
      <c r="V1170" s="9" t="e">
        <f>VLOOKUP($B1170, Team_Batting___Dashboard[], 22, FALSE)/$F1170</f>
        <v>#N/A</v>
      </c>
      <c r="W1170" s="9" t="e">
        <f>VLOOKUP($B1170, 'FanGraphs - Team WAR Projected'!$B$2:$E$31, 4, FALSE)/162</f>
        <v>#N/A</v>
      </c>
      <c r="X1170" s="9" t="e">
        <f>VLOOKUP($B1170, FanGraphs_Standings[[Abbreviation]:[2024 Year to Date RS/G]], 6, FALSE)/$F1170</f>
        <v>#N/A</v>
      </c>
      <c r="Y1170" s="9" t="e">
        <f>VLOOKUP($B1170, FanGraphs_Standings[[Abbreviation]:[2024 Projected Full Season RDif]], 19, FALSE)/162</f>
        <v>#N/A</v>
      </c>
      <c r="Z1170" s="9" t="e">
        <f>VLOOKUP($B1170, FanGraphs_Standings[[Abbreviation]:[2024 Projected Full Season RDif]], 5, FALSE)</f>
        <v>#N/A</v>
      </c>
      <c r="AA1170" s="9" t="e">
        <f>VLOOKUP($B1170, FanGraphs_Standings[[Abbreviation]:[2024 Projected Full Season W%]], 18, FALSE)</f>
        <v>#N/A</v>
      </c>
      <c r="AB1170" s="9" t="e">
        <f>VLOOKUP($B1170, 'Home Field Adv'!$A$2:$I$31, 9, FALSE)</f>
        <v>#N/A</v>
      </c>
      <c r="AC1170" s="9" t="e">
        <f>VLOOKUP($C1170, FanGraphs_Standings[[Abbreviation]:[2024 Year to Date G]], 2, FALSE)</f>
        <v>#N/A</v>
      </c>
      <c r="AD1170" s="9" t="e">
        <f>VLOOKUP($E1170, 'SP Per G'!$A$2:$D$1380, 3, FALSE)</f>
        <v>#N/A</v>
      </c>
      <c r="AE1170" s="9" t="e">
        <f>VLOOKUP($E1170, 'SP Per G'!$A$2:$D$1380, 4, FALSE)</f>
        <v>#N/A</v>
      </c>
      <c r="AF1170" s="9" t="e">
        <f>VLOOKUP($E1170, Individual_Pitching___Dashboard[], 18, FALSE)</f>
        <v>#N/A</v>
      </c>
      <c r="AG1170" s="9" t="e">
        <f>VLOOKUP($E1170, Individual_Pitching___Dashboard[], 20, FALSE)</f>
        <v>#N/A</v>
      </c>
      <c r="AH1170" s="9" t="e">
        <f>VLOOKUP($E1170, Individual_Pitching___Advanced[], 21,FALSE)</f>
        <v>#N/A</v>
      </c>
      <c r="AI1170" s="9" t="e">
        <f>VLOOKUP($C1170, 'Team Per G'!$A$2:$G$31, 7, FALSE)</f>
        <v>#N/A</v>
      </c>
      <c r="AJ1170" s="9" t="e">
        <f>VLOOKUP($C1170, 'FanGraphs - Team WAR Projected'!$B$2:$E$31, 3, FALSE)/162</f>
        <v>#N/A</v>
      </c>
      <c r="AK1170" s="9" t="e">
        <f>VLOOKUP($C1170, Team_Pitching___Advanced[[Team]:[xFIP]], 19,FALSE)</f>
        <v>#N/A</v>
      </c>
      <c r="AL1170" s="9" t="e">
        <f>VLOOKUP($C1170, Team_Pitching___Advanced[], 20, FALSE)</f>
        <v>#N/A</v>
      </c>
      <c r="AM1170" s="9" t="e">
        <f>VLOOKUP($C1170, Team_Batting___Dashboard[[Team]:[wOBA]], 16, FALSE)</f>
        <v>#N/A</v>
      </c>
      <c r="AN1170" s="9" t="e">
        <f>VLOOKUP($C1170, Team_Batting___Advanced[[Team]:[OPS]], 9, FALSE)</f>
        <v>#N/A</v>
      </c>
      <c r="AO1170" s="9" t="e">
        <f>VLOOKUP($C1170, Team_Batting___Advanced[], 19, FALSE)</f>
        <v>#N/A</v>
      </c>
      <c r="AP1170" s="9" t="e">
        <f>VLOOKUP($C1170, 'Team Per G'!$A$2:$G$31, 3, FALSE)</f>
        <v>#N/A</v>
      </c>
      <c r="AQ1170" s="9" t="e">
        <f>VLOOKUP($C1170, 'Team Per G'!$A$2:$G$31, 5, FALSE)</f>
        <v>#N/A</v>
      </c>
      <c r="AR1170" s="9" t="e">
        <f>VLOOKUP($C1170, 'Team Per G'!$A$2:$G$31, 4, FALSE)</f>
        <v>#N/A</v>
      </c>
      <c r="AS1170" s="9" t="e">
        <f>VLOOKUP($C1170, Team_Batting___Dashboard[], 22, FALSE)/$AC1170</f>
        <v>#N/A</v>
      </c>
      <c r="AT1170" s="9" t="e">
        <f>VLOOKUP($C1170, 'FanGraphs - Team WAR Projected'!$B$2:$E$31, 4, FALSE)/162</f>
        <v>#N/A</v>
      </c>
      <c r="AU1170" s="9" t="e">
        <f>VLOOKUP($C1170, FanGraphs_Standings[[Abbreviation]:[2024 Year to Date RS/G]], 6, FALSE)/$AC1170</f>
        <v>#N/A</v>
      </c>
      <c r="AV1170" s="9" t="e">
        <f>VLOOKUP($C1170, FanGraphs_Standings[[Abbreviation]:[2024 Projected Full Season RDif]], 19, FALSE)/162</f>
        <v>#N/A</v>
      </c>
      <c r="AW1170" s="9" t="e">
        <f>VLOOKUP($C1170, FanGraphs_Standings[[Abbreviation]:[2024 Projected Full Season RDif]], 5, FALSE)</f>
        <v>#N/A</v>
      </c>
      <c r="AX1170" s="9" t="e">
        <f>VLOOKUP($C1170, FanGraphs_Standings[[Abbreviation]:[2024 Projected Full Season W%]], 18, FALSE)</f>
        <v>#N/A</v>
      </c>
      <c r="AY1170" s="9" t="e">
        <f>VLOOKUP($C1170, 'Home Field Adv'!$A$2:$K$31, 11, FALSE)</f>
        <v>#N/A</v>
      </c>
      <c r="BB1170" s="5" t="str">
        <f t="shared" si="55"/>
        <v/>
      </c>
      <c r="BC1170" s="5" t="str">
        <f t="shared" si="56"/>
        <v/>
      </c>
      <c r="BD1170" s="5" t="str">
        <f t="shared" si="57"/>
        <v/>
      </c>
    </row>
    <row r="1171" spans="6:56" x14ac:dyDescent="0.45">
      <c r="F1171" s="9" t="e">
        <f>VLOOKUP($B1171, FanGraphs_Standings[[Abbreviation]:[2024 Year to Date G]], 2, FALSE)</f>
        <v>#N/A</v>
      </c>
      <c r="G1171" s="9" t="e">
        <f>IF(ISERR(VLOOKUP($D1171, 'SP Per G'!$A$2:$D$1380, 3, FALSE)), L1171, VLOOKUP($D1171, 'SP Per G'!$A$2:$D$1380, 3, FALSE))</f>
        <v>#N/A</v>
      </c>
      <c r="H1171" s="9" t="e">
        <f>VLOOKUP($D1171, 'SP Per G'!$A$2:$D$1380, 4, FALSE)</f>
        <v>#N/A</v>
      </c>
      <c r="I1171" s="9" t="e">
        <f>VLOOKUP($D1171, Individual_Pitching___Dashboard[], 18, FALSE)</f>
        <v>#N/A</v>
      </c>
      <c r="J1171" s="9" t="e">
        <f>VLOOKUP($D1171, Individual_Pitching___Dashboard[], 20, FALSE)</f>
        <v>#N/A</v>
      </c>
      <c r="K1171" s="9" t="e">
        <f>VLOOKUP($D1171, Individual_Pitching___Advanced[], 21,FALSE)</f>
        <v>#N/A</v>
      </c>
      <c r="L1171" s="9" t="e">
        <f>VLOOKUP($B1171, 'Team Per G'!$A$2:$G$31, 7, FALSE)</f>
        <v>#N/A</v>
      </c>
      <c r="M1171" s="9" t="e">
        <f>VLOOKUP($B1171, 'FanGraphs - Team WAR Projected'!$B$2:$E$31, 3, FALSE)/162</f>
        <v>#N/A</v>
      </c>
      <c r="N1171" s="9" t="e">
        <f>VLOOKUP($B1171, Team_Pitching___Advanced[[Team]:[xFIP]], 19,FALSE)</f>
        <v>#N/A</v>
      </c>
      <c r="O1171" s="9" t="e">
        <f>VLOOKUP($B1171, Team_Pitching___Advanced[], 20, FALSE)</f>
        <v>#N/A</v>
      </c>
      <c r="P1171" s="9" t="e">
        <f>VLOOKUP($B1171, Team_Batting___Dashboard[[Team]:[wOBA]], 16, FALSE)</f>
        <v>#N/A</v>
      </c>
      <c r="Q1171" s="9" t="e">
        <f>VLOOKUP($B1171, Team_Batting___Advanced[[Team]:[OPS]], 9, FALSE)</f>
        <v>#N/A</v>
      </c>
      <c r="R1171" s="9" t="e">
        <f>VLOOKUP($B1171, Team_Batting___Advanced[], 19, FALSE)</f>
        <v>#N/A</v>
      </c>
      <c r="S1171" s="9" t="e">
        <f>VLOOKUP($B1171, 'Team Per G'!$A$2:$G$31, 3, FALSE)</f>
        <v>#N/A</v>
      </c>
      <c r="T1171" s="9" t="e">
        <f>VLOOKUP($B1171, 'Team Per G'!$A$2:$G$31, 5, FALSE)</f>
        <v>#N/A</v>
      </c>
      <c r="U1171" s="9" t="e">
        <f>VLOOKUP($B1171, 'Team Per G'!$A$2:$G$31, 4, FALSE)</f>
        <v>#N/A</v>
      </c>
      <c r="V1171" s="9" t="e">
        <f>VLOOKUP($B1171, Team_Batting___Dashboard[], 22, FALSE)/$F1171</f>
        <v>#N/A</v>
      </c>
      <c r="W1171" s="9" t="e">
        <f>VLOOKUP($B1171, 'FanGraphs - Team WAR Projected'!$B$2:$E$31, 4, FALSE)/162</f>
        <v>#N/A</v>
      </c>
      <c r="X1171" s="9" t="e">
        <f>VLOOKUP($B1171, FanGraphs_Standings[[Abbreviation]:[2024 Year to Date RS/G]], 6, FALSE)/$F1171</f>
        <v>#N/A</v>
      </c>
      <c r="Y1171" s="9" t="e">
        <f>VLOOKUP($B1171, FanGraphs_Standings[[Abbreviation]:[2024 Projected Full Season RDif]], 19, FALSE)/162</f>
        <v>#N/A</v>
      </c>
      <c r="Z1171" s="9" t="e">
        <f>VLOOKUP($B1171, FanGraphs_Standings[[Abbreviation]:[2024 Projected Full Season RDif]], 5, FALSE)</f>
        <v>#N/A</v>
      </c>
      <c r="AA1171" s="9" t="e">
        <f>VLOOKUP($B1171, FanGraphs_Standings[[Abbreviation]:[2024 Projected Full Season W%]], 18, FALSE)</f>
        <v>#N/A</v>
      </c>
      <c r="AB1171" s="9" t="e">
        <f>VLOOKUP($B1171, 'Home Field Adv'!$A$2:$I$31, 9, FALSE)</f>
        <v>#N/A</v>
      </c>
      <c r="AC1171" s="9" t="e">
        <f>VLOOKUP($C1171, FanGraphs_Standings[[Abbreviation]:[2024 Year to Date G]], 2, FALSE)</f>
        <v>#N/A</v>
      </c>
      <c r="AD1171" s="9" t="e">
        <f>VLOOKUP($E1171, 'SP Per G'!$A$2:$D$1380, 3, FALSE)</f>
        <v>#N/A</v>
      </c>
      <c r="AE1171" s="9" t="e">
        <f>VLOOKUP($E1171, 'SP Per G'!$A$2:$D$1380, 4, FALSE)</f>
        <v>#N/A</v>
      </c>
      <c r="AF1171" s="9" t="e">
        <f>VLOOKUP($E1171, Individual_Pitching___Dashboard[], 18, FALSE)</f>
        <v>#N/A</v>
      </c>
      <c r="AG1171" s="9" t="e">
        <f>VLOOKUP($E1171, Individual_Pitching___Dashboard[], 20, FALSE)</f>
        <v>#N/A</v>
      </c>
      <c r="AH1171" s="9" t="e">
        <f>VLOOKUP($E1171, Individual_Pitching___Advanced[], 21,FALSE)</f>
        <v>#N/A</v>
      </c>
      <c r="AI1171" s="9" t="e">
        <f>VLOOKUP($C1171, 'Team Per G'!$A$2:$G$31, 7, FALSE)</f>
        <v>#N/A</v>
      </c>
      <c r="AJ1171" s="9" t="e">
        <f>VLOOKUP($C1171, 'FanGraphs - Team WAR Projected'!$B$2:$E$31, 3, FALSE)/162</f>
        <v>#N/A</v>
      </c>
      <c r="AK1171" s="9" t="e">
        <f>VLOOKUP($C1171, Team_Pitching___Advanced[[Team]:[xFIP]], 19,FALSE)</f>
        <v>#N/A</v>
      </c>
      <c r="AL1171" s="9" t="e">
        <f>VLOOKUP($C1171, Team_Pitching___Advanced[], 20, FALSE)</f>
        <v>#N/A</v>
      </c>
      <c r="AM1171" s="9" t="e">
        <f>VLOOKUP($C1171, Team_Batting___Dashboard[[Team]:[wOBA]], 16, FALSE)</f>
        <v>#N/A</v>
      </c>
      <c r="AN1171" s="9" t="e">
        <f>VLOOKUP($C1171, Team_Batting___Advanced[[Team]:[OPS]], 9, FALSE)</f>
        <v>#N/A</v>
      </c>
      <c r="AO1171" s="9" t="e">
        <f>VLOOKUP($C1171, Team_Batting___Advanced[], 19, FALSE)</f>
        <v>#N/A</v>
      </c>
      <c r="AP1171" s="9" t="e">
        <f>VLOOKUP($C1171, 'Team Per G'!$A$2:$G$31, 3, FALSE)</f>
        <v>#N/A</v>
      </c>
      <c r="AQ1171" s="9" t="e">
        <f>VLOOKUP($C1171, 'Team Per G'!$A$2:$G$31, 5, FALSE)</f>
        <v>#N/A</v>
      </c>
      <c r="AR1171" s="9" t="e">
        <f>VLOOKUP($C1171, 'Team Per G'!$A$2:$G$31, 4, FALSE)</f>
        <v>#N/A</v>
      </c>
      <c r="AS1171" s="9" t="e">
        <f>VLOOKUP($C1171, Team_Batting___Dashboard[], 22, FALSE)/$AC1171</f>
        <v>#N/A</v>
      </c>
      <c r="AT1171" s="9" t="e">
        <f>VLOOKUP($C1171, 'FanGraphs - Team WAR Projected'!$B$2:$E$31, 4, FALSE)/162</f>
        <v>#N/A</v>
      </c>
      <c r="AU1171" s="9" t="e">
        <f>VLOOKUP($C1171, FanGraphs_Standings[[Abbreviation]:[2024 Year to Date RS/G]], 6, FALSE)/$AC1171</f>
        <v>#N/A</v>
      </c>
      <c r="AV1171" s="9" t="e">
        <f>VLOOKUP($C1171, FanGraphs_Standings[[Abbreviation]:[2024 Projected Full Season RDif]], 19, FALSE)/162</f>
        <v>#N/A</v>
      </c>
      <c r="AW1171" s="9" t="e">
        <f>VLOOKUP($C1171, FanGraphs_Standings[[Abbreviation]:[2024 Projected Full Season RDif]], 5, FALSE)</f>
        <v>#N/A</v>
      </c>
      <c r="AX1171" s="9" t="e">
        <f>VLOOKUP($C1171, FanGraphs_Standings[[Abbreviation]:[2024 Projected Full Season W%]], 18, FALSE)</f>
        <v>#N/A</v>
      </c>
      <c r="AY1171" s="9" t="e">
        <f>VLOOKUP($C1171, 'Home Field Adv'!$A$2:$K$31, 11, FALSE)</f>
        <v>#N/A</v>
      </c>
      <c r="BB1171" s="5" t="str">
        <f t="shared" si="55"/>
        <v/>
      </c>
      <c r="BC1171" s="5" t="str">
        <f t="shared" si="56"/>
        <v/>
      </c>
      <c r="BD1171" s="5" t="str">
        <f t="shared" si="57"/>
        <v/>
      </c>
    </row>
    <row r="1172" spans="6:56" x14ac:dyDescent="0.45">
      <c r="F1172" s="9" t="e">
        <f>VLOOKUP($B1172, FanGraphs_Standings[[Abbreviation]:[2024 Year to Date G]], 2, FALSE)</f>
        <v>#N/A</v>
      </c>
      <c r="G1172" s="9" t="e">
        <f>IF(ISERR(VLOOKUP($D1172, 'SP Per G'!$A$2:$D$1380, 3, FALSE)), L1172, VLOOKUP($D1172, 'SP Per G'!$A$2:$D$1380, 3, FALSE))</f>
        <v>#N/A</v>
      </c>
      <c r="H1172" s="9" t="e">
        <f>VLOOKUP($D1172, 'SP Per G'!$A$2:$D$1380, 4, FALSE)</f>
        <v>#N/A</v>
      </c>
      <c r="I1172" s="9" t="e">
        <f>VLOOKUP($D1172, Individual_Pitching___Dashboard[], 18, FALSE)</f>
        <v>#N/A</v>
      </c>
      <c r="J1172" s="9" t="e">
        <f>VLOOKUP($D1172, Individual_Pitching___Dashboard[], 20, FALSE)</f>
        <v>#N/A</v>
      </c>
      <c r="K1172" s="9" t="e">
        <f>VLOOKUP($D1172, Individual_Pitching___Advanced[], 21,FALSE)</f>
        <v>#N/A</v>
      </c>
      <c r="L1172" s="9" t="e">
        <f>VLOOKUP($B1172, 'Team Per G'!$A$2:$G$31, 7, FALSE)</f>
        <v>#N/A</v>
      </c>
      <c r="M1172" s="9" t="e">
        <f>VLOOKUP($B1172, 'FanGraphs - Team WAR Projected'!$B$2:$E$31, 3, FALSE)/162</f>
        <v>#N/A</v>
      </c>
      <c r="N1172" s="9" t="e">
        <f>VLOOKUP($B1172, Team_Pitching___Advanced[[Team]:[xFIP]], 19,FALSE)</f>
        <v>#N/A</v>
      </c>
      <c r="O1172" s="9" t="e">
        <f>VLOOKUP($B1172, Team_Pitching___Advanced[], 20, FALSE)</f>
        <v>#N/A</v>
      </c>
      <c r="P1172" s="9" t="e">
        <f>VLOOKUP($B1172, Team_Batting___Dashboard[[Team]:[wOBA]], 16, FALSE)</f>
        <v>#N/A</v>
      </c>
      <c r="Q1172" s="9" t="e">
        <f>VLOOKUP($B1172, Team_Batting___Advanced[[Team]:[OPS]], 9, FALSE)</f>
        <v>#N/A</v>
      </c>
      <c r="R1172" s="9" t="e">
        <f>VLOOKUP($B1172, Team_Batting___Advanced[], 19, FALSE)</f>
        <v>#N/A</v>
      </c>
      <c r="S1172" s="9" t="e">
        <f>VLOOKUP($B1172, 'Team Per G'!$A$2:$G$31, 3, FALSE)</f>
        <v>#N/A</v>
      </c>
      <c r="T1172" s="9" t="e">
        <f>VLOOKUP($B1172, 'Team Per G'!$A$2:$G$31, 5, FALSE)</f>
        <v>#N/A</v>
      </c>
      <c r="U1172" s="9" t="e">
        <f>VLOOKUP($B1172, 'Team Per G'!$A$2:$G$31, 4, FALSE)</f>
        <v>#N/A</v>
      </c>
      <c r="V1172" s="9" t="e">
        <f>VLOOKUP($B1172, Team_Batting___Dashboard[], 22, FALSE)/$F1172</f>
        <v>#N/A</v>
      </c>
      <c r="W1172" s="9" t="e">
        <f>VLOOKUP($B1172, 'FanGraphs - Team WAR Projected'!$B$2:$E$31, 4, FALSE)/162</f>
        <v>#N/A</v>
      </c>
      <c r="X1172" s="9" t="e">
        <f>VLOOKUP($B1172, FanGraphs_Standings[[Abbreviation]:[2024 Year to Date RS/G]], 6, FALSE)/$F1172</f>
        <v>#N/A</v>
      </c>
      <c r="Y1172" s="9" t="e">
        <f>VLOOKUP($B1172, FanGraphs_Standings[[Abbreviation]:[2024 Projected Full Season RDif]], 19, FALSE)/162</f>
        <v>#N/A</v>
      </c>
      <c r="Z1172" s="9" t="e">
        <f>VLOOKUP($B1172, FanGraphs_Standings[[Abbreviation]:[2024 Projected Full Season RDif]], 5, FALSE)</f>
        <v>#N/A</v>
      </c>
      <c r="AA1172" s="9" t="e">
        <f>VLOOKUP($B1172, FanGraphs_Standings[[Abbreviation]:[2024 Projected Full Season W%]], 18, FALSE)</f>
        <v>#N/A</v>
      </c>
      <c r="AB1172" s="9" t="e">
        <f>VLOOKUP($B1172, 'Home Field Adv'!$A$2:$I$31, 9, FALSE)</f>
        <v>#N/A</v>
      </c>
      <c r="AC1172" s="9" t="e">
        <f>VLOOKUP($C1172, FanGraphs_Standings[[Abbreviation]:[2024 Year to Date G]], 2, FALSE)</f>
        <v>#N/A</v>
      </c>
      <c r="AD1172" s="9" t="e">
        <f>VLOOKUP($E1172, 'SP Per G'!$A$2:$D$1380, 3, FALSE)</f>
        <v>#N/A</v>
      </c>
      <c r="AE1172" s="9" t="e">
        <f>VLOOKUP($E1172, 'SP Per G'!$A$2:$D$1380, 4, FALSE)</f>
        <v>#N/A</v>
      </c>
      <c r="AF1172" s="9" t="e">
        <f>VLOOKUP($E1172, Individual_Pitching___Dashboard[], 18, FALSE)</f>
        <v>#N/A</v>
      </c>
      <c r="AG1172" s="9" t="e">
        <f>VLOOKUP($E1172, Individual_Pitching___Dashboard[], 20, FALSE)</f>
        <v>#N/A</v>
      </c>
      <c r="AH1172" s="9" t="e">
        <f>VLOOKUP($E1172, Individual_Pitching___Advanced[], 21,FALSE)</f>
        <v>#N/A</v>
      </c>
      <c r="AI1172" s="9" t="e">
        <f>VLOOKUP($C1172, 'Team Per G'!$A$2:$G$31, 7, FALSE)</f>
        <v>#N/A</v>
      </c>
      <c r="AJ1172" s="9" t="e">
        <f>VLOOKUP($C1172, 'FanGraphs - Team WAR Projected'!$B$2:$E$31, 3, FALSE)/162</f>
        <v>#N/A</v>
      </c>
      <c r="AK1172" s="9" t="e">
        <f>VLOOKUP($C1172, Team_Pitching___Advanced[[Team]:[xFIP]], 19,FALSE)</f>
        <v>#N/A</v>
      </c>
      <c r="AL1172" s="9" t="e">
        <f>VLOOKUP($C1172, Team_Pitching___Advanced[], 20, FALSE)</f>
        <v>#N/A</v>
      </c>
      <c r="AM1172" s="9" t="e">
        <f>VLOOKUP($C1172, Team_Batting___Dashboard[[Team]:[wOBA]], 16, FALSE)</f>
        <v>#N/A</v>
      </c>
      <c r="AN1172" s="9" t="e">
        <f>VLOOKUP($C1172, Team_Batting___Advanced[[Team]:[OPS]], 9, FALSE)</f>
        <v>#N/A</v>
      </c>
      <c r="AO1172" s="9" t="e">
        <f>VLOOKUP($C1172, Team_Batting___Advanced[], 19, FALSE)</f>
        <v>#N/A</v>
      </c>
      <c r="AP1172" s="9" t="e">
        <f>VLOOKUP($C1172, 'Team Per G'!$A$2:$G$31, 3, FALSE)</f>
        <v>#N/A</v>
      </c>
      <c r="AQ1172" s="9" t="e">
        <f>VLOOKUP($C1172, 'Team Per G'!$A$2:$G$31, 5, FALSE)</f>
        <v>#N/A</v>
      </c>
      <c r="AR1172" s="9" t="e">
        <f>VLOOKUP($C1172, 'Team Per G'!$A$2:$G$31, 4, FALSE)</f>
        <v>#N/A</v>
      </c>
      <c r="AS1172" s="9" t="e">
        <f>VLOOKUP($C1172, Team_Batting___Dashboard[], 22, FALSE)/$AC1172</f>
        <v>#N/A</v>
      </c>
      <c r="AT1172" s="9" t="e">
        <f>VLOOKUP($C1172, 'FanGraphs - Team WAR Projected'!$B$2:$E$31, 4, FALSE)/162</f>
        <v>#N/A</v>
      </c>
      <c r="AU1172" s="9" t="e">
        <f>VLOOKUP($C1172, FanGraphs_Standings[[Abbreviation]:[2024 Year to Date RS/G]], 6, FALSE)/$AC1172</f>
        <v>#N/A</v>
      </c>
      <c r="AV1172" s="9" t="e">
        <f>VLOOKUP($C1172, FanGraphs_Standings[[Abbreviation]:[2024 Projected Full Season RDif]], 19, FALSE)/162</f>
        <v>#N/A</v>
      </c>
      <c r="AW1172" s="9" t="e">
        <f>VLOOKUP($C1172, FanGraphs_Standings[[Abbreviation]:[2024 Projected Full Season RDif]], 5, FALSE)</f>
        <v>#N/A</v>
      </c>
      <c r="AX1172" s="9" t="e">
        <f>VLOOKUP($C1172, FanGraphs_Standings[[Abbreviation]:[2024 Projected Full Season W%]], 18, FALSE)</f>
        <v>#N/A</v>
      </c>
      <c r="AY1172" s="9" t="e">
        <f>VLOOKUP($C1172, 'Home Field Adv'!$A$2:$K$31, 11, FALSE)</f>
        <v>#N/A</v>
      </c>
      <c r="BB1172" s="5" t="str">
        <f t="shared" si="55"/>
        <v/>
      </c>
      <c r="BC1172" s="5" t="str">
        <f t="shared" si="56"/>
        <v/>
      </c>
      <c r="BD1172" s="5" t="str">
        <f t="shared" si="57"/>
        <v/>
      </c>
    </row>
    <row r="1173" spans="6:56" x14ac:dyDescent="0.45">
      <c r="F1173" s="9" t="e">
        <f>VLOOKUP($B1173, FanGraphs_Standings[[Abbreviation]:[2024 Year to Date G]], 2, FALSE)</f>
        <v>#N/A</v>
      </c>
      <c r="G1173" s="9" t="e">
        <f>IF(ISERR(VLOOKUP($D1173, 'SP Per G'!$A$2:$D$1380, 3, FALSE)), L1173, VLOOKUP($D1173, 'SP Per G'!$A$2:$D$1380, 3, FALSE))</f>
        <v>#N/A</v>
      </c>
      <c r="H1173" s="9" t="e">
        <f>VLOOKUP($D1173, 'SP Per G'!$A$2:$D$1380, 4, FALSE)</f>
        <v>#N/A</v>
      </c>
      <c r="I1173" s="9" t="e">
        <f>VLOOKUP($D1173, Individual_Pitching___Dashboard[], 18, FALSE)</f>
        <v>#N/A</v>
      </c>
      <c r="J1173" s="9" t="e">
        <f>VLOOKUP($D1173, Individual_Pitching___Dashboard[], 20, FALSE)</f>
        <v>#N/A</v>
      </c>
      <c r="K1173" s="9" t="e">
        <f>VLOOKUP($D1173, Individual_Pitching___Advanced[], 21,FALSE)</f>
        <v>#N/A</v>
      </c>
      <c r="L1173" s="9" t="e">
        <f>VLOOKUP($B1173, 'Team Per G'!$A$2:$G$31, 7, FALSE)</f>
        <v>#N/A</v>
      </c>
      <c r="M1173" s="9" t="e">
        <f>VLOOKUP($B1173, 'FanGraphs - Team WAR Projected'!$B$2:$E$31, 3, FALSE)/162</f>
        <v>#N/A</v>
      </c>
      <c r="N1173" s="9" t="e">
        <f>VLOOKUP($B1173, Team_Pitching___Advanced[[Team]:[xFIP]], 19,FALSE)</f>
        <v>#N/A</v>
      </c>
      <c r="O1173" s="9" t="e">
        <f>VLOOKUP($B1173, Team_Pitching___Advanced[], 20, FALSE)</f>
        <v>#N/A</v>
      </c>
      <c r="P1173" s="9" t="e">
        <f>VLOOKUP($B1173, Team_Batting___Dashboard[[Team]:[wOBA]], 16, FALSE)</f>
        <v>#N/A</v>
      </c>
      <c r="Q1173" s="9" t="e">
        <f>VLOOKUP($B1173, Team_Batting___Advanced[[Team]:[OPS]], 9, FALSE)</f>
        <v>#N/A</v>
      </c>
      <c r="R1173" s="9" t="e">
        <f>VLOOKUP($B1173, Team_Batting___Advanced[], 19, FALSE)</f>
        <v>#N/A</v>
      </c>
      <c r="S1173" s="9" t="e">
        <f>VLOOKUP($B1173, 'Team Per G'!$A$2:$G$31, 3, FALSE)</f>
        <v>#N/A</v>
      </c>
      <c r="T1173" s="9" t="e">
        <f>VLOOKUP($B1173, 'Team Per G'!$A$2:$G$31, 5, FALSE)</f>
        <v>#N/A</v>
      </c>
      <c r="U1173" s="9" t="e">
        <f>VLOOKUP($B1173, 'Team Per G'!$A$2:$G$31, 4, FALSE)</f>
        <v>#N/A</v>
      </c>
      <c r="V1173" s="9" t="e">
        <f>VLOOKUP($B1173, Team_Batting___Dashboard[], 22, FALSE)/$F1173</f>
        <v>#N/A</v>
      </c>
      <c r="W1173" s="9" t="e">
        <f>VLOOKUP($B1173, 'FanGraphs - Team WAR Projected'!$B$2:$E$31, 4, FALSE)/162</f>
        <v>#N/A</v>
      </c>
      <c r="X1173" s="9" t="e">
        <f>VLOOKUP($B1173, FanGraphs_Standings[[Abbreviation]:[2024 Year to Date RS/G]], 6, FALSE)/$F1173</f>
        <v>#N/A</v>
      </c>
      <c r="Y1173" s="9" t="e">
        <f>VLOOKUP($B1173, FanGraphs_Standings[[Abbreviation]:[2024 Projected Full Season RDif]], 19, FALSE)/162</f>
        <v>#N/A</v>
      </c>
      <c r="Z1173" s="9" t="e">
        <f>VLOOKUP($B1173, FanGraphs_Standings[[Abbreviation]:[2024 Projected Full Season RDif]], 5, FALSE)</f>
        <v>#N/A</v>
      </c>
      <c r="AA1173" s="9" t="e">
        <f>VLOOKUP($B1173, FanGraphs_Standings[[Abbreviation]:[2024 Projected Full Season W%]], 18, FALSE)</f>
        <v>#N/A</v>
      </c>
      <c r="AB1173" s="9" t="e">
        <f>VLOOKUP($B1173, 'Home Field Adv'!$A$2:$I$31, 9, FALSE)</f>
        <v>#N/A</v>
      </c>
      <c r="AC1173" s="9" t="e">
        <f>VLOOKUP($C1173, FanGraphs_Standings[[Abbreviation]:[2024 Year to Date G]], 2, FALSE)</f>
        <v>#N/A</v>
      </c>
      <c r="AD1173" s="9" t="e">
        <f>VLOOKUP($E1173, 'SP Per G'!$A$2:$D$1380, 3, FALSE)</f>
        <v>#N/A</v>
      </c>
      <c r="AE1173" s="9" t="e">
        <f>VLOOKUP($E1173, 'SP Per G'!$A$2:$D$1380, 4, FALSE)</f>
        <v>#N/A</v>
      </c>
      <c r="AF1173" s="9" t="e">
        <f>VLOOKUP($E1173, Individual_Pitching___Dashboard[], 18, FALSE)</f>
        <v>#N/A</v>
      </c>
      <c r="AG1173" s="9" t="e">
        <f>VLOOKUP($E1173, Individual_Pitching___Dashboard[], 20, FALSE)</f>
        <v>#N/A</v>
      </c>
      <c r="AH1173" s="9" t="e">
        <f>VLOOKUP($E1173, Individual_Pitching___Advanced[], 21,FALSE)</f>
        <v>#N/A</v>
      </c>
      <c r="AI1173" s="9" t="e">
        <f>VLOOKUP($C1173, 'Team Per G'!$A$2:$G$31, 7, FALSE)</f>
        <v>#N/A</v>
      </c>
      <c r="AJ1173" s="9" t="e">
        <f>VLOOKUP($C1173, 'FanGraphs - Team WAR Projected'!$B$2:$E$31, 3, FALSE)/162</f>
        <v>#N/A</v>
      </c>
      <c r="AK1173" s="9" t="e">
        <f>VLOOKUP($C1173, Team_Pitching___Advanced[[Team]:[xFIP]], 19,FALSE)</f>
        <v>#N/A</v>
      </c>
      <c r="AL1173" s="9" t="e">
        <f>VLOOKUP($C1173, Team_Pitching___Advanced[], 20, FALSE)</f>
        <v>#N/A</v>
      </c>
      <c r="AM1173" s="9" t="e">
        <f>VLOOKUP($C1173, Team_Batting___Dashboard[[Team]:[wOBA]], 16, FALSE)</f>
        <v>#N/A</v>
      </c>
      <c r="AN1173" s="9" t="e">
        <f>VLOOKUP($C1173, Team_Batting___Advanced[[Team]:[OPS]], 9, FALSE)</f>
        <v>#N/A</v>
      </c>
      <c r="AO1173" s="9" t="e">
        <f>VLOOKUP($C1173, Team_Batting___Advanced[], 19, FALSE)</f>
        <v>#N/A</v>
      </c>
      <c r="AP1173" s="9" t="e">
        <f>VLOOKUP($C1173, 'Team Per G'!$A$2:$G$31, 3, FALSE)</f>
        <v>#N/A</v>
      </c>
      <c r="AQ1173" s="9" t="e">
        <f>VLOOKUP($C1173, 'Team Per G'!$A$2:$G$31, 5, FALSE)</f>
        <v>#N/A</v>
      </c>
      <c r="AR1173" s="9" t="e">
        <f>VLOOKUP($C1173, 'Team Per G'!$A$2:$G$31, 4, FALSE)</f>
        <v>#N/A</v>
      </c>
      <c r="AS1173" s="9" t="e">
        <f>VLOOKUP($C1173, Team_Batting___Dashboard[], 22, FALSE)/$AC1173</f>
        <v>#N/A</v>
      </c>
      <c r="AT1173" s="9" t="e">
        <f>VLOOKUP($C1173, 'FanGraphs - Team WAR Projected'!$B$2:$E$31, 4, FALSE)/162</f>
        <v>#N/A</v>
      </c>
      <c r="AU1173" s="9" t="e">
        <f>VLOOKUP($C1173, FanGraphs_Standings[[Abbreviation]:[2024 Year to Date RS/G]], 6, FALSE)/$AC1173</f>
        <v>#N/A</v>
      </c>
      <c r="AV1173" s="9" t="e">
        <f>VLOOKUP($C1173, FanGraphs_Standings[[Abbreviation]:[2024 Projected Full Season RDif]], 19, FALSE)/162</f>
        <v>#N/A</v>
      </c>
      <c r="AW1173" s="9" t="e">
        <f>VLOOKUP($C1173, FanGraphs_Standings[[Abbreviation]:[2024 Projected Full Season RDif]], 5, FALSE)</f>
        <v>#N/A</v>
      </c>
      <c r="AX1173" s="9" t="e">
        <f>VLOOKUP($C1173, FanGraphs_Standings[[Abbreviation]:[2024 Projected Full Season W%]], 18, FALSE)</f>
        <v>#N/A</v>
      </c>
      <c r="AY1173" s="9" t="e">
        <f>VLOOKUP($C1173, 'Home Field Adv'!$A$2:$K$31, 11, FALSE)</f>
        <v>#N/A</v>
      </c>
      <c r="BB1173" s="5" t="str">
        <f t="shared" si="55"/>
        <v/>
      </c>
      <c r="BC1173" s="5" t="str">
        <f t="shared" si="56"/>
        <v/>
      </c>
      <c r="BD1173" s="5" t="str">
        <f t="shared" si="57"/>
        <v/>
      </c>
    </row>
    <row r="1174" spans="6:56" x14ac:dyDescent="0.45">
      <c r="F1174" s="9" t="e">
        <f>VLOOKUP($B1174, FanGraphs_Standings[[Abbreviation]:[2024 Year to Date G]], 2, FALSE)</f>
        <v>#N/A</v>
      </c>
      <c r="G1174" s="9" t="e">
        <f>IF(ISERR(VLOOKUP($D1174, 'SP Per G'!$A$2:$D$1380, 3, FALSE)), L1174, VLOOKUP($D1174, 'SP Per G'!$A$2:$D$1380, 3, FALSE))</f>
        <v>#N/A</v>
      </c>
      <c r="H1174" s="9" t="e">
        <f>VLOOKUP($D1174, 'SP Per G'!$A$2:$D$1380, 4, FALSE)</f>
        <v>#N/A</v>
      </c>
      <c r="I1174" s="9" t="e">
        <f>VLOOKUP($D1174, Individual_Pitching___Dashboard[], 18, FALSE)</f>
        <v>#N/A</v>
      </c>
      <c r="J1174" s="9" t="e">
        <f>VLOOKUP($D1174, Individual_Pitching___Dashboard[], 20, FALSE)</f>
        <v>#N/A</v>
      </c>
      <c r="K1174" s="9" t="e">
        <f>VLOOKUP($D1174, Individual_Pitching___Advanced[], 21,FALSE)</f>
        <v>#N/A</v>
      </c>
      <c r="L1174" s="9" t="e">
        <f>VLOOKUP($B1174, 'Team Per G'!$A$2:$G$31, 7, FALSE)</f>
        <v>#N/A</v>
      </c>
      <c r="M1174" s="9" t="e">
        <f>VLOOKUP($B1174, 'FanGraphs - Team WAR Projected'!$B$2:$E$31, 3, FALSE)/162</f>
        <v>#N/A</v>
      </c>
      <c r="N1174" s="9" t="e">
        <f>VLOOKUP($B1174, Team_Pitching___Advanced[[Team]:[xFIP]], 19,FALSE)</f>
        <v>#N/A</v>
      </c>
      <c r="O1174" s="9" t="e">
        <f>VLOOKUP($B1174, Team_Pitching___Advanced[], 20, FALSE)</f>
        <v>#N/A</v>
      </c>
      <c r="P1174" s="9" t="e">
        <f>VLOOKUP($B1174, Team_Batting___Dashboard[[Team]:[wOBA]], 16, FALSE)</f>
        <v>#N/A</v>
      </c>
      <c r="Q1174" s="9" t="e">
        <f>VLOOKUP($B1174, Team_Batting___Advanced[[Team]:[OPS]], 9, FALSE)</f>
        <v>#N/A</v>
      </c>
      <c r="R1174" s="9" t="e">
        <f>VLOOKUP($B1174, Team_Batting___Advanced[], 19, FALSE)</f>
        <v>#N/A</v>
      </c>
      <c r="S1174" s="9" t="e">
        <f>VLOOKUP($B1174, 'Team Per G'!$A$2:$G$31, 3, FALSE)</f>
        <v>#N/A</v>
      </c>
      <c r="T1174" s="9" t="e">
        <f>VLOOKUP($B1174, 'Team Per G'!$A$2:$G$31, 5, FALSE)</f>
        <v>#N/A</v>
      </c>
      <c r="U1174" s="9" t="e">
        <f>VLOOKUP($B1174, 'Team Per G'!$A$2:$G$31, 4, FALSE)</f>
        <v>#N/A</v>
      </c>
      <c r="V1174" s="9" t="e">
        <f>VLOOKUP($B1174, Team_Batting___Dashboard[], 22, FALSE)/$F1174</f>
        <v>#N/A</v>
      </c>
      <c r="W1174" s="9" t="e">
        <f>VLOOKUP($B1174, 'FanGraphs - Team WAR Projected'!$B$2:$E$31, 4, FALSE)/162</f>
        <v>#N/A</v>
      </c>
      <c r="X1174" s="9" t="e">
        <f>VLOOKUP($B1174, FanGraphs_Standings[[Abbreviation]:[2024 Year to Date RS/G]], 6, FALSE)/$F1174</f>
        <v>#N/A</v>
      </c>
      <c r="Y1174" s="9" t="e">
        <f>VLOOKUP($B1174, FanGraphs_Standings[[Abbreviation]:[2024 Projected Full Season RDif]], 19, FALSE)/162</f>
        <v>#N/A</v>
      </c>
      <c r="Z1174" s="9" t="e">
        <f>VLOOKUP($B1174, FanGraphs_Standings[[Abbreviation]:[2024 Projected Full Season RDif]], 5, FALSE)</f>
        <v>#N/A</v>
      </c>
      <c r="AA1174" s="9" t="e">
        <f>VLOOKUP($B1174, FanGraphs_Standings[[Abbreviation]:[2024 Projected Full Season W%]], 18, FALSE)</f>
        <v>#N/A</v>
      </c>
      <c r="AB1174" s="9" t="e">
        <f>VLOOKUP($B1174, 'Home Field Adv'!$A$2:$I$31, 9, FALSE)</f>
        <v>#N/A</v>
      </c>
      <c r="AC1174" s="9" t="e">
        <f>VLOOKUP($C1174, FanGraphs_Standings[[Abbreviation]:[2024 Year to Date G]], 2, FALSE)</f>
        <v>#N/A</v>
      </c>
      <c r="AD1174" s="9" t="e">
        <f>VLOOKUP($E1174, 'SP Per G'!$A$2:$D$1380, 3, FALSE)</f>
        <v>#N/A</v>
      </c>
      <c r="AE1174" s="9" t="e">
        <f>VLOOKUP($E1174, 'SP Per G'!$A$2:$D$1380, 4, FALSE)</f>
        <v>#N/A</v>
      </c>
      <c r="AF1174" s="9" t="e">
        <f>VLOOKUP($E1174, Individual_Pitching___Dashboard[], 18, FALSE)</f>
        <v>#N/A</v>
      </c>
      <c r="AG1174" s="9" t="e">
        <f>VLOOKUP($E1174, Individual_Pitching___Dashboard[], 20, FALSE)</f>
        <v>#N/A</v>
      </c>
      <c r="AH1174" s="9" t="e">
        <f>VLOOKUP($E1174, Individual_Pitching___Advanced[], 21,FALSE)</f>
        <v>#N/A</v>
      </c>
      <c r="AI1174" s="9" t="e">
        <f>VLOOKUP($C1174, 'Team Per G'!$A$2:$G$31, 7, FALSE)</f>
        <v>#N/A</v>
      </c>
      <c r="AJ1174" s="9" t="e">
        <f>VLOOKUP($C1174, 'FanGraphs - Team WAR Projected'!$B$2:$E$31, 3, FALSE)/162</f>
        <v>#N/A</v>
      </c>
      <c r="AK1174" s="9" t="e">
        <f>VLOOKUP($C1174, Team_Pitching___Advanced[[Team]:[xFIP]], 19,FALSE)</f>
        <v>#N/A</v>
      </c>
      <c r="AL1174" s="9" t="e">
        <f>VLOOKUP($C1174, Team_Pitching___Advanced[], 20, FALSE)</f>
        <v>#N/A</v>
      </c>
      <c r="AM1174" s="9" t="e">
        <f>VLOOKUP($C1174, Team_Batting___Dashboard[[Team]:[wOBA]], 16, FALSE)</f>
        <v>#N/A</v>
      </c>
      <c r="AN1174" s="9" t="e">
        <f>VLOOKUP($C1174, Team_Batting___Advanced[[Team]:[OPS]], 9, FALSE)</f>
        <v>#N/A</v>
      </c>
      <c r="AO1174" s="9" t="e">
        <f>VLOOKUP($C1174, Team_Batting___Advanced[], 19, FALSE)</f>
        <v>#N/A</v>
      </c>
      <c r="AP1174" s="9" t="e">
        <f>VLOOKUP($C1174, 'Team Per G'!$A$2:$G$31, 3, FALSE)</f>
        <v>#N/A</v>
      </c>
      <c r="AQ1174" s="9" t="e">
        <f>VLOOKUP($C1174, 'Team Per G'!$A$2:$G$31, 5, FALSE)</f>
        <v>#N/A</v>
      </c>
      <c r="AR1174" s="9" t="e">
        <f>VLOOKUP($C1174, 'Team Per G'!$A$2:$G$31, 4, FALSE)</f>
        <v>#N/A</v>
      </c>
      <c r="AS1174" s="9" t="e">
        <f>VLOOKUP($C1174, Team_Batting___Dashboard[], 22, FALSE)/$AC1174</f>
        <v>#N/A</v>
      </c>
      <c r="AT1174" s="9" t="e">
        <f>VLOOKUP($C1174, 'FanGraphs - Team WAR Projected'!$B$2:$E$31, 4, FALSE)/162</f>
        <v>#N/A</v>
      </c>
      <c r="AU1174" s="9" t="e">
        <f>VLOOKUP($C1174, FanGraphs_Standings[[Abbreviation]:[2024 Year to Date RS/G]], 6, FALSE)/$AC1174</f>
        <v>#N/A</v>
      </c>
      <c r="AV1174" s="9" t="e">
        <f>VLOOKUP($C1174, FanGraphs_Standings[[Abbreviation]:[2024 Projected Full Season RDif]], 19, FALSE)/162</f>
        <v>#N/A</v>
      </c>
      <c r="AW1174" s="9" t="e">
        <f>VLOOKUP($C1174, FanGraphs_Standings[[Abbreviation]:[2024 Projected Full Season RDif]], 5, FALSE)</f>
        <v>#N/A</v>
      </c>
      <c r="AX1174" s="9" t="e">
        <f>VLOOKUP($C1174, FanGraphs_Standings[[Abbreviation]:[2024 Projected Full Season W%]], 18, FALSE)</f>
        <v>#N/A</v>
      </c>
      <c r="AY1174" s="9" t="e">
        <f>VLOOKUP($C1174, 'Home Field Adv'!$A$2:$K$31, 11, FALSE)</f>
        <v>#N/A</v>
      </c>
      <c r="BB1174" s="5" t="str">
        <f t="shared" si="55"/>
        <v/>
      </c>
      <c r="BC1174" s="5" t="str">
        <f t="shared" si="56"/>
        <v/>
      </c>
      <c r="BD1174" s="5" t="str">
        <f t="shared" si="57"/>
        <v/>
      </c>
    </row>
    <row r="1175" spans="6:56" x14ac:dyDescent="0.45">
      <c r="F1175" s="9" t="e">
        <f>VLOOKUP($B1175, FanGraphs_Standings[[Abbreviation]:[2024 Year to Date G]], 2, FALSE)</f>
        <v>#N/A</v>
      </c>
      <c r="G1175" s="9" t="e">
        <f>IF(ISERR(VLOOKUP($D1175, 'SP Per G'!$A$2:$D$1380, 3, FALSE)), L1175, VLOOKUP($D1175, 'SP Per G'!$A$2:$D$1380, 3, FALSE))</f>
        <v>#N/A</v>
      </c>
      <c r="H1175" s="9" t="e">
        <f>VLOOKUP($D1175, 'SP Per G'!$A$2:$D$1380, 4, FALSE)</f>
        <v>#N/A</v>
      </c>
      <c r="I1175" s="9" t="e">
        <f>VLOOKUP($D1175, Individual_Pitching___Dashboard[], 18, FALSE)</f>
        <v>#N/A</v>
      </c>
      <c r="J1175" s="9" t="e">
        <f>VLOOKUP($D1175, Individual_Pitching___Dashboard[], 20, FALSE)</f>
        <v>#N/A</v>
      </c>
      <c r="K1175" s="9" t="e">
        <f>VLOOKUP($D1175, Individual_Pitching___Advanced[], 21,FALSE)</f>
        <v>#N/A</v>
      </c>
      <c r="L1175" s="9" t="e">
        <f>VLOOKUP($B1175, 'Team Per G'!$A$2:$G$31, 7, FALSE)</f>
        <v>#N/A</v>
      </c>
      <c r="M1175" s="9" t="e">
        <f>VLOOKUP($B1175, 'FanGraphs - Team WAR Projected'!$B$2:$E$31, 3, FALSE)/162</f>
        <v>#N/A</v>
      </c>
      <c r="N1175" s="9" t="e">
        <f>VLOOKUP($B1175, Team_Pitching___Advanced[[Team]:[xFIP]], 19,FALSE)</f>
        <v>#N/A</v>
      </c>
      <c r="O1175" s="9" t="e">
        <f>VLOOKUP($B1175, Team_Pitching___Advanced[], 20, FALSE)</f>
        <v>#N/A</v>
      </c>
      <c r="P1175" s="9" t="e">
        <f>VLOOKUP($B1175, Team_Batting___Dashboard[[Team]:[wOBA]], 16, FALSE)</f>
        <v>#N/A</v>
      </c>
      <c r="Q1175" s="9" t="e">
        <f>VLOOKUP($B1175, Team_Batting___Advanced[[Team]:[OPS]], 9, FALSE)</f>
        <v>#N/A</v>
      </c>
      <c r="R1175" s="9" t="e">
        <f>VLOOKUP($B1175, Team_Batting___Advanced[], 19, FALSE)</f>
        <v>#N/A</v>
      </c>
      <c r="S1175" s="9" t="e">
        <f>VLOOKUP($B1175, 'Team Per G'!$A$2:$G$31, 3, FALSE)</f>
        <v>#N/A</v>
      </c>
      <c r="T1175" s="9" t="e">
        <f>VLOOKUP($B1175, 'Team Per G'!$A$2:$G$31, 5, FALSE)</f>
        <v>#N/A</v>
      </c>
      <c r="U1175" s="9" t="e">
        <f>VLOOKUP($B1175, 'Team Per G'!$A$2:$G$31, 4, FALSE)</f>
        <v>#N/A</v>
      </c>
      <c r="V1175" s="9" t="e">
        <f>VLOOKUP($B1175, Team_Batting___Dashboard[], 22, FALSE)/$F1175</f>
        <v>#N/A</v>
      </c>
      <c r="W1175" s="9" t="e">
        <f>VLOOKUP($B1175, 'FanGraphs - Team WAR Projected'!$B$2:$E$31, 4, FALSE)/162</f>
        <v>#N/A</v>
      </c>
      <c r="X1175" s="9" t="e">
        <f>VLOOKUP($B1175, FanGraphs_Standings[[Abbreviation]:[2024 Year to Date RS/G]], 6, FALSE)/$F1175</f>
        <v>#N/A</v>
      </c>
      <c r="Y1175" s="9" t="e">
        <f>VLOOKUP($B1175, FanGraphs_Standings[[Abbreviation]:[2024 Projected Full Season RDif]], 19, FALSE)/162</f>
        <v>#N/A</v>
      </c>
      <c r="Z1175" s="9" t="e">
        <f>VLOOKUP($B1175, FanGraphs_Standings[[Abbreviation]:[2024 Projected Full Season RDif]], 5, FALSE)</f>
        <v>#N/A</v>
      </c>
      <c r="AA1175" s="9" t="e">
        <f>VLOOKUP($B1175, FanGraphs_Standings[[Abbreviation]:[2024 Projected Full Season W%]], 18, FALSE)</f>
        <v>#N/A</v>
      </c>
      <c r="AB1175" s="9" t="e">
        <f>VLOOKUP($B1175, 'Home Field Adv'!$A$2:$I$31, 9, FALSE)</f>
        <v>#N/A</v>
      </c>
      <c r="AC1175" s="9" t="e">
        <f>VLOOKUP($C1175, FanGraphs_Standings[[Abbreviation]:[2024 Year to Date G]], 2, FALSE)</f>
        <v>#N/A</v>
      </c>
      <c r="AD1175" s="9" t="e">
        <f>VLOOKUP($E1175, 'SP Per G'!$A$2:$D$1380, 3, FALSE)</f>
        <v>#N/A</v>
      </c>
      <c r="AE1175" s="9" t="e">
        <f>VLOOKUP($E1175, 'SP Per G'!$A$2:$D$1380, 4, FALSE)</f>
        <v>#N/A</v>
      </c>
      <c r="AF1175" s="9" t="e">
        <f>VLOOKUP($E1175, Individual_Pitching___Dashboard[], 18, FALSE)</f>
        <v>#N/A</v>
      </c>
      <c r="AG1175" s="9" t="e">
        <f>VLOOKUP($E1175, Individual_Pitching___Dashboard[], 20, FALSE)</f>
        <v>#N/A</v>
      </c>
      <c r="AH1175" s="9" t="e">
        <f>VLOOKUP($E1175, Individual_Pitching___Advanced[], 21,FALSE)</f>
        <v>#N/A</v>
      </c>
      <c r="AI1175" s="9" t="e">
        <f>VLOOKUP($C1175, 'Team Per G'!$A$2:$G$31, 7, FALSE)</f>
        <v>#N/A</v>
      </c>
      <c r="AJ1175" s="9" t="e">
        <f>VLOOKUP($C1175, 'FanGraphs - Team WAR Projected'!$B$2:$E$31, 3, FALSE)/162</f>
        <v>#N/A</v>
      </c>
      <c r="AK1175" s="9" t="e">
        <f>VLOOKUP($C1175, Team_Pitching___Advanced[[Team]:[xFIP]], 19,FALSE)</f>
        <v>#N/A</v>
      </c>
      <c r="AL1175" s="9" t="e">
        <f>VLOOKUP($C1175, Team_Pitching___Advanced[], 20, FALSE)</f>
        <v>#N/A</v>
      </c>
      <c r="AM1175" s="9" t="e">
        <f>VLOOKUP($C1175, Team_Batting___Dashboard[[Team]:[wOBA]], 16, FALSE)</f>
        <v>#N/A</v>
      </c>
      <c r="AN1175" s="9" t="e">
        <f>VLOOKUP($C1175, Team_Batting___Advanced[[Team]:[OPS]], 9, FALSE)</f>
        <v>#N/A</v>
      </c>
      <c r="AO1175" s="9" t="e">
        <f>VLOOKUP($C1175, Team_Batting___Advanced[], 19, FALSE)</f>
        <v>#N/A</v>
      </c>
      <c r="AP1175" s="9" t="e">
        <f>VLOOKUP($C1175, 'Team Per G'!$A$2:$G$31, 3, FALSE)</f>
        <v>#N/A</v>
      </c>
      <c r="AQ1175" s="9" t="e">
        <f>VLOOKUP($C1175, 'Team Per G'!$A$2:$G$31, 5, FALSE)</f>
        <v>#N/A</v>
      </c>
      <c r="AR1175" s="9" t="e">
        <f>VLOOKUP($C1175, 'Team Per G'!$A$2:$G$31, 4, FALSE)</f>
        <v>#N/A</v>
      </c>
      <c r="AS1175" s="9" t="e">
        <f>VLOOKUP($C1175, Team_Batting___Dashboard[], 22, FALSE)/$AC1175</f>
        <v>#N/A</v>
      </c>
      <c r="AT1175" s="9" t="e">
        <f>VLOOKUP($C1175, 'FanGraphs - Team WAR Projected'!$B$2:$E$31, 4, FALSE)/162</f>
        <v>#N/A</v>
      </c>
      <c r="AU1175" s="9" t="e">
        <f>VLOOKUP($C1175, FanGraphs_Standings[[Abbreviation]:[2024 Year to Date RS/G]], 6, FALSE)/$AC1175</f>
        <v>#N/A</v>
      </c>
      <c r="AV1175" s="9" t="e">
        <f>VLOOKUP($C1175, FanGraphs_Standings[[Abbreviation]:[2024 Projected Full Season RDif]], 19, FALSE)/162</f>
        <v>#N/A</v>
      </c>
      <c r="AW1175" s="9" t="e">
        <f>VLOOKUP($C1175, FanGraphs_Standings[[Abbreviation]:[2024 Projected Full Season RDif]], 5, FALSE)</f>
        <v>#N/A</v>
      </c>
      <c r="AX1175" s="9" t="e">
        <f>VLOOKUP($C1175, FanGraphs_Standings[[Abbreviation]:[2024 Projected Full Season W%]], 18, FALSE)</f>
        <v>#N/A</v>
      </c>
      <c r="AY1175" s="9" t="e">
        <f>VLOOKUP($C1175, 'Home Field Adv'!$A$2:$K$31, 11, FALSE)</f>
        <v>#N/A</v>
      </c>
      <c r="BB1175" s="5" t="str">
        <f t="shared" si="55"/>
        <v/>
      </c>
      <c r="BC1175" s="5" t="str">
        <f t="shared" si="56"/>
        <v/>
      </c>
      <c r="BD1175" s="5" t="str">
        <f t="shared" si="57"/>
        <v/>
      </c>
    </row>
    <row r="1176" spans="6:56" x14ac:dyDescent="0.45">
      <c r="F1176" s="9" t="e">
        <f>VLOOKUP($B1176, FanGraphs_Standings[[Abbreviation]:[2024 Year to Date G]], 2, FALSE)</f>
        <v>#N/A</v>
      </c>
      <c r="G1176" s="9" t="e">
        <f>IF(ISERR(VLOOKUP($D1176, 'SP Per G'!$A$2:$D$1380, 3, FALSE)), L1176, VLOOKUP($D1176, 'SP Per G'!$A$2:$D$1380, 3, FALSE))</f>
        <v>#N/A</v>
      </c>
      <c r="H1176" s="9" t="e">
        <f>VLOOKUP($D1176, 'SP Per G'!$A$2:$D$1380, 4, FALSE)</f>
        <v>#N/A</v>
      </c>
      <c r="I1176" s="9" t="e">
        <f>VLOOKUP($D1176, Individual_Pitching___Dashboard[], 18, FALSE)</f>
        <v>#N/A</v>
      </c>
      <c r="J1176" s="9" t="e">
        <f>VLOOKUP($D1176, Individual_Pitching___Dashboard[], 20, FALSE)</f>
        <v>#N/A</v>
      </c>
      <c r="K1176" s="9" t="e">
        <f>VLOOKUP($D1176, Individual_Pitching___Advanced[], 21,FALSE)</f>
        <v>#N/A</v>
      </c>
      <c r="L1176" s="9" t="e">
        <f>VLOOKUP($B1176, 'Team Per G'!$A$2:$G$31, 7, FALSE)</f>
        <v>#N/A</v>
      </c>
      <c r="M1176" s="9" t="e">
        <f>VLOOKUP($B1176, 'FanGraphs - Team WAR Projected'!$B$2:$E$31, 3, FALSE)/162</f>
        <v>#N/A</v>
      </c>
      <c r="N1176" s="9" t="e">
        <f>VLOOKUP($B1176, Team_Pitching___Advanced[[Team]:[xFIP]], 19,FALSE)</f>
        <v>#N/A</v>
      </c>
      <c r="O1176" s="9" t="e">
        <f>VLOOKUP($B1176, Team_Pitching___Advanced[], 20, FALSE)</f>
        <v>#N/A</v>
      </c>
      <c r="P1176" s="9" t="e">
        <f>VLOOKUP($B1176, Team_Batting___Dashboard[[Team]:[wOBA]], 16, FALSE)</f>
        <v>#N/A</v>
      </c>
      <c r="Q1176" s="9" t="e">
        <f>VLOOKUP($B1176, Team_Batting___Advanced[[Team]:[OPS]], 9, FALSE)</f>
        <v>#N/A</v>
      </c>
      <c r="R1176" s="9" t="e">
        <f>VLOOKUP($B1176, Team_Batting___Advanced[], 19, FALSE)</f>
        <v>#N/A</v>
      </c>
      <c r="S1176" s="9" t="e">
        <f>VLOOKUP($B1176, 'Team Per G'!$A$2:$G$31, 3, FALSE)</f>
        <v>#N/A</v>
      </c>
      <c r="T1176" s="9" t="e">
        <f>VLOOKUP($B1176, 'Team Per G'!$A$2:$G$31, 5, FALSE)</f>
        <v>#N/A</v>
      </c>
      <c r="U1176" s="9" t="e">
        <f>VLOOKUP($B1176, 'Team Per G'!$A$2:$G$31, 4, FALSE)</f>
        <v>#N/A</v>
      </c>
      <c r="V1176" s="9" t="e">
        <f>VLOOKUP($B1176, Team_Batting___Dashboard[], 22, FALSE)/$F1176</f>
        <v>#N/A</v>
      </c>
      <c r="W1176" s="9" t="e">
        <f>VLOOKUP($B1176, 'FanGraphs - Team WAR Projected'!$B$2:$E$31, 4, FALSE)/162</f>
        <v>#N/A</v>
      </c>
      <c r="X1176" s="9" t="e">
        <f>VLOOKUP($B1176, FanGraphs_Standings[[Abbreviation]:[2024 Year to Date RS/G]], 6, FALSE)/$F1176</f>
        <v>#N/A</v>
      </c>
      <c r="Y1176" s="9" t="e">
        <f>VLOOKUP($B1176, FanGraphs_Standings[[Abbreviation]:[2024 Projected Full Season RDif]], 19, FALSE)/162</f>
        <v>#N/A</v>
      </c>
      <c r="Z1176" s="9" t="e">
        <f>VLOOKUP($B1176, FanGraphs_Standings[[Abbreviation]:[2024 Projected Full Season RDif]], 5, FALSE)</f>
        <v>#N/A</v>
      </c>
      <c r="AA1176" s="9" t="e">
        <f>VLOOKUP($B1176, FanGraphs_Standings[[Abbreviation]:[2024 Projected Full Season W%]], 18, FALSE)</f>
        <v>#N/A</v>
      </c>
      <c r="AB1176" s="9" t="e">
        <f>VLOOKUP($B1176, 'Home Field Adv'!$A$2:$I$31, 9, FALSE)</f>
        <v>#N/A</v>
      </c>
      <c r="AC1176" s="9" t="e">
        <f>VLOOKUP($C1176, FanGraphs_Standings[[Abbreviation]:[2024 Year to Date G]], 2, FALSE)</f>
        <v>#N/A</v>
      </c>
      <c r="AD1176" s="9" t="e">
        <f>VLOOKUP($E1176, 'SP Per G'!$A$2:$D$1380, 3, FALSE)</f>
        <v>#N/A</v>
      </c>
      <c r="AE1176" s="9" t="e">
        <f>VLOOKUP($E1176, 'SP Per G'!$A$2:$D$1380, 4, FALSE)</f>
        <v>#N/A</v>
      </c>
      <c r="AF1176" s="9" t="e">
        <f>VLOOKUP($E1176, Individual_Pitching___Dashboard[], 18, FALSE)</f>
        <v>#N/A</v>
      </c>
      <c r="AG1176" s="9" t="e">
        <f>VLOOKUP($E1176, Individual_Pitching___Dashboard[], 20, FALSE)</f>
        <v>#N/A</v>
      </c>
      <c r="AH1176" s="9" t="e">
        <f>VLOOKUP($E1176, Individual_Pitching___Advanced[], 21,FALSE)</f>
        <v>#N/A</v>
      </c>
      <c r="AI1176" s="9" t="e">
        <f>VLOOKUP($C1176, 'Team Per G'!$A$2:$G$31, 7, FALSE)</f>
        <v>#N/A</v>
      </c>
      <c r="AJ1176" s="9" t="e">
        <f>VLOOKUP($C1176, 'FanGraphs - Team WAR Projected'!$B$2:$E$31, 3, FALSE)/162</f>
        <v>#N/A</v>
      </c>
      <c r="AK1176" s="9" t="e">
        <f>VLOOKUP($C1176, Team_Pitching___Advanced[[Team]:[xFIP]], 19,FALSE)</f>
        <v>#N/A</v>
      </c>
      <c r="AL1176" s="9" t="e">
        <f>VLOOKUP($C1176, Team_Pitching___Advanced[], 20, FALSE)</f>
        <v>#N/A</v>
      </c>
      <c r="AM1176" s="9" t="e">
        <f>VLOOKUP($C1176, Team_Batting___Dashboard[[Team]:[wOBA]], 16, FALSE)</f>
        <v>#N/A</v>
      </c>
      <c r="AN1176" s="9" t="e">
        <f>VLOOKUP($C1176, Team_Batting___Advanced[[Team]:[OPS]], 9, FALSE)</f>
        <v>#N/A</v>
      </c>
      <c r="AO1176" s="9" t="e">
        <f>VLOOKUP($C1176, Team_Batting___Advanced[], 19, FALSE)</f>
        <v>#N/A</v>
      </c>
      <c r="AP1176" s="9" t="e">
        <f>VLOOKUP($C1176, 'Team Per G'!$A$2:$G$31, 3, FALSE)</f>
        <v>#N/A</v>
      </c>
      <c r="AQ1176" s="9" t="e">
        <f>VLOOKUP($C1176, 'Team Per G'!$A$2:$G$31, 5, FALSE)</f>
        <v>#N/A</v>
      </c>
      <c r="AR1176" s="9" t="e">
        <f>VLOOKUP($C1176, 'Team Per G'!$A$2:$G$31, 4, FALSE)</f>
        <v>#N/A</v>
      </c>
      <c r="AS1176" s="9" t="e">
        <f>VLOOKUP($C1176, Team_Batting___Dashboard[], 22, FALSE)/$AC1176</f>
        <v>#N/A</v>
      </c>
      <c r="AT1176" s="9" t="e">
        <f>VLOOKUP($C1176, 'FanGraphs - Team WAR Projected'!$B$2:$E$31, 4, FALSE)/162</f>
        <v>#N/A</v>
      </c>
      <c r="AU1176" s="9" t="e">
        <f>VLOOKUP($C1176, FanGraphs_Standings[[Abbreviation]:[2024 Year to Date RS/G]], 6, FALSE)/$AC1176</f>
        <v>#N/A</v>
      </c>
      <c r="AV1176" s="9" t="e">
        <f>VLOOKUP($C1176, FanGraphs_Standings[[Abbreviation]:[2024 Projected Full Season RDif]], 19, FALSE)/162</f>
        <v>#N/A</v>
      </c>
      <c r="AW1176" s="9" t="e">
        <f>VLOOKUP($C1176, FanGraphs_Standings[[Abbreviation]:[2024 Projected Full Season RDif]], 5, FALSE)</f>
        <v>#N/A</v>
      </c>
      <c r="AX1176" s="9" t="e">
        <f>VLOOKUP($C1176, FanGraphs_Standings[[Abbreviation]:[2024 Projected Full Season W%]], 18, FALSE)</f>
        <v>#N/A</v>
      </c>
      <c r="AY1176" s="9" t="e">
        <f>VLOOKUP($C1176, 'Home Field Adv'!$A$2:$K$31, 11, FALSE)</f>
        <v>#N/A</v>
      </c>
      <c r="BB1176" s="5" t="str">
        <f t="shared" si="55"/>
        <v/>
      </c>
      <c r="BC1176" s="5" t="str">
        <f t="shared" si="56"/>
        <v/>
      </c>
      <c r="BD1176" s="5" t="str">
        <f t="shared" si="57"/>
        <v/>
      </c>
    </row>
    <row r="1177" spans="6:56" x14ac:dyDescent="0.45">
      <c r="F1177" s="9" t="e">
        <f>VLOOKUP($B1177, FanGraphs_Standings[[Abbreviation]:[2024 Year to Date G]], 2, FALSE)</f>
        <v>#N/A</v>
      </c>
      <c r="G1177" s="9" t="e">
        <f>IF(ISERR(VLOOKUP($D1177, 'SP Per G'!$A$2:$D$1380, 3, FALSE)), L1177, VLOOKUP($D1177, 'SP Per G'!$A$2:$D$1380, 3, FALSE))</f>
        <v>#N/A</v>
      </c>
      <c r="H1177" s="9" t="e">
        <f>VLOOKUP($D1177, 'SP Per G'!$A$2:$D$1380, 4, FALSE)</f>
        <v>#N/A</v>
      </c>
      <c r="I1177" s="9" t="e">
        <f>VLOOKUP($D1177, Individual_Pitching___Dashboard[], 18, FALSE)</f>
        <v>#N/A</v>
      </c>
      <c r="J1177" s="9" t="e">
        <f>VLOOKUP($D1177, Individual_Pitching___Dashboard[], 20, FALSE)</f>
        <v>#N/A</v>
      </c>
      <c r="K1177" s="9" t="e">
        <f>VLOOKUP($D1177, Individual_Pitching___Advanced[], 21,FALSE)</f>
        <v>#N/A</v>
      </c>
      <c r="L1177" s="9" t="e">
        <f>VLOOKUP($B1177, 'Team Per G'!$A$2:$G$31, 7, FALSE)</f>
        <v>#N/A</v>
      </c>
      <c r="M1177" s="9" t="e">
        <f>VLOOKUP($B1177, 'FanGraphs - Team WAR Projected'!$B$2:$E$31, 3, FALSE)/162</f>
        <v>#N/A</v>
      </c>
      <c r="N1177" s="9" t="e">
        <f>VLOOKUP($B1177, Team_Pitching___Advanced[[Team]:[xFIP]], 19,FALSE)</f>
        <v>#N/A</v>
      </c>
      <c r="O1177" s="9" t="e">
        <f>VLOOKUP($B1177, Team_Pitching___Advanced[], 20, FALSE)</f>
        <v>#N/A</v>
      </c>
      <c r="P1177" s="9" t="e">
        <f>VLOOKUP($B1177, Team_Batting___Dashboard[[Team]:[wOBA]], 16, FALSE)</f>
        <v>#N/A</v>
      </c>
      <c r="Q1177" s="9" t="e">
        <f>VLOOKUP($B1177, Team_Batting___Advanced[[Team]:[OPS]], 9, FALSE)</f>
        <v>#N/A</v>
      </c>
      <c r="R1177" s="9" t="e">
        <f>VLOOKUP($B1177, Team_Batting___Advanced[], 19, FALSE)</f>
        <v>#N/A</v>
      </c>
      <c r="S1177" s="9" t="e">
        <f>VLOOKUP($B1177, 'Team Per G'!$A$2:$G$31, 3, FALSE)</f>
        <v>#N/A</v>
      </c>
      <c r="T1177" s="9" t="e">
        <f>VLOOKUP($B1177, 'Team Per G'!$A$2:$G$31, 5, FALSE)</f>
        <v>#N/A</v>
      </c>
      <c r="U1177" s="9" t="e">
        <f>VLOOKUP($B1177, 'Team Per G'!$A$2:$G$31, 4, FALSE)</f>
        <v>#N/A</v>
      </c>
      <c r="V1177" s="9" t="e">
        <f>VLOOKUP($B1177, Team_Batting___Dashboard[], 22, FALSE)/$F1177</f>
        <v>#N/A</v>
      </c>
      <c r="W1177" s="9" t="e">
        <f>VLOOKUP($B1177, 'FanGraphs - Team WAR Projected'!$B$2:$E$31, 4, FALSE)/162</f>
        <v>#N/A</v>
      </c>
      <c r="X1177" s="9" t="e">
        <f>VLOOKUP($B1177, FanGraphs_Standings[[Abbreviation]:[2024 Year to Date RS/G]], 6, FALSE)/$F1177</f>
        <v>#N/A</v>
      </c>
      <c r="Y1177" s="9" t="e">
        <f>VLOOKUP($B1177, FanGraphs_Standings[[Abbreviation]:[2024 Projected Full Season RDif]], 19, FALSE)/162</f>
        <v>#N/A</v>
      </c>
      <c r="Z1177" s="9" t="e">
        <f>VLOOKUP($B1177, FanGraphs_Standings[[Abbreviation]:[2024 Projected Full Season RDif]], 5, FALSE)</f>
        <v>#N/A</v>
      </c>
      <c r="AA1177" s="9" t="e">
        <f>VLOOKUP($B1177, FanGraphs_Standings[[Abbreviation]:[2024 Projected Full Season W%]], 18, FALSE)</f>
        <v>#N/A</v>
      </c>
      <c r="AB1177" s="9" t="e">
        <f>VLOOKUP($B1177, 'Home Field Adv'!$A$2:$I$31, 9, FALSE)</f>
        <v>#N/A</v>
      </c>
      <c r="AC1177" s="9" t="e">
        <f>VLOOKUP($C1177, FanGraphs_Standings[[Abbreviation]:[2024 Year to Date G]], 2, FALSE)</f>
        <v>#N/A</v>
      </c>
      <c r="AD1177" s="9" t="e">
        <f>VLOOKUP($E1177, 'SP Per G'!$A$2:$D$1380, 3, FALSE)</f>
        <v>#N/A</v>
      </c>
      <c r="AE1177" s="9" t="e">
        <f>VLOOKUP($E1177, 'SP Per G'!$A$2:$D$1380, 4, FALSE)</f>
        <v>#N/A</v>
      </c>
      <c r="AF1177" s="9" t="e">
        <f>VLOOKUP($E1177, Individual_Pitching___Dashboard[], 18, FALSE)</f>
        <v>#N/A</v>
      </c>
      <c r="AG1177" s="9" t="e">
        <f>VLOOKUP($E1177, Individual_Pitching___Dashboard[], 20, FALSE)</f>
        <v>#N/A</v>
      </c>
      <c r="AH1177" s="9" t="e">
        <f>VLOOKUP($E1177, Individual_Pitching___Advanced[], 21,FALSE)</f>
        <v>#N/A</v>
      </c>
      <c r="AI1177" s="9" t="e">
        <f>VLOOKUP($C1177, 'Team Per G'!$A$2:$G$31, 7, FALSE)</f>
        <v>#N/A</v>
      </c>
      <c r="AJ1177" s="9" t="e">
        <f>VLOOKUP($C1177, 'FanGraphs - Team WAR Projected'!$B$2:$E$31, 3, FALSE)/162</f>
        <v>#N/A</v>
      </c>
      <c r="AK1177" s="9" t="e">
        <f>VLOOKUP($C1177, Team_Pitching___Advanced[[Team]:[xFIP]], 19,FALSE)</f>
        <v>#N/A</v>
      </c>
      <c r="AL1177" s="9" t="e">
        <f>VLOOKUP($C1177, Team_Pitching___Advanced[], 20, FALSE)</f>
        <v>#N/A</v>
      </c>
      <c r="AM1177" s="9" t="e">
        <f>VLOOKUP($C1177, Team_Batting___Dashboard[[Team]:[wOBA]], 16, FALSE)</f>
        <v>#N/A</v>
      </c>
      <c r="AN1177" s="9" t="e">
        <f>VLOOKUP($C1177, Team_Batting___Advanced[[Team]:[OPS]], 9, FALSE)</f>
        <v>#N/A</v>
      </c>
      <c r="AO1177" s="9" t="e">
        <f>VLOOKUP($C1177, Team_Batting___Advanced[], 19, FALSE)</f>
        <v>#N/A</v>
      </c>
      <c r="AP1177" s="9" t="e">
        <f>VLOOKUP($C1177, 'Team Per G'!$A$2:$G$31, 3, FALSE)</f>
        <v>#N/A</v>
      </c>
      <c r="AQ1177" s="9" t="e">
        <f>VLOOKUP($C1177, 'Team Per G'!$A$2:$G$31, 5, FALSE)</f>
        <v>#N/A</v>
      </c>
      <c r="AR1177" s="9" t="e">
        <f>VLOOKUP($C1177, 'Team Per G'!$A$2:$G$31, 4, FALSE)</f>
        <v>#N/A</v>
      </c>
      <c r="AS1177" s="9" t="e">
        <f>VLOOKUP($C1177, Team_Batting___Dashboard[], 22, FALSE)/$AC1177</f>
        <v>#N/A</v>
      </c>
      <c r="AT1177" s="9" t="e">
        <f>VLOOKUP($C1177, 'FanGraphs - Team WAR Projected'!$B$2:$E$31, 4, FALSE)/162</f>
        <v>#N/A</v>
      </c>
      <c r="AU1177" s="9" t="e">
        <f>VLOOKUP($C1177, FanGraphs_Standings[[Abbreviation]:[2024 Year to Date RS/G]], 6, FALSE)/$AC1177</f>
        <v>#N/A</v>
      </c>
      <c r="AV1177" s="9" t="e">
        <f>VLOOKUP($C1177, FanGraphs_Standings[[Abbreviation]:[2024 Projected Full Season RDif]], 19, FALSE)/162</f>
        <v>#N/A</v>
      </c>
      <c r="AW1177" s="9" t="e">
        <f>VLOOKUP($C1177, FanGraphs_Standings[[Abbreviation]:[2024 Projected Full Season RDif]], 5, FALSE)</f>
        <v>#N/A</v>
      </c>
      <c r="AX1177" s="9" t="e">
        <f>VLOOKUP($C1177, FanGraphs_Standings[[Abbreviation]:[2024 Projected Full Season W%]], 18, FALSE)</f>
        <v>#N/A</v>
      </c>
      <c r="AY1177" s="9" t="e">
        <f>VLOOKUP($C1177, 'Home Field Adv'!$A$2:$K$31, 11, FALSE)</f>
        <v>#N/A</v>
      </c>
      <c r="BB1177" s="5" t="str">
        <f t="shared" si="55"/>
        <v/>
      </c>
      <c r="BC1177" s="5" t="str">
        <f t="shared" si="56"/>
        <v/>
      </c>
      <c r="BD1177" s="5" t="str">
        <f t="shared" si="57"/>
        <v/>
      </c>
    </row>
    <row r="1178" spans="6:56" x14ac:dyDescent="0.45">
      <c r="F1178" s="9" t="e">
        <f>VLOOKUP($B1178, FanGraphs_Standings[[Abbreviation]:[2024 Year to Date G]], 2, FALSE)</f>
        <v>#N/A</v>
      </c>
      <c r="G1178" s="9" t="e">
        <f>IF(ISERR(VLOOKUP($D1178, 'SP Per G'!$A$2:$D$1380, 3, FALSE)), L1178, VLOOKUP($D1178, 'SP Per G'!$A$2:$D$1380, 3, FALSE))</f>
        <v>#N/A</v>
      </c>
      <c r="H1178" s="9" t="e">
        <f>VLOOKUP($D1178, 'SP Per G'!$A$2:$D$1380, 4, FALSE)</f>
        <v>#N/A</v>
      </c>
      <c r="I1178" s="9" t="e">
        <f>VLOOKUP($D1178, Individual_Pitching___Dashboard[], 18, FALSE)</f>
        <v>#N/A</v>
      </c>
      <c r="J1178" s="9" t="e">
        <f>VLOOKUP($D1178, Individual_Pitching___Dashboard[], 20, FALSE)</f>
        <v>#N/A</v>
      </c>
      <c r="K1178" s="9" t="e">
        <f>VLOOKUP($D1178, Individual_Pitching___Advanced[], 21,FALSE)</f>
        <v>#N/A</v>
      </c>
      <c r="L1178" s="9" t="e">
        <f>VLOOKUP($B1178, 'Team Per G'!$A$2:$G$31, 7, FALSE)</f>
        <v>#N/A</v>
      </c>
      <c r="M1178" s="9" t="e">
        <f>VLOOKUP($B1178, 'FanGraphs - Team WAR Projected'!$B$2:$E$31, 3, FALSE)/162</f>
        <v>#N/A</v>
      </c>
      <c r="N1178" s="9" t="e">
        <f>VLOOKUP($B1178, Team_Pitching___Advanced[[Team]:[xFIP]], 19,FALSE)</f>
        <v>#N/A</v>
      </c>
      <c r="O1178" s="9" t="e">
        <f>VLOOKUP($B1178, Team_Pitching___Advanced[], 20, FALSE)</f>
        <v>#N/A</v>
      </c>
      <c r="P1178" s="9" t="e">
        <f>VLOOKUP($B1178, Team_Batting___Dashboard[[Team]:[wOBA]], 16, FALSE)</f>
        <v>#N/A</v>
      </c>
      <c r="Q1178" s="9" t="e">
        <f>VLOOKUP($B1178, Team_Batting___Advanced[[Team]:[OPS]], 9, FALSE)</f>
        <v>#N/A</v>
      </c>
      <c r="R1178" s="9" t="e">
        <f>VLOOKUP($B1178, Team_Batting___Advanced[], 19, FALSE)</f>
        <v>#N/A</v>
      </c>
      <c r="S1178" s="9" t="e">
        <f>VLOOKUP($B1178, 'Team Per G'!$A$2:$G$31, 3, FALSE)</f>
        <v>#N/A</v>
      </c>
      <c r="T1178" s="9" t="e">
        <f>VLOOKUP($B1178, 'Team Per G'!$A$2:$G$31, 5, FALSE)</f>
        <v>#N/A</v>
      </c>
      <c r="U1178" s="9" t="e">
        <f>VLOOKUP($B1178, 'Team Per G'!$A$2:$G$31, 4, FALSE)</f>
        <v>#N/A</v>
      </c>
      <c r="V1178" s="9" t="e">
        <f>VLOOKUP($B1178, Team_Batting___Dashboard[], 22, FALSE)/$F1178</f>
        <v>#N/A</v>
      </c>
      <c r="W1178" s="9" t="e">
        <f>VLOOKUP($B1178, 'FanGraphs - Team WAR Projected'!$B$2:$E$31, 4, FALSE)/162</f>
        <v>#N/A</v>
      </c>
      <c r="X1178" s="9" t="e">
        <f>VLOOKUP($B1178, FanGraphs_Standings[[Abbreviation]:[2024 Year to Date RS/G]], 6, FALSE)/$F1178</f>
        <v>#N/A</v>
      </c>
      <c r="Y1178" s="9" t="e">
        <f>VLOOKUP($B1178, FanGraphs_Standings[[Abbreviation]:[2024 Projected Full Season RDif]], 19, FALSE)/162</f>
        <v>#N/A</v>
      </c>
      <c r="Z1178" s="9" t="e">
        <f>VLOOKUP($B1178, FanGraphs_Standings[[Abbreviation]:[2024 Projected Full Season RDif]], 5, FALSE)</f>
        <v>#N/A</v>
      </c>
      <c r="AA1178" s="9" t="e">
        <f>VLOOKUP($B1178, FanGraphs_Standings[[Abbreviation]:[2024 Projected Full Season W%]], 18, FALSE)</f>
        <v>#N/A</v>
      </c>
      <c r="AB1178" s="9" t="e">
        <f>VLOOKUP($B1178, 'Home Field Adv'!$A$2:$I$31, 9, FALSE)</f>
        <v>#N/A</v>
      </c>
      <c r="AC1178" s="9" t="e">
        <f>VLOOKUP($C1178, FanGraphs_Standings[[Abbreviation]:[2024 Year to Date G]], 2, FALSE)</f>
        <v>#N/A</v>
      </c>
      <c r="AD1178" s="9" t="e">
        <f>VLOOKUP($E1178, 'SP Per G'!$A$2:$D$1380, 3, FALSE)</f>
        <v>#N/A</v>
      </c>
      <c r="AE1178" s="9" t="e">
        <f>VLOOKUP($E1178, 'SP Per G'!$A$2:$D$1380, 4, FALSE)</f>
        <v>#N/A</v>
      </c>
      <c r="AF1178" s="9" t="e">
        <f>VLOOKUP($E1178, Individual_Pitching___Dashboard[], 18, FALSE)</f>
        <v>#N/A</v>
      </c>
      <c r="AG1178" s="9" t="e">
        <f>VLOOKUP($E1178, Individual_Pitching___Dashboard[], 20, FALSE)</f>
        <v>#N/A</v>
      </c>
      <c r="AH1178" s="9" t="e">
        <f>VLOOKUP($E1178, Individual_Pitching___Advanced[], 21,FALSE)</f>
        <v>#N/A</v>
      </c>
      <c r="AI1178" s="9" t="e">
        <f>VLOOKUP($C1178, 'Team Per G'!$A$2:$G$31, 7, FALSE)</f>
        <v>#N/A</v>
      </c>
      <c r="AJ1178" s="9" t="e">
        <f>VLOOKUP($C1178, 'FanGraphs - Team WAR Projected'!$B$2:$E$31, 3, FALSE)/162</f>
        <v>#N/A</v>
      </c>
      <c r="AK1178" s="9" t="e">
        <f>VLOOKUP($C1178, Team_Pitching___Advanced[[Team]:[xFIP]], 19,FALSE)</f>
        <v>#N/A</v>
      </c>
      <c r="AL1178" s="9" t="e">
        <f>VLOOKUP($C1178, Team_Pitching___Advanced[], 20, FALSE)</f>
        <v>#N/A</v>
      </c>
      <c r="AM1178" s="9" t="e">
        <f>VLOOKUP($C1178, Team_Batting___Dashboard[[Team]:[wOBA]], 16, FALSE)</f>
        <v>#N/A</v>
      </c>
      <c r="AN1178" s="9" t="e">
        <f>VLOOKUP($C1178, Team_Batting___Advanced[[Team]:[OPS]], 9, FALSE)</f>
        <v>#N/A</v>
      </c>
      <c r="AO1178" s="9" t="e">
        <f>VLOOKUP($C1178, Team_Batting___Advanced[], 19, FALSE)</f>
        <v>#N/A</v>
      </c>
      <c r="AP1178" s="9" t="e">
        <f>VLOOKUP($C1178, 'Team Per G'!$A$2:$G$31, 3, FALSE)</f>
        <v>#N/A</v>
      </c>
      <c r="AQ1178" s="9" t="e">
        <f>VLOOKUP($C1178, 'Team Per G'!$A$2:$G$31, 5, FALSE)</f>
        <v>#N/A</v>
      </c>
      <c r="AR1178" s="9" t="e">
        <f>VLOOKUP($C1178, 'Team Per G'!$A$2:$G$31, 4, FALSE)</f>
        <v>#N/A</v>
      </c>
      <c r="AS1178" s="9" t="e">
        <f>VLOOKUP($C1178, Team_Batting___Dashboard[], 22, FALSE)/$AC1178</f>
        <v>#N/A</v>
      </c>
      <c r="AT1178" s="9" t="e">
        <f>VLOOKUP($C1178, 'FanGraphs - Team WAR Projected'!$B$2:$E$31, 4, FALSE)/162</f>
        <v>#N/A</v>
      </c>
      <c r="AU1178" s="9" t="e">
        <f>VLOOKUP($C1178, FanGraphs_Standings[[Abbreviation]:[2024 Year to Date RS/G]], 6, FALSE)/$AC1178</f>
        <v>#N/A</v>
      </c>
      <c r="AV1178" s="9" t="e">
        <f>VLOOKUP($C1178, FanGraphs_Standings[[Abbreviation]:[2024 Projected Full Season RDif]], 19, FALSE)/162</f>
        <v>#N/A</v>
      </c>
      <c r="AW1178" s="9" t="e">
        <f>VLOOKUP($C1178, FanGraphs_Standings[[Abbreviation]:[2024 Projected Full Season RDif]], 5, FALSE)</f>
        <v>#N/A</v>
      </c>
      <c r="AX1178" s="9" t="e">
        <f>VLOOKUP($C1178, FanGraphs_Standings[[Abbreviation]:[2024 Projected Full Season W%]], 18, FALSE)</f>
        <v>#N/A</v>
      </c>
      <c r="AY1178" s="9" t="e">
        <f>VLOOKUP($C1178, 'Home Field Adv'!$A$2:$K$31, 11, FALSE)</f>
        <v>#N/A</v>
      </c>
      <c r="BB1178" s="5" t="str">
        <f t="shared" si="55"/>
        <v/>
      </c>
      <c r="BC1178" s="5" t="str">
        <f t="shared" si="56"/>
        <v/>
      </c>
      <c r="BD1178" s="5" t="str">
        <f t="shared" si="57"/>
        <v/>
      </c>
    </row>
    <row r="1179" spans="6:56" x14ac:dyDescent="0.45">
      <c r="F1179" s="9" t="e">
        <f>VLOOKUP($B1179, FanGraphs_Standings[[Abbreviation]:[2024 Year to Date G]], 2, FALSE)</f>
        <v>#N/A</v>
      </c>
      <c r="G1179" s="9" t="e">
        <f>IF(ISERR(VLOOKUP($D1179, 'SP Per G'!$A$2:$D$1380, 3, FALSE)), L1179, VLOOKUP($D1179, 'SP Per G'!$A$2:$D$1380, 3, FALSE))</f>
        <v>#N/A</v>
      </c>
      <c r="H1179" s="9" t="e">
        <f>VLOOKUP($D1179, 'SP Per G'!$A$2:$D$1380, 4, FALSE)</f>
        <v>#N/A</v>
      </c>
      <c r="I1179" s="9" t="e">
        <f>VLOOKUP($D1179, Individual_Pitching___Dashboard[], 18, FALSE)</f>
        <v>#N/A</v>
      </c>
      <c r="J1179" s="9" t="e">
        <f>VLOOKUP($D1179, Individual_Pitching___Dashboard[], 20, FALSE)</f>
        <v>#N/A</v>
      </c>
      <c r="K1179" s="9" t="e">
        <f>VLOOKUP($D1179, Individual_Pitching___Advanced[], 21,FALSE)</f>
        <v>#N/A</v>
      </c>
      <c r="L1179" s="9" t="e">
        <f>VLOOKUP($B1179, 'Team Per G'!$A$2:$G$31, 7, FALSE)</f>
        <v>#N/A</v>
      </c>
      <c r="M1179" s="9" t="e">
        <f>VLOOKUP($B1179, 'FanGraphs - Team WAR Projected'!$B$2:$E$31, 3, FALSE)/162</f>
        <v>#N/A</v>
      </c>
      <c r="N1179" s="9" t="e">
        <f>VLOOKUP($B1179, Team_Pitching___Advanced[[Team]:[xFIP]], 19,FALSE)</f>
        <v>#N/A</v>
      </c>
      <c r="O1179" s="9" t="e">
        <f>VLOOKUP($B1179, Team_Pitching___Advanced[], 20, FALSE)</f>
        <v>#N/A</v>
      </c>
      <c r="P1179" s="9" t="e">
        <f>VLOOKUP($B1179, Team_Batting___Dashboard[[Team]:[wOBA]], 16, FALSE)</f>
        <v>#N/A</v>
      </c>
      <c r="Q1179" s="9" t="e">
        <f>VLOOKUP($B1179, Team_Batting___Advanced[[Team]:[OPS]], 9, FALSE)</f>
        <v>#N/A</v>
      </c>
      <c r="R1179" s="9" t="e">
        <f>VLOOKUP($B1179, Team_Batting___Advanced[], 19, FALSE)</f>
        <v>#N/A</v>
      </c>
      <c r="S1179" s="9" t="e">
        <f>VLOOKUP($B1179, 'Team Per G'!$A$2:$G$31, 3, FALSE)</f>
        <v>#N/A</v>
      </c>
      <c r="T1179" s="9" t="e">
        <f>VLOOKUP($B1179, 'Team Per G'!$A$2:$G$31, 5, FALSE)</f>
        <v>#N/A</v>
      </c>
      <c r="U1179" s="9" t="e">
        <f>VLOOKUP($B1179, 'Team Per G'!$A$2:$G$31, 4, FALSE)</f>
        <v>#N/A</v>
      </c>
      <c r="V1179" s="9" t="e">
        <f>VLOOKUP($B1179, Team_Batting___Dashboard[], 22, FALSE)/$F1179</f>
        <v>#N/A</v>
      </c>
      <c r="W1179" s="9" t="e">
        <f>VLOOKUP($B1179, 'FanGraphs - Team WAR Projected'!$B$2:$E$31, 4, FALSE)/162</f>
        <v>#N/A</v>
      </c>
      <c r="X1179" s="9" t="e">
        <f>VLOOKUP($B1179, FanGraphs_Standings[[Abbreviation]:[2024 Year to Date RS/G]], 6, FALSE)/$F1179</f>
        <v>#N/A</v>
      </c>
      <c r="Y1179" s="9" t="e">
        <f>VLOOKUP($B1179, FanGraphs_Standings[[Abbreviation]:[2024 Projected Full Season RDif]], 19, FALSE)/162</f>
        <v>#N/A</v>
      </c>
      <c r="Z1179" s="9" t="e">
        <f>VLOOKUP($B1179, FanGraphs_Standings[[Abbreviation]:[2024 Projected Full Season RDif]], 5, FALSE)</f>
        <v>#N/A</v>
      </c>
      <c r="AA1179" s="9" t="e">
        <f>VLOOKUP($B1179, FanGraphs_Standings[[Abbreviation]:[2024 Projected Full Season W%]], 18, FALSE)</f>
        <v>#N/A</v>
      </c>
      <c r="AB1179" s="9" t="e">
        <f>VLOOKUP($B1179, 'Home Field Adv'!$A$2:$I$31, 9, FALSE)</f>
        <v>#N/A</v>
      </c>
      <c r="AC1179" s="9" t="e">
        <f>VLOOKUP($C1179, FanGraphs_Standings[[Abbreviation]:[2024 Year to Date G]], 2, FALSE)</f>
        <v>#N/A</v>
      </c>
      <c r="AD1179" s="9" t="e">
        <f>VLOOKUP($E1179, 'SP Per G'!$A$2:$D$1380, 3, FALSE)</f>
        <v>#N/A</v>
      </c>
      <c r="AE1179" s="9" t="e">
        <f>VLOOKUP($E1179, 'SP Per G'!$A$2:$D$1380, 4, FALSE)</f>
        <v>#N/A</v>
      </c>
      <c r="AF1179" s="9" t="e">
        <f>VLOOKUP($E1179, Individual_Pitching___Dashboard[], 18, FALSE)</f>
        <v>#N/A</v>
      </c>
      <c r="AG1179" s="9" t="e">
        <f>VLOOKUP($E1179, Individual_Pitching___Dashboard[], 20, FALSE)</f>
        <v>#N/A</v>
      </c>
      <c r="AH1179" s="9" t="e">
        <f>VLOOKUP($E1179, Individual_Pitching___Advanced[], 21,FALSE)</f>
        <v>#N/A</v>
      </c>
      <c r="AI1179" s="9" t="e">
        <f>VLOOKUP($C1179, 'Team Per G'!$A$2:$G$31, 7, FALSE)</f>
        <v>#N/A</v>
      </c>
      <c r="AJ1179" s="9" t="e">
        <f>VLOOKUP($C1179, 'FanGraphs - Team WAR Projected'!$B$2:$E$31, 3, FALSE)/162</f>
        <v>#N/A</v>
      </c>
      <c r="AK1179" s="9" t="e">
        <f>VLOOKUP($C1179, Team_Pitching___Advanced[[Team]:[xFIP]], 19,FALSE)</f>
        <v>#N/A</v>
      </c>
      <c r="AL1179" s="9" t="e">
        <f>VLOOKUP($C1179, Team_Pitching___Advanced[], 20, FALSE)</f>
        <v>#N/A</v>
      </c>
      <c r="AM1179" s="9" t="e">
        <f>VLOOKUP($C1179, Team_Batting___Dashboard[[Team]:[wOBA]], 16, FALSE)</f>
        <v>#N/A</v>
      </c>
      <c r="AN1179" s="9" t="e">
        <f>VLOOKUP($C1179, Team_Batting___Advanced[[Team]:[OPS]], 9, FALSE)</f>
        <v>#N/A</v>
      </c>
      <c r="AO1179" s="9" t="e">
        <f>VLOOKUP($C1179, Team_Batting___Advanced[], 19, FALSE)</f>
        <v>#N/A</v>
      </c>
      <c r="AP1179" s="9" t="e">
        <f>VLOOKUP($C1179, 'Team Per G'!$A$2:$G$31, 3, FALSE)</f>
        <v>#N/A</v>
      </c>
      <c r="AQ1179" s="9" t="e">
        <f>VLOOKUP($C1179, 'Team Per G'!$A$2:$G$31, 5, FALSE)</f>
        <v>#N/A</v>
      </c>
      <c r="AR1179" s="9" t="e">
        <f>VLOOKUP($C1179, 'Team Per G'!$A$2:$G$31, 4, FALSE)</f>
        <v>#N/A</v>
      </c>
      <c r="AS1179" s="9" t="e">
        <f>VLOOKUP($C1179, Team_Batting___Dashboard[], 22, FALSE)/$AC1179</f>
        <v>#N/A</v>
      </c>
      <c r="AT1179" s="9" t="e">
        <f>VLOOKUP($C1179, 'FanGraphs - Team WAR Projected'!$B$2:$E$31, 4, FALSE)/162</f>
        <v>#N/A</v>
      </c>
      <c r="AU1179" s="9" t="e">
        <f>VLOOKUP($C1179, FanGraphs_Standings[[Abbreviation]:[2024 Year to Date RS/G]], 6, FALSE)/$AC1179</f>
        <v>#N/A</v>
      </c>
      <c r="AV1179" s="9" t="e">
        <f>VLOOKUP($C1179, FanGraphs_Standings[[Abbreviation]:[2024 Projected Full Season RDif]], 19, FALSE)/162</f>
        <v>#N/A</v>
      </c>
      <c r="AW1179" s="9" t="e">
        <f>VLOOKUP($C1179, FanGraphs_Standings[[Abbreviation]:[2024 Projected Full Season RDif]], 5, FALSE)</f>
        <v>#N/A</v>
      </c>
      <c r="AX1179" s="9" t="e">
        <f>VLOOKUP($C1179, FanGraphs_Standings[[Abbreviation]:[2024 Projected Full Season W%]], 18, FALSE)</f>
        <v>#N/A</v>
      </c>
      <c r="AY1179" s="9" t="e">
        <f>VLOOKUP($C1179, 'Home Field Adv'!$A$2:$K$31, 11, FALSE)</f>
        <v>#N/A</v>
      </c>
      <c r="BB1179" s="5" t="str">
        <f t="shared" si="55"/>
        <v/>
      </c>
      <c r="BC1179" s="5" t="str">
        <f t="shared" si="56"/>
        <v/>
      </c>
      <c r="BD1179" s="5" t="str">
        <f t="shared" si="57"/>
        <v/>
      </c>
    </row>
    <row r="1180" spans="6:56" x14ac:dyDescent="0.45">
      <c r="F1180" s="9" t="e">
        <f>VLOOKUP($B1180, FanGraphs_Standings[[Abbreviation]:[2024 Year to Date G]], 2, FALSE)</f>
        <v>#N/A</v>
      </c>
      <c r="G1180" s="9" t="e">
        <f>IF(ISERR(VLOOKUP($D1180, 'SP Per G'!$A$2:$D$1380, 3, FALSE)), L1180, VLOOKUP($D1180, 'SP Per G'!$A$2:$D$1380, 3, FALSE))</f>
        <v>#N/A</v>
      </c>
      <c r="H1180" s="9" t="e">
        <f>VLOOKUP($D1180, 'SP Per G'!$A$2:$D$1380, 4, FALSE)</f>
        <v>#N/A</v>
      </c>
      <c r="I1180" s="9" t="e">
        <f>VLOOKUP($D1180, Individual_Pitching___Dashboard[], 18, FALSE)</f>
        <v>#N/A</v>
      </c>
      <c r="J1180" s="9" t="e">
        <f>VLOOKUP($D1180, Individual_Pitching___Dashboard[], 20, FALSE)</f>
        <v>#N/A</v>
      </c>
      <c r="K1180" s="9" t="e">
        <f>VLOOKUP($D1180, Individual_Pitching___Advanced[], 21,FALSE)</f>
        <v>#N/A</v>
      </c>
      <c r="L1180" s="9" t="e">
        <f>VLOOKUP($B1180, 'Team Per G'!$A$2:$G$31, 7, FALSE)</f>
        <v>#N/A</v>
      </c>
      <c r="M1180" s="9" t="e">
        <f>VLOOKUP($B1180, 'FanGraphs - Team WAR Projected'!$B$2:$E$31, 3, FALSE)/162</f>
        <v>#N/A</v>
      </c>
      <c r="N1180" s="9" t="e">
        <f>VLOOKUP($B1180, Team_Pitching___Advanced[[Team]:[xFIP]], 19,FALSE)</f>
        <v>#N/A</v>
      </c>
      <c r="O1180" s="9" t="e">
        <f>VLOOKUP($B1180, Team_Pitching___Advanced[], 20, FALSE)</f>
        <v>#N/A</v>
      </c>
      <c r="P1180" s="9" t="e">
        <f>VLOOKUP($B1180, Team_Batting___Dashboard[[Team]:[wOBA]], 16, FALSE)</f>
        <v>#N/A</v>
      </c>
      <c r="Q1180" s="9" t="e">
        <f>VLOOKUP($B1180, Team_Batting___Advanced[[Team]:[OPS]], 9, FALSE)</f>
        <v>#N/A</v>
      </c>
      <c r="R1180" s="9" t="e">
        <f>VLOOKUP($B1180, Team_Batting___Advanced[], 19, FALSE)</f>
        <v>#N/A</v>
      </c>
      <c r="S1180" s="9" t="e">
        <f>VLOOKUP($B1180, 'Team Per G'!$A$2:$G$31, 3, FALSE)</f>
        <v>#N/A</v>
      </c>
      <c r="T1180" s="9" t="e">
        <f>VLOOKUP($B1180, 'Team Per G'!$A$2:$G$31, 5, FALSE)</f>
        <v>#N/A</v>
      </c>
      <c r="U1180" s="9" t="e">
        <f>VLOOKUP($B1180, 'Team Per G'!$A$2:$G$31, 4, FALSE)</f>
        <v>#N/A</v>
      </c>
      <c r="V1180" s="9" t="e">
        <f>VLOOKUP($B1180, Team_Batting___Dashboard[], 22, FALSE)/$F1180</f>
        <v>#N/A</v>
      </c>
      <c r="W1180" s="9" t="e">
        <f>VLOOKUP($B1180, 'FanGraphs - Team WAR Projected'!$B$2:$E$31, 4, FALSE)/162</f>
        <v>#N/A</v>
      </c>
      <c r="X1180" s="9" t="e">
        <f>VLOOKUP($B1180, FanGraphs_Standings[[Abbreviation]:[2024 Year to Date RS/G]], 6, FALSE)/$F1180</f>
        <v>#N/A</v>
      </c>
      <c r="Y1180" s="9" t="e">
        <f>VLOOKUP($B1180, FanGraphs_Standings[[Abbreviation]:[2024 Projected Full Season RDif]], 19, FALSE)/162</f>
        <v>#N/A</v>
      </c>
      <c r="Z1180" s="9" t="e">
        <f>VLOOKUP($B1180, FanGraphs_Standings[[Abbreviation]:[2024 Projected Full Season RDif]], 5, FALSE)</f>
        <v>#N/A</v>
      </c>
      <c r="AA1180" s="9" t="e">
        <f>VLOOKUP($B1180, FanGraphs_Standings[[Abbreviation]:[2024 Projected Full Season W%]], 18, FALSE)</f>
        <v>#N/A</v>
      </c>
      <c r="AB1180" s="9" t="e">
        <f>VLOOKUP($B1180, 'Home Field Adv'!$A$2:$I$31, 9, FALSE)</f>
        <v>#N/A</v>
      </c>
      <c r="AC1180" s="9" t="e">
        <f>VLOOKUP($C1180, FanGraphs_Standings[[Abbreviation]:[2024 Year to Date G]], 2, FALSE)</f>
        <v>#N/A</v>
      </c>
      <c r="AD1180" s="9" t="e">
        <f>VLOOKUP($E1180, 'SP Per G'!$A$2:$D$1380, 3, FALSE)</f>
        <v>#N/A</v>
      </c>
      <c r="AE1180" s="9" t="e">
        <f>VLOOKUP($E1180, 'SP Per G'!$A$2:$D$1380, 4, FALSE)</f>
        <v>#N/A</v>
      </c>
      <c r="AF1180" s="9" t="e">
        <f>VLOOKUP($E1180, Individual_Pitching___Dashboard[], 18, FALSE)</f>
        <v>#N/A</v>
      </c>
      <c r="AG1180" s="9" t="e">
        <f>VLOOKUP($E1180, Individual_Pitching___Dashboard[], 20, FALSE)</f>
        <v>#N/A</v>
      </c>
      <c r="AH1180" s="9" t="e">
        <f>VLOOKUP($E1180, Individual_Pitching___Advanced[], 21,FALSE)</f>
        <v>#N/A</v>
      </c>
      <c r="AI1180" s="9" t="e">
        <f>VLOOKUP($C1180, 'Team Per G'!$A$2:$G$31, 7, FALSE)</f>
        <v>#N/A</v>
      </c>
      <c r="AJ1180" s="9" t="e">
        <f>VLOOKUP($C1180, 'FanGraphs - Team WAR Projected'!$B$2:$E$31, 3, FALSE)/162</f>
        <v>#N/A</v>
      </c>
      <c r="AK1180" s="9" t="e">
        <f>VLOOKUP($C1180, Team_Pitching___Advanced[[Team]:[xFIP]], 19,FALSE)</f>
        <v>#N/A</v>
      </c>
      <c r="AL1180" s="9" t="e">
        <f>VLOOKUP($C1180, Team_Pitching___Advanced[], 20, FALSE)</f>
        <v>#N/A</v>
      </c>
      <c r="AM1180" s="9" t="e">
        <f>VLOOKUP($C1180, Team_Batting___Dashboard[[Team]:[wOBA]], 16, FALSE)</f>
        <v>#N/A</v>
      </c>
      <c r="AN1180" s="9" t="e">
        <f>VLOOKUP($C1180, Team_Batting___Advanced[[Team]:[OPS]], 9, FALSE)</f>
        <v>#N/A</v>
      </c>
      <c r="AO1180" s="9" t="e">
        <f>VLOOKUP($C1180, Team_Batting___Advanced[], 19, FALSE)</f>
        <v>#N/A</v>
      </c>
      <c r="AP1180" s="9" t="e">
        <f>VLOOKUP($C1180, 'Team Per G'!$A$2:$G$31, 3, FALSE)</f>
        <v>#N/A</v>
      </c>
      <c r="AQ1180" s="9" t="e">
        <f>VLOOKUP($C1180, 'Team Per G'!$A$2:$G$31, 5, FALSE)</f>
        <v>#N/A</v>
      </c>
      <c r="AR1180" s="9" t="e">
        <f>VLOOKUP($C1180, 'Team Per G'!$A$2:$G$31, 4, FALSE)</f>
        <v>#N/A</v>
      </c>
      <c r="AS1180" s="9" t="e">
        <f>VLOOKUP($C1180, Team_Batting___Dashboard[], 22, FALSE)/$AC1180</f>
        <v>#N/A</v>
      </c>
      <c r="AT1180" s="9" t="e">
        <f>VLOOKUP($C1180, 'FanGraphs - Team WAR Projected'!$B$2:$E$31, 4, FALSE)/162</f>
        <v>#N/A</v>
      </c>
      <c r="AU1180" s="9" t="e">
        <f>VLOOKUP($C1180, FanGraphs_Standings[[Abbreviation]:[2024 Year to Date RS/G]], 6, FALSE)/$AC1180</f>
        <v>#N/A</v>
      </c>
      <c r="AV1180" s="9" t="e">
        <f>VLOOKUP($C1180, FanGraphs_Standings[[Abbreviation]:[2024 Projected Full Season RDif]], 19, FALSE)/162</f>
        <v>#N/A</v>
      </c>
      <c r="AW1180" s="9" t="e">
        <f>VLOOKUP($C1180, FanGraphs_Standings[[Abbreviation]:[2024 Projected Full Season RDif]], 5, FALSE)</f>
        <v>#N/A</v>
      </c>
      <c r="AX1180" s="9" t="e">
        <f>VLOOKUP($C1180, FanGraphs_Standings[[Abbreviation]:[2024 Projected Full Season W%]], 18, FALSE)</f>
        <v>#N/A</v>
      </c>
      <c r="AY1180" s="9" t="e">
        <f>VLOOKUP($C1180, 'Home Field Adv'!$A$2:$K$31, 11, FALSE)</f>
        <v>#N/A</v>
      </c>
      <c r="BB1180" s="5" t="str">
        <f t="shared" si="55"/>
        <v/>
      </c>
      <c r="BC1180" s="5" t="str">
        <f t="shared" si="56"/>
        <v/>
      </c>
      <c r="BD1180" s="5" t="str">
        <f t="shared" si="57"/>
        <v/>
      </c>
    </row>
    <row r="1181" spans="6:56" x14ac:dyDescent="0.45">
      <c r="F1181" s="9" t="e">
        <f>VLOOKUP($B1181, FanGraphs_Standings[[Abbreviation]:[2024 Year to Date G]], 2, FALSE)</f>
        <v>#N/A</v>
      </c>
      <c r="G1181" s="9" t="e">
        <f>IF(ISERR(VLOOKUP($D1181, 'SP Per G'!$A$2:$D$1380, 3, FALSE)), L1181, VLOOKUP($D1181, 'SP Per G'!$A$2:$D$1380, 3, FALSE))</f>
        <v>#N/A</v>
      </c>
      <c r="H1181" s="9" t="e">
        <f>VLOOKUP($D1181, 'SP Per G'!$A$2:$D$1380, 4, FALSE)</f>
        <v>#N/A</v>
      </c>
      <c r="I1181" s="9" t="e">
        <f>VLOOKUP($D1181, Individual_Pitching___Dashboard[], 18, FALSE)</f>
        <v>#N/A</v>
      </c>
      <c r="J1181" s="9" t="e">
        <f>VLOOKUP($D1181, Individual_Pitching___Dashboard[], 20, FALSE)</f>
        <v>#N/A</v>
      </c>
      <c r="K1181" s="9" t="e">
        <f>VLOOKUP($D1181, Individual_Pitching___Advanced[], 21,FALSE)</f>
        <v>#N/A</v>
      </c>
      <c r="L1181" s="9" t="e">
        <f>VLOOKUP($B1181, 'Team Per G'!$A$2:$G$31, 7, FALSE)</f>
        <v>#N/A</v>
      </c>
      <c r="M1181" s="9" t="e">
        <f>VLOOKUP($B1181, 'FanGraphs - Team WAR Projected'!$B$2:$E$31, 3, FALSE)/162</f>
        <v>#N/A</v>
      </c>
      <c r="N1181" s="9" t="e">
        <f>VLOOKUP($B1181, Team_Pitching___Advanced[[Team]:[xFIP]], 19,FALSE)</f>
        <v>#N/A</v>
      </c>
      <c r="O1181" s="9" t="e">
        <f>VLOOKUP($B1181, Team_Pitching___Advanced[], 20, FALSE)</f>
        <v>#N/A</v>
      </c>
      <c r="P1181" s="9" t="e">
        <f>VLOOKUP($B1181, Team_Batting___Dashboard[[Team]:[wOBA]], 16, FALSE)</f>
        <v>#N/A</v>
      </c>
      <c r="Q1181" s="9" t="e">
        <f>VLOOKUP($B1181, Team_Batting___Advanced[[Team]:[OPS]], 9, FALSE)</f>
        <v>#N/A</v>
      </c>
      <c r="R1181" s="9" t="e">
        <f>VLOOKUP($B1181, Team_Batting___Advanced[], 19, FALSE)</f>
        <v>#N/A</v>
      </c>
      <c r="S1181" s="9" t="e">
        <f>VLOOKUP($B1181, 'Team Per G'!$A$2:$G$31, 3, FALSE)</f>
        <v>#N/A</v>
      </c>
      <c r="T1181" s="9" t="e">
        <f>VLOOKUP($B1181, 'Team Per G'!$A$2:$G$31, 5, FALSE)</f>
        <v>#N/A</v>
      </c>
      <c r="U1181" s="9" t="e">
        <f>VLOOKUP($B1181, 'Team Per G'!$A$2:$G$31, 4, FALSE)</f>
        <v>#N/A</v>
      </c>
      <c r="V1181" s="9" t="e">
        <f>VLOOKUP($B1181, Team_Batting___Dashboard[], 22, FALSE)/$F1181</f>
        <v>#N/A</v>
      </c>
      <c r="W1181" s="9" t="e">
        <f>VLOOKUP($B1181, 'FanGraphs - Team WAR Projected'!$B$2:$E$31, 4, FALSE)/162</f>
        <v>#N/A</v>
      </c>
      <c r="X1181" s="9" t="e">
        <f>VLOOKUP($B1181, FanGraphs_Standings[[Abbreviation]:[2024 Year to Date RS/G]], 6, FALSE)/$F1181</f>
        <v>#N/A</v>
      </c>
      <c r="Y1181" s="9" t="e">
        <f>VLOOKUP($B1181, FanGraphs_Standings[[Abbreviation]:[2024 Projected Full Season RDif]], 19, FALSE)/162</f>
        <v>#N/A</v>
      </c>
      <c r="Z1181" s="9" t="e">
        <f>VLOOKUP($B1181, FanGraphs_Standings[[Abbreviation]:[2024 Projected Full Season RDif]], 5, FALSE)</f>
        <v>#N/A</v>
      </c>
      <c r="AA1181" s="9" t="e">
        <f>VLOOKUP($B1181, FanGraphs_Standings[[Abbreviation]:[2024 Projected Full Season W%]], 18, FALSE)</f>
        <v>#N/A</v>
      </c>
      <c r="AB1181" s="9" t="e">
        <f>VLOOKUP($B1181, 'Home Field Adv'!$A$2:$I$31, 9, FALSE)</f>
        <v>#N/A</v>
      </c>
      <c r="AC1181" s="9" t="e">
        <f>VLOOKUP($C1181, FanGraphs_Standings[[Abbreviation]:[2024 Year to Date G]], 2, FALSE)</f>
        <v>#N/A</v>
      </c>
      <c r="AD1181" s="9" t="e">
        <f>VLOOKUP($E1181, 'SP Per G'!$A$2:$D$1380, 3, FALSE)</f>
        <v>#N/A</v>
      </c>
      <c r="AE1181" s="9" t="e">
        <f>VLOOKUP($E1181, 'SP Per G'!$A$2:$D$1380, 4, FALSE)</f>
        <v>#N/A</v>
      </c>
      <c r="AF1181" s="9" t="e">
        <f>VLOOKUP($E1181, Individual_Pitching___Dashboard[], 18, FALSE)</f>
        <v>#N/A</v>
      </c>
      <c r="AG1181" s="9" t="e">
        <f>VLOOKUP($E1181, Individual_Pitching___Dashboard[], 20, FALSE)</f>
        <v>#N/A</v>
      </c>
      <c r="AH1181" s="9" t="e">
        <f>VLOOKUP($E1181, Individual_Pitching___Advanced[], 21,FALSE)</f>
        <v>#N/A</v>
      </c>
      <c r="AI1181" s="9" t="e">
        <f>VLOOKUP($C1181, 'Team Per G'!$A$2:$G$31, 7, FALSE)</f>
        <v>#N/A</v>
      </c>
      <c r="AJ1181" s="9" t="e">
        <f>VLOOKUP($C1181, 'FanGraphs - Team WAR Projected'!$B$2:$E$31, 3, FALSE)/162</f>
        <v>#N/A</v>
      </c>
      <c r="AK1181" s="9" t="e">
        <f>VLOOKUP($C1181, Team_Pitching___Advanced[[Team]:[xFIP]], 19,FALSE)</f>
        <v>#N/A</v>
      </c>
      <c r="AL1181" s="9" t="e">
        <f>VLOOKUP($C1181, Team_Pitching___Advanced[], 20, FALSE)</f>
        <v>#N/A</v>
      </c>
      <c r="AM1181" s="9" t="e">
        <f>VLOOKUP($C1181, Team_Batting___Dashboard[[Team]:[wOBA]], 16, FALSE)</f>
        <v>#N/A</v>
      </c>
      <c r="AN1181" s="9" t="e">
        <f>VLOOKUP($C1181, Team_Batting___Advanced[[Team]:[OPS]], 9, FALSE)</f>
        <v>#N/A</v>
      </c>
      <c r="AO1181" s="9" t="e">
        <f>VLOOKUP($C1181, Team_Batting___Advanced[], 19, FALSE)</f>
        <v>#N/A</v>
      </c>
      <c r="AP1181" s="9" t="e">
        <f>VLOOKUP($C1181, 'Team Per G'!$A$2:$G$31, 3, FALSE)</f>
        <v>#N/A</v>
      </c>
      <c r="AQ1181" s="9" t="e">
        <f>VLOOKUP($C1181, 'Team Per G'!$A$2:$G$31, 5, FALSE)</f>
        <v>#N/A</v>
      </c>
      <c r="AR1181" s="9" t="e">
        <f>VLOOKUP($C1181, 'Team Per G'!$A$2:$G$31, 4, FALSE)</f>
        <v>#N/A</v>
      </c>
      <c r="AS1181" s="9" t="e">
        <f>VLOOKUP($C1181, Team_Batting___Dashboard[], 22, FALSE)/$AC1181</f>
        <v>#N/A</v>
      </c>
      <c r="AT1181" s="9" t="e">
        <f>VLOOKUP($C1181, 'FanGraphs - Team WAR Projected'!$B$2:$E$31, 4, FALSE)/162</f>
        <v>#N/A</v>
      </c>
      <c r="AU1181" s="9" t="e">
        <f>VLOOKUP($C1181, FanGraphs_Standings[[Abbreviation]:[2024 Year to Date RS/G]], 6, FALSE)/$AC1181</f>
        <v>#N/A</v>
      </c>
      <c r="AV1181" s="9" t="e">
        <f>VLOOKUP($C1181, FanGraphs_Standings[[Abbreviation]:[2024 Projected Full Season RDif]], 19, FALSE)/162</f>
        <v>#N/A</v>
      </c>
      <c r="AW1181" s="9" t="e">
        <f>VLOOKUP($C1181, FanGraphs_Standings[[Abbreviation]:[2024 Projected Full Season RDif]], 5, FALSE)</f>
        <v>#N/A</v>
      </c>
      <c r="AX1181" s="9" t="e">
        <f>VLOOKUP($C1181, FanGraphs_Standings[[Abbreviation]:[2024 Projected Full Season W%]], 18, FALSE)</f>
        <v>#N/A</v>
      </c>
      <c r="AY1181" s="9" t="e">
        <f>VLOOKUP($C1181, 'Home Field Adv'!$A$2:$K$31, 11, FALSE)</f>
        <v>#N/A</v>
      </c>
      <c r="BB1181" s="5" t="str">
        <f t="shared" si="55"/>
        <v/>
      </c>
      <c r="BC1181" s="5" t="str">
        <f t="shared" si="56"/>
        <v/>
      </c>
      <c r="BD1181" s="5" t="str">
        <f t="shared" si="57"/>
        <v/>
      </c>
    </row>
    <row r="1182" spans="6:56" x14ac:dyDescent="0.45">
      <c r="F1182" s="9" t="e">
        <f>VLOOKUP($B1182, FanGraphs_Standings[[Abbreviation]:[2024 Year to Date G]], 2, FALSE)</f>
        <v>#N/A</v>
      </c>
      <c r="G1182" s="9" t="e">
        <f>IF(ISERR(VLOOKUP($D1182, 'SP Per G'!$A$2:$D$1380, 3, FALSE)), L1182, VLOOKUP($D1182, 'SP Per G'!$A$2:$D$1380, 3, FALSE))</f>
        <v>#N/A</v>
      </c>
      <c r="H1182" s="9" t="e">
        <f>VLOOKUP($D1182, 'SP Per G'!$A$2:$D$1380, 4, FALSE)</f>
        <v>#N/A</v>
      </c>
      <c r="I1182" s="9" t="e">
        <f>VLOOKUP($D1182, Individual_Pitching___Dashboard[], 18, FALSE)</f>
        <v>#N/A</v>
      </c>
      <c r="J1182" s="9" t="e">
        <f>VLOOKUP($D1182, Individual_Pitching___Dashboard[], 20, FALSE)</f>
        <v>#N/A</v>
      </c>
      <c r="K1182" s="9" t="e">
        <f>VLOOKUP($D1182, Individual_Pitching___Advanced[], 21,FALSE)</f>
        <v>#N/A</v>
      </c>
      <c r="L1182" s="9" t="e">
        <f>VLOOKUP($B1182, 'Team Per G'!$A$2:$G$31, 7, FALSE)</f>
        <v>#N/A</v>
      </c>
      <c r="M1182" s="9" t="e">
        <f>VLOOKUP($B1182, 'FanGraphs - Team WAR Projected'!$B$2:$E$31, 3, FALSE)/162</f>
        <v>#N/A</v>
      </c>
      <c r="N1182" s="9" t="e">
        <f>VLOOKUP($B1182, Team_Pitching___Advanced[[Team]:[xFIP]], 19,FALSE)</f>
        <v>#N/A</v>
      </c>
      <c r="O1182" s="9" t="e">
        <f>VLOOKUP($B1182, Team_Pitching___Advanced[], 20, FALSE)</f>
        <v>#N/A</v>
      </c>
      <c r="P1182" s="9" t="e">
        <f>VLOOKUP($B1182, Team_Batting___Dashboard[[Team]:[wOBA]], 16, FALSE)</f>
        <v>#N/A</v>
      </c>
      <c r="Q1182" s="9" t="e">
        <f>VLOOKUP($B1182, Team_Batting___Advanced[[Team]:[OPS]], 9, FALSE)</f>
        <v>#N/A</v>
      </c>
      <c r="R1182" s="9" t="e">
        <f>VLOOKUP($B1182, Team_Batting___Advanced[], 19, FALSE)</f>
        <v>#N/A</v>
      </c>
      <c r="S1182" s="9" t="e">
        <f>VLOOKUP($B1182, 'Team Per G'!$A$2:$G$31, 3, FALSE)</f>
        <v>#N/A</v>
      </c>
      <c r="T1182" s="9" t="e">
        <f>VLOOKUP($B1182, 'Team Per G'!$A$2:$G$31, 5, FALSE)</f>
        <v>#N/A</v>
      </c>
      <c r="U1182" s="9" t="e">
        <f>VLOOKUP($B1182, 'Team Per G'!$A$2:$G$31, 4, FALSE)</f>
        <v>#N/A</v>
      </c>
      <c r="V1182" s="9" t="e">
        <f>VLOOKUP($B1182, Team_Batting___Dashboard[], 22, FALSE)/$F1182</f>
        <v>#N/A</v>
      </c>
      <c r="W1182" s="9" t="e">
        <f>VLOOKUP($B1182, 'FanGraphs - Team WAR Projected'!$B$2:$E$31, 4, FALSE)/162</f>
        <v>#N/A</v>
      </c>
      <c r="X1182" s="9" t="e">
        <f>VLOOKUP($B1182, FanGraphs_Standings[[Abbreviation]:[2024 Year to Date RS/G]], 6, FALSE)/$F1182</f>
        <v>#N/A</v>
      </c>
      <c r="Y1182" s="9" t="e">
        <f>VLOOKUP($B1182, FanGraphs_Standings[[Abbreviation]:[2024 Projected Full Season RDif]], 19, FALSE)/162</f>
        <v>#N/A</v>
      </c>
      <c r="Z1182" s="9" t="e">
        <f>VLOOKUP($B1182, FanGraphs_Standings[[Abbreviation]:[2024 Projected Full Season RDif]], 5, FALSE)</f>
        <v>#N/A</v>
      </c>
      <c r="AA1182" s="9" t="e">
        <f>VLOOKUP($B1182, FanGraphs_Standings[[Abbreviation]:[2024 Projected Full Season W%]], 18, FALSE)</f>
        <v>#N/A</v>
      </c>
      <c r="AB1182" s="9" t="e">
        <f>VLOOKUP($B1182, 'Home Field Adv'!$A$2:$I$31, 9, FALSE)</f>
        <v>#N/A</v>
      </c>
      <c r="AC1182" s="9" t="e">
        <f>VLOOKUP($C1182, FanGraphs_Standings[[Abbreviation]:[2024 Year to Date G]], 2, FALSE)</f>
        <v>#N/A</v>
      </c>
      <c r="AD1182" s="9" t="e">
        <f>VLOOKUP($E1182, 'SP Per G'!$A$2:$D$1380, 3, FALSE)</f>
        <v>#N/A</v>
      </c>
      <c r="AE1182" s="9" t="e">
        <f>VLOOKUP($E1182, 'SP Per G'!$A$2:$D$1380, 4, FALSE)</f>
        <v>#N/A</v>
      </c>
      <c r="AF1182" s="9" t="e">
        <f>VLOOKUP($E1182, Individual_Pitching___Dashboard[], 18, FALSE)</f>
        <v>#N/A</v>
      </c>
      <c r="AG1182" s="9" t="e">
        <f>VLOOKUP($E1182, Individual_Pitching___Dashboard[], 20, FALSE)</f>
        <v>#N/A</v>
      </c>
      <c r="AH1182" s="9" t="e">
        <f>VLOOKUP($E1182, Individual_Pitching___Advanced[], 21,FALSE)</f>
        <v>#N/A</v>
      </c>
      <c r="AI1182" s="9" t="e">
        <f>VLOOKUP($C1182, 'Team Per G'!$A$2:$G$31, 7, FALSE)</f>
        <v>#N/A</v>
      </c>
      <c r="AJ1182" s="9" t="e">
        <f>VLOOKUP($C1182, 'FanGraphs - Team WAR Projected'!$B$2:$E$31, 3, FALSE)/162</f>
        <v>#N/A</v>
      </c>
      <c r="AK1182" s="9" t="e">
        <f>VLOOKUP($C1182, Team_Pitching___Advanced[[Team]:[xFIP]], 19,FALSE)</f>
        <v>#N/A</v>
      </c>
      <c r="AL1182" s="9" t="e">
        <f>VLOOKUP($C1182, Team_Pitching___Advanced[], 20, FALSE)</f>
        <v>#N/A</v>
      </c>
      <c r="AM1182" s="9" t="e">
        <f>VLOOKUP($C1182, Team_Batting___Dashboard[[Team]:[wOBA]], 16, FALSE)</f>
        <v>#N/A</v>
      </c>
      <c r="AN1182" s="9" t="e">
        <f>VLOOKUP($C1182, Team_Batting___Advanced[[Team]:[OPS]], 9, FALSE)</f>
        <v>#N/A</v>
      </c>
      <c r="AO1182" s="9" t="e">
        <f>VLOOKUP($C1182, Team_Batting___Advanced[], 19, FALSE)</f>
        <v>#N/A</v>
      </c>
      <c r="AP1182" s="9" t="e">
        <f>VLOOKUP($C1182, 'Team Per G'!$A$2:$G$31, 3, FALSE)</f>
        <v>#N/A</v>
      </c>
      <c r="AQ1182" s="9" t="e">
        <f>VLOOKUP($C1182, 'Team Per G'!$A$2:$G$31, 5, FALSE)</f>
        <v>#N/A</v>
      </c>
      <c r="AR1182" s="9" t="e">
        <f>VLOOKUP($C1182, 'Team Per G'!$A$2:$G$31, 4, FALSE)</f>
        <v>#N/A</v>
      </c>
      <c r="AS1182" s="9" t="e">
        <f>VLOOKUP($C1182, Team_Batting___Dashboard[], 22, FALSE)/$AC1182</f>
        <v>#N/A</v>
      </c>
      <c r="AT1182" s="9" t="e">
        <f>VLOOKUP($C1182, 'FanGraphs - Team WAR Projected'!$B$2:$E$31, 4, FALSE)/162</f>
        <v>#N/A</v>
      </c>
      <c r="AU1182" s="9" t="e">
        <f>VLOOKUP($C1182, FanGraphs_Standings[[Abbreviation]:[2024 Year to Date RS/G]], 6, FALSE)/$AC1182</f>
        <v>#N/A</v>
      </c>
      <c r="AV1182" s="9" t="e">
        <f>VLOOKUP($C1182, FanGraphs_Standings[[Abbreviation]:[2024 Projected Full Season RDif]], 19, FALSE)/162</f>
        <v>#N/A</v>
      </c>
      <c r="AW1182" s="9" t="e">
        <f>VLOOKUP($C1182, FanGraphs_Standings[[Abbreviation]:[2024 Projected Full Season RDif]], 5, FALSE)</f>
        <v>#N/A</v>
      </c>
      <c r="AX1182" s="9" t="e">
        <f>VLOOKUP($C1182, FanGraphs_Standings[[Abbreviation]:[2024 Projected Full Season W%]], 18, FALSE)</f>
        <v>#N/A</v>
      </c>
      <c r="AY1182" s="9" t="e">
        <f>VLOOKUP($C1182, 'Home Field Adv'!$A$2:$K$31, 11, FALSE)</f>
        <v>#N/A</v>
      </c>
      <c r="BB1182" s="5" t="str">
        <f t="shared" si="55"/>
        <v/>
      </c>
      <c r="BC1182" s="5" t="str">
        <f t="shared" si="56"/>
        <v/>
      </c>
      <c r="BD1182" s="5" t="str">
        <f t="shared" si="57"/>
        <v/>
      </c>
    </row>
    <row r="1183" spans="6:56" x14ac:dyDescent="0.45">
      <c r="F1183" s="9" t="e">
        <f>VLOOKUP($B1183, FanGraphs_Standings[[Abbreviation]:[2024 Year to Date G]], 2, FALSE)</f>
        <v>#N/A</v>
      </c>
      <c r="G1183" s="9" t="e">
        <f>IF(ISERR(VLOOKUP($D1183, 'SP Per G'!$A$2:$D$1380, 3, FALSE)), L1183, VLOOKUP($D1183, 'SP Per G'!$A$2:$D$1380, 3, FALSE))</f>
        <v>#N/A</v>
      </c>
      <c r="H1183" s="9" t="e">
        <f>VLOOKUP($D1183, 'SP Per G'!$A$2:$D$1380, 4, FALSE)</f>
        <v>#N/A</v>
      </c>
      <c r="I1183" s="9" t="e">
        <f>VLOOKUP($D1183, Individual_Pitching___Dashboard[], 18, FALSE)</f>
        <v>#N/A</v>
      </c>
      <c r="J1183" s="9" t="e">
        <f>VLOOKUP($D1183, Individual_Pitching___Dashboard[], 20, FALSE)</f>
        <v>#N/A</v>
      </c>
      <c r="K1183" s="9" t="e">
        <f>VLOOKUP($D1183, Individual_Pitching___Advanced[], 21,FALSE)</f>
        <v>#N/A</v>
      </c>
      <c r="L1183" s="9" t="e">
        <f>VLOOKUP($B1183, 'Team Per G'!$A$2:$G$31, 7, FALSE)</f>
        <v>#N/A</v>
      </c>
      <c r="M1183" s="9" t="e">
        <f>VLOOKUP($B1183, 'FanGraphs - Team WAR Projected'!$B$2:$E$31, 3, FALSE)/162</f>
        <v>#N/A</v>
      </c>
      <c r="N1183" s="9" t="e">
        <f>VLOOKUP($B1183, Team_Pitching___Advanced[[Team]:[xFIP]], 19,FALSE)</f>
        <v>#N/A</v>
      </c>
      <c r="O1183" s="9" t="e">
        <f>VLOOKUP($B1183, Team_Pitching___Advanced[], 20, FALSE)</f>
        <v>#N/A</v>
      </c>
      <c r="P1183" s="9" t="e">
        <f>VLOOKUP($B1183, Team_Batting___Dashboard[[Team]:[wOBA]], 16, FALSE)</f>
        <v>#N/A</v>
      </c>
      <c r="Q1183" s="9" t="e">
        <f>VLOOKUP($B1183, Team_Batting___Advanced[[Team]:[OPS]], 9, FALSE)</f>
        <v>#N/A</v>
      </c>
      <c r="R1183" s="9" t="e">
        <f>VLOOKUP($B1183, Team_Batting___Advanced[], 19, FALSE)</f>
        <v>#N/A</v>
      </c>
      <c r="S1183" s="9" t="e">
        <f>VLOOKUP($B1183, 'Team Per G'!$A$2:$G$31, 3, FALSE)</f>
        <v>#N/A</v>
      </c>
      <c r="T1183" s="9" t="e">
        <f>VLOOKUP($B1183, 'Team Per G'!$A$2:$G$31, 5, FALSE)</f>
        <v>#N/A</v>
      </c>
      <c r="U1183" s="9" t="e">
        <f>VLOOKUP($B1183, 'Team Per G'!$A$2:$G$31, 4, FALSE)</f>
        <v>#N/A</v>
      </c>
      <c r="V1183" s="9" t="e">
        <f>VLOOKUP($B1183, Team_Batting___Dashboard[], 22, FALSE)/$F1183</f>
        <v>#N/A</v>
      </c>
      <c r="W1183" s="9" t="e">
        <f>VLOOKUP($B1183, 'FanGraphs - Team WAR Projected'!$B$2:$E$31, 4, FALSE)/162</f>
        <v>#N/A</v>
      </c>
      <c r="X1183" s="9" t="e">
        <f>VLOOKUP($B1183, FanGraphs_Standings[[Abbreviation]:[2024 Year to Date RS/G]], 6, FALSE)/$F1183</f>
        <v>#N/A</v>
      </c>
      <c r="Y1183" s="9" t="e">
        <f>VLOOKUP($B1183, FanGraphs_Standings[[Abbreviation]:[2024 Projected Full Season RDif]], 19, FALSE)/162</f>
        <v>#N/A</v>
      </c>
      <c r="Z1183" s="9" t="e">
        <f>VLOOKUP($B1183, FanGraphs_Standings[[Abbreviation]:[2024 Projected Full Season RDif]], 5, FALSE)</f>
        <v>#N/A</v>
      </c>
      <c r="AA1183" s="9" t="e">
        <f>VLOOKUP($B1183, FanGraphs_Standings[[Abbreviation]:[2024 Projected Full Season W%]], 18, FALSE)</f>
        <v>#N/A</v>
      </c>
      <c r="AB1183" s="9" t="e">
        <f>VLOOKUP($B1183, 'Home Field Adv'!$A$2:$I$31, 9, FALSE)</f>
        <v>#N/A</v>
      </c>
      <c r="AC1183" s="9" t="e">
        <f>VLOOKUP($C1183, FanGraphs_Standings[[Abbreviation]:[2024 Year to Date G]], 2, FALSE)</f>
        <v>#N/A</v>
      </c>
      <c r="AD1183" s="9" t="e">
        <f>VLOOKUP($E1183, 'SP Per G'!$A$2:$D$1380, 3, FALSE)</f>
        <v>#N/A</v>
      </c>
      <c r="AE1183" s="9" t="e">
        <f>VLOOKUP($E1183, 'SP Per G'!$A$2:$D$1380, 4, FALSE)</f>
        <v>#N/A</v>
      </c>
      <c r="AF1183" s="9" t="e">
        <f>VLOOKUP($E1183, Individual_Pitching___Dashboard[], 18, FALSE)</f>
        <v>#N/A</v>
      </c>
      <c r="AG1183" s="9" t="e">
        <f>VLOOKUP($E1183, Individual_Pitching___Dashboard[], 20, FALSE)</f>
        <v>#N/A</v>
      </c>
      <c r="AH1183" s="9" t="e">
        <f>VLOOKUP($E1183, Individual_Pitching___Advanced[], 21,FALSE)</f>
        <v>#N/A</v>
      </c>
      <c r="AI1183" s="9" t="e">
        <f>VLOOKUP($C1183, 'Team Per G'!$A$2:$G$31, 7, FALSE)</f>
        <v>#N/A</v>
      </c>
      <c r="AJ1183" s="9" t="e">
        <f>VLOOKUP($C1183, 'FanGraphs - Team WAR Projected'!$B$2:$E$31, 3, FALSE)/162</f>
        <v>#N/A</v>
      </c>
      <c r="AK1183" s="9" t="e">
        <f>VLOOKUP($C1183, Team_Pitching___Advanced[[Team]:[xFIP]], 19,FALSE)</f>
        <v>#N/A</v>
      </c>
      <c r="AL1183" s="9" t="e">
        <f>VLOOKUP($C1183, Team_Pitching___Advanced[], 20, FALSE)</f>
        <v>#N/A</v>
      </c>
      <c r="AM1183" s="9" t="e">
        <f>VLOOKUP($C1183, Team_Batting___Dashboard[[Team]:[wOBA]], 16, FALSE)</f>
        <v>#N/A</v>
      </c>
      <c r="AN1183" s="9" t="e">
        <f>VLOOKUP($C1183, Team_Batting___Advanced[[Team]:[OPS]], 9, FALSE)</f>
        <v>#N/A</v>
      </c>
      <c r="AO1183" s="9" t="e">
        <f>VLOOKUP($C1183, Team_Batting___Advanced[], 19, FALSE)</f>
        <v>#N/A</v>
      </c>
      <c r="AP1183" s="9" t="e">
        <f>VLOOKUP($C1183, 'Team Per G'!$A$2:$G$31, 3, FALSE)</f>
        <v>#N/A</v>
      </c>
      <c r="AQ1183" s="9" t="e">
        <f>VLOOKUP($C1183, 'Team Per G'!$A$2:$G$31, 5, FALSE)</f>
        <v>#N/A</v>
      </c>
      <c r="AR1183" s="9" t="e">
        <f>VLOOKUP($C1183, 'Team Per G'!$A$2:$G$31, 4, FALSE)</f>
        <v>#N/A</v>
      </c>
      <c r="AS1183" s="9" t="e">
        <f>VLOOKUP($C1183, Team_Batting___Dashboard[], 22, FALSE)/$AC1183</f>
        <v>#N/A</v>
      </c>
      <c r="AT1183" s="9" t="e">
        <f>VLOOKUP($C1183, 'FanGraphs - Team WAR Projected'!$B$2:$E$31, 4, FALSE)/162</f>
        <v>#N/A</v>
      </c>
      <c r="AU1183" s="9" t="e">
        <f>VLOOKUP($C1183, FanGraphs_Standings[[Abbreviation]:[2024 Year to Date RS/G]], 6, FALSE)/$AC1183</f>
        <v>#N/A</v>
      </c>
      <c r="AV1183" s="9" t="e">
        <f>VLOOKUP($C1183, FanGraphs_Standings[[Abbreviation]:[2024 Projected Full Season RDif]], 19, FALSE)/162</f>
        <v>#N/A</v>
      </c>
      <c r="AW1183" s="9" t="e">
        <f>VLOOKUP($C1183, FanGraphs_Standings[[Abbreviation]:[2024 Projected Full Season RDif]], 5, FALSE)</f>
        <v>#N/A</v>
      </c>
      <c r="AX1183" s="9" t="e">
        <f>VLOOKUP($C1183, FanGraphs_Standings[[Abbreviation]:[2024 Projected Full Season W%]], 18, FALSE)</f>
        <v>#N/A</v>
      </c>
      <c r="AY1183" s="9" t="e">
        <f>VLOOKUP($C1183, 'Home Field Adv'!$A$2:$K$31, 11, FALSE)</f>
        <v>#N/A</v>
      </c>
      <c r="BB1183" s="5" t="str">
        <f t="shared" si="55"/>
        <v/>
      </c>
      <c r="BC1183" s="5" t="str">
        <f t="shared" si="56"/>
        <v/>
      </c>
      <c r="BD1183" s="5" t="str">
        <f t="shared" si="57"/>
        <v/>
      </c>
    </row>
    <row r="1184" spans="6:56" x14ac:dyDescent="0.45">
      <c r="F1184" s="9" t="e">
        <f>VLOOKUP($B1184, FanGraphs_Standings[[Abbreviation]:[2024 Year to Date G]], 2, FALSE)</f>
        <v>#N/A</v>
      </c>
      <c r="G1184" s="9" t="e">
        <f>IF(ISERR(VLOOKUP($D1184, 'SP Per G'!$A$2:$D$1380, 3, FALSE)), L1184, VLOOKUP($D1184, 'SP Per G'!$A$2:$D$1380, 3, FALSE))</f>
        <v>#N/A</v>
      </c>
      <c r="H1184" s="9" t="e">
        <f>VLOOKUP($D1184, 'SP Per G'!$A$2:$D$1380, 4, FALSE)</f>
        <v>#N/A</v>
      </c>
      <c r="I1184" s="9" t="e">
        <f>VLOOKUP($D1184, Individual_Pitching___Dashboard[], 18, FALSE)</f>
        <v>#N/A</v>
      </c>
      <c r="J1184" s="9" t="e">
        <f>VLOOKUP($D1184, Individual_Pitching___Dashboard[], 20, FALSE)</f>
        <v>#N/A</v>
      </c>
      <c r="K1184" s="9" t="e">
        <f>VLOOKUP($D1184, Individual_Pitching___Advanced[], 21,FALSE)</f>
        <v>#N/A</v>
      </c>
      <c r="L1184" s="9" t="e">
        <f>VLOOKUP($B1184, 'Team Per G'!$A$2:$G$31, 7, FALSE)</f>
        <v>#N/A</v>
      </c>
      <c r="M1184" s="9" t="e">
        <f>VLOOKUP($B1184, 'FanGraphs - Team WAR Projected'!$B$2:$E$31, 3, FALSE)/162</f>
        <v>#N/A</v>
      </c>
      <c r="N1184" s="9" t="e">
        <f>VLOOKUP($B1184, Team_Pitching___Advanced[[Team]:[xFIP]], 19,FALSE)</f>
        <v>#N/A</v>
      </c>
      <c r="O1184" s="9" t="e">
        <f>VLOOKUP($B1184, Team_Pitching___Advanced[], 20, FALSE)</f>
        <v>#N/A</v>
      </c>
      <c r="P1184" s="9" t="e">
        <f>VLOOKUP($B1184, Team_Batting___Dashboard[[Team]:[wOBA]], 16, FALSE)</f>
        <v>#N/A</v>
      </c>
      <c r="Q1184" s="9" t="e">
        <f>VLOOKUP($B1184, Team_Batting___Advanced[[Team]:[OPS]], 9, FALSE)</f>
        <v>#N/A</v>
      </c>
      <c r="R1184" s="9" t="e">
        <f>VLOOKUP($B1184, Team_Batting___Advanced[], 19, FALSE)</f>
        <v>#N/A</v>
      </c>
      <c r="S1184" s="9" t="e">
        <f>VLOOKUP($B1184, 'Team Per G'!$A$2:$G$31, 3, FALSE)</f>
        <v>#N/A</v>
      </c>
      <c r="T1184" s="9" t="e">
        <f>VLOOKUP($B1184, 'Team Per G'!$A$2:$G$31, 5, FALSE)</f>
        <v>#N/A</v>
      </c>
      <c r="U1184" s="9" t="e">
        <f>VLOOKUP($B1184, 'Team Per G'!$A$2:$G$31, 4, FALSE)</f>
        <v>#N/A</v>
      </c>
      <c r="V1184" s="9" t="e">
        <f>VLOOKUP($B1184, Team_Batting___Dashboard[], 22, FALSE)/$F1184</f>
        <v>#N/A</v>
      </c>
      <c r="W1184" s="9" t="e">
        <f>VLOOKUP($B1184, 'FanGraphs - Team WAR Projected'!$B$2:$E$31, 4, FALSE)/162</f>
        <v>#N/A</v>
      </c>
      <c r="X1184" s="9" t="e">
        <f>VLOOKUP($B1184, FanGraphs_Standings[[Abbreviation]:[2024 Year to Date RS/G]], 6, FALSE)/$F1184</f>
        <v>#N/A</v>
      </c>
      <c r="Y1184" s="9" t="e">
        <f>VLOOKUP($B1184, FanGraphs_Standings[[Abbreviation]:[2024 Projected Full Season RDif]], 19, FALSE)/162</f>
        <v>#N/A</v>
      </c>
      <c r="Z1184" s="9" t="e">
        <f>VLOOKUP($B1184, FanGraphs_Standings[[Abbreviation]:[2024 Projected Full Season RDif]], 5, FALSE)</f>
        <v>#N/A</v>
      </c>
      <c r="AA1184" s="9" t="e">
        <f>VLOOKUP($B1184, FanGraphs_Standings[[Abbreviation]:[2024 Projected Full Season W%]], 18, FALSE)</f>
        <v>#N/A</v>
      </c>
      <c r="AB1184" s="9" t="e">
        <f>VLOOKUP($B1184, 'Home Field Adv'!$A$2:$I$31, 9, FALSE)</f>
        <v>#N/A</v>
      </c>
      <c r="AC1184" s="9" t="e">
        <f>VLOOKUP($C1184, FanGraphs_Standings[[Abbreviation]:[2024 Year to Date G]], 2, FALSE)</f>
        <v>#N/A</v>
      </c>
      <c r="AD1184" s="9" t="e">
        <f>VLOOKUP($E1184, 'SP Per G'!$A$2:$D$1380, 3, FALSE)</f>
        <v>#N/A</v>
      </c>
      <c r="AE1184" s="9" t="e">
        <f>VLOOKUP($E1184, 'SP Per G'!$A$2:$D$1380, 4, FALSE)</f>
        <v>#N/A</v>
      </c>
      <c r="AF1184" s="9" t="e">
        <f>VLOOKUP($E1184, Individual_Pitching___Dashboard[], 18, FALSE)</f>
        <v>#N/A</v>
      </c>
      <c r="AG1184" s="9" t="e">
        <f>VLOOKUP($E1184, Individual_Pitching___Dashboard[], 20, FALSE)</f>
        <v>#N/A</v>
      </c>
      <c r="AH1184" s="9" t="e">
        <f>VLOOKUP($E1184, Individual_Pitching___Advanced[], 21,FALSE)</f>
        <v>#N/A</v>
      </c>
      <c r="AI1184" s="9" t="e">
        <f>VLOOKUP($C1184, 'Team Per G'!$A$2:$G$31, 7, FALSE)</f>
        <v>#N/A</v>
      </c>
      <c r="AJ1184" s="9" t="e">
        <f>VLOOKUP($C1184, 'FanGraphs - Team WAR Projected'!$B$2:$E$31, 3, FALSE)/162</f>
        <v>#N/A</v>
      </c>
      <c r="AK1184" s="9" t="e">
        <f>VLOOKUP($C1184, Team_Pitching___Advanced[[Team]:[xFIP]], 19,FALSE)</f>
        <v>#N/A</v>
      </c>
      <c r="AL1184" s="9" t="e">
        <f>VLOOKUP($C1184, Team_Pitching___Advanced[], 20, FALSE)</f>
        <v>#N/A</v>
      </c>
      <c r="AM1184" s="9" t="e">
        <f>VLOOKUP($C1184, Team_Batting___Dashboard[[Team]:[wOBA]], 16, FALSE)</f>
        <v>#N/A</v>
      </c>
      <c r="AN1184" s="9" t="e">
        <f>VLOOKUP($C1184, Team_Batting___Advanced[[Team]:[OPS]], 9, FALSE)</f>
        <v>#N/A</v>
      </c>
      <c r="AO1184" s="9" t="e">
        <f>VLOOKUP($C1184, Team_Batting___Advanced[], 19, FALSE)</f>
        <v>#N/A</v>
      </c>
      <c r="AP1184" s="9" t="e">
        <f>VLOOKUP($C1184, 'Team Per G'!$A$2:$G$31, 3, FALSE)</f>
        <v>#N/A</v>
      </c>
      <c r="AQ1184" s="9" t="e">
        <f>VLOOKUP($C1184, 'Team Per G'!$A$2:$G$31, 5, FALSE)</f>
        <v>#N/A</v>
      </c>
      <c r="AR1184" s="9" t="e">
        <f>VLOOKUP($C1184, 'Team Per G'!$A$2:$G$31, 4, FALSE)</f>
        <v>#N/A</v>
      </c>
      <c r="AS1184" s="9" t="e">
        <f>VLOOKUP($C1184, Team_Batting___Dashboard[], 22, FALSE)/$AC1184</f>
        <v>#N/A</v>
      </c>
      <c r="AT1184" s="9" t="e">
        <f>VLOOKUP($C1184, 'FanGraphs - Team WAR Projected'!$B$2:$E$31, 4, FALSE)/162</f>
        <v>#N/A</v>
      </c>
      <c r="AU1184" s="9" t="e">
        <f>VLOOKUP($C1184, FanGraphs_Standings[[Abbreviation]:[2024 Year to Date RS/G]], 6, FALSE)/$AC1184</f>
        <v>#N/A</v>
      </c>
      <c r="AV1184" s="9" t="e">
        <f>VLOOKUP($C1184, FanGraphs_Standings[[Abbreviation]:[2024 Projected Full Season RDif]], 19, FALSE)/162</f>
        <v>#N/A</v>
      </c>
      <c r="AW1184" s="9" t="e">
        <f>VLOOKUP($C1184, FanGraphs_Standings[[Abbreviation]:[2024 Projected Full Season RDif]], 5, FALSE)</f>
        <v>#N/A</v>
      </c>
      <c r="AX1184" s="9" t="e">
        <f>VLOOKUP($C1184, FanGraphs_Standings[[Abbreviation]:[2024 Projected Full Season W%]], 18, FALSE)</f>
        <v>#N/A</v>
      </c>
      <c r="AY1184" s="9" t="e">
        <f>VLOOKUP($C1184, 'Home Field Adv'!$A$2:$K$31, 11, FALSE)</f>
        <v>#N/A</v>
      </c>
      <c r="BB1184" s="5" t="str">
        <f t="shared" si="55"/>
        <v/>
      </c>
      <c r="BC1184" s="5" t="str">
        <f t="shared" si="56"/>
        <v/>
      </c>
      <c r="BD1184" s="5" t="str">
        <f t="shared" si="57"/>
        <v/>
      </c>
    </row>
    <row r="1185" spans="6:56" x14ac:dyDescent="0.45">
      <c r="F1185" s="9" t="e">
        <f>VLOOKUP($B1185, FanGraphs_Standings[[Abbreviation]:[2024 Year to Date G]], 2, FALSE)</f>
        <v>#N/A</v>
      </c>
      <c r="G1185" s="9" t="e">
        <f>IF(ISERR(VLOOKUP($D1185, 'SP Per G'!$A$2:$D$1380, 3, FALSE)), L1185, VLOOKUP($D1185, 'SP Per G'!$A$2:$D$1380, 3, FALSE))</f>
        <v>#N/A</v>
      </c>
      <c r="H1185" s="9" t="e">
        <f>VLOOKUP($D1185, 'SP Per G'!$A$2:$D$1380, 4, FALSE)</f>
        <v>#N/A</v>
      </c>
      <c r="I1185" s="9" t="e">
        <f>VLOOKUP($D1185, Individual_Pitching___Dashboard[], 18, FALSE)</f>
        <v>#N/A</v>
      </c>
      <c r="J1185" s="9" t="e">
        <f>VLOOKUP($D1185, Individual_Pitching___Dashboard[], 20, FALSE)</f>
        <v>#N/A</v>
      </c>
      <c r="K1185" s="9" t="e">
        <f>VLOOKUP($D1185, Individual_Pitching___Advanced[], 21,FALSE)</f>
        <v>#N/A</v>
      </c>
      <c r="L1185" s="9" t="e">
        <f>VLOOKUP($B1185, 'Team Per G'!$A$2:$G$31, 7, FALSE)</f>
        <v>#N/A</v>
      </c>
      <c r="M1185" s="9" t="e">
        <f>VLOOKUP($B1185, 'FanGraphs - Team WAR Projected'!$B$2:$E$31, 3, FALSE)/162</f>
        <v>#N/A</v>
      </c>
      <c r="N1185" s="9" t="e">
        <f>VLOOKUP($B1185, Team_Pitching___Advanced[[Team]:[xFIP]], 19,FALSE)</f>
        <v>#N/A</v>
      </c>
      <c r="O1185" s="9" t="e">
        <f>VLOOKUP($B1185, Team_Pitching___Advanced[], 20, FALSE)</f>
        <v>#N/A</v>
      </c>
      <c r="P1185" s="9" t="e">
        <f>VLOOKUP($B1185, Team_Batting___Dashboard[[Team]:[wOBA]], 16, FALSE)</f>
        <v>#N/A</v>
      </c>
      <c r="Q1185" s="9" t="e">
        <f>VLOOKUP($B1185, Team_Batting___Advanced[[Team]:[OPS]], 9, FALSE)</f>
        <v>#N/A</v>
      </c>
      <c r="R1185" s="9" t="e">
        <f>VLOOKUP($B1185, Team_Batting___Advanced[], 19, FALSE)</f>
        <v>#N/A</v>
      </c>
      <c r="S1185" s="9" t="e">
        <f>VLOOKUP($B1185, 'Team Per G'!$A$2:$G$31, 3, FALSE)</f>
        <v>#N/A</v>
      </c>
      <c r="T1185" s="9" t="e">
        <f>VLOOKUP($B1185, 'Team Per G'!$A$2:$G$31, 5, FALSE)</f>
        <v>#N/A</v>
      </c>
      <c r="U1185" s="9" t="e">
        <f>VLOOKUP($B1185, 'Team Per G'!$A$2:$G$31, 4, FALSE)</f>
        <v>#N/A</v>
      </c>
      <c r="V1185" s="9" t="e">
        <f>VLOOKUP($B1185, Team_Batting___Dashboard[], 22, FALSE)/$F1185</f>
        <v>#N/A</v>
      </c>
      <c r="W1185" s="9" t="e">
        <f>VLOOKUP($B1185, 'FanGraphs - Team WAR Projected'!$B$2:$E$31, 4, FALSE)/162</f>
        <v>#N/A</v>
      </c>
      <c r="X1185" s="9" t="e">
        <f>VLOOKUP($B1185, FanGraphs_Standings[[Abbreviation]:[2024 Year to Date RS/G]], 6, FALSE)/$F1185</f>
        <v>#N/A</v>
      </c>
      <c r="Y1185" s="9" t="e">
        <f>VLOOKUP($B1185, FanGraphs_Standings[[Abbreviation]:[2024 Projected Full Season RDif]], 19, FALSE)/162</f>
        <v>#N/A</v>
      </c>
      <c r="Z1185" s="9" t="e">
        <f>VLOOKUP($B1185, FanGraphs_Standings[[Abbreviation]:[2024 Projected Full Season RDif]], 5, FALSE)</f>
        <v>#N/A</v>
      </c>
      <c r="AA1185" s="9" t="e">
        <f>VLOOKUP($B1185, FanGraphs_Standings[[Abbreviation]:[2024 Projected Full Season W%]], 18, FALSE)</f>
        <v>#N/A</v>
      </c>
      <c r="AB1185" s="9" t="e">
        <f>VLOOKUP($B1185, 'Home Field Adv'!$A$2:$I$31, 9, FALSE)</f>
        <v>#N/A</v>
      </c>
      <c r="AC1185" s="9" t="e">
        <f>VLOOKUP($C1185, FanGraphs_Standings[[Abbreviation]:[2024 Year to Date G]], 2, FALSE)</f>
        <v>#N/A</v>
      </c>
      <c r="AD1185" s="9" t="e">
        <f>VLOOKUP($E1185, 'SP Per G'!$A$2:$D$1380, 3, FALSE)</f>
        <v>#N/A</v>
      </c>
      <c r="AE1185" s="9" t="e">
        <f>VLOOKUP($E1185, 'SP Per G'!$A$2:$D$1380, 4, FALSE)</f>
        <v>#N/A</v>
      </c>
      <c r="AF1185" s="9" t="e">
        <f>VLOOKUP($E1185, Individual_Pitching___Dashboard[], 18, FALSE)</f>
        <v>#N/A</v>
      </c>
      <c r="AG1185" s="9" t="e">
        <f>VLOOKUP($E1185, Individual_Pitching___Dashboard[], 20, FALSE)</f>
        <v>#N/A</v>
      </c>
      <c r="AH1185" s="9" t="e">
        <f>VLOOKUP($E1185, Individual_Pitching___Advanced[], 21,FALSE)</f>
        <v>#N/A</v>
      </c>
      <c r="AI1185" s="9" t="e">
        <f>VLOOKUP($C1185, 'Team Per G'!$A$2:$G$31, 7, FALSE)</f>
        <v>#N/A</v>
      </c>
      <c r="AJ1185" s="9" t="e">
        <f>VLOOKUP($C1185, 'FanGraphs - Team WAR Projected'!$B$2:$E$31, 3, FALSE)/162</f>
        <v>#N/A</v>
      </c>
      <c r="AK1185" s="9" t="e">
        <f>VLOOKUP($C1185, Team_Pitching___Advanced[[Team]:[xFIP]], 19,FALSE)</f>
        <v>#N/A</v>
      </c>
      <c r="AL1185" s="9" t="e">
        <f>VLOOKUP($C1185, Team_Pitching___Advanced[], 20, FALSE)</f>
        <v>#N/A</v>
      </c>
      <c r="AM1185" s="9" t="e">
        <f>VLOOKUP($C1185, Team_Batting___Dashboard[[Team]:[wOBA]], 16, FALSE)</f>
        <v>#N/A</v>
      </c>
      <c r="AN1185" s="9" t="e">
        <f>VLOOKUP($C1185, Team_Batting___Advanced[[Team]:[OPS]], 9, FALSE)</f>
        <v>#N/A</v>
      </c>
      <c r="AO1185" s="9" t="e">
        <f>VLOOKUP($C1185, Team_Batting___Advanced[], 19, FALSE)</f>
        <v>#N/A</v>
      </c>
      <c r="AP1185" s="9" t="e">
        <f>VLOOKUP($C1185, 'Team Per G'!$A$2:$G$31, 3, FALSE)</f>
        <v>#N/A</v>
      </c>
      <c r="AQ1185" s="9" t="e">
        <f>VLOOKUP($C1185, 'Team Per G'!$A$2:$G$31, 5, FALSE)</f>
        <v>#N/A</v>
      </c>
      <c r="AR1185" s="9" t="e">
        <f>VLOOKUP($C1185, 'Team Per G'!$A$2:$G$31, 4, FALSE)</f>
        <v>#N/A</v>
      </c>
      <c r="AS1185" s="9" t="e">
        <f>VLOOKUP($C1185, Team_Batting___Dashboard[], 22, FALSE)/$AC1185</f>
        <v>#N/A</v>
      </c>
      <c r="AT1185" s="9" t="e">
        <f>VLOOKUP($C1185, 'FanGraphs - Team WAR Projected'!$B$2:$E$31, 4, FALSE)/162</f>
        <v>#N/A</v>
      </c>
      <c r="AU1185" s="9" t="e">
        <f>VLOOKUP($C1185, FanGraphs_Standings[[Abbreviation]:[2024 Year to Date RS/G]], 6, FALSE)/$AC1185</f>
        <v>#N/A</v>
      </c>
      <c r="AV1185" s="9" t="e">
        <f>VLOOKUP($C1185, FanGraphs_Standings[[Abbreviation]:[2024 Projected Full Season RDif]], 19, FALSE)/162</f>
        <v>#N/A</v>
      </c>
      <c r="AW1185" s="9" t="e">
        <f>VLOOKUP($C1185, FanGraphs_Standings[[Abbreviation]:[2024 Projected Full Season RDif]], 5, FALSE)</f>
        <v>#N/A</v>
      </c>
      <c r="AX1185" s="9" t="e">
        <f>VLOOKUP($C1185, FanGraphs_Standings[[Abbreviation]:[2024 Projected Full Season W%]], 18, FALSE)</f>
        <v>#N/A</v>
      </c>
      <c r="AY1185" s="9" t="e">
        <f>VLOOKUP($C1185, 'Home Field Adv'!$A$2:$K$31, 11, FALSE)</f>
        <v>#N/A</v>
      </c>
      <c r="BB1185" s="5" t="str">
        <f t="shared" si="55"/>
        <v/>
      </c>
      <c r="BC1185" s="5" t="str">
        <f t="shared" si="56"/>
        <v/>
      </c>
      <c r="BD1185" s="5" t="str">
        <f t="shared" si="57"/>
        <v/>
      </c>
    </row>
    <row r="1186" spans="6:56" x14ac:dyDescent="0.45">
      <c r="F1186" s="9" t="e">
        <f>VLOOKUP($B1186, FanGraphs_Standings[[Abbreviation]:[2024 Year to Date G]], 2, FALSE)</f>
        <v>#N/A</v>
      </c>
      <c r="G1186" s="9" t="e">
        <f>IF(ISERR(VLOOKUP($D1186, 'SP Per G'!$A$2:$D$1380, 3, FALSE)), L1186, VLOOKUP($D1186, 'SP Per G'!$A$2:$D$1380, 3, FALSE))</f>
        <v>#N/A</v>
      </c>
      <c r="H1186" s="9" t="e">
        <f>VLOOKUP($D1186, 'SP Per G'!$A$2:$D$1380, 4, FALSE)</f>
        <v>#N/A</v>
      </c>
      <c r="I1186" s="9" t="e">
        <f>VLOOKUP($D1186, Individual_Pitching___Dashboard[], 18, FALSE)</f>
        <v>#N/A</v>
      </c>
      <c r="J1186" s="9" t="e">
        <f>VLOOKUP($D1186, Individual_Pitching___Dashboard[], 20, FALSE)</f>
        <v>#N/A</v>
      </c>
      <c r="K1186" s="9" t="e">
        <f>VLOOKUP($D1186, Individual_Pitching___Advanced[], 21,FALSE)</f>
        <v>#N/A</v>
      </c>
      <c r="L1186" s="9" t="e">
        <f>VLOOKUP($B1186, 'Team Per G'!$A$2:$G$31, 7, FALSE)</f>
        <v>#N/A</v>
      </c>
      <c r="M1186" s="9" t="e">
        <f>VLOOKUP($B1186, 'FanGraphs - Team WAR Projected'!$B$2:$E$31, 3, FALSE)/162</f>
        <v>#N/A</v>
      </c>
      <c r="N1186" s="9" t="e">
        <f>VLOOKUP($B1186, Team_Pitching___Advanced[[Team]:[xFIP]], 19,FALSE)</f>
        <v>#N/A</v>
      </c>
      <c r="O1186" s="9" t="e">
        <f>VLOOKUP($B1186, Team_Pitching___Advanced[], 20, FALSE)</f>
        <v>#N/A</v>
      </c>
      <c r="P1186" s="9" t="e">
        <f>VLOOKUP($B1186, Team_Batting___Dashboard[[Team]:[wOBA]], 16, FALSE)</f>
        <v>#N/A</v>
      </c>
      <c r="Q1186" s="9" t="e">
        <f>VLOOKUP($B1186, Team_Batting___Advanced[[Team]:[OPS]], 9, FALSE)</f>
        <v>#N/A</v>
      </c>
      <c r="R1186" s="9" t="e">
        <f>VLOOKUP($B1186, Team_Batting___Advanced[], 19, FALSE)</f>
        <v>#N/A</v>
      </c>
      <c r="S1186" s="9" t="e">
        <f>VLOOKUP($B1186, 'Team Per G'!$A$2:$G$31, 3, FALSE)</f>
        <v>#N/A</v>
      </c>
      <c r="T1186" s="9" t="e">
        <f>VLOOKUP($B1186, 'Team Per G'!$A$2:$G$31, 5, FALSE)</f>
        <v>#N/A</v>
      </c>
      <c r="U1186" s="9" t="e">
        <f>VLOOKUP($B1186, 'Team Per G'!$A$2:$G$31, 4, FALSE)</f>
        <v>#N/A</v>
      </c>
      <c r="V1186" s="9" t="e">
        <f>VLOOKUP($B1186, Team_Batting___Dashboard[], 22, FALSE)/$F1186</f>
        <v>#N/A</v>
      </c>
      <c r="W1186" s="9" t="e">
        <f>VLOOKUP($B1186, 'FanGraphs - Team WAR Projected'!$B$2:$E$31, 4, FALSE)/162</f>
        <v>#N/A</v>
      </c>
      <c r="X1186" s="9" t="e">
        <f>VLOOKUP($B1186, FanGraphs_Standings[[Abbreviation]:[2024 Year to Date RS/G]], 6, FALSE)/$F1186</f>
        <v>#N/A</v>
      </c>
      <c r="Y1186" s="9" t="e">
        <f>VLOOKUP($B1186, FanGraphs_Standings[[Abbreviation]:[2024 Projected Full Season RDif]], 19, FALSE)/162</f>
        <v>#N/A</v>
      </c>
      <c r="Z1186" s="9" t="e">
        <f>VLOOKUP($B1186, FanGraphs_Standings[[Abbreviation]:[2024 Projected Full Season RDif]], 5, FALSE)</f>
        <v>#N/A</v>
      </c>
      <c r="AA1186" s="9" t="e">
        <f>VLOOKUP($B1186, FanGraphs_Standings[[Abbreviation]:[2024 Projected Full Season W%]], 18, FALSE)</f>
        <v>#N/A</v>
      </c>
      <c r="AB1186" s="9" t="e">
        <f>VLOOKUP($B1186, 'Home Field Adv'!$A$2:$I$31, 9, FALSE)</f>
        <v>#N/A</v>
      </c>
      <c r="AC1186" s="9" t="e">
        <f>VLOOKUP($C1186, FanGraphs_Standings[[Abbreviation]:[2024 Year to Date G]], 2, FALSE)</f>
        <v>#N/A</v>
      </c>
      <c r="AD1186" s="9" t="e">
        <f>VLOOKUP($E1186, 'SP Per G'!$A$2:$D$1380, 3, FALSE)</f>
        <v>#N/A</v>
      </c>
      <c r="AE1186" s="9" t="e">
        <f>VLOOKUP($E1186, 'SP Per G'!$A$2:$D$1380, 4, FALSE)</f>
        <v>#N/A</v>
      </c>
      <c r="AF1186" s="9" t="e">
        <f>VLOOKUP($E1186, Individual_Pitching___Dashboard[], 18, FALSE)</f>
        <v>#N/A</v>
      </c>
      <c r="AG1186" s="9" t="e">
        <f>VLOOKUP($E1186, Individual_Pitching___Dashboard[], 20, FALSE)</f>
        <v>#N/A</v>
      </c>
      <c r="AH1186" s="9" t="e">
        <f>VLOOKUP($E1186, Individual_Pitching___Advanced[], 21,FALSE)</f>
        <v>#N/A</v>
      </c>
      <c r="AI1186" s="9" t="e">
        <f>VLOOKUP($C1186, 'Team Per G'!$A$2:$G$31, 7, FALSE)</f>
        <v>#N/A</v>
      </c>
      <c r="AJ1186" s="9" t="e">
        <f>VLOOKUP($C1186, 'FanGraphs - Team WAR Projected'!$B$2:$E$31, 3, FALSE)/162</f>
        <v>#N/A</v>
      </c>
      <c r="AK1186" s="9" t="e">
        <f>VLOOKUP($C1186, Team_Pitching___Advanced[[Team]:[xFIP]], 19,FALSE)</f>
        <v>#N/A</v>
      </c>
      <c r="AL1186" s="9" t="e">
        <f>VLOOKUP($C1186, Team_Pitching___Advanced[], 20, FALSE)</f>
        <v>#N/A</v>
      </c>
      <c r="AM1186" s="9" t="e">
        <f>VLOOKUP($C1186, Team_Batting___Dashboard[[Team]:[wOBA]], 16, FALSE)</f>
        <v>#N/A</v>
      </c>
      <c r="AN1186" s="9" t="e">
        <f>VLOOKUP($C1186, Team_Batting___Advanced[[Team]:[OPS]], 9, FALSE)</f>
        <v>#N/A</v>
      </c>
      <c r="AO1186" s="9" t="e">
        <f>VLOOKUP($C1186, Team_Batting___Advanced[], 19, FALSE)</f>
        <v>#N/A</v>
      </c>
      <c r="AP1186" s="9" t="e">
        <f>VLOOKUP($C1186, 'Team Per G'!$A$2:$G$31, 3, FALSE)</f>
        <v>#N/A</v>
      </c>
      <c r="AQ1186" s="9" t="e">
        <f>VLOOKUP($C1186, 'Team Per G'!$A$2:$G$31, 5, FALSE)</f>
        <v>#N/A</v>
      </c>
      <c r="AR1186" s="9" t="e">
        <f>VLOOKUP($C1186, 'Team Per G'!$A$2:$G$31, 4, FALSE)</f>
        <v>#N/A</v>
      </c>
      <c r="AS1186" s="9" t="e">
        <f>VLOOKUP($C1186, Team_Batting___Dashboard[], 22, FALSE)/$AC1186</f>
        <v>#N/A</v>
      </c>
      <c r="AT1186" s="9" t="e">
        <f>VLOOKUP($C1186, 'FanGraphs - Team WAR Projected'!$B$2:$E$31, 4, FALSE)/162</f>
        <v>#N/A</v>
      </c>
      <c r="AU1186" s="9" t="e">
        <f>VLOOKUP($C1186, FanGraphs_Standings[[Abbreviation]:[2024 Year to Date RS/G]], 6, FALSE)/$AC1186</f>
        <v>#N/A</v>
      </c>
      <c r="AV1186" s="9" t="e">
        <f>VLOOKUP($C1186, FanGraphs_Standings[[Abbreviation]:[2024 Projected Full Season RDif]], 19, FALSE)/162</f>
        <v>#N/A</v>
      </c>
      <c r="AW1186" s="9" t="e">
        <f>VLOOKUP($C1186, FanGraphs_Standings[[Abbreviation]:[2024 Projected Full Season RDif]], 5, FALSE)</f>
        <v>#N/A</v>
      </c>
      <c r="AX1186" s="9" t="e">
        <f>VLOOKUP($C1186, FanGraphs_Standings[[Abbreviation]:[2024 Projected Full Season W%]], 18, FALSE)</f>
        <v>#N/A</v>
      </c>
      <c r="AY1186" s="9" t="e">
        <f>VLOOKUP($C1186, 'Home Field Adv'!$A$2:$K$31, 11, FALSE)</f>
        <v>#N/A</v>
      </c>
      <c r="BB1186" s="5" t="str">
        <f t="shared" si="55"/>
        <v/>
      </c>
      <c r="BC1186" s="5" t="str">
        <f t="shared" si="56"/>
        <v/>
      </c>
      <c r="BD1186" s="5" t="str">
        <f t="shared" si="57"/>
        <v/>
      </c>
    </row>
    <row r="1187" spans="6:56" x14ac:dyDescent="0.45">
      <c r="F1187" s="9" t="e">
        <f>VLOOKUP($B1187, FanGraphs_Standings[[Abbreviation]:[2024 Year to Date G]], 2, FALSE)</f>
        <v>#N/A</v>
      </c>
      <c r="G1187" s="9" t="e">
        <f>IF(ISERR(VLOOKUP($D1187, 'SP Per G'!$A$2:$D$1380, 3, FALSE)), L1187, VLOOKUP($D1187, 'SP Per G'!$A$2:$D$1380, 3, FALSE))</f>
        <v>#N/A</v>
      </c>
      <c r="H1187" s="9" t="e">
        <f>VLOOKUP($D1187, 'SP Per G'!$A$2:$D$1380, 4, FALSE)</f>
        <v>#N/A</v>
      </c>
      <c r="I1187" s="9" t="e">
        <f>VLOOKUP($D1187, Individual_Pitching___Dashboard[], 18, FALSE)</f>
        <v>#N/A</v>
      </c>
      <c r="J1187" s="9" t="e">
        <f>VLOOKUP($D1187, Individual_Pitching___Dashboard[], 20, FALSE)</f>
        <v>#N/A</v>
      </c>
      <c r="K1187" s="9" t="e">
        <f>VLOOKUP($D1187, Individual_Pitching___Advanced[], 21,FALSE)</f>
        <v>#N/A</v>
      </c>
      <c r="L1187" s="9" t="e">
        <f>VLOOKUP($B1187, 'Team Per G'!$A$2:$G$31, 7, FALSE)</f>
        <v>#N/A</v>
      </c>
      <c r="M1187" s="9" t="e">
        <f>VLOOKUP($B1187, 'FanGraphs - Team WAR Projected'!$B$2:$E$31, 3, FALSE)/162</f>
        <v>#N/A</v>
      </c>
      <c r="N1187" s="9" t="e">
        <f>VLOOKUP($B1187, Team_Pitching___Advanced[[Team]:[xFIP]], 19,FALSE)</f>
        <v>#N/A</v>
      </c>
      <c r="O1187" s="9" t="e">
        <f>VLOOKUP($B1187, Team_Pitching___Advanced[], 20, FALSE)</f>
        <v>#N/A</v>
      </c>
      <c r="P1187" s="9" t="e">
        <f>VLOOKUP($B1187, Team_Batting___Dashboard[[Team]:[wOBA]], 16, FALSE)</f>
        <v>#N/A</v>
      </c>
      <c r="Q1187" s="9" t="e">
        <f>VLOOKUP($B1187, Team_Batting___Advanced[[Team]:[OPS]], 9, FALSE)</f>
        <v>#N/A</v>
      </c>
      <c r="R1187" s="9" t="e">
        <f>VLOOKUP($B1187, Team_Batting___Advanced[], 19, FALSE)</f>
        <v>#N/A</v>
      </c>
      <c r="S1187" s="9" t="e">
        <f>VLOOKUP($B1187, 'Team Per G'!$A$2:$G$31, 3, FALSE)</f>
        <v>#N/A</v>
      </c>
      <c r="T1187" s="9" t="e">
        <f>VLOOKUP($B1187, 'Team Per G'!$A$2:$G$31, 5, FALSE)</f>
        <v>#N/A</v>
      </c>
      <c r="U1187" s="9" t="e">
        <f>VLOOKUP($B1187, 'Team Per G'!$A$2:$G$31, 4, FALSE)</f>
        <v>#N/A</v>
      </c>
      <c r="V1187" s="9" t="e">
        <f>VLOOKUP($B1187, Team_Batting___Dashboard[], 22, FALSE)/$F1187</f>
        <v>#N/A</v>
      </c>
      <c r="W1187" s="9" t="e">
        <f>VLOOKUP($B1187, 'FanGraphs - Team WAR Projected'!$B$2:$E$31, 4, FALSE)/162</f>
        <v>#N/A</v>
      </c>
      <c r="X1187" s="9" t="e">
        <f>VLOOKUP($B1187, FanGraphs_Standings[[Abbreviation]:[2024 Year to Date RS/G]], 6, FALSE)/$F1187</f>
        <v>#N/A</v>
      </c>
      <c r="Y1187" s="9" t="e">
        <f>VLOOKUP($B1187, FanGraphs_Standings[[Abbreviation]:[2024 Projected Full Season RDif]], 19, FALSE)/162</f>
        <v>#N/A</v>
      </c>
      <c r="Z1187" s="9" t="e">
        <f>VLOOKUP($B1187, FanGraphs_Standings[[Abbreviation]:[2024 Projected Full Season RDif]], 5, FALSE)</f>
        <v>#N/A</v>
      </c>
      <c r="AA1187" s="9" t="e">
        <f>VLOOKUP($B1187, FanGraphs_Standings[[Abbreviation]:[2024 Projected Full Season W%]], 18, FALSE)</f>
        <v>#N/A</v>
      </c>
      <c r="AB1187" s="9" t="e">
        <f>VLOOKUP($B1187, 'Home Field Adv'!$A$2:$I$31, 9, FALSE)</f>
        <v>#N/A</v>
      </c>
      <c r="AC1187" s="9" t="e">
        <f>VLOOKUP($C1187, FanGraphs_Standings[[Abbreviation]:[2024 Year to Date G]], 2, FALSE)</f>
        <v>#N/A</v>
      </c>
      <c r="AD1187" s="9" t="e">
        <f>VLOOKUP($E1187, 'SP Per G'!$A$2:$D$1380, 3, FALSE)</f>
        <v>#N/A</v>
      </c>
      <c r="AE1187" s="9" t="e">
        <f>VLOOKUP($E1187, 'SP Per G'!$A$2:$D$1380, 4, FALSE)</f>
        <v>#N/A</v>
      </c>
      <c r="AF1187" s="9" t="e">
        <f>VLOOKUP($E1187, Individual_Pitching___Dashboard[], 18, FALSE)</f>
        <v>#N/A</v>
      </c>
      <c r="AG1187" s="9" t="e">
        <f>VLOOKUP($E1187, Individual_Pitching___Dashboard[], 20, FALSE)</f>
        <v>#N/A</v>
      </c>
      <c r="AH1187" s="9" t="e">
        <f>VLOOKUP($E1187, Individual_Pitching___Advanced[], 21,FALSE)</f>
        <v>#N/A</v>
      </c>
      <c r="AI1187" s="9" t="e">
        <f>VLOOKUP($C1187, 'Team Per G'!$A$2:$G$31, 7, FALSE)</f>
        <v>#N/A</v>
      </c>
      <c r="AJ1187" s="9" t="e">
        <f>VLOOKUP($C1187, 'FanGraphs - Team WAR Projected'!$B$2:$E$31, 3, FALSE)/162</f>
        <v>#N/A</v>
      </c>
      <c r="AK1187" s="9" t="e">
        <f>VLOOKUP($C1187, Team_Pitching___Advanced[[Team]:[xFIP]], 19,FALSE)</f>
        <v>#N/A</v>
      </c>
      <c r="AL1187" s="9" t="e">
        <f>VLOOKUP($C1187, Team_Pitching___Advanced[], 20, FALSE)</f>
        <v>#N/A</v>
      </c>
      <c r="AM1187" s="9" t="e">
        <f>VLOOKUP($C1187, Team_Batting___Dashboard[[Team]:[wOBA]], 16, FALSE)</f>
        <v>#N/A</v>
      </c>
      <c r="AN1187" s="9" t="e">
        <f>VLOOKUP($C1187, Team_Batting___Advanced[[Team]:[OPS]], 9, FALSE)</f>
        <v>#N/A</v>
      </c>
      <c r="AO1187" s="9" t="e">
        <f>VLOOKUP($C1187, Team_Batting___Advanced[], 19, FALSE)</f>
        <v>#N/A</v>
      </c>
      <c r="AP1187" s="9" t="e">
        <f>VLOOKUP($C1187, 'Team Per G'!$A$2:$G$31, 3, FALSE)</f>
        <v>#N/A</v>
      </c>
      <c r="AQ1187" s="9" t="e">
        <f>VLOOKUP($C1187, 'Team Per G'!$A$2:$G$31, 5, FALSE)</f>
        <v>#N/A</v>
      </c>
      <c r="AR1187" s="9" t="e">
        <f>VLOOKUP($C1187, 'Team Per G'!$A$2:$G$31, 4, FALSE)</f>
        <v>#N/A</v>
      </c>
      <c r="AS1187" s="9" t="e">
        <f>VLOOKUP($C1187, Team_Batting___Dashboard[], 22, FALSE)/$AC1187</f>
        <v>#N/A</v>
      </c>
      <c r="AT1187" s="9" t="e">
        <f>VLOOKUP($C1187, 'FanGraphs - Team WAR Projected'!$B$2:$E$31, 4, FALSE)/162</f>
        <v>#N/A</v>
      </c>
      <c r="AU1187" s="9" t="e">
        <f>VLOOKUP($C1187, FanGraphs_Standings[[Abbreviation]:[2024 Year to Date RS/G]], 6, FALSE)/$AC1187</f>
        <v>#N/A</v>
      </c>
      <c r="AV1187" s="9" t="e">
        <f>VLOOKUP($C1187, FanGraphs_Standings[[Abbreviation]:[2024 Projected Full Season RDif]], 19, FALSE)/162</f>
        <v>#N/A</v>
      </c>
      <c r="AW1187" s="9" t="e">
        <f>VLOOKUP($C1187, FanGraphs_Standings[[Abbreviation]:[2024 Projected Full Season RDif]], 5, FALSE)</f>
        <v>#N/A</v>
      </c>
      <c r="AX1187" s="9" t="e">
        <f>VLOOKUP($C1187, FanGraphs_Standings[[Abbreviation]:[2024 Projected Full Season W%]], 18, FALSE)</f>
        <v>#N/A</v>
      </c>
      <c r="AY1187" s="9" t="e">
        <f>VLOOKUP($C1187, 'Home Field Adv'!$A$2:$K$31, 11, FALSE)</f>
        <v>#N/A</v>
      </c>
      <c r="BB1187" s="5" t="str">
        <f t="shared" si="55"/>
        <v/>
      </c>
      <c r="BC1187" s="5" t="str">
        <f t="shared" si="56"/>
        <v/>
      </c>
      <c r="BD1187" s="5" t="str">
        <f t="shared" si="57"/>
        <v/>
      </c>
    </row>
    <row r="1188" spans="6:56" x14ac:dyDescent="0.45">
      <c r="F1188" s="9" t="e">
        <f>VLOOKUP($B1188, FanGraphs_Standings[[Abbreviation]:[2024 Year to Date G]], 2, FALSE)</f>
        <v>#N/A</v>
      </c>
      <c r="G1188" s="9" t="e">
        <f>IF(ISERR(VLOOKUP($D1188, 'SP Per G'!$A$2:$D$1380, 3, FALSE)), L1188, VLOOKUP($D1188, 'SP Per G'!$A$2:$D$1380, 3, FALSE))</f>
        <v>#N/A</v>
      </c>
      <c r="H1188" s="9" t="e">
        <f>VLOOKUP($D1188, 'SP Per G'!$A$2:$D$1380, 4, FALSE)</f>
        <v>#N/A</v>
      </c>
      <c r="I1188" s="9" t="e">
        <f>VLOOKUP($D1188, Individual_Pitching___Dashboard[], 18, FALSE)</f>
        <v>#N/A</v>
      </c>
      <c r="J1188" s="9" t="e">
        <f>VLOOKUP($D1188, Individual_Pitching___Dashboard[], 20, FALSE)</f>
        <v>#N/A</v>
      </c>
      <c r="K1188" s="9" t="e">
        <f>VLOOKUP($D1188, Individual_Pitching___Advanced[], 21,FALSE)</f>
        <v>#N/A</v>
      </c>
      <c r="L1188" s="9" t="e">
        <f>VLOOKUP($B1188, 'Team Per G'!$A$2:$G$31, 7, FALSE)</f>
        <v>#N/A</v>
      </c>
      <c r="M1188" s="9" t="e">
        <f>VLOOKUP($B1188, 'FanGraphs - Team WAR Projected'!$B$2:$E$31, 3, FALSE)/162</f>
        <v>#N/A</v>
      </c>
      <c r="N1188" s="9" t="e">
        <f>VLOOKUP($B1188, Team_Pitching___Advanced[[Team]:[xFIP]], 19,FALSE)</f>
        <v>#N/A</v>
      </c>
      <c r="O1188" s="9" t="e">
        <f>VLOOKUP($B1188, Team_Pitching___Advanced[], 20, FALSE)</f>
        <v>#N/A</v>
      </c>
      <c r="P1188" s="9" t="e">
        <f>VLOOKUP($B1188, Team_Batting___Dashboard[[Team]:[wOBA]], 16, FALSE)</f>
        <v>#N/A</v>
      </c>
      <c r="Q1188" s="9" t="e">
        <f>VLOOKUP($B1188, Team_Batting___Advanced[[Team]:[OPS]], 9, FALSE)</f>
        <v>#N/A</v>
      </c>
      <c r="R1188" s="9" t="e">
        <f>VLOOKUP($B1188, Team_Batting___Advanced[], 19, FALSE)</f>
        <v>#N/A</v>
      </c>
      <c r="S1188" s="9" t="e">
        <f>VLOOKUP($B1188, 'Team Per G'!$A$2:$G$31, 3, FALSE)</f>
        <v>#N/A</v>
      </c>
      <c r="T1188" s="9" t="e">
        <f>VLOOKUP($B1188, 'Team Per G'!$A$2:$G$31, 5, FALSE)</f>
        <v>#N/A</v>
      </c>
      <c r="U1188" s="9" t="e">
        <f>VLOOKUP($B1188, 'Team Per G'!$A$2:$G$31, 4, FALSE)</f>
        <v>#N/A</v>
      </c>
      <c r="V1188" s="9" t="e">
        <f>VLOOKUP($B1188, Team_Batting___Dashboard[], 22, FALSE)/$F1188</f>
        <v>#N/A</v>
      </c>
      <c r="W1188" s="9" t="e">
        <f>VLOOKUP($B1188, 'FanGraphs - Team WAR Projected'!$B$2:$E$31, 4, FALSE)/162</f>
        <v>#N/A</v>
      </c>
      <c r="X1188" s="9" t="e">
        <f>VLOOKUP($B1188, FanGraphs_Standings[[Abbreviation]:[2024 Year to Date RS/G]], 6, FALSE)/$F1188</f>
        <v>#N/A</v>
      </c>
      <c r="Y1188" s="9" t="e">
        <f>VLOOKUP($B1188, FanGraphs_Standings[[Abbreviation]:[2024 Projected Full Season RDif]], 19, FALSE)/162</f>
        <v>#N/A</v>
      </c>
      <c r="Z1188" s="9" t="e">
        <f>VLOOKUP($B1188, FanGraphs_Standings[[Abbreviation]:[2024 Projected Full Season RDif]], 5, FALSE)</f>
        <v>#N/A</v>
      </c>
      <c r="AA1188" s="9" t="e">
        <f>VLOOKUP($B1188, FanGraphs_Standings[[Abbreviation]:[2024 Projected Full Season W%]], 18, FALSE)</f>
        <v>#N/A</v>
      </c>
      <c r="AB1188" s="9" t="e">
        <f>VLOOKUP($B1188, 'Home Field Adv'!$A$2:$I$31, 9, FALSE)</f>
        <v>#N/A</v>
      </c>
      <c r="AC1188" s="9" t="e">
        <f>VLOOKUP($C1188, FanGraphs_Standings[[Abbreviation]:[2024 Year to Date G]], 2, FALSE)</f>
        <v>#N/A</v>
      </c>
      <c r="AD1188" s="9" t="e">
        <f>VLOOKUP($E1188, 'SP Per G'!$A$2:$D$1380, 3, FALSE)</f>
        <v>#N/A</v>
      </c>
      <c r="AE1188" s="9" t="e">
        <f>VLOOKUP($E1188, 'SP Per G'!$A$2:$D$1380, 4, FALSE)</f>
        <v>#N/A</v>
      </c>
      <c r="AF1188" s="9" t="e">
        <f>VLOOKUP($E1188, Individual_Pitching___Dashboard[], 18, FALSE)</f>
        <v>#N/A</v>
      </c>
      <c r="AG1188" s="9" t="e">
        <f>VLOOKUP($E1188, Individual_Pitching___Dashboard[], 20, FALSE)</f>
        <v>#N/A</v>
      </c>
      <c r="AH1188" s="9" t="e">
        <f>VLOOKUP($E1188, Individual_Pitching___Advanced[], 21,FALSE)</f>
        <v>#N/A</v>
      </c>
      <c r="AI1188" s="9" t="e">
        <f>VLOOKUP($C1188, 'Team Per G'!$A$2:$G$31, 7, FALSE)</f>
        <v>#N/A</v>
      </c>
      <c r="AJ1188" s="9" t="e">
        <f>VLOOKUP($C1188, 'FanGraphs - Team WAR Projected'!$B$2:$E$31, 3, FALSE)/162</f>
        <v>#N/A</v>
      </c>
      <c r="AK1188" s="9" t="e">
        <f>VLOOKUP($C1188, Team_Pitching___Advanced[[Team]:[xFIP]], 19,FALSE)</f>
        <v>#N/A</v>
      </c>
      <c r="AL1188" s="9" t="e">
        <f>VLOOKUP($C1188, Team_Pitching___Advanced[], 20, FALSE)</f>
        <v>#N/A</v>
      </c>
      <c r="AM1188" s="9" t="e">
        <f>VLOOKUP($C1188, Team_Batting___Dashboard[[Team]:[wOBA]], 16, FALSE)</f>
        <v>#N/A</v>
      </c>
      <c r="AN1188" s="9" t="e">
        <f>VLOOKUP($C1188, Team_Batting___Advanced[[Team]:[OPS]], 9, FALSE)</f>
        <v>#N/A</v>
      </c>
      <c r="AO1188" s="9" t="e">
        <f>VLOOKUP($C1188, Team_Batting___Advanced[], 19, FALSE)</f>
        <v>#N/A</v>
      </c>
      <c r="AP1188" s="9" t="e">
        <f>VLOOKUP($C1188, 'Team Per G'!$A$2:$G$31, 3, FALSE)</f>
        <v>#N/A</v>
      </c>
      <c r="AQ1188" s="9" t="e">
        <f>VLOOKUP($C1188, 'Team Per G'!$A$2:$G$31, 5, FALSE)</f>
        <v>#N/A</v>
      </c>
      <c r="AR1188" s="9" t="e">
        <f>VLOOKUP($C1188, 'Team Per G'!$A$2:$G$31, 4, FALSE)</f>
        <v>#N/A</v>
      </c>
      <c r="AS1188" s="9" t="e">
        <f>VLOOKUP($C1188, Team_Batting___Dashboard[], 22, FALSE)/$AC1188</f>
        <v>#N/A</v>
      </c>
      <c r="AT1188" s="9" t="e">
        <f>VLOOKUP($C1188, 'FanGraphs - Team WAR Projected'!$B$2:$E$31, 4, FALSE)/162</f>
        <v>#N/A</v>
      </c>
      <c r="AU1188" s="9" t="e">
        <f>VLOOKUP($C1188, FanGraphs_Standings[[Abbreviation]:[2024 Year to Date RS/G]], 6, FALSE)/$AC1188</f>
        <v>#N/A</v>
      </c>
      <c r="AV1188" s="9" t="e">
        <f>VLOOKUP($C1188, FanGraphs_Standings[[Abbreviation]:[2024 Projected Full Season RDif]], 19, FALSE)/162</f>
        <v>#N/A</v>
      </c>
      <c r="AW1188" s="9" t="e">
        <f>VLOOKUP($C1188, FanGraphs_Standings[[Abbreviation]:[2024 Projected Full Season RDif]], 5, FALSE)</f>
        <v>#N/A</v>
      </c>
      <c r="AX1188" s="9" t="e">
        <f>VLOOKUP($C1188, FanGraphs_Standings[[Abbreviation]:[2024 Projected Full Season W%]], 18, FALSE)</f>
        <v>#N/A</v>
      </c>
      <c r="AY1188" s="9" t="e">
        <f>VLOOKUP($C1188, 'Home Field Adv'!$A$2:$K$31, 11, FALSE)</f>
        <v>#N/A</v>
      </c>
      <c r="BB1188" s="5" t="str">
        <f t="shared" si="55"/>
        <v/>
      </c>
      <c r="BC1188" s="5" t="str">
        <f t="shared" si="56"/>
        <v/>
      </c>
      <c r="BD1188" s="5" t="str">
        <f t="shared" si="57"/>
        <v/>
      </c>
    </row>
    <row r="1189" spans="6:56" x14ac:dyDescent="0.45">
      <c r="F1189" s="9" t="e">
        <f>VLOOKUP($B1189, FanGraphs_Standings[[Abbreviation]:[2024 Year to Date G]], 2, FALSE)</f>
        <v>#N/A</v>
      </c>
      <c r="G1189" s="9" t="e">
        <f>IF(ISERR(VLOOKUP($D1189, 'SP Per G'!$A$2:$D$1380, 3, FALSE)), L1189, VLOOKUP($D1189, 'SP Per G'!$A$2:$D$1380, 3, FALSE))</f>
        <v>#N/A</v>
      </c>
      <c r="H1189" s="9" t="e">
        <f>VLOOKUP($D1189, 'SP Per G'!$A$2:$D$1380, 4, FALSE)</f>
        <v>#N/A</v>
      </c>
      <c r="I1189" s="9" t="e">
        <f>VLOOKUP($D1189, Individual_Pitching___Dashboard[], 18, FALSE)</f>
        <v>#N/A</v>
      </c>
      <c r="J1189" s="9" t="e">
        <f>VLOOKUP($D1189, Individual_Pitching___Dashboard[], 20, FALSE)</f>
        <v>#N/A</v>
      </c>
      <c r="K1189" s="9" t="e">
        <f>VLOOKUP($D1189, Individual_Pitching___Advanced[], 21,FALSE)</f>
        <v>#N/A</v>
      </c>
      <c r="L1189" s="9" t="e">
        <f>VLOOKUP($B1189, 'Team Per G'!$A$2:$G$31, 7, FALSE)</f>
        <v>#N/A</v>
      </c>
      <c r="M1189" s="9" t="e">
        <f>VLOOKUP($B1189, 'FanGraphs - Team WAR Projected'!$B$2:$E$31, 3, FALSE)/162</f>
        <v>#N/A</v>
      </c>
      <c r="N1189" s="9" t="e">
        <f>VLOOKUP($B1189, Team_Pitching___Advanced[[Team]:[xFIP]], 19,FALSE)</f>
        <v>#N/A</v>
      </c>
      <c r="O1189" s="9" t="e">
        <f>VLOOKUP($B1189, Team_Pitching___Advanced[], 20, FALSE)</f>
        <v>#N/A</v>
      </c>
      <c r="P1189" s="9" t="e">
        <f>VLOOKUP($B1189, Team_Batting___Dashboard[[Team]:[wOBA]], 16, FALSE)</f>
        <v>#N/A</v>
      </c>
      <c r="Q1189" s="9" t="e">
        <f>VLOOKUP($B1189, Team_Batting___Advanced[[Team]:[OPS]], 9, FALSE)</f>
        <v>#N/A</v>
      </c>
      <c r="R1189" s="9" t="e">
        <f>VLOOKUP($B1189, Team_Batting___Advanced[], 19, FALSE)</f>
        <v>#N/A</v>
      </c>
      <c r="S1189" s="9" t="e">
        <f>VLOOKUP($B1189, 'Team Per G'!$A$2:$G$31, 3, FALSE)</f>
        <v>#N/A</v>
      </c>
      <c r="T1189" s="9" t="e">
        <f>VLOOKUP($B1189, 'Team Per G'!$A$2:$G$31, 5, FALSE)</f>
        <v>#N/A</v>
      </c>
      <c r="U1189" s="9" t="e">
        <f>VLOOKUP($B1189, 'Team Per G'!$A$2:$G$31, 4, FALSE)</f>
        <v>#N/A</v>
      </c>
      <c r="V1189" s="9" t="e">
        <f>VLOOKUP($B1189, Team_Batting___Dashboard[], 22, FALSE)/$F1189</f>
        <v>#N/A</v>
      </c>
      <c r="W1189" s="9" t="e">
        <f>VLOOKUP($B1189, 'FanGraphs - Team WAR Projected'!$B$2:$E$31, 4, FALSE)/162</f>
        <v>#N/A</v>
      </c>
      <c r="X1189" s="9" t="e">
        <f>VLOOKUP($B1189, FanGraphs_Standings[[Abbreviation]:[2024 Year to Date RS/G]], 6, FALSE)/$F1189</f>
        <v>#N/A</v>
      </c>
      <c r="Y1189" s="9" t="e">
        <f>VLOOKUP($B1189, FanGraphs_Standings[[Abbreviation]:[2024 Projected Full Season RDif]], 19, FALSE)/162</f>
        <v>#N/A</v>
      </c>
      <c r="Z1189" s="9" t="e">
        <f>VLOOKUP($B1189, FanGraphs_Standings[[Abbreviation]:[2024 Projected Full Season RDif]], 5, FALSE)</f>
        <v>#N/A</v>
      </c>
      <c r="AA1189" s="9" t="e">
        <f>VLOOKUP($B1189, FanGraphs_Standings[[Abbreviation]:[2024 Projected Full Season W%]], 18, FALSE)</f>
        <v>#N/A</v>
      </c>
      <c r="AB1189" s="9" t="e">
        <f>VLOOKUP($B1189, 'Home Field Adv'!$A$2:$I$31, 9, FALSE)</f>
        <v>#N/A</v>
      </c>
      <c r="AC1189" s="9" t="e">
        <f>VLOOKUP($C1189, FanGraphs_Standings[[Abbreviation]:[2024 Year to Date G]], 2, FALSE)</f>
        <v>#N/A</v>
      </c>
      <c r="AD1189" s="9" t="e">
        <f>VLOOKUP($E1189, 'SP Per G'!$A$2:$D$1380, 3, FALSE)</f>
        <v>#N/A</v>
      </c>
      <c r="AE1189" s="9" t="e">
        <f>VLOOKUP($E1189, 'SP Per G'!$A$2:$D$1380, 4, FALSE)</f>
        <v>#N/A</v>
      </c>
      <c r="AF1189" s="9" t="e">
        <f>VLOOKUP($E1189, Individual_Pitching___Dashboard[], 18, FALSE)</f>
        <v>#N/A</v>
      </c>
      <c r="AG1189" s="9" t="e">
        <f>VLOOKUP($E1189, Individual_Pitching___Dashboard[], 20, FALSE)</f>
        <v>#N/A</v>
      </c>
      <c r="AH1189" s="9" t="e">
        <f>VLOOKUP($E1189, Individual_Pitching___Advanced[], 21,FALSE)</f>
        <v>#N/A</v>
      </c>
      <c r="AI1189" s="9" t="e">
        <f>VLOOKUP($C1189, 'Team Per G'!$A$2:$G$31, 7, FALSE)</f>
        <v>#N/A</v>
      </c>
      <c r="AJ1189" s="9" t="e">
        <f>VLOOKUP($C1189, 'FanGraphs - Team WAR Projected'!$B$2:$E$31, 3, FALSE)/162</f>
        <v>#N/A</v>
      </c>
      <c r="AK1189" s="9" t="e">
        <f>VLOOKUP($C1189, Team_Pitching___Advanced[[Team]:[xFIP]], 19,FALSE)</f>
        <v>#N/A</v>
      </c>
      <c r="AL1189" s="9" t="e">
        <f>VLOOKUP($C1189, Team_Pitching___Advanced[], 20, FALSE)</f>
        <v>#N/A</v>
      </c>
      <c r="AM1189" s="9" t="e">
        <f>VLOOKUP($C1189, Team_Batting___Dashboard[[Team]:[wOBA]], 16, FALSE)</f>
        <v>#N/A</v>
      </c>
      <c r="AN1189" s="9" t="e">
        <f>VLOOKUP($C1189, Team_Batting___Advanced[[Team]:[OPS]], 9, FALSE)</f>
        <v>#N/A</v>
      </c>
      <c r="AO1189" s="9" t="e">
        <f>VLOOKUP($C1189, Team_Batting___Advanced[], 19, FALSE)</f>
        <v>#N/A</v>
      </c>
      <c r="AP1189" s="9" t="e">
        <f>VLOOKUP($C1189, 'Team Per G'!$A$2:$G$31, 3, FALSE)</f>
        <v>#N/A</v>
      </c>
      <c r="AQ1189" s="9" t="e">
        <f>VLOOKUP($C1189, 'Team Per G'!$A$2:$G$31, 5, FALSE)</f>
        <v>#N/A</v>
      </c>
      <c r="AR1189" s="9" t="e">
        <f>VLOOKUP($C1189, 'Team Per G'!$A$2:$G$31, 4, FALSE)</f>
        <v>#N/A</v>
      </c>
      <c r="AS1189" s="9" t="e">
        <f>VLOOKUP($C1189, Team_Batting___Dashboard[], 22, FALSE)/$AC1189</f>
        <v>#N/A</v>
      </c>
      <c r="AT1189" s="9" t="e">
        <f>VLOOKUP($C1189, 'FanGraphs - Team WAR Projected'!$B$2:$E$31, 4, FALSE)/162</f>
        <v>#N/A</v>
      </c>
      <c r="AU1189" s="9" t="e">
        <f>VLOOKUP($C1189, FanGraphs_Standings[[Abbreviation]:[2024 Year to Date RS/G]], 6, FALSE)/$AC1189</f>
        <v>#N/A</v>
      </c>
      <c r="AV1189" s="9" t="e">
        <f>VLOOKUP($C1189, FanGraphs_Standings[[Abbreviation]:[2024 Projected Full Season RDif]], 19, FALSE)/162</f>
        <v>#N/A</v>
      </c>
      <c r="AW1189" s="9" t="e">
        <f>VLOOKUP($C1189, FanGraphs_Standings[[Abbreviation]:[2024 Projected Full Season RDif]], 5, FALSE)</f>
        <v>#N/A</v>
      </c>
      <c r="AX1189" s="9" t="e">
        <f>VLOOKUP($C1189, FanGraphs_Standings[[Abbreviation]:[2024 Projected Full Season W%]], 18, FALSE)</f>
        <v>#N/A</v>
      </c>
      <c r="AY1189" s="9" t="e">
        <f>VLOOKUP($C1189, 'Home Field Adv'!$A$2:$K$31, 11, FALSE)</f>
        <v>#N/A</v>
      </c>
      <c r="BB1189" s="5" t="str">
        <f t="shared" si="55"/>
        <v/>
      </c>
      <c r="BC1189" s="5" t="str">
        <f t="shared" si="56"/>
        <v/>
      </c>
      <c r="BD1189" s="5" t="str">
        <f t="shared" si="57"/>
        <v/>
      </c>
    </row>
    <row r="1190" spans="6:56" x14ac:dyDescent="0.45">
      <c r="F1190" s="9" t="e">
        <f>VLOOKUP($B1190, FanGraphs_Standings[[Abbreviation]:[2024 Year to Date G]], 2, FALSE)</f>
        <v>#N/A</v>
      </c>
      <c r="G1190" s="9" t="e">
        <f>IF(ISERR(VLOOKUP($D1190, 'SP Per G'!$A$2:$D$1380, 3, FALSE)), L1190, VLOOKUP($D1190, 'SP Per G'!$A$2:$D$1380, 3, FALSE))</f>
        <v>#N/A</v>
      </c>
      <c r="H1190" s="9" t="e">
        <f>VLOOKUP($D1190, 'SP Per G'!$A$2:$D$1380, 4, FALSE)</f>
        <v>#N/A</v>
      </c>
      <c r="I1190" s="9" t="e">
        <f>VLOOKUP($D1190, Individual_Pitching___Dashboard[], 18, FALSE)</f>
        <v>#N/A</v>
      </c>
      <c r="J1190" s="9" t="e">
        <f>VLOOKUP($D1190, Individual_Pitching___Dashboard[], 20, FALSE)</f>
        <v>#N/A</v>
      </c>
      <c r="K1190" s="9" t="e">
        <f>VLOOKUP($D1190, Individual_Pitching___Advanced[], 21,FALSE)</f>
        <v>#N/A</v>
      </c>
      <c r="L1190" s="9" t="e">
        <f>VLOOKUP($B1190, 'Team Per G'!$A$2:$G$31, 7, FALSE)</f>
        <v>#N/A</v>
      </c>
      <c r="M1190" s="9" t="e">
        <f>VLOOKUP($B1190, 'FanGraphs - Team WAR Projected'!$B$2:$E$31, 3, FALSE)/162</f>
        <v>#N/A</v>
      </c>
      <c r="N1190" s="9" t="e">
        <f>VLOOKUP($B1190, Team_Pitching___Advanced[[Team]:[xFIP]], 19,FALSE)</f>
        <v>#N/A</v>
      </c>
      <c r="O1190" s="9" t="e">
        <f>VLOOKUP($B1190, Team_Pitching___Advanced[], 20, FALSE)</f>
        <v>#N/A</v>
      </c>
      <c r="P1190" s="9" t="e">
        <f>VLOOKUP($B1190, Team_Batting___Dashboard[[Team]:[wOBA]], 16, FALSE)</f>
        <v>#N/A</v>
      </c>
      <c r="Q1190" s="9" t="e">
        <f>VLOOKUP($B1190, Team_Batting___Advanced[[Team]:[OPS]], 9, FALSE)</f>
        <v>#N/A</v>
      </c>
      <c r="R1190" s="9" t="e">
        <f>VLOOKUP($B1190, Team_Batting___Advanced[], 19, FALSE)</f>
        <v>#N/A</v>
      </c>
      <c r="S1190" s="9" t="e">
        <f>VLOOKUP($B1190, 'Team Per G'!$A$2:$G$31, 3, FALSE)</f>
        <v>#N/A</v>
      </c>
      <c r="T1190" s="9" t="e">
        <f>VLOOKUP($B1190, 'Team Per G'!$A$2:$G$31, 5, FALSE)</f>
        <v>#N/A</v>
      </c>
      <c r="U1190" s="9" t="e">
        <f>VLOOKUP($B1190, 'Team Per G'!$A$2:$G$31, 4, FALSE)</f>
        <v>#N/A</v>
      </c>
      <c r="V1190" s="9" t="e">
        <f>VLOOKUP($B1190, Team_Batting___Dashboard[], 22, FALSE)/$F1190</f>
        <v>#N/A</v>
      </c>
      <c r="W1190" s="9" t="e">
        <f>VLOOKUP($B1190, 'FanGraphs - Team WAR Projected'!$B$2:$E$31, 4, FALSE)/162</f>
        <v>#N/A</v>
      </c>
      <c r="X1190" s="9" t="e">
        <f>VLOOKUP($B1190, FanGraphs_Standings[[Abbreviation]:[2024 Year to Date RS/G]], 6, FALSE)/$F1190</f>
        <v>#N/A</v>
      </c>
      <c r="Y1190" s="9" t="e">
        <f>VLOOKUP($B1190, FanGraphs_Standings[[Abbreviation]:[2024 Projected Full Season RDif]], 19, FALSE)/162</f>
        <v>#N/A</v>
      </c>
      <c r="Z1190" s="9" t="e">
        <f>VLOOKUP($B1190, FanGraphs_Standings[[Abbreviation]:[2024 Projected Full Season RDif]], 5, FALSE)</f>
        <v>#N/A</v>
      </c>
      <c r="AA1190" s="9" t="e">
        <f>VLOOKUP($B1190, FanGraphs_Standings[[Abbreviation]:[2024 Projected Full Season W%]], 18, FALSE)</f>
        <v>#N/A</v>
      </c>
      <c r="AB1190" s="9" t="e">
        <f>VLOOKUP($B1190, 'Home Field Adv'!$A$2:$I$31, 9, FALSE)</f>
        <v>#N/A</v>
      </c>
      <c r="AC1190" s="9" t="e">
        <f>VLOOKUP($C1190, FanGraphs_Standings[[Abbreviation]:[2024 Year to Date G]], 2, FALSE)</f>
        <v>#N/A</v>
      </c>
      <c r="AD1190" s="9" t="e">
        <f>VLOOKUP($E1190, 'SP Per G'!$A$2:$D$1380, 3, FALSE)</f>
        <v>#N/A</v>
      </c>
      <c r="AE1190" s="9" t="e">
        <f>VLOOKUP($E1190, 'SP Per G'!$A$2:$D$1380, 4, FALSE)</f>
        <v>#N/A</v>
      </c>
      <c r="AF1190" s="9" t="e">
        <f>VLOOKUP($E1190, Individual_Pitching___Dashboard[], 18, FALSE)</f>
        <v>#N/A</v>
      </c>
      <c r="AG1190" s="9" t="e">
        <f>VLOOKUP($E1190, Individual_Pitching___Dashboard[], 20, FALSE)</f>
        <v>#N/A</v>
      </c>
      <c r="AH1190" s="9" t="e">
        <f>VLOOKUP($E1190, Individual_Pitching___Advanced[], 21,FALSE)</f>
        <v>#N/A</v>
      </c>
      <c r="AI1190" s="9" t="e">
        <f>VLOOKUP($C1190, 'Team Per G'!$A$2:$G$31, 7, FALSE)</f>
        <v>#N/A</v>
      </c>
      <c r="AJ1190" s="9" t="e">
        <f>VLOOKUP($C1190, 'FanGraphs - Team WAR Projected'!$B$2:$E$31, 3, FALSE)/162</f>
        <v>#N/A</v>
      </c>
      <c r="AK1190" s="9" t="e">
        <f>VLOOKUP($C1190, Team_Pitching___Advanced[[Team]:[xFIP]], 19,FALSE)</f>
        <v>#N/A</v>
      </c>
      <c r="AL1190" s="9" t="e">
        <f>VLOOKUP($C1190, Team_Pitching___Advanced[], 20, FALSE)</f>
        <v>#N/A</v>
      </c>
      <c r="AM1190" s="9" t="e">
        <f>VLOOKUP($C1190, Team_Batting___Dashboard[[Team]:[wOBA]], 16, FALSE)</f>
        <v>#N/A</v>
      </c>
      <c r="AN1190" s="9" t="e">
        <f>VLOOKUP($C1190, Team_Batting___Advanced[[Team]:[OPS]], 9, FALSE)</f>
        <v>#N/A</v>
      </c>
      <c r="AO1190" s="9" t="e">
        <f>VLOOKUP($C1190, Team_Batting___Advanced[], 19, FALSE)</f>
        <v>#N/A</v>
      </c>
      <c r="AP1190" s="9" t="e">
        <f>VLOOKUP($C1190, 'Team Per G'!$A$2:$G$31, 3, FALSE)</f>
        <v>#N/A</v>
      </c>
      <c r="AQ1190" s="9" t="e">
        <f>VLOOKUP($C1190, 'Team Per G'!$A$2:$G$31, 5, FALSE)</f>
        <v>#N/A</v>
      </c>
      <c r="AR1190" s="9" t="e">
        <f>VLOOKUP($C1190, 'Team Per G'!$A$2:$G$31, 4, FALSE)</f>
        <v>#N/A</v>
      </c>
      <c r="AS1190" s="9" t="e">
        <f>VLOOKUP($C1190, Team_Batting___Dashboard[], 22, FALSE)/$AC1190</f>
        <v>#N/A</v>
      </c>
      <c r="AT1190" s="9" t="e">
        <f>VLOOKUP($C1190, 'FanGraphs - Team WAR Projected'!$B$2:$E$31, 4, FALSE)/162</f>
        <v>#N/A</v>
      </c>
      <c r="AU1190" s="9" t="e">
        <f>VLOOKUP($C1190, FanGraphs_Standings[[Abbreviation]:[2024 Year to Date RS/G]], 6, FALSE)/$AC1190</f>
        <v>#N/A</v>
      </c>
      <c r="AV1190" s="9" t="e">
        <f>VLOOKUP($C1190, FanGraphs_Standings[[Abbreviation]:[2024 Projected Full Season RDif]], 19, FALSE)/162</f>
        <v>#N/A</v>
      </c>
      <c r="AW1190" s="9" t="e">
        <f>VLOOKUP($C1190, FanGraphs_Standings[[Abbreviation]:[2024 Projected Full Season RDif]], 5, FALSE)</f>
        <v>#N/A</v>
      </c>
      <c r="AX1190" s="9" t="e">
        <f>VLOOKUP($C1190, FanGraphs_Standings[[Abbreviation]:[2024 Projected Full Season W%]], 18, FALSE)</f>
        <v>#N/A</v>
      </c>
      <c r="AY1190" s="9" t="e">
        <f>VLOOKUP($C1190, 'Home Field Adv'!$A$2:$K$31, 11, FALSE)</f>
        <v>#N/A</v>
      </c>
      <c r="BB1190" s="5" t="str">
        <f t="shared" si="55"/>
        <v/>
      </c>
      <c r="BC1190" s="5" t="str">
        <f t="shared" si="56"/>
        <v/>
      </c>
      <c r="BD1190" s="5" t="str">
        <f t="shared" si="57"/>
        <v/>
      </c>
    </row>
    <row r="1191" spans="6:56" x14ac:dyDescent="0.45">
      <c r="F1191" s="9" t="e">
        <f>VLOOKUP($B1191, FanGraphs_Standings[[Abbreviation]:[2024 Year to Date G]], 2, FALSE)</f>
        <v>#N/A</v>
      </c>
      <c r="G1191" s="9" t="e">
        <f>IF(ISERR(VLOOKUP($D1191, 'SP Per G'!$A$2:$D$1380, 3, FALSE)), L1191, VLOOKUP($D1191, 'SP Per G'!$A$2:$D$1380, 3, FALSE))</f>
        <v>#N/A</v>
      </c>
      <c r="H1191" s="9" t="e">
        <f>VLOOKUP($D1191, 'SP Per G'!$A$2:$D$1380, 4, FALSE)</f>
        <v>#N/A</v>
      </c>
      <c r="I1191" s="9" t="e">
        <f>VLOOKUP($D1191, Individual_Pitching___Dashboard[], 18, FALSE)</f>
        <v>#N/A</v>
      </c>
      <c r="J1191" s="9" t="e">
        <f>VLOOKUP($D1191, Individual_Pitching___Dashboard[], 20, FALSE)</f>
        <v>#N/A</v>
      </c>
      <c r="K1191" s="9" t="e">
        <f>VLOOKUP($D1191, Individual_Pitching___Advanced[], 21,FALSE)</f>
        <v>#N/A</v>
      </c>
      <c r="L1191" s="9" t="e">
        <f>VLOOKUP($B1191, 'Team Per G'!$A$2:$G$31, 7, FALSE)</f>
        <v>#N/A</v>
      </c>
      <c r="M1191" s="9" t="e">
        <f>VLOOKUP($B1191, 'FanGraphs - Team WAR Projected'!$B$2:$E$31, 3, FALSE)/162</f>
        <v>#N/A</v>
      </c>
      <c r="N1191" s="9" t="e">
        <f>VLOOKUP($B1191, Team_Pitching___Advanced[[Team]:[xFIP]], 19,FALSE)</f>
        <v>#N/A</v>
      </c>
      <c r="O1191" s="9" t="e">
        <f>VLOOKUP($B1191, Team_Pitching___Advanced[], 20, FALSE)</f>
        <v>#N/A</v>
      </c>
      <c r="P1191" s="9" t="e">
        <f>VLOOKUP($B1191, Team_Batting___Dashboard[[Team]:[wOBA]], 16, FALSE)</f>
        <v>#N/A</v>
      </c>
      <c r="Q1191" s="9" t="e">
        <f>VLOOKUP($B1191, Team_Batting___Advanced[[Team]:[OPS]], 9, FALSE)</f>
        <v>#N/A</v>
      </c>
      <c r="R1191" s="9" t="e">
        <f>VLOOKUP($B1191, Team_Batting___Advanced[], 19, FALSE)</f>
        <v>#N/A</v>
      </c>
      <c r="S1191" s="9" t="e">
        <f>VLOOKUP($B1191, 'Team Per G'!$A$2:$G$31, 3, FALSE)</f>
        <v>#N/A</v>
      </c>
      <c r="T1191" s="9" t="e">
        <f>VLOOKUP($B1191, 'Team Per G'!$A$2:$G$31, 5, FALSE)</f>
        <v>#N/A</v>
      </c>
      <c r="U1191" s="9" t="e">
        <f>VLOOKUP($B1191, 'Team Per G'!$A$2:$G$31, 4, FALSE)</f>
        <v>#N/A</v>
      </c>
      <c r="V1191" s="9" t="e">
        <f>VLOOKUP($B1191, Team_Batting___Dashboard[], 22, FALSE)/$F1191</f>
        <v>#N/A</v>
      </c>
      <c r="W1191" s="9" t="e">
        <f>VLOOKUP($B1191, 'FanGraphs - Team WAR Projected'!$B$2:$E$31, 4, FALSE)/162</f>
        <v>#N/A</v>
      </c>
      <c r="X1191" s="9" t="e">
        <f>VLOOKUP($B1191, FanGraphs_Standings[[Abbreviation]:[2024 Year to Date RS/G]], 6, FALSE)/$F1191</f>
        <v>#N/A</v>
      </c>
      <c r="Y1191" s="9" t="e">
        <f>VLOOKUP($B1191, FanGraphs_Standings[[Abbreviation]:[2024 Projected Full Season RDif]], 19, FALSE)/162</f>
        <v>#N/A</v>
      </c>
      <c r="Z1191" s="9" t="e">
        <f>VLOOKUP($B1191, FanGraphs_Standings[[Abbreviation]:[2024 Projected Full Season RDif]], 5, FALSE)</f>
        <v>#N/A</v>
      </c>
      <c r="AA1191" s="9" t="e">
        <f>VLOOKUP($B1191, FanGraphs_Standings[[Abbreviation]:[2024 Projected Full Season W%]], 18, FALSE)</f>
        <v>#N/A</v>
      </c>
      <c r="AB1191" s="9" t="e">
        <f>VLOOKUP($B1191, 'Home Field Adv'!$A$2:$I$31, 9, FALSE)</f>
        <v>#N/A</v>
      </c>
      <c r="AC1191" s="9" t="e">
        <f>VLOOKUP($C1191, FanGraphs_Standings[[Abbreviation]:[2024 Year to Date G]], 2, FALSE)</f>
        <v>#N/A</v>
      </c>
      <c r="AD1191" s="9" t="e">
        <f>VLOOKUP($E1191, 'SP Per G'!$A$2:$D$1380, 3, FALSE)</f>
        <v>#N/A</v>
      </c>
      <c r="AE1191" s="9" t="e">
        <f>VLOOKUP($E1191, 'SP Per G'!$A$2:$D$1380, 4, FALSE)</f>
        <v>#N/A</v>
      </c>
      <c r="AF1191" s="9" t="e">
        <f>VLOOKUP($E1191, Individual_Pitching___Dashboard[], 18, FALSE)</f>
        <v>#N/A</v>
      </c>
      <c r="AG1191" s="9" t="e">
        <f>VLOOKUP($E1191, Individual_Pitching___Dashboard[], 20, FALSE)</f>
        <v>#N/A</v>
      </c>
      <c r="AH1191" s="9" t="e">
        <f>VLOOKUP($E1191, Individual_Pitching___Advanced[], 21,FALSE)</f>
        <v>#N/A</v>
      </c>
      <c r="AI1191" s="9" t="e">
        <f>VLOOKUP($C1191, 'Team Per G'!$A$2:$G$31, 7, FALSE)</f>
        <v>#N/A</v>
      </c>
      <c r="AJ1191" s="9" t="e">
        <f>VLOOKUP($C1191, 'FanGraphs - Team WAR Projected'!$B$2:$E$31, 3, FALSE)/162</f>
        <v>#N/A</v>
      </c>
      <c r="AK1191" s="9" t="e">
        <f>VLOOKUP($C1191, Team_Pitching___Advanced[[Team]:[xFIP]], 19,FALSE)</f>
        <v>#N/A</v>
      </c>
      <c r="AL1191" s="9" t="e">
        <f>VLOOKUP($C1191, Team_Pitching___Advanced[], 20, FALSE)</f>
        <v>#N/A</v>
      </c>
      <c r="AM1191" s="9" t="e">
        <f>VLOOKUP($C1191, Team_Batting___Dashboard[[Team]:[wOBA]], 16, FALSE)</f>
        <v>#N/A</v>
      </c>
      <c r="AN1191" s="9" t="e">
        <f>VLOOKUP($C1191, Team_Batting___Advanced[[Team]:[OPS]], 9, FALSE)</f>
        <v>#N/A</v>
      </c>
      <c r="AO1191" s="9" t="e">
        <f>VLOOKUP($C1191, Team_Batting___Advanced[], 19, FALSE)</f>
        <v>#N/A</v>
      </c>
      <c r="AP1191" s="9" t="e">
        <f>VLOOKUP($C1191, 'Team Per G'!$A$2:$G$31, 3, FALSE)</f>
        <v>#N/A</v>
      </c>
      <c r="AQ1191" s="9" t="e">
        <f>VLOOKUP($C1191, 'Team Per G'!$A$2:$G$31, 5, FALSE)</f>
        <v>#N/A</v>
      </c>
      <c r="AR1191" s="9" t="e">
        <f>VLOOKUP($C1191, 'Team Per G'!$A$2:$G$31, 4, FALSE)</f>
        <v>#N/A</v>
      </c>
      <c r="AS1191" s="9" t="e">
        <f>VLOOKUP($C1191, Team_Batting___Dashboard[], 22, FALSE)/$AC1191</f>
        <v>#N/A</v>
      </c>
      <c r="AT1191" s="9" t="e">
        <f>VLOOKUP($C1191, 'FanGraphs - Team WAR Projected'!$B$2:$E$31, 4, FALSE)/162</f>
        <v>#N/A</v>
      </c>
      <c r="AU1191" s="9" t="e">
        <f>VLOOKUP($C1191, FanGraphs_Standings[[Abbreviation]:[2024 Year to Date RS/G]], 6, FALSE)/$AC1191</f>
        <v>#N/A</v>
      </c>
      <c r="AV1191" s="9" t="e">
        <f>VLOOKUP($C1191, FanGraphs_Standings[[Abbreviation]:[2024 Projected Full Season RDif]], 19, FALSE)/162</f>
        <v>#N/A</v>
      </c>
      <c r="AW1191" s="9" t="e">
        <f>VLOOKUP($C1191, FanGraphs_Standings[[Abbreviation]:[2024 Projected Full Season RDif]], 5, FALSE)</f>
        <v>#N/A</v>
      </c>
      <c r="AX1191" s="9" t="e">
        <f>VLOOKUP($C1191, FanGraphs_Standings[[Abbreviation]:[2024 Projected Full Season W%]], 18, FALSE)</f>
        <v>#N/A</v>
      </c>
      <c r="AY1191" s="9" t="e">
        <f>VLOOKUP($C1191, 'Home Field Adv'!$A$2:$K$31, 11, FALSE)</f>
        <v>#N/A</v>
      </c>
      <c r="BB1191" s="5" t="str">
        <f t="shared" si="55"/>
        <v/>
      </c>
      <c r="BC1191" s="5" t="str">
        <f t="shared" si="56"/>
        <v/>
      </c>
      <c r="BD1191" s="5" t="str">
        <f t="shared" si="57"/>
        <v/>
      </c>
    </row>
    <row r="1192" spans="6:56" x14ac:dyDescent="0.45">
      <c r="F1192" s="9" t="e">
        <f>VLOOKUP($B1192, FanGraphs_Standings[[Abbreviation]:[2024 Year to Date G]], 2, FALSE)</f>
        <v>#N/A</v>
      </c>
      <c r="G1192" s="9" t="e">
        <f>IF(ISERR(VLOOKUP($D1192, 'SP Per G'!$A$2:$D$1380, 3, FALSE)), L1192, VLOOKUP($D1192, 'SP Per G'!$A$2:$D$1380, 3, FALSE))</f>
        <v>#N/A</v>
      </c>
      <c r="H1192" s="9" t="e">
        <f>VLOOKUP($D1192, 'SP Per G'!$A$2:$D$1380, 4, FALSE)</f>
        <v>#N/A</v>
      </c>
      <c r="I1192" s="9" t="e">
        <f>VLOOKUP($D1192, Individual_Pitching___Dashboard[], 18, FALSE)</f>
        <v>#N/A</v>
      </c>
      <c r="J1192" s="9" t="e">
        <f>VLOOKUP($D1192, Individual_Pitching___Dashboard[], 20, FALSE)</f>
        <v>#N/A</v>
      </c>
      <c r="K1192" s="9" t="e">
        <f>VLOOKUP($D1192, Individual_Pitching___Advanced[], 21,FALSE)</f>
        <v>#N/A</v>
      </c>
      <c r="L1192" s="9" t="e">
        <f>VLOOKUP($B1192, 'Team Per G'!$A$2:$G$31, 7, FALSE)</f>
        <v>#N/A</v>
      </c>
      <c r="M1192" s="9" t="e">
        <f>VLOOKUP($B1192, 'FanGraphs - Team WAR Projected'!$B$2:$E$31, 3, FALSE)/162</f>
        <v>#N/A</v>
      </c>
      <c r="N1192" s="9" t="e">
        <f>VLOOKUP($B1192, Team_Pitching___Advanced[[Team]:[xFIP]], 19,FALSE)</f>
        <v>#N/A</v>
      </c>
      <c r="O1192" s="9" t="e">
        <f>VLOOKUP($B1192, Team_Pitching___Advanced[], 20, FALSE)</f>
        <v>#N/A</v>
      </c>
      <c r="P1192" s="9" t="e">
        <f>VLOOKUP($B1192, Team_Batting___Dashboard[[Team]:[wOBA]], 16, FALSE)</f>
        <v>#N/A</v>
      </c>
      <c r="Q1192" s="9" t="e">
        <f>VLOOKUP($B1192, Team_Batting___Advanced[[Team]:[OPS]], 9, FALSE)</f>
        <v>#N/A</v>
      </c>
      <c r="R1192" s="9" t="e">
        <f>VLOOKUP($B1192, Team_Batting___Advanced[], 19, FALSE)</f>
        <v>#N/A</v>
      </c>
      <c r="S1192" s="9" t="e">
        <f>VLOOKUP($B1192, 'Team Per G'!$A$2:$G$31, 3, FALSE)</f>
        <v>#N/A</v>
      </c>
      <c r="T1192" s="9" t="e">
        <f>VLOOKUP($B1192, 'Team Per G'!$A$2:$G$31, 5, FALSE)</f>
        <v>#N/A</v>
      </c>
      <c r="U1192" s="9" t="e">
        <f>VLOOKUP($B1192, 'Team Per G'!$A$2:$G$31, 4, FALSE)</f>
        <v>#N/A</v>
      </c>
      <c r="V1192" s="9" t="e">
        <f>VLOOKUP($B1192, Team_Batting___Dashboard[], 22, FALSE)/$F1192</f>
        <v>#N/A</v>
      </c>
      <c r="W1192" s="9" t="e">
        <f>VLOOKUP($B1192, 'FanGraphs - Team WAR Projected'!$B$2:$E$31, 4, FALSE)/162</f>
        <v>#N/A</v>
      </c>
      <c r="X1192" s="9" t="e">
        <f>VLOOKUP($B1192, FanGraphs_Standings[[Abbreviation]:[2024 Year to Date RS/G]], 6, FALSE)/$F1192</f>
        <v>#N/A</v>
      </c>
      <c r="Y1192" s="9" t="e">
        <f>VLOOKUP($B1192, FanGraphs_Standings[[Abbreviation]:[2024 Projected Full Season RDif]], 19, FALSE)/162</f>
        <v>#N/A</v>
      </c>
      <c r="Z1192" s="9" t="e">
        <f>VLOOKUP($B1192, FanGraphs_Standings[[Abbreviation]:[2024 Projected Full Season RDif]], 5, FALSE)</f>
        <v>#N/A</v>
      </c>
      <c r="AA1192" s="9" t="e">
        <f>VLOOKUP($B1192, FanGraphs_Standings[[Abbreviation]:[2024 Projected Full Season W%]], 18, FALSE)</f>
        <v>#N/A</v>
      </c>
      <c r="AB1192" s="9" t="e">
        <f>VLOOKUP($B1192, 'Home Field Adv'!$A$2:$I$31, 9, FALSE)</f>
        <v>#N/A</v>
      </c>
      <c r="AC1192" s="9" t="e">
        <f>VLOOKUP($C1192, FanGraphs_Standings[[Abbreviation]:[2024 Year to Date G]], 2, FALSE)</f>
        <v>#N/A</v>
      </c>
      <c r="AD1192" s="9" t="e">
        <f>VLOOKUP($E1192, 'SP Per G'!$A$2:$D$1380, 3, FALSE)</f>
        <v>#N/A</v>
      </c>
      <c r="AE1192" s="9" t="e">
        <f>VLOOKUP($E1192, 'SP Per G'!$A$2:$D$1380, 4, FALSE)</f>
        <v>#N/A</v>
      </c>
      <c r="AF1192" s="9" t="e">
        <f>VLOOKUP($E1192, Individual_Pitching___Dashboard[], 18, FALSE)</f>
        <v>#N/A</v>
      </c>
      <c r="AG1192" s="9" t="e">
        <f>VLOOKUP($E1192, Individual_Pitching___Dashboard[], 20, FALSE)</f>
        <v>#N/A</v>
      </c>
      <c r="AH1192" s="9" t="e">
        <f>VLOOKUP($E1192, Individual_Pitching___Advanced[], 21,FALSE)</f>
        <v>#N/A</v>
      </c>
      <c r="AI1192" s="9" t="e">
        <f>VLOOKUP($C1192, 'Team Per G'!$A$2:$G$31, 7, FALSE)</f>
        <v>#N/A</v>
      </c>
      <c r="AJ1192" s="9" t="e">
        <f>VLOOKUP($C1192, 'FanGraphs - Team WAR Projected'!$B$2:$E$31, 3, FALSE)/162</f>
        <v>#N/A</v>
      </c>
      <c r="AK1192" s="9" t="e">
        <f>VLOOKUP($C1192, Team_Pitching___Advanced[[Team]:[xFIP]], 19,FALSE)</f>
        <v>#N/A</v>
      </c>
      <c r="AL1192" s="9" t="e">
        <f>VLOOKUP($C1192, Team_Pitching___Advanced[], 20, FALSE)</f>
        <v>#N/A</v>
      </c>
      <c r="AM1192" s="9" t="e">
        <f>VLOOKUP($C1192, Team_Batting___Dashboard[[Team]:[wOBA]], 16, FALSE)</f>
        <v>#N/A</v>
      </c>
      <c r="AN1192" s="9" t="e">
        <f>VLOOKUP($C1192, Team_Batting___Advanced[[Team]:[OPS]], 9, FALSE)</f>
        <v>#N/A</v>
      </c>
      <c r="AO1192" s="9" t="e">
        <f>VLOOKUP($C1192, Team_Batting___Advanced[], 19, FALSE)</f>
        <v>#N/A</v>
      </c>
      <c r="AP1192" s="9" t="e">
        <f>VLOOKUP($C1192, 'Team Per G'!$A$2:$G$31, 3, FALSE)</f>
        <v>#N/A</v>
      </c>
      <c r="AQ1192" s="9" t="e">
        <f>VLOOKUP($C1192, 'Team Per G'!$A$2:$G$31, 5, FALSE)</f>
        <v>#N/A</v>
      </c>
      <c r="AR1192" s="9" t="e">
        <f>VLOOKUP($C1192, 'Team Per G'!$A$2:$G$31, 4, FALSE)</f>
        <v>#N/A</v>
      </c>
      <c r="AS1192" s="9" t="e">
        <f>VLOOKUP($C1192, Team_Batting___Dashboard[], 22, FALSE)/$AC1192</f>
        <v>#N/A</v>
      </c>
      <c r="AT1192" s="9" t="e">
        <f>VLOOKUP($C1192, 'FanGraphs - Team WAR Projected'!$B$2:$E$31, 4, FALSE)/162</f>
        <v>#N/A</v>
      </c>
      <c r="AU1192" s="9" t="e">
        <f>VLOOKUP($C1192, FanGraphs_Standings[[Abbreviation]:[2024 Year to Date RS/G]], 6, FALSE)/$AC1192</f>
        <v>#N/A</v>
      </c>
      <c r="AV1192" s="9" t="e">
        <f>VLOOKUP($C1192, FanGraphs_Standings[[Abbreviation]:[2024 Projected Full Season RDif]], 19, FALSE)/162</f>
        <v>#N/A</v>
      </c>
      <c r="AW1192" s="9" t="e">
        <f>VLOOKUP($C1192, FanGraphs_Standings[[Abbreviation]:[2024 Projected Full Season RDif]], 5, FALSE)</f>
        <v>#N/A</v>
      </c>
      <c r="AX1192" s="9" t="e">
        <f>VLOOKUP($C1192, FanGraphs_Standings[[Abbreviation]:[2024 Projected Full Season W%]], 18, FALSE)</f>
        <v>#N/A</v>
      </c>
      <c r="AY1192" s="9" t="e">
        <f>VLOOKUP($C1192, 'Home Field Adv'!$A$2:$K$31, 11, FALSE)</f>
        <v>#N/A</v>
      </c>
      <c r="BB1192" s="5" t="str">
        <f t="shared" si="55"/>
        <v/>
      </c>
      <c r="BC1192" s="5" t="str">
        <f t="shared" si="56"/>
        <v/>
      </c>
      <c r="BD1192" s="5" t="str">
        <f t="shared" si="57"/>
        <v/>
      </c>
    </row>
    <row r="1193" spans="6:56" x14ac:dyDescent="0.45">
      <c r="F1193" s="9" t="e">
        <f>VLOOKUP($B1193, FanGraphs_Standings[[Abbreviation]:[2024 Year to Date G]], 2, FALSE)</f>
        <v>#N/A</v>
      </c>
      <c r="G1193" s="9" t="e">
        <f>IF(ISERR(VLOOKUP($D1193, 'SP Per G'!$A$2:$D$1380, 3, FALSE)), L1193, VLOOKUP($D1193, 'SP Per G'!$A$2:$D$1380, 3, FALSE))</f>
        <v>#N/A</v>
      </c>
      <c r="H1193" s="9" t="e">
        <f>VLOOKUP($D1193, 'SP Per G'!$A$2:$D$1380, 4, FALSE)</f>
        <v>#N/A</v>
      </c>
      <c r="I1193" s="9" t="e">
        <f>VLOOKUP($D1193, Individual_Pitching___Dashboard[], 18, FALSE)</f>
        <v>#N/A</v>
      </c>
      <c r="J1193" s="9" t="e">
        <f>VLOOKUP($D1193, Individual_Pitching___Dashboard[], 20, FALSE)</f>
        <v>#N/A</v>
      </c>
      <c r="K1193" s="9" t="e">
        <f>VLOOKUP($D1193, Individual_Pitching___Advanced[], 21,FALSE)</f>
        <v>#N/A</v>
      </c>
      <c r="L1193" s="9" t="e">
        <f>VLOOKUP($B1193, 'Team Per G'!$A$2:$G$31, 7, FALSE)</f>
        <v>#N/A</v>
      </c>
      <c r="M1193" s="9" t="e">
        <f>VLOOKUP($B1193, 'FanGraphs - Team WAR Projected'!$B$2:$E$31, 3, FALSE)/162</f>
        <v>#N/A</v>
      </c>
      <c r="N1193" s="9" t="e">
        <f>VLOOKUP($B1193, Team_Pitching___Advanced[[Team]:[xFIP]], 19,FALSE)</f>
        <v>#N/A</v>
      </c>
      <c r="O1193" s="9" t="e">
        <f>VLOOKUP($B1193, Team_Pitching___Advanced[], 20, FALSE)</f>
        <v>#N/A</v>
      </c>
      <c r="P1193" s="9" t="e">
        <f>VLOOKUP($B1193, Team_Batting___Dashboard[[Team]:[wOBA]], 16, FALSE)</f>
        <v>#N/A</v>
      </c>
      <c r="Q1193" s="9" t="e">
        <f>VLOOKUP($B1193, Team_Batting___Advanced[[Team]:[OPS]], 9, FALSE)</f>
        <v>#N/A</v>
      </c>
      <c r="R1193" s="9" t="e">
        <f>VLOOKUP($B1193, Team_Batting___Advanced[], 19, FALSE)</f>
        <v>#N/A</v>
      </c>
      <c r="S1193" s="9" t="e">
        <f>VLOOKUP($B1193, 'Team Per G'!$A$2:$G$31, 3, FALSE)</f>
        <v>#N/A</v>
      </c>
      <c r="T1193" s="9" t="e">
        <f>VLOOKUP($B1193, 'Team Per G'!$A$2:$G$31, 5, FALSE)</f>
        <v>#N/A</v>
      </c>
      <c r="U1193" s="9" t="e">
        <f>VLOOKUP($B1193, 'Team Per G'!$A$2:$G$31, 4, FALSE)</f>
        <v>#N/A</v>
      </c>
      <c r="V1193" s="9" t="e">
        <f>VLOOKUP($B1193, Team_Batting___Dashboard[], 22, FALSE)/$F1193</f>
        <v>#N/A</v>
      </c>
      <c r="W1193" s="9" t="e">
        <f>VLOOKUP($B1193, 'FanGraphs - Team WAR Projected'!$B$2:$E$31, 4, FALSE)/162</f>
        <v>#N/A</v>
      </c>
      <c r="X1193" s="9" t="e">
        <f>VLOOKUP($B1193, FanGraphs_Standings[[Abbreviation]:[2024 Year to Date RS/G]], 6, FALSE)/$F1193</f>
        <v>#N/A</v>
      </c>
      <c r="Y1193" s="9" t="e">
        <f>VLOOKUP($B1193, FanGraphs_Standings[[Abbreviation]:[2024 Projected Full Season RDif]], 19, FALSE)/162</f>
        <v>#N/A</v>
      </c>
      <c r="Z1193" s="9" t="e">
        <f>VLOOKUP($B1193, FanGraphs_Standings[[Abbreviation]:[2024 Projected Full Season RDif]], 5, FALSE)</f>
        <v>#N/A</v>
      </c>
      <c r="AA1193" s="9" t="e">
        <f>VLOOKUP($B1193, FanGraphs_Standings[[Abbreviation]:[2024 Projected Full Season W%]], 18, FALSE)</f>
        <v>#N/A</v>
      </c>
      <c r="AB1193" s="9" t="e">
        <f>VLOOKUP($B1193, 'Home Field Adv'!$A$2:$I$31, 9, FALSE)</f>
        <v>#N/A</v>
      </c>
      <c r="AC1193" s="9" t="e">
        <f>VLOOKUP($C1193, FanGraphs_Standings[[Abbreviation]:[2024 Year to Date G]], 2, FALSE)</f>
        <v>#N/A</v>
      </c>
      <c r="AD1193" s="9" t="e">
        <f>VLOOKUP($E1193, 'SP Per G'!$A$2:$D$1380, 3, FALSE)</f>
        <v>#N/A</v>
      </c>
      <c r="AE1193" s="9" t="e">
        <f>VLOOKUP($E1193, 'SP Per G'!$A$2:$D$1380, 4, FALSE)</f>
        <v>#N/A</v>
      </c>
      <c r="AF1193" s="9" t="e">
        <f>VLOOKUP($E1193, Individual_Pitching___Dashboard[], 18, FALSE)</f>
        <v>#N/A</v>
      </c>
      <c r="AG1193" s="9" t="e">
        <f>VLOOKUP($E1193, Individual_Pitching___Dashboard[], 20, FALSE)</f>
        <v>#N/A</v>
      </c>
      <c r="AH1193" s="9" t="e">
        <f>VLOOKUP($E1193, Individual_Pitching___Advanced[], 21,FALSE)</f>
        <v>#N/A</v>
      </c>
      <c r="AI1193" s="9" t="e">
        <f>VLOOKUP($C1193, 'Team Per G'!$A$2:$G$31, 7, FALSE)</f>
        <v>#N/A</v>
      </c>
      <c r="AJ1193" s="9" t="e">
        <f>VLOOKUP($C1193, 'FanGraphs - Team WAR Projected'!$B$2:$E$31, 3, FALSE)/162</f>
        <v>#N/A</v>
      </c>
      <c r="AK1193" s="9" t="e">
        <f>VLOOKUP($C1193, Team_Pitching___Advanced[[Team]:[xFIP]], 19,FALSE)</f>
        <v>#N/A</v>
      </c>
      <c r="AL1193" s="9" t="e">
        <f>VLOOKUP($C1193, Team_Pitching___Advanced[], 20, FALSE)</f>
        <v>#N/A</v>
      </c>
      <c r="AM1193" s="9" t="e">
        <f>VLOOKUP($C1193, Team_Batting___Dashboard[[Team]:[wOBA]], 16, FALSE)</f>
        <v>#N/A</v>
      </c>
      <c r="AN1193" s="9" t="e">
        <f>VLOOKUP($C1193, Team_Batting___Advanced[[Team]:[OPS]], 9, FALSE)</f>
        <v>#N/A</v>
      </c>
      <c r="AO1193" s="9" t="e">
        <f>VLOOKUP($C1193, Team_Batting___Advanced[], 19, FALSE)</f>
        <v>#N/A</v>
      </c>
      <c r="AP1193" s="9" t="e">
        <f>VLOOKUP($C1193, 'Team Per G'!$A$2:$G$31, 3, FALSE)</f>
        <v>#N/A</v>
      </c>
      <c r="AQ1193" s="9" t="e">
        <f>VLOOKUP($C1193, 'Team Per G'!$A$2:$G$31, 5, FALSE)</f>
        <v>#N/A</v>
      </c>
      <c r="AR1193" s="9" t="e">
        <f>VLOOKUP($C1193, 'Team Per G'!$A$2:$G$31, 4, FALSE)</f>
        <v>#N/A</v>
      </c>
      <c r="AS1193" s="9" t="e">
        <f>VLOOKUP($C1193, Team_Batting___Dashboard[], 22, FALSE)/$AC1193</f>
        <v>#N/A</v>
      </c>
      <c r="AT1193" s="9" t="e">
        <f>VLOOKUP($C1193, 'FanGraphs - Team WAR Projected'!$B$2:$E$31, 4, FALSE)/162</f>
        <v>#N/A</v>
      </c>
      <c r="AU1193" s="9" t="e">
        <f>VLOOKUP($C1193, FanGraphs_Standings[[Abbreviation]:[2024 Year to Date RS/G]], 6, FALSE)/$AC1193</f>
        <v>#N/A</v>
      </c>
      <c r="AV1193" s="9" t="e">
        <f>VLOOKUP($C1193, FanGraphs_Standings[[Abbreviation]:[2024 Projected Full Season RDif]], 19, FALSE)/162</f>
        <v>#N/A</v>
      </c>
      <c r="AW1193" s="9" t="e">
        <f>VLOOKUP($C1193, FanGraphs_Standings[[Abbreviation]:[2024 Projected Full Season RDif]], 5, FALSE)</f>
        <v>#N/A</v>
      </c>
      <c r="AX1193" s="9" t="e">
        <f>VLOOKUP($C1193, FanGraphs_Standings[[Abbreviation]:[2024 Projected Full Season W%]], 18, FALSE)</f>
        <v>#N/A</v>
      </c>
      <c r="AY1193" s="9" t="e">
        <f>VLOOKUP($C1193, 'Home Field Adv'!$A$2:$K$31, 11, FALSE)</f>
        <v>#N/A</v>
      </c>
      <c r="BB1193" s="5" t="str">
        <f t="shared" si="55"/>
        <v/>
      </c>
      <c r="BC1193" s="5" t="str">
        <f t="shared" si="56"/>
        <v/>
      </c>
      <c r="BD1193" s="5" t="str">
        <f t="shared" si="57"/>
        <v/>
      </c>
    </row>
    <row r="1194" spans="6:56" x14ac:dyDescent="0.45">
      <c r="F1194" s="9" t="e">
        <f>VLOOKUP($B1194, FanGraphs_Standings[[Abbreviation]:[2024 Year to Date G]], 2, FALSE)</f>
        <v>#N/A</v>
      </c>
      <c r="G1194" s="9" t="e">
        <f>IF(ISERR(VLOOKUP($D1194, 'SP Per G'!$A$2:$D$1380, 3, FALSE)), L1194, VLOOKUP($D1194, 'SP Per G'!$A$2:$D$1380, 3, FALSE))</f>
        <v>#N/A</v>
      </c>
      <c r="H1194" s="9" t="e">
        <f>VLOOKUP($D1194, 'SP Per G'!$A$2:$D$1380, 4, FALSE)</f>
        <v>#N/A</v>
      </c>
      <c r="I1194" s="9" t="e">
        <f>VLOOKUP($D1194, Individual_Pitching___Dashboard[], 18, FALSE)</f>
        <v>#N/A</v>
      </c>
      <c r="J1194" s="9" t="e">
        <f>VLOOKUP($D1194, Individual_Pitching___Dashboard[], 20, FALSE)</f>
        <v>#N/A</v>
      </c>
      <c r="K1194" s="9" t="e">
        <f>VLOOKUP($D1194, Individual_Pitching___Advanced[], 21,FALSE)</f>
        <v>#N/A</v>
      </c>
      <c r="L1194" s="9" t="e">
        <f>VLOOKUP($B1194, 'Team Per G'!$A$2:$G$31, 7, FALSE)</f>
        <v>#N/A</v>
      </c>
      <c r="M1194" s="9" t="e">
        <f>VLOOKUP($B1194, 'FanGraphs - Team WAR Projected'!$B$2:$E$31, 3, FALSE)/162</f>
        <v>#N/A</v>
      </c>
      <c r="N1194" s="9" t="e">
        <f>VLOOKUP($B1194, Team_Pitching___Advanced[[Team]:[xFIP]], 19,FALSE)</f>
        <v>#N/A</v>
      </c>
      <c r="O1194" s="9" t="e">
        <f>VLOOKUP($B1194, Team_Pitching___Advanced[], 20, FALSE)</f>
        <v>#N/A</v>
      </c>
      <c r="P1194" s="9" t="e">
        <f>VLOOKUP($B1194, Team_Batting___Dashboard[[Team]:[wOBA]], 16, FALSE)</f>
        <v>#N/A</v>
      </c>
      <c r="Q1194" s="9" t="e">
        <f>VLOOKUP($B1194, Team_Batting___Advanced[[Team]:[OPS]], 9, FALSE)</f>
        <v>#N/A</v>
      </c>
      <c r="R1194" s="9" t="e">
        <f>VLOOKUP($B1194, Team_Batting___Advanced[], 19, FALSE)</f>
        <v>#N/A</v>
      </c>
      <c r="S1194" s="9" t="e">
        <f>VLOOKUP($B1194, 'Team Per G'!$A$2:$G$31, 3, FALSE)</f>
        <v>#N/A</v>
      </c>
      <c r="T1194" s="9" t="e">
        <f>VLOOKUP($B1194, 'Team Per G'!$A$2:$G$31, 5, FALSE)</f>
        <v>#N/A</v>
      </c>
      <c r="U1194" s="9" t="e">
        <f>VLOOKUP($B1194, 'Team Per G'!$A$2:$G$31, 4, FALSE)</f>
        <v>#N/A</v>
      </c>
      <c r="V1194" s="9" t="e">
        <f>VLOOKUP($B1194, Team_Batting___Dashboard[], 22, FALSE)/$F1194</f>
        <v>#N/A</v>
      </c>
      <c r="W1194" s="9" t="e">
        <f>VLOOKUP($B1194, 'FanGraphs - Team WAR Projected'!$B$2:$E$31, 4, FALSE)/162</f>
        <v>#N/A</v>
      </c>
      <c r="X1194" s="9" t="e">
        <f>VLOOKUP($B1194, FanGraphs_Standings[[Abbreviation]:[2024 Year to Date RS/G]], 6, FALSE)/$F1194</f>
        <v>#N/A</v>
      </c>
      <c r="Y1194" s="9" t="e">
        <f>VLOOKUP($B1194, FanGraphs_Standings[[Abbreviation]:[2024 Projected Full Season RDif]], 19, FALSE)/162</f>
        <v>#N/A</v>
      </c>
      <c r="Z1194" s="9" t="e">
        <f>VLOOKUP($B1194, FanGraphs_Standings[[Abbreviation]:[2024 Projected Full Season RDif]], 5, FALSE)</f>
        <v>#N/A</v>
      </c>
      <c r="AA1194" s="9" t="e">
        <f>VLOOKUP($B1194, FanGraphs_Standings[[Abbreviation]:[2024 Projected Full Season W%]], 18, FALSE)</f>
        <v>#N/A</v>
      </c>
      <c r="AB1194" s="9" t="e">
        <f>VLOOKUP($B1194, 'Home Field Adv'!$A$2:$I$31, 9, FALSE)</f>
        <v>#N/A</v>
      </c>
      <c r="AC1194" s="9" t="e">
        <f>VLOOKUP($C1194, FanGraphs_Standings[[Abbreviation]:[2024 Year to Date G]], 2, FALSE)</f>
        <v>#N/A</v>
      </c>
      <c r="AD1194" s="9" t="e">
        <f>VLOOKUP($E1194, 'SP Per G'!$A$2:$D$1380, 3, FALSE)</f>
        <v>#N/A</v>
      </c>
      <c r="AE1194" s="9" t="e">
        <f>VLOOKUP($E1194, 'SP Per G'!$A$2:$D$1380, 4, FALSE)</f>
        <v>#N/A</v>
      </c>
      <c r="AF1194" s="9" t="e">
        <f>VLOOKUP($E1194, Individual_Pitching___Dashboard[], 18, FALSE)</f>
        <v>#N/A</v>
      </c>
      <c r="AG1194" s="9" t="e">
        <f>VLOOKUP($E1194, Individual_Pitching___Dashboard[], 20, FALSE)</f>
        <v>#N/A</v>
      </c>
      <c r="AH1194" s="9" t="e">
        <f>VLOOKUP($E1194, Individual_Pitching___Advanced[], 21,FALSE)</f>
        <v>#N/A</v>
      </c>
      <c r="AI1194" s="9" t="e">
        <f>VLOOKUP($C1194, 'Team Per G'!$A$2:$G$31, 7, FALSE)</f>
        <v>#N/A</v>
      </c>
      <c r="AJ1194" s="9" t="e">
        <f>VLOOKUP($C1194, 'FanGraphs - Team WAR Projected'!$B$2:$E$31, 3, FALSE)/162</f>
        <v>#N/A</v>
      </c>
      <c r="AK1194" s="9" t="e">
        <f>VLOOKUP($C1194, Team_Pitching___Advanced[[Team]:[xFIP]], 19,FALSE)</f>
        <v>#N/A</v>
      </c>
      <c r="AL1194" s="9" t="e">
        <f>VLOOKUP($C1194, Team_Pitching___Advanced[], 20, FALSE)</f>
        <v>#N/A</v>
      </c>
      <c r="AM1194" s="9" t="e">
        <f>VLOOKUP($C1194, Team_Batting___Dashboard[[Team]:[wOBA]], 16, FALSE)</f>
        <v>#N/A</v>
      </c>
      <c r="AN1194" s="9" t="e">
        <f>VLOOKUP($C1194, Team_Batting___Advanced[[Team]:[OPS]], 9, FALSE)</f>
        <v>#N/A</v>
      </c>
      <c r="AO1194" s="9" t="e">
        <f>VLOOKUP($C1194, Team_Batting___Advanced[], 19, FALSE)</f>
        <v>#N/A</v>
      </c>
      <c r="AP1194" s="9" t="e">
        <f>VLOOKUP($C1194, 'Team Per G'!$A$2:$G$31, 3, FALSE)</f>
        <v>#N/A</v>
      </c>
      <c r="AQ1194" s="9" t="e">
        <f>VLOOKUP($C1194, 'Team Per G'!$A$2:$G$31, 5, FALSE)</f>
        <v>#N/A</v>
      </c>
      <c r="AR1194" s="9" t="e">
        <f>VLOOKUP($C1194, 'Team Per G'!$A$2:$G$31, 4, FALSE)</f>
        <v>#N/A</v>
      </c>
      <c r="AS1194" s="9" t="e">
        <f>VLOOKUP($C1194, Team_Batting___Dashboard[], 22, FALSE)/$AC1194</f>
        <v>#N/A</v>
      </c>
      <c r="AT1194" s="9" t="e">
        <f>VLOOKUP($C1194, 'FanGraphs - Team WAR Projected'!$B$2:$E$31, 4, FALSE)/162</f>
        <v>#N/A</v>
      </c>
      <c r="AU1194" s="9" t="e">
        <f>VLOOKUP($C1194, FanGraphs_Standings[[Abbreviation]:[2024 Year to Date RS/G]], 6, FALSE)/$AC1194</f>
        <v>#N/A</v>
      </c>
      <c r="AV1194" s="9" t="e">
        <f>VLOOKUP($C1194, FanGraphs_Standings[[Abbreviation]:[2024 Projected Full Season RDif]], 19, FALSE)/162</f>
        <v>#N/A</v>
      </c>
      <c r="AW1194" s="9" t="e">
        <f>VLOOKUP($C1194, FanGraphs_Standings[[Abbreviation]:[2024 Projected Full Season RDif]], 5, FALSE)</f>
        <v>#N/A</v>
      </c>
      <c r="AX1194" s="9" t="e">
        <f>VLOOKUP($C1194, FanGraphs_Standings[[Abbreviation]:[2024 Projected Full Season W%]], 18, FALSE)</f>
        <v>#N/A</v>
      </c>
      <c r="AY1194" s="9" t="e">
        <f>VLOOKUP($C1194, 'Home Field Adv'!$A$2:$K$31, 11, FALSE)</f>
        <v>#N/A</v>
      </c>
      <c r="BB1194" s="5" t="str">
        <f t="shared" si="55"/>
        <v/>
      </c>
      <c r="BC1194" s="5" t="str">
        <f t="shared" si="56"/>
        <v/>
      </c>
      <c r="BD1194" s="5" t="str">
        <f t="shared" si="57"/>
        <v/>
      </c>
    </row>
    <row r="1195" spans="6:56" x14ac:dyDescent="0.45">
      <c r="F1195" s="9" t="e">
        <f>VLOOKUP($B1195, FanGraphs_Standings[[Abbreviation]:[2024 Year to Date G]], 2, FALSE)</f>
        <v>#N/A</v>
      </c>
      <c r="G1195" s="9" t="e">
        <f>IF(ISERR(VLOOKUP($D1195, 'SP Per G'!$A$2:$D$1380, 3, FALSE)), L1195, VLOOKUP($D1195, 'SP Per G'!$A$2:$D$1380, 3, FALSE))</f>
        <v>#N/A</v>
      </c>
      <c r="H1195" s="9" t="e">
        <f>VLOOKUP($D1195, 'SP Per G'!$A$2:$D$1380, 4, FALSE)</f>
        <v>#N/A</v>
      </c>
      <c r="I1195" s="9" t="e">
        <f>VLOOKUP($D1195, Individual_Pitching___Dashboard[], 18, FALSE)</f>
        <v>#N/A</v>
      </c>
      <c r="J1195" s="9" t="e">
        <f>VLOOKUP($D1195, Individual_Pitching___Dashboard[], 20, FALSE)</f>
        <v>#N/A</v>
      </c>
      <c r="K1195" s="9" t="e">
        <f>VLOOKUP($D1195, Individual_Pitching___Advanced[], 21,FALSE)</f>
        <v>#N/A</v>
      </c>
      <c r="L1195" s="9" t="e">
        <f>VLOOKUP($B1195, 'Team Per G'!$A$2:$G$31, 7, FALSE)</f>
        <v>#N/A</v>
      </c>
      <c r="M1195" s="9" t="e">
        <f>VLOOKUP($B1195, 'FanGraphs - Team WAR Projected'!$B$2:$E$31, 3, FALSE)/162</f>
        <v>#N/A</v>
      </c>
      <c r="N1195" s="9" t="e">
        <f>VLOOKUP($B1195, Team_Pitching___Advanced[[Team]:[xFIP]], 19,FALSE)</f>
        <v>#N/A</v>
      </c>
      <c r="O1195" s="9" t="e">
        <f>VLOOKUP($B1195, Team_Pitching___Advanced[], 20, FALSE)</f>
        <v>#N/A</v>
      </c>
      <c r="P1195" s="9" t="e">
        <f>VLOOKUP($B1195, Team_Batting___Dashboard[[Team]:[wOBA]], 16, FALSE)</f>
        <v>#N/A</v>
      </c>
      <c r="Q1195" s="9" t="e">
        <f>VLOOKUP($B1195, Team_Batting___Advanced[[Team]:[OPS]], 9, FALSE)</f>
        <v>#N/A</v>
      </c>
      <c r="R1195" s="9" t="e">
        <f>VLOOKUP($B1195, Team_Batting___Advanced[], 19, FALSE)</f>
        <v>#N/A</v>
      </c>
      <c r="S1195" s="9" t="e">
        <f>VLOOKUP($B1195, 'Team Per G'!$A$2:$G$31, 3, FALSE)</f>
        <v>#N/A</v>
      </c>
      <c r="T1195" s="9" t="e">
        <f>VLOOKUP($B1195, 'Team Per G'!$A$2:$G$31, 5, FALSE)</f>
        <v>#N/A</v>
      </c>
      <c r="U1195" s="9" t="e">
        <f>VLOOKUP($B1195, 'Team Per G'!$A$2:$G$31, 4, FALSE)</f>
        <v>#N/A</v>
      </c>
      <c r="V1195" s="9" t="e">
        <f>VLOOKUP($B1195, Team_Batting___Dashboard[], 22, FALSE)/$F1195</f>
        <v>#N/A</v>
      </c>
      <c r="W1195" s="9" t="e">
        <f>VLOOKUP($B1195, 'FanGraphs - Team WAR Projected'!$B$2:$E$31, 4, FALSE)/162</f>
        <v>#N/A</v>
      </c>
      <c r="X1195" s="9" t="e">
        <f>VLOOKUP($B1195, FanGraphs_Standings[[Abbreviation]:[2024 Year to Date RS/G]], 6, FALSE)/$F1195</f>
        <v>#N/A</v>
      </c>
      <c r="Y1195" s="9" t="e">
        <f>VLOOKUP($B1195, FanGraphs_Standings[[Abbreviation]:[2024 Projected Full Season RDif]], 19, FALSE)/162</f>
        <v>#N/A</v>
      </c>
      <c r="Z1195" s="9" t="e">
        <f>VLOOKUP($B1195, FanGraphs_Standings[[Abbreviation]:[2024 Projected Full Season RDif]], 5, FALSE)</f>
        <v>#N/A</v>
      </c>
      <c r="AA1195" s="9" t="e">
        <f>VLOOKUP($B1195, FanGraphs_Standings[[Abbreviation]:[2024 Projected Full Season W%]], 18, FALSE)</f>
        <v>#N/A</v>
      </c>
      <c r="AB1195" s="9" t="e">
        <f>VLOOKUP($B1195, 'Home Field Adv'!$A$2:$I$31, 9, FALSE)</f>
        <v>#N/A</v>
      </c>
      <c r="AC1195" s="9" t="e">
        <f>VLOOKUP($C1195, FanGraphs_Standings[[Abbreviation]:[2024 Year to Date G]], 2, FALSE)</f>
        <v>#N/A</v>
      </c>
      <c r="AD1195" s="9" t="e">
        <f>VLOOKUP($E1195, 'SP Per G'!$A$2:$D$1380, 3, FALSE)</f>
        <v>#N/A</v>
      </c>
      <c r="AE1195" s="9" t="e">
        <f>VLOOKUP($E1195, 'SP Per G'!$A$2:$D$1380, 4, FALSE)</f>
        <v>#N/A</v>
      </c>
      <c r="AF1195" s="9" t="e">
        <f>VLOOKUP($E1195, Individual_Pitching___Dashboard[], 18, FALSE)</f>
        <v>#N/A</v>
      </c>
      <c r="AG1195" s="9" t="e">
        <f>VLOOKUP($E1195, Individual_Pitching___Dashboard[], 20, FALSE)</f>
        <v>#N/A</v>
      </c>
      <c r="AH1195" s="9" t="e">
        <f>VLOOKUP($E1195, Individual_Pitching___Advanced[], 21,FALSE)</f>
        <v>#N/A</v>
      </c>
      <c r="AI1195" s="9" t="e">
        <f>VLOOKUP($C1195, 'Team Per G'!$A$2:$G$31, 7, FALSE)</f>
        <v>#N/A</v>
      </c>
      <c r="AJ1195" s="9" t="e">
        <f>VLOOKUP($C1195, 'FanGraphs - Team WAR Projected'!$B$2:$E$31, 3, FALSE)/162</f>
        <v>#N/A</v>
      </c>
      <c r="AK1195" s="9" t="e">
        <f>VLOOKUP($C1195, Team_Pitching___Advanced[[Team]:[xFIP]], 19,FALSE)</f>
        <v>#N/A</v>
      </c>
      <c r="AL1195" s="9" t="e">
        <f>VLOOKUP($C1195, Team_Pitching___Advanced[], 20, FALSE)</f>
        <v>#N/A</v>
      </c>
      <c r="AM1195" s="9" t="e">
        <f>VLOOKUP($C1195, Team_Batting___Dashboard[[Team]:[wOBA]], 16, FALSE)</f>
        <v>#N/A</v>
      </c>
      <c r="AN1195" s="9" t="e">
        <f>VLOOKUP($C1195, Team_Batting___Advanced[[Team]:[OPS]], 9, FALSE)</f>
        <v>#N/A</v>
      </c>
      <c r="AO1195" s="9" t="e">
        <f>VLOOKUP($C1195, Team_Batting___Advanced[], 19, FALSE)</f>
        <v>#N/A</v>
      </c>
      <c r="AP1195" s="9" t="e">
        <f>VLOOKUP($C1195, 'Team Per G'!$A$2:$G$31, 3, FALSE)</f>
        <v>#N/A</v>
      </c>
      <c r="AQ1195" s="9" t="e">
        <f>VLOOKUP($C1195, 'Team Per G'!$A$2:$G$31, 5, FALSE)</f>
        <v>#N/A</v>
      </c>
      <c r="AR1195" s="9" t="e">
        <f>VLOOKUP($C1195, 'Team Per G'!$A$2:$G$31, 4, FALSE)</f>
        <v>#N/A</v>
      </c>
      <c r="AS1195" s="9" t="e">
        <f>VLOOKUP($C1195, Team_Batting___Dashboard[], 22, FALSE)/$AC1195</f>
        <v>#N/A</v>
      </c>
      <c r="AT1195" s="9" t="e">
        <f>VLOOKUP($C1195, 'FanGraphs - Team WAR Projected'!$B$2:$E$31, 4, FALSE)/162</f>
        <v>#N/A</v>
      </c>
      <c r="AU1195" s="9" t="e">
        <f>VLOOKUP($C1195, FanGraphs_Standings[[Abbreviation]:[2024 Year to Date RS/G]], 6, FALSE)/$AC1195</f>
        <v>#N/A</v>
      </c>
      <c r="AV1195" s="9" t="e">
        <f>VLOOKUP($C1195, FanGraphs_Standings[[Abbreviation]:[2024 Projected Full Season RDif]], 19, FALSE)/162</f>
        <v>#N/A</v>
      </c>
      <c r="AW1195" s="9" t="e">
        <f>VLOOKUP($C1195, FanGraphs_Standings[[Abbreviation]:[2024 Projected Full Season RDif]], 5, FALSE)</f>
        <v>#N/A</v>
      </c>
      <c r="AX1195" s="9" t="e">
        <f>VLOOKUP($C1195, FanGraphs_Standings[[Abbreviation]:[2024 Projected Full Season W%]], 18, FALSE)</f>
        <v>#N/A</v>
      </c>
      <c r="AY1195" s="9" t="e">
        <f>VLOOKUP($C1195, 'Home Field Adv'!$A$2:$K$31, 11, FALSE)</f>
        <v>#N/A</v>
      </c>
      <c r="BB1195" s="5" t="str">
        <f t="shared" si="55"/>
        <v/>
      </c>
      <c r="BC1195" s="5" t="str">
        <f t="shared" si="56"/>
        <v/>
      </c>
      <c r="BD1195" s="5" t="str">
        <f t="shared" si="57"/>
        <v/>
      </c>
    </row>
    <row r="1196" spans="6:56" x14ac:dyDescent="0.45">
      <c r="F1196" s="9" t="e">
        <f>VLOOKUP($B1196, FanGraphs_Standings[[Abbreviation]:[2024 Year to Date G]], 2, FALSE)</f>
        <v>#N/A</v>
      </c>
      <c r="G1196" s="9" t="e">
        <f>IF(ISERR(VLOOKUP($D1196, 'SP Per G'!$A$2:$D$1380, 3, FALSE)), L1196, VLOOKUP($D1196, 'SP Per G'!$A$2:$D$1380, 3, FALSE))</f>
        <v>#N/A</v>
      </c>
      <c r="H1196" s="9" t="e">
        <f>VLOOKUP($D1196, 'SP Per G'!$A$2:$D$1380, 4, FALSE)</f>
        <v>#N/A</v>
      </c>
      <c r="I1196" s="9" t="e">
        <f>VLOOKUP($D1196, Individual_Pitching___Dashboard[], 18, FALSE)</f>
        <v>#N/A</v>
      </c>
      <c r="J1196" s="9" t="e">
        <f>VLOOKUP($D1196, Individual_Pitching___Dashboard[], 20, FALSE)</f>
        <v>#N/A</v>
      </c>
      <c r="K1196" s="9" t="e">
        <f>VLOOKUP($D1196, Individual_Pitching___Advanced[], 21,FALSE)</f>
        <v>#N/A</v>
      </c>
      <c r="L1196" s="9" t="e">
        <f>VLOOKUP($B1196, 'Team Per G'!$A$2:$G$31, 7, FALSE)</f>
        <v>#N/A</v>
      </c>
      <c r="M1196" s="9" t="e">
        <f>VLOOKUP($B1196, 'FanGraphs - Team WAR Projected'!$B$2:$E$31, 3, FALSE)/162</f>
        <v>#N/A</v>
      </c>
      <c r="N1196" s="9" t="e">
        <f>VLOOKUP($B1196, Team_Pitching___Advanced[[Team]:[xFIP]], 19,FALSE)</f>
        <v>#N/A</v>
      </c>
      <c r="O1196" s="9" t="e">
        <f>VLOOKUP($B1196, Team_Pitching___Advanced[], 20, FALSE)</f>
        <v>#N/A</v>
      </c>
      <c r="P1196" s="9" t="e">
        <f>VLOOKUP($B1196, Team_Batting___Dashboard[[Team]:[wOBA]], 16, FALSE)</f>
        <v>#N/A</v>
      </c>
      <c r="Q1196" s="9" t="e">
        <f>VLOOKUP($B1196, Team_Batting___Advanced[[Team]:[OPS]], 9, FALSE)</f>
        <v>#N/A</v>
      </c>
      <c r="R1196" s="9" t="e">
        <f>VLOOKUP($B1196, Team_Batting___Advanced[], 19, FALSE)</f>
        <v>#N/A</v>
      </c>
      <c r="S1196" s="9" t="e">
        <f>VLOOKUP($B1196, 'Team Per G'!$A$2:$G$31, 3, FALSE)</f>
        <v>#N/A</v>
      </c>
      <c r="T1196" s="9" t="e">
        <f>VLOOKUP($B1196, 'Team Per G'!$A$2:$G$31, 5, FALSE)</f>
        <v>#N/A</v>
      </c>
      <c r="U1196" s="9" t="e">
        <f>VLOOKUP($B1196, 'Team Per G'!$A$2:$G$31, 4, FALSE)</f>
        <v>#N/A</v>
      </c>
      <c r="V1196" s="9" t="e">
        <f>VLOOKUP($B1196, Team_Batting___Dashboard[], 22, FALSE)/$F1196</f>
        <v>#N/A</v>
      </c>
      <c r="W1196" s="9" t="e">
        <f>VLOOKUP($B1196, 'FanGraphs - Team WAR Projected'!$B$2:$E$31, 4, FALSE)/162</f>
        <v>#N/A</v>
      </c>
      <c r="X1196" s="9" t="e">
        <f>VLOOKUP($B1196, FanGraphs_Standings[[Abbreviation]:[2024 Year to Date RS/G]], 6, FALSE)/$F1196</f>
        <v>#N/A</v>
      </c>
      <c r="Y1196" s="9" t="e">
        <f>VLOOKUP($B1196, FanGraphs_Standings[[Abbreviation]:[2024 Projected Full Season RDif]], 19, FALSE)/162</f>
        <v>#N/A</v>
      </c>
      <c r="Z1196" s="9" t="e">
        <f>VLOOKUP($B1196, FanGraphs_Standings[[Abbreviation]:[2024 Projected Full Season RDif]], 5, FALSE)</f>
        <v>#N/A</v>
      </c>
      <c r="AA1196" s="9" t="e">
        <f>VLOOKUP($B1196, FanGraphs_Standings[[Abbreviation]:[2024 Projected Full Season W%]], 18, FALSE)</f>
        <v>#N/A</v>
      </c>
      <c r="AB1196" s="9" t="e">
        <f>VLOOKUP($B1196, 'Home Field Adv'!$A$2:$I$31, 9, FALSE)</f>
        <v>#N/A</v>
      </c>
      <c r="AC1196" s="9" t="e">
        <f>VLOOKUP($C1196, FanGraphs_Standings[[Abbreviation]:[2024 Year to Date G]], 2, FALSE)</f>
        <v>#N/A</v>
      </c>
      <c r="AD1196" s="9" t="e">
        <f>VLOOKUP($E1196, 'SP Per G'!$A$2:$D$1380, 3, FALSE)</f>
        <v>#N/A</v>
      </c>
      <c r="AE1196" s="9" t="e">
        <f>VLOOKUP($E1196, 'SP Per G'!$A$2:$D$1380, 4, FALSE)</f>
        <v>#N/A</v>
      </c>
      <c r="AF1196" s="9" t="e">
        <f>VLOOKUP($E1196, Individual_Pitching___Dashboard[], 18, FALSE)</f>
        <v>#N/A</v>
      </c>
      <c r="AG1196" s="9" t="e">
        <f>VLOOKUP($E1196, Individual_Pitching___Dashboard[], 20, FALSE)</f>
        <v>#N/A</v>
      </c>
      <c r="AH1196" s="9" t="e">
        <f>VLOOKUP($E1196, Individual_Pitching___Advanced[], 21,FALSE)</f>
        <v>#N/A</v>
      </c>
      <c r="AI1196" s="9" t="e">
        <f>VLOOKUP($C1196, 'Team Per G'!$A$2:$G$31, 7, FALSE)</f>
        <v>#N/A</v>
      </c>
      <c r="AJ1196" s="9" t="e">
        <f>VLOOKUP($C1196, 'FanGraphs - Team WAR Projected'!$B$2:$E$31, 3, FALSE)/162</f>
        <v>#N/A</v>
      </c>
      <c r="AK1196" s="9" t="e">
        <f>VLOOKUP($C1196, Team_Pitching___Advanced[[Team]:[xFIP]], 19,FALSE)</f>
        <v>#N/A</v>
      </c>
      <c r="AL1196" s="9" t="e">
        <f>VLOOKUP($C1196, Team_Pitching___Advanced[], 20, FALSE)</f>
        <v>#N/A</v>
      </c>
      <c r="AM1196" s="9" t="e">
        <f>VLOOKUP($C1196, Team_Batting___Dashboard[[Team]:[wOBA]], 16, FALSE)</f>
        <v>#N/A</v>
      </c>
      <c r="AN1196" s="9" t="e">
        <f>VLOOKUP($C1196, Team_Batting___Advanced[[Team]:[OPS]], 9, FALSE)</f>
        <v>#N/A</v>
      </c>
      <c r="AO1196" s="9" t="e">
        <f>VLOOKUP($C1196, Team_Batting___Advanced[], 19, FALSE)</f>
        <v>#N/A</v>
      </c>
      <c r="AP1196" s="9" t="e">
        <f>VLOOKUP($C1196, 'Team Per G'!$A$2:$G$31, 3, FALSE)</f>
        <v>#N/A</v>
      </c>
      <c r="AQ1196" s="9" t="e">
        <f>VLOOKUP($C1196, 'Team Per G'!$A$2:$G$31, 5, FALSE)</f>
        <v>#N/A</v>
      </c>
      <c r="AR1196" s="9" t="e">
        <f>VLOOKUP($C1196, 'Team Per G'!$A$2:$G$31, 4, FALSE)</f>
        <v>#N/A</v>
      </c>
      <c r="AS1196" s="9" t="e">
        <f>VLOOKUP($C1196, Team_Batting___Dashboard[], 22, FALSE)/$AC1196</f>
        <v>#N/A</v>
      </c>
      <c r="AT1196" s="9" t="e">
        <f>VLOOKUP($C1196, 'FanGraphs - Team WAR Projected'!$B$2:$E$31, 4, FALSE)/162</f>
        <v>#N/A</v>
      </c>
      <c r="AU1196" s="9" t="e">
        <f>VLOOKUP($C1196, FanGraphs_Standings[[Abbreviation]:[2024 Year to Date RS/G]], 6, FALSE)/$AC1196</f>
        <v>#N/A</v>
      </c>
      <c r="AV1196" s="9" t="e">
        <f>VLOOKUP($C1196, FanGraphs_Standings[[Abbreviation]:[2024 Projected Full Season RDif]], 19, FALSE)/162</f>
        <v>#N/A</v>
      </c>
      <c r="AW1196" s="9" t="e">
        <f>VLOOKUP($C1196, FanGraphs_Standings[[Abbreviation]:[2024 Projected Full Season RDif]], 5, FALSE)</f>
        <v>#N/A</v>
      </c>
      <c r="AX1196" s="9" t="e">
        <f>VLOOKUP($C1196, FanGraphs_Standings[[Abbreviation]:[2024 Projected Full Season W%]], 18, FALSE)</f>
        <v>#N/A</v>
      </c>
      <c r="AY1196" s="9" t="e">
        <f>VLOOKUP($C1196, 'Home Field Adv'!$A$2:$K$31, 11, FALSE)</f>
        <v>#N/A</v>
      </c>
      <c r="BB1196" s="5" t="str">
        <f t="shared" si="55"/>
        <v/>
      </c>
      <c r="BC1196" s="5" t="str">
        <f t="shared" si="56"/>
        <v/>
      </c>
      <c r="BD1196" s="5" t="str">
        <f t="shared" si="57"/>
        <v/>
      </c>
    </row>
    <row r="1197" spans="6:56" x14ac:dyDescent="0.45">
      <c r="F1197" s="9" t="e">
        <f>VLOOKUP($B1197, FanGraphs_Standings[[Abbreviation]:[2024 Year to Date G]], 2, FALSE)</f>
        <v>#N/A</v>
      </c>
      <c r="G1197" s="9" t="e">
        <f>IF(ISERR(VLOOKUP($D1197, 'SP Per G'!$A$2:$D$1380, 3, FALSE)), L1197, VLOOKUP($D1197, 'SP Per G'!$A$2:$D$1380, 3, FALSE))</f>
        <v>#N/A</v>
      </c>
      <c r="H1197" s="9" t="e">
        <f>VLOOKUP($D1197, 'SP Per G'!$A$2:$D$1380, 4, FALSE)</f>
        <v>#N/A</v>
      </c>
      <c r="I1197" s="9" t="e">
        <f>VLOOKUP($D1197, Individual_Pitching___Dashboard[], 18, FALSE)</f>
        <v>#N/A</v>
      </c>
      <c r="J1197" s="9" t="e">
        <f>VLOOKUP($D1197, Individual_Pitching___Dashboard[], 20, FALSE)</f>
        <v>#N/A</v>
      </c>
      <c r="K1197" s="9" t="e">
        <f>VLOOKUP($D1197, Individual_Pitching___Advanced[], 21,FALSE)</f>
        <v>#N/A</v>
      </c>
      <c r="L1197" s="9" t="e">
        <f>VLOOKUP($B1197, 'Team Per G'!$A$2:$G$31, 7, FALSE)</f>
        <v>#N/A</v>
      </c>
      <c r="M1197" s="9" t="e">
        <f>VLOOKUP($B1197, 'FanGraphs - Team WAR Projected'!$B$2:$E$31, 3, FALSE)/162</f>
        <v>#N/A</v>
      </c>
      <c r="N1197" s="9" t="e">
        <f>VLOOKUP($B1197, Team_Pitching___Advanced[[Team]:[xFIP]], 19,FALSE)</f>
        <v>#N/A</v>
      </c>
      <c r="O1197" s="9" t="e">
        <f>VLOOKUP($B1197, Team_Pitching___Advanced[], 20, FALSE)</f>
        <v>#N/A</v>
      </c>
      <c r="P1197" s="9" t="e">
        <f>VLOOKUP($B1197, Team_Batting___Dashboard[[Team]:[wOBA]], 16, FALSE)</f>
        <v>#N/A</v>
      </c>
      <c r="Q1197" s="9" t="e">
        <f>VLOOKUP($B1197, Team_Batting___Advanced[[Team]:[OPS]], 9, FALSE)</f>
        <v>#N/A</v>
      </c>
      <c r="R1197" s="9" t="e">
        <f>VLOOKUP($B1197, Team_Batting___Advanced[], 19, FALSE)</f>
        <v>#N/A</v>
      </c>
      <c r="S1197" s="9" t="e">
        <f>VLOOKUP($B1197, 'Team Per G'!$A$2:$G$31, 3, FALSE)</f>
        <v>#N/A</v>
      </c>
      <c r="T1197" s="9" t="e">
        <f>VLOOKUP($B1197, 'Team Per G'!$A$2:$G$31, 5, FALSE)</f>
        <v>#N/A</v>
      </c>
      <c r="U1197" s="9" t="e">
        <f>VLOOKUP($B1197, 'Team Per G'!$A$2:$G$31, 4, FALSE)</f>
        <v>#N/A</v>
      </c>
      <c r="V1197" s="9" t="e">
        <f>VLOOKUP($B1197, Team_Batting___Dashboard[], 22, FALSE)/$F1197</f>
        <v>#N/A</v>
      </c>
      <c r="W1197" s="9" t="e">
        <f>VLOOKUP($B1197, 'FanGraphs - Team WAR Projected'!$B$2:$E$31, 4, FALSE)/162</f>
        <v>#N/A</v>
      </c>
      <c r="X1197" s="9" t="e">
        <f>VLOOKUP($B1197, FanGraphs_Standings[[Abbreviation]:[2024 Year to Date RS/G]], 6, FALSE)/$F1197</f>
        <v>#N/A</v>
      </c>
      <c r="Y1197" s="9" t="e">
        <f>VLOOKUP($B1197, FanGraphs_Standings[[Abbreviation]:[2024 Projected Full Season RDif]], 19, FALSE)/162</f>
        <v>#N/A</v>
      </c>
      <c r="Z1197" s="9" t="e">
        <f>VLOOKUP($B1197, FanGraphs_Standings[[Abbreviation]:[2024 Projected Full Season RDif]], 5, FALSE)</f>
        <v>#N/A</v>
      </c>
      <c r="AA1197" s="9" t="e">
        <f>VLOOKUP($B1197, FanGraphs_Standings[[Abbreviation]:[2024 Projected Full Season W%]], 18, FALSE)</f>
        <v>#N/A</v>
      </c>
      <c r="AB1197" s="9" t="e">
        <f>VLOOKUP($B1197, 'Home Field Adv'!$A$2:$I$31, 9, FALSE)</f>
        <v>#N/A</v>
      </c>
      <c r="AC1197" s="9" t="e">
        <f>VLOOKUP($C1197, FanGraphs_Standings[[Abbreviation]:[2024 Year to Date G]], 2, FALSE)</f>
        <v>#N/A</v>
      </c>
      <c r="AD1197" s="9" t="e">
        <f>VLOOKUP($E1197, 'SP Per G'!$A$2:$D$1380, 3, FALSE)</f>
        <v>#N/A</v>
      </c>
      <c r="AE1197" s="9" t="e">
        <f>VLOOKUP($E1197, 'SP Per G'!$A$2:$D$1380, 4, FALSE)</f>
        <v>#N/A</v>
      </c>
      <c r="AF1197" s="9" t="e">
        <f>VLOOKUP($E1197, Individual_Pitching___Dashboard[], 18, FALSE)</f>
        <v>#N/A</v>
      </c>
      <c r="AG1197" s="9" t="e">
        <f>VLOOKUP($E1197, Individual_Pitching___Dashboard[], 20, FALSE)</f>
        <v>#N/A</v>
      </c>
      <c r="AH1197" s="9" t="e">
        <f>VLOOKUP($E1197, Individual_Pitching___Advanced[], 21,FALSE)</f>
        <v>#N/A</v>
      </c>
      <c r="AI1197" s="9" t="e">
        <f>VLOOKUP($C1197, 'Team Per G'!$A$2:$G$31, 7, FALSE)</f>
        <v>#N/A</v>
      </c>
      <c r="AJ1197" s="9" t="e">
        <f>VLOOKUP($C1197, 'FanGraphs - Team WAR Projected'!$B$2:$E$31, 3, FALSE)/162</f>
        <v>#N/A</v>
      </c>
      <c r="AK1197" s="9" t="e">
        <f>VLOOKUP($C1197, Team_Pitching___Advanced[[Team]:[xFIP]], 19,FALSE)</f>
        <v>#N/A</v>
      </c>
      <c r="AL1197" s="9" t="e">
        <f>VLOOKUP($C1197, Team_Pitching___Advanced[], 20, FALSE)</f>
        <v>#N/A</v>
      </c>
      <c r="AM1197" s="9" t="e">
        <f>VLOOKUP($C1197, Team_Batting___Dashboard[[Team]:[wOBA]], 16, FALSE)</f>
        <v>#N/A</v>
      </c>
      <c r="AN1197" s="9" t="e">
        <f>VLOOKUP($C1197, Team_Batting___Advanced[[Team]:[OPS]], 9, FALSE)</f>
        <v>#N/A</v>
      </c>
      <c r="AO1197" s="9" t="e">
        <f>VLOOKUP($C1197, Team_Batting___Advanced[], 19, FALSE)</f>
        <v>#N/A</v>
      </c>
      <c r="AP1197" s="9" t="e">
        <f>VLOOKUP($C1197, 'Team Per G'!$A$2:$G$31, 3, FALSE)</f>
        <v>#N/A</v>
      </c>
      <c r="AQ1197" s="9" t="e">
        <f>VLOOKUP($C1197, 'Team Per G'!$A$2:$G$31, 5, FALSE)</f>
        <v>#N/A</v>
      </c>
      <c r="AR1197" s="9" t="e">
        <f>VLOOKUP($C1197, 'Team Per G'!$A$2:$G$31, 4, FALSE)</f>
        <v>#N/A</v>
      </c>
      <c r="AS1197" s="9" t="e">
        <f>VLOOKUP($C1197, Team_Batting___Dashboard[], 22, FALSE)/$AC1197</f>
        <v>#N/A</v>
      </c>
      <c r="AT1197" s="9" t="e">
        <f>VLOOKUP($C1197, 'FanGraphs - Team WAR Projected'!$B$2:$E$31, 4, FALSE)/162</f>
        <v>#N/A</v>
      </c>
      <c r="AU1197" s="9" t="e">
        <f>VLOOKUP($C1197, FanGraphs_Standings[[Abbreviation]:[2024 Year to Date RS/G]], 6, FALSE)/$AC1197</f>
        <v>#N/A</v>
      </c>
      <c r="AV1197" s="9" t="e">
        <f>VLOOKUP($C1197, FanGraphs_Standings[[Abbreviation]:[2024 Projected Full Season RDif]], 19, FALSE)/162</f>
        <v>#N/A</v>
      </c>
      <c r="AW1197" s="9" t="e">
        <f>VLOOKUP($C1197, FanGraphs_Standings[[Abbreviation]:[2024 Projected Full Season RDif]], 5, FALSE)</f>
        <v>#N/A</v>
      </c>
      <c r="AX1197" s="9" t="e">
        <f>VLOOKUP($C1197, FanGraphs_Standings[[Abbreviation]:[2024 Projected Full Season W%]], 18, FALSE)</f>
        <v>#N/A</v>
      </c>
      <c r="AY1197" s="9" t="e">
        <f>VLOOKUP($C1197, 'Home Field Adv'!$A$2:$K$31, 11, FALSE)</f>
        <v>#N/A</v>
      </c>
      <c r="BB1197" s="5" t="str">
        <f t="shared" si="55"/>
        <v/>
      </c>
      <c r="BC1197" s="5" t="str">
        <f t="shared" si="56"/>
        <v/>
      </c>
      <c r="BD1197" s="5" t="str">
        <f t="shared" si="57"/>
        <v/>
      </c>
    </row>
    <row r="1198" spans="6:56" x14ac:dyDescent="0.45">
      <c r="F1198" s="9" t="e">
        <f>VLOOKUP($B1198, FanGraphs_Standings[[Abbreviation]:[2024 Year to Date G]], 2, FALSE)</f>
        <v>#N/A</v>
      </c>
      <c r="G1198" s="9" t="e">
        <f>IF(ISERR(VLOOKUP($D1198, 'SP Per G'!$A$2:$D$1380, 3, FALSE)), L1198, VLOOKUP($D1198, 'SP Per G'!$A$2:$D$1380, 3, FALSE))</f>
        <v>#N/A</v>
      </c>
      <c r="H1198" s="9" t="e">
        <f>VLOOKUP($D1198, 'SP Per G'!$A$2:$D$1380, 4, FALSE)</f>
        <v>#N/A</v>
      </c>
      <c r="I1198" s="9" t="e">
        <f>VLOOKUP($D1198, Individual_Pitching___Dashboard[], 18, FALSE)</f>
        <v>#N/A</v>
      </c>
      <c r="J1198" s="9" t="e">
        <f>VLOOKUP($D1198, Individual_Pitching___Dashboard[], 20, FALSE)</f>
        <v>#N/A</v>
      </c>
      <c r="K1198" s="9" t="e">
        <f>VLOOKUP($D1198, Individual_Pitching___Advanced[], 21,FALSE)</f>
        <v>#N/A</v>
      </c>
      <c r="L1198" s="9" t="e">
        <f>VLOOKUP($B1198, 'Team Per G'!$A$2:$G$31, 7, FALSE)</f>
        <v>#N/A</v>
      </c>
      <c r="M1198" s="9" t="e">
        <f>VLOOKUP($B1198, 'FanGraphs - Team WAR Projected'!$B$2:$E$31, 3, FALSE)/162</f>
        <v>#N/A</v>
      </c>
      <c r="N1198" s="9" t="e">
        <f>VLOOKUP($B1198, Team_Pitching___Advanced[[Team]:[xFIP]], 19,FALSE)</f>
        <v>#N/A</v>
      </c>
      <c r="O1198" s="9" t="e">
        <f>VLOOKUP($B1198, Team_Pitching___Advanced[], 20, FALSE)</f>
        <v>#N/A</v>
      </c>
      <c r="P1198" s="9" t="e">
        <f>VLOOKUP($B1198, Team_Batting___Dashboard[[Team]:[wOBA]], 16, FALSE)</f>
        <v>#N/A</v>
      </c>
      <c r="Q1198" s="9" t="e">
        <f>VLOOKUP($B1198, Team_Batting___Advanced[[Team]:[OPS]], 9, FALSE)</f>
        <v>#N/A</v>
      </c>
      <c r="R1198" s="9" t="e">
        <f>VLOOKUP($B1198, Team_Batting___Advanced[], 19, FALSE)</f>
        <v>#N/A</v>
      </c>
      <c r="S1198" s="9" t="e">
        <f>VLOOKUP($B1198, 'Team Per G'!$A$2:$G$31, 3, FALSE)</f>
        <v>#N/A</v>
      </c>
      <c r="T1198" s="9" t="e">
        <f>VLOOKUP($B1198, 'Team Per G'!$A$2:$G$31, 5, FALSE)</f>
        <v>#N/A</v>
      </c>
      <c r="U1198" s="9" t="e">
        <f>VLOOKUP($B1198, 'Team Per G'!$A$2:$G$31, 4, FALSE)</f>
        <v>#N/A</v>
      </c>
      <c r="V1198" s="9" t="e">
        <f>VLOOKUP($B1198, Team_Batting___Dashboard[], 22, FALSE)/$F1198</f>
        <v>#N/A</v>
      </c>
      <c r="W1198" s="9" t="e">
        <f>VLOOKUP($B1198, 'FanGraphs - Team WAR Projected'!$B$2:$E$31, 4, FALSE)/162</f>
        <v>#N/A</v>
      </c>
      <c r="X1198" s="9" t="e">
        <f>VLOOKUP($B1198, FanGraphs_Standings[[Abbreviation]:[2024 Year to Date RS/G]], 6, FALSE)/$F1198</f>
        <v>#N/A</v>
      </c>
      <c r="Y1198" s="9" t="e">
        <f>VLOOKUP($B1198, FanGraphs_Standings[[Abbreviation]:[2024 Projected Full Season RDif]], 19, FALSE)/162</f>
        <v>#N/A</v>
      </c>
      <c r="Z1198" s="9" t="e">
        <f>VLOOKUP($B1198, FanGraphs_Standings[[Abbreviation]:[2024 Projected Full Season RDif]], 5, FALSE)</f>
        <v>#N/A</v>
      </c>
      <c r="AA1198" s="9" t="e">
        <f>VLOOKUP($B1198, FanGraphs_Standings[[Abbreviation]:[2024 Projected Full Season W%]], 18, FALSE)</f>
        <v>#N/A</v>
      </c>
      <c r="AB1198" s="9" t="e">
        <f>VLOOKUP($B1198, 'Home Field Adv'!$A$2:$I$31, 9, FALSE)</f>
        <v>#N/A</v>
      </c>
      <c r="AC1198" s="9" t="e">
        <f>VLOOKUP($C1198, FanGraphs_Standings[[Abbreviation]:[2024 Year to Date G]], 2, FALSE)</f>
        <v>#N/A</v>
      </c>
      <c r="AD1198" s="9" t="e">
        <f>VLOOKUP($E1198, 'SP Per G'!$A$2:$D$1380, 3, FALSE)</f>
        <v>#N/A</v>
      </c>
      <c r="AE1198" s="9" t="e">
        <f>VLOOKUP($E1198, 'SP Per G'!$A$2:$D$1380, 4, FALSE)</f>
        <v>#N/A</v>
      </c>
      <c r="AF1198" s="9" t="e">
        <f>VLOOKUP($E1198, Individual_Pitching___Dashboard[], 18, FALSE)</f>
        <v>#N/A</v>
      </c>
      <c r="AG1198" s="9" t="e">
        <f>VLOOKUP($E1198, Individual_Pitching___Dashboard[], 20, FALSE)</f>
        <v>#N/A</v>
      </c>
      <c r="AH1198" s="9" t="e">
        <f>VLOOKUP($E1198, Individual_Pitching___Advanced[], 21,FALSE)</f>
        <v>#N/A</v>
      </c>
      <c r="AI1198" s="9" t="e">
        <f>VLOOKUP($C1198, 'Team Per G'!$A$2:$G$31, 7, FALSE)</f>
        <v>#N/A</v>
      </c>
      <c r="AJ1198" s="9" t="e">
        <f>VLOOKUP($C1198, 'FanGraphs - Team WAR Projected'!$B$2:$E$31, 3, FALSE)/162</f>
        <v>#N/A</v>
      </c>
      <c r="AK1198" s="9" t="e">
        <f>VLOOKUP($C1198, Team_Pitching___Advanced[[Team]:[xFIP]], 19,FALSE)</f>
        <v>#N/A</v>
      </c>
      <c r="AL1198" s="9" t="e">
        <f>VLOOKUP($C1198, Team_Pitching___Advanced[], 20, FALSE)</f>
        <v>#N/A</v>
      </c>
      <c r="AM1198" s="9" t="e">
        <f>VLOOKUP($C1198, Team_Batting___Dashboard[[Team]:[wOBA]], 16, FALSE)</f>
        <v>#N/A</v>
      </c>
      <c r="AN1198" s="9" t="e">
        <f>VLOOKUP($C1198, Team_Batting___Advanced[[Team]:[OPS]], 9, FALSE)</f>
        <v>#N/A</v>
      </c>
      <c r="AO1198" s="9" t="e">
        <f>VLOOKUP($C1198, Team_Batting___Advanced[], 19, FALSE)</f>
        <v>#N/A</v>
      </c>
      <c r="AP1198" s="9" t="e">
        <f>VLOOKUP($C1198, 'Team Per G'!$A$2:$G$31, 3, FALSE)</f>
        <v>#N/A</v>
      </c>
      <c r="AQ1198" s="9" t="e">
        <f>VLOOKUP($C1198, 'Team Per G'!$A$2:$G$31, 5, FALSE)</f>
        <v>#N/A</v>
      </c>
      <c r="AR1198" s="9" t="e">
        <f>VLOOKUP($C1198, 'Team Per G'!$A$2:$G$31, 4, FALSE)</f>
        <v>#N/A</v>
      </c>
      <c r="AS1198" s="9" t="e">
        <f>VLOOKUP($C1198, Team_Batting___Dashboard[], 22, FALSE)/$AC1198</f>
        <v>#N/A</v>
      </c>
      <c r="AT1198" s="9" t="e">
        <f>VLOOKUP($C1198, 'FanGraphs - Team WAR Projected'!$B$2:$E$31, 4, FALSE)/162</f>
        <v>#N/A</v>
      </c>
      <c r="AU1198" s="9" t="e">
        <f>VLOOKUP($C1198, FanGraphs_Standings[[Abbreviation]:[2024 Year to Date RS/G]], 6, FALSE)/$AC1198</f>
        <v>#N/A</v>
      </c>
      <c r="AV1198" s="9" t="e">
        <f>VLOOKUP($C1198, FanGraphs_Standings[[Abbreviation]:[2024 Projected Full Season RDif]], 19, FALSE)/162</f>
        <v>#N/A</v>
      </c>
      <c r="AW1198" s="9" t="e">
        <f>VLOOKUP($C1198, FanGraphs_Standings[[Abbreviation]:[2024 Projected Full Season RDif]], 5, FALSE)</f>
        <v>#N/A</v>
      </c>
      <c r="AX1198" s="9" t="e">
        <f>VLOOKUP($C1198, FanGraphs_Standings[[Abbreviation]:[2024 Projected Full Season W%]], 18, FALSE)</f>
        <v>#N/A</v>
      </c>
      <c r="AY1198" s="9" t="e">
        <f>VLOOKUP($C1198, 'Home Field Adv'!$A$2:$K$31, 11, FALSE)</f>
        <v>#N/A</v>
      </c>
      <c r="BB1198" s="5" t="str">
        <f t="shared" si="55"/>
        <v/>
      </c>
      <c r="BC1198" s="5" t="str">
        <f t="shared" si="56"/>
        <v/>
      </c>
      <c r="BD1198" s="5" t="str">
        <f t="shared" si="57"/>
        <v/>
      </c>
    </row>
    <row r="1199" spans="6:56" x14ac:dyDescent="0.45">
      <c r="F1199" s="9" t="e">
        <f>VLOOKUP($B1199, FanGraphs_Standings[[Abbreviation]:[2024 Year to Date G]], 2, FALSE)</f>
        <v>#N/A</v>
      </c>
      <c r="G1199" s="9" t="e">
        <f>IF(ISERR(VLOOKUP($D1199, 'SP Per G'!$A$2:$D$1380, 3, FALSE)), L1199, VLOOKUP($D1199, 'SP Per G'!$A$2:$D$1380, 3, FALSE))</f>
        <v>#N/A</v>
      </c>
      <c r="H1199" s="9" t="e">
        <f>VLOOKUP($D1199, 'SP Per G'!$A$2:$D$1380, 4, FALSE)</f>
        <v>#N/A</v>
      </c>
      <c r="I1199" s="9" t="e">
        <f>VLOOKUP($D1199, Individual_Pitching___Dashboard[], 18, FALSE)</f>
        <v>#N/A</v>
      </c>
      <c r="J1199" s="9" t="e">
        <f>VLOOKUP($D1199, Individual_Pitching___Dashboard[], 20, FALSE)</f>
        <v>#N/A</v>
      </c>
      <c r="K1199" s="9" t="e">
        <f>VLOOKUP($D1199, Individual_Pitching___Advanced[], 21,FALSE)</f>
        <v>#N/A</v>
      </c>
      <c r="L1199" s="9" t="e">
        <f>VLOOKUP($B1199, 'Team Per G'!$A$2:$G$31, 7, FALSE)</f>
        <v>#N/A</v>
      </c>
      <c r="M1199" s="9" t="e">
        <f>VLOOKUP($B1199, 'FanGraphs - Team WAR Projected'!$B$2:$E$31, 3, FALSE)/162</f>
        <v>#N/A</v>
      </c>
      <c r="N1199" s="9" t="e">
        <f>VLOOKUP($B1199, Team_Pitching___Advanced[[Team]:[xFIP]], 19,FALSE)</f>
        <v>#N/A</v>
      </c>
      <c r="O1199" s="9" t="e">
        <f>VLOOKUP($B1199, Team_Pitching___Advanced[], 20, FALSE)</f>
        <v>#N/A</v>
      </c>
      <c r="P1199" s="9" t="e">
        <f>VLOOKUP($B1199, Team_Batting___Dashboard[[Team]:[wOBA]], 16, FALSE)</f>
        <v>#N/A</v>
      </c>
      <c r="Q1199" s="9" t="e">
        <f>VLOOKUP($B1199, Team_Batting___Advanced[[Team]:[OPS]], 9, FALSE)</f>
        <v>#N/A</v>
      </c>
      <c r="R1199" s="9" t="e">
        <f>VLOOKUP($B1199, Team_Batting___Advanced[], 19, FALSE)</f>
        <v>#N/A</v>
      </c>
      <c r="S1199" s="9" t="e">
        <f>VLOOKUP($B1199, 'Team Per G'!$A$2:$G$31, 3, FALSE)</f>
        <v>#N/A</v>
      </c>
      <c r="T1199" s="9" t="e">
        <f>VLOOKUP($B1199, 'Team Per G'!$A$2:$G$31, 5, FALSE)</f>
        <v>#N/A</v>
      </c>
      <c r="U1199" s="9" t="e">
        <f>VLOOKUP($B1199, 'Team Per G'!$A$2:$G$31, 4, FALSE)</f>
        <v>#N/A</v>
      </c>
      <c r="V1199" s="9" t="e">
        <f>VLOOKUP($B1199, Team_Batting___Dashboard[], 22, FALSE)/$F1199</f>
        <v>#N/A</v>
      </c>
      <c r="W1199" s="9" t="e">
        <f>VLOOKUP($B1199, 'FanGraphs - Team WAR Projected'!$B$2:$E$31, 4, FALSE)/162</f>
        <v>#N/A</v>
      </c>
      <c r="X1199" s="9" t="e">
        <f>VLOOKUP($B1199, FanGraphs_Standings[[Abbreviation]:[2024 Year to Date RS/G]], 6, FALSE)/$F1199</f>
        <v>#N/A</v>
      </c>
      <c r="Y1199" s="9" t="e">
        <f>VLOOKUP($B1199, FanGraphs_Standings[[Abbreviation]:[2024 Projected Full Season RDif]], 19, FALSE)/162</f>
        <v>#N/A</v>
      </c>
      <c r="Z1199" s="9" t="e">
        <f>VLOOKUP($B1199, FanGraphs_Standings[[Abbreviation]:[2024 Projected Full Season RDif]], 5, FALSE)</f>
        <v>#N/A</v>
      </c>
      <c r="AA1199" s="9" t="e">
        <f>VLOOKUP($B1199, FanGraphs_Standings[[Abbreviation]:[2024 Projected Full Season W%]], 18, FALSE)</f>
        <v>#N/A</v>
      </c>
      <c r="AB1199" s="9" t="e">
        <f>VLOOKUP($B1199, 'Home Field Adv'!$A$2:$I$31, 9, FALSE)</f>
        <v>#N/A</v>
      </c>
      <c r="AC1199" s="9" t="e">
        <f>VLOOKUP($C1199, FanGraphs_Standings[[Abbreviation]:[2024 Year to Date G]], 2, FALSE)</f>
        <v>#N/A</v>
      </c>
      <c r="AD1199" s="9" t="e">
        <f>VLOOKUP($E1199, 'SP Per G'!$A$2:$D$1380, 3, FALSE)</f>
        <v>#N/A</v>
      </c>
      <c r="AE1199" s="9" t="e">
        <f>VLOOKUP($E1199, 'SP Per G'!$A$2:$D$1380, 4, FALSE)</f>
        <v>#N/A</v>
      </c>
      <c r="AF1199" s="9" t="e">
        <f>VLOOKUP($E1199, Individual_Pitching___Dashboard[], 18, FALSE)</f>
        <v>#N/A</v>
      </c>
      <c r="AG1199" s="9" t="e">
        <f>VLOOKUP($E1199, Individual_Pitching___Dashboard[], 20, FALSE)</f>
        <v>#N/A</v>
      </c>
      <c r="AH1199" s="9" t="e">
        <f>VLOOKUP($E1199, Individual_Pitching___Advanced[], 21,FALSE)</f>
        <v>#N/A</v>
      </c>
      <c r="AI1199" s="9" t="e">
        <f>VLOOKUP($C1199, 'Team Per G'!$A$2:$G$31, 7, FALSE)</f>
        <v>#N/A</v>
      </c>
      <c r="AJ1199" s="9" t="e">
        <f>VLOOKUP($C1199, 'FanGraphs - Team WAR Projected'!$B$2:$E$31, 3, FALSE)/162</f>
        <v>#N/A</v>
      </c>
      <c r="AK1199" s="9" t="e">
        <f>VLOOKUP($C1199, Team_Pitching___Advanced[[Team]:[xFIP]], 19,FALSE)</f>
        <v>#N/A</v>
      </c>
      <c r="AL1199" s="9" t="e">
        <f>VLOOKUP($C1199, Team_Pitching___Advanced[], 20, FALSE)</f>
        <v>#N/A</v>
      </c>
      <c r="AM1199" s="9" t="e">
        <f>VLOOKUP($C1199, Team_Batting___Dashboard[[Team]:[wOBA]], 16, FALSE)</f>
        <v>#N/A</v>
      </c>
      <c r="AN1199" s="9" t="e">
        <f>VLOOKUP($C1199, Team_Batting___Advanced[[Team]:[OPS]], 9, FALSE)</f>
        <v>#N/A</v>
      </c>
      <c r="AO1199" s="9" t="e">
        <f>VLOOKUP($C1199, Team_Batting___Advanced[], 19, FALSE)</f>
        <v>#N/A</v>
      </c>
      <c r="AP1199" s="9" t="e">
        <f>VLOOKUP($C1199, 'Team Per G'!$A$2:$G$31, 3, FALSE)</f>
        <v>#N/A</v>
      </c>
      <c r="AQ1199" s="9" t="e">
        <f>VLOOKUP($C1199, 'Team Per G'!$A$2:$G$31, 5, FALSE)</f>
        <v>#N/A</v>
      </c>
      <c r="AR1199" s="9" t="e">
        <f>VLOOKUP($C1199, 'Team Per G'!$A$2:$G$31, 4, FALSE)</f>
        <v>#N/A</v>
      </c>
      <c r="AS1199" s="9" t="e">
        <f>VLOOKUP($C1199, Team_Batting___Dashboard[], 22, FALSE)/$AC1199</f>
        <v>#N/A</v>
      </c>
      <c r="AT1199" s="9" t="e">
        <f>VLOOKUP($C1199, 'FanGraphs - Team WAR Projected'!$B$2:$E$31, 4, FALSE)/162</f>
        <v>#N/A</v>
      </c>
      <c r="AU1199" s="9" t="e">
        <f>VLOOKUP($C1199, FanGraphs_Standings[[Abbreviation]:[2024 Year to Date RS/G]], 6, FALSE)/$AC1199</f>
        <v>#N/A</v>
      </c>
      <c r="AV1199" s="9" t="e">
        <f>VLOOKUP($C1199, FanGraphs_Standings[[Abbreviation]:[2024 Projected Full Season RDif]], 19, FALSE)/162</f>
        <v>#N/A</v>
      </c>
      <c r="AW1199" s="9" t="e">
        <f>VLOOKUP($C1199, FanGraphs_Standings[[Abbreviation]:[2024 Projected Full Season RDif]], 5, FALSE)</f>
        <v>#N/A</v>
      </c>
      <c r="AX1199" s="9" t="e">
        <f>VLOOKUP($C1199, FanGraphs_Standings[[Abbreviation]:[2024 Projected Full Season W%]], 18, FALSE)</f>
        <v>#N/A</v>
      </c>
      <c r="AY1199" s="9" t="e">
        <f>VLOOKUP($C1199, 'Home Field Adv'!$A$2:$K$31, 11, FALSE)</f>
        <v>#N/A</v>
      </c>
      <c r="BB1199" s="5" t="str">
        <f t="shared" si="55"/>
        <v/>
      </c>
      <c r="BC1199" s="5" t="str">
        <f t="shared" si="56"/>
        <v/>
      </c>
      <c r="BD1199" s="5" t="str">
        <f t="shared" si="57"/>
        <v/>
      </c>
    </row>
    <row r="1200" spans="6:56" x14ac:dyDescent="0.45">
      <c r="F1200" s="9" t="e">
        <f>VLOOKUP($B1200, FanGraphs_Standings[[Abbreviation]:[2024 Year to Date G]], 2, FALSE)</f>
        <v>#N/A</v>
      </c>
      <c r="G1200" s="9" t="e">
        <f>IF(ISERR(VLOOKUP($D1200, 'SP Per G'!$A$2:$D$1380, 3, FALSE)), L1200, VLOOKUP($D1200, 'SP Per G'!$A$2:$D$1380, 3, FALSE))</f>
        <v>#N/A</v>
      </c>
      <c r="H1200" s="9" t="e">
        <f>VLOOKUP($D1200, 'SP Per G'!$A$2:$D$1380, 4, FALSE)</f>
        <v>#N/A</v>
      </c>
      <c r="I1200" s="9" t="e">
        <f>VLOOKUP($D1200, Individual_Pitching___Dashboard[], 18, FALSE)</f>
        <v>#N/A</v>
      </c>
      <c r="J1200" s="9" t="e">
        <f>VLOOKUP($D1200, Individual_Pitching___Dashboard[], 20, FALSE)</f>
        <v>#N/A</v>
      </c>
      <c r="K1200" s="9" t="e">
        <f>VLOOKUP($D1200, Individual_Pitching___Advanced[], 21,FALSE)</f>
        <v>#N/A</v>
      </c>
      <c r="L1200" s="9" t="e">
        <f>VLOOKUP($B1200, 'Team Per G'!$A$2:$G$31, 7, FALSE)</f>
        <v>#N/A</v>
      </c>
      <c r="M1200" s="9" t="e">
        <f>VLOOKUP($B1200, 'FanGraphs - Team WAR Projected'!$B$2:$E$31, 3, FALSE)/162</f>
        <v>#N/A</v>
      </c>
      <c r="N1200" s="9" t="e">
        <f>VLOOKUP($B1200, Team_Pitching___Advanced[[Team]:[xFIP]], 19,FALSE)</f>
        <v>#N/A</v>
      </c>
      <c r="O1200" s="9" t="e">
        <f>VLOOKUP($B1200, Team_Pitching___Advanced[], 20, FALSE)</f>
        <v>#N/A</v>
      </c>
      <c r="P1200" s="9" t="e">
        <f>VLOOKUP($B1200, Team_Batting___Dashboard[[Team]:[wOBA]], 16, FALSE)</f>
        <v>#N/A</v>
      </c>
      <c r="Q1200" s="9" t="e">
        <f>VLOOKUP($B1200, Team_Batting___Advanced[[Team]:[OPS]], 9, FALSE)</f>
        <v>#N/A</v>
      </c>
      <c r="R1200" s="9" t="e">
        <f>VLOOKUP($B1200, Team_Batting___Advanced[], 19, FALSE)</f>
        <v>#N/A</v>
      </c>
      <c r="S1200" s="9" t="e">
        <f>VLOOKUP($B1200, 'Team Per G'!$A$2:$G$31, 3, FALSE)</f>
        <v>#N/A</v>
      </c>
      <c r="T1200" s="9" t="e">
        <f>VLOOKUP($B1200, 'Team Per G'!$A$2:$G$31, 5, FALSE)</f>
        <v>#N/A</v>
      </c>
      <c r="U1200" s="9" t="e">
        <f>VLOOKUP($B1200, 'Team Per G'!$A$2:$G$31, 4, FALSE)</f>
        <v>#N/A</v>
      </c>
      <c r="V1200" s="9" t="e">
        <f>VLOOKUP($B1200, Team_Batting___Dashboard[], 22, FALSE)/$F1200</f>
        <v>#N/A</v>
      </c>
      <c r="W1200" s="9" t="e">
        <f>VLOOKUP($B1200, 'FanGraphs - Team WAR Projected'!$B$2:$E$31, 4, FALSE)/162</f>
        <v>#N/A</v>
      </c>
      <c r="X1200" s="9" t="e">
        <f>VLOOKUP($B1200, FanGraphs_Standings[[Abbreviation]:[2024 Year to Date RS/G]], 6, FALSE)/$F1200</f>
        <v>#N/A</v>
      </c>
      <c r="Y1200" s="9" t="e">
        <f>VLOOKUP($B1200, FanGraphs_Standings[[Abbreviation]:[2024 Projected Full Season RDif]], 19, FALSE)/162</f>
        <v>#N/A</v>
      </c>
      <c r="Z1200" s="9" t="e">
        <f>VLOOKUP($B1200, FanGraphs_Standings[[Abbreviation]:[2024 Projected Full Season RDif]], 5, FALSE)</f>
        <v>#N/A</v>
      </c>
      <c r="AA1200" s="9" t="e">
        <f>VLOOKUP($B1200, FanGraphs_Standings[[Abbreviation]:[2024 Projected Full Season W%]], 18, FALSE)</f>
        <v>#N/A</v>
      </c>
      <c r="AB1200" s="9" t="e">
        <f>VLOOKUP($B1200, 'Home Field Adv'!$A$2:$I$31, 9, FALSE)</f>
        <v>#N/A</v>
      </c>
      <c r="AC1200" s="9" t="e">
        <f>VLOOKUP($C1200, FanGraphs_Standings[[Abbreviation]:[2024 Year to Date G]], 2, FALSE)</f>
        <v>#N/A</v>
      </c>
      <c r="AD1200" s="9" t="e">
        <f>VLOOKUP($E1200, 'SP Per G'!$A$2:$D$1380, 3, FALSE)</f>
        <v>#N/A</v>
      </c>
      <c r="AE1200" s="9" t="e">
        <f>VLOOKUP($E1200, 'SP Per G'!$A$2:$D$1380, 4, FALSE)</f>
        <v>#N/A</v>
      </c>
      <c r="AF1200" s="9" t="e">
        <f>VLOOKUP($E1200, Individual_Pitching___Dashboard[], 18, FALSE)</f>
        <v>#N/A</v>
      </c>
      <c r="AG1200" s="9" t="e">
        <f>VLOOKUP($E1200, Individual_Pitching___Dashboard[], 20, FALSE)</f>
        <v>#N/A</v>
      </c>
      <c r="AH1200" s="9" t="e">
        <f>VLOOKUP($E1200, Individual_Pitching___Advanced[], 21,FALSE)</f>
        <v>#N/A</v>
      </c>
      <c r="AI1200" s="9" t="e">
        <f>VLOOKUP($C1200, 'Team Per G'!$A$2:$G$31, 7, FALSE)</f>
        <v>#N/A</v>
      </c>
      <c r="AJ1200" s="9" t="e">
        <f>VLOOKUP($C1200, 'FanGraphs - Team WAR Projected'!$B$2:$E$31, 3, FALSE)/162</f>
        <v>#N/A</v>
      </c>
      <c r="AK1200" s="9" t="e">
        <f>VLOOKUP($C1200, Team_Pitching___Advanced[[Team]:[xFIP]], 19,FALSE)</f>
        <v>#N/A</v>
      </c>
      <c r="AL1200" s="9" t="e">
        <f>VLOOKUP($C1200, Team_Pitching___Advanced[], 20, FALSE)</f>
        <v>#N/A</v>
      </c>
      <c r="AM1200" s="9" t="e">
        <f>VLOOKUP($C1200, Team_Batting___Dashboard[[Team]:[wOBA]], 16, FALSE)</f>
        <v>#N/A</v>
      </c>
      <c r="AN1200" s="9" t="e">
        <f>VLOOKUP($C1200, Team_Batting___Advanced[[Team]:[OPS]], 9, FALSE)</f>
        <v>#N/A</v>
      </c>
      <c r="AO1200" s="9" t="e">
        <f>VLOOKUP($C1200, Team_Batting___Advanced[], 19, FALSE)</f>
        <v>#N/A</v>
      </c>
      <c r="AP1200" s="9" t="e">
        <f>VLOOKUP($C1200, 'Team Per G'!$A$2:$G$31, 3, FALSE)</f>
        <v>#N/A</v>
      </c>
      <c r="AQ1200" s="9" t="e">
        <f>VLOOKUP($C1200, 'Team Per G'!$A$2:$G$31, 5, FALSE)</f>
        <v>#N/A</v>
      </c>
      <c r="AR1200" s="9" t="e">
        <f>VLOOKUP($C1200, 'Team Per G'!$A$2:$G$31, 4, FALSE)</f>
        <v>#N/A</v>
      </c>
      <c r="AS1200" s="9" t="e">
        <f>VLOOKUP($C1200, Team_Batting___Dashboard[], 22, FALSE)/$AC1200</f>
        <v>#N/A</v>
      </c>
      <c r="AT1200" s="9" t="e">
        <f>VLOOKUP($C1200, 'FanGraphs - Team WAR Projected'!$B$2:$E$31, 4, FALSE)/162</f>
        <v>#N/A</v>
      </c>
      <c r="AU1200" s="9" t="e">
        <f>VLOOKUP($C1200, FanGraphs_Standings[[Abbreviation]:[2024 Year to Date RS/G]], 6, FALSE)/$AC1200</f>
        <v>#N/A</v>
      </c>
      <c r="AV1200" s="9" t="e">
        <f>VLOOKUP($C1200, FanGraphs_Standings[[Abbreviation]:[2024 Projected Full Season RDif]], 19, FALSE)/162</f>
        <v>#N/A</v>
      </c>
      <c r="AW1200" s="9" t="e">
        <f>VLOOKUP($C1200, FanGraphs_Standings[[Abbreviation]:[2024 Projected Full Season RDif]], 5, FALSE)</f>
        <v>#N/A</v>
      </c>
      <c r="AX1200" s="9" t="e">
        <f>VLOOKUP($C1200, FanGraphs_Standings[[Abbreviation]:[2024 Projected Full Season W%]], 18, FALSE)</f>
        <v>#N/A</v>
      </c>
      <c r="AY1200" s="9" t="e">
        <f>VLOOKUP($C1200, 'Home Field Adv'!$A$2:$K$31, 11, FALSE)</f>
        <v>#N/A</v>
      </c>
      <c r="BB1200" s="5" t="str">
        <f t="shared" si="55"/>
        <v/>
      </c>
      <c r="BC1200" s="5" t="str">
        <f t="shared" si="56"/>
        <v/>
      </c>
      <c r="BD1200" s="5" t="str">
        <f t="shared" si="57"/>
        <v/>
      </c>
    </row>
    <row r="1201" spans="6:56" x14ac:dyDescent="0.45">
      <c r="F1201" s="9" t="e">
        <f>VLOOKUP($B1201, FanGraphs_Standings[[Abbreviation]:[2024 Year to Date G]], 2, FALSE)</f>
        <v>#N/A</v>
      </c>
      <c r="G1201" s="9" t="e">
        <f>IF(ISERR(VLOOKUP($D1201, 'SP Per G'!$A$2:$D$1380, 3, FALSE)), L1201, VLOOKUP($D1201, 'SP Per G'!$A$2:$D$1380, 3, FALSE))</f>
        <v>#N/A</v>
      </c>
      <c r="H1201" s="9" t="e">
        <f>VLOOKUP($D1201, 'SP Per G'!$A$2:$D$1380, 4, FALSE)</f>
        <v>#N/A</v>
      </c>
      <c r="I1201" s="9" t="e">
        <f>VLOOKUP($D1201, Individual_Pitching___Dashboard[], 18, FALSE)</f>
        <v>#N/A</v>
      </c>
      <c r="J1201" s="9" t="e">
        <f>VLOOKUP($D1201, Individual_Pitching___Dashboard[], 20, FALSE)</f>
        <v>#N/A</v>
      </c>
      <c r="K1201" s="9" t="e">
        <f>VLOOKUP($D1201, Individual_Pitching___Advanced[], 21,FALSE)</f>
        <v>#N/A</v>
      </c>
      <c r="L1201" s="9" t="e">
        <f>VLOOKUP($B1201, 'Team Per G'!$A$2:$G$31, 7, FALSE)</f>
        <v>#N/A</v>
      </c>
      <c r="M1201" s="9" t="e">
        <f>VLOOKUP($B1201, 'FanGraphs - Team WAR Projected'!$B$2:$E$31, 3, FALSE)/162</f>
        <v>#N/A</v>
      </c>
      <c r="N1201" s="9" t="e">
        <f>VLOOKUP($B1201, Team_Pitching___Advanced[[Team]:[xFIP]], 19,FALSE)</f>
        <v>#N/A</v>
      </c>
      <c r="O1201" s="9" t="e">
        <f>VLOOKUP($B1201, Team_Pitching___Advanced[], 20, FALSE)</f>
        <v>#N/A</v>
      </c>
      <c r="P1201" s="9" t="e">
        <f>VLOOKUP($B1201, Team_Batting___Dashboard[[Team]:[wOBA]], 16, FALSE)</f>
        <v>#N/A</v>
      </c>
      <c r="Q1201" s="9" t="e">
        <f>VLOOKUP($B1201, Team_Batting___Advanced[[Team]:[OPS]], 9, FALSE)</f>
        <v>#N/A</v>
      </c>
      <c r="R1201" s="9" t="e">
        <f>VLOOKUP($B1201, Team_Batting___Advanced[], 19, FALSE)</f>
        <v>#N/A</v>
      </c>
      <c r="S1201" s="9" t="e">
        <f>VLOOKUP($B1201, 'Team Per G'!$A$2:$G$31, 3, FALSE)</f>
        <v>#N/A</v>
      </c>
      <c r="T1201" s="9" t="e">
        <f>VLOOKUP($B1201, 'Team Per G'!$A$2:$G$31, 5, FALSE)</f>
        <v>#N/A</v>
      </c>
      <c r="U1201" s="9" t="e">
        <f>VLOOKUP($B1201, 'Team Per G'!$A$2:$G$31, 4, FALSE)</f>
        <v>#N/A</v>
      </c>
      <c r="V1201" s="9" t="e">
        <f>VLOOKUP($B1201, Team_Batting___Dashboard[], 22, FALSE)/$F1201</f>
        <v>#N/A</v>
      </c>
      <c r="W1201" s="9" t="e">
        <f>VLOOKUP($B1201, 'FanGraphs - Team WAR Projected'!$B$2:$E$31, 4, FALSE)/162</f>
        <v>#N/A</v>
      </c>
      <c r="X1201" s="9" t="e">
        <f>VLOOKUP($B1201, FanGraphs_Standings[[Abbreviation]:[2024 Year to Date RS/G]], 6, FALSE)/$F1201</f>
        <v>#N/A</v>
      </c>
      <c r="Y1201" s="9" t="e">
        <f>VLOOKUP($B1201, FanGraphs_Standings[[Abbreviation]:[2024 Projected Full Season RDif]], 19, FALSE)/162</f>
        <v>#N/A</v>
      </c>
      <c r="Z1201" s="9" t="e">
        <f>VLOOKUP($B1201, FanGraphs_Standings[[Abbreviation]:[2024 Projected Full Season RDif]], 5, FALSE)</f>
        <v>#N/A</v>
      </c>
      <c r="AA1201" s="9" t="e">
        <f>VLOOKUP($B1201, FanGraphs_Standings[[Abbreviation]:[2024 Projected Full Season W%]], 18, FALSE)</f>
        <v>#N/A</v>
      </c>
      <c r="AB1201" s="9" t="e">
        <f>VLOOKUP($B1201, 'Home Field Adv'!$A$2:$I$31, 9, FALSE)</f>
        <v>#N/A</v>
      </c>
      <c r="AC1201" s="9" t="e">
        <f>VLOOKUP($C1201, FanGraphs_Standings[[Abbreviation]:[2024 Year to Date G]], 2, FALSE)</f>
        <v>#N/A</v>
      </c>
      <c r="AD1201" s="9" t="e">
        <f>VLOOKUP($E1201, 'SP Per G'!$A$2:$D$1380, 3, FALSE)</f>
        <v>#N/A</v>
      </c>
      <c r="AE1201" s="9" t="e">
        <f>VLOOKUP($E1201, 'SP Per G'!$A$2:$D$1380, 4, FALSE)</f>
        <v>#N/A</v>
      </c>
      <c r="AF1201" s="9" t="e">
        <f>VLOOKUP($E1201, Individual_Pitching___Dashboard[], 18, FALSE)</f>
        <v>#N/A</v>
      </c>
      <c r="AG1201" s="9" t="e">
        <f>VLOOKUP($E1201, Individual_Pitching___Dashboard[], 20, FALSE)</f>
        <v>#N/A</v>
      </c>
      <c r="AH1201" s="9" t="e">
        <f>VLOOKUP($E1201, Individual_Pitching___Advanced[], 21,FALSE)</f>
        <v>#N/A</v>
      </c>
      <c r="AI1201" s="9" t="e">
        <f>VLOOKUP($C1201, 'Team Per G'!$A$2:$G$31, 7, FALSE)</f>
        <v>#N/A</v>
      </c>
      <c r="AJ1201" s="9" t="e">
        <f>VLOOKUP($C1201, 'FanGraphs - Team WAR Projected'!$B$2:$E$31, 3, FALSE)/162</f>
        <v>#N/A</v>
      </c>
      <c r="AK1201" s="9" t="e">
        <f>VLOOKUP($C1201, Team_Pitching___Advanced[[Team]:[xFIP]], 19,FALSE)</f>
        <v>#N/A</v>
      </c>
      <c r="AL1201" s="9" t="e">
        <f>VLOOKUP($C1201, Team_Pitching___Advanced[], 20, FALSE)</f>
        <v>#N/A</v>
      </c>
      <c r="AM1201" s="9" t="e">
        <f>VLOOKUP($C1201, Team_Batting___Dashboard[[Team]:[wOBA]], 16, FALSE)</f>
        <v>#N/A</v>
      </c>
      <c r="AN1201" s="9" t="e">
        <f>VLOOKUP($C1201, Team_Batting___Advanced[[Team]:[OPS]], 9, FALSE)</f>
        <v>#N/A</v>
      </c>
      <c r="AO1201" s="9" t="e">
        <f>VLOOKUP($C1201, Team_Batting___Advanced[], 19, FALSE)</f>
        <v>#N/A</v>
      </c>
      <c r="AP1201" s="9" t="e">
        <f>VLOOKUP($C1201, 'Team Per G'!$A$2:$G$31, 3, FALSE)</f>
        <v>#N/A</v>
      </c>
      <c r="AQ1201" s="9" t="e">
        <f>VLOOKUP($C1201, 'Team Per G'!$A$2:$G$31, 5, FALSE)</f>
        <v>#N/A</v>
      </c>
      <c r="AR1201" s="9" t="e">
        <f>VLOOKUP($C1201, 'Team Per G'!$A$2:$G$31, 4, FALSE)</f>
        <v>#N/A</v>
      </c>
      <c r="AS1201" s="9" t="e">
        <f>VLOOKUP($C1201, Team_Batting___Dashboard[], 22, FALSE)/$AC1201</f>
        <v>#N/A</v>
      </c>
      <c r="AT1201" s="9" t="e">
        <f>VLOOKUP($C1201, 'FanGraphs - Team WAR Projected'!$B$2:$E$31, 4, FALSE)/162</f>
        <v>#N/A</v>
      </c>
      <c r="AU1201" s="9" t="e">
        <f>VLOOKUP($C1201, FanGraphs_Standings[[Abbreviation]:[2024 Year to Date RS/G]], 6, FALSE)/$AC1201</f>
        <v>#N/A</v>
      </c>
      <c r="AV1201" s="9" t="e">
        <f>VLOOKUP($C1201, FanGraphs_Standings[[Abbreviation]:[2024 Projected Full Season RDif]], 19, FALSE)/162</f>
        <v>#N/A</v>
      </c>
      <c r="AW1201" s="9" t="e">
        <f>VLOOKUP($C1201, FanGraphs_Standings[[Abbreviation]:[2024 Projected Full Season RDif]], 5, FALSE)</f>
        <v>#N/A</v>
      </c>
      <c r="AX1201" s="9" t="e">
        <f>VLOOKUP($C1201, FanGraphs_Standings[[Abbreviation]:[2024 Projected Full Season W%]], 18, FALSE)</f>
        <v>#N/A</v>
      </c>
      <c r="AY1201" s="9" t="e">
        <f>VLOOKUP($C1201, 'Home Field Adv'!$A$2:$K$31, 11, FALSE)</f>
        <v>#N/A</v>
      </c>
      <c r="BB1201" s="5" t="str">
        <f t="shared" si="55"/>
        <v/>
      </c>
      <c r="BC1201" s="5" t="str">
        <f t="shared" si="56"/>
        <v/>
      </c>
      <c r="BD1201" s="5" t="str">
        <f t="shared" si="57"/>
        <v/>
      </c>
    </row>
    <row r="1202" spans="6:56" x14ac:dyDescent="0.45">
      <c r="F1202" s="9" t="e">
        <f>VLOOKUP($B1202, FanGraphs_Standings[[Abbreviation]:[2024 Year to Date G]], 2, FALSE)</f>
        <v>#N/A</v>
      </c>
      <c r="G1202" s="9" t="e">
        <f>IF(ISERR(VLOOKUP($D1202, 'SP Per G'!$A$2:$D$1380, 3, FALSE)), L1202, VLOOKUP($D1202, 'SP Per G'!$A$2:$D$1380, 3, FALSE))</f>
        <v>#N/A</v>
      </c>
      <c r="H1202" s="9" t="e">
        <f>VLOOKUP($D1202, 'SP Per G'!$A$2:$D$1380, 4, FALSE)</f>
        <v>#N/A</v>
      </c>
      <c r="I1202" s="9" t="e">
        <f>VLOOKUP($D1202, Individual_Pitching___Dashboard[], 18, FALSE)</f>
        <v>#N/A</v>
      </c>
      <c r="J1202" s="9" t="e">
        <f>VLOOKUP($D1202, Individual_Pitching___Dashboard[], 20, FALSE)</f>
        <v>#N/A</v>
      </c>
      <c r="K1202" s="9" t="e">
        <f>VLOOKUP($D1202, Individual_Pitching___Advanced[], 21,FALSE)</f>
        <v>#N/A</v>
      </c>
      <c r="L1202" s="9" t="e">
        <f>VLOOKUP($B1202, 'Team Per G'!$A$2:$G$31, 7, FALSE)</f>
        <v>#N/A</v>
      </c>
      <c r="M1202" s="9" t="e">
        <f>VLOOKUP($B1202, 'FanGraphs - Team WAR Projected'!$B$2:$E$31, 3, FALSE)/162</f>
        <v>#N/A</v>
      </c>
      <c r="N1202" s="9" t="e">
        <f>VLOOKUP($B1202, Team_Pitching___Advanced[[Team]:[xFIP]], 19,FALSE)</f>
        <v>#N/A</v>
      </c>
      <c r="O1202" s="9" t="e">
        <f>VLOOKUP($B1202, Team_Pitching___Advanced[], 20, FALSE)</f>
        <v>#N/A</v>
      </c>
      <c r="P1202" s="9" t="e">
        <f>VLOOKUP($B1202, Team_Batting___Dashboard[[Team]:[wOBA]], 16, FALSE)</f>
        <v>#N/A</v>
      </c>
      <c r="Q1202" s="9" t="e">
        <f>VLOOKUP($B1202, Team_Batting___Advanced[[Team]:[OPS]], 9, FALSE)</f>
        <v>#N/A</v>
      </c>
      <c r="R1202" s="9" t="e">
        <f>VLOOKUP($B1202, Team_Batting___Advanced[], 19, FALSE)</f>
        <v>#N/A</v>
      </c>
      <c r="S1202" s="9" t="e">
        <f>VLOOKUP($B1202, 'Team Per G'!$A$2:$G$31, 3, FALSE)</f>
        <v>#N/A</v>
      </c>
      <c r="T1202" s="9" t="e">
        <f>VLOOKUP($B1202, 'Team Per G'!$A$2:$G$31, 5, FALSE)</f>
        <v>#N/A</v>
      </c>
      <c r="U1202" s="9" t="e">
        <f>VLOOKUP($B1202, 'Team Per G'!$A$2:$G$31, 4, FALSE)</f>
        <v>#N/A</v>
      </c>
      <c r="V1202" s="9" t="e">
        <f>VLOOKUP($B1202, Team_Batting___Dashboard[], 22, FALSE)/$F1202</f>
        <v>#N/A</v>
      </c>
      <c r="W1202" s="9" t="e">
        <f>VLOOKUP($B1202, 'FanGraphs - Team WAR Projected'!$B$2:$E$31, 4, FALSE)/162</f>
        <v>#N/A</v>
      </c>
      <c r="X1202" s="9" t="e">
        <f>VLOOKUP($B1202, FanGraphs_Standings[[Abbreviation]:[2024 Year to Date RS/G]], 6, FALSE)/$F1202</f>
        <v>#N/A</v>
      </c>
      <c r="Y1202" s="9" t="e">
        <f>VLOOKUP($B1202, FanGraphs_Standings[[Abbreviation]:[2024 Projected Full Season RDif]], 19, FALSE)/162</f>
        <v>#N/A</v>
      </c>
      <c r="Z1202" s="9" t="e">
        <f>VLOOKUP($B1202, FanGraphs_Standings[[Abbreviation]:[2024 Projected Full Season RDif]], 5, FALSE)</f>
        <v>#N/A</v>
      </c>
      <c r="AA1202" s="9" t="e">
        <f>VLOOKUP($B1202, FanGraphs_Standings[[Abbreviation]:[2024 Projected Full Season W%]], 18, FALSE)</f>
        <v>#N/A</v>
      </c>
      <c r="AB1202" s="9" t="e">
        <f>VLOOKUP($B1202, 'Home Field Adv'!$A$2:$I$31, 9, FALSE)</f>
        <v>#N/A</v>
      </c>
      <c r="AC1202" s="9" t="e">
        <f>VLOOKUP($C1202, FanGraphs_Standings[[Abbreviation]:[2024 Year to Date G]], 2, FALSE)</f>
        <v>#N/A</v>
      </c>
      <c r="AD1202" s="9" t="e">
        <f>VLOOKUP($E1202, 'SP Per G'!$A$2:$D$1380, 3, FALSE)</f>
        <v>#N/A</v>
      </c>
      <c r="AE1202" s="9" t="e">
        <f>VLOOKUP($E1202, 'SP Per G'!$A$2:$D$1380, 4, FALSE)</f>
        <v>#N/A</v>
      </c>
      <c r="AF1202" s="9" t="e">
        <f>VLOOKUP($E1202, Individual_Pitching___Dashboard[], 18, FALSE)</f>
        <v>#N/A</v>
      </c>
      <c r="AG1202" s="9" t="e">
        <f>VLOOKUP($E1202, Individual_Pitching___Dashboard[], 20, FALSE)</f>
        <v>#N/A</v>
      </c>
      <c r="AH1202" s="9" t="e">
        <f>VLOOKUP($E1202, Individual_Pitching___Advanced[], 21,FALSE)</f>
        <v>#N/A</v>
      </c>
      <c r="AI1202" s="9" t="e">
        <f>VLOOKUP($C1202, 'Team Per G'!$A$2:$G$31, 7, FALSE)</f>
        <v>#N/A</v>
      </c>
      <c r="AJ1202" s="9" t="e">
        <f>VLOOKUP($C1202, 'FanGraphs - Team WAR Projected'!$B$2:$E$31, 3, FALSE)/162</f>
        <v>#N/A</v>
      </c>
      <c r="AK1202" s="9" t="e">
        <f>VLOOKUP($C1202, Team_Pitching___Advanced[[Team]:[xFIP]], 19,FALSE)</f>
        <v>#N/A</v>
      </c>
      <c r="AL1202" s="9" t="e">
        <f>VLOOKUP($C1202, Team_Pitching___Advanced[], 20, FALSE)</f>
        <v>#N/A</v>
      </c>
      <c r="AM1202" s="9" t="e">
        <f>VLOOKUP($C1202, Team_Batting___Dashboard[[Team]:[wOBA]], 16, FALSE)</f>
        <v>#N/A</v>
      </c>
      <c r="AN1202" s="9" t="e">
        <f>VLOOKUP($C1202, Team_Batting___Advanced[[Team]:[OPS]], 9, FALSE)</f>
        <v>#N/A</v>
      </c>
      <c r="AO1202" s="9" t="e">
        <f>VLOOKUP($C1202, Team_Batting___Advanced[], 19, FALSE)</f>
        <v>#N/A</v>
      </c>
      <c r="AP1202" s="9" t="e">
        <f>VLOOKUP($C1202, 'Team Per G'!$A$2:$G$31, 3, FALSE)</f>
        <v>#N/A</v>
      </c>
      <c r="AQ1202" s="9" t="e">
        <f>VLOOKUP($C1202, 'Team Per G'!$A$2:$G$31, 5, FALSE)</f>
        <v>#N/A</v>
      </c>
      <c r="AR1202" s="9" t="e">
        <f>VLOOKUP($C1202, 'Team Per G'!$A$2:$G$31, 4, FALSE)</f>
        <v>#N/A</v>
      </c>
      <c r="AS1202" s="9" t="e">
        <f>VLOOKUP($C1202, Team_Batting___Dashboard[], 22, FALSE)/$AC1202</f>
        <v>#N/A</v>
      </c>
      <c r="AT1202" s="9" t="e">
        <f>VLOOKUP($C1202, 'FanGraphs - Team WAR Projected'!$B$2:$E$31, 4, FALSE)/162</f>
        <v>#N/A</v>
      </c>
      <c r="AU1202" s="9" t="e">
        <f>VLOOKUP($C1202, FanGraphs_Standings[[Abbreviation]:[2024 Year to Date RS/G]], 6, FALSE)/$AC1202</f>
        <v>#N/A</v>
      </c>
      <c r="AV1202" s="9" t="e">
        <f>VLOOKUP($C1202, FanGraphs_Standings[[Abbreviation]:[2024 Projected Full Season RDif]], 19, FALSE)/162</f>
        <v>#N/A</v>
      </c>
      <c r="AW1202" s="9" t="e">
        <f>VLOOKUP($C1202, FanGraphs_Standings[[Abbreviation]:[2024 Projected Full Season RDif]], 5, FALSE)</f>
        <v>#N/A</v>
      </c>
      <c r="AX1202" s="9" t="e">
        <f>VLOOKUP($C1202, FanGraphs_Standings[[Abbreviation]:[2024 Projected Full Season W%]], 18, FALSE)</f>
        <v>#N/A</v>
      </c>
      <c r="AY1202" s="9" t="e">
        <f>VLOOKUP($C1202, 'Home Field Adv'!$A$2:$K$31, 11, FALSE)</f>
        <v>#N/A</v>
      </c>
      <c r="BB1202" s="5" t="str">
        <f t="shared" si="55"/>
        <v/>
      </c>
      <c r="BC1202" s="5" t="str">
        <f t="shared" si="56"/>
        <v/>
      </c>
      <c r="BD1202" s="5" t="str">
        <f t="shared" si="57"/>
        <v/>
      </c>
    </row>
    <row r="1203" spans="6:56" x14ac:dyDescent="0.45">
      <c r="F1203" s="9" t="e">
        <f>VLOOKUP($B1203, FanGraphs_Standings[[Abbreviation]:[2024 Year to Date G]], 2, FALSE)</f>
        <v>#N/A</v>
      </c>
      <c r="G1203" s="9" t="e">
        <f>IF(ISERR(VLOOKUP($D1203, 'SP Per G'!$A$2:$D$1380, 3, FALSE)), L1203, VLOOKUP($D1203, 'SP Per G'!$A$2:$D$1380, 3, FALSE))</f>
        <v>#N/A</v>
      </c>
      <c r="H1203" s="9" t="e">
        <f>VLOOKUP($D1203, 'SP Per G'!$A$2:$D$1380, 4, FALSE)</f>
        <v>#N/A</v>
      </c>
      <c r="I1203" s="9" t="e">
        <f>VLOOKUP($D1203, Individual_Pitching___Dashboard[], 18, FALSE)</f>
        <v>#N/A</v>
      </c>
      <c r="J1203" s="9" t="e">
        <f>VLOOKUP($D1203, Individual_Pitching___Dashboard[], 20, FALSE)</f>
        <v>#N/A</v>
      </c>
      <c r="K1203" s="9" t="e">
        <f>VLOOKUP($D1203, Individual_Pitching___Advanced[], 21,FALSE)</f>
        <v>#N/A</v>
      </c>
      <c r="L1203" s="9" t="e">
        <f>VLOOKUP($B1203, 'Team Per G'!$A$2:$G$31, 7, FALSE)</f>
        <v>#N/A</v>
      </c>
      <c r="M1203" s="9" t="e">
        <f>VLOOKUP($B1203, 'FanGraphs - Team WAR Projected'!$B$2:$E$31, 3, FALSE)/162</f>
        <v>#N/A</v>
      </c>
      <c r="N1203" s="9" t="e">
        <f>VLOOKUP($B1203, Team_Pitching___Advanced[[Team]:[xFIP]], 19,FALSE)</f>
        <v>#N/A</v>
      </c>
      <c r="O1203" s="9" t="e">
        <f>VLOOKUP($B1203, Team_Pitching___Advanced[], 20, FALSE)</f>
        <v>#N/A</v>
      </c>
      <c r="P1203" s="9" t="e">
        <f>VLOOKUP($B1203, Team_Batting___Dashboard[[Team]:[wOBA]], 16, FALSE)</f>
        <v>#N/A</v>
      </c>
      <c r="Q1203" s="9" t="e">
        <f>VLOOKUP($B1203, Team_Batting___Advanced[[Team]:[OPS]], 9, FALSE)</f>
        <v>#N/A</v>
      </c>
      <c r="R1203" s="9" t="e">
        <f>VLOOKUP($B1203, Team_Batting___Advanced[], 19, FALSE)</f>
        <v>#N/A</v>
      </c>
      <c r="S1203" s="9" t="e">
        <f>VLOOKUP($B1203, 'Team Per G'!$A$2:$G$31, 3, FALSE)</f>
        <v>#N/A</v>
      </c>
      <c r="T1203" s="9" t="e">
        <f>VLOOKUP($B1203, 'Team Per G'!$A$2:$G$31, 5, FALSE)</f>
        <v>#N/A</v>
      </c>
      <c r="U1203" s="9" t="e">
        <f>VLOOKUP($B1203, 'Team Per G'!$A$2:$G$31, 4, FALSE)</f>
        <v>#N/A</v>
      </c>
      <c r="V1203" s="9" t="e">
        <f>VLOOKUP($B1203, Team_Batting___Dashboard[], 22, FALSE)/$F1203</f>
        <v>#N/A</v>
      </c>
      <c r="W1203" s="9" t="e">
        <f>VLOOKUP($B1203, 'FanGraphs - Team WAR Projected'!$B$2:$E$31, 4, FALSE)/162</f>
        <v>#N/A</v>
      </c>
      <c r="X1203" s="9" t="e">
        <f>VLOOKUP($B1203, FanGraphs_Standings[[Abbreviation]:[2024 Year to Date RS/G]], 6, FALSE)/$F1203</f>
        <v>#N/A</v>
      </c>
      <c r="Y1203" s="9" t="e">
        <f>VLOOKUP($B1203, FanGraphs_Standings[[Abbreviation]:[2024 Projected Full Season RDif]], 19, FALSE)/162</f>
        <v>#N/A</v>
      </c>
      <c r="Z1203" s="9" t="e">
        <f>VLOOKUP($B1203, FanGraphs_Standings[[Abbreviation]:[2024 Projected Full Season RDif]], 5, FALSE)</f>
        <v>#N/A</v>
      </c>
      <c r="AA1203" s="9" t="e">
        <f>VLOOKUP($B1203, FanGraphs_Standings[[Abbreviation]:[2024 Projected Full Season W%]], 18, FALSE)</f>
        <v>#N/A</v>
      </c>
      <c r="AB1203" s="9" t="e">
        <f>VLOOKUP($B1203, 'Home Field Adv'!$A$2:$I$31, 9, FALSE)</f>
        <v>#N/A</v>
      </c>
      <c r="AC1203" s="9" t="e">
        <f>VLOOKUP($C1203, FanGraphs_Standings[[Abbreviation]:[2024 Year to Date G]], 2, FALSE)</f>
        <v>#N/A</v>
      </c>
      <c r="AD1203" s="9" t="e">
        <f>VLOOKUP($E1203, 'SP Per G'!$A$2:$D$1380, 3, FALSE)</f>
        <v>#N/A</v>
      </c>
      <c r="AE1203" s="9" t="e">
        <f>VLOOKUP($E1203, 'SP Per G'!$A$2:$D$1380, 4, FALSE)</f>
        <v>#N/A</v>
      </c>
      <c r="AF1203" s="9" t="e">
        <f>VLOOKUP($E1203, Individual_Pitching___Dashboard[], 18, FALSE)</f>
        <v>#N/A</v>
      </c>
      <c r="AG1203" s="9" t="e">
        <f>VLOOKUP($E1203, Individual_Pitching___Dashboard[], 20, FALSE)</f>
        <v>#N/A</v>
      </c>
      <c r="AH1203" s="9" t="e">
        <f>VLOOKUP($E1203, Individual_Pitching___Advanced[], 21,FALSE)</f>
        <v>#N/A</v>
      </c>
      <c r="AI1203" s="9" t="e">
        <f>VLOOKUP($C1203, 'Team Per G'!$A$2:$G$31, 7, FALSE)</f>
        <v>#N/A</v>
      </c>
      <c r="AJ1203" s="9" t="e">
        <f>VLOOKUP($C1203, 'FanGraphs - Team WAR Projected'!$B$2:$E$31, 3, FALSE)/162</f>
        <v>#N/A</v>
      </c>
      <c r="AK1203" s="9" t="e">
        <f>VLOOKUP($C1203, Team_Pitching___Advanced[[Team]:[xFIP]], 19,FALSE)</f>
        <v>#N/A</v>
      </c>
      <c r="AL1203" s="9" t="e">
        <f>VLOOKUP($C1203, Team_Pitching___Advanced[], 20, FALSE)</f>
        <v>#N/A</v>
      </c>
      <c r="AM1203" s="9" t="e">
        <f>VLOOKUP($C1203, Team_Batting___Dashboard[[Team]:[wOBA]], 16, FALSE)</f>
        <v>#N/A</v>
      </c>
      <c r="AN1203" s="9" t="e">
        <f>VLOOKUP($C1203, Team_Batting___Advanced[[Team]:[OPS]], 9, FALSE)</f>
        <v>#N/A</v>
      </c>
      <c r="AO1203" s="9" t="e">
        <f>VLOOKUP($C1203, Team_Batting___Advanced[], 19, FALSE)</f>
        <v>#N/A</v>
      </c>
      <c r="AP1203" s="9" t="e">
        <f>VLOOKUP($C1203, 'Team Per G'!$A$2:$G$31, 3, FALSE)</f>
        <v>#N/A</v>
      </c>
      <c r="AQ1203" s="9" t="e">
        <f>VLOOKUP($C1203, 'Team Per G'!$A$2:$G$31, 5, FALSE)</f>
        <v>#N/A</v>
      </c>
      <c r="AR1203" s="9" t="e">
        <f>VLOOKUP($C1203, 'Team Per G'!$A$2:$G$31, 4, FALSE)</f>
        <v>#N/A</v>
      </c>
      <c r="AS1203" s="9" t="e">
        <f>VLOOKUP($C1203, Team_Batting___Dashboard[], 22, FALSE)/$AC1203</f>
        <v>#N/A</v>
      </c>
      <c r="AT1203" s="9" t="e">
        <f>VLOOKUP($C1203, 'FanGraphs - Team WAR Projected'!$B$2:$E$31, 4, FALSE)/162</f>
        <v>#N/A</v>
      </c>
      <c r="AU1203" s="9" t="e">
        <f>VLOOKUP($C1203, FanGraphs_Standings[[Abbreviation]:[2024 Year to Date RS/G]], 6, FALSE)/$AC1203</f>
        <v>#N/A</v>
      </c>
      <c r="AV1203" s="9" t="e">
        <f>VLOOKUP($C1203, FanGraphs_Standings[[Abbreviation]:[2024 Projected Full Season RDif]], 19, FALSE)/162</f>
        <v>#N/A</v>
      </c>
      <c r="AW1203" s="9" t="e">
        <f>VLOOKUP($C1203, FanGraphs_Standings[[Abbreviation]:[2024 Projected Full Season RDif]], 5, FALSE)</f>
        <v>#N/A</v>
      </c>
      <c r="AX1203" s="9" t="e">
        <f>VLOOKUP($C1203, FanGraphs_Standings[[Abbreviation]:[2024 Projected Full Season W%]], 18, FALSE)</f>
        <v>#N/A</v>
      </c>
      <c r="AY1203" s="9" t="e">
        <f>VLOOKUP($C1203, 'Home Field Adv'!$A$2:$K$31, 11, FALSE)</f>
        <v>#N/A</v>
      </c>
      <c r="BB1203" s="5" t="str">
        <f t="shared" si="55"/>
        <v/>
      </c>
      <c r="BC1203" s="5" t="str">
        <f t="shared" si="56"/>
        <v/>
      </c>
      <c r="BD1203" s="5" t="str">
        <f t="shared" si="57"/>
        <v/>
      </c>
    </row>
    <row r="1204" spans="6:56" x14ac:dyDescent="0.45">
      <c r="F1204" s="9" t="e">
        <f>VLOOKUP($B1204, FanGraphs_Standings[[Abbreviation]:[2024 Year to Date G]], 2, FALSE)</f>
        <v>#N/A</v>
      </c>
      <c r="G1204" s="9" t="e">
        <f>IF(ISERR(VLOOKUP($D1204, 'SP Per G'!$A$2:$D$1380, 3, FALSE)), L1204, VLOOKUP($D1204, 'SP Per G'!$A$2:$D$1380, 3, FALSE))</f>
        <v>#N/A</v>
      </c>
      <c r="H1204" s="9" t="e">
        <f>VLOOKUP($D1204, 'SP Per G'!$A$2:$D$1380, 4, FALSE)</f>
        <v>#N/A</v>
      </c>
      <c r="I1204" s="9" t="e">
        <f>VLOOKUP($D1204, Individual_Pitching___Dashboard[], 18, FALSE)</f>
        <v>#N/A</v>
      </c>
      <c r="J1204" s="9" t="e">
        <f>VLOOKUP($D1204, Individual_Pitching___Dashboard[], 20, FALSE)</f>
        <v>#N/A</v>
      </c>
      <c r="K1204" s="9" t="e">
        <f>VLOOKUP($D1204, Individual_Pitching___Advanced[], 21,FALSE)</f>
        <v>#N/A</v>
      </c>
      <c r="L1204" s="9" t="e">
        <f>VLOOKUP($B1204, 'Team Per G'!$A$2:$G$31, 7, FALSE)</f>
        <v>#N/A</v>
      </c>
      <c r="M1204" s="9" t="e">
        <f>VLOOKUP($B1204, 'FanGraphs - Team WAR Projected'!$B$2:$E$31, 3, FALSE)/162</f>
        <v>#N/A</v>
      </c>
      <c r="N1204" s="9" t="e">
        <f>VLOOKUP($B1204, Team_Pitching___Advanced[[Team]:[xFIP]], 19,FALSE)</f>
        <v>#N/A</v>
      </c>
      <c r="O1204" s="9" t="e">
        <f>VLOOKUP($B1204, Team_Pitching___Advanced[], 20, FALSE)</f>
        <v>#N/A</v>
      </c>
      <c r="P1204" s="9" t="e">
        <f>VLOOKUP($B1204, Team_Batting___Dashboard[[Team]:[wOBA]], 16, FALSE)</f>
        <v>#N/A</v>
      </c>
      <c r="Q1204" s="9" t="e">
        <f>VLOOKUP($B1204, Team_Batting___Advanced[[Team]:[OPS]], 9, FALSE)</f>
        <v>#N/A</v>
      </c>
      <c r="R1204" s="9" t="e">
        <f>VLOOKUP($B1204, Team_Batting___Advanced[], 19, FALSE)</f>
        <v>#N/A</v>
      </c>
      <c r="S1204" s="9" t="e">
        <f>VLOOKUP($B1204, 'Team Per G'!$A$2:$G$31, 3, FALSE)</f>
        <v>#N/A</v>
      </c>
      <c r="T1204" s="9" t="e">
        <f>VLOOKUP($B1204, 'Team Per G'!$A$2:$G$31, 5, FALSE)</f>
        <v>#N/A</v>
      </c>
      <c r="U1204" s="9" t="e">
        <f>VLOOKUP($B1204, 'Team Per G'!$A$2:$G$31, 4, FALSE)</f>
        <v>#N/A</v>
      </c>
      <c r="V1204" s="9" t="e">
        <f>VLOOKUP($B1204, Team_Batting___Dashboard[], 22, FALSE)/$F1204</f>
        <v>#N/A</v>
      </c>
      <c r="W1204" s="9" t="e">
        <f>VLOOKUP($B1204, 'FanGraphs - Team WAR Projected'!$B$2:$E$31, 4, FALSE)/162</f>
        <v>#N/A</v>
      </c>
      <c r="X1204" s="9" t="e">
        <f>VLOOKUP($B1204, FanGraphs_Standings[[Abbreviation]:[2024 Year to Date RS/G]], 6, FALSE)/$F1204</f>
        <v>#N/A</v>
      </c>
      <c r="Y1204" s="9" t="e">
        <f>VLOOKUP($B1204, FanGraphs_Standings[[Abbreviation]:[2024 Projected Full Season RDif]], 19, FALSE)/162</f>
        <v>#N/A</v>
      </c>
      <c r="Z1204" s="9" t="e">
        <f>VLOOKUP($B1204, FanGraphs_Standings[[Abbreviation]:[2024 Projected Full Season RDif]], 5, FALSE)</f>
        <v>#N/A</v>
      </c>
      <c r="AA1204" s="9" t="e">
        <f>VLOOKUP($B1204, FanGraphs_Standings[[Abbreviation]:[2024 Projected Full Season W%]], 18, FALSE)</f>
        <v>#N/A</v>
      </c>
      <c r="AB1204" s="9" t="e">
        <f>VLOOKUP($B1204, 'Home Field Adv'!$A$2:$I$31, 9, FALSE)</f>
        <v>#N/A</v>
      </c>
      <c r="AC1204" s="9" t="e">
        <f>VLOOKUP($C1204, FanGraphs_Standings[[Abbreviation]:[2024 Year to Date G]], 2, FALSE)</f>
        <v>#N/A</v>
      </c>
      <c r="AD1204" s="9" t="e">
        <f>VLOOKUP($E1204, 'SP Per G'!$A$2:$D$1380, 3, FALSE)</f>
        <v>#N/A</v>
      </c>
      <c r="AE1204" s="9" t="e">
        <f>VLOOKUP($E1204, 'SP Per G'!$A$2:$D$1380, 4, FALSE)</f>
        <v>#N/A</v>
      </c>
      <c r="AF1204" s="9" t="e">
        <f>VLOOKUP($E1204, Individual_Pitching___Dashboard[], 18, FALSE)</f>
        <v>#N/A</v>
      </c>
      <c r="AG1204" s="9" t="e">
        <f>VLOOKUP($E1204, Individual_Pitching___Dashboard[], 20, FALSE)</f>
        <v>#N/A</v>
      </c>
      <c r="AH1204" s="9" t="e">
        <f>VLOOKUP($E1204, Individual_Pitching___Advanced[], 21,FALSE)</f>
        <v>#N/A</v>
      </c>
      <c r="AI1204" s="9" t="e">
        <f>VLOOKUP($C1204, 'Team Per G'!$A$2:$G$31, 7, FALSE)</f>
        <v>#N/A</v>
      </c>
      <c r="AJ1204" s="9" t="e">
        <f>VLOOKUP($C1204, 'FanGraphs - Team WAR Projected'!$B$2:$E$31, 3, FALSE)/162</f>
        <v>#N/A</v>
      </c>
      <c r="AK1204" s="9" t="e">
        <f>VLOOKUP($C1204, Team_Pitching___Advanced[[Team]:[xFIP]], 19,FALSE)</f>
        <v>#N/A</v>
      </c>
      <c r="AL1204" s="9" t="e">
        <f>VLOOKUP($C1204, Team_Pitching___Advanced[], 20, FALSE)</f>
        <v>#N/A</v>
      </c>
      <c r="AM1204" s="9" t="e">
        <f>VLOOKUP($C1204, Team_Batting___Dashboard[[Team]:[wOBA]], 16, FALSE)</f>
        <v>#N/A</v>
      </c>
      <c r="AN1204" s="9" t="e">
        <f>VLOOKUP($C1204, Team_Batting___Advanced[[Team]:[OPS]], 9, FALSE)</f>
        <v>#N/A</v>
      </c>
      <c r="AO1204" s="9" t="e">
        <f>VLOOKUP($C1204, Team_Batting___Advanced[], 19, FALSE)</f>
        <v>#N/A</v>
      </c>
      <c r="AP1204" s="9" t="e">
        <f>VLOOKUP($C1204, 'Team Per G'!$A$2:$G$31, 3, FALSE)</f>
        <v>#N/A</v>
      </c>
      <c r="AQ1204" s="9" t="e">
        <f>VLOOKUP($C1204, 'Team Per G'!$A$2:$G$31, 5, FALSE)</f>
        <v>#N/A</v>
      </c>
      <c r="AR1204" s="9" t="e">
        <f>VLOOKUP($C1204, 'Team Per G'!$A$2:$G$31, 4, FALSE)</f>
        <v>#N/A</v>
      </c>
      <c r="AS1204" s="9" t="e">
        <f>VLOOKUP($C1204, Team_Batting___Dashboard[], 22, FALSE)/$AC1204</f>
        <v>#N/A</v>
      </c>
      <c r="AT1204" s="9" t="e">
        <f>VLOOKUP($C1204, 'FanGraphs - Team WAR Projected'!$B$2:$E$31, 4, FALSE)/162</f>
        <v>#N/A</v>
      </c>
      <c r="AU1204" s="9" t="e">
        <f>VLOOKUP($C1204, FanGraphs_Standings[[Abbreviation]:[2024 Year to Date RS/G]], 6, FALSE)/$AC1204</f>
        <v>#N/A</v>
      </c>
      <c r="AV1204" s="9" t="e">
        <f>VLOOKUP($C1204, FanGraphs_Standings[[Abbreviation]:[2024 Projected Full Season RDif]], 19, FALSE)/162</f>
        <v>#N/A</v>
      </c>
      <c r="AW1204" s="9" t="e">
        <f>VLOOKUP($C1204, FanGraphs_Standings[[Abbreviation]:[2024 Projected Full Season RDif]], 5, FALSE)</f>
        <v>#N/A</v>
      </c>
      <c r="AX1204" s="9" t="e">
        <f>VLOOKUP($C1204, FanGraphs_Standings[[Abbreviation]:[2024 Projected Full Season W%]], 18, FALSE)</f>
        <v>#N/A</v>
      </c>
      <c r="AY1204" s="9" t="e">
        <f>VLOOKUP($C1204, 'Home Field Adv'!$A$2:$K$31, 11, FALSE)</f>
        <v>#N/A</v>
      </c>
      <c r="BB1204" s="5" t="str">
        <f t="shared" si="55"/>
        <v/>
      </c>
      <c r="BC1204" s="5" t="str">
        <f t="shared" si="56"/>
        <v/>
      </c>
      <c r="BD1204" s="5" t="str">
        <f t="shared" si="57"/>
        <v/>
      </c>
    </row>
    <row r="1205" spans="6:56" x14ac:dyDescent="0.45">
      <c r="F1205" s="9" t="e">
        <f>VLOOKUP($B1205, FanGraphs_Standings[[Abbreviation]:[2024 Year to Date G]], 2, FALSE)</f>
        <v>#N/A</v>
      </c>
      <c r="G1205" s="9" t="e">
        <f>IF(ISERR(VLOOKUP($D1205, 'SP Per G'!$A$2:$D$1380, 3, FALSE)), L1205, VLOOKUP($D1205, 'SP Per G'!$A$2:$D$1380, 3, FALSE))</f>
        <v>#N/A</v>
      </c>
      <c r="H1205" s="9" t="e">
        <f>VLOOKUP($D1205, 'SP Per G'!$A$2:$D$1380, 4, FALSE)</f>
        <v>#N/A</v>
      </c>
      <c r="I1205" s="9" t="e">
        <f>VLOOKUP($D1205, Individual_Pitching___Dashboard[], 18, FALSE)</f>
        <v>#N/A</v>
      </c>
      <c r="J1205" s="9" t="e">
        <f>VLOOKUP($D1205, Individual_Pitching___Dashboard[], 20, FALSE)</f>
        <v>#N/A</v>
      </c>
      <c r="K1205" s="9" t="e">
        <f>VLOOKUP($D1205, Individual_Pitching___Advanced[], 21,FALSE)</f>
        <v>#N/A</v>
      </c>
      <c r="L1205" s="9" t="e">
        <f>VLOOKUP($B1205, 'Team Per G'!$A$2:$G$31, 7, FALSE)</f>
        <v>#N/A</v>
      </c>
      <c r="M1205" s="9" t="e">
        <f>VLOOKUP($B1205, 'FanGraphs - Team WAR Projected'!$B$2:$E$31, 3, FALSE)/162</f>
        <v>#N/A</v>
      </c>
      <c r="N1205" s="9" t="e">
        <f>VLOOKUP($B1205, Team_Pitching___Advanced[[Team]:[xFIP]], 19,FALSE)</f>
        <v>#N/A</v>
      </c>
      <c r="O1205" s="9" t="e">
        <f>VLOOKUP($B1205, Team_Pitching___Advanced[], 20, FALSE)</f>
        <v>#N/A</v>
      </c>
      <c r="P1205" s="9" t="e">
        <f>VLOOKUP($B1205, Team_Batting___Dashboard[[Team]:[wOBA]], 16, FALSE)</f>
        <v>#N/A</v>
      </c>
      <c r="Q1205" s="9" t="e">
        <f>VLOOKUP($B1205, Team_Batting___Advanced[[Team]:[OPS]], 9, FALSE)</f>
        <v>#N/A</v>
      </c>
      <c r="R1205" s="9" t="e">
        <f>VLOOKUP($B1205, Team_Batting___Advanced[], 19, FALSE)</f>
        <v>#N/A</v>
      </c>
      <c r="S1205" s="9" t="e">
        <f>VLOOKUP($B1205, 'Team Per G'!$A$2:$G$31, 3, FALSE)</f>
        <v>#N/A</v>
      </c>
      <c r="T1205" s="9" t="e">
        <f>VLOOKUP($B1205, 'Team Per G'!$A$2:$G$31, 5, FALSE)</f>
        <v>#N/A</v>
      </c>
      <c r="U1205" s="9" t="e">
        <f>VLOOKUP($B1205, 'Team Per G'!$A$2:$G$31, 4, FALSE)</f>
        <v>#N/A</v>
      </c>
      <c r="V1205" s="9" t="e">
        <f>VLOOKUP($B1205, Team_Batting___Dashboard[], 22, FALSE)/$F1205</f>
        <v>#N/A</v>
      </c>
      <c r="W1205" s="9" t="e">
        <f>VLOOKUP($B1205, 'FanGraphs - Team WAR Projected'!$B$2:$E$31, 4, FALSE)/162</f>
        <v>#N/A</v>
      </c>
      <c r="X1205" s="9" t="e">
        <f>VLOOKUP($B1205, FanGraphs_Standings[[Abbreviation]:[2024 Year to Date RS/G]], 6, FALSE)/$F1205</f>
        <v>#N/A</v>
      </c>
      <c r="Y1205" s="9" t="e">
        <f>VLOOKUP($B1205, FanGraphs_Standings[[Abbreviation]:[2024 Projected Full Season RDif]], 19, FALSE)/162</f>
        <v>#N/A</v>
      </c>
      <c r="Z1205" s="9" t="e">
        <f>VLOOKUP($B1205, FanGraphs_Standings[[Abbreviation]:[2024 Projected Full Season RDif]], 5, FALSE)</f>
        <v>#N/A</v>
      </c>
      <c r="AA1205" s="9" t="e">
        <f>VLOOKUP($B1205, FanGraphs_Standings[[Abbreviation]:[2024 Projected Full Season W%]], 18, FALSE)</f>
        <v>#N/A</v>
      </c>
      <c r="AB1205" s="9" t="e">
        <f>VLOOKUP($B1205, 'Home Field Adv'!$A$2:$I$31, 9, FALSE)</f>
        <v>#N/A</v>
      </c>
      <c r="AC1205" s="9" t="e">
        <f>VLOOKUP($C1205, FanGraphs_Standings[[Abbreviation]:[2024 Year to Date G]], 2, FALSE)</f>
        <v>#N/A</v>
      </c>
      <c r="AD1205" s="9" t="e">
        <f>VLOOKUP($E1205, 'SP Per G'!$A$2:$D$1380, 3, FALSE)</f>
        <v>#N/A</v>
      </c>
      <c r="AE1205" s="9" t="e">
        <f>VLOOKUP($E1205, 'SP Per G'!$A$2:$D$1380, 4, FALSE)</f>
        <v>#N/A</v>
      </c>
      <c r="AF1205" s="9" t="e">
        <f>VLOOKUP($E1205, Individual_Pitching___Dashboard[], 18, FALSE)</f>
        <v>#N/A</v>
      </c>
      <c r="AG1205" s="9" t="e">
        <f>VLOOKUP($E1205, Individual_Pitching___Dashboard[], 20, FALSE)</f>
        <v>#N/A</v>
      </c>
      <c r="AH1205" s="9" t="e">
        <f>VLOOKUP($E1205, Individual_Pitching___Advanced[], 21,FALSE)</f>
        <v>#N/A</v>
      </c>
      <c r="AI1205" s="9" t="e">
        <f>VLOOKUP($C1205, 'Team Per G'!$A$2:$G$31, 7, FALSE)</f>
        <v>#N/A</v>
      </c>
      <c r="AJ1205" s="9" t="e">
        <f>VLOOKUP($C1205, 'FanGraphs - Team WAR Projected'!$B$2:$E$31, 3, FALSE)/162</f>
        <v>#N/A</v>
      </c>
      <c r="AK1205" s="9" t="e">
        <f>VLOOKUP($C1205, Team_Pitching___Advanced[[Team]:[xFIP]], 19,FALSE)</f>
        <v>#N/A</v>
      </c>
      <c r="AL1205" s="9" t="e">
        <f>VLOOKUP($C1205, Team_Pitching___Advanced[], 20, FALSE)</f>
        <v>#N/A</v>
      </c>
      <c r="AM1205" s="9" t="e">
        <f>VLOOKUP($C1205, Team_Batting___Dashboard[[Team]:[wOBA]], 16, FALSE)</f>
        <v>#N/A</v>
      </c>
      <c r="AN1205" s="9" t="e">
        <f>VLOOKUP($C1205, Team_Batting___Advanced[[Team]:[OPS]], 9, FALSE)</f>
        <v>#N/A</v>
      </c>
      <c r="AO1205" s="9" t="e">
        <f>VLOOKUP($C1205, Team_Batting___Advanced[], 19, FALSE)</f>
        <v>#N/A</v>
      </c>
      <c r="AP1205" s="9" t="e">
        <f>VLOOKUP($C1205, 'Team Per G'!$A$2:$G$31, 3, FALSE)</f>
        <v>#N/A</v>
      </c>
      <c r="AQ1205" s="9" t="e">
        <f>VLOOKUP($C1205, 'Team Per G'!$A$2:$G$31, 5, FALSE)</f>
        <v>#N/A</v>
      </c>
      <c r="AR1205" s="9" t="e">
        <f>VLOOKUP($C1205, 'Team Per G'!$A$2:$G$31, 4, FALSE)</f>
        <v>#N/A</v>
      </c>
      <c r="AS1205" s="9" t="e">
        <f>VLOOKUP($C1205, Team_Batting___Dashboard[], 22, FALSE)/$AC1205</f>
        <v>#N/A</v>
      </c>
      <c r="AT1205" s="9" t="e">
        <f>VLOOKUP($C1205, 'FanGraphs - Team WAR Projected'!$B$2:$E$31, 4, FALSE)/162</f>
        <v>#N/A</v>
      </c>
      <c r="AU1205" s="9" t="e">
        <f>VLOOKUP($C1205, FanGraphs_Standings[[Abbreviation]:[2024 Year to Date RS/G]], 6, FALSE)/$AC1205</f>
        <v>#N/A</v>
      </c>
      <c r="AV1205" s="9" t="e">
        <f>VLOOKUP($C1205, FanGraphs_Standings[[Abbreviation]:[2024 Projected Full Season RDif]], 19, FALSE)/162</f>
        <v>#N/A</v>
      </c>
      <c r="AW1205" s="9" t="e">
        <f>VLOOKUP($C1205, FanGraphs_Standings[[Abbreviation]:[2024 Projected Full Season RDif]], 5, FALSE)</f>
        <v>#N/A</v>
      </c>
      <c r="AX1205" s="9" t="e">
        <f>VLOOKUP($C1205, FanGraphs_Standings[[Abbreviation]:[2024 Projected Full Season W%]], 18, FALSE)</f>
        <v>#N/A</v>
      </c>
      <c r="AY1205" s="9" t="e">
        <f>VLOOKUP($C1205, 'Home Field Adv'!$A$2:$K$31, 11, FALSE)</f>
        <v>#N/A</v>
      </c>
      <c r="BB1205" s="5" t="str">
        <f t="shared" si="55"/>
        <v/>
      </c>
      <c r="BC1205" s="5" t="str">
        <f t="shared" si="56"/>
        <v/>
      </c>
      <c r="BD1205" s="5" t="str">
        <f t="shared" si="57"/>
        <v/>
      </c>
    </row>
    <row r="1206" spans="6:56" x14ac:dyDescent="0.45">
      <c r="F1206" s="9" t="e">
        <f>VLOOKUP($B1206, FanGraphs_Standings[[Abbreviation]:[2024 Year to Date G]], 2, FALSE)</f>
        <v>#N/A</v>
      </c>
      <c r="G1206" s="9" t="e">
        <f>IF(ISERR(VLOOKUP($D1206, 'SP Per G'!$A$2:$D$1380, 3, FALSE)), L1206, VLOOKUP($D1206, 'SP Per G'!$A$2:$D$1380, 3, FALSE))</f>
        <v>#N/A</v>
      </c>
      <c r="H1206" s="9" t="e">
        <f>VLOOKUP($D1206, 'SP Per G'!$A$2:$D$1380, 4, FALSE)</f>
        <v>#N/A</v>
      </c>
      <c r="I1206" s="9" t="e">
        <f>VLOOKUP($D1206, Individual_Pitching___Dashboard[], 18, FALSE)</f>
        <v>#N/A</v>
      </c>
      <c r="J1206" s="9" t="e">
        <f>VLOOKUP($D1206, Individual_Pitching___Dashboard[], 20, FALSE)</f>
        <v>#N/A</v>
      </c>
      <c r="K1206" s="9" t="e">
        <f>VLOOKUP($D1206, Individual_Pitching___Advanced[], 21,FALSE)</f>
        <v>#N/A</v>
      </c>
      <c r="L1206" s="9" t="e">
        <f>VLOOKUP($B1206, 'Team Per G'!$A$2:$G$31, 7, FALSE)</f>
        <v>#N/A</v>
      </c>
      <c r="M1206" s="9" t="e">
        <f>VLOOKUP($B1206, 'FanGraphs - Team WAR Projected'!$B$2:$E$31, 3, FALSE)/162</f>
        <v>#N/A</v>
      </c>
      <c r="N1206" s="9" t="e">
        <f>VLOOKUP($B1206, Team_Pitching___Advanced[[Team]:[xFIP]], 19,FALSE)</f>
        <v>#N/A</v>
      </c>
      <c r="O1206" s="9" t="e">
        <f>VLOOKUP($B1206, Team_Pitching___Advanced[], 20, FALSE)</f>
        <v>#N/A</v>
      </c>
      <c r="P1206" s="9" t="e">
        <f>VLOOKUP($B1206, Team_Batting___Dashboard[[Team]:[wOBA]], 16, FALSE)</f>
        <v>#N/A</v>
      </c>
      <c r="Q1206" s="9" t="e">
        <f>VLOOKUP($B1206, Team_Batting___Advanced[[Team]:[OPS]], 9, FALSE)</f>
        <v>#N/A</v>
      </c>
      <c r="R1206" s="9" t="e">
        <f>VLOOKUP($B1206, Team_Batting___Advanced[], 19, FALSE)</f>
        <v>#N/A</v>
      </c>
      <c r="S1206" s="9" t="e">
        <f>VLOOKUP($B1206, 'Team Per G'!$A$2:$G$31, 3, FALSE)</f>
        <v>#N/A</v>
      </c>
      <c r="T1206" s="9" t="e">
        <f>VLOOKUP($B1206, 'Team Per G'!$A$2:$G$31, 5, FALSE)</f>
        <v>#N/A</v>
      </c>
      <c r="U1206" s="9" t="e">
        <f>VLOOKUP($B1206, 'Team Per G'!$A$2:$G$31, 4, FALSE)</f>
        <v>#N/A</v>
      </c>
      <c r="V1206" s="9" t="e">
        <f>VLOOKUP($B1206, Team_Batting___Dashboard[], 22, FALSE)/$F1206</f>
        <v>#N/A</v>
      </c>
      <c r="W1206" s="9" t="e">
        <f>VLOOKUP($B1206, 'FanGraphs - Team WAR Projected'!$B$2:$E$31, 4, FALSE)/162</f>
        <v>#N/A</v>
      </c>
      <c r="X1206" s="9" t="e">
        <f>VLOOKUP($B1206, FanGraphs_Standings[[Abbreviation]:[2024 Year to Date RS/G]], 6, FALSE)/$F1206</f>
        <v>#N/A</v>
      </c>
      <c r="Y1206" s="9" t="e">
        <f>VLOOKUP($B1206, FanGraphs_Standings[[Abbreviation]:[2024 Projected Full Season RDif]], 19, FALSE)/162</f>
        <v>#N/A</v>
      </c>
      <c r="Z1206" s="9" t="e">
        <f>VLOOKUP($B1206, FanGraphs_Standings[[Abbreviation]:[2024 Projected Full Season RDif]], 5, FALSE)</f>
        <v>#N/A</v>
      </c>
      <c r="AA1206" s="9" t="e">
        <f>VLOOKUP($B1206, FanGraphs_Standings[[Abbreviation]:[2024 Projected Full Season W%]], 18, FALSE)</f>
        <v>#N/A</v>
      </c>
      <c r="AB1206" s="9" t="e">
        <f>VLOOKUP($B1206, 'Home Field Adv'!$A$2:$I$31, 9, FALSE)</f>
        <v>#N/A</v>
      </c>
      <c r="AC1206" s="9" t="e">
        <f>VLOOKUP($C1206, FanGraphs_Standings[[Abbreviation]:[2024 Year to Date G]], 2, FALSE)</f>
        <v>#N/A</v>
      </c>
      <c r="AD1206" s="9" t="e">
        <f>VLOOKUP($E1206, 'SP Per G'!$A$2:$D$1380, 3, FALSE)</f>
        <v>#N/A</v>
      </c>
      <c r="AE1206" s="9" t="e">
        <f>VLOOKUP($E1206, 'SP Per G'!$A$2:$D$1380, 4, FALSE)</f>
        <v>#N/A</v>
      </c>
      <c r="AF1206" s="9" t="e">
        <f>VLOOKUP($E1206, Individual_Pitching___Dashboard[], 18, FALSE)</f>
        <v>#N/A</v>
      </c>
      <c r="AG1206" s="9" t="e">
        <f>VLOOKUP($E1206, Individual_Pitching___Dashboard[], 20, FALSE)</f>
        <v>#N/A</v>
      </c>
      <c r="AH1206" s="9" t="e">
        <f>VLOOKUP($E1206, Individual_Pitching___Advanced[], 21,FALSE)</f>
        <v>#N/A</v>
      </c>
      <c r="AI1206" s="9" t="e">
        <f>VLOOKUP($C1206, 'Team Per G'!$A$2:$G$31, 7, FALSE)</f>
        <v>#N/A</v>
      </c>
      <c r="AJ1206" s="9" t="e">
        <f>VLOOKUP($C1206, 'FanGraphs - Team WAR Projected'!$B$2:$E$31, 3, FALSE)/162</f>
        <v>#N/A</v>
      </c>
      <c r="AK1206" s="9" t="e">
        <f>VLOOKUP($C1206, Team_Pitching___Advanced[[Team]:[xFIP]], 19,FALSE)</f>
        <v>#N/A</v>
      </c>
      <c r="AL1206" s="9" t="e">
        <f>VLOOKUP($C1206, Team_Pitching___Advanced[], 20, FALSE)</f>
        <v>#N/A</v>
      </c>
      <c r="AM1206" s="9" t="e">
        <f>VLOOKUP($C1206, Team_Batting___Dashboard[[Team]:[wOBA]], 16, FALSE)</f>
        <v>#N/A</v>
      </c>
      <c r="AN1206" s="9" t="e">
        <f>VLOOKUP($C1206, Team_Batting___Advanced[[Team]:[OPS]], 9, FALSE)</f>
        <v>#N/A</v>
      </c>
      <c r="AO1206" s="9" t="e">
        <f>VLOOKUP($C1206, Team_Batting___Advanced[], 19, FALSE)</f>
        <v>#N/A</v>
      </c>
      <c r="AP1206" s="9" t="e">
        <f>VLOOKUP($C1206, 'Team Per G'!$A$2:$G$31, 3, FALSE)</f>
        <v>#N/A</v>
      </c>
      <c r="AQ1206" s="9" t="e">
        <f>VLOOKUP($C1206, 'Team Per G'!$A$2:$G$31, 5, FALSE)</f>
        <v>#N/A</v>
      </c>
      <c r="AR1206" s="9" t="e">
        <f>VLOOKUP($C1206, 'Team Per G'!$A$2:$G$31, 4, FALSE)</f>
        <v>#N/A</v>
      </c>
      <c r="AS1206" s="9" t="e">
        <f>VLOOKUP($C1206, Team_Batting___Dashboard[], 22, FALSE)/$AC1206</f>
        <v>#N/A</v>
      </c>
      <c r="AT1206" s="9" t="e">
        <f>VLOOKUP($C1206, 'FanGraphs - Team WAR Projected'!$B$2:$E$31, 4, FALSE)/162</f>
        <v>#N/A</v>
      </c>
      <c r="AU1206" s="9" t="e">
        <f>VLOOKUP($C1206, FanGraphs_Standings[[Abbreviation]:[2024 Year to Date RS/G]], 6, FALSE)/$AC1206</f>
        <v>#N/A</v>
      </c>
      <c r="AV1206" s="9" t="e">
        <f>VLOOKUP($C1206, FanGraphs_Standings[[Abbreviation]:[2024 Projected Full Season RDif]], 19, FALSE)/162</f>
        <v>#N/A</v>
      </c>
      <c r="AW1206" s="9" t="e">
        <f>VLOOKUP($C1206, FanGraphs_Standings[[Abbreviation]:[2024 Projected Full Season RDif]], 5, FALSE)</f>
        <v>#N/A</v>
      </c>
      <c r="AX1206" s="9" t="e">
        <f>VLOOKUP($C1206, FanGraphs_Standings[[Abbreviation]:[2024 Projected Full Season W%]], 18, FALSE)</f>
        <v>#N/A</v>
      </c>
      <c r="AY1206" s="9" t="e">
        <f>VLOOKUP($C1206, 'Home Field Adv'!$A$2:$K$31, 11, FALSE)</f>
        <v>#N/A</v>
      </c>
      <c r="BB1206" s="5" t="str">
        <f t="shared" si="55"/>
        <v/>
      </c>
      <c r="BC1206" s="5" t="str">
        <f t="shared" si="56"/>
        <v/>
      </c>
      <c r="BD1206" s="5" t="str">
        <f t="shared" si="57"/>
        <v/>
      </c>
    </row>
    <row r="1207" spans="6:56" x14ac:dyDescent="0.45">
      <c r="F1207" s="9" t="e">
        <f>VLOOKUP($B1207, FanGraphs_Standings[[Abbreviation]:[2024 Year to Date G]], 2, FALSE)</f>
        <v>#N/A</v>
      </c>
      <c r="G1207" s="9" t="e">
        <f>IF(ISERR(VLOOKUP($D1207, 'SP Per G'!$A$2:$D$1380, 3, FALSE)), L1207, VLOOKUP($D1207, 'SP Per G'!$A$2:$D$1380, 3, FALSE))</f>
        <v>#N/A</v>
      </c>
      <c r="H1207" s="9" t="e">
        <f>VLOOKUP($D1207, 'SP Per G'!$A$2:$D$1380, 4, FALSE)</f>
        <v>#N/A</v>
      </c>
      <c r="I1207" s="9" t="e">
        <f>VLOOKUP($D1207, Individual_Pitching___Dashboard[], 18, FALSE)</f>
        <v>#N/A</v>
      </c>
      <c r="J1207" s="9" t="e">
        <f>VLOOKUP($D1207, Individual_Pitching___Dashboard[], 20, FALSE)</f>
        <v>#N/A</v>
      </c>
      <c r="K1207" s="9" t="e">
        <f>VLOOKUP($D1207, Individual_Pitching___Advanced[], 21,FALSE)</f>
        <v>#N/A</v>
      </c>
      <c r="L1207" s="9" t="e">
        <f>VLOOKUP($B1207, 'Team Per G'!$A$2:$G$31, 7, FALSE)</f>
        <v>#N/A</v>
      </c>
      <c r="M1207" s="9" t="e">
        <f>VLOOKUP($B1207, 'FanGraphs - Team WAR Projected'!$B$2:$E$31, 3, FALSE)/162</f>
        <v>#N/A</v>
      </c>
      <c r="N1207" s="9" t="e">
        <f>VLOOKUP($B1207, Team_Pitching___Advanced[[Team]:[xFIP]], 19,FALSE)</f>
        <v>#N/A</v>
      </c>
      <c r="O1207" s="9" t="e">
        <f>VLOOKUP($B1207, Team_Pitching___Advanced[], 20, FALSE)</f>
        <v>#N/A</v>
      </c>
      <c r="P1207" s="9" t="e">
        <f>VLOOKUP($B1207, Team_Batting___Dashboard[[Team]:[wOBA]], 16, FALSE)</f>
        <v>#N/A</v>
      </c>
      <c r="Q1207" s="9" t="e">
        <f>VLOOKUP($B1207, Team_Batting___Advanced[[Team]:[OPS]], 9, FALSE)</f>
        <v>#N/A</v>
      </c>
      <c r="R1207" s="9" t="e">
        <f>VLOOKUP($B1207, Team_Batting___Advanced[], 19, FALSE)</f>
        <v>#N/A</v>
      </c>
      <c r="S1207" s="9" t="e">
        <f>VLOOKUP($B1207, 'Team Per G'!$A$2:$G$31, 3, FALSE)</f>
        <v>#N/A</v>
      </c>
      <c r="T1207" s="9" t="e">
        <f>VLOOKUP($B1207, 'Team Per G'!$A$2:$G$31, 5, FALSE)</f>
        <v>#N/A</v>
      </c>
      <c r="U1207" s="9" t="e">
        <f>VLOOKUP($B1207, 'Team Per G'!$A$2:$G$31, 4, FALSE)</f>
        <v>#N/A</v>
      </c>
      <c r="V1207" s="9" t="e">
        <f>VLOOKUP($B1207, Team_Batting___Dashboard[], 22, FALSE)/$F1207</f>
        <v>#N/A</v>
      </c>
      <c r="W1207" s="9" t="e">
        <f>VLOOKUP($B1207, 'FanGraphs - Team WAR Projected'!$B$2:$E$31, 4, FALSE)/162</f>
        <v>#N/A</v>
      </c>
      <c r="X1207" s="9" t="e">
        <f>VLOOKUP($B1207, FanGraphs_Standings[[Abbreviation]:[2024 Year to Date RS/G]], 6, FALSE)/$F1207</f>
        <v>#N/A</v>
      </c>
      <c r="Y1207" s="9" t="e">
        <f>VLOOKUP($B1207, FanGraphs_Standings[[Abbreviation]:[2024 Projected Full Season RDif]], 19, FALSE)/162</f>
        <v>#N/A</v>
      </c>
      <c r="Z1207" s="9" t="e">
        <f>VLOOKUP($B1207, FanGraphs_Standings[[Abbreviation]:[2024 Projected Full Season RDif]], 5, FALSE)</f>
        <v>#N/A</v>
      </c>
      <c r="AA1207" s="9" t="e">
        <f>VLOOKUP($B1207, FanGraphs_Standings[[Abbreviation]:[2024 Projected Full Season W%]], 18, FALSE)</f>
        <v>#N/A</v>
      </c>
      <c r="AB1207" s="9" t="e">
        <f>VLOOKUP($B1207, 'Home Field Adv'!$A$2:$I$31, 9, FALSE)</f>
        <v>#N/A</v>
      </c>
      <c r="AC1207" s="9" t="e">
        <f>VLOOKUP($C1207, FanGraphs_Standings[[Abbreviation]:[2024 Year to Date G]], 2, FALSE)</f>
        <v>#N/A</v>
      </c>
      <c r="AD1207" s="9" t="e">
        <f>VLOOKUP($E1207, 'SP Per G'!$A$2:$D$1380, 3, FALSE)</f>
        <v>#N/A</v>
      </c>
      <c r="AE1207" s="9" t="e">
        <f>VLOOKUP($E1207, 'SP Per G'!$A$2:$D$1380, 4, FALSE)</f>
        <v>#N/A</v>
      </c>
      <c r="AF1207" s="9" t="e">
        <f>VLOOKUP($E1207, Individual_Pitching___Dashboard[], 18, FALSE)</f>
        <v>#N/A</v>
      </c>
      <c r="AG1207" s="9" t="e">
        <f>VLOOKUP($E1207, Individual_Pitching___Dashboard[], 20, FALSE)</f>
        <v>#N/A</v>
      </c>
      <c r="AH1207" s="9" t="e">
        <f>VLOOKUP($E1207, Individual_Pitching___Advanced[], 21,FALSE)</f>
        <v>#N/A</v>
      </c>
      <c r="AI1207" s="9" t="e">
        <f>VLOOKUP($C1207, 'Team Per G'!$A$2:$G$31, 7, FALSE)</f>
        <v>#N/A</v>
      </c>
      <c r="AJ1207" s="9" t="e">
        <f>VLOOKUP($C1207, 'FanGraphs - Team WAR Projected'!$B$2:$E$31, 3, FALSE)/162</f>
        <v>#N/A</v>
      </c>
      <c r="AK1207" s="9" t="e">
        <f>VLOOKUP($C1207, Team_Pitching___Advanced[[Team]:[xFIP]], 19,FALSE)</f>
        <v>#N/A</v>
      </c>
      <c r="AL1207" s="9" t="e">
        <f>VLOOKUP($C1207, Team_Pitching___Advanced[], 20, FALSE)</f>
        <v>#N/A</v>
      </c>
      <c r="AM1207" s="9" t="e">
        <f>VLOOKUP($C1207, Team_Batting___Dashboard[[Team]:[wOBA]], 16, FALSE)</f>
        <v>#N/A</v>
      </c>
      <c r="AN1207" s="9" t="e">
        <f>VLOOKUP($C1207, Team_Batting___Advanced[[Team]:[OPS]], 9, FALSE)</f>
        <v>#N/A</v>
      </c>
      <c r="AO1207" s="9" t="e">
        <f>VLOOKUP($C1207, Team_Batting___Advanced[], 19, FALSE)</f>
        <v>#N/A</v>
      </c>
      <c r="AP1207" s="9" t="e">
        <f>VLOOKUP($C1207, 'Team Per G'!$A$2:$G$31, 3, FALSE)</f>
        <v>#N/A</v>
      </c>
      <c r="AQ1207" s="9" t="e">
        <f>VLOOKUP($C1207, 'Team Per G'!$A$2:$G$31, 5, FALSE)</f>
        <v>#N/A</v>
      </c>
      <c r="AR1207" s="9" t="e">
        <f>VLOOKUP($C1207, 'Team Per G'!$A$2:$G$31, 4, FALSE)</f>
        <v>#N/A</v>
      </c>
      <c r="AS1207" s="9" t="e">
        <f>VLOOKUP($C1207, Team_Batting___Dashboard[], 22, FALSE)/$AC1207</f>
        <v>#N/A</v>
      </c>
      <c r="AT1207" s="9" t="e">
        <f>VLOOKUP($C1207, 'FanGraphs - Team WAR Projected'!$B$2:$E$31, 4, FALSE)/162</f>
        <v>#N/A</v>
      </c>
      <c r="AU1207" s="9" t="e">
        <f>VLOOKUP($C1207, FanGraphs_Standings[[Abbreviation]:[2024 Year to Date RS/G]], 6, FALSE)/$AC1207</f>
        <v>#N/A</v>
      </c>
      <c r="AV1207" s="9" t="e">
        <f>VLOOKUP($C1207, FanGraphs_Standings[[Abbreviation]:[2024 Projected Full Season RDif]], 19, FALSE)/162</f>
        <v>#N/A</v>
      </c>
      <c r="AW1207" s="9" t="e">
        <f>VLOOKUP($C1207, FanGraphs_Standings[[Abbreviation]:[2024 Projected Full Season RDif]], 5, FALSE)</f>
        <v>#N/A</v>
      </c>
      <c r="AX1207" s="9" t="e">
        <f>VLOOKUP($C1207, FanGraphs_Standings[[Abbreviation]:[2024 Projected Full Season W%]], 18, FALSE)</f>
        <v>#N/A</v>
      </c>
      <c r="AY1207" s="9" t="e">
        <f>VLOOKUP($C1207, 'Home Field Adv'!$A$2:$K$31, 11, FALSE)</f>
        <v>#N/A</v>
      </c>
      <c r="BB1207" s="5" t="str">
        <f t="shared" si="55"/>
        <v/>
      </c>
      <c r="BC1207" s="5" t="str">
        <f t="shared" si="56"/>
        <v/>
      </c>
      <c r="BD1207" s="5" t="str">
        <f t="shared" si="57"/>
        <v/>
      </c>
    </row>
    <row r="1208" spans="6:56" x14ac:dyDescent="0.45">
      <c r="F1208" s="9" t="e">
        <f>VLOOKUP($B1208, FanGraphs_Standings[[Abbreviation]:[2024 Year to Date G]], 2, FALSE)</f>
        <v>#N/A</v>
      </c>
      <c r="G1208" s="9" t="e">
        <f>IF(ISERR(VLOOKUP($D1208, 'SP Per G'!$A$2:$D$1380, 3, FALSE)), L1208, VLOOKUP($D1208, 'SP Per G'!$A$2:$D$1380, 3, FALSE))</f>
        <v>#N/A</v>
      </c>
      <c r="H1208" s="9" t="e">
        <f>VLOOKUP($D1208, 'SP Per G'!$A$2:$D$1380, 4, FALSE)</f>
        <v>#N/A</v>
      </c>
      <c r="I1208" s="9" t="e">
        <f>VLOOKUP($D1208, Individual_Pitching___Dashboard[], 18, FALSE)</f>
        <v>#N/A</v>
      </c>
      <c r="J1208" s="9" t="e">
        <f>VLOOKUP($D1208, Individual_Pitching___Dashboard[], 20, FALSE)</f>
        <v>#N/A</v>
      </c>
      <c r="K1208" s="9" t="e">
        <f>VLOOKUP($D1208, Individual_Pitching___Advanced[], 21,FALSE)</f>
        <v>#N/A</v>
      </c>
      <c r="L1208" s="9" t="e">
        <f>VLOOKUP($B1208, 'Team Per G'!$A$2:$G$31, 7, FALSE)</f>
        <v>#N/A</v>
      </c>
      <c r="M1208" s="9" t="e">
        <f>VLOOKUP($B1208, 'FanGraphs - Team WAR Projected'!$B$2:$E$31, 3, FALSE)/162</f>
        <v>#N/A</v>
      </c>
      <c r="N1208" s="9" t="e">
        <f>VLOOKUP($B1208, Team_Pitching___Advanced[[Team]:[xFIP]], 19,FALSE)</f>
        <v>#N/A</v>
      </c>
      <c r="O1208" s="9" t="e">
        <f>VLOOKUP($B1208, Team_Pitching___Advanced[], 20, FALSE)</f>
        <v>#N/A</v>
      </c>
      <c r="P1208" s="9" t="e">
        <f>VLOOKUP($B1208, Team_Batting___Dashboard[[Team]:[wOBA]], 16, FALSE)</f>
        <v>#N/A</v>
      </c>
      <c r="Q1208" s="9" t="e">
        <f>VLOOKUP($B1208, Team_Batting___Advanced[[Team]:[OPS]], 9, FALSE)</f>
        <v>#N/A</v>
      </c>
      <c r="R1208" s="9" t="e">
        <f>VLOOKUP($B1208, Team_Batting___Advanced[], 19, FALSE)</f>
        <v>#N/A</v>
      </c>
      <c r="S1208" s="9" t="e">
        <f>VLOOKUP($B1208, 'Team Per G'!$A$2:$G$31, 3, FALSE)</f>
        <v>#N/A</v>
      </c>
      <c r="T1208" s="9" t="e">
        <f>VLOOKUP($B1208, 'Team Per G'!$A$2:$G$31, 5, FALSE)</f>
        <v>#N/A</v>
      </c>
      <c r="U1208" s="9" t="e">
        <f>VLOOKUP($B1208, 'Team Per G'!$A$2:$G$31, 4, FALSE)</f>
        <v>#N/A</v>
      </c>
      <c r="V1208" s="9" t="e">
        <f>VLOOKUP($B1208, Team_Batting___Dashboard[], 22, FALSE)/$F1208</f>
        <v>#N/A</v>
      </c>
      <c r="W1208" s="9" t="e">
        <f>VLOOKUP($B1208, 'FanGraphs - Team WAR Projected'!$B$2:$E$31, 4, FALSE)/162</f>
        <v>#N/A</v>
      </c>
      <c r="X1208" s="9" t="e">
        <f>VLOOKUP($B1208, FanGraphs_Standings[[Abbreviation]:[2024 Year to Date RS/G]], 6, FALSE)/$F1208</f>
        <v>#N/A</v>
      </c>
      <c r="Y1208" s="9" t="e">
        <f>VLOOKUP($B1208, FanGraphs_Standings[[Abbreviation]:[2024 Projected Full Season RDif]], 19, FALSE)/162</f>
        <v>#N/A</v>
      </c>
      <c r="Z1208" s="9" t="e">
        <f>VLOOKUP($B1208, FanGraphs_Standings[[Abbreviation]:[2024 Projected Full Season RDif]], 5, FALSE)</f>
        <v>#N/A</v>
      </c>
      <c r="AA1208" s="9" t="e">
        <f>VLOOKUP($B1208, FanGraphs_Standings[[Abbreviation]:[2024 Projected Full Season W%]], 18, FALSE)</f>
        <v>#N/A</v>
      </c>
      <c r="AB1208" s="9" t="e">
        <f>VLOOKUP($B1208, 'Home Field Adv'!$A$2:$I$31, 9, FALSE)</f>
        <v>#N/A</v>
      </c>
      <c r="AC1208" s="9" t="e">
        <f>VLOOKUP($C1208, FanGraphs_Standings[[Abbreviation]:[2024 Year to Date G]], 2, FALSE)</f>
        <v>#N/A</v>
      </c>
      <c r="AD1208" s="9" t="e">
        <f>VLOOKUP($E1208, 'SP Per G'!$A$2:$D$1380, 3, FALSE)</f>
        <v>#N/A</v>
      </c>
      <c r="AE1208" s="9" t="e">
        <f>VLOOKUP($E1208, 'SP Per G'!$A$2:$D$1380, 4, FALSE)</f>
        <v>#N/A</v>
      </c>
      <c r="AF1208" s="9" t="e">
        <f>VLOOKUP($E1208, Individual_Pitching___Dashboard[], 18, FALSE)</f>
        <v>#N/A</v>
      </c>
      <c r="AG1208" s="9" t="e">
        <f>VLOOKUP($E1208, Individual_Pitching___Dashboard[], 20, FALSE)</f>
        <v>#N/A</v>
      </c>
      <c r="AH1208" s="9" t="e">
        <f>VLOOKUP($E1208, Individual_Pitching___Advanced[], 21,FALSE)</f>
        <v>#N/A</v>
      </c>
      <c r="AI1208" s="9" t="e">
        <f>VLOOKUP($C1208, 'Team Per G'!$A$2:$G$31, 7, FALSE)</f>
        <v>#N/A</v>
      </c>
      <c r="AJ1208" s="9" t="e">
        <f>VLOOKUP($C1208, 'FanGraphs - Team WAR Projected'!$B$2:$E$31, 3, FALSE)/162</f>
        <v>#N/A</v>
      </c>
      <c r="AK1208" s="9" t="e">
        <f>VLOOKUP($C1208, Team_Pitching___Advanced[[Team]:[xFIP]], 19,FALSE)</f>
        <v>#N/A</v>
      </c>
      <c r="AL1208" s="9" t="e">
        <f>VLOOKUP($C1208, Team_Pitching___Advanced[], 20, FALSE)</f>
        <v>#N/A</v>
      </c>
      <c r="AM1208" s="9" t="e">
        <f>VLOOKUP($C1208, Team_Batting___Dashboard[[Team]:[wOBA]], 16, FALSE)</f>
        <v>#N/A</v>
      </c>
      <c r="AN1208" s="9" t="e">
        <f>VLOOKUP($C1208, Team_Batting___Advanced[[Team]:[OPS]], 9, FALSE)</f>
        <v>#N/A</v>
      </c>
      <c r="AO1208" s="9" t="e">
        <f>VLOOKUP($C1208, Team_Batting___Advanced[], 19, FALSE)</f>
        <v>#N/A</v>
      </c>
      <c r="AP1208" s="9" t="e">
        <f>VLOOKUP($C1208, 'Team Per G'!$A$2:$G$31, 3, FALSE)</f>
        <v>#N/A</v>
      </c>
      <c r="AQ1208" s="9" t="e">
        <f>VLOOKUP($C1208, 'Team Per G'!$A$2:$G$31, 5, FALSE)</f>
        <v>#N/A</v>
      </c>
      <c r="AR1208" s="9" t="e">
        <f>VLOOKUP($C1208, 'Team Per G'!$A$2:$G$31, 4, FALSE)</f>
        <v>#N/A</v>
      </c>
      <c r="AS1208" s="9" t="e">
        <f>VLOOKUP($C1208, Team_Batting___Dashboard[], 22, FALSE)/$AC1208</f>
        <v>#N/A</v>
      </c>
      <c r="AT1208" s="9" t="e">
        <f>VLOOKUP($C1208, 'FanGraphs - Team WAR Projected'!$B$2:$E$31, 4, FALSE)/162</f>
        <v>#N/A</v>
      </c>
      <c r="AU1208" s="9" t="e">
        <f>VLOOKUP($C1208, FanGraphs_Standings[[Abbreviation]:[2024 Year to Date RS/G]], 6, FALSE)/$AC1208</f>
        <v>#N/A</v>
      </c>
      <c r="AV1208" s="9" t="e">
        <f>VLOOKUP($C1208, FanGraphs_Standings[[Abbreviation]:[2024 Projected Full Season RDif]], 19, FALSE)/162</f>
        <v>#N/A</v>
      </c>
      <c r="AW1208" s="9" t="e">
        <f>VLOOKUP($C1208, FanGraphs_Standings[[Abbreviation]:[2024 Projected Full Season RDif]], 5, FALSE)</f>
        <v>#N/A</v>
      </c>
      <c r="AX1208" s="9" t="e">
        <f>VLOOKUP($C1208, FanGraphs_Standings[[Abbreviation]:[2024 Projected Full Season W%]], 18, FALSE)</f>
        <v>#N/A</v>
      </c>
      <c r="AY1208" s="9" t="e">
        <f>VLOOKUP($C1208, 'Home Field Adv'!$A$2:$K$31, 11, FALSE)</f>
        <v>#N/A</v>
      </c>
      <c r="BB1208" s="5" t="str">
        <f t="shared" si="55"/>
        <v/>
      </c>
      <c r="BC1208" s="5" t="str">
        <f t="shared" si="56"/>
        <v/>
      </c>
      <c r="BD1208" s="5" t="str">
        <f t="shared" si="57"/>
        <v/>
      </c>
    </row>
    <row r="1209" spans="6:56" x14ac:dyDescent="0.45">
      <c r="F1209" s="9" t="e">
        <f>VLOOKUP($B1209, FanGraphs_Standings[[Abbreviation]:[2024 Year to Date G]], 2, FALSE)</f>
        <v>#N/A</v>
      </c>
      <c r="G1209" s="9" t="e">
        <f>IF(ISERR(VLOOKUP($D1209, 'SP Per G'!$A$2:$D$1380, 3, FALSE)), L1209, VLOOKUP($D1209, 'SP Per G'!$A$2:$D$1380, 3, FALSE))</f>
        <v>#N/A</v>
      </c>
      <c r="H1209" s="9" t="e">
        <f>VLOOKUP($D1209, 'SP Per G'!$A$2:$D$1380, 4, FALSE)</f>
        <v>#N/A</v>
      </c>
      <c r="I1209" s="9" t="e">
        <f>VLOOKUP($D1209, Individual_Pitching___Dashboard[], 18, FALSE)</f>
        <v>#N/A</v>
      </c>
      <c r="J1209" s="9" t="e">
        <f>VLOOKUP($D1209, Individual_Pitching___Dashboard[], 20, FALSE)</f>
        <v>#N/A</v>
      </c>
      <c r="K1209" s="9" t="e">
        <f>VLOOKUP($D1209, Individual_Pitching___Advanced[], 21,FALSE)</f>
        <v>#N/A</v>
      </c>
      <c r="L1209" s="9" t="e">
        <f>VLOOKUP($B1209, 'Team Per G'!$A$2:$G$31, 7, FALSE)</f>
        <v>#N/A</v>
      </c>
      <c r="M1209" s="9" t="e">
        <f>VLOOKUP($B1209, 'FanGraphs - Team WAR Projected'!$B$2:$E$31, 3, FALSE)/162</f>
        <v>#N/A</v>
      </c>
      <c r="N1209" s="9" t="e">
        <f>VLOOKUP($B1209, Team_Pitching___Advanced[[Team]:[xFIP]], 19,FALSE)</f>
        <v>#N/A</v>
      </c>
      <c r="O1209" s="9" t="e">
        <f>VLOOKUP($B1209, Team_Pitching___Advanced[], 20, FALSE)</f>
        <v>#N/A</v>
      </c>
      <c r="P1209" s="9" t="e">
        <f>VLOOKUP($B1209, Team_Batting___Dashboard[[Team]:[wOBA]], 16, FALSE)</f>
        <v>#N/A</v>
      </c>
      <c r="Q1209" s="9" t="e">
        <f>VLOOKUP($B1209, Team_Batting___Advanced[[Team]:[OPS]], 9, FALSE)</f>
        <v>#N/A</v>
      </c>
      <c r="R1209" s="9" t="e">
        <f>VLOOKUP($B1209, Team_Batting___Advanced[], 19, FALSE)</f>
        <v>#N/A</v>
      </c>
      <c r="S1209" s="9" t="e">
        <f>VLOOKUP($B1209, 'Team Per G'!$A$2:$G$31, 3, FALSE)</f>
        <v>#N/A</v>
      </c>
      <c r="T1209" s="9" t="e">
        <f>VLOOKUP($B1209, 'Team Per G'!$A$2:$G$31, 5, FALSE)</f>
        <v>#N/A</v>
      </c>
      <c r="U1209" s="9" t="e">
        <f>VLOOKUP($B1209, 'Team Per G'!$A$2:$G$31, 4, FALSE)</f>
        <v>#N/A</v>
      </c>
      <c r="V1209" s="9" t="e">
        <f>VLOOKUP($B1209, Team_Batting___Dashboard[], 22, FALSE)/$F1209</f>
        <v>#N/A</v>
      </c>
      <c r="W1209" s="9" t="e">
        <f>VLOOKUP($B1209, 'FanGraphs - Team WAR Projected'!$B$2:$E$31, 4, FALSE)/162</f>
        <v>#N/A</v>
      </c>
      <c r="X1209" s="9" t="e">
        <f>VLOOKUP($B1209, FanGraphs_Standings[[Abbreviation]:[2024 Year to Date RS/G]], 6, FALSE)/$F1209</f>
        <v>#N/A</v>
      </c>
      <c r="Y1209" s="9" t="e">
        <f>VLOOKUP($B1209, FanGraphs_Standings[[Abbreviation]:[2024 Projected Full Season RDif]], 19, FALSE)/162</f>
        <v>#N/A</v>
      </c>
      <c r="Z1209" s="9" t="e">
        <f>VLOOKUP($B1209, FanGraphs_Standings[[Abbreviation]:[2024 Projected Full Season RDif]], 5, FALSE)</f>
        <v>#N/A</v>
      </c>
      <c r="AA1209" s="9" t="e">
        <f>VLOOKUP($B1209, FanGraphs_Standings[[Abbreviation]:[2024 Projected Full Season W%]], 18, FALSE)</f>
        <v>#N/A</v>
      </c>
      <c r="AB1209" s="9" t="e">
        <f>VLOOKUP($B1209, 'Home Field Adv'!$A$2:$I$31, 9, FALSE)</f>
        <v>#N/A</v>
      </c>
      <c r="AC1209" s="9" t="e">
        <f>VLOOKUP($C1209, FanGraphs_Standings[[Abbreviation]:[2024 Year to Date G]], 2, FALSE)</f>
        <v>#N/A</v>
      </c>
      <c r="AD1209" s="9" t="e">
        <f>VLOOKUP($E1209, 'SP Per G'!$A$2:$D$1380, 3, FALSE)</f>
        <v>#N/A</v>
      </c>
      <c r="AE1209" s="9" t="e">
        <f>VLOOKUP($E1209, 'SP Per G'!$A$2:$D$1380, 4, FALSE)</f>
        <v>#N/A</v>
      </c>
      <c r="AF1209" s="9" t="e">
        <f>VLOOKUP($E1209, Individual_Pitching___Dashboard[], 18, FALSE)</f>
        <v>#N/A</v>
      </c>
      <c r="AG1209" s="9" t="e">
        <f>VLOOKUP($E1209, Individual_Pitching___Dashboard[], 20, FALSE)</f>
        <v>#N/A</v>
      </c>
      <c r="AH1209" s="9" t="e">
        <f>VLOOKUP($E1209, Individual_Pitching___Advanced[], 21,FALSE)</f>
        <v>#N/A</v>
      </c>
      <c r="AI1209" s="9" t="e">
        <f>VLOOKUP($C1209, 'Team Per G'!$A$2:$G$31, 7, FALSE)</f>
        <v>#N/A</v>
      </c>
      <c r="AJ1209" s="9" t="e">
        <f>VLOOKUP($C1209, 'FanGraphs - Team WAR Projected'!$B$2:$E$31, 3, FALSE)/162</f>
        <v>#N/A</v>
      </c>
      <c r="AK1209" s="9" t="e">
        <f>VLOOKUP($C1209, Team_Pitching___Advanced[[Team]:[xFIP]], 19,FALSE)</f>
        <v>#N/A</v>
      </c>
      <c r="AL1209" s="9" t="e">
        <f>VLOOKUP($C1209, Team_Pitching___Advanced[], 20, FALSE)</f>
        <v>#N/A</v>
      </c>
      <c r="AM1209" s="9" t="e">
        <f>VLOOKUP($C1209, Team_Batting___Dashboard[[Team]:[wOBA]], 16, FALSE)</f>
        <v>#N/A</v>
      </c>
      <c r="AN1209" s="9" t="e">
        <f>VLOOKUP($C1209, Team_Batting___Advanced[[Team]:[OPS]], 9, FALSE)</f>
        <v>#N/A</v>
      </c>
      <c r="AO1209" s="9" t="e">
        <f>VLOOKUP($C1209, Team_Batting___Advanced[], 19, FALSE)</f>
        <v>#N/A</v>
      </c>
      <c r="AP1209" s="9" t="e">
        <f>VLOOKUP($C1209, 'Team Per G'!$A$2:$G$31, 3, FALSE)</f>
        <v>#N/A</v>
      </c>
      <c r="AQ1209" s="9" t="e">
        <f>VLOOKUP($C1209, 'Team Per G'!$A$2:$G$31, 5, FALSE)</f>
        <v>#N/A</v>
      </c>
      <c r="AR1209" s="9" t="e">
        <f>VLOOKUP($C1209, 'Team Per G'!$A$2:$G$31, 4, FALSE)</f>
        <v>#N/A</v>
      </c>
      <c r="AS1209" s="9" t="e">
        <f>VLOOKUP($C1209, Team_Batting___Dashboard[], 22, FALSE)/$AC1209</f>
        <v>#N/A</v>
      </c>
      <c r="AT1209" s="9" t="e">
        <f>VLOOKUP($C1209, 'FanGraphs - Team WAR Projected'!$B$2:$E$31, 4, FALSE)/162</f>
        <v>#N/A</v>
      </c>
      <c r="AU1209" s="9" t="e">
        <f>VLOOKUP($C1209, FanGraphs_Standings[[Abbreviation]:[2024 Year to Date RS/G]], 6, FALSE)/$AC1209</f>
        <v>#N/A</v>
      </c>
      <c r="AV1209" s="9" t="e">
        <f>VLOOKUP($C1209, FanGraphs_Standings[[Abbreviation]:[2024 Projected Full Season RDif]], 19, FALSE)/162</f>
        <v>#N/A</v>
      </c>
      <c r="AW1209" s="9" t="e">
        <f>VLOOKUP($C1209, FanGraphs_Standings[[Abbreviation]:[2024 Projected Full Season RDif]], 5, FALSE)</f>
        <v>#N/A</v>
      </c>
      <c r="AX1209" s="9" t="e">
        <f>VLOOKUP($C1209, FanGraphs_Standings[[Abbreviation]:[2024 Projected Full Season W%]], 18, FALSE)</f>
        <v>#N/A</v>
      </c>
      <c r="AY1209" s="9" t="e">
        <f>VLOOKUP($C1209, 'Home Field Adv'!$A$2:$K$31, 11, FALSE)</f>
        <v>#N/A</v>
      </c>
      <c r="BB1209" s="5" t="str">
        <f t="shared" si="55"/>
        <v/>
      </c>
      <c r="BC1209" s="5" t="str">
        <f t="shared" si="56"/>
        <v/>
      </c>
      <c r="BD1209" s="5" t="str">
        <f t="shared" si="57"/>
        <v/>
      </c>
    </row>
    <row r="1210" spans="6:56" x14ac:dyDescent="0.45">
      <c r="F1210" s="9" t="e">
        <f>VLOOKUP($B1210, FanGraphs_Standings[[Abbreviation]:[2024 Year to Date G]], 2, FALSE)</f>
        <v>#N/A</v>
      </c>
      <c r="G1210" s="9" t="e">
        <f>IF(ISERR(VLOOKUP($D1210, 'SP Per G'!$A$2:$D$1380, 3, FALSE)), L1210, VLOOKUP($D1210, 'SP Per G'!$A$2:$D$1380, 3, FALSE))</f>
        <v>#N/A</v>
      </c>
      <c r="H1210" s="9" t="e">
        <f>VLOOKUP($D1210, 'SP Per G'!$A$2:$D$1380, 4, FALSE)</f>
        <v>#N/A</v>
      </c>
      <c r="I1210" s="9" t="e">
        <f>VLOOKUP($D1210, Individual_Pitching___Dashboard[], 18, FALSE)</f>
        <v>#N/A</v>
      </c>
      <c r="J1210" s="9" t="e">
        <f>VLOOKUP($D1210, Individual_Pitching___Dashboard[], 20, FALSE)</f>
        <v>#N/A</v>
      </c>
      <c r="K1210" s="9" t="e">
        <f>VLOOKUP($D1210, Individual_Pitching___Advanced[], 21,FALSE)</f>
        <v>#N/A</v>
      </c>
      <c r="L1210" s="9" t="e">
        <f>VLOOKUP($B1210, 'Team Per G'!$A$2:$G$31, 7, FALSE)</f>
        <v>#N/A</v>
      </c>
      <c r="M1210" s="9" t="e">
        <f>VLOOKUP($B1210, 'FanGraphs - Team WAR Projected'!$B$2:$E$31, 3, FALSE)/162</f>
        <v>#N/A</v>
      </c>
      <c r="N1210" s="9" t="e">
        <f>VLOOKUP($B1210, Team_Pitching___Advanced[[Team]:[xFIP]], 19,FALSE)</f>
        <v>#N/A</v>
      </c>
      <c r="O1210" s="9" t="e">
        <f>VLOOKUP($B1210, Team_Pitching___Advanced[], 20, FALSE)</f>
        <v>#N/A</v>
      </c>
      <c r="P1210" s="9" t="e">
        <f>VLOOKUP($B1210, Team_Batting___Dashboard[[Team]:[wOBA]], 16, FALSE)</f>
        <v>#N/A</v>
      </c>
      <c r="Q1210" s="9" t="e">
        <f>VLOOKUP($B1210, Team_Batting___Advanced[[Team]:[OPS]], 9, FALSE)</f>
        <v>#N/A</v>
      </c>
      <c r="R1210" s="9" t="e">
        <f>VLOOKUP($B1210, Team_Batting___Advanced[], 19, FALSE)</f>
        <v>#N/A</v>
      </c>
      <c r="S1210" s="9" t="e">
        <f>VLOOKUP($B1210, 'Team Per G'!$A$2:$G$31, 3, FALSE)</f>
        <v>#N/A</v>
      </c>
      <c r="T1210" s="9" t="e">
        <f>VLOOKUP($B1210, 'Team Per G'!$A$2:$G$31, 5, FALSE)</f>
        <v>#N/A</v>
      </c>
      <c r="U1210" s="9" t="e">
        <f>VLOOKUP($B1210, 'Team Per G'!$A$2:$G$31, 4, FALSE)</f>
        <v>#N/A</v>
      </c>
      <c r="V1210" s="9" t="e">
        <f>VLOOKUP($B1210, Team_Batting___Dashboard[], 22, FALSE)/$F1210</f>
        <v>#N/A</v>
      </c>
      <c r="W1210" s="9" t="e">
        <f>VLOOKUP($B1210, 'FanGraphs - Team WAR Projected'!$B$2:$E$31, 4, FALSE)/162</f>
        <v>#N/A</v>
      </c>
      <c r="X1210" s="9" t="e">
        <f>VLOOKUP($B1210, FanGraphs_Standings[[Abbreviation]:[2024 Year to Date RS/G]], 6, FALSE)/$F1210</f>
        <v>#N/A</v>
      </c>
      <c r="Y1210" s="9" t="e">
        <f>VLOOKUP($B1210, FanGraphs_Standings[[Abbreviation]:[2024 Projected Full Season RDif]], 19, FALSE)/162</f>
        <v>#N/A</v>
      </c>
      <c r="Z1210" s="9" t="e">
        <f>VLOOKUP($B1210, FanGraphs_Standings[[Abbreviation]:[2024 Projected Full Season RDif]], 5, FALSE)</f>
        <v>#N/A</v>
      </c>
      <c r="AA1210" s="9" t="e">
        <f>VLOOKUP($B1210, FanGraphs_Standings[[Abbreviation]:[2024 Projected Full Season W%]], 18, FALSE)</f>
        <v>#N/A</v>
      </c>
      <c r="AB1210" s="9" t="e">
        <f>VLOOKUP($B1210, 'Home Field Adv'!$A$2:$I$31, 9, FALSE)</f>
        <v>#N/A</v>
      </c>
      <c r="AC1210" s="9" t="e">
        <f>VLOOKUP($C1210, FanGraphs_Standings[[Abbreviation]:[2024 Year to Date G]], 2, FALSE)</f>
        <v>#N/A</v>
      </c>
      <c r="AD1210" s="9" t="e">
        <f>VLOOKUP($E1210, 'SP Per G'!$A$2:$D$1380, 3, FALSE)</f>
        <v>#N/A</v>
      </c>
      <c r="AE1210" s="9" t="e">
        <f>VLOOKUP($E1210, 'SP Per G'!$A$2:$D$1380, 4, FALSE)</f>
        <v>#N/A</v>
      </c>
      <c r="AF1210" s="9" t="e">
        <f>VLOOKUP($E1210, Individual_Pitching___Dashboard[], 18, FALSE)</f>
        <v>#N/A</v>
      </c>
      <c r="AG1210" s="9" t="e">
        <f>VLOOKUP($E1210, Individual_Pitching___Dashboard[], 20, FALSE)</f>
        <v>#N/A</v>
      </c>
      <c r="AH1210" s="9" t="e">
        <f>VLOOKUP($E1210, Individual_Pitching___Advanced[], 21,FALSE)</f>
        <v>#N/A</v>
      </c>
      <c r="AI1210" s="9" t="e">
        <f>VLOOKUP($C1210, 'Team Per G'!$A$2:$G$31, 7, FALSE)</f>
        <v>#N/A</v>
      </c>
      <c r="AJ1210" s="9" t="e">
        <f>VLOOKUP($C1210, 'FanGraphs - Team WAR Projected'!$B$2:$E$31, 3, FALSE)/162</f>
        <v>#N/A</v>
      </c>
      <c r="AK1210" s="9" t="e">
        <f>VLOOKUP($C1210, Team_Pitching___Advanced[[Team]:[xFIP]], 19,FALSE)</f>
        <v>#N/A</v>
      </c>
      <c r="AL1210" s="9" t="e">
        <f>VLOOKUP($C1210, Team_Pitching___Advanced[], 20, FALSE)</f>
        <v>#N/A</v>
      </c>
      <c r="AM1210" s="9" t="e">
        <f>VLOOKUP($C1210, Team_Batting___Dashboard[[Team]:[wOBA]], 16, FALSE)</f>
        <v>#N/A</v>
      </c>
      <c r="AN1210" s="9" t="e">
        <f>VLOOKUP($C1210, Team_Batting___Advanced[[Team]:[OPS]], 9, FALSE)</f>
        <v>#N/A</v>
      </c>
      <c r="AO1210" s="9" t="e">
        <f>VLOOKUP($C1210, Team_Batting___Advanced[], 19, FALSE)</f>
        <v>#N/A</v>
      </c>
      <c r="AP1210" s="9" t="e">
        <f>VLOOKUP($C1210, 'Team Per G'!$A$2:$G$31, 3, FALSE)</f>
        <v>#N/A</v>
      </c>
      <c r="AQ1210" s="9" t="e">
        <f>VLOOKUP($C1210, 'Team Per G'!$A$2:$G$31, 5, FALSE)</f>
        <v>#N/A</v>
      </c>
      <c r="AR1210" s="9" t="e">
        <f>VLOOKUP($C1210, 'Team Per G'!$A$2:$G$31, 4, FALSE)</f>
        <v>#N/A</v>
      </c>
      <c r="AS1210" s="9" t="e">
        <f>VLOOKUP($C1210, Team_Batting___Dashboard[], 22, FALSE)/$AC1210</f>
        <v>#N/A</v>
      </c>
      <c r="AT1210" s="9" t="e">
        <f>VLOOKUP($C1210, 'FanGraphs - Team WAR Projected'!$B$2:$E$31, 4, FALSE)/162</f>
        <v>#N/A</v>
      </c>
      <c r="AU1210" s="9" t="e">
        <f>VLOOKUP($C1210, FanGraphs_Standings[[Abbreviation]:[2024 Year to Date RS/G]], 6, FALSE)/$AC1210</f>
        <v>#N/A</v>
      </c>
      <c r="AV1210" s="9" t="e">
        <f>VLOOKUP($C1210, FanGraphs_Standings[[Abbreviation]:[2024 Projected Full Season RDif]], 19, FALSE)/162</f>
        <v>#N/A</v>
      </c>
      <c r="AW1210" s="9" t="e">
        <f>VLOOKUP($C1210, FanGraphs_Standings[[Abbreviation]:[2024 Projected Full Season RDif]], 5, FALSE)</f>
        <v>#N/A</v>
      </c>
      <c r="AX1210" s="9" t="e">
        <f>VLOOKUP($C1210, FanGraphs_Standings[[Abbreviation]:[2024 Projected Full Season W%]], 18, FALSE)</f>
        <v>#N/A</v>
      </c>
      <c r="AY1210" s="9" t="e">
        <f>VLOOKUP($C1210, 'Home Field Adv'!$A$2:$K$31, 11, FALSE)</f>
        <v>#N/A</v>
      </c>
      <c r="BB1210" s="5" t="str">
        <f t="shared" si="55"/>
        <v/>
      </c>
      <c r="BC1210" s="5" t="str">
        <f t="shared" si="56"/>
        <v/>
      </c>
      <c r="BD1210" s="5" t="str">
        <f t="shared" si="57"/>
        <v/>
      </c>
    </row>
    <row r="1211" spans="6:56" x14ac:dyDescent="0.45">
      <c r="F1211" s="9" t="e">
        <f>VLOOKUP($B1211, FanGraphs_Standings[[Abbreviation]:[2024 Year to Date G]], 2, FALSE)</f>
        <v>#N/A</v>
      </c>
      <c r="G1211" s="9" t="e">
        <f>IF(ISERR(VLOOKUP($D1211, 'SP Per G'!$A$2:$D$1380, 3, FALSE)), L1211, VLOOKUP($D1211, 'SP Per G'!$A$2:$D$1380, 3, FALSE))</f>
        <v>#N/A</v>
      </c>
      <c r="H1211" s="9" t="e">
        <f>VLOOKUP($D1211, 'SP Per G'!$A$2:$D$1380, 4, FALSE)</f>
        <v>#N/A</v>
      </c>
      <c r="I1211" s="9" t="e">
        <f>VLOOKUP($D1211, Individual_Pitching___Dashboard[], 18, FALSE)</f>
        <v>#N/A</v>
      </c>
      <c r="J1211" s="9" t="e">
        <f>VLOOKUP($D1211, Individual_Pitching___Dashboard[], 20, FALSE)</f>
        <v>#N/A</v>
      </c>
      <c r="K1211" s="9" t="e">
        <f>VLOOKUP($D1211, Individual_Pitching___Advanced[], 21,FALSE)</f>
        <v>#N/A</v>
      </c>
      <c r="L1211" s="9" t="e">
        <f>VLOOKUP($B1211, 'Team Per G'!$A$2:$G$31, 7, FALSE)</f>
        <v>#N/A</v>
      </c>
      <c r="M1211" s="9" t="e">
        <f>VLOOKUP($B1211, 'FanGraphs - Team WAR Projected'!$B$2:$E$31, 3, FALSE)/162</f>
        <v>#N/A</v>
      </c>
      <c r="N1211" s="9" t="e">
        <f>VLOOKUP($B1211, Team_Pitching___Advanced[[Team]:[xFIP]], 19,FALSE)</f>
        <v>#N/A</v>
      </c>
      <c r="O1211" s="9" t="e">
        <f>VLOOKUP($B1211, Team_Pitching___Advanced[], 20, FALSE)</f>
        <v>#N/A</v>
      </c>
      <c r="P1211" s="9" t="e">
        <f>VLOOKUP($B1211, Team_Batting___Dashboard[[Team]:[wOBA]], 16, FALSE)</f>
        <v>#N/A</v>
      </c>
      <c r="Q1211" s="9" t="e">
        <f>VLOOKUP($B1211, Team_Batting___Advanced[[Team]:[OPS]], 9, FALSE)</f>
        <v>#N/A</v>
      </c>
      <c r="R1211" s="9" t="e">
        <f>VLOOKUP($B1211, Team_Batting___Advanced[], 19, FALSE)</f>
        <v>#N/A</v>
      </c>
      <c r="S1211" s="9" t="e">
        <f>VLOOKUP($B1211, 'Team Per G'!$A$2:$G$31, 3, FALSE)</f>
        <v>#N/A</v>
      </c>
      <c r="T1211" s="9" t="e">
        <f>VLOOKUP($B1211, 'Team Per G'!$A$2:$G$31, 5, FALSE)</f>
        <v>#N/A</v>
      </c>
      <c r="U1211" s="9" t="e">
        <f>VLOOKUP($B1211, 'Team Per G'!$A$2:$G$31, 4, FALSE)</f>
        <v>#N/A</v>
      </c>
      <c r="V1211" s="9" t="e">
        <f>VLOOKUP($B1211, Team_Batting___Dashboard[], 22, FALSE)/$F1211</f>
        <v>#N/A</v>
      </c>
      <c r="W1211" s="9" t="e">
        <f>VLOOKUP($B1211, 'FanGraphs - Team WAR Projected'!$B$2:$E$31, 4, FALSE)/162</f>
        <v>#N/A</v>
      </c>
      <c r="X1211" s="9" t="e">
        <f>VLOOKUP($B1211, FanGraphs_Standings[[Abbreviation]:[2024 Year to Date RS/G]], 6, FALSE)/$F1211</f>
        <v>#N/A</v>
      </c>
      <c r="Y1211" s="9" t="e">
        <f>VLOOKUP($B1211, FanGraphs_Standings[[Abbreviation]:[2024 Projected Full Season RDif]], 19, FALSE)/162</f>
        <v>#N/A</v>
      </c>
      <c r="Z1211" s="9" t="e">
        <f>VLOOKUP($B1211, FanGraphs_Standings[[Abbreviation]:[2024 Projected Full Season RDif]], 5, FALSE)</f>
        <v>#N/A</v>
      </c>
      <c r="AA1211" s="9" t="e">
        <f>VLOOKUP($B1211, FanGraphs_Standings[[Abbreviation]:[2024 Projected Full Season W%]], 18, FALSE)</f>
        <v>#N/A</v>
      </c>
      <c r="AB1211" s="9" t="e">
        <f>VLOOKUP($B1211, 'Home Field Adv'!$A$2:$I$31, 9, FALSE)</f>
        <v>#N/A</v>
      </c>
      <c r="AC1211" s="9" t="e">
        <f>VLOOKUP($C1211, FanGraphs_Standings[[Abbreviation]:[2024 Year to Date G]], 2, FALSE)</f>
        <v>#N/A</v>
      </c>
      <c r="AD1211" s="9" t="e">
        <f>VLOOKUP($E1211, 'SP Per G'!$A$2:$D$1380, 3, FALSE)</f>
        <v>#N/A</v>
      </c>
      <c r="AE1211" s="9" t="e">
        <f>VLOOKUP($E1211, 'SP Per G'!$A$2:$D$1380, 4, FALSE)</f>
        <v>#N/A</v>
      </c>
      <c r="AF1211" s="9" t="e">
        <f>VLOOKUP($E1211, Individual_Pitching___Dashboard[], 18, FALSE)</f>
        <v>#N/A</v>
      </c>
      <c r="AG1211" s="9" t="e">
        <f>VLOOKUP($E1211, Individual_Pitching___Dashboard[], 20, FALSE)</f>
        <v>#N/A</v>
      </c>
      <c r="AH1211" s="9" t="e">
        <f>VLOOKUP($E1211, Individual_Pitching___Advanced[], 21,FALSE)</f>
        <v>#N/A</v>
      </c>
      <c r="AI1211" s="9" t="e">
        <f>VLOOKUP($C1211, 'Team Per G'!$A$2:$G$31, 7, FALSE)</f>
        <v>#N/A</v>
      </c>
      <c r="AJ1211" s="9" t="e">
        <f>VLOOKUP($C1211, 'FanGraphs - Team WAR Projected'!$B$2:$E$31, 3, FALSE)/162</f>
        <v>#N/A</v>
      </c>
      <c r="AK1211" s="9" t="e">
        <f>VLOOKUP($C1211, Team_Pitching___Advanced[[Team]:[xFIP]], 19,FALSE)</f>
        <v>#N/A</v>
      </c>
      <c r="AL1211" s="9" t="e">
        <f>VLOOKUP($C1211, Team_Pitching___Advanced[], 20, FALSE)</f>
        <v>#N/A</v>
      </c>
      <c r="AM1211" s="9" t="e">
        <f>VLOOKUP($C1211, Team_Batting___Dashboard[[Team]:[wOBA]], 16, FALSE)</f>
        <v>#N/A</v>
      </c>
      <c r="AN1211" s="9" t="e">
        <f>VLOOKUP($C1211, Team_Batting___Advanced[[Team]:[OPS]], 9, FALSE)</f>
        <v>#N/A</v>
      </c>
      <c r="AO1211" s="9" t="e">
        <f>VLOOKUP($C1211, Team_Batting___Advanced[], 19, FALSE)</f>
        <v>#N/A</v>
      </c>
      <c r="AP1211" s="9" t="e">
        <f>VLOOKUP($C1211, 'Team Per G'!$A$2:$G$31, 3, FALSE)</f>
        <v>#N/A</v>
      </c>
      <c r="AQ1211" s="9" t="e">
        <f>VLOOKUP($C1211, 'Team Per G'!$A$2:$G$31, 5, FALSE)</f>
        <v>#N/A</v>
      </c>
      <c r="AR1211" s="9" t="e">
        <f>VLOOKUP($C1211, 'Team Per G'!$A$2:$G$31, 4, FALSE)</f>
        <v>#N/A</v>
      </c>
      <c r="AS1211" s="9" t="e">
        <f>VLOOKUP($C1211, Team_Batting___Dashboard[], 22, FALSE)/$AC1211</f>
        <v>#N/A</v>
      </c>
      <c r="AT1211" s="9" t="e">
        <f>VLOOKUP($C1211, 'FanGraphs - Team WAR Projected'!$B$2:$E$31, 4, FALSE)/162</f>
        <v>#N/A</v>
      </c>
      <c r="AU1211" s="9" t="e">
        <f>VLOOKUP($C1211, FanGraphs_Standings[[Abbreviation]:[2024 Year to Date RS/G]], 6, FALSE)/$AC1211</f>
        <v>#N/A</v>
      </c>
      <c r="AV1211" s="9" t="e">
        <f>VLOOKUP($C1211, FanGraphs_Standings[[Abbreviation]:[2024 Projected Full Season RDif]], 19, FALSE)/162</f>
        <v>#N/A</v>
      </c>
      <c r="AW1211" s="9" t="e">
        <f>VLOOKUP($C1211, FanGraphs_Standings[[Abbreviation]:[2024 Projected Full Season RDif]], 5, FALSE)</f>
        <v>#N/A</v>
      </c>
      <c r="AX1211" s="9" t="e">
        <f>VLOOKUP($C1211, FanGraphs_Standings[[Abbreviation]:[2024 Projected Full Season W%]], 18, FALSE)</f>
        <v>#N/A</v>
      </c>
      <c r="AY1211" s="9" t="e">
        <f>VLOOKUP($C1211, 'Home Field Adv'!$A$2:$K$31, 11, FALSE)</f>
        <v>#N/A</v>
      </c>
      <c r="BB1211" s="5" t="str">
        <f t="shared" si="55"/>
        <v/>
      </c>
      <c r="BC1211" s="5" t="str">
        <f t="shared" si="56"/>
        <v/>
      </c>
      <c r="BD1211" s="5" t="str">
        <f t="shared" si="57"/>
        <v/>
      </c>
    </row>
    <row r="1212" spans="6:56" x14ac:dyDescent="0.45">
      <c r="F1212" s="9" t="e">
        <f>VLOOKUP($B1212, FanGraphs_Standings[[Abbreviation]:[2024 Year to Date G]], 2, FALSE)</f>
        <v>#N/A</v>
      </c>
      <c r="G1212" s="9" t="e">
        <f>IF(ISERR(VLOOKUP($D1212, 'SP Per G'!$A$2:$D$1380, 3, FALSE)), L1212, VLOOKUP($D1212, 'SP Per G'!$A$2:$D$1380, 3, FALSE))</f>
        <v>#N/A</v>
      </c>
      <c r="H1212" s="9" t="e">
        <f>VLOOKUP($D1212, 'SP Per G'!$A$2:$D$1380, 4, FALSE)</f>
        <v>#N/A</v>
      </c>
      <c r="I1212" s="9" t="e">
        <f>VLOOKUP($D1212, Individual_Pitching___Dashboard[], 18, FALSE)</f>
        <v>#N/A</v>
      </c>
      <c r="J1212" s="9" t="e">
        <f>VLOOKUP($D1212, Individual_Pitching___Dashboard[], 20, FALSE)</f>
        <v>#N/A</v>
      </c>
      <c r="K1212" s="9" t="e">
        <f>VLOOKUP($D1212, Individual_Pitching___Advanced[], 21,FALSE)</f>
        <v>#N/A</v>
      </c>
      <c r="L1212" s="9" t="e">
        <f>VLOOKUP($B1212, 'Team Per G'!$A$2:$G$31, 7, FALSE)</f>
        <v>#N/A</v>
      </c>
      <c r="M1212" s="9" t="e">
        <f>VLOOKUP($B1212, 'FanGraphs - Team WAR Projected'!$B$2:$E$31, 3, FALSE)/162</f>
        <v>#N/A</v>
      </c>
      <c r="N1212" s="9" t="e">
        <f>VLOOKUP($B1212, Team_Pitching___Advanced[[Team]:[xFIP]], 19,FALSE)</f>
        <v>#N/A</v>
      </c>
      <c r="O1212" s="9" t="e">
        <f>VLOOKUP($B1212, Team_Pitching___Advanced[], 20, FALSE)</f>
        <v>#N/A</v>
      </c>
      <c r="P1212" s="9" t="e">
        <f>VLOOKUP($B1212, Team_Batting___Dashboard[[Team]:[wOBA]], 16, FALSE)</f>
        <v>#N/A</v>
      </c>
      <c r="Q1212" s="9" t="e">
        <f>VLOOKUP($B1212, Team_Batting___Advanced[[Team]:[OPS]], 9, FALSE)</f>
        <v>#N/A</v>
      </c>
      <c r="R1212" s="9" t="e">
        <f>VLOOKUP($B1212, Team_Batting___Advanced[], 19, FALSE)</f>
        <v>#N/A</v>
      </c>
      <c r="S1212" s="9" t="e">
        <f>VLOOKUP($B1212, 'Team Per G'!$A$2:$G$31, 3, FALSE)</f>
        <v>#N/A</v>
      </c>
      <c r="T1212" s="9" t="e">
        <f>VLOOKUP($B1212, 'Team Per G'!$A$2:$G$31, 5, FALSE)</f>
        <v>#N/A</v>
      </c>
      <c r="U1212" s="9" t="e">
        <f>VLOOKUP($B1212, 'Team Per G'!$A$2:$G$31, 4, FALSE)</f>
        <v>#N/A</v>
      </c>
      <c r="V1212" s="9" t="e">
        <f>VLOOKUP($B1212, Team_Batting___Dashboard[], 22, FALSE)/$F1212</f>
        <v>#N/A</v>
      </c>
      <c r="W1212" s="9" t="e">
        <f>VLOOKUP($B1212, 'FanGraphs - Team WAR Projected'!$B$2:$E$31, 4, FALSE)/162</f>
        <v>#N/A</v>
      </c>
      <c r="X1212" s="9" t="e">
        <f>VLOOKUP($B1212, FanGraphs_Standings[[Abbreviation]:[2024 Year to Date RS/G]], 6, FALSE)/$F1212</f>
        <v>#N/A</v>
      </c>
      <c r="Y1212" s="9" t="e">
        <f>VLOOKUP($B1212, FanGraphs_Standings[[Abbreviation]:[2024 Projected Full Season RDif]], 19, FALSE)/162</f>
        <v>#N/A</v>
      </c>
      <c r="Z1212" s="9" t="e">
        <f>VLOOKUP($B1212, FanGraphs_Standings[[Abbreviation]:[2024 Projected Full Season RDif]], 5, FALSE)</f>
        <v>#N/A</v>
      </c>
      <c r="AA1212" s="9" t="e">
        <f>VLOOKUP($B1212, FanGraphs_Standings[[Abbreviation]:[2024 Projected Full Season W%]], 18, FALSE)</f>
        <v>#N/A</v>
      </c>
      <c r="AB1212" s="9" t="e">
        <f>VLOOKUP($B1212, 'Home Field Adv'!$A$2:$I$31, 9, FALSE)</f>
        <v>#N/A</v>
      </c>
      <c r="AC1212" s="9" t="e">
        <f>VLOOKUP($C1212, FanGraphs_Standings[[Abbreviation]:[2024 Year to Date G]], 2, FALSE)</f>
        <v>#N/A</v>
      </c>
      <c r="AD1212" s="9" t="e">
        <f>VLOOKUP($E1212, 'SP Per G'!$A$2:$D$1380, 3, FALSE)</f>
        <v>#N/A</v>
      </c>
      <c r="AE1212" s="9" t="e">
        <f>VLOOKUP($E1212, 'SP Per G'!$A$2:$D$1380, 4, FALSE)</f>
        <v>#N/A</v>
      </c>
      <c r="AF1212" s="9" t="e">
        <f>VLOOKUP($E1212, Individual_Pitching___Dashboard[], 18, FALSE)</f>
        <v>#N/A</v>
      </c>
      <c r="AG1212" s="9" t="e">
        <f>VLOOKUP($E1212, Individual_Pitching___Dashboard[], 20, FALSE)</f>
        <v>#N/A</v>
      </c>
      <c r="AH1212" s="9" t="e">
        <f>VLOOKUP($E1212, Individual_Pitching___Advanced[], 21,FALSE)</f>
        <v>#N/A</v>
      </c>
      <c r="AI1212" s="9" t="e">
        <f>VLOOKUP($C1212, 'Team Per G'!$A$2:$G$31, 7, FALSE)</f>
        <v>#N/A</v>
      </c>
      <c r="AJ1212" s="9" t="e">
        <f>VLOOKUP($C1212, 'FanGraphs - Team WAR Projected'!$B$2:$E$31, 3, FALSE)/162</f>
        <v>#N/A</v>
      </c>
      <c r="AK1212" s="9" t="e">
        <f>VLOOKUP($C1212, Team_Pitching___Advanced[[Team]:[xFIP]], 19,FALSE)</f>
        <v>#N/A</v>
      </c>
      <c r="AL1212" s="9" t="e">
        <f>VLOOKUP($C1212, Team_Pitching___Advanced[], 20, FALSE)</f>
        <v>#N/A</v>
      </c>
      <c r="AM1212" s="9" t="e">
        <f>VLOOKUP($C1212, Team_Batting___Dashboard[[Team]:[wOBA]], 16, FALSE)</f>
        <v>#N/A</v>
      </c>
      <c r="AN1212" s="9" t="e">
        <f>VLOOKUP($C1212, Team_Batting___Advanced[[Team]:[OPS]], 9, FALSE)</f>
        <v>#N/A</v>
      </c>
      <c r="AO1212" s="9" t="e">
        <f>VLOOKUP($C1212, Team_Batting___Advanced[], 19, FALSE)</f>
        <v>#N/A</v>
      </c>
      <c r="AP1212" s="9" t="e">
        <f>VLOOKUP($C1212, 'Team Per G'!$A$2:$G$31, 3, FALSE)</f>
        <v>#N/A</v>
      </c>
      <c r="AQ1212" s="9" t="e">
        <f>VLOOKUP($C1212, 'Team Per G'!$A$2:$G$31, 5, FALSE)</f>
        <v>#N/A</v>
      </c>
      <c r="AR1212" s="9" t="e">
        <f>VLOOKUP($C1212, 'Team Per G'!$A$2:$G$31, 4, FALSE)</f>
        <v>#N/A</v>
      </c>
      <c r="AS1212" s="9" t="e">
        <f>VLOOKUP($C1212, Team_Batting___Dashboard[], 22, FALSE)/$AC1212</f>
        <v>#N/A</v>
      </c>
      <c r="AT1212" s="9" t="e">
        <f>VLOOKUP($C1212, 'FanGraphs - Team WAR Projected'!$B$2:$E$31, 4, FALSE)/162</f>
        <v>#N/A</v>
      </c>
      <c r="AU1212" s="9" t="e">
        <f>VLOOKUP($C1212, FanGraphs_Standings[[Abbreviation]:[2024 Year to Date RS/G]], 6, FALSE)/$AC1212</f>
        <v>#N/A</v>
      </c>
      <c r="AV1212" s="9" t="e">
        <f>VLOOKUP($C1212, FanGraphs_Standings[[Abbreviation]:[2024 Projected Full Season RDif]], 19, FALSE)/162</f>
        <v>#N/A</v>
      </c>
      <c r="AW1212" s="9" t="e">
        <f>VLOOKUP($C1212, FanGraphs_Standings[[Abbreviation]:[2024 Projected Full Season RDif]], 5, FALSE)</f>
        <v>#N/A</v>
      </c>
      <c r="AX1212" s="9" t="e">
        <f>VLOOKUP($C1212, FanGraphs_Standings[[Abbreviation]:[2024 Projected Full Season W%]], 18, FALSE)</f>
        <v>#N/A</v>
      </c>
      <c r="AY1212" s="9" t="e">
        <f>VLOOKUP($C1212, 'Home Field Adv'!$A$2:$K$31, 11, FALSE)</f>
        <v>#N/A</v>
      </c>
      <c r="BB1212" s="5" t="str">
        <f t="shared" si="55"/>
        <v/>
      </c>
      <c r="BC1212" s="5" t="str">
        <f t="shared" si="56"/>
        <v/>
      </c>
      <c r="BD1212" s="5" t="str">
        <f t="shared" si="57"/>
        <v/>
      </c>
    </row>
    <row r="1213" spans="6:56" x14ac:dyDescent="0.45">
      <c r="F1213" s="9" t="e">
        <f>VLOOKUP($B1213, FanGraphs_Standings[[Abbreviation]:[2024 Year to Date G]], 2, FALSE)</f>
        <v>#N/A</v>
      </c>
      <c r="G1213" s="9" t="e">
        <f>IF(ISERR(VLOOKUP($D1213, 'SP Per G'!$A$2:$D$1380, 3, FALSE)), L1213, VLOOKUP($D1213, 'SP Per G'!$A$2:$D$1380, 3, FALSE))</f>
        <v>#N/A</v>
      </c>
      <c r="H1213" s="9" t="e">
        <f>VLOOKUP($D1213, 'SP Per G'!$A$2:$D$1380, 4, FALSE)</f>
        <v>#N/A</v>
      </c>
      <c r="I1213" s="9" t="e">
        <f>VLOOKUP($D1213, Individual_Pitching___Dashboard[], 18, FALSE)</f>
        <v>#N/A</v>
      </c>
      <c r="J1213" s="9" t="e">
        <f>VLOOKUP($D1213, Individual_Pitching___Dashboard[], 20, FALSE)</f>
        <v>#N/A</v>
      </c>
      <c r="K1213" s="9" t="e">
        <f>VLOOKUP($D1213, Individual_Pitching___Advanced[], 21,FALSE)</f>
        <v>#N/A</v>
      </c>
      <c r="L1213" s="9" t="e">
        <f>VLOOKUP($B1213, 'Team Per G'!$A$2:$G$31, 7, FALSE)</f>
        <v>#N/A</v>
      </c>
      <c r="M1213" s="9" t="e">
        <f>VLOOKUP($B1213, 'FanGraphs - Team WAR Projected'!$B$2:$E$31, 3, FALSE)/162</f>
        <v>#N/A</v>
      </c>
      <c r="N1213" s="9" t="e">
        <f>VLOOKUP($B1213, Team_Pitching___Advanced[[Team]:[xFIP]], 19,FALSE)</f>
        <v>#N/A</v>
      </c>
      <c r="O1213" s="9" t="e">
        <f>VLOOKUP($B1213, Team_Pitching___Advanced[], 20, FALSE)</f>
        <v>#N/A</v>
      </c>
      <c r="P1213" s="9" t="e">
        <f>VLOOKUP($B1213, Team_Batting___Dashboard[[Team]:[wOBA]], 16, FALSE)</f>
        <v>#N/A</v>
      </c>
      <c r="Q1213" s="9" t="e">
        <f>VLOOKUP($B1213, Team_Batting___Advanced[[Team]:[OPS]], 9, FALSE)</f>
        <v>#N/A</v>
      </c>
      <c r="R1213" s="9" t="e">
        <f>VLOOKUP($B1213, Team_Batting___Advanced[], 19, FALSE)</f>
        <v>#N/A</v>
      </c>
      <c r="S1213" s="9" t="e">
        <f>VLOOKUP($B1213, 'Team Per G'!$A$2:$G$31, 3, FALSE)</f>
        <v>#N/A</v>
      </c>
      <c r="T1213" s="9" t="e">
        <f>VLOOKUP($B1213, 'Team Per G'!$A$2:$G$31, 5, FALSE)</f>
        <v>#N/A</v>
      </c>
      <c r="U1213" s="9" t="e">
        <f>VLOOKUP($B1213, 'Team Per G'!$A$2:$G$31, 4, FALSE)</f>
        <v>#N/A</v>
      </c>
      <c r="V1213" s="9" t="e">
        <f>VLOOKUP($B1213, Team_Batting___Dashboard[], 22, FALSE)/$F1213</f>
        <v>#N/A</v>
      </c>
      <c r="W1213" s="9" t="e">
        <f>VLOOKUP($B1213, 'FanGraphs - Team WAR Projected'!$B$2:$E$31, 4, FALSE)/162</f>
        <v>#N/A</v>
      </c>
      <c r="X1213" s="9" t="e">
        <f>VLOOKUP($B1213, FanGraphs_Standings[[Abbreviation]:[2024 Year to Date RS/G]], 6, FALSE)/$F1213</f>
        <v>#N/A</v>
      </c>
      <c r="Y1213" s="9" t="e">
        <f>VLOOKUP($B1213, FanGraphs_Standings[[Abbreviation]:[2024 Projected Full Season RDif]], 19, FALSE)/162</f>
        <v>#N/A</v>
      </c>
      <c r="Z1213" s="9" t="e">
        <f>VLOOKUP($B1213, FanGraphs_Standings[[Abbreviation]:[2024 Projected Full Season RDif]], 5, FALSE)</f>
        <v>#N/A</v>
      </c>
      <c r="AA1213" s="9" t="e">
        <f>VLOOKUP($B1213, FanGraphs_Standings[[Abbreviation]:[2024 Projected Full Season W%]], 18, FALSE)</f>
        <v>#N/A</v>
      </c>
      <c r="AB1213" s="9" t="e">
        <f>VLOOKUP($B1213, 'Home Field Adv'!$A$2:$I$31, 9, FALSE)</f>
        <v>#N/A</v>
      </c>
      <c r="AC1213" s="9" t="e">
        <f>VLOOKUP($C1213, FanGraphs_Standings[[Abbreviation]:[2024 Year to Date G]], 2, FALSE)</f>
        <v>#N/A</v>
      </c>
      <c r="AD1213" s="9" t="e">
        <f>VLOOKUP($E1213, 'SP Per G'!$A$2:$D$1380, 3, FALSE)</f>
        <v>#N/A</v>
      </c>
      <c r="AE1213" s="9" t="e">
        <f>VLOOKUP($E1213, 'SP Per G'!$A$2:$D$1380, 4, FALSE)</f>
        <v>#N/A</v>
      </c>
      <c r="AF1213" s="9" t="e">
        <f>VLOOKUP($E1213, Individual_Pitching___Dashboard[], 18, FALSE)</f>
        <v>#N/A</v>
      </c>
      <c r="AG1213" s="9" t="e">
        <f>VLOOKUP($E1213, Individual_Pitching___Dashboard[], 20, FALSE)</f>
        <v>#N/A</v>
      </c>
      <c r="AH1213" s="9" t="e">
        <f>VLOOKUP($E1213, Individual_Pitching___Advanced[], 21,FALSE)</f>
        <v>#N/A</v>
      </c>
      <c r="AI1213" s="9" t="e">
        <f>VLOOKUP($C1213, 'Team Per G'!$A$2:$G$31, 7, FALSE)</f>
        <v>#N/A</v>
      </c>
      <c r="AJ1213" s="9" t="e">
        <f>VLOOKUP($C1213, 'FanGraphs - Team WAR Projected'!$B$2:$E$31, 3, FALSE)/162</f>
        <v>#N/A</v>
      </c>
      <c r="AK1213" s="9" t="e">
        <f>VLOOKUP($C1213, Team_Pitching___Advanced[[Team]:[xFIP]], 19,FALSE)</f>
        <v>#N/A</v>
      </c>
      <c r="AL1213" s="9" t="e">
        <f>VLOOKUP($C1213, Team_Pitching___Advanced[], 20, FALSE)</f>
        <v>#N/A</v>
      </c>
      <c r="AM1213" s="9" t="e">
        <f>VLOOKUP($C1213, Team_Batting___Dashboard[[Team]:[wOBA]], 16, FALSE)</f>
        <v>#N/A</v>
      </c>
      <c r="AN1213" s="9" t="e">
        <f>VLOOKUP($C1213, Team_Batting___Advanced[[Team]:[OPS]], 9, FALSE)</f>
        <v>#N/A</v>
      </c>
      <c r="AO1213" s="9" t="e">
        <f>VLOOKUP($C1213, Team_Batting___Advanced[], 19, FALSE)</f>
        <v>#N/A</v>
      </c>
      <c r="AP1213" s="9" t="e">
        <f>VLOOKUP($C1213, 'Team Per G'!$A$2:$G$31, 3, FALSE)</f>
        <v>#N/A</v>
      </c>
      <c r="AQ1213" s="9" t="e">
        <f>VLOOKUP($C1213, 'Team Per G'!$A$2:$G$31, 5, FALSE)</f>
        <v>#N/A</v>
      </c>
      <c r="AR1213" s="9" t="e">
        <f>VLOOKUP($C1213, 'Team Per G'!$A$2:$G$31, 4, FALSE)</f>
        <v>#N/A</v>
      </c>
      <c r="AS1213" s="9" t="e">
        <f>VLOOKUP($C1213, Team_Batting___Dashboard[], 22, FALSE)/$AC1213</f>
        <v>#N/A</v>
      </c>
      <c r="AT1213" s="9" t="e">
        <f>VLOOKUP($C1213, 'FanGraphs - Team WAR Projected'!$B$2:$E$31, 4, FALSE)/162</f>
        <v>#N/A</v>
      </c>
      <c r="AU1213" s="9" t="e">
        <f>VLOOKUP($C1213, FanGraphs_Standings[[Abbreviation]:[2024 Year to Date RS/G]], 6, FALSE)/$AC1213</f>
        <v>#N/A</v>
      </c>
      <c r="AV1213" s="9" t="e">
        <f>VLOOKUP($C1213, FanGraphs_Standings[[Abbreviation]:[2024 Projected Full Season RDif]], 19, FALSE)/162</f>
        <v>#N/A</v>
      </c>
      <c r="AW1213" s="9" t="e">
        <f>VLOOKUP($C1213, FanGraphs_Standings[[Abbreviation]:[2024 Projected Full Season RDif]], 5, FALSE)</f>
        <v>#N/A</v>
      </c>
      <c r="AX1213" s="9" t="e">
        <f>VLOOKUP($C1213, FanGraphs_Standings[[Abbreviation]:[2024 Projected Full Season W%]], 18, FALSE)</f>
        <v>#N/A</v>
      </c>
      <c r="AY1213" s="9" t="e">
        <f>VLOOKUP($C1213, 'Home Field Adv'!$A$2:$K$31, 11, FALSE)</f>
        <v>#N/A</v>
      </c>
      <c r="BB1213" s="5" t="str">
        <f t="shared" si="55"/>
        <v/>
      </c>
      <c r="BC1213" s="5" t="str">
        <f t="shared" si="56"/>
        <v/>
      </c>
      <c r="BD1213" s="5" t="str">
        <f t="shared" si="57"/>
        <v/>
      </c>
    </row>
    <row r="1214" spans="6:56" x14ac:dyDescent="0.45">
      <c r="F1214" s="9" t="e">
        <f>VLOOKUP($B1214, FanGraphs_Standings[[Abbreviation]:[2024 Year to Date G]], 2, FALSE)</f>
        <v>#N/A</v>
      </c>
      <c r="G1214" s="9" t="e">
        <f>IF(ISERR(VLOOKUP($D1214, 'SP Per G'!$A$2:$D$1380, 3, FALSE)), L1214, VLOOKUP($D1214, 'SP Per G'!$A$2:$D$1380, 3, FALSE))</f>
        <v>#N/A</v>
      </c>
      <c r="H1214" s="9" t="e">
        <f>VLOOKUP($D1214, 'SP Per G'!$A$2:$D$1380, 4, FALSE)</f>
        <v>#N/A</v>
      </c>
      <c r="I1214" s="9" t="e">
        <f>VLOOKUP($D1214, Individual_Pitching___Dashboard[], 18, FALSE)</f>
        <v>#N/A</v>
      </c>
      <c r="J1214" s="9" t="e">
        <f>VLOOKUP($D1214, Individual_Pitching___Dashboard[], 20, FALSE)</f>
        <v>#N/A</v>
      </c>
      <c r="K1214" s="9" t="e">
        <f>VLOOKUP($D1214, Individual_Pitching___Advanced[], 21,FALSE)</f>
        <v>#N/A</v>
      </c>
      <c r="L1214" s="9" t="e">
        <f>VLOOKUP($B1214, 'Team Per G'!$A$2:$G$31, 7, FALSE)</f>
        <v>#N/A</v>
      </c>
      <c r="M1214" s="9" t="e">
        <f>VLOOKUP($B1214, 'FanGraphs - Team WAR Projected'!$B$2:$E$31, 3, FALSE)/162</f>
        <v>#N/A</v>
      </c>
      <c r="N1214" s="9" t="e">
        <f>VLOOKUP($B1214, Team_Pitching___Advanced[[Team]:[xFIP]], 19,FALSE)</f>
        <v>#N/A</v>
      </c>
      <c r="O1214" s="9" t="e">
        <f>VLOOKUP($B1214, Team_Pitching___Advanced[], 20, FALSE)</f>
        <v>#N/A</v>
      </c>
      <c r="P1214" s="9" t="e">
        <f>VLOOKUP($B1214, Team_Batting___Dashboard[[Team]:[wOBA]], 16, FALSE)</f>
        <v>#N/A</v>
      </c>
      <c r="Q1214" s="9" t="e">
        <f>VLOOKUP($B1214, Team_Batting___Advanced[[Team]:[OPS]], 9, FALSE)</f>
        <v>#N/A</v>
      </c>
      <c r="R1214" s="9" t="e">
        <f>VLOOKUP($B1214, Team_Batting___Advanced[], 19, FALSE)</f>
        <v>#N/A</v>
      </c>
      <c r="S1214" s="9" t="e">
        <f>VLOOKUP($B1214, 'Team Per G'!$A$2:$G$31, 3, FALSE)</f>
        <v>#N/A</v>
      </c>
      <c r="T1214" s="9" t="e">
        <f>VLOOKUP($B1214, 'Team Per G'!$A$2:$G$31, 5, FALSE)</f>
        <v>#N/A</v>
      </c>
      <c r="U1214" s="9" t="e">
        <f>VLOOKUP($B1214, 'Team Per G'!$A$2:$G$31, 4, FALSE)</f>
        <v>#N/A</v>
      </c>
      <c r="V1214" s="9" t="e">
        <f>VLOOKUP($B1214, Team_Batting___Dashboard[], 22, FALSE)/$F1214</f>
        <v>#N/A</v>
      </c>
      <c r="W1214" s="9" t="e">
        <f>VLOOKUP($B1214, 'FanGraphs - Team WAR Projected'!$B$2:$E$31, 4, FALSE)/162</f>
        <v>#N/A</v>
      </c>
      <c r="X1214" s="9" t="e">
        <f>VLOOKUP($B1214, FanGraphs_Standings[[Abbreviation]:[2024 Year to Date RS/G]], 6, FALSE)/$F1214</f>
        <v>#N/A</v>
      </c>
      <c r="Y1214" s="9" t="e">
        <f>VLOOKUP($B1214, FanGraphs_Standings[[Abbreviation]:[2024 Projected Full Season RDif]], 19, FALSE)/162</f>
        <v>#N/A</v>
      </c>
      <c r="Z1214" s="9" t="e">
        <f>VLOOKUP($B1214, FanGraphs_Standings[[Abbreviation]:[2024 Projected Full Season RDif]], 5, FALSE)</f>
        <v>#N/A</v>
      </c>
      <c r="AA1214" s="9" t="e">
        <f>VLOOKUP($B1214, FanGraphs_Standings[[Abbreviation]:[2024 Projected Full Season W%]], 18, FALSE)</f>
        <v>#N/A</v>
      </c>
      <c r="AB1214" s="9" t="e">
        <f>VLOOKUP($B1214, 'Home Field Adv'!$A$2:$I$31, 9, FALSE)</f>
        <v>#N/A</v>
      </c>
      <c r="AC1214" s="9" t="e">
        <f>VLOOKUP($C1214, FanGraphs_Standings[[Abbreviation]:[2024 Year to Date G]], 2, FALSE)</f>
        <v>#N/A</v>
      </c>
      <c r="AD1214" s="9" t="e">
        <f>VLOOKUP($E1214, 'SP Per G'!$A$2:$D$1380, 3, FALSE)</f>
        <v>#N/A</v>
      </c>
      <c r="AE1214" s="9" t="e">
        <f>VLOOKUP($E1214, 'SP Per G'!$A$2:$D$1380, 4, FALSE)</f>
        <v>#N/A</v>
      </c>
      <c r="AF1214" s="9" t="e">
        <f>VLOOKUP($E1214, Individual_Pitching___Dashboard[], 18, FALSE)</f>
        <v>#N/A</v>
      </c>
      <c r="AG1214" s="9" t="e">
        <f>VLOOKUP($E1214, Individual_Pitching___Dashboard[], 20, FALSE)</f>
        <v>#N/A</v>
      </c>
      <c r="AH1214" s="9" t="e">
        <f>VLOOKUP($E1214, Individual_Pitching___Advanced[], 21,FALSE)</f>
        <v>#N/A</v>
      </c>
      <c r="AI1214" s="9" t="e">
        <f>VLOOKUP($C1214, 'Team Per G'!$A$2:$G$31, 7, FALSE)</f>
        <v>#N/A</v>
      </c>
      <c r="AJ1214" s="9" t="e">
        <f>VLOOKUP($C1214, 'FanGraphs - Team WAR Projected'!$B$2:$E$31, 3, FALSE)/162</f>
        <v>#N/A</v>
      </c>
      <c r="AK1214" s="9" t="e">
        <f>VLOOKUP($C1214, Team_Pitching___Advanced[[Team]:[xFIP]], 19,FALSE)</f>
        <v>#N/A</v>
      </c>
      <c r="AL1214" s="9" t="e">
        <f>VLOOKUP($C1214, Team_Pitching___Advanced[], 20, FALSE)</f>
        <v>#N/A</v>
      </c>
      <c r="AM1214" s="9" t="e">
        <f>VLOOKUP($C1214, Team_Batting___Dashboard[[Team]:[wOBA]], 16, FALSE)</f>
        <v>#N/A</v>
      </c>
      <c r="AN1214" s="9" t="e">
        <f>VLOOKUP($C1214, Team_Batting___Advanced[[Team]:[OPS]], 9, FALSE)</f>
        <v>#N/A</v>
      </c>
      <c r="AO1214" s="9" t="e">
        <f>VLOOKUP($C1214, Team_Batting___Advanced[], 19, FALSE)</f>
        <v>#N/A</v>
      </c>
      <c r="AP1214" s="9" t="e">
        <f>VLOOKUP($C1214, 'Team Per G'!$A$2:$G$31, 3, FALSE)</f>
        <v>#N/A</v>
      </c>
      <c r="AQ1214" s="9" t="e">
        <f>VLOOKUP($C1214, 'Team Per G'!$A$2:$G$31, 5, FALSE)</f>
        <v>#N/A</v>
      </c>
      <c r="AR1214" s="9" t="e">
        <f>VLOOKUP($C1214, 'Team Per G'!$A$2:$G$31, 4, FALSE)</f>
        <v>#N/A</v>
      </c>
      <c r="AS1214" s="9" t="e">
        <f>VLOOKUP($C1214, Team_Batting___Dashboard[], 22, FALSE)/$AC1214</f>
        <v>#N/A</v>
      </c>
      <c r="AT1214" s="9" t="e">
        <f>VLOOKUP($C1214, 'FanGraphs - Team WAR Projected'!$B$2:$E$31, 4, FALSE)/162</f>
        <v>#N/A</v>
      </c>
      <c r="AU1214" s="9" t="e">
        <f>VLOOKUP($C1214, FanGraphs_Standings[[Abbreviation]:[2024 Year to Date RS/G]], 6, FALSE)/$AC1214</f>
        <v>#N/A</v>
      </c>
      <c r="AV1214" s="9" t="e">
        <f>VLOOKUP($C1214, FanGraphs_Standings[[Abbreviation]:[2024 Projected Full Season RDif]], 19, FALSE)/162</f>
        <v>#N/A</v>
      </c>
      <c r="AW1214" s="9" t="e">
        <f>VLOOKUP($C1214, FanGraphs_Standings[[Abbreviation]:[2024 Projected Full Season RDif]], 5, FALSE)</f>
        <v>#N/A</v>
      </c>
      <c r="AX1214" s="9" t="e">
        <f>VLOOKUP($C1214, FanGraphs_Standings[[Abbreviation]:[2024 Projected Full Season W%]], 18, FALSE)</f>
        <v>#N/A</v>
      </c>
      <c r="AY1214" s="9" t="e">
        <f>VLOOKUP($C1214, 'Home Field Adv'!$A$2:$K$31, 11, FALSE)</f>
        <v>#N/A</v>
      </c>
      <c r="BB1214" s="5" t="str">
        <f t="shared" si="55"/>
        <v/>
      </c>
      <c r="BC1214" s="5" t="str">
        <f t="shared" si="56"/>
        <v/>
      </c>
      <c r="BD1214" s="5" t="str">
        <f t="shared" si="57"/>
        <v/>
      </c>
    </row>
    <row r="1215" spans="6:56" x14ac:dyDescent="0.45">
      <c r="F1215" s="9" t="e">
        <f>VLOOKUP($B1215, FanGraphs_Standings[[Abbreviation]:[2024 Year to Date G]], 2, FALSE)</f>
        <v>#N/A</v>
      </c>
      <c r="G1215" s="9" t="e">
        <f>IF(ISERR(VLOOKUP($D1215, 'SP Per G'!$A$2:$D$1380, 3, FALSE)), L1215, VLOOKUP($D1215, 'SP Per G'!$A$2:$D$1380, 3, FALSE))</f>
        <v>#N/A</v>
      </c>
      <c r="H1215" s="9" t="e">
        <f>VLOOKUP($D1215, 'SP Per G'!$A$2:$D$1380, 4, FALSE)</f>
        <v>#N/A</v>
      </c>
      <c r="I1215" s="9" t="e">
        <f>VLOOKUP($D1215, Individual_Pitching___Dashboard[], 18, FALSE)</f>
        <v>#N/A</v>
      </c>
      <c r="J1215" s="9" t="e">
        <f>VLOOKUP($D1215, Individual_Pitching___Dashboard[], 20, FALSE)</f>
        <v>#N/A</v>
      </c>
      <c r="K1215" s="9" t="e">
        <f>VLOOKUP($D1215, Individual_Pitching___Advanced[], 21,FALSE)</f>
        <v>#N/A</v>
      </c>
      <c r="L1215" s="9" t="e">
        <f>VLOOKUP($B1215, 'Team Per G'!$A$2:$G$31, 7, FALSE)</f>
        <v>#N/A</v>
      </c>
      <c r="M1215" s="9" t="e">
        <f>VLOOKUP($B1215, 'FanGraphs - Team WAR Projected'!$B$2:$E$31, 3, FALSE)/162</f>
        <v>#N/A</v>
      </c>
      <c r="N1215" s="9" t="e">
        <f>VLOOKUP($B1215, Team_Pitching___Advanced[[Team]:[xFIP]], 19,FALSE)</f>
        <v>#N/A</v>
      </c>
      <c r="O1215" s="9" t="e">
        <f>VLOOKUP($B1215, Team_Pitching___Advanced[], 20, FALSE)</f>
        <v>#N/A</v>
      </c>
      <c r="P1215" s="9" t="e">
        <f>VLOOKUP($B1215, Team_Batting___Dashboard[[Team]:[wOBA]], 16, FALSE)</f>
        <v>#N/A</v>
      </c>
      <c r="Q1215" s="9" t="e">
        <f>VLOOKUP($B1215, Team_Batting___Advanced[[Team]:[OPS]], 9, FALSE)</f>
        <v>#N/A</v>
      </c>
      <c r="R1215" s="9" t="e">
        <f>VLOOKUP($B1215, Team_Batting___Advanced[], 19, FALSE)</f>
        <v>#N/A</v>
      </c>
      <c r="S1215" s="9" t="e">
        <f>VLOOKUP($B1215, 'Team Per G'!$A$2:$G$31, 3, FALSE)</f>
        <v>#N/A</v>
      </c>
      <c r="T1215" s="9" t="e">
        <f>VLOOKUP($B1215, 'Team Per G'!$A$2:$G$31, 5, FALSE)</f>
        <v>#N/A</v>
      </c>
      <c r="U1215" s="9" t="e">
        <f>VLOOKUP($B1215, 'Team Per G'!$A$2:$G$31, 4, FALSE)</f>
        <v>#N/A</v>
      </c>
      <c r="V1215" s="9" t="e">
        <f>VLOOKUP($B1215, Team_Batting___Dashboard[], 22, FALSE)/$F1215</f>
        <v>#N/A</v>
      </c>
      <c r="W1215" s="9" t="e">
        <f>VLOOKUP($B1215, 'FanGraphs - Team WAR Projected'!$B$2:$E$31, 4, FALSE)/162</f>
        <v>#N/A</v>
      </c>
      <c r="X1215" s="9" t="e">
        <f>VLOOKUP($B1215, FanGraphs_Standings[[Abbreviation]:[2024 Year to Date RS/G]], 6, FALSE)/$F1215</f>
        <v>#N/A</v>
      </c>
      <c r="Y1215" s="9" t="e">
        <f>VLOOKUP($B1215, FanGraphs_Standings[[Abbreviation]:[2024 Projected Full Season RDif]], 19, FALSE)/162</f>
        <v>#N/A</v>
      </c>
      <c r="Z1215" s="9" t="e">
        <f>VLOOKUP($B1215, FanGraphs_Standings[[Abbreviation]:[2024 Projected Full Season RDif]], 5, FALSE)</f>
        <v>#N/A</v>
      </c>
      <c r="AA1215" s="9" t="e">
        <f>VLOOKUP($B1215, FanGraphs_Standings[[Abbreviation]:[2024 Projected Full Season W%]], 18, FALSE)</f>
        <v>#N/A</v>
      </c>
      <c r="AB1215" s="9" t="e">
        <f>VLOOKUP($B1215, 'Home Field Adv'!$A$2:$I$31, 9, FALSE)</f>
        <v>#N/A</v>
      </c>
      <c r="AC1215" s="9" t="e">
        <f>VLOOKUP($C1215, FanGraphs_Standings[[Abbreviation]:[2024 Year to Date G]], 2, FALSE)</f>
        <v>#N/A</v>
      </c>
      <c r="AD1215" s="9" t="e">
        <f>VLOOKUP($E1215, 'SP Per G'!$A$2:$D$1380, 3, FALSE)</f>
        <v>#N/A</v>
      </c>
      <c r="AE1215" s="9" t="e">
        <f>VLOOKUP($E1215, 'SP Per G'!$A$2:$D$1380, 4, FALSE)</f>
        <v>#N/A</v>
      </c>
      <c r="AF1215" s="9" t="e">
        <f>VLOOKUP($E1215, Individual_Pitching___Dashboard[], 18, FALSE)</f>
        <v>#N/A</v>
      </c>
      <c r="AG1215" s="9" t="e">
        <f>VLOOKUP($E1215, Individual_Pitching___Dashboard[], 20, FALSE)</f>
        <v>#N/A</v>
      </c>
      <c r="AH1215" s="9" t="e">
        <f>VLOOKUP($E1215, Individual_Pitching___Advanced[], 21,FALSE)</f>
        <v>#N/A</v>
      </c>
      <c r="AI1215" s="9" t="e">
        <f>VLOOKUP($C1215, 'Team Per G'!$A$2:$G$31, 7, FALSE)</f>
        <v>#N/A</v>
      </c>
      <c r="AJ1215" s="9" t="e">
        <f>VLOOKUP($C1215, 'FanGraphs - Team WAR Projected'!$B$2:$E$31, 3, FALSE)/162</f>
        <v>#N/A</v>
      </c>
      <c r="AK1215" s="9" t="e">
        <f>VLOOKUP($C1215, Team_Pitching___Advanced[[Team]:[xFIP]], 19,FALSE)</f>
        <v>#N/A</v>
      </c>
      <c r="AL1215" s="9" t="e">
        <f>VLOOKUP($C1215, Team_Pitching___Advanced[], 20, FALSE)</f>
        <v>#N/A</v>
      </c>
      <c r="AM1215" s="9" t="e">
        <f>VLOOKUP($C1215, Team_Batting___Dashboard[[Team]:[wOBA]], 16, FALSE)</f>
        <v>#N/A</v>
      </c>
      <c r="AN1215" s="9" t="e">
        <f>VLOOKUP($C1215, Team_Batting___Advanced[[Team]:[OPS]], 9, FALSE)</f>
        <v>#N/A</v>
      </c>
      <c r="AO1215" s="9" t="e">
        <f>VLOOKUP($C1215, Team_Batting___Advanced[], 19, FALSE)</f>
        <v>#N/A</v>
      </c>
      <c r="AP1215" s="9" t="e">
        <f>VLOOKUP($C1215, 'Team Per G'!$A$2:$G$31, 3, FALSE)</f>
        <v>#N/A</v>
      </c>
      <c r="AQ1215" s="9" t="e">
        <f>VLOOKUP($C1215, 'Team Per G'!$A$2:$G$31, 5, FALSE)</f>
        <v>#N/A</v>
      </c>
      <c r="AR1215" s="9" t="e">
        <f>VLOOKUP($C1215, 'Team Per G'!$A$2:$G$31, 4, FALSE)</f>
        <v>#N/A</v>
      </c>
      <c r="AS1215" s="9" t="e">
        <f>VLOOKUP($C1215, Team_Batting___Dashboard[], 22, FALSE)/$AC1215</f>
        <v>#N/A</v>
      </c>
      <c r="AT1215" s="9" t="e">
        <f>VLOOKUP($C1215, 'FanGraphs - Team WAR Projected'!$B$2:$E$31, 4, FALSE)/162</f>
        <v>#N/A</v>
      </c>
      <c r="AU1215" s="9" t="e">
        <f>VLOOKUP($C1215, FanGraphs_Standings[[Abbreviation]:[2024 Year to Date RS/G]], 6, FALSE)/$AC1215</f>
        <v>#N/A</v>
      </c>
      <c r="AV1215" s="9" t="e">
        <f>VLOOKUP($C1215, FanGraphs_Standings[[Abbreviation]:[2024 Projected Full Season RDif]], 19, FALSE)/162</f>
        <v>#N/A</v>
      </c>
      <c r="AW1215" s="9" t="e">
        <f>VLOOKUP($C1215, FanGraphs_Standings[[Abbreviation]:[2024 Projected Full Season RDif]], 5, FALSE)</f>
        <v>#N/A</v>
      </c>
      <c r="AX1215" s="9" t="e">
        <f>VLOOKUP($C1215, FanGraphs_Standings[[Abbreviation]:[2024 Projected Full Season W%]], 18, FALSE)</f>
        <v>#N/A</v>
      </c>
      <c r="AY1215" s="9" t="e">
        <f>VLOOKUP($C1215, 'Home Field Adv'!$A$2:$K$31, 11, FALSE)</f>
        <v>#N/A</v>
      </c>
      <c r="BB1215" s="5" t="str">
        <f t="shared" si="55"/>
        <v/>
      </c>
      <c r="BC1215" s="5" t="str">
        <f t="shared" si="56"/>
        <v/>
      </c>
      <c r="BD1215" s="5" t="str">
        <f t="shared" si="57"/>
        <v/>
      </c>
    </row>
    <row r="1216" spans="6:56" x14ac:dyDescent="0.45">
      <c r="F1216" s="9" t="e">
        <f>VLOOKUP($B1216, FanGraphs_Standings[[Abbreviation]:[2024 Year to Date G]], 2, FALSE)</f>
        <v>#N/A</v>
      </c>
      <c r="G1216" s="9" t="e">
        <f>IF(ISERR(VLOOKUP($D1216, 'SP Per G'!$A$2:$D$1380, 3, FALSE)), L1216, VLOOKUP($D1216, 'SP Per G'!$A$2:$D$1380, 3, FALSE))</f>
        <v>#N/A</v>
      </c>
      <c r="H1216" s="9" t="e">
        <f>VLOOKUP($D1216, 'SP Per G'!$A$2:$D$1380, 4, FALSE)</f>
        <v>#N/A</v>
      </c>
      <c r="I1216" s="9" t="e">
        <f>VLOOKUP($D1216, Individual_Pitching___Dashboard[], 18, FALSE)</f>
        <v>#N/A</v>
      </c>
      <c r="J1216" s="9" t="e">
        <f>VLOOKUP($D1216, Individual_Pitching___Dashboard[], 20, FALSE)</f>
        <v>#N/A</v>
      </c>
      <c r="K1216" s="9" t="e">
        <f>VLOOKUP($D1216, Individual_Pitching___Advanced[], 21,FALSE)</f>
        <v>#N/A</v>
      </c>
      <c r="L1216" s="9" t="e">
        <f>VLOOKUP($B1216, 'Team Per G'!$A$2:$G$31, 7, FALSE)</f>
        <v>#N/A</v>
      </c>
      <c r="M1216" s="9" t="e">
        <f>VLOOKUP($B1216, 'FanGraphs - Team WAR Projected'!$B$2:$E$31, 3, FALSE)/162</f>
        <v>#N/A</v>
      </c>
      <c r="N1216" s="9" t="e">
        <f>VLOOKUP($B1216, Team_Pitching___Advanced[[Team]:[xFIP]], 19,FALSE)</f>
        <v>#N/A</v>
      </c>
      <c r="O1216" s="9" t="e">
        <f>VLOOKUP($B1216, Team_Pitching___Advanced[], 20, FALSE)</f>
        <v>#N/A</v>
      </c>
      <c r="P1216" s="9" t="e">
        <f>VLOOKUP($B1216, Team_Batting___Dashboard[[Team]:[wOBA]], 16, FALSE)</f>
        <v>#N/A</v>
      </c>
      <c r="Q1216" s="9" t="e">
        <f>VLOOKUP($B1216, Team_Batting___Advanced[[Team]:[OPS]], 9, FALSE)</f>
        <v>#N/A</v>
      </c>
      <c r="R1216" s="9" t="e">
        <f>VLOOKUP($B1216, Team_Batting___Advanced[], 19, FALSE)</f>
        <v>#N/A</v>
      </c>
      <c r="S1216" s="9" t="e">
        <f>VLOOKUP($B1216, 'Team Per G'!$A$2:$G$31, 3, FALSE)</f>
        <v>#N/A</v>
      </c>
      <c r="T1216" s="9" t="e">
        <f>VLOOKUP($B1216, 'Team Per G'!$A$2:$G$31, 5, FALSE)</f>
        <v>#N/A</v>
      </c>
      <c r="U1216" s="9" t="e">
        <f>VLOOKUP($B1216, 'Team Per G'!$A$2:$G$31, 4, FALSE)</f>
        <v>#N/A</v>
      </c>
      <c r="V1216" s="9" t="e">
        <f>VLOOKUP($B1216, Team_Batting___Dashboard[], 22, FALSE)/$F1216</f>
        <v>#N/A</v>
      </c>
      <c r="W1216" s="9" t="e">
        <f>VLOOKUP($B1216, 'FanGraphs - Team WAR Projected'!$B$2:$E$31, 4, FALSE)/162</f>
        <v>#N/A</v>
      </c>
      <c r="X1216" s="9" t="e">
        <f>VLOOKUP($B1216, FanGraphs_Standings[[Abbreviation]:[2024 Year to Date RS/G]], 6, FALSE)/$F1216</f>
        <v>#N/A</v>
      </c>
      <c r="Y1216" s="9" t="e">
        <f>VLOOKUP($B1216, FanGraphs_Standings[[Abbreviation]:[2024 Projected Full Season RDif]], 19, FALSE)/162</f>
        <v>#N/A</v>
      </c>
      <c r="Z1216" s="9" t="e">
        <f>VLOOKUP($B1216, FanGraphs_Standings[[Abbreviation]:[2024 Projected Full Season RDif]], 5, FALSE)</f>
        <v>#N/A</v>
      </c>
      <c r="AA1216" s="9" t="e">
        <f>VLOOKUP($B1216, FanGraphs_Standings[[Abbreviation]:[2024 Projected Full Season W%]], 18, FALSE)</f>
        <v>#N/A</v>
      </c>
      <c r="AB1216" s="9" t="e">
        <f>VLOOKUP($B1216, 'Home Field Adv'!$A$2:$I$31, 9, FALSE)</f>
        <v>#N/A</v>
      </c>
      <c r="AC1216" s="9" t="e">
        <f>VLOOKUP($C1216, FanGraphs_Standings[[Abbreviation]:[2024 Year to Date G]], 2, FALSE)</f>
        <v>#N/A</v>
      </c>
      <c r="AD1216" s="9" t="e">
        <f>VLOOKUP($E1216, 'SP Per G'!$A$2:$D$1380, 3, FALSE)</f>
        <v>#N/A</v>
      </c>
      <c r="AE1216" s="9" t="e">
        <f>VLOOKUP($E1216, 'SP Per G'!$A$2:$D$1380, 4, FALSE)</f>
        <v>#N/A</v>
      </c>
      <c r="AF1216" s="9" t="e">
        <f>VLOOKUP($E1216, Individual_Pitching___Dashboard[], 18, FALSE)</f>
        <v>#N/A</v>
      </c>
      <c r="AG1216" s="9" t="e">
        <f>VLOOKUP($E1216, Individual_Pitching___Dashboard[], 20, FALSE)</f>
        <v>#N/A</v>
      </c>
      <c r="AH1216" s="9" t="e">
        <f>VLOOKUP($E1216, Individual_Pitching___Advanced[], 21,FALSE)</f>
        <v>#N/A</v>
      </c>
      <c r="AI1216" s="9" t="e">
        <f>VLOOKUP($C1216, 'Team Per G'!$A$2:$G$31, 7, FALSE)</f>
        <v>#N/A</v>
      </c>
      <c r="AJ1216" s="9" t="e">
        <f>VLOOKUP($C1216, 'FanGraphs - Team WAR Projected'!$B$2:$E$31, 3, FALSE)/162</f>
        <v>#N/A</v>
      </c>
      <c r="AK1216" s="9" t="e">
        <f>VLOOKUP($C1216, Team_Pitching___Advanced[[Team]:[xFIP]], 19,FALSE)</f>
        <v>#N/A</v>
      </c>
      <c r="AL1216" s="9" t="e">
        <f>VLOOKUP($C1216, Team_Pitching___Advanced[], 20, FALSE)</f>
        <v>#N/A</v>
      </c>
      <c r="AM1216" s="9" t="e">
        <f>VLOOKUP($C1216, Team_Batting___Dashboard[[Team]:[wOBA]], 16, FALSE)</f>
        <v>#N/A</v>
      </c>
      <c r="AN1216" s="9" t="e">
        <f>VLOOKUP($C1216, Team_Batting___Advanced[[Team]:[OPS]], 9, FALSE)</f>
        <v>#N/A</v>
      </c>
      <c r="AO1216" s="9" t="e">
        <f>VLOOKUP($C1216, Team_Batting___Advanced[], 19, FALSE)</f>
        <v>#N/A</v>
      </c>
      <c r="AP1216" s="9" t="e">
        <f>VLOOKUP($C1216, 'Team Per G'!$A$2:$G$31, 3, FALSE)</f>
        <v>#N/A</v>
      </c>
      <c r="AQ1216" s="9" t="e">
        <f>VLOOKUP($C1216, 'Team Per G'!$A$2:$G$31, 5, FALSE)</f>
        <v>#N/A</v>
      </c>
      <c r="AR1216" s="9" t="e">
        <f>VLOOKUP($C1216, 'Team Per G'!$A$2:$G$31, 4, FALSE)</f>
        <v>#N/A</v>
      </c>
      <c r="AS1216" s="9" t="e">
        <f>VLOOKUP($C1216, Team_Batting___Dashboard[], 22, FALSE)/$AC1216</f>
        <v>#N/A</v>
      </c>
      <c r="AT1216" s="9" t="e">
        <f>VLOOKUP($C1216, 'FanGraphs - Team WAR Projected'!$B$2:$E$31, 4, FALSE)/162</f>
        <v>#N/A</v>
      </c>
      <c r="AU1216" s="9" t="e">
        <f>VLOOKUP($C1216, FanGraphs_Standings[[Abbreviation]:[2024 Year to Date RS/G]], 6, FALSE)/$AC1216</f>
        <v>#N/A</v>
      </c>
      <c r="AV1216" s="9" t="e">
        <f>VLOOKUP($C1216, FanGraphs_Standings[[Abbreviation]:[2024 Projected Full Season RDif]], 19, FALSE)/162</f>
        <v>#N/A</v>
      </c>
      <c r="AW1216" s="9" t="e">
        <f>VLOOKUP($C1216, FanGraphs_Standings[[Abbreviation]:[2024 Projected Full Season RDif]], 5, FALSE)</f>
        <v>#N/A</v>
      </c>
      <c r="AX1216" s="9" t="e">
        <f>VLOOKUP($C1216, FanGraphs_Standings[[Abbreviation]:[2024 Projected Full Season W%]], 18, FALSE)</f>
        <v>#N/A</v>
      </c>
      <c r="AY1216" s="9" t="e">
        <f>VLOOKUP($C1216, 'Home Field Adv'!$A$2:$K$31, 11, FALSE)</f>
        <v>#N/A</v>
      </c>
      <c r="BB1216" s="5" t="str">
        <f t="shared" si="55"/>
        <v/>
      </c>
      <c r="BC1216" s="5" t="str">
        <f t="shared" si="56"/>
        <v/>
      </c>
      <c r="BD1216" s="5" t="str">
        <f t="shared" si="57"/>
        <v/>
      </c>
    </row>
    <row r="1217" spans="6:56" x14ac:dyDescent="0.45">
      <c r="F1217" s="9" t="e">
        <f>VLOOKUP($B1217, FanGraphs_Standings[[Abbreviation]:[2024 Year to Date G]], 2, FALSE)</f>
        <v>#N/A</v>
      </c>
      <c r="G1217" s="9" t="e">
        <f>IF(ISERR(VLOOKUP($D1217, 'SP Per G'!$A$2:$D$1380, 3, FALSE)), L1217, VLOOKUP($D1217, 'SP Per G'!$A$2:$D$1380, 3, FALSE))</f>
        <v>#N/A</v>
      </c>
      <c r="H1217" s="9" t="e">
        <f>VLOOKUP($D1217, 'SP Per G'!$A$2:$D$1380, 4, FALSE)</f>
        <v>#N/A</v>
      </c>
      <c r="I1217" s="9" t="e">
        <f>VLOOKUP($D1217, Individual_Pitching___Dashboard[], 18, FALSE)</f>
        <v>#N/A</v>
      </c>
      <c r="J1217" s="9" t="e">
        <f>VLOOKUP($D1217, Individual_Pitching___Dashboard[], 20, FALSE)</f>
        <v>#N/A</v>
      </c>
      <c r="K1217" s="9" t="e">
        <f>VLOOKUP($D1217, Individual_Pitching___Advanced[], 21,FALSE)</f>
        <v>#N/A</v>
      </c>
      <c r="L1217" s="9" t="e">
        <f>VLOOKUP($B1217, 'Team Per G'!$A$2:$G$31, 7, FALSE)</f>
        <v>#N/A</v>
      </c>
      <c r="M1217" s="9" t="e">
        <f>VLOOKUP($B1217, 'FanGraphs - Team WAR Projected'!$B$2:$E$31, 3, FALSE)/162</f>
        <v>#N/A</v>
      </c>
      <c r="N1217" s="9" t="e">
        <f>VLOOKUP($B1217, Team_Pitching___Advanced[[Team]:[xFIP]], 19,FALSE)</f>
        <v>#N/A</v>
      </c>
      <c r="O1217" s="9" t="e">
        <f>VLOOKUP($B1217, Team_Pitching___Advanced[], 20, FALSE)</f>
        <v>#N/A</v>
      </c>
      <c r="P1217" s="9" t="e">
        <f>VLOOKUP($B1217, Team_Batting___Dashboard[[Team]:[wOBA]], 16, FALSE)</f>
        <v>#N/A</v>
      </c>
      <c r="Q1217" s="9" t="e">
        <f>VLOOKUP($B1217, Team_Batting___Advanced[[Team]:[OPS]], 9, FALSE)</f>
        <v>#N/A</v>
      </c>
      <c r="R1217" s="9" t="e">
        <f>VLOOKUP($B1217, Team_Batting___Advanced[], 19, FALSE)</f>
        <v>#N/A</v>
      </c>
      <c r="S1217" s="9" t="e">
        <f>VLOOKUP($B1217, 'Team Per G'!$A$2:$G$31, 3, FALSE)</f>
        <v>#N/A</v>
      </c>
      <c r="T1217" s="9" t="e">
        <f>VLOOKUP($B1217, 'Team Per G'!$A$2:$G$31, 5, FALSE)</f>
        <v>#N/A</v>
      </c>
      <c r="U1217" s="9" t="e">
        <f>VLOOKUP($B1217, 'Team Per G'!$A$2:$G$31, 4, FALSE)</f>
        <v>#N/A</v>
      </c>
      <c r="V1217" s="9" t="e">
        <f>VLOOKUP($B1217, Team_Batting___Dashboard[], 22, FALSE)/$F1217</f>
        <v>#N/A</v>
      </c>
      <c r="W1217" s="9" t="e">
        <f>VLOOKUP($B1217, 'FanGraphs - Team WAR Projected'!$B$2:$E$31, 4, FALSE)/162</f>
        <v>#N/A</v>
      </c>
      <c r="X1217" s="9" t="e">
        <f>VLOOKUP($B1217, FanGraphs_Standings[[Abbreviation]:[2024 Year to Date RS/G]], 6, FALSE)/$F1217</f>
        <v>#N/A</v>
      </c>
      <c r="Y1217" s="9" t="e">
        <f>VLOOKUP($B1217, FanGraphs_Standings[[Abbreviation]:[2024 Projected Full Season RDif]], 19, FALSE)/162</f>
        <v>#N/A</v>
      </c>
      <c r="Z1217" s="9" t="e">
        <f>VLOOKUP($B1217, FanGraphs_Standings[[Abbreviation]:[2024 Projected Full Season RDif]], 5, FALSE)</f>
        <v>#N/A</v>
      </c>
      <c r="AA1217" s="9" t="e">
        <f>VLOOKUP($B1217, FanGraphs_Standings[[Abbreviation]:[2024 Projected Full Season W%]], 18, FALSE)</f>
        <v>#N/A</v>
      </c>
      <c r="AB1217" s="9" t="e">
        <f>VLOOKUP($B1217, 'Home Field Adv'!$A$2:$I$31, 9, FALSE)</f>
        <v>#N/A</v>
      </c>
      <c r="AC1217" s="9" t="e">
        <f>VLOOKUP($C1217, FanGraphs_Standings[[Abbreviation]:[2024 Year to Date G]], 2, FALSE)</f>
        <v>#N/A</v>
      </c>
      <c r="AD1217" s="9" t="e">
        <f>VLOOKUP($E1217, 'SP Per G'!$A$2:$D$1380, 3, FALSE)</f>
        <v>#N/A</v>
      </c>
      <c r="AE1217" s="9" t="e">
        <f>VLOOKUP($E1217, 'SP Per G'!$A$2:$D$1380, 4, FALSE)</f>
        <v>#N/A</v>
      </c>
      <c r="AF1217" s="9" t="e">
        <f>VLOOKUP($E1217, Individual_Pitching___Dashboard[], 18, FALSE)</f>
        <v>#N/A</v>
      </c>
      <c r="AG1217" s="9" t="e">
        <f>VLOOKUP($E1217, Individual_Pitching___Dashboard[], 20, FALSE)</f>
        <v>#N/A</v>
      </c>
      <c r="AH1217" s="9" t="e">
        <f>VLOOKUP($E1217, Individual_Pitching___Advanced[], 21,FALSE)</f>
        <v>#N/A</v>
      </c>
      <c r="AI1217" s="9" t="e">
        <f>VLOOKUP($C1217, 'Team Per G'!$A$2:$G$31, 7, FALSE)</f>
        <v>#N/A</v>
      </c>
      <c r="AJ1217" s="9" t="e">
        <f>VLOOKUP($C1217, 'FanGraphs - Team WAR Projected'!$B$2:$E$31, 3, FALSE)/162</f>
        <v>#N/A</v>
      </c>
      <c r="AK1217" s="9" t="e">
        <f>VLOOKUP($C1217, Team_Pitching___Advanced[[Team]:[xFIP]], 19,FALSE)</f>
        <v>#N/A</v>
      </c>
      <c r="AL1217" s="9" t="e">
        <f>VLOOKUP($C1217, Team_Pitching___Advanced[], 20, FALSE)</f>
        <v>#N/A</v>
      </c>
      <c r="AM1217" s="9" t="e">
        <f>VLOOKUP($C1217, Team_Batting___Dashboard[[Team]:[wOBA]], 16, FALSE)</f>
        <v>#N/A</v>
      </c>
      <c r="AN1217" s="9" t="e">
        <f>VLOOKUP($C1217, Team_Batting___Advanced[[Team]:[OPS]], 9, FALSE)</f>
        <v>#N/A</v>
      </c>
      <c r="AO1217" s="9" t="e">
        <f>VLOOKUP($C1217, Team_Batting___Advanced[], 19, FALSE)</f>
        <v>#N/A</v>
      </c>
      <c r="AP1217" s="9" t="e">
        <f>VLOOKUP($C1217, 'Team Per G'!$A$2:$G$31, 3, FALSE)</f>
        <v>#N/A</v>
      </c>
      <c r="AQ1217" s="9" t="e">
        <f>VLOOKUP($C1217, 'Team Per G'!$A$2:$G$31, 5, FALSE)</f>
        <v>#N/A</v>
      </c>
      <c r="AR1217" s="9" t="e">
        <f>VLOOKUP($C1217, 'Team Per G'!$A$2:$G$31, 4, FALSE)</f>
        <v>#N/A</v>
      </c>
      <c r="AS1217" s="9" t="e">
        <f>VLOOKUP($C1217, Team_Batting___Dashboard[], 22, FALSE)/$AC1217</f>
        <v>#N/A</v>
      </c>
      <c r="AT1217" s="9" t="e">
        <f>VLOOKUP($C1217, 'FanGraphs - Team WAR Projected'!$B$2:$E$31, 4, FALSE)/162</f>
        <v>#N/A</v>
      </c>
      <c r="AU1217" s="9" t="e">
        <f>VLOOKUP($C1217, FanGraphs_Standings[[Abbreviation]:[2024 Year to Date RS/G]], 6, FALSE)/$AC1217</f>
        <v>#N/A</v>
      </c>
      <c r="AV1217" s="9" t="e">
        <f>VLOOKUP($C1217, FanGraphs_Standings[[Abbreviation]:[2024 Projected Full Season RDif]], 19, FALSE)/162</f>
        <v>#N/A</v>
      </c>
      <c r="AW1217" s="9" t="e">
        <f>VLOOKUP($C1217, FanGraphs_Standings[[Abbreviation]:[2024 Projected Full Season RDif]], 5, FALSE)</f>
        <v>#N/A</v>
      </c>
      <c r="AX1217" s="9" t="e">
        <f>VLOOKUP($C1217, FanGraphs_Standings[[Abbreviation]:[2024 Projected Full Season W%]], 18, FALSE)</f>
        <v>#N/A</v>
      </c>
      <c r="AY1217" s="9" t="e">
        <f>VLOOKUP($C1217, 'Home Field Adv'!$A$2:$K$31, 11, FALSE)</f>
        <v>#N/A</v>
      </c>
      <c r="BB1217" s="5" t="str">
        <f t="shared" si="55"/>
        <v/>
      </c>
      <c r="BC1217" s="5" t="str">
        <f t="shared" si="56"/>
        <v/>
      </c>
      <c r="BD1217" s="5" t="str">
        <f t="shared" si="57"/>
        <v/>
      </c>
    </row>
    <row r="1218" spans="6:56" x14ac:dyDescent="0.45">
      <c r="F1218" s="9" t="e">
        <f>VLOOKUP($B1218, FanGraphs_Standings[[Abbreviation]:[2024 Year to Date G]], 2, FALSE)</f>
        <v>#N/A</v>
      </c>
      <c r="G1218" s="9" t="e">
        <f>IF(ISERR(VLOOKUP($D1218, 'SP Per G'!$A$2:$D$1380, 3, FALSE)), L1218, VLOOKUP($D1218, 'SP Per G'!$A$2:$D$1380, 3, FALSE))</f>
        <v>#N/A</v>
      </c>
      <c r="H1218" s="9" t="e">
        <f>VLOOKUP($D1218, 'SP Per G'!$A$2:$D$1380, 4, FALSE)</f>
        <v>#N/A</v>
      </c>
      <c r="I1218" s="9" t="e">
        <f>VLOOKUP($D1218, Individual_Pitching___Dashboard[], 18, FALSE)</f>
        <v>#N/A</v>
      </c>
      <c r="J1218" s="9" t="e">
        <f>VLOOKUP($D1218, Individual_Pitching___Dashboard[], 20, FALSE)</f>
        <v>#N/A</v>
      </c>
      <c r="K1218" s="9" t="e">
        <f>VLOOKUP($D1218, Individual_Pitching___Advanced[], 21,FALSE)</f>
        <v>#N/A</v>
      </c>
      <c r="L1218" s="9" t="e">
        <f>VLOOKUP($B1218, 'Team Per G'!$A$2:$G$31, 7, FALSE)</f>
        <v>#N/A</v>
      </c>
      <c r="M1218" s="9" t="e">
        <f>VLOOKUP($B1218, 'FanGraphs - Team WAR Projected'!$B$2:$E$31, 3, FALSE)/162</f>
        <v>#N/A</v>
      </c>
      <c r="N1218" s="9" t="e">
        <f>VLOOKUP($B1218, Team_Pitching___Advanced[[Team]:[xFIP]], 19,FALSE)</f>
        <v>#N/A</v>
      </c>
      <c r="O1218" s="9" t="e">
        <f>VLOOKUP($B1218, Team_Pitching___Advanced[], 20, FALSE)</f>
        <v>#N/A</v>
      </c>
      <c r="P1218" s="9" t="e">
        <f>VLOOKUP($B1218, Team_Batting___Dashboard[[Team]:[wOBA]], 16, FALSE)</f>
        <v>#N/A</v>
      </c>
      <c r="Q1218" s="9" t="e">
        <f>VLOOKUP($B1218, Team_Batting___Advanced[[Team]:[OPS]], 9, FALSE)</f>
        <v>#N/A</v>
      </c>
      <c r="R1218" s="9" t="e">
        <f>VLOOKUP($B1218, Team_Batting___Advanced[], 19, FALSE)</f>
        <v>#N/A</v>
      </c>
      <c r="S1218" s="9" t="e">
        <f>VLOOKUP($B1218, 'Team Per G'!$A$2:$G$31, 3, FALSE)</f>
        <v>#N/A</v>
      </c>
      <c r="T1218" s="9" t="e">
        <f>VLOOKUP($B1218, 'Team Per G'!$A$2:$G$31, 5, FALSE)</f>
        <v>#N/A</v>
      </c>
      <c r="U1218" s="9" t="e">
        <f>VLOOKUP($B1218, 'Team Per G'!$A$2:$G$31, 4, FALSE)</f>
        <v>#N/A</v>
      </c>
      <c r="V1218" s="9" t="e">
        <f>VLOOKUP($B1218, Team_Batting___Dashboard[], 22, FALSE)/$F1218</f>
        <v>#N/A</v>
      </c>
      <c r="W1218" s="9" t="e">
        <f>VLOOKUP($B1218, 'FanGraphs - Team WAR Projected'!$B$2:$E$31, 4, FALSE)/162</f>
        <v>#N/A</v>
      </c>
      <c r="X1218" s="9" t="e">
        <f>VLOOKUP($B1218, FanGraphs_Standings[[Abbreviation]:[2024 Year to Date RS/G]], 6, FALSE)/$F1218</f>
        <v>#N/A</v>
      </c>
      <c r="Y1218" s="9" t="e">
        <f>VLOOKUP($B1218, FanGraphs_Standings[[Abbreviation]:[2024 Projected Full Season RDif]], 19, FALSE)/162</f>
        <v>#N/A</v>
      </c>
      <c r="Z1218" s="9" t="e">
        <f>VLOOKUP($B1218, FanGraphs_Standings[[Abbreviation]:[2024 Projected Full Season RDif]], 5, FALSE)</f>
        <v>#N/A</v>
      </c>
      <c r="AA1218" s="9" t="e">
        <f>VLOOKUP($B1218, FanGraphs_Standings[[Abbreviation]:[2024 Projected Full Season W%]], 18, FALSE)</f>
        <v>#N/A</v>
      </c>
      <c r="AB1218" s="9" t="e">
        <f>VLOOKUP($B1218, 'Home Field Adv'!$A$2:$I$31, 9, FALSE)</f>
        <v>#N/A</v>
      </c>
      <c r="AC1218" s="9" t="e">
        <f>VLOOKUP($C1218, FanGraphs_Standings[[Abbreviation]:[2024 Year to Date G]], 2, FALSE)</f>
        <v>#N/A</v>
      </c>
      <c r="AD1218" s="9" t="e">
        <f>VLOOKUP($E1218, 'SP Per G'!$A$2:$D$1380, 3, FALSE)</f>
        <v>#N/A</v>
      </c>
      <c r="AE1218" s="9" t="e">
        <f>VLOOKUP($E1218, 'SP Per G'!$A$2:$D$1380, 4, FALSE)</f>
        <v>#N/A</v>
      </c>
      <c r="AF1218" s="9" t="e">
        <f>VLOOKUP($E1218, Individual_Pitching___Dashboard[], 18, FALSE)</f>
        <v>#N/A</v>
      </c>
      <c r="AG1218" s="9" t="e">
        <f>VLOOKUP($E1218, Individual_Pitching___Dashboard[], 20, FALSE)</f>
        <v>#N/A</v>
      </c>
      <c r="AH1218" s="9" t="e">
        <f>VLOOKUP($E1218, Individual_Pitching___Advanced[], 21,FALSE)</f>
        <v>#N/A</v>
      </c>
      <c r="AI1218" s="9" t="e">
        <f>VLOOKUP($C1218, 'Team Per G'!$A$2:$G$31, 7, FALSE)</f>
        <v>#N/A</v>
      </c>
      <c r="AJ1218" s="9" t="e">
        <f>VLOOKUP($C1218, 'FanGraphs - Team WAR Projected'!$B$2:$E$31, 3, FALSE)/162</f>
        <v>#N/A</v>
      </c>
      <c r="AK1218" s="9" t="e">
        <f>VLOOKUP($C1218, Team_Pitching___Advanced[[Team]:[xFIP]], 19,FALSE)</f>
        <v>#N/A</v>
      </c>
      <c r="AL1218" s="9" t="e">
        <f>VLOOKUP($C1218, Team_Pitching___Advanced[], 20, FALSE)</f>
        <v>#N/A</v>
      </c>
      <c r="AM1218" s="9" t="e">
        <f>VLOOKUP($C1218, Team_Batting___Dashboard[[Team]:[wOBA]], 16, FALSE)</f>
        <v>#N/A</v>
      </c>
      <c r="AN1218" s="9" t="e">
        <f>VLOOKUP($C1218, Team_Batting___Advanced[[Team]:[OPS]], 9, FALSE)</f>
        <v>#N/A</v>
      </c>
      <c r="AO1218" s="9" t="e">
        <f>VLOOKUP($C1218, Team_Batting___Advanced[], 19, FALSE)</f>
        <v>#N/A</v>
      </c>
      <c r="AP1218" s="9" t="e">
        <f>VLOOKUP($C1218, 'Team Per G'!$A$2:$G$31, 3, FALSE)</f>
        <v>#N/A</v>
      </c>
      <c r="AQ1218" s="9" t="e">
        <f>VLOOKUP($C1218, 'Team Per G'!$A$2:$G$31, 5, FALSE)</f>
        <v>#N/A</v>
      </c>
      <c r="AR1218" s="9" t="e">
        <f>VLOOKUP($C1218, 'Team Per G'!$A$2:$G$31, 4, FALSE)</f>
        <v>#N/A</v>
      </c>
      <c r="AS1218" s="9" t="e">
        <f>VLOOKUP($C1218, Team_Batting___Dashboard[], 22, FALSE)/$AC1218</f>
        <v>#N/A</v>
      </c>
      <c r="AT1218" s="9" t="e">
        <f>VLOOKUP($C1218, 'FanGraphs - Team WAR Projected'!$B$2:$E$31, 4, FALSE)/162</f>
        <v>#N/A</v>
      </c>
      <c r="AU1218" s="9" t="e">
        <f>VLOOKUP($C1218, FanGraphs_Standings[[Abbreviation]:[2024 Year to Date RS/G]], 6, FALSE)/$AC1218</f>
        <v>#N/A</v>
      </c>
      <c r="AV1218" s="9" t="e">
        <f>VLOOKUP($C1218, FanGraphs_Standings[[Abbreviation]:[2024 Projected Full Season RDif]], 19, FALSE)/162</f>
        <v>#N/A</v>
      </c>
      <c r="AW1218" s="9" t="e">
        <f>VLOOKUP($C1218, FanGraphs_Standings[[Abbreviation]:[2024 Projected Full Season RDif]], 5, FALSE)</f>
        <v>#N/A</v>
      </c>
      <c r="AX1218" s="9" t="e">
        <f>VLOOKUP($C1218, FanGraphs_Standings[[Abbreviation]:[2024 Projected Full Season W%]], 18, FALSE)</f>
        <v>#N/A</v>
      </c>
      <c r="AY1218" s="9" t="e">
        <f>VLOOKUP($C1218, 'Home Field Adv'!$A$2:$K$31, 11, FALSE)</f>
        <v>#N/A</v>
      </c>
      <c r="BB1218" s="5" t="str">
        <f t="shared" si="55"/>
        <v/>
      </c>
      <c r="BC1218" s="5" t="str">
        <f t="shared" si="56"/>
        <v/>
      </c>
      <c r="BD1218" s="5" t="str">
        <f t="shared" si="57"/>
        <v/>
      </c>
    </row>
    <row r="1219" spans="6:56" x14ac:dyDescent="0.45">
      <c r="F1219" s="9" t="e">
        <f>VLOOKUP($B1219, FanGraphs_Standings[[Abbreviation]:[2024 Year to Date G]], 2, FALSE)</f>
        <v>#N/A</v>
      </c>
      <c r="G1219" s="9" t="e">
        <f>IF(ISERR(VLOOKUP($D1219, 'SP Per G'!$A$2:$D$1380, 3, FALSE)), L1219, VLOOKUP($D1219, 'SP Per G'!$A$2:$D$1380, 3, FALSE))</f>
        <v>#N/A</v>
      </c>
      <c r="H1219" s="9" t="e">
        <f>VLOOKUP($D1219, 'SP Per G'!$A$2:$D$1380, 4, FALSE)</f>
        <v>#N/A</v>
      </c>
      <c r="I1219" s="9" t="e">
        <f>VLOOKUP($D1219, Individual_Pitching___Dashboard[], 18, FALSE)</f>
        <v>#N/A</v>
      </c>
      <c r="J1219" s="9" t="e">
        <f>VLOOKUP($D1219, Individual_Pitching___Dashboard[], 20, FALSE)</f>
        <v>#N/A</v>
      </c>
      <c r="K1219" s="9" t="e">
        <f>VLOOKUP($D1219, Individual_Pitching___Advanced[], 21,FALSE)</f>
        <v>#N/A</v>
      </c>
      <c r="L1219" s="9" t="e">
        <f>VLOOKUP($B1219, 'Team Per G'!$A$2:$G$31, 7, FALSE)</f>
        <v>#N/A</v>
      </c>
      <c r="M1219" s="9" t="e">
        <f>VLOOKUP($B1219, 'FanGraphs - Team WAR Projected'!$B$2:$E$31, 3, FALSE)/162</f>
        <v>#N/A</v>
      </c>
      <c r="N1219" s="9" t="e">
        <f>VLOOKUP($B1219, Team_Pitching___Advanced[[Team]:[xFIP]], 19,FALSE)</f>
        <v>#N/A</v>
      </c>
      <c r="O1219" s="9" t="e">
        <f>VLOOKUP($B1219, Team_Pitching___Advanced[], 20, FALSE)</f>
        <v>#N/A</v>
      </c>
      <c r="P1219" s="9" t="e">
        <f>VLOOKUP($B1219, Team_Batting___Dashboard[[Team]:[wOBA]], 16, FALSE)</f>
        <v>#N/A</v>
      </c>
      <c r="Q1219" s="9" t="e">
        <f>VLOOKUP($B1219, Team_Batting___Advanced[[Team]:[OPS]], 9, FALSE)</f>
        <v>#N/A</v>
      </c>
      <c r="R1219" s="9" t="e">
        <f>VLOOKUP($B1219, Team_Batting___Advanced[], 19, FALSE)</f>
        <v>#N/A</v>
      </c>
      <c r="S1219" s="9" t="e">
        <f>VLOOKUP($B1219, 'Team Per G'!$A$2:$G$31, 3, FALSE)</f>
        <v>#N/A</v>
      </c>
      <c r="T1219" s="9" t="e">
        <f>VLOOKUP($B1219, 'Team Per G'!$A$2:$G$31, 5, FALSE)</f>
        <v>#N/A</v>
      </c>
      <c r="U1219" s="9" t="e">
        <f>VLOOKUP($B1219, 'Team Per G'!$A$2:$G$31, 4, FALSE)</f>
        <v>#N/A</v>
      </c>
      <c r="V1219" s="9" t="e">
        <f>VLOOKUP($B1219, Team_Batting___Dashboard[], 22, FALSE)/$F1219</f>
        <v>#N/A</v>
      </c>
      <c r="W1219" s="9" t="e">
        <f>VLOOKUP($B1219, 'FanGraphs - Team WAR Projected'!$B$2:$E$31, 4, FALSE)/162</f>
        <v>#N/A</v>
      </c>
      <c r="X1219" s="9" t="e">
        <f>VLOOKUP($B1219, FanGraphs_Standings[[Abbreviation]:[2024 Year to Date RS/G]], 6, FALSE)/$F1219</f>
        <v>#N/A</v>
      </c>
      <c r="Y1219" s="9" t="e">
        <f>VLOOKUP($B1219, FanGraphs_Standings[[Abbreviation]:[2024 Projected Full Season RDif]], 19, FALSE)/162</f>
        <v>#N/A</v>
      </c>
      <c r="Z1219" s="9" t="e">
        <f>VLOOKUP($B1219, FanGraphs_Standings[[Abbreviation]:[2024 Projected Full Season RDif]], 5, FALSE)</f>
        <v>#N/A</v>
      </c>
      <c r="AA1219" s="9" t="e">
        <f>VLOOKUP($B1219, FanGraphs_Standings[[Abbreviation]:[2024 Projected Full Season W%]], 18, FALSE)</f>
        <v>#N/A</v>
      </c>
      <c r="AB1219" s="9" t="e">
        <f>VLOOKUP($B1219, 'Home Field Adv'!$A$2:$I$31, 9, FALSE)</f>
        <v>#N/A</v>
      </c>
      <c r="AC1219" s="9" t="e">
        <f>VLOOKUP($C1219, FanGraphs_Standings[[Abbreviation]:[2024 Year to Date G]], 2, FALSE)</f>
        <v>#N/A</v>
      </c>
      <c r="AD1219" s="9" t="e">
        <f>VLOOKUP($E1219, 'SP Per G'!$A$2:$D$1380, 3, FALSE)</f>
        <v>#N/A</v>
      </c>
      <c r="AE1219" s="9" t="e">
        <f>VLOOKUP($E1219, 'SP Per G'!$A$2:$D$1380, 4, FALSE)</f>
        <v>#N/A</v>
      </c>
      <c r="AF1219" s="9" t="e">
        <f>VLOOKUP($E1219, Individual_Pitching___Dashboard[], 18, FALSE)</f>
        <v>#N/A</v>
      </c>
      <c r="AG1219" s="9" t="e">
        <f>VLOOKUP($E1219, Individual_Pitching___Dashboard[], 20, FALSE)</f>
        <v>#N/A</v>
      </c>
      <c r="AH1219" s="9" t="e">
        <f>VLOOKUP($E1219, Individual_Pitching___Advanced[], 21,FALSE)</f>
        <v>#N/A</v>
      </c>
      <c r="AI1219" s="9" t="e">
        <f>VLOOKUP($C1219, 'Team Per G'!$A$2:$G$31, 7, FALSE)</f>
        <v>#N/A</v>
      </c>
      <c r="AJ1219" s="9" t="e">
        <f>VLOOKUP($C1219, 'FanGraphs - Team WAR Projected'!$B$2:$E$31, 3, FALSE)/162</f>
        <v>#N/A</v>
      </c>
      <c r="AK1219" s="9" t="e">
        <f>VLOOKUP($C1219, Team_Pitching___Advanced[[Team]:[xFIP]], 19,FALSE)</f>
        <v>#N/A</v>
      </c>
      <c r="AL1219" s="9" t="e">
        <f>VLOOKUP($C1219, Team_Pitching___Advanced[], 20, FALSE)</f>
        <v>#N/A</v>
      </c>
      <c r="AM1219" s="9" t="e">
        <f>VLOOKUP($C1219, Team_Batting___Dashboard[[Team]:[wOBA]], 16, FALSE)</f>
        <v>#N/A</v>
      </c>
      <c r="AN1219" s="9" t="e">
        <f>VLOOKUP($C1219, Team_Batting___Advanced[[Team]:[OPS]], 9, FALSE)</f>
        <v>#N/A</v>
      </c>
      <c r="AO1219" s="9" t="e">
        <f>VLOOKUP($C1219, Team_Batting___Advanced[], 19, FALSE)</f>
        <v>#N/A</v>
      </c>
      <c r="AP1219" s="9" t="e">
        <f>VLOOKUP($C1219, 'Team Per G'!$A$2:$G$31, 3, FALSE)</f>
        <v>#N/A</v>
      </c>
      <c r="AQ1219" s="9" t="e">
        <f>VLOOKUP($C1219, 'Team Per G'!$A$2:$G$31, 5, FALSE)</f>
        <v>#N/A</v>
      </c>
      <c r="AR1219" s="9" t="e">
        <f>VLOOKUP($C1219, 'Team Per G'!$A$2:$G$31, 4, FALSE)</f>
        <v>#N/A</v>
      </c>
      <c r="AS1219" s="9" t="e">
        <f>VLOOKUP($C1219, Team_Batting___Dashboard[], 22, FALSE)/$AC1219</f>
        <v>#N/A</v>
      </c>
      <c r="AT1219" s="9" t="e">
        <f>VLOOKUP($C1219, 'FanGraphs - Team WAR Projected'!$B$2:$E$31, 4, FALSE)/162</f>
        <v>#N/A</v>
      </c>
      <c r="AU1219" s="9" t="e">
        <f>VLOOKUP($C1219, FanGraphs_Standings[[Abbreviation]:[2024 Year to Date RS/G]], 6, FALSE)/$AC1219</f>
        <v>#N/A</v>
      </c>
      <c r="AV1219" s="9" t="e">
        <f>VLOOKUP($C1219, FanGraphs_Standings[[Abbreviation]:[2024 Projected Full Season RDif]], 19, FALSE)/162</f>
        <v>#N/A</v>
      </c>
      <c r="AW1219" s="9" t="e">
        <f>VLOOKUP($C1219, FanGraphs_Standings[[Abbreviation]:[2024 Projected Full Season RDif]], 5, FALSE)</f>
        <v>#N/A</v>
      </c>
      <c r="AX1219" s="9" t="e">
        <f>VLOOKUP($C1219, FanGraphs_Standings[[Abbreviation]:[2024 Projected Full Season W%]], 18, FALSE)</f>
        <v>#N/A</v>
      </c>
      <c r="AY1219" s="9" t="e">
        <f>VLOOKUP($C1219, 'Home Field Adv'!$A$2:$K$31, 11, FALSE)</f>
        <v>#N/A</v>
      </c>
      <c r="BB1219" s="5" t="str">
        <f t="shared" ref="BB1219:BB1282" si="58">IF(ISBLANK(AZ1219), "", AZ1219-BA1219)</f>
        <v/>
      </c>
      <c r="BC1219" s="5" t="str">
        <f t="shared" ref="BC1219:BC1282" si="59">IF( ISBLANK(AZ1219), "",IF(AZ1219&gt;BA1219, B1219, C1219))</f>
        <v/>
      </c>
      <c r="BD1219" s="5" t="str">
        <f t="shared" ref="BD1219:BD1282" si="60">IF(ISBLANK(AZ1219), "", AZ1219+BA1219)</f>
        <v/>
      </c>
    </row>
    <row r="1220" spans="6:56" x14ac:dyDescent="0.45">
      <c r="F1220" s="9" t="e">
        <f>VLOOKUP($B1220, FanGraphs_Standings[[Abbreviation]:[2024 Year to Date G]], 2, FALSE)</f>
        <v>#N/A</v>
      </c>
      <c r="G1220" s="9" t="e">
        <f>IF(ISERR(VLOOKUP($D1220, 'SP Per G'!$A$2:$D$1380, 3, FALSE)), L1220, VLOOKUP($D1220, 'SP Per G'!$A$2:$D$1380, 3, FALSE))</f>
        <v>#N/A</v>
      </c>
      <c r="H1220" s="9" t="e">
        <f>VLOOKUP($D1220, 'SP Per G'!$A$2:$D$1380, 4, FALSE)</f>
        <v>#N/A</v>
      </c>
      <c r="I1220" s="9" t="e">
        <f>VLOOKUP($D1220, Individual_Pitching___Dashboard[], 18, FALSE)</f>
        <v>#N/A</v>
      </c>
      <c r="J1220" s="9" t="e">
        <f>VLOOKUP($D1220, Individual_Pitching___Dashboard[], 20, FALSE)</f>
        <v>#N/A</v>
      </c>
      <c r="K1220" s="9" t="e">
        <f>VLOOKUP($D1220, Individual_Pitching___Advanced[], 21,FALSE)</f>
        <v>#N/A</v>
      </c>
      <c r="L1220" s="9" t="e">
        <f>VLOOKUP($B1220, 'Team Per G'!$A$2:$G$31, 7, FALSE)</f>
        <v>#N/A</v>
      </c>
      <c r="M1220" s="9" t="e">
        <f>VLOOKUP($B1220, 'FanGraphs - Team WAR Projected'!$B$2:$E$31, 3, FALSE)/162</f>
        <v>#N/A</v>
      </c>
      <c r="N1220" s="9" t="e">
        <f>VLOOKUP($B1220, Team_Pitching___Advanced[[Team]:[xFIP]], 19,FALSE)</f>
        <v>#N/A</v>
      </c>
      <c r="O1220" s="9" t="e">
        <f>VLOOKUP($B1220, Team_Pitching___Advanced[], 20, FALSE)</f>
        <v>#N/A</v>
      </c>
      <c r="P1220" s="9" t="e">
        <f>VLOOKUP($B1220, Team_Batting___Dashboard[[Team]:[wOBA]], 16, FALSE)</f>
        <v>#N/A</v>
      </c>
      <c r="Q1220" s="9" t="e">
        <f>VLOOKUP($B1220, Team_Batting___Advanced[[Team]:[OPS]], 9, FALSE)</f>
        <v>#N/A</v>
      </c>
      <c r="R1220" s="9" t="e">
        <f>VLOOKUP($B1220, Team_Batting___Advanced[], 19, FALSE)</f>
        <v>#N/A</v>
      </c>
      <c r="S1220" s="9" t="e">
        <f>VLOOKUP($B1220, 'Team Per G'!$A$2:$G$31, 3, FALSE)</f>
        <v>#N/A</v>
      </c>
      <c r="T1220" s="9" t="e">
        <f>VLOOKUP($B1220, 'Team Per G'!$A$2:$G$31, 5, FALSE)</f>
        <v>#N/A</v>
      </c>
      <c r="U1220" s="9" t="e">
        <f>VLOOKUP($B1220, 'Team Per G'!$A$2:$G$31, 4, FALSE)</f>
        <v>#N/A</v>
      </c>
      <c r="V1220" s="9" t="e">
        <f>VLOOKUP($B1220, Team_Batting___Dashboard[], 22, FALSE)/$F1220</f>
        <v>#N/A</v>
      </c>
      <c r="W1220" s="9" t="e">
        <f>VLOOKUP($B1220, 'FanGraphs - Team WAR Projected'!$B$2:$E$31, 4, FALSE)/162</f>
        <v>#N/A</v>
      </c>
      <c r="X1220" s="9" t="e">
        <f>VLOOKUP($B1220, FanGraphs_Standings[[Abbreviation]:[2024 Year to Date RS/G]], 6, FALSE)/$F1220</f>
        <v>#N/A</v>
      </c>
      <c r="Y1220" s="9" t="e">
        <f>VLOOKUP($B1220, FanGraphs_Standings[[Abbreviation]:[2024 Projected Full Season RDif]], 19, FALSE)/162</f>
        <v>#N/A</v>
      </c>
      <c r="Z1220" s="9" t="e">
        <f>VLOOKUP($B1220, FanGraphs_Standings[[Abbreviation]:[2024 Projected Full Season RDif]], 5, FALSE)</f>
        <v>#N/A</v>
      </c>
      <c r="AA1220" s="9" t="e">
        <f>VLOOKUP($B1220, FanGraphs_Standings[[Abbreviation]:[2024 Projected Full Season W%]], 18, FALSE)</f>
        <v>#N/A</v>
      </c>
      <c r="AB1220" s="9" t="e">
        <f>VLOOKUP($B1220, 'Home Field Adv'!$A$2:$I$31, 9, FALSE)</f>
        <v>#N/A</v>
      </c>
      <c r="AC1220" s="9" t="e">
        <f>VLOOKUP($C1220, FanGraphs_Standings[[Abbreviation]:[2024 Year to Date G]], 2, FALSE)</f>
        <v>#N/A</v>
      </c>
      <c r="AD1220" s="9" t="e">
        <f>VLOOKUP($E1220, 'SP Per G'!$A$2:$D$1380, 3, FALSE)</f>
        <v>#N/A</v>
      </c>
      <c r="AE1220" s="9" t="e">
        <f>VLOOKUP($E1220, 'SP Per G'!$A$2:$D$1380, 4, FALSE)</f>
        <v>#N/A</v>
      </c>
      <c r="AF1220" s="9" t="e">
        <f>VLOOKUP($E1220, Individual_Pitching___Dashboard[], 18, FALSE)</f>
        <v>#N/A</v>
      </c>
      <c r="AG1220" s="9" t="e">
        <f>VLOOKUP($E1220, Individual_Pitching___Dashboard[], 20, FALSE)</f>
        <v>#N/A</v>
      </c>
      <c r="AH1220" s="9" t="e">
        <f>VLOOKUP($E1220, Individual_Pitching___Advanced[], 21,FALSE)</f>
        <v>#N/A</v>
      </c>
      <c r="AI1220" s="9" t="e">
        <f>VLOOKUP($C1220, 'Team Per G'!$A$2:$G$31, 7, FALSE)</f>
        <v>#N/A</v>
      </c>
      <c r="AJ1220" s="9" t="e">
        <f>VLOOKUP($C1220, 'FanGraphs - Team WAR Projected'!$B$2:$E$31, 3, FALSE)/162</f>
        <v>#N/A</v>
      </c>
      <c r="AK1220" s="9" t="e">
        <f>VLOOKUP($C1220, Team_Pitching___Advanced[[Team]:[xFIP]], 19,FALSE)</f>
        <v>#N/A</v>
      </c>
      <c r="AL1220" s="9" t="e">
        <f>VLOOKUP($C1220, Team_Pitching___Advanced[], 20, FALSE)</f>
        <v>#N/A</v>
      </c>
      <c r="AM1220" s="9" t="e">
        <f>VLOOKUP($C1220, Team_Batting___Dashboard[[Team]:[wOBA]], 16, FALSE)</f>
        <v>#N/A</v>
      </c>
      <c r="AN1220" s="9" t="e">
        <f>VLOOKUP($C1220, Team_Batting___Advanced[[Team]:[OPS]], 9, FALSE)</f>
        <v>#N/A</v>
      </c>
      <c r="AO1220" s="9" t="e">
        <f>VLOOKUP($C1220, Team_Batting___Advanced[], 19, FALSE)</f>
        <v>#N/A</v>
      </c>
      <c r="AP1220" s="9" t="e">
        <f>VLOOKUP($C1220, 'Team Per G'!$A$2:$G$31, 3, FALSE)</f>
        <v>#N/A</v>
      </c>
      <c r="AQ1220" s="9" t="e">
        <f>VLOOKUP($C1220, 'Team Per G'!$A$2:$G$31, 5, FALSE)</f>
        <v>#N/A</v>
      </c>
      <c r="AR1220" s="9" t="e">
        <f>VLOOKUP($C1220, 'Team Per G'!$A$2:$G$31, 4, FALSE)</f>
        <v>#N/A</v>
      </c>
      <c r="AS1220" s="9" t="e">
        <f>VLOOKUP($C1220, Team_Batting___Dashboard[], 22, FALSE)/$AC1220</f>
        <v>#N/A</v>
      </c>
      <c r="AT1220" s="9" t="e">
        <f>VLOOKUP($C1220, 'FanGraphs - Team WAR Projected'!$B$2:$E$31, 4, FALSE)/162</f>
        <v>#N/A</v>
      </c>
      <c r="AU1220" s="9" t="e">
        <f>VLOOKUP($C1220, FanGraphs_Standings[[Abbreviation]:[2024 Year to Date RS/G]], 6, FALSE)/$AC1220</f>
        <v>#N/A</v>
      </c>
      <c r="AV1220" s="9" t="e">
        <f>VLOOKUP($C1220, FanGraphs_Standings[[Abbreviation]:[2024 Projected Full Season RDif]], 19, FALSE)/162</f>
        <v>#N/A</v>
      </c>
      <c r="AW1220" s="9" t="e">
        <f>VLOOKUP($C1220, FanGraphs_Standings[[Abbreviation]:[2024 Projected Full Season RDif]], 5, FALSE)</f>
        <v>#N/A</v>
      </c>
      <c r="AX1220" s="9" t="e">
        <f>VLOOKUP($C1220, FanGraphs_Standings[[Abbreviation]:[2024 Projected Full Season W%]], 18, FALSE)</f>
        <v>#N/A</v>
      </c>
      <c r="AY1220" s="9" t="e">
        <f>VLOOKUP($C1220, 'Home Field Adv'!$A$2:$K$31, 11, FALSE)</f>
        <v>#N/A</v>
      </c>
      <c r="BB1220" s="5" t="str">
        <f t="shared" si="58"/>
        <v/>
      </c>
      <c r="BC1220" s="5" t="str">
        <f t="shared" si="59"/>
        <v/>
      </c>
      <c r="BD1220" s="5" t="str">
        <f t="shared" si="60"/>
        <v/>
      </c>
    </row>
    <row r="1221" spans="6:56" x14ac:dyDescent="0.45">
      <c r="F1221" s="9" t="e">
        <f>VLOOKUP($B1221, FanGraphs_Standings[[Abbreviation]:[2024 Year to Date G]], 2, FALSE)</f>
        <v>#N/A</v>
      </c>
      <c r="G1221" s="9" t="e">
        <f>IF(ISERR(VLOOKUP($D1221, 'SP Per G'!$A$2:$D$1380, 3, FALSE)), L1221, VLOOKUP($D1221, 'SP Per G'!$A$2:$D$1380, 3, FALSE))</f>
        <v>#N/A</v>
      </c>
      <c r="H1221" s="9" t="e">
        <f>VLOOKUP($D1221, 'SP Per G'!$A$2:$D$1380, 4, FALSE)</f>
        <v>#N/A</v>
      </c>
      <c r="I1221" s="9" t="e">
        <f>VLOOKUP($D1221, Individual_Pitching___Dashboard[], 18, FALSE)</f>
        <v>#N/A</v>
      </c>
      <c r="J1221" s="9" t="e">
        <f>VLOOKUP($D1221, Individual_Pitching___Dashboard[], 20, FALSE)</f>
        <v>#N/A</v>
      </c>
      <c r="K1221" s="9" t="e">
        <f>VLOOKUP($D1221, Individual_Pitching___Advanced[], 21,FALSE)</f>
        <v>#N/A</v>
      </c>
      <c r="L1221" s="9" t="e">
        <f>VLOOKUP($B1221, 'Team Per G'!$A$2:$G$31, 7, FALSE)</f>
        <v>#N/A</v>
      </c>
      <c r="M1221" s="9" t="e">
        <f>VLOOKUP($B1221, 'FanGraphs - Team WAR Projected'!$B$2:$E$31, 3, FALSE)/162</f>
        <v>#N/A</v>
      </c>
      <c r="N1221" s="9" t="e">
        <f>VLOOKUP($B1221, Team_Pitching___Advanced[[Team]:[xFIP]], 19,FALSE)</f>
        <v>#N/A</v>
      </c>
      <c r="O1221" s="9" t="e">
        <f>VLOOKUP($B1221, Team_Pitching___Advanced[], 20, FALSE)</f>
        <v>#N/A</v>
      </c>
      <c r="P1221" s="9" t="e">
        <f>VLOOKUP($B1221, Team_Batting___Dashboard[[Team]:[wOBA]], 16, FALSE)</f>
        <v>#N/A</v>
      </c>
      <c r="Q1221" s="9" t="e">
        <f>VLOOKUP($B1221, Team_Batting___Advanced[[Team]:[OPS]], 9, FALSE)</f>
        <v>#N/A</v>
      </c>
      <c r="R1221" s="9" t="e">
        <f>VLOOKUP($B1221, Team_Batting___Advanced[], 19, FALSE)</f>
        <v>#N/A</v>
      </c>
      <c r="S1221" s="9" t="e">
        <f>VLOOKUP($B1221, 'Team Per G'!$A$2:$G$31, 3, FALSE)</f>
        <v>#N/A</v>
      </c>
      <c r="T1221" s="9" t="e">
        <f>VLOOKUP($B1221, 'Team Per G'!$A$2:$G$31, 5, FALSE)</f>
        <v>#N/A</v>
      </c>
      <c r="U1221" s="9" t="e">
        <f>VLOOKUP($B1221, 'Team Per G'!$A$2:$G$31, 4, FALSE)</f>
        <v>#N/A</v>
      </c>
      <c r="V1221" s="9" t="e">
        <f>VLOOKUP($B1221, Team_Batting___Dashboard[], 22, FALSE)/$F1221</f>
        <v>#N/A</v>
      </c>
      <c r="W1221" s="9" t="e">
        <f>VLOOKUP($B1221, 'FanGraphs - Team WAR Projected'!$B$2:$E$31, 4, FALSE)/162</f>
        <v>#N/A</v>
      </c>
      <c r="X1221" s="9" t="e">
        <f>VLOOKUP($B1221, FanGraphs_Standings[[Abbreviation]:[2024 Year to Date RS/G]], 6, FALSE)/$F1221</f>
        <v>#N/A</v>
      </c>
      <c r="Y1221" s="9" t="e">
        <f>VLOOKUP($B1221, FanGraphs_Standings[[Abbreviation]:[2024 Projected Full Season RDif]], 19, FALSE)/162</f>
        <v>#N/A</v>
      </c>
      <c r="Z1221" s="9" t="e">
        <f>VLOOKUP($B1221, FanGraphs_Standings[[Abbreviation]:[2024 Projected Full Season RDif]], 5, FALSE)</f>
        <v>#N/A</v>
      </c>
      <c r="AA1221" s="9" t="e">
        <f>VLOOKUP($B1221, FanGraphs_Standings[[Abbreviation]:[2024 Projected Full Season W%]], 18, FALSE)</f>
        <v>#N/A</v>
      </c>
      <c r="AB1221" s="9" t="e">
        <f>VLOOKUP($B1221, 'Home Field Adv'!$A$2:$I$31, 9, FALSE)</f>
        <v>#N/A</v>
      </c>
      <c r="AC1221" s="9" t="e">
        <f>VLOOKUP($C1221, FanGraphs_Standings[[Abbreviation]:[2024 Year to Date G]], 2, FALSE)</f>
        <v>#N/A</v>
      </c>
      <c r="AD1221" s="9" t="e">
        <f>VLOOKUP($E1221, 'SP Per G'!$A$2:$D$1380, 3, FALSE)</f>
        <v>#N/A</v>
      </c>
      <c r="AE1221" s="9" t="e">
        <f>VLOOKUP($E1221, 'SP Per G'!$A$2:$D$1380, 4, FALSE)</f>
        <v>#N/A</v>
      </c>
      <c r="AF1221" s="9" t="e">
        <f>VLOOKUP($E1221, Individual_Pitching___Dashboard[], 18, FALSE)</f>
        <v>#N/A</v>
      </c>
      <c r="AG1221" s="9" t="e">
        <f>VLOOKUP($E1221, Individual_Pitching___Dashboard[], 20, FALSE)</f>
        <v>#N/A</v>
      </c>
      <c r="AH1221" s="9" t="e">
        <f>VLOOKUP($E1221, Individual_Pitching___Advanced[], 21,FALSE)</f>
        <v>#N/A</v>
      </c>
      <c r="AI1221" s="9" t="e">
        <f>VLOOKUP($C1221, 'Team Per G'!$A$2:$G$31, 7, FALSE)</f>
        <v>#N/A</v>
      </c>
      <c r="AJ1221" s="9" t="e">
        <f>VLOOKUP($C1221, 'FanGraphs - Team WAR Projected'!$B$2:$E$31, 3, FALSE)/162</f>
        <v>#N/A</v>
      </c>
      <c r="AK1221" s="9" t="e">
        <f>VLOOKUP($C1221, Team_Pitching___Advanced[[Team]:[xFIP]], 19,FALSE)</f>
        <v>#N/A</v>
      </c>
      <c r="AL1221" s="9" t="e">
        <f>VLOOKUP($C1221, Team_Pitching___Advanced[], 20, FALSE)</f>
        <v>#N/A</v>
      </c>
      <c r="AM1221" s="9" t="e">
        <f>VLOOKUP($C1221, Team_Batting___Dashboard[[Team]:[wOBA]], 16, FALSE)</f>
        <v>#N/A</v>
      </c>
      <c r="AN1221" s="9" t="e">
        <f>VLOOKUP($C1221, Team_Batting___Advanced[[Team]:[OPS]], 9, FALSE)</f>
        <v>#N/A</v>
      </c>
      <c r="AO1221" s="9" t="e">
        <f>VLOOKUP($C1221, Team_Batting___Advanced[], 19, FALSE)</f>
        <v>#N/A</v>
      </c>
      <c r="AP1221" s="9" t="e">
        <f>VLOOKUP($C1221, 'Team Per G'!$A$2:$G$31, 3, FALSE)</f>
        <v>#N/A</v>
      </c>
      <c r="AQ1221" s="9" t="e">
        <f>VLOOKUP($C1221, 'Team Per G'!$A$2:$G$31, 5, FALSE)</f>
        <v>#N/A</v>
      </c>
      <c r="AR1221" s="9" t="e">
        <f>VLOOKUP($C1221, 'Team Per G'!$A$2:$G$31, 4, FALSE)</f>
        <v>#N/A</v>
      </c>
      <c r="AS1221" s="9" t="e">
        <f>VLOOKUP($C1221, Team_Batting___Dashboard[], 22, FALSE)/$AC1221</f>
        <v>#N/A</v>
      </c>
      <c r="AT1221" s="9" t="e">
        <f>VLOOKUP($C1221, 'FanGraphs - Team WAR Projected'!$B$2:$E$31, 4, FALSE)/162</f>
        <v>#N/A</v>
      </c>
      <c r="AU1221" s="9" t="e">
        <f>VLOOKUP($C1221, FanGraphs_Standings[[Abbreviation]:[2024 Year to Date RS/G]], 6, FALSE)/$AC1221</f>
        <v>#N/A</v>
      </c>
      <c r="AV1221" s="9" t="e">
        <f>VLOOKUP($C1221, FanGraphs_Standings[[Abbreviation]:[2024 Projected Full Season RDif]], 19, FALSE)/162</f>
        <v>#N/A</v>
      </c>
      <c r="AW1221" s="9" t="e">
        <f>VLOOKUP($C1221, FanGraphs_Standings[[Abbreviation]:[2024 Projected Full Season RDif]], 5, FALSE)</f>
        <v>#N/A</v>
      </c>
      <c r="AX1221" s="9" t="e">
        <f>VLOOKUP($C1221, FanGraphs_Standings[[Abbreviation]:[2024 Projected Full Season W%]], 18, FALSE)</f>
        <v>#N/A</v>
      </c>
      <c r="AY1221" s="9" t="e">
        <f>VLOOKUP($C1221, 'Home Field Adv'!$A$2:$K$31, 11, FALSE)</f>
        <v>#N/A</v>
      </c>
      <c r="BB1221" s="5" t="str">
        <f t="shared" si="58"/>
        <v/>
      </c>
      <c r="BC1221" s="5" t="str">
        <f t="shared" si="59"/>
        <v/>
      </c>
      <c r="BD1221" s="5" t="str">
        <f t="shared" si="60"/>
        <v/>
      </c>
    </row>
    <row r="1222" spans="6:56" x14ac:dyDescent="0.45">
      <c r="F1222" s="9" t="e">
        <f>VLOOKUP($B1222, FanGraphs_Standings[[Abbreviation]:[2024 Year to Date G]], 2, FALSE)</f>
        <v>#N/A</v>
      </c>
      <c r="G1222" s="9" t="e">
        <f>IF(ISERR(VLOOKUP($D1222, 'SP Per G'!$A$2:$D$1380, 3, FALSE)), L1222, VLOOKUP($D1222, 'SP Per G'!$A$2:$D$1380, 3, FALSE))</f>
        <v>#N/A</v>
      </c>
      <c r="H1222" s="9" t="e">
        <f>VLOOKUP($D1222, 'SP Per G'!$A$2:$D$1380, 4, FALSE)</f>
        <v>#N/A</v>
      </c>
      <c r="I1222" s="9" t="e">
        <f>VLOOKUP($D1222, Individual_Pitching___Dashboard[], 18, FALSE)</f>
        <v>#N/A</v>
      </c>
      <c r="J1222" s="9" t="e">
        <f>VLOOKUP($D1222, Individual_Pitching___Dashboard[], 20, FALSE)</f>
        <v>#N/A</v>
      </c>
      <c r="K1222" s="9" t="e">
        <f>VLOOKUP($D1222, Individual_Pitching___Advanced[], 21,FALSE)</f>
        <v>#N/A</v>
      </c>
      <c r="L1222" s="9" t="e">
        <f>VLOOKUP($B1222, 'Team Per G'!$A$2:$G$31, 7, FALSE)</f>
        <v>#N/A</v>
      </c>
      <c r="M1222" s="9" t="e">
        <f>VLOOKUP($B1222, 'FanGraphs - Team WAR Projected'!$B$2:$E$31, 3, FALSE)/162</f>
        <v>#N/A</v>
      </c>
      <c r="N1222" s="9" t="e">
        <f>VLOOKUP($B1222, Team_Pitching___Advanced[[Team]:[xFIP]], 19,FALSE)</f>
        <v>#N/A</v>
      </c>
      <c r="O1222" s="9" t="e">
        <f>VLOOKUP($B1222, Team_Pitching___Advanced[], 20, FALSE)</f>
        <v>#N/A</v>
      </c>
      <c r="P1222" s="9" t="e">
        <f>VLOOKUP($B1222, Team_Batting___Dashboard[[Team]:[wOBA]], 16, FALSE)</f>
        <v>#N/A</v>
      </c>
      <c r="Q1222" s="9" t="e">
        <f>VLOOKUP($B1222, Team_Batting___Advanced[[Team]:[OPS]], 9, FALSE)</f>
        <v>#N/A</v>
      </c>
      <c r="R1222" s="9" t="e">
        <f>VLOOKUP($B1222, Team_Batting___Advanced[], 19, FALSE)</f>
        <v>#N/A</v>
      </c>
      <c r="S1222" s="9" t="e">
        <f>VLOOKUP($B1222, 'Team Per G'!$A$2:$G$31, 3, FALSE)</f>
        <v>#N/A</v>
      </c>
      <c r="T1222" s="9" t="e">
        <f>VLOOKUP($B1222, 'Team Per G'!$A$2:$G$31, 5, FALSE)</f>
        <v>#N/A</v>
      </c>
      <c r="U1222" s="9" t="e">
        <f>VLOOKUP($B1222, 'Team Per G'!$A$2:$G$31, 4, FALSE)</f>
        <v>#N/A</v>
      </c>
      <c r="V1222" s="9" t="e">
        <f>VLOOKUP($B1222, Team_Batting___Dashboard[], 22, FALSE)/$F1222</f>
        <v>#N/A</v>
      </c>
      <c r="W1222" s="9" t="e">
        <f>VLOOKUP($B1222, 'FanGraphs - Team WAR Projected'!$B$2:$E$31, 4, FALSE)/162</f>
        <v>#N/A</v>
      </c>
      <c r="X1222" s="9" t="e">
        <f>VLOOKUP($B1222, FanGraphs_Standings[[Abbreviation]:[2024 Year to Date RS/G]], 6, FALSE)/$F1222</f>
        <v>#N/A</v>
      </c>
      <c r="Y1222" s="9" t="e">
        <f>VLOOKUP($B1222, FanGraphs_Standings[[Abbreviation]:[2024 Projected Full Season RDif]], 19, FALSE)/162</f>
        <v>#N/A</v>
      </c>
      <c r="Z1222" s="9" t="e">
        <f>VLOOKUP($B1222, FanGraphs_Standings[[Abbreviation]:[2024 Projected Full Season RDif]], 5, FALSE)</f>
        <v>#N/A</v>
      </c>
      <c r="AA1222" s="9" t="e">
        <f>VLOOKUP($B1222, FanGraphs_Standings[[Abbreviation]:[2024 Projected Full Season W%]], 18, FALSE)</f>
        <v>#N/A</v>
      </c>
      <c r="AB1222" s="9" t="e">
        <f>VLOOKUP($B1222, 'Home Field Adv'!$A$2:$I$31, 9, FALSE)</f>
        <v>#N/A</v>
      </c>
      <c r="AC1222" s="9" t="e">
        <f>VLOOKUP($C1222, FanGraphs_Standings[[Abbreviation]:[2024 Year to Date G]], 2, FALSE)</f>
        <v>#N/A</v>
      </c>
      <c r="AD1222" s="9" t="e">
        <f>VLOOKUP($E1222, 'SP Per G'!$A$2:$D$1380, 3, FALSE)</f>
        <v>#N/A</v>
      </c>
      <c r="AE1222" s="9" t="e">
        <f>VLOOKUP($E1222, 'SP Per G'!$A$2:$D$1380, 4, FALSE)</f>
        <v>#N/A</v>
      </c>
      <c r="AF1222" s="9" t="e">
        <f>VLOOKUP($E1222, Individual_Pitching___Dashboard[], 18, FALSE)</f>
        <v>#N/A</v>
      </c>
      <c r="AG1222" s="9" t="e">
        <f>VLOOKUP($E1222, Individual_Pitching___Dashboard[], 20, FALSE)</f>
        <v>#N/A</v>
      </c>
      <c r="AH1222" s="9" t="e">
        <f>VLOOKUP($E1222, Individual_Pitching___Advanced[], 21,FALSE)</f>
        <v>#N/A</v>
      </c>
      <c r="AI1222" s="9" t="e">
        <f>VLOOKUP($C1222, 'Team Per G'!$A$2:$G$31, 7, FALSE)</f>
        <v>#N/A</v>
      </c>
      <c r="AJ1222" s="9" t="e">
        <f>VLOOKUP($C1222, 'FanGraphs - Team WAR Projected'!$B$2:$E$31, 3, FALSE)/162</f>
        <v>#N/A</v>
      </c>
      <c r="AK1222" s="9" t="e">
        <f>VLOOKUP($C1222, Team_Pitching___Advanced[[Team]:[xFIP]], 19,FALSE)</f>
        <v>#N/A</v>
      </c>
      <c r="AL1222" s="9" t="e">
        <f>VLOOKUP($C1222, Team_Pitching___Advanced[], 20, FALSE)</f>
        <v>#N/A</v>
      </c>
      <c r="AM1222" s="9" t="e">
        <f>VLOOKUP($C1222, Team_Batting___Dashboard[[Team]:[wOBA]], 16, FALSE)</f>
        <v>#N/A</v>
      </c>
      <c r="AN1222" s="9" t="e">
        <f>VLOOKUP($C1222, Team_Batting___Advanced[[Team]:[OPS]], 9, FALSE)</f>
        <v>#N/A</v>
      </c>
      <c r="AO1222" s="9" t="e">
        <f>VLOOKUP($C1222, Team_Batting___Advanced[], 19, FALSE)</f>
        <v>#N/A</v>
      </c>
      <c r="AP1222" s="9" t="e">
        <f>VLOOKUP($C1222, 'Team Per G'!$A$2:$G$31, 3, FALSE)</f>
        <v>#N/A</v>
      </c>
      <c r="AQ1222" s="9" t="e">
        <f>VLOOKUP($C1222, 'Team Per G'!$A$2:$G$31, 5, FALSE)</f>
        <v>#N/A</v>
      </c>
      <c r="AR1222" s="9" t="e">
        <f>VLOOKUP($C1222, 'Team Per G'!$A$2:$G$31, 4, FALSE)</f>
        <v>#N/A</v>
      </c>
      <c r="AS1222" s="9" t="e">
        <f>VLOOKUP($C1222, Team_Batting___Dashboard[], 22, FALSE)/$AC1222</f>
        <v>#N/A</v>
      </c>
      <c r="AT1222" s="9" t="e">
        <f>VLOOKUP($C1222, 'FanGraphs - Team WAR Projected'!$B$2:$E$31, 4, FALSE)/162</f>
        <v>#N/A</v>
      </c>
      <c r="AU1222" s="9" t="e">
        <f>VLOOKUP($C1222, FanGraphs_Standings[[Abbreviation]:[2024 Year to Date RS/G]], 6, FALSE)/$AC1222</f>
        <v>#N/A</v>
      </c>
      <c r="AV1222" s="9" t="e">
        <f>VLOOKUP($C1222, FanGraphs_Standings[[Abbreviation]:[2024 Projected Full Season RDif]], 19, FALSE)/162</f>
        <v>#N/A</v>
      </c>
      <c r="AW1222" s="9" t="e">
        <f>VLOOKUP($C1222, FanGraphs_Standings[[Abbreviation]:[2024 Projected Full Season RDif]], 5, FALSE)</f>
        <v>#N/A</v>
      </c>
      <c r="AX1222" s="9" t="e">
        <f>VLOOKUP($C1222, FanGraphs_Standings[[Abbreviation]:[2024 Projected Full Season W%]], 18, FALSE)</f>
        <v>#N/A</v>
      </c>
      <c r="AY1222" s="9" t="e">
        <f>VLOOKUP($C1222, 'Home Field Adv'!$A$2:$K$31, 11, FALSE)</f>
        <v>#N/A</v>
      </c>
      <c r="BB1222" s="5" t="str">
        <f t="shared" si="58"/>
        <v/>
      </c>
      <c r="BC1222" s="5" t="str">
        <f t="shared" si="59"/>
        <v/>
      </c>
      <c r="BD1222" s="5" t="str">
        <f t="shared" si="60"/>
        <v/>
      </c>
    </row>
    <row r="1223" spans="6:56" x14ac:dyDescent="0.45">
      <c r="F1223" s="9" t="e">
        <f>VLOOKUP($B1223, FanGraphs_Standings[[Abbreviation]:[2024 Year to Date G]], 2, FALSE)</f>
        <v>#N/A</v>
      </c>
      <c r="G1223" s="9" t="e">
        <f>IF(ISERR(VLOOKUP($D1223, 'SP Per G'!$A$2:$D$1380, 3, FALSE)), L1223, VLOOKUP($D1223, 'SP Per G'!$A$2:$D$1380, 3, FALSE))</f>
        <v>#N/A</v>
      </c>
      <c r="H1223" s="9" t="e">
        <f>VLOOKUP($D1223, 'SP Per G'!$A$2:$D$1380, 4, FALSE)</f>
        <v>#N/A</v>
      </c>
      <c r="I1223" s="9" t="e">
        <f>VLOOKUP($D1223, Individual_Pitching___Dashboard[], 18, FALSE)</f>
        <v>#N/A</v>
      </c>
      <c r="J1223" s="9" t="e">
        <f>VLOOKUP($D1223, Individual_Pitching___Dashboard[], 20, FALSE)</f>
        <v>#N/A</v>
      </c>
      <c r="K1223" s="9" t="e">
        <f>VLOOKUP($D1223, Individual_Pitching___Advanced[], 21,FALSE)</f>
        <v>#N/A</v>
      </c>
      <c r="L1223" s="9" t="e">
        <f>VLOOKUP($B1223, 'Team Per G'!$A$2:$G$31, 7, FALSE)</f>
        <v>#N/A</v>
      </c>
      <c r="M1223" s="9" t="e">
        <f>VLOOKUP($B1223, 'FanGraphs - Team WAR Projected'!$B$2:$E$31, 3, FALSE)/162</f>
        <v>#N/A</v>
      </c>
      <c r="N1223" s="9" t="e">
        <f>VLOOKUP($B1223, Team_Pitching___Advanced[[Team]:[xFIP]], 19,FALSE)</f>
        <v>#N/A</v>
      </c>
      <c r="O1223" s="9" t="e">
        <f>VLOOKUP($B1223, Team_Pitching___Advanced[], 20, FALSE)</f>
        <v>#N/A</v>
      </c>
      <c r="P1223" s="9" t="e">
        <f>VLOOKUP($B1223, Team_Batting___Dashboard[[Team]:[wOBA]], 16, FALSE)</f>
        <v>#N/A</v>
      </c>
      <c r="Q1223" s="9" t="e">
        <f>VLOOKUP($B1223, Team_Batting___Advanced[[Team]:[OPS]], 9, FALSE)</f>
        <v>#N/A</v>
      </c>
      <c r="R1223" s="9" t="e">
        <f>VLOOKUP($B1223, Team_Batting___Advanced[], 19, FALSE)</f>
        <v>#N/A</v>
      </c>
      <c r="S1223" s="9" t="e">
        <f>VLOOKUP($B1223, 'Team Per G'!$A$2:$G$31, 3, FALSE)</f>
        <v>#N/A</v>
      </c>
      <c r="T1223" s="9" t="e">
        <f>VLOOKUP($B1223, 'Team Per G'!$A$2:$G$31, 5, FALSE)</f>
        <v>#N/A</v>
      </c>
      <c r="U1223" s="9" t="e">
        <f>VLOOKUP($B1223, 'Team Per G'!$A$2:$G$31, 4, FALSE)</f>
        <v>#N/A</v>
      </c>
      <c r="V1223" s="9" t="e">
        <f>VLOOKUP($B1223, Team_Batting___Dashboard[], 22, FALSE)/$F1223</f>
        <v>#N/A</v>
      </c>
      <c r="W1223" s="9" t="e">
        <f>VLOOKUP($B1223, 'FanGraphs - Team WAR Projected'!$B$2:$E$31, 4, FALSE)/162</f>
        <v>#N/A</v>
      </c>
      <c r="X1223" s="9" t="e">
        <f>VLOOKUP($B1223, FanGraphs_Standings[[Abbreviation]:[2024 Year to Date RS/G]], 6, FALSE)/$F1223</f>
        <v>#N/A</v>
      </c>
      <c r="Y1223" s="9" t="e">
        <f>VLOOKUP($B1223, FanGraphs_Standings[[Abbreviation]:[2024 Projected Full Season RDif]], 19, FALSE)/162</f>
        <v>#N/A</v>
      </c>
      <c r="Z1223" s="9" t="e">
        <f>VLOOKUP($B1223, FanGraphs_Standings[[Abbreviation]:[2024 Projected Full Season RDif]], 5, FALSE)</f>
        <v>#N/A</v>
      </c>
      <c r="AA1223" s="9" t="e">
        <f>VLOOKUP($B1223, FanGraphs_Standings[[Abbreviation]:[2024 Projected Full Season W%]], 18, FALSE)</f>
        <v>#N/A</v>
      </c>
      <c r="AB1223" s="9" t="e">
        <f>VLOOKUP($B1223, 'Home Field Adv'!$A$2:$I$31, 9, FALSE)</f>
        <v>#N/A</v>
      </c>
      <c r="AC1223" s="9" t="e">
        <f>VLOOKUP($C1223, FanGraphs_Standings[[Abbreviation]:[2024 Year to Date G]], 2, FALSE)</f>
        <v>#N/A</v>
      </c>
      <c r="AD1223" s="9" t="e">
        <f>VLOOKUP($E1223, 'SP Per G'!$A$2:$D$1380, 3, FALSE)</f>
        <v>#N/A</v>
      </c>
      <c r="AE1223" s="9" t="e">
        <f>VLOOKUP($E1223, 'SP Per G'!$A$2:$D$1380, 4, FALSE)</f>
        <v>#N/A</v>
      </c>
      <c r="AF1223" s="9" t="e">
        <f>VLOOKUP($E1223, Individual_Pitching___Dashboard[], 18, FALSE)</f>
        <v>#N/A</v>
      </c>
      <c r="AG1223" s="9" t="e">
        <f>VLOOKUP($E1223, Individual_Pitching___Dashboard[], 20, FALSE)</f>
        <v>#N/A</v>
      </c>
      <c r="AH1223" s="9" t="e">
        <f>VLOOKUP($E1223, Individual_Pitching___Advanced[], 21,FALSE)</f>
        <v>#N/A</v>
      </c>
      <c r="AI1223" s="9" t="e">
        <f>VLOOKUP($C1223, 'Team Per G'!$A$2:$G$31, 7, FALSE)</f>
        <v>#N/A</v>
      </c>
      <c r="AJ1223" s="9" t="e">
        <f>VLOOKUP($C1223, 'FanGraphs - Team WAR Projected'!$B$2:$E$31, 3, FALSE)/162</f>
        <v>#N/A</v>
      </c>
      <c r="AK1223" s="9" t="e">
        <f>VLOOKUP($C1223, Team_Pitching___Advanced[[Team]:[xFIP]], 19,FALSE)</f>
        <v>#N/A</v>
      </c>
      <c r="AL1223" s="9" t="e">
        <f>VLOOKUP($C1223, Team_Pitching___Advanced[], 20, FALSE)</f>
        <v>#N/A</v>
      </c>
      <c r="AM1223" s="9" t="e">
        <f>VLOOKUP($C1223, Team_Batting___Dashboard[[Team]:[wOBA]], 16, FALSE)</f>
        <v>#N/A</v>
      </c>
      <c r="AN1223" s="9" t="e">
        <f>VLOOKUP($C1223, Team_Batting___Advanced[[Team]:[OPS]], 9, FALSE)</f>
        <v>#N/A</v>
      </c>
      <c r="AO1223" s="9" t="e">
        <f>VLOOKUP($C1223, Team_Batting___Advanced[], 19, FALSE)</f>
        <v>#N/A</v>
      </c>
      <c r="AP1223" s="9" t="e">
        <f>VLOOKUP($C1223, 'Team Per G'!$A$2:$G$31, 3, FALSE)</f>
        <v>#N/A</v>
      </c>
      <c r="AQ1223" s="9" t="e">
        <f>VLOOKUP($C1223, 'Team Per G'!$A$2:$G$31, 5, FALSE)</f>
        <v>#N/A</v>
      </c>
      <c r="AR1223" s="9" t="e">
        <f>VLOOKUP($C1223, 'Team Per G'!$A$2:$G$31, 4, FALSE)</f>
        <v>#N/A</v>
      </c>
      <c r="AS1223" s="9" t="e">
        <f>VLOOKUP($C1223, Team_Batting___Dashboard[], 22, FALSE)/$AC1223</f>
        <v>#N/A</v>
      </c>
      <c r="AT1223" s="9" t="e">
        <f>VLOOKUP($C1223, 'FanGraphs - Team WAR Projected'!$B$2:$E$31, 4, FALSE)/162</f>
        <v>#N/A</v>
      </c>
      <c r="AU1223" s="9" t="e">
        <f>VLOOKUP($C1223, FanGraphs_Standings[[Abbreviation]:[2024 Year to Date RS/G]], 6, FALSE)/$AC1223</f>
        <v>#N/A</v>
      </c>
      <c r="AV1223" s="9" t="e">
        <f>VLOOKUP($C1223, FanGraphs_Standings[[Abbreviation]:[2024 Projected Full Season RDif]], 19, FALSE)/162</f>
        <v>#N/A</v>
      </c>
      <c r="AW1223" s="9" t="e">
        <f>VLOOKUP($C1223, FanGraphs_Standings[[Abbreviation]:[2024 Projected Full Season RDif]], 5, FALSE)</f>
        <v>#N/A</v>
      </c>
      <c r="AX1223" s="9" t="e">
        <f>VLOOKUP($C1223, FanGraphs_Standings[[Abbreviation]:[2024 Projected Full Season W%]], 18, FALSE)</f>
        <v>#N/A</v>
      </c>
      <c r="AY1223" s="9" t="e">
        <f>VLOOKUP($C1223, 'Home Field Adv'!$A$2:$K$31, 11, FALSE)</f>
        <v>#N/A</v>
      </c>
      <c r="BB1223" s="5" t="str">
        <f t="shared" si="58"/>
        <v/>
      </c>
      <c r="BC1223" s="5" t="str">
        <f t="shared" si="59"/>
        <v/>
      </c>
      <c r="BD1223" s="5" t="str">
        <f t="shared" si="60"/>
        <v/>
      </c>
    </row>
    <row r="1224" spans="6:56" x14ac:dyDescent="0.45">
      <c r="F1224" s="9" t="e">
        <f>VLOOKUP($B1224, FanGraphs_Standings[[Abbreviation]:[2024 Year to Date G]], 2, FALSE)</f>
        <v>#N/A</v>
      </c>
      <c r="G1224" s="9" t="e">
        <f>IF(ISERR(VLOOKUP($D1224, 'SP Per G'!$A$2:$D$1380, 3, FALSE)), L1224, VLOOKUP($D1224, 'SP Per G'!$A$2:$D$1380, 3, FALSE))</f>
        <v>#N/A</v>
      </c>
      <c r="H1224" s="9" t="e">
        <f>VLOOKUP($D1224, 'SP Per G'!$A$2:$D$1380, 4, FALSE)</f>
        <v>#N/A</v>
      </c>
      <c r="I1224" s="9" t="e">
        <f>VLOOKUP($D1224, Individual_Pitching___Dashboard[], 18, FALSE)</f>
        <v>#N/A</v>
      </c>
      <c r="J1224" s="9" t="e">
        <f>VLOOKUP($D1224, Individual_Pitching___Dashboard[], 20, FALSE)</f>
        <v>#N/A</v>
      </c>
      <c r="K1224" s="9" t="e">
        <f>VLOOKUP($D1224, Individual_Pitching___Advanced[], 21,FALSE)</f>
        <v>#N/A</v>
      </c>
      <c r="L1224" s="9" t="e">
        <f>VLOOKUP($B1224, 'Team Per G'!$A$2:$G$31, 7, FALSE)</f>
        <v>#N/A</v>
      </c>
      <c r="M1224" s="9" t="e">
        <f>VLOOKUP($B1224, 'FanGraphs - Team WAR Projected'!$B$2:$E$31, 3, FALSE)/162</f>
        <v>#N/A</v>
      </c>
      <c r="N1224" s="9" t="e">
        <f>VLOOKUP($B1224, Team_Pitching___Advanced[[Team]:[xFIP]], 19,FALSE)</f>
        <v>#N/A</v>
      </c>
      <c r="O1224" s="9" t="e">
        <f>VLOOKUP($B1224, Team_Pitching___Advanced[], 20, FALSE)</f>
        <v>#N/A</v>
      </c>
      <c r="P1224" s="9" t="e">
        <f>VLOOKUP($B1224, Team_Batting___Dashboard[[Team]:[wOBA]], 16, FALSE)</f>
        <v>#N/A</v>
      </c>
      <c r="Q1224" s="9" t="e">
        <f>VLOOKUP($B1224, Team_Batting___Advanced[[Team]:[OPS]], 9, FALSE)</f>
        <v>#N/A</v>
      </c>
      <c r="R1224" s="9" t="e">
        <f>VLOOKUP($B1224, Team_Batting___Advanced[], 19, FALSE)</f>
        <v>#N/A</v>
      </c>
      <c r="S1224" s="9" t="e">
        <f>VLOOKUP($B1224, 'Team Per G'!$A$2:$G$31, 3, FALSE)</f>
        <v>#N/A</v>
      </c>
      <c r="T1224" s="9" t="e">
        <f>VLOOKUP($B1224, 'Team Per G'!$A$2:$G$31, 5, FALSE)</f>
        <v>#N/A</v>
      </c>
      <c r="U1224" s="9" t="e">
        <f>VLOOKUP($B1224, 'Team Per G'!$A$2:$G$31, 4, FALSE)</f>
        <v>#N/A</v>
      </c>
      <c r="V1224" s="9" t="e">
        <f>VLOOKUP($B1224, Team_Batting___Dashboard[], 22, FALSE)/$F1224</f>
        <v>#N/A</v>
      </c>
      <c r="W1224" s="9" t="e">
        <f>VLOOKUP($B1224, 'FanGraphs - Team WAR Projected'!$B$2:$E$31, 4, FALSE)/162</f>
        <v>#N/A</v>
      </c>
      <c r="X1224" s="9" t="e">
        <f>VLOOKUP($B1224, FanGraphs_Standings[[Abbreviation]:[2024 Year to Date RS/G]], 6, FALSE)/$F1224</f>
        <v>#N/A</v>
      </c>
      <c r="Y1224" s="9" t="e">
        <f>VLOOKUP($B1224, FanGraphs_Standings[[Abbreviation]:[2024 Projected Full Season RDif]], 19, FALSE)/162</f>
        <v>#N/A</v>
      </c>
      <c r="Z1224" s="9" t="e">
        <f>VLOOKUP($B1224, FanGraphs_Standings[[Abbreviation]:[2024 Projected Full Season RDif]], 5, FALSE)</f>
        <v>#N/A</v>
      </c>
      <c r="AA1224" s="9" t="e">
        <f>VLOOKUP($B1224, FanGraphs_Standings[[Abbreviation]:[2024 Projected Full Season W%]], 18, FALSE)</f>
        <v>#N/A</v>
      </c>
      <c r="AB1224" s="9" t="e">
        <f>VLOOKUP($B1224, 'Home Field Adv'!$A$2:$I$31, 9, FALSE)</f>
        <v>#N/A</v>
      </c>
      <c r="AC1224" s="9" t="e">
        <f>VLOOKUP($C1224, FanGraphs_Standings[[Abbreviation]:[2024 Year to Date G]], 2, FALSE)</f>
        <v>#N/A</v>
      </c>
      <c r="AD1224" s="9" t="e">
        <f>VLOOKUP($E1224, 'SP Per G'!$A$2:$D$1380, 3, FALSE)</f>
        <v>#N/A</v>
      </c>
      <c r="AE1224" s="9" t="e">
        <f>VLOOKUP($E1224, 'SP Per G'!$A$2:$D$1380, 4, FALSE)</f>
        <v>#N/A</v>
      </c>
      <c r="AF1224" s="9" t="e">
        <f>VLOOKUP($E1224, Individual_Pitching___Dashboard[], 18, FALSE)</f>
        <v>#N/A</v>
      </c>
      <c r="AG1224" s="9" t="e">
        <f>VLOOKUP($E1224, Individual_Pitching___Dashboard[], 20, FALSE)</f>
        <v>#N/A</v>
      </c>
      <c r="AH1224" s="9" t="e">
        <f>VLOOKUP($E1224, Individual_Pitching___Advanced[], 21,FALSE)</f>
        <v>#N/A</v>
      </c>
      <c r="AI1224" s="9" t="e">
        <f>VLOOKUP($C1224, 'Team Per G'!$A$2:$G$31, 7, FALSE)</f>
        <v>#N/A</v>
      </c>
      <c r="AJ1224" s="9" t="e">
        <f>VLOOKUP($C1224, 'FanGraphs - Team WAR Projected'!$B$2:$E$31, 3, FALSE)/162</f>
        <v>#N/A</v>
      </c>
      <c r="AK1224" s="9" t="e">
        <f>VLOOKUP($C1224, Team_Pitching___Advanced[[Team]:[xFIP]], 19,FALSE)</f>
        <v>#N/A</v>
      </c>
      <c r="AL1224" s="9" t="e">
        <f>VLOOKUP($C1224, Team_Pitching___Advanced[], 20, FALSE)</f>
        <v>#N/A</v>
      </c>
      <c r="AM1224" s="9" t="e">
        <f>VLOOKUP($C1224, Team_Batting___Dashboard[[Team]:[wOBA]], 16, FALSE)</f>
        <v>#N/A</v>
      </c>
      <c r="AN1224" s="9" t="e">
        <f>VLOOKUP($C1224, Team_Batting___Advanced[[Team]:[OPS]], 9, FALSE)</f>
        <v>#N/A</v>
      </c>
      <c r="AO1224" s="9" t="e">
        <f>VLOOKUP($C1224, Team_Batting___Advanced[], 19, FALSE)</f>
        <v>#N/A</v>
      </c>
      <c r="AP1224" s="9" t="e">
        <f>VLOOKUP($C1224, 'Team Per G'!$A$2:$G$31, 3, FALSE)</f>
        <v>#N/A</v>
      </c>
      <c r="AQ1224" s="9" t="e">
        <f>VLOOKUP($C1224, 'Team Per G'!$A$2:$G$31, 5, FALSE)</f>
        <v>#N/A</v>
      </c>
      <c r="AR1224" s="9" t="e">
        <f>VLOOKUP($C1224, 'Team Per G'!$A$2:$G$31, 4, FALSE)</f>
        <v>#N/A</v>
      </c>
      <c r="AS1224" s="9" t="e">
        <f>VLOOKUP($C1224, Team_Batting___Dashboard[], 22, FALSE)/$AC1224</f>
        <v>#N/A</v>
      </c>
      <c r="AT1224" s="9" t="e">
        <f>VLOOKUP($C1224, 'FanGraphs - Team WAR Projected'!$B$2:$E$31, 4, FALSE)/162</f>
        <v>#N/A</v>
      </c>
      <c r="AU1224" s="9" t="e">
        <f>VLOOKUP($C1224, FanGraphs_Standings[[Abbreviation]:[2024 Year to Date RS/G]], 6, FALSE)/$AC1224</f>
        <v>#N/A</v>
      </c>
      <c r="AV1224" s="9" t="e">
        <f>VLOOKUP($C1224, FanGraphs_Standings[[Abbreviation]:[2024 Projected Full Season RDif]], 19, FALSE)/162</f>
        <v>#N/A</v>
      </c>
      <c r="AW1224" s="9" t="e">
        <f>VLOOKUP($C1224, FanGraphs_Standings[[Abbreviation]:[2024 Projected Full Season RDif]], 5, FALSE)</f>
        <v>#N/A</v>
      </c>
      <c r="AX1224" s="9" t="e">
        <f>VLOOKUP($C1224, FanGraphs_Standings[[Abbreviation]:[2024 Projected Full Season W%]], 18, FALSE)</f>
        <v>#N/A</v>
      </c>
      <c r="AY1224" s="9" t="e">
        <f>VLOOKUP($C1224, 'Home Field Adv'!$A$2:$K$31, 11, FALSE)</f>
        <v>#N/A</v>
      </c>
      <c r="BB1224" s="5" t="str">
        <f t="shared" si="58"/>
        <v/>
      </c>
      <c r="BC1224" s="5" t="str">
        <f t="shared" si="59"/>
        <v/>
      </c>
      <c r="BD1224" s="5" t="str">
        <f t="shared" si="60"/>
        <v/>
      </c>
    </row>
    <row r="1225" spans="6:56" x14ac:dyDescent="0.45">
      <c r="F1225" s="9" t="e">
        <f>VLOOKUP($B1225, FanGraphs_Standings[[Abbreviation]:[2024 Year to Date G]], 2, FALSE)</f>
        <v>#N/A</v>
      </c>
      <c r="G1225" s="9" t="e">
        <f>IF(ISERR(VLOOKUP($D1225, 'SP Per G'!$A$2:$D$1380, 3, FALSE)), L1225, VLOOKUP($D1225, 'SP Per G'!$A$2:$D$1380, 3, FALSE))</f>
        <v>#N/A</v>
      </c>
      <c r="H1225" s="9" t="e">
        <f>VLOOKUP($D1225, 'SP Per G'!$A$2:$D$1380, 4, FALSE)</f>
        <v>#N/A</v>
      </c>
      <c r="I1225" s="9" t="e">
        <f>VLOOKUP($D1225, Individual_Pitching___Dashboard[], 18, FALSE)</f>
        <v>#N/A</v>
      </c>
      <c r="J1225" s="9" t="e">
        <f>VLOOKUP($D1225, Individual_Pitching___Dashboard[], 20, FALSE)</f>
        <v>#N/A</v>
      </c>
      <c r="K1225" s="9" t="e">
        <f>VLOOKUP($D1225, Individual_Pitching___Advanced[], 21,FALSE)</f>
        <v>#N/A</v>
      </c>
      <c r="L1225" s="9" t="e">
        <f>VLOOKUP($B1225, 'Team Per G'!$A$2:$G$31, 7, FALSE)</f>
        <v>#N/A</v>
      </c>
      <c r="M1225" s="9" t="e">
        <f>VLOOKUP($B1225, 'FanGraphs - Team WAR Projected'!$B$2:$E$31, 3, FALSE)/162</f>
        <v>#N/A</v>
      </c>
      <c r="N1225" s="9" t="e">
        <f>VLOOKUP($B1225, Team_Pitching___Advanced[[Team]:[xFIP]], 19,FALSE)</f>
        <v>#N/A</v>
      </c>
      <c r="O1225" s="9" t="e">
        <f>VLOOKUP($B1225, Team_Pitching___Advanced[], 20, FALSE)</f>
        <v>#N/A</v>
      </c>
      <c r="P1225" s="9" t="e">
        <f>VLOOKUP($B1225, Team_Batting___Dashboard[[Team]:[wOBA]], 16, FALSE)</f>
        <v>#N/A</v>
      </c>
      <c r="Q1225" s="9" t="e">
        <f>VLOOKUP($B1225, Team_Batting___Advanced[[Team]:[OPS]], 9, FALSE)</f>
        <v>#N/A</v>
      </c>
      <c r="R1225" s="9" t="e">
        <f>VLOOKUP($B1225, Team_Batting___Advanced[], 19, FALSE)</f>
        <v>#N/A</v>
      </c>
      <c r="S1225" s="9" t="e">
        <f>VLOOKUP($B1225, 'Team Per G'!$A$2:$G$31, 3, FALSE)</f>
        <v>#N/A</v>
      </c>
      <c r="T1225" s="9" t="e">
        <f>VLOOKUP($B1225, 'Team Per G'!$A$2:$G$31, 5, FALSE)</f>
        <v>#N/A</v>
      </c>
      <c r="U1225" s="9" t="e">
        <f>VLOOKUP($B1225, 'Team Per G'!$A$2:$G$31, 4, FALSE)</f>
        <v>#N/A</v>
      </c>
      <c r="V1225" s="9" t="e">
        <f>VLOOKUP($B1225, Team_Batting___Dashboard[], 22, FALSE)/$F1225</f>
        <v>#N/A</v>
      </c>
      <c r="W1225" s="9" t="e">
        <f>VLOOKUP($B1225, 'FanGraphs - Team WAR Projected'!$B$2:$E$31, 4, FALSE)/162</f>
        <v>#N/A</v>
      </c>
      <c r="X1225" s="9" t="e">
        <f>VLOOKUP($B1225, FanGraphs_Standings[[Abbreviation]:[2024 Year to Date RS/G]], 6, FALSE)/$F1225</f>
        <v>#N/A</v>
      </c>
      <c r="Y1225" s="9" t="e">
        <f>VLOOKUP($B1225, FanGraphs_Standings[[Abbreviation]:[2024 Projected Full Season RDif]], 19, FALSE)/162</f>
        <v>#N/A</v>
      </c>
      <c r="Z1225" s="9" t="e">
        <f>VLOOKUP($B1225, FanGraphs_Standings[[Abbreviation]:[2024 Projected Full Season RDif]], 5, FALSE)</f>
        <v>#N/A</v>
      </c>
      <c r="AA1225" s="9" t="e">
        <f>VLOOKUP($B1225, FanGraphs_Standings[[Abbreviation]:[2024 Projected Full Season W%]], 18, FALSE)</f>
        <v>#N/A</v>
      </c>
      <c r="AB1225" s="9" t="e">
        <f>VLOOKUP($B1225, 'Home Field Adv'!$A$2:$I$31, 9, FALSE)</f>
        <v>#N/A</v>
      </c>
      <c r="AC1225" s="9" t="e">
        <f>VLOOKUP($C1225, FanGraphs_Standings[[Abbreviation]:[2024 Year to Date G]], 2, FALSE)</f>
        <v>#N/A</v>
      </c>
      <c r="AD1225" s="9" t="e">
        <f>VLOOKUP($E1225, 'SP Per G'!$A$2:$D$1380, 3, FALSE)</f>
        <v>#N/A</v>
      </c>
      <c r="AE1225" s="9" t="e">
        <f>VLOOKUP($E1225, 'SP Per G'!$A$2:$D$1380, 4, FALSE)</f>
        <v>#N/A</v>
      </c>
      <c r="AF1225" s="9" t="e">
        <f>VLOOKUP($E1225, Individual_Pitching___Dashboard[], 18, FALSE)</f>
        <v>#N/A</v>
      </c>
      <c r="AG1225" s="9" t="e">
        <f>VLOOKUP($E1225, Individual_Pitching___Dashboard[], 20, FALSE)</f>
        <v>#N/A</v>
      </c>
      <c r="AH1225" s="9" t="e">
        <f>VLOOKUP($E1225, Individual_Pitching___Advanced[], 21,FALSE)</f>
        <v>#N/A</v>
      </c>
      <c r="AI1225" s="9" t="e">
        <f>VLOOKUP($C1225, 'Team Per G'!$A$2:$G$31, 7, FALSE)</f>
        <v>#N/A</v>
      </c>
      <c r="AJ1225" s="9" t="e">
        <f>VLOOKUP($C1225, 'FanGraphs - Team WAR Projected'!$B$2:$E$31, 3, FALSE)/162</f>
        <v>#N/A</v>
      </c>
      <c r="AK1225" s="9" t="e">
        <f>VLOOKUP($C1225, Team_Pitching___Advanced[[Team]:[xFIP]], 19,FALSE)</f>
        <v>#N/A</v>
      </c>
      <c r="AL1225" s="9" t="e">
        <f>VLOOKUP($C1225, Team_Pitching___Advanced[], 20, FALSE)</f>
        <v>#N/A</v>
      </c>
      <c r="AM1225" s="9" t="e">
        <f>VLOOKUP($C1225, Team_Batting___Dashboard[[Team]:[wOBA]], 16, FALSE)</f>
        <v>#N/A</v>
      </c>
      <c r="AN1225" s="9" t="e">
        <f>VLOOKUP($C1225, Team_Batting___Advanced[[Team]:[OPS]], 9, FALSE)</f>
        <v>#N/A</v>
      </c>
      <c r="AO1225" s="9" t="e">
        <f>VLOOKUP($C1225, Team_Batting___Advanced[], 19, FALSE)</f>
        <v>#N/A</v>
      </c>
      <c r="AP1225" s="9" t="e">
        <f>VLOOKUP($C1225, 'Team Per G'!$A$2:$G$31, 3, FALSE)</f>
        <v>#N/A</v>
      </c>
      <c r="AQ1225" s="9" t="e">
        <f>VLOOKUP($C1225, 'Team Per G'!$A$2:$G$31, 5, FALSE)</f>
        <v>#N/A</v>
      </c>
      <c r="AR1225" s="9" t="e">
        <f>VLOOKUP($C1225, 'Team Per G'!$A$2:$G$31, 4, FALSE)</f>
        <v>#N/A</v>
      </c>
      <c r="AS1225" s="9" t="e">
        <f>VLOOKUP($C1225, Team_Batting___Dashboard[], 22, FALSE)/$AC1225</f>
        <v>#N/A</v>
      </c>
      <c r="AT1225" s="9" t="e">
        <f>VLOOKUP($C1225, 'FanGraphs - Team WAR Projected'!$B$2:$E$31, 4, FALSE)/162</f>
        <v>#N/A</v>
      </c>
      <c r="AU1225" s="9" t="e">
        <f>VLOOKUP($C1225, FanGraphs_Standings[[Abbreviation]:[2024 Year to Date RS/G]], 6, FALSE)/$AC1225</f>
        <v>#N/A</v>
      </c>
      <c r="AV1225" s="9" t="e">
        <f>VLOOKUP($C1225, FanGraphs_Standings[[Abbreviation]:[2024 Projected Full Season RDif]], 19, FALSE)/162</f>
        <v>#N/A</v>
      </c>
      <c r="AW1225" s="9" t="e">
        <f>VLOOKUP($C1225, FanGraphs_Standings[[Abbreviation]:[2024 Projected Full Season RDif]], 5, FALSE)</f>
        <v>#N/A</v>
      </c>
      <c r="AX1225" s="9" t="e">
        <f>VLOOKUP($C1225, FanGraphs_Standings[[Abbreviation]:[2024 Projected Full Season W%]], 18, FALSE)</f>
        <v>#N/A</v>
      </c>
      <c r="AY1225" s="9" t="e">
        <f>VLOOKUP($C1225, 'Home Field Adv'!$A$2:$K$31, 11, FALSE)</f>
        <v>#N/A</v>
      </c>
      <c r="BB1225" s="5" t="str">
        <f t="shared" si="58"/>
        <v/>
      </c>
      <c r="BC1225" s="5" t="str">
        <f t="shared" si="59"/>
        <v/>
      </c>
      <c r="BD1225" s="5" t="str">
        <f t="shared" si="60"/>
        <v/>
      </c>
    </row>
    <row r="1226" spans="6:56" x14ac:dyDescent="0.45">
      <c r="F1226" s="9" t="e">
        <f>VLOOKUP($B1226, FanGraphs_Standings[[Abbreviation]:[2024 Year to Date G]], 2, FALSE)</f>
        <v>#N/A</v>
      </c>
      <c r="G1226" s="9" t="e">
        <f>IF(ISERR(VLOOKUP($D1226, 'SP Per G'!$A$2:$D$1380, 3, FALSE)), L1226, VLOOKUP($D1226, 'SP Per G'!$A$2:$D$1380, 3, FALSE))</f>
        <v>#N/A</v>
      </c>
      <c r="H1226" s="9" t="e">
        <f>VLOOKUP($D1226, 'SP Per G'!$A$2:$D$1380, 4, FALSE)</f>
        <v>#N/A</v>
      </c>
      <c r="I1226" s="9" t="e">
        <f>VLOOKUP($D1226, Individual_Pitching___Dashboard[], 18, FALSE)</f>
        <v>#N/A</v>
      </c>
      <c r="J1226" s="9" t="e">
        <f>VLOOKUP($D1226, Individual_Pitching___Dashboard[], 20, FALSE)</f>
        <v>#N/A</v>
      </c>
      <c r="K1226" s="9" t="e">
        <f>VLOOKUP($D1226, Individual_Pitching___Advanced[], 21,FALSE)</f>
        <v>#N/A</v>
      </c>
      <c r="L1226" s="9" t="e">
        <f>VLOOKUP($B1226, 'Team Per G'!$A$2:$G$31, 7, FALSE)</f>
        <v>#N/A</v>
      </c>
      <c r="M1226" s="9" t="e">
        <f>VLOOKUP($B1226, 'FanGraphs - Team WAR Projected'!$B$2:$E$31, 3, FALSE)/162</f>
        <v>#N/A</v>
      </c>
      <c r="N1226" s="9" t="e">
        <f>VLOOKUP($B1226, Team_Pitching___Advanced[[Team]:[xFIP]], 19,FALSE)</f>
        <v>#N/A</v>
      </c>
      <c r="O1226" s="9" t="e">
        <f>VLOOKUP($B1226, Team_Pitching___Advanced[], 20, FALSE)</f>
        <v>#N/A</v>
      </c>
      <c r="P1226" s="9" t="e">
        <f>VLOOKUP($B1226, Team_Batting___Dashboard[[Team]:[wOBA]], 16, FALSE)</f>
        <v>#N/A</v>
      </c>
      <c r="Q1226" s="9" t="e">
        <f>VLOOKUP($B1226, Team_Batting___Advanced[[Team]:[OPS]], 9, FALSE)</f>
        <v>#N/A</v>
      </c>
      <c r="R1226" s="9" t="e">
        <f>VLOOKUP($B1226, Team_Batting___Advanced[], 19, FALSE)</f>
        <v>#N/A</v>
      </c>
      <c r="S1226" s="9" t="e">
        <f>VLOOKUP($B1226, 'Team Per G'!$A$2:$G$31, 3, FALSE)</f>
        <v>#N/A</v>
      </c>
      <c r="T1226" s="9" t="e">
        <f>VLOOKUP($B1226, 'Team Per G'!$A$2:$G$31, 5, FALSE)</f>
        <v>#N/A</v>
      </c>
      <c r="U1226" s="9" t="e">
        <f>VLOOKUP($B1226, 'Team Per G'!$A$2:$G$31, 4, FALSE)</f>
        <v>#N/A</v>
      </c>
      <c r="V1226" s="9" t="e">
        <f>VLOOKUP($B1226, Team_Batting___Dashboard[], 22, FALSE)/$F1226</f>
        <v>#N/A</v>
      </c>
      <c r="W1226" s="9" t="e">
        <f>VLOOKUP($B1226, 'FanGraphs - Team WAR Projected'!$B$2:$E$31, 4, FALSE)/162</f>
        <v>#N/A</v>
      </c>
      <c r="X1226" s="9" t="e">
        <f>VLOOKUP($B1226, FanGraphs_Standings[[Abbreviation]:[2024 Year to Date RS/G]], 6, FALSE)/$F1226</f>
        <v>#N/A</v>
      </c>
      <c r="Y1226" s="9" t="e">
        <f>VLOOKUP($B1226, FanGraphs_Standings[[Abbreviation]:[2024 Projected Full Season RDif]], 19, FALSE)/162</f>
        <v>#N/A</v>
      </c>
      <c r="Z1226" s="9" t="e">
        <f>VLOOKUP($B1226, FanGraphs_Standings[[Abbreviation]:[2024 Projected Full Season RDif]], 5, FALSE)</f>
        <v>#N/A</v>
      </c>
      <c r="AA1226" s="9" t="e">
        <f>VLOOKUP($B1226, FanGraphs_Standings[[Abbreviation]:[2024 Projected Full Season W%]], 18, FALSE)</f>
        <v>#N/A</v>
      </c>
      <c r="AB1226" s="9" t="e">
        <f>VLOOKUP($B1226, 'Home Field Adv'!$A$2:$I$31, 9, FALSE)</f>
        <v>#N/A</v>
      </c>
      <c r="AC1226" s="9" t="e">
        <f>VLOOKUP($C1226, FanGraphs_Standings[[Abbreviation]:[2024 Year to Date G]], 2, FALSE)</f>
        <v>#N/A</v>
      </c>
      <c r="AD1226" s="9" t="e">
        <f>VLOOKUP($E1226, 'SP Per G'!$A$2:$D$1380, 3, FALSE)</f>
        <v>#N/A</v>
      </c>
      <c r="AE1226" s="9" t="e">
        <f>VLOOKUP($E1226, 'SP Per G'!$A$2:$D$1380, 4, FALSE)</f>
        <v>#N/A</v>
      </c>
      <c r="AF1226" s="9" t="e">
        <f>VLOOKUP($E1226, Individual_Pitching___Dashboard[], 18, FALSE)</f>
        <v>#N/A</v>
      </c>
      <c r="AG1226" s="9" t="e">
        <f>VLOOKUP($E1226, Individual_Pitching___Dashboard[], 20, FALSE)</f>
        <v>#N/A</v>
      </c>
      <c r="AH1226" s="9" t="e">
        <f>VLOOKUP($E1226, Individual_Pitching___Advanced[], 21,FALSE)</f>
        <v>#N/A</v>
      </c>
      <c r="AI1226" s="9" t="e">
        <f>VLOOKUP($C1226, 'Team Per G'!$A$2:$G$31, 7, FALSE)</f>
        <v>#N/A</v>
      </c>
      <c r="AJ1226" s="9" t="e">
        <f>VLOOKUP($C1226, 'FanGraphs - Team WAR Projected'!$B$2:$E$31, 3, FALSE)/162</f>
        <v>#N/A</v>
      </c>
      <c r="AK1226" s="9" t="e">
        <f>VLOOKUP($C1226, Team_Pitching___Advanced[[Team]:[xFIP]], 19,FALSE)</f>
        <v>#N/A</v>
      </c>
      <c r="AL1226" s="9" t="e">
        <f>VLOOKUP($C1226, Team_Pitching___Advanced[], 20, FALSE)</f>
        <v>#N/A</v>
      </c>
      <c r="AM1226" s="9" t="e">
        <f>VLOOKUP($C1226, Team_Batting___Dashboard[[Team]:[wOBA]], 16, FALSE)</f>
        <v>#N/A</v>
      </c>
      <c r="AN1226" s="9" t="e">
        <f>VLOOKUP($C1226, Team_Batting___Advanced[[Team]:[OPS]], 9, FALSE)</f>
        <v>#N/A</v>
      </c>
      <c r="AO1226" s="9" t="e">
        <f>VLOOKUP($C1226, Team_Batting___Advanced[], 19, FALSE)</f>
        <v>#N/A</v>
      </c>
      <c r="AP1226" s="9" t="e">
        <f>VLOOKUP($C1226, 'Team Per G'!$A$2:$G$31, 3, FALSE)</f>
        <v>#N/A</v>
      </c>
      <c r="AQ1226" s="9" t="e">
        <f>VLOOKUP($C1226, 'Team Per G'!$A$2:$G$31, 5, FALSE)</f>
        <v>#N/A</v>
      </c>
      <c r="AR1226" s="9" t="e">
        <f>VLOOKUP($C1226, 'Team Per G'!$A$2:$G$31, 4, FALSE)</f>
        <v>#N/A</v>
      </c>
      <c r="AS1226" s="9" t="e">
        <f>VLOOKUP($C1226, Team_Batting___Dashboard[], 22, FALSE)/$AC1226</f>
        <v>#N/A</v>
      </c>
      <c r="AT1226" s="9" t="e">
        <f>VLOOKUP($C1226, 'FanGraphs - Team WAR Projected'!$B$2:$E$31, 4, FALSE)/162</f>
        <v>#N/A</v>
      </c>
      <c r="AU1226" s="9" t="e">
        <f>VLOOKUP($C1226, FanGraphs_Standings[[Abbreviation]:[2024 Year to Date RS/G]], 6, FALSE)/$AC1226</f>
        <v>#N/A</v>
      </c>
      <c r="AV1226" s="9" t="e">
        <f>VLOOKUP($C1226, FanGraphs_Standings[[Abbreviation]:[2024 Projected Full Season RDif]], 19, FALSE)/162</f>
        <v>#N/A</v>
      </c>
      <c r="AW1226" s="9" t="e">
        <f>VLOOKUP($C1226, FanGraphs_Standings[[Abbreviation]:[2024 Projected Full Season RDif]], 5, FALSE)</f>
        <v>#N/A</v>
      </c>
      <c r="AX1226" s="9" t="e">
        <f>VLOOKUP($C1226, FanGraphs_Standings[[Abbreviation]:[2024 Projected Full Season W%]], 18, FALSE)</f>
        <v>#N/A</v>
      </c>
      <c r="AY1226" s="9" t="e">
        <f>VLOOKUP($C1226, 'Home Field Adv'!$A$2:$K$31, 11, FALSE)</f>
        <v>#N/A</v>
      </c>
      <c r="BB1226" s="5" t="str">
        <f t="shared" si="58"/>
        <v/>
      </c>
      <c r="BC1226" s="5" t="str">
        <f t="shared" si="59"/>
        <v/>
      </c>
      <c r="BD1226" s="5" t="str">
        <f t="shared" si="60"/>
        <v/>
      </c>
    </row>
    <row r="1227" spans="6:56" x14ac:dyDescent="0.45">
      <c r="F1227" s="9" t="e">
        <f>VLOOKUP($B1227, FanGraphs_Standings[[Abbreviation]:[2024 Year to Date G]], 2, FALSE)</f>
        <v>#N/A</v>
      </c>
      <c r="G1227" s="9" t="e">
        <f>IF(ISERR(VLOOKUP($D1227, 'SP Per G'!$A$2:$D$1380, 3, FALSE)), L1227, VLOOKUP($D1227, 'SP Per G'!$A$2:$D$1380, 3, FALSE))</f>
        <v>#N/A</v>
      </c>
      <c r="H1227" s="9" t="e">
        <f>VLOOKUP($D1227, 'SP Per G'!$A$2:$D$1380, 4, FALSE)</f>
        <v>#N/A</v>
      </c>
      <c r="I1227" s="9" t="e">
        <f>VLOOKUP($D1227, Individual_Pitching___Dashboard[], 18, FALSE)</f>
        <v>#N/A</v>
      </c>
      <c r="J1227" s="9" t="e">
        <f>VLOOKUP($D1227, Individual_Pitching___Dashboard[], 20, FALSE)</f>
        <v>#N/A</v>
      </c>
      <c r="K1227" s="9" t="e">
        <f>VLOOKUP($D1227, Individual_Pitching___Advanced[], 21,FALSE)</f>
        <v>#N/A</v>
      </c>
      <c r="L1227" s="9" t="e">
        <f>VLOOKUP($B1227, 'Team Per G'!$A$2:$G$31, 7, FALSE)</f>
        <v>#N/A</v>
      </c>
      <c r="M1227" s="9" t="e">
        <f>VLOOKUP($B1227, 'FanGraphs - Team WAR Projected'!$B$2:$E$31, 3, FALSE)/162</f>
        <v>#N/A</v>
      </c>
      <c r="N1227" s="9" t="e">
        <f>VLOOKUP($B1227, Team_Pitching___Advanced[[Team]:[xFIP]], 19,FALSE)</f>
        <v>#N/A</v>
      </c>
      <c r="O1227" s="9" t="e">
        <f>VLOOKUP($B1227, Team_Pitching___Advanced[], 20, FALSE)</f>
        <v>#N/A</v>
      </c>
      <c r="P1227" s="9" t="e">
        <f>VLOOKUP($B1227, Team_Batting___Dashboard[[Team]:[wOBA]], 16, FALSE)</f>
        <v>#N/A</v>
      </c>
      <c r="Q1227" s="9" t="e">
        <f>VLOOKUP($B1227, Team_Batting___Advanced[[Team]:[OPS]], 9, FALSE)</f>
        <v>#N/A</v>
      </c>
      <c r="R1227" s="9" t="e">
        <f>VLOOKUP($B1227, Team_Batting___Advanced[], 19, FALSE)</f>
        <v>#N/A</v>
      </c>
      <c r="S1227" s="9" t="e">
        <f>VLOOKUP($B1227, 'Team Per G'!$A$2:$G$31, 3, FALSE)</f>
        <v>#N/A</v>
      </c>
      <c r="T1227" s="9" t="e">
        <f>VLOOKUP($B1227, 'Team Per G'!$A$2:$G$31, 5, FALSE)</f>
        <v>#N/A</v>
      </c>
      <c r="U1227" s="9" t="e">
        <f>VLOOKUP($B1227, 'Team Per G'!$A$2:$G$31, 4, FALSE)</f>
        <v>#N/A</v>
      </c>
      <c r="V1227" s="9" t="e">
        <f>VLOOKUP($B1227, Team_Batting___Dashboard[], 22, FALSE)/$F1227</f>
        <v>#N/A</v>
      </c>
      <c r="W1227" s="9" t="e">
        <f>VLOOKUP($B1227, 'FanGraphs - Team WAR Projected'!$B$2:$E$31, 4, FALSE)/162</f>
        <v>#N/A</v>
      </c>
      <c r="X1227" s="9" t="e">
        <f>VLOOKUP($B1227, FanGraphs_Standings[[Abbreviation]:[2024 Year to Date RS/G]], 6, FALSE)/$F1227</f>
        <v>#N/A</v>
      </c>
      <c r="Y1227" s="9" t="e">
        <f>VLOOKUP($B1227, FanGraphs_Standings[[Abbreviation]:[2024 Projected Full Season RDif]], 19, FALSE)/162</f>
        <v>#N/A</v>
      </c>
      <c r="Z1227" s="9" t="e">
        <f>VLOOKUP($B1227, FanGraphs_Standings[[Abbreviation]:[2024 Projected Full Season RDif]], 5, FALSE)</f>
        <v>#N/A</v>
      </c>
      <c r="AA1227" s="9" t="e">
        <f>VLOOKUP($B1227, FanGraphs_Standings[[Abbreviation]:[2024 Projected Full Season W%]], 18, FALSE)</f>
        <v>#N/A</v>
      </c>
      <c r="AB1227" s="9" t="e">
        <f>VLOOKUP($B1227, 'Home Field Adv'!$A$2:$I$31, 9, FALSE)</f>
        <v>#N/A</v>
      </c>
      <c r="AC1227" s="9" t="e">
        <f>VLOOKUP($C1227, FanGraphs_Standings[[Abbreviation]:[2024 Year to Date G]], 2, FALSE)</f>
        <v>#N/A</v>
      </c>
      <c r="AD1227" s="9" t="e">
        <f>VLOOKUP($E1227, 'SP Per G'!$A$2:$D$1380, 3, FALSE)</f>
        <v>#N/A</v>
      </c>
      <c r="AE1227" s="9" t="e">
        <f>VLOOKUP($E1227, 'SP Per G'!$A$2:$D$1380, 4, FALSE)</f>
        <v>#N/A</v>
      </c>
      <c r="AF1227" s="9" t="e">
        <f>VLOOKUP($E1227, Individual_Pitching___Dashboard[], 18, FALSE)</f>
        <v>#N/A</v>
      </c>
      <c r="AG1227" s="9" t="e">
        <f>VLOOKUP($E1227, Individual_Pitching___Dashboard[], 20, FALSE)</f>
        <v>#N/A</v>
      </c>
      <c r="AH1227" s="9" t="e">
        <f>VLOOKUP($E1227, Individual_Pitching___Advanced[], 21,FALSE)</f>
        <v>#N/A</v>
      </c>
      <c r="AI1227" s="9" t="e">
        <f>VLOOKUP($C1227, 'Team Per G'!$A$2:$G$31, 7, FALSE)</f>
        <v>#N/A</v>
      </c>
      <c r="AJ1227" s="9" t="e">
        <f>VLOOKUP($C1227, 'FanGraphs - Team WAR Projected'!$B$2:$E$31, 3, FALSE)/162</f>
        <v>#N/A</v>
      </c>
      <c r="AK1227" s="9" t="e">
        <f>VLOOKUP($C1227, Team_Pitching___Advanced[[Team]:[xFIP]], 19,FALSE)</f>
        <v>#N/A</v>
      </c>
      <c r="AL1227" s="9" t="e">
        <f>VLOOKUP($C1227, Team_Pitching___Advanced[], 20, FALSE)</f>
        <v>#N/A</v>
      </c>
      <c r="AM1227" s="9" t="e">
        <f>VLOOKUP($C1227, Team_Batting___Dashboard[[Team]:[wOBA]], 16, FALSE)</f>
        <v>#N/A</v>
      </c>
      <c r="AN1227" s="9" t="e">
        <f>VLOOKUP($C1227, Team_Batting___Advanced[[Team]:[OPS]], 9, FALSE)</f>
        <v>#N/A</v>
      </c>
      <c r="AO1227" s="9" t="e">
        <f>VLOOKUP($C1227, Team_Batting___Advanced[], 19, FALSE)</f>
        <v>#N/A</v>
      </c>
      <c r="AP1227" s="9" t="e">
        <f>VLOOKUP($C1227, 'Team Per G'!$A$2:$G$31, 3, FALSE)</f>
        <v>#N/A</v>
      </c>
      <c r="AQ1227" s="9" t="e">
        <f>VLOOKUP($C1227, 'Team Per G'!$A$2:$G$31, 5, FALSE)</f>
        <v>#N/A</v>
      </c>
      <c r="AR1227" s="9" t="e">
        <f>VLOOKUP($C1227, 'Team Per G'!$A$2:$G$31, 4, FALSE)</f>
        <v>#N/A</v>
      </c>
      <c r="AS1227" s="9" t="e">
        <f>VLOOKUP($C1227, Team_Batting___Dashboard[], 22, FALSE)/$AC1227</f>
        <v>#N/A</v>
      </c>
      <c r="AT1227" s="9" t="e">
        <f>VLOOKUP($C1227, 'FanGraphs - Team WAR Projected'!$B$2:$E$31, 4, FALSE)/162</f>
        <v>#N/A</v>
      </c>
      <c r="AU1227" s="9" t="e">
        <f>VLOOKUP($C1227, FanGraphs_Standings[[Abbreviation]:[2024 Year to Date RS/G]], 6, FALSE)/$AC1227</f>
        <v>#N/A</v>
      </c>
      <c r="AV1227" s="9" t="e">
        <f>VLOOKUP($C1227, FanGraphs_Standings[[Abbreviation]:[2024 Projected Full Season RDif]], 19, FALSE)/162</f>
        <v>#N/A</v>
      </c>
      <c r="AW1227" s="9" t="e">
        <f>VLOOKUP($C1227, FanGraphs_Standings[[Abbreviation]:[2024 Projected Full Season RDif]], 5, FALSE)</f>
        <v>#N/A</v>
      </c>
      <c r="AX1227" s="9" t="e">
        <f>VLOOKUP($C1227, FanGraphs_Standings[[Abbreviation]:[2024 Projected Full Season W%]], 18, FALSE)</f>
        <v>#N/A</v>
      </c>
      <c r="AY1227" s="9" t="e">
        <f>VLOOKUP($C1227, 'Home Field Adv'!$A$2:$K$31, 11, FALSE)</f>
        <v>#N/A</v>
      </c>
      <c r="BB1227" s="5" t="str">
        <f t="shared" si="58"/>
        <v/>
      </c>
      <c r="BC1227" s="5" t="str">
        <f t="shared" si="59"/>
        <v/>
      </c>
      <c r="BD1227" s="5" t="str">
        <f t="shared" si="60"/>
        <v/>
      </c>
    </row>
    <row r="1228" spans="6:56" x14ac:dyDescent="0.45">
      <c r="F1228" s="9" t="e">
        <f>VLOOKUP($B1228, FanGraphs_Standings[[Abbreviation]:[2024 Year to Date G]], 2, FALSE)</f>
        <v>#N/A</v>
      </c>
      <c r="G1228" s="9" t="e">
        <f>IF(ISERR(VLOOKUP($D1228, 'SP Per G'!$A$2:$D$1380, 3, FALSE)), L1228, VLOOKUP($D1228, 'SP Per G'!$A$2:$D$1380, 3, FALSE))</f>
        <v>#N/A</v>
      </c>
      <c r="H1228" s="9" t="e">
        <f>VLOOKUP($D1228, 'SP Per G'!$A$2:$D$1380, 4, FALSE)</f>
        <v>#N/A</v>
      </c>
      <c r="I1228" s="9" t="e">
        <f>VLOOKUP($D1228, Individual_Pitching___Dashboard[], 18, FALSE)</f>
        <v>#N/A</v>
      </c>
      <c r="J1228" s="9" t="e">
        <f>VLOOKUP($D1228, Individual_Pitching___Dashboard[], 20, FALSE)</f>
        <v>#N/A</v>
      </c>
      <c r="K1228" s="9" t="e">
        <f>VLOOKUP($D1228, Individual_Pitching___Advanced[], 21,FALSE)</f>
        <v>#N/A</v>
      </c>
      <c r="L1228" s="9" t="e">
        <f>VLOOKUP($B1228, 'Team Per G'!$A$2:$G$31, 7, FALSE)</f>
        <v>#N/A</v>
      </c>
      <c r="M1228" s="9" t="e">
        <f>VLOOKUP($B1228, 'FanGraphs - Team WAR Projected'!$B$2:$E$31, 3, FALSE)/162</f>
        <v>#N/A</v>
      </c>
      <c r="N1228" s="9" t="e">
        <f>VLOOKUP($B1228, Team_Pitching___Advanced[[Team]:[xFIP]], 19,FALSE)</f>
        <v>#N/A</v>
      </c>
      <c r="O1228" s="9" t="e">
        <f>VLOOKUP($B1228, Team_Pitching___Advanced[], 20, FALSE)</f>
        <v>#N/A</v>
      </c>
      <c r="P1228" s="9" t="e">
        <f>VLOOKUP($B1228, Team_Batting___Dashboard[[Team]:[wOBA]], 16, FALSE)</f>
        <v>#N/A</v>
      </c>
      <c r="Q1228" s="9" t="e">
        <f>VLOOKUP($B1228, Team_Batting___Advanced[[Team]:[OPS]], 9, FALSE)</f>
        <v>#N/A</v>
      </c>
      <c r="R1228" s="9" t="e">
        <f>VLOOKUP($B1228, Team_Batting___Advanced[], 19, FALSE)</f>
        <v>#N/A</v>
      </c>
      <c r="S1228" s="9" t="e">
        <f>VLOOKUP($B1228, 'Team Per G'!$A$2:$G$31, 3, FALSE)</f>
        <v>#N/A</v>
      </c>
      <c r="T1228" s="9" t="e">
        <f>VLOOKUP($B1228, 'Team Per G'!$A$2:$G$31, 5, FALSE)</f>
        <v>#N/A</v>
      </c>
      <c r="U1228" s="9" t="e">
        <f>VLOOKUP($B1228, 'Team Per G'!$A$2:$G$31, 4, FALSE)</f>
        <v>#N/A</v>
      </c>
      <c r="V1228" s="9" t="e">
        <f>VLOOKUP($B1228, Team_Batting___Dashboard[], 22, FALSE)/$F1228</f>
        <v>#N/A</v>
      </c>
      <c r="W1228" s="9" t="e">
        <f>VLOOKUP($B1228, 'FanGraphs - Team WAR Projected'!$B$2:$E$31, 4, FALSE)/162</f>
        <v>#N/A</v>
      </c>
      <c r="X1228" s="9" t="e">
        <f>VLOOKUP($B1228, FanGraphs_Standings[[Abbreviation]:[2024 Year to Date RS/G]], 6, FALSE)/$F1228</f>
        <v>#N/A</v>
      </c>
      <c r="Y1228" s="9" t="e">
        <f>VLOOKUP($B1228, FanGraphs_Standings[[Abbreviation]:[2024 Projected Full Season RDif]], 19, FALSE)/162</f>
        <v>#N/A</v>
      </c>
      <c r="Z1228" s="9" t="e">
        <f>VLOOKUP($B1228, FanGraphs_Standings[[Abbreviation]:[2024 Projected Full Season RDif]], 5, FALSE)</f>
        <v>#N/A</v>
      </c>
      <c r="AA1228" s="9" t="e">
        <f>VLOOKUP($B1228, FanGraphs_Standings[[Abbreviation]:[2024 Projected Full Season W%]], 18, FALSE)</f>
        <v>#N/A</v>
      </c>
      <c r="AB1228" s="9" t="e">
        <f>VLOOKUP($B1228, 'Home Field Adv'!$A$2:$I$31, 9, FALSE)</f>
        <v>#N/A</v>
      </c>
      <c r="AC1228" s="9" t="e">
        <f>VLOOKUP($C1228, FanGraphs_Standings[[Abbreviation]:[2024 Year to Date G]], 2, FALSE)</f>
        <v>#N/A</v>
      </c>
      <c r="AD1228" s="9" t="e">
        <f>VLOOKUP($E1228, 'SP Per G'!$A$2:$D$1380, 3, FALSE)</f>
        <v>#N/A</v>
      </c>
      <c r="AE1228" s="9" t="e">
        <f>VLOOKUP($E1228, 'SP Per G'!$A$2:$D$1380, 4, FALSE)</f>
        <v>#N/A</v>
      </c>
      <c r="AF1228" s="9" t="e">
        <f>VLOOKUP($E1228, Individual_Pitching___Dashboard[], 18, FALSE)</f>
        <v>#N/A</v>
      </c>
      <c r="AG1228" s="9" t="e">
        <f>VLOOKUP($E1228, Individual_Pitching___Dashboard[], 20, FALSE)</f>
        <v>#N/A</v>
      </c>
      <c r="AH1228" s="9" t="e">
        <f>VLOOKUP($E1228, Individual_Pitching___Advanced[], 21,FALSE)</f>
        <v>#N/A</v>
      </c>
      <c r="AI1228" s="9" t="e">
        <f>VLOOKUP($C1228, 'Team Per G'!$A$2:$G$31, 7, FALSE)</f>
        <v>#N/A</v>
      </c>
      <c r="AJ1228" s="9" t="e">
        <f>VLOOKUP($C1228, 'FanGraphs - Team WAR Projected'!$B$2:$E$31, 3, FALSE)/162</f>
        <v>#N/A</v>
      </c>
      <c r="AK1228" s="9" t="e">
        <f>VLOOKUP($C1228, Team_Pitching___Advanced[[Team]:[xFIP]], 19,FALSE)</f>
        <v>#N/A</v>
      </c>
      <c r="AL1228" s="9" t="e">
        <f>VLOOKUP($C1228, Team_Pitching___Advanced[], 20, FALSE)</f>
        <v>#N/A</v>
      </c>
      <c r="AM1228" s="9" t="e">
        <f>VLOOKUP($C1228, Team_Batting___Dashboard[[Team]:[wOBA]], 16, FALSE)</f>
        <v>#N/A</v>
      </c>
      <c r="AN1228" s="9" t="e">
        <f>VLOOKUP($C1228, Team_Batting___Advanced[[Team]:[OPS]], 9, FALSE)</f>
        <v>#N/A</v>
      </c>
      <c r="AO1228" s="9" t="e">
        <f>VLOOKUP($C1228, Team_Batting___Advanced[], 19, FALSE)</f>
        <v>#N/A</v>
      </c>
      <c r="AP1228" s="9" t="e">
        <f>VLOOKUP($C1228, 'Team Per G'!$A$2:$G$31, 3, FALSE)</f>
        <v>#N/A</v>
      </c>
      <c r="AQ1228" s="9" t="e">
        <f>VLOOKUP($C1228, 'Team Per G'!$A$2:$G$31, 5, FALSE)</f>
        <v>#N/A</v>
      </c>
      <c r="AR1228" s="9" t="e">
        <f>VLOOKUP($C1228, 'Team Per G'!$A$2:$G$31, 4, FALSE)</f>
        <v>#N/A</v>
      </c>
      <c r="AS1228" s="9" t="e">
        <f>VLOOKUP($C1228, Team_Batting___Dashboard[], 22, FALSE)/$AC1228</f>
        <v>#N/A</v>
      </c>
      <c r="AT1228" s="9" t="e">
        <f>VLOOKUP($C1228, 'FanGraphs - Team WAR Projected'!$B$2:$E$31, 4, FALSE)/162</f>
        <v>#N/A</v>
      </c>
      <c r="AU1228" s="9" t="e">
        <f>VLOOKUP($C1228, FanGraphs_Standings[[Abbreviation]:[2024 Year to Date RS/G]], 6, FALSE)/$AC1228</f>
        <v>#N/A</v>
      </c>
      <c r="AV1228" s="9" t="e">
        <f>VLOOKUP($C1228, FanGraphs_Standings[[Abbreviation]:[2024 Projected Full Season RDif]], 19, FALSE)/162</f>
        <v>#N/A</v>
      </c>
      <c r="AW1228" s="9" t="e">
        <f>VLOOKUP($C1228, FanGraphs_Standings[[Abbreviation]:[2024 Projected Full Season RDif]], 5, FALSE)</f>
        <v>#N/A</v>
      </c>
      <c r="AX1228" s="9" t="e">
        <f>VLOOKUP($C1228, FanGraphs_Standings[[Abbreviation]:[2024 Projected Full Season W%]], 18, FALSE)</f>
        <v>#N/A</v>
      </c>
      <c r="AY1228" s="9" t="e">
        <f>VLOOKUP($C1228, 'Home Field Adv'!$A$2:$K$31, 11, FALSE)</f>
        <v>#N/A</v>
      </c>
      <c r="BB1228" s="5" t="str">
        <f t="shared" si="58"/>
        <v/>
      </c>
      <c r="BC1228" s="5" t="str">
        <f t="shared" si="59"/>
        <v/>
      </c>
      <c r="BD1228" s="5" t="str">
        <f t="shared" si="60"/>
        <v/>
      </c>
    </row>
    <row r="1229" spans="6:56" x14ac:dyDescent="0.45">
      <c r="F1229" s="9" t="e">
        <f>VLOOKUP($B1229, FanGraphs_Standings[[Abbreviation]:[2024 Year to Date G]], 2, FALSE)</f>
        <v>#N/A</v>
      </c>
      <c r="G1229" s="9" t="e">
        <f>IF(ISERR(VLOOKUP($D1229, 'SP Per G'!$A$2:$D$1380, 3, FALSE)), L1229, VLOOKUP($D1229, 'SP Per G'!$A$2:$D$1380, 3, FALSE))</f>
        <v>#N/A</v>
      </c>
      <c r="H1229" s="9" t="e">
        <f>VLOOKUP($D1229, 'SP Per G'!$A$2:$D$1380, 4, FALSE)</f>
        <v>#N/A</v>
      </c>
      <c r="I1229" s="9" t="e">
        <f>VLOOKUP($D1229, Individual_Pitching___Dashboard[], 18, FALSE)</f>
        <v>#N/A</v>
      </c>
      <c r="J1229" s="9" t="e">
        <f>VLOOKUP($D1229, Individual_Pitching___Dashboard[], 20, FALSE)</f>
        <v>#N/A</v>
      </c>
      <c r="K1229" s="9" t="e">
        <f>VLOOKUP($D1229, Individual_Pitching___Advanced[], 21,FALSE)</f>
        <v>#N/A</v>
      </c>
      <c r="L1229" s="9" t="e">
        <f>VLOOKUP($B1229, 'Team Per G'!$A$2:$G$31, 7, FALSE)</f>
        <v>#N/A</v>
      </c>
      <c r="M1229" s="9" t="e">
        <f>VLOOKUP($B1229, 'FanGraphs - Team WAR Projected'!$B$2:$E$31, 3, FALSE)/162</f>
        <v>#N/A</v>
      </c>
      <c r="N1229" s="9" t="e">
        <f>VLOOKUP($B1229, Team_Pitching___Advanced[[Team]:[xFIP]], 19,FALSE)</f>
        <v>#N/A</v>
      </c>
      <c r="O1229" s="9" t="e">
        <f>VLOOKUP($B1229, Team_Pitching___Advanced[], 20, FALSE)</f>
        <v>#N/A</v>
      </c>
      <c r="P1229" s="9" t="e">
        <f>VLOOKUP($B1229, Team_Batting___Dashboard[[Team]:[wOBA]], 16, FALSE)</f>
        <v>#N/A</v>
      </c>
      <c r="Q1229" s="9" t="e">
        <f>VLOOKUP($B1229, Team_Batting___Advanced[[Team]:[OPS]], 9, FALSE)</f>
        <v>#N/A</v>
      </c>
      <c r="R1229" s="9" t="e">
        <f>VLOOKUP($B1229, Team_Batting___Advanced[], 19, FALSE)</f>
        <v>#N/A</v>
      </c>
      <c r="S1229" s="9" t="e">
        <f>VLOOKUP($B1229, 'Team Per G'!$A$2:$G$31, 3, FALSE)</f>
        <v>#N/A</v>
      </c>
      <c r="T1229" s="9" t="e">
        <f>VLOOKUP($B1229, 'Team Per G'!$A$2:$G$31, 5, FALSE)</f>
        <v>#N/A</v>
      </c>
      <c r="U1229" s="9" t="e">
        <f>VLOOKUP($B1229, 'Team Per G'!$A$2:$G$31, 4, FALSE)</f>
        <v>#N/A</v>
      </c>
      <c r="V1229" s="9" t="e">
        <f>VLOOKUP($B1229, Team_Batting___Dashboard[], 22, FALSE)/$F1229</f>
        <v>#N/A</v>
      </c>
      <c r="W1229" s="9" t="e">
        <f>VLOOKUP($B1229, 'FanGraphs - Team WAR Projected'!$B$2:$E$31, 4, FALSE)/162</f>
        <v>#N/A</v>
      </c>
      <c r="X1229" s="9" t="e">
        <f>VLOOKUP($B1229, FanGraphs_Standings[[Abbreviation]:[2024 Year to Date RS/G]], 6, FALSE)/$F1229</f>
        <v>#N/A</v>
      </c>
      <c r="Y1229" s="9" t="e">
        <f>VLOOKUP($B1229, FanGraphs_Standings[[Abbreviation]:[2024 Projected Full Season RDif]], 19, FALSE)/162</f>
        <v>#N/A</v>
      </c>
      <c r="Z1229" s="9" t="e">
        <f>VLOOKUP($B1229, FanGraphs_Standings[[Abbreviation]:[2024 Projected Full Season RDif]], 5, FALSE)</f>
        <v>#N/A</v>
      </c>
      <c r="AA1229" s="9" t="e">
        <f>VLOOKUP($B1229, FanGraphs_Standings[[Abbreviation]:[2024 Projected Full Season W%]], 18, FALSE)</f>
        <v>#N/A</v>
      </c>
      <c r="AB1229" s="9" t="e">
        <f>VLOOKUP($B1229, 'Home Field Adv'!$A$2:$I$31, 9, FALSE)</f>
        <v>#N/A</v>
      </c>
      <c r="AC1229" s="9" t="e">
        <f>VLOOKUP($C1229, FanGraphs_Standings[[Abbreviation]:[2024 Year to Date G]], 2, FALSE)</f>
        <v>#N/A</v>
      </c>
      <c r="AD1229" s="9" t="e">
        <f>VLOOKUP($E1229, 'SP Per G'!$A$2:$D$1380, 3, FALSE)</f>
        <v>#N/A</v>
      </c>
      <c r="AE1229" s="9" t="e">
        <f>VLOOKUP($E1229, 'SP Per G'!$A$2:$D$1380, 4, FALSE)</f>
        <v>#N/A</v>
      </c>
      <c r="AF1229" s="9" t="e">
        <f>VLOOKUP($E1229, Individual_Pitching___Dashboard[], 18, FALSE)</f>
        <v>#N/A</v>
      </c>
      <c r="AG1229" s="9" t="e">
        <f>VLOOKUP($E1229, Individual_Pitching___Dashboard[], 20, FALSE)</f>
        <v>#N/A</v>
      </c>
      <c r="AH1229" s="9" t="e">
        <f>VLOOKUP($E1229, Individual_Pitching___Advanced[], 21,FALSE)</f>
        <v>#N/A</v>
      </c>
      <c r="AI1229" s="9" t="e">
        <f>VLOOKUP($C1229, 'Team Per G'!$A$2:$G$31, 7, FALSE)</f>
        <v>#N/A</v>
      </c>
      <c r="AJ1229" s="9" t="e">
        <f>VLOOKUP($C1229, 'FanGraphs - Team WAR Projected'!$B$2:$E$31, 3, FALSE)/162</f>
        <v>#N/A</v>
      </c>
      <c r="AK1229" s="9" t="e">
        <f>VLOOKUP($C1229, Team_Pitching___Advanced[[Team]:[xFIP]], 19,FALSE)</f>
        <v>#N/A</v>
      </c>
      <c r="AL1229" s="9" t="e">
        <f>VLOOKUP($C1229, Team_Pitching___Advanced[], 20, FALSE)</f>
        <v>#N/A</v>
      </c>
      <c r="AM1229" s="9" t="e">
        <f>VLOOKUP($C1229, Team_Batting___Dashboard[[Team]:[wOBA]], 16, FALSE)</f>
        <v>#N/A</v>
      </c>
      <c r="AN1229" s="9" t="e">
        <f>VLOOKUP($C1229, Team_Batting___Advanced[[Team]:[OPS]], 9, FALSE)</f>
        <v>#N/A</v>
      </c>
      <c r="AO1229" s="9" t="e">
        <f>VLOOKUP($C1229, Team_Batting___Advanced[], 19, FALSE)</f>
        <v>#N/A</v>
      </c>
      <c r="AP1229" s="9" t="e">
        <f>VLOOKUP($C1229, 'Team Per G'!$A$2:$G$31, 3, FALSE)</f>
        <v>#N/A</v>
      </c>
      <c r="AQ1229" s="9" t="e">
        <f>VLOOKUP($C1229, 'Team Per G'!$A$2:$G$31, 5, FALSE)</f>
        <v>#N/A</v>
      </c>
      <c r="AR1229" s="9" t="e">
        <f>VLOOKUP($C1229, 'Team Per G'!$A$2:$G$31, 4, FALSE)</f>
        <v>#N/A</v>
      </c>
      <c r="AS1229" s="9" t="e">
        <f>VLOOKUP($C1229, Team_Batting___Dashboard[], 22, FALSE)/$AC1229</f>
        <v>#N/A</v>
      </c>
      <c r="AT1229" s="9" t="e">
        <f>VLOOKUP($C1229, 'FanGraphs - Team WAR Projected'!$B$2:$E$31, 4, FALSE)/162</f>
        <v>#N/A</v>
      </c>
      <c r="AU1229" s="9" t="e">
        <f>VLOOKUP($C1229, FanGraphs_Standings[[Abbreviation]:[2024 Year to Date RS/G]], 6, FALSE)/$AC1229</f>
        <v>#N/A</v>
      </c>
      <c r="AV1229" s="9" t="e">
        <f>VLOOKUP($C1229, FanGraphs_Standings[[Abbreviation]:[2024 Projected Full Season RDif]], 19, FALSE)/162</f>
        <v>#N/A</v>
      </c>
      <c r="AW1229" s="9" t="e">
        <f>VLOOKUP($C1229, FanGraphs_Standings[[Abbreviation]:[2024 Projected Full Season RDif]], 5, FALSE)</f>
        <v>#N/A</v>
      </c>
      <c r="AX1229" s="9" t="e">
        <f>VLOOKUP($C1229, FanGraphs_Standings[[Abbreviation]:[2024 Projected Full Season W%]], 18, FALSE)</f>
        <v>#N/A</v>
      </c>
      <c r="AY1229" s="9" t="e">
        <f>VLOOKUP($C1229, 'Home Field Adv'!$A$2:$K$31, 11, FALSE)</f>
        <v>#N/A</v>
      </c>
      <c r="BB1229" s="5" t="str">
        <f t="shared" si="58"/>
        <v/>
      </c>
      <c r="BC1229" s="5" t="str">
        <f t="shared" si="59"/>
        <v/>
      </c>
      <c r="BD1229" s="5" t="str">
        <f t="shared" si="60"/>
        <v/>
      </c>
    </row>
    <row r="1230" spans="6:56" x14ac:dyDescent="0.45">
      <c r="F1230" s="9" t="e">
        <f>VLOOKUP($B1230, FanGraphs_Standings[[Abbreviation]:[2024 Year to Date G]], 2, FALSE)</f>
        <v>#N/A</v>
      </c>
      <c r="G1230" s="9" t="e">
        <f>IF(ISERR(VLOOKUP($D1230, 'SP Per G'!$A$2:$D$1380, 3, FALSE)), L1230, VLOOKUP($D1230, 'SP Per G'!$A$2:$D$1380, 3, FALSE))</f>
        <v>#N/A</v>
      </c>
      <c r="H1230" s="9" t="e">
        <f>VLOOKUP($D1230, 'SP Per G'!$A$2:$D$1380, 4, FALSE)</f>
        <v>#N/A</v>
      </c>
      <c r="I1230" s="9" t="e">
        <f>VLOOKUP($D1230, Individual_Pitching___Dashboard[], 18, FALSE)</f>
        <v>#N/A</v>
      </c>
      <c r="J1230" s="9" t="e">
        <f>VLOOKUP($D1230, Individual_Pitching___Dashboard[], 20, FALSE)</f>
        <v>#N/A</v>
      </c>
      <c r="K1230" s="9" t="e">
        <f>VLOOKUP($D1230, Individual_Pitching___Advanced[], 21,FALSE)</f>
        <v>#N/A</v>
      </c>
      <c r="L1230" s="9" t="e">
        <f>VLOOKUP($B1230, 'Team Per G'!$A$2:$G$31, 7, FALSE)</f>
        <v>#N/A</v>
      </c>
      <c r="M1230" s="9" t="e">
        <f>VLOOKUP($B1230, 'FanGraphs - Team WAR Projected'!$B$2:$E$31, 3, FALSE)/162</f>
        <v>#N/A</v>
      </c>
      <c r="N1230" s="9" t="e">
        <f>VLOOKUP($B1230, Team_Pitching___Advanced[[Team]:[xFIP]], 19,FALSE)</f>
        <v>#N/A</v>
      </c>
      <c r="O1230" s="9" t="e">
        <f>VLOOKUP($B1230, Team_Pitching___Advanced[], 20, FALSE)</f>
        <v>#N/A</v>
      </c>
      <c r="P1230" s="9" t="e">
        <f>VLOOKUP($B1230, Team_Batting___Dashboard[[Team]:[wOBA]], 16, FALSE)</f>
        <v>#N/A</v>
      </c>
      <c r="Q1230" s="9" t="e">
        <f>VLOOKUP($B1230, Team_Batting___Advanced[[Team]:[OPS]], 9, FALSE)</f>
        <v>#N/A</v>
      </c>
      <c r="R1230" s="9" t="e">
        <f>VLOOKUP($B1230, Team_Batting___Advanced[], 19, FALSE)</f>
        <v>#N/A</v>
      </c>
      <c r="S1230" s="9" t="e">
        <f>VLOOKUP($B1230, 'Team Per G'!$A$2:$G$31, 3, FALSE)</f>
        <v>#N/A</v>
      </c>
      <c r="T1230" s="9" t="e">
        <f>VLOOKUP($B1230, 'Team Per G'!$A$2:$G$31, 5, FALSE)</f>
        <v>#N/A</v>
      </c>
      <c r="U1230" s="9" t="e">
        <f>VLOOKUP($B1230, 'Team Per G'!$A$2:$G$31, 4, FALSE)</f>
        <v>#N/A</v>
      </c>
      <c r="V1230" s="9" t="e">
        <f>VLOOKUP($B1230, Team_Batting___Dashboard[], 22, FALSE)/$F1230</f>
        <v>#N/A</v>
      </c>
      <c r="W1230" s="9" t="e">
        <f>VLOOKUP($B1230, 'FanGraphs - Team WAR Projected'!$B$2:$E$31, 4, FALSE)/162</f>
        <v>#N/A</v>
      </c>
      <c r="X1230" s="9" t="e">
        <f>VLOOKUP($B1230, FanGraphs_Standings[[Abbreviation]:[2024 Year to Date RS/G]], 6, FALSE)/$F1230</f>
        <v>#N/A</v>
      </c>
      <c r="Y1230" s="9" t="e">
        <f>VLOOKUP($B1230, FanGraphs_Standings[[Abbreviation]:[2024 Projected Full Season RDif]], 19, FALSE)/162</f>
        <v>#N/A</v>
      </c>
      <c r="Z1230" s="9" t="e">
        <f>VLOOKUP($B1230, FanGraphs_Standings[[Abbreviation]:[2024 Projected Full Season RDif]], 5, FALSE)</f>
        <v>#N/A</v>
      </c>
      <c r="AA1230" s="9" t="e">
        <f>VLOOKUP($B1230, FanGraphs_Standings[[Abbreviation]:[2024 Projected Full Season W%]], 18, FALSE)</f>
        <v>#N/A</v>
      </c>
      <c r="AB1230" s="9" t="e">
        <f>VLOOKUP($B1230, 'Home Field Adv'!$A$2:$I$31, 9, FALSE)</f>
        <v>#N/A</v>
      </c>
      <c r="AC1230" s="9" t="e">
        <f>VLOOKUP($C1230, FanGraphs_Standings[[Abbreviation]:[2024 Year to Date G]], 2, FALSE)</f>
        <v>#N/A</v>
      </c>
      <c r="AD1230" s="9" t="e">
        <f>VLOOKUP($E1230, 'SP Per G'!$A$2:$D$1380, 3, FALSE)</f>
        <v>#N/A</v>
      </c>
      <c r="AE1230" s="9" t="e">
        <f>VLOOKUP($E1230, 'SP Per G'!$A$2:$D$1380, 4, FALSE)</f>
        <v>#N/A</v>
      </c>
      <c r="AF1230" s="9" t="e">
        <f>VLOOKUP($E1230, Individual_Pitching___Dashboard[], 18, FALSE)</f>
        <v>#N/A</v>
      </c>
      <c r="AG1230" s="9" t="e">
        <f>VLOOKUP($E1230, Individual_Pitching___Dashboard[], 20, FALSE)</f>
        <v>#N/A</v>
      </c>
      <c r="AH1230" s="9" t="e">
        <f>VLOOKUP($E1230, Individual_Pitching___Advanced[], 21,FALSE)</f>
        <v>#N/A</v>
      </c>
      <c r="AI1230" s="9" t="e">
        <f>VLOOKUP($C1230, 'Team Per G'!$A$2:$G$31, 7, FALSE)</f>
        <v>#N/A</v>
      </c>
      <c r="AJ1230" s="9" t="e">
        <f>VLOOKUP($C1230, 'FanGraphs - Team WAR Projected'!$B$2:$E$31, 3, FALSE)/162</f>
        <v>#N/A</v>
      </c>
      <c r="AK1230" s="9" t="e">
        <f>VLOOKUP($C1230, Team_Pitching___Advanced[[Team]:[xFIP]], 19,FALSE)</f>
        <v>#N/A</v>
      </c>
      <c r="AL1230" s="9" t="e">
        <f>VLOOKUP($C1230, Team_Pitching___Advanced[], 20, FALSE)</f>
        <v>#N/A</v>
      </c>
      <c r="AM1230" s="9" t="e">
        <f>VLOOKUP($C1230, Team_Batting___Dashboard[[Team]:[wOBA]], 16, FALSE)</f>
        <v>#N/A</v>
      </c>
      <c r="AN1230" s="9" t="e">
        <f>VLOOKUP($C1230, Team_Batting___Advanced[[Team]:[OPS]], 9, FALSE)</f>
        <v>#N/A</v>
      </c>
      <c r="AO1230" s="9" t="e">
        <f>VLOOKUP($C1230, Team_Batting___Advanced[], 19, FALSE)</f>
        <v>#N/A</v>
      </c>
      <c r="AP1230" s="9" t="e">
        <f>VLOOKUP($C1230, 'Team Per G'!$A$2:$G$31, 3, FALSE)</f>
        <v>#N/A</v>
      </c>
      <c r="AQ1230" s="9" t="e">
        <f>VLOOKUP($C1230, 'Team Per G'!$A$2:$G$31, 5, FALSE)</f>
        <v>#N/A</v>
      </c>
      <c r="AR1230" s="9" t="e">
        <f>VLOOKUP($C1230, 'Team Per G'!$A$2:$G$31, 4, FALSE)</f>
        <v>#N/A</v>
      </c>
      <c r="AS1230" s="9" t="e">
        <f>VLOOKUP($C1230, Team_Batting___Dashboard[], 22, FALSE)/$AC1230</f>
        <v>#N/A</v>
      </c>
      <c r="AT1230" s="9" t="e">
        <f>VLOOKUP($C1230, 'FanGraphs - Team WAR Projected'!$B$2:$E$31, 4, FALSE)/162</f>
        <v>#N/A</v>
      </c>
      <c r="AU1230" s="9" t="e">
        <f>VLOOKUP($C1230, FanGraphs_Standings[[Abbreviation]:[2024 Year to Date RS/G]], 6, FALSE)/$AC1230</f>
        <v>#N/A</v>
      </c>
      <c r="AV1230" s="9" t="e">
        <f>VLOOKUP($C1230, FanGraphs_Standings[[Abbreviation]:[2024 Projected Full Season RDif]], 19, FALSE)/162</f>
        <v>#N/A</v>
      </c>
      <c r="AW1230" s="9" t="e">
        <f>VLOOKUP($C1230, FanGraphs_Standings[[Abbreviation]:[2024 Projected Full Season RDif]], 5, FALSE)</f>
        <v>#N/A</v>
      </c>
      <c r="AX1230" s="9" t="e">
        <f>VLOOKUP($C1230, FanGraphs_Standings[[Abbreviation]:[2024 Projected Full Season W%]], 18, FALSE)</f>
        <v>#N/A</v>
      </c>
      <c r="AY1230" s="9" t="e">
        <f>VLOOKUP($C1230, 'Home Field Adv'!$A$2:$K$31, 11, FALSE)</f>
        <v>#N/A</v>
      </c>
      <c r="BB1230" s="5" t="str">
        <f t="shared" si="58"/>
        <v/>
      </c>
      <c r="BC1230" s="5" t="str">
        <f t="shared" si="59"/>
        <v/>
      </c>
      <c r="BD1230" s="5" t="str">
        <f t="shared" si="60"/>
        <v/>
      </c>
    </row>
    <row r="1231" spans="6:56" x14ac:dyDescent="0.45">
      <c r="F1231" s="9" t="e">
        <f>VLOOKUP($B1231, FanGraphs_Standings[[Abbreviation]:[2024 Year to Date G]], 2, FALSE)</f>
        <v>#N/A</v>
      </c>
      <c r="G1231" s="9" t="e">
        <f>IF(ISERR(VLOOKUP($D1231, 'SP Per G'!$A$2:$D$1380, 3, FALSE)), L1231, VLOOKUP($D1231, 'SP Per G'!$A$2:$D$1380, 3, FALSE))</f>
        <v>#N/A</v>
      </c>
      <c r="H1231" s="9" t="e">
        <f>VLOOKUP($D1231, 'SP Per G'!$A$2:$D$1380, 4, FALSE)</f>
        <v>#N/A</v>
      </c>
      <c r="I1231" s="9" t="e">
        <f>VLOOKUP($D1231, Individual_Pitching___Dashboard[], 18, FALSE)</f>
        <v>#N/A</v>
      </c>
      <c r="J1231" s="9" t="e">
        <f>VLOOKUP($D1231, Individual_Pitching___Dashboard[], 20, FALSE)</f>
        <v>#N/A</v>
      </c>
      <c r="K1231" s="9" t="e">
        <f>VLOOKUP($D1231, Individual_Pitching___Advanced[], 21,FALSE)</f>
        <v>#N/A</v>
      </c>
      <c r="L1231" s="9" t="e">
        <f>VLOOKUP($B1231, 'Team Per G'!$A$2:$G$31, 7, FALSE)</f>
        <v>#N/A</v>
      </c>
      <c r="M1231" s="9" t="e">
        <f>VLOOKUP($B1231, 'FanGraphs - Team WAR Projected'!$B$2:$E$31, 3, FALSE)/162</f>
        <v>#N/A</v>
      </c>
      <c r="N1231" s="9" t="e">
        <f>VLOOKUP($B1231, Team_Pitching___Advanced[[Team]:[xFIP]], 19,FALSE)</f>
        <v>#N/A</v>
      </c>
      <c r="O1231" s="9" t="e">
        <f>VLOOKUP($B1231, Team_Pitching___Advanced[], 20, FALSE)</f>
        <v>#N/A</v>
      </c>
      <c r="P1231" s="9" t="e">
        <f>VLOOKUP($B1231, Team_Batting___Dashboard[[Team]:[wOBA]], 16, FALSE)</f>
        <v>#N/A</v>
      </c>
      <c r="Q1231" s="9" t="e">
        <f>VLOOKUP($B1231, Team_Batting___Advanced[[Team]:[OPS]], 9, FALSE)</f>
        <v>#N/A</v>
      </c>
      <c r="R1231" s="9" t="e">
        <f>VLOOKUP($B1231, Team_Batting___Advanced[], 19, FALSE)</f>
        <v>#N/A</v>
      </c>
      <c r="S1231" s="9" t="e">
        <f>VLOOKUP($B1231, 'Team Per G'!$A$2:$G$31, 3, FALSE)</f>
        <v>#N/A</v>
      </c>
      <c r="T1231" s="9" t="e">
        <f>VLOOKUP($B1231, 'Team Per G'!$A$2:$G$31, 5, FALSE)</f>
        <v>#N/A</v>
      </c>
      <c r="U1231" s="9" t="e">
        <f>VLOOKUP($B1231, 'Team Per G'!$A$2:$G$31, 4, FALSE)</f>
        <v>#N/A</v>
      </c>
      <c r="V1231" s="9" t="e">
        <f>VLOOKUP($B1231, Team_Batting___Dashboard[], 22, FALSE)/$F1231</f>
        <v>#N/A</v>
      </c>
      <c r="W1231" s="9" t="e">
        <f>VLOOKUP($B1231, 'FanGraphs - Team WAR Projected'!$B$2:$E$31, 4, FALSE)/162</f>
        <v>#N/A</v>
      </c>
      <c r="X1231" s="9" t="e">
        <f>VLOOKUP($B1231, FanGraphs_Standings[[Abbreviation]:[2024 Year to Date RS/G]], 6, FALSE)/$F1231</f>
        <v>#N/A</v>
      </c>
      <c r="Y1231" s="9" t="e">
        <f>VLOOKUP($B1231, FanGraphs_Standings[[Abbreviation]:[2024 Projected Full Season RDif]], 19, FALSE)/162</f>
        <v>#N/A</v>
      </c>
      <c r="Z1231" s="9" t="e">
        <f>VLOOKUP($B1231, FanGraphs_Standings[[Abbreviation]:[2024 Projected Full Season RDif]], 5, FALSE)</f>
        <v>#N/A</v>
      </c>
      <c r="AA1231" s="9" t="e">
        <f>VLOOKUP($B1231, FanGraphs_Standings[[Abbreviation]:[2024 Projected Full Season W%]], 18, FALSE)</f>
        <v>#N/A</v>
      </c>
      <c r="AB1231" s="9" t="e">
        <f>VLOOKUP($B1231, 'Home Field Adv'!$A$2:$I$31, 9, FALSE)</f>
        <v>#N/A</v>
      </c>
      <c r="AC1231" s="9" t="e">
        <f>VLOOKUP($C1231, FanGraphs_Standings[[Abbreviation]:[2024 Year to Date G]], 2, FALSE)</f>
        <v>#N/A</v>
      </c>
      <c r="AD1231" s="9" t="e">
        <f>VLOOKUP($E1231, 'SP Per G'!$A$2:$D$1380, 3, FALSE)</f>
        <v>#N/A</v>
      </c>
      <c r="AE1231" s="9" t="e">
        <f>VLOOKUP($E1231, 'SP Per G'!$A$2:$D$1380, 4, FALSE)</f>
        <v>#N/A</v>
      </c>
      <c r="AF1231" s="9" t="e">
        <f>VLOOKUP($E1231, Individual_Pitching___Dashboard[], 18, FALSE)</f>
        <v>#N/A</v>
      </c>
      <c r="AG1231" s="9" t="e">
        <f>VLOOKUP($E1231, Individual_Pitching___Dashboard[], 20, FALSE)</f>
        <v>#N/A</v>
      </c>
      <c r="AH1231" s="9" t="e">
        <f>VLOOKUP($E1231, Individual_Pitching___Advanced[], 21,FALSE)</f>
        <v>#N/A</v>
      </c>
      <c r="AI1231" s="9" t="e">
        <f>VLOOKUP($C1231, 'Team Per G'!$A$2:$G$31, 7, FALSE)</f>
        <v>#N/A</v>
      </c>
      <c r="AJ1231" s="9" t="e">
        <f>VLOOKUP($C1231, 'FanGraphs - Team WAR Projected'!$B$2:$E$31, 3, FALSE)/162</f>
        <v>#N/A</v>
      </c>
      <c r="AK1231" s="9" t="e">
        <f>VLOOKUP($C1231, Team_Pitching___Advanced[[Team]:[xFIP]], 19,FALSE)</f>
        <v>#N/A</v>
      </c>
      <c r="AL1231" s="9" t="e">
        <f>VLOOKUP($C1231, Team_Pitching___Advanced[], 20, FALSE)</f>
        <v>#N/A</v>
      </c>
      <c r="AM1231" s="9" t="e">
        <f>VLOOKUP($C1231, Team_Batting___Dashboard[[Team]:[wOBA]], 16, FALSE)</f>
        <v>#N/A</v>
      </c>
      <c r="AN1231" s="9" t="e">
        <f>VLOOKUP($C1231, Team_Batting___Advanced[[Team]:[OPS]], 9, FALSE)</f>
        <v>#N/A</v>
      </c>
      <c r="AO1231" s="9" t="e">
        <f>VLOOKUP($C1231, Team_Batting___Advanced[], 19, FALSE)</f>
        <v>#N/A</v>
      </c>
      <c r="AP1231" s="9" t="e">
        <f>VLOOKUP($C1231, 'Team Per G'!$A$2:$G$31, 3, FALSE)</f>
        <v>#N/A</v>
      </c>
      <c r="AQ1231" s="9" t="e">
        <f>VLOOKUP($C1231, 'Team Per G'!$A$2:$G$31, 5, FALSE)</f>
        <v>#N/A</v>
      </c>
      <c r="AR1231" s="9" t="e">
        <f>VLOOKUP($C1231, 'Team Per G'!$A$2:$G$31, 4, FALSE)</f>
        <v>#N/A</v>
      </c>
      <c r="AS1231" s="9" t="e">
        <f>VLOOKUP($C1231, Team_Batting___Dashboard[], 22, FALSE)/$AC1231</f>
        <v>#N/A</v>
      </c>
      <c r="AT1231" s="9" t="e">
        <f>VLOOKUP($C1231, 'FanGraphs - Team WAR Projected'!$B$2:$E$31, 4, FALSE)/162</f>
        <v>#N/A</v>
      </c>
      <c r="AU1231" s="9" t="e">
        <f>VLOOKUP($C1231, FanGraphs_Standings[[Abbreviation]:[2024 Year to Date RS/G]], 6, FALSE)/$AC1231</f>
        <v>#N/A</v>
      </c>
      <c r="AV1231" s="9" t="e">
        <f>VLOOKUP($C1231, FanGraphs_Standings[[Abbreviation]:[2024 Projected Full Season RDif]], 19, FALSE)/162</f>
        <v>#N/A</v>
      </c>
      <c r="AW1231" s="9" t="e">
        <f>VLOOKUP($C1231, FanGraphs_Standings[[Abbreviation]:[2024 Projected Full Season RDif]], 5, FALSE)</f>
        <v>#N/A</v>
      </c>
      <c r="AX1231" s="9" t="e">
        <f>VLOOKUP($C1231, FanGraphs_Standings[[Abbreviation]:[2024 Projected Full Season W%]], 18, FALSE)</f>
        <v>#N/A</v>
      </c>
      <c r="AY1231" s="9" t="e">
        <f>VLOOKUP($C1231, 'Home Field Adv'!$A$2:$K$31, 11, FALSE)</f>
        <v>#N/A</v>
      </c>
      <c r="BB1231" s="5" t="str">
        <f t="shared" si="58"/>
        <v/>
      </c>
      <c r="BC1231" s="5" t="str">
        <f t="shared" si="59"/>
        <v/>
      </c>
      <c r="BD1231" s="5" t="str">
        <f t="shared" si="60"/>
        <v/>
      </c>
    </row>
    <row r="1232" spans="6:56" x14ac:dyDescent="0.45">
      <c r="F1232" s="9" t="e">
        <f>VLOOKUP($B1232, FanGraphs_Standings[[Abbreviation]:[2024 Year to Date G]], 2, FALSE)</f>
        <v>#N/A</v>
      </c>
      <c r="G1232" s="9" t="e">
        <f>IF(ISERR(VLOOKUP($D1232, 'SP Per G'!$A$2:$D$1380, 3, FALSE)), L1232, VLOOKUP($D1232, 'SP Per G'!$A$2:$D$1380, 3, FALSE))</f>
        <v>#N/A</v>
      </c>
      <c r="H1232" s="9" t="e">
        <f>VLOOKUP($D1232, 'SP Per G'!$A$2:$D$1380, 4, FALSE)</f>
        <v>#N/A</v>
      </c>
      <c r="I1232" s="9" t="e">
        <f>VLOOKUP($D1232, Individual_Pitching___Dashboard[], 18, FALSE)</f>
        <v>#N/A</v>
      </c>
      <c r="J1232" s="9" t="e">
        <f>VLOOKUP($D1232, Individual_Pitching___Dashboard[], 20, FALSE)</f>
        <v>#N/A</v>
      </c>
      <c r="K1232" s="9" t="e">
        <f>VLOOKUP($D1232, Individual_Pitching___Advanced[], 21,FALSE)</f>
        <v>#N/A</v>
      </c>
      <c r="L1232" s="9" t="e">
        <f>VLOOKUP($B1232, 'Team Per G'!$A$2:$G$31, 7, FALSE)</f>
        <v>#N/A</v>
      </c>
      <c r="M1232" s="9" t="e">
        <f>VLOOKUP($B1232, 'FanGraphs - Team WAR Projected'!$B$2:$E$31, 3, FALSE)/162</f>
        <v>#N/A</v>
      </c>
      <c r="N1232" s="9" t="e">
        <f>VLOOKUP($B1232, Team_Pitching___Advanced[[Team]:[xFIP]], 19,FALSE)</f>
        <v>#N/A</v>
      </c>
      <c r="O1232" s="9" t="e">
        <f>VLOOKUP($B1232, Team_Pitching___Advanced[], 20, FALSE)</f>
        <v>#N/A</v>
      </c>
      <c r="P1232" s="9" t="e">
        <f>VLOOKUP($B1232, Team_Batting___Dashboard[[Team]:[wOBA]], 16, FALSE)</f>
        <v>#N/A</v>
      </c>
      <c r="Q1232" s="9" t="e">
        <f>VLOOKUP($B1232, Team_Batting___Advanced[[Team]:[OPS]], 9, FALSE)</f>
        <v>#N/A</v>
      </c>
      <c r="R1232" s="9" t="e">
        <f>VLOOKUP($B1232, Team_Batting___Advanced[], 19, FALSE)</f>
        <v>#N/A</v>
      </c>
      <c r="S1232" s="9" t="e">
        <f>VLOOKUP($B1232, 'Team Per G'!$A$2:$G$31, 3, FALSE)</f>
        <v>#N/A</v>
      </c>
      <c r="T1232" s="9" t="e">
        <f>VLOOKUP($B1232, 'Team Per G'!$A$2:$G$31, 5, FALSE)</f>
        <v>#N/A</v>
      </c>
      <c r="U1232" s="9" t="e">
        <f>VLOOKUP($B1232, 'Team Per G'!$A$2:$G$31, 4, FALSE)</f>
        <v>#N/A</v>
      </c>
      <c r="V1232" s="9" t="e">
        <f>VLOOKUP($B1232, Team_Batting___Dashboard[], 22, FALSE)/$F1232</f>
        <v>#N/A</v>
      </c>
      <c r="W1232" s="9" t="e">
        <f>VLOOKUP($B1232, 'FanGraphs - Team WAR Projected'!$B$2:$E$31, 4, FALSE)/162</f>
        <v>#N/A</v>
      </c>
      <c r="X1232" s="9" t="e">
        <f>VLOOKUP($B1232, FanGraphs_Standings[[Abbreviation]:[2024 Year to Date RS/G]], 6, FALSE)/$F1232</f>
        <v>#N/A</v>
      </c>
      <c r="Y1232" s="9" t="e">
        <f>VLOOKUP($B1232, FanGraphs_Standings[[Abbreviation]:[2024 Projected Full Season RDif]], 19, FALSE)/162</f>
        <v>#N/A</v>
      </c>
      <c r="Z1232" s="9" t="e">
        <f>VLOOKUP($B1232, FanGraphs_Standings[[Abbreviation]:[2024 Projected Full Season RDif]], 5, FALSE)</f>
        <v>#N/A</v>
      </c>
      <c r="AA1232" s="9" t="e">
        <f>VLOOKUP($B1232, FanGraphs_Standings[[Abbreviation]:[2024 Projected Full Season W%]], 18, FALSE)</f>
        <v>#N/A</v>
      </c>
      <c r="AB1232" s="9" t="e">
        <f>VLOOKUP($B1232, 'Home Field Adv'!$A$2:$I$31, 9, FALSE)</f>
        <v>#N/A</v>
      </c>
      <c r="AC1232" s="9" t="e">
        <f>VLOOKUP($C1232, FanGraphs_Standings[[Abbreviation]:[2024 Year to Date G]], 2, FALSE)</f>
        <v>#N/A</v>
      </c>
      <c r="AD1232" s="9" t="e">
        <f>VLOOKUP($E1232, 'SP Per G'!$A$2:$D$1380, 3, FALSE)</f>
        <v>#N/A</v>
      </c>
      <c r="AE1232" s="9" t="e">
        <f>VLOOKUP($E1232, 'SP Per G'!$A$2:$D$1380, 4, FALSE)</f>
        <v>#N/A</v>
      </c>
      <c r="AF1232" s="9" t="e">
        <f>VLOOKUP($E1232, Individual_Pitching___Dashboard[], 18, FALSE)</f>
        <v>#N/A</v>
      </c>
      <c r="AG1232" s="9" t="e">
        <f>VLOOKUP($E1232, Individual_Pitching___Dashboard[], 20, FALSE)</f>
        <v>#N/A</v>
      </c>
      <c r="AH1232" s="9" t="e">
        <f>VLOOKUP($E1232, Individual_Pitching___Advanced[], 21,FALSE)</f>
        <v>#N/A</v>
      </c>
      <c r="AI1232" s="9" t="e">
        <f>VLOOKUP($C1232, 'Team Per G'!$A$2:$G$31, 7, FALSE)</f>
        <v>#N/A</v>
      </c>
      <c r="AJ1232" s="9" t="e">
        <f>VLOOKUP($C1232, 'FanGraphs - Team WAR Projected'!$B$2:$E$31, 3, FALSE)/162</f>
        <v>#N/A</v>
      </c>
      <c r="AK1232" s="9" t="e">
        <f>VLOOKUP($C1232, Team_Pitching___Advanced[[Team]:[xFIP]], 19,FALSE)</f>
        <v>#N/A</v>
      </c>
      <c r="AL1232" s="9" t="e">
        <f>VLOOKUP($C1232, Team_Pitching___Advanced[], 20, FALSE)</f>
        <v>#N/A</v>
      </c>
      <c r="AM1232" s="9" t="e">
        <f>VLOOKUP($C1232, Team_Batting___Dashboard[[Team]:[wOBA]], 16, FALSE)</f>
        <v>#N/A</v>
      </c>
      <c r="AN1232" s="9" t="e">
        <f>VLOOKUP($C1232, Team_Batting___Advanced[[Team]:[OPS]], 9, FALSE)</f>
        <v>#N/A</v>
      </c>
      <c r="AO1232" s="9" t="e">
        <f>VLOOKUP($C1232, Team_Batting___Advanced[], 19, FALSE)</f>
        <v>#N/A</v>
      </c>
      <c r="AP1232" s="9" t="e">
        <f>VLOOKUP($C1232, 'Team Per G'!$A$2:$G$31, 3, FALSE)</f>
        <v>#N/A</v>
      </c>
      <c r="AQ1232" s="9" t="e">
        <f>VLOOKUP($C1232, 'Team Per G'!$A$2:$G$31, 5, FALSE)</f>
        <v>#N/A</v>
      </c>
      <c r="AR1232" s="9" t="e">
        <f>VLOOKUP($C1232, 'Team Per G'!$A$2:$G$31, 4, FALSE)</f>
        <v>#N/A</v>
      </c>
      <c r="AS1232" s="9" t="e">
        <f>VLOOKUP($C1232, Team_Batting___Dashboard[], 22, FALSE)/$AC1232</f>
        <v>#N/A</v>
      </c>
      <c r="AT1232" s="9" t="e">
        <f>VLOOKUP($C1232, 'FanGraphs - Team WAR Projected'!$B$2:$E$31, 4, FALSE)/162</f>
        <v>#N/A</v>
      </c>
      <c r="AU1232" s="9" t="e">
        <f>VLOOKUP($C1232, FanGraphs_Standings[[Abbreviation]:[2024 Year to Date RS/G]], 6, FALSE)/$AC1232</f>
        <v>#N/A</v>
      </c>
      <c r="AV1232" s="9" t="e">
        <f>VLOOKUP($C1232, FanGraphs_Standings[[Abbreviation]:[2024 Projected Full Season RDif]], 19, FALSE)/162</f>
        <v>#N/A</v>
      </c>
      <c r="AW1232" s="9" t="e">
        <f>VLOOKUP($C1232, FanGraphs_Standings[[Abbreviation]:[2024 Projected Full Season RDif]], 5, FALSE)</f>
        <v>#N/A</v>
      </c>
      <c r="AX1232" s="9" t="e">
        <f>VLOOKUP($C1232, FanGraphs_Standings[[Abbreviation]:[2024 Projected Full Season W%]], 18, FALSE)</f>
        <v>#N/A</v>
      </c>
      <c r="AY1232" s="9" t="e">
        <f>VLOOKUP($C1232, 'Home Field Adv'!$A$2:$K$31, 11, FALSE)</f>
        <v>#N/A</v>
      </c>
      <c r="BB1232" s="5" t="str">
        <f t="shared" si="58"/>
        <v/>
      </c>
      <c r="BC1232" s="5" t="str">
        <f t="shared" si="59"/>
        <v/>
      </c>
      <c r="BD1232" s="5" t="str">
        <f t="shared" si="60"/>
        <v/>
      </c>
    </row>
    <row r="1233" spans="6:56" x14ac:dyDescent="0.45">
      <c r="F1233" s="9" t="e">
        <f>VLOOKUP($B1233, FanGraphs_Standings[[Abbreviation]:[2024 Year to Date G]], 2, FALSE)</f>
        <v>#N/A</v>
      </c>
      <c r="G1233" s="9" t="e">
        <f>IF(ISERR(VLOOKUP($D1233, 'SP Per G'!$A$2:$D$1380, 3, FALSE)), L1233, VLOOKUP($D1233, 'SP Per G'!$A$2:$D$1380, 3, FALSE))</f>
        <v>#N/A</v>
      </c>
      <c r="H1233" s="9" t="e">
        <f>VLOOKUP($D1233, 'SP Per G'!$A$2:$D$1380, 4, FALSE)</f>
        <v>#N/A</v>
      </c>
      <c r="I1233" s="9" t="e">
        <f>VLOOKUP($D1233, Individual_Pitching___Dashboard[], 18, FALSE)</f>
        <v>#N/A</v>
      </c>
      <c r="J1233" s="9" t="e">
        <f>VLOOKUP($D1233, Individual_Pitching___Dashboard[], 20, FALSE)</f>
        <v>#N/A</v>
      </c>
      <c r="K1233" s="9" t="e">
        <f>VLOOKUP($D1233, Individual_Pitching___Advanced[], 21,FALSE)</f>
        <v>#N/A</v>
      </c>
      <c r="L1233" s="9" t="e">
        <f>VLOOKUP($B1233, 'Team Per G'!$A$2:$G$31, 7, FALSE)</f>
        <v>#N/A</v>
      </c>
      <c r="M1233" s="9" t="e">
        <f>VLOOKUP($B1233, 'FanGraphs - Team WAR Projected'!$B$2:$E$31, 3, FALSE)/162</f>
        <v>#N/A</v>
      </c>
      <c r="N1233" s="9" t="e">
        <f>VLOOKUP($B1233, Team_Pitching___Advanced[[Team]:[xFIP]], 19,FALSE)</f>
        <v>#N/A</v>
      </c>
      <c r="O1233" s="9" t="e">
        <f>VLOOKUP($B1233, Team_Pitching___Advanced[], 20, FALSE)</f>
        <v>#N/A</v>
      </c>
      <c r="P1233" s="9" t="e">
        <f>VLOOKUP($B1233, Team_Batting___Dashboard[[Team]:[wOBA]], 16, FALSE)</f>
        <v>#N/A</v>
      </c>
      <c r="Q1233" s="9" t="e">
        <f>VLOOKUP($B1233, Team_Batting___Advanced[[Team]:[OPS]], 9, FALSE)</f>
        <v>#N/A</v>
      </c>
      <c r="R1233" s="9" t="e">
        <f>VLOOKUP($B1233, Team_Batting___Advanced[], 19, FALSE)</f>
        <v>#N/A</v>
      </c>
      <c r="S1233" s="9" t="e">
        <f>VLOOKUP($B1233, 'Team Per G'!$A$2:$G$31, 3, FALSE)</f>
        <v>#N/A</v>
      </c>
      <c r="T1233" s="9" t="e">
        <f>VLOOKUP($B1233, 'Team Per G'!$A$2:$G$31, 5, FALSE)</f>
        <v>#N/A</v>
      </c>
      <c r="U1233" s="9" t="e">
        <f>VLOOKUP($B1233, 'Team Per G'!$A$2:$G$31, 4, FALSE)</f>
        <v>#N/A</v>
      </c>
      <c r="V1233" s="9" t="e">
        <f>VLOOKUP($B1233, Team_Batting___Dashboard[], 22, FALSE)/$F1233</f>
        <v>#N/A</v>
      </c>
      <c r="W1233" s="9" t="e">
        <f>VLOOKUP($B1233, 'FanGraphs - Team WAR Projected'!$B$2:$E$31, 4, FALSE)/162</f>
        <v>#N/A</v>
      </c>
      <c r="X1233" s="9" t="e">
        <f>VLOOKUP($B1233, FanGraphs_Standings[[Abbreviation]:[2024 Year to Date RS/G]], 6, FALSE)/$F1233</f>
        <v>#N/A</v>
      </c>
      <c r="Y1233" s="9" t="e">
        <f>VLOOKUP($B1233, FanGraphs_Standings[[Abbreviation]:[2024 Projected Full Season RDif]], 19, FALSE)/162</f>
        <v>#N/A</v>
      </c>
      <c r="Z1233" s="9" t="e">
        <f>VLOOKUP($B1233, FanGraphs_Standings[[Abbreviation]:[2024 Projected Full Season RDif]], 5, FALSE)</f>
        <v>#N/A</v>
      </c>
      <c r="AA1233" s="9" t="e">
        <f>VLOOKUP($B1233, FanGraphs_Standings[[Abbreviation]:[2024 Projected Full Season W%]], 18, FALSE)</f>
        <v>#N/A</v>
      </c>
      <c r="AB1233" s="9" t="e">
        <f>VLOOKUP($B1233, 'Home Field Adv'!$A$2:$I$31, 9, FALSE)</f>
        <v>#N/A</v>
      </c>
      <c r="AC1233" s="9" t="e">
        <f>VLOOKUP($C1233, FanGraphs_Standings[[Abbreviation]:[2024 Year to Date G]], 2, FALSE)</f>
        <v>#N/A</v>
      </c>
      <c r="AD1233" s="9" t="e">
        <f>VLOOKUP($E1233, 'SP Per G'!$A$2:$D$1380, 3, FALSE)</f>
        <v>#N/A</v>
      </c>
      <c r="AE1233" s="9" t="e">
        <f>VLOOKUP($E1233, 'SP Per G'!$A$2:$D$1380, 4, FALSE)</f>
        <v>#N/A</v>
      </c>
      <c r="AF1233" s="9" t="e">
        <f>VLOOKUP($E1233, Individual_Pitching___Dashboard[], 18, FALSE)</f>
        <v>#N/A</v>
      </c>
      <c r="AG1233" s="9" t="e">
        <f>VLOOKUP($E1233, Individual_Pitching___Dashboard[], 20, FALSE)</f>
        <v>#N/A</v>
      </c>
      <c r="AH1233" s="9" t="e">
        <f>VLOOKUP($E1233, Individual_Pitching___Advanced[], 21,FALSE)</f>
        <v>#N/A</v>
      </c>
      <c r="AI1233" s="9" t="e">
        <f>VLOOKUP($C1233, 'Team Per G'!$A$2:$G$31, 7, FALSE)</f>
        <v>#N/A</v>
      </c>
      <c r="AJ1233" s="9" t="e">
        <f>VLOOKUP($C1233, 'FanGraphs - Team WAR Projected'!$B$2:$E$31, 3, FALSE)/162</f>
        <v>#N/A</v>
      </c>
      <c r="AK1233" s="9" t="e">
        <f>VLOOKUP($C1233, Team_Pitching___Advanced[[Team]:[xFIP]], 19,FALSE)</f>
        <v>#N/A</v>
      </c>
      <c r="AL1233" s="9" t="e">
        <f>VLOOKUP($C1233, Team_Pitching___Advanced[], 20, FALSE)</f>
        <v>#N/A</v>
      </c>
      <c r="AM1233" s="9" t="e">
        <f>VLOOKUP($C1233, Team_Batting___Dashboard[[Team]:[wOBA]], 16, FALSE)</f>
        <v>#N/A</v>
      </c>
      <c r="AN1233" s="9" t="e">
        <f>VLOOKUP($C1233, Team_Batting___Advanced[[Team]:[OPS]], 9, FALSE)</f>
        <v>#N/A</v>
      </c>
      <c r="AO1233" s="9" t="e">
        <f>VLOOKUP($C1233, Team_Batting___Advanced[], 19, FALSE)</f>
        <v>#N/A</v>
      </c>
      <c r="AP1233" s="9" t="e">
        <f>VLOOKUP($C1233, 'Team Per G'!$A$2:$G$31, 3, FALSE)</f>
        <v>#N/A</v>
      </c>
      <c r="AQ1233" s="9" t="e">
        <f>VLOOKUP($C1233, 'Team Per G'!$A$2:$G$31, 5, FALSE)</f>
        <v>#N/A</v>
      </c>
      <c r="AR1233" s="9" t="e">
        <f>VLOOKUP($C1233, 'Team Per G'!$A$2:$G$31, 4, FALSE)</f>
        <v>#N/A</v>
      </c>
      <c r="AS1233" s="9" t="e">
        <f>VLOOKUP($C1233, Team_Batting___Dashboard[], 22, FALSE)/$AC1233</f>
        <v>#N/A</v>
      </c>
      <c r="AT1233" s="9" t="e">
        <f>VLOOKUP($C1233, 'FanGraphs - Team WAR Projected'!$B$2:$E$31, 4, FALSE)/162</f>
        <v>#N/A</v>
      </c>
      <c r="AU1233" s="9" t="e">
        <f>VLOOKUP($C1233, FanGraphs_Standings[[Abbreviation]:[2024 Year to Date RS/G]], 6, FALSE)/$AC1233</f>
        <v>#N/A</v>
      </c>
      <c r="AV1233" s="9" t="e">
        <f>VLOOKUP($C1233, FanGraphs_Standings[[Abbreviation]:[2024 Projected Full Season RDif]], 19, FALSE)/162</f>
        <v>#N/A</v>
      </c>
      <c r="AW1233" s="9" t="e">
        <f>VLOOKUP($C1233, FanGraphs_Standings[[Abbreviation]:[2024 Projected Full Season RDif]], 5, FALSE)</f>
        <v>#N/A</v>
      </c>
      <c r="AX1233" s="9" t="e">
        <f>VLOOKUP($C1233, FanGraphs_Standings[[Abbreviation]:[2024 Projected Full Season W%]], 18, FALSE)</f>
        <v>#N/A</v>
      </c>
      <c r="AY1233" s="9" t="e">
        <f>VLOOKUP($C1233, 'Home Field Adv'!$A$2:$K$31, 11, FALSE)</f>
        <v>#N/A</v>
      </c>
      <c r="BB1233" s="5" t="str">
        <f t="shared" si="58"/>
        <v/>
      </c>
      <c r="BC1233" s="5" t="str">
        <f t="shared" si="59"/>
        <v/>
      </c>
      <c r="BD1233" s="5" t="str">
        <f t="shared" si="60"/>
        <v/>
      </c>
    </row>
    <row r="1234" spans="6:56" x14ac:dyDescent="0.45">
      <c r="F1234" s="9" t="e">
        <f>VLOOKUP($B1234, FanGraphs_Standings[[Abbreviation]:[2024 Year to Date G]], 2, FALSE)</f>
        <v>#N/A</v>
      </c>
      <c r="G1234" s="9" t="e">
        <f>IF(ISERR(VLOOKUP($D1234, 'SP Per G'!$A$2:$D$1380, 3, FALSE)), L1234, VLOOKUP($D1234, 'SP Per G'!$A$2:$D$1380, 3, FALSE))</f>
        <v>#N/A</v>
      </c>
      <c r="H1234" s="9" t="e">
        <f>VLOOKUP($D1234, 'SP Per G'!$A$2:$D$1380, 4, FALSE)</f>
        <v>#N/A</v>
      </c>
      <c r="I1234" s="9" t="e">
        <f>VLOOKUP($D1234, Individual_Pitching___Dashboard[], 18, FALSE)</f>
        <v>#N/A</v>
      </c>
      <c r="J1234" s="9" t="e">
        <f>VLOOKUP($D1234, Individual_Pitching___Dashboard[], 20, FALSE)</f>
        <v>#N/A</v>
      </c>
      <c r="K1234" s="9" t="e">
        <f>VLOOKUP($D1234, Individual_Pitching___Advanced[], 21,FALSE)</f>
        <v>#N/A</v>
      </c>
      <c r="L1234" s="9" t="e">
        <f>VLOOKUP($B1234, 'Team Per G'!$A$2:$G$31, 7, FALSE)</f>
        <v>#N/A</v>
      </c>
      <c r="M1234" s="9" t="e">
        <f>VLOOKUP($B1234, 'FanGraphs - Team WAR Projected'!$B$2:$E$31, 3, FALSE)/162</f>
        <v>#N/A</v>
      </c>
      <c r="N1234" s="9" t="e">
        <f>VLOOKUP($B1234, Team_Pitching___Advanced[[Team]:[xFIP]], 19,FALSE)</f>
        <v>#N/A</v>
      </c>
      <c r="O1234" s="9" t="e">
        <f>VLOOKUP($B1234, Team_Pitching___Advanced[], 20, FALSE)</f>
        <v>#N/A</v>
      </c>
      <c r="P1234" s="9" t="e">
        <f>VLOOKUP($B1234, Team_Batting___Dashboard[[Team]:[wOBA]], 16, FALSE)</f>
        <v>#N/A</v>
      </c>
      <c r="Q1234" s="9" t="e">
        <f>VLOOKUP($B1234, Team_Batting___Advanced[[Team]:[OPS]], 9, FALSE)</f>
        <v>#N/A</v>
      </c>
      <c r="R1234" s="9" t="e">
        <f>VLOOKUP($B1234, Team_Batting___Advanced[], 19, FALSE)</f>
        <v>#N/A</v>
      </c>
      <c r="S1234" s="9" t="e">
        <f>VLOOKUP($B1234, 'Team Per G'!$A$2:$G$31, 3, FALSE)</f>
        <v>#N/A</v>
      </c>
      <c r="T1234" s="9" t="e">
        <f>VLOOKUP($B1234, 'Team Per G'!$A$2:$G$31, 5, FALSE)</f>
        <v>#N/A</v>
      </c>
      <c r="U1234" s="9" t="e">
        <f>VLOOKUP($B1234, 'Team Per G'!$A$2:$G$31, 4, FALSE)</f>
        <v>#N/A</v>
      </c>
      <c r="V1234" s="9" t="e">
        <f>VLOOKUP($B1234, Team_Batting___Dashboard[], 22, FALSE)/$F1234</f>
        <v>#N/A</v>
      </c>
      <c r="W1234" s="9" t="e">
        <f>VLOOKUP($B1234, 'FanGraphs - Team WAR Projected'!$B$2:$E$31, 4, FALSE)/162</f>
        <v>#N/A</v>
      </c>
      <c r="X1234" s="9" t="e">
        <f>VLOOKUP($B1234, FanGraphs_Standings[[Abbreviation]:[2024 Year to Date RS/G]], 6, FALSE)/$F1234</f>
        <v>#N/A</v>
      </c>
      <c r="Y1234" s="9" t="e">
        <f>VLOOKUP($B1234, FanGraphs_Standings[[Abbreviation]:[2024 Projected Full Season RDif]], 19, FALSE)/162</f>
        <v>#N/A</v>
      </c>
      <c r="Z1234" s="9" t="e">
        <f>VLOOKUP($B1234, FanGraphs_Standings[[Abbreviation]:[2024 Projected Full Season RDif]], 5, FALSE)</f>
        <v>#N/A</v>
      </c>
      <c r="AA1234" s="9" t="e">
        <f>VLOOKUP($B1234, FanGraphs_Standings[[Abbreviation]:[2024 Projected Full Season W%]], 18, FALSE)</f>
        <v>#N/A</v>
      </c>
      <c r="AB1234" s="9" t="e">
        <f>VLOOKUP($B1234, 'Home Field Adv'!$A$2:$I$31, 9, FALSE)</f>
        <v>#N/A</v>
      </c>
      <c r="AC1234" s="9" t="e">
        <f>VLOOKUP($C1234, FanGraphs_Standings[[Abbreviation]:[2024 Year to Date G]], 2, FALSE)</f>
        <v>#N/A</v>
      </c>
      <c r="AD1234" s="9" t="e">
        <f>VLOOKUP($E1234, 'SP Per G'!$A$2:$D$1380, 3, FALSE)</f>
        <v>#N/A</v>
      </c>
      <c r="AE1234" s="9" t="e">
        <f>VLOOKUP($E1234, 'SP Per G'!$A$2:$D$1380, 4, FALSE)</f>
        <v>#N/A</v>
      </c>
      <c r="AF1234" s="9" t="e">
        <f>VLOOKUP($E1234, Individual_Pitching___Dashboard[], 18, FALSE)</f>
        <v>#N/A</v>
      </c>
      <c r="AG1234" s="9" t="e">
        <f>VLOOKUP($E1234, Individual_Pitching___Dashboard[], 20, FALSE)</f>
        <v>#N/A</v>
      </c>
      <c r="AH1234" s="9" t="e">
        <f>VLOOKUP($E1234, Individual_Pitching___Advanced[], 21,FALSE)</f>
        <v>#N/A</v>
      </c>
      <c r="AI1234" s="9" t="e">
        <f>VLOOKUP($C1234, 'Team Per G'!$A$2:$G$31, 7, FALSE)</f>
        <v>#N/A</v>
      </c>
      <c r="AJ1234" s="9" t="e">
        <f>VLOOKUP($C1234, 'FanGraphs - Team WAR Projected'!$B$2:$E$31, 3, FALSE)/162</f>
        <v>#N/A</v>
      </c>
      <c r="AK1234" s="9" t="e">
        <f>VLOOKUP($C1234, Team_Pitching___Advanced[[Team]:[xFIP]], 19,FALSE)</f>
        <v>#N/A</v>
      </c>
      <c r="AL1234" s="9" t="e">
        <f>VLOOKUP($C1234, Team_Pitching___Advanced[], 20, FALSE)</f>
        <v>#N/A</v>
      </c>
      <c r="AM1234" s="9" t="e">
        <f>VLOOKUP($C1234, Team_Batting___Dashboard[[Team]:[wOBA]], 16, FALSE)</f>
        <v>#N/A</v>
      </c>
      <c r="AN1234" s="9" t="e">
        <f>VLOOKUP($C1234, Team_Batting___Advanced[[Team]:[OPS]], 9, FALSE)</f>
        <v>#N/A</v>
      </c>
      <c r="AO1234" s="9" t="e">
        <f>VLOOKUP($C1234, Team_Batting___Advanced[], 19, FALSE)</f>
        <v>#N/A</v>
      </c>
      <c r="AP1234" s="9" t="e">
        <f>VLOOKUP($C1234, 'Team Per G'!$A$2:$G$31, 3, FALSE)</f>
        <v>#N/A</v>
      </c>
      <c r="AQ1234" s="9" t="e">
        <f>VLOOKUP($C1234, 'Team Per G'!$A$2:$G$31, 5, FALSE)</f>
        <v>#N/A</v>
      </c>
      <c r="AR1234" s="9" t="e">
        <f>VLOOKUP($C1234, 'Team Per G'!$A$2:$G$31, 4, FALSE)</f>
        <v>#N/A</v>
      </c>
      <c r="AS1234" s="9" t="e">
        <f>VLOOKUP($C1234, Team_Batting___Dashboard[], 22, FALSE)/$AC1234</f>
        <v>#N/A</v>
      </c>
      <c r="AT1234" s="9" t="e">
        <f>VLOOKUP($C1234, 'FanGraphs - Team WAR Projected'!$B$2:$E$31, 4, FALSE)/162</f>
        <v>#N/A</v>
      </c>
      <c r="AU1234" s="9" t="e">
        <f>VLOOKUP($C1234, FanGraphs_Standings[[Abbreviation]:[2024 Year to Date RS/G]], 6, FALSE)/$AC1234</f>
        <v>#N/A</v>
      </c>
      <c r="AV1234" s="9" t="e">
        <f>VLOOKUP($C1234, FanGraphs_Standings[[Abbreviation]:[2024 Projected Full Season RDif]], 19, FALSE)/162</f>
        <v>#N/A</v>
      </c>
      <c r="AW1234" s="9" t="e">
        <f>VLOOKUP($C1234, FanGraphs_Standings[[Abbreviation]:[2024 Projected Full Season RDif]], 5, FALSE)</f>
        <v>#N/A</v>
      </c>
      <c r="AX1234" s="9" t="e">
        <f>VLOOKUP($C1234, FanGraphs_Standings[[Abbreviation]:[2024 Projected Full Season W%]], 18, FALSE)</f>
        <v>#N/A</v>
      </c>
      <c r="AY1234" s="9" t="e">
        <f>VLOOKUP($C1234, 'Home Field Adv'!$A$2:$K$31, 11, FALSE)</f>
        <v>#N/A</v>
      </c>
      <c r="BB1234" s="5" t="str">
        <f t="shared" si="58"/>
        <v/>
      </c>
      <c r="BC1234" s="5" t="str">
        <f t="shared" si="59"/>
        <v/>
      </c>
      <c r="BD1234" s="5" t="str">
        <f t="shared" si="60"/>
        <v/>
      </c>
    </row>
    <row r="1235" spans="6:56" x14ac:dyDescent="0.45">
      <c r="F1235" s="9" t="e">
        <f>VLOOKUP($B1235, FanGraphs_Standings[[Abbreviation]:[2024 Year to Date G]], 2, FALSE)</f>
        <v>#N/A</v>
      </c>
      <c r="G1235" s="9" t="e">
        <f>IF(ISERR(VLOOKUP($D1235, 'SP Per G'!$A$2:$D$1380, 3, FALSE)), L1235, VLOOKUP($D1235, 'SP Per G'!$A$2:$D$1380, 3, FALSE))</f>
        <v>#N/A</v>
      </c>
      <c r="H1235" s="9" t="e">
        <f>VLOOKUP($D1235, 'SP Per G'!$A$2:$D$1380, 4, FALSE)</f>
        <v>#N/A</v>
      </c>
      <c r="I1235" s="9" t="e">
        <f>VLOOKUP($D1235, Individual_Pitching___Dashboard[], 18, FALSE)</f>
        <v>#N/A</v>
      </c>
      <c r="J1235" s="9" t="e">
        <f>VLOOKUP($D1235, Individual_Pitching___Dashboard[], 20, FALSE)</f>
        <v>#N/A</v>
      </c>
      <c r="K1235" s="9" t="e">
        <f>VLOOKUP($D1235, Individual_Pitching___Advanced[], 21,FALSE)</f>
        <v>#N/A</v>
      </c>
      <c r="L1235" s="9" t="e">
        <f>VLOOKUP($B1235, 'Team Per G'!$A$2:$G$31, 7, FALSE)</f>
        <v>#N/A</v>
      </c>
      <c r="M1235" s="9" t="e">
        <f>VLOOKUP($B1235, 'FanGraphs - Team WAR Projected'!$B$2:$E$31, 3, FALSE)/162</f>
        <v>#N/A</v>
      </c>
      <c r="N1235" s="9" t="e">
        <f>VLOOKUP($B1235, Team_Pitching___Advanced[[Team]:[xFIP]], 19,FALSE)</f>
        <v>#N/A</v>
      </c>
      <c r="O1235" s="9" t="e">
        <f>VLOOKUP($B1235, Team_Pitching___Advanced[], 20, FALSE)</f>
        <v>#N/A</v>
      </c>
      <c r="P1235" s="9" t="e">
        <f>VLOOKUP($B1235, Team_Batting___Dashboard[[Team]:[wOBA]], 16, FALSE)</f>
        <v>#N/A</v>
      </c>
      <c r="Q1235" s="9" t="e">
        <f>VLOOKUP($B1235, Team_Batting___Advanced[[Team]:[OPS]], 9, FALSE)</f>
        <v>#N/A</v>
      </c>
      <c r="R1235" s="9" t="e">
        <f>VLOOKUP($B1235, Team_Batting___Advanced[], 19, FALSE)</f>
        <v>#N/A</v>
      </c>
      <c r="S1235" s="9" t="e">
        <f>VLOOKUP($B1235, 'Team Per G'!$A$2:$G$31, 3, FALSE)</f>
        <v>#N/A</v>
      </c>
      <c r="T1235" s="9" t="e">
        <f>VLOOKUP($B1235, 'Team Per G'!$A$2:$G$31, 5, FALSE)</f>
        <v>#N/A</v>
      </c>
      <c r="U1235" s="9" t="e">
        <f>VLOOKUP($B1235, 'Team Per G'!$A$2:$G$31, 4, FALSE)</f>
        <v>#N/A</v>
      </c>
      <c r="V1235" s="9" t="e">
        <f>VLOOKUP($B1235, Team_Batting___Dashboard[], 22, FALSE)/$F1235</f>
        <v>#N/A</v>
      </c>
      <c r="W1235" s="9" t="e">
        <f>VLOOKUP($B1235, 'FanGraphs - Team WAR Projected'!$B$2:$E$31, 4, FALSE)/162</f>
        <v>#N/A</v>
      </c>
      <c r="X1235" s="9" t="e">
        <f>VLOOKUP($B1235, FanGraphs_Standings[[Abbreviation]:[2024 Year to Date RS/G]], 6, FALSE)/$F1235</f>
        <v>#N/A</v>
      </c>
      <c r="Y1235" s="9" t="e">
        <f>VLOOKUP($B1235, FanGraphs_Standings[[Abbreviation]:[2024 Projected Full Season RDif]], 19, FALSE)/162</f>
        <v>#N/A</v>
      </c>
      <c r="Z1235" s="9" t="e">
        <f>VLOOKUP($B1235, FanGraphs_Standings[[Abbreviation]:[2024 Projected Full Season RDif]], 5, FALSE)</f>
        <v>#N/A</v>
      </c>
      <c r="AA1235" s="9" t="e">
        <f>VLOOKUP($B1235, FanGraphs_Standings[[Abbreviation]:[2024 Projected Full Season W%]], 18, FALSE)</f>
        <v>#N/A</v>
      </c>
      <c r="AB1235" s="9" t="e">
        <f>VLOOKUP($B1235, 'Home Field Adv'!$A$2:$I$31, 9, FALSE)</f>
        <v>#N/A</v>
      </c>
      <c r="AC1235" s="9" t="e">
        <f>VLOOKUP($C1235, FanGraphs_Standings[[Abbreviation]:[2024 Year to Date G]], 2, FALSE)</f>
        <v>#N/A</v>
      </c>
      <c r="AD1235" s="9" t="e">
        <f>VLOOKUP($E1235, 'SP Per G'!$A$2:$D$1380, 3, FALSE)</f>
        <v>#N/A</v>
      </c>
      <c r="AE1235" s="9" t="e">
        <f>VLOOKUP($E1235, 'SP Per G'!$A$2:$D$1380, 4, FALSE)</f>
        <v>#N/A</v>
      </c>
      <c r="AF1235" s="9" t="e">
        <f>VLOOKUP($E1235, Individual_Pitching___Dashboard[], 18, FALSE)</f>
        <v>#N/A</v>
      </c>
      <c r="AG1235" s="9" t="e">
        <f>VLOOKUP($E1235, Individual_Pitching___Dashboard[], 20, FALSE)</f>
        <v>#N/A</v>
      </c>
      <c r="AH1235" s="9" t="e">
        <f>VLOOKUP($E1235, Individual_Pitching___Advanced[], 21,FALSE)</f>
        <v>#N/A</v>
      </c>
      <c r="AI1235" s="9" t="e">
        <f>VLOOKUP($C1235, 'Team Per G'!$A$2:$G$31, 7, FALSE)</f>
        <v>#N/A</v>
      </c>
      <c r="AJ1235" s="9" t="e">
        <f>VLOOKUP($C1235, 'FanGraphs - Team WAR Projected'!$B$2:$E$31, 3, FALSE)/162</f>
        <v>#N/A</v>
      </c>
      <c r="AK1235" s="9" t="e">
        <f>VLOOKUP($C1235, Team_Pitching___Advanced[[Team]:[xFIP]], 19,FALSE)</f>
        <v>#N/A</v>
      </c>
      <c r="AL1235" s="9" t="e">
        <f>VLOOKUP($C1235, Team_Pitching___Advanced[], 20, FALSE)</f>
        <v>#N/A</v>
      </c>
      <c r="AM1235" s="9" t="e">
        <f>VLOOKUP($C1235, Team_Batting___Dashboard[[Team]:[wOBA]], 16, FALSE)</f>
        <v>#N/A</v>
      </c>
      <c r="AN1235" s="9" t="e">
        <f>VLOOKUP($C1235, Team_Batting___Advanced[[Team]:[OPS]], 9, FALSE)</f>
        <v>#N/A</v>
      </c>
      <c r="AO1235" s="9" t="e">
        <f>VLOOKUP($C1235, Team_Batting___Advanced[], 19, FALSE)</f>
        <v>#N/A</v>
      </c>
      <c r="AP1235" s="9" t="e">
        <f>VLOOKUP($C1235, 'Team Per G'!$A$2:$G$31, 3, FALSE)</f>
        <v>#N/A</v>
      </c>
      <c r="AQ1235" s="9" t="e">
        <f>VLOOKUP($C1235, 'Team Per G'!$A$2:$G$31, 5, FALSE)</f>
        <v>#N/A</v>
      </c>
      <c r="AR1235" s="9" t="e">
        <f>VLOOKUP($C1235, 'Team Per G'!$A$2:$G$31, 4, FALSE)</f>
        <v>#N/A</v>
      </c>
      <c r="AS1235" s="9" t="e">
        <f>VLOOKUP($C1235, Team_Batting___Dashboard[], 22, FALSE)/$AC1235</f>
        <v>#N/A</v>
      </c>
      <c r="AT1235" s="9" t="e">
        <f>VLOOKUP($C1235, 'FanGraphs - Team WAR Projected'!$B$2:$E$31, 4, FALSE)/162</f>
        <v>#N/A</v>
      </c>
      <c r="AU1235" s="9" t="e">
        <f>VLOOKUP($C1235, FanGraphs_Standings[[Abbreviation]:[2024 Year to Date RS/G]], 6, FALSE)/$AC1235</f>
        <v>#N/A</v>
      </c>
      <c r="AV1235" s="9" t="e">
        <f>VLOOKUP($C1235, FanGraphs_Standings[[Abbreviation]:[2024 Projected Full Season RDif]], 19, FALSE)/162</f>
        <v>#N/A</v>
      </c>
      <c r="AW1235" s="9" t="e">
        <f>VLOOKUP($C1235, FanGraphs_Standings[[Abbreviation]:[2024 Projected Full Season RDif]], 5, FALSE)</f>
        <v>#N/A</v>
      </c>
      <c r="AX1235" s="9" t="e">
        <f>VLOOKUP($C1235, FanGraphs_Standings[[Abbreviation]:[2024 Projected Full Season W%]], 18, FALSE)</f>
        <v>#N/A</v>
      </c>
      <c r="AY1235" s="9" t="e">
        <f>VLOOKUP($C1235, 'Home Field Adv'!$A$2:$K$31, 11, FALSE)</f>
        <v>#N/A</v>
      </c>
      <c r="BB1235" s="5" t="str">
        <f t="shared" si="58"/>
        <v/>
      </c>
      <c r="BC1235" s="5" t="str">
        <f t="shared" si="59"/>
        <v/>
      </c>
      <c r="BD1235" s="5" t="str">
        <f t="shared" si="60"/>
        <v/>
      </c>
    </row>
    <row r="1236" spans="6:56" x14ac:dyDescent="0.45">
      <c r="F1236" s="9" t="e">
        <f>VLOOKUP($B1236, FanGraphs_Standings[[Abbreviation]:[2024 Year to Date G]], 2, FALSE)</f>
        <v>#N/A</v>
      </c>
      <c r="G1236" s="9" t="e">
        <f>IF(ISERR(VLOOKUP($D1236, 'SP Per G'!$A$2:$D$1380, 3, FALSE)), L1236, VLOOKUP($D1236, 'SP Per G'!$A$2:$D$1380, 3, FALSE))</f>
        <v>#N/A</v>
      </c>
      <c r="H1236" s="9" t="e">
        <f>VLOOKUP($D1236, 'SP Per G'!$A$2:$D$1380, 4, FALSE)</f>
        <v>#N/A</v>
      </c>
      <c r="I1236" s="9" t="e">
        <f>VLOOKUP($D1236, Individual_Pitching___Dashboard[], 18, FALSE)</f>
        <v>#N/A</v>
      </c>
      <c r="J1236" s="9" t="e">
        <f>VLOOKUP($D1236, Individual_Pitching___Dashboard[], 20, FALSE)</f>
        <v>#N/A</v>
      </c>
      <c r="K1236" s="9" t="e">
        <f>VLOOKUP($D1236, Individual_Pitching___Advanced[], 21,FALSE)</f>
        <v>#N/A</v>
      </c>
      <c r="L1236" s="9" t="e">
        <f>VLOOKUP($B1236, 'Team Per G'!$A$2:$G$31, 7, FALSE)</f>
        <v>#N/A</v>
      </c>
      <c r="M1236" s="9" t="e">
        <f>VLOOKUP($B1236, 'FanGraphs - Team WAR Projected'!$B$2:$E$31, 3, FALSE)/162</f>
        <v>#N/A</v>
      </c>
      <c r="N1236" s="9" t="e">
        <f>VLOOKUP($B1236, Team_Pitching___Advanced[[Team]:[xFIP]], 19,FALSE)</f>
        <v>#N/A</v>
      </c>
      <c r="O1236" s="9" t="e">
        <f>VLOOKUP($B1236, Team_Pitching___Advanced[], 20, FALSE)</f>
        <v>#N/A</v>
      </c>
      <c r="P1236" s="9" t="e">
        <f>VLOOKUP($B1236, Team_Batting___Dashboard[[Team]:[wOBA]], 16, FALSE)</f>
        <v>#N/A</v>
      </c>
      <c r="Q1236" s="9" t="e">
        <f>VLOOKUP($B1236, Team_Batting___Advanced[[Team]:[OPS]], 9, FALSE)</f>
        <v>#N/A</v>
      </c>
      <c r="R1236" s="9" t="e">
        <f>VLOOKUP($B1236, Team_Batting___Advanced[], 19, FALSE)</f>
        <v>#N/A</v>
      </c>
      <c r="S1236" s="9" t="e">
        <f>VLOOKUP($B1236, 'Team Per G'!$A$2:$G$31, 3, FALSE)</f>
        <v>#N/A</v>
      </c>
      <c r="T1236" s="9" t="e">
        <f>VLOOKUP($B1236, 'Team Per G'!$A$2:$G$31, 5, FALSE)</f>
        <v>#N/A</v>
      </c>
      <c r="U1236" s="9" t="e">
        <f>VLOOKUP($B1236, 'Team Per G'!$A$2:$G$31, 4, FALSE)</f>
        <v>#N/A</v>
      </c>
      <c r="V1236" s="9" t="e">
        <f>VLOOKUP($B1236, Team_Batting___Dashboard[], 22, FALSE)/$F1236</f>
        <v>#N/A</v>
      </c>
      <c r="W1236" s="9" t="e">
        <f>VLOOKUP($B1236, 'FanGraphs - Team WAR Projected'!$B$2:$E$31, 4, FALSE)/162</f>
        <v>#N/A</v>
      </c>
      <c r="X1236" s="9" t="e">
        <f>VLOOKUP($B1236, FanGraphs_Standings[[Abbreviation]:[2024 Year to Date RS/G]], 6, FALSE)/$F1236</f>
        <v>#N/A</v>
      </c>
      <c r="Y1236" s="9" t="e">
        <f>VLOOKUP($B1236, FanGraphs_Standings[[Abbreviation]:[2024 Projected Full Season RDif]], 19, FALSE)/162</f>
        <v>#N/A</v>
      </c>
      <c r="Z1236" s="9" t="e">
        <f>VLOOKUP($B1236, FanGraphs_Standings[[Abbreviation]:[2024 Projected Full Season RDif]], 5, FALSE)</f>
        <v>#N/A</v>
      </c>
      <c r="AA1236" s="9" t="e">
        <f>VLOOKUP($B1236, FanGraphs_Standings[[Abbreviation]:[2024 Projected Full Season W%]], 18, FALSE)</f>
        <v>#N/A</v>
      </c>
      <c r="AB1236" s="9" t="e">
        <f>VLOOKUP($B1236, 'Home Field Adv'!$A$2:$I$31, 9, FALSE)</f>
        <v>#N/A</v>
      </c>
      <c r="AC1236" s="9" t="e">
        <f>VLOOKUP($C1236, FanGraphs_Standings[[Abbreviation]:[2024 Year to Date G]], 2, FALSE)</f>
        <v>#N/A</v>
      </c>
      <c r="AD1236" s="9" t="e">
        <f>VLOOKUP($E1236, 'SP Per G'!$A$2:$D$1380, 3, FALSE)</f>
        <v>#N/A</v>
      </c>
      <c r="AE1236" s="9" t="e">
        <f>VLOOKUP($E1236, 'SP Per G'!$A$2:$D$1380, 4, FALSE)</f>
        <v>#N/A</v>
      </c>
      <c r="AF1236" s="9" t="e">
        <f>VLOOKUP($E1236, Individual_Pitching___Dashboard[], 18, FALSE)</f>
        <v>#N/A</v>
      </c>
      <c r="AG1236" s="9" t="e">
        <f>VLOOKUP($E1236, Individual_Pitching___Dashboard[], 20, FALSE)</f>
        <v>#N/A</v>
      </c>
      <c r="AH1236" s="9" t="e">
        <f>VLOOKUP($E1236, Individual_Pitching___Advanced[], 21,FALSE)</f>
        <v>#N/A</v>
      </c>
      <c r="AI1236" s="9" t="e">
        <f>VLOOKUP($C1236, 'Team Per G'!$A$2:$G$31, 7, FALSE)</f>
        <v>#N/A</v>
      </c>
      <c r="AJ1236" s="9" t="e">
        <f>VLOOKUP($C1236, 'FanGraphs - Team WAR Projected'!$B$2:$E$31, 3, FALSE)/162</f>
        <v>#N/A</v>
      </c>
      <c r="AK1236" s="9" t="e">
        <f>VLOOKUP($C1236, Team_Pitching___Advanced[[Team]:[xFIP]], 19,FALSE)</f>
        <v>#N/A</v>
      </c>
      <c r="AL1236" s="9" t="e">
        <f>VLOOKUP($C1236, Team_Pitching___Advanced[], 20, FALSE)</f>
        <v>#N/A</v>
      </c>
      <c r="AM1236" s="9" t="e">
        <f>VLOOKUP($C1236, Team_Batting___Dashboard[[Team]:[wOBA]], 16, FALSE)</f>
        <v>#N/A</v>
      </c>
      <c r="AN1236" s="9" t="e">
        <f>VLOOKUP($C1236, Team_Batting___Advanced[[Team]:[OPS]], 9, FALSE)</f>
        <v>#N/A</v>
      </c>
      <c r="AO1236" s="9" t="e">
        <f>VLOOKUP($C1236, Team_Batting___Advanced[], 19, FALSE)</f>
        <v>#N/A</v>
      </c>
      <c r="AP1236" s="9" t="e">
        <f>VLOOKUP($C1236, 'Team Per G'!$A$2:$G$31, 3, FALSE)</f>
        <v>#N/A</v>
      </c>
      <c r="AQ1236" s="9" t="e">
        <f>VLOOKUP($C1236, 'Team Per G'!$A$2:$G$31, 5, FALSE)</f>
        <v>#N/A</v>
      </c>
      <c r="AR1236" s="9" t="e">
        <f>VLOOKUP($C1236, 'Team Per G'!$A$2:$G$31, 4, FALSE)</f>
        <v>#N/A</v>
      </c>
      <c r="AS1236" s="9" t="e">
        <f>VLOOKUP($C1236, Team_Batting___Dashboard[], 22, FALSE)/$AC1236</f>
        <v>#N/A</v>
      </c>
      <c r="AT1236" s="9" t="e">
        <f>VLOOKUP($C1236, 'FanGraphs - Team WAR Projected'!$B$2:$E$31, 4, FALSE)/162</f>
        <v>#N/A</v>
      </c>
      <c r="AU1236" s="9" t="e">
        <f>VLOOKUP($C1236, FanGraphs_Standings[[Abbreviation]:[2024 Year to Date RS/G]], 6, FALSE)/$AC1236</f>
        <v>#N/A</v>
      </c>
      <c r="AV1236" s="9" t="e">
        <f>VLOOKUP($C1236, FanGraphs_Standings[[Abbreviation]:[2024 Projected Full Season RDif]], 19, FALSE)/162</f>
        <v>#N/A</v>
      </c>
      <c r="AW1236" s="9" t="e">
        <f>VLOOKUP($C1236, FanGraphs_Standings[[Abbreviation]:[2024 Projected Full Season RDif]], 5, FALSE)</f>
        <v>#N/A</v>
      </c>
      <c r="AX1236" s="9" t="e">
        <f>VLOOKUP($C1236, FanGraphs_Standings[[Abbreviation]:[2024 Projected Full Season W%]], 18, FALSE)</f>
        <v>#N/A</v>
      </c>
      <c r="AY1236" s="9" t="e">
        <f>VLOOKUP($C1236, 'Home Field Adv'!$A$2:$K$31, 11, FALSE)</f>
        <v>#N/A</v>
      </c>
      <c r="BB1236" s="5" t="str">
        <f t="shared" si="58"/>
        <v/>
      </c>
      <c r="BC1236" s="5" t="str">
        <f t="shared" si="59"/>
        <v/>
      </c>
      <c r="BD1236" s="5" t="str">
        <f t="shared" si="60"/>
        <v/>
      </c>
    </row>
    <row r="1237" spans="6:56" x14ac:dyDescent="0.45">
      <c r="F1237" s="9" t="e">
        <f>VLOOKUP($B1237, FanGraphs_Standings[[Abbreviation]:[2024 Year to Date G]], 2, FALSE)</f>
        <v>#N/A</v>
      </c>
      <c r="G1237" s="9" t="e">
        <f>IF(ISERR(VLOOKUP($D1237, 'SP Per G'!$A$2:$D$1380, 3, FALSE)), L1237, VLOOKUP($D1237, 'SP Per G'!$A$2:$D$1380, 3, FALSE))</f>
        <v>#N/A</v>
      </c>
      <c r="H1237" s="9" t="e">
        <f>VLOOKUP($D1237, 'SP Per G'!$A$2:$D$1380, 4, FALSE)</f>
        <v>#N/A</v>
      </c>
      <c r="I1237" s="9" t="e">
        <f>VLOOKUP($D1237, Individual_Pitching___Dashboard[], 18, FALSE)</f>
        <v>#N/A</v>
      </c>
      <c r="J1237" s="9" t="e">
        <f>VLOOKUP($D1237, Individual_Pitching___Dashboard[], 20, FALSE)</f>
        <v>#N/A</v>
      </c>
      <c r="K1237" s="9" t="e">
        <f>VLOOKUP($D1237, Individual_Pitching___Advanced[], 21,FALSE)</f>
        <v>#N/A</v>
      </c>
      <c r="L1237" s="9" t="e">
        <f>VLOOKUP($B1237, 'Team Per G'!$A$2:$G$31, 7, FALSE)</f>
        <v>#N/A</v>
      </c>
      <c r="M1237" s="9" t="e">
        <f>VLOOKUP($B1237, 'FanGraphs - Team WAR Projected'!$B$2:$E$31, 3, FALSE)/162</f>
        <v>#N/A</v>
      </c>
      <c r="N1237" s="9" t="e">
        <f>VLOOKUP($B1237, Team_Pitching___Advanced[[Team]:[xFIP]], 19,FALSE)</f>
        <v>#N/A</v>
      </c>
      <c r="O1237" s="9" t="e">
        <f>VLOOKUP($B1237, Team_Pitching___Advanced[], 20, FALSE)</f>
        <v>#N/A</v>
      </c>
      <c r="P1237" s="9" t="e">
        <f>VLOOKUP($B1237, Team_Batting___Dashboard[[Team]:[wOBA]], 16, FALSE)</f>
        <v>#N/A</v>
      </c>
      <c r="Q1237" s="9" t="e">
        <f>VLOOKUP($B1237, Team_Batting___Advanced[[Team]:[OPS]], 9, FALSE)</f>
        <v>#N/A</v>
      </c>
      <c r="R1237" s="9" t="e">
        <f>VLOOKUP($B1237, Team_Batting___Advanced[], 19, FALSE)</f>
        <v>#N/A</v>
      </c>
      <c r="S1237" s="9" t="e">
        <f>VLOOKUP($B1237, 'Team Per G'!$A$2:$G$31, 3, FALSE)</f>
        <v>#N/A</v>
      </c>
      <c r="T1237" s="9" t="e">
        <f>VLOOKUP($B1237, 'Team Per G'!$A$2:$G$31, 5, FALSE)</f>
        <v>#N/A</v>
      </c>
      <c r="U1237" s="9" t="e">
        <f>VLOOKUP($B1237, 'Team Per G'!$A$2:$G$31, 4, FALSE)</f>
        <v>#N/A</v>
      </c>
      <c r="V1237" s="9" t="e">
        <f>VLOOKUP($B1237, Team_Batting___Dashboard[], 22, FALSE)/$F1237</f>
        <v>#N/A</v>
      </c>
      <c r="W1237" s="9" t="e">
        <f>VLOOKUP($B1237, 'FanGraphs - Team WAR Projected'!$B$2:$E$31, 4, FALSE)/162</f>
        <v>#N/A</v>
      </c>
      <c r="X1237" s="9" t="e">
        <f>VLOOKUP($B1237, FanGraphs_Standings[[Abbreviation]:[2024 Year to Date RS/G]], 6, FALSE)/$F1237</f>
        <v>#N/A</v>
      </c>
      <c r="Y1237" s="9" t="e">
        <f>VLOOKUP($B1237, FanGraphs_Standings[[Abbreviation]:[2024 Projected Full Season RDif]], 19, FALSE)/162</f>
        <v>#N/A</v>
      </c>
      <c r="Z1237" s="9" t="e">
        <f>VLOOKUP($B1237, FanGraphs_Standings[[Abbreviation]:[2024 Projected Full Season RDif]], 5, FALSE)</f>
        <v>#N/A</v>
      </c>
      <c r="AA1237" s="9" t="e">
        <f>VLOOKUP($B1237, FanGraphs_Standings[[Abbreviation]:[2024 Projected Full Season W%]], 18, FALSE)</f>
        <v>#N/A</v>
      </c>
      <c r="AB1237" s="9" t="e">
        <f>VLOOKUP($B1237, 'Home Field Adv'!$A$2:$I$31, 9, FALSE)</f>
        <v>#N/A</v>
      </c>
      <c r="AC1237" s="9" t="e">
        <f>VLOOKUP($C1237, FanGraphs_Standings[[Abbreviation]:[2024 Year to Date G]], 2, FALSE)</f>
        <v>#N/A</v>
      </c>
      <c r="AD1237" s="9" t="e">
        <f>VLOOKUP($E1237, 'SP Per G'!$A$2:$D$1380, 3, FALSE)</f>
        <v>#N/A</v>
      </c>
      <c r="AE1237" s="9" t="e">
        <f>VLOOKUP($E1237, 'SP Per G'!$A$2:$D$1380, 4, FALSE)</f>
        <v>#N/A</v>
      </c>
      <c r="AF1237" s="9" t="e">
        <f>VLOOKUP($E1237, Individual_Pitching___Dashboard[], 18, FALSE)</f>
        <v>#N/A</v>
      </c>
      <c r="AG1237" s="9" t="e">
        <f>VLOOKUP($E1237, Individual_Pitching___Dashboard[], 20, FALSE)</f>
        <v>#N/A</v>
      </c>
      <c r="AH1237" s="9" t="e">
        <f>VLOOKUP($E1237, Individual_Pitching___Advanced[], 21,FALSE)</f>
        <v>#N/A</v>
      </c>
      <c r="AI1237" s="9" t="e">
        <f>VLOOKUP($C1237, 'Team Per G'!$A$2:$G$31, 7, FALSE)</f>
        <v>#N/A</v>
      </c>
      <c r="AJ1237" s="9" t="e">
        <f>VLOOKUP($C1237, 'FanGraphs - Team WAR Projected'!$B$2:$E$31, 3, FALSE)/162</f>
        <v>#N/A</v>
      </c>
      <c r="AK1237" s="9" t="e">
        <f>VLOOKUP($C1237, Team_Pitching___Advanced[[Team]:[xFIP]], 19,FALSE)</f>
        <v>#N/A</v>
      </c>
      <c r="AL1237" s="9" t="e">
        <f>VLOOKUP($C1237, Team_Pitching___Advanced[], 20, FALSE)</f>
        <v>#N/A</v>
      </c>
      <c r="AM1237" s="9" t="e">
        <f>VLOOKUP($C1237, Team_Batting___Dashboard[[Team]:[wOBA]], 16, FALSE)</f>
        <v>#N/A</v>
      </c>
      <c r="AN1237" s="9" t="e">
        <f>VLOOKUP($C1237, Team_Batting___Advanced[[Team]:[OPS]], 9, FALSE)</f>
        <v>#N/A</v>
      </c>
      <c r="AO1237" s="9" t="e">
        <f>VLOOKUP($C1237, Team_Batting___Advanced[], 19, FALSE)</f>
        <v>#N/A</v>
      </c>
      <c r="AP1237" s="9" t="e">
        <f>VLOOKUP($C1237, 'Team Per G'!$A$2:$G$31, 3, FALSE)</f>
        <v>#N/A</v>
      </c>
      <c r="AQ1237" s="9" t="e">
        <f>VLOOKUP($C1237, 'Team Per G'!$A$2:$G$31, 5, FALSE)</f>
        <v>#N/A</v>
      </c>
      <c r="AR1237" s="9" t="e">
        <f>VLOOKUP($C1237, 'Team Per G'!$A$2:$G$31, 4, FALSE)</f>
        <v>#N/A</v>
      </c>
      <c r="AS1237" s="9" t="e">
        <f>VLOOKUP($C1237, Team_Batting___Dashboard[], 22, FALSE)/$AC1237</f>
        <v>#N/A</v>
      </c>
      <c r="AT1237" s="9" t="e">
        <f>VLOOKUP($C1237, 'FanGraphs - Team WAR Projected'!$B$2:$E$31, 4, FALSE)/162</f>
        <v>#N/A</v>
      </c>
      <c r="AU1237" s="9" t="e">
        <f>VLOOKUP($C1237, FanGraphs_Standings[[Abbreviation]:[2024 Year to Date RS/G]], 6, FALSE)/$AC1237</f>
        <v>#N/A</v>
      </c>
      <c r="AV1237" s="9" t="e">
        <f>VLOOKUP($C1237, FanGraphs_Standings[[Abbreviation]:[2024 Projected Full Season RDif]], 19, FALSE)/162</f>
        <v>#N/A</v>
      </c>
      <c r="AW1237" s="9" t="e">
        <f>VLOOKUP($C1237, FanGraphs_Standings[[Abbreviation]:[2024 Projected Full Season RDif]], 5, FALSE)</f>
        <v>#N/A</v>
      </c>
      <c r="AX1237" s="9" t="e">
        <f>VLOOKUP($C1237, FanGraphs_Standings[[Abbreviation]:[2024 Projected Full Season W%]], 18, FALSE)</f>
        <v>#N/A</v>
      </c>
      <c r="AY1237" s="9" t="e">
        <f>VLOOKUP($C1237, 'Home Field Adv'!$A$2:$K$31, 11, FALSE)</f>
        <v>#N/A</v>
      </c>
      <c r="BB1237" s="5" t="str">
        <f t="shared" si="58"/>
        <v/>
      </c>
      <c r="BC1237" s="5" t="str">
        <f t="shared" si="59"/>
        <v/>
      </c>
      <c r="BD1237" s="5" t="str">
        <f t="shared" si="60"/>
        <v/>
      </c>
    </row>
    <row r="1238" spans="6:56" x14ac:dyDescent="0.45">
      <c r="F1238" s="9" t="e">
        <f>VLOOKUP($B1238, FanGraphs_Standings[[Abbreviation]:[2024 Year to Date G]], 2, FALSE)</f>
        <v>#N/A</v>
      </c>
      <c r="G1238" s="9" t="e">
        <f>IF(ISERR(VLOOKUP($D1238, 'SP Per G'!$A$2:$D$1380, 3, FALSE)), L1238, VLOOKUP($D1238, 'SP Per G'!$A$2:$D$1380, 3, FALSE))</f>
        <v>#N/A</v>
      </c>
      <c r="H1238" s="9" t="e">
        <f>VLOOKUP($D1238, 'SP Per G'!$A$2:$D$1380, 4, FALSE)</f>
        <v>#N/A</v>
      </c>
      <c r="I1238" s="9" t="e">
        <f>VLOOKUP($D1238, Individual_Pitching___Dashboard[], 18, FALSE)</f>
        <v>#N/A</v>
      </c>
      <c r="J1238" s="9" t="e">
        <f>VLOOKUP($D1238, Individual_Pitching___Dashboard[], 20, FALSE)</f>
        <v>#N/A</v>
      </c>
      <c r="K1238" s="9" t="e">
        <f>VLOOKUP($D1238, Individual_Pitching___Advanced[], 21,FALSE)</f>
        <v>#N/A</v>
      </c>
      <c r="L1238" s="9" t="e">
        <f>VLOOKUP($B1238, 'Team Per G'!$A$2:$G$31, 7, FALSE)</f>
        <v>#N/A</v>
      </c>
      <c r="M1238" s="9" t="e">
        <f>VLOOKUP($B1238, 'FanGraphs - Team WAR Projected'!$B$2:$E$31, 3, FALSE)/162</f>
        <v>#N/A</v>
      </c>
      <c r="N1238" s="9" t="e">
        <f>VLOOKUP($B1238, Team_Pitching___Advanced[[Team]:[xFIP]], 19,FALSE)</f>
        <v>#N/A</v>
      </c>
      <c r="O1238" s="9" t="e">
        <f>VLOOKUP($B1238, Team_Pitching___Advanced[], 20, FALSE)</f>
        <v>#N/A</v>
      </c>
      <c r="P1238" s="9" t="e">
        <f>VLOOKUP($B1238, Team_Batting___Dashboard[[Team]:[wOBA]], 16, FALSE)</f>
        <v>#N/A</v>
      </c>
      <c r="Q1238" s="9" t="e">
        <f>VLOOKUP($B1238, Team_Batting___Advanced[[Team]:[OPS]], 9, FALSE)</f>
        <v>#N/A</v>
      </c>
      <c r="R1238" s="9" t="e">
        <f>VLOOKUP($B1238, Team_Batting___Advanced[], 19, FALSE)</f>
        <v>#N/A</v>
      </c>
      <c r="S1238" s="9" t="e">
        <f>VLOOKUP($B1238, 'Team Per G'!$A$2:$G$31, 3, FALSE)</f>
        <v>#N/A</v>
      </c>
      <c r="T1238" s="9" t="e">
        <f>VLOOKUP($B1238, 'Team Per G'!$A$2:$G$31, 5, FALSE)</f>
        <v>#N/A</v>
      </c>
      <c r="U1238" s="9" t="e">
        <f>VLOOKUP($B1238, 'Team Per G'!$A$2:$G$31, 4, FALSE)</f>
        <v>#N/A</v>
      </c>
      <c r="V1238" s="9" t="e">
        <f>VLOOKUP($B1238, Team_Batting___Dashboard[], 22, FALSE)/$F1238</f>
        <v>#N/A</v>
      </c>
      <c r="W1238" s="9" t="e">
        <f>VLOOKUP($B1238, 'FanGraphs - Team WAR Projected'!$B$2:$E$31, 4, FALSE)/162</f>
        <v>#N/A</v>
      </c>
      <c r="X1238" s="9" t="e">
        <f>VLOOKUP($B1238, FanGraphs_Standings[[Abbreviation]:[2024 Year to Date RS/G]], 6, FALSE)/$F1238</f>
        <v>#N/A</v>
      </c>
      <c r="Y1238" s="9" t="e">
        <f>VLOOKUP($B1238, FanGraphs_Standings[[Abbreviation]:[2024 Projected Full Season RDif]], 19, FALSE)/162</f>
        <v>#N/A</v>
      </c>
      <c r="Z1238" s="9" t="e">
        <f>VLOOKUP($B1238, FanGraphs_Standings[[Abbreviation]:[2024 Projected Full Season RDif]], 5, FALSE)</f>
        <v>#N/A</v>
      </c>
      <c r="AA1238" s="9" t="e">
        <f>VLOOKUP($B1238, FanGraphs_Standings[[Abbreviation]:[2024 Projected Full Season W%]], 18, FALSE)</f>
        <v>#N/A</v>
      </c>
      <c r="AB1238" s="9" t="e">
        <f>VLOOKUP($B1238, 'Home Field Adv'!$A$2:$I$31, 9, FALSE)</f>
        <v>#N/A</v>
      </c>
      <c r="AC1238" s="9" t="e">
        <f>VLOOKUP($C1238, FanGraphs_Standings[[Abbreviation]:[2024 Year to Date G]], 2, FALSE)</f>
        <v>#N/A</v>
      </c>
      <c r="AD1238" s="9" t="e">
        <f>VLOOKUP($E1238, 'SP Per G'!$A$2:$D$1380, 3, FALSE)</f>
        <v>#N/A</v>
      </c>
      <c r="AE1238" s="9" t="e">
        <f>VLOOKUP($E1238, 'SP Per G'!$A$2:$D$1380, 4, FALSE)</f>
        <v>#N/A</v>
      </c>
      <c r="AF1238" s="9" t="e">
        <f>VLOOKUP($E1238, Individual_Pitching___Dashboard[], 18, FALSE)</f>
        <v>#N/A</v>
      </c>
      <c r="AG1238" s="9" t="e">
        <f>VLOOKUP($E1238, Individual_Pitching___Dashboard[], 20, FALSE)</f>
        <v>#N/A</v>
      </c>
      <c r="AH1238" s="9" t="e">
        <f>VLOOKUP($E1238, Individual_Pitching___Advanced[], 21,FALSE)</f>
        <v>#N/A</v>
      </c>
      <c r="AI1238" s="9" t="e">
        <f>VLOOKUP($C1238, 'Team Per G'!$A$2:$G$31, 7, FALSE)</f>
        <v>#N/A</v>
      </c>
      <c r="AJ1238" s="9" t="e">
        <f>VLOOKUP($C1238, 'FanGraphs - Team WAR Projected'!$B$2:$E$31, 3, FALSE)/162</f>
        <v>#N/A</v>
      </c>
      <c r="AK1238" s="9" t="e">
        <f>VLOOKUP($C1238, Team_Pitching___Advanced[[Team]:[xFIP]], 19,FALSE)</f>
        <v>#N/A</v>
      </c>
      <c r="AL1238" s="9" t="e">
        <f>VLOOKUP($C1238, Team_Pitching___Advanced[], 20, FALSE)</f>
        <v>#N/A</v>
      </c>
      <c r="AM1238" s="9" t="e">
        <f>VLOOKUP($C1238, Team_Batting___Dashboard[[Team]:[wOBA]], 16, FALSE)</f>
        <v>#N/A</v>
      </c>
      <c r="AN1238" s="9" t="e">
        <f>VLOOKUP($C1238, Team_Batting___Advanced[[Team]:[OPS]], 9, FALSE)</f>
        <v>#N/A</v>
      </c>
      <c r="AO1238" s="9" t="e">
        <f>VLOOKUP($C1238, Team_Batting___Advanced[], 19, FALSE)</f>
        <v>#N/A</v>
      </c>
      <c r="AP1238" s="9" t="e">
        <f>VLOOKUP($C1238, 'Team Per G'!$A$2:$G$31, 3, FALSE)</f>
        <v>#N/A</v>
      </c>
      <c r="AQ1238" s="9" t="e">
        <f>VLOOKUP($C1238, 'Team Per G'!$A$2:$G$31, 5, FALSE)</f>
        <v>#N/A</v>
      </c>
      <c r="AR1238" s="9" t="e">
        <f>VLOOKUP($C1238, 'Team Per G'!$A$2:$G$31, 4, FALSE)</f>
        <v>#N/A</v>
      </c>
      <c r="AS1238" s="9" t="e">
        <f>VLOOKUP($C1238, Team_Batting___Dashboard[], 22, FALSE)/$AC1238</f>
        <v>#N/A</v>
      </c>
      <c r="AT1238" s="9" t="e">
        <f>VLOOKUP($C1238, 'FanGraphs - Team WAR Projected'!$B$2:$E$31, 4, FALSE)/162</f>
        <v>#N/A</v>
      </c>
      <c r="AU1238" s="9" t="e">
        <f>VLOOKUP($C1238, FanGraphs_Standings[[Abbreviation]:[2024 Year to Date RS/G]], 6, FALSE)/$AC1238</f>
        <v>#N/A</v>
      </c>
      <c r="AV1238" s="9" t="e">
        <f>VLOOKUP($C1238, FanGraphs_Standings[[Abbreviation]:[2024 Projected Full Season RDif]], 19, FALSE)/162</f>
        <v>#N/A</v>
      </c>
      <c r="AW1238" s="9" t="e">
        <f>VLOOKUP($C1238, FanGraphs_Standings[[Abbreviation]:[2024 Projected Full Season RDif]], 5, FALSE)</f>
        <v>#N/A</v>
      </c>
      <c r="AX1238" s="9" t="e">
        <f>VLOOKUP($C1238, FanGraphs_Standings[[Abbreviation]:[2024 Projected Full Season W%]], 18, FALSE)</f>
        <v>#N/A</v>
      </c>
      <c r="AY1238" s="9" t="e">
        <f>VLOOKUP($C1238, 'Home Field Adv'!$A$2:$K$31, 11, FALSE)</f>
        <v>#N/A</v>
      </c>
      <c r="BB1238" s="5" t="str">
        <f t="shared" si="58"/>
        <v/>
      </c>
      <c r="BC1238" s="5" t="str">
        <f t="shared" si="59"/>
        <v/>
      </c>
      <c r="BD1238" s="5" t="str">
        <f t="shared" si="60"/>
        <v/>
      </c>
    </row>
    <row r="1239" spans="6:56" x14ac:dyDescent="0.45">
      <c r="F1239" s="9" t="e">
        <f>VLOOKUP($B1239, FanGraphs_Standings[[Abbreviation]:[2024 Year to Date G]], 2, FALSE)</f>
        <v>#N/A</v>
      </c>
      <c r="G1239" s="9" t="e">
        <f>IF(ISERR(VLOOKUP($D1239, 'SP Per G'!$A$2:$D$1380, 3, FALSE)), L1239, VLOOKUP($D1239, 'SP Per G'!$A$2:$D$1380, 3, FALSE))</f>
        <v>#N/A</v>
      </c>
      <c r="H1239" s="9" t="e">
        <f>VLOOKUP($D1239, 'SP Per G'!$A$2:$D$1380, 4, FALSE)</f>
        <v>#N/A</v>
      </c>
      <c r="I1239" s="9" t="e">
        <f>VLOOKUP($D1239, Individual_Pitching___Dashboard[], 18, FALSE)</f>
        <v>#N/A</v>
      </c>
      <c r="J1239" s="9" t="e">
        <f>VLOOKUP($D1239, Individual_Pitching___Dashboard[], 20, FALSE)</f>
        <v>#N/A</v>
      </c>
      <c r="K1239" s="9" t="e">
        <f>VLOOKUP($D1239, Individual_Pitching___Advanced[], 21,FALSE)</f>
        <v>#N/A</v>
      </c>
      <c r="L1239" s="9" t="e">
        <f>VLOOKUP($B1239, 'Team Per G'!$A$2:$G$31, 7, FALSE)</f>
        <v>#N/A</v>
      </c>
      <c r="M1239" s="9" t="e">
        <f>VLOOKUP($B1239, 'FanGraphs - Team WAR Projected'!$B$2:$E$31, 3, FALSE)/162</f>
        <v>#N/A</v>
      </c>
      <c r="N1239" s="9" t="e">
        <f>VLOOKUP($B1239, Team_Pitching___Advanced[[Team]:[xFIP]], 19,FALSE)</f>
        <v>#N/A</v>
      </c>
      <c r="O1239" s="9" t="e">
        <f>VLOOKUP($B1239, Team_Pitching___Advanced[], 20, FALSE)</f>
        <v>#N/A</v>
      </c>
      <c r="P1239" s="9" t="e">
        <f>VLOOKUP($B1239, Team_Batting___Dashboard[[Team]:[wOBA]], 16, FALSE)</f>
        <v>#N/A</v>
      </c>
      <c r="Q1239" s="9" t="e">
        <f>VLOOKUP($B1239, Team_Batting___Advanced[[Team]:[OPS]], 9, FALSE)</f>
        <v>#N/A</v>
      </c>
      <c r="R1239" s="9" t="e">
        <f>VLOOKUP($B1239, Team_Batting___Advanced[], 19, FALSE)</f>
        <v>#N/A</v>
      </c>
      <c r="S1239" s="9" t="e">
        <f>VLOOKUP($B1239, 'Team Per G'!$A$2:$G$31, 3, FALSE)</f>
        <v>#N/A</v>
      </c>
      <c r="T1239" s="9" t="e">
        <f>VLOOKUP($B1239, 'Team Per G'!$A$2:$G$31, 5, FALSE)</f>
        <v>#N/A</v>
      </c>
      <c r="U1239" s="9" t="e">
        <f>VLOOKUP($B1239, 'Team Per G'!$A$2:$G$31, 4, FALSE)</f>
        <v>#N/A</v>
      </c>
      <c r="V1239" s="9" t="e">
        <f>VLOOKUP($B1239, Team_Batting___Dashboard[], 22, FALSE)/$F1239</f>
        <v>#N/A</v>
      </c>
      <c r="W1239" s="9" t="e">
        <f>VLOOKUP($B1239, 'FanGraphs - Team WAR Projected'!$B$2:$E$31, 4, FALSE)/162</f>
        <v>#N/A</v>
      </c>
      <c r="X1239" s="9" t="e">
        <f>VLOOKUP($B1239, FanGraphs_Standings[[Abbreviation]:[2024 Year to Date RS/G]], 6, FALSE)/$F1239</f>
        <v>#N/A</v>
      </c>
      <c r="Y1239" s="9" t="e">
        <f>VLOOKUP($B1239, FanGraphs_Standings[[Abbreviation]:[2024 Projected Full Season RDif]], 19, FALSE)/162</f>
        <v>#N/A</v>
      </c>
      <c r="Z1239" s="9" t="e">
        <f>VLOOKUP($B1239, FanGraphs_Standings[[Abbreviation]:[2024 Projected Full Season RDif]], 5, FALSE)</f>
        <v>#N/A</v>
      </c>
      <c r="AA1239" s="9" t="e">
        <f>VLOOKUP($B1239, FanGraphs_Standings[[Abbreviation]:[2024 Projected Full Season W%]], 18, FALSE)</f>
        <v>#N/A</v>
      </c>
      <c r="AB1239" s="9" t="e">
        <f>VLOOKUP($B1239, 'Home Field Adv'!$A$2:$I$31, 9, FALSE)</f>
        <v>#N/A</v>
      </c>
      <c r="AC1239" s="9" t="e">
        <f>VLOOKUP($C1239, FanGraphs_Standings[[Abbreviation]:[2024 Year to Date G]], 2, FALSE)</f>
        <v>#N/A</v>
      </c>
      <c r="AD1239" s="9" t="e">
        <f>VLOOKUP($E1239, 'SP Per G'!$A$2:$D$1380, 3, FALSE)</f>
        <v>#N/A</v>
      </c>
      <c r="AE1239" s="9" t="e">
        <f>VLOOKUP($E1239, 'SP Per G'!$A$2:$D$1380, 4, FALSE)</f>
        <v>#N/A</v>
      </c>
      <c r="AF1239" s="9" t="e">
        <f>VLOOKUP($E1239, Individual_Pitching___Dashboard[], 18, FALSE)</f>
        <v>#N/A</v>
      </c>
      <c r="AG1239" s="9" t="e">
        <f>VLOOKUP($E1239, Individual_Pitching___Dashboard[], 20, FALSE)</f>
        <v>#N/A</v>
      </c>
      <c r="AH1239" s="9" t="e">
        <f>VLOOKUP($E1239, Individual_Pitching___Advanced[], 21,FALSE)</f>
        <v>#N/A</v>
      </c>
      <c r="AI1239" s="9" t="e">
        <f>VLOOKUP($C1239, 'Team Per G'!$A$2:$G$31, 7, FALSE)</f>
        <v>#N/A</v>
      </c>
      <c r="AJ1239" s="9" t="e">
        <f>VLOOKUP($C1239, 'FanGraphs - Team WAR Projected'!$B$2:$E$31, 3, FALSE)/162</f>
        <v>#N/A</v>
      </c>
      <c r="AK1239" s="9" t="e">
        <f>VLOOKUP($C1239, Team_Pitching___Advanced[[Team]:[xFIP]], 19,FALSE)</f>
        <v>#N/A</v>
      </c>
      <c r="AL1239" s="9" t="e">
        <f>VLOOKUP($C1239, Team_Pitching___Advanced[], 20, FALSE)</f>
        <v>#N/A</v>
      </c>
      <c r="AM1239" s="9" t="e">
        <f>VLOOKUP($C1239, Team_Batting___Dashboard[[Team]:[wOBA]], 16, FALSE)</f>
        <v>#N/A</v>
      </c>
      <c r="AN1239" s="9" t="e">
        <f>VLOOKUP($C1239, Team_Batting___Advanced[[Team]:[OPS]], 9, FALSE)</f>
        <v>#N/A</v>
      </c>
      <c r="AO1239" s="9" t="e">
        <f>VLOOKUP($C1239, Team_Batting___Advanced[], 19, FALSE)</f>
        <v>#N/A</v>
      </c>
      <c r="AP1239" s="9" t="e">
        <f>VLOOKUP($C1239, 'Team Per G'!$A$2:$G$31, 3, FALSE)</f>
        <v>#N/A</v>
      </c>
      <c r="AQ1239" s="9" t="e">
        <f>VLOOKUP($C1239, 'Team Per G'!$A$2:$G$31, 5, FALSE)</f>
        <v>#N/A</v>
      </c>
      <c r="AR1239" s="9" t="e">
        <f>VLOOKUP($C1239, 'Team Per G'!$A$2:$G$31, 4, FALSE)</f>
        <v>#N/A</v>
      </c>
      <c r="AS1239" s="9" t="e">
        <f>VLOOKUP($C1239, Team_Batting___Dashboard[], 22, FALSE)/$AC1239</f>
        <v>#N/A</v>
      </c>
      <c r="AT1239" s="9" t="e">
        <f>VLOOKUP($C1239, 'FanGraphs - Team WAR Projected'!$B$2:$E$31, 4, FALSE)/162</f>
        <v>#N/A</v>
      </c>
      <c r="AU1239" s="9" t="e">
        <f>VLOOKUP($C1239, FanGraphs_Standings[[Abbreviation]:[2024 Year to Date RS/G]], 6, FALSE)/$AC1239</f>
        <v>#N/A</v>
      </c>
      <c r="AV1239" s="9" t="e">
        <f>VLOOKUP($C1239, FanGraphs_Standings[[Abbreviation]:[2024 Projected Full Season RDif]], 19, FALSE)/162</f>
        <v>#N/A</v>
      </c>
      <c r="AW1239" s="9" t="e">
        <f>VLOOKUP($C1239, FanGraphs_Standings[[Abbreviation]:[2024 Projected Full Season RDif]], 5, FALSE)</f>
        <v>#N/A</v>
      </c>
      <c r="AX1239" s="9" t="e">
        <f>VLOOKUP($C1239, FanGraphs_Standings[[Abbreviation]:[2024 Projected Full Season W%]], 18, FALSE)</f>
        <v>#N/A</v>
      </c>
      <c r="AY1239" s="9" t="e">
        <f>VLOOKUP($C1239, 'Home Field Adv'!$A$2:$K$31, 11, FALSE)</f>
        <v>#N/A</v>
      </c>
      <c r="BB1239" s="5" t="str">
        <f t="shared" si="58"/>
        <v/>
      </c>
      <c r="BC1239" s="5" t="str">
        <f t="shared" si="59"/>
        <v/>
      </c>
      <c r="BD1239" s="5" t="str">
        <f t="shared" si="60"/>
        <v/>
      </c>
    </row>
    <row r="1240" spans="6:56" x14ac:dyDescent="0.45">
      <c r="F1240" s="9" t="e">
        <f>VLOOKUP($B1240, FanGraphs_Standings[[Abbreviation]:[2024 Year to Date G]], 2, FALSE)</f>
        <v>#N/A</v>
      </c>
      <c r="G1240" s="9" t="e">
        <f>IF(ISERR(VLOOKUP($D1240, 'SP Per G'!$A$2:$D$1380, 3, FALSE)), L1240, VLOOKUP($D1240, 'SP Per G'!$A$2:$D$1380, 3, FALSE))</f>
        <v>#N/A</v>
      </c>
      <c r="H1240" s="9" t="e">
        <f>VLOOKUP($D1240, 'SP Per G'!$A$2:$D$1380, 4, FALSE)</f>
        <v>#N/A</v>
      </c>
      <c r="I1240" s="9" t="e">
        <f>VLOOKUP($D1240, Individual_Pitching___Dashboard[], 18, FALSE)</f>
        <v>#N/A</v>
      </c>
      <c r="J1240" s="9" t="e">
        <f>VLOOKUP($D1240, Individual_Pitching___Dashboard[], 20, FALSE)</f>
        <v>#N/A</v>
      </c>
      <c r="K1240" s="9" t="e">
        <f>VLOOKUP($D1240, Individual_Pitching___Advanced[], 21,FALSE)</f>
        <v>#N/A</v>
      </c>
      <c r="L1240" s="9" t="e">
        <f>VLOOKUP($B1240, 'Team Per G'!$A$2:$G$31, 7, FALSE)</f>
        <v>#N/A</v>
      </c>
      <c r="M1240" s="9" t="e">
        <f>VLOOKUP($B1240, 'FanGraphs - Team WAR Projected'!$B$2:$E$31, 3, FALSE)/162</f>
        <v>#N/A</v>
      </c>
      <c r="N1240" s="9" t="e">
        <f>VLOOKUP($B1240, Team_Pitching___Advanced[[Team]:[xFIP]], 19,FALSE)</f>
        <v>#N/A</v>
      </c>
      <c r="O1240" s="9" t="e">
        <f>VLOOKUP($B1240, Team_Pitching___Advanced[], 20, FALSE)</f>
        <v>#N/A</v>
      </c>
      <c r="P1240" s="9" t="e">
        <f>VLOOKUP($B1240, Team_Batting___Dashboard[[Team]:[wOBA]], 16, FALSE)</f>
        <v>#N/A</v>
      </c>
      <c r="Q1240" s="9" t="e">
        <f>VLOOKUP($B1240, Team_Batting___Advanced[[Team]:[OPS]], 9, FALSE)</f>
        <v>#N/A</v>
      </c>
      <c r="R1240" s="9" t="e">
        <f>VLOOKUP($B1240, Team_Batting___Advanced[], 19, FALSE)</f>
        <v>#N/A</v>
      </c>
      <c r="S1240" s="9" t="e">
        <f>VLOOKUP($B1240, 'Team Per G'!$A$2:$G$31, 3, FALSE)</f>
        <v>#N/A</v>
      </c>
      <c r="T1240" s="9" t="e">
        <f>VLOOKUP($B1240, 'Team Per G'!$A$2:$G$31, 5, FALSE)</f>
        <v>#N/A</v>
      </c>
      <c r="U1240" s="9" t="e">
        <f>VLOOKUP($B1240, 'Team Per G'!$A$2:$G$31, 4, FALSE)</f>
        <v>#N/A</v>
      </c>
      <c r="V1240" s="9" t="e">
        <f>VLOOKUP($B1240, Team_Batting___Dashboard[], 22, FALSE)/$F1240</f>
        <v>#N/A</v>
      </c>
      <c r="W1240" s="9" t="e">
        <f>VLOOKUP($B1240, 'FanGraphs - Team WAR Projected'!$B$2:$E$31, 4, FALSE)/162</f>
        <v>#N/A</v>
      </c>
      <c r="X1240" s="9" t="e">
        <f>VLOOKUP($B1240, FanGraphs_Standings[[Abbreviation]:[2024 Year to Date RS/G]], 6, FALSE)/$F1240</f>
        <v>#N/A</v>
      </c>
      <c r="Y1240" s="9" t="e">
        <f>VLOOKUP($B1240, FanGraphs_Standings[[Abbreviation]:[2024 Projected Full Season RDif]], 19, FALSE)/162</f>
        <v>#N/A</v>
      </c>
      <c r="Z1240" s="9" t="e">
        <f>VLOOKUP($B1240, FanGraphs_Standings[[Abbreviation]:[2024 Projected Full Season RDif]], 5, FALSE)</f>
        <v>#N/A</v>
      </c>
      <c r="AA1240" s="9" t="e">
        <f>VLOOKUP($B1240, FanGraphs_Standings[[Abbreviation]:[2024 Projected Full Season W%]], 18, FALSE)</f>
        <v>#N/A</v>
      </c>
      <c r="AB1240" s="9" t="e">
        <f>VLOOKUP($B1240, 'Home Field Adv'!$A$2:$I$31, 9, FALSE)</f>
        <v>#N/A</v>
      </c>
      <c r="AC1240" s="9" t="e">
        <f>VLOOKUP($C1240, FanGraphs_Standings[[Abbreviation]:[2024 Year to Date G]], 2, FALSE)</f>
        <v>#N/A</v>
      </c>
      <c r="AD1240" s="9" t="e">
        <f>VLOOKUP($E1240, 'SP Per G'!$A$2:$D$1380, 3, FALSE)</f>
        <v>#N/A</v>
      </c>
      <c r="AE1240" s="9" t="e">
        <f>VLOOKUP($E1240, 'SP Per G'!$A$2:$D$1380, 4, FALSE)</f>
        <v>#N/A</v>
      </c>
      <c r="AF1240" s="9" t="e">
        <f>VLOOKUP($E1240, Individual_Pitching___Dashboard[], 18, FALSE)</f>
        <v>#N/A</v>
      </c>
      <c r="AG1240" s="9" t="e">
        <f>VLOOKUP($E1240, Individual_Pitching___Dashboard[], 20, FALSE)</f>
        <v>#N/A</v>
      </c>
      <c r="AH1240" s="9" t="e">
        <f>VLOOKUP($E1240, Individual_Pitching___Advanced[], 21,FALSE)</f>
        <v>#N/A</v>
      </c>
      <c r="AI1240" s="9" t="e">
        <f>VLOOKUP($C1240, 'Team Per G'!$A$2:$G$31, 7, FALSE)</f>
        <v>#N/A</v>
      </c>
      <c r="AJ1240" s="9" t="e">
        <f>VLOOKUP($C1240, 'FanGraphs - Team WAR Projected'!$B$2:$E$31, 3, FALSE)/162</f>
        <v>#N/A</v>
      </c>
      <c r="AK1240" s="9" t="e">
        <f>VLOOKUP($C1240, Team_Pitching___Advanced[[Team]:[xFIP]], 19,FALSE)</f>
        <v>#N/A</v>
      </c>
      <c r="AL1240" s="9" t="e">
        <f>VLOOKUP($C1240, Team_Pitching___Advanced[], 20, FALSE)</f>
        <v>#N/A</v>
      </c>
      <c r="AM1240" s="9" t="e">
        <f>VLOOKUP($C1240, Team_Batting___Dashboard[[Team]:[wOBA]], 16, FALSE)</f>
        <v>#N/A</v>
      </c>
      <c r="AN1240" s="9" t="e">
        <f>VLOOKUP($C1240, Team_Batting___Advanced[[Team]:[OPS]], 9, FALSE)</f>
        <v>#N/A</v>
      </c>
      <c r="AO1240" s="9" t="e">
        <f>VLOOKUP($C1240, Team_Batting___Advanced[], 19, FALSE)</f>
        <v>#N/A</v>
      </c>
      <c r="AP1240" s="9" t="e">
        <f>VLOOKUP($C1240, 'Team Per G'!$A$2:$G$31, 3, FALSE)</f>
        <v>#N/A</v>
      </c>
      <c r="AQ1240" s="9" t="e">
        <f>VLOOKUP($C1240, 'Team Per G'!$A$2:$G$31, 5, FALSE)</f>
        <v>#N/A</v>
      </c>
      <c r="AR1240" s="9" t="e">
        <f>VLOOKUP($C1240, 'Team Per G'!$A$2:$G$31, 4, FALSE)</f>
        <v>#N/A</v>
      </c>
      <c r="AS1240" s="9" t="e">
        <f>VLOOKUP($C1240, Team_Batting___Dashboard[], 22, FALSE)/$AC1240</f>
        <v>#N/A</v>
      </c>
      <c r="AT1240" s="9" t="e">
        <f>VLOOKUP($C1240, 'FanGraphs - Team WAR Projected'!$B$2:$E$31, 4, FALSE)/162</f>
        <v>#N/A</v>
      </c>
      <c r="AU1240" s="9" t="e">
        <f>VLOOKUP($C1240, FanGraphs_Standings[[Abbreviation]:[2024 Year to Date RS/G]], 6, FALSE)/$AC1240</f>
        <v>#N/A</v>
      </c>
      <c r="AV1240" s="9" t="e">
        <f>VLOOKUP($C1240, FanGraphs_Standings[[Abbreviation]:[2024 Projected Full Season RDif]], 19, FALSE)/162</f>
        <v>#N/A</v>
      </c>
      <c r="AW1240" s="9" t="e">
        <f>VLOOKUP($C1240, FanGraphs_Standings[[Abbreviation]:[2024 Projected Full Season RDif]], 5, FALSE)</f>
        <v>#N/A</v>
      </c>
      <c r="AX1240" s="9" t="e">
        <f>VLOOKUP($C1240, FanGraphs_Standings[[Abbreviation]:[2024 Projected Full Season W%]], 18, FALSE)</f>
        <v>#N/A</v>
      </c>
      <c r="AY1240" s="9" t="e">
        <f>VLOOKUP($C1240, 'Home Field Adv'!$A$2:$K$31, 11, FALSE)</f>
        <v>#N/A</v>
      </c>
      <c r="BB1240" s="5" t="str">
        <f t="shared" si="58"/>
        <v/>
      </c>
      <c r="BC1240" s="5" t="str">
        <f t="shared" si="59"/>
        <v/>
      </c>
      <c r="BD1240" s="5" t="str">
        <f t="shared" si="60"/>
        <v/>
      </c>
    </row>
    <row r="1241" spans="6:56" x14ac:dyDescent="0.45">
      <c r="F1241" s="9" t="e">
        <f>VLOOKUP($B1241, FanGraphs_Standings[[Abbreviation]:[2024 Year to Date G]], 2, FALSE)</f>
        <v>#N/A</v>
      </c>
      <c r="G1241" s="9" t="e">
        <f>IF(ISERR(VLOOKUP($D1241, 'SP Per G'!$A$2:$D$1380, 3, FALSE)), L1241, VLOOKUP($D1241, 'SP Per G'!$A$2:$D$1380, 3, FALSE))</f>
        <v>#N/A</v>
      </c>
      <c r="H1241" s="9" t="e">
        <f>VLOOKUP($D1241, 'SP Per G'!$A$2:$D$1380, 4, FALSE)</f>
        <v>#N/A</v>
      </c>
      <c r="I1241" s="9" t="e">
        <f>VLOOKUP($D1241, Individual_Pitching___Dashboard[], 18, FALSE)</f>
        <v>#N/A</v>
      </c>
      <c r="J1241" s="9" t="e">
        <f>VLOOKUP($D1241, Individual_Pitching___Dashboard[], 20, FALSE)</f>
        <v>#N/A</v>
      </c>
      <c r="K1241" s="9" t="e">
        <f>VLOOKUP($D1241, Individual_Pitching___Advanced[], 21,FALSE)</f>
        <v>#N/A</v>
      </c>
      <c r="L1241" s="9" t="e">
        <f>VLOOKUP($B1241, 'Team Per G'!$A$2:$G$31, 7, FALSE)</f>
        <v>#N/A</v>
      </c>
      <c r="M1241" s="9" t="e">
        <f>VLOOKUP($B1241, 'FanGraphs - Team WAR Projected'!$B$2:$E$31, 3, FALSE)/162</f>
        <v>#N/A</v>
      </c>
      <c r="N1241" s="9" t="e">
        <f>VLOOKUP($B1241, Team_Pitching___Advanced[[Team]:[xFIP]], 19,FALSE)</f>
        <v>#N/A</v>
      </c>
      <c r="O1241" s="9" t="e">
        <f>VLOOKUP($B1241, Team_Pitching___Advanced[], 20, FALSE)</f>
        <v>#N/A</v>
      </c>
      <c r="P1241" s="9" t="e">
        <f>VLOOKUP($B1241, Team_Batting___Dashboard[[Team]:[wOBA]], 16, FALSE)</f>
        <v>#N/A</v>
      </c>
      <c r="Q1241" s="9" t="e">
        <f>VLOOKUP($B1241, Team_Batting___Advanced[[Team]:[OPS]], 9, FALSE)</f>
        <v>#N/A</v>
      </c>
      <c r="R1241" s="9" t="e">
        <f>VLOOKUP($B1241, Team_Batting___Advanced[], 19, FALSE)</f>
        <v>#N/A</v>
      </c>
      <c r="S1241" s="9" t="e">
        <f>VLOOKUP($B1241, 'Team Per G'!$A$2:$G$31, 3, FALSE)</f>
        <v>#N/A</v>
      </c>
      <c r="T1241" s="9" t="e">
        <f>VLOOKUP($B1241, 'Team Per G'!$A$2:$G$31, 5, FALSE)</f>
        <v>#N/A</v>
      </c>
      <c r="U1241" s="9" t="e">
        <f>VLOOKUP($B1241, 'Team Per G'!$A$2:$G$31, 4, FALSE)</f>
        <v>#N/A</v>
      </c>
      <c r="V1241" s="9" t="e">
        <f>VLOOKUP($B1241, Team_Batting___Dashboard[], 22, FALSE)/$F1241</f>
        <v>#N/A</v>
      </c>
      <c r="W1241" s="9" t="e">
        <f>VLOOKUP($B1241, 'FanGraphs - Team WAR Projected'!$B$2:$E$31, 4, FALSE)/162</f>
        <v>#N/A</v>
      </c>
      <c r="X1241" s="9" t="e">
        <f>VLOOKUP($B1241, FanGraphs_Standings[[Abbreviation]:[2024 Year to Date RS/G]], 6, FALSE)/$F1241</f>
        <v>#N/A</v>
      </c>
      <c r="Y1241" s="9" t="e">
        <f>VLOOKUP($B1241, FanGraphs_Standings[[Abbreviation]:[2024 Projected Full Season RDif]], 19, FALSE)/162</f>
        <v>#N/A</v>
      </c>
      <c r="Z1241" s="9" t="e">
        <f>VLOOKUP($B1241, FanGraphs_Standings[[Abbreviation]:[2024 Projected Full Season RDif]], 5, FALSE)</f>
        <v>#N/A</v>
      </c>
      <c r="AA1241" s="9" t="e">
        <f>VLOOKUP($B1241, FanGraphs_Standings[[Abbreviation]:[2024 Projected Full Season W%]], 18, FALSE)</f>
        <v>#N/A</v>
      </c>
      <c r="AB1241" s="9" t="e">
        <f>VLOOKUP($B1241, 'Home Field Adv'!$A$2:$I$31, 9, FALSE)</f>
        <v>#N/A</v>
      </c>
      <c r="AC1241" s="9" t="e">
        <f>VLOOKUP($C1241, FanGraphs_Standings[[Abbreviation]:[2024 Year to Date G]], 2, FALSE)</f>
        <v>#N/A</v>
      </c>
      <c r="AD1241" s="9" t="e">
        <f>VLOOKUP($E1241, 'SP Per G'!$A$2:$D$1380, 3, FALSE)</f>
        <v>#N/A</v>
      </c>
      <c r="AE1241" s="9" t="e">
        <f>VLOOKUP($E1241, 'SP Per G'!$A$2:$D$1380, 4, FALSE)</f>
        <v>#N/A</v>
      </c>
      <c r="AF1241" s="9" t="e">
        <f>VLOOKUP($E1241, Individual_Pitching___Dashboard[], 18, FALSE)</f>
        <v>#N/A</v>
      </c>
      <c r="AG1241" s="9" t="e">
        <f>VLOOKUP($E1241, Individual_Pitching___Dashboard[], 20, FALSE)</f>
        <v>#N/A</v>
      </c>
      <c r="AH1241" s="9" t="e">
        <f>VLOOKUP($E1241, Individual_Pitching___Advanced[], 21,FALSE)</f>
        <v>#N/A</v>
      </c>
      <c r="AI1241" s="9" t="e">
        <f>VLOOKUP($C1241, 'Team Per G'!$A$2:$G$31, 7, FALSE)</f>
        <v>#N/A</v>
      </c>
      <c r="AJ1241" s="9" t="e">
        <f>VLOOKUP($C1241, 'FanGraphs - Team WAR Projected'!$B$2:$E$31, 3, FALSE)/162</f>
        <v>#N/A</v>
      </c>
      <c r="AK1241" s="9" t="e">
        <f>VLOOKUP($C1241, Team_Pitching___Advanced[[Team]:[xFIP]], 19,FALSE)</f>
        <v>#N/A</v>
      </c>
      <c r="AL1241" s="9" t="e">
        <f>VLOOKUP($C1241, Team_Pitching___Advanced[], 20, FALSE)</f>
        <v>#N/A</v>
      </c>
      <c r="AM1241" s="9" t="e">
        <f>VLOOKUP($C1241, Team_Batting___Dashboard[[Team]:[wOBA]], 16, FALSE)</f>
        <v>#N/A</v>
      </c>
      <c r="AN1241" s="9" t="e">
        <f>VLOOKUP($C1241, Team_Batting___Advanced[[Team]:[OPS]], 9, FALSE)</f>
        <v>#N/A</v>
      </c>
      <c r="AO1241" s="9" t="e">
        <f>VLOOKUP($C1241, Team_Batting___Advanced[], 19, FALSE)</f>
        <v>#N/A</v>
      </c>
      <c r="AP1241" s="9" t="e">
        <f>VLOOKUP($C1241, 'Team Per G'!$A$2:$G$31, 3, FALSE)</f>
        <v>#N/A</v>
      </c>
      <c r="AQ1241" s="9" t="e">
        <f>VLOOKUP($C1241, 'Team Per G'!$A$2:$G$31, 5, FALSE)</f>
        <v>#N/A</v>
      </c>
      <c r="AR1241" s="9" t="e">
        <f>VLOOKUP($C1241, 'Team Per G'!$A$2:$G$31, 4, FALSE)</f>
        <v>#N/A</v>
      </c>
      <c r="AS1241" s="9" t="e">
        <f>VLOOKUP($C1241, Team_Batting___Dashboard[], 22, FALSE)/$AC1241</f>
        <v>#N/A</v>
      </c>
      <c r="AT1241" s="9" t="e">
        <f>VLOOKUP($C1241, 'FanGraphs - Team WAR Projected'!$B$2:$E$31, 4, FALSE)/162</f>
        <v>#N/A</v>
      </c>
      <c r="AU1241" s="9" t="e">
        <f>VLOOKUP($C1241, FanGraphs_Standings[[Abbreviation]:[2024 Year to Date RS/G]], 6, FALSE)/$AC1241</f>
        <v>#N/A</v>
      </c>
      <c r="AV1241" s="9" t="e">
        <f>VLOOKUP($C1241, FanGraphs_Standings[[Abbreviation]:[2024 Projected Full Season RDif]], 19, FALSE)/162</f>
        <v>#N/A</v>
      </c>
      <c r="AW1241" s="9" t="e">
        <f>VLOOKUP($C1241, FanGraphs_Standings[[Abbreviation]:[2024 Projected Full Season RDif]], 5, FALSE)</f>
        <v>#N/A</v>
      </c>
      <c r="AX1241" s="9" t="e">
        <f>VLOOKUP($C1241, FanGraphs_Standings[[Abbreviation]:[2024 Projected Full Season W%]], 18, FALSE)</f>
        <v>#N/A</v>
      </c>
      <c r="AY1241" s="9" t="e">
        <f>VLOOKUP($C1241, 'Home Field Adv'!$A$2:$K$31, 11, FALSE)</f>
        <v>#N/A</v>
      </c>
      <c r="BB1241" s="5" t="str">
        <f t="shared" si="58"/>
        <v/>
      </c>
      <c r="BC1241" s="5" t="str">
        <f t="shared" si="59"/>
        <v/>
      </c>
      <c r="BD1241" s="5" t="str">
        <f t="shared" si="60"/>
        <v/>
      </c>
    </row>
    <row r="1242" spans="6:56" x14ac:dyDescent="0.45">
      <c r="F1242" s="9" t="e">
        <f>VLOOKUP($B1242, FanGraphs_Standings[[Abbreviation]:[2024 Year to Date G]], 2, FALSE)</f>
        <v>#N/A</v>
      </c>
      <c r="G1242" s="9" t="e">
        <f>IF(ISERR(VLOOKUP($D1242, 'SP Per G'!$A$2:$D$1380, 3, FALSE)), L1242, VLOOKUP($D1242, 'SP Per G'!$A$2:$D$1380, 3, FALSE))</f>
        <v>#N/A</v>
      </c>
      <c r="H1242" s="9" t="e">
        <f>VLOOKUP($D1242, 'SP Per G'!$A$2:$D$1380, 4, FALSE)</f>
        <v>#N/A</v>
      </c>
      <c r="I1242" s="9" t="e">
        <f>VLOOKUP($D1242, Individual_Pitching___Dashboard[], 18, FALSE)</f>
        <v>#N/A</v>
      </c>
      <c r="J1242" s="9" t="e">
        <f>VLOOKUP($D1242, Individual_Pitching___Dashboard[], 20, FALSE)</f>
        <v>#N/A</v>
      </c>
      <c r="K1242" s="9" t="e">
        <f>VLOOKUP($D1242, Individual_Pitching___Advanced[], 21,FALSE)</f>
        <v>#N/A</v>
      </c>
      <c r="L1242" s="9" t="e">
        <f>VLOOKUP($B1242, 'Team Per G'!$A$2:$G$31, 7, FALSE)</f>
        <v>#N/A</v>
      </c>
      <c r="M1242" s="9" t="e">
        <f>VLOOKUP($B1242, 'FanGraphs - Team WAR Projected'!$B$2:$E$31, 3, FALSE)/162</f>
        <v>#N/A</v>
      </c>
      <c r="N1242" s="9" t="e">
        <f>VLOOKUP($B1242, Team_Pitching___Advanced[[Team]:[xFIP]], 19,FALSE)</f>
        <v>#N/A</v>
      </c>
      <c r="O1242" s="9" t="e">
        <f>VLOOKUP($B1242, Team_Pitching___Advanced[], 20, FALSE)</f>
        <v>#N/A</v>
      </c>
      <c r="P1242" s="9" t="e">
        <f>VLOOKUP($B1242, Team_Batting___Dashboard[[Team]:[wOBA]], 16, FALSE)</f>
        <v>#N/A</v>
      </c>
      <c r="Q1242" s="9" t="e">
        <f>VLOOKUP($B1242, Team_Batting___Advanced[[Team]:[OPS]], 9, FALSE)</f>
        <v>#N/A</v>
      </c>
      <c r="R1242" s="9" t="e">
        <f>VLOOKUP($B1242, Team_Batting___Advanced[], 19, FALSE)</f>
        <v>#N/A</v>
      </c>
      <c r="S1242" s="9" t="e">
        <f>VLOOKUP($B1242, 'Team Per G'!$A$2:$G$31, 3, FALSE)</f>
        <v>#N/A</v>
      </c>
      <c r="T1242" s="9" t="e">
        <f>VLOOKUP($B1242, 'Team Per G'!$A$2:$G$31, 5, FALSE)</f>
        <v>#N/A</v>
      </c>
      <c r="U1242" s="9" t="e">
        <f>VLOOKUP($B1242, 'Team Per G'!$A$2:$G$31, 4, FALSE)</f>
        <v>#N/A</v>
      </c>
      <c r="V1242" s="9" t="e">
        <f>VLOOKUP($B1242, Team_Batting___Dashboard[], 22, FALSE)/$F1242</f>
        <v>#N/A</v>
      </c>
      <c r="W1242" s="9" t="e">
        <f>VLOOKUP($B1242, 'FanGraphs - Team WAR Projected'!$B$2:$E$31, 4, FALSE)/162</f>
        <v>#N/A</v>
      </c>
      <c r="X1242" s="9" t="e">
        <f>VLOOKUP($B1242, FanGraphs_Standings[[Abbreviation]:[2024 Year to Date RS/G]], 6, FALSE)/$F1242</f>
        <v>#N/A</v>
      </c>
      <c r="Y1242" s="9" t="e">
        <f>VLOOKUP($B1242, FanGraphs_Standings[[Abbreviation]:[2024 Projected Full Season RDif]], 19, FALSE)/162</f>
        <v>#N/A</v>
      </c>
      <c r="Z1242" s="9" t="e">
        <f>VLOOKUP($B1242, FanGraphs_Standings[[Abbreviation]:[2024 Projected Full Season RDif]], 5, FALSE)</f>
        <v>#N/A</v>
      </c>
      <c r="AA1242" s="9" t="e">
        <f>VLOOKUP($B1242, FanGraphs_Standings[[Abbreviation]:[2024 Projected Full Season W%]], 18, FALSE)</f>
        <v>#N/A</v>
      </c>
      <c r="AB1242" s="9" t="e">
        <f>VLOOKUP($B1242, 'Home Field Adv'!$A$2:$I$31, 9, FALSE)</f>
        <v>#N/A</v>
      </c>
      <c r="AC1242" s="9" t="e">
        <f>VLOOKUP($C1242, FanGraphs_Standings[[Abbreviation]:[2024 Year to Date G]], 2, FALSE)</f>
        <v>#N/A</v>
      </c>
      <c r="AD1242" s="9" t="e">
        <f>VLOOKUP($E1242, 'SP Per G'!$A$2:$D$1380, 3, FALSE)</f>
        <v>#N/A</v>
      </c>
      <c r="AE1242" s="9" t="e">
        <f>VLOOKUP($E1242, 'SP Per G'!$A$2:$D$1380, 4, FALSE)</f>
        <v>#N/A</v>
      </c>
      <c r="AF1242" s="9" t="e">
        <f>VLOOKUP($E1242, Individual_Pitching___Dashboard[], 18, FALSE)</f>
        <v>#N/A</v>
      </c>
      <c r="AG1242" s="9" t="e">
        <f>VLOOKUP($E1242, Individual_Pitching___Dashboard[], 20, FALSE)</f>
        <v>#N/A</v>
      </c>
      <c r="AH1242" s="9" t="e">
        <f>VLOOKUP($E1242, Individual_Pitching___Advanced[], 21,FALSE)</f>
        <v>#N/A</v>
      </c>
      <c r="AI1242" s="9" t="e">
        <f>VLOOKUP($C1242, 'Team Per G'!$A$2:$G$31, 7, FALSE)</f>
        <v>#N/A</v>
      </c>
      <c r="AJ1242" s="9" t="e">
        <f>VLOOKUP($C1242, 'FanGraphs - Team WAR Projected'!$B$2:$E$31, 3, FALSE)/162</f>
        <v>#N/A</v>
      </c>
      <c r="AK1242" s="9" t="e">
        <f>VLOOKUP($C1242, Team_Pitching___Advanced[[Team]:[xFIP]], 19,FALSE)</f>
        <v>#N/A</v>
      </c>
      <c r="AL1242" s="9" t="e">
        <f>VLOOKUP($C1242, Team_Pitching___Advanced[], 20, FALSE)</f>
        <v>#N/A</v>
      </c>
      <c r="AM1242" s="9" t="e">
        <f>VLOOKUP($C1242, Team_Batting___Dashboard[[Team]:[wOBA]], 16, FALSE)</f>
        <v>#N/A</v>
      </c>
      <c r="AN1242" s="9" t="e">
        <f>VLOOKUP($C1242, Team_Batting___Advanced[[Team]:[OPS]], 9, FALSE)</f>
        <v>#N/A</v>
      </c>
      <c r="AO1242" s="9" t="e">
        <f>VLOOKUP($C1242, Team_Batting___Advanced[], 19, FALSE)</f>
        <v>#N/A</v>
      </c>
      <c r="AP1242" s="9" t="e">
        <f>VLOOKUP($C1242, 'Team Per G'!$A$2:$G$31, 3, FALSE)</f>
        <v>#N/A</v>
      </c>
      <c r="AQ1242" s="9" t="e">
        <f>VLOOKUP($C1242, 'Team Per G'!$A$2:$G$31, 5, FALSE)</f>
        <v>#N/A</v>
      </c>
      <c r="AR1242" s="9" t="e">
        <f>VLOOKUP($C1242, 'Team Per G'!$A$2:$G$31, 4, FALSE)</f>
        <v>#N/A</v>
      </c>
      <c r="AS1242" s="9" t="e">
        <f>VLOOKUP($C1242, Team_Batting___Dashboard[], 22, FALSE)/$AC1242</f>
        <v>#N/A</v>
      </c>
      <c r="AT1242" s="9" t="e">
        <f>VLOOKUP($C1242, 'FanGraphs - Team WAR Projected'!$B$2:$E$31, 4, FALSE)/162</f>
        <v>#N/A</v>
      </c>
      <c r="AU1242" s="9" t="e">
        <f>VLOOKUP($C1242, FanGraphs_Standings[[Abbreviation]:[2024 Year to Date RS/G]], 6, FALSE)/$AC1242</f>
        <v>#N/A</v>
      </c>
      <c r="AV1242" s="9" t="e">
        <f>VLOOKUP($C1242, FanGraphs_Standings[[Abbreviation]:[2024 Projected Full Season RDif]], 19, FALSE)/162</f>
        <v>#N/A</v>
      </c>
      <c r="AW1242" s="9" t="e">
        <f>VLOOKUP($C1242, FanGraphs_Standings[[Abbreviation]:[2024 Projected Full Season RDif]], 5, FALSE)</f>
        <v>#N/A</v>
      </c>
      <c r="AX1242" s="9" t="e">
        <f>VLOOKUP($C1242, FanGraphs_Standings[[Abbreviation]:[2024 Projected Full Season W%]], 18, FALSE)</f>
        <v>#N/A</v>
      </c>
      <c r="AY1242" s="9" t="e">
        <f>VLOOKUP($C1242, 'Home Field Adv'!$A$2:$K$31, 11, FALSE)</f>
        <v>#N/A</v>
      </c>
      <c r="BB1242" s="5" t="str">
        <f t="shared" si="58"/>
        <v/>
      </c>
      <c r="BC1242" s="5" t="str">
        <f t="shared" si="59"/>
        <v/>
      </c>
      <c r="BD1242" s="5" t="str">
        <f t="shared" si="60"/>
        <v/>
      </c>
    </row>
    <row r="1243" spans="6:56" x14ac:dyDescent="0.45">
      <c r="F1243" s="9" t="e">
        <f>VLOOKUP($B1243, FanGraphs_Standings[[Abbreviation]:[2024 Year to Date G]], 2, FALSE)</f>
        <v>#N/A</v>
      </c>
      <c r="G1243" s="9" t="e">
        <f>IF(ISERR(VLOOKUP($D1243, 'SP Per G'!$A$2:$D$1380, 3, FALSE)), L1243, VLOOKUP($D1243, 'SP Per G'!$A$2:$D$1380, 3, FALSE))</f>
        <v>#N/A</v>
      </c>
      <c r="H1243" s="9" t="e">
        <f>VLOOKUP($D1243, 'SP Per G'!$A$2:$D$1380, 4, FALSE)</f>
        <v>#N/A</v>
      </c>
      <c r="I1243" s="9" t="e">
        <f>VLOOKUP($D1243, Individual_Pitching___Dashboard[], 18, FALSE)</f>
        <v>#N/A</v>
      </c>
      <c r="J1243" s="9" t="e">
        <f>VLOOKUP($D1243, Individual_Pitching___Dashboard[], 20, FALSE)</f>
        <v>#N/A</v>
      </c>
      <c r="K1243" s="9" t="e">
        <f>VLOOKUP($D1243, Individual_Pitching___Advanced[], 21,FALSE)</f>
        <v>#N/A</v>
      </c>
      <c r="L1243" s="9" t="e">
        <f>VLOOKUP($B1243, 'Team Per G'!$A$2:$G$31, 7, FALSE)</f>
        <v>#N/A</v>
      </c>
      <c r="M1243" s="9" t="e">
        <f>VLOOKUP($B1243, 'FanGraphs - Team WAR Projected'!$B$2:$E$31, 3, FALSE)/162</f>
        <v>#N/A</v>
      </c>
      <c r="N1243" s="9" t="e">
        <f>VLOOKUP($B1243, Team_Pitching___Advanced[[Team]:[xFIP]], 19,FALSE)</f>
        <v>#N/A</v>
      </c>
      <c r="O1243" s="9" t="e">
        <f>VLOOKUP($B1243, Team_Pitching___Advanced[], 20, FALSE)</f>
        <v>#N/A</v>
      </c>
      <c r="P1243" s="9" t="e">
        <f>VLOOKUP($B1243, Team_Batting___Dashboard[[Team]:[wOBA]], 16, FALSE)</f>
        <v>#N/A</v>
      </c>
      <c r="Q1243" s="9" t="e">
        <f>VLOOKUP($B1243, Team_Batting___Advanced[[Team]:[OPS]], 9, FALSE)</f>
        <v>#N/A</v>
      </c>
      <c r="R1243" s="9" t="e">
        <f>VLOOKUP($B1243, Team_Batting___Advanced[], 19, FALSE)</f>
        <v>#N/A</v>
      </c>
      <c r="S1243" s="9" t="e">
        <f>VLOOKUP($B1243, 'Team Per G'!$A$2:$G$31, 3, FALSE)</f>
        <v>#N/A</v>
      </c>
      <c r="T1243" s="9" t="e">
        <f>VLOOKUP($B1243, 'Team Per G'!$A$2:$G$31, 5, FALSE)</f>
        <v>#N/A</v>
      </c>
      <c r="U1243" s="9" t="e">
        <f>VLOOKUP($B1243, 'Team Per G'!$A$2:$G$31, 4, FALSE)</f>
        <v>#N/A</v>
      </c>
      <c r="V1243" s="9" t="e">
        <f>VLOOKUP($B1243, Team_Batting___Dashboard[], 22, FALSE)/$F1243</f>
        <v>#N/A</v>
      </c>
      <c r="W1243" s="9" t="e">
        <f>VLOOKUP($B1243, 'FanGraphs - Team WAR Projected'!$B$2:$E$31, 4, FALSE)/162</f>
        <v>#N/A</v>
      </c>
      <c r="X1243" s="9" t="e">
        <f>VLOOKUP($B1243, FanGraphs_Standings[[Abbreviation]:[2024 Year to Date RS/G]], 6, FALSE)/$F1243</f>
        <v>#N/A</v>
      </c>
      <c r="Y1243" s="9" t="e">
        <f>VLOOKUP($B1243, FanGraphs_Standings[[Abbreviation]:[2024 Projected Full Season RDif]], 19, FALSE)/162</f>
        <v>#N/A</v>
      </c>
      <c r="Z1243" s="9" t="e">
        <f>VLOOKUP($B1243, FanGraphs_Standings[[Abbreviation]:[2024 Projected Full Season RDif]], 5, FALSE)</f>
        <v>#N/A</v>
      </c>
      <c r="AA1243" s="9" t="e">
        <f>VLOOKUP($B1243, FanGraphs_Standings[[Abbreviation]:[2024 Projected Full Season W%]], 18, FALSE)</f>
        <v>#N/A</v>
      </c>
      <c r="AB1243" s="9" t="e">
        <f>VLOOKUP($B1243, 'Home Field Adv'!$A$2:$I$31, 9, FALSE)</f>
        <v>#N/A</v>
      </c>
      <c r="AC1243" s="9" t="e">
        <f>VLOOKUP($C1243, FanGraphs_Standings[[Abbreviation]:[2024 Year to Date G]], 2, FALSE)</f>
        <v>#N/A</v>
      </c>
      <c r="AD1243" s="9" t="e">
        <f>VLOOKUP($E1243, 'SP Per G'!$A$2:$D$1380, 3, FALSE)</f>
        <v>#N/A</v>
      </c>
      <c r="AE1243" s="9" t="e">
        <f>VLOOKUP($E1243, 'SP Per G'!$A$2:$D$1380, 4, FALSE)</f>
        <v>#N/A</v>
      </c>
      <c r="AF1243" s="9" t="e">
        <f>VLOOKUP($E1243, Individual_Pitching___Dashboard[], 18, FALSE)</f>
        <v>#N/A</v>
      </c>
      <c r="AG1243" s="9" t="e">
        <f>VLOOKUP($E1243, Individual_Pitching___Dashboard[], 20, FALSE)</f>
        <v>#N/A</v>
      </c>
      <c r="AH1243" s="9" t="e">
        <f>VLOOKUP($E1243, Individual_Pitching___Advanced[], 21,FALSE)</f>
        <v>#N/A</v>
      </c>
      <c r="AI1243" s="9" t="e">
        <f>VLOOKUP($C1243, 'Team Per G'!$A$2:$G$31, 7, FALSE)</f>
        <v>#N/A</v>
      </c>
      <c r="AJ1243" s="9" t="e">
        <f>VLOOKUP($C1243, 'FanGraphs - Team WAR Projected'!$B$2:$E$31, 3, FALSE)/162</f>
        <v>#N/A</v>
      </c>
      <c r="AK1243" s="9" t="e">
        <f>VLOOKUP($C1243, Team_Pitching___Advanced[[Team]:[xFIP]], 19,FALSE)</f>
        <v>#N/A</v>
      </c>
      <c r="AL1243" s="9" t="e">
        <f>VLOOKUP($C1243, Team_Pitching___Advanced[], 20, FALSE)</f>
        <v>#N/A</v>
      </c>
      <c r="AM1243" s="9" t="e">
        <f>VLOOKUP($C1243, Team_Batting___Dashboard[[Team]:[wOBA]], 16, FALSE)</f>
        <v>#N/A</v>
      </c>
      <c r="AN1243" s="9" t="e">
        <f>VLOOKUP($C1243, Team_Batting___Advanced[[Team]:[OPS]], 9, FALSE)</f>
        <v>#N/A</v>
      </c>
      <c r="AO1243" s="9" t="e">
        <f>VLOOKUP($C1243, Team_Batting___Advanced[], 19, FALSE)</f>
        <v>#N/A</v>
      </c>
      <c r="AP1243" s="9" t="e">
        <f>VLOOKUP($C1243, 'Team Per G'!$A$2:$G$31, 3, FALSE)</f>
        <v>#N/A</v>
      </c>
      <c r="AQ1243" s="9" t="e">
        <f>VLOOKUP($C1243, 'Team Per G'!$A$2:$G$31, 5, FALSE)</f>
        <v>#N/A</v>
      </c>
      <c r="AR1243" s="9" t="e">
        <f>VLOOKUP($C1243, 'Team Per G'!$A$2:$G$31, 4, FALSE)</f>
        <v>#N/A</v>
      </c>
      <c r="AS1243" s="9" t="e">
        <f>VLOOKUP($C1243, Team_Batting___Dashboard[], 22, FALSE)/$AC1243</f>
        <v>#N/A</v>
      </c>
      <c r="AT1243" s="9" t="e">
        <f>VLOOKUP($C1243, 'FanGraphs - Team WAR Projected'!$B$2:$E$31, 4, FALSE)/162</f>
        <v>#N/A</v>
      </c>
      <c r="AU1243" s="9" t="e">
        <f>VLOOKUP($C1243, FanGraphs_Standings[[Abbreviation]:[2024 Year to Date RS/G]], 6, FALSE)/$AC1243</f>
        <v>#N/A</v>
      </c>
      <c r="AV1243" s="9" t="e">
        <f>VLOOKUP($C1243, FanGraphs_Standings[[Abbreviation]:[2024 Projected Full Season RDif]], 19, FALSE)/162</f>
        <v>#N/A</v>
      </c>
      <c r="AW1243" s="9" t="e">
        <f>VLOOKUP($C1243, FanGraphs_Standings[[Abbreviation]:[2024 Projected Full Season RDif]], 5, FALSE)</f>
        <v>#N/A</v>
      </c>
      <c r="AX1243" s="9" t="e">
        <f>VLOOKUP($C1243, FanGraphs_Standings[[Abbreviation]:[2024 Projected Full Season W%]], 18, FALSE)</f>
        <v>#N/A</v>
      </c>
      <c r="AY1243" s="9" t="e">
        <f>VLOOKUP($C1243, 'Home Field Adv'!$A$2:$K$31, 11, FALSE)</f>
        <v>#N/A</v>
      </c>
      <c r="BB1243" s="5" t="str">
        <f t="shared" si="58"/>
        <v/>
      </c>
      <c r="BC1243" s="5" t="str">
        <f t="shared" si="59"/>
        <v/>
      </c>
      <c r="BD1243" s="5" t="str">
        <f t="shared" si="60"/>
        <v/>
      </c>
    </row>
    <row r="1244" spans="6:56" x14ac:dyDescent="0.45">
      <c r="F1244" s="9" t="e">
        <f>VLOOKUP($B1244, FanGraphs_Standings[[Abbreviation]:[2024 Year to Date G]], 2, FALSE)</f>
        <v>#N/A</v>
      </c>
      <c r="G1244" s="9" t="e">
        <f>IF(ISERR(VLOOKUP($D1244, 'SP Per G'!$A$2:$D$1380, 3, FALSE)), L1244, VLOOKUP($D1244, 'SP Per G'!$A$2:$D$1380, 3, FALSE))</f>
        <v>#N/A</v>
      </c>
      <c r="H1244" s="9" t="e">
        <f>VLOOKUP($D1244, 'SP Per G'!$A$2:$D$1380, 4, FALSE)</f>
        <v>#N/A</v>
      </c>
      <c r="I1244" s="9" t="e">
        <f>VLOOKUP($D1244, Individual_Pitching___Dashboard[], 18, FALSE)</f>
        <v>#N/A</v>
      </c>
      <c r="J1244" s="9" t="e">
        <f>VLOOKUP($D1244, Individual_Pitching___Dashboard[], 20, FALSE)</f>
        <v>#N/A</v>
      </c>
      <c r="K1244" s="9" t="e">
        <f>VLOOKUP($D1244, Individual_Pitching___Advanced[], 21,FALSE)</f>
        <v>#N/A</v>
      </c>
      <c r="L1244" s="9" t="e">
        <f>VLOOKUP($B1244, 'Team Per G'!$A$2:$G$31, 7, FALSE)</f>
        <v>#N/A</v>
      </c>
      <c r="M1244" s="9" t="e">
        <f>VLOOKUP($B1244, 'FanGraphs - Team WAR Projected'!$B$2:$E$31, 3, FALSE)/162</f>
        <v>#N/A</v>
      </c>
      <c r="N1244" s="9" t="e">
        <f>VLOOKUP($B1244, Team_Pitching___Advanced[[Team]:[xFIP]], 19,FALSE)</f>
        <v>#N/A</v>
      </c>
      <c r="O1244" s="9" t="e">
        <f>VLOOKUP($B1244, Team_Pitching___Advanced[], 20, FALSE)</f>
        <v>#N/A</v>
      </c>
      <c r="P1244" s="9" t="e">
        <f>VLOOKUP($B1244, Team_Batting___Dashboard[[Team]:[wOBA]], 16, FALSE)</f>
        <v>#N/A</v>
      </c>
      <c r="Q1244" s="9" t="e">
        <f>VLOOKUP($B1244, Team_Batting___Advanced[[Team]:[OPS]], 9, FALSE)</f>
        <v>#N/A</v>
      </c>
      <c r="R1244" s="9" t="e">
        <f>VLOOKUP($B1244, Team_Batting___Advanced[], 19, FALSE)</f>
        <v>#N/A</v>
      </c>
      <c r="S1244" s="9" t="e">
        <f>VLOOKUP($B1244, 'Team Per G'!$A$2:$G$31, 3, FALSE)</f>
        <v>#N/A</v>
      </c>
      <c r="T1244" s="9" t="e">
        <f>VLOOKUP($B1244, 'Team Per G'!$A$2:$G$31, 5, FALSE)</f>
        <v>#N/A</v>
      </c>
      <c r="U1244" s="9" t="e">
        <f>VLOOKUP($B1244, 'Team Per G'!$A$2:$G$31, 4, FALSE)</f>
        <v>#N/A</v>
      </c>
      <c r="V1244" s="9" t="e">
        <f>VLOOKUP($B1244, Team_Batting___Dashboard[], 22, FALSE)/$F1244</f>
        <v>#N/A</v>
      </c>
      <c r="W1244" s="9" t="e">
        <f>VLOOKUP($B1244, 'FanGraphs - Team WAR Projected'!$B$2:$E$31, 4, FALSE)/162</f>
        <v>#N/A</v>
      </c>
      <c r="X1244" s="9" t="e">
        <f>VLOOKUP($B1244, FanGraphs_Standings[[Abbreviation]:[2024 Year to Date RS/G]], 6, FALSE)/$F1244</f>
        <v>#N/A</v>
      </c>
      <c r="Y1244" s="9" t="e">
        <f>VLOOKUP($B1244, FanGraphs_Standings[[Abbreviation]:[2024 Projected Full Season RDif]], 19, FALSE)/162</f>
        <v>#N/A</v>
      </c>
      <c r="Z1244" s="9" t="e">
        <f>VLOOKUP($B1244, FanGraphs_Standings[[Abbreviation]:[2024 Projected Full Season RDif]], 5, FALSE)</f>
        <v>#N/A</v>
      </c>
      <c r="AA1244" s="9" t="e">
        <f>VLOOKUP($B1244, FanGraphs_Standings[[Abbreviation]:[2024 Projected Full Season W%]], 18, FALSE)</f>
        <v>#N/A</v>
      </c>
      <c r="AB1244" s="9" t="e">
        <f>VLOOKUP($B1244, 'Home Field Adv'!$A$2:$I$31, 9, FALSE)</f>
        <v>#N/A</v>
      </c>
      <c r="AC1244" s="9" t="e">
        <f>VLOOKUP($C1244, FanGraphs_Standings[[Abbreviation]:[2024 Year to Date G]], 2, FALSE)</f>
        <v>#N/A</v>
      </c>
      <c r="AD1244" s="9" t="e">
        <f>VLOOKUP($E1244, 'SP Per G'!$A$2:$D$1380, 3, FALSE)</f>
        <v>#N/A</v>
      </c>
      <c r="AE1244" s="9" t="e">
        <f>VLOOKUP($E1244, 'SP Per G'!$A$2:$D$1380, 4, FALSE)</f>
        <v>#N/A</v>
      </c>
      <c r="AF1244" s="9" t="e">
        <f>VLOOKUP($E1244, Individual_Pitching___Dashboard[], 18, FALSE)</f>
        <v>#N/A</v>
      </c>
      <c r="AG1244" s="9" t="e">
        <f>VLOOKUP($E1244, Individual_Pitching___Dashboard[], 20, FALSE)</f>
        <v>#N/A</v>
      </c>
      <c r="AH1244" s="9" t="e">
        <f>VLOOKUP($E1244, Individual_Pitching___Advanced[], 21,FALSE)</f>
        <v>#N/A</v>
      </c>
      <c r="AI1244" s="9" t="e">
        <f>VLOOKUP($C1244, 'Team Per G'!$A$2:$G$31, 7, FALSE)</f>
        <v>#N/A</v>
      </c>
      <c r="AJ1244" s="9" t="e">
        <f>VLOOKUP($C1244, 'FanGraphs - Team WAR Projected'!$B$2:$E$31, 3, FALSE)/162</f>
        <v>#N/A</v>
      </c>
      <c r="AK1244" s="9" t="e">
        <f>VLOOKUP($C1244, Team_Pitching___Advanced[[Team]:[xFIP]], 19,FALSE)</f>
        <v>#N/A</v>
      </c>
      <c r="AL1244" s="9" t="e">
        <f>VLOOKUP($C1244, Team_Pitching___Advanced[], 20, FALSE)</f>
        <v>#N/A</v>
      </c>
      <c r="AM1244" s="9" t="e">
        <f>VLOOKUP($C1244, Team_Batting___Dashboard[[Team]:[wOBA]], 16, FALSE)</f>
        <v>#N/A</v>
      </c>
      <c r="AN1244" s="9" t="e">
        <f>VLOOKUP($C1244, Team_Batting___Advanced[[Team]:[OPS]], 9, FALSE)</f>
        <v>#N/A</v>
      </c>
      <c r="AO1244" s="9" t="e">
        <f>VLOOKUP($C1244, Team_Batting___Advanced[], 19, FALSE)</f>
        <v>#N/A</v>
      </c>
      <c r="AP1244" s="9" t="e">
        <f>VLOOKUP($C1244, 'Team Per G'!$A$2:$G$31, 3, FALSE)</f>
        <v>#N/A</v>
      </c>
      <c r="AQ1244" s="9" t="e">
        <f>VLOOKUP($C1244, 'Team Per G'!$A$2:$G$31, 5, FALSE)</f>
        <v>#N/A</v>
      </c>
      <c r="AR1244" s="9" t="e">
        <f>VLOOKUP($C1244, 'Team Per G'!$A$2:$G$31, 4, FALSE)</f>
        <v>#N/A</v>
      </c>
      <c r="AS1244" s="9" t="e">
        <f>VLOOKUP($C1244, Team_Batting___Dashboard[], 22, FALSE)/$AC1244</f>
        <v>#N/A</v>
      </c>
      <c r="AT1244" s="9" t="e">
        <f>VLOOKUP($C1244, 'FanGraphs - Team WAR Projected'!$B$2:$E$31, 4, FALSE)/162</f>
        <v>#N/A</v>
      </c>
      <c r="AU1244" s="9" t="e">
        <f>VLOOKUP($C1244, FanGraphs_Standings[[Abbreviation]:[2024 Year to Date RS/G]], 6, FALSE)/$AC1244</f>
        <v>#N/A</v>
      </c>
      <c r="AV1244" s="9" t="e">
        <f>VLOOKUP($C1244, FanGraphs_Standings[[Abbreviation]:[2024 Projected Full Season RDif]], 19, FALSE)/162</f>
        <v>#N/A</v>
      </c>
      <c r="AW1244" s="9" t="e">
        <f>VLOOKUP($C1244, FanGraphs_Standings[[Abbreviation]:[2024 Projected Full Season RDif]], 5, FALSE)</f>
        <v>#N/A</v>
      </c>
      <c r="AX1244" s="9" t="e">
        <f>VLOOKUP($C1244, FanGraphs_Standings[[Abbreviation]:[2024 Projected Full Season W%]], 18, FALSE)</f>
        <v>#N/A</v>
      </c>
      <c r="AY1244" s="9" t="e">
        <f>VLOOKUP($C1244, 'Home Field Adv'!$A$2:$K$31, 11, FALSE)</f>
        <v>#N/A</v>
      </c>
      <c r="BB1244" s="5" t="str">
        <f t="shared" si="58"/>
        <v/>
      </c>
      <c r="BC1244" s="5" t="str">
        <f t="shared" si="59"/>
        <v/>
      </c>
      <c r="BD1244" s="5" t="str">
        <f t="shared" si="60"/>
        <v/>
      </c>
    </row>
    <row r="1245" spans="6:56" x14ac:dyDescent="0.45">
      <c r="F1245" s="9" t="e">
        <f>VLOOKUP($B1245, FanGraphs_Standings[[Abbreviation]:[2024 Year to Date G]], 2, FALSE)</f>
        <v>#N/A</v>
      </c>
      <c r="G1245" s="9" t="e">
        <f>IF(ISERR(VLOOKUP($D1245, 'SP Per G'!$A$2:$D$1380, 3, FALSE)), L1245, VLOOKUP($D1245, 'SP Per G'!$A$2:$D$1380, 3, FALSE))</f>
        <v>#N/A</v>
      </c>
      <c r="H1245" s="9" t="e">
        <f>VLOOKUP($D1245, 'SP Per G'!$A$2:$D$1380, 4, FALSE)</f>
        <v>#N/A</v>
      </c>
      <c r="I1245" s="9" t="e">
        <f>VLOOKUP($D1245, Individual_Pitching___Dashboard[], 18, FALSE)</f>
        <v>#N/A</v>
      </c>
      <c r="J1245" s="9" t="e">
        <f>VLOOKUP($D1245, Individual_Pitching___Dashboard[], 20, FALSE)</f>
        <v>#N/A</v>
      </c>
      <c r="K1245" s="9" t="e">
        <f>VLOOKUP($D1245, Individual_Pitching___Advanced[], 21,FALSE)</f>
        <v>#N/A</v>
      </c>
      <c r="L1245" s="9" t="e">
        <f>VLOOKUP($B1245, 'Team Per G'!$A$2:$G$31, 7, FALSE)</f>
        <v>#N/A</v>
      </c>
      <c r="M1245" s="9" t="e">
        <f>VLOOKUP($B1245, 'FanGraphs - Team WAR Projected'!$B$2:$E$31, 3, FALSE)/162</f>
        <v>#N/A</v>
      </c>
      <c r="N1245" s="9" t="e">
        <f>VLOOKUP($B1245, Team_Pitching___Advanced[[Team]:[xFIP]], 19,FALSE)</f>
        <v>#N/A</v>
      </c>
      <c r="O1245" s="9" t="e">
        <f>VLOOKUP($B1245, Team_Pitching___Advanced[], 20, FALSE)</f>
        <v>#N/A</v>
      </c>
      <c r="P1245" s="9" t="e">
        <f>VLOOKUP($B1245, Team_Batting___Dashboard[[Team]:[wOBA]], 16, FALSE)</f>
        <v>#N/A</v>
      </c>
      <c r="Q1245" s="9" t="e">
        <f>VLOOKUP($B1245, Team_Batting___Advanced[[Team]:[OPS]], 9, FALSE)</f>
        <v>#N/A</v>
      </c>
      <c r="R1245" s="9" t="e">
        <f>VLOOKUP($B1245, Team_Batting___Advanced[], 19, FALSE)</f>
        <v>#N/A</v>
      </c>
      <c r="S1245" s="9" t="e">
        <f>VLOOKUP($B1245, 'Team Per G'!$A$2:$G$31, 3, FALSE)</f>
        <v>#N/A</v>
      </c>
      <c r="T1245" s="9" t="e">
        <f>VLOOKUP($B1245, 'Team Per G'!$A$2:$G$31, 5, FALSE)</f>
        <v>#N/A</v>
      </c>
      <c r="U1245" s="9" t="e">
        <f>VLOOKUP($B1245, 'Team Per G'!$A$2:$G$31, 4, FALSE)</f>
        <v>#N/A</v>
      </c>
      <c r="V1245" s="9" t="e">
        <f>VLOOKUP($B1245, Team_Batting___Dashboard[], 22, FALSE)/$F1245</f>
        <v>#N/A</v>
      </c>
      <c r="W1245" s="9" t="e">
        <f>VLOOKUP($B1245, 'FanGraphs - Team WAR Projected'!$B$2:$E$31, 4, FALSE)/162</f>
        <v>#N/A</v>
      </c>
      <c r="X1245" s="9" t="e">
        <f>VLOOKUP($B1245, FanGraphs_Standings[[Abbreviation]:[2024 Year to Date RS/G]], 6, FALSE)/$F1245</f>
        <v>#N/A</v>
      </c>
      <c r="Y1245" s="9" t="e">
        <f>VLOOKUP($B1245, FanGraphs_Standings[[Abbreviation]:[2024 Projected Full Season RDif]], 19, FALSE)/162</f>
        <v>#N/A</v>
      </c>
      <c r="Z1245" s="9" t="e">
        <f>VLOOKUP($B1245, FanGraphs_Standings[[Abbreviation]:[2024 Projected Full Season RDif]], 5, FALSE)</f>
        <v>#N/A</v>
      </c>
      <c r="AA1245" s="9" t="e">
        <f>VLOOKUP($B1245, FanGraphs_Standings[[Abbreviation]:[2024 Projected Full Season W%]], 18, FALSE)</f>
        <v>#N/A</v>
      </c>
      <c r="AB1245" s="9" t="e">
        <f>VLOOKUP($B1245, 'Home Field Adv'!$A$2:$I$31, 9, FALSE)</f>
        <v>#N/A</v>
      </c>
      <c r="AC1245" s="9" t="e">
        <f>VLOOKUP($C1245, FanGraphs_Standings[[Abbreviation]:[2024 Year to Date G]], 2, FALSE)</f>
        <v>#N/A</v>
      </c>
      <c r="AD1245" s="9" t="e">
        <f>VLOOKUP($E1245, 'SP Per G'!$A$2:$D$1380, 3, FALSE)</f>
        <v>#N/A</v>
      </c>
      <c r="AE1245" s="9" t="e">
        <f>VLOOKUP($E1245, 'SP Per G'!$A$2:$D$1380, 4, FALSE)</f>
        <v>#N/A</v>
      </c>
      <c r="AF1245" s="9" t="e">
        <f>VLOOKUP($E1245, Individual_Pitching___Dashboard[], 18, FALSE)</f>
        <v>#N/A</v>
      </c>
      <c r="AG1245" s="9" t="e">
        <f>VLOOKUP($E1245, Individual_Pitching___Dashboard[], 20, FALSE)</f>
        <v>#N/A</v>
      </c>
      <c r="AH1245" s="9" t="e">
        <f>VLOOKUP($E1245, Individual_Pitching___Advanced[], 21,FALSE)</f>
        <v>#N/A</v>
      </c>
      <c r="AI1245" s="9" t="e">
        <f>VLOOKUP($C1245, 'Team Per G'!$A$2:$G$31, 7, FALSE)</f>
        <v>#N/A</v>
      </c>
      <c r="AJ1245" s="9" t="e">
        <f>VLOOKUP($C1245, 'FanGraphs - Team WAR Projected'!$B$2:$E$31, 3, FALSE)/162</f>
        <v>#N/A</v>
      </c>
      <c r="AK1245" s="9" t="e">
        <f>VLOOKUP($C1245, Team_Pitching___Advanced[[Team]:[xFIP]], 19,FALSE)</f>
        <v>#N/A</v>
      </c>
      <c r="AL1245" s="9" t="e">
        <f>VLOOKUP($C1245, Team_Pitching___Advanced[], 20, FALSE)</f>
        <v>#N/A</v>
      </c>
      <c r="AM1245" s="9" t="e">
        <f>VLOOKUP($C1245, Team_Batting___Dashboard[[Team]:[wOBA]], 16, FALSE)</f>
        <v>#N/A</v>
      </c>
      <c r="AN1245" s="9" t="e">
        <f>VLOOKUP($C1245, Team_Batting___Advanced[[Team]:[OPS]], 9, FALSE)</f>
        <v>#N/A</v>
      </c>
      <c r="AO1245" s="9" t="e">
        <f>VLOOKUP($C1245, Team_Batting___Advanced[], 19, FALSE)</f>
        <v>#N/A</v>
      </c>
      <c r="AP1245" s="9" t="e">
        <f>VLOOKUP($C1245, 'Team Per G'!$A$2:$G$31, 3, FALSE)</f>
        <v>#N/A</v>
      </c>
      <c r="AQ1245" s="9" t="e">
        <f>VLOOKUP($C1245, 'Team Per G'!$A$2:$G$31, 5, FALSE)</f>
        <v>#N/A</v>
      </c>
      <c r="AR1245" s="9" t="e">
        <f>VLOOKUP($C1245, 'Team Per G'!$A$2:$G$31, 4, FALSE)</f>
        <v>#N/A</v>
      </c>
      <c r="AS1245" s="9" t="e">
        <f>VLOOKUP($C1245, Team_Batting___Dashboard[], 22, FALSE)/$AC1245</f>
        <v>#N/A</v>
      </c>
      <c r="AT1245" s="9" t="e">
        <f>VLOOKUP($C1245, 'FanGraphs - Team WAR Projected'!$B$2:$E$31, 4, FALSE)/162</f>
        <v>#N/A</v>
      </c>
      <c r="AU1245" s="9" t="e">
        <f>VLOOKUP($C1245, FanGraphs_Standings[[Abbreviation]:[2024 Year to Date RS/G]], 6, FALSE)/$AC1245</f>
        <v>#N/A</v>
      </c>
      <c r="AV1245" s="9" t="e">
        <f>VLOOKUP($C1245, FanGraphs_Standings[[Abbreviation]:[2024 Projected Full Season RDif]], 19, FALSE)/162</f>
        <v>#N/A</v>
      </c>
      <c r="AW1245" s="9" t="e">
        <f>VLOOKUP($C1245, FanGraphs_Standings[[Abbreviation]:[2024 Projected Full Season RDif]], 5, FALSE)</f>
        <v>#N/A</v>
      </c>
      <c r="AX1245" s="9" t="e">
        <f>VLOOKUP($C1245, FanGraphs_Standings[[Abbreviation]:[2024 Projected Full Season W%]], 18, FALSE)</f>
        <v>#N/A</v>
      </c>
      <c r="AY1245" s="9" t="e">
        <f>VLOOKUP($C1245, 'Home Field Adv'!$A$2:$K$31, 11, FALSE)</f>
        <v>#N/A</v>
      </c>
      <c r="BB1245" s="5" t="str">
        <f t="shared" si="58"/>
        <v/>
      </c>
      <c r="BC1245" s="5" t="str">
        <f t="shared" si="59"/>
        <v/>
      </c>
      <c r="BD1245" s="5" t="str">
        <f t="shared" si="60"/>
        <v/>
      </c>
    </row>
    <row r="1246" spans="6:56" x14ac:dyDescent="0.45">
      <c r="F1246" s="9" t="e">
        <f>VLOOKUP($B1246, FanGraphs_Standings[[Abbreviation]:[2024 Year to Date G]], 2, FALSE)</f>
        <v>#N/A</v>
      </c>
      <c r="G1246" s="9" t="e">
        <f>IF(ISERR(VLOOKUP($D1246, 'SP Per G'!$A$2:$D$1380, 3, FALSE)), L1246, VLOOKUP($D1246, 'SP Per G'!$A$2:$D$1380, 3, FALSE))</f>
        <v>#N/A</v>
      </c>
      <c r="H1246" s="9" t="e">
        <f>VLOOKUP($D1246, 'SP Per G'!$A$2:$D$1380, 4, FALSE)</f>
        <v>#N/A</v>
      </c>
      <c r="I1246" s="9" t="e">
        <f>VLOOKUP($D1246, Individual_Pitching___Dashboard[], 18, FALSE)</f>
        <v>#N/A</v>
      </c>
      <c r="J1246" s="9" t="e">
        <f>VLOOKUP($D1246, Individual_Pitching___Dashboard[], 20, FALSE)</f>
        <v>#N/A</v>
      </c>
      <c r="K1246" s="9" t="e">
        <f>VLOOKUP($D1246, Individual_Pitching___Advanced[], 21,FALSE)</f>
        <v>#N/A</v>
      </c>
      <c r="L1246" s="9" t="e">
        <f>VLOOKUP($B1246, 'Team Per G'!$A$2:$G$31, 7, FALSE)</f>
        <v>#N/A</v>
      </c>
      <c r="M1246" s="9" t="e">
        <f>VLOOKUP($B1246, 'FanGraphs - Team WAR Projected'!$B$2:$E$31, 3, FALSE)/162</f>
        <v>#N/A</v>
      </c>
      <c r="N1246" s="9" t="e">
        <f>VLOOKUP($B1246, Team_Pitching___Advanced[[Team]:[xFIP]], 19,FALSE)</f>
        <v>#N/A</v>
      </c>
      <c r="O1246" s="9" t="e">
        <f>VLOOKUP($B1246, Team_Pitching___Advanced[], 20, FALSE)</f>
        <v>#N/A</v>
      </c>
      <c r="P1246" s="9" t="e">
        <f>VLOOKUP($B1246, Team_Batting___Dashboard[[Team]:[wOBA]], 16, FALSE)</f>
        <v>#N/A</v>
      </c>
      <c r="Q1246" s="9" t="e">
        <f>VLOOKUP($B1246, Team_Batting___Advanced[[Team]:[OPS]], 9, FALSE)</f>
        <v>#N/A</v>
      </c>
      <c r="R1246" s="9" t="e">
        <f>VLOOKUP($B1246, Team_Batting___Advanced[], 19, FALSE)</f>
        <v>#N/A</v>
      </c>
      <c r="S1246" s="9" t="e">
        <f>VLOOKUP($B1246, 'Team Per G'!$A$2:$G$31, 3, FALSE)</f>
        <v>#N/A</v>
      </c>
      <c r="T1246" s="9" t="e">
        <f>VLOOKUP($B1246, 'Team Per G'!$A$2:$G$31, 5, FALSE)</f>
        <v>#N/A</v>
      </c>
      <c r="U1246" s="9" t="e">
        <f>VLOOKUP($B1246, 'Team Per G'!$A$2:$G$31, 4, FALSE)</f>
        <v>#N/A</v>
      </c>
      <c r="V1246" s="9" t="e">
        <f>VLOOKUP($B1246, Team_Batting___Dashboard[], 22, FALSE)/$F1246</f>
        <v>#N/A</v>
      </c>
      <c r="W1246" s="9" t="e">
        <f>VLOOKUP($B1246, 'FanGraphs - Team WAR Projected'!$B$2:$E$31, 4, FALSE)/162</f>
        <v>#N/A</v>
      </c>
      <c r="X1246" s="9" t="e">
        <f>VLOOKUP($B1246, FanGraphs_Standings[[Abbreviation]:[2024 Year to Date RS/G]], 6, FALSE)/$F1246</f>
        <v>#N/A</v>
      </c>
      <c r="Y1246" s="9" t="e">
        <f>VLOOKUP($B1246, FanGraphs_Standings[[Abbreviation]:[2024 Projected Full Season RDif]], 19, FALSE)/162</f>
        <v>#N/A</v>
      </c>
      <c r="Z1246" s="9" t="e">
        <f>VLOOKUP($B1246, FanGraphs_Standings[[Abbreviation]:[2024 Projected Full Season RDif]], 5, FALSE)</f>
        <v>#N/A</v>
      </c>
      <c r="AA1246" s="9" t="e">
        <f>VLOOKUP($B1246, FanGraphs_Standings[[Abbreviation]:[2024 Projected Full Season W%]], 18, FALSE)</f>
        <v>#N/A</v>
      </c>
      <c r="AB1246" s="9" t="e">
        <f>VLOOKUP($B1246, 'Home Field Adv'!$A$2:$I$31, 9, FALSE)</f>
        <v>#N/A</v>
      </c>
      <c r="AC1246" s="9" t="e">
        <f>VLOOKUP($C1246, FanGraphs_Standings[[Abbreviation]:[2024 Year to Date G]], 2, FALSE)</f>
        <v>#N/A</v>
      </c>
      <c r="AD1246" s="9" t="e">
        <f>VLOOKUP($E1246, 'SP Per G'!$A$2:$D$1380, 3, FALSE)</f>
        <v>#N/A</v>
      </c>
      <c r="AE1246" s="9" t="e">
        <f>VLOOKUP($E1246, 'SP Per G'!$A$2:$D$1380, 4, FALSE)</f>
        <v>#N/A</v>
      </c>
      <c r="AF1246" s="9" t="e">
        <f>VLOOKUP($E1246, Individual_Pitching___Dashboard[], 18, FALSE)</f>
        <v>#N/A</v>
      </c>
      <c r="AG1246" s="9" t="e">
        <f>VLOOKUP($E1246, Individual_Pitching___Dashboard[], 20, FALSE)</f>
        <v>#N/A</v>
      </c>
      <c r="AH1246" s="9" t="e">
        <f>VLOOKUP($E1246, Individual_Pitching___Advanced[], 21,FALSE)</f>
        <v>#N/A</v>
      </c>
      <c r="AI1246" s="9" t="e">
        <f>VLOOKUP($C1246, 'Team Per G'!$A$2:$G$31, 7, FALSE)</f>
        <v>#N/A</v>
      </c>
      <c r="AJ1246" s="9" t="e">
        <f>VLOOKUP($C1246, 'FanGraphs - Team WAR Projected'!$B$2:$E$31, 3, FALSE)/162</f>
        <v>#N/A</v>
      </c>
      <c r="AK1246" s="9" t="e">
        <f>VLOOKUP($C1246, Team_Pitching___Advanced[[Team]:[xFIP]], 19,FALSE)</f>
        <v>#N/A</v>
      </c>
      <c r="AL1246" s="9" t="e">
        <f>VLOOKUP($C1246, Team_Pitching___Advanced[], 20, FALSE)</f>
        <v>#N/A</v>
      </c>
      <c r="AM1246" s="9" t="e">
        <f>VLOOKUP($C1246, Team_Batting___Dashboard[[Team]:[wOBA]], 16, FALSE)</f>
        <v>#N/A</v>
      </c>
      <c r="AN1246" s="9" t="e">
        <f>VLOOKUP($C1246, Team_Batting___Advanced[[Team]:[OPS]], 9, FALSE)</f>
        <v>#N/A</v>
      </c>
      <c r="AO1246" s="9" t="e">
        <f>VLOOKUP($C1246, Team_Batting___Advanced[], 19, FALSE)</f>
        <v>#N/A</v>
      </c>
      <c r="AP1246" s="9" t="e">
        <f>VLOOKUP($C1246, 'Team Per G'!$A$2:$G$31, 3, FALSE)</f>
        <v>#N/A</v>
      </c>
      <c r="AQ1246" s="9" t="e">
        <f>VLOOKUP($C1246, 'Team Per G'!$A$2:$G$31, 5, FALSE)</f>
        <v>#N/A</v>
      </c>
      <c r="AR1246" s="9" t="e">
        <f>VLOOKUP($C1246, 'Team Per G'!$A$2:$G$31, 4, FALSE)</f>
        <v>#N/A</v>
      </c>
      <c r="AS1246" s="9" t="e">
        <f>VLOOKUP($C1246, Team_Batting___Dashboard[], 22, FALSE)/$AC1246</f>
        <v>#N/A</v>
      </c>
      <c r="AT1246" s="9" t="e">
        <f>VLOOKUP($C1246, 'FanGraphs - Team WAR Projected'!$B$2:$E$31, 4, FALSE)/162</f>
        <v>#N/A</v>
      </c>
      <c r="AU1246" s="9" t="e">
        <f>VLOOKUP($C1246, FanGraphs_Standings[[Abbreviation]:[2024 Year to Date RS/G]], 6, FALSE)/$AC1246</f>
        <v>#N/A</v>
      </c>
      <c r="AV1246" s="9" t="e">
        <f>VLOOKUP($C1246, FanGraphs_Standings[[Abbreviation]:[2024 Projected Full Season RDif]], 19, FALSE)/162</f>
        <v>#N/A</v>
      </c>
      <c r="AW1246" s="9" t="e">
        <f>VLOOKUP($C1246, FanGraphs_Standings[[Abbreviation]:[2024 Projected Full Season RDif]], 5, FALSE)</f>
        <v>#N/A</v>
      </c>
      <c r="AX1246" s="9" t="e">
        <f>VLOOKUP($C1246, FanGraphs_Standings[[Abbreviation]:[2024 Projected Full Season W%]], 18, FALSE)</f>
        <v>#N/A</v>
      </c>
      <c r="AY1246" s="9" t="e">
        <f>VLOOKUP($C1246, 'Home Field Adv'!$A$2:$K$31, 11, FALSE)</f>
        <v>#N/A</v>
      </c>
      <c r="BB1246" s="5" t="str">
        <f t="shared" si="58"/>
        <v/>
      </c>
      <c r="BC1246" s="5" t="str">
        <f t="shared" si="59"/>
        <v/>
      </c>
      <c r="BD1246" s="5" t="str">
        <f t="shared" si="60"/>
        <v/>
      </c>
    </row>
    <row r="1247" spans="6:56" x14ac:dyDescent="0.45">
      <c r="F1247" s="9" t="e">
        <f>VLOOKUP($B1247, FanGraphs_Standings[[Abbreviation]:[2024 Year to Date G]], 2, FALSE)</f>
        <v>#N/A</v>
      </c>
      <c r="G1247" s="9" t="e">
        <f>IF(ISERR(VLOOKUP($D1247, 'SP Per G'!$A$2:$D$1380, 3, FALSE)), L1247, VLOOKUP($D1247, 'SP Per G'!$A$2:$D$1380, 3, FALSE))</f>
        <v>#N/A</v>
      </c>
      <c r="H1247" s="9" t="e">
        <f>VLOOKUP($D1247, 'SP Per G'!$A$2:$D$1380, 4, FALSE)</f>
        <v>#N/A</v>
      </c>
      <c r="I1247" s="9" t="e">
        <f>VLOOKUP($D1247, Individual_Pitching___Dashboard[], 18, FALSE)</f>
        <v>#N/A</v>
      </c>
      <c r="J1247" s="9" t="e">
        <f>VLOOKUP($D1247, Individual_Pitching___Dashboard[], 20, FALSE)</f>
        <v>#N/A</v>
      </c>
      <c r="K1247" s="9" t="e">
        <f>VLOOKUP($D1247, Individual_Pitching___Advanced[], 21,FALSE)</f>
        <v>#N/A</v>
      </c>
      <c r="L1247" s="9" t="e">
        <f>VLOOKUP($B1247, 'Team Per G'!$A$2:$G$31, 7, FALSE)</f>
        <v>#N/A</v>
      </c>
      <c r="M1247" s="9" t="e">
        <f>VLOOKUP($B1247, 'FanGraphs - Team WAR Projected'!$B$2:$E$31, 3, FALSE)/162</f>
        <v>#N/A</v>
      </c>
      <c r="N1247" s="9" t="e">
        <f>VLOOKUP($B1247, Team_Pitching___Advanced[[Team]:[xFIP]], 19,FALSE)</f>
        <v>#N/A</v>
      </c>
      <c r="O1247" s="9" t="e">
        <f>VLOOKUP($B1247, Team_Pitching___Advanced[], 20, FALSE)</f>
        <v>#N/A</v>
      </c>
      <c r="P1247" s="9" t="e">
        <f>VLOOKUP($B1247, Team_Batting___Dashboard[[Team]:[wOBA]], 16, FALSE)</f>
        <v>#N/A</v>
      </c>
      <c r="Q1247" s="9" t="e">
        <f>VLOOKUP($B1247, Team_Batting___Advanced[[Team]:[OPS]], 9, FALSE)</f>
        <v>#N/A</v>
      </c>
      <c r="R1247" s="9" t="e">
        <f>VLOOKUP($B1247, Team_Batting___Advanced[], 19, FALSE)</f>
        <v>#N/A</v>
      </c>
      <c r="S1247" s="9" t="e">
        <f>VLOOKUP($B1247, 'Team Per G'!$A$2:$G$31, 3, FALSE)</f>
        <v>#N/A</v>
      </c>
      <c r="T1247" s="9" t="e">
        <f>VLOOKUP($B1247, 'Team Per G'!$A$2:$G$31, 5, FALSE)</f>
        <v>#N/A</v>
      </c>
      <c r="U1247" s="9" t="e">
        <f>VLOOKUP($B1247, 'Team Per G'!$A$2:$G$31, 4, FALSE)</f>
        <v>#N/A</v>
      </c>
      <c r="V1247" s="9" t="e">
        <f>VLOOKUP($B1247, Team_Batting___Dashboard[], 22, FALSE)/$F1247</f>
        <v>#N/A</v>
      </c>
      <c r="W1247" s="9" t="e">
        <f>VLOOKUP($B1247, 'FanGraphs - Team WAR Projected'!$B$2:$E$31, 4, FALSE)/162</f>
        <v>#N/A</v>
      </c>
      <c r="X1247" s="9" t="e">
        <f>VLOOKUP($B1247, FanGraphs_Standings[[Abbreviation]:[2024 Year to Date RS/G]], 6, FALSE)/$F1247</f>
        <v>#N/A</v>
      </c>
      <c r="Y1247" s="9" t="e">
        <f>VLOOKUP($B1247, FanGraphs_Standings[[Abbreviation]:[2024 Projected Full Season RDif]], 19, FALSE)/162</f>
        <v>#N/A</v>
      </c>
      <c r="Z1247" s="9" t="e">
        <f>VLOOKUP($B1247, FanGraphs_Standings[[Abbreviation]:[2024 Projected Full Season RDif]], 5, FALSE)</f>
        <v>#N/A</v>
      </c>
      <c r="AA1247" s="9" t="e">
        <f>VLOOKUP($B1247, FanGraphs_Standings[[Abbreviation]:[2024 Projected Full Season W%]], 18, FALSE)</f>
        <v>#N/A</v>
      </c>
      <c r="AB1247" s="9" t="e">
        <f>VLOOKUP($B1247, 'Home Field Adv'!$A$2:$I$31, 9, FALSE)</f>
        <v>#N/A</v>
      </c>
      <c r="AC1247" s="9" t="e">
        <f>VLOOKUP($C1247, FanGraphs_Standings[[Abbreviation]:[2024 Year to Date G]], 2, FALSE)</f>
        <v>#N/A</v>
      </c>
      <c r="AD1247" s="9" t="e">
        <f>VLOOKUP($E1247, 'SP Per G'!$A$2:$D$1380, 3, FALSE)</f>
        <v>#N/A</v>
      </c>
      <c r="AE1247" s="9" t="e">
        <f>VLOOKUP($E1247, 'SP Per G'!$A$2:$D$1380, 4, FALSE)</f>
        <v>#N/A</v>
      </c>
      <c r="AF1247" s="9" t="e">
        <f>VLOOKUP($E1247, Individual_Pitching___Dashboard[], 18, FALSE)</f>
        <v>#N/A</v>
      </c>
      <c r="AG1247" s="9" t="e">
        <f>VLOOKUP($E1247, Individual_Pitching___Dashboard[], 20, FALSE)</f>
        <v>#N/A</v>
      </c>
      <c r="AH1247" s="9" t="e">
        <f>VLOOKUP($E1247, Individual_Pitching___Advanced[], 21,FALSE)</f>
        <v>#N/A</v>
      </c>
      <c r="AI1247" s="9" t="e">
        <f>VLOOKUP($C1247, 'Team Per G'!$A$2:$G$31, 7, FALSE)</f>
        <v>#N/A</v>
      </c>
      <c r="AJ1247" s="9" t="e">
        <f>VLOOKUP($C1247, 'FanGraphs - Team WAR Projected'!$B$2:$E$31, 3, FALSE)/162</f>
        <v>#N/A</v>
      </c>
      <c r="AK1247" s="9" t="e">
        <f>VLOOKUP($C1247, Team_Pitching___Advanced[[Team]:[xFIP]], 19,FALSE)</f>
        <v>#N/A</v>
      </c>
      <c r="AL1247" s="9" t="e">
        <f>VLOOKUP($C1247, Team_Pitching___Advanced[], 20, FALSE)</f>
        <v>#N/A</v>
      </c>
      <c r="AM1247" s="9" t="e">
        <f>VLOOKUP($C1247, Team_Batting___Dashboard[[Team]:[wOBA]], 16, FALSE)</f>
        <v>#N/A</v>
      </c>
      <c r="AN1247" s="9" t="e">
        <f>VLOOKUP($C1247, Team_Batting___Advanced[[Team]:[OPS]], 9, FALSE)</f>
        <v>#N/A</v>
      </c>
      <c r="AO1247" s="9" t="e">
        <f>VLOOKUP($C1247, Team_Batting___Advanced[], 19, FALSE)</f>
        <v>#N/A</v>
      </c>
      <c r="AP1247" s="9" t="e">
        <f>VLOOKUP($C1247, 'Team Per G'!$A$2:$G$31, 3, FALSE)</f>
        <v>#N/A</v>
      </c>
      <c r="AQ1247" s="9" t="e">
        <f>VLOOKUP($C1247, 'Team Per G'!$A$2:$G$31, 5, FALSE)</f>
        <v>#N/A</v>
      </c>
      <c r="AR1247" s="9" t="e">
        <f>VLOOKUP($C1247, 'Team Per G'!$A$2:$G$31, 4, FALSE)</f>
        <v>#N/A</v>
      </c>
      <c r="AS1247" s="9" t="e">
        <f>VLOOKUP($C1247, Team_Batting___Dashboard[], 22, FALSE)/$AC1247</f>
        <v>#N/A</v>
      </c>
      <c r="AT1247" s="9" t="e">
        <f>VLOOKUP($C1247, 'FanGraphs - Team WAR Projected'!$B$2:$E$31, 4, FALSE)/162</f>
        <v>#N/A</v>
      </c>
      <c r="AU1247" s="9" t="e">
        <f>VLOOKUP($C1247, FanGraphs_Standings[[Abbreviation]:[2024 Year to Date RS/G]], 6, FALSE)/$AC1247</f>
        <v>#N/A</v>
      </c>
      <c r="AV1247" s="9" t="e">
        <f>VLOOKUP($C1247, FanGraphs_Standings[[Abbreviation]:[2024 Projected Full Season RDif]], 19, FALSE)/162</f>
        <v>#N/A</v>
      </c>
      <c r="AW1247" s="9" t="e">
        <f>VLOOKUP($C1247, FanGraphs_Standings[[Abbreviation]:[2024 Projected Full Season RDif]], 5, FALSE)</f>
        <v>#N/A</v>
      </c>
      <c r="AX1247" s="9" t="e">
        <f>VLOOKUP($C1247, FanGraphs_Standings[[Abbreviation]:[2024 Projected Full Season W%]], 18, FALSE)</f>
        <v>#N/A</v>
      </c>
      <c r="AY1247" s="9" t="e">
        <f>VLOOKUP($C1247, 'Home Field Adv'!$A$2:$K$31, 11, FALSE)</f>
        <v>#N/A</v>
      </c>
      <c r="BB1247" s="5" t="str">
        <f t="shared" si="58"/>
        <v/>
      </c>
      <c r="BC1247" s="5" t="str">
        <f t="shared" si="59"/>
        <v/>
      </c>
      <c r="BD1247" s="5" t="str">
        <f t="shared" si="60"/>
        <v/>
      </c>
    </row>
    <row r="1248" spans="6:56" x14ac:dyDescent="0.45">
      <c r="F1248" s="9" t="e">
        <f>VLOOKUP($B1248, FanGraphs_Standings[[Abbreviation]:[2024 Year to Date G]], 2, FALSE)</f>
        <v>#N/A</v>
      </c>
      <c r="G1248" s="9" t="e">
        <f>IF(ISERR(VLOOKUP($D1248, 'SP Per G'!$A$2:$D$1380, 3, FALSE)), L1248, VLOOKUP($D1248, 'SP Per G'!$A$2:$D$1380, 3, FALSE))</f>
        <v>#N/A</v>
      </c>
      <c r="H1248" s="9" t="e">
        <f>VLOOKUP($D1248, 'SP Per G'!$A$2:$D$1380, 4, FALSE)</f>
        <v>#N/A</v>
      </c>
      <c r="I1248" s="9" t="e">
        <f>VLOOKUP($D1248, Individual_Pitching___Dashboard[], 18, FALSE)</f>
        <v>#N/A</v>
      </c>
      <c r="J1248" s="9" t="e">
        <f>VLOOKUP($D1248, Individual_Pitching___Dashboard[], 20, FALSE)</f>
        <v>#N/A</v>
      </c>
      <c r="K1248" s="9" t="e">
        <f>VLOOKUP($D1248, Individual_Pitching___Advanced[], 21,FALSE)</f>
        <v>#N/A</v>
      </c>
      <c r="L1248" s="9" t="e">
        <f>VLOOKUP($B1248, 'Team Per G'!$A$2:$G$31, 7, FALSE)</f>
        <v>#N/A</v>
      </c>
      <c r="M1248" s="9" t="e">
        <f>VLOOKUP($B1248, 'FanGraphs - Team WAR Projected'!$B$2:$E$31, 3, FALSE)/162</f>
        <v>#N/A</v>
      </c>
      <c r="N1248" s="9" t="e">
        <f>VLOOKUP($B1248, Team_Pitching___Advanced[[Team]:[xFIP]], 19,FALSE)</f>
        <v>#N/A</v>
      </c>
      <c r="O1248" s="9" t="e">
        <f>VLOOKUP($B1248, Team_Pitching___Advanced[], 20, FALSE)</f>
        <v>#N/A</v>
      </c>
      <c r="P1248" s="9" t="e">
        <f>VLOOKUP($B1248, Team_Batting___Dashboard[[Team]:[wOBA]], 16, FALSE)</f>
        <v>#N/A</v>
      </c>
      <c r="Q1248" s="9" t="e">
        <f>VLOOKUP($B1248, Team_Batting___Advanced[[Team]:[OPS]], 9, FALSE)</f>
        <v>#N/A</v>
      </c>
      <c r="R1248" s="9" t="e">
        <f>VLOOKUP($B1248, Team_Batting___Advanced[], 19, FALSE)</f>
        <v>#N/A</v>
      </c>
      <c r="S1248" s="9" t="e">
        <f>VLOOKUP($B1248, 'Team Per G'!$A$2:$G$31, 3, FALSE)</f>
        <v>#N/A</v>
      </c>
      <c r="T1248" s="9" t="e">
        <f>VLOOKUP($B1248, 'Team Per G'!$A$2:$G$31, 5, FALSE)</f>
        <v>#N/A</v>
      </c>
      <c r="U1248" s="9" t="e">
        <f>VLOOKUP($B1248, 'Team Per G'!$A$2:$G$31, 4, FALSE)</f>
        <v>#N/A</v>
      </c>
      <c r="V1248" s="9" t="e">
        <f>VLOOKUP($B1248, Team_Batting___Dashboard[], 22, FALSE)/$F1248</f>
        <v>#N/A</v>
      </c>
      <c r="W1248" s="9" t="e">
        <f>VLOOKUP($B1248, 'FanGraphs - Team WAR Projected'!$B$2:$E$31, 4, FALSE)/162</f>
        <v>#N/A</v>
      </c>
      <c r="X1248" s="9" t="e">
        <f>VLOOKUP($B1248, FanGraphs_Standings[[Abbreviation]:[2024 Year to Date RS/G]], 6, FALSE)/$F1248</f>
        <v>#N/A</v>
      </c>
      <c r="Y1248" s="9" t="e">
        <f>VLOOKUP($B1248, FanGraphs_Standings[[Abbreviation]:[2024 Projected Full Season RDif]], 19, FALSE)/162</f>
        <v>#N/A</v>
      </c>
      <c r="Z1248" s="9" t="e">
        <f>VLOOKUP($B1248, FanGraphs_Standings[[Abbreviation]:[2024 Projected Full Season RDif]], 5, FALSE)</f>
        <v>#N/A</v>
      </c>
      <c r="AA1248" s="9" t="e">
        <f>VLOOKUP($B1248, FanGraphs_Standings[[Abbreviation]:[2024 Projected Full Season W%]], 18, FALSE)</f>
        <v>#N/A</v>
      </c>
      <c r="AB1248" s="9" t="e">
        <f>VLOOKUP($B1248, 'Home Field Adv'!$A$2:$I$31, 9, FALSE)</f>
        <v>#N/A</v>
      </c>
      <c r="AC1248" s="9" t="e">
        <f>VLOOKUP($C1248, FanGraphs_Standings[[Abbreviation]:[2024 Year to Date G]], 2, FALSE)</f>
        <v>#N/A</v>
      </c>
      <c r="AD1248" s="9" t="e">
        <f>VLOOKUP($E1248, 'SP Per G'!$A$2:$D$1380, 3, FALSE)</f>
        <v>#N/A</v>
      </c>
      <c r="AE1248" s="9" t="e">
        <f>VLOOKUP($E1248, 'SP Per G'!$A$2:$D$1380, 4, FALSE)</f>
        <v>#N/A</v>
      </c>
      <c r="AF1248" s="9" t="e">
        <f>VLOOKUP($E1248, Individual_Pitching___Dashboard[], 18, FALSE)</f>
        <v>#N/A</v>
      </c>
      <c r="AG1248" s="9" t="e">
        <f>VLOOKUP($E1248, Individual_Pitching___Dashboard[], 20, FALSE)</f>
        <v>#N/A</v>
      </c>
      <c r="AH1248" s="9" t="e">
        <f>VLOOKUP($E1248, Individual_Pitching___Advanced[], 21,FALSE)</f>
        <v>#N/A</v>
      </c>
      <c r="AI1248" s="9" t="e">
        <f>VLOOKUP($C1248, 'Team Per G'!$A$2:$G$31, 7, FALSE)</f>
        <v>#N/A</v>
      </c>
      <c r="AJ1248" s="9" t="e">
        <f>VLOOKUP($C1248, 'FanGraphs - Team WAR Projected'!$B$2:$E$31, 3, FALSE)/162</f>
        <v>#N/A</v>
      </c>
      <c r="AK1248" s="9" t="e">
        <f>VLOOKUP($C1248, Team_Pitching___Advanced[[Team]:[xFIP]], 19,FALSE)</f>
        <v>#N/A</v>
      </c>
      <c r="AL1248" s="9" t="e">
        <f>VLOOKUP($C1248, Team_Pitching___Advanced[], 20, FALSE)</f>
        <v>#N/A</v>
      </c>
      <c r="AM1248" s="9" t="e">
        <f>VLOOKUP($C1248, Team_Batting___Dashboard[[Team]:[wOBA]], 16, FALSE)</f>
        <v>#N/A</v>
      </c>
      <c r="AN1248" s="9" t="e">
        <f>VLOOKUP($C1248, Team_Batting___Advanced[[Team]:[OPS]], 9, FALSE)</f>
        <v>#N/A</v>
      </c>
      <c r="AO1248" s="9" t="e">
        <f>VLOOKUP($C1248, Team_Batting___Advanced[], 19, FALSE)</f>
        <v>#N/A</v>
      </c>
      <c r="AP1248" s="9" t="e">
        <f>VLOOKUP($C1248, 'Team Per G'!$A$2:$G$31, 3, FALSE)</f>
        <v>#N/A</v>
      </c>
      <c r="AQ1248" s="9" t="e">
        <f>VLOOKUP($C1248, 'Team Per G'!$A$2:$G$31, 5, FALSE)</f>
        <v>#N/A</v>
      </c>
      <c r="AR1248" s="9" t="e">
        <f>VLOOKUP($C1248, 'Team Per G'!$A$2:$G$31, 4, FALSE)</f>
        <v>#N/A</v>
      </c>
      <c r="AS1248" s="9" t="e">
        <f>VLOOKUP($C1248, Team_Batting___Dashboard[], 22, FALSE)/$AC1248</f>
        <v>#N/A</v>
      </c>
      <c r="AT1248" s="9" t="e">
        <f>VLOOKUP($C1248, 'FanGraphs - Team WAR Projected'!$B$2:$E$31, 4, FALSE)/162</f>
        <v>#N/A</v>
      </c>
      <c r="AU1248" s="9" t="e">
        <f>VLOOKUP($C1248, FanGraphs_Standings[[Abbreviation]:[2024 Year to Date RS/G]], 6, FALSE)/$AC1248</f>
        <v>#N/A</v>
      </c>
      <c r="AV1248" s="9" t="e">
        <f>VLOOKUP($C1248, FanGraphs_Standings[[Abbreviation]:[2024 Projected Full Season RDif]], 19, FALSE)/162</f>
        <v>#N/A</v>
      </c>
      <c r="AW1248" s="9" t="e">
        <f>VLOOKUP($C1248, FanGraphs_Standings[[Abbreviation]:[2024 Projected Full Season RDif]], 5, FALSE)</f>
        <v>#N/A</v>
      </c>
      <c r="AX1248" s="9" t="e">
        <f>VLOOKUP($C1248, FanGraphs_Standings[[Abbreviation]:[2024 Projected Full Season W%]], 18, FALSE)</f>
        <v>#N/A</v>
      </c>
      <c r="AY1248" s="9" t="e">
        <f>VLOOKUP($C1248, 'Home Field Adv'!$A$2:$K$31, 11, FALSE)</f>
        <v>#N/A</v>
      </c>
      <c r="BB1248" s="5" t="str">
        <f t="shared" si="58"/>
        <v/>
      </c>
      <c r="BC1248" s="5" t="str">
        <f t="shared" si="59"/>
        <v/>
      </c>
      <c r="BD1248" s="5" t="str">
        <f t="shared" si="60"/>
        <v/>
      </c>
    </row>
    <row r="1249" spans="6:56" x14ac:dyDescent="0.45">
      <c r="F1249" s="9" t="e">
        <f>VLOOKUP($B1249, FanGraphs_Standings[[Abbreviation]:[2024 Year to Date G]], 2, FALSE)</f>
        <v>#N/A</v>
      </c>
      <c r="G1249" s="9" t="e">
        <f>IF(ISERR(VLOOKUP($D1249, 'SP Per G'!$A$2:$D$1380, 3, FALSE)), L1249, VLOOKUP($D1249, 'SP Per G'!$A$2:$D$1380, 3, FALSE))</f>
        <v>#N/A</v>
      </c>
      <c r="H1249" s="9" t="e">
        <f>VLOOKUP($D1249, 'SP Per G'!$A$2:$D$1380, 4, FALSE)</f>
        <v>#N/A</v>
      </c>
      <c r="I1249" s="9" t="e">
        <f>VLOOKUP($D1249, Individual_Pitching___Dashboard[], 18, FALSE)</f>
        <v>#N/A</v>
      </c>
      <c r="J1249" s="9" t="e">
        <f>VLOOKUP($D1249, Individual_Pitching___Dashboard[], 20, FALSE)</f>
        <v>#N/A</v>
      </c>
      <c r="K1249" s="9" t="e">
        <f>VLOOKUP($D1249, Individual_Pitching___Advanced[], 21,FALSE)</f>
        <v>#N/A</v>
      </c>
      <c r="L1249" s="9" t="e">
        <f>VLOOKUP($B1249, 'Team Per G'!$A$2:$G$31, 7, FALSE)</f>
        <v>#N/A</v>
      </c>
      <c r="M1249" s="9" t="e">
        <f>VLOOKUP($B1249, 'FanGraphs - Team WAR Projected'!$B$2:$E$31, 3, FALSE)/162</f>
        <v>#N/A</v>
      </c>
      <c r="N1249" s="9" t="e">
        <f>VLOOKUP($B1249, Team_Pitching___Advanced[[Team]:[xFIP]], 19,FALSE)</f>
        <v>#N/A</v>
      </c>
      <c r="O1249" s="9" t="e">
        <f>VLOOKUP($B1249, Team_Pitching___Advanced[], 20, FALSE)</f>
        <v>#N/A</v>
      </c>
      <c r="P1249" s="9" t="e">
        <f>VLOOKUP($B1249, Team_Batting___Dashboard[[Team]:[wOBA]], 16, FALSE)</f>
        <v>#N/A</v>
      </c>
      <c r="Q1249" s="9" t="e">
        <f>VLOOKUP($B1249, Team_Batting___Advanced[[Team]:[OPS]], 9, FALSE)</f>
        <v>#N/A</v>
      </c>
      <c r="R1249" s="9" t="e">
        <f>VLOOKUP($B1249, Team_Batting___Advanced[], 19, FALSE)</f>
        <v>#N/A</v>
      </c>
      <c r="S1249" s="9" t="e">
        <f>VLOOKUP($B1249, 'Team Per G'!$A$2:$G$31, 3, FALSE)</f>
        <v>#N/A</v>
      </c>
      <c r="T1249" s="9" t="e">
        <f>VLOOKUP($B1249, 'Team Per G'!$A$2:$G$31, 5, FALSE)</f>
        <v>#N/A</v>
      </c>
      <c r="U1249" s="9" t="e">
        <f>VLOOKUP($B1249, 'Team Per G'!$A$2:$G$31, 4, FALSE)</f>
        <v>#N/A</v>
      </c>
      <c r="V1249" s="9" t="e">
        <f>VLOOKUP($B1249, Team_Batting___Dashboard[], 22, FALSE)/$F1249</f>
        <v>#N/A</v>
      </c>
      <c r="W1249" s="9" t="e">
        <f>VLOOKUP($B1249, 'FanGraphs - Team WAR Projected'!$B$2:$E$31, 4, FALSE)/162</f>
        <v>#N/A</v>
      </c>
      <c r="X1249" s="9" t="e">
        <f>VLOOKUP($B1249, FanGraphs_Standings[[Abbreviation]:[2024 Year to Date RS/G]], 6, FALSE)/$F1249</f>
        <v>#N/A</v>
      </c>
      <c r="Y1249" s="9" t="e">
        <f>VLOOKUP($B1249, FanGraphs_Standings[[Abbreviation]:[2024 Projected Full Season RDif]], 19, FALSE)/162</f>
        <v>#N/A</v>
      </c>
      <c r="Z1249" s="9" t="e">
        <f>VLOOKUP($B1249, FanGraphs_Standings[[Abbreviation]:[2024 Projected Full Season RDif]], 5, FALSE)</f>
        <v>#N/A</v>
      </c>
      <c r="AA1249" s="9" t="e">
        <f>VLOOKUP($B1249, FanGraphs_Standings[[Abbreviation]:[2024 Projected Full Season W%]], 18, FALSE)</f>
        <v>#N/A</v>
      </c>
      <c r="AB1249" s="9" t="e">
        <f>VLOOKUP($B1249, 'Home Field Adv'!$A$2:$I$31, 9, FALSE)</f>
        <v>#N/A</v>
      </c>
      <c r="AC1249" s="9" t="e">
        <f>VLOOKUP($C1249, FanGraphs_Standings[[Abbreviation]:[2024 Year to Date G]], 2, FALSE)</f>
        <v>#N/A</v>
      </c>
      <c r="AD1249" s="9" t="e">
        <f>VLOOKUP($E1249, 'SP Per G'!$A$2:$D$1380, 3, FALSE)</f>
        <v>#N/A</v>
      </c>
      <c r="AE1249" s="9" t="e">
        <f>VLOOKUP($E1249, 'SP Per G'!$A$2:$D$1380, 4, FALSE)</f>
        <v>#N/A</v>
      </c>
      <c r="AF1249" s="9" t="e">
        <f>VLOOKUP($E1249, Individual_Pitching___Dashboard[], 18, FALSE)</f>
        <v>#N/A</v>
      </c>
      <c r="AG1249" s="9" t="e">
        <f>VLOOKUP($E1249, Individual_Pitching___Dashboard[], 20, FALSE)</f>
        <v>#N/A</v>
      </c>
      <c r="AH1249" s="9" t="e">
        <f>VLOOKUP($E1249, Individual_Pitching___Advanced[], 21,FALSE)</f>
        <v>#N/A</v>
      </c>
      <c r="AI1249" s="9" t="e">
        <f>VLOOKUP($C1249, 'Team Per G'!$A$2:$G$31, 7, FALSE)</f>
        <v>#N/A</v>
      </c>
      <c r="AJ1249" s="9" t="e">
        <f>VLOOKUP($C1249, 'FanGraphs - Team WAR Projected'!$B$2:$E$31, 3, FALSE)/162</f>
        <v>#N/A</v>
      </c>
      <c r="AK1249" s="9" t="e">
        <f>VLOOKUP($C1249, Team_Pitching___Advanced[[Team]:[xFIP]], 19,FALSE)</f>
        <v>#N/A</v>
      </c>
      <c r="AL1249" s="9" t="e">
        <f>VLOOKUP($C1249, Team_Pitching___Advanced[], 20, FALSE)</f>
        <v>#N/A</v>
      </c>
      <c r="AM1249" s="9" t="e">
        <f>VLOOKUP($C1249, Team_Batting___Dashboard[[Team]:[wOBA]], 16, FALSE)</f>
        <v>#N/A</v>
      </c>
      <c r="AN1249" s="9" t="e">
        <f>VLOOKUP($C1249, Team_Batting___Advanced[[Team]:[OPS]], 9, FALSE)</f>
        <v>#N/A</v>
      </c>
      <c r="AO1249" s="9" t="e">
        <f>VLOOKUP($C1249, Team_Batting___Advanced[], 19, FALSE)</f>
        <v>#N/A</v>
      </c>
      <c r="AP1249" s="9" t="e">
        <f>VLOOKUP($C1249, 'Team Per G'!$A$2:$G$31, 3, FALSE)</f>
        <v>#N/A</v>
      </c>
      <c r="AQ1249" s="9" t="e">
        <f>VLOOKUP($C1249, 'Team Per G'!$A$2:$G$31, 5, FALSE)</f>
        <v>#N/A</v>
      </c>
      <c r="AR1249" s="9" t="e">
        <f>VLOOKUP($C1249, 'Team Per G'!$A$2:$G$31, 4, FALSE)</f>
        <v>#N/A</v>
      </c>
      <c r="AS1249" s="9" t="e">
        <f>VLOOKUP($C1249, Team_Batting___Dashboard[], 22, FALSE)/$AC1249</f>
        <v>#N/A</v>
      </c>
      <c r="AT1249" s="9" t="e">
        <f>VLOOKUP($C1249, 'FanGraphs - Team WAR Projected'!$B$2:$E$31, 4, FALSE)/162</f>
        <v>#N/A</v>
      </c>
      <c r="AU1249" s="9" t="e">
        <f>VLOOKUP($C1249, FanGraphs_Standings[[Abbreviation]:[2024 Year to Date RS/G]], 6, FALSE)/$AC1249</f>
        <v>#N/A</v>
      </c>
      <c r="AV1249" s="9" t="e">
        <f>VLOOKUP($C1249, FanGraphs_Standings[[Abbreviation]:[2024 Projected Full Season RDif]], 19, FALSE)/162</f>
        <v>#N/A</v>
      </c>
      <c r="AW1249" s="9" t="e">
        <f>VLOOKUP($C1249, FanGraphs_Standings[[Abbreviation]:[2024 Projected Full Season RDif]], 5, FALSE)</f>
        <v>#N/A</v>
      </c>
      <c r="AX1249" s="9" t="e">
        <f>VLOOKUP($C1249, FanGraphs_Standings[[Abbreviation]:[2024 Projected Full Season W%]], 18, FALSE)</f>
        <v>#N/A</v>
      </c>
      <c r="AY1249" s="9" t="e">
        <f>VLOOKUP($C1249, 'Home Field Adv'!$A$2:$K$31, 11, FALSE)</f>
        <v>#N/A</v>
      </c>
      <c r="BB1249" s="5" t="str">
        <f t="shared" si="58"/>
        <v/>
      </c>
      <c r="BC1249" s="5" t="str">
        <f t="shared" si="59"/>
        <v/>
      </c>
      <c r="BD1249" s="5" t="str">
        <f t="shared" si="60"/>
        <v/>
      </c>
    </row>
    <row r="1250" spans="6:56" x14ac:dyDescent="0.45">
      <c r="F1250" s="9" t="e">
        <f>VLOOKUP($B1250, FanGraphs_Standings[[Abbreviation]:[2024 Year to Date G]], 2, FALSE)</f>
        <v>#N/A</v>
      </c>
      <c r="G1250" s="9" t="e">
        <f>IF(ISERR(VLOOKUP($D1250, 'SP Per G'!$A$2:$D$1380, 3, FALSE)), L1250, VLOOKUP($D1250, 'SP Per G'!$A$2:$D$1380, 3, FALSE))</f>
        <v>#N/A</v>
      </c>
      <c r="H1250" s="9" t="e">
        <f>VLOOKUP($D1250, 'SP Per G'!$A$2:$D$1380, 4, FALSE)</f>
        <v>#N/A</v>
      </c>
      <c r="I1250" s="9" t="e">
        <f>VLOOKUP($D1250, Individual_Pitching___Dashboard[], 18, FALSE)</f>
        <v>#N/A</v>
      </c>
      <c r="J1250" s="9" t="e">
        <f>VLOOKUP($D1250, Individual_Pitching___Dashboard[], 20, FALSE)</f>
        <v>#N/A</v>
      </c>
      <c r="K1250" s="9" t="e">
        <f>VLOOKUP($D1250, Individual_Pitching___Advanced[], 21,FALSE)</f>
        <v>#N/A</v>
      </c>
      <c r="L1250" s="9" t="e">
        <f>VLOOKUP($B1250, 'Team Per G'!$A$2:$G$31, 7, FALSE)</f>
        <v>#N/A</v>
      </c>
      <c r="M1250" s="9" t="e">
        <f>VLOOKUP($B1250, 'FanGraphs - Team WAR Projected'!$B$2:$E$31, 3, FALSE)/162</f>
        <v>#N/A</v>
      </c>
      <c r="N1250" s="9" t="e">
        <f>VLOOKUP($B1250, Team_Pitching___Advanced[[Team]:[xFIP]], 19,FALSE)</f>
        <v>#N/A</v>
      </c>
      <c r="O1250" s="9" t="e">
        <f>VLOOKUP($B1250, Team_Pitching___Advanced[], 20, FALSE)</f>
        <v>#N/A</v>
      </c>
      <c r="P1250" s="9" t="e">
        <f>VLOOKUP($B1250, Team_Batting___Dashboard[[Team]:[wOBA]], 16, FALSE)</f>
        <v>#N/A</v>
      </c>
      <c r="Q1250" s="9" t="e">
        <f>VLOOKUP($B1250, Team_Batting___Advanced[[Team]:[OPS]], 9, FALSE)</f>
        <v>#N/A</v>
      </c>
      <c r="R1250" s="9" t="e">
        <f>VLOOKUP($B1250, Team_Batting___Advanced[], 19, FALSE)</f>
        <v>#N/A</v>
      </c>
      <c r="S1250" s="9" t="e">
        <f>VLOOKUP($B1250, 'Team Per G'!$A$2:$G$31, 3, FALSE)</f>
        <v>#N/A</v>
      </c>
      <c r="T1250" s="9" t="e">
        <f>VLOOKUP($B1250, 'Team Per G'!$A$2:$G$31, 5, FALSE)</f>
        <v>#N/A</v>
      </c>
      <c r="U1250" s="9" t="e">
        <f>VLOOKUP($B1250, 'Team Per G'!$A$2:$G$31, 4, FALSE)</f>
        <v>#N/A</v>
      </c>
      <c r="V1250" s="9" t="e">
        <f>VLOOKUP($B1250, Team_Batting___Dashboard[], 22, FALSE)/$F1250</f>
        <v>#N/A</v>
      </c>
      <c r="W1250" s="9" t="e">
        <f>VLOOKUP($B1250, 'FanGraphs - Team WAR Projected'!$B$2:$E$31, 4, FALSE)/162</f>
        <v>#N/A</v>
      </c>
      <c r="X1250" s="9" t="e">
        <f>VLOOKUP($B1250, FanGraphs_Standings[[Abbreviation]:[2024 Year to Date RS/G]], 6, FALSE)/$F1250</f>
        <v>#N/A</v>
      </c>
      <c r="Y1250" s="9" t="e">
        <f>VLOOKUP($B1250, FanGraphs_Standings[[Abbreviation]:[2024 Projected Full Season RDif]], 19, FALSE)/162</f>
        <v>#N/A</v>
      </c>
      <c r="Z1250" s="9" t="e">
        <f>VLOOKUP($B1250, FanGraphs_Standings[[Abbreviation]:[2024 Projected Full Season RDif]], 5, FALSE)</f>
        <v>#N/A</v>
      </c>
      <c r="AA1250" s="9" t="e">
        <f>VLOOKUP($B1250, FanGraphs_Standings[[Abbreviation]:[2024 Projected Full Season W%]], 18, FALSE)</f>
        <v>#N/A</v>
      </c>
      <c r="AB1250" s="9" t="e">
        <f>VLOOKUP($B1250, 'Home Field Adv'!$A$2:$I$31, 9, FALSE)</f>
        <v>#N/A</v>
      </c>
      <c r="AC1250" s="9" t="e">
        <f>VLOOKUP($C1250, FanGraphs_Standings[[Abbreviation]:[2024 Year to Date G]], 2, FALSE)</f>
        <v>#N/A</v>
      </c>
      <c r="AD1250" s="9" t="e">
        <f>VLOOKUP($E1250, 'SP Per G'!$A$2:$D$1380, 3, FALSE)</f>
        <v>#N/A</v>
      </c>
      <c r="AE1250" s="9" t="e">
        <f>VLOOKUP($E1250, 'SP Per G'!$A$2:$D$1380, 4, FALSE)</f>
        <v>#N/A</v>
      </c>
      <c r="AF1250" s="9" t="e">
        <f>VLOOKUP($E1250, Individual_Pitching___Dashboard[], 18, FALSE)</f>
        <v>#N/A</v>
      </c>
      <c r="AG1250" s="9" t="e">
        <f>VLOOKUP($E1250, Individual_Pitching___Dashboard[], 20, FALSE)</f>
        <v>#N/A</v>
      </c>
      <c r="AH1250" s="9" t="e">
        <f>VLOOKUP($E1250, Individual_Pitching___Advanced[], 21,FALSE)</f>
        <v>#N/A</v>
      </c>
      <c r="AI1250" s="9" t="e">
        <f>VLOOKUP($C1250, 'Team Per G'!$A$2:$G$31, 7, FALSE)</f>
        <v>#N/A</v>
      </c>
      <c r="AJ1250" s="9" t="e">
        <f>VLOOKUP($C1250, 'FanGraphs - Team WAR Projected'!$B$2:$E$31, 3, FALSE)/162</f>
        <v>#N/A</v>
      </c>
      <c r="AK1250" s="9" t="e">
        <f>VLOOKUP($C1250, Team_Pitching___Advanced[[Team]:[xFIP]], 19,FALSE)</f>
        <v>#N/A</v>
      </c>
      <c r="AL1250" s="9" t="e">
        <f>VLOOKUP($C1250, Team_Pitching___Advanced[], 20, FALSE)</f>
        <v>#N/A</v>
      </c>
      <c r="AM1250" s="9" t="e">
        <f>VLOOKUP($C1250, Team_Batting___Dashboard[[Team]:[wOBA]], 16, FALSE)</f>
        <v>#N/A</v>
      </c>
      <c r="AN1250" s="9" t="e">
        <f>VLOOKUP($C1250, Team_Batting___Advanced[[Team]:[OPS]], 9, FALSE)</f>
        <v>#N/A</v>
      </c>
      <c r="AO1250" s="9" t="e">
        <f>VLOOKUP($C1250, Team_Batting___Advanced[], 19, FALSE)</f>
        <v>#N/A</v>
      </c>
      <c r="AP1250" s="9" t="e">
        <f>VLOOKUP($C1250, 'Team Per G'!$A$2:$G$31, 3, FALSE)</f>
        <v>#N/A</v>
      </c>
      <c r="AQ1250" s="9" t="e">
        <f>VLOOKUP($C1250, 'Team Per G'!$A$2:$G$31, 5, FALSE)</f>
        <v>#N/A</v>
      </c>
      <c r="AR1250" s="9" t="e">
        <f>VLOOKUP($C1250, 'Team Per G'!$A$2:$G$31, 4, FALSE)</f>
        <v>#N/A</v>
      </c>
      <c r="AS1250" s="9" t="e">
        <f>VLOOKUP($C1250, Team_Batting___Dashboard[], 22, FALSE)/$AC1250</f>
        <v>#N/A</v>
      </c>
      <c r="AT1250" s="9" t="e">
        <f>VLOOKUP($C1250, 'FanGraphs - Team WAR Projected'!$B$2:$E$31, 4, FALSE)/162</f>
        <v>#N/A</v>
      </c>
      <c r="AU1250" s="9" t="e">
        <f>VLOOKUP($C1250, FanGraphs_Standings[[Abbreviation]:[2024 Year to Date RS/G]], 6, FALSE)/$AC1250</f>
        <v>#N/A</v>
      </c>
      <c r="AV1250" s="9" t="e">
        <f>VLOOKUP($C1250, FanGraphs_Standings[[Abbreviation]:[2024 Projected Full Season RDif]], 19, FALSE)/162</f>
        <v>#N/A</v>
      </c>
      <c r="AW1250" s="9" t="e">
        <f>VLOOKUP($C1250, FanGraphs_Standings[[Abbreviation]:[2024 Projected Full Season RDif]], 5, FALSE)</f>
        <v>#N/A</v>
      </c>
      <c r="AX1250" s="9" t="e">
        <f>VLOOKUP($C1250, FanGraphs_Standings[[Abbreviation]:[2024 Projected Full Season W%]], 18, FALSE)</f>
        <v>#N/A</v>
      </c>
      <c r="AY1250" s="9" t="e">
        <f>VLOOKUP($C1250, 'Home Field Adv'!$A$2:$K$31, 11, FALSE)</f>
        <v>#N/A</v>
      </c>
      <c r="BB1250" s="5" t="str">
        <f t="shared" si="58"/>
        <v/>
      </c>
      <c r="BC1250" s="5" t="str">
        <f t="shared" si="59"/>
        <v/>
      </c>
      <c r="BD1250" s="5" t="str">
        <f t="shared" si="60"/>
        <v/>
      </c>
    </row>
    <row r="1251" spans="6:56" x14ac:dyDescent="0.45">
      <c r="F1251" s="9" t="e">
        <f>VLOOKUP($B1251, FanGraphs_Standings[[Abbreviation]:[2024 Year to Date G]], 2, FALSE)</f>
        <v>#N/A</v>
      </c>
      <c r="G1251" s="9" t="e">
        <f>IF(ISERR(VLOOKUP($D1251, 'SP Per G'!$A$2:$D$1380, 3, FALSE)), L1251, VLOOKUP($D1251, 'SP Per G'!$A$2:$D$1380, 3, FALSE))</f>
        <v>#N/A</v>
      </c>
      <c r="H1251" s="9" t="e">
        <f>VLOOKUP($D1251, 'SP Per G'!$A$2:$D$1380, 4, FALSE)</f>
        <v>#N/A</v>
      </c>
      <c r="I1251" s="9" t="e">
        <f>VLOOKUP($D1251, Individual_Pitching___Dashboard[], 18, FALSE)</f>
        <v>#N/A</v>
      </c>
      <c r="J1251" s="9" t="e">
        <f>VLOOKUP($D1251, Individual_Pitching___Dashboard[], 20, FALSE)</f>
        <v>#N/A</v>
      </c>
      <c r="K1251" s="9" t="e">
        <f>VLOOKUP($D1251, Individual_Pitching___Advanced[], 21,FALSE)</f>
        <v>#N/A</v>
      </c>
      <c r="L1251" s="9" t="e">
        <f>VLOOKUP($B1251, 'Team Per G'!$A$2:$G$31, 7, FALSE)</f>
        <v>#N/A</v>
      </c>
      <c r="M1251" s="9" t="e">
        <f>VLOOKUP($B1251, 'FanGraphs - Team WAR Projected'!$B$2:$E$31, 3, FALSE)/162</f>
        <v>#N/A</v>
      </c>
      <c r="N1251" s="9" t="e">
        <f>VLOOKUP($B1251, Team_Pitching___Advanced[[Team]:[xFIP]], 19,FALSE)</f>
        <v>#N/A</v>
      </c>
      <c r="O1251" s="9" t="e">
        <f>VLOOKUP($B1251, Team_Pitching___Advanced[], 20, FALSE)</f>
        <v>#N/A</v>
      </c>
      <c r="P1251" s="9" t="e">
        <f>VLOOKUP($B1251, Team_Batting___Dashboard[[Team]:[wOBA]], 16, FALSE)</f>
        <v>#N/A</v>
      </c>
      <c r="Q1251" s="9" t="e">
        <f>VLOOKUP($B1251, Team_Batting___Advanced[[Team]:[OPS]], 9, FALSE)</f>
        <v>#N/A</v>
      </c>
      <c r="R1251" s="9" t="e">
        <f>VLOOKUP($B1251, Team_Batting___Advanced[], 19, FALSE)</f>
        <v>#N/A</v>
      </c>
      <c r="S1251" s="9" t="e">
        <f>VLOOKUP($B1251, 'Team Per G'!$A$2:$G$31, 3, FALSE)</f>
        <v>#N/A</v>
      </c>
      <c r="T1251" s="9" t="e">
        <f>VLOOKUP($B1251, 'Team Per G'!$A$2:$G$31, 5, FALSE)</f>
        <v>#N/A</v>
      </c>
      <c r="U1251" s="9" t="e">
        <f>VLOOKUP($B1251, 'Team Per G'!$A$2:$G$31, 4, FALSE)</f>
        <v>#N/A</v>
      </c>
      <c r="V1251" s="9" t="e">
        <f>VLOOKUP($B1251, Team_Batting___Dashboard[], 22, FALSE)/$F1251</f>
        <v>#N/A</v>
      </c>
      <c r="W1251" s="9" t="e">
        <f>VLOOKUP($B1251, 'FanGraphs - Team WAR Projected'!$B$2:$E$31, 4, FALSE)/162</f>
        <v>#N/A</v>
      </c>
      <c r="X1251" s="9" t="e">
        <f>VLOOKUP($B1251, FanGraphs_Standings[[Abbreviation]:[2024 Year to Date RS/G]], 6, FALSE)/$F1251</f>
        <v>#N/A</v>
      </c>
      <c r="Y1251" s="9" t="e">
        <f>VLOOKUP($B1251, FanGraphs_Standings[[Abbreviation]:[2024 Projected Full Season RDif]], 19, FALSE)/162</f>
        <v>#N/A</v>
      </c>
      <c r="Z1251" s="9" t="e">
        <f>VLOOKUP($B1251, FanGraphs_Standings[[Abbreviation]:[2024 Projected Full Season RDif]], 5, FALSE)</f>
        <v>#N/A</v>
      </c>
      <c r="AA1251" s="9" t="e">
        <f>VLOOKUP($B1251, FanGraphs_Standings[[Abbreviation]:[2024 Projected Full Season W%]], 18, FALSE)</f>
        <v>#N/A</v>
      </c>
      <c r="AB1251" s="9" t="e">
        <f>VLOOKUP($B1251, 'Home Field Adv'!$A$2:$I$31, 9, FALSE)</f>
        <v>#N/A</v>
      </c>
      <c r="AC1251" s="9" t="e">
        <f>VLOOKUP($C1251, FanGraphs_Standings[[Abbreviation]:[2024 Year to Date G]], 2, FALSE)</f>
        <v>#N/A</v>
      </c>
      <c r="AD1251" s="9" t="e">
        <f>VLOOKUP($E1251, 'SP Per G'!$A$2:$D$1380, 3, FALSE)</f>
        <v>#N/A</v>
      </c>
      <c r="AE1251" s="9" t="e">
        <f>VLOOKUP($E1251, 'SP Per G'!$A$2:$D$1380, 4, FALSE)</f>
        <v>#N/A</v>
      </c>
      <c r="AF1251" s="9" t="e">
        <f>VLOOKUP($E1251, Individual_Pitching___Dashboard[], 18, FALSE)</f>
        <v>#N/A</v>
      </c>
      <c r="AG1251" s="9" t="e">
        <f>VLOOKUP($E1251, Individual_Pitching___Dashboard[], 20, FALSE)</f>
        <v>#N/A</v>
      </c>
      <c r="AH1251" s="9" t="e">
        <f>VLOOKUP($E1251, Individual_Pitching___Advanced[], 21,FALSE)</f>
        <v>#N/A</v>
      </c>
      <c r="AI1251" s="9" t="e">
        <f>VLOOKUP($C1251, 'Team Per G'!$A$2:$G$31, 7, FALSE)</f>
        <v>#N/A</v>
      </c>
      <c r="AJ1251" s="9" t="e">
        <f>VLOOKUP($C1251, 'FanGraphs - Team WAR Projected'!$B$2:$E$31, 3, FALSE)/162</f>
        <v>#N/A</v>
      </c>
      <c r="AK1251" s="9" t="e">
        <f>VLOOKUP($C1251, Team_Pitching___Advanced[[Team]:[xFIP]], 19,FALSE)</f>
        <v>#N/A</v>
      </c>
      <c r="AL1251" s="9" t="e">
        <f>VLOOKUP($C1251, Team_Pitching___Advanced[], 20, FALSE)</f>
        <v>#N/A</v>
      </c>
      <c r="AM1251" s="9" t="e">
        <f>VLOOKUP($C1251, Team_Batting___Dashboard[[Team]:[wOBA]], 16, FALSE)</f>
        <v>#N/A</v>
      </c>
      <c r="AN1251" s="9" t="e">
        <f>VLOOKUP($C1251, Team_Batting___Advanced[[Team]:[OPS]], 9, FALSE)</f>
        <v>#N/A</v>
      </c>
      <c r="AO1251" s="9" t="e">
        <f>VLOOKUP($C1251, Team_Batting___Advanced[], 19, FALSE)</f>
        <v>#N/A</v>
      </c>
      <c r="AP1251" s="9" t="e">
        <f>VLOOKUP($C1251, 'Team Per G'!$A$2:$G$31, 3, FALSE)</f>
        <v>#N/A</v>
      </c>
      <c r="AQ1251" s="9" t="e">
        <f>VLOOKUP($C1251, 'Team Per G'!$A$2:$G$31, 5, FALSE)</f>
        <v>#N/A</v>
      </c>
      <c r="AR1251" s="9" t="e">
        <f>VLOOKUP($C1251, 'Team Per G'!$A$2:$G$31, 4, FALSE)</f>
        <v>#N/A</v>
      </c>
      <c r="AS1251" s="9" t="e">
        <f>VLOOKUP($C1251, Team_Batting___Dashboard[], 22, FALSE)/$AC1251</f>
        <v>#N/A</v>
      </c>
      <c r="AT1251" s="9" t="e">
        <f>VLOOKUP($C1251, 'FanGraphs - Team WAR Projected'!$B$2:$E$31, 4, FALSE)/162</f>
        <v>#N/A</v>
      </c>
      <c r="AU1251" s="9" t="e">
        <f>VLOOKUP($C1251, FanGraphs_Standings[[Abbreviation]:[2024 Year to Date RS/G]], 6, FALSE)/$AC1251</f>
        <v>#N/A</v>
      </c>
      <c r="AV1251" s="9" t="e">
        <f>VLOOKUP($C1251, FanGraphs_Standings[[Abbreviation]:[2024 Projected Full Season RDif]], 19, FALSE)/162</f>
        <v>#N/A</v>
      </c>
      <c r="AW1251" s="9" t="e">
        <f>VLOOKUP($C1251, FanGraphs_Standings[[Abbreviation]:[2024 Projected Full Season RDif]], 5, FALSE)</f>
        <v>#N/A</v>
      </c>
      <c r="AX1251" s="9" t="e">
        <f>VLOOKUP($C1251, FanGraphs_Standings[[Abbreviation]:[2024 Projected Full Season W%]], 18, FALSE)</f>
        <v>#N/A</v>
      </c>
      <c r="AY1251" s="9" t="e">
        <f>VLOOKUP($C1251, 'Home Field Adv'!$A$2:$K$31, 11, FALSE)</f>
        <v>#N/A</v>
      </c>
      <c r="BB1251" s="5" t="str">
        <f t="shared" si="58"/>
        <v/>
      </c>
      <c r="BC1251" s="5" t="str">
        <f t="shared" si="59"/>
        <v/>
      </c>
      <c r="BD1251" s="5" t="str">
        <f t="shared" si="60"/>
        <v/>
      </c>
    </row>
    <row r="1252" spans="6:56" x14ac:dyDescent="0.45">
      <c r="F1252" s="9" t="e">
        <f>VLOOKUP($B1252, FanGraphs_Standings[[Abbreviation]:[2024 Year to Date G]], 2, FALSE)</f>
        <v>#N/A</v>
      </c>
      <c r="G1252" s="9" t="e">
        <f>IF(ISERR(VLOOKUP($D1252, 'SP Per G'!$A$2:$D$1380, 3, FALSE)), L1252, VLOOKUP($D1252, 'SP Per G'!$A$2:$D$1380, 3, FALSE))</f>
        <v>#N/A</v>
      </c>
      <c r="H1252" s="9" t="e">
        <f>VLOOKUP($D1252, 'SP Per G'!$A$2:$D$1380, 4, FALSE)</f>
        <v>#N/A</v>
      </c>
      <c r="I1252" s="9" t="e">
        <f>VLOOKUP($D1252, Individual_Pitching___Dashboard[], 18, FALSE)</f>
        <v>#N/A</v>
      </c>
      <c r="J1252" s="9" t="e">
        <f>VLOOKUP($D1252, Individual_Pitching___Dashboard[], 20, FALSE)</f>
        <v>#N/A</v>
      </c>
      <c r="K1252" s="9" t="e">
        <f>VLOOKUP($D1252, Individual_Pitching___Advanced[], 21,FALSE)</f>
        <v>#N/A</v>
      </c>
      <c r="L1252" s="9" t="e">
        <f>VLOOKUP($B1252, 'Team Per G'!$A$2:$G$31, 7, FALSE)</f>
        <v>#N/A</v>
      </c>
      <c r="M1252" s="9" t="e">
        <f>VLOOKUP($B1252, 'FanGraphs - Team WAR Projected'!$B$2:$E$31, 3, FALSE)/162</f>
        <v>#N/A</v>
      </c>
      <c r="N1252" s="9" t="e">
        <f>VLOOKUP($B1252, Team_Pitching___Advanced[[Team]:[xFIP]], 19,FALSE)</f>
        <v>#N/A</v>
      </c>
      <c r="O1252" s="9" t="e">
        <f>VLOOKUP($B1252, Team_Pitching___Advanced[], 20, FALSE)</f>
        <v>#N/A</v>
      </c>
      <c r="P1252" s="9" t="e">
        <f>VLOOKUP($B1252, Team_Batting___Dashboard[[Team]:[wOBA]], 16, FALSE)</f>
        <v>#N/A</v>
      </c>
      <c r="Q1252" s="9" t="e">
        <f>VLOOKUP($B1252, Team_Batting___Advanced[[Team]:[OPS]], 9, FALSE)</f>
        <v>#N/A</v>
      </c>
      <c r="R1252" s="9" t="e">
        <f>VLOOKUP($B1252, Team_Batting___Advanced[], 19, FALSE)</f>
        <v>#N/A</v>
      </c>
      <c r="S1252" s="9" t="e">
        <f>VLOOKUP($B1252, 'Team Per G'!$A$2:$G$31, 3, FALSE)</f>
        <v>#N/A</v>
      </c>
      <c r="T1252" s="9" t="e">
        <f>VLOOKUP($B1252, 'Team Per G'!$A$2:$G$31, 5, FALSE)</f>
        <v>#N/A</v>
      </c>
      <c r="U1252" s="9" t="e">
        <f>VLOOKUP($B1252, 'Team Per G'!$A$2:$G$31, 4, FALSE)</f>
        <v>#N/A</v>
      </c>
      <c r="V1252" s="9" t="e">
        <f>VLOOKUP($B1252, Team_Batting___Dashboard[], 22, FALSE)/$F1252</f>
        <v>#N/A</v>
      </c>
      <c r="W1252" s="9" t="e">
        <f>VLOOKUP($B1252, 'FanGraphs - Team WAR Projected'!$B$2:$E$31, 4, FALSE)/162</f>
        <v>#N/A</v>
      </c>
      <c r="X1252" s="9" t="e">
        <f>VLOOKUP($B1252, FanGraphs_Standings[[Abbreviation]:[2024 Year to Date RS/G]], 6, FALSE)/$F1252</f>
        <v>#N/A</v>
      </c>
      <c r="Y1252" s="9" t="e">
        <f>VLOOKUP($B1252, FanGraphs_Standings[[Abbreviation]:[2024 Projected Full Season RDif]], 19, FALSE)/162</f>
        <v>#N/A</v>
      </c>
      <c r="Z1252" s="9" t="e">
        <f>VLOOKUP($B1252, FanGraphs_Standings[[Abbreviation]:[2024 Projected Full Season RDif]], 5, FALSE)</f>
        <v>#N/A</v>
      </c>
      <c r="AA1252" s="9" t="e">
        <f>VLOOKUP($B1252, FanGraphs_Standings[[Abbreviation]:[2024 Projected Full Season W%]], 18, FALSE)</f>
        <v>#N/A</v>
      </c>
      <c r="AB1252" s="9" t="e">
        <f>VLOOKUP($B1252, 'Home Field Adv'!$A$2:$I$31, 9, FALSE)</f>
        <v>#N/A</v>
      </c>
      <c r="AC1252" s="9" t="e">
        <f>VLOOKUP($C1252, FanGraphs_Standings[[Abbreviation]:[2024 Year to Date G]], 2, FALSE)</f>
        <v>#N/A</v>
      </c>
      <c r="AD1252" s="9" t="e">
        <f>VLOOKUP($E1252, 'SP Per G'!$A$2:$D$1380, 3, FALSE)</f>
        <v>#N/A</v>
      </c>
      <c r="AE1252" s="9" t="e">
        <f>VLOOKUP($E1252, 'SP Per G'!$A$2:$D$1380, 4, FALSE)</f>
        <v>#N/A</v>
      </c>
      <c r="AF1252" s="9" t="e">
        <f>VLOOKUP($E1252, Individual_Pitching___Dashboard[], 18, FALSE)</f>
        <v>#N/A</v>
      </c>
      <c r="AG1252" s="9" t="e">
        <f>VLOOKUP($E1252, Individual_Pitching___Dashboard[], 20, FALSE)</f>
        <v>#N/A</v>
      </c>
      <c r="AH1252" s="9" t="e">
        <f>VLOOKUP($E1252, Individual_Pitching___Advanced[], 21,FALSE)</f>
        <v>#N/A</v>
      </c>
      <c r="AI1252" s="9" t="e">
        <f>VLOOKUP($C1252, 'Team Per G'!$A$2:$G$31, 7, FALSE)</f>
        <v>#N/A</v>
      </c>
      <c r="AJ1252" s="9" t="e">
        <f>VLOOKUP($C1252, 'FanGraphs - Team WAR Projected'!$B$2:$E$31, 3, FALSE)/162</f>
        <v>#N/A</v>
      </c>
      <c r="AK1252" s="9" t="e">
        <f>VLOOKUP($C1252, Team_Pitching___Advanced[[Team]:[xFIP]], 19,FALSE)</f>
        <v>#N/A</v>
      </c>
      <c r="AL1252" s="9" t="e">
        <f>VLOOKUP($C1252, Team_Pitching___Advanced[], 20, FALSE)</f>
        <v>#N/A</v>
      </c>
      <c r="AM1252" s="9" t="e">
        <f>VLOOKUP($C1252, Team_Batting___Dashboard[[Team]:[wOBA]], 16, FALSE)</f>
        <v>#N/A</v>
      </c>
      <c r="AN1252" s="9" t="e">
        <f>VLOOKUP($C1252, Team_Batting___Advanced[[Team]:[OPS]], 9, FALSE)</f>
        <v>#N/A</v>
      </c>
      <c r="AO1252" s="9" t="e">
        <f>VLOOKUP($C1252, Team_Batting___Advanced[], 19, FALSE)</f>
        <v>#N/A</v>
      </c>
      <c r="AP1252" s="9" t="e">
        <f>VLOOKUP($C1252, 'Team Per G'!$A$2:$G$31, 3, FALSE)</f>
        <v>#N/A</v>
      </c>
      <c r="AQ1252" s="9" t="e">
        <f>VLOOKUP($C1252, 'Team Per G'!$A$2:$G$31, 5, FALSE)</f>
        <v>#N/A</v>
      </c>
      <c r="AR1252" s="9" t="e">
        <f>VLOOKUP($C1252, 'Team Per G'!$A$2:$G$31, 4, FALSE)</f>
        <v>#N/A</v>
      </c>
      <c r="AS1252" s="9" t="e">
        <f>VLOOKUP($C1252, Team_Batting___Dashboard[], 22, FALSE)/$AC1252</f>
        <v>#N/A</v>
      </c>
      <c r="AT1252" s="9" t="e">
        <f>VLOOKUP($C1252, 'FanGraphs - Team WAR Projected'!$B$2:$E$31, 4, FALSE)/162</f>
        <v>#N/A</v>
      </c>
      <c r="AU1252" s="9" t="e">
        <f>VLOOKUP($C1252, FanGraphs_Standings[[Abbreviation]:[2024 Year to Date RS/G]], 6, FALSE)/$AC1252</f>
        <v>#N/A</v>
      </c>
      <c r="AV1252" s="9" t="e">
        <f>VLOOKUP($C1252, FanGraphs_Standings[[Abbreviation]:[2024 Projected Full Season RDif]], 19, FALSE)/162</f>
        <v>#N/A</v>
      </c>
      <c r="AW1252" s="9" t="e">
        <f>VLOOKUP($C1252, FanGraphs_Standings[[Abbreviation]:[2024 Projected Full Season RDif]], 5, FALSE)</f>
        <v>#N/A</v>
      </c>
      <c r="AX1252" s="9" t="e">
        <f>VLOOKUP($C1252, FanGraphs_Standings[[Abbreviation]:[2024 Projected Full Season W%]], 18, FALSE)</f>
        <v>#N/A</v>
      </c>
      <c r="AY1252" s="9" t="e">
        <f>VLOOKUP($C1252, 'Home Field Adv'!$A$2:$K$31, 11, FALSE)</f>
        <v>#N/A</v>
      </c>
      <c r="BB1252" s="5" t="str">
        <f t="shared" si="58"/>
        <v/>
      </c>
      <c r="BC1252" s="5" t="str">
        <f t="shared" si="59"/>
        <v/>
      </c>
      <c r="BD1252" s="5" t="str">
        <f t="shared" si="60"/>
        <v/>
      </c>
    </row>
    <row r="1253" spans="6:56" x14ac:dyDescent="0.45">
      <c r="F1253" s="9" t="e">
        <f>VLOOKUP($B1253, FanGraphs_Standings[[Abbreviation]:[2024 Year to Date G]], 2, FALSE)</f>
        <v>#N/A</v>
      </c>
      <c r="G1253" s="9" t="e">
        <f>IF(ISERR(VLOOKUP($D1253, 'SP Per G'!$A$2:$D$1380, 3, FALSE)), L1253, VLOOKUP($D1253, 'SP Per G'!$A$2:$D$1380, 3, FALSE))</f>
        <v>#N/A</v>
      </c>
      <c r="H1253" s="9" t="e">
        <f>VLOOKUP($D1253, 'SP Per G'!$A$2:$D$1380, 4, FALSE)</f>
        <v>#N/A</v>
      </c>
      <c r="I1253" s="9" t="e">
        <f>VLOOKUP($D1253, Individual_Pitching___Dashboard[], 18, FALSE)</f>
        <v>#N/A</v>
      </c>
      <c r="J1253" s="9" t="e">
        <f>VLOOKUP($D1253, Individual_Pitching___Dashboard[], 20, FALSE)</f>
        <v>#N/A</v>
      </c>
      <c r="K1253" s="9" t="e">
        <f>VLOOKUP($D1253, Individual_Pitching___Advanced[], 21,FALSE)</f>
        <v>#N/A</v>
      </c>
      <c r="L1253" s="9" t="e">
        <f>VLOOKUP($B1253, 'Team Per G'!$A$2:$G$31, 7, FALSE)</f>
        <v>#N/A</v>
      </c>
      <c r="M1253" s="9" t="e">
        <f>VLOOKUP($B1253, 'FanGraphs - Team WAR Projected'!$B$2:$E$31, 3, FALSE)/162</f>
        <v>#N/A</v>
      </c>
      <c r="N1253" s="9" t="e">
        <f>VLOOKUP($B1253, Team_Pitching___Advanced[[Team]:[xFIP]], 19,FALSE)</f>
        <v>#N/A</v>
      </c>
      <c r="O1253" s="9" t="e">
        <f>VLOOKUP($B1253, Team_Pitching___Advanced[], 20, FALSE)</f>
        <v>#N/A</v>
      </c>
      <c r="P1253" s="9" t="e">
        <f>VLOOKUP($B1253, Team_Batting___Dashboard[[Team]:[wOBA]], 16, FALSE)</f>
        <v>#N/A</v>
      </c>
      <c r="Q1253" s="9" t="e">
        <f>VLOOKUP($B1253, Team_Batting___Advanced[[Team]:[OPS]], 9, FALSE)</f>
        <v>#N/A</v>
      </c>
      <c r="R1253" s="9" t="e">
        <f>VLOOKUP($B1253, Team_Batting___Advanced[], 19, FALSE)</f>
        <v>#N/A</v>
      </c>
      <c r="S1253" s="9" t="e">
        <f>VLOOKUP($B1253, 'Team Per G'!$A$2:$G$31, 3, FALSE)</f>
        <v>#N/A</v>
      </c>
      <c r="T1253" s="9" t="e">
        <f>VLOOKUP($B1253, 'Team Per G'!$A$2:$G$31, 5, FALSE)</f>
        <v>#N/A</v>
      </c>
      <c r="U1253" s="9" t="e">
        <f>VLOOKUP($B1253, 'Team Per G'!$A$2:$G$31, 4, FALSE)</f>
        <v>#N/A</v>
      </c>
      <c r="V1253" s="9" t="e">
        <f>VLOOKUP($B1253, Team_Batting___Dashboard[], 22, FALSE)/$F1253</f>
        <v>#N/A</v>
      </c>
      <c r="W1253" s="9" t="e">
        <f>VLOOKUP($B1253, 'FanGraphs - Team WAR Projected'!$B$2:$E$31, 4, FALSE)/162</f>
        <v>#N/A</v>
      </c>
      <c r="X1253" s="9" t="e">
        <f>VLOOKUP($B1253, FanGraphs_Standings[[Abbreviation]:[2024 Year to Date RS/G]], 6, FALSE)/$F1253</f>
        <v>#N/A</v>
      </c>
      <c r="Y1253" s="9" t="e">
        <f>VLOOKUP($B1253, FanGraphs_Standings[[Abbreviation]:[2024 Projected Full Season RDif]], 19, FALSE)/162</f>
        <v>#N/A</v>
      </c>
      <c r="Z1253" s="9" t="e">
        <f>VLOOKUP($B1253, FanGraphs_Standings[[Abbreviation]:[2024 Projected Full Season RDif]], 5, FALSE)</f>
        <v>#N/A</v>
      </c>
      <c r="AA1253" s="9" t="e">
        <f>VLOOKUP($B1253, FanGraphs_Standings[[Abbreviation]:[2024 Projected Full Season W%]], 18, FALSE)</f>
        <v>#N/A</v>
      </c>
      <c r="AB1253" s="9" t="e">
        <f>VLOOKUP($B1253, 'Home Field Adv'!$A$2:$I$31, 9, FALSE)</f>
        <v>#N/A</v>
      </c>
      <c r="AC1253" s="9" t="e">
        <f>VLOOKUP($C1253, FanGraphs_Standings[[Abbreviation]:[2024 Year to Date G]], 2, FALSE)</f>
        <v>#N/A</v>
      </c>
      <c r="AD1253" s="9" t="e">
        <f>VLOOKUP($E1253, 'SP Per G'!$A$2:$D$1380, 3, FALSE)</f>
        <v>#N/A</v>
      </c>
      <c r="AE1253" s="9" t="e">
        <f>VLOOKUP($E1253, 'SP Per G'!$A$2:$D$1380, 4, FALSE)</f>
        <v>#N/A</v>
      </c>
      <c r="AF1253" s="9" t="e">
        <f>VLOOKUP($E1253, Individual_Pitching___Dashboard[], 18, FALSE)</f>
        <v>#N/A</v>
      </c>
      <c r="AG1253" s="9" t="e">
        <f>VLOOKUP($E1253, Individual_Pitching___Dashboard[], 20, FALSE)</f>
        <v>#N/A</v>
      </c>
      <c r="AH1253" s="9" t="e">
        <f>VLOOKUP($E1253, Individual_Pitching___Advanced[], 21,FALSE)</f>
        <v>#N/A</v>
      </c>
      <c r="AI1253" s="9" t="e">
        <f>VLOOKUP($C1253, 'Team Per G'!$A$2:$G$31, 7, FALSE)</f>
        <v>#N/A</v>
      </c>
      <c r="AJ1253" s="9" t="e">
        <f>VLOOKUP($C1253, 'FanGraphs - Team WAR Projected'!$B$2:$E$31, 3, FALSE)/162</f>
        <v>#N/A</v>
      </c>
      <c r="AK1253" s="9" t="e">
        <f>VLOOKUP($C1253, Team_Pitching___Advanced[[Team]:[xFIP]], 19,FALSE)</f>
        <v>#N/A</v>
      </c>
      <c r="AL1253" s="9" t="e">
        <f>VLOOKUP($C1253, Team_Pitching___Advanced[], 20, FALSE)</f>
        <v>#N/A</v>
      </c>
      <c r="AM1253" s="9" t="e">
        <f>VLOOKUP($C1253, Team_Batting___Dashboard[[Team]:[wOBA]], 16, FALSE)</f>
        <v>#N/A</v>
      </c>
      <c r="AN1253" s="9" t="e">
        <f>VLOOKUP($C1253, Team_Batting___Advanced[[Team]:[OPS]], 9, FALSE)</f>
        <v>#N/A</v>
      </c>
      <c r="AO1253" s="9" t="e">
        <f>VLOOKUP($C1253, Team_Batting___Advanced[], 19, FALSE)</f>
        <v>#N/A</v>
      </c>
      <c r="AP1253" s="9" t="e">
        <f>VLOOKUP($C1253, 'Team Per G'!$A$2:$G$31, 3, FALSE)</f>
        <v>#N/A</v>
      </c>
      <c r="AQ1253" s="9" t="e">
        <f>VLOOKUP($C1253, 'Team Per G'!$A$2:$G$31, 5, FALSE)</f>
        <v>#N/A</v>
      </c>
      <c r="AR1253" s="9" t="e">
        <f>VLOOKUP($C1253, 'Team Per G'!$A$2:$G$31, 4, FALSE)</f>
        <v>#N/A</v>
      </c>
      <c r="AS1253" s="9" t="e">
        <f>VLOOKUP($C1253, Team_Batting___Dashboard[], 22, FALSE)/$AC1253</f>
        <v>#N/A</v>
      </c>
      <c r="AT1253" s="9" t="e">
        <f>VLOOKUP($C1253, 'FanGraphs - Team WAR Projected'!$B$2:$E$31, 4, FALSE)/162</f>
        <v>#N/A</v>
      </c>
      <c r="AU1253" s="9" t="e">
        <f>VLOOKUP($C1253, FanGraphs_Standings[[Abbreviation]:[2024 Year to Date RS/G]], 6, FALSE)/$AC1253</f>
        <v>#N/A</v>
      </c>
      <c r="AV1253" s="9" t="e">
        <f>VLOOKUP($C1253, FanGraphs_Standings[[Abbreviation]:[2024 Projected Full Season RDif]], 19, FALSE)/162</f>
        <v>#N/A</v>
      </c>
      <c r="AW1253" s="9" t="e">
        <f>VLOOKUP($C1253, FanGraphs_Standings[[Abbreviation]:[2024 Projected Full Season RDif]], 5, FALSE)</f>
        <v>#N/A</v>
      </c>
      <c r="AX1253" s="9" t="e">
        <f>VLOOKUP($C1253, FanGraphs_Standings[[Abbreviation]:[2024 Projected Full Season W%]], 18, FALSE)</f>
        <v>#N/A</v>
      </c>
      <c r="AY1253" s="9" t="e">
        <f>VLOOKUP($C1253, 'Home Field Adv'!$A$2:$K$31, 11, FALSE)</f>
        <v>#N/A</v>
      </c>
      <c r="BB1253" s="5" t="str">
        <f t="shared" si="58"/>
        <v/>
      </c>
      <c r="BC1253" s="5" t="str">
        <f t="shared" si="59"/>
        <v/>
      </c>
      <c r="BD1253" s="5" t="str">
        <f t="shared" si="60"/>
        <v/>
      </c>
    </row>
    <row r="1254" spans="6:56" x14ac:dyDescent="0.45">
      <c r="F1254" s="9" t="e">
        <f>VLOOKUP($B1254, FanGraphs_Standings[[Abbreviation]:[2024 Year to Date G]], 2, FALSE)</f>
        <v>#N/A</v>
      </c>
      <c r="G1254" s="9" t="e">
        <f>IF(ISERR(VLOOKUP($D1254, 'SP Per G'!$A$2:$D$1380, 3, FALSE)), L1254, VLOOKUP($D1254, 'SP Per G'!$A$2:$D$1380, 3, FALSE))</f>
        <v>#N/A</v>
      </c>
      <c r="H1254" s="9" t="e">
        <f>VLOOKUP($D1254, 'SP Per G'!$A$2:$D$1380, 4, FALSE)</f>
        <v>#N/A</v>
      </c>
      <c r="I1254" s="9" t="e">
        <f>VLOOKUP($D1254, Individual_Pitching___Dashboard[], 18, FALSE)</f>
        <v>#N/A</v>
      </c>
      <c r="J1254" s="9" t="e">
        <f>VLOOKUP($D1254, Individual_Pitching___Dashboard[], 20, FALSE)</f>
        <v>#N/A</v>
      </c>
      <c r="K1254" s="9" t="e">
        <f>VLOOKUP($D1254, Individual_Pitching___Advanced[], 21,FALSE)</f>
        <v>#N/A</v>
      </c>
      <c r="L1254" s="9" t="e">
        <f>VLOOKUP($B1254, 'Team Per G'!$A$2:$G$31, 7, FALSE)</f>
        <v>#N/A</v>
      </c>
      <c r="M1254" s="9" t="e">
        <f>VLOOKUP($B1254, 'FanGraphs - Team WAR Projected'!$B$2:$E$31, 3, FALSE)/162</f>
        <v>#N/A</v>
      </c>
      <c r="N1254" s="9" t="e">
        <f>VLOOKUP($B1254, Team_Pitching___Advanced[[Team]:[xFIP]], 19,FALSE)</f>
        <v>#N/A</v>
      </c>
      <c r="O1254" s="9" t="e">
        <f>VLOOKUP($B1254, Team_Pitching___Advanced[], 20, FALSE)</f>
        <v>#N/A</v>
      </c>
      <c r="P1254" s="9" t="e">
        <f>VLOOKUP($B1254, Team_Batting___Dashboard[[Team]:[wOBA]], 16, FALSE)</f>
        <v>#N/A</v>
      </c>
      <c r="Q1254" s="9" t="e">
        <f>VLOOKUP($B1254, Team_Batting___Advanced[[Team]:[OPS]], 9, FALSE)</f>
        <v>#N/A</v>
      </c>
      <c r="R1254" s="9" t="e">
        <f>VLOOKUP($B1254, Team_Batting___Advanced[], 19, FALSE)</f>
        <v>#N/A</v>
      </c>
      <c r="S1254" s="9" t="e">
        <f>VLOOKUP($B1254, 'Team Per G'!$A$2:$G$31, 3, FALSE)</f>
        <v>#N/A</v>
      </c>
      <c r="T1254" s="9" t="e">
        <f>VLOOKUP($B1254, 'Team Per G'!$A$2:$G$31, 5, FALSE)</f>
        <v>#N/A</v>
      </c>
      <c r="U1254" s="9" t="e">
        <f>VLOOKUP($B1254, 'Team Per G'!$A$2:$G$31, 4, FALSE)</f>
        <v>#N/A</v>
      </c>
      <c r="V1254" s="9" t="e">
        <f>VLOOKUP($B1254, Team_Batting___Dashboard[], 22, FALSE)/$F1254</f>
        <v>#N/A</v>
      </c>
      <c r="W1254" s="9" t="e">
        <f>VLOOKUP($B1254, 'FanGraphs - Team WAR Projected'!$B$2:$E$31, 4, FALSE)/162</f>
        <v>#N/A</v>
      </c>
      <c r="X1254" s="9" t="e">
        <f>VLOOKUP($B1254, FanGraphs_Standings[[Abbreviation]:[2024 Year to Date RS/G]], 6, FALSE)/$F1254</f>
        <v>#N/A</v>
      </c>
      <c r="Y1254" s="9" t="e">
        <f>VLOOKUP($B1254, FanGraphs_Standings[[Abbreviation]:[2024 Projected Full Season RDif]], 19, FALSE)/162</f>
        <v>#N/A</v>
      </c>
      <c r="Z1254" s="9" t="e">
        <f>VLOOKUP($B1254, FanGraphs_Standings[[Abbreviation]:[2024 Projected Full Season RDif]], 5, FALSE)</f>
        <v>#N/A</v>
      </c>
      <c r="AA1254" s="9" t="e">
        <f>VLOOKUP($B1254, FanGraphs_Standings[[Abbreviation]:[2024 Projected Full Season W%]], 18, FALSE)</f>
        <v>#N/A</v>
      </c>
      <c r="AB1254" s="9" t="e">
        <f>VLOOKUP($B1254, 'Home Field Adv'!$A$2:$I$31, 9, FALSE)</f>
        <v>#N/A</v>
      </c>
      <c r="AC1254" s="9" t="e">
        <f>VLOOKUP($C1254, FanGraphs_Standings[[Abbreviation]:[2024 Year to Date G]], 2, FALSE)</f>
        <v>#N/A</v>
      </c>
      <c r="AD1254" s="9" t="e">
        <f>VLOOKUP($E1254, 'SP Per G'!$A$2:$D$1380, 3, FALSE)</f>
        <v>#N/A</v>
      </c>
      <c r="AE1254" s="9" t="e">
        <f>VLOOKUP($E1254, 'SP Per G'!$A$2:$D$1380, 4, FALSE)</f>
        <v>#N/A</v>
      </c>
      <c r="AF1254" s="9" t="e">
        <f>VLOOKUP($E1254, Individual_Pitching___Dashboard[], 18, FALSE)</f>
        <v>#N/A</v>
      </c>
      <c r="AG1254" s="9" t="e">
        <f>VLOOKUP($E1254, Individual_Pitching___Dashboard[], 20, FALSE)</f>
        <v>#N/A</v>
      </c>
      <c r="AH1254" s="9" t="e">
        <f>VLOOKUP($E1254, Individual_Pitching___Advanced[], 21,FALSE)</f>
        <v>#N/A</v>
      </c>
      <c r="AI1254" s="9" t="e">
        <f>VLOOKUP($C1254, 'Team Per G'!$A$2:$G$31, 7, FALSE)</f>
        <v>#N/A</v>
      </c>
      <c r="AJ1254" s="9" t="e">
        <f>VLOOKUP($C1254, 'FanGraphs - Team WAR Projected'!$B$2:$E$31, 3, FALSE)/162</f>
        <v>#N/A</v>
      </c>
      <c r="AK1254" s="9" t="e">
        <f>VLOOKUP($C1254, Team_Pitching___Advanced[[Team]:[xFIP]], 19,FALSE)</f>
        <v>#N/A</v>
      </c>
      <c r="AL1254" s="9" t="e">
        <f>VLOOKUP($C1254, Team_Pitching___Advanced[], 20, FALSE)</f>
        <v>#N/A</v>
      </c>
      <c r="AM1254" s="9" t="e">
        <f>VLOOKUP($C1254, Team_Batting___Dashboard[[Team]:[wOBA]], 16, FALSE)</f>
        <v>#N/A</v>
      </c>
      <c r="AN1254" s="9" t="e">
        <f>VLOOKUP($C1254, Team_Batting___Advanced[[Team]:[OPS]], 9, FALSE)</f>
        <v>#N/A</v>
      </c>
      <c r="AO1254" s="9" t="e">
        <f>VLOOKUP($C1254, Team_Batting___Advanced[], 19, FALSE)</f>
        <v>#N/A</v>
      </c>
      <c r="AP1254" s="9" t="e">
        <f>VLOOKUP($C1254, 'Team Per G'!$A$2:$G$31, 3, FALSE)</f>
        <v>#N/A</v>
      </c>
      <c r="AQ1254" s="9" t="e">
        <f>VLOOKUP($C1254, 'Team Per G'!$A$2:$G$31, 5, FALSE)</f>
        <v>#N/A</v>
      </c>
      <c r="AR1254" s="9" t="e">
        <f>VLOOKUP($C1254, 'Team Per G'!$A$2:$G$31, 4, FALSE)</f>
        <v>#N/A</v>
      </c>
      <c r="AS1254" s="9" t="e">
        <f>VLOOKUP($C1254, Team_Batting___Dashboard[], 22, FALSE)/$AC1254</f>
        <v>#N/A</v>
      </c>
      <c r="AT1254" s="9" t="e">
        <f>VLOOKUP($C1254, 'FanGraphs - Team WAR Projected'!$B$2:$E$31, 4, FALSE)/162</f>
        <v>#N/A</v>
      </c>
      <c r="AU1254" s="9" t="e">
        <f>VLOOKUP($C1254, FanGraphs_Standings[[Abbreviation]:[2024 Year to Date RS/G]], 6, FALSE)/$AC1254</f>
        <v>#N/A</v>
      </c>
      <c r="AV1254" s="9" t="e">
        <f>VLOOKUP($C1254, FanGraphs_Standings[[Abbreviation]:[2024 Projected Full Season RDif]], 19, FALSE)/162</f>
        <v>#N/A</v>
      </c>
      <c r="AW1254" s="9" t="e">
        <f>VLOOKUP($C1254, FanGraphs_Standings[[Abbreviation]:[2024 Projected Full Season RDif]], 5, FALSE)</f>
        <v>#N/A</v>
      </c>
      <c r="AX1254" s="9" t="e">
        <f>VLOOKUP($C1254, FanGraphs_Standings[[Abbreviation]:[2024 Projected Full Season W%]], 18, FALSE)</f>
        <v>#N/A</v>
      </c>
      <c r="AY1254" s="9" t="e">
        <f>VLOOKUP($C1254, 'Home Field Adv'!$A$2:$K$31, 11, FALSE)</f>
        <v>#N/A</v>
      </c>
      <c r="BB1254" s="5" t="str">
        <f t="shared" si="58"/>
        <v/>
      </c>
      <c r="BC1254" s="5" t="str">
        <f t="shared" si="59"/>
        <v/>
      </c>
      <c r="BD1254" s="5" t="str">
        <f t="shared" si="60"/>
        <v/>
      </c>
    </row>
    <row r="1255" spans="6:56" x14ac:dyDescent="0.45">
      <c r="F1255" s="9" t="e">
        <f>VLOOKUP($B1255, FanGraphs_Standings[[Abbreviation]:[2024 Year to Date G]], 2, FALSE)</f>
        <v>#N/A</v>
      </c>
      <c r="G1255" s="9" t="e">
        <f>IF(ISERR(VLOOKUP($D1255, 'SP Per G'!$A$2:$D$1380, 3, FALSE)), L1255, VLOOKUP($D1255, 'SP Per G'!$A$2:$D$1380, 3, FALSE))</f>
        <v>#N/A</v>
      </c>
      <c r="H1255" s="9" t="e">
        <f>VLOOKUP($D1255, 'SP Per G'!$A$2:$D$1380, 4, FALSE)</f>
        <v>#N/A</v>
      </c>
      <c r="I1255" s="9" t="e">
        <f>VLOOKUP($D1255, Individual_Pitching___Dashboard[], 18, FALSE)</f>
        <v>#N/A</v>
      </c>
      <c r="J1255" s="9" t="e">
        <f>VLOOKUP($D1255, Individual_Pitching___Dashboard[], 20, FALSE)</f>
        <v>#N/A</v>
      </c>
      <c r="K1255" s="9" t="e">
        <f>VLOOKUP($D1255, Individual_Pitching___Advanced[], 21,FALSE)</f>
        <v>#N/A</v>
      </c>
      <c r="L1255" s="9" t="e">
        <f>VLOOKUP($B1255, 'Team Per G'!$A$2:$G$31, 7, FALSE)</f>
        <v>#N/A</v>
      </c>
      <c r="M1255" s="9" t="e">
        <f>VLOOKUP($B1255, 'FanGraphs - Team WAR Projected'!$B$2:$E$31, 3, FALSE)/162</f>
        <v>#N/A</v>
      </c>
      <c r="N1255" s="9" t="e">
        <f>VLOOKUP($B1255, Team_Pitching___Advanced[[Team]:[xFIP]], 19,FALSE)</f>
        <v>#N/A</v>
      </c>
      <c r="O1255" s="9" t="e">
        <f>VLOOKUP($B1255, Team_Pitching___Advanced[], 20, FALSE)</f>
        <v>#N/A</v>
      </c>
      <c r="P1255" s="9" t="e">
        <f>VLOOKUP($B1255, Team_Batting___Dashboard[[Team]:[wOBA]], 16, FALSE)</f>
        <v>#N/A</v>
      </c>
      <c r="Q1255" s="9" t="e">
        <f>VLOOKUP($B1255, Team_Batting___Advanced[[Team]:[OPS]], 9, FALSE)</f>
        <v>#N/A</v>
      </c>
      <c r="R1255" s="9" t="e">
        <f>VLOOKUP($B1255, Team_Batting___Advanced[], 19, FALSE)</f>
        <v>#N/A</v>
      </c>
      <c r="S1255" s="9" t="e">
        <f>VLOOKUP($B1255, 'Team Per G'!$A$2:$G$31, 3, FALSE)</f>
        <v>#N/A</v>
      </c>
      <c r="T1255" s="9" t="e">
        <f>VLOOKUP($B1255, 'Team Per G'!$A$2:$G$31, 5, FALSE)</f>
        <v>#N/A</v>
      </c>
      <c r="U1255" s="9" t="e">
        <f>VLOOKUP($B1255, 'Team Per G'!$A$2:$G$31, 4, FALSE)</f>
        <v>#N/A</v>
      </c>
      <c r="V1255" s="9" t="e">
        <f>VLOOKUP($B1255, Team_Batting___Dashboard[], 22, FALSE)/$F1255</f>
        <v>#N/A</v>
      </c>
      <c r="W1255" s="9" t="e">
        <f>VLOOKUP($B1255, 'FanGraphs - Team WAR Projected'!$B$2:$E$31, 4, FALSE)/162</f>
        <v>#N/A</v>
      </c>
      <c r="X1255" s="9" t="e">
        <f>VLOOKUP($B1255, FanGraphs_Standings[[Abbreviation]:[2024 Year to Date RS/G]], 6, FALSE)/$F1255</f>
        <v>#N/A</v>
      </c>
      <c r="Y1255" s="9" t="e">
        <f>VLOOKUP($B1255, FanGraphs_Standings[[Abbreviation]:[2024 Projected Full Season RDif]], 19, FALSE)/162</f>
        <v>#N/A</v>
      </c>
      <c r="Z1255" s="9" t="e">
        <f>VLOOKUP($B1255, FanGraphs_Standings[[Abbreviation]:[2024 Projected Full Season RDif]], 5, FALSE)</f>
        <v>#N/A</v>
      </c>
      <c r="AA1255" s="9" t="e">
        <f>VLOOKUP($B1255, FanGraphs_Standings[[Abbreviation]:[2024 Projected Full Season W%]], 18, FALSE)</f>
        <v>#N/A</v>
      </c>
      <c r="AB1255" s="9" t="e">
        <f>VLOOKUP($B1255, 'Home Field Adv'!$A$2:$I$31, 9, FALSE)</f>
        <v>#N/A</v>
      </c>
      <c r="AC1255" s="9" t="e">
        <f>VLOOKUP($C1255, FanGraphs_Standings[[Abbreviation]:[2024 Year to Date G]], 2, FALSE)</f>
        <v>#N/A</v>
      </c>
      <c r="AD1255" s="9" t="e">
        <f>VLOOKUP($E1255, 'SP Per G'!$A$2:$D$1380, 3, FALSE)</f>
        <v>#N/A</v>
      </c>
      <c r="AE1255" s="9" t="e">
        <f>VLOOKUP($E1255, 'SP Per G'!$A$2:$D$1380, 4, FALSE)</f>
        <v>#N/A</v>
      </c>
      <c r="AF1255" s="9" t="e">
        <f>VLOOKUP($E1255, Individual_Pitching___Dashboard[], 18, FALSE)</f>
        <v>#N/A</v>
      </c>
      <c r="AG1255" s="9" t="e">
        <f>VLOOKUP($E1255, Individual_Pitching___Dashboard[], 20, FALSE)</f>
        <v>#N/A</v>
      </c>
      <c r="AH1255" s="9" t="e">
        <f>VLOOKUP($E1255, Individual_Pitching___Advanced[], 21,FALSE)</f>
        <v>#N/A</v>
      </c>
      <c r="AI1255" s="9" t="e">
        <f>VLOOKUP($C1255, 'Team Per G'!$A$2:$G$31, 7, FALSE)</f>
        <v>#N/A</v>
      </c>
      <c r="AJ1255" s="9" t="e">
        <f>VLOOKUP($C1255, 'FanGraphs - Team WAR Projected'!$B$2:$E$31, 3, FALSE)/162</f>
        <v>#N/A</v>
      </c>
      <c r="AK1255" s="9" t="e">
        <f>VLOOKUP($C1255, Team_Pitching___Advanced[[Team]:[xFIP]], 19,FALSE)</f>
        <v>#N/A</v>
      </c>
      <c r="AL1255" s="9" t="e">
        <f>VLOOKUP($C1255, Team_Pitching___Advanced[], 20, FALSE)</f>
        <v>#N/A</v>
      </c>
      <c r="AM1255" s="9" t="e">
        <f>VLOOKUP($C1255, Team_Batting___Dashboard[[Team]:[wOBA]], 16, FALSE)</f>
        <v>#N/A</v>
      </c>
      <c r="AN1255" s="9" t="e">
        <f>VLOOKUP($C1255, Team_Batting___Advanced[[Team]:[OPS]], 9, FALSE)</f>
        <v>#N/A</v>
      </c>
      <c r="AO1255" s="9" t="e">
        <f>VLOOKUP($C1255, Team_Batting___Advanced[], 19, FALSE)</f>
        <v>#N/A</v>
      </c>
      <c r="AP1255" s="9" t="e">
        <f>VLOOKUP($C1255, 'Team Per G'!$A$2:$G$31, 3, FALSE)</f>
        <v>#N/A</v>
      </c>
      <c r="AQ1255" s="9" t="e">
        <f>VLOOKUP($C1255, 'Team Per G'!$A$2:$G$31, 5, FALSE)</f>
        <v>#N/A</v>
      </c>
      <c r="AR1255" s="9" t="e">
        <f>VLOOKUP($C1255, 'Team Per G'!$A$2:$G$31, 4, FALSE)</f>
        <v>#N/A</v>
      </c>
      <c r="AS1255" s="9" t="e">
        <f>VLOOKUP($C1255, Team_Batting___Dashboard[], 22, FALSE)/$AC1255</f>
        <v>#N/A</v>
      </c>
      <c r="AT1255" s="9" t="e">
        <f>VLOOKUP($C1255, 'FanGraphs - Team WAR Projected'!$B$2:$E$31, 4, FALSE)/162</f>
        <v>#N/A</v>
      </c>
      <c r="AU1255" s="9" t="e">
        <f>VLOOKUP($C1255, FanGraphs_Standings[[Abbreviation]:[2024 Year to Date RS/G]], 6, FALSE)/$AC1255</f>
        <v>#N/A</v>
      </c>
      <c r="AV1255" s="9" t="e">
        <f>VLOOKUP($C1255, FanGraphs_Standings[[Abbreviation]:[2024 Projected Full Season RDif]], 19, FALSE)/162</f>
        <v>#N/A</v>
      </c>
      <c r="AW1255" s="9" t="e">
        <f>VLOOKUP($C1255, FanGraphs_Standings[[Abbreviation]:[2024 Projected Full Season RDif]], 5, FALSE)</f>
        <v>#N/A</v>
      </c>
      <c r="AX1255" s="9" t="e">
        <f>VLOOKUP($C1255, FanGraphs_Standings[[Abbreviation]:[2024 Projected Full Season W%]], 18, FALSE)</f>
        <v>#N/A</v>
      </c>
      <c r="AY1255" s="9" t="e">
        <f>VLOOKUP($C1255, 'Home Field Adv'!$A$2:$K$31, 11, FALSE)</f>
        <v>#N/A</v>
      </c>
      <c r="BB1255" s="5" t="str">
        <f t="shared" si="58"/>
        <v/>
      </c>
      <c r="BC1255" s="5" t="str">
        <f t="shared" si="59"/>
        <v/>
      </c>
      <c r="BD1255" s="5" t="str">
        <f t="shared" si="60"/>
        <v/>
      </c>
    </row>
    <row r="1256" spans="6:56" x14ac:dyDescent="0.45">
      <c r="F1256" s="9" t="e">
        <f>VLOOKUP($B1256, FanGraphs_Standings[[Abbreviation]:[2024 Year to Date G]], 2, FALSE)</f>
        <v>#N/A</v>
      </c>
      <c r="G1256" s="9" t="e">
        <f>IF(ISERR(VLOOKUP($D1256, 'SP Per G'!$A$2:$D$1380, 3, FALSE)), L1256, VLOOKUP($D1256, 'SP Per G'!$A$2:$D$1380, 3, FALSE))</f>
        <v>#N/A</v>
      </c>
      <c r="H1256" s="9" t="e">
        <f>VLOOKUP($D1256, 'SP Per G'!$A$2:$D$1380, 4, FALSE)</f>
        <v>#N/A</v>
      </c>
      <c r="I1256" s="9" t="e">
        <f>VLOOKUP($D1256, Individual_Pitching___Dashboard[], 18, FALSE)</f>
        <v>#N/A</v>
      </c>
      <c r="J1256" s="9" t="e">
        <f>VLOOKUP($D1256, Individual_Pitching___Dashboard[], 20, FALSE)</f>
        <v>#N/A</v>
      </c>
      <c r="K1256" s="9" t="e">
        <f>VLOOKUP($D1256, Individual_Pitching___Advanced[], 21,FALSE)</f>
        <v>#N/A</v>
      </c>
      <c r="L1256" s="9" t="e">
        <f>VLOOKUP($B1256, 'Team Per G'!$A$2:$G$31, 7, FALSE)</f>
        <v>#N/A</v>
      </c>
      <c r="M1256" s="9" t="e">
        <f>VLOOKUP($B1256, 'FanGraphs - Team WAR Projected'!$B$2:$E$31, 3, FALSE)/162</f>
        <v>#N/A</v>
      </c>
      <c r="N1256" s="9" t="e">
        <f>VLOOKUP($B1256, Team_Pitching___Advanced[[Team]:[xFIP]], 19,FALSE)</f>
        <v>#N/A</v>
      </c>
      <c r="O1256" s="9" t="e">
        <f>VLOOKUP($B1256, Team_Pitching___Advanced[], 20, FALSE)</f>
        <v>#N/A</v>
      </c>
      <c r="P1256" s="9" t="e">
        <f>VLOOKUP($B1256, Team_Batting___Dashboard[[Team]:[wOBA]], 16, FALSE)</f>
        <v>#N/A</v>
      </c>
      <c r="Q1256" s="9" t="e">
        <f>VLOOKUP($B1256, Team_Batting___Advanced[[Team]:[OPS]], 9, FALSE)</f>
        <v>#N/A</v>
      </c>
      <c r="R1256" s="9" t="e">
        <f>VLOOKUP($B1256, Team_Batting___Advanced[], 19, FALSE)</f>
        <v>#N/A</v>
      </c>
      <c r="S1256" s="9" t="e">
        <f>VLOOKUP($B1256, 'Team Per G'!$A$2:$G$31, 3, FALSE)</f>
        <v>#N/A</v>
      </c>
      <c r="T1256" s="9" t="e">
        <f>VLOOKUP($B1256, 'Team Per G'!$A$2:$G$31, 5, FALSE)</f>
        <v>#N/A</v>
      </c>
      <c r="U1256" s="9" t="e">
        <f>VLOOKUP($B1256, 'Team Per G'!$A$2:$G$31, 4, FALSE)</f>
        <v>#N/A</v>
      </c>
      <c r="V1256" s="9" t="e">
        <f>VLOOKUP($B1256, Team_Batting___Dashboard[], 22, FALSE)/$F1256</f>
        <v>#N/A</v>
      </c>
      <c r="W1256" s="9" t="e">
        <f>VLOOKUP($B1256, 'FanGraphs - Team WAR Projected'!$B$2:$E$31, 4, FALSE)/162</f>
        <v>#N/A</v>
      </c>
      <c r="X1256" s="9" t="e">
        <f>VLOOKUP($B1256, FanGraphs_Standings[[Abbreviation]:[2024 Year to Date RS/G]], 6, FALSE)/$F1256</f>
        <v>#N/A</v>
      </c>
      <c r="Y1256" s="9" t="e">
        <f>VLOOKUP($B1256, FanGraphs_Standings[[Abbreviation]:[2024 Projected Full Season RDif]], 19, FALSE)/162</f>
        <v>#N/A</v>
      </c>
      <c r="Z1256" s="9" t="e">
        <f>VLOOKUP($B1256, FanGraphs_Standings[[Abbreviation]:[2024 Projected Full Season RDif]], 5, FALSE)</f>
        <v>#N/A</v>
      </c>
      <c r="AA1256" s="9" t="e">
        <f>VLOOKUP($B1256, FanGraphs_Standings[[Abbreviation]:[2024 Projected Full Season W%]], 18, FALSE)</f>
        <v>#N/A</v>
      </c>
      <c r="AB1256" s="9" t="e">
        <f>VLOOKUP($B1256, 'Home Field Adv'!$A$2:$I$31, 9, FALSE)</f>
        <v>#N/A</v>
      </c>
      <c r="AC1256" s="9" t="e">
        <f>VLOOKUP($C1256, FanGraphs_Standings[[Abbreviation]:[2024 Year to Date G]], 2, FALSE)</f>
        <v>#N/A</v>
      </c>
      <c r="AD1256" s="9" t="e">
        <f>VLOOKUP($E1256, 'SP Per G'!$A$2:$D$1380, 3, FALSE)</f>
        <v>#N/A</v>
      </c>
      <c r="AE1256" s="9" t="e">
        <f>VLOOKUP($E1256, 'SP Per G'!$A$2:$D$1380, 4, FALSE)</f>
        <v>#N/A</v>
      </c>
      <c r="AF1256" s="9" t="e">
        <f>VLOOKUP($E1256, Individual_Pitching___Dashboard[], 18, FALSE)</f>
        <v>#N/A</v>
      </c>
      <c r="AG1256" s="9" t="e">
        <f>VLOOKUP($E1256, Individual_Pitching___Dashboard[], 20, FALSE)</f>
        <v>#N/A</v>
      </c>
      <c r="AH1256" s="9" t="e">
        <f>VLOOKUP($E1256, Individual_Pitching___Advanced[], 21,FALSE)</f>
        <v>#N/A</v>
      </c>
      <c r="AI1256" s="9" t="e">
        <f>VLOOKUP($C1256, 'Team Per G'!$A$2:$G$31, 7, FALSE)</f>
        <v>#N/A</v>
      </c>
      <c r="AJ1256" s="9" t="e">
        <f>VLOOKUP($C1256, 'FanGraphs - Team WAR Projected'!$B$2:$E$31, 3, FALSE)/162</f>
        <v>#N/A</v>
      </c>
      <c r="AK1256" s="9" t="e">
        <f>VLOOKUP($C1256, Team_Pitching___Advanced[[Team]:[xFIP]], 19,FALSE)</f>
        <v>#N/A</v>
      </c>
      <c r="AL1256" s="9" t="e">
        <f>VLOOKUP($C1256, Team_Pitching___Advanced[], 20, FALSE)</f>
        <v>#N/A</v>
      </c>
      <c r="AM1256" s="9" t="e">
        <f>VLOOKUP($C1256, Team_Batting___Dashboard[[Team]:[wOBA]], 16, FALSE)</f>
        <v>#N/A</v>
      </c>
      <c r="AN1256" s="9" t="e">
        <f>VLOOKUP($C1256, Team_Batting___Advanced[[Team]:[OPS]], 9, FALSE)</f>
        <v>#N/A</v>
      </c>
      <c r="AO1256" s="9" t="e">
        <f>VLOOKUP($C1256, Team_Batting___Advanced[], 19, FALSE)</f>
        <v>#N/A</v>
      </c>
      <c r="AP1256" s="9" t="e">
        <f>VLOOKUP($C1256, 'Team Per G'!$A$2:$G$31, 3, FALSE)</f>
        <v>#N/A</v>
      </c>
      <c r="AQ1256" s="9" t="e">
        <f>VLOOKUP($C1256, 'Team Per G'!$A$2:$G$31, 5, FALSE)</f>
        <v>#N/A</v>
      </c>
      <c r="AR1256" s="9" t="e">
        <f>VLOOKUP($C1256, 'Team Per G'!$A$2:$G$31, 4, FALSE)</f>
        <v>#N/A</v>
      </c>
      <c r="AS1256" s="9" t="e">
        <f>VLOOKUP($C1256, Team_Batting___Dashboard[], 22, FALSE)/$AC1256</f>
        <v>#N/A</v>
      </c>
      <c r="AT1256" s="9" t="e">
        <f>VLOOKUP($C1256, 'FanGraphs - Team WAR Projected'!$B$2:$E$31, 4, FALSE)/162</f>
        <v>#N/A</v>
      </c>
      <c r="AU1256" s="9" t="e">
        <f>VLOOKUP($C1256, FanGraphs_Standings[[Abbreviation]:[2024 Year to Date RS/G]], 6, FALSE)/$AC1256</f>
        <v>#N/A</v>
      </c>
      <c r="AV1256" s="9" t="e">
        <f>VLOOKUP($C1256, FanGraphs_Standings[[Abbreviation]:[2024 Projected Full Season RDif]], 19, FALSE)/162</f>
        <v>#N/A</v>
      </c>
      <c r="AW1256" s="9" t="e">
        <f>VLOOKUP($C1256, FanGraphs_Standings[[Abbreviation]:[2024 Projected Full Season RDif]], 5, FALSE)</f>
        <v>#N/A</v>
      </c>
      <c r="AX1256" s="9" t="e">
        <f>VLOOKUP($C1256, FanGraphs_Standings[[Abbreviation]:[2024 Projected Full Season W%]], 18, FALSE)</f>
        <v>#N/A</v>
      </c>
      <c r="AY1256" s="9" t="e">
        <f>VLOOKUP($C1256, 'Home Field Adv'!$A$2:$K$31, 11, FALSE)</f>
        <v>#N/A</v>
      </c>
      <c r="BB1256" s="5" t="str">
        <f t="shared" si="58"/>
        <v/>
      </c>
      <c r="BC1256" s="5" t="str">
        <f t="shared" si="59"/>
        <v/>
      </c>
      <c r="BD1256" s="5" t="str">
        <f t="shared" si="60"/>
        <v/>
      </c>
    </row>
    <row r="1257" spans="6:56" x14ac:dyDescent="0.45">
      <c r="F1257" s="9" t="e">
        <f>VLOOKUP($B1257, FanGraphs_Standings[[Abbreviation]:[2024 Year to Date G]], 2, FALSE)</f>
        <v>#N/A</v>
      </c>
      <c r="G1257" s="9" t="e">
        <f>IF(ISERR(VLOOKUP($D1257, 'SP Per G'!$A$2:$D$1380, 3, FALSE)), L1257, VLOOKUP($D1257, 'SP Per G'!$A$2:$D$1380, 3, FALSE))</f>
        <v>#N/A</v>
      </c>
      <c r="H1257" s="9" t="e">
        <f>VLOOKUP($D1257, 'SP Per G'!$A$2:$D$1380, 4, FALSE)</f>
        <v>#N/A</v>
      </c>
      <c r="I1257" s="9" t="e">
        <f>VLOOKUP($D1257, Individual_Pitching___Dashboard[], 18, FALSE)</f>
        <v>#N/A</v>
      </c>
      <c r="J1257" s="9" t="e">
        <f>VLOOKUP($D1257, Individual_Pitching___Dashboard[], 20, FALSE)</f>
        <v>#N/A</v>
      </c>
      <c r="K1257" s="9" t="e">
        <f>VLOOKUP($D1257, Individual_Pitching___Advanced[], 21,FALSE)</f>
        <v>#N/A</v>
      </c>
      <c r="L1257" s="9" t="e">
        <f>VLOOKUP($B1257, 'Team Per G'!$A$2:$G$31, 7, FALSE)</f>
        <v>#N/A</v>
      </c>
      <c r="M1257" s="9" t="e">
        <f>VLOOKUP($B1257, 'FanGraphs - Team WAR Projected'!$B$2:$E$31, 3, FALSE)/162</f>
        <v>#N/A</v>
      </c>
      <c r="N1257" s="9" t="e">
        <f>VLOOKUP($B1257, Team_Pitching___Advanced[[Team]:[xFIP]], 19,FALSE)</f>
        <v>#N/A</v>
      </c>
      <c r="O1257" s="9" t="e">
        <f>VLOOKUP($B1257, Team_Pitching___Advanced[], 20, FALSE)</f>
        <v>#N/A</v>
      </c>
      <c r="P1257" s="9" t="e">
        <f>VLOOKUP($B1257, Team_Batting___Dashboard[[Team]:[wOBA]], 16, FALSE)</f>
        <v>#N/A</v>
      </c>
      <c r="Q1257" s="9" t="e">
        <f>VLOOKUP($B1257, Team_Batting___Advanced[[Team]:[OPS]], 9, FALSE)</f>
        <v>#N/A</v>
      </c>
      <c r="R1257" s="9" t="e">
        <f>VLOOKUP($B1257, Team_Batting___Advanced[], 19, FALSE)</f>
        <v>#N/A</v>
      </c>
      <c r="S1257" s="9" t="e">
        <f>VLOOKUP($B1257, 'Team Per G'!$A$2:$G$31, 3, FALSE)</f>
        <v>#N/A</v>
      </c>
      <c r="T1257" s="9" t="e">
        <f>VLOOKUP($B1257, 'Team Per G'!$A$2:$G$31, 5, FALSE)</f>
        <v>#N/A</v>
      </c>
      <c r="U1257" s="9" t="e">
        <f>VLOOKUP($B1257, 'Team Per G'!$A$2:$G$31, 4, FALSE)</f>
        <v>#N/A</v>
      </c>
      <c r="V1257" s="9" t="e">
        <f>VLOOKUP($B1257, Team_Batting___Dashboard[], 22, FALSE)/$F1257</f>
        <v>#N/A</v>
      </c>
      <c r="W1257" s="9" t="e">
        <f>VLOOKUP($B1257, 'FanGraphs - Team WAR Projected'!$B$2:$E$31, 4, FALSE)/162</f>
        <v>#N/A</v>
      </c>
      <c r="X1257" s="9" t="e">
        <f>VLOOKUP($B1257, FanGraphs_Standings[[Abbreviation]:[2024 Year to Date RS/G]], 6, FALSE)/$F1257</f>
        <v>#N/A</v>
      </c>
      <c r="Y1257" s="9" t="e">
        <f>VLOOKUP($B1257, FanGraphs_Standings[[Abbreviation]:[2024 Projected Full Season RDif]], 19, FALSE)/162</f>
        <v>#N/A</v>
      </c>
      <c r="Z1257" s="9" t="e">
        <f>VLOOKUP($B1257, FanGraphs_Standings[[Abbreviation]:[2024 Projected Full Season RDif]], 5, FALSE)</f>
        <v>#N/A</v>
      </c>
      <c r="AA1257" s="9" t="e">
        <f>VLOOKUP($B1257, FanGraphs_Standings[[Abbreviation]:[2024 Projected Full Season W%]], 18, FALSE)</f>
        <v>#N/A</v>
      </c>
      <c r="AB1257" s="9" t="e">
        <f>VLOOKUP($B1257, 'Home Field Adv'!$A$2:$I$31, 9, FALSE)</f>
        <v>#N/A</v>
      </c>
      <c r="AC1257" s="9" t="e">
        <f>VLOOKUP($C1257, FanGraphs_Standings[[Abbreviation]:[2024 Year to Date G]], 2, FALSE)</f>
        <v>#N/A</v>
      </c>
      <c r="AD1257" s="9" t="e">
        <f>VLOOKUP($E1257, 'SP Per G'!$A$2:$D$1380, 3, FALSE)</f>
        <v>#N/A</v>
      </c>
      <c r="AE1257" s="9" t="e">
        <f>VLOOKUP($E1257, 'SP Per G'!$A$2:$D$1380, 4, FALSE)</f>
        <v>#N/A</v>
      </c>
      <c r="AF1257" s="9" t="e">
        <f>VLOOKUP($E1257, Individual_Pitching___Dashboard[], 18, FALSE)</f>
        <v>#N/A</v>
      </c>
      <c r="AG1257" s="9" t="e">
        <f>VLOOKUP($E1257, Individual_Pitching___Dashboard[], 20, FALSE)</f>
        <v>#N/A</v>
      </c>
      <c r="AH1257" s="9" t="e">
        <f>VLOOKUP($E1257, Individual_Pitching___Advanced[], 21,FALSE)</f>
        <v>#N/A</v>
      </c>
      <c r="AI1257" s="9" t="e">
        <f>VLOOKUP($C1257, 'Team Per G'!$A$2:$G$31, 7, FALSE)</f>
        <v>#N/A</v>
      </c>
      <c r="AJ1257" s="9" t="e">
        <f>VLOOKUP($C1257, 'FanGraphs - Team WAR Projected'!$B$2:$E$31, 3, FALSE)/162</f>
        <v>#N/A</v>
      </c>
      <c r="AK1257" s="9" t="e">
        <f>VLOOKUP($C1257, Team_Pitching___Advanced[[Team]:[xFIP]], 19,FALSE)</f>
        <v>#N/A</v>
      </c>
      <c r="AL1257" s="9" t="e">
        <f>VLOOKUP($C1257, Team_Pitching___Advanced[], 20, FALSE)</f>
        <v>#N/A</v>
      </c>
      <c r="AM1257" s="9" t="e">
        <f>VLOOKUP($C1257, Team_Batting___Dashboard[[Team]:[wOBA]], 16, FALSE)</f>
        <v>#N/A</v>
      </c>
      <c r="AN1257" s="9" t="e">
        <f>VLOOKUP($C1257, Team_Batting___Advanced[[Team]:[OPS]], 9, FALSE)</f>
        <v>#N/A</v>
      </c>
      <c r="AO1257" s="9" t="e">
        <f>VLOOKUP($C1257, Team_Batting___Advanced[], 19, FALSE)</f>
        <v>#N/A</v>
      </c>
      <c r="AP1257" s="9" t="e">
        <f>VLOOKUP($C1257, 'Team Per G'!$A$2:$G$31, 3, FALSE)</f>
        <v>#N/A</v>
      </c>
      <c r="AQ1257" s="9" t="e">
        <f>VLOOKUP($C1257, 'Team Per G'!$A$2:$G$31, 5, FALSE)</f>
        <v>#N/A</v>
      </c>
      <c r="AR1257" s="9" t="e">
        <f>VLOOKUP($C1257, 'Team Per G'!$A$2:$G$31, 4, FALSE)</f>
        <v>#N/A</v>
      </c>
      <c r="AS1257" s="9" t="e">
        <f>VLOOKUP($C1257, Team_Batting___Dashboard[], 22, FALSE)/$AC1257</f>
        <v>#N/A</v>
      </c>
      <c r="AT1257" s="9" t="e">
        <f>VLOOKUP($C1257, 'FanGraphs - Team WAR Projected'!$B$2:$E$31, 4, FALSE)/162</f>
        <v>#N/A</v>
      </c>
      <c r="AU1257" s="9" t="e">
        <f>VLOOKUP($C1257, FanGraphs_Standings[[Abbreviation]:[2024 Year to Date RS/G]], 6, FALSE)/$AC1257</f>
        <v>#N/A</v>
      </c>
      <c r="AV1257" s="9" t="e">
        <f>VLOOKUP($C1257, FanGraphs_Standings[[Abbreviation]:[2024 Projected Full Season RDif]], 19, FALSE)/162</f>
        <v>#N/A</v>
      </c>
      <c r="AW1257" s="9" t="e">
        <f>VLOOKUP($C1257, FanGraphs_Standings[[Abbreviation]:[2024 Projected Full Season RDif]], 5, FALSE)</f>
        <v>#N/A</v>
      </c>
      <c r="AX1257" s="9" t="e">
        <f>VLOOKUP($C1257, FanGraphs_Standings[[Abbreviation]:[2024 Projected Full Season W%]], 18, FALSE)</f>
        <v>#N/A</v>
      </c>
      <c r="AY1257" s="9" t="e">
        <f>VLOOKUP($C1257, 'Home Field Adv'!$A$2:$K$31, 11, FALSE)</f>
        <v>#N/A</v>
      </c>
      <c r="BB1257" s="5" t="str">
        <f t="shared" si="58"/>
        <v/>
      </c>
      <c r="BC1257" s="5" t="str">
        <f t="shared" si="59"/>
        <v/>
      </c>
      <c r="BD1257" s="5" t="str">
        <f t="shared" si="60"/>
        <v/>
      </c>
    </row>
    <row r="1258" spans="6:56" x14ac:dyDescent="0.45">
      <c r="F1258" s="9" t="e">
        <f>VLOOKUP($B1258, FanGraphs_Standings[[Abbreviation]:[2024 Year to Date G]], 2, FALSE)</f>
        <v>#N/A</v>
      </c>
      <c r="G1258" s="9" t="e">
        <f>IF(ISERR(VLOOKUP($D1258, 'SP Per G'!$A$2:$D$1380, 3, FALSE)), L1258, VLOOKUP($D1258, 'SP Per G'!$A$2:$D$1380, 3, FALSE))</f>
        <v>#N/A</v>
      </c>
      <c r="H1258" s="9" t="e">
        <f>VLOOKUP($D1258, 'SP Per G'!$A$2:$D$1380, 4, FALSE)</f>
        <v>#N/A</v>
      </c>
      <c r="I1258" s="9" t="e">
        <f>VLOOKUP($D1258, Individual_Pitching___Dashboard[], 18, FALSE)</f>
        <v>#N/A</v>
      </c>
      <c r="J1258" s="9" t="e">
        <f>VLOOKUP($D1258, Individual_Pitching___Dashboard[], 20, FALSE)</f>
        <v>#N/A</v>
      </c>
      <c r="K1258" s="9" t="e">
        <f>VLOOKUP($D1258, Individual_Pitching___Advanced[], 21,FALSE)</f>
        <v>#N/A</v>
      </c>
      <c r="L1258" s="9" t="e">
        <f>VLOOKUP($B1258, 'Team Per G'!$A$2:$G$31, 7, FALSE)</f>
        <v>#N/A</v>
      </c>
      <c r="M1258" s="9" t="e">
        <f>VLOOKUP($B1258, 'FanGraphs - Team WAR Projected'!$B$2:$E$31, 3, FALSE)/162</f>
        <v>#N/A</v>
      </c>
      <c r="N1258" s="9" t="e">
        <f>VLOOKUP($B1258, Team_Pitching___Advanced[[Team]:[xFIP]], 19,FALSE)</f>
        <v>#N/A</v>
      </c>
      <c r="O1258" s="9" t="e">
        <f>VLOOKUP($B1258, Team_Pitching___Advanced[], 20, FALSE)</f>
        <v>#N/A</v>
      </c>
      <c r="P1258" s="9" t="e">
        <f>VLOOKUP($B1258, Team_Batting___Dashboard[[Team]:[wOBA]], 16, FALSE)</f>
        <v>#N/A</v>
      </c>
      <c r="Q1258" s="9" t="e">
        <f>VLOOKUP($B1258, Team_Batting___Advanced[[Team]:[OPS]], 9, FALSE)</f>
        <v>#N/A</v>
      </c>
      <c r="R1258" s="9" t="e">
        <f>VLOOKUP($B1258, Team_Batting___Advanced[], 19, FALSE)</f>
        <v>#N/A</v>
      </c>
      <c r="S1258" s="9" t="e">
        <f>VLOOKUP($B1258, 'Team Per G'!$A$2:$G$31, 3, FALSE)</f>
        <v>#N/A</v>
      </c>
      <c r="T1258" s="9" t="e">
        <f>VLOOKUP($B1258, 'Team Per G'!$A$2:$G$31, 5, FALSE)</f>
        <v>#N/A</v>
      </c>
      <c r="U1258" s="9" t="e">
        <f>VLOOKUP($B1258, 'Team Per G'!$A$2:$G$31, 4, FALSE)</f>
        <v>#N/A</v>
      </c>
      <c r="V1258" s="9" t="e">
        <f>VLOOKUP($B1258, Team_Batting___Dashboard[], 22, FALSE)/$F1258</f>
        <v>#N/A</v>
      </c>
      <c r="W1258" s="9" t="e">
        <f>VLOOKUP($B1258, 'FanGraphs - Team WAR Projected'!$B$2:$E$31, 4, FALSE)/162</f>
        <v>#N/A</v>
      </c>
      <c r="X1258" s="9" t="e">
        <f>VLOOKUP($B1258, FanGraphs_Standings[[Abbreviation]:[2024 Year to Date RS/G]], 6, FALSE)/$F1258</f>
        <v>#N/A</v>
      </c>
      <c r="Y1258" s="9" t="e">
        <f>VLOOKUP($B1258, FanGraphs_Standings[[Abbreviation]:[2024 Projected Full Season RDif]], 19, FALSE)/162</f>
        <v>#N/A</v>
      </c>
      <c r="Z1258" s="9" t="e">
        <f>VLOOKUP($B1258, FanGraphs_Standings[[Abbreviation]:[2024 Projected Full Season RDif]], 5, FALSE)</f>
        <v>#N/A</v>
      </c>
      <c r="AA1258" s="9" t="e">
        <f>VLOOKUP($B1258, FanGraphs_Standings[[Abbreviation]:[2024 Projected Full Season W%]], 18, FALSE)</f>
        <v>#N/A</v>
      </c>
      <c r="AB1258" s="9" t="e">
        <f>VLOOKUP($B1258, 'Home Field Adv'!$A$2:$I$31, 9, FALSE)</f>
        <v>#N/A</v>
      </c>
      <c r="AC1258" s="9" t="e">
        <f>VLOOKUP($C1258, FanGraphs_Standings[[Abbreviation]:[2024 Year to Date G]], 2, FALSE)</f>
        <v>#N/A</v>
      </c>
      <c r="AD1258" s="9" t="e">
        <f>VLOOKUP($E1258, 'SP Per G'!$A$2:$D$1380, 3, FALSE)</f>
        <v>#N/A</v>
      </c>
      <c r="AE1258" s="9" t="e">
        <f>VLOOKUP($E1258, 'SP Per G'!$A$2:$D$1380, 4, FALSE)</f>
        <v>#N/A</v>
      </c>
      <c r="AF1258" s="9" t="e">
        <f>VLOOKUP($E1258, Individual_Pitching___Dashboard[], 18, FALSE)</f>
        <v>#N/A</v>
      </c>
      <c r="AG1258" s="9" t="e">
        <f>VLOOKUP($E1258, Individual_Pitching___Dashboard[], 20, FALSE)</f>
        <v>#N/A</v>
      </c>
      <c r="AH1258" s="9" t="e">
        <f>VLOOKUP($E1258, Individual_Pitching___Advanced[], 21,FALSE)</f>
        <v>#N/A</v>
      </c>
      <c r="AI1258" s="9" t="e">
        <f>VLOOKUP($C1258, 'Team Per G'!$A$2:$G$31, 7, FALSE)</f>
        <v>#N/A</v>
      </c>
      <c r="AJ1258" s="9" t="e">
        <f>VLOOKUP($C1258, 'FanGraphs - Team WAR Projected'!$B$2:$E$31, 3, FALSE)/162</f>
        <v>#N/A</v>
      </c>
      <c r="AK1258" s="9" t="e">
        <f>VLOOKUP($C1258, Team_Pitching___Advanced[[Team]:[xFIP]], 19,FALSE)</f>
        <v>#N/A</v>
      </c>
      <c r="AL1258" s="9" t="e">
        <f>VLOOKUP($C1258, Team_Pitching___Advanced[], 20, FALSE)</f>
        <v>#N/A</v>
      </c>
      <c r="AM1258" s="9" t="e">
        <f>VLOOKUP($C1258, Team_Batting___Dashboard[[Team]:[wOBA]], 16, FALSE)</f>
        <v>#N/A</v>
      </c>
      <c r="AN1258" s="9" t="e">
        <f>VLOOKUP($C1258, Team_Batting___Advanced[[Team]:[OPS]], 9, FALSE)</f>
        <v>#N/A</v>
      </c>
      <c r="AO1258" s="9" t="e">
        <f>VLOOKUP($C1258, Team_Batting___Advanced[], 19, FALSE)</f>
        <v>#N/A</v>
      </c>
      <c r="AP1258" s="9" t="e">
        <f>VLOOKUP($C1258, 'Team Per G'!$A$2:$G$31, 3, FALSE)</f>
        <v>#N/A</v>
      </c>
      <c r="AQ1258" s="9" t="e">
        <f>VLOOKUP($C1258, 'Team Per G'!$A$2:$G$31, 5, FALSE)</f>
        <v>#N/A</v>
      </c>
      <c r="AR1258" s="9" t="e">
        <f>VLOOKUP($C1258, 'Team Per G'!$A$2:$G$31, 4, FALSE)</f>
        <v>#N/A</v>
      </c>
      <c r="AS1258" s="9" t="e">
        <f>VLOOKUP($C1258, Team_Batting___Dashboard[], 22, FALSE)/$AC1258</f>
        <v>#N/A</v>
      </c>
      <c r="AT1258" s="9" t="e">
        <f>VLOOKUP($C1258, 'FanGraphs - Team WAR Projected'!$B$2:$E$31, 4, FALSE)/162</f>
        <v>#N/A</v>
      </c>
      <c r="AU1258" s="9" t="e">
        <f>VLOOKUP($C1258, FanGraphs_Standings[[Abbreviation]:[2024 Year to Date RS/G]], 6, FALSE)/$AC1258</f>
        <v>#N/A</v>
      </c>
      <c r="AV1258" s="9" t="e">
        <f>VLOOKUP($C1258, FanGraphs_Standings[[Abbreviation]:[2024 Projected Full Season RDif]], 19, FALSE)/162</f>
        <v>#N/A</v>
      </c>
      <c r="AW1258" s="9" t="e">
        <f>VLOOKUP($C1258, FanGraphs_Standings[[Abbreviation]:[2024 Projected Full Season RDif]], 5, FALSE)</f>
        <v>#N/A</v>
      </c>
      <c r="AX1258" s="9" t="e">
        <f>VLOOKUP($C1258, FanGraphs_Standings[[Abbreviation]:[2024 Projected Full Season W%]], 18, FALSE)</f>
        <v>#N/A</v>
      </c>
      <c r="AY1258" s="9" t="e">
        <f>VLOOKUP($C1258, 'Home Field Adv'!$A$2:$K$31, 11, FALSE)</f>
        <v>#N/A</v>
      </c>
      <c r="BB1258" s="5" t="str">
        <f t="shared" si="58"/>
        <v/>
      </c>
      <c r="BC1258" s="5" t="str">
        <f t="shared" si="59"/>
        <v/>
      </c>
      <c r="BD1258" s="5" t="str">
        <f t="shared" si="60"/>
        <v/>
      </c>
    </row>
    <row r="1259" spans="6:56" x14ac:dyDescent="0.45">
      <c r="F1259" s="9" t="e">
        <f>VLOOKUP($B1259, FanGraphs_Standings[[Abbreviation]:[2024 Year to Date G]], 2, FALSE)</f>
        <v>#N/A</v>
      </c>
      <c r="G1259" s="9" t="e">
        <f>IF(ISERR(VLOOKUP($D1259, 'SP Per G'!$A$2:$D$1380, 3, FALSE)), L1259, VLOOKUP($D1259, 'SP Per G'!$A$2:$D$1380, 3, FALSE))</f>
        <v>#N/A</v>
      </c>
      <c r="H1259" s="9" t="e">
        <f>VLOOKUP($D1259, 'SP Per G'!$A$2:$D$1380, 4, FALSE)</f>
        <v>#N/A</v>
      </c>
      <c r="I1259" s="9" t="e">
        <f>VLOOKUP($D1259, Individual_Pitching___Dashboard[], 18, FALSE)</f>
        <v>#N/A</v>
      </c>
      <c r="J1259" s="9" t="e">
        <f>VLOOKUP($D1259, Individual_Pitching___Dashboard[], 20, FALSE)</f>
        <v>#N/A</v>
      </c>
      <c r="K1259" s="9" t="e">
        <f>VLOOKUP($D1259, Individual_Pitching___Advanced[], 21,FALSE)</f>
        <v>#N/A</v>
      </c>
      <c r="L1259" s="9" t="e">
        <f>VLOOKUP($B1259, 'Team Per G'!$A$2:$G$31, 7, FALSE)</f>
        <v>#N/A</v>
      </c>
      <c r="M1259" s="9" t="e">
        <f>VLOOKUP($B1259, 'FanGraphs - Team WAR Projected'!$B$2:$E$31, 3, FALSE)/162</f>
        <v>#N/A</v>
      </c>
      <c r="N1259" s="9" t="e">
        <f>VLOOKUP($B1259, Team_Pitching___Advanced[[Team]:[xFIP]], 19,FALSE)</f>
        <v>#N/A</v>
      </c>
      <c r="O1259" s="9" t="e">
        <f>VLOOKUP($B1259, Team_Pitching___Advanced[], 20, FALSE)</f>
        <v>#N/A</v>
      </c>
      <c r="P1259" s="9" t="e">
        <f>VLOOKUP($B1259, Team_Batting___Dashboard[[Team]:[wOBA]], 16, FALSE)</f>
        <v>#N/A</v>
      </c>
      <c r="Q1259" s="9" t="e">
        <f>VLOOKUP($B1259, Team_Batting___Advanced[[Team]:[OPS]], 9, FALSE)</f>
        <v>#N/A</v>
      </c>
      <c r="R1259" s="9" t="e">
        <f>VLOOKUP($B1259, Team_Batting___Advanced[], 19, FALSE)</f>
        <v>#N/A</v>
      </c>
      <c r="S1259" s="9" t="e">
        <f>VLOOKUP($B1259, 'Team Per G'!$A$2:$G$31, 3, FALSE)</f>
        <v>#N/A</v>
      </c>
      <c r="T1259" s="9" t="e">
        <f>VLOOKUP($B1259, 'Team Per G'!$A$2:$G$31, 5, FALSE)</f>
        <v>#N/A</v>
      </c>
      <c r="U1259" s="9" t="e">
        <f>VLOOKUP($B1259, 'Team Per G'!$A$2:$G$31, 4, FALSE)</f>
        <v>#N/A</v>
      </c>
      <c r="V1259" s="9" t="e">
        <f>VLOOKUP($B1259, Team_Batting___Dashboard[], 22, FALSE)/$F1259</f>
        <v>#N/A</v>
      </c>
      <c r="W1259" s="9" t="e">
        <f>VLOOKUP($B1259, 'FanGraphs - Team WAR Projected'!$B$2:$E$31, 4, FALSE)/162</f>
        <v>#N/A</v>
      </c>
      <c r="X1259" s="9" t="e">
        <f>VLOOKUP($B1259, FanGraphs_Standings[[Abbreviation]:[2024 Year to Date RS/G]], 6, FALSE)/$F1259</f>
        <v>#N/A</v>
      </c>
      <c r="Y1259" s="9" t="e">
        <f>VLOOKUP($B1259, FanGraphs_Standings[[Abbreviation]:[2024 Projected Full Season RDif]], 19, FALSE)/162</f>
        <v>#N/A</v>
      </c>
      <c r="Z1259" s="9" t="e">
        <f>VLOOKUP($B1259, FanGraphs_Standings[[Abbreviation]:[2024 Projected Full Season RDif]], 5, FALSE)</f>
        <v>#N/A</v>
      </c>
      <c r="AA1259" s="9" t="e">
        <f>VLOOKUP($B1259, FanGraphs_Standings[[Abbreviation]:[2024 Projected Full Season W%]], 18, FALSE)</f>
        <v>#N/A</v>
      </c>
      <c r="AB1259" s="9" t="e">
        <f>VLOOKUP($B1259, 'Home Field Adv'!$A$2:$I$31, 9, FALSE)</f>
        <v>#N/A</v>
      </c>
      <c r="AC1259" s="9" t="e">
        <f>VLOOKUP($C1259, FanGraphs_Standings[[Abbreviation]:[2024 Year to Date G]], 2, FALSE)</f>
        <v>#N/A</v>
      </c>
      <c r="AD1259" s="9" t="e">
        <f>VLOOKUP($E1259, 'SP Per G'!$A$2:$D$1380, 3, FALSE)</f>
        <v>#N/A</v>
      </c>
      <c r="AE1259" s="9" t="e">
        <f>VLOOKUP($E1259, 'SP Per G'!$A$2:$D$1380, 4, FALSE)</f>
        <v>#N/A</v>
      </c>
      <c r="AF1259" s="9" t="e">
        <f>VLOOKUP($E1259, Individual_Pitching___Dashboard[], 18, FALSE)</f>
        <v>#N/A</v>
      </c>
      <c r="AG1259" s="9" t="e">
        <f>VLOOKUP($E1259, Individual_Pitching___Dashboard[], 20, FALSE)</f>
        <v>#N/A</v>
      </c>
      <c r="AH1259" s="9" t="e">
        <f>VLOOKUP($E1259, Individual_Pitching___Advanced[], 21,FALSE)</f>
        <v>#N/A</v>
      </c>
      <c r="AI1259" s="9" t="e">
        <f>VLOOKUP($C1259, 'Team Per G'!$A$2:$G$31, 7, FALSE)</f>
        <v>#N/A</v>
      </c>
      <c r="AJ1259" s="9" t="e">
        <f>VLOOKUP($C1259, 'FanGraphs - Team WAR Projected'!$B$2:$E$31, 3, FALSE)/162</f>
        <v>#N/A</v>
      </c>
      <c r="AK1259" s="9" t="e">
        <f>VLOOKUP($C1259, Team_Pitching___Advanced[[Team]:[xFIP]], 19,FALSE)</f>
        <v>#N/A</v>
      </c>
      <c r="AL1259" s="9" t="e">
        <f>VLOOKUP($C1259, Team_Pitching___Advanced[], 20, FALSE)</f>
        <v>#N/A</v>
      </c>
      <c r="AM1259" s="9" t="e">
        <f>VLOOKUP($C1259, Team_Batting___Dashboard[[Team]:[wOBA]], 16, FALSE)</f>
        <v>#N/A</v>
      </c>
      <c r="AN1259" s="9" t="e">
        <f>VLOOKUP($C1259, Team_Batting___Advanced[[Team]:[OPS]], 9, FALSE)</f>
        <v>#N/A</v>
      </c>
      <c r="AO1259" s="9" t="e">
        <f>VLOOKUP($C1259, Team_Batting___Advanced[], 19, FALSE)</f>
        <v>#N/A</v>
      </c>
      <c r="AP1259" s="9" t="e">
        <f>VLOOKUP($C1259, 'Team Per G'!$A$2:$G$31, 3, FALSE)</f>
        <v>#N/A</v>
      </c>
      <c r="AQ1259" s="9" t="e">
        <f>VLOOKUP($C1259, 'Team Per G'!$A$2:$G$31, 5, FALSE)</f>
        <v>#N/A</v>
      </c>
      <c r="AR1259" s="9" t="e">
        <f>VLOOKUP($C1259, 'Team Per G'!$A$2:$G$31, 4, FALSE)</f>
        <v>#N/A</v>
      </c>
      <c r="AS1259" s="9" t="e">
        <f>VLOOKUP($C1259, Team_Batting___Dashboard[], 22, FALSE)/$AC1259</f>
        <v>#N/A</v>
      </c>
      <c r="AT1259" s="9" t="e">
        <f>VLOOKUP($C1259, 'FanGraphs - Team WAR Projected'!$B$2:$E$31, 4, FALSE)/162</f>
        <v>#N/A</v>
      </c>
      <c r="AU1259" s="9" t="e">
        <f>VLOOKUP($C1259, FanGraphs_Standings[[Abbreviation]:[2024 Year to Date RS/G]], 6, FALSE)/$AC1259</f>
        <v>#N/A</v>
      </c>
      <c r="AV1259" s="9" t="e">
        <f>VLOOKUP($C1259, FanGraphs_Standings[[Abbreviation]:[2024 Projected Full Season RDif]], 19, FALSE)/162</f>
        <v>#N/A</v>
      </c>
      <c r="AW1259" s="9" t="e">
        <f>VLOOKUP($C1259, FanGraphs_Standings[[Abbreviation]:[2024 Projected Full Season RDif]], 5, FALSE)</f>
        <v>#N/A</v>
      </c>
      <c r="AX1259" s="9" t="e">
        <f>VLOOKUP($C1259, FanGraphs_Standings[[Abbreviation]:[2024 Projected Full Season W%]], 18, FALSE)</f>
        <v>#N/A</v>
      </c>
      <c r="AY1259" s="9" t="e">
        <f>VLOOKUP($C1259, 'Home Field Adv'!$A$2:$K$31, 11, FALSE)</f>
        <v>#N/A</v>
      </c>
      <c r="BB1259" s="5" t="str">
        <f t="shared" si="58"/>
        <v/>
      </c>
      <c r="BC1259" s="5" t="str">
        <f t="shared" si="59"/>
        <v/>
      </c>
      <c r="BD1259" s="5" t="str">
        <f t="shared" si="60"/>
        <v/>
      </c>
    </row>
    <row r="1260" spans="6:56" x14ac:dyDescent="0.45">
      <c r="F1260" s="9" t="e">
        <f>VLOOKUP($B1260, FanGraphs_Standings[[Abbreviation]:[2024 Year to Date G]], 2, FALSE)</f>
        <v>#N/A</v>
      </c>
      <c r="G1260" s="9" t="e">
        <f>IF(ISERR(VLOOKUP($D1260, 'SP Per G'!$A$2:$D$1380, 3, FALSE)), L1260, VLOOKUP($D1260, 'SP Per G'!$A$2:$D$1380, 3, FALSE))</f>
        <v>#N/A</v>
      </c>
      <c r="H1260" s="9" t="e">
        <f>VLOOKUP($D1260, 'SP Per G'!$A$2:$D$1380, 4, FALSE)</f>
        <v>#N/A</v>
      </c>
      <c r="I1260" s="9" t="e">
        <f>VLOOKUP($D1260, Individual_Pitching___Dashboard[], 18, FALSE)</f>
        <v>#N/A</v>
      </c>
      <c r="J1260" s="9" t="e">
        <f>VLOOKUP($D1260, Individual_Pitching___Dashboard[], 20, FALSE)</f>
        <v>#N/A</v>
      </c>
      <c r="K1260" s="9" t="e">
        <f>VLOOKUP($D1260, Individual_Pitching___Advanced[], 21,FALSE)</f>
        <v>#N/A</v>
      </c>
      <c r="L1260" s="9" t="e">
        <f>VLOOKUP($B1260, 'Team Per G'!$A$2:$G$31, 7, FALSE)</f>
        <v>#N/A</v>
      </c>
      <c r="M1260" s="9" t="e">
        <f>VLOOKUP($B1260, 'FanGraphs - Team WAR Projected'!$B$2:$E$31, 3, FALSE)/162</f>
        <v>#N/A</v>
      </c>
      <c r="N1260" s="9" t="e">
        <f>VLOOKUP($B1260, Team_Pitching___Advanced[[Team]:[xFIP]], 19,FALSE)</f>
        <v>#N/A</v>
      </c>
      <c r="O1260" s="9" t="e">
        <f>VLOOKUP($B1260, Team_Pitching___Advanced[], 20, FALSE)</f>
        <v>#N/A</v>
      </c>
      <c r="P1260" s="9" t="e">
        <f>VLOOKUP($B1260, Team_Batting___Dashboard[[Team]:[wOBA]], 16, FALSE)</f>
        <v>#N/A</v>
      </c>
      <c r="Q1260" s="9" t="e">
        <f>VLOOKUP($B1260, Team_Batting___Advanced[[Team]:[OPS]], 9, FALSE)</f>
        <v>#N/A</v>
      </c>
      <c r="R1260" s="9" t="e">
        <f>VLOOKUP($B1260, Team_Batting___Advanced[], 19, FALSE)</f>
        <v>#N/A</v>
      </c>
      <c r="S1260" s="9" t="e">
        <f>VLOOKUP($B1260, 'Team Per G'!$A$2:$G$31, 3, FALSE)</f>
        <v>#N/A</v>
      </c>
      <c r="T1260" s="9" t="e">
        <f>VLOOKUP($B1260, 'Team Per G'!$A$2:$G$31, 5, FALSE)</f>
        <v>#N/A</v>
      </c>
      <c r="U1260" s="9" t="e">
        <f>VLOOKUP($B1260, 'Team Per G'!$A$2:$G$31, 4, FALSE)</f>
        <v>#N/A</v>
      </c>
      <c r="V1260" s="9" t="e">
        <f>VLOOKUP($B1260, Team_Batting___Dashboard[], 22, FALSE)/$F1260</f>
        <v>#N/A</v>
      </c>
      <c r="W1260" s="9" t="e">
        <f>VLOOKUP($B1260, 'FanGraphs - Team WAR Projected'!$B$2:$E$31, 4, FALSE)/162</f>
        <v>#N/A</v>
      </c>
      <c r="X1260" s="9" t="e">
        <f>VLOOKUP($B1260, FanGraphs_Standings[[Abbreviation]:[2024 Year to Date RS/G]], 6, FALSE)/$F1260</f>
        <v>#N/A</v>
      </c>
      <c r="Y1260" s="9" t="e">
        <f>VLOOKUP($B1260, FanGraphs_Standings[[Abbreviation]:[2024 Projected Full Season RDif]], 19, FALSE)/162</f>
        <v>#N/A</v>
      </c>
      <c r="Z1260" s="9" t="e">
        <f>VLOOKUP($B1260, FanGraphs_Standings[[Abbreviation]:[2024 Projected Full Season RDif]], 5, FALSE)</f>
        <v>#N/A</v>
      </c>
      <c r="AA1260" s="9" t="e">
        <f>VLOOKUP($B1260, FanGraphs_Standings[[Abbreviation]:[2024 Projected Full Season W%]], 18, FALSE)</f>
        <v>#N/A</v>
      </c>
      <c r="AB1260" s="9" t="e">
        <f>VLOOKUP($B1260, 'Home Field Adv'!$A$2:$I$31, 9, FALSE)</f>
        <v>#N/A</v>
      </c>
      <c r="AC1260" s="9" t="e">
        <f>VLOOKUP($C1260, FanGraphs_Standings[[Abbreviation]:[2024 Year to Date G]], 2, FALSE)</f>
        <v>#N/A</v>
      </c>
      <c r="AD1260" s="9" t="e">
        <f>VLOOKUP($E1260, 'SP Per G'!$A$2:$D$1380, 3, FALSE)</f>
        <v>#N/A</v>
      </c>
      <c r="AE1260" s="9" t="e">
        <f>VLOOKUP($E1260, 'SP Per G'!$A$2:$D$1380, 4, FALSE)</f>
        <v>#N/A</v>
      </c>
      <c r="AF1260" s="9" t="e">
        <f>VLOOKUP($E1260, Individual_Pitching___Dashboard[], 18, FALSE)</f>
        <v>#N/A</v>
      </c>
      <c r="AG1260" s="9" t="e">
        <f>VLOOKUP($E1260, Individual_Pitching___Dashboard[], 20, FALSE)</f>
        <v>#N/A</v>
      </c>
      <c r="AH1260" s="9" t="e">
        <f>VLOOKUP($E1260, Individual_Pitching___Advanced[], 21,FALSE)</f>
        <v>#N/A</v>
      </c>
      <c r="AI1260" s="9" t="e">
        <f>VLOOKUP($C1260, 'Team Per G'!$A$2:$G$31, 7, FALSE)</f>
        <v>#N/A</v>
      </c>
      <c r="AJ1260" s="9" t="e">
        <f>VLOOKUP($C1260, 'FanGraphs - Team WAR Projected'!$B$2:$E$31, 3, FALSE)/162</f>
        <v>#N/A</v>
      </c>
      <c r="AK1260" s="9" t="e">
        <f>VLOOKUP($C1260, Team_Pitching___Advanced[[Team]:[xFIP]], 19,FALSE)</f>
        <v>#N/A</v>
      </c>
      <c r="AL1260" s="9" t="e">
        <f>VLOOKUP($C1260, Team_Pitching___Advanced[], 20, FALSE)</f>
        <v>#N/A</v>
      </c>
      <c r="AM1260" s="9" t="e">
        <f>VLOOKUP($C1260, Team_Batting___Dashboard[[Team]:[wOBA]], 16, FALSE)</f>
        <v>#N/A</v>
      </c>
      <c r="AN1260" s="9" t="e">
        <f>VLOOKUP($C1260, Team_Batting___Advanced[[Team]:[OPS]], 9, FALSE)</f>
        <v>#N/A</v>
      </c>
      <c r="AO1260" s="9" t="e">
        <f>VLOOKUP($C1260, Team_Batting___Advanced[], 19, FALSE)</f>
        <v>#N/A</v>
      </c>
      <c r="AP1260" s="9" t="e">
        <f>VLOOKUP($C1260, 'Team Per G'!$A$2:$G$31, 3, FALSE)</f>
        <v>#N/A</v>
      </c>
      <c r="AQ1260" s="9" t="e">
        <f>VLOOKUP($C1260, 'Team Per G'!$A$2:$G$31, 5, FALSE)</f>
        <v>#N/A</v>
      </c>
      <c r="AR1260" s="9" t="e">
        <f>VLOOKUP($C1260, 'Team Per G'!$A$2:$G$31, 4, FALSE)</f>
        <v>#N/A</v>
      </c>
      <c r="AS1260" s="9" t="e">
        <f>VLOOKUP($C1260, Team_Batting___Dashboard[], 22, FALSE)/$AC1260</f>
        <v>#N/A</v>
      </c>
      <c r="AT1260" s="9" t="e">
        <f>VLOOKUP($C1260, 'FanGraphs - Team WAR Projected'!$B$2:$E$31, 4, FALSE)/162</f>
        <v>#N/A</v>
      </c>
      <c r="AU1260" s="9" t="e">
        <f>VLOOKUP($C1260, FanGraphs_Standings[[Abbreviation]:[2024 Year to Date RS/G]], 6, FALSE)/$AC1260</f>
        <v>#N/A</v>
      </c>
      <c r="AV1260" s="9" t="e">
        <f>VLOOKUP($C1260, FanGraphs_Standings[[Abbreviation]:[2024 Projected Full Season RDif]], 19, FALSE)/162</f>
        <v>#N/A</v>
      </c>
      <c r="AW1260" s="9" t="e">
        <f>VLOOKUP($C1260, FanGraphs_Standings[[Abbreviation]:[2024 Projected Full Season RDif]], 5, FALSE)</f>
        <v>#N/A</v>
      </c>
      <c r="AX1260" s="9" t="e">
        <f>VLOOKUP($C1260, FanGraphs_Standings[[Abbreviation]:[2024 Projected Full Season W%]], 18, FALSE)</f>
        <v>#N/A</v>
      </c>
      <c r="AY1260" s="9" t="e">
        <f>VLOOKUP($C1260, 'Home Field Adv'!$A$2:$K$31, 11, FALSE)</f>
        <v>#N/A</v>
      </c>
      <c r="BB1260" s="5" t="str">
        <f t="shared" si="58"/>
        <v/>
      </c>
      <c r="BC1260" s="5" t="str">
        <f t="shared" si="59"/>
        <v/>
      </c>
      <c r="BD1260" s="5" t="str">
        <f t="shared" si="60"/>
        <v/>
      </c>
    </row>
    <row r="1261" spans="6:56" x14ac:dyDescent="0.45">
      <c r="F1261" s="9" t="e">
        <f>VLOOKUP($B1261, FanGraphs_Standings[[Abbreviation]:[2024 Year to Date G]], 2, FALSE)</f>
        <v>#N/A</v>
      </c>
      <c r="G1261" s="9" t="e">
        <f>IF(ISERR(VLOOKUP($D1261, 'SP Per G'!$A$2:$D$1380, 3, FALSE)), L1261, VLOOKUP($D1261, 'SP Per G'!$A$2:$D$1380, 3, FALSE))</f>
        <v>#N/A</v>
      </c>
      <c r="H1261" s="9" t="e">
        <f>VLOOKUP($D1261, 'SP Per G'!$A$2:$D$1380, 4, FALSE)</f>
        <v>#N/A</v>
      </c>
      <c r="I1261" s="9" t="e">
        <f>VLOOKUP($D1261, Individual_Pitching___Dashboard[], 18, FALSE)</f>
        <v>#N/A</v>
      </c>
      <c r="J1261" s="9" t="e">
        <f>VLOOKUP($D1261, Individual_Pitching___Dashboard[], 20, FALSE)</f>
        <v>#N/A</v>
      </c>
      <c r="K1261" s="9" t="e">
        <f>VLOOKUP($D1261, Individual_Pitching___Advanced[], 21,FALSE)</f>
        <v>#N/A</v>
      </c>
      <c r="L1261" s="9" t="e">
        <f>VLOOKUP($B1261, 'Team Per G'!$A$2:$G$31, 7, FALSE)</f>
        <v>#N/A</v>
      </c>
      <c r="M1261" s="9" t="e">
        <f>VLOOKUP($B1261, 'FanGraphs - Team WAR Projected'!$B$2:$E$31, 3, FALSE)/162</f>
        <v>#N/A</v>
      </c>
      <c r="N1261" s="9" t="e">
        <f>VLOOKUP($B1261, Team_Pitching___Advanced[[Team]:[xFIP]], 19,FALSE)</f>
        <v>#N/A</v>
      </c>
      <c r="O1261" s="9" t="e">
        <f>VLOOKUP($B1261, Team_Pitching___Advanced[], 20, FALSE)</f>
        <v>#N/A</v>
      </c>
      <c r="P1261" s="9" t="e">
        <f>VLOOKUP($B1261, Team_Batting___Dashboard[[Team]:[wOBA]], 16, FALSE)</f>
        <v>#N/A</v>
      </c>
      <c r="Q1261" s="9" t="e">
        <f>VLOOKUP($B1261, Team_Batting___Advanced[[Team]:[OPS]], 9, FALSE)</f>
        <v>#N/A</v>
      </c>
      <c r="R1261" s="9" t="e">
        <f>VLOOKUP($B1261, Team_Batting___Advanced[], 19, FALSE)</f>
        <v>#N/A</v>
      </c>
      <c r="S1261" s="9" t="e">
        <f>VLOOKUP($B1261, 'Team Per G'!$A$2:$G$31, 3, FALSE)</f>
        <v>#N/A</v>
      </c>
      <c r="T1261" s="9" t="e">
        <f>VLOOKUP($B1261, 'Team Per G'!$A$2:$G$31, 5, FALSE)</f>
        <v>#N/A</v>
      </c>
      <c r="U1261" s="9" t="e">
        <f>VLOOKUP($B1261, 'Team Per G'!$A$2:$G$31, 4, FALSE)</f>
        <v>#N/A</v>
      </c>
      <c r="V1261" s="9" t="e">
        <f>VLOOKUP($B1261, Team_Batting___Dashboard[], 22, FALSE)/$F1261</f>
        <v>#N/A</v>
      </c>
      <c r="W1261" s="9" t="e">
        <f>VLOOKUP($B1261, 'FanGraphs - Team WAR Projected'!$B$2:$E$31, 4, FALSE)/162</f>
        <v>#N/A</v>
      </c>
      <c r="X1261" s="9" t="e">
        <f>VLOOKUP($B1261, FanGraphs_Standings[[Abbreviation]:[2024 Year to Date RS/G]], 6, FALSE)/$F1261</f>
        <v>#N/A</v>
      </c>
      <c r="Y1261" s="9" t="e">
        <f>VLOOKUP($B1261, FanGraphs_Standings[[Abbreviation]:[2024 Projected Full Season RDif]], 19, FALSE)/162</f>
        <v>#N/A</v>
      </c>
      <c r="Z1261" s="9" t="e">
        <f>VLOOKUP($B1261, FanGraphs_Standings[[Abbreviation]:[2024 Projected Full Season RDif]], 5, FALSE)</f>
        <v>#N/A</v>
      </c>
      <c r="AA1261" s="9" t="e">
        <f>VLOOKUP($B1261, FanGraphs_Standings[[Abbreviation]:[2024 Projected Full Season W%]], 18, FALSE)</f>
        <v>#N/A</v>
      </c>
      <c r="AB1261" s="9" t="e">
        <f>VLOOKUP($B1261, 'Home Field Adv'!$A$2:$I$31, 9, FALSE)</f>
        <v>#N/A</v>
      </c>
      <c r="AC1261" s="9" t="e">
        <f>VLOOKUP($C1261, FanGraphs_Standings[[Abbreviation]:[2024 Year to Date G]], 2, FALSE)</f>
        <v>#N/A</v>
      </c>
      <c r="AD1261" s="9" t="e">
        <f>VLOOKUP($E1261, 'SP Per G'!$A$2:$D$1380, 3, FALSE)</f>
        <v>#N/A</v>
      </c>
      <c r="AE1261" s="9" t="e">
        <f>VLOOKUP($E1261, 'SP Per G'!$A$2:$D$1380, 4, FALSE)</f>
        <v>#N/A</v>
      </c>
      <c r="AF1261" s="9" t="e">
        <f>VLOOKUP($E1261, Individual_Pitching___Dashboard[], 18, FALSE)</f>
        <v>#N/A</v>
      </c>
      <c r="AG1261" s="9" t="e">
        <f>VLOOKUP($E1261, Individual_Pitching___Dashboard[], 20, FALSE)</f>
        <v>#N/A</v>
      </c>
      <c r="AH1261" s="9" t="e">
        <f>VLOOKUP($E1261, Individual_Pitching___Advanced[], 21,FALSE)</f>
        <v>#N/A</v>
      </c>
      <c r="AI1261" s="9" t="e">
        <f>VLOOKUP($C1261, 'Team Per G'!$A$2:$G$31, 7, FALSE)</f>
        <v>#N/A</v>
      </c>
      <c r="AJ1261" s="9" t="e">
        <f>VLOOKUP($C1261, 'FanGraphs - Team WAR Projected'!$B$2:$E$31, 3, FALSE)/162</f>
        <v>#N/A</v>
      </c>
      <c r="AK1261" s="9" t="e">
        <f>VLOOKUP($C1261, Team_Pitching___Advanced[[Team]:[xFIP]], 19,FALSE)</f>
        <v>#N/A</v>
      </c>
      <c r="AL1261" s="9" t="e">
        <f>VLOOKUP($C1261, Team_Pitching___Advanced[], 20, FALSE)</f>
        <v>#N/A</v>
      </c>
      <c r="AM1261" s="9" t="e">
        <f>VLOOKUP($C1261, Team_Batting___Dashboard[[Team]:[wOBA]], 16, FALSE)</f>
        <v>#N/A</v>
      </c>
      <c r="AN1261" s="9" t="e">
        <f>VLOOKUP($C1261, Team_Batting___Advanced[[Team]:[OPS]], 9, FALSE)</f>
        <v>#N/A</v>
      </c>
      <c r="AO1261" s="9" t="e">
        <f>VLOOKUP($C1261, Team_Batting___Advanced[], 19, FALSE)</f>
        <v>#N/A</v>
      </c>
      <c r="AP1261" s="9" t="e">
        <f>VLOOKUP($C1261, 'Team Per G'!$A$2:$G$31, 3, FALSE)</f>
        <v>#N/A</v>
      </c>
      <c r="AQ1261" s="9" t="e">
        <f>VLOOKUP($C1261, 'Team Per G'!$A$2:$G$31, 5, FALSE)</f>
        <v>#N/A</v>
      </c>
      <c r="AR1261" s="9" t="e">
        <f>VLOOKUP($C1261, 'Team Per G'!$A$2:$G$31, 4, FALSE)</f>
        <v>#N/A</v>
      </c>
      <c r="AS1261" s="9" t="e">
        <f>VLOOKUP($C1261, Team_Batting___Dashboard[], 22, FALSE)/$AC1261</f>
        <v>#N/A</v>
      </c>
      <c r="AT1261" s="9" t="e">
        <f>VLOOKUP($C1261, 'FanGraphs - Team WAR Projected'!$B$2:$E$31, 4, FALSE)/162</f>
        <v>#N/A</v>
      </c>
      <c r="AU1261" s="9" t="e">
        <f>VLOOKUP($C1261, FanGraphs_Standings[[Abbreviation]:[2024 Year to Date RS/G]], 6, FALSE)/$AC1261</f>
        <v>#N/A</v>
      </c>
      <c r="AV1261" s="9" t="e">
        <f>VLOOKUP($C1261, FanGraphs_Standings[[Abbreviation]:[2024 Projected Full Season RDif]], 19, FALSE)/162</f>
        <v>#N/A</v>
      </c>
      <c r="AW1261" s="9" t="e">
        <f>VLOOKUP($C1261, FanGraphs_Standings[[Abbreviation]:[2024 Projected Full Season RDif]], 5, FALSE)</f>
        <v>#N/A</v>
      </c>
      <c r="AX1261" s="9" t="e">
        <f>VLOOKUP($C1261, FanGraphs_Standings[[Abbreviation]:[2024 Projected Full Season W%]], 18, FALSE)</f>
        <v>#N/A</v>
      </c>
      <c r="AY1261" s="9" t="e">
        <f>VLOOKUP($C1261, 'Home Field Adv'!$A$2:$K$31, 11, FALSE)</f>
        <v>#N/A</v>
      </c>
      <c r="BB1261" s="5" t="str">
        <f t="shared" si="58"/>
        <v/>
      </c>
      <c r="BC1261" s="5" t="str">
        <f t="shared" si="59"/>
        <v/>
      </c>
      <c r="BD1261" s="5" t="str">
        <f t="shared" si="60"/>
        <v/>
      </c>
    </row>
    <row r="1262" spans="6:56" x14ac:dyDescent="0.45">
      <c r="F1262" s="9" t="e">
        <f>VLOOKUP($B1262, FanGraphs_Standings[[Abbreviation]:[2024 Year to Date G]], 2, FALSE)</f>
        <v>#N/A</v>
      </c>
      <c r="G1262" s="9" t="e">
        <f>IF(ISERR(VLOOKUP($D1262, 'SP Per G'!$A$2:$D$1380, 3, FALSE)), L1262, VLOOKUP($D1262, 'SP Per G'!$A$2:$D$1380, 3, FALSE))</f>
        <v>#N/A</v>
      </c>
      <c r="H1262" s="9" t="e">
        <f>VLOOKUP($D1262, 'SP Per G'!$A$2:$D$1380, 4, FALSE)</f>
        <v>#N/A</v>
      </c>
      <c r="I1262" s="9" t="e">
        <f>VLOOKUP($D1262, Individual_Pitching___Dashboard[], 18, FALSE)</f>
        <v>#N/A</v>
      </c>
      <c r="J1262" s="9" t="e">
        <f>VLOOKUP($D1262, Individual_Pitching___Dashboard[], 20, FALSE)</f>
        <v>#N/A</v>
      </c>
      <c r="K1262" s="9" t="e">
        <f>VLOOKUP($D1262, Individual_Pitching___Advanced[], 21,FALSE)</f>
        <v>#N/A</v>
      </c>
      <c r="L1262" s="9" t="e">
        <f>VLOOKUP($B1262, 'Team Per G'!$A$2:$G$31, 7, FALSE)</f>
        <v>#N/A</v>
      </c>
      <c r="M1262" s="9" t="e">
        <f>VLOOKUP($B1262, 'FanGraphs - Team WAR Projected'!$B$2:$E$31, 3, FALSE)/162</f>
        <v>#N/A</v>
      </c>
      <c r="N1262" s="9" t="e">
        <f>VLOOKUP($B1262, Team_Pitching___Advanced[[Team]:[xFIP]], 19,FALSE)</f>
        <v>#N/A</v>
      </c>
      <c r="O1262" s="9" t="e">
        <f>VLOOKUP($B1262, Team_Pitching___Advanced[], 20, FALSE)</f>
        <v>#N/A</v>
      </c>
      <c r="P1262" s="9" t="e">
        <f>VLOOKUP($B1262, Team_Batting___Dashboard[[Team]:[wOBA]], 16, FALSE)</f>
        <v>#N/A</v>
      </c>
      <c r="Q1262" s="9" t="e">
        <f>VLOOKUP($B1262, Team_Batting___Advanced[[Team]:[OPS]], 9, FALSE)</f>
        <v>#N/A</v>
      </c>
      <c r="R1262" s="9" t="e">
        <f>VLOOKUP($B1262, Team_Batting___Advanced[], 19, FALSE)</f>
        <v>#N/A</v>
      </c>
      <c r="S1262" s="9" t="e">
        <f>VLOOKUP($B1262, 'Team Per G'!$A$2:$G$31, 3, FALSE)</f>
        <v>#N/A</v>
      </c>
      <c r="T1262" s="9" t="e">
        <f>VLOOKUP($B1262, 'Team Per G'!$A$2:$G$31, 5, FALSE)</f>
        <v>#N/A</v>
      </c>
      <c r="U1262" s="9" t="e">
        <f>VLOOKUP($B1262, 'Team Per G'!$A$2:$G$31, 4, FALSE)</f>
        <v>#N/A</v>
      </c>
      <c r="V1262" s="9" t="e">
        <f>VLOOKUP($B1262, Team_Batting___Dashboard[], 22, FALSE)/$F1262</f>
        <v>#N/A</v>
      </c>
      <c r="W1262" s="9" t="e">
        <f>VLOOKUP($B1262, 'FanGraphs - Team WAR Projected'!$B$2:$E$31, 4, FALSE)/162</f>
        <v>#N/A</v>
      </c>
      <c r="X1262" s="9" t="e">
        <f>VLOOKUP($B1262, FanGraphs_Standings[[Abbreviation]:[2024 Year to Date RS/G]], 6, FALSE)/$F1262</f>
        <v>#N/A</v>
      </c>
      <c r="Y1262" s="9" t="e">
        <f>VLOOKUP($B1262, FanGraphs_Standings[[Abbreviation]:[2024 Projected Full Season RDif]], 19, FALSE)/162</f>
        <v>#N/A</v>
      </c>
      <c r="Z1262" s="9" t="e">
        <f>VLOOKUP($B1262, FanGraphs_Standings[[Abbreviation]:[2024 Projected Full Season RDif]], 5, FALSE)</f>
        <v>#N/A</v>
      </c>
      <c r="AA1262" s="9" t="e">
        <f>VLOOKUP($B1262, FanGraphs_Standings[[Abbreviation]:[2024 Projected Full Season W%]], 18, FALSE)</f>
        <v>#N/A</v>
      </c>
      <c r="AB1262" s="9" t="e">
        <f>VLOOKUP($B1262, 'Home Field Adv'!$A$2:$I$31, 9, FALSE)</f>
        <v>#N/A</v>
      </c>
      <c r="AC1262" s="9" t="e">
        <f>VLOOKUP($C1262, FanGraphs_Standings[[Abbreviation]:[2024 Year to Date G]], 2, FALSE)</f>
        <v>#N/A</v>
      </c>
      <c r="AD1262" s="9" t="e">
        <f>VLOOKUP($E1262, 'SP Per G'!$A$2:$D$1380, 3, FALSE)</f>
        <v>#N/A</v>
      </c>
      <c r="AE1262" s="9" t="e">
        <f>VLOOKUP($E1262, 'SP Per G'!$A$2:$D$1380, 4, FALSE)</f>
        <v>#N/A</v>
      </c>
      <c r="AF1262" s="9" t="e">
        <f>VLOOKUP($E1262, Individual_Pitching___Dashboard[], 18, FALSE)</f>
        <v>#N/A</v>
      </c>
      <c r="AG1262" s="9" t="e">
        <f>VLOOKUP($E1262, Individual_Pitching___Dashboard[], 20, FALSE)</f>
        <v>#N/A</v>
      </c>
      <c r="AH1262" s="9" t="e">
        <f>VLOOKUP($E1262, Individual_Pitching___Advanced[], 21,FALSE)</f>
        <v>#N/A</v>
      </c>
      <c r="AI1262" s="9" t="e">
        <f>VLOOKUP($C1262, 'Team Per G'!$A$2:$G$31, 7, FALSE)</f>
        <v>#N/A</v>
      </c>
      <c r="AJ1262" s="9" t="e">
        <f>VLOOKUP($C1262, 'FanGraphs - Team WAR Projected'!$B$2:$E$31, 3, FALSE)/162</f>
        <v>#N/A</v>
      </c>
      <c r="AK1262" s="9" t="e">
        <f>VLOOKUP($C1262, Team_Pitching___Advanced[[Team]:[xFIP]], 19,FALSE)</f>
        <v>#N/A</v>
      </c>
      <c r="AL1262" s="9" t="e">
        <f>VLOOKUP($C1262, Team_Pitching___Advanced[], 20, FALSE)</f>
        <v>#N/A</v>
      </c>
      <c r="AM1262" s="9" t="e">
        <f>VLOOKUP($C1262, Team_Batting___Dashboard[[Team]:[wOBA]], 16, FALSE)</f>
        <v>#N/A</v>
      </c>
      <c r="AN1262" s="9" t="e">
        <f>VLOOKUP($C1262, Team_Batting___Advanced[[Team]:[OPS]], 9, FALSE)</f>
        <v>#N/A</v>
      </c>
      <c r="AO1262" s="9" t="e">
        <f>VLOOKUP($C1262, Team_Batting___Advanced[], 19, FALSE)</f>
        <v>#N/A</v>
      </c>
      <c r="AP1262" s="9" t="e">
        <f>VLOOKUP($C1262, 'Team Per G'!$A$2:$G$31, 3, FALSE)</f>
        <v>#N/A</v>
      </c>
      <c r="AQ1262" s="9" t="e">
        <f>VLOOKUP($C1262, 'Team Per G'!$A$2:$G$31, 5, FALSE)</f>
        <v>#N/A</v>
      </c>
      <c r="AR1262" s="9" t="e">
        <f>VLOOKUP($C1262, 'Team Per G'!$A$2:$G$31, 4, FALSE)</f>
        <v>#N/A</v>
      </c>
      <c r="AS1262" s="9" t="e">
        <f>VLOOKUP($C1262, Team_Batting___Dashboard[], 22, FALSE)/$AC1262</f>
        <v>#N/A</v>
      </c>
      <c r="AT1262" s="9" t="e">
        <f>VLOOKUP($C1262, 'FanGraphs - Team WAR Projected'!$B$2:$E$31, 4, FALSE)/162</f>
        <v>#N/A</v>
      </c>
      <c r="AU1262" s="9" t="e">
        <f>VLOOKUP($C1262, FanGraphs_Standings[[Abbreviation]:[2024 Year to Date RS/G]], 6, FALSE)/$AC1262</f>
        <v>#N/A</v>
      </c>
      <c r="AV1262" s="9" t="e">
        <f>VLOOKUP($C1262, FanGraphs_Standings[[Abbreviation]:[2024 Projected Full Season RDif]], 19, FALSE)/162</f>
        <v>#N/A</v>
      </c>
      <c r="AW1262" s="9" t="e">
        <f>VLOOKUP($C1262, FanGraphs_Standings[[Abbreviation]:[2024 Projected Full Season RDif]], 5, FALSE)</f>
        <v>#N/A</v>
      </c>
      <c r="AX1262" s="9" t="e">
        <f>VLOOKUP($C1262, FanGraphs_Standings[[Abbreviation]:[2024 Projected Full Season W%]], 18, FALSE)</f>
        <v>#N/A</v>
      </c>
      <c r="AY1262" s="9" t="e">
        <f>VLOOKUP($C1262, 'Home Field Adv'!$A$2:$K$31, 11, FALSE)</f>
        <v>#N/A</v>
      </c>
      <c r="BB1262" s="5" t="str">
        <f t="shared" si="58"/>
        <v/>
      </c>
      <c r="BC1262" s="5" t="str">
        <f t="shared" si="59"/>
        <v/>
      </c>
      <c r="BD1262" s="5" t="str">
        <f t="shared" si="60"/>
        <v/>
      </c>
    </row>
    <row r="1263" spans="6:56" x14ac:dyDescent="0.45">
      <c r="F1263" s="9" t="e">
        <f>VLOOKUP($B1263, FanGraphs_Standings[[Abbreviation]:[2024 Year to Date G]], 2, FALSE)</f>
        <v>#N/A</v>
      </c>
      <c r="G1263" s="9" t="e">
        <f>IF(ISERR(VLOOKUP($D1263, 'SP Per G'!$A$2:$D$1380, 3, FALSE)), L1263, VLOOKUP($D1263, 'SP Per G'!$A$2:$D$1380, 3, FALSE))</f>
        <v>#N/A</v>
      </c>
      <c r="H1263" s="9" t="e">
        <f>VLOOKUP($D1263, 'SP Per G'!$A$2:$D$1380, 4, FALSE)</f>
        <v>#N/A</v>
      </c>
      <c r="I1263" s="9" t="e">
        <f>VLOOKUP($D1263, Individual_Pitching___Dashboard[], 18, FALSE)</f>
        <v>#N/A</v>
      </c>
      <c r="J1263" s="9" t="e">
        <f>VLOOKUP($D1263, Individual_Pitching___Dashboard[], 20, FALSE)</f>
        <v>#N/A</v>
      </c>
      <c r="K1263" s="9" t="e">
        <f>VLOOKUP($D1263, Individual_Pitching___Advanced[], 21,FALSE)</f>
        <v>#N/A</v>
      </c>
      <c r="L1263" s="9" t="e">
        <f>VLOOKUP($B1263, 'Team Per G'!$A$2:$G$31, 7, FALSE)</f>
        <v>#N/A</v>
      </c>
      <c r="M1263" s="9" t="e">
        <f>VLOOKUP($B1263, 'FanGraphs - Team WAR Projected'!$B$2:$E$31, 3, FALSE)/162</f>
        <v>#N/A</v>
      </c>
      <c r="N1263" s="9" t="e">
        <f>VLOOKUP($B1263, Team_Pitching___Advanced[[Team]:[xFIP]], 19,FALSE)</f>
        <v>#N/A</v>
      </c>
      <c r="O1263" s="9" t="e">
        <f>VLOOKUP($B1263, Team_Pitching___Advanced[], 20, FALSE)</f>
        <v>#N/A</v>
      </c>
      <c r="P1263" s="9" t="e">
        <f>VLOOKUP($B1263, Team_Batting___Dashboard[[Team]:[wOBA]], 16, FALSE)</f>
        <v>#N/A</v>
      </c>
      <c r="Q1263" s="9" t="e">
        <f>VLOOKUP($B1263, Team_Batting___Advanced[[Team]:[OPS]], 9, FALSE)</f>
        <v>#N/A</v>
      </c>
      <c r="R1263" s="9" t="e">
        <f>VLOOKUP($B1263, Team_Batting___Advanced[], 19, FALSE)</f>
        <v>#N/A</v>
      </c>
      <c r="S1263" s="9" t="e">
        <f>VLOOKUP($B1263, 'Team Per G'!$A$2:$G$31, 3, FALSE)</f>
        <v>#N/A</v>
      </c>
      <c r="T1263" s="9" t="e">
        <f>VLOOKUP($B1263, 'Team Per G'!$A$2:$G$31, 5, FALSE)</f>
        <v>#N/A</v>
      </c>
      <c r="U1263" s="9" t="e">
        <f>VLOOKUP($B1263, 'Team Per G'!$A$2:$G$31, 4, FALSE)</f>
        <v>#N/A</v>
      </c>
      <c r="V1263" s="9" t="e">
        <f>VLOOKUP($B1263, Team_Batting___Dashboard[], 22, FALSE)/$F1263</f>
        <v>#N/A</v>
      </c>
      <c r="W1263" s="9" t="e">
        <f>VLOOKUP($B1263, 'FanGraphs - Team WAR Projected'!$B$2:$E$31, 4, FALSE)/162</f>
        <v>#N/A</v>
      </c>
      <c r="X1263" s="9" t="e">
        <f>VLOOKUP($B1263, FanGraphs_Standings[[Abbreviation]:[2024 Year to Date RS/G]], 6, FALSE)/$F1263</f>
        <v>#N/A</v>
      </c>
      <c r="Y1263" s="9" t="e">
        <f>VLOOKUP($B1263, FanGraphs_Standings[[Abbreviation]:[2024 Projected Full Season RDif]], 19, FALSE)/162</f>
        <v>#N/A</v>
      </c>
      <c r="Z1263" s="9" t="e">
        <f>VLOOKUP($B1263, FanGraphs_Standings[[Abbreviation]:[2024 Projected Full Season RDif]], 5, FALSE)</f>
        <v>#N/A</v>
      </c>
      <c r="AA1263" s="9" t="e">
        <f>VLOOKUP($B1263, FanGraphs_Standings[[Abbreviation]:[2024 Projected Full Season W%]], 18, FALSE)</f>
        <v>#N/A</v>
      </c>
      <c r="AB1263" s="9" t="e">
        <f>VLOOKUP($B1263, 'Home Field Adv'!$A$2:$I$31, 9, FALSE)</f>
        <v>#N/A</v>
      </c>
      <c r="AC1263" s="9" t="e">
        <f>VLOOKUP($C1263, FanGraphs_Standings[[Abbreviation]:[2024 Year to Date G]], 2, FALSE)</f>
        <v>#N/A</v>
      </c>
      <c r="AD1263" s="9" t="e">
        <f>VLOOKUP($E1263, 'SP Per G'!$A$2:$D$1380, 3, FALSE)</f>
        <v>#N/A</v>
      </c>
      <c r="AE1263" s="9" t="e">
        <f>VLOOKUP($E1263, 'SP Per G'!$A$2:$D$1380, 4, FALSE)</f>
        <v>#N/A</v>
      </c>
      <c r="AF1263" s="9" t="e">
        <f>VLOOKUP($E1263, Individual_Pitching___Dashboard[], 18, FALSE)</f>
        <v>#N/A</v>
      </c>
      <c r="AG1263" s="9" t="e">
        <f>VLOOKUP($E1263, Individual_Pitching___Dashboard[], 20, FALSE)</f>
        <v>#N/A</v>
      </c>
      <c r="AH1263" s="9" t="e">
        <f>VLOOKUP($E1263, Individual_Pitching___Advanced[], 21,FALSE)</f>
        <v>#N/A</v>
      </c>
      <c r="AI1263" s="9" t="e">
        <f>VLOOKUP($C1263, 'Team Per G'!$A$2:$G$31, 7, FALSE)</f>
        <v>#N/A</v>
      </c>
      <c r="AJ1263" s="9" t="e">
        <f>VLOOKUP($C1263, 'FanGraphs - Team WAR Projected'!$B$2:$E$31, 3, FALSE)/162</f>
        <v>#N/A</v>
      </c>
      <c r="AK1263" s="9" t="e">
        <f>VLOOKUP($C1263, Team_Pitching___Advanced[[Team]:[xFIP]], 19,FALSE)</f>
        <v>#N/A</v>
      </c>
      <c r="AL1263" s="9" t="e">
        <f>VLOOKUP($C1263, Team_Pitching___Advanced[], 20, FALSE)</f>
        <v>#N/A</v>
      </c>
      <c r="AM1263" s="9" t="e">
        <f>VLOOKUP($C1263, Team_Batting___Dashboard[[Team]:[wOBA]], 16, FALSE)</f>
        <v>#N/A</v>
      </c>
      <c r="AN1263" s="9" t="e">
        <f>VLOOKUP($C1263, Team_Batting___Advanced[[Team]:[OPS]], 9, FALSE)</f>
        <v>#N/A</v>
      </c>
      <c r="AO1263" s="9" t="e">
        <f>VLOOKUP($C1263, Team_Batting___Advanced[], 19, FALSE)</f>
        <v>#N/A</v>
      </c>
      <c r="AP1263" s="9" t="e">
        <f>VLOOKUP($C1263, 'Team Per G'!$A$2:$G$31, 3, FALSE)</f>
        <v>#N/A</v>
      </c>
      <c r="AQ1263" s="9" t="e">
        <f>VLOOKUP($C1263, 'Team Per G'!$A$2:$G$31, 5, FALSE)</f>
        <v>#N/A</v>
      </c>
      <c r="AR1263" s="9" t="e">
        <f>VLOOKUP($C1263, 'Team Per G'!$A$2:$G$31, 4, FALSE)</f>
        <v>#N/A</v>
      </c>
      <c r="AS1263" s="9" t="e">
        <f>VLOOKUP($C1263, Team_Batting___Dashboard[], 22, FALSE)/$AC1263</f>
        <v>#N/A</v>
      </c>
      <c r="AT1263" s="9" t="e">
        <f>VLOOKUP($C1263, 'FanGraphs - Team WAR Projected'!$B$2:$E$31, 4, FALSE)/162</f>
        <v>#N/A</v>
      </c>
      <c r="AU1263" s="9" t="e">
        <f>VLOOKUP($C1263, FanGraphs_Standings[[Abbreviation]:[2024 Year to Date RS/G]], 6, FALSE)/$AC1263</f>
        <v>#N/A</v>
      </c>
      <c r="AV1263" s="9" t="e">
        <f>VLOOKUP($C1263, FanGraphs_Standings[[Abbreviation]:[2024 Projected Full Season RDif]], 19, FALSE)/162</f>
        <v>#N/A</v>
      </c>
      <c r="AW1263" s="9" t="e">
        <f>VLOOKUP($C1263, FanGraphs_Standings[[Abbreviation]:[2024 Projected Full Season RDif]], 5, FALSE)</f>
        <v>#N/A</v>
      </c>
      <c r="AX1263" s="9" t="e">
        <f>VLOOKUP($C1263, FanGraphs_Standings[[Abbreviation]:[2024 Projected Full Season W%]], 18, FALSE)</f>
        <v>#N/A</v>
      </c>
      <c r="AY1263" s="9" t="e">
        <f>VLOOKUP($C1263, 'Home Field Adv'!$A$2:$K$31, 11, FALSE)</f>
        <v>#N/A</v>
      </c>
      <c r="BB1263" s="5" t="str">
        <f t="shared" si="58"/>
        <v/>
      </c>
      <c r="BC1263" s="5" t="str">
        <f t="shared" si="59"/>
        <v/>
      </c>
      <c r="BD1263" s="5" t="str">
        <f t="shared" si="60"/>
        <v/>
      </c>
    </row>
    <row r="1264" spans="6:56" x14ac:dyDescent="0.45">
      <c r="F1264" s="9" t="e">
        <f>VLOOKUP($B1264, FanGraphs_Standings[[Abbreviation]:[2024 Year to Date G]], 2, FALSE)</f>
        <v>#N/A</v>
      </c>
      <c r="G1264" s="9" t="e">
        <f>IF(ISERR(VLOOKUP($D1264, 'SP Per G'!$A$2:$D$1380, 3, FALSE)), L1264, VLOOKUP($D1264, 'SP Per G'!$A$2:$D$1380, 3, FALSE))</f>
        <v>#N/A</v>
      </c>
      <c r="H1264" s="9" t="e">
        <f>VLOOKUP($D1264, 'SP Per G'!$A$2:$D$1380, 4, FALSE)</f>
        <v>#N/A</v>
      </c>
      <c r="I1264" s="9" t="e">
        <f>VLOOKUP($D1264, Individual_Pitching___Dashboard[], 18, FALSE)</f>
        <v>#N/A</v>
      </c>
      <c r="J1264" s="9" t="e">
        <f>VLOOKUP($D1264, Individual_Pitching___Dashboard[], 20, FALSE)</f>
        <v>#N/A</v>
      </c>
      <c r="K1264" s="9" t="e">
        <f>VLOOKUP($D1264, Individual_Pitching___Advanced[], 21,FALSE)</f>
        <v>#N/A</v>
      </c>
      <c r="L1264" s="9" t="e">
        <f>VLOOKUP($B1264, 'Team Per G'!$A$2:$G$31, 7, FALSE)</f>
        <v>#N/A</v>
      </c>
      <c r="M1264" s="9" t="e">
        <f>VLOOKUP($B1264, 'FanGraphs - Team WAR Projected'!$B$2:$E$31, 3, FALSE)/162</f>
        <v>#N/A</v>
      </c>
      <c r="N1264" s="9" t="e">
        <f>VLOOKUP($B1264, Team_Pitching___Advanced[[Team]:[xFIP]], 19,FALSE)</f>
        <v>#N/A</v>
      </c>
      <c r="O1264" s="9" t="e">
        <f>VLOOKUP($B1264, Team_Pitching___Advanced[], 20, FALSE)</f>
        <v>#N/A</v>
      </c>
      <c r="P1264" s="9" t="e">
        <f>VLOOKUP($B1264, Team_Batting___Dashboard[[Team]:[wOBA]], 16, FALSE)</f>
        <v>#N/A</v>
      </c>
      <c r="Q1264" s="9" t="e">
        <f>VLOOKUP($B1264, Team_Batting___Advanced[[Team]:[OPS]], 9, FALSE)</f>
        <v>#N/A</v>
      </c>
      <c r="R1264" s="9" t="e">
        <f>VLOOKUP($B1264, Team_Batting___Advanced[], 19, FALSE)</f>
        <v>#N/A</v>
      </c>
      <c r="S1264" s="9" t="e">
        <f>VLOOKUP($B1264, 'Team Per G'!$A$2:$G$31, 3, FALSE)</f>
        <v>#N/A</v>
      </c>
      <c r="T1264" s="9" t="e">
        <f>VLOOKUP($B1264, 'Team Per G'!$A$2:$G$31, 5, FALSE)</f>
        <v>#N/A</v>
      </c>
      <c r="U1264" s="9" t="e">
        <f>VLOOKUP($B1264, 'Team Per G'!$A$2:$G$31, 4, FALSE)</f>
        <v>#N/A</v>
      </c>
      <c r="V1264" s="9" t="e">
        <f>VLOOKUP($B1264, Team_Batting___Dashboard[], 22, FALSE)/$F1264</f>
        <v>#N/A</v>
      </c>
      <c r="W1264" s="9" t="e">
        <f>VLOOKUP($B1264, 'FanGraphs - Team WAR Projected'!$B$2:$E$31, 4, FALSE)/162</f>
        <v>#N/A</v>
      </c>
      <c r="X1264" s="9" t="e">
        <f>VLOOKUP($B1264, FanGraphs_Standings[[Abbreviation]:[2024 Year to Date RS/G]], 6, FALSE)/$F1264</f>
        <v>#N/A</v>
      </c>
      <c r="Y1264" s="9" t="e">
        <f>VLOOKUP($B1264, FanGraphs_Standings[[Abbreviation]:[2024 Projected Full Season RDif]], 19, FALSE)/162</f>
        <v>#N/A</v>
      </c>
      <c r="Z1264" s="9" t="e">
        <f>VLOOKUP($B1264, FanGraphs_Standings[[Abbreviation]:[2024 Projected Full Season RDif]], 5, FALSE)</f>
        <v>#N/A</v>
      </c>
      <c r="AA1264" s="9" t="e">
        <f>VLOOKUP($B1264, FanGraphs_Standings[[Abbreviation]:[2024 Projected Full Season W%]], 18, FALSE)</f>
        <v>#N/A</v>
      </c>
      <c r="AB1264" s="9" t="e">
        <f>VLOOKUP($B1264, 'Home Field Adv'!$A$2:$I$31, 9, FALSE)</f>
        <v>#N/A</v>
      </c>
      <c r="AC1264" s="9" t="e">
        <f>VLOOKUP($C1264, FanGraphs_Standings[[Abbreviation]:[2024 Year to Date G]], 2, FALSE)</f>
        <v>#N/A</v>
      </c>
      <c r="AD1264" s="9" t="e">
        <f>VLOOKUP($E1264, 'SP Per G'!$A$2:$D$1380, 3, FALSE)</f>
        <v>#N/A</v>
      </c>
      <c r="AE1264" s="9" t="e">
        <f>VLOOKUP($E1264, 'SP Per G'!$A$2:$D$1380, 4, FALSE)</f>
        <v>#N/A</v>
      </c>
      <c r="AF1264" s="9" t="e">
        <f>VLOOKUP($E1264, Individual_Pitching___Dashboard[], 18, FALSE)</f>
        <v>#N/A</v>
      </c>
      <c r="AG1264" s="9" t="e">
        <f>VLOOKUP($E1264, Individual_Pitching___Dashboard[], 20, FALSE)</f>
        <v>#N/A</v>
      </c>
      <c r="AH1264" s="9" t="e">
        <f>VLOOKUP($E1264, Individual_Pitching___Advanced[], 21,FALSE)</f>
        <v>#N/A</v>
      </c>
      <c r="AI1264" s="9" t="e">
        <f>VLOOKUP($C1264, 'Team Per G'!$A$2:$G$31, 7, FALSE)</f>
        <v>#N/A</v>
      </c>
      <c r="AJ1264" s="9" t="e">
        <f>VLOOKUP($C1264, 'FanGraphs - Team WAR Projected'!$B$2:$E$31, 3, FALSE)/162</f>
        <v>#N/A</v>
      </c>
      <c r="AK1264" s="9" t="e">
        <f>VLOOKUP($C1264, Team_Pitching___Advanced[[Team]:[xFIP]], 19,FALSE)</f>
        <v>#N/A</v>
      </c>
      <c r="AL1264" s="9" t="e">
        <f>VLOOKUP($C1264, Team_Pitching___Advanced[], 20, FALSE)</f>
        <v>#N/A</v>
      </c>
      <c r="AM1264" s="9" t="e">
        <f>VLOOKUP($C1264, Team_Batting___Dashboard[[Team]:[wOBA]], 16, FALSE)</f>
        <v>#N/A</v>
      </c>
      <c r="AN1264" s="9" t="e">
        <f>VLOOKUP($C1264, Team_Batting___Advanced[[Team]:[OPS]], 9, FALSE)</f>
        <v>#N/A</v>
      </c>
      <c r="AO1264" s="9" t="e">
        <f>VLOOKUP($C1264, Team_Batting___Advanced[], 19, FALSE)</f>
        <v>#N/A</v>
      </c>
      <c r="AP1264" s="9" t="e">
        <f>VLOOKUP($C1264, 'Team Per G'!$A$2:$G$31, 3, FALSE)</f>
        <v>#N/A</v>
      </c>
      <c r="AQ1264" s="9" t="e">
        <f>VLOOKUP($C1264, 'Team Per G'!$A$2:$G$31, 5, FALSE)</f>
        <v>#N/A</v>
      </c>
      <c r="AR1264" s="9" t="e">
        <f>VLOOKUP($C1264, 'Team Per G'!$A$2:$G$31, 4, FALSE)</f>
        <v>#N/A</v>
      </c>
      <c r="AS1264" s="9" t="e">
        <f>VLOOKUP($C1264, Team_Batting___Dashboard[], 22, FALSE)/$AC1264</f>
        <v>#N/A</v>
      </c>
      <c r="AT1264" s="9" t="e">
        <f>VLOOKUP($C1264, 'FanGraphs - Team WAR Projected'!$B$2:$E$31, 4, FALSE)/162</f>
        <v>#N/A</v>
      </c>
      <c r="AU1264" s="9" t="e">
        <f>VLOOKUP($C1264, FanGraphs_Standings[[Abbreviation]:[2024 Year to Date RS/G]], 6, FALSE)/$AC1264</f>
        <v>#N/A</v>
      </c>
      <c r="AV1264" s="9" t="e">
        <f>VLOOKUP($C1264, FanGraphs_Standings[[Abbreviation]:[2024 Projected Full Season RDif]], 19, FALSE)/162</f>
        <v>#N/A</v>
      </c>
      <c r="AW1264" s="9" t="e">
        <f>VLOOKUP($C1264, FanGraphs_Standings[[Abbreviation]:[2024 Projected Full Season RDif]], 5, FALSE)</f>
        <v>#N/A</v>
      </c>
      <c r="AX1264" s="9" t="e">
        <f>VLOOKUP($C1264, FanGraphs_Standings[[Abbreviation]:[2024 Projected Full Season W%]], 18, FALSE)</f>
        <v>#N/A</v>
      </c>
      <c r="AY1264" s="9" t="e">
        <f>VLOOKUP($C1264, 'Home Field Adv'!$A$2:$K$31, 11, FALSE)</f>
        <v>#N/A</v>
      </c>
      <c r="BB1264" s="5" t="str">
        <f t="shared" si="58"/>
        <v/>
      </c>
      <c r="BC1264" s="5" t="str">
        <f t="shared" si="59"/>
        <v/>
      </c>
      <c r="BD1264" s="5" t="str">
        <f t="shared" si="60"/>
        <v/>
      </c>
    </row>
    <row r="1265" spans="6:56" x14ac:dyDescent="0.45">
      <c r="F1265" s="9" t="e">
        <f>VLOOKUP($B1265, FanGraphs_Standings[[Abbreviation]:[2024 Year to Date G]], 2, FALSE)</f>
        <v>#N/A</v>
      </c>
      <c r="G1265" s="9" t="e">
        <f>IF(ISERR(VLOOKUP($D1265, 'SP Per G'!$A$2:$D$1380, 3, FALSE)), L1265, VLOOKUP($D1265, 'SP Per G'!$A$2:$D$1380, 3, FALSE))</f>
        <v>#N/A</v>
      </c>
      <c r="H1265" s="9" t="e">
        <f>VLOOKUP($D1265, 'SP Per G'!$A$2:$D$1380, 4, FALSE)</f>
        <v>#N/A</v>
      </c>
      <c r="I1265" s="9" t="e">
        <f>VLOOKUP($D1265, Individual_Pitching___Dashboard[], 18, FALSE)</f>
        <v>#N/A</v>
      </c>
      <c r="J1265" s="9" t="e">
        <f>VLOOKUP($D1265, Individual_Pitching___Dashboard[], 20, FALSE)</f>
        <v>#N/A</v>
      </c>
      <c r="K1265" s="9" t="e">
        <f>VLOOKUP($D1265, Individual_Pitching___Advanced[], 21,FALSE)</f>
        <v>#N/A</v>
      </c>
      <c r="L1265" s="9" t="e">
        <f>VLOOKUP($B1265, 'Team Per G'!$A$2:$G$31, 7, FALSE)</f>
        <v>#N/A</v>
      </c>
      <c r="M1265" s="9" t="e">
        <f>VLOOKUP($B1265, 'FanGraphs - Team WAR Projected'!$B$2:$E$31, 3, FALSE)/162</f>
        <v>#N/A</v>
      </c>
      <c r="N1265" s="9" t="e">
        <f>VLOOKUP($B1265, Team_Pitching___Advanced[[Team]:[xFIP]], 19,FALSE)</f>
        <v>#N/A</v>
      </c>
      <c r="O1265" s="9" t="e">
        <f>VLOOKUP($B1265, Team_Pitching___Advanced[], 20, FALSE)</f>
        <v>#N/A</v>
      </c>
      <c r="P1265" s="9" t="e">
        <f>VLOOKUP($B1265, Team_Batting___Dashboard[[Team]:[wOBA]], 16, FALSE)</f>
        <v>#N/A</v>
      </c>
      <c r="Q1265" s="9" t="e">
        <f>VLOOKUP($B1265, Team_Batting___Advanced[[Team]:[OPS]], 9, FALSE)</f>
        <v>#N/A</v>
      </c>
      <c r="R1265" s="9" t="e">
        <f>VLOOKUP($B1265, Team_Batting___Advanced[], 19, FALSE)</f>
        <v>#N/A</v>
      </c>
      <c r="S1265" s="9" t="e">
        <f>VLOOKUP($B1265, 'Team Per G'!$A$2:$G$31, 3, FALSE)</f>
        <v>#N/A</v>
      </c>
      <c r="T1265" s="9" t="e">
        <f>VLOOKUP($B1265, 'Team Per G'!$A$2:$G$31, 5, FALSE)</f>
        <v>#N/A</v>
      </c>
      <c r="U1265" s="9" t="e">
        <f>VLOOKUP($B1265, 'Team Per G'!$A$2:$G$31, 4, FALSE)</f>
        <v>#N/A</v>
      </c>
      <c r="V1265" s="9" t="e">
        <f>VLOOKUP($B1265, Team_Batting___Dashboard[], 22, FALSE)/$F1265</f>
        <v>#N/A</v>
      </c>
      <c r="W1265" s="9" t="e">
        <f>VLOOKUP($B1265, 'FanGraphs - Team WAR Projected'!$B$2:$E$31, 4, FALSE)/162</f>
        <v>#N/A</v>
      </c>
      <c r="X1265" s="9" t="e">
        <f>VLOOKUP($B1265, FanGraphs_Standings[[Abbreviation]:[2024 Year to Date RS/G]], 6, FALSE)/$F1265</f>
        <v>#N/A</v>
      </c>
      <c r="Y1265" s="9" t="e">
        <f>VLOOKUP($B1265, FanGraphs_Standings[[Abbreviation]:[2024 Projected Full Season RDif]], 19, FALSE)/162</f>
        <v>#N/A</v>
      </c>
      <c r="Z1265" s="9" t="e">
        <f>VLOOKUP($B1265, FanGraphs_Standings[[Abbreviation]:[2024 Projected Full Season RDif]], 5, FALSE)</f>
        <v>#N/A</v>
      </c>
      <c r="AA1265" s="9" t="e">
        <f>VLOOKUP($B1265, FanGraphs_Standings[[Abbreviation]:[2024 Projected Full Season W%]], 18, FALSE)</f>
        <v>#N/A</v>
      </c>
      <c r="AB1265" s="9" t="e">
        <f>VLOOKUP($B1265, 'Home Field Adv'!$A$2:$I$31, 9, FALSE)</f>
        <v>#N/A</v>
      </c>
      <c r="AC1265" s="9" t="e">
        <f>VLOOKUP($C1265, FanGraphs_Standings[[Abbreviation]:[2024 Year to Date G]], 2, FALSE)</f>
        <v>#N/A</v>
      </c>
      <c r="AD1265" s="9" t="e">
        <f>VLOOKUP($E1265, 'SP Per G'!$A$2:$D$1380, 3, FALSE)</f>
        <v>#N/A</v>
      </c>
      <c r="AE1265" s="9" t="e">
        <f>VLOOKUP($E1265, 'SP Per G'!$A$2:$D$1380, 4, FALSE)</f>
        <v>#N/A</v>
      </c>
      <c r="AF1265" s="9" t="e">
        <f>VLOOKUP($E1265, Individual_Pitching___Dashboard[], 18, FALSE)</f>
        <v>#N/A</v>
      </c>
      <c r="AG1265" s="9" t="e">
        <f>VLOOKUP($E1265, Individual_Pitching___Dashboard[], 20, FALSE)</f>
        <v>#N/A</v>
      </c>
      <c r="AH1265" s="9" t="e">
        <f>VLOOKUP($E1265, Individual_Pitching___Advanced[], 21,FALSE)</f>
        <v>#N/A</v>
      </c>
      <c r="AI1265" s="9" t="e">
        <f>VLOOKUP($C1265, 'Team Per G'!$A$2:$G$31, 7, FALSE)</f>
        <v>#N/A</v>
      </c>
      <c r="AJ1265" s="9" t="e">
        <f>VLOOKUP($C1265, 'FanGraphs - Team WAR Projected'!$B$2:$E$31, 3, FALSE)/162</f>
        <v>#N/A</v>
      </c>
      <c r="AK1265" s="9" t="e">
        <f>VLOOKUP($C1265, Team_Pitching___Advanced[[Team]:[xFIP]], 19,FALSE)</f>
        <v>#N/A</v>
      </c>
      <c r="AL1265" s="9" t="e">
        <f>VLOOKUP($C1265, Team_Pitching___Advanced[], 20, FALSE)</f>
        <v>#N/A</v>
      </c>
      <c r="AM1265" s="9" t="e">
        <f>VLOOKUP($C1265, Team_Batting___Dashboard[[Team]:[wOBA]], 16, FALSE)</f>
        <v>#N/A</v>
      </c>
      <c r="AN1265" s="9" t="e">
        <f>VLOOKUP($C1265, Team_Batting___Advanced[[Team]:[OPS]], 9, FALSE)</f>
        <v>#N/A</v>
      </c>
      <c r="AO1265" s="9" t="e">
        <f>VLOOKUP($C1265, Team_Batting___Advanced[], 19, FALSE)</f>
        <v>#N/A</v>
      </c>
      <c r="AP1265" s="9" t="e">
        <f>VLOOKUP($C1265, 'Team Per G'!$A$2:$G$31, 3, FALSE)</f>
        <v>#N/A</v>
      </c>
      <c r="AQ1265" s="9" t="e">
        <f>VLOOKUP($C1265, 'Team Per G'!$A$2:$G$31, 5, FALSE)</f>
        <v>#N/A</v>
      </c>
      <c r="AR1265" s="9" t="e">
        <f>VLOOKUP($C1265, 'Team Per G'!$A$2:$G$31, 4, FALSE)</f>
        <v>#N/A</v>
      </c>
      <c r="AS1265" s="9" t="e">
        <f>VLOOKUP($C1265, Team_Batting___Dashboard[], 22, FALSE)/$AC1265</f>
        <v>#N/A</v>
      </c>
      <c r="AT1265" s="9" t="e">
        <f>VLOOKUP($C1265, 'FanGraphs - Team WAR Projected'!$B$2:$E$31, 4, FALSE)/162</f>
        <v>#N/A</v>
      </c>
      <c r="AU1265" s="9" t="e">
        <f>VLOOKUP($C1265, FanGraphs_Standings[[Abbreviation]:[2024 Year to Date RS/G]], 6, FALSE)/$AC1265</f>
        <v>#N/A</v>
      </c>
      <c r="AV1265" s="9" t="e">
        <f>VLOOKUP($C1265, FanGraphs_Standings[[Abbreviation]:[2024 Projected Full Season RDif]], 19, FALSE)/162</f>
        <v>#N/A</v>
      </c>
      <c r="AW1265" s="9" t="e">
        <f>VLOOKUP($C1265, FanGraphs_Standings[[Abbreviation]:[2024 Projected Full Season RDif]], 5, FALSE)</f>
        <v>#N/A</v>
      </c>
      <c r="AX1265" s="9" t="e">
        <f>VLOOKUP($C1265, FanGraphs_Standings[[Abbreviation]:[2024 Projected Full Season W%]], 18, FALSE)</f>
        <v>#N/A</v>
      </c>
      <c r="AY1265" s="9" t="e">
        <f>VLOOKUP($C1265, 'Home Field Adv'!$A$2:$K$31, 11, FALSE)</f>
        <v>#N/A</v>
      </c>
      <c r="BB1265" s="5" t="str">
        <f t="shared" si="58"/>
        <v/>
      </c>
      <c r="BC1265" s="5" t="str">
        <f t="shared" si="59"/>
        <v/>
      </c>
      <c r="BD1265" s="5" t="str">
        <f t="shared" si="60"/>
        <v/>
      </c>
    </row>
    <row r="1266" spans="6:56" x14ac:dyDescent="0.45">
      <c r="F1266" s="9" t="e">
        <f>VLOOKUP($B1266, FanGraphs_Standings[[Abbreviation]:[2024 Year to Date G]], 2, FALSE)</f>
        <v>#N/A</v>
      </c>
      <c r="G1266" s="9" t="e">
        <f>IF(ISERR(VLOOKUP($D1266, 'SP Per G'!$A$2:$D$1380, 3, FALSE)), L1266, VLOOKUP($D1266, 'SP Per G'!$A$2:$D$1380, 3, FALSE))</f>
        <v>#N/A</v>
      </c>
      <c r="H1266" s="9" t="e">
        <f>VLOOKUP($D1266, 'SP Per G'!$A$2:$D$1380, 4, FALSE)</f>
        <v>#N/A</v>
      </c>
      <c r="I1266" s="9" t="e">
        <f>VLOOKUP($D1266, Individual_Pitching___Dashboard[], 18, FALSE)</f>
        <v>#N/A</v>
      </c>
      <c r="J1266" s="9" t="e">
        <f>VLOOKUP($D1266, Individual_Pitching___Dashboard[], 20, FALSE)</f>
        <v>#N/A</v>
      </c>
      <c r="K1266" s="9" t="e">
        <f>VLOOKUP($D1266, Individual_Pitching___Advanced[], 21,FALSE)</f>
        <v>#N/A</v>
      </c>
      <c r="L1266" s="9" t="e">
        <f>VLOOKUP($B1266, 'Team Per G'!$A$2:$G$31, 7, FALSE)</f>
        <v>#N/A</v>
      </c>
      <c r="M1266" s="9" t="e">
        <f>VLOOKUP($B1266, 'FanGraphs - Team WAR Projected'!$B$2:$E$31, 3, FALSE)/162</f>
        <v>#N/A</v>
      </c>
      <c r="N1266" s="9" t="e">
        <f>VLOOKUP($B1266, Team_Pitching___Advanced[[Team]:[xFIP]], 19,FALSE)</f>
        <v>#N/A</v>
      </c>
      <c r="O1266" s="9" t="e">
        <f>VLOOKUP($B1266, Team_Pitching___Advanced[], 20, FALSE)</f>
        <v>#N/A</v>
      </c>
      <c r="P1266" s="9" t="e">
        <f>VLOOKUP($B1266, Team_Batting___Dashboard[[Team]:[wOBA]], 16, FALSE)</f>
        <v>#N/A</v>
      </c>
      <c r="Q1266" s="9" t="e">
        <f>VLOOKUP($B1266, Team_Batting___Advanced[[Team]:[OPS]], 9, FALSE)</f>
        <v>#N/A</v>
      </c>
      <c r="R1266" s="9" t="e">
        <f>VLOOKUP($B1266, Team_Batting___Advanced[], 19, FALSE)</f>
        <v>#N/A</v>
      </c>
      <c r="S1266" s="9" t="e">
        <f>VLOOKUP($B1266, 'Team Per G'!$A$2:$G$31, 3, FALSE)</f>
        <v>#N/A</v>
      </c>
      <c r="T1266" s="9" t="e">
        <f>VLOOKUP($B1266, 'Team Per G'!$A$2:$G$31, 5, FALSE)</f>
        <v>#N/A</v>
      </c>
      <c r="U1266" s="9" t="e">
        <f>VLOOKUP($B1266, 'Team Per G'!$A$2:$G$31, 4, FALSE)</f>
        <v>#N/A</v>
      </c>
      <c r="V1266" s="9" t="e">
        <f>VLOOKUP($B1266, Team_Batting___Dashboard[], 22, FALSE)/$F1266</f>
        <v>#N/A</v>
      </c>
      <c r="W1266" s="9" t="e">
        <f>VLOOKUP($B1266, 'FanGraphs - Team WAR Projected'!$B$2:$E$31, 4, FALSE)/162</f>
        <v>#N/A</v>
      </c>
      <c r="X1266" s="9" t="e">
        <f>VLOOKUP($B1266, FanGraphs_Standings[[Abbreviation]:[2024 Year to Date RS/G]], 6, FALSE)/$F1266</f>
        <v>#N/A</v>
      </c>
      <c r="Y1266" s="9" t="e">
        <f>VLOOKUP($B1266, FanGraphs_Standings[[Abbreviation]:[2024 Projected Full Season RDif]], 19, FALSE)/162</f>
        <v>#N/A</v>
      </c>
      <c r="Z1266" s="9" t="e">
        <f>VLOOKUP($B1266, FanGraphs_Standings[[Abbreviation]:[2024 Projected Full Season RDif]], 5, FALSE)</f>
        <v>#N/A</v>
      </c>
      <c r="AA1266" s="9" t="e">
        <f>VLOOKUP($B1266, FanGraphs_Standings[[Abbreviation]:[2024 Projected Full Season W%]], 18, FALSE)</f>
        <v>#N/A</v>
      </c>
      <c r="AB1266" s="9" t="e">
        <f>VLOOKUP($B1266, 'Home Field Adv'!$A$2:$I$31, 9, FALSE)</f>
        <v>#N/A</v>
      </c>
      <c r="AC1266" s="9" t="e">
        <f>VLOOKUP($C1266, FanGraphs_Standings[[Abbreviation]:[2024 Year to Date G]], 2, FALSE)</f>
        <v>#N/A</v>
      </c>
      <c r="AD1266" s="9" t="e">
        <f>VLOOKUP($E1266, 'SP Per G'!$A$2:$D$1380, 3, FALSE)</f>
        <v>#N/A</v>
      </c>
      <c r="AE1266" s="9" t="e">
        <f>VLOOKUP($E1266, 'SP Per G'!$A$2:$D$1380, 4, FALSE)</f>
        <v>#N/A</v>
      </c>
      <c r="AF1266" s="9" t="e">
        <f>VLOOKUP($E1266, Individual_Pitching___Dashboard[], 18, FALSE)</f>
        <v>#N/A</v>
      </c>
      <c r="AG1266" s="9" t="e">
        <f>VLOOKUP($E1266, Individual_Pitching___Dashboard[], 20, FALSE)</f>
        <v>#N/A</v>
      </c>
      <c r="AH1266" s="9" t="e">
        <f>VLOOKUP($E1266, Individual_Pitching___Advanced[], 21,FALSE)</f>
        <v>#N/A</v>
      </c>
      <c r="AI1266" s="9" t="e">
        <f>VLOOKUP($C1266, 'Team Per G'!$A$2:$G$31, 7, FALSE)</f>
        <v>#N/A</v>
      </c>
      <c r="AJ1266" s="9" t="e">
        <f>VLOOKUP($C1266, 'FanGraphs - Team WAR Projected'!$B$2:$E$31, 3, FALSE)/162</f>
        <v>#N/A</v>
      </c>
      <c r="AK1266" s="9" t="e">
        <f>VLOOKUP($C1266, Team_Pitching___Advanced[[Team]:[xFIP]], 19,FALSE)</f>
        <v>#N/A</v>
      </c>
      <c r="AL1266" s="9" t="e">
        <f>VLOOKUP($C1266, Team_Pitching___Advanced[], 20, FALSE)</f>
        <v>#N/A</v>
      </c>
      <c r="AM1266" s="9" t="e">
        <f>VLOOKUP($C1266, Team_Batting___Dashboard[[Team]:[wOBA]], 16, FALSE)</f>
        <v>#N/A</v>
      </c>
      <c r="AN1266" s="9" t="e">
        <f>VLOOKUP($C1266, Team_Batting___Advanced[[Team]:[OPS]], 9, FALSE)</f>
        <v>#N/A</v>
      </c>
      <c r="AO1266" s="9" t="e">
        <f>VLOOKUP($C1266, Team_Batting___Advanced[], 19, FALSE)</f>
        <v>#N/A</v>
      </c>
      <c r="AP1266" s="9" t="e">
        <f>VLOOKUP($C1266, 'Team Per G'!$A$2:$G$31, 3, FALSE)</f>
        <v>#N/A</v>
      </c>
      <c r="AQ1266" s="9" t="e">
        <f>VLOOKUP($C1266, 'Team Per G'!$A$2:$G$31, 5, FALSE)</f>
        <v>#N/A</v>
      </c>
      <c r="AR1266" s="9" t="e">
        <f>VLOOKUP($C1266, 'Team Per G'!$A$2:$G$31, 4, FALSE)</f>
        <v>#N/A</v>
      </c>
      <c r="AS1266" s="9" t="e">
        <f>VLOOKUP($C1266, Team_Batting___Dashboard[], 22, FALSE)/$AC1266</f>
        <v>#N/A</v>
      </c>
      <c r="AT1266" s="9" t="e">
        <f>VLOOKUP($C1266, 'FanGraphs - Team WAR Projected'!$B$2:$E$31, 4, FALSE)/162</f>
        <v>#N/A</v>
      </c>
      <c r="AU1266" s="9" t="e">
        <f>VLOOKUP($C1266, FanGraphs_Standings[[Abbreviation]:[2024 Year to Date RS/G]], 6, FALSE)/$AC1266</f>
        <v>#N/A</v>
      </c>
      <c r="AV1266" s="9" t="e">
        <f>VLOOKUP($C1266, FanGraphs_Standings[[Abbreviation]:[2024 Projected Full Season RDif]], 19, FALSE)/162</f>
        <v>#N/A</v>
      </c>
      <c r="AW1266" s="9" t="e">
        <f>VLOOKUP($C1266, FanGraphs_Standings[[Abbreviation]:[2024 Projected Full Season RDif]], 5, FALSE)</f>
        <v>#N/A</v>
      </c>
      <c r="AX1266" s="9" t="e">
        <f>VLOOKUP($C1266, FanGraphs_Standings[[Abbreviation]:[2024 Projected Full Season W%]], 18, FALSE)</f>
        <v>#N/A</v>
      </c>
      <c r="AY1266" s="9" t="e">
        <f>VLOOKUP($C1266, 'Home Field Adv'!$A$2:$K$31, 11, FALSE)</f>
        <v>#N/A</v>
      </c>
      <c r="BB1266" s="5" t="str">
        <f t="shared" si="58"/>
        <v/>
      </c>
      <c r="BC1266" s="5" t="str">
        <f t="shared" si="59"/>
        <v/>
      </c>
      <c r="BD1266" s="5" t="str">
        <f t="shared" si="60"/>
        <v/>
      </c>
    </row>
    <row r="1267" spans="6:56" x14ac:dyDescent="0.45">
      <c r="F1267" s="9" t="e">
        <f>VLOOKUP($B1267, FanGraphs_Standings[[Abbreviation]:[2024 Year to Date G]], 2, FALSE)</f>
        <v>#N/A</v>
      </c>
      <c r="G1267" s="9" t="e">
        <f>IF(ISERR(VLOOKUP($D1267, 'SP Per G'!$A$2:$D$1380, 3, FALSE)), L1267, VLOOKUP($D1267, 'SP Per G'!$A$2:$D$1380, 3, FALSE))</f>
        <v>#N/A</v>
      </c>
      <c r="H1267" s="9" t="e">
        <f>VLOOKUP($D1267, 'SP Per G'!$A$2:$D$1380, 4, FALSE)</f>
        <v>#N/A</v>
      </c>
      <c r="I1267" s="9" t="e">
        <f>VLOOKUP($D1267, Individual_Pitching___Dashboard[], 18, FALSE)</f>
        <v>#N/A</v>
      </c>
      <c r="J1267" s="9" t="e">
        <f>VLOOKUP($D1267, Individual_Pitching___Dashboard[], 20, FALSE)</f>
        <v>#N/A</v>
      </c>
      <c r="K1267" s="9" t="e">
        <f>VLOOKUP($D1267, Individual_Pitching___Advanced[], 21,FALSE)</f>
        <v>#N/A</v>
      </c>
      <c r="L1267" s="9" t="e">
        <f>VLOOKUP($B1267, 'Team Per G'!$A$2:$G$31, 7, FALSE)</f>
        <v>#N/A</v>
      </c>
      <c r="M1267" s="9" t="e">
        <f>VLOOKUP($B1267, 'FanGraphs - Team WAR Projected'!$B$2:$E$31, 3, FALSE)/162</f>
        <v>#N/A</v>
      </c>
      <c r="N1267" s="9" t="e">
        <f>VLOOKUP($B1267, Team_Pitching___Advanced[[Team]:[xFIP]], 19,FALSE)</f>
        <v>#N/A</v>
      </c>
      <c r="O1267" s="9" t="e">
        <f>VLOOKUP($B1267, Team_Pitching___Advanced[], 20, FALSE)</f>
        <v>#N/A</v>
      </c>
      <c r="P1267" s="9" t="e">
        <f>VLOOKUP($B1267, Team_Batting___Dashboard[[Team]:[wOBA]], 16, FALSE)</f>
        <v>#N/A</v>
      </c>
      <c r="Q1267" s="9" t="e">
        <f>VLOOKUP($B1267, Team_Batting___Advanced[[Team]:[OPS]], 9, FALSE)</f>
        <v>#N/A</v>
      </c>
      <c r="R1267" s="9" t="e">
        <f>VLOOKUP($B1267, Team_Batting___Advanced[], 19, FALSE)</f>
        <v>#N/A</v>
      </c>
      <c r="S1267" s="9" t="e">
        <f>VLOOKUP($B1267, 'Team Per G'!$A$2:$G$31, 3, FALSE)</f>
        <v>#N/A</v>
      </c>
      <c r="T1267" s="9" t="e">
        <f>VLOOKUP($B1267, 'Team Per G'!$A$2:$G$31, 5, FALSE)</f>
        <v>#N/A</v>
      </c>
      <c r="U1267" s="9" t="e">
        <f>VLOOKUP($B1267, 'Team Per G'!$A$2:$G$31, 4, FALSE)</f>
        <v>#N/A</v>
      </c>
      <c r="V1267" s="9" t="e">
        <f>VLOOKUP($B1267, Team_Batting___Dashboard[], 22, FALSE)/$F1267</f>
        <v>#N/A</v>
      </c>
      <c r="W1267" s="9" t="e">
        <f>VLOOKUP($B1267, 'FanGraphs - Team WAR Projected'!$B$2:$E$31, 4, FALSE)/162</f>
        <v>#N/A</v>
      </c>
      <c r="X1267" s="9" t="e">
        <f>VLOOKUP($B1267, FanGraphs_Standings[[Abbreviation]:[2024 Year to Date RS/G]], 6, FALSE)/$F1267</f>
        <v>#N/A</v>
      </c>
      <c r="Y1267" s="9" t="e">
        <f>VLOOKUP($B1267, FanGraphs_Standings[[Abbreviation]:[2024 Projected Full Season RDif]], 19, FALSE)/162</f>
        <v>#N/A</v>
      </c>
      <c r="Z1267" s="9" t="e">
        <f>VLOOKUP($B1267, FanGraphs_Standings[[Abbreviation]:[2024 Projected Full Season RDif]], 5, FALSE)</f>
        <v>#N/A</v>
      </c>
      <c r="AA1267" s="9" t="e">
        <f>VLOOKUP($B1267, FanGraphs_Standings[[Abbreviation]:[2024 Projected Full Season W%]], 18, FALSE)</f>
        <v>#N/A</v>
      </c>
      <c r="AB1267" s="9" t="e">
        <f>VLOOKUP($B1267, 'Home Field Adv'!$A$2:$I$31, 9, FALSE)</f>
        <v>#N/A</v>
      </c>
      <c r="AC1267" s="9" t="e">
        <f>VLOOKUP($C1267, FanGraphs_Standings[[Abbreviation]:[2024 Year to Date G]], 2, FALSE)</f>
        <v>#N/A</v>
      </c>
      <c r="AD1267" s="9" t="e">
        <f>VLOOKUP($E1267, 'SP Per G'!$A$2:$D$1380, 3, FALSE)</f>
        <v>#N/A</v>
      </c>
      <c r="AE1267" s="9" t="e">
        <f>VLOOKUP($E1267, 'SP Per G'!$A$2:$D$1380, 4, FALSE)</f>
        <v>#N/A</v>
      </c>
      <c r="AF1267" s="9" t="e">
        <f>VLOOKUP($E1267, Individual_Pitching___Dashboard[], 18, FALSE)</f>
        <v>#N/A</v>
      </c>
      <c r="AG1267" s="9" t="e">
        <f>VLOOKUP($E1267, Individual_Pitching___Dashboard[], 20, FALSE)</f>
        <v>#N/A</v>
      </c>
      <c r="AH1267" s="9" t="e">
        <f>VLOOKUP($E1267, Individual_Pitching___Advanced[], 21,FALSE)</f>
        <v>#N/A</v>
      </c>
      <c r="AI1267" s="9" t="e">
        <f>VLOOKUP($C1267, 'Team Per G'!$A$2:$G$31, 7, FALSE)</f>
        <v>#N/A</v>
      </c>
      <c r="AJ1267" s="9" t="e">
        <f>VLOOKUP($C1267, 'FanGraphs - Team WAR Projected'!$B$2:$E$31, 3, FALSE)/162</f>
        <v>#N/A</v>
      </c>
      <c r="AK1267" s="9" t="e">
        <f>VLOOKUP($C1267, Team_Pitching___Advanced[[Team]:[xFIP]], 19,FALSE)</f>
        <v>#N/A</v>
      </c>
      <c r="AL1267" s="9" t="e">
        <f>VLOOKUP($C1267, Team_Pitching___Advanced[], 20, FALSE)</f>
        <v>#N/A</v>
      </c>
      <c r="AM1267" s="9" t="e">
        <f>VLOOKUP($C1267, Team_Batting___Dashboard[[Team]:[wOBA]], 16, FALSE)</f>
        <v>#N/A</v>
      </c>
      <c r="AN1267" s="9" t="e">
        <f>VLOOKUP($C1267, Team_Batting___Advanced[[Team]:[OPS]], 9, FALSE)</f>
        <v>#N/A</v>
      </c>
      <c r="AO1267" s="9" t="e">
        <f>VLOOKUP($C1267, Team_Batting___Advanced[], 19, FALSE)</f>
        <v>#N/A</v>
      </c>
      <c r="AP1267" s="9" t="e">
        <f>VLOOKUP($C1267, 'Team Per G'!$A$2:$G$31, 3, FALSE)</f>
        <v>#N/A</v>
      </c>
      <c r="AQ1267" s="9" t="e">
        <f>VLOOKUP($C1267, 'Team Per G'!$A$2:$G$31, 5, FALSE)</f>
        <v>#N/A</v>
      </c>
      <c r="AR1267" s="9" t="e">
        <f>VLOOKUP($C1267, 'Team Per G'!$A$2:$G$31, 4, FALSE)</f>
        <v>#N/A</v>
      </c>
      <c r="AS1267" s="9" t="e">
        <f>VLOOKUP($C1267, Team_Batting___Dashboard[], 22, FALSE)/$AC1267</f>
        <v>#N/A</v>
      </c>
      <c r="AT1267" s="9" t="e">
        <f>VLOOKUP($C1267, 'FanGraphs - Team WAR Projected'!$B$2:$E$31, 4, FALSE)/162</f>
        <v>#N/A</v>
      </c>
      <c r="AU1267" s="9" t="e">
        <f>VLOOKUP($C1267, FanGraphs_Standings[[Abbreviation]:[2024 Year to Date RS/G]], 6, FALSE)/$AC1267</f>
        <v>#N/A</v>
      </c>
      <c r="AV1267" s="9" t="e">
        <f>VLOOKUP($C1267, FanGraphs_Standings[[Abbreviation]:[2024 Projected Full Season RDif]], 19, FALSE)/162</f>
        <v>#N/A</v>
      </c>
      <c r="AW1267" s="9" t="e">
        <f>VLOOKUP($C1267, FanGraphs_Standings[[Abbreviation]:[2024 Projected Full Season RDif]], 5, FALSE)</f>
        <v>#N/A</v>
      </c>
      <c r="AX1267" s="9" t="e">
        <f>VLOOKUP($C1267, FanGraphs_Standings[[Abbreviation]:[2024 Projected Full Season W%]], 18, FALSE)</f>
        <v>#N/A</v>
      </c>
      <c r="AY1267" s="9" t="e">
        <f>VLOOKUP($C1267, 'Home Field Adv'!$A$2:$K$31, 11, FALSE)</f>
        <v>#N/A</v>
      </c>
      <c r="BB1267" s="5" t="str">
        <f t="shared" si="58"/>
        <v/>
      </c>
      <c r="BC1267" s="5" t="str">
        <f t="shared" si="59"/>
        <v/>
      </c>
      <c r="BD1267" s="5" t="str">
        <f t="shared" si="60"/>
        <v/>
      </c>
    </row>
    <row r="1268" spans="6:56" x14ac:dyDescent="0.45">
      <c r="F1268" s="9" t="e">
        <f>VLOOKUP($B1268, FanGraphs_Standings[[Abbreviation]:[2024 Year to Date G]], 2, FALSE)</f>
        <v>#N/A</v>
      </c>
      <c r="G1268" s="9" t="e">
        <f>IF(ISERR(VLOOKUP($D1268, 'SP Per G'!$A$2:$D$1380, 3, FALSE)), L1268, VLOOKUP($D1268, 'SP Per G'!$A$2:$D$1380, 3, FALSE))</f>
        <v>#N/A</v>
      </c>
      <c r="H1268" s="9" t="e">
        <f>VLOOKUP($D1268, 'SP Per G'!$A$2:$D$1380, 4, FALSE)</f>
        <v>#N/A</v>
      </c>
      <c r="I1268" s="9" t="e">
        <f>VLOOKUP($D1268, Individual_Pitching___Dashboard[], 18, FALSE)</f>
        <v>#N/A</v>
      </c>
      <c r="J1268" s="9" t="e">
        <f>VLOOKUP($D1268, Individual_Pitching___Dashboard[], 20, FALSE)</f>
        <v>#N/A</v>
      </c>
      <c r="K1268" s="9" t="e">
        <f>VLOOKUP($D1268, Individual_Pitching___Advanced[], 21,FALSE)</f>
        <v>#N/A</v>
      </c>
      <c r="L1268" s="9" t="e">
        <f>VLOOKUP($B1268, 'Team Per G'!$A$2:$G$31, 7, FALSE)</f>
        <v>#N/A</v>
      </c>
      <c r="M1268" s="9" t="e">
        <f>VLOOKUP($B1268, 'FanGraphs - Team WAR Projected'!$B$2:$E$31, 3, FALSE)/162</f>
        <v>#N/A</v>
      </c>
      <c r="N1268" s="9" t="e">
        <f>VLOOKUP($B1268, Team_Pitching___Advanced[[Team]:[xFIP]], 19,FALSE)</f>
        <v>#N/A</v>
      </c>
      <c r="O1268" s="9" t="e">
        <f>VLOOKUP($B1268, Team_Pitching___Advanced[], 20, FALSE)</f>
        <v>#N/A</v>
      </c>
      <c r="P1268" s="9" t="e">
        <f>VLOOKUP($B1268, Team_Batting___Dashboard[[Team]:[wOBA]], 16, FALSE)</f>
        <v>#N/A</v>
      </c>
      <c r="Q1268" s="9" t="e">
        <f>VLOOKUP($B1268, Team_Batting___Advanced[[Team]:[OPS]], 9, FALSE)</f>
        <v>#N/A</v>
      </c>
      <c r="R1268" s="9" t="e">
        <f>VLOOKUP($B1268, Team_Batting___Advanced[], 19, FALSE)</f>
        <v>#N/A</v>
      </c>
      <c r="S1268" s="9" t="e">
        <f>VLOOKUP($B1268, 'Team Per G'!$A$2:$G$31, 3, FALSE)</f>
        <v>#N/A</v>
      </c>
      <c r="T1268" s="9" t="e">
        <f>VLOOKUP($B1268, 'Team Per G'!$A$2:$G$31, 5, FALSE)</f>
        <v>#N/A</v>
      </c>
      <c r="U1268" s="9" t="e">
        <f>VLOOKUP($B1268, 'Team Per G'!$A$2:$G$31, 4, FALSE)</f>
        <v>#N/A</v>
      </c>
      <c r="V1268" s="9" t="e">
        <f>VLOOKUP($B1268, Team_Batting___Dashboard[], 22, FALSE)/$F1268</f>
        <v>#N/A</v>
      </c>
      <c r="W1268" s="9" t="e">
        <f>VLOOKUP($B1268, 'FanGraphs - Team WAR Projected'!$B$2:$E$31, 4, FALSE)/162</f>
        <v>#N/A</v>
      </c>
      <c r="X1268" s="9" t="e">
        <f>VLOOKUP($B1268, FanGraphs_Standings[[Abbreviation]:[2024 Year to Date RS/G]], 6, FALSE)/$F1268</f>
        <v>#N/A</v>
      </c>
      <c r="Y1268" s="9" t="e">
        <f>VLOOKUP($B1268, FanGraphs_Standings[[Abbreviation]:[2024 Projected Full Season RDif]], 19, FALSE)/162</f>
        <v>#N/A</v>
      </c>
      <c r="Z1268" s="9" t="e">
        <f>VLOOKUP($B1268, FanGraphs_Standings[[Abbreviation]:[2024 Projected Full Season RDif]], 5, FALSE)</f>
        <v>#N/A</v>
      </c>
      <c r="AA1268" s="9" t="e">
        <f>VLOOKUP($B1268, FanGraphs_Standings[[Abbreviation]:[2024 Projected Full Season W%]], 18, FALSE)</f>
        <v>#N/A</v>
      </c>
      <c r="AB1268" s="9" t="e">
        <f>VLOOKUP($B1268, 'Home Field Adv'!$A$2:$I$31, 9, FALSE)</f>
        <v>#N/A</v>
      </c>
      <c r="AC1268" s="9" t="e">
        <f>VLOOKUP($C1268, FanGraphs_Standings[[Abbreviation]:[2024 Year to Date G]], 2, FALSE)</f>
        <v>#N/A</v>
      </c>
      <c r="AD1268" s="9" t="e">
        <f>VLOOKUP($E1268, 'SP Per G'!$A$2:$D$1380, 3, FALSE)</f>
        <v>#N/A</v>
      </c>
      <c r="AE1268" s="9" t="e">
        <f>VLOOKUP($E1268, 'SP Per G'!$A$2:$D$1380, 4, FALSE)</f>
        <v>#N/A</v>
      </c>
      <c r="AF1268" s="9" t="e">
        <f>VLOOKUP($E1268, Individual_Pitching___Dashboard[], 18, FALSE)</f>
        <v>#N/A</v>
      </c>
      <c r="AG1268" s="9" t="e">
        <f>VLOOKUP($E1268, Individual_Pitching___Dashboard[], 20, FALSE)</f>
        <v>#N/A</v>
      </c>
      <c r="AH1268" s="9" t="e">
        <f>VLOOKUP($E1268, Individual_Pitching___Advanced[], 21,FALSE)</f>
        <v>#N/A</v>
      </c>
      <c r="AI1268" s="9" t="e">
        <f>VLOOKUP($C1268, 'Team Per G'!$A$2:$G$31, 7, FALSE)</f>
        <v>#N/A</v>
      </c>
      <c r="AJ1268" s="9" t="e">
        <f>VLOOKUP($C1268, 'FanGraphs - Team WAR Projected'!$B$2:$E$31, 3, FALSE)/162</f>
        <v>#N/A</v>
      </c>
      <c r="AK1268" s="9" t="e">
        <f>VLOOKUP($C1268, Team_Pitching___Advanced[[Team]:[xFIP]], 19,FALSE)</f>
        <v>#N/A</v>
      </c>
      <c r="AL1268" s="9" t="e">
        <f>VLOOKUP($C1268, Team_Pitching___Advanced[], 20, FALSE)</f>
        <v>#N/A</v>
      </c>
      <c r="AM1268" s="9" t="e">
        <f>VLOOKUP($C1268, Team_Batting___Dashboard[[Team]:[wOBA]], 16, FALSE)</f>
        <v>#N/A</v>
      </c>
      <c r="AN1268" s="9" t="e">
        <f>VLOOKUP($C1268, Team_Batting___Advanced[[Team]:[OPS]], 9, FALSE)</f>
        <v>#N/A</v>
      </c>
      <c r="AO1268" s="9" t="e">
        <f>VLOOKUP($C1268, Team_Batting___Advanced[], 19, FALSE)</f>
        <v>#N/A</v>
      </c>
      <c r="AP1268" s="9" t="e">
        <f>VLOOKUP($C1268, 'Team Per G'!$A$2:$G$31, 3, FALSE)</f>
        <v>#N/A</v>
      </c>
      <c r="AQ1268" s="9" t="e">
        <f>VLOOKUP($C1268, 'Team Per G'!$A$2:$G$31, 5, FALSE)</f>
        <v>#N/A</v>
      </c>
      <c r="AR1268" s="9" t="e">
        <f>VLOOKUP($C1268, 'Team Per G'!$A$2:$G$31, 4, FALSE)</f>
        <v>#N/A</v>
      </c>
      <c r="AS1268" s="9" t="e">
        <f>VLOOKUP($C1268, Team_Batting___Dashboard[], 22, FALSE)/$AC1268</f>
        <v>#N/A</v>
      </c>
      <c r="AT1268" s="9" t="e">
        <f>VLOOKUP($C1268, 'FanGraphs - Team WAR Projected'!$B$2:$E$31, 4, FALSE)/162</f>
        <v>#N/A</v>
      </c>
      <c r="AU1268" s="9" t="e">
        <f>VLOOKUP($C1268, FanGraphs_Standings[[Abbreviation]:[2024 Year to Date RS/G]], 6, FALSE)/$AC1268</f>
        <v>#N/A</v>
      </c>
      <c r="AV1268" s="9" t="e">
        <f>VLOOKUP($C1268, FanGraphs_Standings[[Abbreviation]:[2024 Projected Full Season RDif]], 19, FALSE)/162</f>
        <v>#N/A</v>
      </c>
      <c r="AW1268" s="9" t="e">
        <f>VLOOKUP($C1268, FanGraphs_Standings[[Abbreviation]:[2024 Projected Full Season RDif]], 5, FALSE)</f>
        <v>#N/A</v>
      </c>
      <c r="AX1268" s="9" t="e">
        <f>VLOOKUP($C1268, FanGraphs_Standings[[Abbreviation]:[2024 Projected Full Season W%]], 18, FALSE)</f>
        <v>#N/A</v>
      </c>
      <c r="AY1268" s="9" t="e">
        <f>VLOOKUP($C1268, 'Home Field Adv'!$A$2:$K$31, 11, FALSE)</f>
        <v>#N/A</v>
      </c>
      <c r="BB1268" s="5" t="str">
        <f t="shared" si="58"/>
        <v/>
      </c>
      <c r="BC1268" s="5" t="str">
        <f t="shared" si="59"/>
        <v/>
      </c>
      <c r="BD1268" s="5" t="str">
        <f t="shared" si="60"/>
        <v/>
      </c>
    </row>
    <row r="1269" spans="6:56" x14ac:dyDescent="0.45">
      <c r="F1269" s="9" t="e">
        <f>VLOOKUP($B1269, FanGraphs_Standings[[Abbreviation]:[2024 Year to Date G]], 2, FALSE)</f>
        <v>#N/A</v>
      </c>
      <c r="G1269" s="9" t="e">
        <f>IF(ISERR(VLOOKUP($D1269, 'SP Per G'!$A$2:$D$1380, 3, FALSE)), L1269, VLOOKUP($D1269, 'SP Per G'!$A$2:$D$1380, 3, FALSE))</f>
        <v>#N/A</v>
      </c>
      <c r="H1269" s="9" t="e">
        <f>VLOOKUP($D1269, 'SP Per G'!$A$2:$D$1380, 4, FALSE)</f>
        <v>#N/A</v>
      </c>
      <c r="I1269" s="9" t="e">
        <f>VLOOKUP($D1269, Individual_Pitching___Dashboard[], 18, FALSE)</f>
        <v>#N/A</v>
      </c>
      <c r="J1269" s="9" t="e">
        <f>VLOOKUP($D1269, Individual_Pitching___Dashboard[], 20, FALSE)</f>
        <v>#N/A</v>
      </c>
      <c r="K1269" s="9" t="e">
        <f>VLOOKUP($D1269, Individual_Pitching___Advanced[], 21,FALSE)</f>
        <v>#N/A</v>
      </c>
      <c r="L1269" s="9" t="e">
        <f>VLOOKUP($B1269, 'Team Per G'!$A$2:$G$31, 7, FALSE)</f>
        <v>#N/A</v>
      </c>
      <c r="M1269" s="9" t="e">
        <f>VLOOKUP($B1269, 'FanGraphs - Team WAR Projected'!$B$2:$E$31, 3, FALSE)/162</f>
        <v>#N/A</v>
      </c>
      <c r="N1269" s="9" t="e">
        <f>VLOOKUP($B1269, Team_Pitching___Advanced[[Team]:[xFIP]], 19,FALSE)</f>
        <v>#N/A</v>
      </c>
      <c r="O1269" s="9" t="e">
        <f>VLOOKUP($B1269, Team_Pitching___Advanced[], 20, FALSE)</f>
        <v>#N/A</v>
      </c>
      <c r="P1269" s="9" t="e">
        <f>VLOOKUP($B1269, Team_Batting___Dashboard[[Team]:[wOBA]], 16, FALSE)</f>
        <v>#N/A</v>
      </c>
      <c r="Q1269" s="9" t="e">
        <f>VLOOKUP($B1269, Team_Batting___Advanced[[Team]:[OPS]], 9, FALSE)</f>
        <v>#N/A</v>
      </c>
      <c r="R1269" s="9" t="e">
        <f>VLOOKUP($B1269, Team_Batting___Advanced[], 19, FALSE)</f>
        <v>#N/A</v>
      </c>
      <c r="S1269" s="9" t="e">
        <f>VLOOKUP($B1269, 'Team Per G'!$A$2:$G$31, 3, FALSE)</f>
        <v>#N/A</v>
      </c>
      <c r="T1269" s="9" t="e">
        <f>VLOOKUP($B1269, 'Team Per G'!$A$2:$G$31, 5, FALSE)</f>
        <v>#N/A</v>
      </c>
      <c r="U1269" s="9" t="e">
        <f>VLOOKUP($B1269, 'Team Per G'!$A$2:$G$31, 4, FALSE)</f>
        <v>#N/A</v>
      </c>
      <c r="V1269" s="9" t="e">
        <f>VLOOKUP($B1269, Team_Batting___Dashboard[], 22, FALSE)/$F1269</f>
        <v>#N/A</v>
      </c>
      <c r="W1269" s="9" t="e">
        <f>VLOOKUP($B1269, 'FanGraphs - Team WAR Projected'!$B$2:$E$31, 4, FALSE)/162</f>
        <v>#N/A</v>
      </c>
      <c r="X1269" s="9" t="e">
        <f>VLOOKUP($B1269, FanGraphs_Standings[[Abbreviation]:[2024 Year to Date RS/G]], 6, FALSE)/$F1269</f>
        <v>#N/A</v>
      </c>
      <c r="Y1269" s="9" t="e">
        <f>VLOOKUP($B1269, FanGraphs_Standings[[Abbreviation]:[2024 Projected Full Season RDif]], 19, FALSE)/162</f>
        <v>#N/A</v>
      </c>
      <c r="Z1269" s="9" t="e">
        <f>VLOOKUP($B1269, FanGraphs_Standings[[Abbreviation]:[2024 Projected Full Season RDif]], 5, FALSE)</f>
        <v>#N/A</v>
      </c>
      <c r="AA1269" s="9" t="e">
        <f>VLOOKUP($B1269, FanGraphs_Standings[[Abbreviation]:[2024 Projected Full Season W%]], 18, FALSE)</f>
        <v>#N/A</v>
      </c>
      <c r="AB1269" s="9" t="e">
        <f>VLOOKUP($B1269, 'Home Field Adv'!$A$2:$I$31, 9, FALSE)</f>
        <v>#N/A</v>
      </c>
      <c r="AC1269" s="9" t="e">
        <f>VLOOKUP($C1269, FanGraphs_Standings[[Abbreviation]:[2024 Year to Date G]], 2, FALSE)</f>
        <v>#N/A</v>
      </c>
      <c r="AD1269" s="9" t="e">
        <f>VLOOKUP($E1269, 'SP Per G'!$A$2:$D$1380, 3, FALSE)</f>
        <v>#N/A</v>
      </c>
      <c r="AE1269" s="9" t="e">
        <f>VLOOKUP($E1269, 'SP Per G'!$A$2:$D$1380, 4, FALSE)</f>
        <v>#N/A</v>
      </c>
      <c r="AF1269" s="9" t="e">
        <f>VLOOKUP($E1269, Individual_Pitching___Dashboard[], 18, FALSE)</f>
        <v>#N/A</v>
      </c>
      <c r="AG1269" s="9" t="e">
        <f>VLOOKUP($E1269, Individual_Pitching___Dashboard[], 20, FALSE)</f>
        <v>#N/A</v>
      </c>
      <c r="AH1269" s="9" t="e">
        <f>VLOOKUP($E1269, Individual_Pitching___Advanced[], 21,FALSE)</f>
        <v>#N/A</v>
      </c>
      <c r="AI1269" s="9" t="e">
        <f>VLOOKUP($C1269, 'Team Per G'!$A$2:$G$31, 7, FALSE)</f>
        <v>#N/A</v>
      </c>
      <c r="AJ1269" s="9" t="e">
        <f>VLOOKUP($C1269, 'FanGraphs - Team WAR Projected'!$B$2:$E$31, 3, FALSE)/162</f>
        <v>#N/A</v>
      </c>
      <c r="AK1269" s="9" t="e">
        <f>VLOOKUP($C1269, Team_Pitching___Advanced[[Team]:[xFIP]], 19,FALSE)</f>
        <v>#N/A</v>
      </c>
      <c r="AL1269" s="9" t="e">
        <f>VLOOKUP($C1269, Team_Pitching___Advanced[], 20, FALSE)</f>
        <v>#N/A</v>
      </c>
      <c r="AM1269" s="9" t="e">
        <f>VLOOKUP($C1269, Team_Batting___Dashboard[[Team]:[wOBA]], 16, FALSE)</f>
        <v>#N/A</v>
      </c>
      <c r="AN1269" s="9" t="e">
        <f>VLOOKUP($C1269, Team_Batting___Advanced[[Team]:[OPS]], 9, FALSE)</f>
        <v>#N/A</v>
      </c>
      <c r="AO1269" s="9" t="e">
        <f>VLOOKUP($C1269, Team_Batting___Advanced[], 19, FALSE)</f>
        <v>#N/A</v>
      </c>
      <c r="AP1269" s="9" t="e">
        <f>VLOOKUP($C1269, 'Team Per G'!$A$2:$G$31, 3, FALSE)</f>
        <v>#N/A</v>
      </c>
      <c r="AQ1269" s="9" t="e">
        <f>VLOOKUP($C1269, 'Team Per G'!$A$2:$G$31, 5, FALSE)</f>
        <v>#N/A</v>
      </c>
      <c r="AR1269" s="9" t="e">
        <f>VLOOKUP($C1269, 'Team Per G'!$A$2:$G$31, 4, FALSE)</f>
        <v>#N/A</v>
      </c>
      <c r="AS1269" s="9" t="e">
        <f>VLOOKUP($C1269, Team_Batting___Dashboard[], 22, FALSE)/$AC1269</f>
        <v>#N/A</v>
      </c>
      <c r="AT1269" s="9" t="e">
        <f>VLOOKUP($C1269, 'FanGraphs - Team WAR Projected'!$B$2:$E$31, 4, FALSE)/162</f>
        <v>#N/A</v>
      </c>
      <c r="AU1269" s="9" t="e">
        <f>VLOOKUP($C1269, FanGraphs_Standings[[Abbreviation]:[2024 Year to Date RS/G]], 6, FALSE)/$AC1269</f>
        <v>#N/A</v>
      </c>
      <c r="AV1269" s="9" t="e">
        <f>VLOOKUP($C1269, FanGraphs_Standings[[Abbreviation]:[2024 Projected Full Season RDif]], 19, FALSE)/162</f>
        <v>#N/A</v>
      </c>
      <c r="AW1269" s="9" t="e">
        <f>VLOOKUP($C1269, FanGraphs_Standings[[Abbreviation]:[2024 Projected Full Season RDif]], 5, FALSE)</f>
        <v>#N/A</v>
      </c>
      <c r="AX1269" s="9" t="e">
        <f>VLOOKUP($C1269, FanGraphs_Standings[[Abbreviation]:[2024 Projected Full Season W%]], 18, FALSE)</f>
        <v>#N/A</v>
      </c>
      <c r="AY1269" s="9" t="e">
        <f>VLOOKUP($C1269, 'Home Field Adv'!$A$2:$K$31, 11, FALSE)</f>
        <v>#N/A</v>
      </c>
      <c r="BB1269" s="5" t="str">
        <f t="shared" si="58"/>
        <v/>
      </c>
      <c r="BC1269" s="5" t="str">
        <f t="shared" si="59"/>
        <v/>
      </c>
      <c r="BD1269" s="5" t="str">
        <f t="shared" si="60"/>
        <v/>
      </c>
    </row>
    <row r="1270" spans="6:56" x14ac:dyDescent="0.45">
      <c r="F1270" s="9" t="e">
        <f>VLOOKUP($B1270, FanGraphs_Standings[[Abbreviation]:[2024 Year to Date G]], 2, FALSE)</f>
        <v>#N/A</v>
      </c>
      <c r="G1270" s="9" t="e">
        <f>IF(ISERR(VLOOKUP($D1270, 'SP Per G'!$A$2:$D$1380, 3, FALSE)), L1270, VLOOKUP($D1270, 'SP Per G'!$A$2:$D$1380, 3, FALSE))</f>
        <v>#N/A</v>
      </c>
      <c r="H1270" s="9" t="e">
        <f>VLOOKUP($D1270, 'SP Per G'!$A$2:$D$1380, 4, FALSE)</f>
        <v>#N/A</v>
      </c>
      <c r="I1270" s="9" t="e">
        <f>VLOOKUP($D1270, Individual_Pitching___Dashboard[], 18, FALSE)</f>
        <v>#N/A</v>
      </c>
      <c r="J1270" s="9" t="e">
        <f>VLOOKUP($D1270, Individual_Pitching___Dashboard[], 20, FALSE)</f>
        <v>#N/A</v>
      </c>
      <c r="K1270" s="9" t="e">
        <f>VLOOKUP($D1270, Individual_Pitching___Advanced[], 21,FALSE)</f>
        <v>#N/A</v>
      </c>
      <c r="L1270" s="9" t="e">
        <f>VLOOKUP($B1270, 'Team Per G'!$A$2:$G$31, 7, FALSE)</f>
        <v>#N/A</v>
      </c>
      <c r="M1270" s="9" t="e">
        <f>VLOOKUP($B1270, 'FanGraphs - Team WAR Projected'!$B$2:$E$31, 3, FALSE)/162</f>
        <v>#N/A</v>
      </c>
      <c r="N1270" s="9" t="e">
        <f>VLOOKUP($B1270, Team_Pitching___Advanced[[Team]:[xFIP]], 19,FALSE)</f>
        <v>#N/A</v>
      </c>
      <c r="O1270" s="9" t="e">
        <f>VLOOKUP($B1270, Team_Pitching___Advanced[], 20, FALSE)</f>
        <v>#N/A</v>
      </c>
      <c r="P1270" s="9" t="e">
        <f>VLOOKUP($B1270, Team_Batting___Dashboard[[Team]:[wOBA]], 16, FALSE)</f>
        <v>#N/A</v>
      </c>
      <c r="Q1270" s="9" t="e">
        <f>VLOOKUP($B1270, Team_Batting___Advanced[[Team]:[OPS]], 9, FALSE)</f>
        <v>#N/A</v>
      </c>
      <c r="R1270" s="9" t="e">
        <f>VLOOKUP($B1270, Team_Batting___Advanced[], 19, FALSE)</f>
        <v>#N/A</v>
      </c>
      <c r="S1270" s="9" t="e">
        <f>VLOOKUP($B1270, 'Team Per G'!$A$2:$G$31, 3, FALSE)</f>
        <v>#N/A</v>
      </c>
      <c r="T1270" s="9" t="e">
        <f>VLOOKUP($B1270, 'Team Per G'!$A$2:$G$31, 5, FALSE)</f>
        <v>#N/A</v>
      </c>
      <c r="U1270" s="9" t="e">
        <f>VLOOKUP($B1270, 'Team Per G'!$A$2:$G$31, 4, FALSE)</f>
        <v>#N/A</v>
      </c>
      <c r="V1270" s="9" t="e">
        <f>VLOOKUP($B1270, Team_Batting___Dashboard[], 22, FALSE)/$F1270</f>
        <v>#N/A</v>
      </c>
      <c r="W1270" s="9" t="e">
        <f>VLOOKUP($B1270, 'FanGraphs - Team WAR Projected'!$B$2:$E$31, 4, FALSE)/162</f>
        <v>#N/A</v>
      </c>
      <c r="X1270" s="9" t="e">
        <f>VLOOKUP($B1270, FanGraphs_Standings[[Abbreviation]:[2024 Year to Date RS/G]], 6, FALSE)/$F1270</f>
        <v>#N/A</v>
      </c>
      <c r="Y1270" s="9" t="e">
        <f>VLOOKUP($B1270, FanGraphs_Standings[[Abbreviation]:[2024 Projected Full Season RDif]], 19, FALSE)/162</f>
        <v>#N/A</v>
      </c>
      <c r="Z1270" s="9" t="e">
        <f>VLOOKUP($B1270, FanGraphs_Standings[[Abbreviation]:[2024 Projected Full Season RDif]], 5, FALSE)</f>
        <v>#N/A</v>
      </c>
      <c r="AA1270" s="9" t="e">
        <f>VLOOKUP($B1270, FanGraphs_Standings[[Abbreviation]:[2024 Projected Full Season W%]], 18, FALSE)</f>
        <v>#N/A</v>
      </c>
      <c r="AB1270" s="9" t="e">
        <f>VLOOKUP($B1270, 'Home Field Adv'!$A$2:$I$31, 9, FALSE)</f>
        <v>#N/A</v>
      </c>
      <c r="AC1270" s="9" t="e">
        <f>VLOOKUP($C1270, FanGraphs_Standings[[Abbreviation]:[2024 Year to Date G]], 2, FALSE)</f>
        <v>#N/A</v>
      </c>
      <c r="AD1270" s="9" t="e">
        <f>VLOOKUP($E1270, 'SP Per G'!$A$2:$D$1380, 3, FALSE)</f>
        <v>#N/A</v>
      </c>
      <c r="AE1270" s="9" t="e">
        <f>VLOOKUP($E1270, 'SP Per G'!$A$2:$D$1380, 4, FALSE)</f>
        <v>#N/A</v>
      </c>
      <c r="AF1270" s="9" t="e">
        <f>VLOOKUP($E1270, Individual_Pitching___Dashboard[], 18, FALSE)</f>
        <v>#N/A</v>
      </c>
      <c r="AG1270" s="9" t="e">
        <f>VLOOKUP($E1270, Individual_Pitching___Dashboard[], 20, FALSE)</f>
        <v>#N/A</v>
      </c>
      <c r="AH1270" s="9" t="e">
        <f>VLOOKUP($E1270, Individual_Pitching___Advanced[], 21,FALSE)</f>
        <v>#N/A</v>
      </c>
      <c r="AI1270" s="9" t="e">
        <f>VLOOKUP($C1270, 'Team Per G'!$A$2:$G$31, 7, FALSE)</f>
        <v>#N/A</v>
      </c>
      <c r="AJ1270" s="9" t="e">
        <f>VLOOKUP($C1270, 'FanGraphs - Team WAR Projected'!$B$2:$E$31, 3, FALSE)/162</f>
        <v>#N/A</v>
      </c>
      <c r="AK1270" s="9" t="e">
        <f>VLOOKUP($C1270, Team_Pitching___Advanced[[Team]:[xFIP]], 19,FALSE)</f>
        <v>#N/A</v>
      </c>
      <c r="AL1270" s="9" t="e">
        <f>VLOOKUP($C1270, Team_Pitching___Advanced[], 20, FALSE)</f>
        <v>#N/A</v>
      </c>
      <c r="AM1270" s="9" t="e">
        <f>VLOOKUP($C1270, Team_Batting___Dashboard[[Team]:[wOBA]], 16, FALSE)</f>
        <v>#N/A</v>
      </c>
      <c r="AN1270" s="9" t="e">
        <f>VLOOKUP($C1270, Team_Batting___Advanced[[Team]:[OPS]], 9, FALSE)</f>
        <v>#N/A</v>
      </c>
      <c r="AO1270" s="9" t="e">
        <f>VLOOKUP($C1270, Team_Batting___Advanced[], 19, FALSE)</f>
        <v>#N/A</v>
      </c>
      <c r="AP1270" s="9" t="e">
        <f>VLOOKUP($C1270, 'Team Per G'!$A$2:$G$31, 3, FALSE)</f>
        <v>#N/A</v>
      </c>
      <c r="AQ1270" s="9" t="e">
        <f>VLOOKUP($C1270, 'Team Per G'!$A$2:$G$31, 5, FALSE)</f>
        <v>#N/A</v>
      </c>
      <c r="AR1270" s="9" t="e">
        <f>VLOOKUP($C1270, 'Team Per G'!$A$2:$G$31, 4, FALSE)</f>
        <v>#N/A</v>
      </c>
      <c r="AS1270" s="9" t="e">
        <f>VLOOKUP($C1270, Team_Batting___Dashboard[], 22, FALSE)/$AC1270</f>
        <v>#N/A</v>
      </c>
      <c r="AT1270" s="9" t="e">
        <f>VLOOKUP($C1270, 'FanGraphs - Team WAR Projected'!$B$2:$E$31, 4, FALSE)/162</f>
        <v>#N/A</v>
      </c>
      <c r="AU1270" s="9" t="e">
        <f>VLOOKUP($C1270, FanGraphs_Standings[[Abbreviation]:[2024 Year to Date RS/G]], 6, FALSE)/$AC1270</f>
        <v>#N/A</v>
      </c>
      <c r="AV1270" s="9" t="e">
        <f>VLOOKUP($C1270, FanGraphs_Standings[[Abbreviation]:[2024 Projected Full Season RDif]], 19, FALSE)/162</f>
        <v>#N/A</v>
      </c>
      <c r="AW1270" s="9" t="e">
        <f>VLOOKUP($C1270, FanGraphs_Standings[[Abbreviation]:[2024 Projected Full Season RDif]], 5, FALSE)</f>
        <v>#N/A</v>
      </c>
      <c r="AX1270" s="9" t="e">
        <f>VLOOKUP($C1270, FanGraphs_Standings[[Abbreviation]:[2024 Projected Full Season W%]], 18, FALSE)</f>
        <v>#N/A</v>
      </c>
      <c r="AY1270" s="9" t="e">
        <f>VLOOKUP($C1270, 'Home Field Adv'!$A$2:$K$31, 11, FALSE)</f>
        <v>#N/A</v>
      </c>
      <c r="BB1270" s="5" t="str">
        <f t="shared" si="58"/>
        <v/>
      </c>
      <c r="BC1270" s="5" t="str">
        <f t="shared" si="59"/>
        <v/>
      </c>
      <c r="BD1270" s="5" t="str">
        <f t="shared" si="60"/>
        <v/>
      </c>
    </row>
    <row r="1271" spans="6:56" x14ac:dyDescent="0.45">
      <c r="F1271" s="9" t="e">
        <f>VLOOKUP($B1271, FanGraphs_Standings[[Abbreviation]:[2024 Year to Date G]], 2, FALSE)</f>
        <v>#N/A</v>
      </c>
      <c r="G1271" s="9" t="e">
        <f>IF(ISERR(VLOOKUP($D1271, 'SP Per G'!$A$2:$D$1380, 3, FALSE)), L1271, VLOOKUP($D1271, 'SP Per G'!$A$2:$D$1380, 3, FALSE))</f>
        <v>#N/A</v>
      </c>
      <c r="H1271" s="9" t="e">
        <f>VLOOKUP($D1271, 'SP Per G'!$A$2:$D$1380, 4, FALSE)</f>
        <v>#N/A</v>
      </c>
      <c r="I1271" s="9" t="e">
        <f>VLOOKUP($D1271, Individual_Pitching___Dashboard[], 18, FALSE)</f>
        <v>#N/A</v>
      </c>
      <c r="J1271" s="9" t="e">
        <f>VLOOKUP($D1271, Individual_Pitching___Dashboard[], 20, FALSE)</f>
        <v>#N/A</v>
      </c>
      <c r="K1271" s="9" t="e">
        <f>VLOOKUP($D1271, Individual_Pitching___Advanced[], 21,FALSE)</f>
        <v>#N/A</v>
      </c>
      <c r="L1271" s="9" t="e">
        <f>VLOOKUP($B1271, 'Team Per G'!$A$2:$G$31, 7, FALSE)</f>
        <v>#N/A</v>
      </c>
      <c r="M1271" s="9" t="e">
        <f>VLOOKUP($B1271, 'FanGraphs - Team WAR Projected'!$B$2:$E$31, 3, FALSE)/162</f>
        <v>#N/A</v>
      </c>
      <c r="N1271" s="9" t="e">
        <f>VLOOKUP($B1271, Team_Pitching___Advanced[[Team]:[xFIP]], 19,FALSE)</f>
        <v>#N/A</v>
      </c>
      <c r="O1271" s="9" t="e">
        <f>VLOOKUP($B1271, Team_Pitching___Advanced[], 20, FALSE)</f>
        <v>#N/A</v>
      </c>
      <c r="P1271" s="9" t="e">
        <f>VLOOKUP($B1271, Team_Batting___Dashboard[[Team]:[wOBA]], 16, FALSE)</f>
        <v>#N/A</v>
      </c>
      <c r="Q1271" s="9" t="e">
        <f>VLOOKUP($B1271, Team_Batting___Advanced[[Team]:[OPS]], 9, FALSE)</f>
        <v>#N/A</v>
      </c>
      <c r="R1271" s="9" t="e">
        <f>VLOOKUP($B1271, Team_Batting___Advanced[], 19, FALSE)</f>
        <v>#N/A</v>
      </c>
      <c r="S1271" s="9" t="e">
        <f>VLOOKUP($B1271, 'Team Per G'!$A$2:$G$31, 3, FALSE)</f>
        <v>#N/A</v>
      </c>
      <c r="T1271" s="9" t="e">
        <f>VLOOKUP($B1271, 'Team Per G'!$A$2:$G$31, 5, FALSE)</f>
        <v>#N/A</v>
      </c>
      <c r="U1271" s="9" t="e">
        <f>VLOOKUP($B1271, 'Team Per G'!$A$2:$G$31, 4, FALSE)</f>
        <v>#N/A</v>
      </c>
      <c r="V1271" s="9" t="e">
        <f>VLOOKUP($B1271, Team_Batting___Dashboard[], 22, FALSE)/$F1271</f>
        <v>#N/A</v>
      </c>
      <c r="W1271" s="9" t="e">
        <f>VLOOKUP($B1271, 'FanGraphs - Team WAR Projected'!$B$2:$E$31, 4, FALSE)/162</f>
        <v>#N/A</v>
      </c>
      <c r="X1271" s="9" t="e">
        <f>VLOOKUP($B1271, FanGraphs_Standings[[Abbreviation]:[2024 Year to Date RS/G]], 6, FALSE)/$F1271</f>
        <v>#N/A</v>
      </c>
      <c r="Y1271" s="9" t="e">
        <f>VLOOKUP($B1271, FanGraphs_Standings[[Abbreviation]:[2024 Projected Full Season RDif]], 19, FALSE)/162</f>
        <v>#N/A</v>
      </c>
      <c r="Z1271" s="9" t="e">
        <f>VLOOKUP($B1271, FanGraphs_Standings[[Abbreviation]:[2024 Projected Full Season RDif]], 5, FALSE)</f>
        <v>#N/A</v>
      </c>
      <c r="AA1271" s="9" t="e">
        <f>VLOOKUP($B1271, FanGraphs_Standings[[Abbreviation]:[2024 Projected Full Season W%]], 18, FALSE)</f>
        <v>#N/A</v>
      </c>
      <c r="AB1271" s="9" t="e">
        <f>VLOOKUP($B1271, 'Home Field Adv'!$A$2:$I$31, 9, FALSE)</f>
        <v>#N/A</v>
      </c>
      <c r="AC1271" s="9" t="e">
        <f>VLOOKUP($C1271, FanGraphs_Standings[[Abbreviation]:[2024 Year to Date G]], 2, FALSE)</f>
        <v>#N/A</v>
      </c>
      <c r="AD1271" s="9" t="e">
        <f>VLOOKUP($E1271, 'SP Per G'!$A$2:$D$1380, 3, FALSE)</f>
        <v>#N/A</v>
      </c>
      <c r="AE1271" s="9" t="e">
        <f>VLOOKUP($E1271, 'SP Per G'!$A$2:$D$1380, 4, FALSE)</f>
        <v>#N/A</v>
      </c>
      <c r="AF1271" s="9" t="e">
        <f>VLOOKUP($E1271, Individual_Pitching___Dashboard[], 18, FALSE)</f>
        <v>#N/A</v>
      </c>
      <c r="AG1271" s="9" t="e">
        <f>VLOOKUP($E1271, Individual_Pitching___Dashboard[], 20, FALSE)</f>
        <v>#N/A</v>
      </c>
      <c r="AH1271" s="9" t="e">
        <f>VLOOKUP($E1271, Individual_Pitching___Advanced[], 21,FALSE)</f>
        <v>#N/A</v>
      </c>
      <c r="AI1271" s="9" t="e">
        <f>VLOOKUP($C1271, 'Team Per G'!$A$2:$G$31, 7, FALSE)</f>
        <v>#N/A</v>
      </c>
      <c r="AJ1271" s="9" t="e">
        <f>VLOOKUP($C1271, 'FanGraphs - Team WAR Projected'!$B$2:$E$31, 3, FALSE)/162</f>
        <v>#N/A</v>
      </c>
      <c r="AK1271" s="9" t="e">
        <f>VLOOKUP($C1271, Team_Pitching___Advanced[[Team]:[xFIP]], 19,FALSE)</f>
        <v>#N/A</v>
      </c>
      <c r="AL1271" s="9" t="e">
        <f>VLOOKUP($C1271, Team_Pitching___Advanced[], 20, FALSE)</f>
        <v>#N/A</v>
      </c>
      <c r="AM1271" s="9" t="e">
        <f>VLOOKUP($C1271, Team_Batting___Dashboard[[Team]:[wOBA]], 16, FALSE)</f>
        <v>#N/A</v>
      </c>
      <c r="AN1271" s="9" t="e">
        <f>VLOOKUP($C1271, Team_Batting___Advanced[[Team]:[OPS]], 9, FALSE)</f>
        <v>#N/A</v>
      </c>
      <c r="AO1271" s="9" t="e">
        <f>VLOOKUP($C1271, Team_Batting___Advanced[], 19, FALSE)</f>
        <v>#N/A</v>
      </c>
      <c r="AP1271" s="9" t="e">
        <f>VLOOKUP($C1271, 'Team Per G'!$A$2:$G$31, 3, FALSE)</f>
        <v>#N/A</v>
      </c>
      <c r="AQ1271" s="9" t="e">
        <f>VLOOKUP($C1271, 'Team Per G'!$A$2:$G$31, 5, FALSE)</f>
        <v>#N/A</v>
      </c>
      <c r="AR1271" s="9" t="e">
        <f>VLOOKUP($C1271, 'Team Per G'!$A$2:$G$31, 4, FALSE)</f>
        <v>#N/A</v>
      </c>
      <c r="AS1271" s="9" t="e">
        <f>VLOOKUP($C1271, Team_Batting___Dashboard[], 22, FALSE)/$AC1271</f>
        <v>#N/A</v>
      </c>
      <c r="AT1271" s="9" t="e">
        <f>VLOOKUP($C1271, 'FanGraphs - Team WAR Projected'!$B$2:$E$31, 4, FALSE)/162</f>
        <v>#N/A</v>
      </c>
      <c r="AU1271" s="9" t="e">
        <f>VLOOKUP($C1271, FanGraphs_Standings[[Abbreviation]:[2024 Year to Date RS/G]], 6, FALSE)/$AC1271</f>
        <v>#N/A</v>
      </c>
      <c r="AV1271" s="9" t="e">
        <f>VLOOKUP($C1271, FanGraphs_Standings[[Abbreviation]:[2024 Projected Full Season RDif]], 19, FALSE)/162</f>
        <v>#N/A</v>
      </c>
      <c r="AW1271" s="9" t="e">
        <f>VLOOKUP($C1271, FanGraphs_Standings[[Abbreviation]:[2024 Projected Full Season RDif]], 5, FALSE)</f>
        <v>#N/A</v>
      </c>
      <c r="AX1271" s="9" t="e">
        <f>VLOOKUP($C1271, FanGraphs_Standings[[Abbreviation]:[2024 Projected Full Season W%]], 18, FALSE)</f>
        <v>#N/A</v>
      </c>
      <c r="AY1271" s="9" t="e">
        <f>VLOOKUP($C1271, 'Home Field Adv'!$A$2:$K$31, 11, FALSE)</f>
        <v>#N/A</v>
      </c>
      <c r="BB1271" s="5" t="str">
        <f t="shared" si="58"/>
        <v/>
      </c>
      <c r="BC1271" s="5" t="str">
        <f t="shared" si="59"/>
        <v/>
      </c>
      <c r="BD1271" s="5" t="str">
        <f t="shared" si="60"/>
        <v/>
      </c>
    </row>
    <row r="1272" spans="6:56" x14ac:dyDescent="0.45">
      <c r="F1272" s="9" t="e">
        <f>VLOOKUP($B1272, FanGraphs_Standings[[Abbreviation]:[2024 Year to Date G]], 2, FALSE)</f>
        <v>#N/A</v>
      </c>
      <c r="G1272" s="9" t="e">
        <f>IF(ISERR(VLOOKUP($D1272, 'SP Per G'!$A$2:$D$1380, 3, FALSE)), L1272, VLOOKUP($D1272, 'SP Per G'!$A$2:$D$1380, 3, FALSE))</f>
        <v>#N/A</v>
      </c>
      <c r="H1272" s="9" t="e">
        <f>VLOOKUP($D1272, 'SP Per G'!$A$2:$D$1380, 4, FALSE)</f>
        <v>#N/A</v>
      </c>
      <c r="I1272" s="9" t="e">
        <f>VLOOKUP($D1272, Individual_Pitching___Dashboard[], 18, FALSE)</f>
        <v>#N/A</v>
      </c>
      <c r="J1272" s="9" t="e">
        <f>VLOOKUP($D1272, Individual_Pitching___Dashboard[], 20, FALSE)</f>
        <v>#N/A</v>
      </c>
      <c r="K1272" s="9" t="e">
        <f>VLOOKUP($D1272, Individual_Pitching___Advanced[], 21,FALSE)</f>
        <v>#N/A</v>
      </c>
      <c r="L1272" s="9" t="e">
        <f>VLOOKUP($B1272, 'Team Per G'!$A$2:$G$31, 7, FALSE)</f>
        <v>#N/A</v>
      </c>
      <c r="M1272" s="9" t="e">
        <f>VLOOKUP($B1272, 'FanGraphs - Team WAR Projected'!$B$2:$E$31, 3, FALSE)/162</f>
        <v>#N/A</v>
      </c>
      <c r="N1272" s="9" t="e">
        <f>VLOOKUP($B1272, Team_Pitching___Advanced[[Team]:[xFIP]], 19,FALSE)</f>
        <v>#N/A</v>
      </c>
      <c r="O1272" s="9" t="e">
        <f>VLOOKUP($B1272, Team_Pitching___Advanced[], 20, FALSE)</f>
        <v>#N/A</v>
      </c>
      <c r="P1272" s="9" t="e">
        <f>VLOOKUP($B1272, Team_Batting___Dashboard[[Team]:[wOBA]], 16, FALSE)</f>
        <v>#N/A</v>
      </c>
      <c r="Q1272" s="9" t="e">
        <f>VLOOKUP($B1272, Team_Batting___Advanced[[Team]:[OPS]], 9, FALSE)</f>
        <v>#N/A</v>
      </c>
      <c r="R1272" s="9" t="e">
        <f>VLOOKUP($B1272, Team_Batting___Advanced[], 19, FALSE)</f>
        <v>#N/A</v>
      </c>
      <c r="S1272" s="9" t="e">
        <f>VLOOKUP($B1272, 'Team Per G'!$A$2:$G$31, 3, FALSE)</f>
        <v>#N/A</v>
      </c>
      <c r="T1272" s="9" t="e">
        <f>VLOOKUP($B1272, 'Team Per G'!$A$2:$G$31, 5, FALSE)</f>
        <v>#N/A</v>
      </c>
      <c r="U1272" s="9" t="e">
        <f>VLOOKUP($B1272, 'Team Per G'!$A$2:$G$31, 4, FALSE)</f>
        <v>#N/A</v>
      </c>
      <c r="V1272" s="9" t="e">
        <f>VLOOKUP($B1272, Team_Batting___Dashboard[], 22, FALSE)/$F1272</f>
        <v>#N/A</v>
      </c>
      <c r="W1272" s="9" t="e">
        <f>VLOOKUP($B1272, 'FanGraphs - Team WAR Projected'!$B$2:$E$31, 4, FALSE)/162</f>
        <v>#N/A</v>
      </c>
      <c r="X1272" s="9" t="e">
        <f>VLOOKUP($B1272, FanGraphs_Standings[[Abbreviation]:[2024 Year to Date RS/G]], 6, FALSE)/$F1272</f>
        <v>#N/A</v>
      </c>
      <c r="Y1272" s="9" t="e">
        <f>VLOOKUP($B1272, FanGraphs_Standings[[Abbreviation]:[2024 Projected Full Season RDif]], 19, FALSE)/162</f>
        <v>#N/A</v>
      </c>
      <c r="Z1272" s="9" t="e">
        <f>VLOOKUP($B1272, FanGraphs_Standings[[Abbreviation]:[2024 Projected Full Season RDif]], 5, FALSE)</f>
        <v>#N/A</v>
      </c>
      <c r="AA1272" s="9" t="e">
        <f>VLOOKUP($B1272, FanGraphs_Standings[[Abbreviation]:[2024 Projected Full Season W%]], 18, FALSE)</f>
        <v>#N/A</v>
      </c>
      <c r="AB1272" s="9" t="e">
        <f>VLOOKUP($B1272, 'Home Field Adv'!$A$2:$I$31, 9, FALSE)</f>
        <v>#N/A</v>
      </c>
      <c r="AC1272" s="9" t="e">
        <f>VLOOKUP($C1272, FanGraphs_Standings[[Abbreviation]:[2024 Year to Date G]], 2, FALSE)</f>
        <v>#N/A</v>
      </c>
      <c r="AD1272" s="9" t="e">
        <f>VLOOKUP($E1272, 'SP Per G'!$A$2:$D$1380, 3, FALSE)</f>
        <v>#N/A</v>
      </c>
      <c r="AE1272" s="9" t="e">
        <f>VLOOKUP($E1272, 'SP Per G'!$A$2:$D$1380, 4, FALSE)</f>
        <v>#N/A</v>
      </c>
      <c r="AF1272" s="9" t="e">
        <f>VLOOKUP($E1272, Individual_Pitching___Dashboard[], 18, FALSE)</f>
        <v>#N/A</v>
      </c>
      <c r="AG1272" s="9" t="e">
        <f>VLOOKUP($E1272, Individual_Pitching___Dashboard[], 20, FALSE)</f>
        <v>#N/A</v>
      </c>
      <c r="AH1272" s="9" t="e">
        <f>VLOOKUP($E1272, Individual_Pitching___Advanced[], 21,FALSE)</f>
        <v>#N/A</v>
      </c>
      <c r="AI1272" s="9" t="e">
        <f>VLOOKUP($C1272, 'Team Per G'!$A$2:$G$31, 7, FALSE)</f>
        <v>#N/A</v>
      </c>
      <c r="AJ1272" s="9" t="e">
        <f>VLOOKUP($C1272, 'FanGraphs - Team WAR Projected'!$B$2:$E$31, 3, FALSE)/162</f>
        <v>#N/A</v>
      </c>
      <c r="AK1272" s="9" t="e">
        <f>VLOOKUP($C1272, Team_Pitching___Advanced[[Team]:[xFIP]], 19,FALSE)</f>
        <v>#N/A</v>
      </c>
      <c r="AL1272" s="9" t="e">
        <f>VLOOKUP($C1272, Team_Pitching___Advanced[], 20, FALSE)</f>
        <v>#N/A</v>
      </c>
      <c r="AM1272" s="9" t="e">
        <f>VLOOKUP($C1272, Team_Batting___Dashboard[[Team]:[wOBA]], 16, FALSE)</f>
        <v>#N/A</v>
      </c>
      <c r="AN1272" s="9" t="e">
        <f>VLOOKUP($C1272, Team_Batting___Advanced[[Team]:[OPS]], 9, FALSE)</f>
        <v>#N/A</v>
      </c>
      <c r="AO1272" s="9" t="e">
        <f>VLOOKUP($C1272, Team_Batting___Advanced[], 19, FALSE)</f>
        <v>#N/A</v>
      </c>
      <c r="AP1272" s="9" t="e">
        <f>VLOOKUP($C1272, 'Team Per G'!$A$2:$G$31, 3, FALSE)</f>
        <v>#N/A</v>
      </c>
      <c r="AQ1272" s="9" t="e">
        <f>VLOOKUP($C1272, 'Team Per G'!$A$2:$G$31, 5, FALSE)</f>
        <v>#N/A</v>
      </c>
      <c r="AR1272" s="9" t="e">
        <f>VLOOKUP($C1272, 'Team Per G'!$A$2:$G$31, 4, FALSE)</f>
        <v>#N/A</v>
      </c>
      <c r="AS1272" s="9" t="e">
        <f>VLOOKUP($C1272, Team_Batting___Dashboard[], 22, FALSE)/$AC1272</f>
        <v>#N/A</v>
      </c>
      <c r="AT1272" s="9" t="e">
        <f>VLOOKUP($C1272, 'FanGraphs - Team WAR Projected'!$B$2:$E$31, 4, FALSE)/162</f>
        <v>#N/A</v>
      </c>
      <c r="AU1272" s="9" t="e">
        <f>VLOOKUP($C1272, FanGraphs_Standings[[Abbreviation]:[2024 Year to Date RS/G]], 6, FALSE)/$AC1272</f>
        <v>#N/A</v>
      </c>
      <c r="AV1272" s="9" t="e">
        <f>VLOOKUP($C1272, FanGraphs_Standings[[Abbreviation]:[2024 Projected Full Season RDif]], 19, FALSE)/162</f>
        <v>#N/A</v>
      </c>
      <c r="AW1272" s="9" t="e">
        <f>VLOOKUP($C1272, FanGraphs_Standings[[Abbreviation]:[2024 Projected Full Season RDif]], 5, FALSE)</f>
        <v>#N/A</v>
      </c>
      <c r="AX1272" s="9" t="e">
        <f>VLOOKUP($C1272, FanGraphs_Standings[[Abbreviation]:[2024 Projected Full Season W%]], 18, FALSE)</f>
        <v>#N/A</v>
      </c>
      <c r="AY1272" s="9" t="e">
        <f>VLOOKUP($C1272, 'Home Field Adv'!$A$2:$K$31, 11, FALSE)</f>
        <v>#N/A</v>
      </c>
      <c r="BB1272" s="5" t="str">
        <f t="shared" si="58"/>
        <v/>
      </c>
      <c r="BC1272" s="5" t="str">
        <f t="shared" si="59"/>
        <v/>
      </c>
      <c r="BD1272" s="5" t="str">
        <f t="shared" si="60"/>
        <v/>
      </c>
    </row>
    <row r="1273" spans="6:56" x14ac:dyDescent="0.45">
      <c r="F1273" s="9" t="e">
        <f>VLOOKUP($B1273, FanGraphs_Standings[[Abbreviation]:[2024 Year to Date G]], 2, FALSE)</f>
        <v>#N/A</v>
      </c>
      <c r="G1273" s="9" t="e">
        <f>IF(ISERR(VLOOKUP($D1273, 'SP Per G'!$A$2:$D$1380, 3, FALSE)), L1273, VLOOKUP($D1273, 'SP Per G'!$A$2:$D$1380, 3, FALSE))</f>
        <v>#N/A</v>
      </c>
      <c r="H1273" s="9" t="e">
        <f>VLOOKUP($D1273, 'SP Per G'!$A$2:$D$1380, 4, FALSE)</f>
        <v>#N/A</v>
      </c>
      <c r="I1273" s="9" t="e">
        <f>VLOOKUP($D1273, Individual_Pitching___Dashboard[], 18, FALSE)</f>
        <v>#N/A</v>
      </c>
      <c r="J1273" s="9" t="e">
        <f>VLOOKUP($D1273, Individual_Pitching___Dashboard[], 20, FALSE)</f>
        <v>#N/A</v>
      </c>
      <c r="K1273" s="9" t="e">
        <f>VLOOKUP($D1273, Individual_Pitching___Advanced[], 21,FALSE)</f>
        <v>#N/A</v>
      </c>
      <c r="L1273" s="9" t="e">
        <f>VLOOKUP($B1273, 'Team Per G'!$A$2:$G$31, 7, FALSE)</f>
        <v>#N/A</v>
      </c>
      <c r="M1273" s="9" t="e">
        <f>VLOOKUP($B1273, 'FanGraphs - Team WAR Projected'!$B$2:$E$31, 3, FALSE)/162</f>
        <v>#N/A</v>
      </c>
      <c r="N1273" s="9" t="e">
        <f>VLOOKUP($B1273, Team_Pitching___Advanced[[Team]:[xFIP]], 19,FALSE)</f>
        <v>#N/A</v>
      </c>
      <c r="O1273" s="9" t="e">
        <f>VLOOKUP($B1273, Team_Pitching___Advanced[], 20, FALSE)</f>
        <v>#N/A</v>
      </c>
      <c r="P1273" s="9" t="e">
        <f>VLOOKUP($B1273, Team_Batting___Dashboard[[Team]:[wOBA]], 16, FALSE)</f>
        <v>#N/A</v>
      </c>
      <c r="Q1273" s="9" t="e">
        <f>VLOOKUP($B1273, Team_Batting___Advanced[[Team]:[OPS]], 9, FALSE)</f>
        <v>#N/A</v>
      </c>
      <c r="R1273" s="9" t="e">
        <f>VLOOKUP($B1273, Team_Batting___Advanced[], 19, FALSE)</f>
        <v>#N/A</v>
      </c>
      <c r="S1273" s="9" t="e">
        <f>VLOOKUP($B1273, 'Team Per G'!$A$2:$G$31, 3, FALSE)</f>
        <v>#N/A</v>
      </c>
      <c r="T1273" s="9" t="e">
        <f>VLOOKUP($B1273, 'Team Per G'!$A$2:$G$31, 5, FALSE)</f>
        <v>#N/A</v>
      </c>
      <c r="U1273" s="9" t="e">
        <f>VLOOKUP($B1273, 'Team Per G'!$A$2:$G$31, 4, FALSE)</f>
        <v>#N/A</v>
      </c>
      <c r="V1273" s="9" t="e">
        <f>VLOOKUP($B1273, Team_Batting___Dashboard[], 22, FALSE)/$F1273</f>
        <v>#N/A</v>
      </c>
      <c r="W1273" s="9" t="e">
        <f>VLOOKUP($B1273, 'FanGraphs - Team WAR Projected'!$B$2:$E$31, 4, FALSE)/162</f>
        <v>#N/A</v>
      </c>
      <c r="X1273" s="9" t="e">
        <f>VLOOKUP($B1273, FanGraphs_Standings[[Abbreviation]:[2024 Year to Date RS/G]], 6, FALSE)/$F1273</f>
        <v>#N/A</v>
      </c>
      <c r="Y1273" s="9" t="e">
        <f>VLOOKUP($B1273, FanGraphs_Standings[[Abbreviation]:[2024 Projected Full Season RDif]], 19, FALSE)/162</f>
        <v>#N/A</v>
      </c>
      <c r="Z1273" s="9" t="e">
        <f>VLOOKUP($B1273, FanGraphs_Standings[[Abbreviation]:[2024 Projected Full Season RDif]], 5, FALSE)</f>
        <v>#N/A</v>
      </c>
      <c r="AA1273" s="9" t="e">
        <f>VLOOKUP($B1273, FanGraphs_Standings[[Abbreviation]:[2024 Projected Full Season W%]], 18, FALSE)</f>
        <v>#N/A</v>
      </c>
      <c r="AB1273" s="9" t="e">
        <f>VLOOKUP($B1273, 'Home Field Adv'!$A$2:$I$31, 9, FALSE)</f>
        <v>#N/A</v>
      </c>
      <c r="AC1273" s="9" t="e">
        <f>VLOOKUP($C1273, FanGraphs_Standings[[Abbreviation]:[2024 Year to Date G]], 2, FALSE)</f>
        <v>#N/A</v>
      </c>
      <c r="AD1273" s="9" t="e">
        <f>VLOOKUP($E1273, 'SP Per G'!$A$2:$D$1380, 3, FALSE)</f>
        <v>#N/A</v>
      </c>
      <c r="AE1273" s="9" t="e">
        <f>VLOOKUP($E1273, 'SP Per G'!$A$2:$D$1380, 4, FALSE)</f>
        <v>#N/A</v>
      </c>
      <c r="AF1273" s="9" t="e">
        <f>VLOOKUP($E1273, Individual_Pitching___Dashboard[], 18, FALSE)</f>
        <v>#N/A</v>
      </c>
      <c r="AG1273" s="9" t="e">
        <f>VLOOKUP($E1273, Individual_Pitching___Dashboard[], 20, FALSE)</f>
        <v>#N/A</v>
      </c>
      <c r="AH1273" s="9" t="e">
        <f>VLOOKUP($E1273, Individual_Pitching___Advanced[], 21,FALSE)</f>
        <v>#N/A</v>
      </c>
      <c r="AI1273" s="9" t="e">
        <f>VLOOKUP($C1273, 'Team Per G'!$A$2:$G$31, 7, FALSE)</f>
        <v>#N/A</v>
      </c>
      <c r="AJ1273" s="9" t="e">
        <f>VLOOKUP($C1273, 'FanGraphs - Team WAR Projected'!$B$2:$E$31, 3, FALSE)/162</f>
        <v>#N/A</v>
      </c>
      <c r="AK1273" s="9" t="e">
        <f>VLOOKUP($C1273, Team_Pitching___Advanced[[Team]:[xFIP]], 19,FALSE)</f>
        <v>#N/A</v>
      </c>
      <c r="AL1273" s="9" t="e">
        <f>VLOOKUP($C1273, Team_Pitching___Advanced[], 20, FALSE)</f>
        <v>#N/A</v>
      </c>
      <c r="AM1273" s="9" t="e">
        <f>VLOOKUP($C1273, Team_Batting___Dashboard[[Team]:[wOBA]], 16, FALSE)</f>
        <v>#N/A</v>
      </c>
      <c r="AN1273" s="9" t="e">
        <f>VLOOKUP($C1273, Team_Batting___Advanced[[Team]:[OPS]], 9, FALSE)</f>
        <v>#N/A</v>
      </c>
      <c r="AO1273" s="9" t="e">
        <f>VLOOKUP($C1273, Team_Batting___Advanced[], 19, FALSE)</f>
        <v>#N/A</v>
      </c>
      <c r="AP1273" s="9" t="e">
        <f>VLOOKUP($C1273, 'Team Per G'!$A$2:$G$31, 3, FALSE)</f>
        <v>#N/A</v>
      </c>
      <c r="AQ1273" s="9" t="e">
        <f>VLOOKUP($C1273, 'Team Per G'!$A$2:$G$31, 5, FALSE)</f>
        <v>#N/A</v>
      </c>
      <c r="AR1273" s="9" t="e">
        <f>VLOOKUP($C1273, 'Team Per G'!$A$2:$G$31, 4, FALSE)</f>
        <v>#N/A</v>
      </c>
      <c r="AS1273" s="9" t="e">
        <f>VLOOKUP($C1273, Team_Batting___Dashboard[], 22, FALSE)/$AC1273</f>
        <v>#N/A</v>
      </c>
      <c r="AT1273" s="9" t="e">
        <f>VLOOKUP($C1273, 'FanGraphs - Team WAR Projected'!$B$2:$E$31, 4, FALSE)/162</f>
        <v>#N/A</v>
      </c>
      <c r="AU1273" s="9" t="e">
        <f>VLOOKUP($C1273, FanGraphs_Standings[[Abbreviation]:[2024 Year to Date RS/G]], 6, FALSE)/$AC1273</f>
        <v>#N/A</v>
      </c>
      <c r="AV1273" s="9" t="e">
        <f>VLOOKUP($C1273, FanGraphs_Standings[[Abbreviation]:[2024 Projected Full Season RDif]], 19, FALSE)/162</f>
        <v>#N/A</v>
      </c>
      <c r="AW1273" s="9" t="e">
        <f>VLOOKUP($C1273, FanGraphs_Standings[[Abbreviation]:[2024 Projected Full Season RDif]], 5, FALSE)</f>
        <v>#N/A</v>
      </c>
      <c r="AX1273" s="9" t="e">
        <f>VLOOKUP($C1273, FanGraphs_Standings[[Abbreviation]:[2024 Projected Full Season W%]], 18, FALSE)</f>
        <v>#N/A</v>
      </c>
      <c r="AY1273" s="9" t="e">
        <f>VLOOKUP($C1273, 'Home Field Adv'!$A$2:$K$31, 11, FALSE)</f>
        <v>#N/A</v>
      </c>
      <c r="BB1273" s="5" t="str">
        <f t="shared" si="58"/>
        <v/>
      </c>
      <c r="BC1273" s="5" t="str">
        <f t="shared" si="59"/>
        <v/>
      </c>
      <c r="BD1273" s="5" t="str">
        <f t="shared" si="60"/>
        <v/>
      </c>
    </row>
    <row r="1274" spans="6:56" x14ac:dyDescent="0.45">
      <c r="F1274" s="9" t="e">
        <f>VLOOKUP($B1274, FanGraphs_Standings[[Abbreviation]:[2024 Year to Date G]], 2, FALSE)</f>
        <v>#N/A</v>
      </c>
      <c r="G1274" s="9" t="e">
        <f>IF(ISERR(VLOOKUP($D1274, 'SP Per G'!$A$2:$D$1380, 3, FALSE)), L1274, VLOOKUP($D1274, 'SP Per G'!$A$2:$D$1380, 3, FALSE))</f>
        <v>#N/A</v>
      </c>
      <c r="H1274" s="9" t="e">
        <f>VLOOKUP($D1274, 'SP Per G'!$A$2:$D$1380, 4, FALSE)</f>
        <v>#N/A</v>
      </c>
      <c r="I1274" s="9" t="e">
        <f>VLOOKUP($D1274, Individual_Pitching___Dashboard[], 18, FALSE)</f>
        <v>#N/A</v>
      </c>
      <c r="J1274" s="9" t="e">
        <f>VLOOKUP($D1274, Individual_Pitching___Dashboard[], 20, FALSE)</f>
        <v>#N/A</v>
      </c>
      <c r="K1274" s="9" t="e">
        <f>VLOOKUP($D1274, Individual_Pitching___Advanced[], 21,FALSE)</f>
        <v>#N/A</v>
      </c>
      <c r="L1274" s="9" t="e">
        <f>VLOOKUP($B1274, 'Team Per G'!$A$2:$G$31, 7, FALSE)</f>
        <v>#N/A</v>
      </c>
      <c r="M1274" s="9" t="e">
        <f>VLOOKUP($B1274, 'FanGraphs - Team WAR Projected'!$B$2:$E$31, 3, FALSE)/162</f>
        <v>#N/A</v>
      </c>
      <c r="N1274" s="9" t="e">
        <f>VLOOKUP($B1274, Team_Pitching___Advanced[[Team]:[xFIP]], 19,FALSE)</f>
        <v>#N/A</v>
      </c>
      <c r="O1274" s="9" t="e">
        <f>VLOOKUP($B1274, Team_Pitching___Advanced[], 20, FALSE)</f>
        <v>#N/A</v>
      </c>
      <c r="P1274" s="9" t="e">
        <f>VLOOKUP($B1274, Team_Batting___Dashboard[[Team]:[wOBA]], 16, FALSE)</f>
        <v>#N/A</v>
      </c>
      <c r="Q1274" s="9" t="e">
        <f>VLOOKUP($B1274, Team_Batting___Advanced[[Team]:[OPS]], 9, FALSE)</f>
        <v>#N/A</v>
      </c>
      <c r="R1274" s="9" t="e">
        <f>VLOOKUP($B1274, Team_Batting___Advanced[], 19, FALSE)</f>
        <v>#N/A</v>
      </c>
      <c r="S1274" s="9" t="e">
        <f>VLOOKUP($B1274, 'Team Per G'!$A$2:$G$31, 3, FALSE)</f>
        <v>#N/A</v>
      </c>
      <c r="T1274" s="9" t="e">
        <f>VLOOKUP($B1274, 'Team Per G'!$A$2:$G$31, 5, FALSE)</f>
        <v>#N/A</v>
      </c>
      <c r="U1274" s="9" t="e">
        <f>VLOOKUP($B1274, 'Team Per G'!$A$2:$G$31, 4, FALSE)</f>
        <v>#N/A</v>
      </c>
      <c r="V1274" s="9" t="e">
        <f>VLOOKUP($B1274, Team_Batting___Dashboard[], 22, FALSE)/$F1274</f>
        <v>#N/A</v>
      </c>
      <c r="W1274" s="9" t="e">
        <f>VLOOKUP($B1274, 'FanGraphs - Team WAR Projected'!$B$2:$E$31, 4, FALSE)/162</f>
        <v>#N/A</v>
      </c>
      <c r="X1274" s="9" t="e">
        <f>VLOOKUP($B1274, FanGraphs_Standings[[Abbreviation]:[2024 Year to Date RS/G]], 6, FALSE)/$F1274</f>
        <v>#N/A</v>
      </c>
      <c r="Y1274" s="9" t="e">
        <f>VLOOKUP($B1274, FanGraphs_Standings[[Abbreviation]:[2024 Projected Full Season RDif]], 19, FALSE)/162</f>
        <v>#N/A</v>
      </c>
      <c r="Z1274" s="9" t="e">
        <f>VLOOKUP($B1274, FanGraphs_Standings[[Abbreviation]:[2024 Projected Full Season RDif]], 5, FALSE)</f>
        <v>#N/A</v>
      </c>
      <c r="AA1274" s="9" t="e">
        <f>VLOOKUP($B1274, FanGraphs_Standings[[Abbreviation]:[2024 Projected Full Season W%]], 18, FALSE)</f>
        <v>#N/A</v>
      </c>
      <c r="AB1274" s="9" t="e">
        <f>VLOOKUP($B1274, 'Home Field Adv'!$A$2:$I$31, 9, FALSE)</f>
        <v>#N/A</v>
      </c>
      <c r="AC1274" s="9" t="e">
        <f>VLOOKUP($C1274, FanGraphs_Standings[[Abbreviation]:[2024 Year to Date G]], 2, FALSE)</f>
        <v>#N/A</v>
      </c>
      <c r="AD1274" s="9" t="e">
        <f>VLOOKUP($E1274, 'SP Per G'!$A$2:$D$1380, 3, FALSE)</f>
        <v>#N/A</v>
      </c>
      <c r="AE1274" s="9" t="e">
        <f>VLOOKUP($E1274, 'SP Per G'!$A$2:$D$1380, 4, FALSE)</f>
        <v>#N/A</v>
      </c>
      <c r="AF1274" s="9" t="e">
        <f>VLOOKUP($E1274, Individual_Pitching___Dashboard[], 18, FALSE)</f>
        <v>#N/A</v>
      </c>
      <c r="AG1274" s="9" t="e">
        <f>VLOOKUP($E1274, Individual_Pitching___Dashboard[], 20, FALSE)</f>
        <v>#N/A</v>
      </c>
      <c r="AH1274" s="9" t="e">
        <f>VLOOKUP($E1274, Individual_Pitching___Advanced[], 21,FALSE)</f>
        <v>#N/A</v>
      </c>
      <c r="AI1274" s="9" t="e">
        <f>VLOOKUP($C1274, 'Team Per G'!$A$2:$G$31, 7, FALSE)</f>
        <v>#N/A</v>
      </c>
      <c r="AJ1274" s="9" t="e">
        <f>VLOOKUP($C1274, 'FanGraphs - Team WAR Projected'!$B$2:$E$31, 3, FALSE)/162</f>
        <v>#N/A</v>
      </c>
      <c r="AK1274" s="9" t="e">
        <f>VLOOKUP($C1274, Team_Pitching___Advanced[[Team]:[xFIP]], 19,FALSE)</f>
        <v>#N/A</v>
      </c>
      <c r="AL1274" s="9" t="e">
        <f>VLOOKUP($C1274, Team_Pitching___Advanced[], 20, FALSE)</f>
        <v>#N/A</v>
      </c>
      <c r="AM1274" s="9" t="e">
        <f>VLOOKUP($C1274, Team_Batting___Dashboard[[Team]:[wOBA]], 16, FALSE)</f>
        <v>#N/A</v>
      </c>
      <c r="AN1274" s="9" t="e">
        <f>VLOOKUP($C1274, Team_Batting___Advanced[[Team]:[OPS]], 9, FALSE)</f>
        <v>#N/A</v>
      </c>
      <c r="AO1274" s="9" t="e">
        <f>VLOOKUP($C1274, Team_Batting___Advanced[], 19, FALSE)</f>
        <v>#N/A</v>
      </c>
      <c r="AP1274" s="9" t="e">
        <f>VLOOKUP($C1274, 'Team Per G'!$A$2:$G$31, 3, FALSE)</f>
        <v>#N/A</v>
      </c>
      <c r="AQ1274" s="9" t="e">
        <f>VLOOKUP($C1274, 'Team Per G'!$A$2:$G$31, 5, FALSE)</f>
        <v>#N/A</v>
      </c>
      <c r="AR1274" s="9" t="e">
        <f>VLOOKUP($C1274, 'Team Per G'!$A$2:$G$31, 4, FALSE)</f>
        <v>#N/A</v>
      </c>
      <c r="AS1274" s="9" t="e">
        <f>VLOOKUP($C1274, Team_Batting___Dashboard[], 22, FALSE)/$AC1274</f>
        <v>#N/A</v>
      </c>
      <c r="AT1274" s="9" t="e">
        <f>VLOOKUP($C1274, 'FanGraphs - Team WAR Projected'!$B$2:$E$31, 4, FALSE)/162</f>
        <v>#N/A</v>
      </c>
      <c r="AU1274" s="9" t="e">
        <f>VLOOKUP($C1274, FanGraphs_Standings[[Abbreviation]:[2024 Year to Date RS/G]], 6, FALSE)/$AC1274</f>
        <v>#N/A</v>
      </c>
      <c r="AV1274" s="9" t="e">
        <f>VLOOKUP($C1274, FanGraphs_Standings[[Abbreviation]:[2024 Projected Full Season RDif]], 19, FALSE)/162</f>
        <v>#N/A</v>
      </c>
      <c r="AW1274" s="9" t="e">
        <f>VLOOKUP($C1274, FanGraphs_Standings[[Abbreviation]:[2024 Projected Full Season RDif]], 5, FALSE)</f>
        <v>#N/A</v>
      </c>
      <c r="AX1274" s="9" t="e">
        <f>VLOOKUP($C1274, FanGraphs_Standings[[Abbreviation]:[2024 Projected Full Season W%]], 18, FALSE)</f>
        <v>#N/A</v>
      </c>
      <c r="AY1274" s="9" t="e">
        <f>VLOOKUP($C1274, 'Home Field Adv'!$A$2:$K$31, 11, FALSE)</f>
        <v>#N/A</v>
      </c>
      <c r="BB1274" s="5" t="str">
        <f t="shared" si="58"/>
        <v/>
      </c>
      <c r="BC1274" s="5" t="str">
        <f t="shared" si="59"/>
        <v/>
      </c>
      <c r="BD1274" s="5" t="str">
        <f t="shared" si="60"/>
        <v/>
      </c>
    </row>
    <row r="1275" spans="6:56" x14ac:dyDescent="0.45">
      <c r="F1275" s="9" t="e">
        <f>VLOOKUP($B1275, FanGraphs_Standings[[Abbreviation]:[2024 Year to Date G]], 2, FALSE)</f>
        <v>#N/A</v>
      </c>
      <c r="G1275" s="9" t="e">
        <f>IF(ISERR(VLOOKUP($D1275, 'SP Per G'!$A$2:$D$1380, 3, FALSE)), L1275, VLOOKUP($D1275, 'SP Per G'!$A$2:$D$1380, 3, FALSE))</f>
        <v>#N/A</v>
      </c>
      <c r="H1275" s="9" t="e">
        <f>VLOOKUP($D1275, 'SP Per G'!$A$2:$D$1380, 4, FALSE)</f>
        <v>#N/A</v>
      </c>
      <c r="I1275" s="9" t="e">
        <f>VLOOKUP($D1275, Individual_Pitching___Dashboard[], 18, FALSE)</f>
        <v>#N/A</v>
      </c>
      <c r="J1275" s="9" t="e">
        <f>VLOOKUP($D1275, Individual_Pitching___Dashboard[], 20, FALSE)</f>
        <v>#N/A</v>
      </c>
      <c r="K1275" s="9" t="e">
        <f>VLOOKUP($D1275, Individual_Pitching___Advanced[], 21,FALSE)</f>
        <v>#N/A</v>
      </c>
      <c r="L1275" s="9" t="e">
        <f>VLOOKUP($B1275, 'Team Per G'!$A$2:$G$31, 7, FALSE)</f>
        <v>#N/A</v>
      </c>
      <c r="M1275" s="9" t="e">
        <f>VLOOKUP($B1275, 'FanGraphs - Team WAR Projected'!$B$2:$E$31, 3, FALSE)/162</f>
        <v>#N/A</v>
      </c>
      <c r="N1275" s="9" t="e">
        <f>VLOOKUP($B1275, Team_Pitching___Advanced[[Team]:[xFIP]], 19,FALSE)</f>
        <v>#N/A</v>
      </c>
      <c r="O1275" s="9" t="e">
        <f>VLOOKUP($B1275, Team_Pitching___Advanced[], 20, FALSE)</f>
        <v>#N/A</v>
      </c>
      <c r="P1275" s="9" t="e">
        <f>VLOOKUP($B1275, Team_Batting___Dashboard[[Team]:[wOBA]], 16, FALSE)</f>
        <v>#N/A</v>
      </c>
      <c r="Q1275" s="9" t="e">
        <f>VLOOKUP($B1275, Team_Batting___Advanced[[Team]:[OPS]], 9, FALSE)</f>
        <v>#N/A</v>
      </c>
      <c r="R1275" s="9" t="e">
        <f>VLOOKUP($B1275, Team_Batting___Advanced[], 19, FALSE)</f>
        <v>#N/A</v>
      </c>
      <c r="S1275" s="9" t="e">
        <f>VLOOKUP($B1275, 'Team Per G'!$A$2:$G$31, 3, FALSE)</f>
        <v>#N/A</v>
      </c>
      <c r="T1275" s="9" t="e">
        <f>VLOOKUP($B1275, 'Team Per G'!$A$2:$G$31, 5, FALSE)</f>
        <v>#N/A</v>
      </c>
      <c r="U1275" s="9" t="e">
        <f>VLOOKUP($B1275, 'Team Per G'!$A$2:$G$31, 4, FALSE)</f>
        <v>#N/A</v>
      </c>
      <c r="V1275" s="9" t="e">
        <f>VLOOKUP($B1275, Team_Batting___Dashboard[], 22, FALSE)/$F1275</f>
        <v>#N/A</v>
      </c>
      <c r="W1275" s="9" t="e">
        <f>VLOOKUP($B1275, 'FanGraphs - Team WAR Projected'!$B$2:$E$31, 4, FALSE)/162</f>
        <v>#N/A</v>
      </c>
      <c r="X1275" s="9" t="e">
        <f>VLOOKUP($B1275, FanGraphs_Standings[[Abbreviation]:[2024 Year to Date RS/G]], 6, FALSE)/$F1275</f>
        <v>#N/A</v>
      </c>
      <c r="Y1275" s="9" t="e">
        <f>VLOOKUP($B1275, FanGraphs_Standings[[Abbreviation]:[2024 Projected Full Season RDif]], 19, FALSE)/162</f>
        <v>#N/A</v>
      </c>
      <c r="Z1275" s="9" t="e">
        <f>VLOOKUP($B1275, FanGraphs_Standings[[Abbreviation]:[2024 Projected Full Season RDif]], 5, FALSE)</f>
        <v>#N/A</v>
      </c>
      <c r="AA1275" s="9" t="e">
        <f>VLOOKUP($B1275, FanGraphs_Standings[[Abbreviation]:[2024 Projected Full Season W%]], 18, FALSE)</f>
        <v>#N/A</v>
      </c>
      <c r="AB1275" s="9" t="e">
        <f>VLOOKUP($B1275, 'Home Field Adv'!$A$2:$I$31, 9, FALSE)</f>
        <v>#N/A</v>
      </c>
      <c r="AC1275" s="9" t="e">
        <f>VLOOKUP($C1275, FanGraphs_Standings[[Abbreviation]:[2024 Year to Date G]], 2, FALSE)</f>
        <v>#N/A</v>
      </c>
      <c r="AD1275" s="9" t="e">
        <f>VLOOKUP($E1275, 'SP Per G'!$A$2:$D$1380, 3, FALSE)</f>
        <v>#N/A</v>
      </c>
      <c r="AE1275" s="9" t="e">
        <f>VLOOKUP($E1275, 'SP Per G'!$A$2:$D$1380, 4, FALSE)</f>
        <v>#N/A</v>
      </c>
      <c r="AF1275" s="9" t="e">
        <f>VLOOKUP($E1275, Individual_Pitching___Dashboard[], 18, FALSE)</f>
        <v>#N/A</v>
      </c>
      <c r="AG1275" s="9" t="e">
        <f>VLOOKUP($E1275, Individual_Pitching___Dashboard[], 20, FALSE)</f>
        <v>#N/A</v>
      </c>
      <c r="AH1275" s="9" t="e">
        <f>VLOOKUP($E1275, Individual_Pitching___Advanced[], 21,FALSE)</f>
        <v>#N/A</v>
      </c>
      <c r="AI1275" s="9" t="e">
        <f>VLOOKUP($C1275, 'Team Per G'!$A$2:$G$31, 7, FALSE)</f>
        <v>#N/A</v>
      </c>
      <c r="AJ1275" s="9" t="e">
        <f>VLOOKUP($C1275, 'FanGraphs - Team WAR Projected'!$B$2:$E$31, 3, FALSE)/162</f>
        <v>#N/A</v>
      </c>
      <c r="AK1275" s="9" t="e">
        <f>VLOOKUP($C1275, Team_Pitching___Advanced[[Team]:[xFIP]], 19,FALSE)</f>
        <v>#N/A</v>
      </c>
      <c r="AL1275" s="9" t="e">
        <f>VLOOKUP($C1275, Team_Pitching___Advanced[], 20, FALSE)</f>
        <v>#N/A</v>
      </c>
      <c r="AM1275" s="9" t="e">
        <f>VLOOKUP($C1275, Team_Batting___Dashboard[[Team]:[wOBA]], 16, FALSE)</f>
        <v>#N/A</v>
      </c>
      <c r="AN1275" s="9" t="e">
        <f>VLOOKUP($C1275, Team_Batting___Advanced[[Team]:[OPS]], 9, FALSE)</f>
        <v>#N/A</v>
      </c>
      <c r="AO1275" s="9" t="e">
        <f>VLOOKUP($C1275, Team_Batting___Advanced[], 19, FALSE)</f>
        <v>#N/A</v>
      </c>
      <c r="AP1275" s="9" t="e">
        <f>VLOOKUP($C1275, 'Team Per G'!$A$2:$G$31, 3, FALSE)</f>
        <v>#N/A</v>
      </c>
      <c r="AQ1275" s="9" t="e">
        <f>VLOOKUP($C1275, 'Team Per G'!$A$2:$G$31, 5, FALSE)</f>
        <v>#N/A</v>
      </c>
      <c r="AR1275" s="9" t="e">
        <f>VLOOKUP($C1275, 'Team Per G'!$A$2:$G$31, 4, FALSE)</f>
        <v>#N/A</v>
      </c>
      <c r="AS1275" s="9" t="e">
        <f>VLOOKUP($C1275, Team_Batting___Dashboard[], 22, FALSE)/$AC1275</f>
        <v>#N/A</v>
      </c>
      <c r="AT1275" s="9" t="e">
        <f>VLOOKUP($C1275, 'FanGraphs - Team WAR Projected'!$B$2:$E$31, 4, FALSE)/162</f>
        <v>#N/A</v>
      </c>
      <c r="AU1275" s="9" t="e">
        <f>VLOOKUP($C1275, FanGraphs_Standings[[Abbreviation]:[2024 Year to Date RS/G]], 6, FALSE)/$AC1275</f>
        <v>#N/A</v>
      </c>
      <c r="AV1275" s="9" t="e">
        <f>VLOOKUP($C1275, FanGraphs_Standings[[Abbreviation]:[2024 Projected Full Season RDif]], 19, FALSE)/162</f>
        <v>#N/A</v>
      </c>
      <c r="AW1275" s="9" t="e">
        <f>VLOOKUP($C1275, FanGraphs_Standings[[Abbreviation]:[2024 Projected Full Season RDif]], 5, FALSE)</f>
        <v>#N/A</v>
      </c>
      <c r="AX1275" s="9" t="e">
        <f>VLOOKUP($C1275, FanGraphs_Standings[[Abbreviation]:[2024 Projected Full Season W%]], 18, FALSE)</f>
        <v>#N/A</v>
      </c>
      <c r="AY1275" s="9" t="e">
        <f>VLOOKUP($C1275, 'Home Field Adv'!$A$2:$K$31, 11, FALSE)</f>
        <v>#N/A</v>
      </c>
      <c r="BB1275" s="5" t="str">
        <f t="shared" si="58"/>
        <v/>
      </c>
      <c r="BC1275" s="5" t="str">
        <f t="shared" si="59"/>
        <v/>
      </c>
      <c r="BD1275" s="5" t="str">
        <f t="shared" si="60"/>
        <v/>
      </c>
    </row>
    <row r="1276" spans="6:56" x14ac:dyDescent="0.45">
      <c r="F1276" s="9" t="e">
        <f>VLOOKUP($B1276, FanGraphs_Standings[[Abbreviation]:[2024 Year to Date G]], 2, FALSE)</f>
        <v>#N/A</v>
      </c>
      <c r="G1276" s="9" t="e">
        <f>IF(ISERR(VLOOKUP($D1276, 'SP Per G'!$A$2:$D$1380, 3, FALSE)), L1276, VLOOKUP($D1276, 'SP Per G'!$A$2:$D$1380, 3, FALSE))</f>
        <v>#N/A</v>
      </c>
      <c r="H1276" s="9" t="e">
        <f>VLOOKUP($D1276, 'SP Per G'!$A$2:$D$1380, 4, FALSE)</f>
        <v>#N/A</v>
      </c>
      <c r="I1276" s="9" t="e">
        <f>VLOOKUP($D1276, Individual_Pitching___Dashboard[], 18, FALSE)</f>
        <v>#N/A</v>
      </c>
      <c r="J1276" s="9" t="e">
        <f>VLOOKUP($D1276, Individual_Pitching___Dashboard[], 20, FALSE)</f>
        <v>#N/A</v>
      </c>
      <c r="K1276" s="9" t="e">
        <f>VLOOKUP($D1276, Individual_Pitching___Advanced[], 21,FALSE)</f>
        <v>#N/A</v>
      </c>
      <c r="L1276" s="9" t="e">
        <f>VLOOKUP($B1276, 'Team Per G'!$A$2:$G$31, 7, FALSE)</f>
        <v>#N/A</v>
      </c>
      <c r="M1276" s="9" t="e">
        <f>VLOOKUP($B1276, 'FanGraphs - Team WAR Projected'!$B$2:$E$31, 3, FALSE)/162</f>
        <v>#N/A</v>
      </c>
      <c r="N1276" s="9" t="e">
        <f>VLOOKUP($B1276, Team_Pitching___Advanced[[Team]:[xFIP]], 19,FALSE)</f>
        <v>#N/A</v>
      </c>
      <c r="O1276" s="9" t="e">
        <f>VLOOKUP($B1276, Team_Pitching___Advanced[], 20, FALSE)</f>
        <v>#N/A</v>
      </c>
      <c r="P1276" s="9" t="e">
        <f>VLOOKUP($B1276, Team_Batting___Dashboard[[Team]:[wOBA]], 16, FALSE)</f>
        <v>#N/A</v>
      </c>
      <c r="Q1276" s="9" t="e">
        <f>VLOOKUP($B1276, Team_Batting___Advanced[[Team]:[OPS]], 9, FALSE)</f>
        <v>#N/A</v>
      </c>
      <c r="R1276" s="9" t="e">
        <f>VLOOKUP($B1276, Team_Batting___Advanced[], 19, FALSE)</f>
        <v>#N/A</v>
      </c>
      <c r="S1276" s="9" t="e">
        <f>VLOOKUP($B1276, 'Team Per G'!$A$2:$G$31, 3, FALSE)</f>
        <v>#N/A</v>
      </c>
      <c r="T1276" s="9" t="e">
        <f>VLOOKUP($B1276, 'Team Per G'!$A$2:$G$31, 5, FALSE)</f>
        <v>#N/A</v>
      </c>
      <c r="U1276" s="9" t="e">
        <f>VLOOKUP($B1276, 'Team Per G'!$A$2:$G$31, 4, FALSE)</f>
        <v>#N/A</v>
      </c>
      <c r="V1276" s="9" t="e">
        <f>VLOOKUP($B1276, Team_Batting___Dashboard[], 22, FALSE)/$F1276</f>
        <v>#N/A</v>
      </c>
      <c r="W1276" s="9" t="e">
        <f>VLOOKUP($B1276, 'FanGraphs - Team WAR Projected'!$B$2:$E$31, 4, FALSE)/162</f>
        <v>#N/A</v>
      </c>
      <c r="X1276" s="9" t="e">
        <f>VLOOKUP($B1276, FanGraphs_Standings[[Abbreviation]:[2024 Year to Date RS/G]], 6, FALSE)/$F1276</f>
        <v>#N/A</v>
      </c>
      <c r="Y1276" s="9" t="e">
        <f>VLOOKUP($B1276, FanGraphs_Standings[[Abbreviation]:[2024 Projected Full Season RDif]], 19, FALSE)/162</f>
        <v>#N/A</v>
      </c>
      <c r="Z1276" s="9" t="e">
        <f>VLOOKUP($B1276, FanGraphs_Standings[[Abbreviation]:[2024 Projected Full Season RDif]], 5, FALSE)</f>
        <v>#N/A</v>
      </c>
      <c r="AA1276" s="9" t="e">
        <f>VLOOKUP($B1276, FanGraphs_Standings[[Abbreviation]:[2024 Projected Full Season W%]], 18, FALSE)</f>
        <v>#N/A</v>
      </c>
      <c r="AB1276" s="9" t="e">
        <f>VLOOKUP($B1276, 'Home Field Adv'!$A$2:$I$31, 9, FALSE)</f>
        <v>#N/A</v>
      </c>
      <c r="AC1276" s="9" t="e">
        <f>VLOOKUP($C1276, FanGraphs_Standings[[Abbreviation]:[2024 Year to Date G]], 2, FALSE)</f>
        <v>#N/A</v>
      </c>
      <c r="AD1276" s="9" t="e">
        <f>VLOOKUP($E1276, 'SP Per G'!$A$2:$D$1380, 3, FALSE)</f>
        <v>#N/A</v>
      </c>
      <c r="AE1276" s="9" t="e">
        <f>VLOOKUP($E1276, 'SP Per G'!$A$2:$D$1380, 4, FALSE)</f>
        <v>#N/A</v>
      </c>
      <c r="AF1276" s="9" t="e">
        <f>VLOOKUP($E1276, Individual_Pitching___Dashboard[], 18, FALSE)</f>
        <v>#N/A</v>
      </c>
      <c r="AG1276" s="9" t="e">
        <f>VLOOKUP($E1276, Individual_Pitching___Dashboard[], 20, FALSE)</f>
        <v>#N/A</v>
      </c>
      <c r="AH1276" s="9" t="e">
        <f>VLOOKUP($E1276, Individual_Pitching___Advanced[], 21,FALSE)</f>
        <v>#N/A</v>
      </c>
      <c r="AI1276" s="9" t="e">
        <f>VLOOKUP($C1276, 'Team Per G'!$A$2:$G$31, 7, FALSE)</f>
        <v>#N/A</v>
      </c>
      <c r="AJ1276" s="9" t="e">
        <f>VLOOKUP($C1276, 'FanGraphs - Team WAR Projected'!$B$2:$E$31, 3, FALSE)/162</f>
        <v>#N/A</v>
      </c>
      <c r="AK1276" s="9" t="e">
        <f>VLOOKUP($C1276, Team_Pitching___Advanced[[Team]:[xFIP]], 19,FALSE)</f>
        <v>#N/A</v>
      </c>
      <c r="AL1276" s="9" t="e">
        <f>VLOOKUP($C1276, Team_Pitching___Advanced[], 20, FALSE)</f>
        <v>#N/A</v>
      </c>
      <c r="AM1276" s="9" t="e">
        <f>VLOOKUP($C1276, Team_Batting___Dashboard[[Team]:[wOBA]], 16, FALSE)</f>
        <v>#N/A</v>
      </c>
      <c r="AN1276" s="9" t="e">
        <f>VLOOKUP($C1276, Team_Batting___Advanced[[Team]:[OPS]], 9, FALSE)</f>
        <v>#N/A</v>
      </c>
      <c r="AO1276" s="9" t="e">
        <f>VLOOKUP($C1276, Team_Batting___Advanced[], 19, FALSE)</f>
        <v>#N/A</v>
      </c>
      <c r="AP1276" s="9" t="e">
        <f>VLOOKUP($C1276, 'Team Per G'!$A$2:$G$31, 3, FALSE)</f>
        <v>#N/A</v>
      </c>
      <c r="AQ1276" s="9" t="e">
        <f>VLOOKUP($C1276, 'Team Per G'!$A$2:$G$31, 5, FALSE)</f>
        <v>#N/A</v>
      </c>
      <c r="AR1276" s="9" t="e">
        <f>VLOOKUP($C1276, 'Team Per G'!$A$2:$G$31, 4, FALSE)</f>
        <v>#N/A</v>
      </c>
      <c r="AS1276" s="9" t="e">
        <f>VLOOKUP($C1276, Team_Batting___Dashboard[], 22, FALSE)/$AC1276</f>
        <v>#N/A</v>
      </c>
      <c r="AT1276" s="9" t="e">
        <f>VLOOKUP($C1276, 'FanGraphs - Team WAR Projected'!$B$2:$E$31, 4, FALSE)/162</f>
        <v>#N/A</v>
      </c>
      <c r="AU1276" s="9" t="e">
        <f>VLOOKUP($C1276, FanGraphs_Standings[[Abbreviation]:[2024 Year to Date RS/G]], 6, FALSE)/$AC1276</f>
        <v>#N/A</v>
      </c>
      <c r="AV1276" s="9" t="e">
        <f>VLOOKUP($C1276, FanGraphs_Standings[[Abbreviation]:[2024 Projected Full Season RDif]], 19, FALSE)/162</f>
        <v>#N/A</v>
      </c>
      <c r="AW1276" s="9" t="e">
        <f>VLOOKUP($C1276, FanGraphs_Standings[[Abbreviation]:[2024 Projected Full Season RDif]], 5, FALSE)</f>
        <v>#N/A</v>
      </c>
      <c r="AX1276" s="9" t="e">
        <f>VLOOKUP($C1276, FanGraphs_Standings[[Abbreviation]:[2024 Projected Full Season W%]], 18, FALSE)</f>
        <v>#N/A</v>
      </c>
      <c r="AY1276" s="9" t="e">
        <f>VLOOKUP($C1276, 'Home Field Adv'!$A$2:$K$31, 11, FALSE)</f>
        <v>#N/A</v>
      </c>
      <c r="BB1276" s="5" t="str">
        <f t="shared" si="58"/>
        <v/>
      </c>
      <c r="BC1276" s="5" t="str">
        <f t="shared" si="59"/>
        <v/>
      </c>
      <c r="BD1276" s="5" t="str">
        <f t="shared" si="60"/>
        <v/>
      </c>
    </row>
    <row r="1277" spans="6:56" x14ac:dyDescent="0.45">
      <c r="F1277" s="9" t="e">
        <f>VLOOKUP($B1277, FanGraphs_Standings[[Abbreviation]:[2024 Year to Date G]], 2, FALSE)</f>
        <v>#N/A</v>
      </c>
      <c r="G1277" s="9" t="e">
        <f>IF(ISERR(VLOOKUP($D1277, 'SP Per G'!$A$2:$D$1380, 3, FALSE)), L1277, VLOOKUP($D1277, 'SP Per G'!$A$2:$D$1380, 3, FALSE))</f>
        <v>#N/A</v>
      </c>
      <c r="H1277" s="9" t="e">
        <f>VLOOKUP($D1277, 'SP Per G'!$A$2:$D$1380, 4, FALSE)</f>
        <v>#N/A</v>
      </c>
      <c r="I1277" s="9" t="e">
        <f>VLOOKUP($D1277, Individual_Pitching___Dashboard[], 18, FALSE)</f>
        <v>#N/A</v>
      </c>
      <c r="J1277" s="9" t="e">
        <f>VLOOKUP($D1277, Individual_Pitching___Dashboard[], 20, FALSE)</f>
        <v>#N/A</v>
      </c>
      <c r="K1277" s="9" t="e">
        <f>VLOOKUP($D1277, Individual_Pitching___Advanced[], 21,FALSE)</f>
        <v>#N/A</v>
      </c>
      <c r="L1277" s="9" t="e">
        <f>VLOOKUP($B1277, 'Team Per G'!$A$2:$G$31, 7, FALSE)</f>
        <v>#N/A</v>
      </c>
      <c r="M1277" s="9" t="e">
        <f>VLOOKUP($B1277, 'FanGraphs - Team WAR Projected'!$B$2:$E$31, 3, FALSE)/162</f>
        <v>#N/A</v>
      </c>
      <c r="N1277" s="9" t="e">
        <f>VLOOKUP($B1277, Team_Pitching___Advanced[[Team]:[xFIP]], 19,FALSE)</f>
        <v>#N/A</v>
      </c>
      <c r="O1277" s="9" t="e">
        <f>VLOOKUP($B1277, Team_Pitching___Advanced[], 20, FALSE)</f>
        <v>#N/A</v>
      </c>
      <c r="P1277" s="9" t="e">
        <f>VLOOKUP($B1277, Team_Batting___Dashboard[[Team]:[wOBA]], 16, FALSE)</f>
        <v>#N/A</v>
      </c>
      <c r="Q1277" s="9" t="e">
        <f>VLOOKUP($B1277, Team_Batting___Advanced[[Team]:[OPS]], 9, FALSE)</f>
        <v>#N/A</v>
      </c>
      <c r="R1277" s="9" t="e">
        <f>VLOOKUP($B1277, Team_Batting___Advanced[], 19, FALSE)</f>
        <v>#N/A</v>
      </c>
      <c r="S1277" s="9" t="e">
        <f>VLOOKUP($B1277, 'Team Per G'!$A$2:$G$31, 3, FALSE)</f>
        <v>#N/A</v>
      </c>
      <c r="T1277" s="9" t="e">
        <f>VLOOKUP($B1277, 'Team Per G'!$A$2:$G$31, 5, FALSE)</f>
        <v>#N/A</v>
      </c>
      <c r="U1277" s="9" t="e">
        <f>VLOOKUP($B1277, 'Team Per G'!$A$2:$G$31, 4, FALSE)</f>
        <v>#N/A</v>
      </c>
      <c r="V1277" s="9" t="e">
        <f>VLOOKUP($B1277, Team_Batting___Dashboard[], 22, FALSE)/$F1277</f>
        <v>#N/A</v>
      </c>
      <c r="W1277" s="9" t="e">
        <f>VLOOKUP($B1277, 'FanGraphs - Team WAR Projected'!$B$2:$E$31, 4, FALSE)/162</f>
        <v>#N/A</v>
      </c>
      <c r="X1277" s="9" t="e">
        <f>VLOOKUP($B1277, FanGraphs_Standings[[Abbreviation]:[2024 Year to Date RS/G]], 6, FALSE)/$F1277</f>
        <v>#N/A</v>
      </c>
      <c r="Y1277" s="9" t="e">
        <f>VLOOKUP($B1277, FanGraphs_Standings[[Abbreviation]:[2024 Projected Full Season RDif]], 19, FALSE)/162</f>
        <v>#N/A</v>
      </c>
      <c r="Z1277" s="9" t="e">
        <f>VLOOKUP($B1277, FanGraphs_Standings[[Abbreviation]:[2024 Projected Full Season RDif]], 5, FALSE)</f>
        <v>#N/A</v>
      </c>
      <c r="AA1277" s="9" t="e">
        <f>VLOOKUP($B1277, FanGraphs_Standings[[Abbreviation]:[2024 Projected Full Season W%]], 18, FALSE)</f>
        <v>#N/A</v>
      </c>
      <c r="AB1277" s="9" t="e">
        <f>VLOOKUP($B1277, 'Home Field Adv'!$A$2:$I$31, 9, FALSE)</f>
        <v>#N/A</v>
      </c>
      <c r="AC1277" s="9" t="e">
        <f>VLOOKUP($C1277, FanGraphs_Standings[[Abbreviation]:[2024 Year to Date G]], 2, FALSE)</f>
        <v>#N/A</v>
      </c>
      <c r="AD1277" s="9" t="e">
        <f>VLOOKUP($E1277, 'SP Per G'!$A$2:$D$1380, 3, FALSE)</f>
        <v>#N/A</v>
      </c>
      <c r="AE1277" s="9" t="e">
        <f>VLOOKUP($E1277, 'SP Per G'!$A$2:$D$1380, 4, FALSE)</f>
        <v>#N/A</v>
      </c>
      <c r="AF1277" s="9" t="e">
        <f>VLOOKUP($E1277, Individual_Pitching___Dashboard[], 18, FALSE)</f>
        <v>#N/A</v>
      </c>
      <c r="AG1277" s="9" t="e">
        <f>VLOOKUP($E1277, Individual_Pitching___Dashboard[], 20, FALSE)</f>
        <v>#N/A</v>
      </c>
      <c r="AH1277" s="9" t="e">
        <f>VLOOKUP($E1277, Individual_Pitching___Advanced[], 21,FALSE)</f>
        <v>#N/A</v>
      </c>
      <c r="AI1277" s="9" t="e">
        <f>VLOOKUP($C1277, 'Team Per G'!$A$2:$G$31, 7, FALSE)</f>
        <v>#N/A</v>
      </c>
      <c r="AJ1277" s="9" t="e">
        <f>VLOOKUP($C1277, 'FanGraphs - Team WAR Projected'!$B$2:$E$31, 3, FALSE)/162</f>
        <v>#N/A</v>
      </c>
      <c r="AK1277" s="9" t="e">
        <f>VLOOKUP($C1277, Team_Pitching___Advanced[[Team]:[xFIP]], 19,FALSE)</f>
        <v>#N/A</v>
      </c>
      <c r="AL1277" s="9" t="e">
        <f>VLOOKUP($C1277, Team_Pitching___Advanced[], 20, FALSE)</f>
        <v>#N/A</v>
      </c>
      <c r="AM1277" s="9" t="e">
        <f>VLOOKUP($C1277, Team_Batting___Dashboard[[Team]:[wOBA]], 16, FALSE)</f>
        <v>#N/A</v>
      </c>
      <c r="AN1277" s="9" t="e">
        <f>VLOOKUP($C1277, Team_Batting___Advanced[[Team]:[OPS]], 9, FALSE)</f>
        <v>#N/A</v>
      </c>
      <c r="AO1277" s="9" t="e">
        <f>VLOOKUP($C1277, Team_Batting___Advanced[], 19, FALSE)</f>
        <v>#N/A</v>
      </c>
      <c r="AP1277" s="9" t="e">
        <f>VLOOKUP($C1277, 'Team Per G'!$A$2:$G$31, 3, FALSE)</f>
        <v>#N/A</v>
      </c>
      <c r="AQ1277" s="9" t="e">
        <f>VLOOKUP($C1277, 'Team Per G'!$A$2:$G$31, 5, FALSE)</f>
        <v>#N/A</v>
      </c>
      <c r="AR1277" s="9" t="e">
        <f>VLOOKUP($C1277, 'Team Per G'!$A$2:$G$31, 4, FALSE)</f>
        <v>#N/A</v>
      </c>
      <c r="AS1277" s="9" t="e">
        <f>VLOOKUP($C1277, Team_Batting___Dashboard[], 22, FALSE)/$AC1277</f>
        <v>#N/A</v>
      </c>
      <c r="AT1277" s="9" t="e">
        <f>VLOOKUP($C1277, 'FanGraphs - Team WAR Projected'!$B$2:$E$31, 4, FALSE)/162</f>
        <v>#N/A</v>
      </c>
      <c r="AU1277" s="9" t="e">
        <f>VLOOKUP($C1277, FanGraphs_Standings[[Abbreviation]:[2024 Year to Date RS/G]], 6, FALSE)/$AC1277</f>
        <v>#N/A</v>
      </c>
      <c r="AV1277" s="9" t="e">
        <f>VLOOKUP($C1277, FanGraphs_Standings[[Abbreviation]:[2024 Projected Full Season RDif]], 19, FALSE)/162</f>
        <v>#N/A</v>
      </c>
      <c r="AW1277" s="9" t="e">
        <f>VLOOKUP($C1277, FanGraphs_Standings[[Abbreviation]:[2024 Projected Full Season RDif]], 5, FALSE)</f>
        <v>#N/A</v>
      </c>
      <c r="AX1277" s="9" t="e">
        <f>VLOOKUP($C1277, FanGraphs_Standings[[Abbreviation]:[2024 Projected Full Season W%]], 18, FALSE)</f>
        <v>#N/A</v>
      </c>
      <c r="AY1277" s="9" t="e">
        <f>VLOOKUP($C1277, 'Home Field Adv'!$A$2:$K$31, 11, FALSE)</f>
        <v>#N/A</v>
      </c>
      <c r="BB1277" s="5" t="str">
        <f t="shared" si="58"/>
        <v/>
      </c>
      <c r="BC1277" s="5" t="str">
        <f t="shared" si="59"/>
        <v/>
      </c>
      <c r="BD1277" s="5" t="str">
        <f t="shared" si="60"/>
        <v/>
      </c>
    </row>
    <row r="1278" spans="6:56" x14ac:dyDescent="0.45">
      <c r="F1278" s="9" t="e">
        <f>VLOOKUP($B1278, FanGraphs_Standings[[Abbreviation]:[2024 Year to Date G]], 2, FALSE)</f>
        <v>#N/A</v>
      </c>
      <c r="G1278" s="9" t="e">
        <f>IF(ISERR(VLOOKUP($D1278, 'SP Per G'!$A$2:$D$1380, 3, FALSE)), L1278, VLOOKUP($D1278, 'SP Per G'!$A$2:$D$1380, 3, FALSE))</f>
        <v>#N/A</v>
      </c>
      <c r="H1278" s="9" t="e">
        <f>VLOOKUP($D1278, 'SP Per G'!$A$2:$D$1380, 4, FALSE)</f>
        <v>#N/A</v>
      </c>
      <c r="I1278" s="9" t="e">
        <f>VLOOKUP($D1278, Individual_Pitching___Dashboard[], 18, FALSE)</f>
        <v>#N/A</v>
      </c>
      <c r="J1278" s="9" t="e">
        <f>VLOOKUP($D1278, Individual_Pitching___Dashboard[], 20, FALSE)</f>
        <v>#N/A</v>
      </c>
      <c r="K1278" s="9" t="e">
        <f>VLOOKUP($D1278, Individual_Pitching___Advanced[], 21,FALSE)</f>
        <v>#N/A</v>
      </c>
      <c r="L1278" s="9" t="e">
        <f>VLOOKUP($B1278, 'Team Per G'!$A$2:$G$31, 7, FALSE)</f>
        <v>#N/A</v>
      </c>
      <c r="M1278" s="9" t="e">
        <f>VLOOKUP($B1278, 'FanGraphs - Team WAR Projected'!$B$2:$E$31, 3, FALSE)/162</f>
        <v>#N/A</v>
      </c>
      <c r="N1278" s="9" t="e">
        <f>VLOOKUP($B1278, Team_Pitching___Advanced[[Team]:[xFIP]], 19,FALSE)</f>
        <v>#N/A</v>
      </c>
      <c r="O1278" s="9" t="e">
        <f>VLOOKUP($B1278, Team_Pitching___Advanced[], 20, FALSE)</f>
        <v>#N/A</v>
      </c>
      <c r="P1278" s="9" t="e">
        <f>VLOOKUP($B1278, Team_Batting___Dashboard[[Team]:[wOBA]], 16, FALSE)</f>
        <v>#N/A</v>
      </c>
      <c r="Q1278" s="9" t="e">
        <f>VLOOKUP($B1278, Team_Batting___Advanced[[Team]:[OPS]], 9, FALSE)</f>
        <v>#N/A</v>
      </c>
      <c r="R1278" s="9" t="e">
        <f>VLOOKUP($B1278, Team_Batting___Advanced[], 19, FALSE)</f>
        <v>#N/A</v>
      </c>
      <c r="S1278" s="9" t="e">
        <f>VLOOKUP($B1278, 'Team Per G'!$A$2:$G$31, 3, FALSE)</f>
        <v>#N/A</v>
      </c>
      <c r="T1278" s="9" t="e">
        <f>VLOOKUP($B1278, 'Team Per G'!$A$2:$G$31, 5, FALSE)</f>
        <v>#N/A</v>
      </c>
      <c r="U1278" s="9" t="e">
        <f>VLOOKUP($B1278, 'Team Per G'!$A$2:$G$31, 4, FALSE)</f>
        <v>#N/A</v>
      </c>
      <c r="V1278" s="9" t="e">
        <f>VLOOKUP($B1278, Team_Batting___Dashboard[], 22, FALSE)/$F1278</f>
        <v>#N/A</v>
      </c>
      <c r="W1278" s="9" t="e">
        <f>VLOOKUP($B1278, 'FanGraphs - Team WAR Projected'!$B$2:$E$31, 4, FALSE)/162</f>
        <v>#N/A</v>
      </c>
      <c r="X1278" s="9" t="e">
        <f>VLOOKUP($B1278, FanGraphs_Standings[[Abbreviation]:[2024 Year to Date RS/G]], 6, FALSE)/$F1278</f>
        <v>#N/A</v>
      </c>
      <c r="Y1278" s="9" t="e">
        <f>VLOOKUP($B1278, FanGraphs_Standings[[Abbreviation]:[2024 Projected Full Season RDif]], 19, FALSE)/162</f>
        <v>#N/A</v>
      </c>
      <c r="Z1278" s="9" t="e">
        <f>VLOOKUP($B1278, FanGraphs_Standings[[Abbreviation]:[2024 Projected Full Season RDif]], 5, FALSE)</f>
        <v>#N/A</v>
      </c>
      <c r="AA1278" s="9" t="e">
        <f>VLOOKUP($B1278, FanGraphs_Standings[[Abbreviation]:[2024 Projected Full Season W%]], 18, FALSE)</f>
        <v>#N/A</v>
      </c>
      <c r="AB1278" s="9" t="e">
        <f>VLOOKUP($B1278, 'Home Field Adv'!$A$2:$I$31, 9, FALSE)</f>
        <v>#N/A</v>
      </c>
      <c r="AC1278" s="9" t="e">
        <f>VLOOKUP($C1278, FanGraphs_Standings[[Abbreviation]:[2024 Year to Date G]], 2, FALSE)</f>
        <v>#N/A</v>
      </c>
      <c r="AD1278" s="9" t="e">
        <f>VLOOKUP($E1278, 'SP Per G'!$A$2:$D$1380, 3, FALSE)</f>
        <v>#N/A</v>
      </c>
      <c r="AE1278" s="9" t="e">
        <f>VLOOKUP($E1278, 'SP Per G'!$A$2:$D$1380, 4, FALSE)</f>
        <v>#N/A</v>
      </c>
      <c r="AF1278" s="9" t="e">
        <f>VLOOKUP($E1278, Individual_Pitching___Dashboard[], 18, FALSE)</f>
        <v>#N/A</v>
      </c>
      <c r="AG1278" s="9" t="e">
        <f>VLOOKUP($E1278, Individual_Pitching___Dashboard[], 20, FALSE)</f>
        <v>#N/A</v>
      </c>
      <c r="AH1278" s="9" t="e">
        <f>VLOOKUP($E1278, Individual_Pitching___Advanced[], 21,FALSE)</f>
        <v>#N/A</v>
      </c>
      <c r="AI1278" s="9" t="e">
        <f>VLOOKUP($C1278, 'Team Per G'!$A$2:$G$31, 7, FALSE)</f>
        <v>#N/A</v>
      </c>
      <c r="AJ1278" s="9" t="e">
        <f>VLOOKUP($C1278, 'FanGraphs - Team WAR Projected'!$B$2:$E$31, 3, FALSE)/162</f>
        <v>#N/A</v>
      </c>
      <c r="AK1278" s="9" t="e">
        <f>VLOOKUP($C1278, Team_Pitching___Advanced[[Team]:[xFIP]], 19,FALSE)</f>
        <v>#N/A</v>
      </c>
      <c r="AL1278" s="9" t="e">
        <f>VLOOKUP($C1278, Team_Pitching___Advanced[], 20, FALSE)</f>
        <v>#N/A</v>
      </c>
      <c r="AM1278" s="9" t="e">
        <f>VLOOKUP($C1278, Team_Batting___Dashboard[[Team]:[wOBA]], 16, FALSE)</f>
        <v>#N/A</v>
      </c>
      <c r="AN1278" s="9" t="e">
        <f>VLOOKUP($C1278, Team_Batting___Advanced[[Team]:[OPS]], 9, FALSE)</f>
        <v>#N/A</v>
      </c>
      <c r="AO1278" s="9" t="e">
        <f>VLOOKUP($C1278, Team_Batting___Advanced[], 19, FALSE)</f>
        <v>#N/A</v>
      </c>
      <c r="AP1278" s="9" t="e">
        <f>VLOOKUP($C1278, 'Team Per G'!$A$2:$G$31, 3, FALSE)</f>
        <v>#N/A</v>
      </c>
      <c r="AQ1278" s="9" t="e">
        <f>VLOOKUP($C1278, 'Team Per G'!$A$2:$G$31, 5, FALSE)</f>
        <v>#N/A</v>
      </c>
      <c r="AR1278" s="9" t="e">
        <f>VLOOKUP($C1278, 'Team Per G'!$A$2:$G$31, 4, FALSE)</f>
        <v>#N/A</v>
      </c>
      <c r="AS1278" s="9" t="e">
        <f>VLOOKUP($C1278, Team_Batting___Dashboard[], 22, FALSE)/$AC1278</f>
        <v>#N/A</v>
      </c>
      <c r="AT1278" s="9" t="e">
        <f>VLOOKUP($C1278, 'FanGraphs - Team WAR Projected'!$B$2:$E$31, 4, FALSE)/162</f>
        <v>#N/A</v>
      </c>
      <c r="AU1278" s="9" t="e">
        <f>VLOOKUP($C1278, FanGraphs_Standings[[Abbreviation]:[2024 Year to Date RS/G]], 6, FALSE)/$AC1278</f>
        <v>#N/A</v>
      </c>
      <c r="AV1278" s="9" t="e">
        <f>VLOOKUP($C1278, FanGraphs_Standings[[Abbreviation]:[2024 Projected Full Season RDif]], 19, FALSE)/162</f>
        <v>#N/A</v>
      </c>
      <c r="AW1278" s="9" t="e">
        <f>VLOOKUP($C1278, FanGraphs_Standings[[Abbreviation]:[2024 Projected Full Season RDif]], 5, FALSE)</f>
        <v>#N/A</v>
      </c>
      <c r="AX1278" s="9" t="e">
        <f>VLOOKUP($C1278, FanGraphs_Standings[[Abbreviation]:[2024 Projected Full Season W%]], 18, FALSE)</f>
        <v>#N/A</v>
      </c>
      <c r="AY1278" s="9" t="e">
        <f>VLOOKUP($C1278, 'Home Field Adv'!$A$2:$K$31, 11, FALSE)</f>
        <v>#N/A</v>
      </c>
      <c r="BB1278" s="5" t="str">
        <f t="shared" si="58"/>
        <v/>
      </c>
      <c r="BC1278" s="5" t="str">
        <f t="shared" si="59"/>
        <v/>
      </c>
      <c r="BD1278" s="5" t="str">
        <f t="shared" si="60"/>
        <v/>
      </c>
    </row>
    <row r="1279" spans="6:56" x14ac:dyDescent="0.45">
      <c r="F1279" s="9" t="e">
        <f>VLOOKUP($B1279, FanGraphs_Standings[[Abbreviation]:[2024 Year to Date G]], 2, FALSE)</f>
        <v>#N/A</v>
      </c>
      <c r="G1279" s="9" t="e">
        <f>IF(ISERR(VLOOKUP($D1279, 'SP Per G'!$A$2:$D$1380, 3, FALSE)), L1279, VLOOKUP($D1279, 'SP Per G'!$A$2:$D$1380, 3, FALSE))</f>
        <v>#N/A</v>
      </c>
      <c r="H1279" s="9" t="e">
        <f>VLOOKUP($D1279, 'SP Per G'!$A$2:$D$1380, 4, FALSE)</f>
        <v>#N/A</v>
      </c>
      <c r="I1279" s="9" t="e">
        <f>VLOOKUP($D1279, Individual_Pitching___Dashboard[], 18, FALSE)</f>
        <v>#N/A</v>
      </c>
      <c r="J1279" s="9" t="e">
        <f>VLOOKUP($D1279, Individual_Pitching___Dashboard[], 20, FALSE)</f>
        <v>#N/A</v>
      </c>
      <c r="K1279" s="9" t="e">
        <f>VLOOKUP($D1279, Individual_Pitching___Advanced[], 21,FALSE)</f>
        <v>#N/A</v>
      </c>
      <c r="L1279" s="9" t="e">
        <f>VLOOKUP($B1279, 'Team Per G'!$A$2:$G$31, 7, FALSE)</f>
        <v>#N/A</v>
      </c>
      <c r="M1279" s="9" t="e">
        <f>VLOOKUP($B1279, 'FanGraphs - Team WAR Projected'!$B$2:$E$31, 3, FALSE)/162</f>
        <v>#N/A</v>
      </c>
      <c r="N1279" s="9" t="e">
        <f>VLOOKUP($B1279, Team_Pitching___Advanced[[Team]:[xFIP]], 19,FALSE)</f>
        <v>#N/A</v>
      </c>
      <c r="O1279" s="9" t="e">
        <f>VLOOKUP($B1279, Team_Pitching___Advanced[], 20, FALSE)</f>
        <v>#N/A</v>
      </c>
      <c r="P1279" s="9" t="e">
        <f>VLOOKUP($B1279, Team_Batting___Dashboard[[Team]:[wOBA]], 16, FALSE)</f>
        <v>#N/A</v>
      </c>
      <c r="Q1279" s="9" t="e">
        <f>VLOOKUP($B1279, Team_Batting___Advanced[[Team]:[OPS]], 9, FALSE)</f>
        <v>#N/A</v>
      </c>
      <c r="R1279" s="9" t="e">
        <f>VLOOKUP($B1279, Team_Batting___Advanced[], 19, FALSE)</f>
        <v>#N/A</v>
      </c>
      <c r="S1279" s="9" t="e">
        <f>VLOOKUP($B1279, 'Team Per G'!$A$2:$G$31, 3, FALSE)</f>
        <v>#N/A</v>
      </c>
      <c r="T1279" s="9" t="e">
        <f>VLOOKUP($B1279, 'Team Per G'!$A$2:$G$31, 5, FALSE)</f>
        <v>#N/A</v>
      </c>
      <c r="U1279" s="9" t="e">
        <f>VLOOKUP($B1279, 'Team Per G'!$A$2:$G$31, 4, FALSE)</f>
        <v>#N/A</v>
      </c>
      <c r="V1279" s="9" t="e">
        <f>VLOOKUP($B1279, Team_Batting___Dashboard[], 22, FALSE)/$F1279</f>
        <v>#N/A</v>
      </c>
      <c r="W1279" s="9" t="e">
        <f>VLOOKUP($B1279, 'FanGraphs - Team WAR Projected'!$B$2:$E$31, 4, FALSE)/162</f>
        <v>#N/A</v>
      </c>
      <c r="X1279" s="9" t="e">
        <f>VLOOKUP($B1279, FanGraphs_Standings[[Abbreviation]:[2024 Year to Date RS/G]], 6, FALSE)/$F1279</f>
        <v>#N/A</v>
      </c>
      <c r="Y1279" s="9" t="e">
        <f>VLOOKUP($B1279, FanGraphs_Standings[[Abbreviation]:[2024 Projected Full Season RDif]], 19, FALSE)/162</f>
        <v>#N/A</v>
      </c>
      <c r="Z1279" s="9" t="e">
        <f>VLOOKUP($B1279, FanGraphs_Standings[[Abbreviation]:[2024 Projected Full Season RDif]], 5, FALSE)</f>
        <v>#N/A</v>
      </c>
      <c r="AA1279" s="9" t="e">
        <f>VLOOKUP($B1279, FanGraphs_Standings[[Abbreviation]:[2024 Projected Full Season W%]], 18, FALSE)</f>
        <v>#N/A</v>
      </c>
      <c r="AB1279" s="9" t="e">
        <f>VLOOKUP($B1279, 'Home Field Adv'!$A$2:$I$31, 9, FALSE)</f>
        <v>#N/A</v>
      </c>
      <c r="AC1279" s="9" t="e">
        <f>VLOOKUP($C1279, FanGraphs_Standings[[Abbreviation]:[2024 Year to Date G]], 2, FALSE)</f>
        <v>#N/A</v>
      </c>
      <c r="AD1279" s="9" t="e">
        <f>VLOOKUP($E1279, 'SP Per G'!$A$2:$D$1380, 3, FALSE)</f>
        <v>#N/A</v>
      </c>
      <c r="AE1279" s="9" t="e">
        <f>VLOOKUP($E1279, 'SP Per G'!$A$2:$D$1380, 4, FALSE)</f>
        <v>#N/A</v>
      </c>
      <c r="AF1279" s="9" t="e">
        <f>VLOOKUP($E1279, Individual_Pitching___Dashboard[], 18, FALSE)</f>
        <v>#N/A</v>
      </c>
      <c r="AG1279" s="9" t="e">
        <f>VLOOKUP($E1279, Individual_Pitching___Dashboard[], 20, FALSE)</f>
        <v>#N/A</v>
      </c>
      <c r="AH1279" s="9" t="e">
        <f>VLOOKUP($E1279, Individual_Pitching___Advanced[], 21,FALSE)</f>
        <v>#N/A</v>
      </c>
      <c r="AI1279" s="9" t="e">
        <f>VLOOKUP($C1279, 'Team Per G'!$A$2:$G$31, 7, FALSE)</f>
        <v>#N/A</v>
      </c>
      <c r="AJ1279" s="9" t="e">
        <f>VLOOKUP($C1279, 'FanGraphs - Team WAR Projected'!$B$2:$E$31, 3, FALSE)/162</f>
        <v>#N/A</v>
      </c>
      <c r="AK1279" s="9" t="e">
        <f>VLOOKUP($C1279, Team_Pitching___Advanced[[Team]:[xFIP]], 19,FALSE)</f>
        <v>#N/A</v>
      </c>
      <c r="AL1279" s="9" t="e">
        <f>VLOOKUP($C1279, Team_Pitching___Advanced[], 20, FALSE)</f>
        <v>#N/A</v>
      </c>
      <c r="AM1279" s="9" t="e">
        <f>VLOOKUP($C1279, Team_Batting___Dashboard[[Team]:[wOBA]], 16, FALSE)</f>
        <v>#N/A</v>
      </c>
      <c r="AN1279" s="9" t="e">
        <f>VLOOKUP($C1279, Team_Batting___Advanced[[Team]:[OPS]], 9, FALSE)</f>
        <v>#N/A</v>
      </c>
      <c r="AO1279" s="9" t="e">
        <f>VLOOKUP($C1279, Team_Batting___Advanced[], 19, FALSE)</f>
        <v>#N/A</v>
      </c>
      <c r="AP1279" s="9" t="e">
        <f>VLOOKUP($C1279, 'Team Per G'!$A$2:$G$31, 3, FALSE)</f>
        <v>#N/A</v>
      </c>
      <c r="AQ1279" s="9" t="e">
        <f>VLOOKUP($C1279, 'Team Per G'!$A$2:$G$31, 5, FALSE)</f>
        <v>#N/A</v>
      </c>
      <c r="AR1279" s="9" t="e">
        <f>VLOOKUP($C1279, 'Team Per G'!$A$2:$G$31, 4, FALSE)</f>
        <v>#N/A</v>
      </c>
      <c r="AS1279" s="9" t="e">
        <f>VLOOKUP($C1279, Team_Batting___Dashboard[], 22, FALSE)/$AC1279</f>
        <v>#N/A</v>
      </c>
      <c r="AT1279" s="9" t="e">
        <f>VLOOKUP($C1279, 'FanGraphs - Team WAR Projected'!$B$2:$E$31, 4, FALSE)/162</f>
        <v>#N/A</v>
      </c>
      <c r="AU1279" s="9" t="e">
        <f>VLOOKUP($C1279, FanGraphs_Standings[[Abbreviation]:[2024 Year to Date RS/G]], 6, FALSE)/$AC1279</f>
        <v>#N/A</v>
      </c>
      <c r="AV1279" s="9" t="e">
        <f>VLOOKUP($C1279, FanGraphs_Standings[[Abbreviation]:[2024 Projected Full Season RDif]], 19, FALSE)/162</f>
        <v>#N/A</v>
      </c>
      <c r="AW1279" s="9" t="e">
        <f>VLOOKUP($C1279, FanGraphs_Standings[[Abbreviation]:[2024 Projected Full Season RDif]], 5, FALSE)</f>
        <v>#N/A</v>
      </c>
      <c r="AX1279" s="9" t="e">
        <f>VLOOKUP($C1279, FanGraphs_Standings[[Abbreviation]:[2024 Projected Full Season W%]], 18, FALSE)</f>
        <v>#N/A</v>
      </c>
      <c r="AY1279" s="9" t="e">
        <f>VLOOKUP($C1279, 'Home Field Adv'!$A$2:$K$31, 11, FALSE)</f>
        <v>#N/A</v>
      </c>
      <c r="BB1279" s="5" t="str">
        <f t="shared" si="58"/>
        <v/>
      </c>
      <c r="BC1279" s="5" t="str">
        <f t="shared" si="59"/>
        <v/>
      </c>
      <c r="BD1279" s="5" t="str">
        <f t="shared" si="60"/>
        <v/>
      </c>
    </row>
    <row r="1280" spans="6:56" x14ac:dyDescent="0.45">
      <c r="F1280" s="9" t="e">
        <f>VLOOKUP($B1280, FanGraphs_Standings[[Abbreviation]:[2024 Year to Date G]], 2, FALSE)</f>
        <v>#N/A</v>
      </c>
      <c r="G1280" s="9" t="e">
        <f>IF(ISERR(VLOOKUP($D1280, 'SP Per G'!$A$2:$D$1380, 3, FALSE)), L1280, VLOOKUP($D1280, 'SP Per G'!$A$2:$D$1380, 3, FALSE))</f>
        <v>#N/A</v>
      </c>
      <c r="H1280" s="9" t="e">
        <f>VLOOKUP($D1280, 'SP Per G'!$A$2:$D$1380, 4, FALSE)</f>
        <v>#N/A</v>
      </c>
      <c r="I1280" s="9" t="e">
        <f>VLOOKUP($D1280, Individual_Pitching___Dashboard[], 18, FALSE)</f>
        <v>#N/A</v>
      </c>
      <c r="J1280" s="9" t="e">
        <f>VLOOKUP($D1280, Individual_Pitching___Dashboard[], 20, FALSE)</f>
        <v>#N/A</v>
      </c>
      <c r="K1280" s="9" t="e">
        <f>VLOOKUP($D1280, Individual_Pitching___Advanced[], 21,FALSE)</f>
        <v>#N/A</v>
      </c>
      <c r="L1280" s="9" t="e">
        <f>VLOOKUP($B1280, 'Team Per G'!$A$2:$G$31, 7, FALSE)</f>
        <v>#N/A</v>
      </c>
      <c r="M1280" s="9" t="e">
        <f>VLOOKUP($B1280, 'FanGraphs - Team WAR Projected'!$B$2:$E$31, 3, FALSE)/162</f>
        <v>#N/A</v>
      </c>
      <c r="N1280" s="9" t="e">
        <f>VLOOKUP($B1280, Team_Pitching___Advanced[[Team]:[xFIP]], 19,FALSE)</f>
        <v>#N/A</v>
      </c>
      <c r="O1280" s="9" t="e">
        <f>VLOOKUP($B1280, Team_Pitching___Advanced[], 20, FALSE)</f>
        <v>#N/A</v>
      </c>
      <c r="P1280" s="9" t="e">
        <f>VLOOKUP($B1280, Team_Batting___Dashboard[[Team]:[wOBA]], 16, FALSE)</f>
        <v>#N/A</v>
      </c>
      <c r="Q1280" s="9" t="e">
        <f>VLOOKUP($B1280, Team_Batting___Advanced[[Team]:[OPS]], 9, FALSE)</f>
        <v>#N/A</v>
      </c>
      <c r="R1280" s="9" t="e">
        <f>VLOOKUP($B1280, Team_Batting___Advanced[], 19, FALSE)</f>
        <v>#N/A</v>
      </c>
      <c r="S1280" s="9" t="e">
        <f>VLOOKUP($B1280, 'Team Per G'!$A$2:$G$31, 3, FALSE)</f>
        <v>#N/A</v>
      </c>
      <c r="T1280" s="9" t="e">
        <f>VLOOKUP($B1280, 'Team Per G'!$A$2:$G$31, 5, FALSE)</f>
        <v>#N/A</v>
      </c>
      <c r="U1280" s="9" t="e">
        <f>VLOOKUP($B1280, 'Team Per G'!$A$2:$G$31, 4, FALSE)</f>
        <v>#N/A</v>
      </c>
      <c r="V1280" s="9" t="e">
        <f>VLOOKUP($B1280, Team_Batting___Dashboard[], 22, FALSE)/$F1280</f>
        <v>#N/A</v>
      </c>
      <c r="W1280" s="9" t="e">
        <f>VLOOKUP($B1280, 'FanGraphs - Team WAR Projected'!$B$2:$E$31, 4, FALSE)/162</f>
        <v>#N/A</v>
      </c>
      <c r="X1280" s="9" t="e">
        <f>VLOOKUP($B1280, FanGraphs_Standings[[Abbreviation]:[2024 Year to Date RS/G]], 6, FALSE)/$F1280</f>
        <v>#N/A</v>
      </c>
      <c r="Y1280" s="9" t="e">
        <f>VLOOKUP($B1280, FanGraphs_Standings[[Abbreviation]:[2024 Projected Full Season RDif]], 19, FALSE)/162</f>
        <v>#N/A</v>
      </c>
      <c r="Z1280" s="9" t="e">
        <f>VLOOKUP($B1280, FanGraphs_Standings[[Abbreviation]:[2024 Projected Full Season RDif]], 5, FALSE)</f>
        <v>#N/A</v>
      </c>
      <c r="AA1280" s="9" t="e">
        <f>VLOOKUP($B1280, FanGraphs_Standings[[Abbreviation]:[2024 Projected Full Season W%]], 18, FALSE)</f>
        <v>#N/A</v>
      </c>
      <c r="AB1280" s="9" t="e">
        <f>VLOOKUP($B1280, 'Home Field Adv'!$A$2:$I$31, 9, FALSE)</f>
        <v>#N/A</v>
      </c>
      <c r="AC1280" s="9" t="e">
        <f>VLOOKUP($C1280, FanGraphs_Standings[[Abbreviation]:[2024 Year to Date G]], 2, FALSE)</f>
        <v>#N/A</v>
      </c>
      <c r="AD1280" s="9" t="e">
        <f>VLOOKUP($E1280, 'SP Per G'!$A$2:$D$1380, 3, FALSE)</f>
        <v>#N/A</v>
      </c>
      <c r="AE1280" s="9" t="e">
        <f>VLOOKUP($E1280, 'SP Per G'!$A$2:$D$1380, 4, FALSE)</f>
        <v>#N/A</v>
      </c>
      <c r="AF1280" s="9" t="e">
        <f>VLOOKUP($E1280, Individual_Pitching___Dashboard[], 18, FALSE)</f>
        <v>#N/A</v>
      </c>
      <c r="AG1280" s="9" t="e">
        <f>VLOOKUP($E1280, Individual_Pitching___Dashboard[], 20, FALSE)</f>
        <v>#N/A</v>
      </c>
      <c r="AH1280" s="9" t="e">
        <f>VLOOKUP($E1280, Individual_Pitching___Advanced[], 21,FALSE)</f>
        <v>#N/A</v>
      </c>
      <c r="AI1280" s="9" t="e">
        <f>VLOOKUP($C1280, 'Team Per G'!$A$2:$G$31, 7, FALSE)</f>
        <v>#N/A</v>
      </c>
      <c r="AJ1280" s="9" t="e">
        <f>VLOOKUP($C1280, 'FanGraphs - Team WAR Projected'!$B$2:$E$31, 3, FALSE)/162</f>
        <v>#N/A</v>
      </c>
      <c r="AK1280" s="9" t="e">
        <f>VLOOKUP($C1280, Team_Pitching___Advanced[[Team]:[xFIP]], 19,FALSE)</f>
        <v>#N/A</v>
      </c>
      <c r="AL1280" s="9" t="e">
        <f>VLOOKUP($C1280, Team_Pitching___Advanced[], 20, FALSE)</f>
        <v>#N/A</v>
      </c>
      <c r="AM1280" s="9" t="e">
        <f>VLOOKUP($C1280, Team_Batting___Dashboard[[Team]:[wOBA]], 16, FALSE)</f>
        <v>#N/A</v>
      </c>
      <c r="AN1280" s="9" t="e">
        <f>VLOOKUP($C1280, Team_Batting___Advanced[[Team]:[OPS]], 9, FALSE)</f>
        <v>#N/A</v>
      </c>
      <c r="AO1280" s="9" t="e">
        <f>VLOOKUP($C1280, Team_Batting___Advanced[], 19, FALSE)</f>
        <v>#N/A</v>
      </c>
      <c r="AP1280" s="9" t="e">
        <f>VLOOKUP($C1280, 'Team Per G'!$A$2:$G$31, 3, FALSE)</f>
        <v>#N/A</v>
      </c>
      <c r="AQ1280" s="9" t="e">
        <f>VLOOKUP($C1280, 'Team Per G'!$A$2:$G$31, 5, FALSE)</f>
        <v>#N/A</v>
      </c>
      <c r="AR1280" s="9" t="e">
        <f>VLOOKUP($C1280, 'Team Per G'!$A$2:$G$31, 4, FALSE)</f>
        <v>#N/A</v>
      </c>
      <c r="AS1280" s="9" t="e">
        <f>VLOOKUP($C1280, Team_Batting___Dashboard[], 22, FALSE)/$AC1280</f>
        <v>#N/A</v>
      </c>
      <c r="AT1280" s="9" t="e">
        <f>VLOOKUP($C1280, 'FanGraphs - Team WAR Projected'!$B$2:$E$31, 4, FALSE)/162</f>
        <v>#N/A</v>
      </c>
      <c r="AU1280" s="9" t="e">
        <f>VLOOKUP($C1280, FanGraphs_Standings[[Abbreviation]:[2024 Year to Date RS/G]], 6, FALSE)/$AC1280</f>
        <v>#N/A</v>
      </c>
      <c r="AV1280" s="9" t="e">
        <f>VLOOKUP($C1280, FanGraphs_Standings[[Abbreviation]:[2024 Projected Full Season RDif]], 19, FALSE)/162</f>
        <v>#N/A</v>
      </c>
      <c r="AW1280" s="9" t="e">
        <f>VLOOKUP($C1280, FanGraphs_Standings[[Abbreviation]:[2024 Projected Full Season RDif]], 5, FALSE)</f>
        <v>#N/A</v>
      </c>
      <c r="AX1280" s="9" t="e">
        <f>VLOOKUP($C1280, FanGraphs_Standings[[Abbreviation]:[2024 Projected Full Season W%]], 18, FALSE)</f>
        <v>#N/A</v>
      </c>
      <c r="AY1280" s="9" t="e">
        <f>VLOOKUP($C1280, 'Home Field Adv'!$A$2:$K$31, 11, FALSE)</f>
        <v>#N/A</v>
      </c>
      <c r="BB1280" s="5" t="str">
        <f t="shared" si="58"/>
        <v/>
      </c>
      <c r="BC1280" s="5" t="str">
        <f t="shared" si="59"/>
        <v/>
      </c>
      <c r="BD1280" s="5" t="str">
        <f t="shared" si="60"/>
        <v/>
      </c>
    </row>
    <row r="1281" spans="6:56" x14ac:dyDescent="0.45">
      <c r="F1281" s="9" t="e">
        <f>VLOOKUP($B1281, FanGraphs_Standings[[Abbreviation]:[2024 Year to Date G]], 2, FALSE)</f>
        <v>#N/A</v>
      </c>
      <c r="G1281" s="9" t="e">
        <f>IF(ISERR(VLOOKUP($D1281, 'SP Per G'!$A$2:$D$1380, 3, FALSE)), L1281, VLOOKUP($D1281, 'SP Per G'!$A$2:$D$1380, 3, FALSE))</f>
        <v>#N/A</v>
      </c>
      <c r="H1281" s="9" t="e">
        <f>VLOOKUP($D1281, 'SP Per G'!$A$2:$D$1380, 4, FALSE)</f>
        <v>#N/A</v>
      </c>
      <c r="I1281" s="9" t="e">
        <f>VLOOKUP($D1281, Individual_Pitching___Dashboard[], 18, FALSE)</f>
        <v>#N/A</v>
      </c>
      <c r="J1281" s="9" t="e">
        <f>VLOOKUP($D1281, Individual_Pitching___Dashboard[], 20, FALSE)</f>
        <v>#N/A</v>
      </c>
      <c r="K1281" s="9" t="e">
        <f>VLOOKUP($D1281, Individual_Pitching___Advanced[], 21,FALSE)</f>
        <v>#N/A</v>
      </c>
      <c r="L1281" s="9" t="e">
        <f>VLOOKUP($B1281, 'Team Per G'!$A$2:$G$31, 7, FALSE)</f>
        <v>#N/A</v>
      </c>
      <c r="M1281" s="9" t="e">
        <f>VLOOKUP($B1281, 'FanGraphs - Team WAR Projected'!$B$2:$E$31, 3, FALSE)/162</f>
        <v>#N/A</v>
      </c>
      <c r="N1281" s="9" t="e">
        <f>VLOOKUP($B1281, Team_Pitching___Advanced[[Team]:[xFIP]], 19,FALSE)</f>
        <v>#N/A</v>
      </c>
      <c r="O1281" s="9" t="e">
        <f>VLOOKUP($B1281, Team_Pitching___Advanced[], 20, FALSE)</f>
        <v>#N/A</v>
      </c>
      <c r="P1281" s="9" t="e">
        <f>VLOOKUP($B1281, Team_Batting___Dashboard[[Team]:[wOBA]], 16, FALSE)</f>
        <v>#N/A</v>
      </c>
      <c r="Q1281" s="9" t="e">
        <f>VLOOKUP($B1281, Team_Batting___Advanced[[Team]:[OPS]], 9, FALSE)</f>
        <v>#N/A</v>
      </c>
      <c r="R1281" s="9" t="e">
        <f>VLOOKUP($B1281, Team_Batting___Advanced[], 19, FALSE)</f>
        <v>#N/A</v>
      </c>
      <c r="S1281" s="9" t="e">
        <f>VLOOKUP($B1281, 'Team Per G'!$A$2:$G$31, 3, FALSE)</f>
        <v>#N/A</v>
      </c>
      <c r="T1281" s="9" t="e">
        <f>VLOOKUP($B1281, 'Team Per G'!$A$2:$G$31, 5, FALSE)</f>
        <v>#N/A</v>
      </c>
      <c r="U1281" s="9" t="e">
        <f>VLOOKUP($B1281, 'Team Per G'!$A$2:$G$31, 4, FALSE)</f>
        <v>#N/A</v>
      </c>
      <c r="V1281" s="9" t="e">
        <f>VLOOKUP($B1281, Team_Batting___Dashboard[], 22, FALSE)/$F1281</f>
        <v>#N/A</v>
      </c>
      <c r="W1281" s="9" t="e">
        <f>VLOOKUP($B1281, 'FanGraphs - Team WAR Projected'!$B$2:$E$31, 4, FALSE)/162</f>
        <v>#N/A</v>
      </c>
      <c r="X1281" s="9" t="e">
        <f>VLOOKUP($B1281, FanGraphs_Standings[[Abbreviation]:[2024 Year to Date RS/G]], 6, FALSE)/$F1281</f>
        <v>#N/A</v>
      </c>
      <c r="Y1281" s="9" t="e">
        <f>VLOOKUP($B1281, FanGraphs_Standings[[Abbreviation]:[2024 Projected Full Season RDif]], 19, FALSE)/162</f>
        <v>#N/A</v>
      </c>
      <c r="Z1281" s="9" t="e">
        <f>VLOOKUP($B1281, FanGraphs_Standings[[Abbreviation]:[2024 Projected Full Season RDif]], 5, FALSE)</f>
        <v>#N/A</v>
      </c>
      <c r="AA1281" s="9" t="e">
        <f>VLOOKUP($B1281, FanGraphs_Standings[[Abbreviation]:[2024 Projected Full Season W%]], 18, FALSE)</f>
        <v>#N/A</v>
      </c>
      <c r="AB1281" s="9" t="e">
        <f>VLOOKUP($B1281, 'Home Field Adv'!$A$2:$I$31, 9, FALSE)</f>
        <v>#N/A</v>
      </c>
      <c r="AC1281" s="9" t="e">
        <f>VLOOKUP($C1281, FanGraphs_Standings[[Abbreviation]:[2024 Year to Date G]], 2, FALSE)</f>
        <v>#N/A</v>
      </c>
      <c r="AD1281" s="9" t="e">
        <f>VLOOKUP($E1281, 'SP Per G'!$A$2:$D$1380, 3, FALSE)</f>
        <v>#N/A</v>
      </c>
      <c r="AE1281" s="9" t="e">
        <f>VLOOKUP($E1281, 'SP Per G'!$A$2:$D$1380, 4, FALSE)</f>
        <v>#N/A</v>
      </c>
      <c r="AF1281" s="9" t="e">
        <f>VLOOKUP($E1281, Individual_Pitching___Dashboard[], 18, FALSE)</f>
        <v>#N/A</v>
      </c>
      <c r="AG1281" s="9" t="e">
        <f>VLOOKUP($E1281, Individual_Pitching___Dashboard[], 20, FALSE)</f>
        <v>#N/A</v>
      </c>
      <c r="AH1281" s="9" t="e">
        <f>VLOOKUP($E1281, Individual_Pitching___Advanced[], 21,FALSE)</f>
        <v>#N/A</v>
      </c>
      <c r="AI1281" s="9" t="e">
        <f>VLOOKUP($C1281, 'Team Per G'!$A$2:$G$31, 7, FALSE)</f>
        <v>#N/A</v>
      </c>
      <c r="AJ1281" s="9" t="e">
        <f>VLOOKUP($C1281, 'FanGraphs - Team WAR Projected'!$B$2:$E$31, 3, FALSE)/162</f>
        <v>#N/A</v>
      </c>
      <c r="AK1281" s="9" t="e">
        <f>VLOOKUP($C1281, Team_Pitching___Advanced[[Team]:[xFIP]], 19,FALSE)</f>
        <v>#N/A</v>
      </c>
      <c r="AL1281" s="9" t="e">
        <f>VLOOKUP($C1281, Team_Pitching___Advanced[], 20, FALSE)</f>
        <v>#N/A</v>
      </c>
      <c r="AM1281" s="9" t="e">
        <f>VLOOKUP($C1281, Team_Batting___Dashboard[[Team]:[wOBA]], 16, FALSE)</f>
        <v>#N/A</v>
      </c>
      <c r="AN1281" s="9" t="e">
        <f>VLOOKUP($C1281, Team_Batting___Advanced[[Team]:[OPS]], 9, FALSE)</f>
        <v>#N/A</v>
      </c>
      <c r="AO1281" s="9" t="e">
        <f>VLOOKUP($C1281, Team_Batting___Advanced[], 19, FALSE)</f>
        <v>#N/A</v>
      </c>
      <c r="AP1281" s="9" t="e">
        <f>VLOOKUP($C1281, 'Team Per G'!$A$2:$G$31, 3, FALSE)</f>
        <v>#N/A</v>
      </c>
      <c r="AQ1281" s="9" t="e">
        <f>VLOOKUP($C1281, 'Team Per G'!$A$2:$G$31, 5, FALSE)</f>
        <v>#N/A</v>
      </c>
      <c r="AR1281" s="9" t="e">
        <f>VLOOKUP($C1281, 'Team Per G'!$A$2:$G$31, 4, FALSE)</f>
        <v>#N/A</v>
      </c>
      <c r="AS1281" s="9" t="e">
        <f>VLOOKUP($C1281, Team_Batting___Dashboard[], 22, FALSE)/$AC1281</f>
        <v>#N/A</v>
      </c>
      <c r="AT1281" s="9" t="e">
        <f>VLOOKUP($C1281, 'FanGraphs - Team WAR Projected'!$B$2:$E$31, 4, FALSE)/162</f>
        <v>#N/A</v>
      </c>
      <c r="AU1281" s="9" t="e">
        <f>VLOOKUP($C1281, FanGraphs_Standings[[Abbreviation]:[2024 Year to Date RS/G]], 6, FALSE)/$AC1281</f>
        <v>#N/A</v>
      </c>
      <c r="AV1281" s="9" t="e">
        <f>VLOOKUP($C1281, FanGraphs_Standings[[Abbreviation]:[2024 Projected Full Season RDif]], 19, FALSE)/162</f>
        <v>#N/A</v>
      </c>
      <c r="AW1281" s="9" t="e">
        <f>VLOOKUP($C1281, FanGraphs_Standings[[Abbreviation]:[2024 Projected Full Season RDif]], 5, FALSE)</f>
        <v>#N/A</v>
      </c>
      <c r="AX1281" s="9" t="e">
        <f>VLOOKUP($C1281, FanGraphs_Standings[[Abbreviation]:[2024 Projected Full Season W%]], 18, FALSE)</f>
        <v>#N/A</v>
      </c>
      <c r="AY1281" s="9" t="e">
        <f>VLOOKUP($C1281, 'Home Field Adv'!$A$2:$K$31, 11, FALSE)</f>
        <v>#N/A</v>
      </c>
      <c r="BB1281" s="5" t="str">
        <f t="shared" si="58"/>
        <v/>
      </c>
      <c r="BC1281" s="5" t="str">
        <f t="shared" si="59"/>
        <v/>
      </c>
      <c r="BD1281" s="5" t="str">
        <f t="shared" si="60"/>
        <v/>
      </c>
    </row>
    <row r="1282" spans="6:56" x14ac:dyDescent="0.45">
      <c r="F1282" s="9" t="e">
        <f>VLOOKUP($B1282, FanGraphs_Standings[[Abbreviation]:[2024 Year to Date G]], 2, FALSE)</f>
        <v>#N/A</v>
      </c>
      <c r="G1282" s="9" t="e">
        <f>IF(ISERR(VLOOKUP($D1282, 'SP Per G'!$A$2:$D$1380, 3, FALSE)), L1282, VLOOKUP($D1282, 'SP Per G'!$A$2:$D$1380, 3, FALSE))</f>
        <v>#N/A</v>
      </c>
      <c r="H1282" s="9" t="e">
        <f>VLOOKUP($D1282, 'SP Per G'!$A$2:$D$1380, 4, FALSE)</f>
        <v>#N/A</v>
      </c>
      <c r="I1282" s="9" t="e">
        <f>VLOOKUP($D1282, Individual_Pitching___Dashboard[], 18, FALSE)</f>
        <v>#N/A</v>
      </c>
      <c r="J1282" s="9" t="e">
        <f>VLOOKUP($D1282, Individual_Pitching___Dashboard[], 20, FALSE)</f>
        <v>#N/A</v>
      </c>
      <c r="K1282" s="9" t="e">
        <f>VLOOKUP($D1282, Individual_Pitching___Advanced[], 21,FALSE)</f>
        <v>#N/A</v>
      </c>
      <c r="L1282" s="9" t="e">
        <f>VLOOKUP($B1282, 'Team Per G'!$A$2:$G$31, 7, FALSE)</f>
        <v>#N/A</v>
      </c>
      <c r="M1282" s="9" t="e">
        <f>VLOOKUP($B1282, 'FanGraphs - Team WAR Projected'!$B$2:$E$31, 3, FALSE)/162</f>
        <v>#N/A</v>
      </c>
      <c r="N1282" s="9" t="e">
        <f>VLOOKUP($B1282, Team_Pitching___Advanced[[Team]:[xFIP]], 19,FALSE)</f>
        <v>#N/A</v>
      </c>
      <c r="O1282" s="9" t="e">
        <f>VLOOKUP($B1282, Team_Pitching___Advanced[], 20, FALSE)</f>
        <v>#N/A</v>
      </c>
      <c r="P1282" s="9" t="e">
        <f>VLOOKUP($B1282, Team_Batting___Dashboard[[Team]:[wOBA]], 16, FALSE)</f>
        <v>#N/A</v>
      </c>
      <c r="Q1282" s="9" t="e">
        <f>VLOOKUP($B1282, Team_Batting___Advanced[[Team]:[OPS]], 9, FALSE)</f>
        <v>#N/A</v>
      </c>
      <c r="R1282" s="9" t="e">
        <f>VLOOKUP($B1282, Team_Batting___Advanced[], 19, FALSE)</f>
        <v>#N/A</v>
      </c>
      <c r="S1282" s="9" t="e">
        <f>VLOOKUP($B1282, 'Team Per G'!$A$2:$G$31, 3, FALSE)</f>
        <v>#N/A</v>
      </c>
      <c r="T1282" s="9" t="e">
        <f>VLOOKUP($B1282, 'Team Per G'!$A$2:$G$31, 5, FALSE)</f>
        <v>#N/A</v>
      </c>
      <c r="U1282" s="9" t="e">
        <f>VLOOKUP($B1282, 'Team Per G'!$A$2:$G$31, 4, FALSE)</f>
        <v>#N/A</v>
      </c>
      <c r="V1282" s="9" t="e">
        <f>VLOOKUP($B1282, Team_Batting___Dashboard[], 22, FALSE)/$F1282</f>
        <v>#N/A</v>
      </c>
      <c r="W1282" s="9" t="e">
        <f>VLOOKUP($B1282, 'FanGraphs - Team WAR Projected'!$B$2:$E$31, 4, FALSE)/162</f>
        <v>#N/A</v>
      </c>
      <c r="X1282" s="9" t="e">
        <f>VLOOKUP($B1282, FanGraphs_Standings[[Abbreviation]:[2024 Year to Date RS/G]], 6, FALSE)/$F1282</f>
        <v>#N/A</v>
      </c>
      <c r="Y1282" s="9" t="e">
        <f>VLOOKUP($B1282, FanGraphs_Standings[[Abbreviation]:[2024 Projected Full Season RDif]], 19, FALSE)/162</f>
        <v>#N/A</v>
      </c>
      <c r="Z1282" s="9" t="e">
        <f>VLOOKUP($B1282, FanGraphs_Standings[[Abbreviation]:[2024 Projected Full Season RDif]], 5, FALSE)</f>
        <v>#N/A</v>
      </c>
      <c r="AA1282" s="9" t="e">
        <f>VLOOKUP($B1282, FanGraphs_Standings[[Abbreviation]:[2024 Projected Full Season W%]], 18, FALSE)</f>
        <v>#N/A</v>
      </c>
      <c r="AB1282" s="9" t="e">
        <f>VLOOKUP($B1282, 'Home Field Adv'!$A$2:$I$31, 9, FALSE)</f>
        <v>#N/A</v>
      </c>
      <c r="AC1282" s="9" t="e">
        <f>VLOOKUP($C1282, FanGraphs_Standings[[Abbreviation]:[2024 Year to Date G]], 2, FALSE)</f>
        <v>#N/A</v>
      </c>
      <c r="AD1282" s="9" t="e">
        <f>VLOOKUP($E1282, 'SP Per G'!$A$2:$D$1380, 3, FALSE)</f>
        <v>#N/A</v>
      </c>
      <c r="AE1282" s="9" t="e">
        <f>VLOOKUP($E1282, 'SP Per G'!$A$2:$D$1380, 4, FALSE)</f>
        <v>#N/A</v>
      </c>
      <c r="AF1282" s="9" t="e">
        <f>VLOOKUP($E1282, Individual_Pitching___Dashboard[], 18, FALSE)</f>
        <v>#N/A</v>
      </c>
      <c r="AG1282" s="9" t="e">
        <f>VLOOKUP($E1282, Individual_Pitching___Dashboard[], 20, FALSE)</f>
        <v>#N/A</v>
      </c>
      <c r="AH1282" s="9" t="e">
        <f>VLOOKUP($E1282, Individual_Pitching___Advanced[], 21,FALSE)</f>
        <v>#N/A</v>
      </c>
      <c r="AI1282" s="9" t="e">
        <f>VLOOKUP($C1282, 'Team Per G'!$A$2:$G$31, 7, FALSE)</f>
        <v>#N/A</v>
      </c>
      <c r="AJ1282" s="9" t="e">
        <f>VLOOKUP($C1282, 'FanGraphs - Team WAR Projected'!$B$2:$E$31, 3, FALSE)/162</f>
        <v>#N/A</v>
      </c>
      <c r="AK1282" s="9" t="e">
        <f>VLOOKUP($C1282, Team_Pitching___Advanced[[Team]:[xFIP]], 19,FALSE)</f>
        <v>#N/A</v>
      </c>
      <c r="AL1282" s="9" t="e">
        <f>VLOOKUP($C1282, Team_Pitching___Advanced[], 20, FALSE)</f>
        <v>#N/A</v>
      </c>
      <c r="AM1282" s="9" t="e">
        <f>VLOOKUP($C1282, Team_Batting___Dashboard[[Team]:[wOBA]], 16, FALSE)</f>
        <v>#N/A</v>
      </c>
      <c r="AN1282" s="9" t="e">
        <f>VLOOKUP($C1282, Team_Batting___Advanced[[Team]:[OPS]], 9, FALSE)</f>
        <v>#N/A</v>
      </c>
      <c r="AO1282" s="9" t="e">
        <f>VLOOKUP($C1282, Team_Batting___Advanced[], 19, FALSE)</f>
        <v>#N/A</v>
      </c>
      <c r="AP1282" s="9" t="e">
        <f>VLOOKUP($C1282, 'Team Per G'!$A$2:$G$31, 3, FALSE)</f>
        <v>#N/A</v>
      </c>
      <c r="AQ1282" s="9" t="e">
        <f>VLOOKUP($C1282, 'Team Per G'!$A$2:$G$31, 5, FALSE)</f>
        <v>#N/A</v>
      </c>
      <c r="AR1282" s="9" t="e">
        <f>VLOOKUP($C1282, 'Team Per G'!$A$2:$G$31, 4, FALSE)</f>
        <v>#N/A</v>
      </c>
      <c r="AS1282" s="9" t="e">
        <f>VLOOKUP($C1282, Team_Batting___Dashboard[], 22, FALSE)/$AC1282</f>
        <v>#N/A</v>
      </c>
      <c r="AT1282" s="9" t="e">
        <f>VLOOKUP($C1282, 'FanGraphs - Team WAR Projected'!$B$2:$E$31, 4, FALSE)/162</f>
        <v>#N/A</v>
      </c>
      <c r="AU1282" s="9" t="e">
        <f>VLOOKUP($C1282, FanGraphs_Standings[[Abbreviation]:[2024 Year to Date RS/G]], 6, FALSE)/$AC1282</f>
        <v>#N/A</v>
      </c>
      <c r="AV1282" s="9" t="e">
        <f>VLOOKUP($C1282, FanGraphs_Standings[[Abbreviation]:[2024 Projected Full Season RDif]], 19, FALSE)/162</f>
        <v>#N/A</v>
      </c>
      <c r="AW1282" s="9" t="e">
        <f>VLOOKUP($C1282, FanGraphs_Standings[[Abbreviation]:[2024 Projected Full Season RDif]], 5, FALSE)</f>
        <v>#N/A</v>
      </c>
      <c r="AX1282" s="9" t="e">
        <f>VLOOKUP($C1282, FanGraphs_Standings[[Abbreviation]:[2024 Projected Full Season W%]], 18, FALSE)</f>
        <v>#N/A</v>
      </c>
      <c r="AY1282" s="9" t="e">
        <f>VLOOKUP($C1282, 'Home Field Adv'!$A$2:$K$31, 11, FALSE)</f>
        <v>#N/A</v>
      </c>
      <c r="BB1282" s="5" t="str">
        <f t="shared" si="58"/>
        <v/>
      </c>
      <c r="BC1282" s="5" t="str">
        <f t="shared" si="59"/>
        <v/>
      </c>
      <c r="BD1282" s="5" t="str">
        <f t="shared" si="60"/>
        <v/>
      </c>
    </row>
    <row r="1283" spans="6:56" x14ac:dyDescent="0.45">
      <c r="F1283" s="9" t="e">
        <f>VLOOKUP($B1283, FanGraphs_Standings[[Abbreviation]:[2024 Year to Date G]], 2, FALSE)</f>
        <v>#N/A</v>
      </c>
      <c r="G1283" s="9" t="e">
        <f>IF(ISERR(VLOOKUP($D1283, 'SP Per G'!$A$2:$D$1380, 3, FALSE)), L1283, VLOOKUP($D1283, 'SP Per G'!$A$2:$D$1380, 3, FALSE))</f>
        <v>#N/A</v>
      </c>
      <c r="H1283" s="9" t="e">
        <f>VLOOKUP($D1283, 'SP Per G'!$A$2:$D$1380, 4, FALSE)</f>
        <v>#N/A</v>
      </c>
      <c r="I1283" s="9" t="e">
        <f>VLOOKUP($D1283, Individual_Pitching___Dashboard[], 18, FALSE)</f>
        <v>#N/A</v>
      </c>
      <c r="J1283" s="9" t="e">
        <f>VLOOKUP($D1283, Individual_Pitching___Dashboard[], 20, FALSE)</f>
        <v>#N/A</v>
      </c>
      <c r="K1283" s="9" t="e">
        <f>VLOOKUP($D1283, Individual_Pitching___Advanced[], 21,FALSE)</f>
        <v>#N/A</v>
      </c>
      <c r="L1283" s="9" t="e">
        <f>VLOOKUP($B1283, 'Team Per G'!$A$2:$G$31, 7, FALSE)</f>
        <v>#N/A</v>
      </c>
      <c r="M1283" s="9" t="e">
        <f>VLOOKUP($B1283, 'FanGraphs - Team WAR Projected'!$B$2:$E$31, 3, FALSE)/162</f>
        <v>#N/A</v>
      </c>
      <c r="N1283" s="9" t="e">
        <f>VLOOKUP($B1283, Team_Pitching___Advanced[[Team]:[xFIP]], 19,FALSE)</f>
        <v>#N/A</v>
      </c>
      <c r="O1283" s="9" t="e">
        <f>VLOOKUP($B1283, Team_Pitching___Advanced[], 20, FALSE)</f>
        <v>#N/A</v>
      </c>
      <c r="P1283" s="9" t="e">
        <f>VLOOKUP($B1283, Team_Batting___Dashboard[[Team]:[wOBA]], 16, FALSE)</f>
        <v>#N/A</v>
      </c>
      <c r="Q1283" s="9" t="e">
        <f>VLOOKUP($B1283, Team_Batting___Advanced[[Team]:[OPS]], 9, FALSE)</f>
        <v>#N/A</v>
      </c>
      <c r="R1283" s="9" t="e">
        <f>VLOOKUP($B1283, Team_Batting___Advanced[], 19, FALSE)</f>
        <v>#N/A</v>
      </c>
      <c r="S1283" s="9" t="e">
        <f>VLOOKUP($B1283, 'Team Per G'!$A$2:$G$31, 3, FALSE)</f>
        <v>#N/A</v>
      </c>
      <c r="T1283" s="9" t="e">
        <f>VLOOKUP($B1283, 'Team Per G'!$A$2:$G$31, 5, FALSE)</f>
        <v>#N/A</v>
      </c>
      <c r="U1283" s="9" t="e">
        <f>VLOOKUP($B1283, 'Team Per G'!$A$2:$G$31, 4, FALSE)</f>
        <v>#N/A</v>
      </c>
      <c r="V1283" s="9" t="e">
        <f>VLOOKUP($B1283, Team_Batting___Dashboard[], 22, FALSE)/$F1283</f>
        <v>#N/A</v>
      </c>
      <c r="W1283" s="9" t="e">
        <f>VLOOKUP($B1283, 'FanGraphs - Team WAR Projected'!$B$2:$E$31, 4, FALSE)/162</f>
        <v>#N/A</v>
      </c>
      <c r="X1283" s="9" t="e">
        <f>VLOOKUP($B1283, FanGraphs_Standings[[Abbreviation]:[2024 Year to Date RS/G]], 6, FALSE)/$F1283</f>
        <v>#N/A</v>
      </c>
      <c r="Y1283" s="9" t="e">
        <f>VLOOKUP($B1283, FanGraphs_Standings[[Abbreviation]:[2024 Projected Full Season RDif]], 19, FALSE)/162</f>
        <v>#N/A</v>
      </c>
      <c r="Z1283" s="9" t="e">
        <f>VLOOKUP($B1283, FanGraphs_Standings[[Abbreviation]:[2024 Projected Full Season RDif]], 5, FALSE)</f>
        <v>#N/A</v>
      </c>
      <c r="AA1283" s="9" t="e">
        <f>VLOOKUP($B1283, FanGraphs_Standings[[Abbreviation]:[2024 Projected Full Season W%]], 18, FALSE)</f>
        <v>#N/A</v>
      </c>
      <c r="AB1283" s="9" t="e">
        <f>VLOOKUP($B1283, 'Home Field Adv'!$A$2:$I$31, 9, FALSE)</f>
        <v>#N/A</v>
      </c>
      <c r="AC1283" s="9" t="e">
        <f>VLOOKUP($C1283, FanGraphs_Standings[[Abbreviation]:[2024 Year to Date G]], 2, FALSE)</f>
        <v>#N/A</v>
      </c>
      <c r="AD1283" s="9" t="e">
        <f>VLOOKUP($E1283, 'SP Per G'!$A$2:$D$1380, 3, FALSE)</f>
        <v>#N/A</v>
      </c>
      <c r="AE1283" s="9" t="e">
        <f>VLOOKUP($E1283, 'SP Per G'!$A$2:$D$1380, 4, FALSE)</f>
        <v>#N/A</v>
      </c>
      <c r="AF1283" s="9" t="e">
        <f>VLOOKUP($E1283, Individual_Pitching___Dashboard[], 18, FALSE)</f>
        <v>#N/A</v>
      </c>
      <c r="AG1283" s="9" t="e">
        <f>VLOOKUP($E1283, Individual_Pitching___Dashboard[], 20, FALSE)</f>
        <v>#N/A</v>
      </c>
      <c r="AH1283" s="9" t="e">
        <f>VLOOKUP($E1283, Individual_Pitching___Advanced[], 21,FALSE)</f>
        <v>#N/A</v>
      </c>
      <c r="AI1283" s="9" t="e">
        <f>VLOOKUP($C1283, 'Team Per G'!$A$2:$G$31, 7, FALSE)</f>
        <v>#N/A</v>
      </c>
      <c r="AJ1283" s="9" t="e">
        <f>VLOOKUP($C1283, 'FanGraphs - Team WAR Projected'!$B$2:$E$31, 3, FALSE)/162</f>
        <v>#N/A</v>
      </c>
      <c r="AK1283" s="9" t="e">
        <f>VLOOKUP($C1283, Team_Pitching___Advanced[[Team]:[xFIP]], 19,FALSE)</f>
        <v>#N/A</v>
      </c>
      <c r="AL1283" s="9" t="e">
        <f>VLOOKUP($C1283, Team_Pitching___Advanced[], 20, FALSE)</f>
        <v>#N/A</v>
      </c>
      <c r="AM1283" s="9" t="e">
        <f>VLOOKUP($C1283, Team_Batting___Dashboard[[Team]:[wOBA]], 16, FALSE)</f>
        <v>#N/A</v>
      </c>
      <c r="AN1283" s="9" t="e">
        <f>VLOOKUP($C1283, Team_Batting___Advanced[[Team]:[OPS]], 9, FALSE)</f>
        <v>#N/A</v>
      </c>
      <c r="AO1283" s="9" t="e">
        <f>VLOOKUP($C1283, Team_Batting___Advanced[], 19, FALSE)</f>
        <v>#N/A</v>
      </c>
      <c r="AP1283" s="9" t="e">
        <f>VLOOKUP($C1283, 'Team Per G'!$A$2:$G$31, 3, FALSE)</f>
        <v>#N/A</v>
      </c>
      <c r="AQ1283" s="9" t="e">
        <f>VLOOKUP($C1283, 'Team Per G'!$A$2:$G$31, 5, FALSE)</f>
        <v>#N/A</v>
      </c>
      <c r="AR1283" s="9" t="e">
        <f>VLOOKUP($C1283, 'Team Per G'!$A$2:$G$31, 4, FALSE)</f>
        <v>#N/A</v>
      </c>
      <c r="AS1283" s="9" t="e">
        <f>VLOOKUP($C1283, Team_Batting___Dashboard[], 22, FALSE)/$AC1283</f>
        <v>#N/A</v>
      </c>
      <c r="AT1283" s="9" t="e">
        <f>VLOOKUP($C1283, 'FanGraphs - Team WAR Projected'!$B$2:$E$31, 4, FALSE)/162</f>
        <v>#N/A</v>
      </c>
      <c r="AU1283" s="9" t="e">
        <f>VLOOKUP($C1283, FanGraphs_Standings[[Abbreviation]:[2024 Year to Date RS/G]], 6, FALSE)/$AC1283</f>
        <v>#N/A</v>
      </c>
      <c r="AV1283" s="9" t="e">
        <f>VLOOKUP($C1283, FanGraphs_Standings[[Abbreviation]:[2024 Projected Full Season RDif]], 19, FALSE)/162</f>
        <v>#N/A</v>
      </c>
      <c r="AW1283" s="9" t="e">
        <f>VLOOKUP($C1283, FanGraphs_Standings[[Abbreviation]:[2024 Projected Full Season RDif]], 5, FALSE)</f>
        <v>#N/A</v>
      </c>
      <c r="AX1283" s="9" t="e">
        <f>VLOOKUP($C1283, FanGraphs_Standings[[Abbreviation]:[2024 Projected Full Season W%]], 18, FALSE)</f>
        <v>#N/A</v>
      </c>
      <c r="AY1283" s="9" t="e">
        <f>VLOOKUP($C1283, 'Home Field Adv'!$A$2:$K$31, 11, FALSE)</f>
        <v>#N/A</v>
      </c>
      <c r="BB1283" s="5" t="str">
        <f t="shared" ref="BB1283:BB1346" si="61">IF(ISBLANK(AZ1283), "", AZ1283-BA1283)</f>
        <v/>
      </c>
      <c r="BC1283" s="5" t="str">
        <f t="shared" ref="BC1283:BC1346" si="62">IF( ISBLANK(AZ1283), "",IF(AZ1283&gt;BA1283, B1283, C1283))</f>
        <v/>
      </c>
      <c r="BD1283" s="5" t="str">
        <f t="shared" ref="BD1283:BD1346" si="63">IF(ISBLANK(AZ1283), "", AZ1283+BA1283)</f>
        <v/>
      </c>
    </row>
    <row r="1284" spans="6:56" x14ac:dyDescent="0.45">
      <c r="F1284" s="9" t="e">
        <f>VLOOKUP($B1284, FanGraphs_Standings[[Abbreviation]:[2024 Year to Date G]], 2, FALSE)</f>
        <v>#N/A</v>
      </c>
      <c r="G1284" s="9" t="e">
        <f>IF(ISERR(VLOOKUP($D1284, 'SP Per G'!$A$2:$D$1380, 3, FALSE)), L1284, VLOOKUP($D1284, 'SP Per G'!$A$2:$D$1380, 3, FALSE))</f>
        <v>#N/A</v>
      </c>
      <c r="H1284" s="9" t="e">
        <f>VLOOKUP($D1284, 'SP Per G'!$A$2:$D$1380, 4, FALSE)</f>
        <v>#N/A</v>
      </c>
      <c r="I1284" s="9" t="e">
        <f>VLOOKUP($D1284, Individual_Pitching___Dashboard[], 18, FALSE)</f>
        <v>#N/A</v>
      </c>
      <c r="J1284" s="9" t="e">
        <f>VLOOKUP($D1284, Individual_Pitching___Dashboard[], 20, FALSE)</f>
        <v>#N/A</v>
      </c>
      <c r="K1284" s="9" t="e">
        <f>VLOOKUP($D1284, Individual_Pitching___Advanced[], 21,FALSE)</f>
        <v>#N/A</v>
      </c>
      <c r="L1284" s="9" t="e">
        <f>VLOOKUP($B1284, 'Team Per G'!$A$2:$G$31, 7, FALSE)</f>
        <v>#N/A</v>
      </c>
      <c r="M1284" s="9" t="e">
        <f>VLOOKUP($B1284, 'FanGraphs - Team WAR Projected'!$B$2:$E$31, 3, FALSE)/162</f>
        <v>#N/A</v>
      </c>
      <c r="N1284" s="9" t="e">
        <f>VLOOKUP($B1284, Team_Pitching___Advanced[[Team]:[xFIP]], 19,FALSE)</f>
        <v>#N/A</v>
      </c>
      <c r="O1284" s="9" t="e">
        <f>VLOOKUP($B1284, Team_Pitching___Advanced[], 20, FALSE)</f>
        <v>#N/A</v>
      </c>
      <c r="P1284" s="9" t="e">
        <f>VLOOKUP($B1284, Team_Batting___Dashboard[[Team]:[wOBA]], 16, FALSE)</f>
        <v>#N/A</v>
      </c>
      <c r="Q1284" s="9" t="e">
        <f>VLOOKUP($B1284, Team_Batting___Advanced[[Team]:[OPS]], 9, FALSE)</f>
        <v>#N/A</v>
      </c>
      <c r="R1284" s="9" t="e">
        <f>VLOOKUP($B1284, Team_Batting___Advanced[], 19, FALSE)</f>
        <v>#N/A</v>
      </c>
      <c r="S1284" s="9" t="e">
        <f>VLOOKUP($B1284, 'Team Per G'!$A$2:$G$31, 3, FALSE)</f>
        <v>#N/A</v>
      </c>
      <c r="T1284" s="9" t="e">
        <f>VLOOKUP($B1284, 'Team Per G'!$A$2:$G$31, 5, FALSE)</f>
        <v>#N/A</v>
      </c>
      <c r="U1284" s="9" t="e">
        <f>VLOOKUP($B1284, 'Team Per G'!$A$2:$G$31, 4, FALSE)</f>
        <v>#N/A</v>
      </c>
      <c r="V1284" s="9" t="e">
        <f>VLOOKUP($B1284, Team_Batting___Dashboard[], 22, FALSE)/$F1284</f>
        <v>#N/A</v>
      </c>
      <c r="W1284" s="9" t="e">
        <f>VLOOKUP($B1284, 'FanGraphs - Team WAR Projected'!$B$2:$E$31, 4, FALSE)/162</f>
        <v>#N/A</v>
      </c>
      <c r="X1284" s="9" t="e">
        <f>VLOOKUP($B1284, FanGraphs_Standings[[Abbreviation]:[2024 Year to Date RS/G]], 6, FALSE)/$F1284</f>
        <v>#N/A</v>
      </c>
      <c r="Y1284" s="9" t="e">
        <f>VLOOKUP($B1284, FanGraphs_Standings[[Abbreviation]:[2024 Projected Full Season RDif]], 19, FALSE)/162</f>
        <v>#N/A</v>
      </c>
      <c r="Z1284" s="9" t="e">
        <f>VLOOKUP($B1284, FanGraphs_Standings[[Abbreviation]:[2024 Projected Full Season RDif]], 5, FALSE)</f>
        <v>#N/A</v>
      </c>
      <c r="AA1284" s="9" t="e">
        <f>VLOOKUP($B1284, FanGraphs_Standings[[Abbreviation]:[2024 Projected Full Season W%]], 18, FALSE)</f>
        <v>#N/A</v>
      </c>
      <c r="AB1284" s="9" t="e">
        <f>VLOOKUP($B1284, 'Home Field Adv'!$A$2:$I$31, 9, FALSE)</f>
        <v>#N/A</v>
      </c>
      <c r="AC1284" s="9" t="e">
        <f>VLOOKUP($C1284, FanGraphs_Standings[[Abbreviation]:[2024 Year to Date G]], 2, FALSE)</f>
        <v>#N/A</v>
      </c>
      <c r="AD1284" s="9" t="e">
        <f>VLOOKUP($E1284, 'SP Per G'!$A$2:$D$1380, 3, FALSE)</f>
        <v>#N/A</v>
      </c>
      <c r="AE1284" s="9" t="e">
        <f>VLOOKUP($E1284, 'SP Per G'!$A$2:$D$1380, 4, FALSE)</f>
        <v>#N/A</v>
      </c>
      <c r="AF1284" s="9" t="e">
        <f>VLOOKUP($E1284, Individual_Pitching___Dashboard[], 18, FALSE)</f>
        <v>#N/A</v>
      </c>
      <c r="AG1284" s="9" t="e">
        <f>VLOOKUP($E1284, Individual_Pitching___Dashboard[], 20, FALSE)</f>
        <v>#N/A</v>
      </c>
      <c r="AH1284" s="9" t="e">
        <f>VLOOKUP($E1284, Individual_Pitching___Advanced[], 21,FALSE)</f>
        <v>#N/A</v>
      </c>
      <c r="AI1284" s="9" t="e">
        <f>VLOOKUP($C1284, 'Team Per G'!$A$2:$G$31, 7, FALSE)</f>
        <v>#N/A</v>
      </c>
      <c r="AJ1284" s="9" t="e">
        <f>VLOOKUP($C1284, 'FanGraphs - Team WAR Projected'!$B$2:$E$31, 3, FALSE)/162</f>
        <v>#N/A</v>
      </c>
      <c r="AK1284" s="9" t="e">
        <f>VLOOKUP($C1284, Team_Pitching___Advanced[[Team]:[xFIP]], 19,FALSE)</f>
        <v>#N/A</v>
      </c>
      <c r="AL1284" s="9" t="e">
        <f>VLOOKUP($C1284, Team_Pitching___Advanced[], 20, FALSE)</f>
        <v>#N/A</v>
      </c>
      <c r="AM1284" s="9" t="e">
        <f>VLOOKUP($C1284, Team_Batting___Dashboard[[Team]:[wOBA]], 16, FALSE)</f>
        <v>#N/A</v>
      </c>
      <c r="AN1284" s="9" t="e">
        <f>VLOOKUP($C1284, Team_Batting___Advanced[[Team]:[OPS]], 9, FALSE)</f>
        <v>#N/A</v>
      </c>
      <c r="AO1284" s="9" t="e">
        <f>VLOOKUP($C1284, Team_Batting___Advanced[], 19, FALSE)</f>
        <v>#N/A</v>
      </c>
      <c r="AP1284" s="9" t="e">
        <f>VLOOKUP($C1284, 'Team Per G'!$A$2:$G$31, 3, FALSE)</f>
        <v>#N/A</v>
      </c>
      <c r="AQ1284" s="9" t="e">
        <f>VLOOKUP($C1284, 'Team Per G'!$A$2:$G$31, 5, FALSE)</f>
        <v>#N/A</v>
      </c>
      <c r="AR1284" s="9" t="e">
        <f>VLOOKUP($C1284, 'Team Per G'!$A$2:$G$31, 4, FALSE)</f>
        <v>#N/A</v>
      </c>
      <c r="AS1284" s="9" t="e">
        <f>VLOOKUP($C1284, Team_Batting___Dashboard[], 22, FALSE)/$AC1284</f>
        <v>#N/A</v>
      </c>
      <c r="AT1284" s="9" t="e">
        <f>VLOOKUP($C1284, 'FanGraphs - Team WAR Projected'!$B$2:$E$31, 4, FALSE)/162</f>
        <v>#N/A</v>
      </c>
      <c r="AU1284" s="9" t="e">
        <f>VLOOKUP($C1284, FanGraphs_Standings[[Abbreviation]:[2024 Year to Date RS/G]], 6, FALSE)/$AC1284</f>
        <v>#N/A</v>
      </c>
      <c r="AV1284" s="9" t="e">
        <f>VLOOKUP($C1284, FanGraphs_Standings[[Abbreviation]:[2024 Projected Full Season RDif]], 19, FALSE)/162</f>
        <v>#N/A</v>
      </c>
      <c r="AW1284" s="9" t="e">
        <f>VLOOKUP($C1284, FanGraphs_Standings[[Abbreviation]:[2024 Projected Full Season RDif]], 5, FALSE)</f>
        <v>#N/A</v>
      </c>
      <c r="AX1284" s="9" t="e">
        <f>VLOOKUP($C1284, FanGraphs_Standings[[Abbreviation]:[2024 Projected Full Season W%]], 18, FALSE)</f>
        <v>#N/A</v>
      </c>
      <c r="AY1284" s="9" t="e">
        <f>VLOOKUP($C1284, 'Home Field Adv'!$A$2:$K$31, 11, FALSE)</f>
        <v>#N/A</v>
      </c>
      <c r="BB1284" s="5" t="str">
        <f t="shared" si="61"/>
        <v/>
      </c>
      <c r="BC1284" s="5" t="str">
        <f t="shared" si="62"/>
        <v/>
      </c>
      <c r="BD1284" s="5" t="str">
        <f t="shared" si="63"/>
        <v/>
      </c>
    </row>
    <row r="1285" spans="6:56" x14ac:dyDescent="0.45">
      <c r="F1285" s="9" t="e">
        <f>VLOOKUP($B1285, FanGraphs_Standings[[Abbreviation]:[2024 Year to Date G]], 2, FALSE)</f>
        <v>#N/A</v>
      </c>
      <c r="G1285" s="9" t="e">
        <f>IF(ISERR(VLOOKUP($D1285, 'SP Per G'!$A$2:$D$1380, 3, FALSE)), L1285, VLOOKUP($D1285, 'SP Per G'!$A$2:$D$1380, 3, FALSE))</f>
        <v>#N/A</v>
      </c>
      <c r="H1285" s="9" t="e">
        <f>VLOOKUP($D1285, 'SP Per G'!$A$2:$D$1380, 4, FALSE)</f>
        <v>#N/A</v>
      </c>
      <c r="I1285" s="9" t="e">
        <f>VLOOKUP($D1285, Individual_Pitching___Dashboard[], 18, FALSE)</f>
        <v>#N/A</v>
      </c>
      <c r="J1285" s="9" t="e">
        <f>VLOOKUP($D1285, Individual_Pitching___Dashboard[], 20, FALSE)</f>
        <v>#N/A</v>
      </c>
      <c r="K1285" s="9" t="e">
        <f>VLOOKUP($D1285, Individual_Pitching___Advanced[], 21,FALSE)</f>
        <v>#N/A</v>
      </c>
      <c r="L1285" s="9" t="e">
        <f>VLOOKUP($B1285, 'Team Per G'!$A$2:$G$31, 7, FALSE)</f>
        <v>#N/A</v>
      </c>
      <c r="M1285" s="9" t="e">
        <f>VLOOKUP($B1285, 'FanGraphs - Team WAR Projected'!$B$2:$E$31, 3, FALSE)/162</f>
        <v>#N/A</v>
      </c>
      <c r="N1285" s="9" t="e">
        <f>VLOOKUP($B1285, Team_Pitching___Advanced[[Team]:[xFIP]], 19,FALSE)</f>
        <v>#N/A</v>
      </c>
      <c r="O1285" s="9" t="e">
        <f>VLOOKUP($B1285, Team_Pitching___Advanced[], 20, FALSE)</f>
        <v>#N/A</v>
      </c>
      <c r="P1285" s="9" t="e">
        <f>VLOOKUP($B1285, Team_Batting___Dashboard[[Team]:[wOBA]], 16, FALSE)</f>
        <v>#N/A</v>
      </c>
      <c r="Q1285" s="9" t="e">
        <f>VLOOKUP($B1285, Team_Batting___Advanced[[Team]:[OPS]], 9, FALSE)</f>
        <v>#N/A</v>
      </c>
      <c r="R1285" s="9" t="e">
        <f>VLOOKUP($B1285, Team_Batting___Advanced[], 19, FALSE)</f>
        <v>#N/A</v>
      </c>
      <c r="S1285" s="9" t="e">
        <f>VLOOKUP($B1285, 'Team Per G'!$A$2:$G$31, 3, FALSE)</f>
        <v>#N/A</v>
      </c>
      <c r="T1285" s="9" t="e">
        <f>VLOOKUP($B1285, 'Team Per G'!$A$2:$G$31, 5, FALSE)</f>
        <v>#N/A</v>
      </c>
      <c r="U1285" s="9" t="e">
        <f>VLOOKUP($B1285, 'Team Per G'!$A$2:$G$31, 4, FALSE)</f>
        <v>#N/A</v>
      </c>
      <c r="V1285" s="9" t="e">
        <f>VLOOKUP($B1285, Team_Batting___Dashboard[], 22, FALSE)/$F1285</f>
        <v>#N/A</v>
      </c>
      <c r="W1285" s="9" t="e">
        <f>VLOOKUP($B1285, 'FanGraphs - Team WAR Projected'!$B$2:$E$31, 4, FALSE)/162</f>
        <v>#N/A</v>
      </c>
      <c r="X1285" s="9" t="e">
        <f>VLOOKUP($B1285, FanGraphs_Standings[[Abbreviation]:[2024 Year to Date RS/G]], 6, FALSE)/$F1285</f>
        <v>#N/A</v>
      </c>
      <c r="Y1285" s="9" t="e">
        <f>VLOOKUP($B1285, FanGraphs_Standings[[Abbreviation]:[2024 Projected Full Season RDif]], 19, FALSE)/162</f>
        <v>#N/A</v>
      </c>
      <c r="Z1285" s="9" t="e">
        <f>VLOOKUP($B1285, FanGraphs_Standings[[Abbreviation]:[2024 Projected Full Season RDif]], 5, FALSE)</f>
        <v>#N/A</v>
      </c>
      <c r="AA1285" s="9" t="e">
        <f>VLOOKUP($B1285, FanGraphs_Standings[[Abbreviation]:[2024 Projected Full Season W%]], 18, FALSE)</f>
        <v>#N/A</v>
      </c>
      <c r="AB1285" s="9" t="e">
        <f>VLOOKUP($B1285, 'Home Field Adv'!$A$2:$I$31, 9, FALSE)</f>
        <v>#N/A</v>
      </c>
      <c r="AC1285" s="9" t="e">
        <f>VLOOKUP($C1285, FanGraphs_Standings[[Abbreviation]:[2024 Year to Date G]], 2, FALSE)</f>
        <v>#N/A</v>
      </c>
      <c r="AD1285" s="9" t="e">
        <f>VLOOKUP($E1285, 'SP Per G'!$A$2:$D$1380, 3, FALSE)</f>
        <v>#N/A</v>
      </c>
      <c r="AE1285" s="9" t="e">
        <f>VLOOKUP($E1285, 'SP Per G'!$A$2:$D$1380, 4, FALSE)</f>
        <v>#N/A</v>
      </c>
      <c r="AF1285" s="9" t="e">
        <f>VLOOKUP($E1285, Individual_Pitching___Dashboard[], 18, FALSE)</f>
        <v>#N/A</v>
      </c>
      <c r="AG1285" s="9" t="e">
        <f>VLOOKUP($E1285, Individual_Pitching___Dashboard[], 20, FALSE)</f>
        <v>#N/A</v>
      </c>
      <c r="AH1285" s="9" t="e">
        <f>VLOOKUP($E1285, Individual_Pitching___Advanced[], 21,FALSE)</f>
        <v>#N/A</v>
      </c>
      <c r="AI1285" s="9" t="e">
        <f>VLOOKUP($C1285, 'Team Per G'!$A$2:$G$31, 7, FALSE)</f>
        <v>#N/A</v>
      </c>
      <c r="AJ1285" s="9" t="e">
        <f>VLOOKUP($C1285, 'FanGraphs - Team WAR Projected'!$B$2:$E$31, 3, FALSE)/162</f>
        <v>#N/A</v>
      </c>
      <c r="AK1285" s="9" t="e">
        <f>VLOOKUP($C1285, Team_Pitching___Advanced[[Team]:[xFIP]], 19,FALSE)</f>
        <v>#N/A</v>
      </c>
      <c r="AL1285" s="9" t="e">
        <f>VLOOKUP($C1285, Team_Pitching___Advanced[], 20, FALSE)</f>
        <v>#N/A</v>
      </c>
      <c r="AM1285" s="9" t="e">
        <f>VLOOKUP($C1285, Team_Batting___Dashboard[[Team]:[wOBA]], 16, FALSE)</f>
        <v>#N/A</v>
      </c>
      <c r="AN1285" s="9" t="e">
        <f>VLOOKUP($C1285, Team_Batting___Advanced[[Team]:[OPS]], 9, FALSE)</f>
        <v>#N/A</v>
      </c>
      <c r="AO1285" s="9" t="e">
        <f>VLOOKUP($C1285, Team_Batting___Advanced[], 19, FALSE)</f>
        <v>#N/A</v>
      </c>
      <c r="AP1285" s="9" t="e">
        <f>VLOOKUP($C1285, 'Team Per G'!$A$2:$G$31, 3, FALSE)</f>
        <v>#N/A</v>
      </c>
      <c r="AQ1285" s="9" t="e">
        <f>VLOOKUP($C1285, 'Team Per G'!$A$2:$G$31, 5, FALSE)</f>
        <v>#N/A</v>
      </c>
      <c r="AR1285" s="9" t="e">
        <f>VLOOKUP($C1285, 'Team Per G'!$A$2:$G$31, 4, FALSE)</f>
        <v>#N/A</v>
      </c>
      <c r="AS1285" s="9" t="e">
        <f>VLOOKUP($C1285, Team_Batting___Dashboard[], 22, FALSE)/$AC1285</f>
        <v>#N/A</v>
      </c>
      <c r="AT1285" s="9" t="e">
        <f>VLOOKUP($C1285, 'FanGraphs - Team WAR Projected'!$B$2:$E$31, 4, FALSE)/162</f>
        <v>#N/A</v>
      </c>
      <c r="AU1285" s="9" t="e">
        <f>VLOOKUP($C1285, FanGraphs_Standings[[Abbreviation]:[2024 Year to Date RS/G]], 6, FALSE)/$AC1285</f>
        <v>#N/A</v>
      </c>
      <c r="AV1285" s="9" t="e">
        <f>VLOOKUP($C1285, FanGraphs_Standings[[Abbreviation]:[2024 Projected Full Season RDif]], 19, FALSE)/162</f>
        <v>#N/A</v>
      </c>
      <c r="AW1285" s="9" t="e">
        <f>VLOOKUP($C1285, FanGraphs_Standings[[Abbreviation]:[2024 Projected Full Season RDif]], 5, FALSE)</f>
        <v>#N/A</v>
      </c>
      <c r="AX1285" s="9" t="e">
        <f>VLOOKUP($C1285, FanGraphs_Standings[[Abbreviation]:[2024 Projected Full Season W%]], 18, FALSE)</f>
        <v>#N/A</v>
      </c>
      <c r="AY1285" s="9" t="e">
        <f>VLOOKUP($C1285, 'Home Field Adv'!$A$2:$K$31, 11, FALSE)</f>
        <v>#N/A</v>
      </c>
      <c r="BB1285" s="5" t="str">
        <f t="shared" si="61"/>
        <v/>
      </c>
      <c r="BC1285" s="5" t="str">
        <f t="shared" si="62"/>
        <v/>
      </c>
      <c r="BD1285" s="5" t="str">
        <f t="shared" si="63"/>
        <v/>
      </c>
    </row>
    <row r="1286" spans="6:56" x14ac:dyDescent="0.45">
      <c r="F1286" s="9" t="e">
        <f>VLOOKUP($B1286, FanGraphs_Standings[[Abbreviation]:[2024 Year to Date G]], 2, FALSE)</f>
        <v>#N/A</v>
      </c>
      <c r="G1286" s="9" t="e">
        <f>IF(ISERR(VLOOKUP($D1286, 'SP Per G'!$A$2:$D$1380, 3, FALSE)), L1286, VLOOKUP($D1286, 'SP Per G'!$A$2:$D$1380, 3, FALSE))</f>
        <v>#N/A</v>
      </c>
      <c r="H1286" s="9" t="e">
        <f>VLOOKUP($D1286, 'SP Per G'!$A$2:$D$1380, 4, FALSE)</f>
        <v>#N/A</v>
      </c>
      <c r="I1286" s="9" t="e">
        <f>VLOOKUP($D1286, Individual_Pitching___Dashboard[], 18, FALSE)</f>
        <v>#N/A</v>
      </c>
      <c r="J1286" s="9" t="e">
        <f>VLOOKUP($D1286, Individual_Pitching___Dashboard[], 20, FALSE)</f>
        <v>#N/A</v>
      </c>
      <c r="K1286" s="9" t="e">
        <f>VLOOKUP($D1286, Individual_Pitching___Advanced[], 21,FALSE)</f>
        <v>#N/A</v>
      </c>
      <c r="L1286" s="9" t="e">
        <f>VLOOKUP($B1286, 'Team Per G'!$A$2:$G$31, 7, FALSE)</f>
        <v>#N/A</v>
      </c>
      <c r="M1286" s="9" t="e">
        <f>VLOOKUP($B1286, 'FanGraphs - Team WAR Projected'!$B$2:$E$31, 3, FALSE)/162</f>
        <v>#N/A</v>
      </c>
      <c r="N1286" s="9" t="e">
        <f>VLOOKUP($B1286, Team_Pitching___Advanced[[Team]:[xFIP]], 19,FALSE)</f>
        <v>#N/A</v>
      </c>
      <c r="O1286" s="9" t="e">
        <f>VLOOKUP($B1286, Team_Pitching___Advanced[], 20, FALSE)</f>
        <v>#N/A</v>
      </c>
      <c r="P1286" s="9" t="e">
        <f>VLOOKUP($B1286, Team_Batting___Dashboard[[Team]:[wOBA]], 16, FALSE)</f>
        <v>#N/A</v>
      </c>
      <c r="Q1286" s="9" t="e">
        <f>VLOOKUP($B1286, Team_Batting___Advanced[[Team]:[OPS]], 9, FALSE)</f>
        <v>#N/A</v>
      </c>
      <c r="R1286" s="9" t="e">
        <f>VLOOKUP($B1286, Team_Batting___Advanced[], 19, FALSE)</f>
        <v>#N/A</v>
      </c>
      <c r="S1286" s="9" t="e">
        <f>VLOOKUP($B1286, 'Team Per G'!$A$2:$G$31, 3, FALSE)</f>
        <v>#N/A</v>
      </c>
      <c r="T1286" s="9" t="e">
        <f>VLOOKUP($B1286, 'Team Per G'!$A$2:$G$31, 5, FALSE)</f>
        <v>#N/A</v>
      </c>
      <c r="U1286" s="9" t="e">
        <f>VLOOKUP($B1286, 'Team Per G'!$A$2:$G$31, 4, FALSE)</f>
        <v>#N/A</v>
      </c>
      <c r="V1286" s="9" t="e">
        <f>VLOOKUP($B1286, Team_Batting___Dashboard[], 22, FALSE)/$F1286</f>
        <v>#N/A</v>
      </c>
      <c r="W1286" s="9" t="e">
        <f>VLOOKUP($B1286, 'FanGraphs - Team WAR Projected'!$B$2:$E$31, 4, FALSE)/162</f>
        <v>#N/A</v>
      </c>
      <c r="X1286" s="9" t="e">
        <f>VLOOKUP($B1286, FanGraphs_Standings[[Abbreviation]:[2024 Year to Date RS/G]], 6, FALSE)/$F1286</f>
        <v>#N/A</v>
      </c>
      <c r="Y1286" s="9" t="e">
        <f>VLOOKUP($B1286, FanGraphs_Standings[[Abbreviation]:[2024 Projected Full Season RDif]], 19, FALSE)/162</f>
        <v>#N/A</v>
      </c>
      <c r="Z1286" s="9" t="e">
        <f>VLOOKUP($B1286, FanGraphs_Standings[[Abbreviation]:[2024 Projected Full Season RDif]], 5, FALSE)</f>
        <v>#N/A</v>
      </c>
      <c r="AA1286" s="9" t="e">
        <f>VLOOKUP($B1286, FanGraphs_Standings[[Abbreviation]:[2024 Projected Full Season W%]], 18, FALSE)</f>
        <v>#N/A</v>
      </c>
      <c r="AB1286" s="9" t="e">
        <f>VLOOKUP($B1286, 'Home Field Adv'!$A$2:$I$31, 9, FALSE)</f>
        <v>#N/A</v>
      </c>
      <c r="AC1286" s="9" t="e">
        <f>VLOOKUP($C1286, FanGraphs_Standings[[Abbreviation]:[2024 Year to Date G]], 2, FALSE)</f>
        <v>#N/A</v>
      </c>
      <c r="AD1286" s="9" t="e">
        <f>VLOOKUP($E1286, 'SP Per G'!$A$2:$D$1380, 3, FALSE)</f>
        <v>#N/A</v>
      </c>
      <c r="AE1286" s="9" t="e">
        <f>VLOOKUP($E1286, 'SP Per G'!$A$2:$D$1380, 4, FALSE)</f>
        <v>#N/A</v>
      </c>
      <c r="AF1286" s="9" t="e">
        <f>VLOOKUP($E1286, Individual_Pitching___Dashboard[], 18, FALSE)</f>
        <v>#N/A</v>
      </c>
      <c r="AG1286" s="9" t="e">
        <f>VLOOKUP($E1286, Individual_Pitching___Dashboard[], 20, FALSE)</f>
        <v>#N/A</v>
      </c>
      <c r="AH1286" s="9" t="e">
        <f>VLOOKUP($E1286, Individual_Pitching___Advanced[], 21,FALSE)</f>
        <v>#N/A</v>
      </c>
      <c r="AI1286" s="9" t="e">
        <f>VLOOKUP($C1286, 'Team Per G'!$A$2:$G$31, 7, FALSE)</f>
        <v>#N/A</v>
      </c>
      <c r="AJ1286" s="9" t="e">
        <f>VLOOKUP($C1286, 'FanGraphs - Team WAR Projected'!$B$2:$E$31, 3, FALSE)/162</f>
        <v>#N/A</v>
      </c>
      <c r="AK1286" s="9" t="e">
        <f>VLOOKUP($C1286, Team_Pitching___Advanced[[Team]:[xFIP]], 19,FALSE)</f>
        <v>#N/A</v>
      </c>
      <c r="AL1286" s="9" t="e">
        <f>VLOOKUP($C1286, Team_Pitching___Advanced[], 20, FALSE)</f>
        <v>#N/A</v>
      </c>
      <c r="AM1286" s="9" t="e">
        <f>VLOOKUP($C1286, Team_Batting___Dashboard[[Team]:[wOBA]], 16, FALSE)</f>
        <v>#N/A</v>
      </c>
      <c r="AN1286" s="9" t="e">
        <f>VLOOKUP($C1286, Team_Batting___Advanced[[Team]:[OPS]], 9, FALSE)</f>
        <v>#N/A</v>
      </c>
      <c r="AO1286" s="9" t="e">
        <f>VLOOKUP($C1286, Team_Batting___Advanced[], 19, FALSE)</f>
        <v>#N/A</v>
      </c>
      <c r="AP1286" s="9" t="e">
        <f>VLOOKUP($C1286, 'Team Per G'!$A$2:$G$31, 3, FALSE)</f>
        <v>#N/A</v>
      </c>
      <c r="AQ1286" s="9" t="e">
        <f>VLOOKUP($C1286, 'Team Per G'!$A$2:$G$31, 5, FALSE)</f>
        <v>#N/A</v>
      </c>
      <c r="AR1286" s="9" t="e">
        <f>VLOOKUP($C1286, 'Team Per G'!$A$2:$G$31, 4, FALSE)</f>
        <v>#N/A</v>
      </c>
      <c r="AS1286" s="9" t="e">
        <f>VLOOKUP($C1286, Team_Batting___Dashboard[], 22, FALSE)/$AC1286</f>
        <v>#N/A</v>
      </c>
      <c r="AT1286" s="9" t="e">
        <f>VLOOKUP($C1286, 'FanGraphs - Team WAR Projected'!$B$2:$E$31, 4, FALSE)/162</f>
        <v>#N/A</v>
      </c>
      <c r="AU1286" s="9" t="e">
        <f>VLOOKUP($C1286, FanGraphs_Standings[[Abbreviation]:[2024 Year to Date RS/G]], 6, FALSE)/$AC1286</f>
        <v>#N/A</v>
      </c>
      <c r="AV1286" s="9" t="e">
        <f>VLOOKUP($C1286, FanGraphs_Standings[[Abbreviation]:[2024 Projected Full Season RDif]], 19, FALSE)/162</f>
        <v>#N/A</v>
      </c>
      <c r="AW1286" s="9" t="e">
        <f>VLOOKUP($C1286, FanGraphs_Standings[[Abbreviation]:[2024 Projected Full Season RDif]], 5, FALSE)</f>
        <v>#N/A</v>
      </c>
      <c r="AX1286" s="9" t="e">
        <f>VLOOKUP($C1286, FanGraphs_Standings[[Abbreviation]:[2024 Projected Full Season W%]], 18, FALSE)</f>
        <v>#N/A</v>
      </c>
      <c r="AY1286" s="9" t="e">
        <f>VLOOKUP($C1286, 'Home Field Adv'!$A$2:$K$31, 11, FALSE)</f>
        <v>#N/A</v>
      </c>
      <c r="BB1286" s="5" t="str">
        <f t="shared" si="61"/>
        <v/>
      </c>
      <c r="BC1286" s="5" t="str">
        <f t="shared" si="62"/>
        <v/>
      </c>
      <c r="BD1286" s="5" t="str">
        <f t="shared" si="63"/>
        <v/>
      </c>
    </row>
    <row r="1287" spans="6:56" x14ac:dyDescent="0.45">
      <c r="F1287" s="9" t="e">
        <f>VLOOKUP($B1287, FanGraphs_Standings[[Abbreviation]:[2024 Year to Date G]], 2, FALSE)</f>
        <v>#N/A</v>
      </c>
      <c r="G1287" s="9" t="e">
        <f>IF(ISERR(VLOOKUP($D1287, 'SP Per G'!$A$2:$D$1380, 3, FALSE)), L1287, VLOOKUP($D1287, 'SP Per G'!$A$2:$D$1380, 3, FALSE))</f>
        <v>#N/A</v>
      </c>
      <c r="H1287" s="9" t="e">
        <f>VLOOKUP($D1287, 'SP Per G'!$A$2:$D$1380, 4, FALSE)</f>
        <v>#N/A</v>
      </c>
      <c r="I1287" s="9" t="e">
        <f>VLOOKUP($D1287, Individual_Pitching___Dashboard[], 18, FALSE)</f>
        <v>#N/A</v>
      </c>
      <c r="J1287" s="9" t="e">
        <f>VLOOKUP($D1287, Individual_Pitching___Dashboard[], 20, FALSE)</f>
        <v>#N/A</v>
      </c>
      <c r="K1287" s="9" t="e">
        <f>VLOOKUP($D1287, Individual_Pitching___Advanced[], 21,FALSE)</f>
        <v>#N/A</v>
      </c>
      <c r="L1287" s="9" t="e">
        <f>VLOOKUP($B1287, 'Team Per G'!$A$2:$G$31, 7, FALSE)</f>
        <v>#N/A</v>
      </c>
      <c r="M1287" s="9" t="e">
        <f>VLOOKUP($B1287, 'FanGraphs - Team WAR Projected'!$B$2:$E$31, 3, FALSE)/162</f>
        <v>#N/A</v>
      </c>
      <c r="N1287" s="9" t="e">
        <f>VLOOKUP($B1287, Team_Pitching___Advanced[[Team]:[xFIP]], 19,FALSE)</f>
        <v>#N/A</v>
      </c>
      <c r="O1287" s="9" t="e">
        <f>VLOOKUP($B1287, Team_Pitching___Advanced[], 20, FALSE)</f>
        <v>#N/A</v>
      </c>
      <c r="P1287" s="9" t="e">
        <f>VLOOKUP($B1287, Team_Batting___Dashboard[[Team]:[wOBA]], 16, FALSE)</f>
        <v>#N/A</v>
      </c>
      <c r="Q1287" s="9" t="e">
        <f>VLOOKUP($B1287, Team_Batting___Advanced[[Team]:[OPS]], 9, FALSE)</f>
        <v>#N/A</v>
      </c>
      <c r="R1287" s="9" t="e">
        <f>VLOOKUP($B1287, Team_Batting___Advanced[], 19, FALSE)</f>
        <v>#N/A</v>
      </c>
      <c r="S1287" s="9" t="e">
        <f>VLOOKUP($B1287, 'Team Per G'!$A$2:$G$31, 3, FALSE)</f>
        <v>#N/A</v>
      </c>
      <c r="T1287" s="9" t="e">
        <f>VLOOKUP($B1287, 'Team Per G'!$A$2:$G$31, 5, FALSE)</f>
        <v>#N/A</v>
      </c>
      <c r="U1287" s="9" t="e">
        <f>VLOOKUP($B1287, 'Team Per G'!$A$2:$G$31, 4, FALSE)</f>
        <v>#N/A</v>
      </c>
      <c r="V1287" s="9" t="e">
        <f>VLOOKUP($B1287, Team_Batting___Dashboard[], 22, FALSE)/$F1287</f>
        <v>#N/A</v>
      </c>
      <c r="W1287" s="9" t="e">
        <f>VLOOKUP($B1287, 'FanGraphs - Team WAR Projected'!$B$2:$E$31, 4, FALSE)/162</f>
        <v>#N/A</v>
      </c>
      <c r="X1287" s="9" t="e">
        <f>VLOOKUP($B1287, FanGraphs_Standings[[Abbreviation]:[2024 Year to Date RS/G]], 6, FALSE)/$F1287</f>
        <v>#N/A</v>
      </c>
      <c r="Y1287" s="9" t="e">
        <f>VLOOKUP($B1287, FanGraphs_Standings[[Abbreviation]:[2024 Projected Full Season RDif]], 19, FALSE)/162</f>
        <v>#N/A</v>
      </c>
      <c r="Z1287" s="9" t="e">
        <f>VLOOKUP($B1287, FanGraphs_Standings[[Abbreviation]:[2024 Projected Full Season RDif]], 5, FALSE)</f>
        <v>#N/A</v>
      </c>
      <c r="AA1287" s="9" t="e">
        <f>VLOOKUP($B1287, FanGraphs_Standings[[Abbreviation]:[2024 Projected Full Season W%]], 18, FALSE)</f>
        <v>#N/A</v>
      </c>
      <c r="AB1287" s="9" t="e">
        <f>VLOOKUP($B1287, 'Home Field Adv'!$A$2:$I$31, 9, FALSE)</f>
        <v>#N/A</v>
      </c>
      <c r="AC1287" s="9" t="e">
        <f>VLOOKUP($C1287, FanGraphs_Standings[[Abbreviation]:[2024 Year to Date G]], 2, FALSE)</f>
        <v>#N/A</v>
      </c>
      <c r="AD1287" s="9" t="e">
        <f>VLOOKUP($E1287, 'SP Per G'!$A$2:$D$1380, 3, FALSE)</f>
        <v>#N/A</v>
      </c>
      <c r="AE1287" s="9" t="e">
        <f>VLOOKUP($E1287, 'SP Per G'!$A$2:$D$1380, 4, FALSE)</f>
        <v>#N/A</v>
      </c>
      <c r="AF1287" s="9" t="e">
        <f>VLOOKUP($E1287, Individual_Pitching___Dashboard[], 18, FALSE)</f>
        <v>#N/A</v>
      </c>
      <c r="AG1287" s="9" t="e">
        <f>VLOOKUP($E1287, Individual_Pitching___Dashboard[], 20, FALSE)</f>
        <v>#N/A</v>
      </c>
      <c r="AH1287" s="9" t="e">
        <f>VLOOKUP($E1287, Individual_Pitching___Advanced[], 21,FALSE)</f>
        <v>#N/A</v>
      </c>
      <c r="AI1287" s="9" t="e">
        <f>VLOOKUP($C1287, 'Team Per G'!$A$2:$G$31, 7, FALSE)</f>
        <v>#N/A</v>
      </c>
      <c r="AJ1287" s="9" t="e">
        <f>VLOOKUP($C1287, 'FanGraphs - Team WAR Projected'!$B$2:$E$31, 3, FALSE)/162</f>
        <v>#N/A</v>
      </c>
      <c r="AK1287" s="9" t="e">
        <f>VLOOKUP($C1287, Team_Pitching___Advanced[[Team]:[xFIP]], 19,FALSE)</f>
        <v>#N/A</v>
      </c>
      <c r="AL1287" s="9" t="e">
        <f>VLOOKUP($C1287, Team_Pitching___Advanced[], 20, FALSE)</f>
        <v>#N/A</v>
      </c>
      <c r="AM1287" s="9" t="e">
        <f>VLOOKUP($C1287, Team_Batting___Dashboard[[Team]:[wOBA]], 16, FALSE)</f>
        <v>#N/A</v>
      </c>
      <c r="AN1287" s="9" t="e">
        <f>VLOOKUP($C1287, Team_Batting___Advanced[[Team]:[OPS]], 9, FALSE)</f>
        <v>#N/A</v>
      </c>
      <c r="AO1287" s="9" t="e">
        <f>VLOOKUP($C1287, Team_Batting___Advanced[], 19, FALSE)</f>
        <v>#N/A</v>
      </c>
      <c r="AP1287" s="9" t="e">
        <f>VLOOKUP($C1287, 'Team Per G'!$A$2:$G$31, 3, FALSE)</f>
        <v>#N/A</v>
      </c>
      <c r="AQ1287" s="9" t="e">
        <f>VLOOKUP($C1287, 'Team Per G'!$A$2:$G$31, 5, FALSE)</f>
        <v>#N/A</v>
      </c>
      <c r="AR1287" s="9" t="e">
        <f>VLOOKUP($C1287, 'Team Per G'!$A$2:$G$31, 4, FALSE)</f>
        <v>#N/A</v>
      </c>
      <c r="AS1287" s="9" t="e">
        <f>VLOOKUP($C1287, Team_Batting___Dashboard[], 22, FALSE)/$AC1287</f>
        <v>#N/A</v>
      </c>
      <c r="AT1287" s="9" t="e">
        <f>VLOOKUP($C1287, 'FanGraphs - Team WAR Projected'!$B$2:$E$31, 4, FALSE)/162</f>
        <v>#N/A</v>
      </c>
      <c r="AU1287" s="9" t="e">
        <f>VLOOKUP($C1287, FanGraphs_Standings[[Abbreviation]:[2024 Year to Date RS/G]], 6, FALSE)/$AC1287</f>
        <v>#N/A</v>
      </c>
      <c r="AV1287" s="9" t="e">
        <f>VLOOKUP($C1287, FanGraphs_Standings[[Abbreviation]:[2024 Projected Full Season RDif]], 19, FALSE)/162</f>
        <v>#N/A</v>
      </c>
      <c r="AW1287" s="9" t="e">
        <f>VLOOKUP($C1287, FanGraphs_Standings[[Abbreviation]:[2024 Projected Full Season RDif]], 5, FALSE)</f>
        <v>#N/A</v>
      </c>
      <c r="AX1287" s="9" t="e">
        <f>VLOOKUP($C1287, FanGraphs_Standings[[Abbreviation]:[2024 Projected Full Season W%]], 18, FALSE)</f>
        <v>#N/A</v>
      </c>
      <c r="AY1287" s="9" t="e">
        <f>VLOOKUP($C1287, 'Home Field Adv'!$A$2:$K$31, 11, FALSE)</f>
        <v>#N/A</v>
      </c>
      <c r="BB1287" s="5" t="str">
        <f t="shared" si="61"/>
        <v/>
      </c>
      <c r="BC1287" s="5" t="str">
        <f t="shared" si="62"/>
        <v/>
      </c>
      <c r="BD1287" s="5" t="str">
        <f t="shared" si="63"/>
        <v/>
      </c>
    </row>
    <row r="1288" spans="6:56" x14ac:dyDescent="0.45">
      <c r="F1288" s="9" t="e">
        <f>VLOOKUP($B1288, FanGraphs_Standings[[Abbreviation]:[2024 Year to Date G]], 2, FALSE)</f>
        <v>#N/A</v>
      </c>
      <c r="G1288" s="9" t="e">
        <f>IF(ISERR(VLOOKUP($D1288, 'SP Per G'!$A$2:$D$1380, 3, FALSE)), L1288, VLOOKUP($D1288, 'SP Per G'!$A$2:$D$1380, 3, FALSE))</f>
        <v>#N/A</v>
      </c>
      <c r="H1288" s="9" t="e">
        <f>VLOOKUP($D1288, 'SP Per G'!$A$2:$D$1380, 4, FALSE)</f>
        <v>#N/A</v>
      </c>
      <c r="I1288" s="9" t="e">
        <f>VLOOKUP($D1288, Individual_Pitching___Dashboard[], 18, FALSE)</f>
        <v>#N/A</v>
      </c>
      <c r="J1288" s="9" t="e">
        <f>VLOOKUP($D1288, Individual_Pitching___Dashboard[], 20, FALSE)</f>
        <v>#N/A</v>
      </c>
      <c r="K1288" s="9" t="e">
        <f>VLOOKUP($D1288, Individual_Pitching___Advanced[], 21,FALSE)</f>
        <v>#N/A</v>
      </c>
      <c r="L1288" s="9" t="e">
        <f>VLOOKUP($B1288, 'Team Per G'!$A$2:$G$31, 7, FALSE)</f>
        <v>#N/A</v>
      </c>
      <c r="M1288" s="9" t="e">
        <f>VLOOKUP($B1288, 'FanGraphs - Team WAR Projected'!$B$2:$E$31, 3, FALSE)/162</f>
        <v>#N/A</v>
      </c>
      <c r="N1288" s="9" t="e">
        <f>VLOOKUP($B1288, Team_Pitching___Advanced[[Team]:[xFIP]], 19,FALSE)</f>
        <v>#N/A</v>
      </c>
      <c r="O1288" s="9" t="e">
        <f>VLOOKUP($B1288, Team_Pitching___Advanced[], 20, FALSE)</f>
        <v>#N/A</v>
      </c>
      <c r="P1288" s="9" t="e">
        <f>VLOOKUP($B1288, Team_Batting___Dashboard[[Team]:[wOBA]], 16, FALSE)</f>
        <v>#N/A</v>
      </c>
      <c r="Q1288" s="9" t="e">
        <f>VLOOKUP($B1288, Team_Batting___Advanced[[Team]:[OPS]], 9, FALSE)</f>
        <v>#N/A</v>
      </c>
      <c r="R1288" s="9" t="e">
        <f>VLOOKUP($B1288, Team_Batting___Advanced[], 19, FALSE)</f>
        <v>#N/A</v>
      </c>
      <c r="S1288" s="9" t="e">
        <f>VLOOKUP($B1288, 'Team Per G'!$A$2:$G$31, 3, FALSE)</f>
        <v>#N/A</v>
      </c>
      <c r="T1288" s="9" t="e">
        <f>VLOOKUP($B1288, 'Team Per G'!$A$2:$G$31, 5, FALSE)</f>
        <v>#N/A</v>
      </c>
      <c r="U1288" s="9" t="e">
        <f>VLOOKUP($B1288, 'Team Per G'!$A$2:$G$31, 4, FALSE)</f>
        <v>#N/A</v>
      </c>
      <c r="V1288" s="9" t="e">
        <f>VLOOKUP($B1288, Team_Batting___Dashboard[], 22, FALSE)/$F1288</f>
        <v>#N/A</v>
      </c>
      <c r="W1288" s="9" t="e">
        <f>VLOOKUP($B1288, 'FanGraphs - Team WAR Projected'!$B$2:$E$31, 4, FALSE)/162</f>
        <v>#N/A</v>
      </c>
      <c r="X1288" s="9" t="e">
        <f>VLOOKUP($B1288, FanGraphs_Standings[[Abbreviation]:[2024 Year to Date RS/G]], 6, FALSE)/$F1288</f>
        <v>#N/A</v>
      </c>
      <c r="Y1288" s="9" t="e">
        <f>VLOOKUP($B1288, FanGraphs_Standings[[Abbreviation]:[2024 Projected Full Season RDif]], 19, FALSE)/162</f>
        <v>#N/A</v>
      </c>
      <c r="Z1288" s="9" t="e">
        <f>VLOOKUP($B1288, FanGraphs_Standings[[Abbreviation]:[2024 Projected Full Season RDif]], 5, FALSE)</f>
        <v>#N/A</v>
      </c>
      <c r="AA1288" s="9" t="e">
        <f>VLOOKUP($B1288, FanGraphs_Standings[[Abbreviation]:[2024 Projected Full Season W%]], 18, FALSE)</f>
        <v>#N/A</v>
      </c>
      <c r="AB1288" s="9" t="e">
        <f>VLOOKUP($B1288, 'Home Field Adv'!$A$2:$I$31, 9, FALSE)</f>
        <v>#N/A</v>
      </c>
      <c r="AC1288" s="9" t="e">
        <f>VLOOKUP($C1288, FanGraphs_Standings[[Abbreviation]:[2024 Year to Date G]], 2, FALSE)</f>
        <v>#N/A</v>
      </c>
      <c r="AD1288" s="9" t="e">
        <f>VLOOKUP($E1288, 'SP Per G'!$A$2:$D$1380, 3, FALSE)</f>
        <v>#N/A</v>
      </c>
      <c r="AE1288" s="9" t="e">
        <f>VLOOKUP($E1288, 'SP Per G'!$A$2:$D$1380, 4, FALSE)</f>
        <v>#N/A</v>
      </c>
      <c r="AF1288" s="9" t="e">
        <f>VLOOKUP($E1288, Individual_Pitching___Dashboard[], 18, FALSE)</f>
        <v>#N/A</v>
      </c>
      <c r="AG1288" s="9" t="e">
        <f>VLOOKUP($E1288, Individual_Pitching___Dashboard[], 20, FALSE)</f>
        <v>#N/A</v>
      </c>
      <c r="AH1288" s="9" t="e">
        <f>VLOOKUP($E1288, Individual_Pitching___Advanced[], 21,FALSE)</f>
        <v>#N/A</v>
      </c>
      <c r="AI1288" s="9" t="e">
        <f>VLOOKUP($C1288, 'Team Per G'!$A$2:$G$31, 7, FALSE)</f>
        <v>#N/A</v>
      </c>
      <c r="AJ1288" s="9" t="e">
        <f>VLOOKUP($C1288, 'FanGraphs - Team WAR Projected'!$B$2:$E$31, 3, FALSE)/162</f>
        <v>#N/A</v>
      </c>
      <c r="AK1288" s="9" t="e">
        <f>VLOOKUP($C1288, Team_Pitching___Advanced[[Team]:[xFIP]], 19,FALSE)</f>
        <v>#N/A</v>
      </c>
      <c r="AL1288" s="9" t="e">
        <f>VLOOKUP($C1288, Team_Pitching___Advanced[], 20, FALSE)</f>
        <v>#N/A</v>
      </c>
      <c r="AM1288" s="9" t="e">
        <f>VLOOKUP($C1288, Team_Batting___Dashboard[[Team]:[wOBA]], 16, FALSE)</f>
        <v>#N/A</v>
      </c>
      <c r="AN1288" s="9" t="e">
        <f>VLOOKUP($C1288, Team_Batting___Advanced[[Team]:[OPS]], 9, FALSE)</f>
        <v>#N/A</v>
      </c>
      <c r="AO1288" s="9" t="e">
        <f>VLOOKUP($C1288, Team_Batting___Advanced[], 19, FALSE)</f>
        <v>#N/A</v>
      </c>
      <c r="AP1288" s="9" t="e">
        <f>VLOOKUP($C1288, 'Team Per G'!$A$2:$G$31, 3, FALSE)</f>
        <v>#N/A</v>
      </c>
      <c r="AQ1288" s="9" t="e">
        <f>VLOOKUP($C1288, 'Team Per G'!$A$2:$G$31, 5, FALSE)</f>
        <v>#N/A</v>
      </c>
      <c r="AR1288" s="9" t="e">
        <f>VLOOKUP($C1288, 'Team Per G'!$A$2:$G$31, 4, FALSE)</f>
        <v>#N/A</v>
      </c>
      <c r="AS1288" s="9" t="e">
        <f>VLOOKUP($C1288, Team_Batting___Dashboard[], 22, FALSE)/$AC1288</f>
        <v>#N/A</v>
      </c>
      <c r="AT1288" s="9" t="e">
        <f>VLOOKUP($C1288, 'FanGraphs - Team WAR Projected'!$B$2:$E$31, 4, FALSE)/162</f>
        <v>#N/A</v>
      </c>
      <c r="AU1288" s="9" t="e">
        <f>VLOOKUP($C1288, FanGraphs_Standings[[Abbreviation]:[2024 Year to Date RS/G]], 6, FALSE)/$AC1288</f>
        <v>#N/A</v>
      </c>
      <c r="AV1288" s="9" t="e">
        <f>VLOOKUP($C1288, FanGraphs_Standings[[Abbreviation]:[2024 Projected Full Season RDif]], 19, FALSE)/162</f>
        <v>#N/A</v>
      </c>
      <c r="AW1288" s="9" t="e">
        <f>VLOOKUP($C1288, FanGraphs_Standings[[Abbreviation]:[2024 Projected Full Season RDif]], 5, FALSE)</f>
        <v>#N/A</v>
      </c>
      <c r="AX1288" s="9" t="e">
        <f>VLOOKUP($C1288, FanGraphs_Standings[[Abbreviation]:[2024 Projected Full Season W%]], 18, FALSE)</f>
        <v>#N/A</v>
      </c>
      <c r="AY1288" s="9" t="e">
        <f>VLOOKUP($C1288, 'Home Field Adv'!$A$2:$K$31, 11, FALSE)</f>
        <v>#N/A</v>
      </c>
      <c r="BB1288" s="5" t="str">
        <f t="shared" si="61"/>
        <v/>
      </c>
      <c r="BC1288" s="5" t="str">
        <f t="shared" si="62"/>
        <v/>
      </c>
      <c r="BD1288" s="5" t="str">
        <f t="shared" si="63"/>
        <v/>
      </c>
    </row>
    <row r="1289" spans="6:56" x14ac:dyDescent="0.45">
      <c r="F1289" s="9" t="e">
        <f>VLOOKUP($B1289, FanGraphs_Standings[[Abbreviation]:[2024 Year to Date G]], 2, FALSE)</f>
        <v>#N/A</v>
      </c>
      <c r="G1289" s="9" t="e">
        <f>IF(ISERR(VLOOKUP($D1289, 'SP Per G'!$A$2:$D$1380, 3, FALSE)), L1289, VLOOKUP($D1289, 'SP Per G'!$A$2:$D$1380, 3, FALSE))</f>
        <v>#N/A</v>
      </c>
      <c r="H1289" s="9" t="e">
        <f>VLOOKUP($D1289, 'SP Per G'!$A$2:$D$1380, 4, FALSE)</f>
        <v>#N/A</v>
      </c>
      <c r="I1289" s="9" t="e">
        <f>VLOOKUP($D1289, Individual_Pitching___Dashboard[], 18, FALSE)</f>
        <v>#N/A</v>
      </c>
      <c r="J1289" s="9" t="e">
        <f>VLOOKUP($D1289, Individual_Pitching___Dashboard[], 20, FALSE)</f>
        <v>#N/A</v>
      </c>
      <c r="K1289" s="9" t="e">
        <f>VLOOKUP($D1289, Individual_Pitching___Advanced[], 21,FALSE)</f>
        <v>#N/A</v>
      </c>
      <c r="L1289" s="9" t="e">
        <f>VLOOKUP($B1289, 'Team Per G'!$A$2:$G$31, 7, FALSE)</f>
        <v>#N/A</v>
      </c>
      <c r="M1289" s="9" t="e">
        <f>VLOOKUP($B1289, 'FanGraphs - Team WAR Projected'!$B$2:$E$31, 3, FALSE)/162</f>
        <v>#N/A</v>
      </c>
      <c r="N1289" s="9" t="e">
        <f>VLOOKUP($B1289, Team_Pitching___Advanced[[Team]:[xFIP]], 19,FALSE)</f>
        <v>#N/A</v>
      </c>
      <c r="O1289" s="9" t="e">
        <f>VLOOKUP($B1289, Team_Pitching___Advanced[], 20, FALSE)</f>
        <v>#N/A</v>
      </c>
      <c r="P1289" s="9" t="e">
        <f>VLOOKUP($B1289, Team_Batting___Dashboard[[Team]:[wOBA]], 16, FALSE)</f>
        <v>#N/A</v>
      </c>
      <c r="Q1289" s="9" t="e">
        <f>VLOOKUP($B1289, Team_Batting___Advanced[[Team]:[OPS]], 9, FALSE)</f>
        <v>#N/A</v>
      </c>
      <c r="R1289" s="9" t="e">
        <f>VLOOKUP($B1289, Team_Batting___Advanced[], 19, FALSE)</f>
        <v>#N/A</v>
      </c>
      <c r="S1289" s="9" t="e">
        <f>VLOOKUP($B1289, 'Team Per G'!$A$2:$G$31, 3, FALSE)</f>
        <v>#N/A</v>
      </c>
      <c r="T1289" s="9" t="e">
        <f>VLOOKUP($B1289, 'Team Per G'!$A$2:$G$31, 5, FALSE)</f>
        <v>#N/A</v>
      </c>
      <c r="U1289" s="9" t="e">
        <f>VLOOKUP($B1289, 'Team Per G'!$A$2:$G$31, 4, FALSE)</f>
        <v>#N/A</v>
      </c>
      <c r="V1289" s="9" t="e">
        <f>VLOOKUP($B1289, Team_Batting___Dashboard[], 22, FALSE)/$F1289</f>
        <v>#N/A</v>
      </c>
      <c r="W1289" s="9" t="e">
        <f>VLOOKUP($B1289, 'FanGraphs - Team WAR Projected'!$B$2:$E$31, 4, FALSE)/162</f>
        <v>#N/A</v>
      </c>
      <c r="X1289" s="9" t="e">
        <f>VLOOKUP($B1289, FanGraphs_Standings[[Abbreviation]:[2024 Year to Date RS/G]], 6, FALSE)/$F1289</f>
        <v>#N/A</v>
      </c>
      <c r="Y1289" s="9" t="e">
        <f>VLOOKUP($B1289, FanGraphs_Standings[[Abbreviation]:[2024 Projected Full Season RDif]], 19, FALSE)/162</f>
        <v>#N/A</v>
      </c>
      <c r="Z1289" s="9" t="e">
        <f>VLOOKUP($B1289, FanGraphs_Standings[[Abbreviation]:[2024 Projected Full Season RDif]], 5, FALSE)</f>
        <v>#N/A</v>
      </c>
      <c r="AA1289" s="9" t="e">
        <f>VLOOKUP($B1289, FanGraphs_Standings[[Abbreviation]:[2024 Projected Full Season W%]], 18, FALSE)</f>
        <v>#N/A</v>
      </c>
      <c r="AB1289" s="9" t="e">
        <f>VLOOKUP($B1289, 'Home Field Adv'!$A$2:$I$31, 9, FALSE)</f>
        <v>#N/A</v>
      </c>
      <c r="AC1289" s="9" t="e">
        <f>VLOOKUP($C1289, FanGraphs_Standings[[Abbreviation]:[2024 Year to Date G]], 2, FALSE)</f>
        <v>#N/A</v>
      </c>
      <c r="AD1289" s="9" t="e">
        <f>VLOOKUP($E1289, 'SP Per G'!$A$2:$D$1380, 3, FALSE)</f>
        <v>#N/A</v>
      </c>
      <c r="AE1289" s="9" t="e">
        <f>VLOOKUP($E1289, 'SP Per G'!$A$2:$D$1380, 4, FALSE)</f>
        <v>#N/A</v>
      </c>
      <c r="AF1289" s="9" t="e">
        <f>VLOOKUP($E1289, Individual_Pitching___Dashboard[], 18, FALSE)</f>
        <v>#N/A</v>
      </c>
      <c r="AG1289" s="9" t="e">
        <f>VLOOKUP($E1289, Individual_Pitching___Dashboard[], 20, FALSE)</f>
        <v>#N/A</v>
      </c>
      <c r="AH1289" s="9" t="e">
        <f>VLOOKUP($E1289, Individual_Pitching___Advanced[], 21,FALSE)</f>
        <v>#N/A</v>
      </c>
      <c r="AI1289" s="9" t="e">
        <f>VLOOKUP($C1289, 'Team Per G'!$A$2:$G$31, 7, FALSE)</f>
        <v>#N/A</v>
      </c>
      <c r="AJ1289" s="9" t="e">
        <f>VLOOKUP($C1289, 'FanGraphs - Team WAR Projected'!$B$2:$E$31, 3, FALSE)/162</f>
        <v>#N/A</v>
      </c>
      <c r="AK1289" s="9" t="e">
        <f>VLOOKUP($C1289, Team_Pitching___Advanced[[Team]:[xFIP]], 19,FALSE)</f>
        <v>#N/A</v>
      </c>
      <c r="AL1289" s="9" t="e">
        <f>VLOOKUP($C1289, Team_Pitching___Advanced[], 20, FALSE)</f>
        <v>#N/A</v>
      </c>
      <c r="AM1289" s="9" t="e">
        <f>VLOOKUP($C1289, Team_Batting___Dashboard[[Team]:[wOBA]], 16, FALSE)</f>
        <v>#N/A</v>
      </c>
      <c r="AN1289" s="9" t="e">
        <f>VLOOKUP($C1289, Team_Batting___Advanced[[Team]:[OPS]], 9, FALSE)</f>
        <v>#N/A</v>
      </c>
      <c r="AO1289" s="9" t="e">
        <f>VLOOKUP($C1289, Team_Batting___Advanced[], 19, FALSE)</f>
        <v>#N/A</v>
      </c>
      <c r="AP1289" s="9" t="e">
        <f>VLOOKUP($C1289, 'Team Per G'!$A$2:$G$31, 3, FALSE)</f>
        <v>#N/A</v>
      </c>
      <c r="AQ1289" s="9" t="e">
        <f>VLOOKUP($C1289, 'Team Per G'!$A$2:$G$31, 5, FALSE)</f>
        <v>#N/A</v>
      </c>
      <c r="AR1289" s="9" t="e">
        <f>VLOOKUP($C1289, 'Team Per G'!$A$2:$G$31, 4, FALSE)</f>
        <v>#N/A</v>
      </c>
      <c r="AS1289" s="9" t="e">
        <f>VLOOKUP($C1289, Team_Batting___Dashboard[], 22, FALSE)/$AC1289</f>
        <v>#N/A</v>
      </c>
      <c r="AT1289" s="9" t="e">
        <f>VLOOKUP($C1289, 'FanGraphs - Team WAR Projected'!$B$2:$E$31, 4, FALSE)/162</f>
        <v>#N/A</v>
      </c>
      <c r="AU1289" s="9" t="e">
        <f>VLOOKUP($C1289, FanGraphs_Standings[[Abbreviation]:[2024 Year to Date RS/G]], 6, FALSE)/$AC1289</f>
        <v>#N/A</v>
      </c>
      <c r="AV1289" s="9" t="e">
        <f>VLOOKUP($C1289, FanGraphs_Standings[[Abbreviation]:[2024 Projected Full Season RDif]], 19, FALSE)/162</f>
        <v>#N/A</v>
      </c>
      <c r="AW1289" s="9" t="e">
        <f>VLOOKUP($C1289, FanGraphs_Standings[[Abbreviation]:[2024 Projected Full Season RDif]], 5, FALSE)</f>
        <v>#N/A</v>
      </c>
      <c r="AX1289" s="9" t="e">
        <f>VLOOKUP($C1289, FanGraphs_Standings[[Abbreviation]:[2024 Projected Full Season W%]], 18, FALSE)</f>
        <v>#N/A</v>
      </c>
      <c r="AY1289" s="9" t="e">
        <f>VLOOKUP($C1289, 'Home Field Adv'!$A$2:$K$31, 11, FALSE)</f>
        <v>#N/A</v>
      </c>
      <c r="BB1289" s="5" t="str">
        <f t="shared" si="61"/>
        <v/>
      </c>
      <c r="BC1289" s="5" t="str">
        <f t="shared" si="62"/>
        <v/>
      </c>
      <c r="BD1289" s="5" t="str">
        <f t="shared" si="63"/>
        <v/>
      </c>
    </row>
    <row r="1290" spans="6:56" x14ac:dyDescent="0.45">
      <c r="F1290" s="9" t="e">
        <f>VLOOKUP($B1290, FanGraphs_Standings[[Abbreviation]:[2024 Year to Date G]], 2, FALSE)</f>
        <v>#N/A</v>
      </c>
      <c r="G1290" s="9" t="e">
        <f>IF(ISERR(VLOOKUP($D1290, 'SP Per G'!$A$2:$D$1380, 3, FALSE)), L1290, VLOOKUP($D1290, 'SP Per G'!$A$2:$D$1380, 3, FALSE))</f>
        <v>#N/A</v>
      </c>
      <c r="H1290" s="9" t="e">
        <f>VLOOKUP($D1290, 'SP Per G'!$A$2:$D$1380, 4, FALSE)</f>
        <v>#N/A</v>
      </c>
      <c r="I1290" s="9" t="e">
        <f>VLOOKUP($D1290, Individual_Pitching___Dashboard[], 18, FALSE)</f>
        <v>#N/A</v>
      </c>
      <c r="J1290" s="9" t="e">
        <f>VLOOKUP($D1290, Individual_Pitching___Dashboard[], 20, FALSE)</f>
        <v>#N/A</v>
      </c>
      <c r="K1290" s="9" t="e">
        <f>VLOOKUP($D1290, Individual_Pitching___Advanced[], 21,FALSE)</f>
        <v>#N/A</v>
      </c>
      <c r="L1290" s="9" t="e">
        <f>VLOOKUP($B1290, 'Team Per G'!$A$2:$G$31, 7, FALSE)</f>
        <v>#N/A</v>
      </c>
      <c r="M1290" s="9" t="e">
        <f>VLOOKUP($B1290, 'FanGraphs - Team WAR Projected'!$B$2:$E$31, 3, FALSE)/162</f>
        <v>#N/A</v>
      </c>
      <c r="N1290" s="9" t="e">
        <f>VLOOKUP($B1290, Team_Pitching___Advanced[[Team]:[xFIP]], 19,FALSE)</f>
        <v>#N/A</v>
      </c>
      <c r="O1290" s="9" t="e">
        <f>VLOOKUP($B1290, Team_Pitching___Advanced[], 20, FALSE)</f>
        <v>#N/A</v>
      </c>
      <c r="P1290" s="9" t="e">
        <f>VLOOKUP($B1290, Team_Batting___Dashboard[[Team]:[wOBA]], 16, FALSE)</f>
        <v>#N/A</v>
      </c>
      <c r="Q1290" s="9" t="e">
        <f>VLOOKUP($B1290, Team_Batting___Advanced[[Team]:[OPS]], 9, FALSE)</f>
        <v>#N/A</v>
      </c>
      <c r="R1290" s="9" t="e">
        <f>VLOOKUP($B1290, Team_Batting___Advanced[], 19, FALSE)</f>
        <v>#N/A</v>
      </c>
      <c r="S1290" s="9" t="e">
        <f>VLOOKUP($B1290, 'Team Per G'!$A$2:$G$31, 3, FALSE)</f>
        <v>#N/A</v>
      </c>
      <c r="T1290" s="9" t="e">
        <f>VLOOKUP($B1290, 'Team Per G'!$A$2:$G$31, 5, FALSE)</f>
        <v>#N/A</v>
      </c>
      <c r="U1290" s="9" t="e">
        <f>VLOOKUP($B1290, 'Team Per G'!$A$2:$G$31, 4, FALSE)</f>
        <v>#N/A</v>
      </c>
      <c r="V1290" s="9" t="e">
        <f>VLOOKUP($B1290, Team_Batting___Dashboard[], 22, FALSE)/$F1290</f>
        <v>#N/A</v>
      </c>
      <c r="W1290" s="9" t="e">
        <f>VLOOKUP($B1290, 'FanGraphs - Team WAR Projected'!$B$2:$E$31, 4, FALSE)/162</f>
        <v>#N/A</v>
      </c>
      <c r="X1290" s="9" t="e">
        <f>VLOOKUP($B1290, FanGraphs_Standings[[Abbreviation]:[2024 Year to Date RS/G]], 6, FALSE)/$F1290</f>
        <v>#N/A</v>
      </c>
      <c r="Y1290" s="9" t="e">
        <f>VLOOKUP($B1290, FanGraphs_Standings[[Abbreviation]:[2024 Projected Full Season RDif]], 19, FALSE)/162</f>
        <v>#N/A</v>
      </c>
      <c r="Z1290" s="9" t="e">
        <f>VLOOKUP($B1290, FanGraphs_Standings[[Abbreviation]:[2024 Projected Full Season RDif]], 5, FALSE)</f>
        <v>#N/A</v>
      </c>
      <c r="AA1290" s="9" t="e">
        <f>VLOOKUP($B1290, FanGraphs_Standings[[Abbreviation]:[2024 Projected Full Season W%]], 18, FALSE)</f>
        <v>#N/A</v>
      </c>
      <c r="AB1290" s="9" t="e">
        <f>VLOOKUP($B1290, 'Home Field Adv'!$A$2:$I$31, 9, FALSE)</f>
        <v>#N/A</v>
      </c>
      <c r="AC1290" s="9" t="e">
        <f>VLOOKUP($C1290, FanGraphs_Standings[[Abbreviation]:[2024 Year to Date G]], 2, FALSE)</f>
        <v>#N/A</v>
      </c>
      <c r="AD1290" s="9" t="e">
        <f>VLOOKUP($E1290, 'SP Per G'!$A$2:$D$1380, 3, FALSE)</f>
        <v>#N/A</v>
      </c>
      <c r="AE1290" s="9" t="e">
        <f>VLOOKUP($E1290, 'SP Per G'!$A$2:$D$1380, 4, FALSE)</f>
        <v>#N/A</v>
      </c>
      <c r="AF1290" s="9" t="e">
        <f>VLOOKUP($E1290, Individual_Pitching___Dashboard[], 18, FALSE)</f>
        <v>#N/A</v>
      </c>
      <c r="AG1290" s="9" t="e">
        <f>VLOOKUP($E1290, Individual_Pitching___Dashboard[], 20, FALSE)</f>
        <v>#N/A</v>
      </c>
      <c r="AH1290" s="9" t="e">
        <f>VLOOKUP($E1290, Individual_Pitching___Advanced[], 21,FALSE)</f>
        <v>#N/A</v>
      </c>
      <c r="AI1290" s="9" t="e">
        <f>VLOOKUP($C1290, 'Team Per G'!$A$2:$G$31, 7, FALSE)</f>
        <v>#N/A</v>
      </c>
      <c r="AJ1290" s="9" t="e">
        <f>VLOOKUP($C1290, 'FanGraphs - Team WAR Projected'!$B$2:$E$31, 3, FALSE)/162</f>
        <v>#N/A</v>
      </c>
      <c r="AK1290" s="9" t="e">
        <f>VLOOKUP($C1290, Team_Pitching___Advanced[[Team]:[xFIP]], 19,FALSE)</f>
        <v>#N/A</v>
      </c>
      <c r="AL1290" s="9" t="e">
        <f>VLOOKUP($C1290, Team_Pitching___Advanced[], 20, FALSE)</f>
        <v>#N/A</v>
      </c>
      <c r="AM1290" s="9" t="e">
        <f>VLOOKUP($C1290, Team_Batting___Dashboard[[Team]:[wOBA]], 16, FALSE)</f>
        <v>#N/A</v>
      </c>
      <c r="AN1290" s="9" t="e">
        <f>VLOOKUP($C1290, Team_Batting___Advanced[[Team]:[OPS]], 9, FALSE)</f>
        <v>#N/A</v>
      </c>
      <c r="AO1290" s="9" t="e">
        <f>VLOOKUP($C1290, Team_Batting___Advanced[], 19, FALSE)</f>
        <v>#N/A</v>
      </c>
      <c r="AP1290" s="9" t="e">
        <f>VLOOKUP($C1290, 'Team Per G'!$A$2:$G$31, 3, FALSE)</f>
        <v>#N/A</v>
      </c>
      <c r="AQ1290" s="9" t="e">
        <f>VLOOKUP($C1290, 'Team Per G'!$A$2:$G$31, 5, FALSE)</f>
        <v>#N/A</v>
      </c>
      <c r="AR1290" s="9" t="e">
        <f>VLOOKUP($C1290, 'Team Per G'!$A$2:$G$31, 4, FALSE)</f>
        <v>#N/A</v>
      </c>
      <c r="AS1290" s="9" t="e">
        <f>VLOOKUP($C1290, Team_Batting___Dashboard[], 22, FALSE)/$AC1290</f>
        <v>#N/A</v>
      </c>
      <c r="AT1290" s="9" t="e">
        <f>VLOOKUP($C1290, 'FanGraphs - Team WAR Projected'!$B$2:$E$31, 4, FALSE)/162</f>
        <v>#N/A</v>
      </c>
      <c r="AU1290" s="9" t="e">
        <f>VLOOKUP($C1290, FanGraphs_Standings[[Abbreviation]:[2024 Year to Date RS/G]], 6, FALSE)/$AC1290</f>
        <v>#N/A</v>
      </c>
      <c r="AV1290" s="9" t="e">
        <f>VLOOKUP($C1290, FanGraphs_Standings[[Abbreviation]:[2024 Projected Full Season RDif]], 19, FALSE)/162</f>
        <v>#N/A</v>
      </c>
      <c r="AW1290" s="9" t="e">
        <f>VLOOKUP($C1290, FanGraphs_Standings[[Abbreviation]:[2024 Projected Full Season RDif]], 5, FALSE)</f>
        <v>#N/A</v>
      </c>
      <c r="AX1290" s="9" t="e">
        <f>VLOOKUP($C1290, FanGraphs_Standings[[Abbreviation]:[2024 Projected Full Season W%]], 18, FALSE)</f>
        <v>#N/A</v>
      </c>
      <c r="AY1290" s="9" t="e">
        <f>VLOOKUP($C1290, 'Home Field Adv'!$A$2:$K$31, 11, FALSE)</f>
        <v>#N/A</v>
      </c>
      <c r="BB1290" s="5" t="str">
        <f t="shared" si="61"/>
        <v/>
      </c>
      <c r="BC1290" s="5" t="str">
        <f t="shared" si="62"/>
        <v/>
      </c>
      <c r="BD1290" s="5" t="str">
        <f t="shared" si="63"/>
        <v/>
      </c>
    </row>
    <row r="1291" spans="6:56" x14ac:dyDescent="0.45">
      <c r="F1291" s="9" t="e">
        <f>VLOOKUP($B1291, FanGraphs_Standings[[Abbreviation]:[2024 Year to Date G]], 2, FALSE)</f>
        <v>#N/A</v>
      </c>
      <c r="G1291" s="9" t="e">
        <f>IF(ISERR(VLOOKUP($D1291, 'SP Per G'!$A$2:$D$1380, 3, FALSE)), L1291, VLOOKUP($D1291, 'SP Per G'!$A$2:$D$1380, 3, FALSE))</f>
        <v>#N/A</v>
      </c>
      <c r="H1291" s="9" t="e">
        <f>VLOOKUP($D1291, 'SP Per G'!$A$2:$D$1380, 4, FALSE)</f>
        <v>#N/A</v>
      </c>
      <c r="I1291" s="9" t="e">
        <f>VLOOKUP($D1291, Individual_Pitching___Dashboard[], 18, FALSE)</f>
        <v>#N/A</v>
      </c>
      <c r="J1291" s="9" t="e">
        <f>VLOOKUP($D1291, Individual_Pitching___Dashboard[], 20, FALSE)</f>
        <v>#N/A</v>
      </c>
      <c r="K1291" s="9" t="e">
        <f>VLOOKUP($D1291, Individual_Pitching___Advanced[], 21,FALSE)</f>
        <v>#N/A</v>
      </c>
      <c r="L1291" s="9" t="e">
        <f>VLOOKUP($B1291, 'Team Per G'!$A$2:$G$31, 7, FALSE)</f>
        <v>#N/A</v>
      </c>
      <c r="M1291" s="9" t="e">
        <f>VLOOKUP($B1291, 'FanGraphs - Team WAR Projected'!$B$2:$E$31, 3, FALSE)/162</f>
        <v>#N/A</v>
      </c>
      <c r="N1291" s="9" t="e">
        <f>VLOOKUP($B1291, Team_Pitching___Advanced[[Team]:[xFIP]], 19,FALSE)</f>
        <v>#N/A</v>
      </c>
      <c r="O1291" s="9" t="e">
        <f>VLOOKUP($B1291, Team_Pitching___Advanced[], 20, FALSE)</f>
        <v>#N/A</v>
      </c>
      <c r="P1291" s="9" t="e">
        <f>VLOOKUP($B1291, Team_Batting___Dashboard[[Team]:[wOBA]], 16, FALSE)</f>
        <v>#N/A</v>
      </c>
      <c r="Q1291" s="9" t="e">
        <f>VLOOKUP($B1291, Team_Batting___Advanced[[Team]:[OPS]], 9, FALSE)</f>
        <v>#N/A</v>
      </c>
      <c r="R1291" s="9" t="e">
        <f>VLOOKUP($B1291, Team_Batting___Advanced[], 19, FALSE)</f>
        <v>#N/A</v>
      </c>
      <c r="S1291" s="9" t="e">
        <f>VLOOKUP($B1291, 'Team Per G'!$A$2:$G$31, 3, FALSE)</f>
        <v>#N/A</v>
      </c>
      <c r="T1291" s="9" t="e">
        <f>VLOOKUP($B1291, 'Team Per G'!$A$2:$G$31, 5, FALSE)</f>
        <v>#N/A</v>
      </c>
      <c r="U1291" s="9" t="e">
        <f>VLOOKUP($B1291, 'Team Per G'!$A$2:$G$31, 4, FALSE)</f>
        <v>#N/A</v>
      </c>
      <c r="V1291" s="9" t="e">
        <f>VLOOKUP($B1291, Team_Batting___Dashboard[], 22, FALSE)/$F1291</f>
        <v>#N/A</v>
      </c>
      <c r="W1291" s="9" t="e">
        <f>VLOOKUP($B1291, 'FanGraphs - Team WAR Projected'!$B$2:$E$31, 4, FALSE)/162</f>
        <v>#N/A</v>
      </c>
      <c r="X1291" s="9" t="e">
        <f>VLOOKUP($B1291, FanGraphs_Standings[[Abbreviation]:[2024 Year to Date RS/G]], 6, FALSE)/$F1291</f>
        <v>#N/A</v>
      </c>
      <c r="Y1291" s="9" t="e">
        <f>VLOOKUP($B1291, FanGraphs_Standings[[Abbreviation]:[2024 Projected Full Season RDif]], 19, FALSE)/162</f>
        <v>#N/A</v>
      </c>
      <c r="Z1291" s="9" t="e">
        <f>VLOOKUP($B1291, FanGraphs_Standings[[Abbreviation]:[2024 Projected Full Season RDif]], 5, FALSE)</f>
        <v>#N/A</v>
      </c>
      <c r="AA1291" s="9" t="e">
        <f>VLOOKUP($B1291, FanGraphs_Standings[[Abbreviation]:[2024 Projected Full Season W%]], 18, FALSE)</f>
        <v>#N/A</v>
      </c>
      <c r="AB1291" s="9" t="e">
        <f>VLOOKUP($B1291, 'Home Field Adv'!$A$2:$I$31, 9, FALSE)</f>
        <v>#N/A</v>
      </c>
      <c r="AC1291" s="9" t="e">
        <f>VLOOKUP($C1291, FanGraphs_Standings[[Abbreviation]:[2024 Year to Date G]], 2, FALSE)</f>
        <v>#N/A</v>
      </c>
      <c r="AD1291" s="9" t="e">
        <f>VLOOKUP($E1291, 'SP Per G'!$A$2:$D$1380, 3, FALSE)</f>
        <v>#N/A</v>
      </c>
      <c r="AE1291" s="9" t="e">
        <f>VLOOKUP($E1291, 'SP Per G'!$A$2:$D$1380, 4, FALSE)</f>
        <v>#N/A</v>
      </c>
      <c r="AF1291" s="9" t="e">
        <f>VLOOKUP($E1291, Individual_Pitching___Dashboard[], 18, FALSE)</f>
        <v>#N/A</v>
      </c>
      <c r="AG1291" s="9" t="e">
        <f>VLOOKUP($E1291, Individual_Pitching___Dashboard[], 20, FALSE)</f>
        <v>#N/A</v>
      </c>
      <c r="AH1291" s="9" t="e">
        <f>VLOOKUP($E1291, Individual_Pitching___Advanced[], 21,FALSE)</f>
        <v>#N/A</v>
      </c>
      <c r="AI1291" s="9" t="e">
        <f>VLOOKUP($C1291, 'Team Per G'!$A$2:$G$31, 7, FALSE)</f>
        <v>#N/A</v>
      </c>
      <c r="AJ1291" s="9" t="e">
        <f>VLOOKUP($C1291, 'FanGraphs - Team WAR Projected'!$B$2:$E$31, 3, FALSE)/162</f>
        <v>#N/A</v>
      </c>
      <c r="AK1291" s="9" t="e">
        <f>VLOOKUP($C1291, Team_Pitching___Advanced[[Team]:[xFIP]], 19,FALSE)</f>
        <v>#N/A</v>
      </c>
      <c r="AL1291" s="9" t="e">
        <f>VLOOKUP($C1291, Team_Pitching___Advanced[], 20, FALSE)</f>
        <v>#N/A</v>
      </c>
      <c r="AM1291" s="9" t="e">
        <f>VLOOKUP($C1291, Team_Batting___Dashboard[[Team]:[wOBA]], 16, FALSE)</f>
        <v>#N/A</v>
      </c>
      <c r="AN1291" s="9" t="e">
        <f>VLOOKUP($C1291, Team_Batting___Advanced[[Team]:[OPS]], 9, FALSE)</f>
        <v>#N/A</v>
      </c>
      <c r="AO1291" s="9" t="e">
        <f>VLOOKUP($C1291, Team_Batting___Advanced[], 19, FALSE)</f>
        <v>#N/A</v>
      </c>
      <c r="AP1291" s="9" t="e">
        <f>VLOOKUP($C1291, 'Team Per G'!$A$2:$G$31, 3, FALSE)</f>
        <v>#N/A</v>
      </c>
      <c r="AQ1291" s="9" t="e">
        <f>VLOOKUP($C1291, 'Team Per G'!$A$2:$G$31, 5, FALSE)</f>
        <v>#N/A</v>
      </c>
      <c r="AR1291" s="9" t="e">
        <f>VLOOKUP($C1291, 'Team Per G'!$A$2:$G$31, 4, FALSE)</f>
        <v>#N/A</v>
      </c>
      <c r="AS1291" s="9" t="e">
        <f>VLOOKUP($C1291, Team_Batting___Dashboard[], 22, FALSE)/$AC1291</f>
        <v>#N/A</v>
      </c>
      <c r="AT1291" s="9" t="e">
        <f>VLOOKUP($C1291, 'FanGraphs - Team WAR Projected'!$B$2:$E$31, 4, FALSE)/162</f>
        <v>#N/A</v>
      </c>
      <c r="AU1291" s="9" t="e">
        <f>VLOOKUP($C1291, FanGraphs_Standings[[Abbreviation]:[2024 Year to Date RS/G]], 6, FALSE)/$AC1291</f>
        <v>#N/A</v>
      </c>
      <c r="AV1291" s="9" t="e">
        <f>VLOOKUP($C1291, FanGraphs_Standings[[Abbreviation]:[2024 Projected Full Season RDif]], 19, FALSE)/162</f>
        <v>#N/A</v>
      </c>
      <c r="AW1291" s="9" t="e">
        <f>VLOOKUP($C1291, FanGraphs_Standings[[Abbreviation]:[2024 Projected Full Season RDif]], 5, FALSE)</f>
        <v>#N/A</v>
      </c>
      <c r="AX1291" s="9" t="e">
        <f>VLOOKUP($C1291, FanGraphs_Standings[[Abbreviation]:[2024 Projected Full Season W%]], 18, FALSE)</f>
        <v>#N/A</v>
      </c>
      <c r="AY1291" s="9" t="e">
        <f>VLOOKUP($C1291, 'Home Field Adv'!$A$2:$K$31, 11, FALSE)</f>
        <v>#N/A</v>
      </c>
      <c r="BB1291" s="5" t="str">
        <f t="shared" si="61"/>
        <v/>
      </c>
      <c r="BC1291" s="5" t="str">
        <f t="shared" si="62"/>
        <v/>
      </c>
      <c r="BD1291" s="5" t="str">
        <f t="shared" si="63"/>
        <v/>
      </c>
    </row>
    <row r="1292" spans="6:56" x14ac:dyDescent="0.45">
      <c r="F1292" s="9" t="e">
        <f>VLOOKUP($B1292, FanGraphs_Standings[[Abbreviation]:[2024 Year to Date G]], 2, FALSE)</f>
        <v>#N/A</v>
      </c>
      <c r="G1292" s="9" t="e">
        <f>IF(ISERR(VLOOKUP($D1292, 'SP Per G'!$A$2:$D$1380, 3, FALSE)), L1292, VLOOKUP($D1292, 'SP Per G'!$A$2:$D$1380, 3, FALSE))</f>
        <v>#N/A</v>
      </c>
      <c r="H1292" s="9" t="e">
        <f>VLOOKUP($D1292, 'SP Per G'!$A$2:$D$1380, 4, FALSE)</f>
        <v>#N/A</v>
      </c>
      <c r="I1292" s="9" t="e">
        <f>VLOOKUP($D1292, Individual_Pitching___Dashboard[], 18, FALSE)</f>
        <v>#N/A</v>
      </c>
      <c r="J1292" s="9" t="e">
        <f>VLOOKUP($D1292, Individual_Pitching___Dashboard[], 20, FALSE)</f>
        <v>#N/A</v>
      </c>
      <c r="K1292" s="9" t="e">
        <f>VLOOKUP($D1292, Individual_Pitching___Advanced[], 21,FALSE)</f>
        <v>#N/A</v>
      </c>
      <c r="L1292" s="9" t="e">
        <f>VLOOKUP($B1292, 'Team Per G'!$A$2:$G$31, 7, FALSE)</f>
        <v>#N/A</v>
      </c>
      <c r="M1292" s="9" t="e">
        <f>VLOOKUP($B1292, 'FanGraphs - Team WAR Projected'!$B$2:$E$31, 3, FALSE)/162</f>
        <v>#N/A</v>
      </c>
      <c r="N1292" s="9" t="e">
        <f>VLOOKUP($B1292, Team_Pitching___Advanced[[Team]:[xFIP]], 19,FALSE)</f>
        <v>#N/A</v>
      </c>
      <c r="O1292" s="9" t="e">
        <f>VLOOKUP($B1292, Team_Pitching___Advanced[], 20, FALSE)</f>
        <v>#N/A</v>
      </c>
      <c r="P1292" s="9" t="e">
        <f>VLOOKUP($B1292, Team_Batting___Dashboard[[Team]:[wOBA]], 16, FALSE)</f>
        <v>#N/A</v>
      </c>
      <c r="Q1292" s="9" t="e">
        <f>VLOOKUP($B1292, Team_Batting___Advanced[[Team]:[OPS]], 9, FALSE)</f>
        <v>#N/A</v>
      </c>
      <c r="R1292" s="9" t="e">
        <f>VLOOKUP($B1292, Team_Batting___Advanced[], 19, FALSE)</f>
        <v>#N/A</v>
      </c>
      <c r="S1292" s="9" t="e">
        <f>VLOOKUP($B1292, 'Team Per G'!$A$2:$G$31, 3, FALSE)</f>
        <v>#N/A</v>
      </c>
      <c r="T1292" s="9" t="e">
        <f>VLOOKUP($B1292, 'Team Per G'!$A$2:$G$31, 5, FALSE)</f>
        <v>#N/A</v>
      </c>
      <c r="U1292" s="9" t="e">
        <f>VLOOKUP($B1292, 'Team Per G'!$A$2:$G$31, 4, FALSE)</f>
        <v>#N/A</v>
      </c>
      <c r="V1292" s="9" t="e">
        <f>VLOOKUP($B1292, Team_Batting___Dashboard[], 22, FALSE)/$F1292</f>
        <v>#N/A</v>
      </c>
      <c r="W1292" s="9" t="e">
        <f>VLOOKUP($B1292, 'FanGraphs - Team WAR Projected'!$B$2:$E$31, 4, FALSE)/162</f>
        <v>#N/A</v>
      </c>
      <c r="X1292" s="9" t="e">
        <f>VLOOKUP($B1292, FanGraphs_Standings[[Abbreviation]:[2024 Year to Date RS/G]], 6, FALSE)/$F1292</f>
        <v>#N/A</v>
      </c>
      <c r="Y1292" s="9" t="e">
        <f>VLOOKUP($B1292, FanGraphs_Standings[[Abbreviation]:[2024 Projected Full Season RDif]], 19, FALSE)/162</f>
        <v>#N/A</v>
      </c>
      <c r="Z1292" s="9" t="e">
        <f>VLOOKUP($B1292, FanGraphs_Standings[[Abbreviation]:[2024 Projected Full Season RDif]], 5, FALSE)</f>
        <v>#N/A</v>
      </c>
      <c r="AA1292" s="9" t="e">
        <f>VLOOKUP($B1292, FanGraphs_Standings[[Abbreviation]:[2024 Projected Full Season W%]], 18, FALSE)</f>
        <v>#N/A</v>
      </c>
      <c r="AB1292" s="9" t="e">
        <f>VLOOKUP($B1292, 'Home Field Adv'!$A$2:$I$31, 9, FALSE)</f>
        <v>#N/A</v>
      </c>
      <c r="AC1292" s="9" t="e">
        <f>VLOOKUP($C1292, FanGraphs_Standings[[Abbreviation]:[2024 Year to Date G]], 2, FALSE)</f>
        <v>#N/A</v>
      </c>
      <c r="AD1292" s="9" t="e">
        <f>VLOOKUP($E1292, 'SP Per G'!$A$2:$D$1380, 3, FALSE)</f>
        <v>#N/A</v>
      </c>
      <c r="AE1292" s="9" t="e">
        <f>VLOOKUP($E1292, 'SP Per G'!$A$2:$D$1380, 4, FALSE)</f>
        <v>#N/A</v>
      </c>
      <c r="AF1292" s="9" t="e">
        <f>VLOOKUP($E1292, Individual_Pitching___Dashboard[], 18, FALSE)</f>
        <v>#N/A</v>
      </c>
      <c r="AG1292" s="9" t="e">
        <f>VLOOKUP($E1292, Individual_Pitching___Dashboard[], 20, FALSE)</f>
        <v>#N/A</v>
      </c>
      <c r="AH1292" s="9" t="e">
        <f>VLOOKUP($E1292, Individual_Pitching___Advanced[], 21,FALSE)</f>
        <v>#N/A</v>
      </c>
      <c r="AI1292" s="9" t="e">
        <f>VLOOKUP($C1292, 'Team Per G'!$A$2:$G$31, 7, FALSE)</f>
        <v>#N/A</v>
      </c>
      <c r="AJ1292" s="9" t="e">
        <f>VLOOKUP($C1292, 'FanGraphs - Team WAR Projected'!$B$2:$E$31, 3, FALSE)/162</f>
        <v>#N/A</v>
      </c>
      <c r="AK1292" s="9" t="e">
        <f>VLOOKUP($C1292, Team_Pitching___Advanced[[Team]:[xFIP]], 19,FALSE)</f>
        <v>#N/A</v>
      </c>
      <c r="AL1292" s="9" t="e">
        <f>VLOOKUP($C1292, Team_Pitching___Advanced[], 20, FALSE)</f>
        <v>#N/A</v>
      </c>
      <c r="AM1292" s="9" t="e">
        <f>VLOOKUP($C1292, Team_Batting___Dashboard[[Team]:[wOBA]], 16, FALSE)</f>
        <v>#N/A</v>
      </c>
      <c r="AN1292" s="9" t="e">
        <f>VLOOKUP($C1292, Team_Batting___Advanced[[Team]:[OPS]], 9, FALSE)</f>
        <v>#N/A</v>
      </c>
      <c r="AO1292" s="9" t="e">
        <f>VLOOKUP($C1292, Team_Batting___Advanced[], 19, FALSE)</f>
        <v>#N/A</v>
      </c>
      <c r="AP1292" s="9" t="e">
        <f>VLOOKUP($C1292, 'Team Per G'!$A$2:$G$31, 3, FALSE)</f>
        <v>#N/A</v>
      </c>
      <c r="AQ1292" s="9" t="e">
        <f>VLOOKUP($C1292, 'Team Per G'!$A$2:$G$31, 5, FALSE)</f>
        <v>#N/A</v>
      </c>
      <c r="AR1292" s="9" t="e">
        <f>VLOOKUP($C1292, 'Team Per G'!$A$2:$G$31, 4, FALSE)</f>
        <v>#N/A</v>
      </c>
      <c r="AS1292" s="9" t="e">
        <f>VLOOKUP($C1292, Team_Batting___Dashboard[], 22, FALSE)/$AC1292</f>
        <v>#N/A</v>
      </c>
      <c r="AT1292" s="9" t="e">
        <f>VLOOKUP($C1292, 'FanGraphs - Team WAR Projected'!$B$2:$E$31, 4, FALSE)/162</f>
        <v>#N/A</v>
      </c>
      <c r="AU1292" s="9" t="e">
        <f>VLOOKUP($C1292, FanGraphs_Standings[[Abbreviation]:[2024 Year to Date RS/G]], 6, FALSE)/$AC1292</f>
        <v>#N/A</v>
      </c>
      <c r="AV1292" s="9" t="e">
        <f>VLOOKUP($C1292, FanGraphs_Standings[[Abbreviation]:[2024 Projected Full Season RDif]], 19, FALSE)/162</f>
        <v>#N/A</v>
      </c>
      <c r="AW1292" s="9" t="e">
        <f>VLOOKUP($C1292, FanGraphs_Standings[[Abbreviation]:[2024 Projected Full Season RDif]], 5, FALSE)</f>
        <v>#N/A</v>
      </c>
      <c r="AX1292" s="9" t="e">
        <f>VLOOKUP($C1292, FanGraphs_Standings[[Abbreviation]:[2024 Projected Full Season W%]], 18, FALSE)</f>
        <v>#N/A</v>
      </c>
      <c r="AY1292" s="9" t="e">
        <f>VLOOKUP($C1292, 'Home Field Adv'!$A$2:$K$31, 11, FALSE)</f>
        <v>#N/A</v>
      </c>
      <c r="BB1292" s="5" t="str">
        <f t="shared" si="61"/>
        <v/>
      </c>
      <c r="BC1292" s="5" t="str">
        <f t="shared" si="62"/>
        <v/>
      </c>
      <c r="BD1292" s="5" t="str">
        <f t="shared" si="63"/>
        <v/>
      </c>
    </row>
    <row r="1293" spans="6:56" x14ac:dyDescent="0.45">
      <c r="F1293" s="9" t="e">
        <f>VLOOKUP($B1293, FanGraphs_Standings[[Abbreviation]:[2024 Year to Date G]], 2, FALSE)</f>
        <v>#N/A</v>
      </c>
      <c r="G1293" s="9" t="e">
        <f>IF(ISERR(VLOOKUP($D1293, 'SP Per G'!$A$2:$D$1380, 3, FALSE)), L1293, VLOOKUP($D1293, 'SP Per G'!$A$2:$D$1380, 3, FALSE))</f>
        <v>#N/A</v>
      </c>
      <c r="H1293" s="9" t="e">
        <f>VLOOKUP($D1293, 'SP Per G'!$A$2:$D$1380, 4, FALSE)</f>
        <v>#N/A</v>
      </c>
      <c r="I1293" s="9" t="e">
        <f>VLOOKUP($D1293, Individual_Pitching___Dashboard[], 18, FALSE)</f>
        <v>#N/A</v>
      </c>
      <c r="J1293" s="9" t="e">
        <f>VLOOKUP($D1293, Individual_Pitching___Dashboard[], 20, FALSE)</f>
        <v>#N/A</v>
      </c>
      <c r="K1293" s="9" t="e">
        <f>VLOOKUP($D1293, Individual_Pitching___Advanced[], 21,FALSE)</f>
        <v>#N/A</v>
      </c>
      <c r="L1293" s="9" t="e">
        <f>VLOOKUP($B1293, 'Team Per G'!$A$2:$G$31, 7, FALSE)</f>
        <v>#N/A</v>
      </c>
      <c r="M1293" s="9" t="e">
        <f>VLOOKUP($B1293, 'FanGraphs - Team WAR Projected'!$B$2:$E$31, 3, FALSE)/162</f>
        <v>#N/A</v>
      </c>
      <c r="N1293" s="9" t="e">
        <f>VLOOKUP($B1293, Team_Pitching___Advanced[[Team]:[xFIP]], 19,FALSE)</f>
        <v>#N/A</v>
      </c>
      <c r="O1293" s="9" t="e">
        <f>VLOOKUP($B1293, Team_Pitching___Advanced[], 20, FALSE)</f>
        <v>#N/A</v>
      </c>
      <c r="P1293" s="9" t="e">
        <f>VLOOKUP($B1293, Team_Batting___Dashboard[[Team]:[wOBA]], 16, FALSE)</f>
        <v>#N/A</v>
      </c>
      <c r="Q1293" s="9" t="e">
        <f>VLOOKUP($B1293, Team_Batting___Advanced[[Team]:[OPS]], 9, FALSE)</f>
        <v>#N/A</v>
      </c>
      <c r="R1293" s="9" t="e">
        <f>VLOOKUP($B1293, Team_Batting___Advanced[], 19, FALSE)</f>
        <v>#N/A</v>
      </c>
      <c r="S1293" s="9" t="e">
        <f>VLOOKUP($B1293, 'Team Per G'!$A$2:$G$31, 3, FALSE)</f>
        <v>#N/A</v>
      </c>
      <c r="T1293" s="9" t="e">
        <f>VLOOKUP($B1293, 'Team Per G'!$A$2:$G$31, 5, FALSE)</f>
        <v>#N/A</v>
      </c>
      <c r="U1293" s="9" t="e">
        <f>VLOOKUP($B1293, 'Team Per G'!$A$2:$G$31, 4, FALSE)</f>
        <v>#N/A</v>
      </c>
      <c r="V1293" s="9" t="e">
        <f>VLOOKUP($B1293, Team_Batting___Dashboard[], 22, FALSE)/$F1293</f>
        <v>#N/A</v>
      </c>
      <c r="W1293" s="9" t="e">
        <f>VLOOKUP($B1293, 'FanGraphs - Team WAR Projected'!$B$2:$E$31, 4, FALSE)/162</f>
        <v>#N/A</v>
      </c>
      <c r="X1293" s="9" t="e">
        <f>VLOOKUP($B1293, FanGraphs_Standings[[Abbreviation]:[2024 Year to Date RS/G]], 6, FALSE)/$F1293</f>
        <v>#N/A</v>
      </c>
      <c r="Y1293" s="9" t="e">
        <f>VLOOKUP($B1293, FanGraphs_Standings[[Abbreviation]:[2024 Projected Full Season RDif]], 19, FALSE)/162</f>
        <v>#N/A</v>
      </c>
      <c r="Z1293" s="9" t="e">
        <f>VLOOKUP($B1293, FanGraphs_Standings[[Abbreviation]:[2024 Projected Full Season RDif]], 5, FALSE)</f>
        <v>#N/A</v>
      </c>
      <c r="AA1293" s="9" t="e">
        <f>VLOOKUP($B1293, FanGraphs_Standings[[Abbreviation]:[2024 Projected Full Season W%]], 18, FALSE)</f>
        <v>#N/A</v>
      </c>
      <c r="AB1293" s="9" t="e">
        <f>VLOOKUP($B1293, 'Home Field Adv'!$A$2:$I$31, 9, FALSE)</f>
        <v>#N/A</v>
      </c>
      <c r="AC1293" s="9" t="e">
        <f>VLOOKUP($C1293, FanGraphs_Standings[[Abbreviation]:[2024 Year to Date G]], 2, FALSE)</f>
        <v>#N/A</v>
      </c>
      <c r="AD1293" s="9" t="e">
        <f>VLOOKUP($E1293, 'SP Per G'!$A$2:$D$1380, 3, FALSE)</f>
        <v>#N/A</v>
      </c>
      <c r="AE1293" s="9" t="e">
        <f>VLOOKUP($E1293, 'SP Per G'!$A$2:$D$1380, 4, FALSE)</f>
        <v>#N/A</v>
      </c>
      <c r="AF1293" s="9" t="e">
        <f>VLOOKUP($E1293, Individual_Pitching___Dashboard[], 18, FALSE)</f>
        <v>#N/A</v>
      </c>
      <c r="AG1293" s="9" t="e">
        <f>VLOOKUP($E1293, Individual_Pitching___Dashboard[], 20, FALSE)</f>
        <v>#N/A</v>
      </c>
      <c r="AH1293" s="9" t="e">
        <f>VLOOKUP($E1293, Individual_Pitching___Advanced[], 21,FALSE)</f>
        <v>#N/A</v>
      </c>
      <c r="AI1293" s="9" t="e">
        <f>VLOOKUP($C1293, 'Team Per G'!$A$2:$G$31, 7, FALSE)</f>
        <v>#N/A</v>
      </c>
      <c r="AJ1293" s="9" t="e">
        <f>VLOOKUP($C1293, 'FanGraphs - Team WAR Projected'!$B$2:$E$31, 3, FALSE)/162</f>
        <v>#N/A</v>
      </c>
      <c r="AK1293" s="9" t="e">
        <f>VLOOKUP($C1293, Team_Pitching___Advanced[[Team]:[xFIP]], 19,FALSE)</f>
        <v>#N/A</v>
      </c>
      <c r="AL1293" s="9" t="e">
        <f>VLOOKUP($C1293, Team_Pitching___Advanced[], 20, FALSE)</f>
        <v>#N/A</v>
      </c>
      <c r="AM1293" s="9" t="e">
        <f>VLOOKUP($C1293, Team_Batting___Dashboard[[Team]:[wOBA]], 16, FALSE)</f>
        <v>#N/A</v>
      </c>
      <c r="AN1293" s="9" t="e">
        <f>VLOOKUP($C1293, Team_Batting___Advanced[[Team]:[OPS]], 9, FALSE)</f>
        <v>#N/A</v>
      </c>
      <c r="AO1293" s="9" t="e">
        <f>VLOOKUP($C1293, Team_Batting___Advanced[], 19, FALSE)</f>
        <v>#N/A</v>
      </c>
      <c r="AP1293" s="9" t="e">
        <f>VLOOKUP($C1293, 'Team Per G'!$A$2:$G$31, 3, FALSE)</f>
        <v>#N/A</v>
      </c>
      <c r="AQ1293" s="9" t="e">
        <f>VLOOKUP($C1293, 'Team Per G'!$A$2:$G$31, 5, FALSE)</f>
        <v>#N/A</v>
      </c>
      <c r="AR1293" s="9" t="e">
        <f>VLOOKUP($C1293, 'Team Per G'!$A$2:$G$31, 4, FALSE)</f>
        <v>#N/A</v>
      </c>
      <c r="AS1293" s="9" t="e">
        <f>VLOOKUP($C1293, Team_Batting___Dashboard[], 22, FALSE)/$AC1293</f>
        <v>#N/A</v>
      </c>
      <c r="AT1293" s="9" t="e">
        <f>VLOOKUP($C1293, 'FanGraphs - Team WAR Projected'!$B$2:$E$31, 4, FALSE)/162</f>
        <v>#N/A</v>
      </c>
      <c r="AU1293" s="9" t="e">
        <f>VLOOKUP($C1293, FanGraphs_Standings[[Abbreviation]:[2024 Year to Date RS/G]], 6, FALSE)/$AC1293</f>
        <v>#N/A</v>
      </c>
      <c r="AV1293" s="9" t="e">
        <f>VLOOKUP($C1293, FanGraphs_Standings[[Abbreviation]:[2024 Projected Full Season RDif]], 19, FALSE)/162</f>
        <v>#N/A</v>
      </c>
      <c r="AW1293" s="9" t="e">
        <f>VLOOKUP($C1293, FanGraphs_Standings[[Abbreviation]:[2024 Projected Full Season RDif]], 5, FALSE)</f>
        <v>#N/A</v>
      </c>
      <c r="AX1293" s="9" t="e">
        <f>VLOOKUP($C1293, FanGraphs_Standings[[Abbreviation]:[2024 Projected Full Season W%]], 18, FALSE)</f>
        <v>#N/A</v>
      </c>
      <c r="AY1293" s="9" t="e">
        <f>VLOOKUP($C1293, 'Home Field Adv'!$A$2:$K$31, 11, FALSE)</f>
        <v>#N/A</v>
      </c>
      <c r="BB1293" s="5" t="str">
        <f t="shared" si="61"/>
        <v/>
      </c>
      <c r="BC1293" s="5" t="str">
        <f t="shared" si="62"/>
        <v/>
      </c>
      <c r="BD1293" s="5" t="str">
        <f t="shared" si="63"/>
        <v/>
      </c>
    </row>
    <row r="1294" spans="6:56" x14ac:dyDescent="0.45">
      <c r="F1294" s="9" t="e">
        <f>VLOOKUP($B1294, FanGraphs_Standings[[Abbreviation]:[2024 Year to Date G]], 2, FALSE)</f>
        <v>#N/A</v>
      </c>
      <c r="G1294" s="9" t="e">
        <f>IF(ISERR(VLOOKUP($D1294, 'SP Per G'!$A$2:$D$1380, 3, FALSE)), L1294, VLOOKUP($D1294, 'SP Per G'!$A$2:$D$1380, 3, FALSE))</f>
        <v>#N/A</v>
      </c>
      <c r="H1294" s="9" t="e">
        <f>VLOOKUP($D1294, 'SP Per G'!$A$2:$D$1380, 4, FALSE)</f>
        <v>#N/A</v>
      </c>
      <c r="I1294" s="9" t="e">
        <f>VLOOKUP($D1294, Individual_Pitching___Dashboard[], 18, FALSE)</f>
        <v>#N/A</v>
      </c>
      <c r="J1294" s="9" t="e">
        <f>VLOOKUP($D1294, Individual_Pitching___Dashboard[], 20, FALSE)</f>
        <v>#N/A</v>
      </c>
      <c r="K1294" s="9" t="e">
        <f>VLOOKUP($D1294, Individual_Pitching___Advanced[], 21,FALSE)</f>
        <v>#N/A</v>
      </c>
      <c r="L1294" s="9" t="e">
        <f>VLOOKUP($B1294, 'Team Per G'!$A$2:$G$31, 7, FALSE)</f>
        <v>#N/A</v>
      </c>
      <c r="M1294" s="9" t="e">
        <f>VLOOKUP($B1294, 'FanGraphs - Team WAR Projected'!$B$2:$E$31, 3, FALSE)/162</f>
        <v>#N/A</v>
      </c>
      <c r="N1294" s="9" t="e">
        <f>VLOOKUP($B1294, Team_Pitching___Advanced[[Team]:[xFIP]], 19,FALSE)</f>
        <v>#N/A</v>
      </c>
      <c r="O1294" s="9" t="e">
        <f>VLOOKUP($B1294, Team_Pitching___Advanced[], 20, FALSE)</f>
        <v>#N/A</v>
      </c>
      <c r="P1294" s="9" t="e">
        <f>VLOOKUP($B1294, Team_Batting___Dashboard[[Team]:[wOBA]], 16, FALSE)</f>
        <v>#N/A</v>
      </c>
      <c r="Q1294" s="9" t="e">
        <f>VLOOKUP($B1294, Team_Batting___Advanced[[Team]:[OPS]], 9, FALSE)</f>
        <v>#N/A</v>
      </c>
      <c r="R1294" s="9" t="e">
        <f>VLOOKUP($B1294, Team_Batting___Advanced[], 19, FALSE)</f>
        <v>#N/A</v>
      </c>
      <c r="S1294" s="9" t="e">
        <f>VLOOKUP($B1294, 'Team Per G'!$A$2:$G$31, 3, FALSE)</f>
        <v>#N/A</v>
      </c>
      <c r="T1294" s="9" t="e">
        <f>VLOOKUP($B1294, 'Team Per G'!$A$2:$G$31, 5, FALSE)</f>
        <v>#N/A</v>
      </c>
      <c r="U1294" s="9" t="e">
        <f>VLOOKUP($B1294, 'Team Per G'!$A$2:$G$31, 4, FALSE)</f>
        <v>#N/A</v>
      </c>
      <c r="V1294" s="9" t="e">
        <f>VLOOKUP($B1294, Team_Batting___Dashboard[], 22, FALSE)/$F1294</f>
        <v>#N/A</v>
      </c>
      <c r="W1294" s="9" t="e">
        <f>VLOOKUP($B1294, 'FanGraphs - Team WAR Projected'!$B$2:$E$31, 4, FALSE)/162</f>
        <v>#N/A</v>
      </c>
      <c r="X1294" s="9" t="e">
        <f>VLOOKUP($B1294, FanGraphs_Standings[[Abbreviation]:[2024 Year to Date RS/G]], 6, FALSE)/$F1294</f>
        <v>#N/A</v>
      </c>
      <c r="Y1294" s="9" t="e">
        <f>VLOOKUP($B1294, FanGraphs_Standings[[Abbreviation]:[2024 Projected Full Season RDif]], 19, FALSE)/162</f>
        <v>#N/A</v>
      </c>
      <c r="Z1294" s="9" t="e">
        <f>VLOOKUP($B1294, FanGraphs_Standings[[Abbreviation]:[2024 Projected Full Season RDif]], 5, FALSE)</f>
        <v>#N/A</v>
      </c>
      <c r="AA1294" s="9" t="e">
        <f>VLOOKUP($B1294, FanGraphs_Standings[[Abbreviation]:[2024 Projected Full Season W%]], 18, FALSE)</f>
        <v>#N/A</v>
      </c>
      <c r="AB1294" s="9" t="e">
        <f>VLOOKUP($B1294, 'Home Field Adv'!$A$2:$I$31, 9, FALSE)</f>
        <v>#N/A</v>
      </c>
      <c r="AC1294" s="9" t="e">
        <f>VLOOKUP($C1294, FanGraphs_Standings[[Abbreviation]:[2024 Year to Date G]], 2, FALSE)</f>
        <v>#N/A</v>
      </c>
      <c r="AD1294" s="9" t="e">
        <f>VLOOKUP($E1294, 'SP Per G'!$A$2:$D$1380, 3, FALSE)</f>
        <v>#N/A</v>
      </c>
      <c r="AE1294" s="9" t="e">
        <f>VLOOKUP($E1294, 'SP Per G'!$A$2:$D$1380, 4, FALSE)</f>
        <v>#N/A</v>
      </c>
      <c r="AF1294" s="9" t="e">
        <f>VLOOKUP($E1294, Individual_Pitching___Dashboard[], 18, FALSE)</f>
        <v>#N/A</v>
      </c>
      <c r="AG1294" s="9" t="e">
        <f>VLOOKUP($E1294, Individual_Pitching___Dashboard[], 20, FALSE)</f>
        <v>#N/A</v>
      </c>
      <c r="AH1294" s="9" t="e">
        <f>VLOOKUP($E1294, Individual_Pitching___Advanced[], 21,FALSE)</f>
        <v>#N/A</v>
      </c>
      <c r="AI1294" s="9" t="e">
        <f>VLOOKUP($C1294, 'Team Per G'!$A$2:$G$31, 7, FALSE)</f>
        <v>#N/A</v>
      </c>
      <c r="AJ1294" s="9" t="e">
        <f>VLOOKUP($C1294, 'FanGraphs - Team WAR Projected'!$B$2:$E$31, 3, FALSE)/162</f>
        <v>#N/A</v>
      </c>
      <c r="AK1294" s="9" t="e">
        <f>VLOOKUP($C1294, Team_Pitching___Advanced[[Team]:[xFIP]], 19,FALSE)</f>
        <v>#N/A</v>
      </c>
      <c r="AL1294" s="9" t="e">
        <f>VLOOKUP($C1294, Team_Pitching___Advanced[], 20, FALSE)</f>
        <v>#N/A</v>
      </c>
      <c r="AM1294" s="9" t="e">
        <f>VLOOKUP($C1294, Team_Batting___Dashboard[[Team]:[wOBA]], 16, FALSE)</f>
        <v>#N/A</v>
      </c>
      <c r="AN1294" s="9" t="e">
        <f>VLOOKUP($C1294, Team_Batting___Advanced[[Team]:[OPS]], 9, FALSE)</f>
        <v>#N/A</v>
      </c>
      <c r="AO1294" s="9" t="e">
        <f>VLOOKUP($C1294, Team_Batting___Advanced[], 19, FALSE)</f>
        <v>#N/A</v>
      </c>
      <c r="AP1294" s="9" t="e">
        <f>VLOOKUP($C1294, 'Team Per G'!$A$2:$G$31, 3, FALSE)</f>
        <v>#N/A</v>
      </c>
      <c r="AQ1294" s="9" t="e">
        <f>VLOOKUP($C1294, 'Team Per G'!$A$2:$G$31, 5, FALSE)</f>
        <v>#N/A</v>
      </c>
      <c r="AR1294" s="9" t="e">
        <f>VLOOKUP($C1294, 'Team Per G'!$A$2:$G$31, 4, FALSE)</f>
        <v>#N/A</v>
      </c>
      <c r="AS1294" s="9" t="e">
        <f>VLOOKUP($C1294, Team_Batting___Dashboard[], 22, FALSE)/$AC1294</f>
        <v>#N/A</v>
      </c>
      <c r="AT1294" s="9" t="e">
        <f>VLOOKUP($C1294, 'FanGraphs - Team WAR Projected'!$B$2:$E$31, 4, FALSE)/162</f>
        <v>#N/A</v>
      </c>
      <c r="AU1294" s="9" t="e">
        <f>VLOOKUP($C1294, FanGraphs_Standings[[Abbreviation]:[2024 Year to Date RS/G]], 6, FALSE)/$AC1294</f>
        <v>#N/A</v>
      </c>
      <c r="AV1294" s="9" t="e">
        <f>VLOOKUP($C1294, FanGraphs_Standings[[Abbreviation]:[2024 Projected Full Season RDif]], 19, FALSE)/162</f>
        <v>#N/A</v>
      </c>
      <c r="AW1294" s="9" t="e">
        <f>VLOOKUP($C1294, FanGraphs_Standings[[Abbreviation]:[2024 Projected Full Season RDif]], 5, FALSE)</f>
        <v>#N/A</v>
      </c>
      <c r="AX1294" s="9" t="e">
        <f>VLOOKUP($C1294, FanGraphs_Standings[[Abbreviation]:[2024 Projected Full Season W%]], 18, FALSE)</f>
        <v>#N/A</v>
      </c>
      <c r="AY1294" s="9" t="e">
        <f>VLOOKUP($C1294, 'Home Field Adv'!$A$2:$K$31, 11, FALSE)</f>
        <v>#N/A</v>
      </c>
      <c r="BB1294" s="5" t="str">
        <f t="shared" si="61"/>
        <v/>
      </c>
      <c r="BC1294" s="5" t="str">
        <f t="shared" si="62"/>
        <v/>
      </c>
      <c r="BD1294" s="5" t="str">
        <f t="shared" si="63"/>
        <v/>
      </c>
    </row>
    <row r="1295" spans="6:56" x14ac:dyDescent="0.45">
      <c r="F1295" s="9" t="e">
        <f>VLOOKUP($B1295, FanGraphs_Standings[[Abbreviation]:[2024 Year to Date G]], 2, FALSE)</f>
        <v>#N/A</v>
      </c>
      <c r="G1295" s="9" t="e">
        <f>IF(ISERR(VLOOKUP($D1295, 'SP Per G'!$A$2:$D$1380, 3, FALSE)), L1295, VLOOKUP($D1295, 'SP Per G'!$A$2:$D$1380, 3, FALSE))</f>
        <v>#N/A</v>
      </c>
      <c r="H1295" s="9" t="e">
        <f>VLOOKUP($D1295, 'SP Per G'!$A$2:$D$1380, 4, FALSE)</f>
        <v>#N/A</v>
      </c>
      <c r="I1295" s="9" t="e">
        <f>VLOOKUP($D1295, Individual_Pitching___Dashboard[], 18, FALSE)</f>
        <v>#N/A</v>
      </c>
      <c r="J1295" s="9" t="e">
        <f>VLOOKUP($D1295, Individual_Pitching___Dashboard[], 20, FALSE)</f>
        <v>#N/A</v>
      </c>
      <c r="K1295" s="9" t="e">
        <f>VLOOKUP($D1295, Individual_Pitching___Advanced[], 21,FALSE)</f>
        <v>#N/A</v>
      </c>
      <c r="L1295" s="9" t="e">
        <f>VLOOKUP($B1295, 'Team Per G'!$A$2:$G$31, 7, FALSE)</f>
        <v>#N/A</v>
      </c>
      <c r="M1295" s="9" t="e">
        <f>VLOOKUP($B1295, 'FanGraphs - Team WAR Projected'!$B$2:$E$31, 3, FALSE)/162</f>
        <v>#N/A</v>
      </c>
      <c r="N1295" s="9" t="e">
        <f>VLOOKUP($B1295, Team_Pitching___Advanced[[Team]:[xFIP]], 19,FALSE)</f>
        <v>#N/A</v>
      </c>
      <c r="O1295" s="9" t="e">
        <f>VLOOKUP($B1295, Team_Pitching___Advanced[], 20, FALSE)</f>
        <v>#N/A</v>
      </c>
      <c r="P1295" s="9" t="e">
        <f>VLOOKUP($B1295, Team_Batting___Dashboard[[Team]:[wOBA]], 16, FALSE)</f>
        <v>#N/A</v>
      </c>
      <c r="Q1295" s="9" t="e">
        <f>VLOOKUP($B1295, Team_Batting___Advanced[[Team]:[OPS]], 9, FALSE)</f>
        <v>#N/A</v>
      </c>
      <c r="R1295" s="9" t="e">
        <f>VLOOKUP($B1295, Team_Batting___Advanced[], 19, FALSE)</f>
        <v>#N/A</v>
      </c>
      <c r="S1295" s="9" t="e">
        <f>VLOOKUP($B1295, 'Team Per G'!$A$2:$G$31, 3, FALSE)</f>
        <v>#N/A</v>
      </c>
      <c r="T1295" s="9" t="e">
        <f>VLOOKUP($B1295, 'Team Per G'!$A$2:$G$31, 5, FALSE)</f>
        <v>#N/A</v>
      </c>
      <c r="U1295" s="9" t="e">
        <f>VLOOKUP($B1295, 'Team Per G'!$A$2:$G$31, 4, FALSE)</f>
        <v>#N/A</v>
      </c>
      <c r="V1295" s="9" t="e">
        <f>VLOOKUP($B1295, Team_Batting___Dashboard[], 22, FALSE)/$F1295</f>
        <v>#N/A</v>
      </c>
      <c r="W1295" s="9" t="e">
        <f>VLOOKUP($B1295, 'FanGraphs - Team WAR Projected'!$B$2:$E$31, 4, FALSE)/162</f>
        <v>#N/A</v>
      </c>
      <c r="X1295" s="9" t="e">
        <f>VLOOKUP($B1295, FanGraphs_Standings[[Abbreviation]:[2024 Year to Date RS/G]], 6, FALSE)/$F1295</f>
        <v>#N/A</v>
      </c>
      <c r="Y1295" s="9" t="e">
        <f>VLOOKUP($B1295, FanGraphs_Standings[[Abbreviation]:[2024 Projected Full Season RDif]], 19, FALSE)/162</f>
        <v>#N/A</v>
      </c>
      <c r="Z1295" s="9" t="e">
        <f>VLOOKUP($B1295, FanGraphs_Standings[[Abbreviation]:[2024 Projected Full Season RDif]], 5, FALSE)</f>
        <v>#N/A</v>
      </c>
      <c r="AA1295" s="9" t="e">
        <f>VLOOKUP($B1295, FanGraphs_Standings[[Abbreviation]:[2024 Projected Full Season W%]], 18, FALSE)</f>
        <v>#N/A</v>
      </c>
      <c r="AB1295" s="9" t="e">
        <f>VLOOKUP($B1295, 'Home Field Adv'!$A$2:$I$31, 9, FALSE)</f>
        <v>#N/A</v>
      </c>
      <c r="AC1295" s="9" t="e">
        <f>VLOOKUP($C1295, FanGraphs_Standings[[Abbreviation]:[2024 Year to Date G]], 2, FALSE)</f>
        <v>#N/A</v>
      </c>
      <c r="AD1295" s="9" t="e">
        <f>VLOOKUP($E1295, 'SP Per G'!$A$2:$D$1380, 3, FALSE)</f>
        <v>#N/A</v>
      </c>
      <c r="AE1295" s="9" t="e">
        <f>VLOOKUP($E1295, 'SP Per G'!$A$2:$D$1380, 4, FALSE)</f>
        <v>#N/A</v>
      </c>
      <c r="AF1295" s="9" t="e">
        <f>VLOOKUP($E1295, Individual_Pitching___Dashboard[], 18, FALSE)</f>
        <v>#N/A</v>
      </c>
      <c r="AG1295" s="9" t="e">
        <f>VLOOKUP($E1295, Individual_Pitching___Dashboard[], 20, FALSE)</f>
        <v>#N/A</v>
      </c>
      <c r="AH1295" s="9" t="e">
        <f>VLOOKUP($E1295, Individual_Pitching___Advanced[], 21,FALSE)</f>
        <v>#N/A</v>
      </c>
      <c r="AI1295" s="9" t="e">
        <f>VLOOKUP($C1295, 'Team Per G'!$A$2:$G$31, 7, FALSE)</f>
        <v>#N/A</v>
      </c>
      <c r="AJ1295" s="9" t="e">
        <f>VLOOKUP($C1295, 'FanGraphs - Team WAR Projected'!$B$2:$E$31, 3, FALSE)/162</f>
        <v>#N/A</v>
      </c>
      <c r="AK1295" s="9" t="e">
        <f>VLOOKUP($C1295, Team_Pitching___Advanced[[Team]:[xFIP]], 19,FALSE)</f>
        <v>#N/A</v>
      </c>
      <c r="AL1295" s="9" t="e">
        <f>VLOOKUP($C1295, Team_Pitching___Advanced[], 20, FALSE)</f>
        <v>#N/A</v>
      </c>
      <c r="AM1295" s="9" t="e">
        <f>VLOOKUP($C1295, Team_Batting___Dashboard[[Team]:[wOBA]], 16, FALSE)</f>
        <v>#N/A</v>
      </c>
      <c r="AN1295" s="9" t="e">
        <f>VLOOKUP($C1295, Team_Batting___Advanced[[Team]:[OPS]], 9, FALSE)</f>
        <v>#N/A</v>
      </c>
      <c r="AO1295" s="9" t="e">
        <f>VLOOKUP($C1295, Team_Batting___Advanced[], 19, FALSE)</f>
        <v>#N/A</v>
      </c>
      <c r="AP1295" s="9" t="e">
        <f>VLOOKUP($C1295, 'Team Per G'!$A$2:$G$31, 3, FALSE)</f>
        <v>#N/A</v>
      </c>
      <c r="AQ1295" s="9" t="e">
        <f>VLOOKUP($C1295, 'Team Per G'!$A$2:$G$31, 5, FALSE)</f>
        <v>#N/A</v>
      </c>
      <c r="AR1295" s="9" t="e">
        <f>VLOOKUP($C1295, 'Team Per G'!$A$2:$G$31, 4, FALSE)</f>
        <v>#N/A</v>
      </c>
      <c r="AS1295" s="9" t="e">
        <f>VLOOKUP($C1295, Team_Batting___Dashboard[], 22, FALSE)/$AC1295</f>
        <v>#N/A</v>
      </c>
      <c r="AT1295" s="9" t="e">
        <f>VLOOKUP($C1295, 'FanGraphs - Team WAR Projected'!$B$2:$E$31, 4, FALSE)/162</f>
        <v>#N/A</v>
      </c>
      <c r="AU1295" s="9" t="e">
        <f>VLOOKUP($C1295, FanGraphs_Standings[[Abbreviation]:[2024 Year to Date RS/G]], 6, FALSE)/$AC1295</f>
        <v>#N/A</v>
      </c>
      <c r="AV1295" s="9" t="e">
        <f>VLOOKUP($C1295, FanGraphs_Standings[[Abbreviation]:[2024 Projected Full Season RDif]], 19, FALSE)/162</f>
        <v>#N/A</v>
      </c>
      <c r="AW1295" s="9" t="e">
        <f>VLOOKUP($C1295, FanGraphs_Standings[[Abbreviation]:[2024 Projected Full Season RDif]], 5, FALSE)</f>
        <v>#N/A</v>
      </c>
      <c r="AX1295" s="9" t="e">
        <f>VLOOKUP($C1295, FanGraphs_Standings[[Abbreviation]:[2024 Projected Full Season W%]], 18, FALSE)</f>
        <v>#N/A</v>
      </c>
      <c r="AY1295" s="9" t="e">
        <f>VLOOKUP($C1295, 'Home Field Adv'!$A$2:$K$31, 11, FALSE)</f>
        <v>#N/A</v>
      </c>
      <c r="BB1295" s="5" t="str">
        <f t="shared" si="61"/>
        <v/>
      </c>
      <c r="BC1295" s="5" t="str">
        <f t="shared" si="62"/>
        <v/>
      </c>
      <c r="BD1295" s="5" t="str">
        <f t="shared" si="63"/>
        <v/>
      </c>
    </row>
    <row r="1296" spans="6:56" x14ac:dyDescent="0.45">
      <c r="F1296" s="9" t="e">
        <f>VLOOKUP($B1296, FanGraphs_Standings[[Abbreviation]:[2024 Year to Date G]], 2, FALSE)</f>
        <v>#N/A</v>
      </c>
      <c r="G1296" s="9" t="e">
        <f>IF(ISERR(VLOOKUP($D1296, 'SP Per G'!$A$2:$D$1380, 3, FALSE)), L1296, VLOOKUP($D1296, 'SP Per G'!$A$2:$D$1380, 3, FALSE))</f>
        <v>#N/A</v>
      </c>
      <c r="H1296" s="9" t="e">
        <f>VLOOKUP($D1296, 'SP Per G'!$A$2:$D$1380, 4, FALSE)</f>
        <v>#N/A</v>
      </c>
      <c r="I1296" s="9" t="e">
        <f>VLOOKUP($D1296, Individual_Pitching___Dashboard[], 18, FALSE)</f>
        <v>#N/A</v>
      </c>
      <c r="J1296" s="9" t="e">
        <f>VLOOKUP($D1296, Individual_Pitching___Dashboard[], 20, FALSE)</f>
        <v>#N/A</v>
      </c>
      <c r="K1296" s="9" t="e">
        <f>VLOOKUP($D1296, Individual_Pitching___Advanced[], 21,FALSE)</f>
        <v>#N/A</v>
      </c>
      <c r="L1296" s="9" t="e">
        <f>VLOOKUP($B1296, 'Team Per G'!$A$2:$G$31, 7, FALSE)</f>
        <v>#N/A</v>
      </c>
      <c r="M1296" s="9" t="e">
        <f>VLOOKUP($B1296, 'FanGraphs - Team WAR Projected'!$B$2:$E$31, 3, FALSE)/162</f>
        <v>#N/A</v>
      </c>
      <c r="N1296" s="9" t="e">
        <f>VLOOKUP($B1296, Team_Pitching___Advanced[[Team]:[xFIP]], 19,FALSE)</f>
        <v>#N/A</v>
      </c>
      <c r="O1296" s="9" t="e">
        <f>VLOOKUP($B1296, Team_Pitching___Advanced[], 20, FALSE)</f>
        <v>#N/A</v>
      </c>
      <c r="P1296" s="9" t="e">
        <f>VLOOKUP($B1296, Team_Batting___Dashboard[[Team]:[wOBA]], 16, FALSE)</f>
        <v>#N/A</v>
      </c>
      <c r="Q1296" s="9" t="e">
        <f>VLOOKUP($B1296, Team_Batting___Advanced[[Team]:[OPS]], 9, FALSE)</f>
        <v>#N/A</v>
      </c>
      <c r="R1296" s="9" t="e">
        <f>VLOOKUP($B1296, Team_Batting___Advanced[], 19, FALSE)</f>
        <v>#N/A</v>
      </c>
      <c r="S1296" s="9" t="e">
        <f>VLOOKUP($B1296, 'Team Per G'!$A$2:$G$31, 3, FALSE)</f>
        <v>#N/A</v>
      </c>
      <c r="T1296" s="9" t="e">
        <f>VLOOKUP($B1296, 'Team Per G'!$A$2:$G$31, 5, FALSE)</f>
        <v>#N/A</v>
      </c>
      <c r="U1296" s="9" t="e">
        <f>VLOOKUP($B1296, 'Team Per G'!$A$2:$G$31, 4, FALSE)</f>
        <v>#N/A</v>
      </c>
      <c r="V1296" s="9" t="e">
        <f>VLOOKUP($B1296, Team_Batting___Dashboard[], 22, FALSE)/$F1296</f>
        <v>#N/A</v>
      </c>
      <c r="W1296" s="9" t="e">
        <f>VLOOKUP($B1296, 'FanGraphs - Team WAR Projected'!$B$2:$E$31, 4, FALSE)/162</f>
        <v>#N/A</v>
      </c>
      <c r="X1296" s="9" t="e">
        <f>VLOOKUP($B1296, FanGraphs_Standings[[Abbreviation]:[2024 Year to Date RS/G]], 6, FALSE)/$F1296</f>
        <v>#N/A</v>
      </c>
      <c r="Y1296" s="9" t="e">
        <f>VLOOKUP($B1296, FanGraphs_Standings[[Abbreviation]:[2024 Projected Full Season RDif]], 19, FALSE)/162</f>
        <v>#N/A</v>
      </c>
      <c r="Z1296" s="9" t="e">
        <f>VLOOKUP($B1296, FanGraphs_Standings[[Abbreviation]:[2024 Projected Full Season RDif]], 5, FALSE)</f>
        <v>#N/A</v>
      </c>
      <c r="AA1296" s="9" t="e">
        <f>VLOOKUP($B1296, FanGraphs_Standings[[Abbreviation]:[2024 Projected Full Season W%]], 18, FALSE)</f>
        <v>#N/A</v>
      </c>
      <c r="AB1296" s="9" t="e">
        <f>VLOOKUP($B1296, 'Home Field Adv'!$A$2:$I$31, 9, FALSE)</f>
        <v>#N/A</v>
      </c>
      <c r="AC1296" s="9" t="e">
        <f>VLOOKUP($C1296, FanGraphs_Standings[[Abbreviation]:[2024 Year to Date G]], 2, FALSE)</f>
        <v>#N/A</v>
      </c>
      <c r="AD1296" s="9" t="e">
        <f>VLOOKUP($E1296, 'SP Per G'!$A$2:$D$1380, 3, FALSE)</f>
        <v>#N/A</v>
      </c>
      <c r="AE1296" s="9" t="e">
        <f>VLOOKUP($E1296, 'SP Per G'!$A$2:$D$1380, 4, FALSE)</f>
        <v>#N/A</v>
      </c>
      <c r="AF1296" s="9" t="e">
        <f>VLOOKUP($E1296, Individual_Pitching___Dashboard[], 18, FALSE)</f>
        <v>#N/A</v>
      </c>
      <c r="AG1296" s="9" t="e">
        <f>VLOOKUP($E1296, Individual_Pitching___Dashboard[], 20, FALSE)</f>
        <v>#N/A</v>
      </c>
      <c r="AH1296" s="9" t="e">
        <f>VLOOKUP($E1296, Individual_Pitching___Advanced[], 21,FALSE)</f>
        <v>#N/A</v>
      </c>
      <c r="AI1296" s="9" t="e">
        <f>VLOOKUP($C1296, 'Team Per G'!$A$2:$G$31, 7, FALSE)</f>
        <v>#N/A</v>
      </c>
      <c r="AJ1296" s="9" t="e">
        <f>VLOOKUP($C1296, 'FanGraphs - Team WAR Projected'!$B$2:$E$31, 3, FALSE)/162</f>
        <v>#N/A</v>
      </c>
      <c r="AK1296" s="9" t="e">
        <f>VLOOKUP($C1296, Team_Pitching___Advanced[[Team]:[xFIP]], 19,FALSE)</f>
        <v>#N/A</v>
      </c>
      <c r="AL1296" s="9" t="e">
        <f>VLOOKUP($C1296, Team_Pitching___Advanced[], 20, FALSE)</f>
        <v>#N/A</v>
      </c>
      <c r="AM1296" s="9" t="e">
        <f>VLOOKUP($C1296, Team_Batting___Dashboard[[Team]:[wOBA]], 16, FALSE)</f>
        <v>#N/A</v>
      </c>
      <c r="AN1296" s="9" t="e">
        <f>VLOOKUP($C1296, Team_Batting___Advanced[[Team]:[OPS]], 9, FALSE)</f>
        <v>#N/A</v>
      </c>
      <c r="AO1296" s="9" t="e">
        <f>VLOOKUP($C1296, Team_Batting___Advanced[], 19, FALSE)</f>
        <v>#N/A</v>
      </c>
      <c r="AP1296" s="9" t="e">
        <f>VLOOKUP($C1296, 'Team Per G'!$A$2:$G$31, 3, FALSE)</f>
        <v>#N/A</v>
      </c>
      <c r="AQ1296" s="9" t="e">
        <f>VLOOKUP($C1296, 'Team Per G'!$A$2:$G$31, 5, FALSE)</f>
        <v>#N/A</v>
      </c>
      <c r="AR1296" s="9" t="e">
        <f>VLOOKUP($C1296, 'Team Per G'!$A$2:$G$31, 4, FALSE)</f>
        <v>#N/A</v>
      </c>
      <c r="AS1296" s="9" t="e">
        <f>VLOOKUP($C1296, Team_Batting___Dashboard[], 22, FALSE)/$AC1296</f>
        <v>#N/A</v>
      </c>
      <c r="AT1296" s="9" t="e">
        <f>VLOOKUP($C1296, 'FanGraphs - Team WAR Projected'!$B$2:$E$31, 4, FALSE)/162</f>
        <v>#N/A</v>
      </c>
      <c r="AU1296" s="9" t="e">
        <f>VLOOKUP($C1296, FanGraphs_Standings[[Abbreviation]:[2024 Year to Date RS/G]], 6, FALSE)/$AC1296</f>
        <v>#N/A</v>
      </c>
      <c r="AV1296" s="9" t="e">
        <f>VLOOKUP($C1296, FanGraphs_Standings[[Abbreviation]:[2024 Projected Full Season RDif]], 19, FALSE)/162</f>
        <v>#N/A</v>
      </c>
      <c r="AW1296" s="9" t="e">
        <f>VLOOKUP($C1296, FanGraphs_Standings[[Abbreviation]:[2024 Projected Full Season RDif]], 5, FALSE)</f>
        <v>#N/A</v>
      </c>
      <c r="AX1296" s="9" t="e">
        <f>VLOOKUP($C1296, FanGraphs_Standings[[Abbreviation]:[2024 Projected Full Season W%]], 18, FALSE)</f>
        <v>#N/A</v>
      </c>
      <c r="AY1296" s="9" t="e">
        <f>VLOOKUP($C1296, 'Home Field Adv'!$A$2:$K$31, 11, FALSE)</f>
        <v>#N/A</v>
      </c>
      <c r="BB1296" s="5" t="str">
        <f t="shared" si="61"/>
        <v/>
      </c>
      <c r="BC1296" s="5" t="str">
        <f t="shared" si="62"/>
        <v/>
      </c>
      <c r="BD1296" s="5" t="str">
        <f t="shared" si="63"/>
        <v/>
      </c>
    </row>
    <row r="1297" spans="6:56" x14ac:dyDescent="0.45">
      <c r="F1297" s="9" t="e">
        <f>VLOOKUP($B1297, FanGraphs_Standings[[Abbreviation]:[2024 Year to Date G]], 2, FALSE)</f>
        <v>#N/A</v>
      </c>
      <c r="G1297" s="9" t="e">
        <f>IF(ISERR(VLOOKUP($D1297, 'SP Per G'!$A$2:$D$1380, 3, FALSE)), L1297, VLOOKUP($D1297, 'SP Per G'!$A$2:$D$1380, 3, FALSE))</f>
        <v>#N/A</v>
      </c>
      <c r="H1297" s="9" t="e">
        <f>VLOOKUP($D1297, 'SP Per G'!$A$2:$D$1380, 4, FALSE)</f>
        <v>#N/A</v>
      </c>
      <c r="I1297" s="9" t="e">
        <f>VLOOKUP($D1297, Individual_Pitching___Dashboard[], 18, FALSE)</f>
        <v>#N/A</v>
      </c>
      <c r="J1297" s="9" t="e">
        <f>VLOOKUP($D1297, Individual_Pitching___Dashboard[], 20, FALSE)</f>
        <v>#N/A</v>
      </c>
      <c r="K1297" s="9" t="e">
        <f>VLOOKUP($D1297, Individual_Pitching___Advanced[], 21,FALSE)</f>
        <v>#N/A</v>
      </c>
      <c r="L1297" s="9" t="e">
        <f>VLOOKUP($B1297, 'Team Per G'!$A$2:$G$31, 7, FALSE)</f>
        <v>#N/A</v>
      </c>
      <c r="M1297" s="9" t="e">
        <f>VLOOKUP($B1297, 'FanGraphs - Team WAR Projected'!$B$2:$E$31, 3, FALSE)/162</f>
        <v>#N/A</v>
      </c>
      <c r="N1297" s="9" t="e">
        <f>VLOOKUP($B1297, Team_Pitching___Advanced[[Team]:[xFIP]], 19,FALSE)</f>
        <v>#N/A</v>
      </c>
      <c r="O1297" s="9" t="e">
        <f>VLOOKUP($B1297, Team_Pitching___Advanced[], 20, FALSE)</f>
        <v>#N/A</v>
      </c>
      <c r="P1297" s="9" t="e">
        <f>VLOOKUP($B1297, Team_Batting___Dashboard[[Team]:[wOBA]], 16, FALSE)</f>
        <v>#N/A</v>
      </c>
      <c r="Q1297" s="9" t="e">
        <f>VLOOKUP($B1297, Team_Batting___Advanced[[Team]:[OPS]], 9, FALSE)</f>
        <v>#N/A</v>
      </c>
      <c r="R1297" s="9" t="e">
        <f>VLOOKUP($B1297, Team_Batting___Advanced[], 19, FALSE)</f>
        <v>#N/A</v>
      </c>
      <c r="S1297" s="9" t="e">
        <f>VLOOKUP($B1297, 'Team Per G'!$A$2:$G$31, 3, FALSE)</f>
        <v>#N/A</v>
      </c>
      <c r="T1297" s="9" t="e">
        <f>VLOOKUP($B1297, 'Team Per G'!$A$2:$G$31, 5, FALSE)</f>
        <v>#N/A</v>
      </c>
      <c r="U1297" s="9" t="e">
        <f>VLOOKUP($B1297, 'Team Per G'!$A$2:$G$31, 4, FALSE)</f>
        <v>#N/A</v>
      </c>
      <c r="V1297" s="9" t="e">
        <f>VLOOKUP($B1297, Team_Batting___Dashboard[], 22, FALSE)/$F1297</f>
        <v>#N/A</v>
      </c>
      <c r="W1297" s="9" t="e">
        <f>VLOOKUP($B1297, 'FanGraphs - Team WAR Projected'!$B$2:$E$31, 4, FALSE)/162</f>
        <v>#N/A</v>
      </c>
      <c r="X1297" s="9" t="e">
        <f>VLOOKUP($B1297, FanGraphs_Standings[[Abbreviation]:[2024 Year to Date RS/G]], 6, FALSE)/$F1297</f>
        <v>#N/A</v>
      </c>
      <c r="Y1297" s="9" t="e">
        <f>VLOOKUP($B1297, FanGraphs_Standings[[Abbreviation]:[2024 Projected Full Season RDif]], 19, FALSE)/162</f>
        <v>#N/A</v>
      </c>
      <c r="Z1297" s="9" t="e">
        <f>VLOOKUP($B1297, FanGraphs_Standings[[Abbreviation]:[2024 Projected Full Season RDif]], 5, FALSE)</f>
        <v>#N/A</v>
      </c>
      <c r="AA1297" s="9" t="e">
        <f>VLOOKUP($B1297, FanGraphs_Standings[[Abbreviation]:[2024 Projected Full Season W%]], 18, FALSE)</f>
        <v>#N/A</v>
      </c>
      <c r="AB1297" s="9" t="e">
        <f>VLOOKUP($B1297, 'Home Field Adv'!$A$2:$I$31, 9, FALSE)</f>
        <v>#N/A</v>
      </c>
      <c r="AC1297" s="9" t="e">
        <f>VLOOKUP($C1297, FanGraphs_Standings[[Abbreviation]:[2024 Year to Date G]], 2, FALSE)</f>
        <v>#N/A</v>
      </c>
      <c r="AD1297" s="9" t="e">
        <f>VLOOKUP($E1297, 'SP Per G'!$A$2:$D$1380, 3, FALSE)</f>
        <v>#N/A</v>
      </c>
      <c r="AE1297" s="9" t="e">
        <f>VLOOKUP($E1297, 'SP Per G'!$A$2:$D$1380, 4, FALSE)</f>
        <v>#N/A</v>
      </c>
      <c r="AF1297" s="9" t="e">
        <f>VLOOKUP($E1297, Individual_Pitching___Dashboard[], 18, FALSE)</f>
        <v>#N/A</v>
      </c>
      <c r="AG1297" s="9" t="e">
        <f>VLOOKUP($E1297, Individual_Pitching___Dashboard[], 20, FALSE)</f>
        <v>#N/A</v>
      </c>
      <c r="AH1297" s="9" t="e">
        <f>VLOOKUP($E1297, Individual_Pitching___Advanced[], 21,FALSE)</f>
        <v>#N/A</v>
      </c>
      <c r="AI1297" s="9" t="e">
        <f>VLOOKUP($C1297, 'Team Per G'!$A$2:$G$31, 7, FALSE)</f>
        <v>#N/A</v>
      </c>
      <c r="AJ1297" s="9" t="e">
        <f>VLOOKUP($C1297, 'FanGraphs - Team WAR Projected'!$B$2:$E$31, 3, FALSE)/162</f>
        <v>#N/A</v>
      </c>
      <c r="AK1297" s="9" t="e">
        <f>VLOOKUP($C1297, Team_Pitching___Advanced[[Team]:[xFIP]], 19,FALSE)</f>
        <v>#N/A</v>
      </c>
      <c r="AL1297" s="9" t="e">
        <f>VLOOKUP($C1297, Team_Pitching___Advanced[], 20, FALSE)</f>
        <v>#N/A</v>
      </c>
      <c r="AM1297" s="9" t="e">
        <f>VLOOKUP($C1297, Team_Batting___Dashboard[[Team]:[wOBA]], 16, FALSE)</f>
        <v>#N/A</v>
      </c>
      <c r="AN1297" s="9" t="e">
        <f>VLOOKUP($C1297, Team_Batting___Advanced[[Team]:[OPS]], 9, FALSE)</f>
        <v>#N/A</v>
      </c>
      <c r="AO1297" s="9" t="e">
        <f>VLOOKUP($C1297, Team_Batting___Advanced[], 19, FALSE)</f>
        <v>#N/A</v>
      </c>
      <c r="AP1297" s="9" t="e">
        <f>VLOOKUP($C1297, 'Team Per G'!$A$2:$G$31, 3, FALSE)</f>
        <v>#N/A</v>
      </c>
      <c r="AQ1297" s="9" t="e">
        <f>VLOOKUP($C1297, 'Team Per G'!$A$2:$G$31, 5, FALSE)</f>
        <v>#N/A</v>
      </c>
      <c r="AR1297" s="9" t="e">
        <f>VLOOKUP($C1297, 'Team Per G'!$A$2:$G$31, 4, FALSE)</f>
        <v>#N/A</v>
      </c>
      <c r="AS1297" s="9" t="e">
        <f>VLOOKUP($C1297, Team_Batting___Dashboard[], 22, FALSE)/$AC1297</f>
        <v>#N/A</v>
      </c>
      <c r="AT1297" s="9" t="e">
        <f>VLOOKUP($C1297, 'FanGraphs - Team WAR Projected'!$B$2:$E$31, 4, FALSE)/162</f>
        <v>#N/A</v>
      </c>
      <c r="AU1297" s="9" t="e">
        <f>VLOOKUP($C1297, FanGraphs_Standings[[Abbreviation]:[2024 Year to Date RS/G]], 6, FALSE)/$AC1297</f>
        <v>#N/A</v>
      </c>
      <c r="AV1297" s="9" t="e">
        <f>VLOOKUP($C1297, FanGraphs_Standings[[Abbreviation]:[2024 Projected Full Season RDif]], 19, FALSE)/162</f>
        <v>#N/A</v>
      </c>
      <c r="AW1297" s="9" t="e">
        <f>VLOOKUP($C1297, FanGraphs_Standings[[Abbreviation]:[2024 Projected Full Season RDif]], 5, FALSE)</f>
        <v>#N/A</v>
      </c>
      <c r="AX1297" s="9" t="e">
        <f>VLOOKUP($C1297, FanGraphs_Standings[[Abbreviation]:[2024 Projected Full Season W%]], 18, FALSE)</f>
        <v>#N/A</v>
      </c>
      <c r="AY1297" s="9" t="e">
        <f>VLOOKUP($C1297, 'Home Field Adv'!$A$2:$K$31, 11, FALSE)</f>
        <v>#N/A</v>
      </c>
      <c r="BB1297" s="5" t="str">
        <f t="shared" si="61"/>
        <v/>
      </c>
      <c r="BC1297" s="5" t="str">
        <f t="shared" si="62"/>
        <v/>
      </c>
      <c r="BD1297" s="5" t="str">
        <f t="shared" si="63"/>
        <v/>
      </c>
    </row>
    <row r="1298" spans="6:56" x14ac:dyDescent="0.45">
      <c r="F1298" s="9" t="e">
        <f>VLOOKUP($B1298, FanGraphs_Standings[[Abbreviation]:[2024 Year to Date G]], 2, FALSE)</f>
        <v>#N/A</v>
      </c>
      <c r="G1298" s="9" t="e">
        <f>IF(ISERR(VLOOKUP($D1298, 'SP Per G'!$A$2:$D$1380, 3, FALSE)), L1298, VLOOKUP($D1298, 'SP Per G'!$A$2:$D$1380, 3, FALSE))</f>
        <v>#N/A</v>
      </c>
      <c r="H1298" s="9" t="e">
        <f>VLOOKUP($D1298, 'SP Per G'!$A$2:$D$1380, 4, FALSE)</f>
        <v>#N/A</v>
      </c>
      <c r="I1298" s="9" t="e">
        <f>VLOOKUP($D1298, Individual_Pitching___Dashboard[], 18, FALSE)</f>
        <v>#N/A</v>
      </c>
      <c r="J1298" s="9" t="e">
        <f>VLOOKUP($D1298, Individual_Pitching___Dashboard[], 20, FALSE)</f>
        <v>#N/A</v>
      </c>
      <c r="K1298" s="9" t="e">
        <f>VLOOKUP($D1298, Individual_Pitching___Advanced[], 21,FALSE)</f>
        <v>#N/A</v>
      </c>
      <c r="L1298" s="9" t="e">
        <f>VLOOKUP($B1298, 'Team Per G'!$A$2:$G$31, 7, FALSE)</f>
        <v>#N/A</v>
      </c>
      <c r="M1298" s="9" t="e">
        <f>VLOOKUP($B1298, 'FanGraphs - Team WAR Projected'!$B$2:$E$31, 3, FALSE)/162</f>
        <v>#N/A</v>
      </c>
      <c r="N1298" s="9" t="e">
        <f>VLOOKUP($B1298, Team_Pitching___Advanced[[Team]:[xFIP]], 19,FALSE)</f>
        <v>#N/A</v>
      </c>
      <c r="O1298" s="9" t="e">
        <f>VLOOKUP($B1298, Team_Pitching___Advanced[], 20, FALSE)</f>
        <v>#N/A</v>
      </c>
      <c r="P1298" s="9" t="e">
        <f>VLOOKUP($B1298, Team_Batting___Dashboard[[Team]:[wOBA]], 16, FALSE)</f>
        <v>#N/A</v>
      </c>
      <c r="Q1298" s="9" t="e">
        <f>VLOOKUP($B1298, Team_Batting___Advanced[[Team]:[OPS]], 9, FALSE)</f>
        <v>#N/A</v>
      </c>
      <c r="R1298" s="9" t="e">
        <f>VLOOKUP($B1298, Team_Batting___Advanced[], 19, FALSE)</f>
        <v>#N/A</v>
      </c>
      <c r="S1298" s="9" t="e">
        <f>VLOOKUP($B1298, 'Team Per G'!$A$2:$G$31, 3, FALSE)</f>
        <v>#N/A</v>
      </c>
      <c r="T1298" s="9" t="e">
        <f>VLOOKUP($B1298, 'Team Per G'!$A$2:$G$31, 5, FALSE)</f>
        <v>#N/A</v>
      </c>
      <c r="U1298" s="9" t="e">
        <f>VLOOKUP($B1298, 'Team Per G'!$A$2:$G$31, 4, FALSE)</f>
        <v>#N/A</v>
      </c>
      <c r="V1298" s="9" t="e">
        <f>VLOOKUP($B1298, Team_Batting___Dashboard[], 22, FALSE)/$F1298</f>
        <v>#N/A</v>
      </c>
      <c r="W1298" s="9" t="e">
        <f>VLOOKUP($B1298, 'FanGraphs - Team WAR Projected'!$B$2:$E$31, 4, FALSE)/162</f>
        <v>#N/A</v>
      </c>
      <c r="X1298" s="9" t="e">
        <f>VLOOKUP($B1298, FanGraphs_Standings[[Abbreviation]:[2024 Year to Date RS/G]], 6, FALSE)/$F1298</f>
        <v>#N/A</v>
      </c>
      <c r="Y1298" s="9" t="e">
        <f>VLOOKUP($B1298, FanGraphs_Standings[[Abbreviation]:[2024 Projected Full Season RDif]], 19, FALSE)/162</f>
        <v>#N/A</v>
      </c>
      <c r="Z1298" s="9" t="e">
        <f>VLOOKUP($B1298, FanGraphs_Standings[[Abbreviation]:[2024 Projected Full Season RDif]], 5, FALSE)</f>
        <v>#N/A</v>
      </c>
      <c r="AA1298" s="9" t="e">
        <f>VLOOKUP($B1298, FanGraphs_Standings[[Abbreviation]:[2024 Projected Full Season W%]], 18, FALSE)</f>
        <v>#N/A</v>
      </c>
      <c r="AB1298" s="9" t="e">
        <f>VLOOKUP($B1298, 'Home Field Adv'!$A$2:$I$31, 9, FALSE)</f>
        <v>#N/A</v>
      </c>
      <c r="AC1298" s="9" t="e">
        <f>VLOOKUP($C1298, FanGraphs_Standings[[Abbreviation]:[2024 Year to Date G]], 2, FALSE)</f>
        <v>#N/A</v>
      </c>
      <c r="AD1298" s="9" t="e">
        <f>VLOOKUP($E1298, 'SP Per G'!$A$2:$D$1380, 3, FALSE)</f>
        <v>#N/A</v>
      </c>
      <c r="AE1298" s="9" t="e">
        <f>VLOOKUP($E1298, 'SP Per G'!$A$2:$D$1380, 4, FALSE)</f>
        <v>#N/A</v>
      </c>
      <c r="AF1298" s="9" t="e">
        <f>VLOOKUP($E1298, Individual_Pitching___Dashboard[], 18, FALSE)</f>
        <v>#N/A</v>
      </c>
      <c r="AG1298" s="9" t="e">
        <f>VLOOKUP($E1298, Individual_Pitching___Dashboard[], 20, FALSE)</f>
        <v>#N/A</v>
      </c>
      <c r="AH1298" s="9" t="e">
        <f>VLOOKUP($E1298, Individual_Pitching___Advanced[], 21,FALSE)</f>
        <v>#N/A</v>
      </c>
      <c r="AI1298" s="9" t="e">
        <f>VLOOKUP($C1298, 'Team Per G'!$A$2:$G$31, 7, FALSE)</f>
        <v>#N/A</v>
      </c>
      <c r="AJ1298" s="9" t="e">
        <f>VLOOKUP($C1298, 'FanGraphs - Team WAR Projected'!$B$2:$E$31, 3, FALSE)/162</f>
        <v>#N/A</v>
      </c>
      <c r="AK1298" s="9" t="e">
        <f>VLOOKUP($C1298, Team_Pitching___Advanced[[Team]:[xFIP]], 19,FALSE)</f>
        <v>#N/A</v>
      </c>
      <c r="AL1298" s="9" t="e">
        <f>VLOOKUP($C1298, Team_Pitching___Advanced[], 20, FALSE)</f>
        <v>#N/A</v>
      </c>
      <c r="AM1298" s="9" t="e">
        <f>VLOOKUP($C1298, Team_Batting___Dashboard[[Team]:[wOBA]], 16, FALSE)</f>
        <v>#N/A</v>
      </c>
      <c r="AN1298" s="9" t="e">
        <f>VLOOKUP($C1298, Team_Batting___Advanced[[Team]:[OPS]], 9, FALSE)</f>
        <v>#N/A</v>
      </c>
      <c r="AO1298" s="9" t="e">
        <f>VLOOKUP($C1298, Team_Batting___Advanced[], 19, FALSE)</f>
        <v>#N/A</v>
      </c>
      <c r="AP1298" s="9" t="e">
        <f>VLOOKUP($C1298, 'Team Per G'!$A$2:$G$31, 3, FALSE)</f>
        <v>#N/A</v>
      </c>
      <c r="AQ1298" s="9" t="e">
        <f>VLOOKUP($C1298, 'Team Per G'!$A$2:$G$31, 5, FALSE)</f>
        <v>#N/A</v>
      </c>
      <c r="AR1298" s="9" t="e">
        <f>VLOOKUP($C1298, 'Team Per G'!$A$2:$G$31, 4, FALSE)</f>
        <v>#N/A</v>
      </c>
      <c r="AS1298" s="9" t="e">
        <f>VLOOKUP($C1298, Team_Batting___Dashboard[], 22, FALSE)/$AC1298</f>
        <v>#N/A</v>
      </c>
      <c r="AT1298" s="9" t="e">
        <f>VLOOKUP($C1298, 'FanGraphs - Team WAR Projected'!$B$2:$E$31, 4, FALSE)/162</f>
        <v>#N/A</v>
      </c>
      <c r="AU1298" s="9" t="e">
        <f>VLOOKUP($C1298, FanGraphs_Standings[[Abbreviation]:[2024 Year to Date RS/G]], 6, FALSE)/$AC1298</f>
        <v>#N/A</v>
      </c>
      <c r="AV1298" s="9" t="e">
        <f>VLOOKUP($C1298, FanGraphs_Standings[[Abbreviation]:[2024 Projected Full Season RDif]], 19, FALSE)/162</f>
        <v>#N/A</v>
      </c>
      <c r="AW1298" s="9" t="e">
        <f>VLOOKUP($C1298, FanGraphs_Standings[[Abbreviation]:[2024 Projected Full Season RDif]], 5, FALSE)</f>
        <v>#N/A</v>
      </c>
      <c r="AX1298" s="9" t="e">
        <f>VLOOKUP($C1298, FanGraphs_Standings[[Abbreviation]:[2024 Projected Full Season W%]], 18, FALSE)</f>
        <v>#N/A</v>
      </c>
      <c r="AY1298" s="9" t="e">
        <f>VLOOKUP($C1298, 'Home Field Adv'!$A$2:$K$31, 11, FALSE)</f>
        <v>#N/A</v>
      </c>
      <c r="BB1298" s="5" t="str">
        <f t="shared" si="61"/>
        <v/>
      </c>
      <c r="BC1298" s="5" t="str">
        <f t="shared" si="62"/>
        <v/>
      </c>
      <c r="BD1298" s="5" t="str">
        <f t="shared" si="63"/>
        <v/>
      </c>
    </row>
    <row r="1299" spans="6:56" x14ac:dyDescent="0.45">
      <c r="F1299" s="9" t="e">
        <f>VLOOKUP($B1299, FanGraphs_Standings[[Abbreviation]:[2024 Year to Date G]], 2, FALSE)</f>
        <v>#N/A</v>
      </c>
      <c r="G1299" s="9" t="e">
        <f>IF(ISERR(VLOOKUP($D1299, 'SP Per G'!$A$2:$D$1380, 3, FALSE)), L1299, VLOOKUP($D1299, 'SP Per G'!$A$2:$D$1380, 3, FALSE))</f>
        <v>#N/A</v>
      </c>
      <c r="H1299" s="9" t="e">
        <f>VLOOKUP($D1299, 'SP Per G'!$A$2:$D$1380, 4, FALSE)</f>
        <v>#N/A</v>
      </c>
      <c r="I1299" s="9" t="e">
        <f>VLOOKUP($D1299, Individual_Pitching___Dashboard[], 18, FALSE)</f>
        <v>#N/A</v>
      </c>
      <c r="J1299" s="9" t="e">
        <f>VLOOKUP($D1299, Individual_Pitching___Dashboard[], 20, FALSE)</f>
        <v>#N/A</v>
      </c>
      <c r="K1299" s="9" t="e">
        <f>VLOOKUP($D1299, Individual_Pitching___Advanced[], 21,FALSE)</f>
        <v>#N/A</v>
      </c>
      <c r="L1299" s="9" t="e">
        <f>VLOOKUP($B1299, 'Team Per G'!$A$2:$G$31, 7, FALSE)</f>
        <v>#N/A</v>
      </c>
      <c r="M1299" s="9" t="e">
        <f>VLOOKUP($B1299, 'FanGraphs - Team WAR Projected'!$B$2:$E$31, 3, FALSE)/162</f>
        <v>#N/A</v>
      </c>
      <c r="N1299" s="9" t="e">
        <f>VLOOKUP($B1299, Team_Pitching___Advanced[[Team]:[xFIP]], 19,FALSE)</f>
        <v>#N/A</v>
      </c>
      <c r="O1299" s="9" t="e">
        <f>VLOOKUP($B1299, Team_Pitching___Advanced[], 20, FALSE)</f>
        <v>#N/A</v>
      </c>
      <c r="P1299" s="9" t="e">
        <f>VLOOKUP($B1299, Team_Batting___Dashboard[[Team]:[wOBA]], 16, FALSE)</f>
        <v>#N/A</v>
      </c>
      <c r="Q1299" s="9" t="e">
        <f>VLOOKUP($B1299, Team_Batting___Advanced[[Team]:[OPS]], 9, FALSE)</f>
        <v>#N/A</v>
      </c>
      <c r="R1299" s="9" t="e">
        <f>VLOOKUP($B1299, Team_Batting___Advanced[], 19, FALSE)</f>
        <v>#N/A</v>
      </c>
      <c r="S1299" s="9" t="e">
        <f>VLOOKUP($B1299, 'Team Per G'!$A$2:$G$31, 3, FALSE)</f>
        <v>#N/A</v>
      </c>
      <c r="T1299" s="9" t="e">
        <f>VLOOKUP($B1299, 'Team Per G'!$A$2:$G$31, 5, FALSE)</f>
        <v>#N/A</v>
      </c>
      <c r="U1299" s="9" t="e">
        <f>VLOOKUP($B1299, 'Team Per G'!$A$2:$G$31, 4, FALSE)</f>
        <v>#N/A</v>
      </c>
      <c r="V1299" s="9" t="e">
        <f>VLOOKUP($B1299, Team_Batting___Dashboard[], 22, FALSE)/$F1299</f>
        <v>#N/A</v>
      </c>
      <c r="W1299" s="9" t="e">
        <f>VLOOKUP($B1299, 'FanGraphs - Team WAR Projected'!$B$2:$E$31, 4, FALSE)/162</f>
        <v>#N/A</v>
      </c>
      <c r="X1299" s="9" t="e">
        <f>VLOOKUP($B1299, FanGraphs_Standings[[Abbreviation]:[2024 Year to Date RS/G]], 6, FALSE)/$F1299</f>
        <v>#N/A</v>
      </c>
      <c r="Y1299" s="9" t="e">
        <f>VLOOKUP($B1299, FanGraphs_Standings[[Abbreviation]:[2024 Projected Full Season RDif]], 19, FALSE)/162</f>
        <v>#N/A</v>
      </c>
      <c r="Z1299" s="9" t="e">
        <f>VLOOKUP($B1299, FanGraphs_Standings[[Abbreviation]:[2024 Projected Full Season RDif]], 5, FALSE)</f>
        <v>#N/A</v>
      </c>
      <c r="AA1299" s="9" t="e">
        <f>VLOOKUP($B1299, FanGraphs_Standings[[Abbreviation]:[2024 Projected Full Season W%]], 18, FALSE)</f>
        <v>#N/A</v>
      </c>
      <c r="AB1299" s="9" t="e">
        <f>VLOOKUP($B1299, 'Home Field Adv'!$A$2:$I$31, 9, FALSE)</f>
        <v>#N/A</v>
      </c>
      <c r="AC1299" s="9" t="e">
        <f>VLOOKUP($C1299, FanGraphs_Standings[[Abbreviation]:[2024 Year to Date G]], 2, FALSE)</f>
        <v>#N/A</v>
      </c>
      <c r="AD1299" s="9" t="e">
        <f>VLOOKUP($E1299, 'SP Per G'!$A$2:$D$1380, 3, FALSE)</f>
        <v>#N/A</v>
      </c>
      <c r="AE1299" s="9" t="e">
        <f>VLOOKUP($E1299, 'SP Per G'!$A$2:$D$1380, 4, FALSE)</f>
        <v>#N/A</v>
      </c>
      <c r="AF1299" s="9" t="e">
        <f>VLOOKUP($E1299, Individual_Pitching___Dashboard[], 18, FALSE)</f>
        <v>#N/A</v>
      </c>
      <c r="AG1299" s="9" t="e">
        <f>VLOOKUP($E1299, Individual_Pitching___Dashboard[], 20, FALSE)</f>
        <v>#N/A</v>
      </c>
      <c r="AH1299" s="9" t="e">
        <f>VLOOKUP($E1299, Individual_Pitching___Advanced[], 21,FALSE)</f>
        <v>#N/A</v>
      </c>
      <c r="AI1299" s="9" t="e">
        <f>VLOOKUP($C1299, 'Team Per G'!$A$2:$G$31, 7, FALSE)</f>
        <v>#N/A</v>
      </c>
      <c r="AJ1299" s="9" t="e">
        <f>VLOOKUP($C1299, 'FanGraphs - Team WAR Projected'!$B$2:$E$31, 3, FALSE)/162</f>
        <v>#N/A</v>
      </c>
      <c r="AK1299" s="9" t="e">
        <f>VLOOKUP($C1299, Team_Pitching___Advanced[[Team]:[xFIP]], 19,FALSE)</f>
        <v>#N/A</v>
      </c>
      <c r="AL1299" s="9" t="e">
        <f>VLOOKUP($C1299, Team_Pitching___Advanced[], 20, FALSE)</f>
        <v>#N/A</v>
      </c>
      <c r="AM1299" s="9" t="e">
        <f>VLOOKUP($C1299, Team_Batting___Dashboard[[Team]:[wOBA]], 16, FALSE)</f>
        <v>#N/A</v>
      </c>
      <c r="AN1299" s="9" t="e">
        <f>VLOOKUP($C1299, Team_Batting___Advanced[[Team]:[OPS]], 9, FALSE)</f>
        <v>#N/A</v>
      </c>
      <c r="AO1299" s="9" t="e">
        <f>VLOOKUP($C1299, Team_Batting___Advanced[], 19, FALSE)</f>
        <v>#N/A</v>
      </c>
      <c r="AP1299" s="9" t="e">
        <f>VLOOKUP($C1299, 'Team Per G'!$A$2:$G$31, 3, FALSE)</f>
        <v>#N/A</v>
      </c>
      <c r="AQ1299" s="9" t="e">
        <f>VLOOKUP($C1299, 'Team Per G'!$A$2:$G$31, 5, FALSE)</f>
        <v>#N/A</v>
      </c>
      <c r="AR1299" s="9" t="e">
        <f>VLOOKUP($C1299, 'Team Per G'!$A$2:$G$31, 4, FALSE)</f>
        <v>#N/A</v>
      </c>
      <c r="AS1299" s="9" t="e">
        <f>VLOOKUP($C1299, Team_Batting___Dashboard[], 22, FALSE)/$AC1299</f>
        <v>#N/A</v>
      </c>
      <c r="AT1299" s="9" t="e">
        <f>VLOOKUP($C1299, 'FanGraphs - Team WAR Projected'!$B$2:$E$31, 4, FALSE)/162</f>
        <v>#N/A</v>
      </c>
      <c r="AU1299" s="9" t="e">
        <f>VLOOKUP($C1299, FanGraphs_Standings[[Abbreviation]:[2024 Year to Date RS/G]], 6, FALSE)/$AC1299</f>
        <v>#N/A</v>
      </c>
      <c r="AV1299" s="9" t="e">
        <f>VLOOKUP($C1299, FanGraphs_Standings[[Abbreviation]:[2024 Projected Full Season RDif]], 19, FALSE)/162</f>
        <v>#N/A</v>
      </c>
      <c r="AW1299" s="9" t="e">
        <f>VLOOKUP($C1299, FanGraphs_Standings[[Abbreviation]:[2024 Projected Full Season RDif]], 5, FALSE)</f>
        <v>#N/A</v>
      </c>
      <c r="AX1299" s="9" t="e">
        <f>VLOOKUP($C1299, FanGraphs_Standings[[Abbreviation]:[2024 Projected Full Season W%]], 18, FALSE)</f>
        <v>#N/A</v>
      </c>
      <c r="AY1299" s="9" t="e">
        <f>VLOOKUP($C1299, 'Home Field Adv'!$A$2:$K$31, 11, FALSE)</f>
        <v>#N/A</v>
      </c>
      <c r="BB1299" s="5" t="str">
        <f t="shared" si="61"/>
        <v/>
      </c>
      <c r="BC1299" s="5" t="str">
        <f t="shared" si="62"/>
        <v/>
      </c>
      <c r="BD1299" s="5" t="str">
        <f t="shared" si="63"/>
        <v/>
      </c>
    </row>
    <row r="1300" spans="6:56" x14ac:dyDescent="0.45">
      <c r="F1300" s="9" t="e">
        <f>VLOOKUP($B1300, FanGraphs_Standings[[Abbreviation]:[2024 Year to Date G]], 2, FALSE)</f>
        <v>#N/A</v>
      </c>
      <c r="G1300" s="9" t="e">
        <f>IF(ISERR(VLOOKUP($D1300, 'SP Per G'!$A$2:$D$1380, 3, FALSE)), L1300, VLOOKUP($D1300, 'SP Per G'!$A$2:$D$1380, 3, FALSE))</f>
        <v>#N/A</v>
      </c>
      <c r="H1300" s="9" t="e">
        <f>VLOOKUP($D1300, 'SP Per G'!$A$2:$D$1380, 4, FALSE)</f>
        <v>#N/A</v>
      </c>
      <c r="I1300" s="9" t="e">
        <f>VLOOKUP($D1300, Individual_Pitching___Dashboard[], 18, FALSE)</f>
        <v>#N/A</v>
      </c>
      <c r="J1300" s="9" t="e">
        <f>VLOOKUP($D1300, Individual_Pitching___Dashboard[], 20, FALSE)</f>
        <v>#N/A</v>
      </c>
      <c r="K1300" s="9" t="e">
        <f>VLOOKUP($D1300, Individual_Pitching___Advanced[], 21,FALSE)</f>
        <v>#N/A</v>
      </c>
      <c r="L1300" s="9" t="e">
        <f>VLOOKUP($B1300, 'Team Per G'!$A$2:$G$31, 7, FALSE)</f>
        <v>#N/A</v>
      </c>
      <c r="M1300" s="9" t="e">
        <f>VLOOKUP($B1300, 'FanGraphs - Team WAR Projected'!$B$2:$E$31, 3, FALSE)/162</f>
        <v>#N/A</v>
      </c>
      <c r="N1300" s="9" t="e">
        <f>VLOOKUP($B1300, Team_Pitching___Advanced[[Team]:[xFIP]], 19,FALSE)</f>
        <v>#N/A</v>
      </c>
      <c r="O1300" s="9" t="e">
        <f>VLOOKUP($B1300, Team_Pitching___Advanced[], 20, FALSE)</f>
        <v>#N/A</v>
      </c>
      <c r="P1300" s="9" t="e">
        <f>VLOOKUP($B1300, Team_Batting___Dashboard[[Team]:[wOBA]], 16, FALSE)</f>
        <v>#N/A</v>
      </c>
      <c r="Q1300" s="9" t="e">
        <f>VLOOKUP($B1300, Team_Batting___Advanced[[Team]:[OPS]], 9, FALSE)</f>
        <v>#N/A</v>
      </c>
      <c r="R1300" s="9" t="e">
        <f>VLOOKUP($B1300, Team_Batting___Advanced[], 19, FALSE)</f>
        <v>#N/A</v>
      </c>
      <c r="S1300" s="9" t="e">
        <f>VLOOKUP($B1300, 'Team Per G'!$A$2:$G$31, 3, FALSE)</f>
        <v>#N/A</v>
      </c>
      <c r="T1300" s="9" t="e">
        <f>VLOOKUP($B1300, 'Team Per G'!$A$2:$G$31, 5, FALSE)</f>
        <v>#N/A</v>
      </c>
      <c r="U1300" s="9" t="e">
        <f>VLOOKUP($B1300, 'Team Per G'!$A$2:$G$31, 4, FALSE)</f>
        <v>#N/A</v>
      </c>
      <c r="V1300" s="9" t="e">
        <f>VLOOKUP($B1300, Team_Batting___Dashboard[], 22, FALSE)/$F1300</f>
        <v>#N/A</v>
      </c>
      <c r="W1300" s="9" t="e">
        <f>VLOOKUP($B1300, 'FanGraphs - Team WAR Projected'!$B$2:$E$31, 4, FALSE)/162</f>
        <v>#N/A</v>
      </c>
      <c r="X1300" s="9" t="e">
        <f>VLOOKUP($B1300, FanGraphs_Standings[[Abbreviation]:[2024 Year to Date RS/G]], 6, FALSE)/$F1300</f>
        <v>#N/A</v>
      </c>
      <c r="Y1300" s="9" t="e">
        <f>VLOOKUP($B1300, FanGraphs_Standings[[Abbreviation]:[2024 Projected Full Season RDif]], 19, FALSE)/162</f>
        <v>#N/A</v>
      </c>
      <c r="Z1300" s="9" t="e">
        <f>VLOOKUP($B1300, FanGraphs_Standings[[Abbreviation]:[2024 Projected Full Season RDif]], 5, FALSE)</f>
        <v>#N/A</v>
      </c>
      <c r="AA1300" s="9" t="e">
        <f>VLOOKUP($B1300, FanGraphs_Standings[[Abbreviation]:[2024 Projected Full Season W%]], 18, FALSE)</f>
        <v>#N/A</v>
      </c>
      <c r="AB1300" s="9" t="e">
        <f>VLOOKUP($B1300, 'Home Field Adv'!$A$2:$I$31, 9, FALSE)</f>
        <v>#N/A</v>
      </c>
      <c r="AC1300" s="9" t="e">
        <f>VLOOKUP($C1300, FanGraphs_Standings[[Abbreviation]:[2024 Year to Date G]], 2, FALSE)</f>
        <v>#N/A</v>
      </c>
      <c r="AD1300" s="9" t="e">
        <f>VLOOKUP($E1300, 'SP Per G'!$A$2:$D$1380, 3, FALSE)</f>
        <v>#N/A</v>
      </c>
      <c r="AE1300" s="9" t="e">
        <f>VLOOKUP($E1300, 'SP Per G'!$A$2:$D$1380, 4, FALSE)</f>
        <v>#N/A</v>
      </c>
      <c r="AF1300" s="9" t="e">
        <f>VLOOKUP($E1300, Individual_Pitching___Dashboard[], 18, FALSE)</f>
        <v>#N/A</v>
      </c>
      <c r="AG1300" s="9" t="e">
        <f>VLOOKUP($E1300, Individual_Pitching___Dashboard[], 20, FALSE)</f>
        <v>#N/A</v>
      </c>
      <c r="AH1300" s="9" t="e">
        <f>VLOOKUP($E1300, Individual_Pitching___Advanced[], 21,FALSE)</f>
        <v>#N/A</v>
      </c>
      <c r="AI1300" s="9" t="e">
        <f>VLOOKUP($C1300, 'Team Per G'!$A$2:$G$31, 7, FALSE)</f>
        <v>#N/A</v>
      </c>
      <c r="AJ1300" s="9" t="e">
        <f>VLOOKUP($C1300, 'FanGraphs - Team WAR Projected'!$B$2:$E$31, 3, FALSE)/162</f>
        <v>#N/A</v>
      </c>
      <c r="AK1300" s="9" t="e">
        <f>VLOOKUP($C1300, Team_Pitching___Advanced[[Team]:[xFIP]], 19,FALSE)</f>
        <v>#N/A</v>
      </c>
      <c r="AL1300" s="9" t="e">
        <f>VLOOKUP($C1300, Team_Pitching___Advanced[], 20, FALSE)</f>
        <v>#N/A</v>
      </c>
      <c r="AM1300" s="9" t="e">
        <f>VLOOKUP($C1300, Team_Batting___Dashboard[[Team]:[wOBA]], 16, FALSE)</f>
        <v>#N/A</v>
      </c>
      <c r="AN1300" s="9" t="e">
        <f>VLOOKUP($C1300, Team_Batting___Advanced[[Team]:[OPS]], 9, FALSE)</f>
        <v>#N/A</v>
      </c>
      <c r="AO1300" s="9" t="e">
        <f>VLOOKUP($C1300, Team_Batting___Advanced[], 19, FALSE)</f>
        <v>#N/A</v>
      </c>
      <c r="AP1300" s="9" t="e">
        <f>VLOOKUP($C1300, 'Team Per G'!$A$2:$G$31, 3, FALSE)</f>
        <v>#N/A</v>
      </c>
      <c r="AQ1300" s="9" t="e">
        <f>VLOOKUP($C1300, 'Team Per G'!$A$2:$G$31, 5, FALSE)</f>
        <v>#N/A</v>
      </c>
      <c r="AR1300" s="9" t="e">
        <f>VLOOKUP($C1300, 'Team Per G'!$A$2:$G$31, 4, FALSE)</f>
        <v>#N/A</v>
      </c>
      <c r="AS1300" s="9" t="e">
        <f>VLOOKUP($C1300, Team_Batting___Dashboard[], 22, FALSE)/$AC1300</f>
        <v>#N/A</v>
      </c>
      <c r="AT1300" s="9" t="e">
        <f>VLOOKUP($C1300, 'FanGraphs - Team WAR Projected'!$B$2:$E$31, 4, FALSE)/162</f>
        <v>#N/A</v>
      </c>
      <c r="AU1300" s="9" t="e">
        <f>VLOOKUP($C1300, FanGraphs_Standings[[Abbreviation]:[2024 Year to Date RS/G]], 6, FALSE)/$AC1300</f>
        <v>#N/A</v>
      </c>
      <c r="AV1300" s="9" t="e">
        <f>VLOOKUP($C1300, FanGraphs_Standings[[Abbreviation]:[2024 Projected Full Season RDif]], 19, FALSE)/162</f>
        <v>#N/A</v>
      </c>
      <c r="AW1300" s="9" t="e">
        <f>VLOOKUP($C1300, FanGraphs_Standings[[Abbreviation]:[2024 Projected Full Season RDif]], 5, FALSE)</f>
        <v>#N/A</v>
      </c>
      <c r="AX1300" s="9" t="e">
        <f>VLOOKUP($C1300, FanGraphs_Standings[[Abbreviation]:[2024 Projected Full Season W%]], 18, FALSE)</f>
        <v>#N/A</v>
      </c>
      <c r="AY1300" s="9" t="e">
        <f>VLOOKUP($C1300, 'Home Field Adv'!$A$2:$K$31, 11, FALSE)</f>
        <v>#N/A</v>
      </c>
      <c r="BB1300" s="5" t="str">
        <f t="shared" si="61"/>
        <v/>
      </c>
      <c r="BC1300" s="5" t="str">
        <f t="shared" si="62"/>
        <v/>
      </c>
      <c r="BD1300" s="5" t="str">
        <f t="shared" si="63"/>
        <v/>
      </c>
    </row>
    <row r="1301" spans="6:56" x14ac:dyDescent="0.45">
      <c r="F1301" s="9" t="e">
        <f>VLOOKUP($B1301, FanGraphs_Standings[[Abbreviation]:[2024 Year to Date G]], 2, FALSE)</f>
        <v>#N/A</v>
      </c>
      <c r="G1301" s="9" t="e">
        <f>IF(ISERR(VLOOKUP($D1301, 'SP Per G'!$A$2:$D$1380, 3, FALSE)), L1301, VLOOKUP($D1301, 'SP Per G'!$A$2:$D$1380, 3, FALSE))</f>
        <v>#N/A</v>
      </c>
      <c r="H1301" s="9" t="e">
        <f>VLOOKUP($D1301, 'SP Per G'!$A$2:$D$1380, 4, FALSE)</f>
        <v>#N/A</v>
      </c>
      <c r="I1301" s="9" t="e">
        <f>VLOOKUP($D1301, Individual_Pitching___Dashboard[], 18, FALSE)</f>
        <v>#N/A</v>
      </c>
      <c r="J1301" s="9" t="e">
        <f>VLOOKUP($D1301, Individual_Pitching___Dashboard[], 20, FALSE)</f>
        <v>#N/A</v>
      </c>
      <c r="K1301" s="9" t="e">
        <f>VLOOKUP($D1301, Individual_Pitching___Advanced[], 21,FALSE)</f>
        <v>#N/A</v>
      </c>
      <c r="L1301" s="9" t="e">
        <f>VLOOKUP($B1301, 'Team Per G'!$A$2:$G$31, 7, FALSE)</f>
        <v>#N/A</v>
      </c>
      <c r="M1301" s="9" t="e">
        <f>VLOOKUP($B1301, 'FanGraphs - Team WAR Projected'!$B$2:$E$31, 3, FALSE)/162</f>
        <v>#N/A</v>
      </c>
      <c r="N1301" s="9" t="e">
        <f>VLOOKUP($B1301, Team_Pitching___Advanced[[Team]:[xFIP]], 19,FALSE)</f>
        <v>#N/A</v>
      </c>
      <c r="O1301" s="9" t="e">
        <f>VLOOKUP($B1301, Team_Pitching___Advanced[], 20, FALSE)</f>
        <v>#N/A</v>
      </c>
      <c r="P1301" s="9" t="e">
        <f>VLOOKUP($B1301, Team_Batting___Dashboard[[Team]:[wOBA]], 16, FALSE)</f>
        <v>#N/A</v>
      </c>
      <c r="Q1301" s="9" t="e">
        <f>VLOOKUP($B1301, Team_Batting___Advanced[[Team]:[OPS]], 9, FALSE)</f>
        <v>#N/A</v>
      </c>
      <c r="R1301" s="9" t="e">
        <f>VLOOKUP($B1301, Team_Batting___Advanced[], 19, FALSE)</f>
        <v>#N/A</v>
      </c>
      <c r="S1301" s="9" t="e">
        <f>VLOOKUP($B1301, 'Team Per G'!$A$2:$G$31, 3, FALSE)</f>
        <v>#N/A</v>
      </c>
      <c r="T1301" s="9" t="e">
        <f>VLOOKUP($B1301, 'Team Per G'!$A$2:$G$31, 5, FALSE)</f>
        <v>#N/A</v>
      </c>
      <c r="U1301" s="9" t="e">
        <f>VLOOKUP($B1301, 'Team Per G'!$A$2:$G$31, 4, FALSE)</f>
        <v>#N/A</v>
      </c>
      <c r="V1301" s="9" t="e">
        <f>VLOOKUP($B1301, Team_Batting___Dashboard[], 22, FALSE)/$F1301</f>
        <v>#N/A</v>
      </c>
      <c r="W1301" s="9" t="e">
        <f>VLOOKUP($B1301, 'FanGraphs - Team WAR Projected'!$B$2:$E$31, 4, FALSE)/162</f>
        <v>#N/A</v>
      </c>
      <c r="X1301" s="9" t="e">
        <f>VLOOKUP($B1301, FanGraphs_Standings[[Abbreviation]:[2024 Year to Date RS/G]], 6, FALSE)/$F1301</f>
        <v>#N/A</v>
      </c>
      <c r="Y1301" s="9" t="e">
        <f>VLOOKUP($B1301, FanGraphs_Standings[[Abbreviation]:[2024 Projected Full Season RDif]], 19, FALSE)/162</f>
        <v>#N/A</v>
      </c>
      <c r="Z1301" s="9" t="e">
        <f>VLOOKUP($B1301, FanGraphs_Standings[[Abbreviation]:[2024 Projected Full Season RDif]], 5, FALSE)</f>
        <v>#N/A</v>
      </c>
      <c r="AA1301" s="9" t="e">
        <f>VLOOKUP($B1301, FanGraphs_Standings[[Abbreviation]:[2024 Projected Full Season W%]], 18, FALSE)</f>
        <v>#N/A</v>
      </c>
      <c r="AB1301" s="9" t="e">
        <f>VLOOKUP($B1301, 'Home Field Adv'!$A$2:$I$31, 9, FALSE)</f>
        <v>#N/A</v>
      </c>
      <c r="AC1301" s="9" t="e">
        <f>VLOOKUP($C1301, FanGraphs_Standings[[Abbreviation]:[2024 Year to Date G]], 2, FALSE)</f>
        <v>#N/A</v>
      </c>
      <c r="AD1301" s="9" t="e">
        <f>VLOOKUP($E1301, 'SP Per G'!$A$2:$D$1380, 3, FALSE)</f>
        <v>#N/A</v>
      </c>
      <c r="AE1301" s="9" t="e">
        <f>VLOOKUP($E1301, 'SP Per G'!$A$2:$D$1380, 4, FALSE)</f>
        <v>#N/A</v>
      </c>
      <c r="AF1301" s="9" t="e">
        <f>VLOOKUP($E1301, Individual_Pitching___Dashboard[], 18, FALSE)</f>
        <v>#N/A</v>
      </c>
      <c r="AG1301" s="9" t="e">
        <f>VLOOKUP($E1301, Individual_Pitching___Dashboard[], 20, FALSE)</f>
        <v>#N/A</v>
      </c>
      <c r="AH1301" s="9" t="e">
        <f>VLOOKUP($E1301, Individual_Pitching___Advanced[], 21,FALSE)</f>
        <v>#N/A</v>
      </c>
      <c r="AI1301" s="9" t="e">
        <f>VLOOKUP($C1301, 'Team Per G'!$A$2:$G$31, 7, FALSE)</f>
        <v>#N/A</v>
      </c>
      <c r="AJ1301" s="9" t="e">
        <f>VLOOKUP($C1301, 'FanGraphs - Team WAR Projected'!$B$2:$E$31, 3, FALSE)/162</f>
        <v>#N/A</v>
      </c>
      <c r="AK1301" s="9" t="e">
        <f>VLOOKUP($C1301, Team_Pitching___Advanced[[Team]:[xFIP]], 19,FALSE)</f>
        <v>#N/A</v>
      </c>
      <c r="AL1301" s="9" t="e">
        <f>VLOOKUP($C1301, Team_Pitching___Advanced[], 20, FALSE)</f>
        <v>#N/A</v>
      </c>
      <c r="AM1301" s="9" t="e">
        <f>VLOOKUP($C1301, Team_Batting___Dashboard[[Team]:[wOBA]], 16, FALSE)</f>
        <v>#N/A</v>
      </c>
      <c r="AN1301" s="9" t="e">
        <f>VLOOKUP($C1301, Team_Batting___Advanced[[Team]:[OPS]], 9, FALSE)</f>
        <v>#N/A</v>
      </c>
      <c r="AO1301" s="9" t="e">
        <f>VLOOKUP($C1301, Team_Batting___Advanced[], 19, FALSE)</f>
        <v>#N/A</v>
      </c>
      <c r="AP1301" s="9" t="e">
        <f>VLOOKUP($C1301, 'Team Per G'!$A$2:$G$31, 3, FALSE)</f>
        <v>#N/A</v>
      </c>
      <c r="AQ1301" s="9" t="e">
        <f>VLOOKUP($C1301, 'Team Per G'!$A$2:$G$31, 5, FALSE)</f>
        <v>#N/A</v>
      </c>
      <c r="AR1301" s="9" t="e">
        <f>VLOOKUP($C1301, 'Team Per G'!$A$2:$G$31, 4, FALSE)</f>
        <v>#N/A</v>
      </c>
      <c r="AS1301" s="9" t="e">
        <f>VLOOKUP($C1301, Team_Batting___Dashboard[], 22, FALSE)/$AC1301</f>
        <v>#N/A</v>
      </c>
      <c r="AT1301" s="9" t="e">
        <f>VLOOKUP($C1301, 'FanGraphs - Team WAR Projected'!$B$2:$E$31, 4, FALSE)/162</f>
        <v>#N/A</v>
      </c>
      <c r="AU1301" s="9" t="e">
        <f>VLOOKUP($C1301, FanGraphs_Standings[[Abbreviation]:[2024 Year to Date RS/G]], 6, FALSE)/$AC1301</f>
        <v>#N/A</v>
      </c>
      <c r="AV1301" s="9" t="e">
        <f>VLOOKUP($C1301, FanGraphs_Standings[[Abbreviation]:[2024 Projected Full Season RDif]], 19, FALSE)/162</f>
        <v>#N/A</v>
      </c>
      <c r="AW1301" s="9" t="e">
        <f>VLOOKUP($C1301, FanGraphs_Standings[[Abbreviation]:[2024 Projected Full Season RDif]], 5, FALSE)</f>
        <v>#N/A</v>
      </c>
      <c r="AX1301" s="9" t="e">
        <f>VLOOKUP($C1301, FanGraphs_Standings[[Abbreviation]:[2024 Projected Full Season W%]], 18, FALSE)</f>
        <v>#N/A</v>
      </c>
      <c r="AY1301" s="9" t="e">
        <f>VLOOKUP($C1301, 'Home Field Adv'!$A$2:$K$31, 11, FALSE)</f>
        <v>#N/A</v>
      </c>
      <c r="BB1301" s="5" t="str">
        <f t="shared" si="61"/>
        <v/>
      </c>
      <c r="BC1301" s="5" t="str">
        <f t="shared" si="62"/>
        <v/>
      </c>
      <c r="BD1301" s="5" t="str">
        <f t="shared" si="63"/>
        <v/>
      </c>
    </row>
    <row r="1302" spans="6:56" x14ac:dyDescent="0.45">
      <c r="F1302" s="9" t="e">
        <f>VLOOKUP($B1302, FanGraphs_Standings[[Abbreviation]:[2024 Year to Date G]], 2, FALSE)</f>
        <v>#N/A</v>
      </c>
      <c r="G1302" s="9" t="e">
        <f>IF(ISERR(VLOOKUP($D1302, 'SP Per G'!$A$2:$D$1380, 3, FALSE)), L1302, VLOOKUP($D1302, 'SP Per G'!$A$2:$D$1380, 3, FALSE))</f>
        <v>#N/A</v>
      </c>
      <c r="H1302" s="9" t="e">
        <f>VLOOKUP($D1302, 'SP Per G'!$A$2:$D$1380, 4, FALSE)</f>
        <v>#N/A</v>
      </c>
      <c r="I1302" s="9" t="e">
        <f>VLOOKUP($D1302, Individual_Pitching___Dashboard[], 18, FALSE)</f>
        <v>#N/A</v>
      </c>
      <c r="J1302" s="9" t="e">
        <f>VLOOKUP($D1302, Individual_Pitching___Dashboard[], 20, FALSE)</f>
        <v>#N/A</v>
      </c>
      <c r="K1302" s="9" t="e">
        <f>VLOOKUP($D1302, Individual_Pitching___Advanced[], 21,FALSE)</f>
        <v>#N/A</v>
      </c>
      <c r="L1302" s="9" t="e">
        <f>VLOOKUP($B1302, 'Team Per G'!$A$2:$G$31, 7, FALSE)</f>
        <v>#N/A</v>
      </c>
      <c r="M1302" s="9" t="e">
        <f>VLOOKUP($B1302, 'FanGraphs - Team WAR Projected'!$B$2:$E$31, 3, FALSE)/162</f>
        <v>#N/A</v>
      </c>
      <c r="N1302" s="9" t="e">
        <f>VLOOKUP($B1302, Team_Pitching___Advanced[[Team]:[xFIP]], 19,FALSE)</f>
        <v>#N/A</v>
      </c>
      <c r="O1302" s="9" t="e">
        <f>VLOOKUP($B1302, Team_Pitching___Advanced[], 20, FALSE)</f>
        <v>#N/A</v>
      </c>
      <c r="P1302" s="9" t="e">
        <f>VLOOKUP($B1302, Team_Batting___Dashboard[[Team]:[wOBA]], 16, FALSE)</f>
        <v>#N/A</v>
      </c>
      <c r="Q1302" s="9" t="e">
        <f>VLOOKUP($B1302, Team_Batting___Advanced[[Team]:[OPS]], 9, FALSE)</f>
        <v>#N/A</v>
      </c>
      <c r="R1302" s="9" t="e">
        <f>VLOOKUP($B1302, Team_Batting___Advanced[], 19, FALSE)</f>
        <v>#N/A</v>
      </c>
      <c r="S1302" s="9" t="e">
        <f>VLOOKUP($B1302, 'Team Per G'!$A$2:$G$31, 3, FALSE)</f>
        <v>#N/A</v>
      </c>
      <c r="T1302" s="9" t="e">
        <f>VLOOKUP($B1302, 'Team Per G'!$A$2:$G$31, 5, FALSE)</f>
        <v>#N/A</v>
      </c>
      <c r="U1302" s="9" t="e">
        <f>VLOOKUP($B1302, 'Team Per G'!$A$2:$G$31, 4, FALSE)</f>
        <v>#N/A</v>
      </c>
      <c r="V1302" s="9" t="e">
        <f>VLOOKUP($B1302, Team_Batting___Dashboard[], 22, FALSE)/$F1302</f>
        <v>#N/A</v>
      </c>
      <c r="W1302" s="9" t="e">
        <f>VLOOKUP($B1302, 'FanGraphs - Team WAR Projected'!$B$2:$E$31, 4, FALSE)/162</f>
        <v>#N/A</v>
      </c>
      <c r="X1302" s="9" t="e">
        <f>VLOOKUP($B1302, FanGraphs_Standings[[Abbreviation]:[2024 Year to Date RS/G]], 6, FALSE)/$F1302</f>
        <v>#N/A</v>
      </c>
      <c r="Y1302" s="9" t="e">
        <f>VLOOKUP($B1302, FanGraphs_Standings[[Abbreviation]:[2024 Projected Full Season RDif]], 19, FALSE)/162</f>
        <v>#N/A</v>
      </c>
      <c r="Z1302" s="9" t="e">
        <f>VLOOKUP($B1302, FanGraphs_Standings[[Abbreviation]:[2024 Projected Full Season RDif]], 5, FALSE)</f>
        <v>#N/A</v>
      </c>
      <c r="AA1302" s="9" t="e">
        <f>VLOOKUP($B1302, FanGraphs_Standings[[Abbreviation]:[2024 Projected Full Season W%]], 18, FALSE)</f>
        <v>#N/A</v>
      </c>
      <c r="AB1302" s="9" t="e">
        <f>VLOOKUP($B1302, 'Home Field Adv'!$A$2:$I$31, 9, FALSE)</f>
        <v>#N/A</v>
      </c>
      <c r="AC1302" s="9" t="e">
        <f>VLOOKUP($C1302, FanGraphs_Standings[[Abbreviation]:[2024 Year to Date G]], 2, FALSE)</f>
        <v>#N/A</v>
      </c>
      <c r="AD1302" s="9" t="e">
        <f>VLOOKUP($E1302, 'SP Per G'!$A$2:$D$1380, 3, FALSE)</f>
        <v>#N/A</v>
      </c>
      <c r="AE1302" s="9" t="e">
        <f>VLOOKUP($E1302, 'SP Per G'!$A$2:$D$1380, 4, FALSE)</f>
        <v>#N/A</v>
      </c>
      <c r="AF1302" s="9" t="e">
        <f>VLOOKUP($E1302, Individual_Pitching___Dashboard[], 18, FALSE)</f>
        <v>#N/A</v>
      </c>
      <c r="AG1302" s="9" t="e">
        <f>VLOOKUP($E1302, Individual_Pitching___Dashboard[], 20, FALSE)</f>
        <v>#N/A</v>
      </c>
      <c r="AH1302" s="9" t="e">
        <f>VLOOKUP($E1302, Individual_Pitching___Advanced[], 21,FALSE)</f>
        <v>#N/A</v>
      </c>
      <c r="AI1302" s="9" t="e">
        <f>VLOOKUP($C1302, 'Team Per G'!$A$2:$G$31, 7, FALSE)</f>
        <v>#N/A</v>
      </c>
      <c r="AJ1302" s="9" t="e">
        <f>VLOOKUP($C1302, 'FanGraphs - Team WAR Projected'!$B$2:$E$31, 3, FALSE)/162</f>
        <v>#N/A</v>
      </c>
      <c r="AK1302" s="9" t="e">
        <f>VLOOKUP($C1302, Team_Pitching___Advanced[[Team]:[xFIP]], 19,FALSE)</f>
        <v>#N/A</v>
      </c>
      <c r="AL1302" s="9" t="e">
        <f>VLOOKUP($C1302, Team_Pitching___Advanced[], 20, FALSE)</f>
        <v>#N/A</v>
      </c>
      <c r="AM1302" s="9" t="e">
        <f>VLOOKUP($C1302, Team_Batting___Dashboard[[Team]:[wOBA]], 16, FALSE)</f>
        <v>#N/A</v>
      </c>
      <c r="AN1302" s="9" t="e">
        <f>VLOOKUP($C1302, Team_Batting___Advanced[[Team]:[OPS]], 9, FALSE)</f>
        <v>#N/A</v>
      </c>
      <c r="AO1302" s="9" t="e">
        <f>VLOOKUP($C1302, Team_Batting___Advanced[], 19, FALSE)</f>
        <v>#N/A</v>
      </c>
      <c r="AP1302" s="9" t="e">
        <f>VLOOKUP($C1302, 'Team Per G'!$A$2:$G$31, 3, FALSE)</f>
        <v>#N/A</v>
      </c>
      <c r="AQ1302" s="9" t="e">
        <f>VLOOKUP($C1302, 'Team Per G'!$A$2:$G$31, 5, FALSE)</f>
        <v>#N/A</v>
      </c>
      <c r="AR1302" s="9" t="e">
        <f>VLOOKUP($C1302, 'Team Per G'!$A$2:$G$31, 4, FALSE)</f>
        <v>#N/A</v>
      </c>
      <c r="AS1302" s="9" t="e">
        <f>VLOOKUP($C1302, Team_Batting___Dashboard[], 22, FALSE)/$AC1302</f>
        <v>#N/A</v>
      </c>
      <c r="AT1302" s="9" t="e">
        <f>VLOOKUP($C1302, 'FanGraphs - Team WAR Projected'!$B$2:$E$31, 4, FALSE)/162</f>
        <v>#N/A</v>
      </c>
      <c r="AU1302" s="9" t="e">
        <f>VLOOKUP($C1302, FanGraphs_Standings[[Abbreviation]:[2024 Year to Date RS/G]], 6, FALSE)/$AC1302</f>
        <v>#N/A</v>
      </c>
      <c r="AV1302" s="9" t="e">
        <f>VLOOKUP($C1302, FanGraphs_Standings[[Abbreviation]:[2024 Projected Full Season RDif]], 19, FALSE)/162</f>
        <v>#N/A</v>
      </c>
      <c r="AW1302" s="9" t="e">
        <f>VLOOKUP($C1302, FanGraphs_Standings[[Abbreviation]:[2024 Projected Full Season RDif]], 5, FALSE)</f>
        <v>#N/A</v>
      </c>
      <c r="AX1302" s="9" t="e">
        <f>VLOOKUP($C1302, FanGraphs_Standings[[Abbreviation]:[2024 Projected Full Season W%]], 18, FALSE)</f>
        <v>#N/A</v>
      </c>
      <c r="AY1302" s="9" t="e">
        <f>VLOOKUP($C1302, 'Home Field Adv'!$A$2:$K$31, 11, FALSE)</f>
        <v>#N/A</v>
      </c>
      <c r="BB1302" s="5" t="str">
        <f t="shared" si="61"/>
        <v/>
      </c>
      <c r="BC1302" s="5" t="str">
        <f t="shared" si="62"/>
        <v/>
      </c>
      <c r="BD1302" s="5" t="str">
        <f t="shared" si="63"/>
        <v/>
      </c>
    </row>
    <row r="1303" spans="6:56" x14ac:dyDescent="0.45">
      <c r="F1303" s="9" t="e">
        <f>VLOOKUP($B1303, FanGraphs_Standings[[Abbreviation]:[2024 Year to Date G]], 2, FALSE)</f>
        <v>#N/A</v>
      </c>
      <c r="G1303" s="9" t="e">
        <f>IF(ISERR(VLOOKUP($D1303, 'SP Per G'!$A$2:$D$1380, 3, FALSE)), L1303, VLOOKUP($D1303, 'SP Per G'!$A$2:$D$1380, 3, FALSE))</f>
        <v>#N/A</v>
      </c>
      <c r="H1303" s="9" t="e">
        <f>VLOOKUP($D1303, 'SP Per G'!$A$2:$D$1380, 4, FALSE)</f>
        <v>#N/A</v>
      </c>
      <c r="I1303" s="9" t="e">
        <f>VLOOKUP($D1303, Individual_Pitching___Dashboard[], 18, FALSE)</f>
        <v>#N/A</v>
      </c>
      <c r="J1303" s="9" t="e">
        <f>VLOOKUP($D1303, Individual_Pitching___Dashboard[], 20, FALSE)</f>
        <v>#N/A</v>
      </c>
      <c r="K1303" s="9" t="e">
        <f>VLOOKUP($D1303, Individual_Pitching___Advanced[], 21,FALSE)</f>
        <v>#N/A</v>
      </c>
      <c r="L1303" s="9" t="e">
        <f>VLOOKUP($B1303, 'Team Per G'!$A$2:$G$31, 7, FALSE)</f>
        <v>#N/A</v>
      </c>
      <c r="M1303" s="9" t="e">
        <f>VLOOKUP($B1303, 'FanGraphs - Team WAR Projected'!$B$2:$E$31, 3, FALSE)/162</f>
        <v>#N/A</v>
      </c>
      <c r="N1303" s="9" t="e">
        <f>VLOOKUP($B1303, Team_Pitching___Advanced[[Team]:[xFIP]], 19,FALSE)</f>
        <v>#N/A</v>
      </c>
      <c r="O1303" s="9" t="e">
        <f>VLOOKUP($B1303, Team_Pitching___Advanced[], 20, FALSE)</f>
        <v>#N/A</v>
      </c>
      <c r="P1303" s="9" t="e">
        <f>VLOOKUP($B1303, Team_Batting___Dashboard[[Team]:[wOBA]], 16, FALSE)</f>
        <v>#N/A</v>
      </c>
      <c r="Q1303" s="9" t="e">
        <f>VLOOKUP($B1303, Team_Batting___Advanced[[Team]:[OPS]], 9, FALSE)</f>
        <v>#N/A</v>
      </c>
      <c r="R1303" s="9" t="e">
        <f>VLOOKUP($B1303, Team_Batting___Advanced[], 19, FALSE)</f>
        <v>#N/A</v>
      </c>
      <c r="S1303" s="9" t="e">
        <f>VLOOKUP($B1303, 'Team Per G'!$A$2:$G$31, 3, FALSE)</f>
        <v>#N/A</v>
      </c>
      <c r="T1303" s="9" t="e">
        <f>VLOOKUP($B1303, 'Team Per G'!$A$2:$G$31, 5, FALSE)</f>
        <v>#N/A</v>
      </c>
      <c r="U1303" s="9" t="e">
        <f>VLOOKUP($B1303, 'Team Per G'!$A$2:$G$31, 4, FALSE)</f>
        <v>#N/A</v>
      </c>
      <c r="V1303" s="9" t="e">
        <f>VLOOKUP($B1303, Team_Batting___Dashboard[], 22, FALSE)/$F1303</f>
        <v>#N/A</v>
      </c>
      <c r="W1303" s="9" t="e">
        <f>VLOOKUP($B1303, 'FanGraphs - Team WAR Projected'!$B$2:$E$31, 4, FALSE)/162</f>
        <v>#N/A</v>
      </c>
      <c r="X1303" s="9" t="e">
        <f>VLOOKUP($B1303, FanGraphs_Standings[[Abbreviation]:[2024 Year to Date RS/G]], 6, FALSE)/$F1303</f>
        <v>#N/A</v>
      </c>
      <c r="Y1303" s="9" t="e">
        <f>VLOOKUP($B1303, FanGraphs_Standings[[Abbreviation]:[2024 Projected Full Season RDif]], 19, FALSE)/162</f>
        <v>#N/A</v>
      </c>
      <c r="Z1303" s="9" t="e">
        <f>VLOOKUP($B1303, FanGraphs_Standings[[Abbreviation]:[2024 Projected Full Season RDif]], 5, FALSE)</f>
        <v>#N/A</v>
      </c>
      <c r="AA1303" s="9" t="e">
        <f>VLOOKUP($B1303, FanGraphs_Standings[[Abbreviation]:[2024 Projected Full Season W%]], 18, FALSE)</f>
        <v>#N/A</v>
      </c>
      <c r="AB1303" s="9" t="e">
        <f>VLOOKUP($B1303, 'Home Field Adv'!$A$2:$I$31, 9, FALSE)</f>
        <v>#N/A</v>
      </c>
      <c r="AC1303" s="9" t="e">
        <f>VLOOKUP($C1303, FanGraphs_Standings[[Abbreviation]:[2024 Year to Date G]], 2, FALSE)</f>
        <v>#N/A</v>
      </c>
      <c r="AD1303" s="9" t="e">
        <f>VLOOKUP($E1303, 'SP Per G'!$A$2:$D$1380, 3, FALSE)</f>
        <v>#N/A</v>
      </c>
      <c r="AE1303" s="9" t="e">
        <f>VLOOKUP($E1303, 'SP Per G'!$A$2:$D$1380, 4, FALSE)</f>
        <v>#N/A</v>
      </c>
      <c r="AF1303" s="9" t="e">
        <f>VLOOKUP($E1303, Individual_Pitching___Dashboard[], 18, FALSE)</f>
        <v>#N/A</v>
      </c>
      <c r="AG1303" s="9" t="e">
        <f>VLOOKUP($E1303, Individual_Pitching___Dashboard[], 20, FALSE)</f>
        <v>#N/A</v>
      </c>
      <c r="AH1303" s="9" t="e">
        <f>VLOOKUP($E1303, Individual_Pitching___Advanced[], 21,FALSE)</f>
        <v>#N/A</v>
      </c>
      <c r="AI1303" s="9" t="e">
        <f>VLOOKUP($C1303, 'Team Per G'!$A$2:$G$31, 7, FALSE)</f>
        <v>#N/A</v>
      </c>
      <c r="AJ1303" s="9" t="e">
        <f>VLOOKUP($C1303, 'FanGraphs - Team WAR Projected'!$B$2:$E$31, 3, FALSE)/162</f>
        <v>#N/A</v>
      </c>
      <c r="AK1303" s="9" t="e">
        <f>VLOOKUP($C1303, Team_Pitching___Advanced[[Team]:[xFIP]], 19,FALSE)</f>
        <v>#N/A</v>
      </c>
      <c r="AL1303" s="9" t="e">
        <f>VLOOKUP($C1303, Team_Pitching___Advanced[], 20, FALSE)</f>
        <v>#N/A</v>
      </c>
      <c r="AM1303" s="9" t="e">
        <f>VLOOKUP($C1303, Team_Batting___Dashboard[[Team]:[wOBA]], 16, FALSE)</f>
        <v>#N/A</v>
      </c>
      <c r="AN1303" s="9" t="e">
        <f>VLOOKUP($C1303, Team_Batting___Advanced[[Team]:[OPS]], 9, FALSE)</f>
        <v>#N/A</v>
      </c>
      <c r="AO1303" s="9" t="e">
        <f>VLOOKUP($C1303, Team_Batting___Advanced[], 19, FALSE)</f>
        <v>#N/A</v>
      </c>
      <c r="AP1303" s="9" t="e">
        <f>VLOOKUP($C1303, 'Team Per G'!$A$2:$G$31, 3, FALSE)</f>
        <v>#N/A</v>
      </c>
      <c r="AQ1303" s="9" t="e">
        <f>VLOOKUP($C1303, 'Team Per G'!$A$2:$G$31, 5, FALSE)</f>
        <v>#N/A</v>
      </c>
      <c r="AR1303" s="9" t="e">
        <f>VLOOKUP($C1303, 'Team Per G'!$A$2:$G$31, 4, FALSE)</f>
        <v>#N/A</v>
      </c>
      <c r="AS1303" s="9" t="e">
        <f>VLOOKUP($C1303, Team_Batting___Dashboard[], 22, FALSE)/$AC1303</f>
        <v>#N/A</v>
      </c>
      <c r="AT1303" s="9" t="e">
        <f>VLOOKUP($C1303, 'FanGraphs - Team WAR Projected'!$B$2:$E$31, 4, FALSE)/162</f>
        <v>#N/A</v>
      </c>
      <c r="AU1303" s="9" t="e">
        <f>VLOOKUP($C1303, FanGraphs_Standings[[Abbreviation]:[2024 Year to Date RS/G]], 6, FALSE)/$AC1303</f>
        <v>#N/A</v>
      </c>
      <c r="AV1303" s="9" t="e">
        <f>VLOOKUP($C1303, FanGraphs_Standings[[Abbreviation]:[2024 Projected Full Season RDif]], 19, FALSE)/162</f>
        <v>#N/A</v>
      </c>
      <c r="AW1303" s="9" t="e">
        <f>VLOOKUP($C1303, FanGraphs_Standings[[Abbreviation]:[2024 Projected Full Season RDif]], 5, FALSE)</f>
        <v>#N/A</v>
      </c>
      <c r="AX1303" s="9" t="e">
        <f>VLOOKUP($C1303, FanGraphs_Standings[[Abbreviation]:[2024 Projected Full Season W%]], 18, FALSE)</f>
        <v>#N/A</v>
      </c>
      <c r="AY1303" s="9" t="e">
        <f>VLOOKUP($C1303, 'Home Field Adv'!$A$2:$K$31, 11, FALSE)</f>
        <v>#N/A</v>
      </c>
      <c r="BB1303" s="5" t="str">
        <f t="shared" si="61"/>
        <v/>
      </c>
      <c r="BC1303" s="5" t="str">
        <f t="shared" si="62"/>
        <v/>
      </c>
      <c r="BD1303" s="5" t="str">
        <f t="shared" si="63"/>
        <v/>
      </c>
    </row>
    <row r="1304" spans="6:56" x14ac:dyDescent="0.45">
      <c r="F1304" s="9" t="e">
        <f>VLOOKUP($B1304, FanGraphs_Standings[[Abbreviation]:[2024 Year to Date G]], 2, FALSE)</f>
        <v>#N/A</v>
      </c>
      <c r="G1304" s="9" t="e">
        <f>IF(ISERR(VLOOKUP($D1304, 'SP Per G'!$A$2:$D$1380, 3, FALSE)), L1304, VLOOKUP($D1304, 'SP Per G'!$A$2:$D$1380, 3, FALSE))</f>
        <v>#N/A</v>
      </c>
      <c r="H1304" s="9" t="e">
        <f>VLOOKUP($D1304, 'SP Per G'!$A$2:$D$1380, 4, FALSE)</f>
        <v>#N/A</v>
      </c>
      <c r="I1304" s="9" t="e">
        <f>VLOOKUP($D1304, Individual_Pitching___Dashboard[], 18, FALSE)</f>
        <v>#N/A</v>
      </c>
      <c r="J1304" s="9" t="e">
        <f>VLOOKUP($D1304, Individual_Pitching___Dashboard[], 20, FALSE)</f>
        <v>#N/A</v>
      </c>
      <c r="K1304" s="9" t="e">
        <f>VLOOKUP($D1304, Individual_Pitching___Advanced[], 21,FALSE)</f>
        <v>#N/A</v>
      </c>
      <c r="L1304" s="9" t="e">
        <f>VLOOKUP($B1304, 'Team Per G'!$A$2:$G$31, 7, FALSE)</f>
        <v>#N/A</v>
      </c>
      <c r="M1304" s="9" t="e">
        <f>VLOOKUP($B1304, 'FanGraphs - Team WAR Projected'!$B$2:$E$31, 3, FALSE)/162</f>
        <v>#N/A</v>
      </c>
      <c r="N1304" s="9" t="e">
        <f>VLOOKUP($B1304, Team_Pitching___Advanced[[Team]:[xFIP]], 19,FALSE)</f>
        <v>#N/A</v>
      </c>
      <c r="O1304" s="9" t="e">
        <f>VLOOKUP($B1304, Team_Pitching___Advanced[], 20, FALSE)</f>
        <v>#N/A</v>
      </c>
      <c r="P1304" s="9" t="e">
        <f>VLOOKUP($B1304, Team_Batting___Dashboard[[Team]:[wOBA]], 16, FALSE)</f>
        <v>#N/A</v>
      </c>
      <c r="Q1304" s="9" t="e">
        <f>VLOOKUP($B1304, Team_Batting___Advanced[[Team]:[OPS]], 9, FALSE)</f>
        <v>#N/A</v>
      </c>
      <c r="R1304" s="9" t="e">
        <f>VLOOKUP($B1304, Team_Batting___Advanced[], 19, FALSE)</f>
        <v>#N/A</v>
      </c>
      <c r="S1304" s="9" t="e">
        <f>VLOOKUP($B1304, 'Team Per G'!$A$2:$G$31, 3, FALSE)</f>
        <v>#N/A</v>
      </c>
      <c r="T1304" s="9" t="e">
        <f>VLOOKUP($B1304, 'Team Per G'!$A$2:$G$31, 5, FALSE)</f>
        <v>#N/A</v>
      </c>
      <c r="U1304" s="9" t="e">
        <f>VLOOKUP($B1304, 'Team Per G'!$A$2:$G$31, 4, FALSE)</f>
        <v>#N/A</v>
      </c>
      <c r="V1304" s="9" t="e">
        <f>VLOOKUP($B1304, Team_Batting___Dashboard[], 22, FALSE)/$F1304</f>
        <v>#N/A</v>
      </c>
      <c r="W1304" s="9" t="e">
        <f>VLOOKUP($B1304, 'FanGraphs - Team WAR Projected'!$B$2:$E$31, 4, FALSE)/162</f>
        <v>#N/A</v>
      </c>
      <c r="X1304" s="9" t="e">
        <f>VLOOKUP($B1304, FanGraphs_Standings[[Abbreviation]:[2024 Year to Date RS/G]], 6, FALSE)/$F1304</f>
        <v>#N/A</v>
      </c>
      <c r="Y1304" s="9" t="e">
        <f>VLOOKUP($B1304, FanGraphs_Standings[[Abbreviation]:[2024 Projected Full Season RDif]], 19, FALSE)/162</f>
        <v>#N/A</v>
      </c>
      <c r="Z1304" s="9" t="e">
        <f>VLOOKUP($B1304, FanGraphs_Standings[[Abbreviation]:[2024 Projected Full Season RDif]], 5, FALSE)</f>
        <v>#N/A</v>
      </c>
      <c r="AA1304" s="9" t="e">
        <f>VLOOKUP($B1304, FanGraphs_Standings[[Abbreviation]:[2024 Projected Full Season W%]], 18, FALSE)</f>
        <v>#N/A</v>
      </c>
      <c r="AB1304" s="9" t="e">
        <f>VLOOKUP($B1304, 'Home Field Adv'!$A$2:$I$31, 9, FALSE)</f>
        <v>#N/A</v>
      </c>
      <c r="AC1304" s="9" t="e">
        <f>VLOOKUP($C1304, FanGraphs_Standings[[Abbreviation]:[2024 Year to Date G]], 2, FALSE)</f>
        <v>#N/A</v>
      </c>
      <c r="AD1304" s="9" t="e">
        <f>VLOOKUP($E1304, 'SP Per G'!$A$2:$D$1380, 3, FALSE)</f>
        <v>#N/A</v>
      </c>
      <c r="AE1304" s="9" t="e">
        <f>VLOOKUP($E1304, 'SP Per G'!$A$2:$D$1380, 4, FALSE)</f>
        <v>#N/A</v>
      </c>
      <c r="AF1304" s="9" t="e">
        <f>VLOOKUP($E1304, Individual_Pitching___Dashboard[], 18, FALSE)</f>
        <v>#N/A</v>
      </c>
      <c r="AG1304" s="9" t="e">
        <f>VLOOKUP($E1304, Individual_Pitching___Dashboard[], 20, FALSE)</f>
        <v>#N/A</v>
      </c>
      <c r="AH1304" s="9" t="e">
        <f>VLOOKUP($E1304, Individual_Pitching___Advanced[], 21,FALSE)</f>
        <v>#N/A</v>
      </c>
      <c r="AI1304" s="9" t="e">
        <f>VLOOKUP($C1304, 'Team Per G'!$A$2:$G$31, 7, FALSE)</f>
        <v>#N/A</v>
      </c>
      <c r="AJ1304" s="9" t="e">
        <f>VLOOKUP($C1304, 'FanGraphs - Team WAR Projected'!$B$2:$E$31, 3, FALSE)/162</f>
        <v>#N/A</v>
      </c>
      <c r="AK1304" s="9" t="e">
        <f>VLOOKUP($C1304, Team_Pitching___Advanced[[Team]:[xFIP]], 19,FALSE)</f>
        <v>#N/A</v>
      </c>
      <c r="AL1304" s="9" t="e">
        <f>VLOOKUP($C1304, Team_Pitching___Advanced[], 20, FALSE)</f>
        <v>#N/A</v>
      </c>
      <c r="AM1304" s="9" t="e">
        <f>VLOOKUP($C1304, Team_Batting___Dashboard[[Team]:[wOBA]], 16, FALSE)</f>
        <v>#N/A</v>
      </c>
      <c r="AN1304" s="9" t="e">
        <f>VLOOKUP($C1304, Team_Batting___Advanced[[Team]:[OPS]], 9, FALSE)</f>
        <v>#N/A</v>
      </c>
      <c r="AO1304" s="9" t="e">
        <f>VLOOKUP($C1304, Team_Batting___Advanced[], 19, FALSE)</f>
        <v>#N/A</v>
      </c>
      <c r="AP1304" s="9" t="e">
        <f>VLOOKUP($C1304, 'Team Per G'!$A$2:$G$31, 3, FALSE)</f>
        <v>#N/A</v>
      </c>
      <c r="AQ1304" s="9" t="e">
        <f>VLOOKUP($C1304, 'Team Per G'!$A$2:$G$31, 5, FALSE)</f>
        <v>#N/A</v>
      </c>
      <c r="AR1304" s="9" t="e">
        <f>VLOOKUP($C1304, 'Team Per G'!$A$2:$G$31, 4, FALSE)</f>
        <v>#N/A</v>
      </c>
      <c r="AS1304" s="9" t="e">
        <f>VLOOKUP($C1304, Team_Batting___Dashboard[], 22, FALSE)/$AC1304</f>
        <v>#N/A</v>
      </c>
      <c r="AT1304" s="9" t="e">
        <f>VLOOKUP($C1304, 'FanGraphs - Team WAR Projected'!$B$2:$E$31, 4, FALSE)/162</f>
        <v>#N/A</v>
      </c>
      <c r="AU1304" s="9" t="e">
        <f>VLOOKUP($C1304, FanGraphs_Standings[[Abbreviation]:[2024 Year to Date RS/G]], 6, FALSE)/$AC1304</f>
        <v>#N/A</v>
      </c>
      <c r="AV1304" s="9" t="e">
        <f>VLOOKUP($C1304, FanGraphs_Standings[[Abbreviation]:[2024 Projected Full Season RDif]], 19, FALSE)/162</f>
        <v>#N/A</v>
      </c>
      <c r="AW1304" s="9" t="e">
        <f>VLOOKUP($C1304, FanGraphs_Standings[[Abbreviation]:[2024 Projected Full Season RDif]], 5, FALSE)</f>
        <v>#N/A</v>
      </c>
      <c r="AX1304" s="9" t="e">
        <f>VLOOKUP($C1304, FanGraphs_Standings[[Abbreviation]:[2024 Projected Full Season W%]], 18, FALSE)</f>
        <v>#N/A</v>
      </c>
      <c r="AY1304" s="9" t="e">
        <f>VLOOKUP($C1304, 'Home Field Adv'!$A$2:$K$31, 11, FALSE)</f>
        <v>#N/A</v>
      </c>
      <c r="BB1304" s="5" t="str">
        <f t="shared" si="61"/>
        <v/>
      </c>
      <c r="BC1304" s="5" t="str">
        <f t="shared" si="62"/>
        <v/>
      </c>
      <c r="BD1304" s="5" t="str">
        <f t="shared" si="63"/>
        <v/>
      </c>
    </row>
    <row r="1305" spans="6:56" x14ac:dyDescent="0.45">
      <c r="F1305" s="9" t="e">
        <f>VLOOKUP($B1305, FanGraphs_Standings[[Abbreviation]:[2024 Year to Date G]], 2, FALSE)</f>
        <v>#N/A</v>
      </c>
      <c r="G1305" s="9" t="e">
        <f>IF(ISERR(VLOOKUP($D1305, 'SP Per G'!$A$2:$D$1380, 3, FALSE)), L1305, VLOOKUP($D1305, 'SP Per G'!$A$2:$D$1380, 3, FALSE))</f>
        <v>#N/A</v>
      </c>
      <c r="H1305" s="9" t="e">
        <f>VLOOKUP($D1305, 'SP Per G'!$A$2:$D$1380, 4, FALSE)</f>
        <v>#N/A</v>
      </c>
      <c r="I1305" s="9" t="e">
        <f>VLOOKUP($D1305, Individual_Pitching___Dashboard[], 18, FALSE)</f>
        <v>#N/A</v>
      </c>
      <c r="J1305" s="9" t="e">
        <f>VLOOKUP($D1305, Individual_Pitching___Dashboard[], 20, FALSE)</f>
        <v>#N/A</v>
      </c>
      <c r="K1305" s="9" t="e">
        <f>VLOOKUP($D1305, Individual_Pitching___Advanced[], 21,FALSE)</f>
        <v>#N/A</v>
      </c>
      <c r="L1305" s="9" t="e">
        <f>VLOOKUP($B1305, 'Team Per G'!$A$2:$G$31, 7, FALSE)</f>
        <v>#N/A</v>
      </c>
      <c r="M1305" s="9" t="e">
        <f>VLOOKUP($B1305, 'FanGraphs - Team WAR Projected'!$B$2:$E$31, 3, FALSE)/162</f>
        <v>#N/A</v>
      </c>
      <c r="N1305" s="9" t="e">
        <f>VLOOKUP($B1305, Team_Pitching___Advanced[[Team]:[xFIP]], 19,FALSE)</f>
        <v>#N/A</v>
      </c>
      <c r="O1305" s="9" t="e">
        <f>VLOOKUP($B1305, Team_Pitching___Advanced[], 20, FALSE)</f>
        <v>#N/A</v>
      </c>
      <c r="P1305" s="9" t="e">
        <f>VLOOKUP($B1305, Team_Batting___Dashboard[[Team]:[wOBA]], 16, FALSE)</f>
        <v>#N/A</v>
      </c>
      <c r="Q1305" s="9" t="e">
        <f>VLOOKUP($B1305, Team_Batting___Advanced[[Team]:[OPS]], 9, FALSE)</f>
        <v>#N/A</v>
      </c>
      <c r="R1305" s="9" t="e">
        <f>VLOOKUP($B1305, Team_Batting___Advanced[], 19, FALSE)</f>
        <v>#N/A</v>
      </c>
      <c r="S1305" s="9" t="e">
        <f>VLOOKUP($B1305, 'Team Per G'!$A$2:$G$31, 3, FALSE)</f>
        <v>#N/A</v>
      </c>
      <c r="T1305" s="9" t="e">
        <f>VLOOKUP($B1305, 'Team Per G'!$A$2:$G$31, 5, FALSE)</f>
        <v>#N/A</v>
      </c>
      <c r="U1305" s="9" t="e">
        <f>VLOOKUP($B1305, 'Team Per G'!$A$2:$G$31, 4, FALSE)</f>
        <v>#N/A</v>
      </c>
      <c r="V1305" s="9" t="e">
        <f>VLOOKUP($B1305, Team_Batting___Dashboard[], 22, FALSE)/$F1305</f>
        <v>#N/A</v>
      </c>
      <c r="W1305" s="9" t="e">
        <f>VLOOKUP($B1305, 'FanGraphs - Team WAR Projected'!$B$2:$E$31, 4, FALSE)/162</f>
        <v>#N/A</v>
      </c>
      <c r="X1305" s="9" t="e">
        <f>VLOOKUP($B1305, FanGraphs_Standings[[Abbreviation]:[2024 Year to Date RS/G]], 6, FALSE)/$F1305</f>
        <v>#N/A</v>
      </c>
      <c r="Y1305" s="9" t="e">
        <f>VLOOKUP($B1305, FanGraphs_Standings[[Abbreviation]:[2024 Projected Full Season RDif]], 19, FALSE)/162</f>
        <v>#N/A</v>
      </c>
      <c r="Z1305" s="9" t="e">
        <f>VLOOKUP($B1305, FanGraphs_Standings[[Abbreviation]:[2024 Projected Full Season RDif]], 5, FALSE)</f>
        <v>#N/A</v>
      </c>
      <c r="AA1305" s="9" t="e">
        <f>VLOOKUP($B1305, FanGraphs_Standings[[Abbreviation]:[2024 Projected Full Season W%]], 18, FALSE)</f>
        <v>#N/A</v>
      </c>
      <c r="AB1305" s="9" t="e">
        <f>VLOOKUP($B1305, 'Home Field Adv'!$A$2:$I$31, 9, FALSE)</f>
        <v>#N/A</v>
      </c>
      <c r="AC1305" s="9" t="e">
        <f>VLOOKUP($C1305, FanGraphs_Standings[[Abbreviation]:[2024 Year to Date G]], 2, FALSE)</f>
        <v>#N/A</v>
      </c>
      <c r="AD1305" s="9" t="e">
        <f>VLOOKUP($E1305, 'SP Per G'!$A$2:$D$1380, 3, FALSE)</f>
        <v>#N/A</v>
      </c>
      <c r="AE1305" s="9" t="e">
        <f>VLOOKUP($E1305, 'SP Per G'!$A$2:$D$1380, 4, FALSE)</f>
        <v>#N/A</v>
      </c>
      <c r="AF1305" s="9" t="e">
        <f>VLOOKUP($E1305, Individual_Pitching___Dashboard[], 18, FALSE)</f>
        <v>#N/A</v>
      </c>
      <c r="AG1305" s="9" t="e">
        <f>VLOOKUP($E1305, Individual_Pitching___Dashboard[], 20, FALSE)</f>
        <v>#N/A</v>
      </c>
      <c r="AH1305" s="9" t="e">
        <f>VLOOKUP($E1305, Individual_Pitching___Advanced[], 21,FALSE)</f>
        <v>#N/A</v>
      </c>
      <c r="AI1305" s="9" t="e">
        <f>VLOOKUP($C1305, 'Team Per G'!$A$2:$G$31, 7, FALSE)</f>
        <v>#N/A</v>
      </c>
      <c r="AJ1305" s="9" t="e">
        <f>VLOOKUP($C1305, 'FanGraphs - Team WAR Projected'!$B$2:$E$31, 3, FALSE)/162</f>
        <v>#N/A</v>
      </c>
      <c r="AK1305" s="9" t="e">
        <f>VLOOKUP($C1305, Team_Pitching___Advanced[[Team]:[xFIP]], 19,FALSE)</f>
        <v>#N/A</v>
      </c>
      <c r="AL1305" s="9" t="e">
        <f>VLOOKUP($C1305, Team_Pitching___Advanced[], 20, FALSE)</f>
        <v>#N/A</v>
      </c>
      <c r="AM1305" s="9" t="e">
        <f>VLOOKUP($C1305, Team_Batting___Dashboard[[Team]:[wOBA]], 16, FALSE)</f>
        <v>#N/A</v>
      </c>
      <c r="AN1305" s="9" t="e">
        <f>VLOOKUP($C1305, Team_Batting___Advanced[[Team]:[OPS]], 9, FALSE)</f>
        <v>#N/A</v>
      </c>
      <c r="AO1305" s="9" t="e">
        <f>VLOOKUP($C1305, Team_Batting___Advanced[], 19, FALSE)</f>
        <v>#N/A</v>
      </c>
      <c r="AP1305" s="9" t="e">
        <f>VLOOKUP($C1305, 'Team Per G'!$A$2:$G$31, 3, FALSE)</f>
        <v>#N/A</v>
      </c>
      <c r="AQ1305" s="9" t="e">
        <f>VLOOKUP($C1305, 'Team Per G'!$A$2:$G$31, 5, FALSE)</f>
        <v>#N/A</v>
      </c>
      <c r="AR1305" s="9" t="e">
        <f>VLOOKUP($C1305, 'Team Per G'!$A$2:$G$31, 4, FALSE)</f>
        <v>#N/A</v>
      </c>
      <c r="AS1305" s="9" t="e">
        <f>VLOOKUP($C1305, Team_Batting___Dashboard[], 22, FALSE)/$AC1305</f>
        <v>#N/A</v>
      </c>
      <c r="AT1305" s="9" t="e">
        <f>VLOOKUP($C1305, 'FanGraphs - Team WAR Projected'!$B$2:$E$31, 4, FALSE)/162</f>
        <v>#N/A</v>
      </c>
      <c r="AU1305" s="9" t="e">
        <f>VLOOKUP($C1305, FanGraphs_Standings[[Abbreviation]:[2024 Year to Date RS/G]], 6, FALSE)/$AC1305</f>
        <v>#N/A</v>
      </c>
      <c r="AV1305" s="9" t="e">
        <f>VLOOKUP($C1305, FanGraphs_Standings[[Abbreviation]:[2024 Projected Full Season RDif]], 19, FALSE)/162</f>
        <v>#N/A</v>
      </c>
      <c r="AW1305" s="9" t="e">
        <f>VLOOKUP($C1305, FanGraphs_Standings[[Abbreviation]:[2024 Projected Full Season RDif]], 5, FALSE)</f>
        <v>#N/A</v>
      </c>
      <c r="AX1305" s="9" t="e">
        <f>VLOOKUP($C1305, FanGraphs_Standings[[Abbreviation]:[2024 Projected Full Season W%]], 18, FALSE)</f>
        <v>#N/A</v>
      </c>
      <c r="AY1305" s="9" t="e">
        <f>VLOOKUP($C1305, 'Home Field Adv'!$A$2:$K$31, 11, FALSE)</f>
        <v>#N/A</v>
      </c>
      <c r="BB1305" s="5" t="str">
        <f t="shared" si="61"/>
        <v/>
      </c>
      <c r="BC1305" s="5" t="str">
        <f t="shared" si="62"/>
        <v/>
      </c>
      <c r="BD1305" s="5" t="str">
        <f t="shared" si="63"/>
        <v/>
      </c>
    </row>
    <row r="1306" spans="6:56" x14ac:dyDescent="0.45">
      <c r="F1306" s="9" t="e">
        <f>VLOOKUP($B1306, FanGraphs_Standings[[Abbreviation]:[2024 Year to Date G]], 2, FALSE)</f>
        <v>#N/A</v>
      </c>
      <c r="G1306" s="9" t="e">
        <f>IF(ISERR(VLOOKUP($D1306, 'SP Per G'!$A$2:$D$1380, 3, FALSE)), L1306, VLOOKUP($D1306, 'SP Per G'!$A$2:$D$1380, 3, FALSE))</f>
        <v>#N/A</v>
      </c>
      <c r="H1306" s="9" t="e">
        <f>VLOOKUP($D1306, 'SP Per G'!$A$2:$D$1380, 4, FALSE)</f>
        <v>#N/A</v>
      </c>
      <c r="I1306" s="9" t="e">
        <f>VLOOKUP($D1306, Individual_Pitching___Dashboard[], 18, FALSE)</f>
        <v>#N/A</v>
      </c>
      <c r="J1306" s="9" t="e">
        <f>VLOOKUP($D1306, Individual_Pitching___Dashboard[], 20, FALSE)</f>
        <v>#N/A</v>
      </c>
      <c r="K1306" s="9" t="e">
        <f>VLOOKUP($D1306, Individual_Pitching___Advanced[], 21,FALSE)</f>
        <v>#N/A</v>
      </c>
      <c r="L1306" s="9" t="e">
        <f>VLOOKUP($B1306, 'Team Per G'!$A$2:$G$31, 7, FALSE)</f>
        <v>#N/A</v>
      </c>
      <c r="M1306" s="9" t="e">
        <f>VLOOKUP($B1306, 'FanGraphs - Team WAR Projected'!$B$2:$E$31, 3, FALSE)/162</f>
        <v>#N/A</v>
      </c>
      <c r="N1306" s="9" t="e">
        <f>VLOOKUP($B1306, Team_Pitching___Advanced[[Team]:[xFIP]], 19,FALSE)</f>
        <v>#N/A</v>
      </c>
      <c r="O1306" s="9" t="e">
        <f>VLOOKUP($B1306, Team_Pitching___Advanced[], 20, FALSE)</f>
        <v>#N/A</v>
      </c>
      <c r="P1306" s="9" t="e">
        <f>VLOOKUP($B1306, Team_Batting___Dashboard[[Team]:[wOBA]], 16, FALSE)</f>
        <v>#N/A</v>
      </c>
      <c r="Q1306" s="9" t="e">
        <f>VLOOKUP($B1306, Team_Batting___Advanced[[Team]:[OPS]], 9, FALSE)</f>
        <v>#N/A</v>
      </c>
      <c r="R1306" s="9" t="e">
        <f>VLOOKUP($B1306, Team_Batting___Advanced[], 19, FALSE)</f>
        <v>#N/A</v>
      </c>
      <c r="S1306" s="9" t="e">
        <f>VLOOKUP($B1306, 'Team Per G'!$A$2:$G$31, 3, FALSE)</f>
        <v>#N/A</v>
      </c>
      <c r="T1306" s="9" t="e">
        <f>VLOOKUP($B1306, 'Team Per G'!$A$2:$G$31, 5, FALSE)</f>
        <v>#N/A</v>
      </c>
      <c r="U1306" s="9" t="e">
        <f>VLOOKUP($B1306, 'Team Per G'!$A$2:$G$31, 4, FALSE)</f>
        <v>#N/A</v>
      </c>
      <c r="V1306" s="9" t="e">
        <f>VLOOKUP($B1306, Team_Batting___Dashboard[], 22, FALSE)/$F1306</f>
        <v>#N/A</v>
      </c>
      <c r="W1306" s="9" t="e">
        <f>VLOOKUP($B1306, 'FanGraphs - Team WAR Projected'!$B$2:$E$31, 4, FALSE)/162</f>
        <v>#N/A</v>
      </c>
      <c r="X1306" s="9" t="e">
        <f>VLOOKUP($B1306, FanGraphs_Standings[[Abbreviation]:[2024 Year to Date RS/G]], 6, FALSE)/$F1306</f>
        <v>#N/A</v>
      </c>
      <c r="Y1306" s="9" t="e">
        <f>VLOOKUP($B1306, FanGraphs_Standings[[Abbreviation]:[2024 Projected Full Season RDif]], 19, FALSE)/162</f>
        <v>#N/A</v>
      </c>
      <c r="Z1306" s="9" t="e">
        <f>VLOOKUP($B1306, FanGraphs_Standings[[Abbreviation]:[2024 Projected Full Season RDif]], 5, FALSE)</f>
        <v>#N/A</v>
      </c>
      <c r="AA1306" s="9" t="e">
        <f>VLOOKUP($B1306, FanGraphs_Standings[[Abbreviation]:[2024 Projected Full Season W%]], 18, FALSE)</f>
        <v>#N/A</v>
      </c>
      <c r="AB1306" s="9" t="e">
        <f>VLOOKUP($B1306, 'Home Field Adv'!$A$2:$I$31, 9, FALSE)</f>
        <v>#N/A</v>
      </c>
      <c r="AC1306" s="9" t="e">
        <f>VLOOKUP($C1306, FanGraphs_Standings[[Abbreviation]:[2024 Year to Date G]], 2, FALSE)</f>
        <v>#N/A</v>
      </c>
      <c r="AD1306" s="9" t="e">
        <f>VLOOKUP($E1306, 'SP Per G'!$A$2:$D$1380, 3, FALSE)</f>
        <v>#N/A</v>
      </c>
      <c r="AE1306" s="9" t="e">
        <f>VLOOKUP($E1306, 'SP Per G'!$A$2:$D$1380, 4, FALSE)</f>
        <v>#N/A</v>
      </c>
      <c r="AF1306" s="9" t="e">
        <f>VLOOKUP($E1306, Individual_Pitching___Dashboard[], 18, FALSE)</f>
        <v>#N/A</v>
      </c>
      <c r="AG1306" s="9" t="e">
        <f>VLOOKUP($E1306, Individual_Pitching___Dashboard[], 20, FALSE)</f>
        <v>#N/A</v>
      </c>
      <c r="AH1306" s="9" t="e">
        <f>VLOOKUP($E1306, Individual_Pitching___Advanced[], 21,FALSE)</f>
        <v>#N/A</v>
      </c>
      <c r="AI1306" s="9" t="e">
        <f>VLOOKUP($C1306, 'Team Per G'!$A$2:$G$31, 7, FALSE)</f>
        <v>#N/A</v>
      </c>
      <c r="AJ1306" s="9" t="e">
        <f>VLOOKUP($C1306, 'FanGraphs - Team WAR Projected'!$B$2:$E$31, 3, FALSE)/162</f>
        <v>#N/A</v>
      </c>
      <c r="AK1306" s="9" t="e">
        <f>VLOOKUP($C1306, Team_Pitching___Advanced[[Team]:[xFIP]], 19,FALSE)</f>
        <v>#N/A</v>
      </c>
      <c r="AL1306" s="9" t="e">
        <f>VLOOKUP($C1306, Team_Pitching___Advanced[], 20, FALSE)</f>
        <v>#N/A</v>
      </c>
      <c r="AM1306" s="9" t="e">
        <f>VLOOKUP($C1306, Team_Batting___Dashboard[[Team]:[wOBA]], 16, FALSE)</f>
        <v>#N/A</v>
      </c>
      <c r="AN1306" s="9" t="e">
        <f>VLOOKUP($C1306, Team_Batting___Advanced[[Team]:[OPS]], 9, FALSE)</f>
        <v>#N/A</v>
      </c>
      <c r="AO1306" s="9" t="e">
        <f>VLOOKUP($C1306, Team_Batting___Advanced[], 19, FALSE)</f>
        <v>#N/A</v>
      </c>
      <c r="AP1306" s="9" t="e">
        <f>VLOOKUP($C1306, 'Team Per G'!$A$2:$G$31, 3, FALSE)</f>
        <v>#N/A</v>
      </c>
      <c r="AQ1306" s="9" t="e">
        <f>VLOOKUP($C1306, 'Team Per G'!$A$2:$G$31, 5, FALSE)</f>
        <v>#N/A</v>
      </c>
      <c r="AR1306" s="9" t="e">
        <f>VLOOKUP($C1306, 'Team Per G'!$A$2:$G$31, 4, FALSE)</f>
        <v>#N/A</v>
      </c>
      <c r="AS1306" s="9" t="e">
        <f>VLOOKUP($C1306, Team_Batting___Dashboard[], 22, FALSE)/$AC1306</f>
        <v>#N/A</v>
      </c>
      <c r="AT1306" s="9" t="e">
        <f>VLOOKUP($C1306, 'FanGraphs - Team WAR Projected'!$B$2:$E$31, 4, FALSE)/162</f>
        <v>#N/A</v>
      </c>
      <c r="AU1306" s="9" t="e">
        <f>VLOOKUP($C1306, FanGraphs_Standings[[Abbreviation]:[2024 Year to Date RS/G]], 6, FALSE)/$AC1306</f>
        <v>#N/A</v>
      </c>
      <c r="AV1306" s="9" t="e">
        <f>VLOOKUP($C1306, FanGraphs_Standings[[Abbreviation]:[2024 Projected Full Season RDif]], 19, FALSE)/162</f>
        <v>#N/A</v>
      </c>
      <c r="AW1306" s="9" t="e">
        <f>VLOOKUP($C1306, FanGraphs_Standings[[Abbreviation]:[2024 Projected Full Season RDif]], 5, FALSE)</f>
        <v>#N/A</v>
      </c>
      <c r="AX1306" s="9" t="e">
        <f>VLOOKUP($C1306, FanGraphs_Standings[[Abbreviation]:[2024 Projected Full Season W%]], 18, FALSE)</f>
        <v>#N/A</v>
      </c>
      <c r="AY1306" s="9" t="e">
        <f>VLOOKUP($C1306, 'Home Field Adv'!$A$2:$K$31, 11, FALSE)</f>
        <v>#N/A</v>
      </c>
      <c r="BB1306" s="5" t="str">
        <f t="shared" si="61"/>
        <v/>
      </c>
      <c r="BC1306" s="5" t="str">
        <f t="shared" si="62"/>
        <v/>
      </c>
      <c r="BD1306" s="5" t="str">
        <f t="shared" si="63"/>
        <v/>
      </c>
    </row>
    <row r="1307" spans="6:56" x14ac:dyDescent="0.45">
      <c r="F1307" s="9" t="e">
        <f>VLOOKUP($B1307, FanGraphs_Standings[[Abbreviation]:[2024 Year to Date G]], 2, FALSE)</f>
        <v>#N/A</v>
      </c>
      <c r="G1307" s="9" t="e">
        <f>IF(ISERR(VLOOKUP($D1307, 'SP Per G'!$A$2:$D$1380, 3, FALSE)), L1307, VLOOKUP($D1307, 'SP Per G'!$A$2:$D$1380, 3, FALSE))</f>
        <v>#N/A</v>
      </c>
      <c r="H1307" s="9" t="e">
        <f>VLOOKUP($D1307, 'SP Per G'!$A$2:$D$1380, 4, FALSE)</f>
        <v>#N/A</v>
      </c>
      <c r="I1307" s="9" t="e">
        <f>VLOOKUP($D1307, Individual_Pitching___Dashboard[], 18, FALSE)</f>
        <v>#N/A</v>
      </c>
      <c r="J1307" s="9" t="e">
        <f>VLOOKUP($D1307, Individual_Pitching___Dashboard[], 20, FALSE)</f>
        <v>#N/A</v>
      </c>
      <c r="K1307" s="9" t="e">
        <f>VLOOKUP($D1307, Individual_Pitching___Advanced[], 21,FALSE)</f>
        <v>#N/A</v>
      </c>
      <c r="L1307" s="9" t="e">
        <f>VLOOKUP($B1307, 'Team Per G'!$A$2:$G$31, 7, FALSE)</f>
        <v>#N/A</v>
      </c>
      <c r="M1307" s="9" t="e">
        <f>VLOOKUP($B1307, 'FanGraphs - Team WAR Projected'!$B$2:$E$31, 3, FALSE)/162</f>
        <v>#N/A</v>
      </c>
      <c r="N1307" s="9" t="e">
        <f>VLOOKUP($B1307, Team_Pitching___Advanced[[Team]:[xFIP]], 19,FALSE)</f>
        <v>#N/A</v>
      </c>
      <c r="O1307" s="9" t="e">
        <f>VLOOKUP($B1307, Team_Pitching___Advanced[], 20, FALSE)</f>
        <v>#N/A</v>
      </c>
      <c r="P1307" s="9" t="e">
        <f>VLOOKUP($B1307, Team_Batting___Dashboard[[Team]:[wOBA]], 16, FALSE)</f>
        <v>#N/A</v>
      </c>
      <c r="Q1307" s="9" t="e">
        <f>VLOOKUP($B1307, Team_Batting___Advanced[[Team]:[OPS]], 9, FALSE)</f>
        <v>#N/A</v>
      </c>
      <c r="R1307" s="9" t="e">
        <f>VLOOKUP($B1307, Team_Batting___Advanced[], 19, FALSE)</f>
        <v>#N/A</v>
      </c>
      <c r="S1307" s="9" t="e">
        <f>VLOOKUP($B1307, 'Team Per G'!$A$2:$G$31, 3, FALSE)</f>
        <v>#N/A</v>
      </c>
      <c r="T1307" s="9" t="e">
        <f>VLOOKUP($B1307, 'Team Per G'!$A$2:$G$31, 5, FALSE)</f>
        <v>#N/A</v>
      </c>
      <c r="U1307" s="9" t="e">
        <f>VLOOKUP($B1307, 'Team Per G'!$A$2:$G$31, 4, FALSE)</f>
        <v>#N/A</v>
      </c>
      <c r="V1307" s="9" t="e">
        <f>VLOOKUP($B1307, Team_Batting___Dashboard[], 22, FALSE)/$F1307</f>
        <v>#N/A</v>
      </c>
      <c r="W1307" s="9" t="e">
        <f>VLOOKUP($B1307, 'FanGraphs - Team WAR Projected'!$B$2:$E$31, 4, FALSE)/162</f>
        <v>#N/A</v>
      </c>
      <c r="X1307" s="9" t="e">
        <f>VLOOKUP($B1307, FanGraphs_Standings[[Abbreviation]:[2024 Year to Date RS/G]], 6, FALSE)/$F1307</f>
        <v>#N/A</v>
      </c>
      <c r="Y1307" s="9" t="e">
        <f>VLOOKUP($B1307, FanGraphs_Standings[[Abbreviation]:[2024 Projected Full Season RDif]], 19, FALSE)/162</f>
        <v>#N/A</v>
      </c>
      <c r="Z1307" s="9" t="e">
        <f>VLOOKUP($B1307, FanGraphs_Standings[[Abbreviation]:[2024 Projected Full Season RDif]], 5, FALSE)</f>
        <v>#N/A</v>
      </c>
      <c r="AA1307" s="9" t="e">
        <f>VLOOKUP($B1307, FanGraphs_Standings[[Abbreviation]:[2024 Projected Full Season W%]], 18, FALSE)</f>
        <v>#N/A</v>
      </c>
      <c r="AB1307" s="9" t="e">
        <f>VLOOKUP($B1307, 'Home Field Adv'!$A$2:$I$31, 9, FALSE)</f>
        <v>#N/A</v>
      </c>
      <c r="AC1307" s="9" t="e">
        <f>VLOOKUP($C1307, FanGraphs_Standings[[Abbreviation]:[2024 Year to Date G]], 2, FALSE)</f>
        <v>#N/A</v>
      </c>
      <c r="AD1307" s="9" t="e">
        <f>VLOOKUP($E1307, 'SP Per G'!$A$2:$D$1380, 3, FALSE)</f>
        <v>#N/A</v>
      </c>
      <c r="AE1307" s="9" t="e">
        <f>VLOOKUP($E1307, 'SP Per G'!$A$2:$D$1380, 4, FALSE)</f>
        <v>#N/A</v>
      </c>
      <c r="AF1307" s="9" t="e">
        <f>VLOOKUP($E1307, Individual_Pitching___Dashboard[], 18, FALSE)</f>
        <v>#N/A</v>
      </c>
      <c r="AG1307" s="9" t="e">
        <f>VLOOKUP($E1307, Individual_Pitching___Dashboard[], 20, FALSE)</f>
        <v>#N/A</v>
      </c>
      <c r="AH1307" s="9" t="e">
        <f>VLOOKUP($E1307, Individual_Pitching___Advanced[], 21,FALSE)</f>
        <v>#N/A</v>
      </c>
      <c r="AI1307" s="9" t="e">
        <f>VLOOKUP($C1307, 'Team Per G'!$A$2:$G$31, 7, FALSE)</f>
        <v>#N/A</v>
      </c>
      <c r="AJ1307" s="9" t="e">
        <f>VLOOKUP($C1307, 'FanGraphs - Team WAR Projected'!$B$2:$E$31, 3, FALSE)/162</f>
        <v>#N/A</v>
      </c>
      <c r="AK1307" s="9" t="e">
        <f>VLOOKUP($C1307, Team_Pitching___Advanced[[Team]:[xFIP]], 19,FALSE)</f>
        <v>#N/A</v>
      </c>
      <c r="AL1307" s="9" t="e">
        <f>VLOOKUP($C1307, Team_Pitching___Advanced[], 20, FALSE)</f>
        <v>#N/A</v>
      </c>
      <c r="AM1307" s="9" t="e">
        <f>VLOOKUP($C1307, Team_Batting___Dashboard[[Team]:[wOBA]], 16, FALSE)</f>
        <v>#N/A</v>
      </c>
      <c r="AN1307" s="9" t="e">
        <f>VLOOKUP($C1307, Team_Batting___Advanced[[Team]:[OPS]], 9, FALSE)</f>
        <v>#N/A</v>
      </c>
      <c r="AO1307" s="9" t="e">
        <f>VLOOKUP($C1307, Team_Batting___Advanced[], 19, FALSE)</f>
        <v>#N/A</v>
      </c>
      <c r="AP1307" s="9" t="e">
        <f>VLOOKUP($C1307, 'Team Per G'!$A$2:$G$31, 3, FALSE)</f>
        <v>#N/A</v>
      </c>
      <c r="AQ1307" s="9" t="e">
        <f>VLOOKUP($C1307, 'Team Per G'!$A$2:$G$31, 5, FALSE)</f>
        <v>#N/A</v>
      </c>
      <c r="AR1307" s="9" t="e">
        <f>VLOOKUP($C1307, 'Team Per G'!$A$2:$G$31, 4, FALSE)</f>
        <v>#N/A</v>
      </c>
      <c r="AS1307" s="9" t="e">
        <f>VLOOKUP($C1307, Team_Batting___Dashboard[], 22, FALSE)/$AC1307</f>
        <v>#N/A</v>
      </c>
      <c r="AT1307" s="9" t="e">
        <f>VLOOKUP($C1307, 'FanGraphs - Team WAR Projected'!$B$2:$E$31, 4, FALSE)/162</f>
        <v>#N/A</v>
      </c>
      <c r="AU1307" s="9" t="e">
        <f>VLOOKUP($C1307, FanGraphs_Standings[[Abbreviation]:[2024 Year to Date RS/G]], 6, FALSE)/$AC1307</f>
        <v>#N/A</v>
      </c>
      <c r="AV1307" s="9" t="e">
        <f>VLOOKUP($C1307, FanGraphs_Standings[[Abbreviation]:[2024 Projected Full Season RDif]], 19, FALSE)/162</f>
        <v>#N/A</v>
      </c>
      <c r="AW1307" s="9" t="e">
        <f>VLOOKUP($C1307, FanGraphs_Standings[[Abbreviation]:[2024 Projected Full Season RDif]], 5, FALSE)</f>
        <v>#N/A</v>
      </c>
      <c r="AX1307" s="9" t="e">
        <f>VLOOKUP($C1307, FanGraphs_Standings[[Abbreviation]:[2024 Projected Full Season W%]], 18, FALSE)</f>
        <v>#N/A</v>
      </c>
      <c r="AY1307" s="9" t="e">
        <f>VLOOKUP($C1307, 'Home Field Adv'!$A$2:$K$31, 11, FALSE)</f>
        <v>#N/A</v>
      </c>
      <c r="BB1307" s="5" t="str">
        <f t="shared" si="61"/>
        <v/>
      </c>
      <c r="BC1307" s="5" t="str">
        <f t="shared" si="62"/>
        <v/>
      </c>
      <c r="BD1307" s="5" t="str">
        <f t="shared" si="63"/>
        <v/>
      </c>
    </row>
    <row r="1308" spans="6:56" x14ac:dyDescent="0.45">
      <c r="F1308" s="9" t="e">
        <f>VLOOKUP($B1308, FanGraphs_Standings[[Abbreviation]:[2024 Year to Date G]], 2, FALSE)</f>
        <v>#N/A</v>
      </c>
      <c r="G1308" s="9" t="e">
        <f>IF(ISERR(VLOOKUP($D1308, 'SP Per G'!$A$2:$D$1380, 3, FALSE)), L1308, VLOOKUP($D1308, 'SP Per G'!$A$2:$D$1380, 3, FALSE))</f>
        <v>#N/A</v>
      </c>
      <c r="H1308" s="9" t="e">
        <f>VLOOKUP($D1308, 'SP Per G'!$A$2:$D$1380, 4, FALSE)</f>
        <v>#N/A</v>
      </c>
      <c r="I1308" s="9" t="e">
        <f>VLOOKUP($D1308, Individual_Pitching___Dashboard[], 18, FALSE)</f>
        <v>#N/A</v>
      </c>
      <c r="J1308" s="9" t="e">
        <f>VLOOKUP($D1308, Individual_Pitching___Dashboard[], 20, FALSE)</f>
        <v>#N/A</v>
      </c>
      <c r="K1308" s="9" t="e">
        <f>VLOOKUP($D1308, Individual_Pitching___Advanced[], 21,FALSE)</f>
        <v>#N/A</v>
      </c>
      <c r="L1308" s="9" t="e">
        <f>VLOOKUP($B1308, 'Team Per G'!$A$2:$G$31, 7, FALSE)</f>
        <v>#N/A</v>
      </c>
      <c r="M1308" s="9" t="e">
        <f>VLOOKUP($B1308, 'FanGraphs - Team WAR Projected'!$B$2:$E$31, 3, FALSE)/162</f>
        <v>#N/A</v>
      </c>
      <c r="N1308" s="9" t="e">
        <f>VLOOKUP($B1308, Team_Pitching___Advanced[[Team]:[xFIP]], 19,FALSE)</f>
        <v>#N/A</v>
      </c>
      <c r="O1308" s="9" t="e">
        <f>VLOOKUP($B1308, Team_Pitching___Advanced[], 20, FALSE)</f>
        <v>#N/A</v>
      </c>
      <c r="P1308" s="9" t="e">
        <f>VLOOKUP($B1308, Team_Batting___Dashboard[[Team]:[wOBA]], 16, FALSE)</f>
        <v>#N/A</v>
      </c>
      <c r="Q1308" s="9" t="e">
        <f>VLOOKUP($B1308, Team_Batting___Advanced[[Team]:[OPS]], 9, FALSE)</f>
        <v>#N/A</v>
      </c>
      <c r="R1308" s="9" t="e">
        <f>VLOOKUP($B1308, Team_Batting___Advanced[], 19, FALSE)</f>
        <v>#N/A</v>
      </c>
      <c r="S1308" s="9" t="e">
        <f>VLOOKUP($B1308, 'Team Per G'!$A$2:$G$31, 3, FALSE)</f>
        <v>#N/A</v>
      </c>
      <c r="T1308" s="9" t="e">
        <f>VLOOKUP($B1308, 'Team Per G'!$A$2:$G$31, 5, FALSE)</f>
        <v>#N/A</v>
      </c>
      <c r="U1308" s="9" t="e">
        <f>VLOOKUP($B1308, 'Team Per G'!$A$2:$G$31, 4, FALSE)</f>
        <v>#N/A</v>
      </c>
      <c r="V1308" s="9" t="e">
        <f>VLOOKUP($B1308, Team_Batting___Dashboard[], 22, FALSE)/$F1308</f>
        <v>#N/A</v>
      </c>
      <c r="W1308" s="9" t="e">
        <f>VLOOKUP($B1308, 'FanGraphs - Team WAR Projected'!$B$2:$E$31, 4, FALSE)/162</f>
        <v>#N/A</v>
      </c>
      <c r="X1308" s="9" t="e">
        <f>VLOOKUP($B1308, FanGraphs_Standings[[Abbreviation]:[2024 Year to Date RS/G]], 6, FALSE)/$F1308</f>
        <v>#N/A</v>
      </c>
      <c r="Y1308" s="9" t="e">
        <f>VLOOKUP($B1308, FanGraphs_Standings[[Abbreviation]:[2024 Projected Full Season RDif]], 19, FALSE)/162</f>
        <v>#N/A</v>
      </c>
      <c r="Z1308" s="9" t="e">
        <f>VLOOKUP($B1308, FanGraphs_Standings[[Abbreviation]:[2024 Projected Full Season RDif]], 5, FALSE)</f>
        <v>#N/A</v>
      </c>
      <c r="AA1308" s="9" t="e">
        <f>VLOOKUP($B1308, FanGraphs_Standings[[Abbreviation]:[2024 Projected Full Season W%]], 18, FALSE)</f>
        <v>#N/A</v>
      </c>
      <c r="AB1308" s="9" t="e">
        <f>VLOOKUP($B1308, 'Home Field Adv'!$A$2:$I$31, 9, FALSE)</f>
        <v>#N/A</v>
      </c>
      <c r="AC1308" s="9" t="e">
        <f>VLOOKUP($C1308, FanGraphs_Standings[[Abbreviation]:[2024 Year to Date G]], 2, FALSE)</f>
        <v>#N/A</v>
      </c>
      <c r="AD1308" s="9" t="e">
        <f>VLOOKUP($E1308, 'SP Per G'!$A$2:$D$1380, 3, FALSE)</f>
        <v>#N/A</v>
      </c>
      <c r="AE1308" s="9" t="e">
        <f>VLOOKUP($E1308, 'SP Per G'!$A$2:$D$1380, 4, FALSE)</f>
        <v>#N/A</v>
      </c>
      <c r="AF1308" s="9" t="e">
        <f>VLOOKUP($E1308, Individual_Pitching___Dashboard[], 18, FALSE)</f>
        <v>#N/A</v>
      </c>
      <c r="AG1308" s="9" t="e">
        <f>VLOOKUP($E1308, Individual_Pitching___Dashboard[], 20, FALSE)</f>
        <v>#N/A</v>
      </c>
      <c r="AH1308" s="9" t="e">
        <f>VLOOKUP($E1308, Individual_Pitching___Advanced[], 21,FALSE)</f>
        <v>#N/A</v>
      </c>
      <c r="AI1308" s="9" t="e">
        <f>VLOOKUP($C1308, 'Team Per G'!$A$2:$G$31, 7, FALSE)</f>
        <v>#N/A</v>
      </c>
      <c r="AJ1308" s="9" t="e">
        <f>VLOOKUP($C1308, 'FanGraphs - Team WAR Projected'!$B$2:$E$31, 3, FALSE)/162</f>
        <v>#N/A</v>
      </c>
      <c r="AK1308" s="9" t="e">
        <f>VLOOKUP($C1308, Team_Pitching___Advanced[[Team]:[xFIP]], 19,FALSE)</f>
        <v>#N/A</v>
      </c>
      <c r="AL1308" s="9" t="e">
        <f>VLOOKUP($C1308, Team_Pitching___Advanced[], 20, FALSE)</f>
        <v>#N/A</v>
      </c>
      <c r="AM1308" s="9" t="e">
        <f>VLOOKUP($C1308, Team_Batting___Dashboard[[Team]:[wOBA]], 16, FALSE)</f>
        <v>#N/A</v>
      </c>
      <c r="AN1308" s="9" t="e">
        <f>VLOOKUP($C1308, Team_Batting___Advanced[[Team]:[OPS]], 9, FALSE)</f>
        <v>#N/A</v>
      </c>
      <c r="AO1308" s="9" t="e">
        <f>VLOOKUP($C1308, Team_Batting___Advanced[], 19, FALSE)</f>
        <v>#N/A</v>
      </c>
      <c r="AP1308" s="9" t="e">
        <f>VLOOKUP($C1308, 'Team Per G'!$A$2:$G$31, 3, FALSE)</f>
        <v>#N/A</v>
      </c>
      <c r="AQ1308" s="9" t="e">
        <f>VLOOKUP($C1308, 'Team Per G'!$A$2:$G$31, 5, FALSE)</f>
        <v>#N/A</v>
      </c>
      <c r="AR1308" s="9" t="e">
        <f>VLOOKUP($C1308, 'Team Per G'!$A$2:$G$31, 4, FALSE)</f>
        <v>#N/A</v>
      </c>
      <c r="AS1308" s="9" t="e">
        <f>VLOOKUP($C1308, Team_Batting___Dashboard[], 22, FALSE)/$AC1308</f>
        <v>#N/A</v>
      </c>
      <c r="AT1308" s="9" t="e">
        <f>VLOOKUP($C1308, 'FanGraphs - Team WAR Projected'!$B$2:$E$31, 4, FALSE)/162</f>
        <v>#N/A</v>
      </c>
      <c r="AU1308" s="9" t="e">
        <f>VLOOKUP($C1308, FanGraphs_Standings[[Abbreviation]:[2024 Year to Date RS/G]], 6, FALSE)/$AC1308</f>
        <v>#N/A</v>
      </c>
      <c r="AV1308" s="9" t="e">
        <f>VLOOKUP($C1308, FanGraphs_Standings[[Abbreviation]:[2024 Projected Full Season RDif]], 19, FALSE)/162</f>
        <v>#N/A</v>
      </c>
      <c r="AW1308" s="9" t="e">
        <f>VLOOKUP($C1308, FanGraphs_Standings[[Abbreviation]:[2024 Projected Full Season RDif]], 5, FALSE)</f>
        <v>#N/A</v>
      </c>
      <c r="AX1308" s="9" t="e">
        <f>VLOOKUP($C1308, FanGraphs_Standings[[Abbreviation]:[2024 Projected Full Season W%]], 18, FALSE)</f>
        <v>#N/A</v>
      </c>
      <c r="AY1308" s="9" t="e">
        <f>VLOOKUP($C1308, 'Home Field Adv'!$A$2:$K$31, 11, FALSE)</f>
        <v>#N/A</v>
      </c>
      <c r="BB1308" s="5" t="str">
        <f t="shared" si="61"/>
        <v/>
      </c>
      <c r="BC1308" s="5" t="str">
        <f t="shared" si="62"/>
        <v/>
      </c>
      <c r="BD1308" s="5" t="str">
        <f t="shared" si="63"/>
        <v/>
      </c>
    </row>
    <row r="1309" spans="6:56" x14ac:dyDescent="0.45">
      <c r="F1309" s="9" t="e">
        <f>VLOOKUP($B1309, FanGraphs_Standings[[Abbreviation]:[2024 Year to Date G]], 2, FALSE)</f>
        <v>#N/A</v>
      </c>
      <c r="G1309" s="9" t="e">
        <f>IF(ISERR(VLOOKUP($D1309, 'SP Per G'!$A$2:$D$1380, 3, FALSE)), L1309, VLOOKUP($D1309, 'SP Per G'!$A$2:$D$1380, 3, FALSE))</f>
        <v>#N/A</v>
      </c>
      <c r="H1309" s="9" t="e">
        <f>VLOOKUP($D1309, 'SP Per G'!$A$2:$D$1380, 4, FALSE)</f>
        <v>#N/A</v>
      </c>
      <c r="I1309" s="9" t="e">
        <f>VLOOKUP($D1309, Individual_Pitching___Dashboard[], 18, FALSE)</f>
        <v>#N/A</v>
      </c>
      <c r="J1309" s="9" t="e">
        <f>VLOOKUP($D1309, Individual_Pitching___Dashboard[], 20, FALSE)</f>
        <v>#N/A</v>
      </c>
      <c r="K1309" s="9" t="e">
        <f>VLOOKUP($D1309, Individual_Pitching___Advanced[], 21,FALSE)</f>
        <v>#N/A</v>
      </c>
      <c r="L1309" s="9" t="e">
        <f>VLOOKUP($B1309, 'Team Per G'!$A$2:$G$31, 7, FALSE)</f>
        <v>#N/A</v>
      </c>
      <c r="M1309" s="9" t="e">
        <f>VLOOKUP($B1309, 'FanGraphs - Team WAR Projected'!$B$2:$E$31, 3, FALSE)/162</f>
        <v>#N/A</v>
      </c>
      <c r="N1309" s="9" t="e">
        <f>VLOOKUP($B1309, Team_Pitching___Advanced[[Team]:[xFIP]], 19,FALSE)</f>
        <v>#N/A</v>
      </c>
      <c r="O1309" s="9" t="e">
        <f>VLOOKUP($B1309, Team_Pitching___Advanced[], 20, FALSE)</f>
        <v>#N/A</v>
      </c>
      <c r="P1309" s="9" t="e">
        <f>VLOOKUP($B1309, Team_Batting___Dashboard[[Team]:[wOBA]], 16, FALSE)</f>
        <v>#N/A</v>
      </c>
      <c r="Q1309" s="9" t="e">
        <f>VLOOKUP($B1309, Team_Batting___Advanced[[Team]:[OPS]], 9, FALSE)</f>
        <v>#N/A</v>
      </c>
      <c r="R1309" s="9" t="e">
        <f>VLOOKUP($B1309, Team_Batting___Advanced[], 19, FALSE)</f>
        <v>#N/A</v>
      </c>
      <c r="S1309" s="9" t="e">
        <f>VLOOKUP($B1309, 'Team Per G'!$A$2:$G$31, 3, FALSE)</f>
        <v>#N/A</v>
      </c>
      <c r="T1309" s="9" t="e">
        <f>VLOOKUP($B1309, 'Team Per G'!$A$2:$G$31, 5, FALSE)</f>
        <v>#N/A</v>
      </c>
      <c r="U1309" s="9" t="e">
        <f>VLOOKUP($B1309, 'Team Per G'!$A$2:$G$31, 4, FALSE)</f>
        <v>#N/A</v>
      </c>
      <c r="V1309" s="9" t="e">
        <f>VLOOKUP($B1309, Team_Batting___Dashboard[], 22, FALSE)/$F1309</f>
        <v>#N/A</v>
      </c>
      <c r="W1309" s="9" t="e">
        <f>VLOOKUP($B1309, 'FanGraphs - Team WAR Projected'!$B$2:$E$31, 4, FALSE)/162</f>
        <v>#N/A</v>
      </c>
      <c r="X1309" s="9" t="e">
        <f>VLOOKUP($B1309, FanGraphs_Standings[[Abbreviation]:[2024 Year to Date RS/G]], 6, FALSE)/$F1309</f>
        <v>#N/A</v>
      </c>
      <c r="Y1309" s="9" t="e">
        <f>VLOOKUP($B1309, FanGraphs_Standings[[Abbreviation]:[2024 Projected Full Season RDif]], 19, FALSE)/162</f>
        <v>#N/A</v>
      </c>
      <c r="Z1309" s="9" t="e">
        <f>VLOOKUP($B1309, FanGraphs_Standings[[Abbreviation]:[2024 Projected Full Season RDif]], 5, FALSE)</f>
        <v>#N/A</v>
      </c>
      <c r="AA1309" s="9" t="e">
        <f>VLOOKUP($B1309, FanGraphs_Standings[[Abbreviation]:[2024 Projected Full Season W%]], 18, FALSE)</f>
        <v>#N/A</v>
      </c>
      <c r="AB1309" s="9" t="e">
        <f>VLOOKUP($B1309, 'Home Field Adv'!$A$2:$I$31, 9, FALSE)</f>
        <v>#N/A</v>
      </c>
      <c r="AC1309" s="9" t="e">
        <f>VLOOKUP($C1309, FanGraphs_Standings[[Abbreviation]:[2024 Year to Date G]], 2, FALSE)</f>
        <v>#N/A</v>
      </c>
      <c r="AD1309" s="9" t="e">
        <f>VLOOKUP($E1309, 'SP Per G'!$A$2:$D$1380, 3, FALSE)</f>
        <v>#N/A</v>
      </c>
      <c r="AE1309" s="9" t="e">
        <f>VLOOKUP($E1309, 'SP Per G'!$A$2:$D$1380, 4, FALSE)</f>
        <v>#N/A</v>
      </c>
      <c r="AF1309" s="9" t="e">
        <f>VLOOKUP($E1309, Individual_Pitching___Dashboard[], 18, FALSE)</f>
        <v>#N/A</v>
      </c>
      <c r="AG1309" s="9" t="e">
        <f>VLOOKUP($E1309, Individual_Pitching___Dashboard[], 20, FALSE)</f>
        <v>#N/A</v>
      </c>
      <c r="AH1309" s="9" t="e">
        <f>VLOOKUP($E1309, Individual_Pitching___Advanced[], 21,FALSE)</f>
        <v>#N/A</v>
      </c>
      <c r="AI1309" s="9" t="e">
        <f>VLOOKUP($C1309, 'Team Per G'!$A$2:$G$31, 7, FALSE)</f>
        <v>#N/A</v>
      </c>
      <c r="AJ1309" s="9" t="e">
        <f>VLOOKUP($C1309, 'FanGraphs - Team WAR Projected'!$B$2:$E$31, 3, FALSE)/162</f>
        <v>#N/A</v>
      </c>
      <c r="AK1309" s="9" t="e">
        <f>VLOOKUP($C1309, Team_Pitching___Advanced[[Team]:[xFIP]], 19,FALSE)</f>
        <v>#N/A</v>
      </c>
      <c r="AL1309" s="9" t="e">
        <f>VLOOKUP($C1309, Team_Pitching___Advanced[], 20, FALSE)</f>
        <v>#N/A</v>
      </c>
      <c r="AM1309" s="9" t="e">
        <f>VLOOKUP($C1309, Team_Batting___Dashboard[[Team]:[wOBA]], 16, FALSE)</f>
        <v>#N/A</v>
      </c>
      <c r="AN1309" s="9" t="e">
        <f>VLOOKUP($C1309, Team_Batting___Advanced[[Team]:[OPS]], 9, FALSE)</f>
        <v>#N/A</v>
      </c>
      <c r="AO1309" s="9" t="e">
        <f>VLOOKUP($C1309, Team_Batting___Advanced[], 19, FALSE)</f>
        <v>#N/A</v>
      </c>
      <c r="AP1309" s="9" t="e">
        <f>VLOOKUP($C1309, 'Team Per G'!$A$2:$G$31, 3, FALSE)</f>
        <v>#N/A</v>
      </c>
      <c r="AQ1309" s="9" t="e">
        <f>VLOOKUP($C1309, 'Team Per G'!$A$2:$G$31, 5, FALSE)</f>
        <v>#N/A</v>
      </c>
      <c r="AR1309" s="9" t="e">
        <f>VLOOKUP($C1309, 'Team Per G'!$A$2:$G$31, 4, FALSE)</f>
        <v>#N/A</v>
      </c>
      <c r="AS1309" s="9" t="e">
        <f>VLOOKUP($C1309, Team_Batting___Dashboard[], 22, FALSE)/$AC1309</f>
        <v>#N/A</v>
      </c>
      <c r="AT1309" s="9" t="e">
        <f>VLOOKUP($C1309, 'FanGraphs - Team WAR Projected'!$B$2:$E$31, 4, FALSE)/162</f>
        <v>#N/A</v>
      </c>
      <c r="AU1309" s="9" t="e">
        <f>VLOOKUP($C1309, FanGraphs_Standings[[Abbreviation]:[2024 Year to Date RS/G]], 6, FALSE)/$AC1309</f>
        <v>#N/A</v>
      </c>
      <c r="AV1309" s="9" t="e">
        <f>VLOOKUP($C1309, FanGraphs_Standings[[Abbreviation]:[2024 Projected Full Season RDif]], 19, FALSE)/162</f>
        <v>#N/A</v>
      </c>
      <c r="AW1309" s="9" t="e">
        <f>VLOOKUP($C1309, FanGraphs_Standings[[Abbreviation]:[2024 Projected Full Season RDif]], 5, FALSE)</f>
        <v>#N/A</v>
      </c>
      <c r="AX1309" s="9" t="e">
        <f>VLOOKUP($C1309, FanGraphs_Standings[[Abbreviation]:[2024 Projected Full Season W%]], 18, FALSE)</f>
        <v>#N/A</v>
      </c>
      <c r="AY1309" s="9" t="e">
        <f>VLOOKUP($C1309, 'Home Field Adv'!$A$2:$K$31, 11, FALSE)</f>
        <v>#N/A</v>
      </c>
      <c r="BB1309" s="5" t="str">
        <f t="shared" si="61"/>
        <v/>
      </c>
      <c r="BC1309" s="5" t="str">
        <f t="shared" si="62"/>
        <v/>
      </c>
      <c r="BD1309" s="5" t="str">
        <f t="shared" si="63"/>
        <v/>
      </c>
    </row>
    <row r="1310" spans="6:56" x14ac:dyDescent="0.45">
      <c r="F1310" s="9" t="e">
        <f>VLOOKUP($B1310, FanGraphs_Standings[[Abbreviation]:[2024 Year to Date G]], 2, FALSE)</f>
        <v>#N/A</v>
      </c>
      <c r="G1310" s="9" t="e">
        <f>IF(ISERR(VLOOKUP($D1310, 'SP Per G'!$A$2:$D$1380, 3, FALSE)), L1310, VLOOKUP($D1310, 'SP Per G'!$A$2:$D$1380, 3, FALSE))</f>
        <v>#N/A</v>
      </c>
      <c r="H1310" s="9" t="e">
        <f>VLOOKUP($D1310, 'SP Per G'!$A$2:$D$1380, 4, FALSE)</f>
        <v>#N/A</v>
      </c>
      <c r="I1310" s="9" t="e">
        <f>VLOOKUP($D1310, Individual_Pitching___Dashboard[], 18, FALSE)</f>
        <v>#N/A</v>
      </c>
      <c r="J1310" s="9" t="e">
        <f>VLOOKUP($D1310, Individual_Pitching___Dashboard[], 20, FALSE)</f>
        <v>#N/A</v>
      </c>
      <c r="K1310" s="9" t="e">
        <f>VLOOKUP($D1310, Individual_Pitching___Advanced[], 21,FALSE)</f>
        <v>#N/A</v>
      </c>
      <c r="L1310" s="9" t="e">
        <f>VLOOKUP($B1310, 'Team Per G'!$A$2:$G$31, 7, FALSE)</f>
        <v>#N/A</v>
      </c>
      <c r="M1310" s="9" t="e">
        <f>VLOOKUP($B1310, 'FanGraphs - Team WAR Projected'!$B$2:$E$31, 3, FALSE)/162</f>
        <v>#N/A</v>
      </c>
      <c r="N1310" s="9" t="e">
        <f>VLOOKUP($B1310, Team_Pitching___Advanced[[Team]:[xFIP]], 19,FALSE)</f>
        <v>#N/A</v>
      </c>
      <c r="O1310" s="9" t="e">
        <f>VLOOKUP($B1310, Team_Pitching___Advanced[], 20, FALSE)</f>
        <v>#N/A</v>
      </c>
      <c r="P1310" s="9" t="e">
        <f>VLOOKUP($B1310, Team_Batting___Dashboard[[Team]:[wOBA]], 16, FALSE)</f>
        <v>#N/A</v>
      </c>
      <c r="Q1310" s="9" t="e">
        <f>VLOOKUP($B1310, Team_Batting___Advanced[[Team]:[OPS]], 9, FALSE)</f>
        <v>#N/A</v>
      </c>
      <c r="R1310" s="9" t="e">
        <f>VLOOKUP($B1310, Team_Batting___Advanced[], 19, FALSE)</f>
        <v>#N/A</v>
      </c>
      <c r="S1310" s="9" t="e">
        <f>VLOOKUP($B1310, 'Team Per G'!$A$2:$G$31, 3, FALSE)</f>
        <v>#N/A</v>
      </c>
      <c r="T1310" s="9" t="e">
        <f>VLOOKUP($B1310, 'Team Per G'!$A$2:$G$31, 5, FALSE)</f>
        <v>#N/A</v>
      </c>
      <c r="U1310" s="9" t="e">
        <f>VLOOKUP($B1310, 'Team Per G'!$A$2:$G$31, 4, FALSE)</f>
        <v>#N/A</v>
      </c>
      <c r="V1310" s="9" t="e">
        <f>VLOOKUP($B1310, Team_Batting___Dashboard[], 22, FALSE)/$F1310</f>
        <v>#N/A</v>
      </c>
      <c r="W1310" s="9" t="e">
        <f>VLOOKUP($B1310, 'FanGraphs - Team WAR Projected'!$B$2:$E$31, 4, FALSE)/162</f>
        <v>#N/A</v>
      </c>
      <c r="X1310" s="9" t="e">
        <f>VLOOKUP($B1310, FanGraphs_Standings[[Abbreviation]:[2024 Year to Date RS/G]], 6, FALSE)/$F1310</f>
        <v>#N/A</v>
      </c>
      <c r="Y1310" s="9" t="e">
        <f>VLOOKUP($B1310, FanGraphs_Standings[[Abbreviation]:[2024 Projected Full Season RDif]], 19, FALSE)/162</f>
        <v>#N/A</v>
      </c>
      <c r="Z1310" s="9" t="e">
        <f>VLOOKUP($B1310, FanGraphs_Standings[[Abbreviation]:[2024 Projected Full Season RDif]], 5, FALSE)</f>
        <v>#N/A</v>
      </c>
      <c r="AA1310" s="9" t="e">
        <f>VLOOKUP($B1310, FanGraphs_Standings[[Abbreviation]:[2024 Projected Full Season W%]], 18, FALSE)</f>
        <v>#N/A</v>
      </c>
      <c r="AB1310" s="9" t="e">
        <f>VLOOKUP($B1310, 'Home Field Adv'!$A$2:$I$31, 9, FALSE)</f>
        <v>#N/A</v>
      </c>
      <c r="AC1310" s="9" t="e">
        <f>VLOOKUP($C1310, FanGraphs_Standings[[Abbreviation]:[2024 Year to Date G]], 2, FALSE)</f>
        <v>#N/A</v>
      </c>
      <c r="AD1310" s="9" t="e">
        <f>VLOOKUP($E1310, 'SP Per G'!$A$2:$D$1380, 3, FALSE)</f>
        <v>#N/A</v>
      </c>
      <c r="AE1310" s="9" t="e">
        <f>VLOOKUP($E1310, 'SP Per G'!$A$2:$D$1380, 4, FALSE)</f>
        <v>#N/A</v>
      </c>
      <c r="AF1310" s="9" t="e">
        <f>VLOOKUP($E1310, Individual_Pitching___Dashboard[], 18, FALSE)</f>
        <v>#N/A</v>
      </c>
      <c r="AG1310" s="9" t="e">
        <f>VLOOKUP($E1310, Individual_Pitching___Dashboard[], 20, FALSE)</f>
        <v>#N/A</v>
      </c>
      <c r="AH1310" s="9" t="e">
        <f>VLOOKUP($E1310, Individual_Pitching___Advanced[], 21,FALSE)</f>
        <v>#N/A</v>
      </c>
      <c r="AI1310" s="9" t="e">
        <f>VLOOKUP($C1310, 'Team Per G'!$A$2:$G$31, 7, FALSE)</f>
        <v>#N/A</v>
      </c>
      <c r="AJ1310" s="9" t="e">
        <f>VLOOKUP($C1310, 'FanGraphs - Team WAR Projected'!$B$2:$E$31, 3, FALSE)/162</f>
        <v>#N/A</v>
      </c>
      <c r="AK1310" s="9" t="e">
        <f>VLOOKUP($C1310, Team_Pitching___Advanced[[Team]:[xFIP]], 19,FALSE)</f>
        <v>#N/A</v>
      </c>
      <c r="AL1310" s="9" t="e">
        <f>VLOOKUP($C1310, Team_Pitching___Advanced[], 20, FALSE)</f>
        <v>#N/A</v>
      </c>
      <c r="AM1310" s="9" t="e">
        <f>VLOOKUP($C1310, Team_Batting___Dashboard[[Team]:[wOBA]], 16, FALSE)</f>
        <v>#N/A</v>
      </c>
      <c r="AN1310" s="9" t="e">
        <f>VLOOKUP($C1310, Team_Batting___Advanced[[Team]:[OPS]], 9, FALSE)</f>
        <v>#N/A</v>
      </c>
      <c r="AO1310" s="9" t="e">
        <f>VLOOKUP($C1310, Team_Batting___Advanced[], 19, FALSE)</f>
        <v>#N/A</v>
      </c>
      <c r="AP1310" s="9" t="e">
        <f>VLOOKUP($C1310, 'Team Per G'!$A$2:$G$31, 3, FALSE)</f>
        <v>#N/A</v>
      </c>
      <c r="AQ1310" s="9" t="e">
        <f>VLOOKUP($C1310, 'Team Per G'!$A$2:$G$31, 5, FALSE)</f>
        <v>#N/A</v>
      </c>
      <c r="AR1310" s="9" t="e">
        <f>VLOOKUP($C1310, 'Team Per G'!$A$2:$G$31, 4, FALSE)</f>
        <v>#N/A</v>
      </c>
      <c r="AS1310" s="9" t="e">
        <f>VLOOKUP($C1310, Team_Batting___Dashboard[], 22, FALSE)/$AC1310</f>
        <v>#N/A</v>
      </c>
      <c r="AT1310" s="9" t="e">
        <f>VLOOKUP($C1310, 'FanGraphs - Team WAR Projected'!$B$2:$E$31, 4, FALSE)/162</f>
        <v>#N/A</v>
      </c>
      <c r="AU1310" s="9" t="e">
        <f>VLOOKUP($C1310, FanGraphs_Standings[[Abbreviation]:[2024 Year to Date RS/G]], 6, FALSE)/$AC1310</f>
        <v>#N/A</v>
      </c>
      <c r="AV1310" s="9" t="e">
        <f>VLOOKUP($C1310, FanGraphs_Standings[[Abbreviation]:[2024 Projected Full Season RDif]], 19, FALSE)/162</f>
        <v>#N/A</v>
      </c>
      <c r="AW1310" s="9" t="e">
        <f>VLOOKUP($C1310, FanGraphs_Standings[[Abbreviation]:[2024 Projected Full Season RDif]], 5, FALSE)</f>
        <v>#N/A</v>
      </c>
      <c r="AX1310" s="9" t="e">
        <f>VLOOKUP($C1310, FanGraphs_Standings[[Abbreviation]:[2024 Projected Full Season W%]], 18, FALSE)</f>
        <v>#N/A</v>
      </c>
      <c r="AY1310" s="9" t="e">
        <f>VLOOKUP($C1310, 'Home Field Adv'!$A$2:$K$31, 11, FALSE)</f>
        <v>#N/A</v>
      </c>
      <c r="BB1310" s="5" t="str">
        <f t="shared" si="61"/>
        <v/>
      </c>
      <c r="BC1310" s="5" t="str">
        <f t="shared" si="62"/>
        <v/>
      </c>
      <c r="BD1310" s="5" t="str">
        <f t="shared" si="63"/>
        <v/>
      </c>
    </row>
    <row r="1311" spans="6:56" x14ac:dyDescent="0.45">
      <c r="F1311" s="9" t="e">
        <f>VLOOKUP($B1311, FanGraphs_Standings[[Abbreviation]:[2024 Year to Date G]], 2, FALSE)</f>
        <v>#N/A</v>
      </c>
      <c r="G1311" s="9" t="e">
        <f>IF(ISERR(VLOOKUP($D1311, 'SP Per G'!$A$2:$D$1380, 3, FALSE)), L1311, VLOOKUP($D1311, 'SP Per G'!$A$2:$D$1380, 3, FALSE))</f>
        <v>#N/A</v>
      </c>
      <c r="H1311" s="9" t="e">
        <f>VLOOKUP($D1311, 'SP Per G'!$A$2:$D$1380, 4, FALSE)</f>
        <v>#N/A</v>
      </c>
      <c r="I1311" s="9" t="e">
        <f>VLOOKUP($D1311, Individual_Pitching___Dashboard[], 18, FALSE)</f>
        <v>#N/A</v>
      </c>
      <c r="J1311" s="9" t="e">
        <f>VLOOKUP($D1311, Individual_Pitching___Dashboard[], 20, FALSE)</f>
        <v>#N/A</v>
      </c>
      <c r="K1311" s="9" t="e">
        <f>VLOOKUP($D1311, Individual_Pitching___Advanced[], 21,FALSE)</f>
        <v>#N/A</v>
      </c>
      <c r="L1311" s="9" t="e">
        <f>VLOOKUP($B1311, 'Team Per G'!$A$2:$G$31, 7, FALSE)</f>
        <v>#N/A</v>
      </c>
      <c r="M1311" s="9" t="e">
        <f>VLOOKUP($B1311, 'FanGraphs - Team WAR Projected'!$B$2:$E$31, 3, FALSE)/162</f>
        <v>#N/A</v>
      </c>
      <c r="N1311" s="9" t="e">
        <f>VLOOKUP($B1311, Team_Pitching___Advanced[[Team]:[xFIP]], 19,FALSE)</f>
        <v>#N/A</v>
      </c>
      <c r="O1311" s="9" t="e">
        <f>VLOOKUP($B1311, Team_Pitching___Advanced[], 20, FALSE)</f>
        <v>#N/A</v>
      </c>
      <c r="P1311" s="9" t="e">
        <f>VLOOKUP($B1311, Team_Batting___Dashboard[[Team]:[wOBA]], 16, FALSE)</f>
        <v>#N/A</v>
      </c>
      <c r="Q1311" s="9" t="e">
        <f>VLOOKUP($B1311, Team_Batting___Advanced[[Team]:[OPS]], 9, FALSE)</f>
        <v>#N/A</v>
      </c>
      <c r="R1311" s="9" t="e">
        <f>VLOOKUP($B1311, Team_Batting___Advanced[], 19, FALSE)</f>
        <v>#N/A</v>
      </c>
      <c r="S1311" s="9" t="e">
        <f>VLOOKUP($B1311, 'Team Per G'!$A$2:$G$31, 3, FALSE)</f>
        <v>#N/A</v>
      </c>
      <c r="T1311" s="9" t="e">
        <f>VLOOKUP($B1311, 'Team Per G'!$A$2:$G$31, 5, FALSE)</f>
        <v>#N/A</v>
      </c>
      <c r="U1311" s="9" t="e">
        <f>VLOOKUP($B1311, 'Team Per G'!$A$2:$G$31, 4, FALSE)</f>
        <v>#N/A</v>
      </c>
      <c r="V1311" s="9" t="e">
        <f>VLOOKUP($B1311, Team_Batting___Dashboard[], 22, FALSE)/$F1311</f>
        <v>#N/A</v>
      </c>
      <c r="W1311" s="9" t="e">
        <f>VLOOKUP($B1311, 'FanGraphs - Team WAR Projected'!$B$2:$E$31, 4, FALSE)/162</f>
        <v>#N/A</v>
      </c>
      <c r="X1311" s="9" t="e">
        <f>VLOOKUP($B1311, FanGraphs_Standings[[Abbreviation]:[2024 Year to Date RS/G]], 6, FALSE)/$F1311</f>
        <v>#N/A</v>
      </c>
      <c r="Y1311" s="9" t="e">
        <f>VLOOKUP($B1311, FanGraphs_Standings[[Abbreviation]:[2024 Projected Full Season RDif]], 19, FALSE)/162</f>
        <v>#N/A</v>
      </c>
      <c r="Z1311" s="9" t="e">
        <f>VLOOKUP($B1311, FanGraphs_Standings[[Abbreviation]:[2024 Projected Full Season RDif]], 5, FALSE)</f>
        <v>#N/A</v>
      </c>
      <c r="AA1311" s="9" t="e">
        <f>VLOOKUP($B1311, FanGraphs_Standings[[Abbreviation]:[2024 Projected Full Season W%]], 18, FALSE)</f>
        <v>#N/A</v>
      </c>
      <c r="AB1311" s="9" t="e">
        <f>VLOOKUP($B1311, 'Home Field Adv'!$A$2:$I$31, 9, FALSE)</f>
        <v>#N/A</v>
      </c>
      <c r="AC1311" s="9" t="e">
        <f>VLOOKUP($C1311, FanGraphs_Standings[[Abbreviation]:[2024 Year to Date G]], 2, FALSE)</f>
        <v>#N/A</v>
      </c>
      <c r="AD1311" s="9" t="e">
        <f>VLOOKUP($E1311, 'SP Per G'!$A$2:$D$1380, 3, FALSE)</f>
        <v>#N/A</v>
      </c>
      <c r="AE1311" s="9" t="e">
        <f>VLOOKUP($E1311, 'SP Per G'!$A$2:$D$1380, 4, FALSE)</f>
        <v>#N/A</v>
      </c>
      <c r="AF1311" s="9" t="e">
        <f>VLOOKUP($E1311, Individual_Pitching___Dashboard[], 18, FALSE)</f>
        <v>#N/A</v>
      </c>
      <c r="AG1311" s="9" t="e">
        <f>VLOOKUP($E1311, Individual_Pitching___Dashboard[], 20, FALSE)</f>
        <v>#N/A</v>
      </c>
      <c r="AH1311" s="9" t="e">
        <f>VLOOKUP($E1311, Individual_Pitching___Advanced[], 21,FALSE)</f>
        <v>#N/A</v>
      </c>
      <c r="AI1311" s="9" t="e">
        <f>VLOOKUP($C1311, 'Team Per G'!$A$2:$G$31, 7, FALSE)</f>
        <v>#N/A</v>
      </c>
      <c r="AJ1311" s="9" t="e">
        <f>VLOOKUP($C1311, 'FanGraphs - Team WAR Projected'!$B$2:$E$31, 3, FALSE)/162</f>
        <v>#N/A</v>
      </c>
      <c r="AK1311" s="9" t="e">
        <f>VLOOKUP($C1311, Team_Pitching___Advanced[[Team]:[xFIP]], 19,FALSE)</f>
        <v>#N/A</v>
      </c>
      <c r="AL1311" s="9" t="e">
        <f>VLOOKUP($C1311, Team_Pitching___Advanced[], 20, FALSE)</f>
        <v>#N/A</v>
      </c>
      <c r="AM1311" s="9" t="e">
        <f>VLOOKUP($C1311, Team_Batting___Dashboard[[Team]:[wOBA]], 16, FALSE)</f>
        <v>#N/A</v>
      </c>
      <c r="AN1311" s="9" t="e">
        <f>VLOOKUP($C1311, Team_Batting___Advanced[[Team]:[OPS]], 9, FALSE)</f>
        <v>#N/A</v>
      </c>
      <c r="AO1311" s="9" t="e">
        <f>VLOOKUP($C1311, Team_Batting___Advanced[], 19, FALSE)</f>
        <v>#N/A</v>
      </c>
      <c r="AP1311" s="9" t="e">
        <f>VLOOKUP($C1311, 'Team Per G'!$A$2:$G$31, 3, FALSE)</f>
        <v>#N/A</v>
      </c>
      <c r="AQ1311" s="9" t="e">
        <f>VLOOKUP($C1311, 'Team Per G'!$A$2:$G$31, 5, FALSE)</f>
        <v>#N/A</v>
      </c>
      <c r="AR1311" s="9" t="e">
        <f>VLOOKUP($C1311, 'Team Per G'!$A$2:$G$31, 4, FALSE)</f>
        <v>#N/A</v>
      </c>
      <c r="AS1311" s="9" t="e">
        <f>VLOOKUP($C1311, Team_Batting___Dashboard[], 22, FALSE)/$AC1311</f>
        <v>#N/A</v>
      </c>
      <c r="AT1311" s="9" t="e">
        <f>VLOOKUP($C1311, 'FanGraphs - Team WAR Projected'!$B$2:$E$31, 4, FALSE)/162</f>
        <v>#N/A</v>
      </c>
      <c r="AU1311" s="9" t="e">
        <f>VLOOKUP($C1311, FanGraphs_Standings[[Abbreviation]:[2024 Year to Date RS/G]], 6, FALSE)/$AC1311</f>
        <v>#N/A</v>
      </c>
      <c r="AV1311" s="9" t="e">
        <f>VLOOKUP($C1311, FanGraphs_Standings[[Abbreviation]:[2024 Projected Full Season RDif]], 19, FALSE)/162</f>
        <v>#N/A</v>
      </c>
      <c r="AW1311" s="9" t="e">
        <f>VLOOKUP($C1311, FanGraphs_Standings[[Abbreviation]:[2024 Projected Full Season RDif]], 5, FALSE)</f>
        <v>#N/A</v>
      </c>
      <c r="AX1311" s="9" t="e">
        <f>VLOOKUP($C1311, FanGraphs_Standings[[Abbreviation]:[2024 Projected Full Season W%]], 18, FALSE)</f>
        <v>#N/A</v>
      </c>
      <c r="AY1311" s="9" t="e">
        <f>VLOOKUP($C1311, 'Home Field Adv'!$A$2:$K$31, 11, FALSE)</f>
        <v>#N/A</v>
      </c>
      <c r="BB1311" s="5" t="str">
        <f t="shared" si="61"/>
        <v/>
      </c>
      <c r="BC1311" s="5" t="str">
        <f t="shared" si="62"/>
        <v/>
      </c>
      <c r="BD1311" s="5" t="str">
        <f t="shared" si="63"/>
        <v/>
      </c>
    </row>
    <row r="1312" spans="6:56" x14ac:dyDescent="0.45">
      <c r="F1312" s="9" t="e">
        <f>VLOOKUP($B1312, FanGraphs_Standings[[Abbreviation]:[2024 Year to Date G]], 2, FALSE)</f>
        <v>#N/A</v>
      </c>
      <c r="G1312" s="9" t="e">
        <f>IF(ISERR(VLOOKUP($D1312, 'SP Per G'!$A$2:$D$1380, 3, FALSE)), L1312, VLOOKUP($D1312, 'SP Per G'!$A$2:$D$1380, 3, FALSE))</f>
        <v>#N/A</v>
      </c>
      <c r="H1312" s="9" t="e">
        <f>VLOOKUP($D1312, 'SP Per G'!$A$2:$D$1380, 4, FALSE)</f>
        <v>#N/A</v>
      </c>
      <c r="I1312" s="9" t="e">
        <f>VLOOKUP($D1312, Individual_Pitching___Dashboard[], 18, FALSE)</f>
        <v>#N/A</v>
      </c>
      <c r="J1312" s="9" t="e">
        <f>VLOOKUP($D1312, Individual_Pitching___Dashboard[], 20, FALSE)</f>
        <v>#N/A</v>
      </c>
      <c r="K1312" s="9" t="e">
        <f>VLOOKUP($D1312, Individual_Pitching___Advanced[], 21,FALSE)</f>
        <v>#N/A</v>
      </c>
      <c r="L1312" s="9" t="e">
        <f>VLOOKUP($B1312, 'Team Per G'!$A$2:$G$31, 7, FALSE)</f>
        <v>#N/A</v>
      </c>
      <c r="M1312" s="9" t="e">
        <f>VLOOKUP($B1312, 'FanGraphs - Team WAR Projected'!$B$2:$E$31, 3, FALSE)/162</f>
        <v>#N/A</v>
      </c>
      <c r="N1312" s="9" t="e">
        <f>VLOOKUP($B1312, Team_Pitching___Advanced[[Team]:[xFIP]], 19,FALSE)</f>
        <v>#N/A</v>
      </c>
      <c r="O1312" s="9" t="e">
        <f>VLOOKUP($B1312, Team_Pitching___Advanced[], 20, FALSE)</f>
        <v>#N/A</v>
      </c>
      <c r="P1312" s="9" t="e">
        <f>VLOOKUP($B1312, Team_Batting___Dashboard[[Team]:[wOBA]], 16, FALSE)</f>
        <v>#N/A</v>
      </c>
      <c r="Q1312" s="9" t="e">
        <f>VLOOKUP($B1312, Team_Batting___Advanced[[Team]:[OPS]], 9, FALSE)</f>
        <v>#N/A</v>
      </c>
      <c r="R1312" s="9" t="e">
        <f>VLOOKUP($B1312, Team_Batting___Advanced[], 19, FALSE)</f>
        <v>#N/A</v>
      </c>
      <c r="S1312" s="9" t="e">
        <f>VLOOKUP($B1312, 'Team Per G'!$A$2:$G$31, 3, FALSE)</f>
        <v>#N/A</v>
      </c>
      <c r="T1312" s="9" t="e">
        <f>VLOOKUP($B1312, 'Team Per G'!$A$2:$G$31, 5, FALSE)</f>
        <v>#N/A</v>
      </c>
      <c r="U1312" s="9" t="e">
        <f>VLOOKUP($B1312, 'Team Per G'!$A$2:$G$31, 4, FALSE)</f>
        <v>#N/A</v>
      </c>
      <c r="V1312" s="9" t="e">
        <f>VLOOKUP($B1312, Team_Batting___Dashboard[], 22, FALSE)/$F1312</f>
        <v>#N/A</v>
      </c>
      <c r="W1312" s="9" t="e">
        <f>VLOOKUP($B1312, 'FanGraphs - Team WAR Projected'!$B$2:$E$31, 4, FALSE)/162</f>
        <v>#N/A</v>
      </c>
      <c r="X1312" s="9" t="e">
        <f>VLOOKUP($B1312, FanGraphs_Standings[[Abbreviation]:[2024 Year to Date RS/G]], 6, FALSE)/$F1312</f>
        <v>#N/A</v>
      </c>
      <c r="Y1312" s="9" t="e">
        <f>VLOOKUP($B1312, FanGraphs_Standings[[Abbreviation]:[2024 Projected Full Season RDif]], 19, FALSE)/162</f>
        <v>#N/A</v>
      </c>
      <c r="Z1312" s="9" t="e">
        <f>VLOOKUP($B1312, FanGraphs_Standings[[Abbreviation]:[2024 Projected Full Season RDif]], 5, FALSE)</f>
        <v>#N/A</v>
      </c>
      <c r="AA1312" s="9" t="e">
        <f>VLOOKUP($B1312, FanGraphs_Standings[[Abbreviation]:[2024 Projected Full Season W%]], 18, FALSE)</f>
        <v>#N/A</v>
      </c>
      <c r="AB1312" s="9" t="e">
        <f>VLOOKUP($B1312, 'Home Field Adv'!$A$2:$I$31, 9, FALSE)</f>
        <v>#N/A</v>
      </c>
      <c r="AC1312" s="9" t="e">
        <f>VLOOKUP($C1312, FanGraphs_Standings[[Abbreviation]:[2024 Year to Date G]], 2, FALSE)</f>
        <v>#N/A</v>
      </c>
      <c r="AD1312" s="9" t="e">
        <f>VLOOKUP($E1312, 'SP Per G'!$A$2:$D$1380, 3, FALSE)</f>
        <v>#N/A</v>
      </c>
      <c r="AE1312" s="9" t="e">
        <f>VLOOKUP($E1312, 'SP Per G'!$A$2:$D$1380, 4, FALSE)</f>
        <v>#N/A</v>
      </c>
      <c r="AF1312" s="9" t="e">
        <f>VLOOKUP($E1312, Individual_Pitching___Dashboard[], 18, FALSE)</f>
        <v>#N/A</v>
      </c>
      <c r="AG1312" s="9" t="e">
        <f>VLOOKUP($E1312, Individual_Pitching___Dashboard[], 20, FALSE)</f>
        <v>#N/A</v>
      </c>
      <c r="AH1312" s="9" t="e">
        <f>VLOOKUP($E1312, Individual_Pitching___Advanced[], 21,FALSE)</f>
        <v>#N/A</v>
      </c>
      <c r="AI1312" s="9" t="e">
        <f>VLOOKUP($C1312, 'Team Per G'!$A$2:$G$31, 7, FALSE)</f>
        <v>#N/A</v>
      </c>
      <c r="AJ1312" s="9" t="e">
        <f>VLOOKUP($C1312, 'FanGraphs - Team WAR Projected'!$B$2:$E$31, 3, FALSE)/162</f>
        <v>#N/A</v>
      </c>
      <c r="AK1312" s="9" t="e">
        <f>VLOOKUP($C1312, Team_Pitching___Advanced[[Team]:[xFIP]], 19,FALSE)</f>
        <v>#N/A</v>
      </c>
      <c r="AL1312" s="9" t="e">
        <f>VLOOKUP($C1312, Team_Pitching___Advanced[], 20, FALSE)</f>
        <v>#N/A</v>
      </c>
      <c r="AM1312" s="9" t="e">
        <f>VLOOKUP($C1312, Team_Batting___Dashboard[[Team]:[wOBA]], 16, FALSE)</f>
        <v>#N/A</v>
      </c>
      <c r="AN1312" s="9" t="e">
        <f>VLOOKUP($C1312, Team_Batting___Advanced[[Team]:[OPS]], 9, FALSE)</f>
        <v>#N/A</v>
      </c>
      <c r="AO1312" s="9" t="e">
        <f>VLOOKUP($C1312, Team_Batting___Advanced[], 19, FALSE)</f>
        <v>#N/A</v>
      </c>
      <c r="AP1312" s="9" t="e">
        <f>VLOOKUP($C1312, 'Team Per G'!$A$2:$G$31, 3, FALSE)</f>
        <v>#N/A</v>
      </c>
      <c r="AQ1312" s="9" t="e">
        <f>VLOOKUP($C1312, 'Team Per G'!$A$2:$G$31, 5, FALSE)</f>
        <v>#N/A</v>
      </c>
      <c r="AR1312" s="9" t="e">
        <f>VLOOKUP($C1312, 'Team Per G'!$A$2:$G$31, 4, FALSE)</f>
        <v>#N/A</v>
      </c>
      <c r="AS1312" s="9" t="e">
        <f>VLOOKUP($C1312, Team_Batting___Dashboard[], 22, FALSE)/$AC1312</f>
        <v>#N/A</v>
      </c>
      <c r="AT1312" s="9" t="e">
        <f>VLOOKUP($C1312, 'FanGraphs - Team WAR Projected'!$B$2:$E$31, 4, FALSE)/162</f>
        <v>#N/A</v>
      </c>
      <c r="AU1312" s="9" t="e">
        <f>VLOOKUP($C1312, FanGraphs_Standings[[Abbreviation]:[2024 Year to Date RS/G]], 6, FALSE)/$AC1312</f>
        <v>#N/A</v>
      </c>
      <c r="AV1312" s="9" t="e">
        <f>VLOOKUP($C1312, FanGraphs_Standings[[Abbreviation]:[2024 Projected Full Season RDif]], 19, FALSE)/162</f>
        <v>#N/A</v>
      </c>
      <c r="AW1312" s="9" t="e">
        <f>VLOOKUP($C1312, FanGraphs_Standings[[Abbreviation]:[2024 Projected Full Season RDif]], 5, FALSE)</f>
        <v>#N/A</v>
      </c>
      <c r="AX1312" s="9" t="e">
        <f>VLOOKUP($C1312, FanGraphs_Standings[[Abbreviation]:[2024 Projected Full Season W%]], 18, FALSE)</f>
        <v>#N/A</v>
      </c>
      <c r="AY1312" s="9" t="e">
        <f>VLOOKUP($C1312, 'Home Field Adv'!$A$2:$K$31, 11, FALSE)</f>
        <v>#N/A</v>
      </c>
      <c r="BB1312" s="5" t="str">
        <f t="shared" si="61"/>
        <v/>
      </c>
      <c r="BC1312" s="5" t="str">
        <f t="shared" si="62"/>
        <v/>
      </c>
      <c r="BD1312" s="5" t="str">
        <f t="shared" si="63"/>
        <v/>
      </c>
    </row>
    <row r="1313" spans="6:56" x14ac:dyDescent="0.45">
      <c r="F1313" s="9" t="e">
        <f>VLOOKUP($B1313, FanGraphs_Standings[[Abbreviation]:[2024 Year to Date G]], 2, FALSE)</f>
        <v>#N/A</v>
      </c>
      <c r="G1313" s="9" t="e">
        <f>IF(ISERR(VLOOKUP($D1313, 'SP Per G'!$A$2:$D$1380, 3, FALSE)), L1313, VLOOKUP($D1313, 'SP Per G'!$A$2:$D$1380, 3, FALSE))</f>
        <v>#N/A</v>
      </c>
      <c r="H1313" s="9" t="e">
        <f>VLOOKUP($D1313, 'SP Per G'!$A$2:$D$1380, 4, FALSE)</f>
        <v>#N/A</v>
      </c>
      <c r="I1313" s="9" t="e">
        <f>VLOOKUP($D1313, Individual_Pitching___Dashboard[], 18, FALSE)</f>
        <v>#N/A</v>
      </c>
      <c r="J1313" s="9" t="e">
        <f>VLOOKUP($D1313, Individual_Pitching___Dashboard[], 20, FALSE)</f>
        <v>#N/A</v>
      </c>
      <c r="K1313" s="9" t="e">
        <f>VLOOKUP($D1313, Individual_Pitching___Advanced[], 21,FALSE)</f>
        <v>#N/A</v>
      </c>
      <c r="L1313" s="9" t="e">
        <f>VLOOKUP($B1313, 'Team Per G'!$A$2:$G$31, 7, FALSE)</f>
        <v>#N/A</v>
      </c>
      <c r="M1313" s="9" t="e">
        <f>VLOOKUP($B1313, 'FanGraphs - Team WAR Projected'!$B$2:$E$31, 3, FALSE)/162</f>
        <v>#N/A</v>
      </c>
      <c r="N1313" s="9" t="e">
        <f>VLOOKUP($B1313, Team_Pitching___Advanced[[Team]:[xFIP]], 19,FALSE)</f>
        <v>#N/A</v>
      </c>
      <c r="O1313" s="9" t="e">
        <f>VLOOKUP($B1313, Team_Pitching___Advanced[], 20, FALSE)</f>
        <v>#N/A</v>
      </c>
      <c r="P1313" s="9" t="e">
        <f>VLOOKUP($B1313, Team_Batting___Dashboard[[Team]:[wOBA]], 16, FALSE)</f>
        <v>#N/A</v>
      </c>
      <c r="Q1313" s="9" t="e">
        <f>VLOOKUP($B1313, Team_Batting___Advanced[[Team]:[OPS]], 9, FALSE)</f>
        <v>#N/A</v>
      </c>
      <c r="R1313" s="9" t="e">
        <f>VLOOKUP($B1313, Team_Batting___Advanced[], 19, FALSE)</f>
        <v>#N/A</v>
      </c>
      <c r="S1313" s="9" t="e">
        <f>VLOOKUP($B1313, 'Team Per G'!$A$2:$G$31, 3, FALSE)</f>
        <v>#N/A</v>
      </c>
      <c r="T1313" s="9" t="e">
        <f>VLOOKUP($B1313, 'Team Per G'!$A$2:$G$31, 5, FALSE)</f>
        <v>#N/A</v>
      </c>
      <c r="U1313" s="9" t="e">
        <f>VLOOKUP($B1313, 'Team Per G'!$A$2:$G$31, 4, FALSE)</f>
        <v>#N/A</v>
      </c>
      <c r="V1313" s="9" t="e">
        <f>VLOOKUP($B1313, Team_Batting___Dashboard[], 22, FALSE)/$F1313</f>
        <v>#N/A</v>
      </c>
      <c r="W1313" s="9" t="e">
        <f>VLOOKUP($B1313, 'FanGraphs - Team WAR Projected'!$B$2:$E$31, 4, FALSE)/162</f>
        <v>#N/A</v>
      </c>
      <c r="X1313" s="9" t="e">
        <f>VLOOKUP($B1313, FanGraphs_Standings[[Abbreviation]:[2024 Year to Date RS/G]], 6, FALSE)/$F1313</f>
        <v>#N/A</v>
      </c>
      <c r="Y1313" s="9" t="e">
        <f>VLOOKUP($B1313, FanGraphs_Standings[[Abbreviation]:[2024 Projected Full Season RDif]], 19, FALSE)/162</f>
        <v>#N/A</v>
      </c>
      <c r="Z1313" s="9" t="e">
        <f>VLOOKUP($B1313, FanGraphs_Standings[[Abbreviation]:[2024 Projected Full Season RDif]], 5, FALSE)</f>
        <v>#N/A</v>
      </c>
      <c r="AA1313" s="9" t="e">
        <f>VLOOKUP($B1313, FanGraphs_Standings[[Abbreviation]:[2024 Projected Full Season W%]], 18, FALSE)</f>
        <v>#N/A</v>
      </c>
      <c r="AB1313" s="9" t="e">
        <f>VLOOKUP($B1313, 'Home Field Adv'!$A$2:$I$31, 9, FALSE)</f>
        <v>#N/A</v>
      </c>
      <c r="AC1313" s="9" t="e">
        <f>VLOOKUP($C1313, FanGraphs_Standings[[Abbreviation]:[2024 Year to Date G]], 2, FALSE)</f>
        <v>#N/A</v>
      </c>
      <c r="AD1313" s="9" t="e">
        <f>VLOOKUP($E1313, 'SP Per G'!$A$2:$D$1380, 3, FALSE)</f>
        <v>#N/A</v>
      </c>
      <c r="AE1313" s="9" t="e">
        <f>VLOOKUP($E1313, 'SP Per G'!$A$2:$D$1380, 4, FALSE)</f>
        <v>#N/A</v>
      </c>
      <c r="AF1313" s="9" t="e">
        <f>VLOOKUP($E1313, Individual_Pitching___Dashboard[], 18, FALSE)</f>
        <v>#N/A</v>
      </c>
      <c r="AG1313" s="9" t="e">
        <f>VLOOKUP($E1313, Individual_Pitching___Dashboard[], 20, FALSE)</f>
        <v>#N/A</v>
      </c>
      <c r="AH1313" s="9" t="e">
        <f>VLOOKUP($E1313, Individual_Pitching___Advanced[], 21,FALSE)</f>
        <v>#N/A</v>
      </c>
      <c r="AI1313" s="9" t="e">
        <f>VLOOKUP($C1313, 'Team Per G'!$A$2:$G$31, 7, FALSE)</f>
        <v>#N/A</v>
      </c>
      <c r="AJ1313" s="9" t="e">
        <f>VLOOKUP($C1313, 'FanGraphs - Team WAR Projected'!$B$2:$E$31, 3, FALSE)/162</f>
        <v>#N/A</v>
      </c>
      <c r="AK1313" s="9" t="e">
        <f>VLOOKUP($C1313, Team_Pitching___Advanced[[Team]:[xFIP]], 19,FALSE)</f>
        <v>#N/A</v>
      </c>
      <c r="AL1313" s="9" t="e">
        <f>VLOOKUP($C1313, Team_Pitching___Advanced[], 20, FALSE)</f>
        <v>#N/A</v>
      </c>
      <c r="AM1313" s="9" t="e">
        <f>VLOOKUP($C1313, Team_Batting___Dashboard[[Team]:[wOBA]], 16, FALSE)</f>
        <v>#N/A</v>
      </c>
      <c r="AN1313" s="9" t="e">
        <f>VLOOKUP($C1313, Team_Batting___Advanced[[Team]:[OPS]], 9, FALSE)</f>
        <v>#N/A</v>
      </c>
      <c r="AO1313" s="9" t="e">
        <f>VLOOKUP($C1313, Team_Batting___Advanced[], 19, FALSE)</f>
        <v>#N/A</v>
      </c>
      <c r="AP1313" s="9" t="e">
        <f>VLOOKUP($C1313, 'Team Per G'!$A$2:$G$31, 3, FALSE)</f>
        <v>#N/A</v>
      </c>
      <c r="AQ1313" s="9" t="e">
        <f>VLOOKUP($C1313, 'Team Per G'!$A$2:$G$31, 5, FALSE)</f>
        <v>#N/A</v>
      </c>
      <c r="AR1313" s="9" t="e">
        <f>VLOOKUP($C1313, 'Team Per G'!$A$2:$G$31, 4, FALSE)</f>
        <v>#N/A</v>
      </c>
      <c r="AS1313" s="9" t="e">
        <f>VLOOKUP($C1313, Team_Batting___Dashboard[], 22, FALSE)/$AC1313</f>
        <v>#N/A</v>
      </c>
      <c r="AT1313" s="9" t="e">
        <f>VLOOKUP($C1313, 'FanGraphs - Team WAR Projected'!$B$2:$E$31, 4, FALSE)/162</f>
        <v>#N/A</v>
      </c>
      <c r="AU1313" s="9" t="e">
        <f>VLOOKUP($C1313, FanGraphs_Standings[[Abbreviation]:[2024 Year to Date RS/G]], 6, FALSE)/$AC1313</f>
        <v>#N/A</v>
      </c>
      <c r="AV1313" s="9" t="e">
        <f>VLOOKUP($C1313, FanGraphs_Standings[[Abbreviation]:[2024 Projected Full Season RDif]], 19, FALSE)/162</f>
        <v>#N/A</v>
      </c>
      <c r="AW1313" s="9" t="e">
        <f>VLOOKUP($C1313, FanGraphs_Standings[[Abbreviation]:[2024 Projected Full Season RDif]], 5, FALSE)</f>
        <v>#N/A</v>
      </c>
      <c r="AX1313" s="9" t="e">
        <f>VLOOKUP($C1313, FanGraphs_Standings[[Abbreviation]:[2024 Projected Full Season W%]], 18, FALSE)</f>
        <v>#N/A</v>
      </c>
      <c r="AY1313" s="9" t="e">
        <f>VLOOKUP($C1313, 'Home Field Adv'!$A$2:$K$31, 11, FALSE)</f>
        <v>#N/A</v>
      </c>
      <c r="BB1313" s="5" t="str">
        <f t="shared" si="61"/>
        <v/>
      </c>
      <c r="BC1313" s="5" t="str">
        <f t="shared" si="62"/>
        <v/>
      </c>
      <c r="BD1313" s="5" t="str">
        <f t="shared" si="63"/>
        <v/>
      </c>
    </row>
    <row r="1314" spans="6:56" x14ac:dyDescent="0.45">
      <c r="F1314" s="9" t="e">
        <f>VLOOKUP($B1314, FanGraphs_Standings[[Abbreviation]:[2024 Year to Date G]], 2, FALSE)</f>
        <v>#N/A</v>
      </c>
      <c r="G1314" s="9" t="e">
        <f>IF(ISERR(VLOOKUP($D1314, 'SP Per G'!$A$2:$D$1380, 3, FALSE)), L1314, VLOOKUP($D1314, 'SP Per G'!$A$2:$D$1380, 3, FALSE))</f>
        <v>#N/A</v>
      </c>
      <c r="H1314" s="9" t="e">
        <f>VLOOKUP($D1314, 'SP Per G'!$A$2:$D$1380, 4, FALSE)</f>
        <v>#N/A</v>
      </c>
      <c r="I1314" s="9" t="e">
        <f>VLOOKUP($D1314, Individual_Pitching___Dashboard[], 18, FALSE)</f>
        <v>#N/A</v>
      </c>
      <c r="J1314" s="9" t="e">
        <f>VLOOKUP($D1314, Individual_Pitching___Dashboard[], 20, FALSE)</f>
        <v>#N/A</v>
      </c>
      <c r="K1314" s="9" t="e">
        <f>VLOOKUP($D1314, Individual_Pitching___Advanced[], 21,FALSE)</f>
        <v>#N/A</v>
      </c>
      <c r="L1314" s="9" t="e">
        <f>VLOOKUP($B1314, 'Team Per G'!$A$2:$G$31, 7, FALSE)</f>
        <v>#N/A</v>
      </c>
      <c r="M1314" s="9" t="e">
        <f>VLOOKUP($B1314, 'FanGraphs - Team WAR Projected'!$B$2:$E$31, 3, FALSE)/162</f>
        <v>#N/A</v>
      </c>
      <c r="N1314" s="9" t="e">
        <f>VLOOKUP($B1314, Team_Pitching___Advanced[[Team]:[xFIP]], 19,FALSE)</f>
        <v>#N/A</v>
      </c>
      <c r="O1314" s="9" t="e">
        <f>VLOOKUP($B1314, Team_Pitching___Advanced[], 20, FALSE)</f>
        <v>#N/A</v>
      </c>
      <c r="P1314" s="9" t="e">
        <f>VLOOKUP($B1314, Team_Batting___Dashboard[[Team]:[wOBA]], 16, FALSE)</f>
        <v>#N/A</v>
      </c>
      <c r="Q1314" s="9" t="e">
        <f>VLOOKUP($B1314, Team_Batting___Advanced[[Team]:[OPS]], 9, FALSE)</f>
        <v>#N/A</v>
      </c>
      <c r="R1314" s="9" t="e">
        <f>VLOOKUP($B1314, Team_Batting___Advanced[], 19, FALSE)</f>
        <v>#N/A</v>
      </c>
      <c r="S1314" s="9" t="e">
        <f>VLOOKUP($B1314, 'Team Per G'!$A$2:$G$31, 3, FALSE)</f>
        <v>#N/A</v>
      </c>
      <c r="T1314" s="9" t="e">
        <f>VLOOKUP($B1314, 'Team Per G'!$A$2:$G$31, 5, FALSE)</f>
        <v>#N/A</v>
      </c>
      <c r="U1314" s="9" t="e">
        <f>VLOOKUP($B1314, 'Team Per G'!$A$2:$G$31, 4, FALSE)</f>
        <v>#N/A</v>
      </c>
      <c r="V1314" s="9" t="e">
        <f>VLOOKUP($B1314, Team_Batting___Dashboard[], 22, FALSE)/$F1314</f>
        <v>#N/A</v>
      </c>
      <c r="W1314" s="9" t="e">
        <f>VLOOKUP($B1314, 'FanGraphs - Team WAR Projected'!$B$2:$E$31, 4, FALSE)/162</f>
        <v>#N/A</v>
      </c>
      <c r="X1314" s="9" t="e">
        <f>VLOOKUP($B1314, FanGraphs_Standings[[Abbreviation]:[2024 Year to Date RS/G]], 6, FALSE)/$F1314</f>
        <v>#N/A</v>
      </c>
      <c r="Y1314" s="9" t="e">
        <f>VLOOKUP($B1314, FanGraphs_Standings[[Abbreviation]:[2024 Projected Full Season RDif]], 19, FALSE)/162</f>
        <v>#N/A</v>
      </c>
      <c r="Z1314" s="9" t="e">
        <f>VLOOKUP($B1314, FanGraphs_Standings[[Abbreviation]:[2024 Projected Full Season RDif]], 5, FALSE)</f>
        <v>#N/A</v>
      </c>
      <c r="AA1314" s="9" t="e">
        <f>VLOOKUP($B1314, FanGraphs_Standings[[Abbreviation]:[2024 Projected Full Season W%]], 18, FALSE)</f>
        <v>#N/A</v>
      </c>
      <c r="AB1314" s="9" t="e">
        <f>VLOOKUP($B1314, 'Home Field Adv'!$A$2:$I$31, 9, FALSE)</f>
        <v>#N/A</v>
      </c>
      <c r="AC1314" s="9" t="e">
        <f>VLOOKUP($C1314, FanGraphs_Standings[[Abbreviation]:[2024 Year to Date G]], 2, FALSE)</f>
        <v>#N/A</v>
      </c>
      <c r="AD1314" s="9" t="e">
        <f>VLOOKUP($E1314, 'SP Per G'!$A$2:$D$1380, 3, FALSE)</f>
        <v>#N/A</v>
      </c>
      <c r="AE1314" s="9" t="e">
        <f>VLOOKUP($E1314, 'SP Per G'!$A$2:$D$1380, 4, FALSE)</f>
        <v>#N/A</v>
      </c>
      <c r="AF1314" s="9" t="e">
        <f>VLOOKUP($E1314, Individual_Pitching___Dashboard[], 18, FALSE)</f>
        <v>#N/A</v>
      </c>
      <c r="AG1314" s="9" t="e">
        <f>VLOOKUP($E1314, Individual_Pitching___Dashboard[], 20, FALSE)</f>
        <v>#N/A</v>
      </c>
      <c r="AH1314" s="9" t="e">
        <f>VLOOKUP($E1314, Individual_Pitching___Advanced[], 21,FALSE)</f>
        <v>#N/A</v>
      </c>
      <c r="AI1314" s="9" t="e">
        <f>VLOOKUP($C1314, 'Team Per G'!$A$2:$G$31, 7, FALSE)</f>
        <v>#N/A</v>
      </c>
      <c r="AJ1314" s="9" t="e">
        <f>VLOOKUP($C1314, 'FanGraphs - Team WAR Projected'!$B$2:$E$31, 3, FALSE)/162</f>
        <v>#N/A</v>
      </c>
      <c r="AK1314" s="9" t="e">
        <f>VLOOKUP($C1314, Team_Pitching___Advanced[[Team]:[xFIP]], 19,FALSE)</f>
        <v>#N/A</v>
      </c>
      <c r="AL1314" s="9" t="e">
        <f>VLOOKUP($C1314, Team_Pitching___Advanced[], 20, FALSE)</f>
        <v>#N/A</v>
      </c>
      <c r="AM1314" s="9" t="e">
        <f>VLOOKUP($C1314, Team_Batting___Dashboard[[Team]:[wOBA]], 16, FALSE)</f>
        <v>#N/A</v>
      </c>
      <c r="AN1314" s="9" t="e">
        <f>VLOOKUP($C1314, Team_Batting___Advanced[[Team]:[OPS]], 9, FALSE)</f>
        <v>#N/A</v>
      </c>
      <c r="AO1314" s="9" t="e">
        <f>VLOOKUP($C1314, Team_Batting___Advanced[], 19, FALSE)</f>
        <v>#N/A</v>
      </c>
      <c r="AP1314" s="9" t="e">
        <f>VLOOKUP($C1314, 'Team Per G'!$A$2:$G$31, 3, FALSE)</f>
        <v>#N/A</v>
      </c>
      <c r="AQ1314" s="9" t="e">
        <f>VLOOKUP($C1314, 'Team Per G'!$A$2:$G$31, 5, FALSE)</f>
        <v>#N/A</v>
      </c>
      <c r="AR1314" s="9" t="e">
        <f>VLOOKUP($C1314, 'Team Per G'!$A$2:$G$31, 4, FALSE)</f>
        <v>#N/A</v>
      </c>
      <c r="AS1314" s="9" t="e">
        <f>VLOOKUP($C1314, Team_Batting___Dashboard[], 22, FALSE)/$AC1314</f>
        <v>#N/A</v>
      </c>
      <c r="AT1314" s="9" t="e">
        <f>VLOOKUP($C1314, 'FanGraphs - Team WAR Projected'!$B$2:$E$31, 4, FALSE)/162</f>
        <v>#N/A</v>
      </c>
      <c r="AU1314" s="9" t="e">
        <f>VLOOKUP($C1314, FanGraphs_Standings[[Abbreviation]:[2024 Year to Date RS/G]], 6, FALSE)/$AC1314</f>
        <v>#N/A</v>
      </c>
      <c r="AV1314" s="9" t="e">
        <f>VLOOKUP($C1314, FanGraphs_Standings[[Abbreviation]:[2024 Projected Full Season RDif]], 19, FALSE)/162</f>
        <v>#N/A</v>
      </c>
      <c r="AW1314" s="9" t="e">
        <f>VLOOKUP($C1314, FanGraphs_Standings[[Abbreviation]:[2024 Projected Full Season RDif]], 5, FALSE)</f>
        <v>#N/A</v>
      </c>
      <c r="AX1314" s="9" t="e">
        <f>VLOOKUP($C1314, FanGraphs_Standings[[Abbreviation]:[2024 Projected Full Season W%]], 18, FALSE)</f>
        <v>#N/A</v>
      </c>
      <c r="AY1314" s="9" t="e">
        <f>VLOOKUP($C1314, 'Home Field Adv'!$A$2:$K$31, 11, FALSE)</f>
        <v>#N/A</v>
      </c>
      <c r="BB1314" s="5" t="str">
        <f t="shared" si="61"/>
        <v/>
      </c>
      <c r="BC1314" s="5" t="str">
        <f t="shared" si="62"/>
        <v/>
      </c>
      <c r="BD1314" s="5" t="str">
        <f t="shared" si="63"/>
        <v/>
      </c>
    </row>
    <row r="1315" spans="6:56" x14ac:dyDescent="0.45">
      <c r="F1315" s="9" t="e">
        <f>VLOOKUP($B1315, FanGraphs_Standings[[Abbreviation]:[2024 Year to Date G]], 2, FALSE)</f>
        <v>#N/A</v>
      </c>
      <c r="G1315" s="9" t="e">
        <f>IF(ISERR(VLOOKUP($D1315, 'SP Per G'!$A$2:$D$1380, 3, FALSE)), L1315, VLOOKUP($D1315, 'SP Per G'!$A$2:$D$1380, 3, FALSE))</f>
        <v>#N/A</v>
      </c>
      <c r="H1315" s="9" t="e">
        <f>VLOOKUP($D1315, 'SP Per G'!$A$2:$D$1380, 4, FALSE)</f>
        <v>#N/A</v>
      </c>
      <c r="I1315" s="9" t="e">
        <f>VLOOKUP($D1315, Individual_Pitching___Dashboard[], 18, FALSE)</f>
        <v>#N/A</v>
      </c>
      <c r="J1315" s="9" t="e">
        <f>VLOOKUP($D1315, Individual_Pitching___Dashboard[], 20, FALSE)</f>
        <v>#N/A</v>
      </c>
      <c r="K1315" s="9" t="e">
        <f>VLOOKUP($D1315, Individual_Pitching___Advanced[], 21,FALSE)</f>
        <v>#N/A</v>
      </c>
      <c r="L1315" s="9" t="e">
        <f>VLOOKUP($B1315, 'Team Per G'!$A$2:$G$31, 7, FALSE)</f>
        <v>#N/A</v>
      </c>
      <c r="M1315" s="9" t="e">
        <f>VLOOKUP($B1315, 'FanGraphs - Team WAR Projected'!$B$2:$E$31, 3, FALSE)/162</f>
        <v>#N/A</v>
      </c>
      <c r="N1315" s="9" t="e">
        <f>VLOOKUP($B1315, Team_Pitching___Advanced[[Team]:[xFIP]], 19,FALSE)</f>
        <v>#N/A</v>
      </c>
      <c r="O1315" s="9" t="e">
        <f>VLOOKUP($B1315, Team_Pitching___Advanced[], 20, FALSE)</f>
        <v>#N/A</v>
      </c>
      <c r="P1315" s="9" t="e">
        <f>VLOOKUP($B1315, Team_Batting___Dashboard[[Team]:[wOBA]], 16, FALSE)</f>
        <v>#N/A</v>
      </c>
      <c r="Q1315" s="9" t="e">
        <f>VLOOKUP($B1315, Team_Batting___Advanced[[Team]:[OPS]], 9, FALSE)</f>
        <v>#N/A</v>
      </c>
      <c r="R1315" s="9" t="e">
        <f>VLOOKUP($B1315, Team_Batting___Advanced[], 19, FALSE)</f>
        <v>#N/A</v>
      </c>
      <c r="S1315" s="9" t="e">
        <f>VLOOKUP($B1315, 'Team Per G'!$A$2:$G$31, 3, FALSE)</f>
        <v>#N/A</v>
      </c>
      <c r="T1315" s="9" t="e">
        <f>VLOOKUP($B1315, 'Team Per G'!$A$2:$G$31, 5, FALSE)</f>
        <v>#N/A</v>
      </c>
      <c r="U1315" s="9" t="e">
        <f>VLOOKUP($B1315, 'Team Per G'!$A$2:$G$31, 4, FALSE)</f>
        <v>#N/A</v>
      </c>
      <c r="V1315" s="9" t="e">
        <f>VLOOKUP($B1315, Team_Batting___Dashboard[], 22, FALSE)/$F1315</f>
        <v>#N/A</v>
      </c>
      <c r="W1315" s="9" t="e">
        <f>VLOOKUP($B1315, 'FanGraphs - Team WAR Projected'!$B$2:$E$31, 4, FALSE)/162</f>
        <v>#N/A</v>
      </c>
      <c r="X1315" s="9" t="e">
        <f>VLOOKUP($B1315, FanGraphs_Standings[[Abbreviation]:[2024 Year to Date RS/G]], 6, FALSE)/$F1315</f>
        <v>#N/A</v>
      </c>
      <c r="Y1315" s="9" t="e">
        <f>VLOOKUP($B1315, FanGraphs_Standings[[Abbreviation]:[2024 Projected Full Season RDif]], 19, FALSE)/162</f>
        <v>#N/A</v>
      </c>
      <c r="Z1315" s="9" t="e">
        <f>VLOOKUP($B1315, FanGraphs_Standings[[Abbreviation]:[2024 Projected Full Season RDif]], 5, FALSE)</f>
        <v>#N/A</v>
      </c>
      <c r="AA1315" s="9" t="e">
        <f>VLOOKUP($B1315, FanGraphs_Standings[[Abbreviation]:[2024 Projected Full Season W%]], 18, FALSE)</f>
        <v>#N/A</v>
      </c>
      <c r="AB1315" s="9" t="e">
        <f>VLOOKUP($B1315, 'Home Field Adv'!$A$2:$I$31, 9, FALSE)</f>
        <v>#N/A</v>
      </c>
      <c r="AC1315" s="9" t="e">
        <f>VLOOKUP($C1315, FanGraphs_Standings[[Abbreviation]:[2024 Year to Date G]], 2, FALSE)</f>
        <v>#N/A</v>
      </c>
      <c r="AD1315" s="9" t="e">
        <f>VLOOKUP($E1315, 'SP Per G'!$A$2:$D$1380, 3, FALSE)</f>
        <v>#N/A</v>
      </c>
      <c r="AE1315" s="9" t="e">
        <f>VLOOKUP($E1315, 'SP Per G'!$A$2:$D$1380, 4, FALSE)</f>
        <v>#N/A</v>
      </c>
      <c r="AF1315" s="9" t="e">
        <f>VLOOKUP($E1315, Individual_Pitching___Dashboard[], 18, FALSE)</f>
        <v>#N/A</v>
      </c>
      <c r="AG1315" s="9" t="e">
        <f>VLOOKUP($E1315, Individual_Pitching___Dashboard[], 20, FALSE)</f>
        <v>#N/A</v>
      </c>
      <c r="AH1315" s="9" t="e">
        <f>VLOOKUP($E1315, Individual_Pitching___Advanced[], 21,FALSE)</f>
        <v>#N/A</v>
      </c>
      <c r="AI1315" s="9" t="e">
        <f>VLOOKUP($C1315, 'Team Per G'!$A$2:$G$31, 7, FALSE)</f>
        <v>#N/A</v>
      </c>
      <c r="AJ1315" s="9" t="e">
        <f>VLOOKUP($C1315, 'FanGraphs - Team WAR Projected'!$B$2:$E$31, 3, FALSE)/162</f>
        <v>#N/A</v>
      </c>
      <c r="AK1315" s="9" t="e">
        <f>VLOOKUP($C1315, Team_Pitching___Advanced[[Team]:[xFIP]], 19,FALSE)</f>
        <v>#N/A</v>
      </c>
      <c r="AL1315" s="9" t="e">
        <f>VLOOKUP($C1315, Team_Pitching___Advanced[], 20, FALSE)</f>
        <v>#N/A</v>
      </c>
      <c r="AM1315" s="9" t="e">
        <f>VLOOKUP($C1315, Team_Batting___Dashboard[[Team]:[wOBA]], 16, FALSE)</f>
        <v>#N/A</v>
      </c>
      <c r="AN1315" s="9" t="e">
        <f>VLOOKUP($C1315, Team_Batting___Advanced[[Team]:[OPS]], 9, FALSE)</f>
        <v>#N/A</v>
      </c>
      <c r="AO1315" s="9" t="e">
        <f>VLOOKUP($C1315, Team_Batting___Advanced[], 19, FALSE)</f>
        <v>#N/A</v>
      </c>
      <c r="AP1315" s="9" t="e">
        <f>VLOOKUP($C1315, 'Team Per G'!$A$2:$G$31, 3, FALSE)</f>
        <v>#N/A</v>
      </c>
      <c r="AQ1315" s="9" t="e">
        <f>VLOOKUP($C1315, 'Team Per G'!$A$2:$G$31, 5, FALSE)</f>
        <v>#N/A</v>
      </c>
      <c r="AR1315" s="9" t="e">
        <f>VLOOKUP($C1315, 'Team Per G'!$A$2:$G$31, 4, FALSE)</f>
        <v>#N/A</v>
      </c>
      <c r="AS1315" s="9" t="e">
        <f>VLOOKUP($C1315, Team_Batting___Dashboard[], 22, FALSE)/$AC1315</f>
        <v>#N/A</v>
      </c>
      <c r="AT1315" s="9" t="e">
        <f>VLOOKUP($C1315, 'FanGraphs - Team WAR Projected'!$B$2:$E$31, 4, FALSE)/162</f>
        <v>#N/A</v>
      </c>
      <c r="AU1315" s="9" t="e">
        <f>VLOOKUP($C1315, FanGraphs_Standings[[Abbreviation]:[2024 Year to Date RS/G]], 6, FALSE)/$AC1315</f>
        <v>#N/A</v>
      </c>
      <c r="AV1315" s="9" t="e">
        <f>VLOOKUP($C1315, FanGraphs_Standings[[Abbreviation]:[2024 Projected Full Season RDif]], 19, FALSE)/162</f>
        <v>#N/A</v>
      </c>
      <c r="AW1315" s="9" t="e">
        <f>VLOOKUP($C1315, FanGraphs_Standings[[Abbreviation]:[2024 Projected Full Season RDif]], 5, FALSE)</f>
        <v>#N/A</v>
      </c>
      <c r="AX1315" s="9" t="e">
        <f>VLOOKUP($C1315, FanGraphs_Standings[[Abbreviation]:[2024 Projected Full Season W%]], 18, FALSE)</f>
        <v>#N/A</v>
      </c>
      <c r="AY1315" s="9" t="e">
        <f>VLOOKUP($C1315, 'Home Field Adv'!$A$2:$K$31, 11, FALSE)</f>
        <v>#N/A</v>
      </c>
      <c r="BB1315" s="5" t="str">
        <f t="shared" si="61"/>
        <v/>
      </c>
      <c r="BC1315" s="5" t="str">
        <f t="shared" si="62"/>
        <v/>
      </c>
      <c r="BD1315" s="5" t="str">
        <f t="shared" si="63"/>
        <v/>
      </c>
    </row>
    <row r="1316" spans="6:56" x14ac:dyDescent="0.45">
      <c r="F1316" s="9" t="e">
        <f>VLOOKUP($B1316, FanGraphs_Standings[[Abbreviation]:[2024 Year to Date G]], 2, FALSE)</f>
        <v>#N/A</v>
      </c>
      <c r="G1316" s="9" t="e">
        <f>IF(ISERR(VLOOKUP($D1316, 'SP Per G'!$A$2:$D$1380, 3, FALSE)), L1316, VLOOKUP($D1316, 'SP Per G'!$A$2:$D$1380, 3, FALSE))</f>
        <v>#N/A</v>
      </c>
      <c r="H1316" s="9" t="e">
        <f>VLOOKUP($D1316, 'SP Per G'!$A$2:$D$1380, 4, FALSE)</f>
        <v>#N/A</v>
      </c>
      <c r="I1316" s="9" t="e">
        <f>VLOOKUP($D1316, Individual_Pitching___Dashboard[], 18, FALSE)</f>
        <v>#N/A</v>
      </c>
      <c r="J1316" s="9" t="e">
        <f>VLOOKUP($D1316, Individual_Pitching___Dashboard[], 20, FALSE)</f>
        <v>#N/A</v>
      </c>
      <c r="K1316" s="9" t="e">
        <f>VLOOKUP($D1316, Individual_Pitching___Advanced[], 21,FALSE)</f>
        <v>#N/A</v>
      </c>
      <c r="L1316" s="9" t="e">
        <f>VLOOKUP($B1316, 'Team Per G'!$A$2:$G$31, 7, FALSE)</f>
        <v>#N/A</v>
      </c>
      <c r="M1316" s="9" t="e">
        <f>VLOOKUP($B1316, 'FanGraphs - Team WAR Projected'!$B$2:$E$31, 3, FALSE)/162</f>
        <v>#N/A</v>
      </c>
      <c r="N1316" s="9" t="e">
        <f>VLOOKUP($B1316, Team_Pitching___Advanced[[Team]:[xFIP]], 19,FALSE)</f>
        <v>#N/A</v>
      </c>
      <c r="O1316" s="9" t="e">
        <f>VLOOKUP($B1316, Team_Pitching___Advanced[], 20, FALSE)</f>
        <v>#N/A</v>
      </c>
      <c r="P1316" s="9" t="e">
        <f>VLOOKUP($B1316, Team_Batting___Dashboard[[Team]:[wOBA]], 16, FALSE)</f>
        <v>#N/A</v>
      </c>
      <c r="Q1316" s="9" t="e">
        <f>VLOOKUP($B1316, Team_Batting___Advanced[[Team]:[OPS]], 9, FALSE)</f>
        <v>#N/A</v>
      </c>
      <c r="R1316" s="9" t="e">
        <f>VLOOKUP($B1316, Team_Batting___Advanced[], 19, FALSE)</f>
        <v>#N/A</v>
      </c>
      <c r="S1316" s="9" t="e">
        <f>VLOOKUP($B1316, 'Team Per G'!$A$2:$G$31, 3, FALSE)</f>
        <v>#N/A</v>
      </c>
      <c r="T1316" s="9" t="e">
        <f>VLOOKUP($B1316, 'Team Per G'!$A$2:$G$31, 5, FALSE)</f>
        <v>#N/A</v>
      </c>
      <c r="U1316" s="9" t="e">
        <f>VLOOKUP($B1316, 'Team Per G'!$A$2:$G$31, 4, FALSE)</f>
        <v>#N/A</v>
      </c>
      <c r="V1316" s="9" t="e">
        <f>VLOOKUP($B1316, Team_Batting___Dashboard[], 22, FALSE)/$F1316</f>
        <v>#N/A</v>
      </c>
      <c r="W1316" s="9" t="e">
        <f>VLOOKUP($B1316, 'FanGraphs - Team WAR Projected'!$B$2:$E$31, 4, FALSE)/162</f>
        <v>#N/A</v>
      </c>
      <c r="X1316" s="9" t="e">
        <f>VLOOKUP($B1316, FanGraphs_Standings[[Abbreviation]:[2024 Year to Date RS/G]], 6, FALSE)/$F1316</f>
        <v>#N/A</v>
      </c>
      <c r="Y1316" s="9" t="e">
        <f>VLOOKUP($B1316, FanGraphs_Standings[[Abbreviation]:[2024 Projected Full Season RDif]], 19, FALSE)/162</f>
        <v>#N/A</v>
      </c>
      <c r="Z1316" s="9" t="e">
        <f>VLOOKUP($B1316, FanGraphs_Standings[[Abbreviation]:[2024 Projected Full Season RDif]], 5, FALSE)</f>
        <v>#N/A</v>
      </c>
      <c r="AA1316" s="9" t="e">
        <f>VLOOKUP($B1316, FanGraphs_Standings[[Abbreviation]:[2024 Projected Full Season W%]], 18, FALSE)</f>
        <v>#N/A</v>
      </c>
      <c r="AB1316" s="9" t="e">
        <f>VLOOKUP($B1316, 'Home Field Adv'!$A$2:$I$31, 9, FALSE)</f>
        <v>#N/A</v>
      </c>
      <c r="AC1316" s="9" t="e">
        <f>VLOOKUP($C1316, FanGraphs_Standings[[Abbreviation]:[2024 Year to Date G]], 2, FALSE)</f>
        <v>#N/A</v>
      </c>
      <c r="AD1316" s="9" t="e">
        <f>VLOOKUP($E1316, 'SP Per G'!$A$2:$D$1380, 3, FALSE)</f>
        <v>#N/A</v>
      </c>
      <c r="AE1316" s="9" t="e">
        <f>VLOOKUP($E1316, 'SP Per G'!$A$2:$D$1380, 4, FALSE)</f>
        <v>#N/A</v>
      </c>
      <c r="AF1316" s="9" t="e">
        <f>VLOOKUP($E1316, Individual_Pitching___Dashboard[], 18, FALSE)</f>
        <v>#N/A</v>
      </c>
      <c r="AG1316" s="9" t="e">
        <f>VLOOKUP($E1316, Individual_Pitching___Dashboard[], 20, FALSE)</f>
        <v>#N/A</v>
      </c>
      <c r="AH1316" s="9" t="e">
        <f>VLOOKUP($E1316, Individual_Pitching___Advanced[], 21,FALSE)</f>
        <v>#N/A</v>
      </c>
      <c r="AI1316" s="9" t="e">
        <f>VLOOKUP($C1316, 'Team Per G'!$A$2:$G$31, 7, FALSE)</f>
        <v>#N/A</v>
      </c>
      <c r="AJ1316" s="9" t="e">
        <f>VLOOKUP($C1316, 'FanGraphs - Team WAR Projected'!$B$2:$E$31, 3, FALSE)/162</f>
        <v>#N/A</v>
      </c>
      <c r="AK1316" s="9" t="e">
        <f>VLOOKUP($C1316, Team_Pitching___Advanced[[Team]:[xFIP]], 19,FALSE)</f>
        <v>#N/A</v>
      </c>
      <c r="AL1316" s="9" t="e">
        <f>VLOOKUP($C1316, Team_Pitching___Advanced[], 20, FALSE)</f>
        <v>#N/A</v>
      </c>
      <c r="AM1316" s="9" t="e">
        <f>VLOOKUP($C1316, Team_Batting___Dashboard[[Team]:[wOBA]], 16, FALSE)</f>
        <v>#N/A</v>
      </c>
      <c r="AN1316" s="9" t="e">
        <f>VLOOKUP($C1316, Team_Batting___Advanced[[Team]:[OPS]], 9, FALSE)</f>
        <v>#N/A</v>
      </c>
      <c r="AO1316" s="9" t="e">
        <f>VLOOKUP($C1316, Team_Batting___Advanced[], 19, FALSE)</f>
        <v>#N/A</v>
      </c>
      <c r="AP1316" s="9" t="e">
        <f>VLOOKUP($C1316, 'Team Per G'!$A$2:$G$31, 3, FALSE)</f>
        <v>#N/A</v>
      </c>
      <c r="AQ1316" s="9" t="e">
        <f>VLOOKUP($C1316, 'Team Per G'!$A$2:$G$31, 5, FALSE)</f>
        <v>#N/A</v>
      </c>
      <c r="AR1316" s="9" t="e">
        <f>VLOOKUP($C1316, 'Team Per G'!$A$2:$G$31, 4, FALSE)</f>
        <v>#N/A</v>
      </c>
      <c r="AS1316" s="9" t="e">
        <f>VLOOKUP($C1316, Team_Batting___Dashboard[], 22, FALSE)/$AC1316</f>
        <v>#N/A</v>
      </c>
      <c r="AT1316" s="9" t="e">
        <f>VLOOKUP($C1316, 'FanGraphs - Team WAR Projected'!$B$2:$E$31, 4, FALSE)/162</f>
        <v>#N/A</v>
      </c>
      <c r="AU1316" s="9" t="e">
        <f>VLOOKUP($C1316, FanGraphs_Standings[[Abbreviation]:[2024 Year to Date RS/G]], 6, FALSE)/$AC1316</f>
        <v>#N/A</v>
      </c>
      <c r="AV1316" s="9" t="e">
        <f>VLOOKUP($C1316, FanGraphs_Standings[[Abbreviation]:[2024 Projected Full Season RDif]], 19, FALSE)/162</f>
        <v>#N/A</v>
      </c>
      <c r="AW1316" s="9" t="e">
        <f>VLOOKUP($C1316, FanGraphs_Standings[[Abbreviation]:[2024 Projected Full Season RDif]], 5, FALSE)</f>
        <v>#N/A</v>
      </c>
      <c r="AX1316" s="9" t="e">
        <f>VLOOKUP($C1316, FanGraphs_Standings[[Abbreviation]:[2024 Projected Full Season W%]], 18, FALSE)</f>
        <v>#N/A</v>
      </c>
      <c r="AY1316" s="9" t="e">
        <f>VLOOKUP($C1316, 'Home Field Adv'!$A$2:$K$31, 11, FALSE)</f>
        <v>#N/A</v>
      </c>
      <c r="BB1316" s="5" t="str">
        <f t="shared" si="61"/>
        <v/>
      </c>
      <c r="BC1316" s="5" t="str">
        <f t="shared" si="62"/>
        <v/>
      </c>
      <c r="BD1316" s="5" t="str">
        <f t="shared" si="63"/>
        <v/>
      </c>
    </row>
    <row r="1317" spans="6:56" x14ac:dyDescent="0.45">
      <c r="F1317" s="9" t="e">
        <f>VLOOKUP($B1317, FanGraphs_Standings[[Abbreviation]:[2024 Year to Date G]], 2, FALSE)</f>
        <v>#N/A</v>
      </c>
      <c r="G1317" s="9" t="e">
        <f>IF(ISERR(VLOOKUP($D1317, 'SP Per G'!$A$2:$D$1380, 3, FALSE)), L1317, VLOOKUP($D1317, 'SP Per G'!$A$2:$D$1380, 3, FALSE))</f>
        <v>#N/A</v>
      </c>
      <c r="H1317" s="9" t="e">
        <f>VLOOKUP($D1317, 'SP Per G'!$A$2:$D$1380, 4, FALSE)</f>
        <v>#N/A</v>
      </c>
      <c r="I1317" s="9" t="e">
        <f>VLOOKUP($D1317, Individual_Pitching___Dashboard[], 18, FALSE)</f>
        <v>#N/A</v>
      </c>
      <c r="J1317" s="9" t="e">
        <f>VLOOKUP($D1317, Individual_Pitching___Dashboard[], 20, FALSE)</f>
        <v>#N/A</v>
      </c>
      <c r="K1317" s="9" t="e">
        <f>VLOOKUP($D1317, Individual_Pitching___Advanced[], 21,FALSE)</f>
        <v>#N/A</v>
      </c>
      <c r="L1317" s="9" t="e">
        <f>VLOOKUP($B1317, 'Team Per G'!$A$2:$G$31, 7, FALSE)</f>
        <v>#N/A</v>
      </c>
      <c r="M1317" s="9" t="e">
        <f>VLOOKUP($B1317, 'FanGraphs - Team WAR Projected'!$B$2:$E$31, 3, FALSE)/162</f>
        <v>#N/A</v>
      </c>
      <c r="N1317" s="9" t="e">
        <f>VLOOKUP($B1317, Team_Pitching___Advanced[[Team]:[xFIP]], 19,FALSE)</f>
        <v>#N/A</v>
      </c>
      <c r="O1317" s="9" t="e">
        <f>VLOOKUP($B1317, Team_Pitching___Advanced[], 20, FALSE)</f>
        <v>#N/A</v>
      </c>
      <c r="P1317" s="9" t="e">
        <f>VLOOKUP($B1317, Team_Batting___Dashboard[[Team]:[wOBA]], 16, FALSE)</f>
        <v>#N/A</v>
      </c>
      <c r="Q1317" s="9" t="e">
        <f>VLOOKUP($B1317, Team_Batting___Advanced[[Team]:[OPS]], 9, FALSE)</f>
        <v>#N/A</v>
      </c>
      <c r="R1317" s="9" t="e">
        <f>VLOOKUP($B1317, Team_Batting___Advanced[], 19, FALSE)</f>
        <v>#N/A</v>
      </c>
      <c r="S1317" s="9" t="e">
        <f>VLOOKUP($B1317, 'Team Per G'!$A$2:$G$31, 3, FALSE)</f>
        <v>#N/A</v>
      </c>
      <c r="T1317" s="9" t="e">
        <f>VLOOKUP($B1317, 'Team Per G'!$A$2:$G$31, 5, FALSE)</f>
        <v>#N/A</v>
      </c>
      <c r="U1317" s="9" t="e">
        <f>VLOOKUP($B1317, 'Team Per G'!$A$2:$G$31, 4, FALSE)</f>
        <v>#N/A</v>
      </c>
      <c r="V1317" s="9" t="e">
        <f>VLOOKUP($B1317, Team_Batting___Dashboard[], 22, FALSE)/$F1317</f>
        <v>#N/A</v>
      </c>
      <c r="W1317" s="9" t="e">
        <f>VLOOKUP($B1317, 'FanGraphs - Team WAR Projected'!$B$2:$E$31, 4, FALSE)/162</f>
        <v>#N/A</v>
      </c>
      <c r="X1317" s="9" t="e">
        <f>VLOOKUP($B1317, FanGraphs_Standings[[Abbreviation]:[2024 Year to Date RS/G]], 6, FALSE)/$F1317</f>
        <v>#N/A</v>
      </c>
      <c r="Y1317" s="9" t="e">
        <f>VLOOKUP($B1317, FanGraphs_Standings[[Abbreviation]:[2024 Projected Full Season RDif]], 19, FALSE)/162</f>
        <v>#N/A</v>
      </c>
      <c r="Z1317" s="9" t="e">
        <f>VLOOKUP($B1317, FanGraphs_Standings[[Abbreviation]:[2024 Projected Full Season RDif]], 5, FALSE)</f>
        <v>#N/A</v>
      </c>
      <c r="AA1317" s="9" t="e">
        <f>VLOOKUP($B1317, FanGraphs_Standings[[Abbreviation]:[2024 Projected Full Season W%]], 18, FALSE)</f>
        <v>#N/A</v>
      </c>
      <c r="AB1317" s="9" t="e">
        <f>VLOOKUP($B1317, 'Home Field Adv'!$A$2:$I$31, 9, FALSE)</f>
        <v>#N/A</v>
      </c>
      <c r="AC1317" s="9" t="e">
        <f>VLOOKUP($C1317, FanGraphs_Standings[[Abbreviation]:[2024 Year to Date G]], 2, FALSE)</f>
        <v>#N/A</v>
      </c>
      <c r="AD1317" s="9" t="e">
        <f>VLOOKUP($E1317, 'SP Per G'!$A$2:$D$1380, 3, FALSE)</f>
        <v>#N/A</v>
      </c>
      <c r="AE1317" s="9" t="e">
        <f>VLOOKUP($E1317, 'SP Per G'!$A$2:$D$1380, 4, FALSE)</f>
        <v>#N/A</v>
      </c>
      <c r="AF1317" s="9" t="e">
        <f>VLOOKUP($E1317, Individual_Pitching___Dashboard[], 18, FALSE)</f>
        <v>#N/A</v>
      </c>
      <c r="AG1317" s="9" t="e">
        <f>VLOOKUP($E1317, Individual_Pitching___Dashboard[], 20, FALSE)</f>
        <v>#N/A</v>
      </c>
      <c r="AH1317" s="9" t="e">
        <f>VLOOKUP($E1317, Individual_Pitching___Advanced[], 21,FALSE)</f>
        <v>#N/A</v>
      </c>
      <c r="AI1317" s="9" t="e">
        <f>VLOOKUP($C1317, 'Team Per G'!$A$2:$G$31, 7, FALSE)</f>
        <v>#N/A</v>
      </c>
      <c r="AJ1317" s="9" t="e">
        <f>VLOOKUP($C1317, 'FanGraphs - Team WAR Projected'!$B$2:$E$31, 3, FALSE)/162</f>
        <v>#N/A</v>
      </c>
      <c r="AK1317" s="9" t="e">
        <f>VLOOKUP($C1317, Team_Pitching___Advanced[[Team]:[xFIP]], 19,FALSE)</f>
        <v>#N/A</v>
      </c>
      <c r="AL1317" s="9" t="e">
        <f>VLOOKUP($C1317, Team_Pitching___Advanced[], 20, FALSE)</f>
        <v>#N/A</v>
      </c>
      <c r="AM1317" s="9" t="e">
        <f>VLOOKUP($C1317, Team_Batting___Dashboard[[Team]:[wOBA]], 16, FALSE)</f>
        <v>#N/A</v>
      </c>
      <c r="AN1317" s="9" t="e">
        <f>VLOOKUP($C1317, Team_Batting___Advanced[[Team]:[OPS]], 9, FALSE)</f>
        <v>#N/A</v>
      </c>
      <c r="AO1317" s="9" t="e">
        <f>VLOOKUP($C1317, Team_Batting___Advanced[], 19, FALSE)</f>
        <v>#N/A</v>
      </c>
      <c r="AP1317" s="9" t="e">
        <f>VLOOKUP($C1317, 'Team Per G'!$A$2:$G$31, 3, FALSE)</f>
        <v>#N/A</v>
      </c>
      <c r="AQ1317" s="9" t="e">
        <f>VLOOKUP($C1317, 'Team Per G'!$A$2:$G$31, 5, FALSE)</f>
        <v>#N/A</v>
      </c>
      <c r="AR1317" s="9" t="e">
        <f>VLOOKUP($C1317, 'Team Per G'!$A$2:$G$31, 4, FALSE)</f>
        <v>#N/A</v>
      </c>
      <c r="AS1317" s="9" t="e">
        <f>VLOOKUP($C1317, Team_Batting___Dashboard[], 22, FALSE)/$AC1317</f>
        <v>#N/A</v>
      </c>
      <c r="AT1317" s="9" t="e">
        <f>VLOOKUP($C1317, 'FanGraphs - Team WAR Projected'!$B$2:$E$31, 4, FALSE)/162</f>
        <v>#N/A</v>
      </c>
      <c r="AU1317" s="9" t="e">
        <f>VLOOKUP($C1317, FanGraphs_Standings[[Abbreviation]:[2024 Year to Date RS/G]], 6, FALSE)/$AC1317</f>
        <v>#N/A</v>
      </c>
      <c r="AV1317" s="9" t="e">
        <f>VLOOKUP($C1317, FanGraphs_Standings[[Abbreviation]:[2024 Projected Full Season RDif]], 19, FALSE)/162</f>
        <v>#N/A</v>
      </c>
      <c r="AW1317" s="9" t="e">
        <f>VLOOKUP($C1317, FanGraphs_Standings[[Abbreviation]:[2024 Projected Full Season RDif]], 5, FALSE)</f>
        <v>#N/A</v>
      </c>
      <c r="AX1317" s="9" t="e">
        <f>VLOOKUP($C1317, FanGraphs_Standings[[Abbreviation]:[2024 Projected Full Season W%]], 18, FALSE)</f>
        <v>#N/A</v>
      </c>
      <c r="AY1317" s="9" t="e">
        <f>VLOOKUP($C1317, 'Home Field Adv'!$A$2:$K$31, 11, FALSE)</f>
        <v>#N/A</v>
      </c>
      <c r="BB1317" s="5" t="str">
        <f t="shared" si="61"/>
        <v/>
      </c>
      <c r="BC1317" s="5" t="str">
        <f t="shared" si="62"/>
        <v/>
      </c>
      <c r="BD1317" s="5" t="str">
        <f t="shared" si="63"/>
        <v/>
      </c>
    </row>
    <row r="1318" spans="6:56" x14ac:dyDescent="0.45">
      <c r="F1318" s="9" t="e">
        <f>VLOOKUP($B1318, FanGraphs_Standings[[Abbreviation]:[2024 Year to Date G]], 2, FALSE)</f>
        <v>#N/A</v>
      </c>
      <c r="G1318" s="9" t="e">
        <f>IF(ISERR(VLOOKUP($D1318, 'SP Per G'!$A$2:$D$1380, 3, FALSE)), L1318, VLOOKUP($D1318, 'SP Per G'!$A$2:$D$1380, 3, FALSE))</f>
        <v>#N/A</v>
      </c>
      <c r="H1318" s="9" t="e">
        <f>VLOOKUP($D1318, 'SP Per G'!$A$2:$D$1380, 4, FALSE)</f>
        <v>#N/A</v>
      </c>
      <c r="I1318" s="9" t="e">
        <f>VLOOKUP($D1318, Individual_Pitching___Dashboard[], 18, FALSE)</f>
        <v>#N/A</v>
      </c>
      <c r="J1318" s="9" t="e">
        <f>VLOOKUP($D1318, Individual_Pitching___Dashboard[], 20, FALSE)</f>
        <v>#N/A</v>
      </c>
      <c r="K1318" s="9" t="e">
        <f>VLOOKUP($D1318, Individual_Pitching___Advanced[], 21,FALSE)</f>
        <v>#N/A</v>
      </c>
      <c r="L1318" s="9" t="e">
        <f>VLOOKUP($B1318, 'Team Per G'!$A$2:$G$31, 7, FALSE)</f>
        <v>#N/A</v>
      </c>
      <c r="M1318" s="9" t="e">
        <f>VLOOKUP($B1318, 'FanGraphs - Team WAR Projected'!$B$2:$E$31, 3, FALSE)/162</f>
        <v>#N/A</v>
      </c>
      <c r="N1318" s="9" t="e">
        <f>VLOOKUP($B1318, Team_Pitching___Advanced[[Team]:[xFIP]], 19,FALSE)</f>
        <v>#N/A</v>
      </c>
      <c r="O1318" s="9" t="e">
        <f>VLOOKUP($B1318, Team_Pitching___Advanced[], 20, FALSE)</f>
        <v>#N/A</v>
      </c>
      <c r="P1318" s="9" t="e">
        <f>VLOOKUP($B1318, Team_Batting___Dashboard[[Team]:[wOBA]], 16, FALSE)</f>
        <v>#N/A</v>
      </c>
      <c r="Q1318" s="9" t="e">
        <f>VLOOKUP($B1318, Team_Batting___Advanced[[Team]:[OPS]], 9, FALSE)</f>
        <v>#N/A</v>
      </c>
      <c r="R1318" s="9" t="e">
        <f>VLOOKUP($B1318, Team_Batting___Advanced[], 19, FALSE)</f>
        <v>#N/A</v>
      </c>
      <c r="S1318" s="9" t="e">
        <f>VLOOKUP($B1318, 'Team Per G'!$A$2:$G$31, 3, FALSE)</f>
        <v>#N/A</v>
      </c>
      <c r="T1318" s="9" t="e">
        <f>VLOOKUP($B1318, 'Team Per G'!$A$2:$G$31, 5, FALSE)</f>
        <v>#N/A</v>
      </c>
      <c r="U1318" s="9" t="e">
        <f>VLOOKUP($B1318, 'Team Per G'!$A$2:$G$31, 4, FALSE)</f>
        <v>#N/A</v>
      </c>
      <c r="V1318" s="9" t="e">
        <f>VLOOKUP($B1318, Team_Batting___Dashboard[], 22, FALSE)/$F1318</f>
        <v>#N/A</v>
      </c>
      <c r="W1318" s="9" t="e">
        <f>VLOOKUP($B1318, 'FanGraphs - Team WAR Projected'!$B$2:$E$31, 4, FALSE)/162</f>
        <v>#N/A</v>
      </c>
      <c r="X1318" s="9" t="e">
        <f>VLOOKUP($B1318, FanGraphs_Standings[[Abbreviation]:[2024 Year to Date RS/G]], 6, FALSE)/$F1318</f>
        <v>#N/A</v>
      </c>
      <c r="Y1318" s="9" t="e">
        <f>VLOOKUP($B1318, FanGraphs_Standings[[Abbreviation]:[2024 Projected Full Season RDif]], 19, FALSE)/162</f>
        <v>#N/A</v>
      </c>
      <c r="Z1318" s="9" t="e">
        <f>VLOOKUP($B1318, FanGraphs_Standings[[Abbreviation]:[2024 Projected Full Season RDif]], 5, FALSE)</f>
        <v>#N/A</v>
      </c>
      <c r="AA1318" s="9" t="e">
        <f>VLOOKUP($B1318, FanGraphs_Standings[[Abbreviation]:[2024 Projected Full Season W%]], 18, FALSE)</f>
        <v>#N/A</v>
      </c>
      <c r="AB1318" s="9" t="e">
        <f>VLOOKUP($B1318, 'Home Field Adv'!$A$2:$I$31, 9, FALSE)</f>
        <v>#N/A</v>
      </c>
      <c r="AC1318" s="9" t="e">
        <f>VLOOKUP($C1318, FanGraphs_Standings[[Abbreviation]:[2024 Year to Date G]], 2, FALSE)</f>
        <v>#N/A</v>
      </c>
      <c r="AD1318" s="9" t="e">
        <f>VLOOKUP($E1318, 'SP Per G'!$A$2:$D$1380, 3, FALSE)</f>
        <v>#N/A</v>
      </c>
      <c r="AE1318" s="9" t="e">
        <f>VLOOKUP($E1318, 'SP Per G'!$A$2:$D$1380, 4, FALSE)</f>
        <v>#N/A</v>
      </c>
      <c r="AF1318" s="9" t="e">
        <f>VLOOKUP($E1318, Individual_Pitching___Dashboard[], 18, FALSE)</f>
        <v>#N/A</v>
      </c>
      <c r="AG1318" s="9" t="e">
        <f>VLOOKUP($E1318, Individual_Pitching___Dashboard[], 20, FALSE)</f>
        <v>#N/A</v>
      </c>
      <c r="AH1318" s="9" t="e">
        <f>VLOOKUP($E1318, Individual_Pitching___Advanced[], 21,FALSE)</f>
        <v>#N/A</v>
      </c>
      <c r="AI1318" s="9" t="e">
        <f>VLOOKUP($C1318, 'Team Per G'!$A$2:$G$31, 7, FALSE)</f>
        <v>#N/A</v>
      </c>
      <c r="AJ1318" s="9" t="e">
        <f>VLOOKUP($C1318, 'FanGraphs - Team WAR Projected'!$B$2:$E$31, 3, FALSE)/162</f>
        <v>#N/A</v>
      </c>
      <c r="AK1318" s="9" t="e">
        <f>VLOOKUP($C1318, Team_Pitching___Advanced[[Team]:[xFIP]], 19,FALSE)</f>
        <v>#N/A</v>
      </c>
      <c r="AL1318" s="9" t="e">
        <f>VLOOKUP($C1318, Team_Pitching___Advanced[], 20, FALSE)</f>
        <v>#N/A</v>
      </c>
      <c r="AM1318" s="9" t="e">
        <f>VLOOKUP($C1318, Team_Batting___Dashboard[[Team]:[wOBA]], 16, FALSE)</f>
        <v>#N/A</v>
      </c>
      <c r="AN1318" s="9" t="e">
        <f>VLOOKUP($C1318, Team_Batting___Advanced[[Team]:[OPS]], 9, FALSE)</f>
        <v>#N/A</v>
      </c>
      <c r="AO1318" s="9" t="e">
        <f>VLOOKUP($C1318, Team_Batting___Advanced[], 19, FALSE)</f>
        <v>#N/A</v>
      </c>
      <c r="AP1318" s="9" t="e">
        <f>VLOOKUP($C1318, 'Team Per G'!$A$2:$G$31, 3, FALSE)</f>
        <v>#N/A</v>
      </c>
      <c r="AQ1318" s="9" t="e">
        <f>VLOOKUP($C1318, 'Team Per G'!$A$2:$G$31, 5, FALSE)</f>
        <v>#N/A</v>
      </c>
      <c r="AR1318" s="9" t="e">
        <f>VLOOKUP($C1318, 'Team Per G'!$A$2:$G$31, 4, FALSE)</f>
        <v>#N/A</v>
      </c>
      <c r="AS1318" s="9" t="e">
        <f>VLOOKUP($C1318, Team_Batting___Dashboard[], 22, FALSE)/$AC1318</f>
        <v>#N/A</v>
      </c>
      <c r="AT1318" s="9" t="e">
        <f>VLOOKUP($C1318, 'FanGraphs - Team WAR Projected'!$B$2:$E$31, 4, FALSE)/162</f>
        <v>#N/A</v>
      </c>
      <c r="AU1318" s="9" t="e">
        <f>VLOOKUP($C1318, FanGraphs_Standings[[Abbreviation]:[2024 Year to Date RS/G]], 6, FALSE)/$AC1318</f>
        <v>#N/A</v>
      </c>
      <c r="AV1318" s="9" t="e">
        <f>VLOOKUP($C1318, FanGraphs_Standings[[Abbreviation]:[2024 Projected Full Season RDif]], 19, FALSE)/162</f>
        <v>#N/A</v>
      </c>
      <c r="AW1318" s="9" t="e">
        <f>VLOOKUP($C1318, FanGraphs_Standings[[Abbreviation]:[2024 Projected Full Season RDif]], 5, FALSE)</f>
        <v>#N/A</v>
      </c>
      <c r="AX1318" s="9" t="e">
        <f>VLOOKUP($C1318, FanGraphs_Standings[[Abbreviation]:[2024 Projected Full Season W%]], 18, FALSE)</f>
        <v>#N/A</v>
      </c>
      <c r="AY1318" s="9" t="e">
        <f>VLOOKUP($C1318, 'Home Field Adv'!$A$2:$K$31, 11, FALSE)</f>
        <v>#N/A</v>
      </c>
      <c r="BB1318" s="5" t="str">
        <f t="shared" si="61"/>
        <v/>
      </c>
      <c r="BC1318" s="5" t="str">
        <f t="shared" si="62"/>
        <v/>
      </c>
      <c r="BD1318" s="5" t="str">
        <f t="shared" si="63"/>
        <v/>
      </c>
    </row>
    <row r="1319" spans="6:56" x14ac:dyDescent="0.45">
      <c r="F1319" s="9" t="e">
        <f>VLOOKUP($B1319, FanGraphs_Standings[[Abbreviation]:[2024 Year to Date G]], 2, FALSE)</f>
        <v>#N/A</v>
      </c>
      <c r="G1319" s="9" t="e">
        <f>IF(ISERR(VLOOKUP($D1319, 'SP Per G'!$A$2:$D$1380, 3, FALSE)), L1319, VLOOKUP($D1319, 'SP Per G'!$A$2:$D$1380, 3, FALSE))</f>
        <v>#N/A</v>
      </c>
      <c r="H1319" s="9" t="e">
        <f>VLOOKUP($D1319, 'SP Per G'!$A$2:$D$1380, 4, FALSE)</f>
        <v>#N/A</v>
      </c>
      <c r="I1319" s="9" t="e">
        <f>VLOOKUP($D1319, Individual_Pitching___Dashboard[], 18, FALSE)</f>
        <v>#N/A</v>
      </c>
      <c r="J1319" s="9" t="e">
        <f>VLOOKUP($D1319, Individual_Pitching___Dashboard[], 20, FALSE)</f>
        <v>#N/A</v>
      </c>
      <c r="K1319" s="9" t="e">
        <f>VLOOKUP($D1319, Individual_Pitching___Advanced[], 21,FALSE)</f>
        <v>#N/A</v>
      </c>
      <c r="L1319" s="9" t="e">
        <f>VLOOKUP($B1319, 'Team Per G'!$A$2:$G$31, 7, FALSE)</f>
        <v>#N/A</v>
      </c>
      <c r="M1319" s="9" t="e">
        <f>VLOOKUP($B1319, 'FanGraphs - Team WAR Projected'!$B$2:$E$31, 3, FALSE)/162</f>
        <v>#N/A</v>
      </c>
      <c r="N1319" s="9" t="e">
        <f>VLOOKUP($B1319, Team_Pitching___Advanced[[Team]:[xFIP]], 19,FALSE)</f>
        <v>#N/A</v>
      </c>
      <c r="O1319" s="9" t="e">
        <f>VLOOKUP($B1319, Team_Pitching___Advanced[], 20, FALSE)</f>
        <v>#N/A</v>
      </c>
      <c r="P1319" s="9" t="e">
        <f>VLOOKUP($B1319, Team_Batting___Dashboard[[Team]:[wOBA]], 16, FALSE)</f>
        <v>#N/A</v>
      </c>
      <c r="Q1319" s="9" t="e">
        <f>VLOOKUP($B1319, Team_Batting___Advanced[[Team]:[OPS]], 9, FALSE)</f>
        <v>#N/A</v>
      </c>
      <c r="R1319" s="9" t="e">
        <f>VLOOKUP($B1319, Team_Batting___Advanced[], 19, FALSE)</f>
        <v>#N/A</v>
      </c>
      <c r="S1319" s="9" t="e">
        <f>VLOOKUP($B1319, 'Team Per G'!$A$2:$G$31, 3, FALSE)</f>
        <v>#N/A</v>
      </c>
      <c r="T1319" s="9" t="e">
        <f>VLOOKUP($B1319, 'Team Per G'!$A$2:$G$31, 5, FALSE)</f>
        <v>#N/A</v>
      </c>
      <c r="U1319" s="9" t="e">
        <f>VLOOKUP($B1319, 'Team Per G'!$A$2:$G$31, 4, FALSE)</f>
        <v>#N/A</v>
      </c>
      <c r="V1319" s="9" t="e">
        <f>VLOOKUP($B1319, Team_Batting___Dashboard[], 22, FALSE)/$F1319</f>
        <v>#N/A</v>
      </c>
      <c r="W1319" s="9" t="e">
        <f>VLOOKUP($B1319, 'FanGraphs - Team WAR Projected'!$B$2:$E$31, 4, FALSE)/162</f>
        <v>#N/A</v>
      </c>
      <c r="X1319" s="9" t="e">
        <f>VLOOKUP($B1319, FanGraphs_Standings[[Abbreviation]:[2024 Year to Date RS/G]], 6, FALSE)/$F1319</f>
        <v>#N/A</v>
      </c>
      <c r="Y1319" s="9" t="e">
        <f>VLOOKUP($B1319, FanGraphs_Standings[[Abbreviation]:[2024 Projected Full Season RDif]], 19, FALSE)/162</f>
        <v>#N/A</v>
      </c>
      <c r="Z1319" s="9" t="e">
        <f>VLOOKUP($B1319, FanGraphs_Standings[[Abbreviation]:[2024 Projected Full Season RDif]], 5, FALSE)</f>
        <v>#N/A</v>
      </c>
      <c r="AA1319" s="9" t="e">
        <f>VLOOKUP($B1319, FanGraphs_Standings[[Abbreviation]:[2024 Projected Full Season W%]], 18, FALSE)</f>
        <v>#N/A</v>
      </c>
      <c r="AB1319" s="9" t="e">
        <f>VLOOKUP($B1319, 'Home Field Adv'!$A$2:$I$31, 9, FALSE)</f>
        <v>#N/A</v>
      </c>
      <c r="AC1319" s="9" t="e">
        <f>VLOOKUP($C1319, FanGraphs_Standings[[Abbreviation]:[2024 Year to Date G]], 2, FALSE)</f>
        <v>#N/A</v>
      </c>
      <c r="AD1319" s="9" t="e">
        <f>VLOOKUP($E1319, 'SP Per G'!$A$2:$D$1380, 3, FALSE)</f>
        <v>#N/A</v>
      </c>
      <c r="AE1319" s="9" t="e">
        <f>VLOOKUP($E1319, 'SP Per G'!$A$2:$D$1380, 4, FALSE)</f>
        <v>#N/A</v>
      </c>
      <c r="AF1319" s="9" t="e">
        <f>VLOOKUP($E1319, Individual_Pitching___Dashboard[], 18, FALSE)</f>
        <v>#N/A</v>
      </c>
      <c r="AG1319" s="9" t="e">
        <f>VLOOKUP($E1319, Individual_Pitching___Dashboard[], 20, FALSE)</f>
        <v>#N/A</v>
      </c>
      <c r="AH1319" s="9" t="e">
        <f>VLOOKUP($E1319, Individual_Pitching___Advanced[], 21,FALSE)</f>
        <v>#N/A</v>
      </c>
      <c r="AI1319" s="9" t="e">
        <f>VLOOKUP($C1319, 'Team Per G'!$A$2:$G$31, 7, FALSE)</f>
        <v>#N/A</v>
      </c>
      <c r="AJ1319" s="9" t="e">
        <f>VLOOKUP($C1319, 'FanGraphs - Team WAR Projected'!$B$2:$E$31, 3, FALSE)/162</f>
        <v>#N/A</v>
      </c>
      <c r="AK1319" s="9" t="e">
        <f>VLOOKUP($C1319, Team_Pitching___Advanced[[Team]:[xFIP]], 19,FALSE)</f>
        <v>#N/A</v>
      </c>
      <c r="AL1319" s="9" t="e">
        <f>VLOOKUP($C1319, Team_Pitching___Advanced[], 20, FALSE)</f>
        <v>#N/A</v>
      </c>
      <c r="AM1319" s="9" t="e">
        <f>VLOOKUP($C1319, Team_Batting___Dashboard[[Team]:[wOBA]], 16, FALSE)</f>
        <v>#N/A</v>
      </c>
      <c r="AN1319" s="9" t="e">
        <f>VLOOKUP($C1319, Team_Batting___Advanced[[Team]:[OPS]], 9, FALSE)</f>
        <v>#N/A</v>
      </c>
      <c r="AO1319" s="9" t="e">
        <f>VLOOKUP($C1319, Team_Batting___Advanced[], 19, FALSE)</f>
        <v>#N/A</v>
      </c>
      <c r="AP1319" s="9" t="e">
        <f>VLOOKUP($C1319, 'Team Per G'!$A$2:$G$31, 3, FALSE)</f>
        <v>#N/A</v>
      </c>
      <c r="AQ1319" s="9" t="e">
        <f>VLOOKUP($C1319, 'Team Per G'!$A$2:$G$31, 5, FALSE)</f>
        <v>#N/A</v>
      </c>
      <c r="AR1319" s="9" t="e">
        <f>VLOOKUP($C1319, 'Team Per G'!$A$2:$G$31, 4, FALSE)</f>
        <v>#N/A</v>
      </c>
      <c r="AS1319" s="9" t="e">
        <f>VLOOKUP($C1319, Team_Batting___Dashboard[], 22, FALSE)/$AC1319</f>
        <v>#N/A</v>
      </c>
      <c r="AT1319" s="9" t="e">
        <f>VLOOKUP($C1319, 'FanGraphs - Team WAR Projected'!$B$2:$E$31, 4, FALSE)/162</f>
        <v>#N/A</v>
      </c>
      <c r="AU1319" s="9" t="e">
        <f>VLOOKUP($C1319, FanGraphs_Standings[[Abbreviation]:[2024 Year to Date RS/G]], 6, FALSE)/$AC1319</f>
        <v>#N/A</v>
      </c>
      <c r="AV1319" s="9" t="e">
        <f>VLOOKUP($C1319, FanGraphs_Standings[[Abbreviation]:[2024 Projected Full Season RDif]], 19, FALSE)/162</f>
        <v>#N/A</v>
      </c>
      <c r="AW1319" s="9" t="e">
        <f>VLOOKUP($C1319, FanGraphs_Standings[[Abbreviation]:[2024 Projected Full Season RDif]], 5, FALSE)</f>
        <v>#N/A</v>
      </c>
      <c r="AX1319" s="9" t="e">
        <f>VLOOKUP($C1319, FanGraphs_Standings[[Abbreviation]:[2024 Projected Full Season W%]], 18, FALSE)</f>
        <v>#N/A</v>
      </c>
      <c r="AY1319" s="9" t="e">
        <f>VLOOKUP($C1319, 'Home Field Adv'!$A$2:$K$31, 11, FALSE)</f>
        <v>#N/A</v>
      </c>
      <c r="BB1319" s="5" t="str">
        <f t="shared" si="61"/>
        <v/>
      </c>
      <c r="BC1319" s="5" t="str">
        <f t="shared" si="62"/>
        <v/>
      </c>
      <c r="BD1319" s="5" t="str">
        <f t="shared" si="63"/>
        <v/>
      </c>
    </row>
    <row r="1320" spans="6:56" x14ac:dyDescent="0.45">
      <c r="F1320" s="9" t="e">
        <f>VLOOKUP($B1320, FanGraphs_Standings[[Abbreviation]:[2024 Year to Date G]], 2, FALSE)</f>
        <v>#N/A</v>
      </c>
      <c r="G1320" s="9" t="e">
        <f>IF(ISERR(VLOOKUP($D1320, 'SP Per G'!$A$2:$D$1380, 3, FALSE)), L1320, VLOOKUP($D1320, 'SP Per G'!$A$2:$D$1380, 3, FALSE))</f>
        <v>#N/A</v>
      </c>
      <c r="H1320" s="9" t="e">
        <f>VLOOKUP($D1320, 'SP Per G'!$A$2:$D$1380, 4, FALSE)</f>
        <v>#N/A</v>
      </c>
      <c r="I1320" s="9" t="e">
        <f>VLOOKUP($D1320, Individual_Pitching___Dashboard[], 18, FALSE)</f>
        <v>#N/A</v>
      </c>
      <c r="J1320" s="9" t="e">
        <f>VLOOKUP($D1320, Individual_Pitching___Dashboard[], 20, FALSE)</f>
        <v>#N/A</v>
      </c>
      <c r="K1320" s="9" t="e">
        <f>VLOOKUP($D1320, Individual_Pitching___Advanced[], 21,FALSE)</f>
        <v>#N/A</v>
      </c>
      <c r="L1320" s="9" t="e">
        <f>VLOOKUP($B1320, 'Team Per G'!$A$2:$G$31, 7, FALSE)</f>
        <v>#N/A</v>
      </c>
      <c r="M1320" s="9" t="e">
        <f>VLOOKUP($B1320, 'FanGraphs - Team WAR Projected'!$B$2:$E$31, 3, FALSE)/162</f>
        <v>#N/A</v>
      </c>
      <c r="N1320" s="9" t="e">
        <f>VLOOKUP($B1320, Team_Pitching___Advanced[[Team]:[xFIP]], 19,FALSE)</f>
        <v>#N/A</v>
      </c>
      <c r="O1320" s="9" t="e">
        <f>VLOOKUP($B1320, Team_Pitching___Advanced[], 20, FALSE)</f>
        <v>#N/A</v>
      </c>
      <c r="P1320" s="9" t="e">
        <f>VLOOKUP($B1320, Team_Batting___Dashboard[[Team]:[wOBA]], 16, FALSE)</f>
        <v>#N/A</v>
      </c>
      <c r="Q1320" s="9" t="e">
        <f>VLOOKUP($B1320, Team_Batting___Advanced[[Team]:[OPS]], 9, FALSE)</f>
        <v>#N/A</v>
      </c>
      <c r="R1320" s="9" t="e">
        <f>VLOOKUP($B1320, Team_Batting___Advanced[], 19, FALSE)</f>
        <v>#N/A</v>
      </c>
      <c r="S1320" s="9" t="e">
        <f>VLOOKUP($B1320, 'Team Per G'!$A$2:$G$31, 3, FALSE)</f>
        <v>#N/A</v>
      </c>
      <c r="T1320" s="9" t="e">
        <f>VLOOKUP($B1320, 'Team Per G'!$A$2:$G$31, 5, FALSE)</f>
        <v>#N/A</v>
      </c>
      <c r="U1320" s="9" t="e">
        <f>VLOOKUP($B1320, 'Team Per G'!$A$2:$G$31, 4, FALSE)</f>
        <v>#N/A</v>
      </c>
      <c r="V1320" s="9" t="e">
        <f>VLOOKUP($B1320, Team_Batting___Dashboard[], 22, FALSE)/$F1320</f>
        <v>#N/A</v>
      </c>
      <c r="W1320" s="9" t="e">
        <f>VLOOKUP($B1320, 'FanGraphs - Team WAR Projected'!$B$2:$E$31, 4, FALSE)/162</f>
        <v>#N/A</v>
      </c>
      <c r="X1320" s="9" t="e">
        <f>VLOOKUP($B1320, FanGraphs_Standings[[Abbreviation]:[2024 Year to Date RS/G]], 6, FALSE)/$F1320</f>
        <v>#N/A</v>
      </c>
      <c r="Y1320" s="9" t="e">
        <f>VLOOKUP($B1320, FanGraphs_Standings[[Abbreviation]:[2024 Projected Full Season RDif]], 19, FALSE)/162</f>
        <v>#N/A</v>
      </c>
      <c r="Z1320" s="9" t="e">
        <f>VLOOKUP($B1320, FanGraphs_Standings[[Abbreviation]:[2024 Projected Full Season RDif]], 5, FALSE)</f>
        <v>#N/A</v>
      </c>
      <c r="AA1320" s="9" t="e">
        <f>VLOOKUP($B1320, FanGraphs_Standings[[Abbreviation]:[2024 Projected Full Season W%]], 18, FALSE)</f>
        <v>#N/A</v>
      </c>
      <c r="AB1320" s="9" t="e">
        <f>VLOOKUP($B1320, 'Home Field Adv'!$A$2:$I$31, 9, FALSE)</f>
        <v>#N/A</v>
      </c>
      <c r="AC1320" s="9" t="e">
        <f>VLOOKUP($C1320, FanGraphs_Standings[[Abbreviation]:[2024 Year to Date G]], 2, FALSE)</f>
        <v>#N/A</v>
      </c>
      <c r="AD1320" s="9" t="e">
        <f>VLOOKUP($E1320, 'SP Per G'!$A$2:$D$1380, 3, FALSE)</f>
        <v>#N/A</v>
      </c>
      <c r="AE1320" s="9" t="e">
        <f>VLOOKUP($E1320, 'SP Per G'!$A$2:$D$1380, 4, FALSE)</f>
        <v>#N/A</v>
      </c>
      <c r="AF1320" s="9" t="e">
        <f>VLOOKUP($E1320, Individual_Pitching___Dashboard[], 18, FALSE)</f>
        <v>#N/A</v>
      </c>
      <c r="AG1320" s="9" t="e">
        <f>VLOOKUP($E1320, Individual_Pitching___Dashboard[], 20, FALSE)</f>
        <v>#N/A</v>
      </c>
      <c r="AH1320" s="9" t="e">
        <f>VLOOKUP($E1320, Individual_Pitching___Advanced[], 21,FALSE)</f>
        <v>#N/A</v>
      </c>
      <c r="AI1320" s="9" t="e">
        <f>VLOOKUP($C1320, 'Team Per G'!$A$2:$G$31, 7, FALSE)</f>
        <v>#N/A</v>
      </c>
      <c r="AJ1320" s="9" t="e">
        <f>VLOOKUP($C1320, 'FanGraphs - Team WAR Projected'!$B$2:$E$31, 3, FALSE)/162</f>
        <v>#N/A</v>
      </c>
      <c r="AK1320" s="9" t="e">
        <f>VLOOKUP($C1320, Team_Pitching___Advanced[[Team]:[xFIP]], 19,FALSE)</f>
        <v>#N/A</v>
      </c>
      <c r="AL1320" s="9" t="e">
        <f>VLOOKUP($C1320, Team_Pitching___Advanced[], 20, FALSE)</f>
        <v>#N/A</v>
      </c>
      <c r="AM1320" s="9" t="e">
        <f>VLOOKUP($C1320, Team_Batting___Dashboard[[Team]:[wOBA]], 16, FALSE)</f>
        <v>#N/A</v>
      </c>
      <c r="AN1320" s="9" t="e">
        <f>VLOOKUP($C1320, Team_Batting___Advanced[[Team]:[OPS]], 9, FALSE)</f>
        <v>#N/A</v>
      </c>
      <c r="AO1320" s="9" t="e">
        <f>VLOOKUP($C1320, Team_Batting___Advanced[], 19, FALSE)</f>
        <v>#N/A</v>
      </c>
      <c r="AP1320" s="9" t="e">
        <f>VLOOKUP($C1320, 'Team Per G'!$A$2:$G$31, 3, FALSE)</f>
        <v>#N/A</v>
      </c>
      <c r="AQ1320" s="9" t="e">
        <f>VLOOKUP($C1320, 'Team Per G'!$A$2:$G$31, 5, FALSE)</f>
        <v>#N/A</v>
      </c>
      <c r="AR1320" s="9" t="e">
        <f>VLOOKUP($C1320, 'Team Per G'!$A$2:$G$31, 4, FALSE)</f>
        <v>#N/A</v>
      </c>
      <c r="AS1320" s="9" t="e">
        <f>VLOOKUP($C1320, Team_Batting___Dashboard[], 22, FALSE)/$AC1320</f>
        <v>#N/A</v>
      </c>
      <c r="AT1320" s="9" t="e">
        <f>VLOOKUP($C1320, 'FanGraphs - Team WAR Projected'!$B$2:$E$31, 4, FALSE)/162</f>
        <v>#N/A</v>
      </c>
      <c r="AU1320" s="9" t="e">
        <f>VLOOKUP($C1320, FanGraphs_Standings[[Abbreviation]:[2024 Year to Date RS/G]], 6, FALSE)/$AC1320</f>
        <v>#N/A</v>
      </c>
      <c r="AV1320" s="9" t="e">
        <f>VLOOKUP($C1320, FanGraphs_Standings[[Abbreviation]:[2024 Projected Full Season RDif]], 19, FALSE)/162</f>
        <v>#N/A</v>
      </c>
      <c r="AW1320" s="9" t="e">
        <f>VLOOKUP($C1320, FanGraphs_Standings[[Abbreviation]:[2024 Projected Full Season RDif]], 5, FALSE)</f>
        <v>#N/A</v>
      </c>
      <c r="AX1320" s="9" t="e">
        <f>VLOOKUP($C1320, FanGraphs_Standings[[Abbreviation]:[2024 Projected Full Season W%]], 18, FALSE)</f>
        <v>#N/A</v>
      </c>
      <c r="AY1320" s="9" t="e">
        <f>VLOOKUP($C1320, 'Home Field Adv'!$A$2:$K$31, 11, FALSE)</f>
        <v>#N/A</v>
      </c>
      <c r="BB1320" s="5" t="str">
        <f t="shared" si="61"/>
        <v/>
      </c>
      <c r="BC1320" s="5" t="str">
        <f t="shared" si="62"/>
        <v/>
      </c>
      <c r="BD1320" s="5" t="str">
        <f t="shared" si="63"/>
        <v/>
      </c>
    </row>
    <row r="1321" spans="6:56" x14ac:dyDescent="0.45">
      <c r="F1321" s="9" t="e">
        <f>VLOOKUP($B1321, FanGraphs_Standings[[Abbreviation]:[2024 Year to Date G]], 2, FALSE)</f>
        <v>#N/A</v>
      </c>
      <c r="G1321" s="9" t="e">
        <f>IF(ISERR(VLOOKUP($D1321, 'SP Per G'!$A$2:$D$1380, 3, FALSE)), L1321, VLOOKUP($D1321, 'SP Per G'!$A$2:$D$1380, 3, FALSE))</f>
        <v>#N/A</v>
      </c>
      <c r="H1321" s="9" t="e">
        <f>VLOOKUP($D1321, 'SP Per G'!$A$2:$D$1380, 4, FALSE)</f>
        <v>#N/A</v>
      </c>
      <c r="I1321" s="9" t="e">
        <f>VLOOKUP($D1321, Individual_Pitching___Dashboard[], 18, FALSE)</f>
        <v>#N/A</v>
      </c>
      <c r="J1321" s="9" t="e">
        <f>VLOOKUP($D1321, Individual_Pitching___Dashboard[], 20, FALSE)</f>
        <v>#N/A</v>
      </c>
      <c r="K1321" s="9" t="e">
        <f>VLOOKUP($D1321, Individual_Pitching___Advanced[], 21,FALSE)</f>
        <v>#N/A</v>
      </c>
      <c r="L1321" s="9" t="e">
        <f>VLOOKUP($B1321, 'Team Per G'!$A$2:$G$31, 7, FALSE)</f>
        <v>#N/A</v>
      </c>
      <c r="M1321" s="9" t="e">
        <f>VLOOKUP($B1321, 'FanGraphs - Team WAR Projected'!$B$2:$E$31, 3, FALSE)/162</f>
        <v>#N/A</v>
      </c>
      <c r="N1321" s="9" t="e">
        <f>VLOOKUP($B1321, Team_Pitching___Advanced[[Team]:[xFIP]], 19,FALSE)</f>
        <v>#N/A</v>
      </c>
      <c r="O1321" s="9" t="e">
        <f>VLOOKUP($B1321, Team_Pitching___Advanced[], 20, FALSE)</f>
        <v>#N/A</v>
      </c>
      <c r="P1321" s="9" t="e">
        <f>VLOOKUP($B1321, Team_Batting___Dashboard[[Team]:[wOBA]], 16, FALSE)</f>
        <v>#N/A</v>
      </c>
      <c r="Q1321" s="9" t="e">
        <f>VLOOKUP($B1321, Team_Batting___Advanced[[Team]:[OPS]], 9, FALSE)</f>
        <v>#N/A</v>
      </c>
      <c r="R1321" s="9" t="e">
        <f>VLOOKUP($B1321, Team_Batting___Advanced[], 19, FALSE)</f>
        <v>#N/A</v>
      </c>
      <c r="S1321" s="9" t="e">
        <f>VLOOKUP($B1321, 'Team Per G'!$A$2:$G$31, 3, FALSE)</f>
        <v>#N/A</v>
      </c>
      <c r="T1321" s="9" t="e">
        <f>VLOOKUP($B1321, 'Team Per G'!$A$2:$G$31, 5, FALSE)</f>
        <v>#N/A</v>
      </c>
      <c r="U1321" s="9" t="e">
        <f>VLOOKUP($B1321, 'Team Per G'!$A$2:$G$31, 4, FALSE)</f>
        <v>#N/A</v>
      </c>
      <c r="V1321" s="9" t="e">
        <f>VLOOKUP($B1321, Team_Batting___Dashboard[], 22, FALSE)/$F1321</f>
        <v>#N/A</v>
      </c>
      <c r="W1321" s="9" t="e">
        <f>VLOOKUP($B1321, 'FanGraphs - Team WAR Projected'!$B$2:$E$31, 4, FALSE)/162</f>
        <v>#N/A</v>
      </c>
      <c r="X1321" s="9" t="e">
        <f>VLOOKUP($B1321, FanGraphs_Standings[[Abbreviation]:[2024 Year to Date RS/G]], 6, FALSE)/$F1321</f>
        <v>#N/A</v>
      </c>
      <c r="Y1321" s="9" t="e">
        <f>VLOOKUP($B1321, FanGraphs_Standings[[Abbreviation]:[2024 Projected Full Season RDif]], 19, FALSE)/162</f>
        <v>#N/A</v>
      </c>
      <c r="Z1321" s="9" t="e">
        <f>VLOOKUP($B1321, FanGraphs_Standings[[Abbreviation]:[2024 Projected Full Season RDif]], 5, FALSE)</f>
        <v>#N/A</v>
      </c>
      <c r="AA1321" s="9" t="e">
        <f>VLOOKUP($B1321, FanGraphs_Standings[[Abbreviation]:[2024 Projected Full Season W%]], 18, FALSE)</f>
        <v>#N/A</v>
      </c>
      <c r="AB1321" s="9" t="e">
        <f>VLOOKUP($B1321, 'Home Field Adv'!$A$2:$I$31, 9, FALSE)</f>
        <v>#N/A</v>
      </c>
      <c r="AC1321" s="9" t="e">
        <f>VLOOKUP($C1321, FanGraphs_Standings[[Abbreviation]:[2024 Year to Date G]], 2, FALSE)</f>
        <v>#N/A</v>
      </c>
      <c r="AD1321" s="9" t="e">
        <f>VLOOKUP($E1321, 'SP Per G'!$A$2:$D$1380, 3, FALSE)</f>
        <v>#N/A</v>
      </c>
      <c r="AE1321" s="9" t="e">
        <f>VLOOKUP($E1321, 'SP Per G'!$A$2:$D$1380, 4, FALSE)</f>
        <v>#N/A</v>
      </c>
      <c r="AF1321" s="9" t="e">
        <f>VLOOKUP($E1321, Individual_Pitching___Dashboard[], 18, FALSE)</f>
        <v>#N/A</v>
      </c>
      <c r="AG1321" s="9" t="e">
        <f>VLOOKUP($E1321, Individual_Pitching___Dashboard[], 20, FALSE)</f>
        <v>#N/A</v>
      </c>
      <c r="AH1321" s="9" t="e">
        <f>VLOOKUP($E1321, Individual_Pitching___Advanced[], 21,FALSE)</f>
        <v>#N/A</v>
      </c>
      <c r="AI1321" s="9" t="e">
        <f>VLOOKUP($C1321, 'Team Per G'!$A$2:$G$31, 7, FALSE)</f>
        <v>#N/A</v>
      </c>
      <c r="AJ1321" s="9" t="e">
        <f>VLOOKUP($C1321, 'FanGraphs - Team WAR Projected'!$B$2:$E$31, 3, FALSE)/162</f>
        <v>#N/A</v>
      </c>
      <c r="AK1321" s="9" t="e">
        <f>VLOOKUP($C1321, Team_Pitching___Advanced[[Team]:[xFIP]], 19,FALSE)</f>
        <v>#N/A</v>
      </c>
      <c r="AL1321" s="9" t="e">
        <f>VLOOKUP($C1321, Team_Pitching___Advanced[], 20, FALSE)</f>
        <v>#N/A</v>
      </c>
      <c r="AM1321" s="9" t="e">
        <f>VLOOKUP($C1321, Team_Batting___Dashboard[[Team]:[wOBA]], 16, FALSE)</f>
        <v>#N/A</v>
      </c>
      <c r="AN1321" s="9" t="e">
        <f>VLOOKUP($C1321, Team_Batting___Advanced[[Team]:[OPS]], 9, FALSE)</f>
        <v>#N/A</v>
      </c>
      <c r="AO1321" s="9" t="e">
        <f>VLOOKUP($C1321, Team_Batting___Advanced[], 19, FALSE)</f>
        <v>#N/A</v>
      </c>
      <c r="AP1321" s="9" t="e">
        <f>VLOOKUP($C1321, 'Team Per G'!$A$2:$G$31, 3, FALSE)</f>
        <v>#N/A</v>
      </c>
      <c r="AQ1321" s="9" t="e">
        <f>VLOOKUP($C1321, 'Team Per G'!$A$2:$G$31, 5, FALSE)</f>
        <v>#N/A</v>
      </c>
      <c r="AR1321" s="9" t="e">
        <f>VLOOKUP($C1321, 'Team Per G'!$A$2:$G$31, 4, FALSE)</f>
        <v>#N/A</v>
      </c>
      <c r="AS1321" s="9" t="e">
        <f>VLOOKUP($C1321, Team_Batting___Dashboard[], 22, FALSE)/$AC1321</f>
        <v>#N/A</v>
      </c>
      <c r="AT1321" s="9" t="e">
        <f>VLOOKUP($C1321, 'FanGraphs - Team WAR Projected'!$B$2:$E$31, 4, FALSE)/162</f>
        <v>#N/A</v>
      </c>
      <c r="AU1321" s="9" t="e">
        <f>VLOOKUP($C1321, FanGraphs_Standings[[Abbreviation]:[2024 Year to Date RS/G]], 6, FALSE)/$AC1321</f>
        <v>#N/A</v>
      </c>
      <c r="AV1321" s="9" t="e">
        <f>VLOOKUP($C1321, FanGraphs_Standings[[Abbreviation]:[2024 Projected Full Season RDif]], 19, FALSE)/162</f>
        <v>#N/A</v>
      </c>
      <c r="AW1321" s="9" t="e">
        <f>VLOOKUP($C1321, FanGraphs_Standings[[Abbreviation]:[2024 Projected Full Season RDif]], 5, FALSE)</f>
        <v>#N/A</v>
      </c>
      <c r="AX1321" s="9" t="e">
        <f>VLOOKUP($C1321, FanGraphs_Standings[[Abbreviation]:[2024 Projected Full Season W%]], 18, FALSE)</f>
        <v>#N/A</v>
      </c>
      <c r="AY1321" s="9" t="e">
        <f>VLOOKUP($C1321, 'Home Field Adv'!$A$2:$K$31, 11, FALSE)</f>
        <v>#N/A</v>
      </c>
      <c r="BB1321" s="5" t="str">
        <f t="shared" si="61"/>
        <v/>
      </c>
      <c r="BC1321" s="5" t="str">
        <f t="shared" si="62"/>
        <v/>
      </c>
      <c r="BD1321" s="5" t="str">
        <f t="shared" si="63"/>
        <v/>
      </c>
    </row>
    <row r="1322" spans="6:56" x14ac:dyDescent="0.45">
      <c r="F1322" s="9" t="e">
        <f>VLOOKUP($B1322, FanGraphs_Standings[[Abbreviation]:[2024 Year to Date G]], 2, FALSE)</f>
        <v>#N/A</v>
      </c>
      <c r="G1322" s="9" t="e">
        <f>IF(ISERR(VLOOKUP($D1322, 'SP Per G'!$A$2:$D$1380, 3, FALSE)), L1322, VLOOKUP($D1322, 'SP Per G'!$A$2:$D$1380, 3, FALSE))</f>
        <v>#N/A</v>
      </c>
      <c r="H1322" s="9" t="e">
        <f>VLOOKUP($D1322, 'SP Per G'!$A$2:$D$1380, 4, FALSE)</f>
        <v>#N/A</v>
      </c>
      <c r="I1322" s="9" t="e">
        <f>VLOOKUP($D1322, Individual_Pitching___Dashboard[], 18, FALSE)</f>
        <v>#N/A</v>
      </c>
      <c r="J1322" s="9" t="e">
        <f>VLOOKUP($D1322, Individual_Pitching___Dashboard[], 20, FALSE)</f>
        <v>#N/A</v>
      </c>
      <c r="K1322" s="9" t="e">
        <f>VLOOKUP($D1322, Individual_Pitching___Advanced[], 21,FALSE)</f>
        <v>#N/A</v>
      </c>
      <c r="L1322" s="9" t="e">
        <f>VLOOKUP($B1322, 'Team Per G'!$A$2:$G$31, 7, FALSE)</f>
        <v>#N/A</v>
      </c>
      <c r="M1322" s="9" t="e">
        <f>VLOOKUP($B1322, 'FanGraphs - Team WAR Projected'!$B$2:$E$31, 3, FALSE)/162</f>
        <v>#N/A</v>
      </c>
      <c r="N1322" s="9" t="e">
        <f>VLOOKUP($B1322, Team_Pitching___Advanced[[Team]:[xFIP]], 19,FALSE)</f>
        <v>#N/A</v>
      </c>
      <c r="O1322" s="9" t="e">
        <f>VLOOKUP($B1322, Team_Pitching___Advanced[], 20, FALSE)</f>
        <v>#N/A</v>
      </c>
      <c r="P1322" s="9" t="e">
        <f>VLOOKUP($B1322, Team_Batting___Dashboard[[Team]:[wOBA]], 16, FALSE)</f>
        <v>#N/A</v>
      </c>
      <c r="Q1322" s="9" t="e">
        <f>VLOOKUP($B1322, Team_Batting___Advanced[[Team]:[OPS]], 9, FALSE)</f>
        <v>#N/A</v>
      </c>
      <c r="R1322" s="9" t="e">
        <f>VLOOKUP($B1322, Team_Batting___Advanced[], 19, FALSE)</f>
        <v>#N/A</v>
      </c>
      <c r="S1322" s="9" t="e">
        <f>VLOOKUP($B1322, 'Team Per G'!$A$2:$G$31, 3, FALSE)</f>
        <v>#N/A</v>
      </c>
      <c r="T1322" s="9" t="e">
        <f>VLOOKUP($B1322, 'Team Per G'!$A$2:$G$31, 5, FALSE)</f>
        <v>#N/A</v>
      </c>
      <c r="U1322" s="9" t="e">
        <f>VLOOKUP($B1322, 'Team Per G'!$A$2:$G$31, 4, FALSE)</f>
        <v>#N/A</v>
      </c>
      <c r="V1322" s="9" t="e">
        <f>VLOOKUP($B1322, Team_Batting___Dashboard[], 22, FALSE)/$F1322</f>
        <v>#N/A</v>
      </c>
      <c r="W1322" s="9" t="e">
        <f>VLOOKUP($B1322, 'FanGraphs - Team WAR Projected'!$B$2:$E$31, 4, FALSE)/162</f>
        <v>#N/A</v>
      </c>
      <c r="X1322" s="9" t="e">
        <f>VLOOKUP($B1322, FanGraphs_Standings[[Abbreviation]:[2024 Year to Date RS/G]], 6, FALSE)/$F1322</f>
        <v>#N/A</v>
      </c>
      <c r="Y1322" s="9" t="e">
        <f>VLOOKUP($B1322, FanGraphs_Standings[[Abbreviation]:[2024 Projected Full Season RDif]], 19, FALSE)/162</f>
        <v>#N/A</v>
      </c>
      <c r="Z1322" s="9" t="e">
        <f>VLOOKUP($B1322, FanGraphs_Standings[[Abbreviation]:[2024 Projected Full Season RDif]], 5, FALSE)</f>
        <v>#N/A</v>
      </c>
      <c r="AA1322" s="9" t="e">
        <f>VLOOKUP($B1322, FanGraphs_Standings[[Abbreviation]:[2024 Projected Full Season W%]], 18, FALSE)</f>
        <v>#N/A</v>
      </c>
      <c r="AB1322" s="9" t="e">
        <f>VLOOKUP($B1322, 'Home Field Adv'!$A$2:$I$31, 9, FALSE)</f>
        <v>#N/A</v>
      </c>
      <c r="AC1322" s="9" t="e">
        <f>VLOOKUP($C1322, FanGraphs_Standings[[Abbreviation]:[2024 Year to Date G]], 2, FALSE)</f>
        <v>#N/A</v>
      </c>
      <c r="AD1322" s="9" t="e">
        <f>VLOOKUP($E1322, 'SP Per G'!$A$2:$D$1380, 3, FALSE)</f>
        <v>#N/A</v>
      </c>
      <c r="AE1322" s="9" t="e">
        <f>VLOOKUP($E1322, 'SP Per G'!$A$2:$D$1380, 4, FALSE)</f>
        <v>#N/A</v>
      </c>
      <c r="AF1322" s="9" t="e">
        <f>VLOOKUP($E1322, Individual_Pitching___Dashboard[], 18, FALSE)</f>
        <v>#N/A</v>
      </c>
      <c r="AG1322" s="9" t="e">
        <f>VLOOKUP($E1322, Individual_Pitching___Dashboard[], 20, FALSE)</f>
        <v>#N/A</v>
      </c>
      <c r="AH1322" s="9" t="e">
        <f>VLOOKUP($E1322, Individual_Pitching___Advanced[], 21,FALSE)</f>
        <v>#N/A</v>
      </c>
      <c r="AI1322" s="9" t="e">
        <f>VLOOKUP($C1322, 'Team Per G'!$A$2:$G$31, 7, FALSE)</f>
        <v>#N/A</v>
      </c>
      <c r="AJ1322" s="9" t="e">
        <f>VLOOKUP($C1322, 'FanGraphs - Team WAR Projected'!$B$2:$E$31, 3, FALSE)/162</f>
        <v>#N/A</v>
      </c>
      <c r="AK1322" s="9" t="e">
        <f>VLOOKUP($C1322, Team_Pitching___Advanced[[Team]:[xFIP]], 19,FALSE)</f>
        <v>#N/A</v>
      </c>
      <c r="AL1322" s="9" t="e">
        <f>VLOOKUP($C1322, Team_Pitching___Advanced[], 20, FALSE)</f>
        <v>#N/A</v>
      </c>
      <c r="AM1322" s="9" t="e">
        <f>VLOOKUP($C1322, Team_Batting___Dashboard[[Team]:[wOBA]], 16, FALSE)</f>
        <v>#N/A</v>
      </c>
      <c r="AN1322" s="9" t="e">
        <f>VLOOKUP($C1322, Team_Batting___Advanced[[Team]:[OPS]], 9, FALSE)</f>
        <v>#N/A</v>
      </c>
      <c r="AO1322" s="9" t="e">
        <f>VLOOKUP($C1322, Team_Batting___Advanced[], 19, FALSE)</f>
        <v>#N/A</v>
      </c>
      <c r="AP1322" s="9" t="e">
        <f>VLOOKUP($C1322, 'Team Per G'!$A$2:$G$31, 3, FALSE)</f>
        <v>#N/A</v>
      </c>
      <c r="AQ1322" s="9" t="e">
        <f>VLOOKUP($C1322, 'Team Per G'!$A$2:$G$31, 5, FALSE)</f>
        <v>#N/A</v>
      </c>
      <c r="AR1322" s="9" t="e">
        <f>VLOOKUP($C1322, 'Team Per G'!$A$2:$G$31, 4, FALSE)</f>
        <v>#N/A</v>
      </c>
      <c r="AS1322" s="9" t="e">
        <f>VLOOKUP($C1322, Team_Batting___Dashboard[], 22, FALSE)/$AC1322</f>
        <v>#N/A</v>
      </c>
      <c r="AT1322" s="9" t="e">
        <f>VLOOKUP($C1322, 'FanGraphs - Team WAR Projected'!$B$2:$E$31, 4, FALSE)/162</f>
        <v>#N/A</v>
      </c>
      <c r="AU1322" s="9" t="e">
        <f>VLOOKUP($C1322, FanGraphs_Standings[[Abbreviation]:[2024 Year to Date RS/G]], 6, FALSE)/$AC1322</f>
        <v>#N/A</v>
      </c>
      <c r="AV1322" s="9" t="e">
        <f>VLOOKUP($C1322, FanGraphs_Standings[[Abbreviation]:[2024 Projected Full Season RDif]], 19, FALSE)/162</f>
        <v>#N/A</v>
      </c>
      <c r="AW1322" s="9" t="e">
        <f>VLOOKUP($C1322, FanGraphs_Standings[[Abbreviation]:[2024 Projected Full Season RDif]], 5, FALSE)</f>
        <v>#N/A</v>
      </c>
      <c r="AX1322" s="9" t="e">
        <f>VLOOKUP($C1322, FanGraphs_Standings[[Abbreviation]:[2024 Projected Full Season W%]], 18, FALSE)</f>
        <v>#N/A</v>
      </c>
      <c r="AY1322" s="9" t="e">
        <f>VLOOKUP($C1322, 'Home Field Adv'!$A$2:$K$31, 11, FALSE)</f>
        <v>#N/A</v>
      </c>
      <c r="BB1322" s="5" t="str">
        <f t="shared" si="61"/>
        <v/>
      </c>
      <c r="BC1322" s="5" t="str">
        <f t="shared" si="62"/>
        <v/>
      </c>
      <c r="BD1322" s="5" t="str">
        <f t="shared" si="63"/>
        <v/>
      </c>
    </row>
    <row r="1323" spans="6:56" x14ac:dyDescent="0.45">
      <c r="F1323" s="9" t="e">
        <f>VLOOKUP($B1323, FanGraphs_Standings[[Abbreviation]:[2024 Year to Date G]], 2, FALSE)</f>
        <v>#N/A</v>
      </c>
      <c r="G1323" s="9" t="e">
        <f>IF(ISERR(VLOOKUP($D1323, 'SP Per G'!$A$2:$D$1380, 3, FALSE)), L1323, VLOOKUP($D1323, 'SP Per G'!$A$2:$D$1380, 3, FALSE))</f>
        <v>#N/A</v>
      </c>
      <c r="H1323" s="9" t="e">
        <f>VLOOKUP($D1323, 'SP Per G'!$A$2:$D$1380, 4, FALSE)</f>
        <v>#N/A</v>
      </c>
      <c r="I1323" s="9" t="e">
        <f>VLOOKUP($D1323, Individual_Pitching___Dashboard[], 18, FALSE)</f>
        <v>#N/A</v>
      </c>
      <c r="J1323" s="9" t="e">
        <f>VLOOKUP($D1323, Individual_Pitching___Dashboard[], 20, FALSE)</f>
        <v>#N/A</v>
      </c>
      <c r="K1323" s="9" t="e">
        <f>VLOOKUP($D1323, Individual_Pitching___Advanced[], 21,FALSE)</f>
        <v>#N/A</v>
      </c>
      <c r="L1323" s="9" t="e">
        <f>VLOOKUP($B1323, 'Team Per G'!$A$2:$G$31, 7, FALSE)</f>
        <v>#N/A</v>
      </c>
      <c r="M1323" s="9" t="e">
        <f>VLOOKUP($B1323, 'FanGraphs - Team WAR Projected'!$B$2:$E$31, 3, FALSE)/162</f>
        <v>#N/A</v>
      </c>
      <c r="N1323" s="9" t="e">
        <f>VLOOKUP($B1323, Team_Pitching___Advanced[[Team]:[xFIP]], 19,FALSE)</f>
        <v>#N/A</v>
      </c>
      <c r="O1323" s="9" t="e">
        <f>VLOOKUP($B1323, Team_Pitching___Advanced[], 20, FALSE)</f>
        <v>#N/A</v>
      </c>
      <c r="P1323" s="9" t="e">
        <f>VLOOKUP($B1323, Team_Batting___Dashboard[[Team]:[wOBA]], 16, FALSE)</f>
        <v>#N/A</v>
      </c>
      <c r="Q1323" s="9" t="e">
        <f>VLOOKUP($B1323, Team_Batting___Advanced[[Team]:[OPS]], 9, FALSE)</f>
        <v>#N/A</v>
      </c>
      <c r="R1323" s="9" t="e">
        <f>VLOOKUP($B1323, Team_Batting___Advanced[], 19, FALSE)</f>
        <v>#N/A</v>
      </c>
      <c r="S1323" s="9" t="e">
        <f>VLOOKUP($B1323, 'Team Per G'!$A$2:$G$31, 3, FALSE)</f>
        <v>#N/A</v>
      </c>
      <c r="T1323" s="9" t="e">
        <f>VLOOKUP($B1323, 'Team Per G'!$A$2:$G$31, 5, FALSE)</f>
        <v>#N/A</v>
      </c>
      <c r="U1323" s="9" t="e">
        <f>VLOOKUP($B1323, 'Team Per G'!$A$2:$G$31, 4, FALSE)</f>
        <v>#N/A</v>
      </c>
      <c r="V1323" s="9" t="e">
        <f>VLOOKUP($B1323, Team_Batting___Dashboard[], 22, FALSE)/$F1323</f>
        <v>#N/A</v>
      </c>
      <c r="W1323" s="9" t="e">
        <f>VLOOKUP($B1323, 'FanGraphs - Team WAR Projected'!$B$2:$E$31, 4, FALSE)/162</f>
        <v>#N/A</v>
      </c>
      <c r="X1323" s="9" t="e">
        <f>VLOOKUP($B1323, FanGraphs_Standings[[Abbreviation]:[2024 Year to Date RS/G]], 6, FALSE)/$F1323</f>
        <v>#N/A</v>
      </c>
      <c r="Y1323" s="9" t="e">
        <f>VLOOKUP($B1323, FanGraphs_Standings[[Abbreviation]:[2024 Projected Full Season RDif]], 19, FALSE)/162</f>
        <v>#N/A</v>
      </c>
      <c r="Z1323" s="9" t="e">
        <f>VLOOKUP($B1323, FanGraphs_Standings[[Abbreviation]:[2024 Projected Full Season RDif]], 5, FALSE)</f>
        <v>#N/A</v>
      </c>
      <c r="AA1323" s="9" t="e">
        <f>VLOOKUP($B1323, FanGraphs_Standings[[Abbreviation]:[2024 Projected Full Season W%]], 18, FALSE)</f>
        <v>#N/A</v>
      </c>
      <c r="AB1323" s="9" t="e">
        <f>VLOOKUP($B1323, 'Home Field Adv'!$A$2:$I$31, 9, FALSE)</f>
        <v>#N/A</v>
      </c>
      <c r="AC1323" s="9" t="e">
        <f>VLOOKUP($C1323, FanGraphs_Standings[[Abbreviation]:[2024 Year to Date G]], 2, FALSE)</f>
        <v>#N/A</v>
      </c>
      <c r="AD1323" s="9" t="e">
        <f>VLOOKUP($E1323, 'SP Per G'!$A$2:$D$1380, 3, FALSE)</f>
        <v>#N/A</v>
      </c>
      <c r="AE1323" s="9" t="e">
        <f>VLOOKUP($E1323, 'SP Per G'!$A$2:$D$1380, 4, FALSE)</f>
        <v>#N/A</v>
      </c>
      <c r="AF1323" s="9" t="e">
        <f>VLOOKUP($E1323, Individual_Pitching___Dashboard[], 18, FALSE)</f>
        <v>#N/A</v>
      </c>
      <c r="AG1323" s="9" t="e">
        <f>VLOOKUP($E1323, Individual_Pitching___Dashboard[], 20, FALSE)</f>
        <v>#N/A</v>
      </c>
      <c r="AH1323" s="9" t="e">
        <f>VLOOKUP($E1323, Individual_Pitching___Advanced[], 21,FALSE)</f>
        <v>#N/A</v>
      </c>
      <c r="AI1323" s="9" t="e">
        <f>VLOOKUP($C1323, 'Team Per G'!$A$2:$G$31, 7, FALSE)</f>
        <v>#N/A</v>
      </c>
      <c r="AJ1323" s="9" t="e">
        <f>VLOOKUP($C1323, 'FanGraphs - Team WAR Projected'!$B$2:$E$31, 3, FALSE)/162</f>
        <v>#N/A</v>
      </c>
      <c r="AK1323" s="9" t="e">
        <f>VLOOKUP($C1323, Team_Pitching___Advanced[[Team]:[xFIP]], 19,FALSE)</f>
        <v>#N/A</v>
      </c>
      <c r="AL1323" s="9" t="e">
        <f>VLOOKUP($C1323, Team_Pitching___Advanced[], 20, FALSE)</f>
        <v>#N/A</v>
      </c>
      <c r="AM1323" s="9" t="e">
        <f>VLOOKUP($C1323, Team_Batting___Dashboard[[Team]:[wOBA]], 16, FALSE)</f>
        <v>#N/A</v>
      </c>
      <c r="AN1323" s="9" t="e">
        <f>VLOOKUP($C1323, Team_Batting___Advanced[[Team]:[OPS]], 9, FALSE)</f>
        <v>#N/A</v>
      </c>
      <c r="AO1323" s="9" t="e">
        <f>VLOOKUP($C1323, Team_Batting___Advanced[], 19, FALSE)</f>
        <v>#N/A</v>
      </c>
      <c r="AP1323" s="9" t="e">
        <f>VLOOKUP($C1323, 'Team Per G'!$A$2:$G$31, 3, FALSE)</f>
        <v>#N/A</v>
      </c>
      <c r="AQ1323" s="9" t="e">
        <f>VLOOKUP($C1323, 'Team Per G'!$A$2:$G$31, 5, FALSE)</f>
        <v>#N/A</v>
      </c>
      <c r="AR1323" s="9" t="e">
        <f>VLOOKUP($C1323, 'Team Per G'!$A$2:$G$31, 4, FALSE)</f>
        <v>#N/A</v>
      </c>
      <c r="AS1323" s="9" t="e">
        <f>VLOOKUP($C1323, Team_Batting___Dashboard[], 22, FALSE)/$AC1323</f>
        <v>#N/A</v>
      </c>
      <c r="AT1323" s="9" t="e">
        <f>VLOOKUP($C1323, 'FanGraphs - Team WAR Projected'!$B$2:$E$31, 4, FALSE)/162</f>
        <v>#N/A</v>
      </c>
      <c r="AU1323" s="9" t="e">
        <f>VLOOKUP($C1323, FanGraphs_Standings[[Abbreviation]:[2024 Year to Date RS/G]], 6, FALSE)/$AC1323</f>
        <v>#N/A</v>
      </c>
      <c r="AV1323" s="9" t="e">
        <f>VLOOKUP($C1323, FanGraphs_Standings[[Abbreviation]:[2024 Projected Full Season RDif]], 19, FALSE)/162</f>
        <v>#N/A</v>
      </c>
      <c r="AW1323" s="9" t="e">
        <f>VLOOKUP($C1323, FanGraphs_Standings[[Abbreviation]:[2024 Projected Full Season RDif]], 5, FALSE)</f>
        <v>#N/A</v>
      </c>
      <c r="AX1323" s="9" t="e">
        <f>VLOOKUP($C1323, FanGraphs_Standings[[Abbreviation]:[2024 Projected Full Season W%]], 18, FALSE)</f>
        <v>#N/A</v>
      </c>
      <c r="AY1323" s="9" t="e">
        <f>VLOOKUP($C1323, 'Home Field Adv'!$A$2:$K$31, 11, FALSE)</f>
        <v>#N/A</v>
      </c>
      <c r="BB1323" s="5" t="str">
        <f t="shared" si="61"/>
        <v/>
      </c>
      <c r="BC1323" s="5" t="str">
        <f t="shared" si="62"/>
        <v/>
      </c>
      <c r="BD1323" s="5" t="str">
        <f t="shared" si="63"/>
        <v/>
      </c>
    </row>
    <row r="1324" spans="6:56" x14ac:dyDescent="0.45">
      <c r="F1324" s="9" t="e">
        <f>VLOOKUP($B1324, FanGraphs_Standings[[Abbreviation]:[2024 Year to Date G]], 2, FALSE)</f>
        <v>#N/A</v>
      </c>
      <c r="G1324" s="9" t="e">
        <f>IF(ISERR(VLOOKUP($D1324, 'SP Per G'!$A$2:$D$1380, 3, FALSE)), L1324, VLOOKUP($D1324, 'SP Per G'!$A$2:$D$1380, 3, FALSE))</f>
        <v>#N/A</v>
      </c>
      <c r="H1324" s="9" t="e">
        <f>VLOOKUP($D1324, 'SP Per G'!$A$2:$D$1380, 4, FALSE)</f>
        <v>#N/A</v>
      </c>
      <c r="I1324" s="9" t="e">
        <f>VLOOKUP($D1324, Individual_Pitching___Dashboard[], 18, FALSE)</f>
        <v>#N/A</v>
      </c>
      <c r="J1324" s="9" t="e">
        <f>VLOOKUP($D1324, Individual_Pitching___Dashboard[], 20, FALSE)</f>
        <v>#N/A</v>
      </c>
      <c r="K1324" s="9" t="e">
        <f>VLOOKUP($D1324, Individual_Pitching___Advanced[], 21,FALSE)</f>
        <v>#N/A</v>
      </c>
      <c r="L1324" s="9" t="e">
        <f>VLOOKUP($B1324, 'Team Per G'!$A$2:$G$31, 7, FALSE)</f>
        <v>#N/A</v>
      </c>
      <c r="M1324" s="9" t="e">
        <f>VLOOKUP($B1324, 'FanGraphs - Team WAR Projected'!$B$2:$E$31, 3, FALSE)/162</f>
        <v>#N/A</v>
      </c>
      <c r="N1324" s="9" t="e">
        <f>VLOOKUP($B1324, Team_Pitching___Advanced[[Team]:[xFIP]], 19,FALSE)</f>
        <v>#N/A</v>
      </c>
      <c r="O1324" s="9" t="e">
        <f>VLOOKUP($B1324, Team_Pitching___Advanced[], 20, FALSE)</f>
        <v>#N/A</v>
      </c>
      <c r="P1324" s="9" t="e">
        <f>VLOOKUP($B1324, Team_Batting___Dashboard[[Team]:[wOBA]], 16, FALSE)</f>
        <v>#N/A</v>
      </c>
      <c r="Q1324" s="9" t="e">
        <f>VLOOKUP($B1324, Team_Batting___Advanced[[Team]:[OPS]], 9, FALSE)</f>
        <v>#N/A</v>
      </c>
      <c r="R1324" s="9" t="e">
        <f>VLOOKUP($B1324, Team_Batting___Advanced[], 19, FALSE)</f>
        <v>#N/A</v>
      </c>
      <c r="S1324" s="9" t="e">
        <f>VLOOKUP($B1324, 'Team Per G'!$A$2:$G$31, 3, FALSE)</f>
        <v>#N/A</v>
      </c>
      <c r="T1324" s="9" t="e">
        <f>VLOOKUP($B1324, 'Team Per G'!$A$2:$G$31, 5, FALSE)</f>
        <v>#N/A</v>
      </c>
      <c r="U1324" s="9" t="e">
        <f>VLOOKUP($B1324, 'Team Per G'!$A$2:$G$31, 4, FALSE)</f>
        <v>#N/A</v>
      </c>
      <c r="V1324" s="9" t="e">
        <f>VLOOKUP($B1324, Team_Batting___Dashboard[], 22, FALSE)/$F1324</f>
        <v>#N/A</v>
      </c>
      <c r="W1324" s="9" t="e">
        <f>VLOOKUP($B1324, 'FanGraphs - Team WAR Projected'!$B$2:$E$31, 4, FALSE)/162</f>
        <v>#N/A</v>
      </c>
      <c r="X1324" s="9" t="e">
        <f>VLOOKUP($B1324, FanGraphs_Standings[[Abbreviation]:[2024 Year to Date RS/G]], 6, FALSE)/$F1324</f>
        <v>#N/A</v>
      </c>
      <c r="Y1324" s="9" t="e">
        <f>VLOOKUP($B1324, FanGraphs_Standings[[Abbreviation]:[2024 Projected Full Season RDif]], 19, FALSE)/162</f>
        <v>#N/A</v>
      </c>
      <c r="Z1324" s="9" t="e">
        <f>VLOOKUP($B1324, FanGraphs_Standings[[Abbreviation]:[2024 Projected Full Season RDif]], 5, FALSE)</f>
        <v>#N/A</v>
      </c>
      <c r="AA1324" s="9" t="e">
        <f>VLOOKUP($B1324, FanGraphs_Standings[[Abbreviation]:[2024 Projected Full Season W%]], 18, FALSE)</f>
        <v>#N/A</v>
      </c>
      <c r="AB1324" s="9" t="e">
        <f>VLOOKUP($B1324, 'Home Field Adv'!$A$2:$I$31, 9, FALSE)</f>
        <v>#N/A</v>
      </c>
      <c r="AC1324" s="9" t="e">
        <f>VLOOKUP($C1324, FanGraphs_Standings[[Abbreviation]:[2024 Year to Date G]], 2, FALSE)</f>
        <v>#N/A</v>
      </c>
      <c r="AD1324" s="9" t="e">
        <f>VLOOKUP($E1324, 'SP Per G'!$A$2:$D$1380, 3, FALSE)</f>
        <v>#N/A</v>
      </c>
      <c r="AE1324" s="9" t="e">
        <f>VLOOKUP($E1324, 'SP Per G'!$A$2:$D$1380, 4, FALSE)</f>
        <v>#N/A</v>
      </c>
      <c r="AF1324" s="9" t="e">
        <f>VLOOKUP($E1324, Individual_Pitching___Dashboard[], 18, FALSE)</f>
        <v>#N/A</v>
      </c>
      <c r="AG1324" s="9" t="e">
        <f>VLOOKUP($E1324, Individual_Pitching___Dashboard[], 20, FALSE)</f>
        <v>#N/A</v>
      </c>
      <c r="AH1324" s="9" t="e">
        <f>VLOOKUP($E1324, Individual_Pitching___Advanced[], 21,FALSE)</f>
        <v>#N/A</v>
      </c>
      <c r="AI1324" s="9" t="e">
        <f>VLOOKUP($C1324, 'Team Per G'!$A$2:$G$31, 7, FALSE)</f>
        <v>#N/A</v>
      </c>
      <c r="AJ1324" s="9" t="e">
        <f>VLOOKUP($C1324, 'FanGraphs - Team WAR Projected'!$B$2:$E$31, 3, FALSE)/162</f>
        <v>#N/A</v>
      </c>
      <c r="AK1324" s="9" t="e">
        <f>VLOOKUP($C1324, Team_Pitching___Advanced[[Team]:[xFIP]], 19,FALSE)</f>
        <v>#N/A</v>
      </c>
      <c r="AL1324" s="9" t="e">
        <f>VLOOKUP($C1324, Team_Pitching___Advanced[], 20, FALSE)</f>
        <v>#N/A</v>
      </c>
      <c r="AM1324" s="9" t="e">
        <f>VLOOKUP($C1324, Team_Batting___Dashboard[[Team]:[wOBA]], 16, FALSE)</f>
        <v>#N/A</v>
      </c>
      <c r="AN1324" s="9" t="e">
        <f>VLOOKUP($C1324, Team_Batting___Advanced[[Team]:[OPS]], 9, FALSE)</f>
        <v>#N/A</v>
      </c>
      <c r="AO1324" s="9" t="e">
        <f>VLOOKUP($C1324, Team_Batting___Advanced[], 19, FALSE)</f>
        <v>#N/A</v>
      </c>
      <c r="AP1324" s="9" t="e">
        <f>VLOOKUP($C1324, 'Team Per G'!$A$2:$G$31, 3, FALSE)</f>
        <v>#N/A</v>
      </c>
      <c r="AQ1324" s="9" t="e">
        <f>VLOOKUP($C1324, 'Team Per G'!$A$2:$G$31, 5, FALSE)</f>
        <v>#N/A</v>
      </c>
      <c r="AR1324" s="9" t="e">
        <f>VLOOKUP($C1324, 'Team Per G'!$A$2:$G$31, 4, FALSE)</f>
        <v>#N/A</v>
      </c>
      <c r="AS1324" s="9" t="e">
        <f>VLOOKUP($C1324, Team_Batting___Dashboard[], 22, FALSE)/$AC1324</f>
        <v>#N/A</v>
      </c>
      <c r="AT1324" s="9" t="e">
        <f>VLOOKUP($C1324, 'FanGraphs - Team WAR Projected'!$B$2:$E$31, 4, FALSE)/162</f>
        <v>#N/A</v>
      </c>
      <c r="AU1324" s="9" t="e">
        <f>VLOOKUP($C1324, FanGraphs_Standings[[Abbreviation]:[2024 Year to Date RS/G]], 6, FALSE)/$AC1324</f>
        <v>#N/A</v>
      </c>
      <c r="AV1324" s="9" t="e">
        <f>VLOOKUP($C1324, FanGraphs_Standings[[Abbreviation]:[2024 Projected Full Season RDif]], 19, FALSE)/162</f>
        <v>#N/A</v>
      </c>
      <c r="AW1324" s="9" t="e">
        <f>VLOOKUP($C1324, FanGraphs_Standings[[Abbreviation]:[2024 Projected Full Season RDif]], 5, FALSE)</f>
        <v>#N/A</v>
      </c>
      <c r="AX1324" s="9" t="e">
        <f>VLOOKUP($C1324, FanGraphs_Standings[[Abbreviation]:[2024 Projected Full Season W%]], 18, FALSE)</f>
        <v>#N/A</v>
      </c>
      <c r="AY1324" s="9" t="e">
        <f>VLOOKUP($C1324, 'Home Field Adv'!$A$2:$K$31, 11, FALSE)</f>
        <v>#N/A</v>
      </c>
      <c r="BB1324" s="5" t="str">
        <f t="shared" si="61"/>
        <v/>
      </c>
      <c r="BC1324" s="5" t="str">
        <f t="shared" si="62"/>
        <v/>
      </c>
      <c r="BD1324" s="5" t="str">
        <f t="shared" si="63"/>
        <v/>
      </c>
    </row>
    <row r="1325" spans="6:56" x14ac:dyDescent="0.45">
      <c r="F1325" s="9" t="e">
        <f>VLOOKUP($B1325, FanGraphs_Standings[[Abbreviation]:[2024 Year to Date G]], 2, FALSE)</f>
        <v>#N/A</v>
      </c>
      <c r="G1325" s="9" t="e">
        <f>IF(ISERR(VLOOKUP($D1325, 'SP Per G'!$A$2:$D$1380, 3, FALSE)), L1325, VLOOKUP($D1325, 'SP Per G'!$A$2:$D$1380, 3, FALSE))</f>
        <v>#N/A</v>
      </c>
      <c r="H1325" s="9" t="e">
        <f>VLOOKUP($D1325, 'SP Per G'!$A$2:$D$1380, 4, FALSE)</f>
        <v>#N/A</v>
      </c>
      <c r="I1325" s="9" t="e">
        <f>VLOOKUP($D1325, Individual_Pitching___Dashboard[], 18, FALSE)</f>
        <v>#N/A</v>
      </c>
      <c r="J1325" s="9" t="e">
        <f>VLOOKUP($D1325, Individual_Pitching___Dashboard[], 20, FALSE)</f>
        <v>#N/A</v>
      </c>
      <c r="K1325" s="9" t="e">
        <f>VLOOKUP($D1325, Individual_Pitching___Advanced[], 21,FALSE)</f>
        <v>#N/A</v>
      </c>
      <c r="L1325" s="9" t="e">
        <f>VLOOKUP($B1325, 'Team Per G'!$A$2:$G$31, 7, FALSE)</f>
        <v>#N/A</v>
      </c>
      <c r="M1325" s="9" t="e">
        <f>VLOOKUP($B1325, 'FanGraphs - Team WAR Projected'!$B$2:$E$31, 3, FALSE)/162</f>
        <v>#N/A</v>
      </c>
      <c r="N1325" s="9" t="e">
        <f>VLOOKUP($B1325, Team_Pitching___Advanced[[Team]:[xFIP]], 19,FALSE)</f>
        <v>#N/A</v>
      </c>
      <c r="O1325" s="9" t="e">
        <f>VLOOKUP($B1325, Team_Pitching___Advanced[], 20, FALSE)</f>
        <v>#N/A</v>
      </c>
      <c r="P1325" s="9" t="e">
        <f>VLOOKUP($B1325, Team_Batting___Dashboard[[Team]:[wOBA]], 16, FALSE)</f>
        <v>#N/A</v>
      </c>
      <c r="Q1325" s="9" t="e">
        <f>VLOOKUP($B1325, Team_Batting___Advanced[[Team]:[OPS]], 9, FALSE)</f>
        <v>#N/A</v>
      </c>
      <c r="R1325" s="9" t="e">
        <f>VLOOKUP($B1325, Team_Batting___Advanced[], 19, FALSE)</f>
        <v>#N/A</v>
      </c>
      <c r="S1325" s="9" t="e">
        <f>VLOOKUP($B1325, 'Team Per G'!$A$2:$G$31, 3, FALSE)</f>
        <v>#N/A</v>
      </c>
      <c r="T1325" s="9" t="e">
        <f>VLOOKUP($B1325, 'Team Per G'!$A$2:$G$31, 5, FALSE)</f>
        <v>#N/A</v>
      </c>
      <c r="U1325" s="9" t="e">
        <f>VLOOKUP($B1325, 'Team Per G'!$A$2:$G$31, 4, FALSE)</f>
        <v>#N/A</v>
      </c>
      <c r="V1325" s="9" t="e">
        <f>VLOOKUP($B1325, Team_Batting___Dashboard[], 22, FALSE)/$F1325</f>
        <v>#N/A</v>
      </c>
      <c r="W1325" s="9" t="e">
        <f>VLOOKUP($B1325, 'FanGraphs - Team WAR Projected'!$B$2:$E$31, 4, FALSE)/162</f>
        <v>#N/A</v>
      </c>
      <c r="X1325" s="9" t="e">
        <f>VLOOKUP($B1325, FanGraphs_Standings[[Abbreviation]:[2024 Year to Date RS/G]], 6, FALSE)/$F1325</f>
        <v>#N/A</v>
      </c>
      <c r="Y1325" s="9" t="e">
        <f>VLOOKUP($B1325, FanGraphs_Standings[[Abbreviation]:[2024 Projected Full Season RDif]], 19, FALSE)/162</f>
        <v>#N/A</v>
      </c>
      <c r="Z1325" s="9" t="e">
        <f>VLOOKUP($B1325, FanGraphs_Standings[[Abbreviation]:[2024 Projected Full Season RDif]], 5, FALSE)</f>
        <v>#N/A</v>
      </c>
      <c r="AA1325" s="9" t="e">
        <f>VLOOKUP($B1325, FanGraphs_Standings[[Abbreviation]:[2024 Projected Full Season W%]], 18, FALSE)</f>
        <v>#N/A</v>
      </c>
      <c r="AB1325" s="9" t="e">
        <f>VLOOKUP($B1325, 'Home Field Adv'!$A$2:$I$31, 9, FALSE)</f>
        <v>#N/A</v>
      </c>
      <c r="AC1325" s="9" t="e">
        <f>VLOOKUP($C1325, FanGraphs_Standings[[Abbreviation]:[2024 Year to Date G]], 2, FALSE)</f>
        <v>#N/A</v>
      </c>
      <c r="AD1325" s="9" t="e">
        <f>VLOOKUP($E1325, 'SP Per G'!$A$2:$D$1380, 3, FALSE)</f>
        <v>#N/A</v>
      </c>
      <c r="AE1325" s="9" t="e">
        <f>VLOOKUP($E1325, 'SP Per G'!$A$2:$D$1380, 4, FALSE)</f>
        <v>#N/A</v>
      </c>
      <c r="AF1325" s="9" t="e">
        <f>VLOOKUP($E1325, Individual_Pitching___Dashboard[], 18, FALSE)</f>
        <v>#N/A</v>
      </c>
      <c r="AG1325" s="9" t="e">
        <f>VLOOKUP($E1325, Individual_Pitching___Dashboard[], 20, FALSE)</f>
        <v>#N/A</v>
      </c>
      <c r="AH1325" s="9" t="e">
        <f>VLOOKUP($E1325, Individual_Pitching___Advanced[], 21,FALSE)</f>
        <v>#N/A</v>
      </c>
      <c r="AI1325" s="9" t="e">
        <f>VLOOKUP($C1325, 'Team Per G'!$A$2:$G$31, 7, FALSE)</f>
        <v>#N/A</v>
      </c>
      <c r="AJ1325" s="9" t="e">
        <f>VLOOKUP($C1325, 'FanGraphs - Team WAR Projected'!$B$2:$E$31, 3, FALSE)/162</f>
        <v>#N/A</v>
      </c>
      <c r="AK1325" s="9" t="e">
        <f>VLOOKUP($C1325, Team_Pitching___Advanced[[Team]:[xFIP]], 19,FALSE)</f>
        <v>#N/A</v>
      </c>
      <c r="AL1325" s="9" t="e">
        <f>VLOOKUP($C1325, Team_Pitching___Advanced[], 20, FALSE)</f>
        <v>#N/A</v>
      </c>
      <c r="AM1325" s="9" t="e">
        <f>VLOOKUP($C1325, Team_Batting___Dashboard[[Team]:[wOBA]], 16, FALSE)</f>
        <v>#N/A</v>
      </c>
      <c r="AN1325" s="9" t="e">
        <f>VLOOKUP($C1325, Team_Batting___Advanced[[Team]:[OPS]], 9, FALSE)</f>
        <v>#N/A</v>
      </c>
      <c r="AO1325" s="9" t="e">
        <f>VLOOKUP($C1325, Team_Batting___Advanced[], 19, FALSE)</f>
        <v>#N/A</v>
      </c>
      <c r="AP1325" s="9" t="e">
        <f>VLOOKUP($C1325, 'Team Per G'!$A$2:$G$31, 3, FALSE)</f>
        <v>#N/A</v>
      </c>
      <c r="AQ1325" s="9" t="e">
        <f>VLOOKUP($C1325, 'Team Per G'!$A$2:$G$31, 5, FALSE)</f>
        <v>#N/A</v>
      </c>
      <c r="AR1325" s="9" t="e">
        <f>VLOOKUP($C1325, 'Team Per G'!$A$2:$G$31, 4, FALSE)</f>
        <v>#N/A</v>
      </c>
      <c r="AS1325" s="9" t="e">
        <f>VLOOKUP($C1325, Team_Batting___Dashboard[], 22, FALSE)/$AC1325</f>
        <v>#N/A</v>
      </c>
      <c r="AT1325" s="9" t="e">
        <f>VLOOKUP($C1325, 'FanGraphs - Team WAR Projected'!$B$2:$E$31, 4, FALSE)/162</f>
        <v>#N/A</v>
      </c>
      <c r="AU1325" s="9" t="e">
        <f>VLOOKUP($C1325, FanGraphs_Standings[[Abbreviation]:[2024 Year to Date RS/G]], 6, FALSE)/$AC1325</f>
        <v>#N/A</v>
      </c>
      <c r="AV1325" s="9" t="e">
        <f>VLOOKUP($C1325, FanGraphs_Standings[[Abbreviation]:[2024 Projected Full Season RDif]], 19, FALSE)/162</f>
        <v>#N/A</v>
      </c>
      <c r="AW1325" s="9" t="e">
        <f>VLOOKUP($C1325, FanGraphs_Standings[[Abbreviation]:[2024 Projected Full Season RDif]], 5, FALSE)</f>
        <v>#N/A</v>
      </c>
      <c r="AX1325" s="9" t="e">
        <f>VLOOKUP($C1325, FanGraphs_Standings[[Abbreviation]:[2024 Projected Full Season W%]], 18, FALSE)</f>
        <v>#N/A</v>
      </c>
      <c r="AY1325" s="9" t="e">
        <f>VLOOKUP($C1325, 'Home Field Adv'!$A$2:$K$31, 11, FALSE)</f>
        <v>#N/A</v>
      </c>
      <c r="BB1325" s="5" t="str">
        <f t="shared" si="61"/>
        <v/>
      </c>
      <c r="BC1325" s="5" t="str">
        <f t="shared" si="62"/>
        <v/>
      </c>
      <c r="BD1325" s="5" t="str">
        <f t="shared" si="63"/>
        <v/>
      </c>
    </row>
    <row r="1326" spans="6:56" x14ac:dyDescent="0.45">
      <c r="F1326" s="9" t="e">
        <f>VLOOKUP($B1326, FanGraphs_Standings[[Abbreviation]:[2024 Year to Date G]], 2, FALSE)</f>
        <v>#N/A</v>
      </c>
      <c r="G1326" s="9" t="e">
        <f>IF(ISERR(VLOOKUP($D1326, 'SP Per G'!$A$2:$D$1380, 3, FALSE)), L1326, VLOOKUP($D1326, 'SP Per G'!$A$2:$D$1380, 3, FALSE))</f>
        <v>#N/A</v>
      </c>
      <c r="H1326" s="9" t="e">
        <f>VLOOKUP($D1326, 'SP Per G'!$A$2:$D$1380, 4, FALSE)</f>
        <v>#N/A</v>
      </c>
      <c r="I1326" s="9" t="e">
        <f>VLOOKUP($D1326, Individual_Pitching___Dashboard[], 18, FALSE)</f>
        <v>#N/A</v>
      </c>
      <c r="J1326" s="9" t="e">
        <f>VLOOKUP($D1326, Individual_Pitching___Dashboard[], 20, FALSE)</f>
        <v>#N/A</v>
      </c>
      <c r="K1326" s="9" t="e">
        <f>VLOOKUP($D1326, Individual_Pitching___Advanced[], 21,FALSE)</f>
        <v>#N/A</v>
      </c>
      <c r="L1326" s="9" t="e">
        <f>VLOOKUP($B1326, 'Team Per G'!$A$2:$G$31, 7, FALSE)</f>
        <v>#N/A</v>
      </c>
      <c r="M1326" s="9" t="e">
        <f>VLOOKUP($B1326, 'FanGraphs - Team WAR Projected'!$B$2:$E$31, 3, FALSE)/162</f>
        <v>#N/A</v>
      </c>
      <c r="N1326" s="9" t="e">
        <f>VLOOKUP($B1326, Team_Pitching___Advanced[[Team]:[xFIP]], 19,FALSE)</f>
        <v>#N/A</v>
      </c>
      <c r="O1326" s="9" t="e">
        <f>VLOOKUP($B1326, Team_Pitching___Advanced[], 20, FALSE)</f>
        <v>#N/A</v>
      </c>
      <c r="P1326" s="9" t="e">
        <f>VLOOKUP($B1326, Team_Batting___Dashboard[[Team]:[wOBA]], 16, FALSE)</f>
        <v>#N/A</v>
      </c>
      <c r="Q1326" s="9" t="e">
        <f>VLOOKUP($B1326, Team_Batting___Advanced[[Team]:[OPS]], 9, FALSE)</f>
        <v>#N/A</v>
      </c>
      <c r="R1326" s="9" t="e">
        <f>VLOOKUP($B1326, Team_Batting___Advanced[], 19, FALSE)</f>
        <v>#N/A</v>
      </c>
      <c r="S1326" s="9" t="e">
        <f>VLOOKUP($B1326, 'Team Per G'!$A$2:$G$31, 3, FALSE)</f>
        <v>#N/A</v>
      </c>
      <c r="T1326" s="9" t="e">
        <f>VLOOKUP($B1326, 'Team Per G'!$A$2:$G$31, 5, FALSE)</f>
        <v>#N/A</v>
      </c>
      <c r="U1326" s="9" t="e">
        <f>VLOOKUP($B1326, 'Team Per G'!$A$2:$G$31, 4, FALSE)</f>
        <v>#N/A</v>
      </c>
      <c r="V1326" s="9" t="e">
        <f>VLOOKUP($B1326, Team_Batting___Dashboard[], 22, FALSE)/$F1326</f>
        <v>#N/A</v>
      </c>
      <c r="W1326" s="9" t="e">
        <f>VLOOKUP($B1326, 'FanGraphs - Team WAR Projected'!$B$2:$E$31, 4, FALSE)/162</f>
        <v>#N/A</v>
      </c>
      <c r="X1326" s="9" t="e">
        <f>VLOOKUP($B1326, FanGraphs_Standings[[Abbreviation]:[2024 Year to Date RS/G]], 6, FALSE)/$F1326</f>
        <v>#N/A</v>
      </c>
      <c r="Y1326" s="9" t="e">
        <f>VLOOKUP($B1326, FanGraphs_Standings[[Abbreviation]:[2024 Projected Full Season RDif]], 19, FALSE)/162</f>
        <v>#N/A</v>
      </c>
      <c r="Z1326" s="9" t="e">
        <f>VLOOKUP($B1326, FanGraphs_Standings[[Abbreviation]:[2024 Projected Full Season RDif]], 5, FALSE)</f>
        <v>#N/A</v>
      </c>
      <c r="AA1326" s="9" t="e">
        <f>VLOOKUP($B1326, FanGraphs_Standings[[Abbreviation]:[2024 Projected Full Season W%]], 18, FALSE)</f>
        <v>#N/A</v>
      </c>
      <c r="AB1326" s="9" t="e">
        <f>VLOOKUP($B1326, 'Home Field Adv'!$A$2:$I$31, 9, FALSE)</f>
        <v>#N/A</v>
      </c>
      <c r="AC1326" s="9" t="e">
        <f>VLOOKUP($C1326, FanGraphs_Standings[[Abbreviation]:[2024 Year to Date G]], 2, FALSE)</f>
        <v>#N/A</v>
      </c>
      <c r="AD1326" s="9" t="e">
        <f>VLOOKUP($E1326, 'SP Per G'!$A$2:$D$1380, 3, FALSE)</f>
        <v>#N/A</v>
      </c>
      <c r="AE1326" s="9" t="e">
        <f>VLOOKUP($E1326, 'SP Per G'!$A$2:$D$1380, 4, FALSE)</f>
        <v>#N/A</v>
      </c>
      <c r="AF1326" s="9" t="e">
        <f>VLOOKUP($E1326, Individual_Pitching___Dashboard[], 18, FALSE)</f>
        <v>#N/A</v>
      </c>
      <c r="AG1326" s="9" t="e">
        <f>VLOOKUP($E1326, Individual_Pitching___Dashboard[], 20, FALSE)</f>
        <v>#N/A</v>
      </c>
      <c r="AH1326" s="9" t="e">
        <f>VLOOKUP($E1326, Individual_Pitching___Advanced[], 21,FALSE)</f>
        <v>#N/A</v>
      </c>
      <c r="AI1326" s="9" t="e">
        <f>VLOOKUP($C1326, 'Team Per G'!$A$2:$G$31, 7, FALSE)</f>
        <v>#N/A</v>
      </c>
      <c r="AJ1326" s="9" t="e">
        <f>VLOOKUP($C1326, 'FanGraphs - Team WAR Projected'!$B$2:$E$31, 3, FALSE)/162</f>
        <v>#N/A</v>
      </c>
      <c r="AK1326" s="9" t="e">
        <f>VLOOKUP($C1326, Team_Pitching___Advanced[[Team]:[xFIP]], 19,FALSE)</f>
        <v>#N/A</v>
      </c>
      <c r="AL1326" s="9" t="e">
        <f>VLOOKUP($C1326, Team_Pitching___Advanced[], 20, FALSE)</f>
        <v>#N/A</v>
      </c>
      <c r="AM1326" s="9" t="e">
        <f>VLOOKUP($C1326, Team_Batting___Dashboard[[Team]:[wOBA]], 16, FALSE)</f>
        <v>#N/A</v>
      </c>
      <c r="AN1326" s="9" t="e">
        <f>VLOOKUP($C1326, Team_Batting___Advanced[[Team]:[OPS]], 9, FALSE)</f>
        <v>#N/A</v>
      </c>
      <c r="AO1326" s="9" t="e">
        <f>VLOOKUP($C1326, Team_Batting___Advanced[], 19, FALSE)</f>
        <v>#N/A</v>
      </c>
      <c r="AP1326" s="9" t="e">
        <f>VLOOKUP($C1326, 'Team Per G'!$A$2:$G$31, 3, FALSE)</f>
        <v>#N/A</v>
      </c>
      <c r="AQ1326" s="9" t="e">
        <f>VLOOKUP($C1326, 'Team Per G'!$A$2:$G$31, 5, FALSE)</f>
        <v>#N/A</v>
      </c>
      <c r="AR1326" s="9" t="e">
        <f>VLOOKUP($C1326, 'Team Per G'!$A$2:$G$31, 4, FALSE)</f>
        <v>#N/A</v>
      </c>
      <c r="AS1326" s="9" t="e">
        <f>VLOOKUP($C1326, Team_Batting___Dashboard[], 22, FALSE)/$AC1326</f>
        <v>#N/A</v>
      </c>
      <c r="AT1326" s="9" t="e">
        <f>VLOOKUP($C1326, 'FanGraphs - Team WAR Projected'!$B$2:$E$31, 4, FALSE)/162</f>
        <v>#N/A</v>
      </c>
      <c r="AU1326" s="9" t="e">
        <f>VLOOKUP($C1326, FanGraphs_Standings[[Abbreviation]:[2024 Year to Date RS/G]], 6, FALSE)/$AC1326</f>
        <v>#N/A</v>
      </c>
      <c r="AV1326" s="9" t="e">
        <f>VLOOKUP($C1326, FanGraphs_Standings[[Abbreviation]:[2024 Projected Full Season RDif]], 19, FALSE)/162</f>
        <v>#N/A</v>
      </c>
      <c r="AW1326" s="9" t="e">
        <f>VLOOKUP($C1326, FanGraphs_Standings[[Abbreviation]:[2024 Projected Full Season RDif]], 5, FALSE)</f>
        <v>#N/A</v>
      </c>
      <c r="AX1326" s="9" t="e">
        <f>VLOOKUP($C1326, FanGraphs_Standings[[Abbreviation]:[2024 Projected Full Season W%]], 18, FALSE)</f>
        <v>#N/A</v>
      </c>
      <c r="AY1326" s="9" t="e">
        <f>VLOOKUP($C1326, 'Home Field Adv'!$A$2:$K$31, 11, FALSE)</f>
        <v>#N/A</v>
      </c>
      <c r="BB1326" s="5" t="str">
        <f t="shared" si="61"/>
        <v/>
      </c>
      <c r="BC1326" s="5" t="str">
        <f t="shared" si="62"/>
        <v/>
      </c>
      <c r="BD1326" s="5" t="str">
        <f t="shared" si="63"/>
        <v/>
      </c>
    </row>
    <row r="1327" spans="6:56" x14ac:dyDescent="0.45">
      <c r="F1327" s="9" t="e">
        <f>VLOOKUP($B1327, FanGraphs_Standings[[Abbreviation]:[2024 Year to Date G]], 2, FALSE)</f>
        <v>#N/A</v>
      </c>
      <c r="G1327" s="9" t="e">
        <f>IF(ISERR(VLOOKUP($D1327, 'SP Per G'!$A$2:$D$1380, 3, FALSE)), L1327, VLOOKUP($D1327, 'SP Per G'!$A$2:$D$1380, 3, FALSE))</f>
        <v>#N/A</v>
      </c>
      <c r="H1327" s="9" t="e">
        <f>VLOOKUP($D1327, 'SP Per G'!$A$2:$D$1380, 4, FALSE)</f>
        <v>#N/A</v>
      </c>
      <c r="I1327" s="9" t="e">
        <f>VLOOKUP($D1327, Individual_Pitching___Dashboard[], 18, FALSE)</f>
        <v>#N/A</v>
      </c>
      <c r="J1327" s="9" t="e">
        <f>VLOOKUP($D1327, Individual_Pitching___Dashboard[], 20, FALSE)</f>
        <v>#N/A</v>
      </c>
      <c r="K1327" s="9" t="e">
        <f>VLOOKUP($D1327, Individual_Pitching___Advanced[], 21,FALSE)</f>
        <v>#N/A</v>
      </c>
      <c r="L1327" s="9" t="e">
        <f>VLOOKUP($B1327, 'Team Per G'!$A$2:$G$31, 7, FALSE)</f>
        <v>#N/A</v>
      </c>
      <c r="M1327" s="9" t="e">
        <f>VLOOKUP($B1327, 'FanGraphs - Team WAR Projected'!$B$2:$E$31, 3, FALSE)/162</f>
        <v>#N/A</v>
      </c>
      <c r="N1327" s="9" t="e">
        <f>VLOOKUP($B1327, Team_Pitching___Advanced[[Team]:[xFIP]], 19,FALSE)</f>
        <v>#N/A</v>
      </c>
      <c r="O1327" s="9" t="e">
        <f>VLOOKUP($B1327, Team_Pitching___Advanced[], 20, FALSE)</f>
        <v>#N/A</v>
      </c>
      <c r="P1327" s="9" t="e">
        <f>VLOOKUP($B1327, Team_Batting___Dashboard[[Team]:[wOBA]], 16, FALSE)</f>
        <v>#N/A</v>
      </c>
      <c r="Q1327" s="9" t="e">
        <f>VLOOKUP($B1327, Team_Batting___Advanced[[Team]:[OPS]], 9, FALSE)</f>
        <v>#N/A</v>
      </c>
      <c r="R1327" s="9" t="e">
        <f>VLOOKUP($B1327, Team_Batting___Advanced[], 19, FALSE)</f>
        <v>#N/A</v>
      </c>
      <c r="S1327" s="9" t="e">
        <f>VLOOKUP($B1327, 'Team Per G'!$A$2:$G$31, 3, FALSE)</f>
        <v>#N/A</v>
      </c>
      <c r="T1327" s="9" t="e">
        <f>VLOOKUP($B1327, 'Team Per G'!$A$2:$G$31, 5, FALSE)</f>
        <v>#N/A</v>
      </c>
      <c r="U1327" s="9" t="e">
        <f>VLOOKUP($B1327, 'Team Per G'!$A$2:$G$31, 4, FALSE)</f>
        <v>#N/A</v>
      </c>
      <c r="V1327" s="9" t="e">
        <f>VLOOKUP($B1327, Team_Batting___Dashboard[], 22, FALSE)/$F1327</f>
        <v>#N/A</v>
      </c>
      <c r="W1327" s="9" t="e">
        <f>VLOOKUP($B1327, 'FanGraphs - Team WAR Projected'!$B$2:$E$31, 4, FALSE)/162</f>
        <v>#N/A</v>
      </c>
      <c r="X1327" s="9" t="e">
        <f>VLOOKUP($B1327, FanGraphs_Standings[[Abbreviation]:[2024 Year to Date RS/G]], 6, FALSE)/$F1327</f>
        <v>#N/A</v>
      </c>
      <c r="Y1327" s="9" t="e">
        <f>VLOOKUP($B1327, FanGraphs_Standings[[Abbreviation]:[2024 Projected Full Season RDif]], 19, FALSE)/162</f>
        <v>#N/A</v>
      </c>
      <c r="Z1327" s="9" t="e">
        <f>VLOOKUP($B1327, FanGraphs_Standings[[Abbreviation]:[2024 Projected Full Season RDif]], 5, FALSE)</f>
        <v>#N/A</v>
      </c>
      <c r="AA1327" s="9" t="e">
        <f>VLOOKUP($B1327, FanGraphs_Standings[[Abbreviation]:[2024 Projected Full Season W%]], 18, FALSE)</f>
        <v>#N/A</v>
      </c>
      <c r="AB1327" s="9" t="e">
        <f>VLOOKUP($B1327, 'Home Field Adv'!$A$2:$I$31, 9, FALSE)</f>
        <v>#N/A</v>
      </c>
      <c r="AC1327" s="9" t="e">
        <f>VLOOKUP($C1327, FanGraphs_Standings[[Abbreviation]:[2024 Year to Date G]], 2, FALSE)</f>
        <v>#N/A</v>
      </c>
      <c r="AD1327" s="9" t="e">
        <f>VLOOKUP($E1327, 'SP Per G'!$A$2:$D$1380, 3, FALSE)</f>
        <v>#N/A</v>
      </c>
      <c r="AE1327" s="9" t="e">
        <f>VLOOKUP($E1327, 'SP Per G'!$A$2:$D$1380, 4, FALSE)</f>
        <v>#N/A</v>
      </c>
      <c r="AF1327" s="9" t="e">
        <f>VLOOKUP($E1327, Individual_Pitching___Dashboard[], 18, FALSE)</f>
        <v>#N/A</v>
      </c>
      <c r="AG1327" s="9" t="e">
        <f>VLOOKUP($E1327, Individual_Pitching___Dashboard[], 20, FALSE)</f>
        <v>#N/A</v>
      </c>
      <c r="AH1327" s="9" t="e">
        <f>VLOOKUP($E1327, Individual_Pitching___Advanced[], 21,FALSE)</f>
        <v>#N/A</v>
      </c>
      <c r="AI1327" s="9" t="e">
        <f>VLOOKUP($C1327, 'Team Per G'!$A$2:$G$31, 7, FALSE)</f>
        <v>#N/A</v>
      </c>
      <c r="AJ1327" s="9" t="e">
        <f>VLOOKUP($C1327, 'FanGraphs - Team WAR Projected'!$B$2:$E$31, 3, FALSE)/162</f>
        <v>#N/A</v>
      </c>
      <c r="AK1327" s="9" t="e">
        <f>VLOOKUP($C1327, Team_Pitching___Advanced[[Team]:[xFIP]], 19,FALSE)</f>
        <v>#N/A</v>
      </c>
      <c r="AL1327" s="9" t="e">
        <f>VLOOKUP($C1327, Team_Pitching___Advanced[], 20, FALSE)</f>
        <v>#N/A</v>
      </c>
      <c r="AM1327" s="9" t="e">
        <f>VLOOKUP($C1327, Team_Batting___Dashboard[[Team]:[wOBA]], 16, FALSE)</f>
        <v>#N/A</v>
      </c>
      <c r="AN1327" s="9" t="e">
        <f>VLOOKUP($C1327, Team_Batting___Advanced[[Team]:[OPS]], 9, FALSE)</f>
        <v>#N/A</v>
      </c>
      <c r="AO1327" s="9" t="e">
        <f>VLOOKUP($C1327, Team_Batting___Advanced[], 19, FALSE)</f>
        <v>#N/A</v>
      </c>
      <c r="AP1327" s="9" t="e">
        <f>VLOOKUP($C1327, 'Team Per G'!$A$2:$G$31, 3, FALSE)</f>
        <v>#N/A</v>
      </c>
      <c r="AQ1327" s="9" t="e">
        <f>VLOOKUP($C1327, 'Team Per G'!$A$2:$G$31, 5, FALSE)</f>
        <v>#N/A</v>
      </c>
      <c r="AR1327" s="9" t="e">
        <f>VLOOKUP($C1327, 'Team Per G'!$A$2:$G$31, 4, FALSE)</f>
        <v>#N/A</v>
      </c>
      <c r="AS1327" s="9" t="e">
        <f>VLOOKUP($C1327, Team_Batting___Dashboard[], 22, FALSE)/$AC1327</f>
        <v>#N/A</v>
      </c>
      <c r="AT1327" s="9" t="e">
        <f>VLOOKUP($C1327, 'FanGraphs - Team WAR Projected'!$B$2:$E$31, 4, FALSE)/162</f>
        <v>#N/A</v>
      </c>
      <c r="AU1327" s="9" t="e">
        <f>VLOOKUP($C1327, FanGraphs_Standings[[Abbreviation]:[2024 Year to Date RS/G]], 6, FALSE)/$AC1327</f>
        <v>#N/A</v>
      </c>
      <c r="AV1327" s="9" t="e">
        <f>VLOOKUP($C1327, FanGraphs_Standings[[Abbreviation]:[2024 Projected Full Season RDif]], 19, FALSE)/162</f>
        <v>#N/A</v>
      </c>
      <c r="AW1327" s="9" t="e">
        <f>VLOOKUP($C1327, FanGraphs_Standings[[Abbreviation]:[2024 Projected Full Season RDif]], 5, FALSE)</f>
        <v>#N/A</v>
      </c>
      <c r="AX1327" s="9" t="e">
        <f>VLOOKUP($C1327, FanGraphs_Standings[[Abbreviation]:[2024 Projected Full Season W%]], 18, FALSE)</f>
        <v>#N/A</v>
      </c>
      <c r="AY1327" s="9" t="e">
        <f>VLOOKUP($C1327, 'Home Field Adv'!$A$2:$K$31, 11, FALSE)</f>
        <v>#N/A</v>
      </c>
      <c r="BB1327" s="5" t="str">
        <f t="shared" si="61"/>
        <v/>
      </c>
      <c r="BC1327" s="5" t="str">
        <f t="shared" si="62"/>
        <v/>
      </c>
      <c r="BD1327" s="5" t="str">
        <f t="shared" si="63"/>
        <v/>
      </c>
    </row>
    <row r="1328" spans="6:56" x14ac:dyDescent="0.45">
      <c r="F1328" s="9" t="e">
        <f>VLOOKUP($B1328, FanGraphs_Standings[[Abbreviation]:[2024 Year to Date G]], 2, FALSE)</f>
        <v>#N/A</v>
      </c>
      <c r="G1328" s="9" t="e">
        <f>IF(ISERR(VLOOKUP($D1328, 'SP Per G'!$A$2:$D$1380, 3, FALSE)), L1328, VLOOKUP($D1328, 'SP Per G'!$A$2:$D$1380, 3, FALSE))</f>
        <v>#N/A</v>
      </c>
      <c r="H1328" s="9" t="e">
        <f>VLOOKUP($D1328, 'SP Per G'!$A$2:$D$1380, 4, FALSE)</f>
        <v>#N/A</v>
      </c>
      <c r="I1328" s="9" t="e">
        <f>VLOOKUP($D1328, Individual_Pitching___Dashboard[], 18, FALSE)</f>
        <v>#N/A</v>
      </c>
      <c r="J1328" s="9" t="e">
        <f>VLOOKUP($D1328, Individual_Pitching___Dashboard[], 20, FALSE)</f>
        <v>#N/A</v>
      </c>
      <c r="K1328" s="9" t="e">
        <f>VLOOKUP($D1328, Individual_Pitching___Advanced[], 21,FALSE)</f>
        <v>#N/A</v>
      </c>
      <c r="L1328" s="9" t="e">
        <f>VLOOKUP($B1328, 'Team Per G'!$A$2:$G$31, 7, FALSE)</f>
        <v>#N/A</v>
      </c>
      <c r="M1328" s="9" t="e">
        <f>VLOOKUP($B1328, 'FanGraphs - Team WAR Projected'!$B$2:$E$31, 3, FALSE)/162</f>
        <v>#N/A</v>
      </c>
      <c r="N1328" s="9" t="e">
        <f>VLOOKUP($B1328, Team_Pitching___Advanced[[Team]:[xFIP]], 19,FALSE)</f>
        <v>#N/A</v>
      </c>
      <c r="O1328" s="9" t="e">
        <f>VLOOKUP($B1328, Team_Pitching___Advanced[], 20, FALSE)</f>
        <v>#N/A</v>
      </c>
      <c r="P1328" s="9" t="e">
        <f>VLOOKUP($B1328, Team_Batting___Dashboard[[Team]:[wOBA]], 16, FALSE)</f>
        <v>#N/A</v>
      </c>
      <c r="Q1328" s="9" t="e">
        <f>VLOOKUP($B1328, Team_Batting___Advanced[[Team]:[OPS]], 9, FALSE)</f>
        <v>#N/A</v>
      </c>
      <c r="R1328" s="9" t="e">
        <f>VLOOKUP($B1328, Team_Batting___Advanced[], 19, FALSE)</f>
        <v>#N/A</v>
      </c>
      <c r="S1328" s="9" t="e">
        <f>VLOOKUP($B1328, 'Team Per G'!$A$2:$G$31, 3, FALSE)</f>
        <v>#N/A</v>
      </c>
      <c r="T1328" s="9" t="e">
        <f>VLOOKUP($B1328, 'Team Per G'!$A$2:$G$31, 5, FALSE)</f>
        <v>#N/A</v>
      </c>
      <c r="U1328" s="9" t="e">
        <f>VLOOKUP($B1328, 'Team Per G'!$A$2:$G$31, 4, FALSE)</f>
        <v>#N/A</v>
      </c>
      <c r="V1328" s="9" t="e">
        <f>VLOOKUP($B1328, Team_Batting___Dashboard[], 22, FALSE)/$F1328</f>
        <v>#N/A</v>
      </c>
      <c r="W1328" s="9" t="e">
        <f>VLOOKUP($B1328, 'FanGraphs - Team WAR Projected'!$B$2:$E$31, 4, FALSE)/162</f>
        <v>#N/A</v>
      </c>
      <c r="X1328" s="9" t="e">
        <f>VLOOKUP($B1328, FanGraphs_Standings[[Abbreviation]:[2024 Year to Date RS/G]], 6, FALSE)/$F1328</f>
        <v>#N/A</v>
      </c>
      <c r="Y1328" s="9" t="e">
        <f>VLOOKUP($B1328, FanGraphs_Standings[[Abbreviation]:[2024 Projected Full Season RDif]], 19, FALSE)/162</f>
        <v>#N/A</v>
      </c>
      <c r="Z1328" s="9" t="e">
        <f>VLOOKUP($B1328, FanGraphs_Standings[[Abbreviation]:[2024 Projected Full Season RDif]], 5, FALSE)</f>
        <v>#N/A</v>
      </c>
      <c r="AA1328" s="9" t="e">
        <f>VLOOKUP($B1328, FanGraphs_Standings[[Abbreviation]:[2024 Projected Full Season W%]], 18, FALSE)</f>
        <v>#N/A</v>
      </c>
      <c r="AB1328" s="9" t="e">
        <f>VLOOKUP($B1328, 'Home Field Adv'!$A$2:$I$31, 9, FALSE)</f>
        <v>#N/A</v>
      </c>
      <c r="AC1328" s="9" t="e">
        <f>VLOOKUP($C1328, FanGraphs_Standings[[Abbreviation]:[2024 Year to Date G]], 2, FALSE)</f>
        <v>#N/A</v>
      </c>
      <c r="AD1328" s="9" t="e">
        <f>VLOOKUP($E1328, 'SP Per G'!$A$2:$D$1380, 3, FALSE)</f>
        <v>#N/A</v>
      </c>
      <c r="AE1328" s="9" t="e">
        <f>VLOOKUP($E1328, 'SP Per G'!$A$2:$D$1380, 4, FALSE)</f>
        <v>#N/A</v>
      </c>
      <c r="AF1328" s="9" t="e">
        <f>VLOOKUP($E1328, Individual_Pitching___Dashboard[], 18, FALSE)</f>
        <v>#N/A</v>
      </c>
      <c r="AG1328" s="9" t="e">
        <f>VLOOKUP($E1328, Individual_Pitching___Dashboard[], 20, FALSE)</f>
        <v>#N/A</v>
      </c>
      <c r="AH1328" s="9" t="e">
        <f>VLOOKUP($E1328, Individual_Pitching___Advanced[], 21,FALSE)</f>
        <v>#N/A</v>
      </c>
      <c r="AI1328" s="9" t="e">
        <f>VLOOKUP($C1328, 'Team Per G'!$A$2:$G$31, 7, FALSE)</f>
        <v>#N/A</v>
      </c>
      <c r="AJ1328" s="9" t="e">
        <f>VLOOKUP($C1328, 'FanGraphs - Team WAR Projected'!$B$2:$E$31, 3, FALSE)/162</f>
        <v>#N/A</v>
      </c>
      <c r="AK1328" s="9" t="e">
        <f>VLOOKUP($C1328, Team_Pitching___Advanced[[Team]:[xFIP]], 19,FALSE)</f>
        <v>#N/A</v>
      </c>
      <c r="AL1328" s="9" t="e">
        <f>VLOOKUP($C1328, Team_Pitching___Advanced[], 20, FALSE)</f>
        <v>#N/A</v>
      </c>
      <c r="AM1328" s="9" t="e">
        <f>VLOOKUP($C1328, Team_Batting___Dashboard[[Team]:[wOBA]], 16, FALSE)</f>
        <v>#N/A</v>
      </c>
      <c r="AN1328" s="9" t="e">
        <f>VLOOKUP($C1328, Team_Batting___Advanced[[Team]:[OPS]], 9, FALSE)</f>
        <v>#N/A</v>
      </c>
      <c r="AO1328" s="9" t="e">
        <f>VLOOKUP($C1328, Team_Batting___Advanced[], 19, FALSE)</f>
        <v>#N/A</v>
      </c>
      <c r="AP1328" s="9" t="e">
        <f>VLOOKUP($C1328, 'Team Per G'!$A$2:$G$31, 3, FALSE)</f>
        <v>#N/A</v>
      </c>
      <c r="AQ1328" s="9" t="e">
        <f>VLOOKUP($C1328, 'Team Per G'!$A$2:$G$31, 5, FALSE)</f>
        <v>#N/A</v>
      </c>
      <c r="AR1328" s="9" t="e">
        <f>VLOOKUP($C1328, 'Team Per G'!$A$2:$G$31, 4, FALSE)</f>
        <v>#N/A</v>
      </c>
      <c r="AS1328" s="9" t="e">
        <f>VLOOKUP($C1328, Team_Batting___Dashboard[], 22, FALSE)/$AC1328</f>
        <v>#N/A</v>
      </c>
      <c r="AT1328" s="9" t="e">
        <f>VLOOKUP($C1328, 'FanGraphs - Team WAR Projected'!$B$2:$E$31, 4, FALSE)/162</f>
        <v>#N/A</v>
      </c>
      <c r="AU1328" s="9" t="e">
        <f>VLOOKUP($C1328, FanGraphs_Standings[[Abbreviation]:[2024 Year to Date RS/G]], 6, FALSE)/$AC1328</f>
        <v>#N/A</v>
      </c>
      <c r="AV1328" s="9" t="e">
        <f>VLOOKUP($C1328, FanGraphs_Standings[[Abbreviation]:[2024 Projected Full Season RDif]], 19, FALSE)/162</f>
        <v>#N/A</v>
      </c>
      <c r="AW1328" s="9" t="e">
        <f>VLOOKUP($C1328, FanGraphs_Standings[[Abbreviation]:[2024 Projected Full Season RDif]], 5, FALSE)</f>
        <v>#N/A</v>
      </c>
      <c r="AX1328" s="9" t="e">
        <f>VLOOKUP($C1328, FanGraphs_Standings[[Abbreviation]:[2024 Projected Full Season W%]], 18, FALSE)</f>
        <v>#N/A</v>
      </c>
      <c r="AY1328" s="9" t="e">
        <f>VLOOKUP($C1328, 'Home Field Adv'!$A$2:$K$31, 11, FALSE)</f>
        <v>#N/A</v>
      </c>
      <c r="BB1328" s="5" t="str">
        <f t="shared" si="61"/>
        <v/>
      </c>
      <c r="BC1328" s="5" t="str">
        <f t="shared" si="62"/>
        <v/>
      </c>
      <c r="BD1328" s="5" t="str">
        <f t="shared" si="63"/>
        <v/>
      </c>
    </row>
    <row r="1329" spans="6:56" x14ac:dyDescent="0.45">
      <c r="F1329" s="9" t="e">
        <f>VLOOKUP($B1329, FanGraphs_Standings[[Abbreviation]:[2024 Year to Date G]], 2, FALSE)</f>
        <v>#N/A</v>
      </c>
      <c r="G1329" s="9" t="e">
        <f>IF(ISERR(VLOOKUP($D1329, 'SP Per G'!$A$2:$D$1380, 3, FALSE)), L1329, VLOOKUP($D1329, 'SP Per G'!$A$2:$D$1380, 3, FALSE))</f>
        <v>#N/A</v>
      </c>
      <c r="H1329" s="9" t="e">
        <f>VLOOKUP($D1329, 'SP Per G'!$A$2:$D$1380, 4, FALSE)</f>
        <v>#N/A</v>
      </c>
      <c r="I1329" s="9" t="e">
        <f>VLOOKUP($D1329, Individual_Pitching___Dashboard[], 18, FALSE)</f>
        <v>#N/A</v>
      </c>
      <c r="J1329" s="9" t="e">
        <f>VLOOKUP($D1329, Individual_Pitching___Dashboard[], 20, FALSE)</f>
        <v>#N/A</v>
      </c>
      <c r="K1329" s="9" t="e">
        <f>VLOOKUP($D1329, Individual_Pitching___Advanced[], 21,FALSE)</f>
        <v>#N/A</v>
      </c>
      <c r="L1329" s="9" t="e">
        <f>VLOOKUP($B1329, 'Team Per G'!$A$2:$G$31, 7, FALSE)</f>
        <v>#N/A</v>
      </c>
      <c r="M1329" s="9" t="e">
        <f>VLOOKUP($B1329, 'FanGraphs - Team WAR Projected'!$B$2:$E$31, 3, FALSE)/162</f>
        <v>#N/A</v>
      </c>
      <c r="N1329" s="9" t="e">
        <f>VLOOKUP($B1329, Team_Pitching___Advanced[[Team]:[xFIP]], 19,FALSE)</f>
        <v>#N/A</v>
      </c>
      <c r="O1329" s="9" t="e">
        <f>VLOOKUP($B1329, Team_Pitching___Advanced[], 20, FALSE)</f>
        <v>#N/A</v>
      </c>
      <c r="P1329" s="9" t="e">
        <f>VLOOKUP($B1329, Team_Batting___Dashboard[[Team]:[wOBA]], 16, FALSE)</f>
        <v>#N/A</v>
      </c>
      <c r="Q1329" s="9" t="e">
        <f>VLOOKUP($B1329, Team_Batting___Advanced[[Team]:[OPS]], 9, FALSE)</f>
        <v>#N/A</v>
      </c>
      <c r="R1329" s="9" t="e">
        <f>VLOOKUP($B1329, Team_Batting___Advanced[], 19, FALSE)</f>
        <v>#N/A</v>
      </c>
      <c r="S1329" s="9" t="e">
        <f>VLOOKUP($B1329, 'Team Per G'!$A$2:$G$31, 3, FALSE)</f>
        <v>#N/A</v>
      </c>
      <c r="T1329" s="9" t="e">
        <f>VLOOKUP($B1329, 'Team Per G'!$A$2:$G$31, 5, FALSE)</f>
        <v>#N/A</v>
      </c>
      <c r="U1329" s="9" t="e">
        <f>VLOOKUP($B1329, 'Team Per G'!$A$2:$G$31, 4, FALSE)</f>
        <v>#N/A</v>
      </c>
      <c r="V1329" s="9" t="e">
        <f>VLOOKUP($B1329, Team_Batting___Dashboard[], 22, FALSE)/$F1329</f>
        <v>#N/A</v>
      </c>
      <c r="W1329" s="9" t="e">
        <f>VLOOKUP($B1329, 'FanGraphs - Team WAR Projected'!$B$2:$E$31, 4, FALSE)/162</f>
        <v>#N/A</v>
      </c>
      <c r="X1329" s="9" t="e">
        <f>VLOOKUP($B1329, FanGraphs_Standings[[Abbreviation]:[2024 Year to Date RS/G]], 6, FALSE)/$F1329</f>
        <v>#N/A</v>
      </c>
      <c r="Y1329" s="9" t="e">
        <f>VLOOKUP($B1329, FanGraphs_Standings[[Abbreviation]:[2024 Projected Full Season RDif]], 19, FALSE)/162</f>
        <v>#N/A</v>
      </c>
      <c r="Z1329" s="9" t="e">
        <f>VLOOKUP($B1329, FanGraphs_Standings[[Abbreviation]:[2024 Projected Full Season RDif]], 5, FALSE)</f>
        <v>#N/A</v>
      </c>
      <c r="AA1329" s="9" t="e">
        <f>VLOOKUP($B1329, FanGraphs_Standings[[Abbreviation]:[2024 Projected Full Season W%]], 18, FALSE)</f>
        <v>#N/A</v>
      </c>
      <c r="AB1329" s="9" t="e">
        <f>VLOOKUP($B1329, 'Home Field Adv'!$A$2:$I$31, 9, FALSE)</f>
        <v>#N/A</v>
      </c>
      <c r="AC1329" s="9" t="e">
        <f>VLOOKUP($C1329, FanGraphs_Standings[[Abbreviation]:[2024 Year to Date G]], 2, FALSE)</f>
        <v>#N/A</v>
      </c>
      <c r="AD1329" s="9" t="e">
        <f>VLOOKUP($E1329, 'SP Per G'!$A$2:$D$1380, 3, FALSE)</f>
        <v>#N/A</v>
      </c>
      <c r="AE1329" s="9" t="e">
        <f>VLOOKUP($E1329, 'SP Per G'!$A$2:$D$1380, 4, FALSE)</f>
        <v>#N/A</v>
      </c>
      <c r="AF1329" s="9" t="e">
        <f>VLOOKUP($E1329, Individual_Pitching___Dashboard[], 18, FALSE)</f>
        <v>#N/A</v>
      </c>
      <c r="AG1329" s="9" t="e">
        <f>VLOOKUP($E1329, Individual_Pitching___Dashboard[], 20, FALSE)</f>
        <v>#N/A</v>
      </c>
      <c r="AH1329" s="9" t="e">
        <f>VLOOKUP($E1329, Individual_Pitching___Advanced[], 21,FALSE)</f>
        <v>#N/A</v>
      </c>
      <c r="AI1329" s="9" t="e">
        <f>VLOOKUP($C1329, 'Team Per G'!$A$2:$G$31, 7, FALSE)</f>
        <v>#N/A</v>
      </c>
      <c r="AJ1329" s="9" t="e">
        <f>VLOOKUP($C1329, 'FanGraphs - Team WAR Projected'!$B$2:$E$31, 3, FALSE)/162</f>
        <v>#N/A</v>
      </c>
      <c r="AK1329" s="9" t="e">
        <f>VLOOKUP($C1329, Team_Pitching___Advanced[[Team]:[xFIP]], 19,FALSE)</f>
        <v>#N/A</v>
      </c>
      <c r="AL1329" s="9" t="e">
        <f>VLOOKUP($C1329, Team_Pitching___Advanced[], 20, FALSE)</f>
        <v>#N/A</v>
      </c>
      <c r="AM1329" s="9" t="e">
        <f>VLOOKUP($C1329, Team_Batting___Dashboard[[Team]:[wOBA]], 16, FALSE)</f>
        <v>#N/A</v>
      </c>
      <c r="AN1329" s="9" t="e">
        <f>VLOOKUP($C1329, Team_Batting___Advanced[[Team]:[OPS]], 9, FALSE)</f>
        <v>#N/A</v>
      </c>
      <c r="AO1329" s="9" t="e">
        <f>VLOOKUP($C1329, Team_Batting___Advanced[], 19, FALSE)</f>
        <v>#N/A</v>
      </c>
      <c r="AP1329" s="9" t="e">
        <f>VLOOKUP($C1329, 'Team Per G'!$A$2:$G$31, 3, FALSE)</f>
        <v>#N/A</v>
      </c>
      <c r="AQ1329" s="9" t="e">
        <f>VLOOKUP($C1329, 'Team Per G'!$A$2:$G$31, 5, FALSE)</f>
        <v>#N/A</v>
      </c>
      <c r="AR1329" s="9" t="e">
        <f>VLOOKUP($C1329, 'Team Per G'!$A$2:$G$31, 4, FALSE)</f>
        <v>#N/A</v>
      </c>
      <c r="AS1329" s="9" t="e">
        <f>VLOOKUP($C1329, Team_Batting___Dashboard[], 22, FALSE)/$AC1329</f>
        <v>#N/A</v>
      </c>
      <c r="AT1329" s="9" t="e">
        <f>VLOOKUP($C1329, 'FanGraphs - Team WAR Projected'!$B$2:$E$31, 4, FALSE)/162</f>
        <v>#N/A</v>
      </c>
      <c r="AU1329" s="9" t="e">
        <f>VLOOKUP($C1329, FanGraphs_Standings[[Abbreviation]:[2024 Year to Date RS/G]], 6, FALSE)/$AC1329</f>
        <v>#N/A</v>
      </c>
      <c r="AV1329" s="9" t="e">
        <f>VLOOKUP($C1329, FanGraphs_Standings[[Abbreviation]:[2024 Projected Full Season RDif]], 19, FALSE)/162</f>
        <v>#N/A</v>
      </c>
      <c r="AW1329" s="9" t="e">
        <f>VLOOKUP($C1329, FanGraphs_Standings[[Abbreviation]:[2024 Projected Full Season RDif]], 5, FALSE)</f>
        <v>#N/A</v>
      </c>
      <c r="AX1329" s="9" t="e">
        <f>VLOOKUP($C1329, FanGraphs_Standings[[Abbreviation]:[2024 Projected Full Season W%]], 18, FALSE)</f>
        <v>#N/A</v>
      </c>
      <c r="AY1329" s="9" t="e">
        <f>VLOOKUP($C1329, 'Home Field Adv'!$A$2:$K$31, 11, FALSE)</f>
        <v>#N/A</v>
      </c>
      <c r="BB1329" s="5" t="str">
        <f t="shared" si="61"/>
        <v/>
      </c>
      <c r="BC1329" s="5" t="str">
        <f t="shared" si="62"/>
        <v/>
      </c>
      <c r="BD1329" s="5" t="str">
        <f t="shared" si="63"/>
        <v/>
      </c>
    </row>
    <row r="1330" spans="6:56" x14ac:dyDescent="0.45">
      <c r="F1330" s="9" t="e">
        <f>VLOOKUP($B1330, FanGraphs_Standings[[Abbreviation]:[2024 Year to Date G]], 2, FALSE)</f>
        <v>#N/A</v>
      </c>
      <c r="G1330" s="9" t="e">
        <f>IF(ISERR(VLOOKUP($D1330, 'SP Per G'!$A$2:$D$1380, 3, FALSE)), L1330, VLOOKUP($D1330, 'SP Per G'!$A$2:$D$1380, 3, FALSE))</f>
        <v>#N/A</v>
      </c>
      <c r="H1330" s="9" t="e">
        <f>VLOOKUP($D1330, 'SP Per G'!$A$2:$D$1380, 4, FALSE)</f>
        <v>#N/A</v>
      </c>
      <c r="I1330" s="9" t="e">
        <f>VLOOKUP($D1330, Individual_Pitching___Dashboard[], 18, FALSE)</f>
        <v>#N/A</v>
      </c>
      <c r="J1330" s="9" t="e">
        <f>VLOOKUP($D1330, Individual_Pitching___Dashboard[], 20, FALSE)</f>
        <v>#N/A</v>
      </c>
      <c r="K1330" s="9" t="e">
        <f>VLOOKUP($D1330, Individual_Pitching___Advanced[], 21,FALSE)</f>
        <v>#N/A</v>
      </c>
      <c r="L1330" s="9" t="e">
        <f>VLOOKUP($B1330, 'Team Per G'!$A$2:$G$31, 7, FALSE)</f>
        <v>#N/A</v>
      </c>
      <c r="M1330" s="9" t="e">
        <f>VLOOKUP($B1330, 'FanGraphs - Team WAR Projected'!$B$2:$E$31, 3, FALSE)/162</f>
        <v>#N/A</v>
      </c>
      <c r="N1330" s="9" t="e">
        <f>VLOOKUP($B1330, Team_Pitching___Advanced[[Team]:[xFIP]], 19,FALSE)</f>
        <v>#N/A</v>
      </c>
      <c r="O1330" s="9" t="e">
        <f>VLOOKUP($B1330, Team_Pitching___Advanced[], 20, FALSE)</f>
        <v>#N/A</v>
      </c>
      <c r="P1330" s="9" t="e">
        <f>VLOOKUP($B1330, Team_Batting___Dashboard[[Team]:[wOBA]], 16, FALSE)</f>
        <v>#N/A</v>
      </c>
      <c r="Q1330" s="9" t="e">
        <f>VLOOKUP($B1330, Team_Batting___Advanced[[Team]:[OPS]], 9, FALSE)</f>
        <v>#N/A</v>
      </c>
      <c r="R1330" s="9" t="e">
        <f>VLOOKUP($B1330, Team_Batting___Advanced[], 19, FALSE)</f>
        <v>#N/A</v>
      </c>
      <c r="S1330" s="9" t="e">
        <f>VLOOKUP($B1330, 'Team Per G'!$A$2:$G$31, 3, FALSE)</f>
        <v>#N/A</v>
      </c>
      <c r="T1330" s="9" t="e">
        <f>VLOOKUP($B1330, 'Team Per G'!$A$2:$G$31, 5, FALSE)</f>
        <v>#N/A</v>
      </c>
      <c r="U1330" s="9" t="e">
        <f>VLOOKUP($B1330, 'Team Per G'!$A$2:$G$31, 4, FALSE)</f>
        <v>#N/A</v>
      </c>
      <c r="V1330" s="9" t="e">
        <f>VLOOKUP($B1330, Team_Batting___Dashboard[], 22, FALSE)/$F1330</f>
        <v>#N/A</v>
      </c>
      <c r="W1330" s="9" t="e">
        <f>VLOOKUP($B1330, 'FanGraphs - Team WAR Projected'!$B$2:$E$31, 4, FALSE)/162</f>
        <v>#N/A</v>
      </c>
      <c r="X1330" s="9" t="e">
        <f>VLOOKUP($B1330, FanGraphs_Standings[[Abbreviation]:[2024 Year to Date RS/G]], 6, FALSE)/$F1330</f>
        <v>#N/A</v>
      </c>
      <c r="Y1330" s="9" t="e">
        <f>VLOOKUP($B1330, FanGraphs_Standings[[Abbreviation]:[2024 Projected Full Season RDif]], 19, FALSE)/162</f>
        <v>#N/A</v>
      </c>
      <c r="Z1330" s="9" t="e">
        <f>VLOOKUP($B1330, FanGraphs_Standings[[Abbreviation]:[2024 Projected Full Season RDif]], 5, FALSE)</f>
        <v>#N/A</v>
      </c>
      <c r="AA1330" s="9" t="e">
        <f>VLOOKUP($B1330, FanGraphs_Standings[[Abbreviation]:[2024 Projected Full Season W%]], 18, FALSE)</f>
        <v>#N/A</v>
      </c>
      <c r="AB1330" s="9" t="e">
        <f>VLOOKUP($B1330, 'Home Field Adv'!$A$2:$I$31, 9, FALSE)</f>
        <v>#N/A</v>
      </c>
      <c r="AC1330" s="9" t="e">
        <f>VLOOKUP($C1330, FanGraphs_Standings[[Abbreviation]:[2024 Year to Date G]], 2, FALSE)</f>
        <v>#N/A</v>
      </c>
      <c r="AD1330" s="9" t="e">
        <f>VLOOKUP($E1330, 'SP Per G'!$A$2:$D$1380, 3, FALSE)</f>
        <v>#N/A</v>
      </c>
      <c r="AE1330" s="9" t="e">
        <f>VLOOKUP($E1330, 'SP Per G'!$A$2:$D$1380, 4, FALSE)</f>
        <v>#N/A</v>
      </c>
      <c r="AF1330" s="9" t="e">
        <f>VLOOKUP($E1330, Individual_Pitching___Dashboard[], 18, FALSE)</f>
        <v>#N/A</v>
      </c>
      <c r="AG1330" s="9" t="e">
        <f>VLOOKUP($E1330, Individual_Pitching___Dashboard[], 20, FALSE)</f>
        <v>#N/A</v>
      </c>
      <c r="AH1330" s="9" t="e">
        <f>VLOOKUP($E1330, Individual_Pitching___Advanced[], 21,FALSE)</f>
        <v>#N/A</v>
      </c>
      <c r="AI1330" s="9" t="e">
        <f>VLOOKUP($C1330, 'Team Per G'!$A$2:$G$31, 7, FALSE)</f>
        <v>#N/A</v>
      </c>
      <c r="AJ1330" s="9" t="e">
        <f>VLOOKUP($C1330, 'FanGraphs - Team WAR Projected'!$B$2:$E$31, 3, FALSE)/162</f>
        <v>#N/A</v>
      </c>
      <c r="AK1330" s="9" t="e">
        <f>VLOOKUP($C1330, Team_Pitching___Advanced[[Team]:[xFIP]], 19,FALSE)</f>
        <v>#N/A</v>
      </c>
      <c r="AL1330" s="9" t="e">
        <f>VLOOKUP($C1330, Team_Pitching___Advanced[], 20, FALSE)</f>
        <v>#N/A</v>
      </c>
      <c r="AM1330" s="9" t="e">
        <f>VLOOKUP($C1330, Team_Batting___Dashboard[[Team]:[wOBA]], 16, FALSE)</f>
        <v>#N/A</v>
      </c>
      <c r="AN1330" s="9" t="e">
        <f>VLOOKUP($C1330, Team_Batting___Advanced[[Team]:[OPS]], 9, FALSE)</f>
        <v>#N/A</v>
      </c>
      <c r="AO1330" s="9" t="e">
        <f>VLOOKUP($C1330, Team_Batting___Advanced[], 19, FALSE)</f>
        <v>#N/A</v>
      </c>
      <c r="AP1330" s="9" t="e">
        <f>VLOOKUP($C1330, 'Team Per G'!$A$2:$G$31, 3, FALSE)</f>
        <v>#N/A</v>
      </c>
      <c r="AQ1330" s="9" t="e">
        <f>VLOOKUP($C1330, 'Team Per G'!$A$2:$G$31, 5, FALSE)</f>
        <v>#N/A</v>
      </c>
      <c r="AR1330" s="9" t="e">
        <f>VLOOKUP($C1330, 'Team Per G'!$A$2:$G$31, 4, FALSE)</f>
        <v>#N/A</v>
      </c>
      <c r="AS1330" s="9" t="e">
        <f>VLOOKUP($C1330, Team_Batting___Dashboard[], 22, FALSE)/$AC1330</f>
        <v>#N/A</v>
      </c>
      <c r="AT1330" s="9" t="e">
        <f>VLOOKUP($C1330, 'FanGraphs - Team WAR Projected'!$B$2:$E$31, 4, FALSE)/162</f>
        <v>#N/A</v>
      </c>
      <c r="AU1330" s="9" t="e">
        <f>VLOOKUP($C1330, FanGraphs_Standings[[Abbreviation]:[2024 Year to Date RS/G]], 6, FALSE)/$AC1330</f>
        <v>#N/A</v>
      </c>
      <c r="AV1330" s="9" t="e">
        <f>VLOOKUP($C1330, FanGraphs_Standings[[Abbreviation]:[2024 Projected Full Season RDif]], 19, FALSE)/162</f>
        <v>#N/A</v>
      </c>
      <c r="AW1330" s="9" t="e">
        <f>VLOOKUP($C1330, FanGraphs_Standings[[Abbreviation]:[2024 Projected Full Season RDif]], 5, FALSE)</f>
        <v>#N/A</v>
      </c>
      <c r="AX1330" s="9" t="e">
        <f>VLOOKUP($C1330, FanGraphs_Standings[[Abbreviation]:[2024 Projected Full Season W%]], 18, FALSE)</f>
        <v>#N/A</v>
      </c>
      <c r="AY1330" s="9" t="e">
        <f>VLOOKUP($C1330, 'Home Field Adv'!$A$2:$K$31, 11, FALSE)</f>
        <v>#N/A</v>
      </c>
      <c r="BB1330" s="5" t="str">
        <f t="shared" si="61"/>
        <v/>
      </c>
      <c r="BC1330" s="5" t="str">
        <f t="shared" si="62"/>
        <v/>
      </c>
      <c r="BD1330" s="5" t="str">
        <f t="shared" si="63"/>
        <v/>
      </c>
    </row>
    <row r="1331" spans="6:56" x14ac:dyDescent="0.45">
      <c r="F1331" s="9" t="e">
        <f>VLOOKUP($B1331, FanGraphs_Standings[[Abbreviation]:[2024 Year to Date G]], 2, FALSE)</f>
        <v>#N/A</v>
      </c>
      <c r="G1331" s="9" t="e">
        <f>IF(ISERR(VLOOKUP($D1331, 'SP Per G'!$A$2:$D$1380, 3, FALSE)), L1331, VLOOKUP($D1331, 'SP Per G'!$A$2:$D$1380, 3, FALSE))</f>
        <v>#N/A</v>
      </c>
      <c r="H1331" s="9" t="e">
        <f>VLOOKUP($D1331, 'SP Per G'!$A$2:$D$1380, 4, FALSE)</f>
        <v>#N/A</v>
      </c>
      <c r="I1331" s="9" t="e">
        <f>VLOOKUP($D1331, Individual_Pitching___Dashboard[], 18, FALSE)</f>
        <v>#N/A</v>
      </c>
      <c r="J1331" s="9" t="e">
        <f>VLOOKUP($D1331, Individual_Pitching___Dashboard[], 20, FALSE)</f>
        <v>#N/A</v>
      </c>
      <c r="K1331" s="9" t="e">
        <f>VLOOKUP($D1331, Individual_Pitching___Advanced[], 21,FALSE)</f>
        <v>#N/A</v>
      </c>
      <c r="L1331" s="9" t="e">
        <f>VLOOKUP($B1331, 'Team Per G'!$A$2:$G$31, 7, FALSE)</f>
        <v>#N/A</v>
      </c>
      <c r="M1331" s="9" t="e">
        <f>VLOOKUP($B1331, 'FanGraphs - Team WAR Projected'!$B$2:$E$31, 3, FALSE)/162</f>
        <v>#N/A</v>
      </c>
      <c r="N1331" s="9" t="e">
        <f>VLOOKUP($B1331, Team_Pitching___Advanced[[Team]:[xFIP]], 19,FALSE)</f>
        <v>#N/A</v>
      </c>
      <c r="O1331" s="9" t="e">
        <f>VLOOKUP($B1331, Team_Pitching___Advanced[], 20, FALSE)</f>
        <v>#N/A</v>
      </c>
      <c r="P1331" s="9" t="e">
        <f>VLOOKUP($B1331, Team_Batting___Dashboard[[Team]:[wOBA]], 16, FALSE)</f>
        <v>#N/A</v>
      </c>
      <c r="Q1331" s="9" t="e">
        <f>VLOOKUP($B1331, Team_Batting___Advanced[[Team]:[OPS]], 9, FALSE)</f>
        <v>#N/A</v>
      </c>
      <c r="R1331" s="9" t="e">
        <f>VLOOKUP($B1331, Team_Batting___Advanced[], 19, FALSE)</f>
        <v>#N/A</v>
      </c>
      <c r="S1331" s="9" t="e">
        <f>VLOOKUP($B1331, 'Team Per G'!$A$2:$G$31, 3, FALSE)</f>
        <v>#N/A</v>
      </c>
      <c r="T1331" s="9" t="e">
        <f>VLOOKUP($B1331, 'Team Per G'!$A$2:$G$31, 5, FALSE)</f>
        <v>#N/A</v>
      </c>
      <c r="U1331" s="9" t="e">
        <f>VLOOKUP($B1331, 'Team Per G'!$A$2:$G$31, 4, FALSE)</f>
        <v>#N/A</v>
      </c>
      <c r="V1331" s="9" t="e">
        <f>VLOOKUP($B1331, Team_Batting___Dashboard[], 22, FALSE)/$F1331</f>
        <v>#N/A</v>
      </c>
      <c r="W1331" s="9" t="e">
        <f>VLOOKUP($B1331, 'FanGraphs - Team WAR Projected'!$B$2:$E$31, 4, FALSE)/162</f>
        <v>#N/A</v>
      </c>
      <c r="X1331" s="9" t="e">
        <f>VLOOKUP($B1331, FanGraphs_Standings[[Abbreviation]:[2024 Year to Date RS/G]], 6, FALSE)/$F1331</f>
        <v>#N/A</v>
      </c>
      <c r="Y1331" s="9" t="e">
        <f>VLOOKUP($B1331, FanGraphs_Standings[[Abbreviation]:[2024 Projected Full Season RDif]], 19, FALSE)/162</f>
        <v>#N/A</v>
      </c>
      <c r="Z1331" s="9" t="e">
        <f>VLOOKUP($B1331, FanGraphs_Standings[[Abbreviation]:[2024 Projected Full Season RDif]], 5, FALSE)</f>
        <v>#N/A</v>
      </c>
      <c r="AA1331" s="9" t="e">
        <f>VLOOKUP($B1331, FanGraphs_Standings[[Abbreviation]:[2024 Projected Full Season W%]], 18, FALSE)</f>
        <v>#N/A</v>
      </c>
      <c r="AB1331" s="9" t="e">
        <f>VLOOKUP($B1331, 'Home Field Adv'!$A$2:$I$31, 9, FALSE)</f>
        <v>#N/A</v>
      </c>
      <c r="AC1331" s="9" t="e">
        <f>VLOOKUP($C1331, FanGraphs_Standings[[Abbreviation]:[2024 Year to Date G]], 2, FALSE)</f>
        <v>#N/A</v>
      </c>
      <c r="AD1331" s="9" t="e">
        <f>VLOOKUP($E1331, 'SP Per G'!$A$2:$D$1380, 3, FALSE)</f>
        <v>#N/A</v>
      </c>
      <c r="AE1331" s="9" t="e">
        <f>VLOOKUP($E1331, 'SP Per G'!$A$2:$D$1380, 4, FALSE)</f>
        <v>#N/A</v>
      </c>
      <c r="AF1331" s="9" t="e">
        <f>VLOOKUP($E1331, Individual_Pitching___Dashboard[], 18, FALSE)</f>
        <v>#N/A</v>
      </c>
      <c r="AG1331" s="9" t="e">
        <f>VLOOKUP($E1331, Individual_Pitching___Dashboard[], 20, FALSE)</f>
        <v>#N/A</v>
      </c>
      <c r="AH1331" s="9" t="e">
        <f>VLOOKUP($E1331, Individual_Pitching___Advanced[], 21,FALSE)</f>
        <v>#N/A</v>
      </c>
      <c r="AI1331" s="9" t="e">
        <f>VLOOKUP($C1331, 'Team Per G'!$A$2:$G$31, 7, FALSE)</f>
        <v>#N/A</v>
      </c>
      <c r="AJ1331" s="9" t="e">
        <f>VLOOKUP($C1331, 'FanGraphs - Team WAR Projected'!$B$2:$E$31, 3, FALSE)/162</f>
        <v>#N/A</v>
      </c>
      <c r="AK1331" s="9" t="e">
        <f>VLOOKUP($C1331, Team_Pitching___Advanced[[Team]:[xFIP]], 19,FALSE)</f>
        <v>#N/A</v>
      </c>
      <c r="AL1331" s="9" t="e">
        <f>VLOOKUP($C1331, Team_Pitching___Advanced[], 20, FALSE)</f>
        <v>#N/A</v>
      </c>
      <c r="AM1331" s="9" t="e">
        <f>VLOOKUP($C1331, Team_Batting___Dashboard[[Team]:[wOBA]], 16, FALSE)</f>
        <v>#N/A</v>
      </c>
      <c r="AN1331" s="9" t="e">
        <f>VLOOKUP($C1331, Team_Batting___Advanced[[Team]:[OPS]], 9, FALSE)</f>
        <v>#N/A</v>
      </c>
      <c r="AO1331" s="9" t="e">
        <f>VLOOKUP($C1331, Team_Batting___Advanced[], 19, FALSE)</f>
        <v>#N/A</v>
      </c>
      <c r="AP1331" s="9" t="e">
        <f>VLOOKUP($C1331, 'Team Per G'!$A$2:$G$31, 3, FALSE)</f>
        <v>#N/A</v>
      </c>
      <c r="AQ1331" s="9" t="e">
        <f>VLOOKUP($C1331, 'Team Per G'!$A$2:$G$31, 5, FALSE)</f>
        <v>#N/A</v>
      </c>
      <c r="AR1331" s="9" t="e">
        <f>VLOOKUP($C1331, 'Team Per G'!$A$2:$G$31, 4, FALSE)</f>
        <v>#N/A</v>
      </c>
      <c r="AS1331" s="9" t="e">
        <f>VLOOKUP($C1331, Team_Batting___Dashboard[], 22, FALSE)/$AC1331</f>
        <v>#N/A</v>
      </c>
      <c r="AT1331" s="9" t="e">
        <f>VLOOKUP($C1331, 'FanGraphs - Team WAR Projected'!$B$2:$E$31, 4, FALSE)/162</f>
        <v>#N/A</v>
      </c>
      <c r="AU1331" s="9" t="e">
        <f>VLOOKUP($C1331, FanGraphs_Standings[[Abbreviation]:[2024 Year to Date RS/G]], 6, FALSE)/$AC1331</f>
        <v>#N/A</v>
      </c>
      <c r="AV1331" s="9" t="e">
        <f>VLOOKUP($C1331, FanGraphs_Standings[[Abbreviation]:[2024 Projected Full Season RDif]], 19, FALSE)/162</f>
        <v>#N/A</v>
      </c>
      <c r="AW1331" s="9" t="e">
        <f>VLOOKUP($C1331, FanGraphs_Standings[[Abbreviation]:[2024 Projected Full Season RDif]], 5, FALSE)</f>
        <v>#N/A</v>
      </c>
      <c r="AX1331" s="9" t="e">
        <f>VLOOKUP($C1331, FanGraphs_Standings[[Abbreviation]:[2024 Projected Full Season W%]], 18, FALSE)</f>
        <v>#N/A</v>
      </c>
      <c r="AY1331" s="9" t="e">
        <f>VLOOKUP($C1331, 'Home Field Adv'!$A$2:$K$31, 11, FALSE)</f>
        <v>#N/A</v>
      </c>
      <c r="BB1331" s="5" t="str">
        <f t="shared" si="61"/>
        <v/>
      </c>
      <c r="BC1331" s="5" t="str">
        <f t="shared" si="62"/>
        <v/>
      </c>
      <c r="BD1331" s="5" t="str">
        <f t="shared" si="63"/>
        <v/>
      </c>
    </row>
    <row r="1332" spans="6:56" x14ac:dyDescent="0.45">
      <c r="F1332" s="9" t="e">
        <f>VLOOKUP($B1332, FanGraphs_Standings[[Abbreviation]:[2024 Year to Date G]], 2, FALSE)</f>
        <v>#N/A</v>
      </c>
      <c r="G1332" s="9" t="e">
        <f>IF(ISERR(VLOOKUP($D1332, 'SP Per G'!$A$2:$D$1380, 3, FALSE)), L1332, VLOOKUP($D1332, 'SP Per G'!$A$2:$D$1380, 3, FALSE))</f>
        <v>#N/A</v>
      </c>
      <c r="H1332" s="9" t="e">
        <f>VLOOKUP($D1332, 'SP Per G'!$A$2:$D$1380, 4, FALSE)</f>
        <v>#N/A</v>
      </c>
      <c r="I1332" s="9" t="e">
        <f>VLOOKUP($D1332, Individual_Pitching___Dashboard[], 18, FALSE)</f>
        <v>#N/A</v>
      </c>
      <c r="J1332" s="9" t="e">
        <f>VLOOKUP($D1332, Individual_Pitching___Dashboard[], 20, FALSE)</f>
        <v>#N/A</v>
      </c>
      <c r="K1332" s="9" t="e">
        <f>VLOOKUP($D1332, Individual_Pitching___Advanced[], 21,FALSE)</f>
        <v>#N/A</v>
      </c>
      <c r="L1332" s="9" t="e">
        <f>VLOOKUP($B1332, 'Team Per G'!$A$2:$G$31, 7, FALSE)</f>
        <v>#N/A</v>
      </c>
      <c r="M1332" s="9" t="e">
        <f>VLOOKUP($B1332, 'FanGraphs - Team WAR Projected'!$B$2:$E$31, 3, FALSE)/162</f>
        <v>#N/A</v>
      </c>
      <c r="N1332" s="9" t="e">
        <f>VLOOKUP($B1332, Team_Pitching___Advanced[[Team]:[xFIP]], 19,FALSE)</f>
        <v>#N/A</v>
      </c>
      <c r="O1332" s="9" t="e">
        <f>VLOOKUP($B1332, Team_Pitching___Advanced[], 20, FALSE)</f>
        <v>#N/A</v>
      </c>
      <c r="P1332" s="9" t="e">
        <f>VLOOKUP($B1332, Team_Batting___Dashboard[[Team]:[wOBA]], 16, FALSE)</f>
        <v>#N/A</v>
      </c>
      <c r="Q1332" s="9" t="e">
        <f>VLOOKUP($B1332, Team_Batting___Advanced[[Team]:[OPS]], 9, FALSE)</f>
        <v>#N/A</v>
      </c>
      <c r="R1332" s="9" t="e">
        <f>VLOOKUP($B1332, Team_Batting___Advanced[], 19, FALSE)</f>
        <v>#N/A</v>
      </c>
      <c r="S1332" s="9" t="e">
        <f>VLOOKUP($B1332, 'Team Per G'!$A$2:$G$31, 3, FALSE)</f>
        <v>#N/A</v>
      </c>
      <c r="T1332" s="9" t="e">
        <f>VLOOKUP($B1332, 'Team Per G'!$A$2:$G$31, 5, FALSE)</f>
        <v>#N/A</v>
      </c>
      <c r="U1332" s="9" t="e">
        <f>VLOOKUP($B1332, 'Team Per G'!$A$2:$G$31, 4, FALSE)</f>
        <v>#N/A</v>
      </c>
      <c r="V1332" s="9" t="e">
        <f>VLOOKUP($B1332, Team_Batting___Dashboard[], 22, FALSE)/$F1332</f>
        <v>#N/A</v>
      </c>
      <c r="W1332" s="9" t="e">
        <f>VLOOKUP($B1332, 'FanGraphs - Team WAR Projected'!$B$2:$E$31, 4, FALSE)/162</f>
        <v>#N/A</v>
      </c>
      <c r="X1332" s="9" t="e">
        <f>VLOOKUP($B1332, FanGraphs_Standings[[Abbreviation]:[2024 Year to Date RS/G]], 6, FALSE)/$F1332</f>
        <v>#N/A</v>
      </c>
      <c r="Y1332" s="9" t="e">
        <f>VLOOKUP($B1332, FanGraphs_Standings[[Abbreviation]:[2024 Projected Full Season RDif]], 19, FALSE)/162</f>
        <v>#N/A</v>
      </c>
      <c r="Z1332" s="9" t="e">
        <f>VLOOKUP($B1332, FanGraphs_Standings[[Abbreviation]:[2024 Projected Full Season RDif]], 5, FALSE)</f>
        <v>#N/A</v>
      </c>
      <c r="AA1332" s="9" t="e">
        <f>VLOOKUP($B1332, FanGraphs_Standings[[Abbreviation]:[2024 Projected Full Season W%]], 18, FALSE)</f>
        <v>#N/A</v>
      </c>
      <c r="AB1332" s="9" t="e">
        <f>VLOOKUP($B1332, 'Home Field Adv'!$A$2:$I$31, 9, FALSE)</f>
        <v>#N/A</v>
      </c>
      <c r="AC1332" s="9" t="e">
        <f>VLOOKUP($C1332, FanGraphs_Standings[[Abbreviation]:[2024 Year to Date G]], 2, FALSE)</f>
        <v>#N/A</v>
      </c>
      <c r="AD1332" s="9" t="e">
        <f>VLOOKUP($E1332, 'SP Per G'!$A$2:$D$1380, 3, FALSE)</f>
        <v>#N/A</v>
      </c>
      <c r="AE1332" s="9" t="e">
        <f>VLOOKUP($E1332, 'SP Per G'!$A$2:$D$1380, 4, FALSE)</f>
        <v>#N/A</v>
      </c>
      <c r="AF1332" s="9" t="e">
        <f>VLOOKUP($E1332, Individual_Pitching___Dashboard[], 18, FALSE)</f>
        <v>#N/A</v>
      </c>
      <c r="AG1332" s="9" t="e">
        <f>VLOOKUP($E1332, Individual_Pitching___Dashboard[], 20, FALSE)</f>
        <v>#N/A</v>
      </c>
      <c r="AH1332" s="9" t="e">
        <f>VLOOKUP($E1332, Individual_Pitching___Advanced[], 21,FALSE)</f>
        <v>#N/A</v>
      </c>
      <c r="AI1332" s="9" t="e">
        <f>VLOOKUP($C1332, 'Team Per G'!$A$2:$G$31, 7, FALSE)</f>
        <v>#N/A</v>
      </c>
      <c r="AJ1332" s="9" t="e">
        <f>VLOOKUP($C1332, 'FanGraphs - Team WAR Projected'!$B$2:$E$31, 3, FALSE)/162</f>
        <v>#N/A</v>
      </c>
      <c r="AK1332" s="9" t="e">
        <f>VLOOKUP($C1332, Team_Pitching___Advanced[[Team]:[xFIP]], 19,FALSE)</f>
        <v>#N/A</v>
      </c>
      <c r="AL1332" s="9" t="e">
        <f>VLOOKUP($C1332, Team_Pitching___Advanced[], 20, FALSE)</f>
        <v>#N/A</v>
      </c>
      <c r="AM1332" s="9" t="e">
        <f>VLOOKUP($C1332, Team_Batting___Dashboard[[Team]:[wOBA]], 16, FALSE)</f>
        <v>#N/A</v>
      </c>
      <c r="AN1332" s="9" t="e">
        <f>VLOOKUP($C1332, Team_Batting___Advanced[[Team]:[OPS]], 9, FALSE)</f>
        <v>#N/A</v>
      </c>
      <c r="AO1332" s="9" t="e">
        <f>VLOOKUP($C1332, Team_Batting___Advanced[], 19, FALSE)</f>
        <v>#N/A</v>
      </c>
      <c r="AP1332" s="9" t="e">
        <f>VLOOKUP($C1332, 'Team Per G'!$A$2:$G$31, 3, FALSE)</f>
        <v>#N/A</v>
      </c>
      <c r="AQ1332" s="9" t="e">
        <f>VLOOKUP($C1332, 'Team Per G'!$A$2:$G$31, 5, FALSE)</f>
        <v>#N/A</v>
      </c>
      <c r="AR1332" s="9" t="e">
        <f>VLOOKUP($C1332, 'Team Per G'!$A$2:$G$31, 4, FALSE)</f>
        <v>#N/A</v>
      </c>
      <c r="AS1332" s="9" t="e">
        <f>VLOOKUP($C1332, Team_Batting___Dashboard[], 22, FALSE)/$AC1332</f>
        <v>#N/A</v>
      </c>
      <c r="AT1332" s="9" t="e">
        <f>VLOOKUP($C1332, 'FanGraphs - Team WAR Projected'!$B$2:$E$31, 4, FALSE)/162</f>
        <v>#N/A</v>
      </c>
      <c r="AU1332" s="9" t="e">
        <f>VLOOKUP($C1332, FanGraphs_Standings[[Abbreviation]:[2024 Year to Date RS/G]], 6, FALSE)/$AC1332</f>
        <v>#N/A</v>
      </c>
      <c r="AV1332" s="9" t="e">
        <f>VLOOKUP($C1332, FanGraphs_Standings[[Abbreviation]:[2024 Projected Full Season RDif]], 19, FALSE)/162</f>
        <v>#N/A</v>
      </c>
      <c r="AW1332" s="9" t="e">
        <f>VLOOKUP($C1332, FanGraphs_Standings[[Abbreviation]:[2024 Projected Full Season RDif]], 5, FALSE)</f>
        <v>#N/A</v>
      </c>
      <c r="AX1332" s="9" t="e">
        <f>VLOOKUP($C1332, FanGraphs_Standings[[Abbreviation]:[2024 Projected Full Season W%]], 18, FALSE)</f>
        <v>#N/A</v>
      </c>
      <c r="AY1332" s="9" t="e">
        <f>VLOOKUP($C1332, 'Home Field Adv'!$A$2:$K$31, 11, FALSE)</f>
        <v>#N/A</v>
      </c>
      <c r="BB1332" s="5" t="str">
        <f t="shared" si="61"/>
        <v/>
      </c>
      <c r="BC1332" s="5" t="str">
        <f t="shared" si="62"/>
        <v/>
      </c>
      <c r="BD1332" s="5" t="str">
        <f t="shared" si="63"/>
        <v/>
      </c>
    </row>
    <row r="1333" spans="6:56" x14ac:dyDescent="0.45">
      <c r="F1333" s="9" t="e">
        <f>VLOOKUP($B1333, FanGraphs_Standings[[Abbreviation]:[2024 Year to Date G]], 2, FALSE)</f>
        <v>#N/A</v>
      </c>
      <c r="G1333" s="9" t="e">
        <f>IF(ISERR(VLOOKUP($D1333, 'SP Per G'!$A$2:$D$1380, 3, FALSE)), L1333, VLOOKUP($D1333, 'SP Per G'!$A$2:$D$1380, 3, FALSE))</f>
        <v>#N/A</v>
      </c>
      <c r="H1333" s="9" t="e">
        <f>VLOOKUP($D1333, 'SP Per G'!$A$2:$D$1380, 4, FALSE)</f>
        <v>#N/A</v>
      </c>
      <c r="I1333" s="9" t="e">
        <f>VLOOKUP($D1333, Individual_Pitching___Dashboard[], 18, FALSE)</f>
        <v>#N/A</v>
      </c>
      <c r="J1333" s="9" t="e">
        <f>VLOOKUP($D1333, Individual_Pitching___Dashboard[], 20, FALSE)</f>
        <v>#N/A</v>
      </c>
      <c r="K1333" s="9" t="e">
        <f>VLOOKUP($D1333, Individual_Pitching___Advanced[], 21,FALSE)</f>
        <v>#N/A</v>
      </c>
      <c r="L1333" s="9" t="e">
        <f>VLOOKUP($B1333, 'Team Per G'!$A$2:$G$31, 7, FALSE)</f>
        <v>#N/A</v>
      </c>
      <c r="M1333" s="9" t="e">
        <f>VLOOKUP($B1333, 'FanGraphs - Team WAR Projected'!$B$2:$E$31, 3, FALSE)/162</f>
        <v>#N/A</v>
      </c>
      <c r="N1333" s="9" t="e">
        <f>VLOOKUP($B1333, Team_Pitching___Advanced[[Team]:[xFIP]], 19,FALSE)</f>
        <v>#N/A</v>
      </c>
      <c r="O1333" s="9" t="e">
        <f>VLOOKUP($B1333, Team_Pitching___Advanced[], 20, FALSE)</f>
        <v>#N/A</v>
      </c>
      <c r="P1333" s="9" t="e">
        <f>VLOOKUP($B1333, Team_Batting___Dashboard[[Team]:[wOBA]], 16, FALSE)</f>
        <v>#N/A</v>
      </c>
      <c r="Q1333" s="9" t="e">
        <f>VLOOKUP($B1333, Team_Batting___Advanced[[Team]:[OPS]], 9, FALSE)</f>
        <v>#N/A</v>
      </c>
      <c r="R1333" s="9" t="e">
        <f>VLOOKUP($B1333, Team_Batting___Advanced[], 19, FALSE)</f>
        <v>#N/A</v>
      </c>
      <c r="S1333" s="9" t="e">
        <f>VLOOKUP($B1333, 'Team Per G'!$A$2:$G$31, 3, FALSE)</f>
        <v>#N/A</v>
      </c>
      <c r="T1333" s="9" t="e">
        <f>VLOOKUP($B1333, 'Team Per G'!$A$2:$G$31, 5, FALSE)</f>
        <v>#N/A</v>
      </c>
      <c r="U1333" s="9" t="e">
        <f>VLOOKUP($B1333, 'Team Per G'!$A$2:$G$31, 4, FALSE)</f>
        <v>#N/A</v>
      </c>
      <c r="V1333" s="9" t="e">
        <f>VLOOKUP($B1333, Team_Batting___Dashboard[], 22, FALSE)/$F1333</f>
        <v>#N/A</v>
      </c>
      <c r="W1333" s="9" t="e">
        <f>VLOOKUP($B1333, 'FanGraphs - Team WAR Projected'!$B$2:$E$31, 4, FALSE)/162</f>
        <v>#N/A</v>
      </c>
      <c r="X1333" s="9" t="e">
        <f>VLOOKUP($B1333, FanGraphs_Standings[[Abbreviation]:[2024 Year to Date RS/G]], 6, FALSE)/$F1333</f>
        <v>#N/A</v>
      </c>
      <c r="Y1333" s="9" t="e">
        <f>VLOOKUP($B1333, FanGraphs_Standings[[Abbreviation]:[2024 Projected Full Season RDif]], 19, FALSE)/162</f>
        <v>#N/A</v>
      </c>
      <c r="Z1333" s="9" t="e">
        <f>VLOOKUP($B1333, FanGraphs_Standings[[Abbreviation]:[2024 Projected Full Season RDif]], 5, FALSE)</f>
        <v>#N/A</v>
      </c>
      <c r="AA1333" s="9" t="e">
        <f>VLOOKUP($B1333, FanGraphs_Standings[[Abbreviation]:[2024 Projected Full Season W%]], 18, FALSE)</f>
        <v>#N/A</v>
      </c>
      <c r="AB1333" s="9" t="e">
        <f>VLOOKUP($B1333, 'Home Field Adv'!$A$2:$I$31, 9, FALSE)</f>
        <v>#N/A</v>
      </c>
      <c r="AC1333" s="9" t="e">
        <f>VLOOKUP($C1333, FanGraphs_Standings[[Abbreviation]:[2024 Year to Date G]], 2, FALSE)</f>
        <v>#N/A</v>
      </c>
      <c r="AD1333" s="9" t="e">
        <f>VLOOKUP($E1333, 'SP Per G'!$A$2:$D$1380, 3, FALSE)</f>
        <v>#N/A</v>
      </c>
      <c r="AE1333" s="9" t="e">
        <f>VLOOKUP($E1333, 'SP Per G'!$A$2:$D$1380, 4, FALSE)</f>
        <v>#N/A</v>
      </c>
      <c r="AF1333" s="9" t="e">
        <f>VLOOKUP($E1333, Individual_Pitching___Dashboard[], 18, FALSE)</f>
        <v>#N/A</v>
      </c>
      <c r="AG1333" s="9" t="e">
        <f>VLOOKUP($E1333, Individual_Pitching___Dashboard[], 20, FALSE)</f>
        <v>#N/A</v>
      </c>
      <c r="AH1333" s="9" t="e">
        <f>VLOOKUP($E1333, Individual_Pitching___Advanced[], 21,FALSE)</f>
        <v>#N/A</v>
      </c>
      <c r="AI1333" s="9" t="e">
        <f>VLOOKUP($C1333, 'Team Per G'!$A$2:$G$31, 7, FALSE)</f>
        <v>#N/A</v>
      </c>
      <c r="AJ1333" s="9" t="e">
        <f>VLOOKUP($C1333, 'FanGraphs - Team WAR Projected'!$B$2:$E$31, 3, FALSE)/162</f>
        <v>#N/A</v>
      </c>
      <c r="AK1333" s="9" t="e">
        <f>VLOOKUP($C1333, Team_Pitching___Advanced[[Team]:[xFIP]], 19,FALSE)</f>
        <v>#N/A</v>
      </c>
      <c r="AL1333" s="9" t="e">
        <f>VLOOKUP($C1333, Team_Pitching___Advanced[], 20, FALSE)</f>
        <v>#N/A</v>
      </c>
      <c r="AM1333" s="9" t="e">
        <f>VLOOKUP($C1333, Team_Batting___Dashboard[[Team]:[wOBA]], 16, FALSE)</f>
        <v>#N/A</v>
      </c>
      <c r="AN1333" s="9" t="e">
        <f>VLOOKUP($C1333, Team_Batting___Advanced[[Team]:[OPS]], 9, FALSE)</f>
        <v>#N/A</v>
      </c>
      <c r="AO1333" s="9" t="e">
        <f>VLOOKUP($C1333, Team_Batting___Advanced[], 19, FALSE)</f>
        <v>#N/A</v>
      </c>
      <c r="AP1333" s="9" t="e">
        <f>VLOOKUP($C1333, 'Team Per G'!$A$2:$G$31, 3, FALSE)</f>
        <v>#N/A</v>
      </c>
      <c r="AQ1333" s="9" t="e">
        <f>VLOOKUP($C1333, 'Team Per G'!$A$2:$G$31, 5, FALSE)</f>
        <v>#N/A</v>
      </c>
      <c r="AR1333" s="9" t="e">
        <f>VLOOKUP($C1333, 'Team Per G'!$A$2:$G$31, 4, FALSE)</f>
        <v>#N/A</v>
      </c>
      <c r="AS1333" s="9" t="e">
        <f>VLOOKUP($C1333, Team_Batting___Dashboard[], 22, FALSE)/$AC1333</f>
        <v>#N/A</v>
      </c>
      <c r="AT1333" s="9" t="e">
        <f>VLOOKUP($C1333, 'FanGraphs - Team WAR Projected'!$B$2:$E$31, 4, FALSE)/162</f>
        <v>#N/A</v>
      </c>
      <c r="AU1333" s="9" t="e">
        <f>VLOOKUP($C1333, FanGraphs_Standings[[Abbreviation]:[2024 Year to Date RS/G]], 6, FALSE)/$AC1333</f>
        <v>#N/A</v>
      </c>
      <c r="AV1333" s="9" t="e">
        <f>VLOOKUP($C1333, FanGraphs_Standings[[Abbreviation]:[2024 Projected Full Season RDif]], 19, FALSE)/162</f>
        <v>#N/A</v>
      </c>
      <c r="AW1333" s="9" t="e">
        <f>VLOOKUP($C1333, FanGraphs_Standings[[Abbreviation]:[2024 Projected Full Season RDif]], 5, FALSE)</f>
        <v>#N/A</v>
      </c>
      <c r="AX1333" s="9" t="e">
        <f>VLOOKUP($C1333, FanGraphs_Standings[[Abbreviation]:[2024 Projected Full Season W%]], 18, FALSE)</f>
        <v>#N/A</v>
      </c>
      <c r="AY1333" s="9" t="e">
        <f>VLOOKUP($C1333, 'Home Field Adv'!$A$2:$K$31, 11, FALSE)</f>
        <v>#N/A</v>
      </c>
      <c r="BB1333" s="5" t="str">
        <f t="shared" si="61"/>
        <v/>
      </c>
      <c r="BC1333" s="5" t="str">
        <f t="shared" si="62"/>
        <v/>
      </c>
      <c r="BD1333" s="5" t="str">
        <f t="shared" si="63"/>
        <v/>
      </c>
    </row>
    <row r="1334" spans="6:56" x14ac:dyDescent="0.45">
      <c r="F1334" s="9" t="e">
        <f>VLOOKUP($B1334, FanGraphs_Standings[[Abbreviation]:[2024 Year to Date G]], 2, FALSE)</f>
        <v>#N/A</v>
      </c>
      <c r="G1334" s="9" t="e">
        <f>IF(ISERR(VLOOKUP($D1334, 'SP Per G'!$A$2:$D$1380, 3, FALSE)), L1334, VLOOKUP($D1334, 'SP Per G'!$A$2:$D$1380, 3, FALSE))</f>
        <v>#N/A</v>
      </c>
      <c r="H1334" s="9" t="e">
        <f>VLOOKUP($D1334, 'SP Per G'!$A$2:$D$1380, 4, FALSE)</f>
        <v>#N/A</v>
      </c>
      <c r="I1334" s="9" t="e">
        <f>VLOOKUP($D1334, Individual_Pitching___Dashboard[], 18, FALSE)</f>
        <v>#N/A</v>
      </c>
      <c r="J1334" s="9" t="e">
        <f>VLOOKUP($D1334, Individual_Pitching___Dashboard[], 20, FALSE)</f>
        <v>#N/A</v>
      </c>
      <c r="K1334" s="9" t="e">
        <f>VLOOKUP($D1334, Individual_Pitching___Advanced[], 21,FALSE)</f>
        <v>#N/A</v>
      </c>
      <c r="L1334" s="9" t="e">
        <f>VLOOKUP($B1334, 'Team Per G'!$A$2:$G$31, 7, FALSE)</f>
        <v>#N/A</v>
      </c>
      <c r="M1334" s="9" t="e">
        <f>VLOOKUP($B1334, 'FanGraphs - Team WAR Projected'!$B$2:$E$31, 3, FALSE)/162</f>
        <v>#N/A</v>
      </c>
      <c r="N1334" s="9" t="e">
        <f>VLOOKUP($B1334, Team_Pitching___Advanced[[Team]:[xFIP]], 19,FALSE)</f>
        <v>#N/A</v>
      </c>
      <c r="O1334" s="9" t="e">
        <f>VLOOKUP($B1334, Team_Pitching___Advanced[], 20, FALSE)</f>
        <v>#N/A</v>
      </c>
      <c r="P1334" s="9" t="e">
        <f>VLOOKUP($B1334, Team_Batting___Dashboard[[Team]:[wOBA]], 16, FALSE)</f>
        <v>#N/A</v>
      </c>
      <c r="Q1334" s="9" t="e">
        <f>VLOOKUP($B1334, Team_Batting___Advanced[[Team]:[OPS]], 9, FALSE)</f>
        <v>#N/A</v>
      </c>
      <c r="R1334" s="9" t="e">
        <f>VLOOKUP($B1334, Team_Batting___Advanced[], 19, FALSE)</f>
        <v>#N/A</v>
      </c>
      <c r="S1334" s="9" t="e">
        <f>VLOOKUP($B1334, 'Team Per G'!$A$2:$G$31, 3, FALSE)</f>
        <v>#N/A</v>
      </c>
      <c r="T1334" s="9" t="e">
        <f>VLOOKUP($B1334, 'Team Per G'!$A$2:$G$31, 5, FALSE)</f>
        <v>#N/A</v>
      </c>
      <c r="U1334" s="9" t="e">
        <f>VLOOKUP($B1334, 'Team Per G'!$A$2:$G$31, 4, FALSE)</f>
        <v>#N/A</v>
      </c>
      <c r="V1334" s="9" t="e">
        <f>VLOOKUP($B1334, Team_Batting___Dashboard[], 22, FALSE)/$F1334</f>
        <v>#N/A</v>
      </c>
      <c r="W1334" s="9" t="e">
        <f>VLOOKUP($B1334, 'FanGraphs - Team WAR Projected'!$B$2:$E$31, 4, FALSE)/162</f>
        <v>#N/A</v>
      </c>
      <c r="X1334" s="9" t="e">
        <f>VLOOKUP($B1334, FanGraphs_Standings[[Abbreviation]:[2024 Year to Date RS/G]], 6, FALSE)/$F1334</f>
        <v>#N/A</v>
      </c>
      <c r="Y1334" s="9" t="e">
        <f>VLOOKUP($B1334, FanGraphs_Standings[[Abbreviation]:[2024 Projected Full Season RDif]], 19, FALSE)/162</f>
        <v>#N/A</v>
      </c>
      <c r="Z1334" s="9" t="e">
        <f>VLOOKUP($B1334, FanGraphs_Standings[[Abbreviation]:[2024 Projected Full Season RDif]], 5, FALSE)</f>
        <v>#N/A</v>
      </c>
      <c r="AA1334" s="9" t="e">
        <f>VLOOKUP($B1334, FanGraphs_Standings[[Abbreviation]:[2024 Projected Full Season W%]], 18, FALSE)</f>
        <v>#N/A</v>
      </c>
      <c r="AB1334" s="9" t="e">
        <f>VLOOKUP($B1334, 'Home Field Adv'!$A$2:$I$31, 9, FALSE)</f>
        <v>#N/A</v>
      </c>
      <c r="AC1334" s="9" t="e">
        <f>VLOOKUP($C1334, FanGraphs_Standings[[Abbreviation]:[2024 Year to Date G]], 2, FALSE)</f>
        <v>#N/A</v>
      </c>
      <c r="AD1334" s="9" t="e">
        <f>VLOOKUP($E1334, 'SP Per G'!$A$2:$D$1380, 3, FALSE)</f>
        <v>#N/A</v>
      </c>
      <c r="AE1334" s="9" t="e">
        <f>VLOOKUP($E1334, 'SP Per G'!$A$2:$D$1380, 4, FALSE)</f>
        <v>#N/A</v>
      </c>
      <c r="AF1334" s="9" t="e">
        <f>VLOOKUP($E1334, Individual_Pitching___Dashboard[], 18, FALSE)</f>
        <v>#N/A</v>
      </c>
      <c r="AG1334" s="9" t="e">
        <f>VLOOKUP($E1334, Individual_Pitching___Dashboard[], 20, FALSE)</f>
        <v>#N/A</v>
      </c>
      <c r="AH1334" s="9" t="e">
        <f>VLOOKUP($E1334, Individual_Pitching___Advanced[], 21,FALSE)</f>
        <v>#N/A</v>
      </c>
      <c r="AI1334" s="9" t="e">
        <f>VLOOKUP($C1334, 'Team Per G'!$A$2:$G$31, 7, FALSE)</f>
        <v>#N/A</v>
      </c>
      <c r="AJ1334" s="9" t="e">
        <f>VLOOKUP($C1334, 'FanGraphs - Team WAR Projected'!$B$2:$E$31, 3, FALSE)/162</f>
        <v>#N/A</v>
      </c>
      <c r="AK1334" s="9" t="e">
        <f>VLOOKUP($C1334, Team_Pitching___Advanced[[Team]:[xFIP]], 19,FALSE)</f>
        <v>#N/A</v>
      </c>
      <c r="AL1334" s="9" t="e">
        <f>VLOOKUP($C1334, Team_Pitching___Advanced[], 20, FALSE)</f>
        <v>#N/A</v>
      </c>
      <c r="AM1334" s="9" t="e">
        <f>VLOOKUP($C1334, Team_Batting___Dashboard[[Team]:[wOBA]], 16, FALSE)</f>
        <v>#N/A</v>
      </c>
      <c r="AN1334" s="9" t="e">
        <f>VLOOKUP($C1334, Team_Batting___Advanced[[Team]:[OPS]], 9, FALSE)</f>
        <v>#N/A</v>
      </c>
      <c r="AO1334" s="9" t="e">
        <f>VLOOKUP($C1334, Team_Batting___Advanced[], 19, FALSE)</f>
        <v>#N/A</v>
      </c>
      <c r="AP1334" s="9" t="e">
        <f>VLOOKUP($C1334, 'Team Per G'!$A$2:$G$31, 3, FALSE)</f>
        <v>#N/A</v>
      </c>
      <c r="AQ1334" s="9" t="e">
        <f>VLOOKUP($C1334, 'Team Per G'!$A$2:$G$31, 5, FALSE)</f>
        <v>#N/A</v>
      </c>
      <c r="AR1334" s="9" t="e">
        <f>VLOOKUP($C1334, 'Team Per G'!$A$2:$G$31, 4, FALSE)</f>
        <v>#N/A</v>
      </c>
      <c r="AS1334" s="9" t="e">
        <f>VLOOKUP($C1334, Team_Batting___Dashboard[], 22, FALSE)/$AC1334</f>
        <v>#N/A</v>
      </c>
      <c r="AT1334" s="9" t="e">
        <f>VLOOKUP($C1334, 'FanGraphs - Team WAR Projected'!$B$2:$E$31, 4, FALSE)/162</f>
        <v>#N/A</v>
      </c>
      <c r="AU1334" s="9" t="e">
        <f>VLOOKUP($C1334, FanGraphs_Standings[[Abbreviation]:[2024 Year to Date RS/G]], 6, FALSE)/$AC1334</f>
        <v>#N/A</v>
      </c>
      <c r="AV1334" s="9" t="e">
        <f>VLOOKUP($C1334, FanGraphs_Standings[[Abbreviation]:[2024 Projected Full Season RDif]], 19, FALSE)/162</f>
        <v>#N/A</v>
      </c>
      <c r="AW1334" s="9" t="e">
        <f>VLOOKUP($C1334, FanGraphs_Standings[[Abbreviation]:[2024 Projected Full Season RDif]], 5, FALSE)</f>
        <v>#N/A</v>
      </c>
      <c r="AX1334" s="9" t="e">
        <f>VLOOKUP($C1334, FanGraphs_Standings[[Abbreviation]:[2024 Projected Full Season W%]], 18, FALSE)</f>
        <v>#N/A</v>
      </c>
      <c r="AY1334" s="9" t="e">
        <f>VLOOKUP($C1334, 'Home Field Adv'!$A$2:$K$31, 11, FALSE)</f>
        <v>#N/A</v>
      </c>
      <c r="BB1334" s="5" t="str">
        <f t="shared" si="61"/>
        <v/>
      </c>
      <c r="BC1334" s="5" t="str">
        <f t="shared" si="62"/>
        <v/>
      </c>
      <c r="BD1334" s="5" t="str">
        <f t="shared" si="63"/>
        <v/>
      </c>
    </row>
    <row r="1335" spans="6:56" x14ac:dyDescent="0.45">
      <c r="F1335" s="9" t="e">
        <f>VLOOKUP($B1335, FanGraphs_Standings[[Abbreviation]:[2024 Year to Date G]], 2, FALSE)</f>
        <v>#N/A</v>
      </c>
      <c r="G1335" s="9" t="e">
        <f>IF(ISERR(VLOOKUP($D1335, 'SP Per G'!$A$2:$D$1380, 3, FALSE)), L1335, VLOOKUP($D1335, 'SP Per G'!$A$2:$D$1380, 3, FALSE))</f>
        <v>#N/A</v>
      </c>
      <c r="H1335" s="9" t="e">
        <f>VLOOKUP($D1335, 'SP Per G'!$A$2:$D$1380, 4, FALSE)</f>
        <v>#N/A</v>
      </c>
      <c r="I1335" s="9" t="e">
        <f>VLOOKUP($D1335, Individual_Pitching___Dashboard[], 18, FALSE)</f>
        <v>#N/A</v>
      </c>
      <c r="J1335" s="9" t="e">
        <f>VLOOKUP($D1335, Individual_Pitching___Dashboard[], 20, FALSE)</f>
        <v>#N/A</v>
      </c>
      <c r="K1335" s="9" t="e">
        <f>VLOOKUP($D1335, Individual_Pitching___Advanced[], 21,FALSE)</f>
        <v>#N/A</v>
      </c>
      <c r="L1335" s="9" t="e">
        <f>VLOOKUP($B1335, 'Team Per G'!$A$2:$G$31, 7, FALSE)</f>
        <v>#N/A</v>
      </c>
      <c r="M1335" s="9" t="e">
        <f>VLOOKUP($B1335, 'FanGraphs - Team WAR Projected'!$B$2:$E$31, 3, FALSE)/162</f>
        <v>#N/A</v>
      </c>
      <c r="N1335" s="9" t="e">
        <f>VLOOKUP($B1335, Team_Pitching___Advanced[[Team]:[xFIP]], 19,FALSE)</f>
        <v>#N/A</v>
      </c>
      <c r="O1335" s="9" t="e">
        <f>VLOOKUP($B1335, Team_Pitching___Advanced[], 20, FALSE)</f>
        <v>#N/A</v>
      </c>
      <c r="P1335" s="9" t="e">
        <f>VLOOKUP($B1335, Team_Batting___Dashboard[[Team]:[wOBA]], 16, FALSE)</f>
        <v>#N/A</v>
      </c>
      <c r="Q1335" s="9" t="e">
        <f>VLOOKUP($B1335, Team_Batting___Advanced[[Team]:[OPS]], 9, FALSE)</f>
        <v>#N/A</v>
      </c>
      <c r="R1335" s="9" t="e">
        <f>VLOOKUP($B1335, Team_Batting___Advanced[], 19, FALSE)</f>
        <v>#N/A</v>
      </c>
      <c r="S1335" s="9" t="e">
        <f>VLOOKUP($B1335, 'Team Per G'!$A$2:$G$31, 3, FALSE)</f>
        <v>#N/A</v>
      </c>
      <c r="T1335" s="9" t="e">
        <f>VLOOKUP($B1335, 'Team Per G'!$A$2:$G$31, 5, FALSE)</f>
        <v>#N/A</v>
      </c>
      <c r="U1335" s="9" t="e">
        <f>VLOOKUP($B1335, 'Team Per G'!$A$2:$G$31, 4, FALSE)</f>
        <v>#N/A</v>
      </c>
      <c r="V1335" s="9" t="e">
        <f>VLOOKUP($B1335, Team_Batting___Dashboard[], 22, FALSE)/$F1335</f>
        <v>#N/A</v>
      </c>
      <c r="W1335" s="9" t="e">
        <f>VLOOKUP($B1335, 'FanGraphs - Team WAR Projected'!$B$2:$E$31, 4, FALSE)/162</f>
        <v>#N/A</v>
      </c>
      <c r="X1335" s="9" t="e">
        <f>VLOOKUP($B1335, FanGraphs_Standings[[Abbreviation]:[2024 Year to Date RS/G]], 6, FALSE)/$F1335</f>
        <v>#N/A</v>
      </c>
      <c r="Y1335" s="9" t="e">
        <f>VLOOKUP($B1335, FanGraphs_Standings[[Abbreviation]:[2024 Projected Full Season RDif]], 19, FALSE)/162</f>
        <v>#N/A</v>
      </c>
      <c r="Z1335" s="9" t="e">
        <f>VLOOKUP($B1335, FanGraphs_Standings[[Abbreviation]:[2024 Projected Full Season RDif]], 5, FALSE)</f>
        <v>#N/A</v>
      </c>
      <c r="AA1335" s="9" t="e">
        <f>VLOOKUP($B1335, FanGraphs_Standings[[Abbreviation]:[2024 Projected Full Season W%]], 18, FALSE)</f>
        <v>#N/A</v>
      </c>
      <c r="AB1335" s="9" t="e">
        <f>VLOOKUP($B1335, 'Home Field Adv'!$A$2:$I$31, 9, FALSE)</f>
        <v>#N/A</v>
      </c>
      <c r="AC1335" s="9" t="e">
        <f>VLOOKUP($C1335, FanGraphs_Standings[[Abbreviation]:[2024 Year to Date G]], 2, FALSE)</f>
        <v>#N/A</v>
      </c>
      <c r="AD1335" s="9" t="e">
        <f>VLOOKUP($E1335, 'SP Per G'!$A$2:$D$1380, 3, FALSE)</f>
        <v>#N/A</v>
      </c>
      <c r="AE1335" s="9" t="e">
        <f>VLOOKUP($E1335, 'SP Per G'!$A$2:$D$1380, 4, FALSE)</f>
        <v>#N/A</v>
      </c>
      <c r="AF1335" s="9" t="e">
        <f>VLOOKUP($E1335, Individual_Pitching___Dashboard[], 18, FALSE)</f>
        <v>#N/A</v>
      </c>
      <c r="AG1335" s="9" t="e">
        <f>VLOOKUP($E1335, Individual_Pitching___Dashboard[], 20, FALSE)</f>
        <v>#N/A</v>
      </c>
      <c r="AH1335" s="9" t="e">
        <f>VLOOKUP($E1335, Individual_Pitching___Advanced[], 21,FALSE)</f>
        <v>#N/A</v>
      </c>
      <c r="AI1335" s="9" t="e">
        <f>VLOOKUP($C1335, 'Team Per G'!$A$2:$G$31, 7, FALSE)</f>
        <v>#N/A</v>
      </c>
      <c r="AJ1335" s="9" t="e">
        <f>VLOOKUP($C1335, 'FanGraphs - Team WAR Projected'!$B$2:$E$31, 3, FALSE)/162</f>
        <v>#N/A</v>
      </c>
      <c r="AK1335" s="9" t="e">
        <f>VLOOKUP($C1335, Team_Pitching___Advanced[[Team]:[xFIP]], 19,FALSE)</f>
        <v>#N/A</v>
      </c>
      <c r="AL1335" s="9" t="e">
        <f>VLOOKUP($C1335, Team_Pitching___Advanced[], 20, FALSE)</f>
        <v>#N/A</v>
      </c>
      <c r="AM1335" s="9" t="e">
        <f>VLOOKUP($C1335, Team_Batting___Dashboard[[Team]:[wOBA]], 16, FALSE)</f>
        <v>#N/A</v>
      </c>
      <c r="AN1335" s="9" t="e">
        <f>VLOOKUP($C1335, Team_Batting___Advanced[[Team]:[OPS]], 9, FALSE)</f>
        <v>#N/A</v>
      </c>
      <c r="AO1335" s="9" t="e">
        <f>VLOOKUP($C1335, Team_Batting___Advanced[], 19, FALSE)</f>
        <v>#N/A</v>
      </c>
      <c r="AP1335" s="9" t="e">
        <f>VLOOKUP($C1335, 'Team Per G'!$A$2:$G$31, 3, FALSE)</f>
        <v>#N/A</v>
      </c>
      <c r="AQ1335" s="9" t="e">
        <f>VLOOKUP($C1335, 'Team Per G'!$A$2:$G$31, 5, FALSE)</f>
        <v>#N/A</v>
      </c>
      <c r="AR1335" s="9" t="e">
        <f>VLOOKUP($C1335, 'Team Per G'!$A$2:$G$31, 4, FALSE)</f>
        <v>#N/A</v>
      </c>
      <c r="AS1335" s="9" t="e">
        <f>VLOOKUP($C1335, Team_Batting___Dashboard[], 22, FALSE)/$AC1335</f>
        <v>#N/A</v>
      </c>
      <c r="AT1335" s="9" t="e">
        <f>VLOOKUP($C1335, 'FanGraphs - Team WAR Projected'!$B$2:$E$31, 4, FALSE)/162</f>
        <v>#N/A</v>
      </c>
      <c r="AU1335" s="9" t="e">
        <f>VLOOKUP($C1335, FanGraphs_Standings[[Abbreviation]:[2024 Year to Date RS/G]], 6, FALSE)/$AC1335</f>
        <v>#N/A</v>
      </c>
      <c r="AV1335" s="9" t="e">
        <f>VLOOKUP($C1335, FanGraphs_Standings[[Abbreviation]:[2024 Projected Full Season RDif]], 19, FALSE)/162</f>
        <v>#N/A</v>
      </c>
      <c r="AW1335" s="9" t="e">
        <f>VLOOKUP($C1335, FanGraphs_Standings[[Abbreviation]:[2024 Projected Full Season RDif]], 5, FALSE)</f>
        <v>#N/A</v>
      </c>
      <c r="AX1335" s="9" t="e">
        <f>VLOOKUP($C1335, FanGraphs_Standings[[Abbreviation]:[2024 Projected Full Season W%]], 18, FALSE)</f>
        <v>#N/A</v>
      </c>
      <c r="AY1335" s="9" t="e">
        <f>VLOOKUP($C1335, 'Home Field Adv'!$A$2:$K$31, 11, FALSE)</f>
        <v>#N/A</v>
      </c>
      <c r="BB1335" s="5" t="str">
        <f t="shared" si="61"/>
        <v/>
      </c>
      <c r="BC1335" s="5" t="str">
        <f t="shared" si="62"/>
        <v/>
      </c>
      <c r="BD1335" s="5" t="str">
        <f t="shared" si="63"/>
        <v/>
      </c>
    </row>
    <row r="1336" spans="6:56" x14ac:dyDescent="0.45">
      <c r="F1336" s="9" t="e">
        <f>VLOOKUP($B1336, FanGraphs_Standings[[Abbreviation]:[2024 Year to Date G]], 2, FALSE)</f>
        <v>#N/A</v>
      </c>
      <c r="G1336" s="9" t="e">
        <f>IF(ISERR(VLOOKUP($D1336, 'SP Per G'!$A$2:$D$1380, 3, FALSE)), L1336, VLOOKUP($D1336, 'SP Per G'!$A$2:$D$1380, 3, FALSE))</f>
        <v>#N/A</v>
      </c>
      <c r="H1336" s="9" t="e">
        <f>VLOOKUP($D1336, 'SP Per G'!$A$2:$D$1380, 4, FALSE)</f>
        <v>#N/A</v>
      </c>
      <c r="I1336" s="9" t="e">
        <f>VLOOKUP($D1336, Individual_Pitching___Dashboard[], 18, FALSE)</f>
        <v>#N/A</v>
      </c>
      <c r="J1336" s="9" t="e">
        <f>VLOOKUP($D1336, Individual_Pitching___Dashboard[], 20, FALSE)</f>
        <v>#N/A</v>
      </c>
      <c r="K1336" s="9" t="e">
        <f>VLOOKUP($D1336, Individual_Pitching___Advanced[], 21,FALSE)</f>
        <v>#N/A</v>
      </c>
      <c r="L1336" s="9" t="e">
        <f>VLOOKUP($B1336, 'Team Per G'!$A$2:$G$31, 7, FALSE)</f>
        <v>#N/A</v>
      </c>
      <c r="M1336" s="9" t="e">
        <f>VLOOKUP($B1336, 'FanGraphs - Team WAR Projected'!$B$2:$E$31, 3, FALSE)/162</f>
        <v>#N/A</v>
      </c>
      <c r="N1336" s="9" t="e">
        <f>VLOOKUP($B1336, Team_Pitching___Advanced[[Team]:[xFIP]], 19,FALSE)</f>
        <v>#N/A</v>
      </c>
      <c r="O1336" s="9" t="e">
        <f>VLOOKUP($B1336, Team_Pitching___Advanced[], 20, FALSE)</f>
        <v>#N/A</v>
      </c>
      <c r="P1336" s="9" t="e">
        <f>VLOOKUP($B1336, Team_Batting___Dashboard[[Team]:[wOBA]], 16, FALSE)</f>
        <v>#N/A</v>
      </c>
      <c r="Q1336" s="9" t="e">
        <f>VLOOKUP($B1336, Team_Batting___Advanced[[Team]:[OPS]], 9, FALSE)</f>
        <v>#N/A</v>
      </c>
      <c r="R1336" s="9" t="e">
        <f>VLOOKUP($B1336, Team_Batting___Advanced[], 19, FALSE)</f>
        <v>#N/A</v>
      </c>
      <c r="S1336" s="9" t="e">
        <f>VLOOKUP($B1336, 'Team Per G'!$A$2:$G$31, 3, FALSE)</f>
        <v>#N/A</v>
      </c>
      <c r="T1336" s="9" t="e">
        <f>VLOOKUP($B1336, 'Team Per G'!$A$2:$G$31, 5, FALSE)</f>
        <v>#N/A</v>
      </c>
      <c r="U1336" s="9" t="e">
        <f>VLOOKUP($B1336, 'Team Per G'!$A$2:$G$31, 4, FALSE)</f>
        <v>#N/A</v>
      </c>
      <c r="V1336" s="9" t="e">
        <f>VLOOKUP($B1336, Team_Batting___Dashboard[], 22, FALSE)/$F1336</f>
        <v>#N/A</v>
      </c>
      <c r="W1336" s="9" t="e">
        <f>VLOOKUP($B1336, 'FanGraphs - Team WAR Projected'!$B$2:$E$31, 4, FALSE)/162</f>
        <v>#N/A</v>
      </c>
      <c r="X1336" s="9" t="e">
        <f>VLOOKUP($B1336, FanGraphs_Standings[[Abbreviation]:[2024 Year to Date RS/G]], 6, FALSE)/$F1336</f>
        <v>#N/A</v>
      </c>
      <c r="Y1336" s="9" t="e">
        <f>VLOOKUP($B1336, FanGraphs_Standings[[Abbreviation]:[2024 Projected Full Season RDif]], 19, FALSE)/162</f>
        <v>#N/A</v>
      </c>
      <c r="Z1336" s="9" t="e">
        <f>VLOOKUP($B1336, FanGraphs_Standings[[Abbreviation]:[2024 Projected Full Season RDif]], 5, FALSE)</f>
        <v>#N/A</v>
      </c>
      <c r="AA1336" s="9" t="e">
        <f>VLOOKUP($B1336, FanGraphs_Standings[[Abbreviation]:[2024 Projected Full Season W%]], 18, FALSE)</f>
        <v>#N/A</v>
      </c>
      <c r="AB1336" s="9" t="e">
        <f>VLOOKUP($B1336, 'Home Field Adv'!$A$2:$I$31, 9, FALSE)</f>
        <v>#N/A</v>
      </c>
      <c r="AC1336" s="9" t="e">
        <f>VLOOKUP($C1336, FanGraphs_Standings[[Abbreviation]:[2024 Year to Date G]], 2, FALSE)</f>
        <v>#N/A</v>
      </c>
      <c r="AD1336" s="9" t="e">
        <f>VLOOKUP($E1336, 'SP Per G'!$A$2:$D$1380, 3, FALSE)</f>
        <v>#N/A</v>
      </c>
      <c r="AE1336" s="9" t="e">
        <f>VLOOKUP($E1336, 'SP Per G'!$A$2:$D$1380, 4, FALSE)</f>
        <v>#N/A</v>
      </c>
      <c r="AF1336" s="9" t="e">
        <f>VLOOKUP($E1336, Individual_Pitching___Dashboard[], 18, FALSE)</f>
        <v>#N/A</v>
      </c>
      <c r="AG1336" s="9" t="e">
        <f>VLOOKUP($E1336, Individual_Pitching___Dashboard[], 20, FALSE)</f>
        <v>#N/A</v>
      </c>
      <c r="AH1336" s="9" t="e">
        <f>VLOOKUP($E1336, Individual_Pitching___Advanced[], 21,FALSE)</f>
        <v>#N/A</v>
      </c>
      <c r="AI1336" s="9" t="e">
        <f>VLOOKUP($C1336, 'Team Per G'!$A$2:$G$31, 7, FALSE)</f>
        <v>#N/A</v>
      </c>
      <c r="AJ1336" s="9" t="e">
        <f>VLOOKUP($C1336, 'FanGraphs - Team WAR Projected'!$B$2:$E$31, 3, FALSE)/162</f>
        <v>#N/A</v>
      </c>
      <c r="AK1336" s="9" t="e">
        <f>VLOOKUP($C1336, Team_Pitching___Advanced[[Team]:[xFIP]], 19,FALSE)</f>
        <v>#N/A</v>
      </c>
      <c r="AL1336" s="9" t="e">
        <f>VLOOKUP($C1336, Team_Pitching___Advanced[], 20, FALSE)</f>
        <v>#N/A</v>
      </c>
      <c r="AM1336" s="9" t="e">
        <f>VLOOKUP($C1336, Team_Batting___Dashboard[[Team]:[wOBA]], 16, FALSE)</f>
        <v>#N/A</v>
      </c>
      <c r="AN1336" s="9" t="e">
        <f>VLOOKUP($C1336, Team_Batting___Advanced[[Team]:[OPS]], 9, FALSE)</f>
        <v>#N/A</v>
      </c>
      <c r="AO1336" s="9" t="e">
        <f>VLOOKUP($C1336, Team_Batting___Advanced[], 19, FALSE)</f>
        <v>#N/A</v>
      </c>
      <c r="AP1336" s="9" t="e">
        <f>VLOOKUP($C1336, 'Team Per G'!$A$2:$G$31, 3, FALSE)</f>
        <v>#N/A</v>
      </c>
      <c r="AQ1336" s="9" t="e">
        <f>VLOOKUP($C1336, 'Team Per G'!$A$2:$G$31, 5, FALSE)</f>
        <v>#N/A</v>
      </c>
      <c r="AR1336" s="9" t="e">
        <f>VLOOKUP($C1336, 'Team Per G'!$A$2:$G$31, 4, FALSE)</f>
        <v>#N/A</v>
      </c>
      <c r="AS1336" s="9" t="e">
        <f>VLOOKUP($C1336, Team_Batting___Dashboard[], 22, FALSE)/$AC1336</f>
        <v>#N/A</v>
      </c>
      <c r="AT1336" s="9" t="e">
        <f>VLOOKUP($C1336, 'FanGraphs - Team WAR Projected'!$B$2:$E$31, 4, FALSE)/162</f>
        <v>#N/A</v>
      </c>
      <c r="AU1336" s="9" t="e">
        <f>VLOOKUP($C1336, FanGraphs_Standings[[Abbreviation]:[2024 Year to Date RS/G]], 6, FALSE)/$AC1336</f>
        <v>#N/A</v>
      </c>
      <c r="AV1336" s="9" t="e">
        <f>VLOOKUP($C1336, FanGraphs_Standings[[Abbreviation]:[2024 Projected Full Season RDif]], 19, FALSE)/162</f>
        <v>#N/A</v>
      </c>
      <c r="AW1336" s="9" t="e">
        <f>VLOOKUP($C1336, FanGraphs_Standings[[Abbreviation]:[2024 Projected Full Season RDif]], 5, FALSE)</f>
        <v>#N/A</v>
      </c>
      <c r="AX1336" s="9" t="e">
        <f>VLOOKUP($C1336, FanGraphs_Standings[[Abbreviation]:[2024 Projected Full Season W%]], 18, FALSE)</f>
        <v>#N/A</v>
      </c>
      <c r="AY1336" s="9" t="e">
        <f>VLOOKUP($C1336, 'Home Field Adv'!$A$2:$K$31, 11, FALSE)</f>
        <v>#N/A</v>
      </c>
      <c r="BB1336" s="5" t="str">
        <f t="shared" si="61"/>
        <v/>
      </c>
      <c r="BC1336" s="5" t="str">
        <f t="shared" si="62"/>
        <v/>
      </c>
      <c r="BD1336" s="5" t="str">
        <f t="shared" si="63"/>
        <v/>
      </c>
    </row>
    <row r="1337" spans="6:56" x14ac:dyDescent="0.45">
      <c r="F1337" s="9" t="e">
        <f>VLOOKUP($B1337, FanGraphs_Standings[[Abbreviation]:[2024 Year to Date G]], 2, FALSE)</f>
        <v>#N/A</v>
      </c>
      <c r="G1337" s="9" t="e">
        <f>IF(ISERR(VLOOKUP($D1337, 'SP Per G'!$A$2:$D$1380, 3, FALSE)), L1337, VLOOKUP($D1337, 'SP Per G'!$A$2:$D$1380, 3, FALSE))</f>
        <v>#N/A</v>
      </c>
      <c r="H1337" s="9" t="e">
        <f>VLOOKUP($D1337, 'SP Per G'!$A$2:$D$1380, 4, FALSE)</f>
        <v>#N/A</v>
      </c>
      <c r="I1337" s="9" t="e">
        <f>VLOOKUP($D1337, Individual_Pitching___Dashboard[], 18, FALSE)</f>
        <v>#N/A</v>
      </c>
      <c r="J1337" s="9" t="e">
        <f>VLOOKUP($D1337, Individual_Pitching___Dashboard[], 20, FALSE)</f>
        <v>#N/A</v>
      </c>
      <c r="K1337" s="9" t="e">
        <f>VLOOKUP($D1337, Individual_Pitching___Advanced[], 21,FALSE)</f>
        <v>#N/A</v>
      </c>
      <c r="L1337" s="9" t="e">
        <f>VLOOKUP($B1337, 'Team Per G'!$A$2:$G$31, 7, FALSE)</f>
        <v>#N/A</v>
      </c>
      <c r="M1337" s="9" t="e">
        <f>VLOOKUP($B1337, 'FanGraphs - Team WAR Projected'!$B$2:$E$31, 3, FALSE)/162</f>
        <v>#N/A</v>
      </c>
      <c r="N1337" s="9" t="e">
        <f>VLOOKUP($B1337, Team_Pitching___Advanced[[Team]:[xFIP]], 19,FALSE)</f>
        <v>#N/A</v>
      </c>
      <c r="O1337" s="9" t="e">
        <f>VLOOKUP($B1337, Team_Pitching___Advanced[], 20, FALSE)</f>
        <v>#N/A</v>
      </c>
      <c r="P1337" s="9" t="e">
        <f>VLOOKUP($B1337, Team_Batting___Dashboard[[Team]:[wOBA]], 16, FALSE)</f>
        <v>#N/A</v>
      </c>
      <c r="Q1337" s="9" t="e">
        <f>VLOOKUP($B1337, Team_Batting___Advanced[[Team]:[OPS]], 9, FALSE)</f>
        <v>#N/A</v>
      </c>
      <c r="R1337" s="9" t="e">
        <f>VLOOKUP($B1337, Team_Batting___Advanced[], 19, FALSE)</f>
        <v>#N/A</v>
      </c>
      <c r="S1337" s="9" t="e">
        <f>VLOOKUP($B1337, 'Team Per G'!$A$2:$G$31, 3, FALSE)</f>
        <v>#N/A</v>
      </c>
      <c r="T1337" s="9" t="e">
        <f>VLOOKUP($B1337, 'Team Per G'!$A$2:$G$31, 5, FALSE)</f>
        <v>#N/A</v>
      </c>
      <c r="U1337" s="9" t="e">
        <f>VLOOKUP($B1337, 'Team Per G'!$A$2:$G$31, 4, FALSE)</f>
        <v>#N/A</v>
      </c>
      <c r="V1337" s="9" t="e">
        <f>VLOOKUP($B1337, Team_Batting___Dashboard[], 22, FALSE)/$F1337</f>
        <v>#N/A</v>
      </c>
      <c r="W1337" s="9" t="e">
        <f>VLOOKUP($B1337, 'FanGraphs - Team WAR Projected'!$B$2:$E$31, 4, FALSE)/162</f>
        <v>#N/A</v>
      </c>
      <c r="X1337" s="9" t="e">
        <f>VLOOKUP($B1337, FanGraphs_Standings[[Abbreviation]:[2024 Year to Date RS/G]], 6, FALSE)/$F1337</f>
        <v>#N/A</v>
      </c>
      <c r="Y1337" s="9" t="e">
        <f>VLOOKUP($B1337, FanGraphs_Standings[[Abbreviation]:[2024 Projected Full Season RDif]], 19, FALSE)/162</f>
        <v>#N/A</v>
      </c>
      <c r="Z1337" s="9" t="e">
        <f>VLOOKUP($B1337, FanGraphs_Standings[[Abbreviation]:[2024 Projected Full Season RDif]], 5, FALSE)</f>
        <v>#N/A</v>
      </c>
      <c r="AA1337" s="9" t="e">
        <f>VLOOKUP($B1337, FanGraphs_Standings[[Abbreviation]:[2024 Projected Full Season W%]], 18, FALSE)</f>
        <v>#N/A</v>
      </c>
      <c r="AB1337" s="9" t="e">
        <f>VLOOKUP($B1337, 'Home Field Adv'!$A$2:$I$31, 9, FALSE)</f>
        <v>#N/A</v>
      </c>
      <c r="AC1337" s="9" t="e">
        <f>VLOOKUP($C1337, FanGraphs_Standings[[Abbreviation]:[2024 Year to Date G]], 2, FALSE)</f>
        <v>#N/A</v>
      </c>
      <c r="AD1337" s="9" t="e">
        <f>VLOOKUP($E1337, 'SP Per G'!$A$2:$D$1380, 3, FALSE)</f>
        <v>#N/A</v>
      </c>
      <c r="AE1337" s="9" t="e">
        <f>VLOOKUP($E1337, 'SP Per G'!$A$2:$D$1380, 4, FALSE)</f>
        <v>#N/A</v>
      </c>
      <c r="AF1337" s="9" t="e">
        <f>VLOOKUP($E1337, Individual_Pitching___Dashboard[], 18, FALSE)</f>
        <v>#N/A</v>
      </c>
      <c r="AG1337" s="9" t="e">
        <f>VLOOKUP($E1337, Individual_Pitching___Dashboard[], 20, FALSE)</f>
        <v>#N/A</v>
      </c>
      <c r="AH1337" s="9" t="e">
        <f>VLOOKUP($E1337, Individual_Pitching___Advanced[], 21,FALSE)</f>
        <v>#N/A</v>
      </c>
      <c r="AI1337" s="9" t="e">
        <f>VLOOKUP($C1337, 'Team Per G'!$A$2:$G$31, 7, FALSE)</f>
        <v>#N/A</v>
      </c>
      <c r="AJ1337" s="9" t="e">
        <f>VLOOKUP($C1337, 'FanGraphs - Team WAR Projected'!$B$2:$E$31, 3, FALSE)/162</f>
        <v>#N/A</v>
      </c>
      <c r="AK1337" s="9" t="e">
        <f>VLOOKUP($C1337, Team_Pitching___Advanced[[Team]:[xFIP]], 19,FALSE)</f>
        <v>#N/A</v>
      </c>
      <c r="AL1337" s="9" t="e">
        <f>VLOOKUP($C1337, Team_Pitching___Advanced[], 20, FALSE)</f>
        <v>#N/A</v>
      </c>
      <c r="AM1337" s="9" t="e">
        <f>VLOOKUP($C1337, Team_Batting___Dashboard[[Team]:[wOBA]], 16, FALSE)</f>
        <v>#N/A</v>
      </c>
      <c r="AN1337" s="9" t="e">
        <f>VLOOKUP($C1337, Team_Batting___Advanced[[Team]:[OPS]], 9, FALSE)</f>
        <v>#N/A</v>
      </c>
      <c r="AO1337" s="9" t="e">
        <f>VLOOKUP($C1337, Team_Batting___Advanced[], 19, FALSE)</f>
        <v>#N/A</v>
      </c>
      <c r="AP1337" s="9" t="e">
        <f>VLOOKUP($C1337, 'Team Per G'!$A$2:$G$31, 3, FALSE)</f>
        <v>#N/A</v>
      </c>
      <c r="AQ1337" s="9" t="e">
        <f>VLOOKUP($C1337, 'Team Per G'!$A$2:$G$31, 5, FALSE)</f>
        <v>#N/A</v>
      </c>
      <c r="AR1337" s="9" t="e">
        <f>VLOOKUP($C1337, 'Team Per G'!$A$2:$G$31, 4, FALSE)</f>
        <v>#N/A</v>
      </c>
      <c r="AS1337" s="9" t="e">
        <f>VLOOKUP($C1337, Team_Batting___Dashboard[], 22, FALSE)/$AC1337</f>
        <v>#N/A</v>
      </c>
      <c r="AT1337" s="9" t="e">
        <f>VLOOKUP($C1337, 'FanGraphs - Team WAR Projected'!$B$2:$E$31, 4, FALSE)/162</f>
        <v>#N/A</v>
      </c>
      <c r="AU1337" s="9" t="e">
        <f>VLOOKUP($C1337, FanGraphs_Standings[[Abbreviation]:[2024 Year to Date RS/G]], 6, FALSE)/$AC1337</f>
        <v>#N/A</v>
      </c>
      <c r="AV1337" s="9" t="e">
        <f>VLOOKUP($C1337, FanGraphs_Standings[[Abbreviation]:[2024 Projected Full Season RDif]], 19, FALSE)/162</f>
        <v>#N/A</v>
      </c>
      <c r="AW1337" s="9" t="e">
        <f>VLOOKUP($C1337, FanGraphs_Standings[[Abbreviation]:[2024 Projected Full Season RDif]], 5, FALSE)</f>
        <v>#N/A</v>
      </c>
      <c r="AX1337" s="9" t="e">
        <f>VLOOKUP($C1337, FanGraphs_Standings[[Abbreviation]:[2024 Projected Full Season W%]], 18, FALSE)</f>
        <v>#N/A</v>
      </c>
      <c r="AY1337" s="9" t="e">
        <f>VLOOKUP($C1337, 'Home Field Adv'!$A$2:$K$31, 11, FALSE)</f>
        <v>#N/A</v>
      </c>
      <c r="BB1337" s="5" t="str">
        <f t="shared" si="61"/>
        <v/>
      </c>
      <c r="BC1337" s="5" t="str">
        <f t="shared" si="62"/>
        <v/>
      </c>
      <c r="BD1337" s="5" t="str">
        <f t="shared" si="63"/>
        <v/>
      </c>
    </row>
    <row r="1338" spans="6:56" x14ac:dyDescent="0.45">
      <c r="F1338" s="9" t="e">
        <f>VLOOKUP($B1338, FanGraphs_Standings[[Abbreviation]:[2024 Year to Date G]], 2, FALSE)</f>
        <v>#N/A</v>
      </c>
      <c r="G1338" s="9" t="e">
        <f>IF(ISERR(VLOOKUP($D1338, 'SP Per G'!$A$2:$D$1380, 3, FALSE)), L1338, VLOOKUP($D1338, 'SP Per G'!$A$2:$D$1380, 3, FALSE))</f>
        <v>#N/A</v>
      </c>
      <c r="H1338" s="9" t="e">
        <f>VLOOKUP($D1338, 'SP Per G'!$A$2:$D$1380, 4, FALSE)</f>
        <v>#N/A</v>
      </c>
      <c r="I1338" s="9" t="e">
        <f>VLOOKUP($D1338, Individual_Pitching___Dashboard[], 18, FALSE)</f>
        <v>#N/A</v>
      </c>
      <c r="J1338" s="9" t="e">
        <f>VLOOKUP($D1338, Individual_Pitching___Dashboard[], 20, FALSE)</f>
        <v>#N/A</v>
      </c>
      <c r="K1338" s="9" t="e">
        <f>VLOOKUP($D1338, Individual_Pitching___Advanced[], 21,FALSE)</f>
        <v>#N/A</v>
      </c>
      <c r="L1338" s="9" t="e">
        <f>VLOOKUP($B1338, 'Team Per G'!$A$2:$G$31, 7, FALSE)</f>
        <v>#N/A</v>
      </c>
      <c r="M1338" s="9" t="e">
        <f>VLOOKUP($B1338, 'FanGraphs - Team WAR Projected'!$B$2:$E$31, 3, FALSE)/162</f>
        <v>#N/A</v>
      </c>
      <c r="N1338" s="9" t="e">
        <f>VLOOKUP($B1338, Team_Pitching___Advanced[[Team]:[xFIP]], 19,FALSE)</f>
        <v>#N/A</v>
      </c>
      <c r="O1338" s="9" t="e">
        <f>VLOOKUP($B1338, Team_Pitching___Advanced[], 20, FALSE)</f>
        <v>#N/A</v>
      </c>
      <c r="P1338" s="9" t="e">
        <f>VLOOKUP($B1338, Team_Batting___Dashboard[[Team]:[wOBA]], 16, FALSE)</f>
        <v>#N/A</v>
      </c>
      <c r="Q1338" s="9" t="e">
        <f>VLOOKUP($B1338, Team_Batting___Advanced[[Team]:[OPS]], 9, FALSE)</f>
        <v>#N/A</v>
      </c>
      <c r="R1338" s="9" t="e">
        <f>VLOOKUP($B1338, Team_Batting___Advanced[], 19, FALSE)</f>
        <v>#N/A</v>
      </c>
      <c r="S1338" s="9" t="e">
        <f>VLOOKUP($B1338, 'Team Per G'!$A$2:$G$31, 3, FALSE)</f>
        <v>#N/A</v>
      </c>
      <c r="T1338" s="9" t="e">
        <f>VLOOKUP($B1338, 'Team Per G'!$A$2:$G$31, 5, FALSE)</f>
        <v>#N/A</v>
      </c>
      <c r="U1338" s="9" t="e">
        <f>VLOOKUP($B1338, 'Team Per G'!$A$2:$G$31, 4, FALSE)</f>
        <v>#N/A</v>
      </c>
      <c r="V1338" s="9" t="e">
        <f>VLOOKUP($B1338, Team_Batting___Dashboard[], 22, FALSE)/$F1338</f>
        <v>#N/A</v>
      </c>
      <c r="W1338" s="9" t="e">
        <f>VLOOKUP($B1338, 'FanGraphs - Team WAR Projected'!$B$2:$E$31, 4, FALSE)/162</f>
        <v>#N/A</v>
      </c>
      <c r="X1338" s="9" t="e">
        <f>VLOOKUP($B1338, FanGraphs_Standings[[Abbreviation]:[2024 Year to Date RS/G]], 6, FALSE)/$F1338</f>
        <v>#N/A</v>
      </c>
      <c r="Y1338" s="9" t="e">
        <f>VLOOKUP($B1338, FanGraphs_Standings[[Abbreviation]:[2024 Projected Full Season RDif]], 19, FALSE)/162</f>
        <v>#N/A</v>
      </c>
      <c r="Z1338" s="9" t="e">
        <f>VLOOKUP($B1338, FanGraphs_Standings[[Abbreviation]:[2024 Projected Full Season RDif]], 5, FALSE)</f>
        <v>#N/A</v>
      </c>
      <c r="AA1338" s="9" t="e">
        <f>VLOOKUP($B1338, FanGraphs_Standings[[Abbreviation]:[2024 Projected Full Season W%]], 18, FALSE)</f>
        <v>#N/A</v>
      </c>
      <c r="AB1338" s="9" t="e">
        <f>VLOOKUP($B1338, 'Home Field Adv'!$A$2:$I$31, 9, FALSE)</f>
        <v>#N/A</v>
      </c>
      <c r="AC1338" s="9" t="e">
        <f>VLOOKUP($C1338, FanGraphs_Standings[[Abbreviation]:[2024 Year to Date G]], 2, FALSE)</f>
        <v>#N/A</v>
      </c>
      <c r="AD1338" s="9" t="e">
        <f>VLOOKUP($E1338, 'SP Per G'!$A$2:$D$1380, 3, FALSE)</f>
        <v>#N/A</v>
      </c>
      <c r="AE1338" s="9" t="e">
        <f>VLOOKUP($E1338, 'SP Per G'!$A$2:$D$1380, 4, FALSE)</f>
        <v>#N/A</v>
      </c>
      <c r="AF1338" s="9" t="e">
        <f>VLOOKUP($E1338, Individual_Pitching___Dashboard[], 18, FALSE)</f>
        <v>#N/A</v>
      </c>
      <c r="AG1338" s="9" t="e">
        <f>VLOOKUP($E1338, Individual_Pitching___Dashboard[], 20, FALSE)</f>
        <v>#N/A</v>
      </c>
      <c r="AH1338" s="9" t="e">
        <f>VLOOKUP($E1338, Individual_Pitching___Advanced[], 21,FALSE)</f>
        <v>#N/A</v>
      </c>
      <c r="AI1338" s="9" t="e">
        <f>VLOOKUP($C1338, 'Team Per G'!$A$2:$G$31, 7, FALSE)</f>
        <v>#N/A</v>
      </c>
      <c r="AJ1338" s="9" t="e">
        <f>VLOOKUP($C1338, 'FanGraphs - Team WAR Projected'!$B$2:$E$31, 3, FALSE)/162</f>
        <v>#N/A</v>
      </c>
      <c r="AK1338" s="9" t="e">
        <f>VLOOKUP($C1338, Team_Pitching___Advanced[[Team]:[xFIP]], 19,FALSE)</f>
        <v>#N/A</v>
      </c>
      <c r="AL1338" s="9" t="e">
        <f>VLOOKUP($C1338, Team_Pitching___Advanced[], 20, FALSE)</f>
        <v>#N/A</v>
      </c>
      <c r="AM1338" s="9" t="e">
        <f>VLOOKUP($C1338, Team_Batting___Dashboard[[Team]:[wOBA]], 16, FALSE)</f>
        <v>#N/A</v>
      </c>
      <c r="AN1338" s="9" t="e">
        <f>VLOOKUP($C1338, Team_Batting___Advanced[[Team]:[OPS]], 9, FALSE)</f>
        <v>#N/A</v>
      </c>
      <c r="AO1338" s="9" t="e">
        <f>VLOOKUP($C1338, Team_Batting___Advanced[], 19, FALSE)</f>
        <v>#N/A</v>
      </c>
      <c r="AP1338" s="9" t="e">
        <f>VLOOKUP($C1338, 'Team Per G'!$A$2:$G$31, 3, FALSE)</f>
        <v>#N/A</v>
      </c>
      <c r="AQ1338" s="9" t="e">
        <f>VLOOKUP($C1338, 'Team Per G'!$A$2:$G$31, 5, FALSE)</f>
        <v>#N/A</v>
      </c>
      <c r="AR1338" s="9" t="e">
        <f>VLOOKUP($C1338, 'Team Per G'!$A$2:$G$31, 4, FALSE)</f>
        <v>#N/A</v>
      </c>
      <c r="AS1338" s="9" t="e">
        <f>VLOOKUP($C1338, Team_Batting___Dashboard[], 22, FALSE)/$AC1338</f>
        <v>#N/A</v>
      </c>
      <c r="AT1338" s="9" t="e">
        <f>VLOOKUP($C1338, 'FanGraphs - Team WAR Projected'!$B$2:$E$31, 4, FALSE)/162</f>
        <v>#N/A</v>
      </c>
      <c r="AU1338" s="9" t="e">
        <f>VLOOKUP($C1338, FanGraphs_Standings[[Abbreviation]:[2024 Year to Date RS/G]], 6, FALSE)/$AC1338</f>
        <v>#N/A</v>
      </c>
      <c r="AV1338" s="9" t="e">
        <f>VLOOKUP($C1338, FanGraphs_Standings[[Abbreviation]:[2024 Projected Full Season RDif]], 19, FALSE)/162</f>
        <v>#N/A</v>
      </c>
      <c r="AW1338" s="9" t="e">
        <f>VLOOKUP($C1338, FanGraphs_Standings[[Abbreviation]:[2024 Projected Full Season RDif]], 5, FALSE)</f>
        <v>#N/A</v>
      </c>
      <c r="AX1338" s="9" t="e">
        <f>VLOOKUP($C1338, FanGraphs_Standings[[Abbreviation]:[2024 Projected Full Season W%]], 18, FALSE)</f>
        <v>#N/A</v>
      </c>
      <c r="AY1338" s="9" t="e">
        <f>VLOOKUP($C1338, 'Home Field Adv'!$A$2:$K$31, 11, FALSE)</f>
        <v>#N/A</v>
      </c>
      <c r="BB1338" s="5" t="str">
        <f t="shared" si="61"/>
        <v/>
      </c>
      <c r="BC1338" s="5" t="str">
        <f t="shared" si="62"/>
        <v/>
      </c>
      <c r="BD1338" s="5" t="str">
        <f t="shared" si="63"/>
        <v/>
      </c>
    </row>
    <row r="1339" spans="6:56" x14ac:dyDescent="0.45">
      <c r="F1339" s="9" t="e">
        <f>VLOOKUP($B1339, FanGraphs_Standings[[Abbreviation]:[2024 Year to Date G]], 2, FALSE)</f>
        <v>#N/A</v>
      </c>
      <c r="G1339" s="9" t="e">
        <f>IF(ISERR(VLOOKUP($D1339, 'SP Per G'!$A$2:$D$1380, 3, FALSE)), L1339, VLOOKUP($D1339, 'SP Per G'!$A$2:$D$1380, 3, FALSE))</f>
        <v>#N/A</v>
      </c>
      <c r="H1339" s="9" t="e">
        <f>VLOOKUP($D1339, 'SP Per G'!$A$2:$D$1380, 4, FALSE)</f>
        <v>#N/A</v>
      </c>
      <c r="I1339" s="9" t="e">
        <f>VLOOKUP($D1339, Individual_Pitching___Dashboard[], 18, FALSE)</f>
        <v>#N/A</v>
      </c>
      <c r="J1339" s="9" t="e">
        <f>VLOOKUP($D1339, Individual_Pitching___Dashboard[], 20, FALSE)</f>
        <v>#N/A</v>
      </c>
      <c r="K1339" s="9" t="e">
        <f>VLOOKUP($D1339, Individual_Pitching___Advanced[], 21,FALSE)</f>
        <v>#N/A</v>
      </c>
      <c r="L1339" s="9" t="e">
        <f>VLOOKUP($B1339, 'Team Per G'!$A$2:$G$31, 7, FALSE)</f>
        <v>#N/A</v>
      </c>
      <c r="M1339" s="9" t="e">
        <f>VLOOKUP($B1339, 'FanGraphs - Team WAR Projected'!$B$2:$E$31, 3, FALSE)/162</f>
        <v>#N/A</v>
      </c>
      <c r="N1339" s="9" t="e">
        <f>VLOOKUP($B1339, Team_Pitching___Advanced[[Team]:[xFIP]], 19,FALSE)</f>
        <v>#N/A</v>
      </c>
      <c r="O1339" s="9" t="e">
        <f>VLOOKUP($B1339, Team_Pitching___Advanced[], 20, FALSE)</f>
        <v>#N/A</v>
      </c>
      <c r="P1339" s="9" t="e">
        <f>VLOOKUP($B1339, Team_Batting___Dashboard[[Team]:[wOBA]], 16, FALSE)</f>
        <v>#N/A</v>
      </c>
      <c r="Q1339" s="9" t="e">
        <f>VLOOKUP($B1339, Team_Batting___Advanced[[Team]:[OPS]], 9, FALSE)</f>
        <v>#N/A</v>
      </c>
      <c r="R1339" s="9" t="e">
        <f>VLOOKUP($B1339, Team_Batting___Advanced[], 19, FALSE)</f>
        <v>#N/A</v>
      </c>
      <c r="S1339" s="9" t="e">
        <f>VLOOKUP($B1339, 'Team Per G'!$A$2:$G$31, 3, FALSE)</f>
        <v>#N/A</v>
      </c>
      <c r="T1339" s="9" t="e">
        <f>VLOOKUP($B1339, 'Team Per G'!$A$2:$G$31, 5, FALSE)</f>
        <v>#N/A</v>
      </c>
      <c r="U1339" s="9" t="e">
        <f>VLOOKUP($B1339, 'Team Per G'!$A$2:$G$31, 4, FALSE)</f>
        <v>#N/A</v>
      </c>
      <c r="V1339" s="9" t="e">
        <f>VLOOKUP($B1339, Team_Batting___Dashboard[], 22, FALSE)/$F1339</f>
        <v>#N/A</v>
      </c>
      <c r="W1339" s="9" t="e">
        <f>VLOOKUP($B1339, 'FanGraphs - Team WAR Projected'!$B$2:$E$31, 4, FALSE)/162</f>
        <v>#N/A</v>
      </c>
      <c r="X1339" s="9" t="e">
        <f>VLOOKUP($B1339, FanGraphs_Standings[[Abbreviation]:[2024 Year to Date RS/G]], 6, FALSE)/$F1339</f>
        <v>#N/A</v>
      </c>
      <c r="Y1339" s="9" t="e">
        <f>VLOOKUP($B1339, FanGraphs_Standings[[Abbreviation]:[2024 Projected Full Season RDif]], 19, FALSE)/162</f>
        <v>#N/A</v>
      </c>
      <c r="Z1339" s="9" t="e">
        <f>VLOOKUP($B1339, FanGraphs_Standings[[Abbreviation]:[2024 Projected Full Season RDif]], 5, FALSE)</f>
        <v>#N/A</v>
      </c>
      <c r="AA1339" s="9" t="e">
        <f>VLOOKUP($B1339, FanGraphs_Standings[[Abbreviation]:[2024 Projected Full Season W%]], 18, FALSE)</f>
        <v>#N/A</v>
      </c>
      <c r="AB1339" s="9" t="e">
        <f>VLOOKUP($B1339, 'Home Field Adv'!$A$2:$I$31, 9, FALSE)</f>
        <v>#N/A</v>
      </c>
      <c r="AC1339" s="9" t="e">
        <f>VLOOKUP($C1339, FanGraphs_Standings[[Abbreviation]:[2024 Year to Date G]], 2, FALSE)</f>
        <v>#N/A</v>
      </c>
      <c r="AD1339" s="9" t="e">
        <f>VLOOKUP($E1339, 'SP Per G'!$A$2:$D$1380, 3, FALSE)</f>
        <v>#N/A</v>
      </c>
      <c r="AE1339" s="9" t="e">
        <f>VLOOKUP($E1339, 'SP Per G'!$A$2:$D$1380, 4, FALSE)</f>
        <v>#N/A</v>
      </c>
      <c r="AF1339" s="9" t="e">
        <f>VLOOKUP($E1339, Individual_Pitching___Dashboard[], 18, FALSE)</f>
        <v>#N/A</v>
      </c>
      <c r="AG1339" s="9" t="e">
        <f>VLOOKUP($E1339, Individual_Pitching___Dashboard[], 20, FALSE)</f>
        <v>#N/A</v>
      </c>
      <c r="AH1339" s="9" t="e">
        <f>VLOOKUP($E1339, Individual_Pitching___Advanced[], 21,FALSE)</f>
        <v>#N/A</v>
      </c>
      <c r="AI1339" s="9" t="e">
        <f>VLOOKUP($C1339, 'Team Per G'!$A$2:$G$31, 7, FALSE)</f>
        <v>#N/A</v>
      </c>
      <c r="AJ1339" s="9" t="e">
        <f>VLOOKUP($C1339, 'FanGraphs - Team WAR Projected'!$B$2:$E$31, 3, FALSE)/162</f>
        <v>#N/A</v>
      </c>
      <c r="AK1339" s="9" t="e">
        <f>VLOOKUP($C1339, Team_Pitching___Advanced[[Team]:[xFIP]], 19,FALSE)</f>
        <v>#N/A</v>
      </c>
      <c r="AL1339" s="9" t="e">
        <f>VLOOKUP($C1339, Team_Pitching___Advanced[], 20, FALSE)</f>
        <v>#N/A</v>
      </c>
      <c r="AM1339" s="9" t="e">
        <f>VLOOKUP($C1339, Team_Batting___Dashboard[[Team]:[wOBA]], 16, FALSE)</f>
        <v>#N/A</v>
      </c>
      <c r="AN1339" s="9" t="e">
        <f>VLOOKUP($C1339, Team_Batting___Advanced[[Team]:[OPS]], 9, FALSE)</f>
        <v>#N/A</v>
      </c>
      <c r="AO1339" s="9" t="e">
        <f>VLOOKUP($C1339, Team_Batting___Advanced[], 19, FALSE)</f>
        <v>#N/A</v>
      </c>
      <c r="AP1339" s="9" t="e">
        <f>VLOOKUP($C1339, 'Team Per G'!$A$2:$G$31, 3, FALSE)</f>
        <v>#N/A</v>
      </c>
      <c r="AQ1339" s="9" t="e">
        <f>VLOOKUP($C1339, 'Team Per G'!$A$2:$G$31, 5, FALSE)</f>
        <v>#N/A</v>
      </c>
      <c r="AR1339" s="9" t="e">
        <f>VLOOKUP($C1339, 'Team Per G'!$A$2:$G$31, 4, FALSE)</f>
        <v>#N/A</v>
      </c>
      <c r="AS1339" s="9" t="e">
        <f>VLOOKUP($C1339, Team_Batting___Dashboard[], 22, FALSE)/$AC1339</f>
        <v>#N/A</v>
      </c>
      <c r="AT1339" s="9" t="e">
        <f>VLOOKUP($C1339, 'FanGraphs - Team WAR Projected'!$B$2:$E$31, 4, FALSE)/162</f>
        <v>#N/A</v>
      </c>
      <c r="AU1339" s="9" t="e">
        <f>VLOOKUP($C1339, FanGraphs_Standings[[Abbreviation]:[2024 Year to Date RS/G]], 6, FALSE)/$AC1339</f>
        <v>#N/A</v>
      </c>
      <c r="AV1339" s="9" t="e">
        <f>VLOOKUP($C1339, FanGraphs_Standings[[Abbreviation]:[2024 Projected Full Season RDif]], 19, FALSE)/162</f>
        <v>#N/A</v>
      </c>
      <c r="AW1339" s="9" t="e">
        <f>VLOOKUP($C1339, FanGraphs_Standings[[Abbreviation]:[2024 Projected Full Season RDif]], 5, FALSE)</f>
        <v>#N/A</v>
      </c>
      <c r="AX1339" s="9" t="e">
        <f>VLOOKUP($C1339, FanGraphs_Standings[[Abbreviation]:[2024 Projected Full Season W%]], 18, FALSE)</f>
        <v>#N/A</v>
      </c>
      <c r="AY1339" s="9" t="e">
        <f>VLOOKUP($C1339, 'Home Field Adv'!$A$2:$K$31, 11, FALSE)</f>
        <v>#N/A</v>
      </c>
      <c r="BB1339" s="5" t="str">
        <f t="shared" si="61"/>
        <v/>
      </c>
      <c r="BC1339" s="5" t="str">
        <f t="shared" si="62"/>
        <v/>
      </c>
      <c r="BD1339" s="5" t="str">
        <f t="shared" si="63"/>
        <v/>
      </c>
    </row>
    <row r="1340" spans="6:56" x14ac:dyDescent="0.45">
      <c r="F1340" s="9" t="e">
        <f>VLOOKUP($B1340, FanGraphs_Standings[[Abbreviation]:[2024 Year to Date G]], 2, FALSE)</f>
        <v>#N/A</v>
      </c>
      <c r="G1340" s="9" t="e">
        <f>IF(ISERR(VLOOKUP($D1340, 'SP Per G'!$A$2:$D$1380, 3, FALSE)), L1340, VLOOKUP($D1340, 'SP Per G'!$A$2:$D$1380, 3, FALSE))</f>
        <v>#N/A</v>
      </c>
      <c r="H1340" s="9" t="e">
        <f>VLOOKUP($D1340, 'SP Per G'!$A$2:$D$1380, 4, FALSE)</f>
        <v>#N/A</v>
      </c>
      <c r="I1340" s="9" t="e">
        <f>VLOOKUP($D1340, Individual_Pitching___Dashboard[], 18, FALSE)</f>
        <v>#N/A</v>
      </c>
      <c r="J1340" s="9" t="e">
        <f>VLOOKUP($D1340, Individual_Pitching___Dashboard[], 20, FALSE)</f>
        <v>#N/A</v>
      </c>
      <c r="K1340" s="9" t="e">
        <f>VLOOKUP($D1340, Individual_Pitching___Advanced[], 21,FALSE)</f>
        <v>#N/A</v>
      </c>
      <c r="L1340" s="9" t="e">
        <f>VLOOKUP($B1340, 'Team Per G'!$A$2:$G$31, 7, FALSE)</f>
        <v>#N/A</v>
      </c>
      <c r="M1340" s="9" t="e">
        <f>VLOOKUP($B1340, 'FanGraphs - Team WAR Projected'!$B$2:$E$31, 3, FALSE)/162</f>
        <v>#N/A</v>
      </c>
      <c r="N1340" s="9" t="e">
        <f>VLOOKUP($B1340, Team_Pitching___Advanced[[Team]:[xFIP]], 19,FALSE)</f>
        <v>#N/A</v>
      </c>
      <c r="O1340" s="9" t="e">
        <f>VLOOKUP($B1340, Team_Pitching___Advanced[], 20, FALSE)</f>
        <v>#N/A</v>
      </c>
      <c r="P1340" s="9" t="e">
        <f>VLOOKUP($B1340, Team_Batting___Dashboard[[Team]:[wOBA]], 16, FALSE)</f>
        <v>#N/A</v>
      </c>
      <c r="Q1340" s="9" t="e">
        <f>VLOOKUP($B1340, Team_Batting___Advanced[[Team]:[OPS]], 9, FALSE)</f>
        <v>#N/A</v>
      </c>
      <c r="R1340" s="9" t="e">
        <f>VLOOKUP($B1340, Team_Batting___Advanced[], 19, FALSE)</f>
        <v>#N/A</v>
      </c>
      <c r="S1340" s="9" t="e">
        <f>VLOOKUP($B1340, 'Team Per G'!$A$2:$G$31, 3, FALSE)</f>
        <v>#N/A</v>
      </c>
      <c r="T1340" s="9" t="e">
        <f>VLOOKUP($B1340, 'Team Per G'!$A$2:$G$31, 5, FALSE)</f>
        <v>#N/A</v>
      </c>
      <c r="U1340" s="9" t="e">
        <f>VLOOKUP($B1340, 'Team Per G'!$A$2:$G$31, 4, FALSE)</f>
        <v>#N/A</v>
      </c>
      <c r="V1340" s="9" t="e">
        <f>VLOOKUP($B1340, Team_Batting___Dashboard[], 22, FALSE)/$F1340</f>
        <v>#N/A</v>
      </c>
      <c r="W1340" s="9" t="e">
        <f>VLOOKUP($B1340, 'FanGraphs - Team WAR Projected'!$B$2:$E$31, 4, FALSE)/162</f>
        <v>#N/A</v>
      </c>
      <c r="X1340" s="9" t="e">
        <f>VLOOKUP($B1340, FanGraphs_Standings[[Abbreviation]:[2024 Year to Date RS/G]], 6, FALSE)/$F1340</f>
        <v>#N/A</v>
      </c>
      <c r="Y1340" s="9" t="e">
        <f>VLOOKUP($B1340, FanGraphs_Standings[[Abbreviation]:[2024 Projected Full Season RDif]], 19, FALSE)/162</f>
        <v>#N/A</v>
      </c>
      <c r="Z1340" s="9" t="e">
        <f>VLOOKUP($B1340, FanGraphs_Standings[[Abbreviation]:[2024 Projected Full Season RDif]], 5, FALSE)</f>
        <v>#N/A</v>
      </c>
      <c r="AA1340" s="9" t="e">
        <f>VLOOKUP($B1340, FanGraphs_Standings[[Abbreviation]:[2024 Projected Full Season W%]], 18, FALSE)</f>
        <v>#N/A</v>
      </c>
      <c r="AB1340" s="9" t="e">
        <f>VLOOKUP($B1340, 'Home Field Adv'!$A$2:$I$31, 9, FALSE)</f>
        <v>#N/A</v>
      </c>
      <c r="AC1340" s="9" t="e">
        <f>VLOOKUP($C1340, FanGraphs_Standings[[Abbreviation]:[2024 Year to Date G]], 2, FALSE)</f>
        <v>#N/A</v>
      </c>
      <c r="AD1340" s="9" t="e">
        <f>VLOOKUP($E1340, 'SP Per G'!$A$2:$D$1380, 3, FALSE)</f>
        <v>#N/A</v>
      </c>
      <c r="AE1340" s="9" t="e">
        <f>VLOOKUP($E1340, 'SP Per G'!$A$2:$D$1380, 4, FALSE)</f>
        <v>#N/A</v>
      </c>
      <c r="AF1340" s="9" t="e">
        <f>VLOOKUP($E1340, Individual_Pitching___Dashboard[], 18, FALSE)</f>
        <v>#N/A</v>
      </c>
      <c r="AG1340" s="9" t="e">
        <f>VLOOKUP($E1340, Individual_Pitching___Dashboard[], 20, FALSE)</f>
        <v>#N/A</v>
      </c>
      <c r="AH1340" s="9" t="e">
        <f>VLOOKUP($E1340, Individual_Pitching___Advanced[], 21,FALSE)</f>
        <v>#N/A</v>
      </c>
      <c r="AI1340" s="9" t="e">
        <f>VLOOKUP($C1340, 'Team Per G'!$A$2:$G$31, 7, FALSE)</f>
        <v>#N/A</v>
      </c>
      <c r="AJ1340" s="9" t="e">
        <f>VLOOKUP($C1340, 'FanGraphs - Team WAR Projected'!$B$2:$E$31, 3, FALSE)/162</f>
        <v>#N/A</v>
      </c>
      <c r="AK1340" s="9" t="e">
        <f>VLOOKUP($C1340, Team_Pitching___Advanced[[Team]:[xFIP]], 19,FALSE)</f>
        <v>#N/A</v>
      </c>
      <c r="AL1340" s="9" t="e">
        <f>VLOOKUP($C1340, Team_Pitching___Advanced[], 20, FALSE)</f>
        <v>#N/A</v>
      </c>
      <c r="AM1340" s="9" t="e">
        <f>VLOOKUP($C1340, Team_Batting___Dashboard[[Team]:[wOBA]], 16, FALSE)</f>
        <v>#N/A</v>
      </c>
      <c r="AN1340" s="9" t="e">
        <f>VLOOKUP($C1340, Team_Batting___Advanced[[Team]:[OPS]], 9, FALSE)</f>
        <v>#N/A</v>
      </c>
      <c r="AO1340" s="9" t="e">
        <f>VLOOKUP($C1340, Team_Batting___Advanced[], 19, FALSE)</f>
        <v>#N/A</v>
      </c>
      <c r="AP1340" s="9" t="e">
        <f>VLOOKUP($C1340, 'Team Per G'!$A$2:$G$31, 3, FALSE)</f>
        <v>#N/A</v>
      </c>
      <c r="AQ1340" s="9" t="e">
        <f>VLOOKUP($C1340, 'Team Per G'!$A$2:$G$31, 5, FALSE)</f>
        <v>#N/A</v>
      </c>
      <c r="AR1340" s="9" t="e">
        <f>VLOOKUP($C1340, 'Team Per G'!$A$2:$G$31, 4, FALSE)</f>
        <v>#N/A</v>
      </c>
      <c r="AS1340" s="9" t="e">
        <f>VLOOKUP($C1340, Team_Batting___Dashboard[], 22, FALSE)/$AC1340</f>
        <v>#N/A</v>
      </c>
      <c r="AT1340" s="9" t="e">
        <f>VLOOKUP($C1340, 'FanGraphs - Team WAR Projected'!$B$2:$E$31, 4, FALSE)/162</f>
        <v>#N/A</v>
      </c>
      <c r="AU1340" s="9" t="e">
        <f>VLOOKUP($C1340, FanGraphs_Standings[[Abbreviation]:[2024 Year to Date RS/G]], 6, FALSE)/$AC1340</f>
        <v>#N/A</v>
      </c>
      <c r="AV1340" s="9" t="e">
        <f>VLOOKUP($C1340, FanGraphs_Standings[[Abbreviation]:[2024 Projected Full Season RDif]], 19, FALSE)/162</f>
        <v>#N/A</v>
      </c>
      <c r="AW1340" s="9" t="e">
        <f>VLOOKUP($C1340, FanGraphs_Standings[[Abbreviation]:[2024 Projected Full Season RDif]], 5, FALSE)</f>
        <v>#N/A</v>
      </c>
      <c r="AX1340" s="9" t="e">
        <f>VLOOKUP($C1340, FanGraphs_Standings[[Abbreviation]:[2024 Projected Full Season W%]], 18, FALSE)</f>
        <v>#N/A</v>
      </c>
      <c r="AY1340" s="9" t="e">
        <f>VLOOKUP($C1340, 'Home Field Adv'!$A$2:$K$31, 11, FALSE)</f>
        <v>#N/A</v>
      </c>
      <c r="BB1340" s="5" t="str">
        <f t="shared" si="61"/>
        <v/>
      </c>
      <c r="BC1340" s="5" t="str">
        <f t="shared" si="62"/>
        <v/>
      </c>
      <c r="BD1340" s="5" t="str">
        <f t="shared" si="63"/>
        <v/>
      </c>
    </row>
    <row r="1341" spans="6:56" x14ac:dyDescent="0.45">
      <c r="F1341" s="9" t="e">
        <f>VLOOKUP($B1341, FanGraphs_Standings[[Abbreviation]:[2024 Year to Date G]], 2, FALSE)</f>
        <v>#N/A</v>
      </c>
      <c r="G1341" s="9" t="e">
        <f>IF(ISERR(VLOOKUP($D1341, 'SP Per G'!$A$2:$D$1380, 3, FALSE)), L1341, VLOOKUP($D1341, 'SP Per G'!$A$2:$D$1380, 3, FALSE))</f>
        <v>#N/A</v>
      </c>
      <c r="H1341" s="9" t="e">
        <f>VLOOKUP($D1341, 'SP Per G'!$A$2:$D$1380, 4, FALSE)</f>
        <v>#N/A</v>
      </c>
      <c r="I1341" s="9" t="e">
        <f>VLOOKUP($D1341, Individual_Pitching___Dashboard[], 18, FALSE)</f>
        <v>#N/A</v>
      </c>
      <c r="J1341" s="9" t="e">
        <f>VLOOKUP($D1341, Individual_Pitching___Dashboard[], 20, FALSE)</f>
        <v>#N/A</v>
      </c>
      <c r="K1341" s="9" t="e">
        <f>VLOOKUP($D1341, Individual_Pitching___Advanced[], 21,FALSE)</f>
        <v>#N/A</v>
      </c>
      <c r="L1341" s="9" t="e">
        <f>VLOOKUP($B1341, 'Team Per G'!$A$2:$G$31, 7, FALSE)</f>
        <v>#N/A</v>
      </c>
      <c r="M1341" s="9" t="e">
        <f>VLOOKUP($B1341, 'FanGraphs - Team WAR Projected'!$B$2:$E$31, 3, FALSE)/162</f>
        <v>#N/A</v>
      </c>
      <c r="N1341" s="9" t="e">
        <f>VLOOKUP($B1341, Team_Pitching___Advanced[[Team]:[xFIP]], 19,FALSE)</f>
        <v>#N/A</v>
      </c>
      <c r="O1341" s="9" t="e">
        <f>VLOOKUP($B1341, Team_Pitching___Advanced[], 20, FALSE)</f>
        <v>#N/A</v>
      </c>
      <c r="P1341" s="9" t="e">
        <f>VLOOKUP($B1341, Team_Batting___Dashboard[[Team]:[wOBA]], 16, FALSE)</f>
        <v>#N/A</v>
      </c>
      <c r="Q1341" s="9" t="e">
        <f>VLOOKUP($B1341, Team_Batting___Advanced[[Team]:[OPS]], 9, FALSE)</f>
        <v>#N/A</v>
      </c>
      <c r="R1341" s="9" t="e">
        <f>VLOOKUP($B1341, Team_Batting___Advanced[], 19, FALSE)</f>
        <v>#N/A</v>
      </c>
      <c r="S1341" s="9" t="e">
        <f>VLOOKUP($B1341, 'Team Per G'!$A$2:$G$31, 3, FALSE)</f>
        <v>#N/A</v>
      </c>
      <c r="T1341" s="9" t="e">
        <f>VLOOKUP($B1341, 'Team Per G'!$A$2:$G$31, 5, FALSE)</f>
        <v>#N/A</v>
      </c>
      <c r="U1341" s="9" t="e">
        <f>VLOOKUP($B1341, 'Team Per G'!$A$2:$G$31, 4, FALSE)</f>
        <v>#N/A</v>
      </c>
      <c r="V1341" s="9" t="e">
        <f>VLOOKUP($B1341, Team_Batting___Dashboard[], 22, FALSE)/$F1341</f>
        <v>#N/A</v>
      </c>
      <c r="W1341" s="9" t="e">
        <f>VLOOKUP($B1341, 'FanGraphs - Team WAR Projected'!$B$2:$E$31, 4, FALSE)/162</f>
        <v>#N/A</v>
      </c>
      <c r="X1341" s="9" t="e">
        <f>VLOOKUP($B1341, FanGraphs_Standings[[Abbreviation]:[2024 Year to Date RS/G]], 6, FALSE)/$F1341</f>
        <v>#N/A</v>
      </c>
      <c r="Y1341" s="9" t="e">
        <f>VLOOKUP($B1341, FanGraphs_Standings[[Abbreviation]:[2024 Projected Full Season RDif]], 19, FALSE)/162</f>
        <v>#N/A</v>
      </c>
      <c r="Z1341" s="9" t="e">
        <f>VLOOKUP($B1341, FanGraphs_Standings[[Abbreviation]:[2024 Projected Full Season RDif]], 5, FALSE)</f>
        <v>#N/A</v>
      </c>
      <c r="AA1341" s="9" t="e">
        <f>VLOOKUP($B1341, FanGraphs_Standings[[Abbreviation]:[2024 Projected Full Season W%]], 18, FALSE)</f>
        <v>#N/A</v>
      </c>
      <c r="AB1341" s="9" t="e">
        <f>VLOOKUP($B1341, 'Home Field Adv'!$A$2:$I$31, 9, FALSE)</f>
        <v>#N/A</v>
      </c>
      <c r="AC1341" s="9" t="e">
        <f>VLOOKUP($C1341, FanGraphs_Standings[[Abbreviation]:[2024 Year to Date G]], 2, FALSE)</f>
        <v>#N/A</v>
      </c>
      <c r="AD1341" s="9" t="e">
        <f>VLOOKUP($E1341, 'SP Per G'!$A$2:$D$1380, 3, FALSE)</f>
        <v>#N/A</v>
      </c>
      <c r="AE1341" s="9" t="e">
        <f>VLOOKUP($E1341, 'SP Per G'!$A$2:$D$1380, 4, FALSE)</f>
        <v>#N/A</v>
      </c>
      <c r="AF1341" s="9" t="e">
        <f>VLOOKUP($E1341, Individual_Pitching___Dashboard[], 18, FALSE)</f>
        <v>#N/A</v>
      </c>
      <c r="AG1341" s="9" t="e">
        <f>VLOOKUP($E1341, Individual_Pitching___Dashboard[], 20, FALSE)</f>
        <v>#N/A</v>
      </c>
      <c r="AH1341" s="9" t="e">
        <f>VLOOKUP($E1341, Individual_Pitching___Advanced[], 21,FALSE)</f>
        <v>#N/A</v>
      </c>
      <c r="AI1341" s="9" t="e">
        <f>VLOOKUP($C1341, 'Team Per G'!$A$2:$G$31, 7, FALSE)</f>
        <v>#N/A</v>
      </c>
      <c r="AJ1341" s="9" t="e">
        <f>VLOOKUP($C1341, 'FanGraphs - Team WAR Projected'!$B$2:$E$31, 3, FALSE)/162</f>
        <v>#N/A</v>
      </c>
      <c r="AK1341" s="9" t="e">
        <f>VLOOKUP($C1341, Team_Pitching___Advanced[[Team]:[xFIP]], 19,FALSE)</f>
        <v>#N/A</v>
      </c>
      <c r="AL1341" s="9" t="e">
        <f>VLOOKUP($C1341, Team_Pitching___Advanced[], 20, FALSE)</f>
        <v>#N/A</v>
      </c>
      <c r="AM1341" s="9" t="e">
        <f>VLOOKUP($C1341, Team_Batting___Dashboard[[Team]:[wOBA]], 16, FALSE)</f>
        <v>#N/A</v>
      </c>
      <c r="AN1341" s="9" t="e">
        <f>VLOOKUP($C1341, Team_Batting___Advanced[[Team]:[OPS]], 9, FALSE)</f>
        <v>#N/A</v>
      </c>
      <c r="AO1341" s="9" t="e">
        <f>VLOOKUP($C1341, Team_Batting___Advanced[], 19, FALSE)</f>
        <v>#N/A</v>
      </c>
      <c r="AP1341" s="9" t="e">
        <f>VLOOKUP($C1341, 'Team Per G'!$A$2:$G$31, 3, FALSE)</f>
        <v>#N/A</v>
      </c>
      <c r="AQ1341" s="9" t="e">
        <f>VLOOKUP($C1341, 'Team Per G'!$A$2:$G$31, 5, FALSE)</f>
        <v>#N/A</v>
      </c>
      <c r="AR1341" s="9" t="e">
        <f>VLOOKUP($C1341, 'Team Per G'!$A$2:$G$31, 4, FALSE)</f>
        <v>#N/A</v>
      </c>
      <c r="AS1341" s="9" t="e">
        <f>VLOOKUP($C1341, Team_Batting___Dashboard[], 22, FALSE)/$AC1341</f>
        <v>#N/A</v>
      </c>
      <c r="AT1341" s="9" t="e">
        <f>VLOOKUP($C1341, 'FanGraphs - Team WAR Projected'!$B$2:$E$31, 4, FALSE)/162</f>
        <v>#N/A</v>
      </c>
      <c r="AU1341" s="9" t="e">
        <f>VLOOKUP($C1341, FanGraphs_Standings[[Abbreviation]:[2024 Year to Date RS/G]], 6, FALSE)/$AC1341</f>
        <v>#N/A</v>
      </c>
      <c r="AV1341" s="9" t="e">
        <f>VLOOKUP($C1341, FanGraphs_Standings[[Abbreviation]:[2024 Projected Full Season RDif]], 19, FALSE)/162</f>
        <v>#N/A</v>
      </c>
      <c r="AW1341" s="9" t="e">
        <f>VLOOKUP($C1341, FanGraphs_Standings[[Abbreviation]:[2024 Projected Full Season RDif]], 5, FALSE)</f>
        <v>#N/A</v>
      </c>
      <c r="AX1341" s="9" t="e">
        <f>VLOOKUP($C1341, FanGraphs_Standings[[Abbreviation]:[2024 Projected Full Season W%]], 18, FALSE)</f>
        <v>#N/A</v>
      </c>
      <c r="AY1341" s="9" t="e">
        <f>VLOOKUP($C1341, 'Home Field Adv'!$A$2:$K$31, 11, FALSE)</f>
        <v>#N/A</v>
      </c>
      <c r="BB1341" s="5" t="str">
        <f t="shared" si="61"/>
        <v/>
      </c>
      <c r="BC1341" s="5" t="str">
        <f t="shared" si="62"/>
        <v/>
      </c>
      <c r="BD1341" s="5" t="str">
        <f t="shared" si="63"/>
        <v/>
      </c>
    </row>
    <row r="1342" spans="6:56" x14ac:dyDescent="0.45">
      <c r="F1342" s="9" t="e">
        <f>VLOOKUP($B1342, FanGraphs_Standings[[Abbreviation]:[2024 Year to Date G]], 2, FALSE)</f>
        <v>#N/A</v>
      </c>
      <c r="G1342" s="9" t="e">
        <f>IF(ISERR(VLOOKUP($D1342, 'SP Per G'!$A$2:$D$1380, 3, FALSE)), L1342, VLOOKUP($D1342, 'SP Per G'!$A$2:$D$1380, 3, FALSE))</f>
        <v>#N/A</v>
      </c>
      <c r="H1342" s="9" t="e">
        <f>VLOOKUP($D1342, 'SP Per G'!$A$2:$D$1380, 4, FALSE)</f>
        <v>#N/A</v>
      </c>
      <c r="I1342" s="9" t="e">
        <f>VLOOKUP($D1342, Individual_Pitching___Dashboard[], 18, FALSE)</f>
        <v>#N/A</v>
      </c>
      <c r="J1342" s="9" t="e">
        <f>VLOOKUP($D1342, Individual_Pitching___Dashboard[], 20, FALSE)</f>
        <v>#N/A</v>
      </c>
      <c r="K1342" s="9" t="e">
        <f>VLOOKUP($D1342, Individual_Pitching___Advanced[], 21,FALSE)</f>
        <v>#N/A</v>
      </c>
      <c r="L1342" s="9" t="e">
        <f>VLOOKUP($B1342, 'Team Per G'!$A$2:$G$31, 7, FALSE)</f>
        <v>#N/A</v>
      </c>
      <c r="M1342" s="9" t="e">
        <f>VLOOKUP($B1342, 'FanGraphs - Team WAR Projected'!$B$2:$E$31, 3, FALSE)/162</f>
        <v>#N/A</v>
      </c>
      <c r="N1342" s="9" t="e">
        <f>VLOOKUP($B1342, Team_Pitching___Advanced[[Team]:[xFIP]], 19,FALSE)</f>
        <v>#N/A</v>
      </c>
      <c r="O1342" s="9" t="e">
        <f>VLOOKUP($B1342, Team_Pitching___Advanced[], 20, FALSE)</f>
        <v>#N/A</v>
      </c>
      <c r="P1342" s="9" t="e">
        <f>VLOOKUP($B1342, Team_Batting___Dashboard[[Team]:[wOBA]], 16, FALSE)</f>
        <v>#N/A</v>
      </c>
      <c r="Q1342" s="9" t="e">
        <f>VLOOKUP($B1342, Team_Batting___Advanced[[Team]:[OPS]], 9, FALSE)</f>
        <v>#N/A</v>
      </c>
      <c r="R1342" s="9" t="e">
        <f>VLOOKUP($B1342, Team_Batting___Advanced[], 19, FALSE)</f>
        <v>#N/A</v>
      </c>
      <c r="S1342" s="9" t="e">
        <f>VLOOKUP($B1342, 'Team Per G'!$A$2:$G$31, 3, FALSE)</f>
        <v>#N/A</v>
      </c>
      <c r="T1342" s="9" t="e">
        <f>VLOOKUP($B1342, 'Team Per G'!$A$2:$G$31, 5, FALSE)</f>
        <v>#N/A</v>
      </c>
      <c r="U1342" s="9" t="e">
        <f>VLOOKUP($B1342, 'Team Per G'!$A$2:$G$31, 4, FALSE)</f>
        <v>#N/A</v>
      </c>
      <c r="V1342" s="9" t="e">
        <f>VLOOKUP($B1342, Team_Batting___Dashboard[], 22, FALSE)/$F1342</f>
        <v>#N/A</v>
      </c>
      <c r="W1342" s="9" t="e">
        <f>VLOOKUP($B1342, 'FanGraphs - Team WAR Projected'!$B$2:$E$31, 4, FALSE)/162</f>
        <v>#N/A</v>
      </c>
      <c r="X1342" s="9" t="e">
        <f>VLOOKUP($B1342, FanGraphs_Standings[[Abbreviation]:[2024 Year to Date RS/G]], 6, FALSE)/$F1342</f>
        <v>#N/A</v>
      </c>
      <c r="Y1342" s="9" t="e">
        <f>VLOOKUP($B1342, FanGraphs_Standings[[Abbreviation]:[2024 Projected Full Season RDif]], 19, FALSE)/162</f>
        <v>#N/A</v>
      </c>
      <c r="Z1342" s="9" t="e">
        <f>VLOOKUP($B1342, FanGraphs_Standings[[Abbreviation]:[2024 Projected Full Season RDif]], 5, FALSE)</f>
        <v>#N/A</v>
      </c>
      <c r="AA1342" s="9" t="e">
        <f>VLOOKUP($B1342, FanGraphs_Standings[[Abbreviation]:[2024 Projected Full Season W%]], 18, FALSE)</f>
        <v>#N/A</v>
      </c>
      <c r="AB1342" s="9" t="e">
        <f>VLOOKUP($B1342, 'Home Field Adv'!$A$2:$I$31, 9, FALSE)</f>
        <v>#N/A</v>
      </c>
      <c r="AC1342" s="9" t="e">
        <f>VLOOKUP($C1342, FanGraphs_Standings[[Abbreviation]:[2024 Year to Date G]], 2, FALSE)</f>
        <v>#N/A</v>
      </c>
      <c r="AD1342" s="9" t="e">
        <f>VLOOKUP($E1342, 'SP Per G'!$A$2:$D$1380, 3, FALSE)</f>
        <v>#N/A</v>
      </c>
      <c r="AE1342" s="9" t="e">
        <f>VLOOKUP($E1342, 'SP Per G'!$A$2:$D$1380, 4, FALSE)</f>
        <v>#N/A</v>
      </c>
      <c r="AF1342" s="9" t="e">
        <f>VLOOKUP($E1342, Individual_Pitching___Dashboard[], 18, FALSE)</f>
        <v>#N/A</v>
      </c>
      <c r="AG1342" s="9" t="e">
        <f>VLOOKUP($E1342, Individual_Pitching___Dashboard[], 20, FALSE)</f>
        <v>#N/A</v>
      </c>
      <c r="AH1342" s="9" t="e">
        <f>VLOOKUP($E1342, Individual_Pitching___Advanced[], 21,FALSE)</f>
        <v>#N/A</v>
      </c>
      <c r="AI1342" s="9" t="e">
        <f>VLOOKUP($C1342, 'Team Per G'!$A$2:$G$31, 7, FALSE)</f>
        <v>#N/A</v>
      </c>
      <c r="AJ1342" s="9" t="e">
        <f>VLOOKUP($C1342, 'FanGraphs - Team WAR Projected'!$B$2:$E$31, 3, FALSE)/162</f>
        <v>#N/A</v>
      </c>
      <c r="AK1342" s="9" t="e">
        <f>VLOOKUP($C1342, Team_Pitching___Advanced[[Team]:[xFIP]], 19,FALSE)</f>
        <v>#N/A</v>
      </c>
      <c r="AL1342" s="9" t="e">
        <f>VLOOKUP($C1342, Team_Pitching___Advanced[], 20, FALSE)</f>
        <v>#N/A</v>
      </c>
      <c r="AM1342" s="9" t="e">
        <f>VLOOKUP($C1342, Team_Batting___Dashboard[[Team]:[wOBA]], 16, FALSE)</f>
        <v>#N/A</v>
      </c>
      <c r="AN1342" s="9" t="e">
        <f>VLOOKUP($C1342, Team_Batting___Advanced[[Team]:[OPS]], 9, FALSE)</f>
        <v>#N/A</v>
      </c>
      <c r="AO1342" s="9" t="e">
        <f>VLOOKUP($C1342, Team_Batting___Advanced[], 19, FALSE)</f>
        <v>#N/A</v>
      </c>
      <c r="AP1342" s="9" t="e">
        <f>VLOOKUP($C1342, 'Team Per G'!$A$2:$G$31, 3, FALSE)</f>
        <v>#N/A</v>
      </c>
      <c r="AQ1342" s="9" t="e">
        <f>VLOOKUP($C1342, 'Team Per G'!$A$2:$G$31, 5, FALSE)</f>
        <v>#N/A</v>
      </c>
      <c r="AR1342" s="9" t="e">
        <f>VLOOKUP($C1342, 'Team Per G'!$A$2:$G$31, 4, FALSE)</f>
        <v>#N/A</v>
      </c>
      <c r="AS1342" s="9" t="e">
        <f>VLOOKUP($C1342, Team_Batting___Dashboard[], 22, FALSE)/$AC1342</f>
        <v>#N/A</v>
      </c>
      <c r="AT1342" s="9" t="e">
        <f>VLOOKUP($C1342, 'FanGraphs - Team WAR Projected'!$B$2:$E$31, 4, FALSE)/162</f>
        <v>#N/A</v>
      </c>
      <c r="AU1342" s="9" t="e">
        <f>VLOOKUP($C1342, FanGraphs_Standings[[Abbreviation]:[2024 Year to Date RS/G]], 6, FALSE)/$AC1342</f>
        <v>#N/A</v>
      </c>
      <c r="AV1342" s="9" t="e">
        <f>VLOOKUP($C1342, FanGraphs_Standings[[Abbreviation]:[2024 Projected Full Season RDif]], 19, FALSE)/162</f>
        <v>#N/A</v>
      </c>
      <c r="AW1342" s="9" t="e">
        <f>VLOOKUP($C1342, FanGraphs_Standings[[Abbreviation]:[2024 Projected Full Season RDif]], 5, FALSE)</f>
        <v>#N/A</v>
      </c>
      <c r="AX1342" s="9" t="e">
        <f>VLOOKUP($C1342, FanGraphs_Standings[[Abbreviation]:[2024 Projected Full Season W%]], 18, FALSE)</f>
        <v>#N/A</v>
      </c>
      <c r="AY1342" s="9" t="e">
        <f>VLOOKUP($C1342, 'Home Field Adv'!$A$2:$K$31, 11, FALSE)</f>
        <v>#N/A</v>
      </c>
      <c r="BB1342" s="5" t="str">
        <f t="shared" si="61"/>
        <v/>
      </c>
      <c r="BC1342" s="5" t="str">
        <f t="shared" si="62"/>
        <v/>
      </c>
      <c r="BD1342" s="5" t="str">
        <f t="shared" si="63"/>
        <v/>
      </c>
    </row>
    <row r="1343" spans="6:56" x14ac:dyDescent="0.45">
      <c r="F1343" s="9" t="e">
        <f>VLOOKUP($B1343, FanGraphs_Standings[[Abbreviation]:[2024 Year to Date G]], 2, FALSE)</f>
        <v>#N/A</v>
      </c>
      <c r="G1343" s="9" t="e">
        <f>IF(ISERR(VLOOKUP($D1343, 'SP Per G'!$A$2:$D$1380, 3, FALSE)), L1343, VLOOKUP($D1343, 'SP Per G'!$A$2:$D$1380, 3, FALSE))</f>
        <v>#N/A</v>
      </c>
      <c r="H1343" s="9" t="e">
        <f>VLOOKUP($D1343, 'SP Per G'!$A$2:$D$1380, 4, FALSE)</f>
        <v>#N/A</v>
      </c>
      <c r="I1343" s="9" t="e">
        <f>VLOOKUP($D1343, Individual_Pitching___Dashboard[], 18, FALSE)</f>
        <v>#N/A</v>
      </c>
      <c r="J1343" s="9" t="e">
        <f>VLOOKUP($D1343, Individual_Pitching___Dashboard[], 20, FALSE)</f>
        <v>#N/A</v>
      </c>
      <c r="K1343" s="9" t="e">
        <f>VLOOKUP($D1343, Individual_Pitching___Advanced[], 21,FALSE)</f>
        <v>#N/A</v>
      </c>
      <c r="L1343" s="9" t="e">
        <f>VLOOKUP($B1343, 'Team Per G'!$A$2:$G$31, 7, FALSE)</f>
        <v>#N/A</v>
      </c>
      <c r="M1343" s="9" t="e">
        <f>VLOOKUP($B1343, 'FanGraphs - Team WAR Projected'!$B$2:$E$31, 3, FALSE)/162</f>
        <v>#N/A</v>
      </c>
      <c r="N1343" s="9" t="e">
        <f>VLOOKUP($B1343, Team_Pitching___Advanced[[Team]:[xFIP]], 19,FALSE)</f>
        <v>#N/A</v>
      </c>
      <c r="O1343" s="9" t="e">
        <f>VLOOKUP($B1343, Team_Pitching___Advanced[], 20, FALSE)</f>
        <v>#N/A</v>
      </c>
      <c r="P1343" s="9" t="e">
        <f>VLOOKUP($B1343, Team_Batting___Dashboard[[Team]:[wOBA]], 16, FALSE)</f>
        <v>#N/A</v>
      </c>
      <c r="Q1343" s="9" t="e">
        <f>VLOOKUP($B1343, Team_Batting___Advanced[[Team]:[OPS]], 9, FALSE)</f>
        <v>#N/A</v>
      </c>
      <c r="R1343" s="9" t="e">
        <f>VLOOKUP($B1343, Team_Batting___Advanced[], 19, FALSE)</f>
        <v>#N/A</v>
      </c>
      <c r="S1343" s="9" t="e">
        <f>VLOOKUP($B1343, 'Team Per G'!$A$2:$G$31, 3, FALSE)</f>
        <v>#N/A</v>
      </c>
      <c r="T1343" s="9" t="e">
        <f>VLOOKUP($B1343, 'Team Per G'!$A$2:$G$31, 5, FALSE)</f>
        <v>#N/A</v>
      </c>
      <c r="U1343" s="9" t="e">
        <f>VLOOKUP($B1343, 'Team Per G'!$A$2:$G$31, 4, FALSE)</f>
        <v>#N/A</v>
      </c>
      <c r="V1343" s="9" t="e">
        <f>VLOOKUP($B1343, Team_Batting___Dashboard[], 22, FALSE)/$F1343</f>
        <v>#N/A</v>
      </c>
      <c r="W1343" s="9" t="e">
        <f>VLOOKUP($B1343, 'FanGraphs - Team WAR Projected'!$B$2:$E$31, 4, FALSE)/162</f>
        <v>#N/A</v>
      </c>
      <c r="X1343" s="9" t="e">
        <f>VLOOKUP($B1343, FanGraphs_Standings[[Abbreviation]:[2024 Year to Date RS/G]], 6, FALSE)/$F1343</f>
        <v>#N/A</v>
      </c>
      <c r="Y1343" s="9" t="e">
        <f>VLOOKUP($B1343, FanGraphs_Standings[[Abbreviation]:[2024 Projected Full Season RDif]], 19, FALSE)/162</f>
        <v>#N/A</v>
      </c>
      <c r="Z1343" s="9" t="e">
        <f>VLOOKUP($B1343, FanGraphs_Standings[[Abbreviation]:[2024 Projected Full Season RDif]], 5, FALSE)</f>
        <v>#N/A</v>
      </c>
      <c r="AA1343" s="9" t="e">
        <f>VLOOKUP($B1343, FanGraphs_Standings[[Abbreviation]:[2024 Projected Full Season W%]], 18, FALSE)</f>
        <v>#N/A</v>
      </c>
      <c r="AB1343" s="9" t="e">
        <f>VLOOKUP($B1343, 'Home Field Adv'!$A$2:$I$31, 9, FALSE)</f>
        <v>#N/A</v>
      </c>
      <c r="AC1343" s="9" t="e">
        <f>VLOOKUP($C1343, FanGraphs_Standings[[Abbreviation]:[2024 Year to Date G]], 2, FALSE)</f>
        <v>#N/A</v>
      </c>
      <c r="AD1343" s="9" t="e">
        <f>VLOOKUP($E1343, 'SP Per G'!$A$2:$D$1380, 3, FALSE)</f>
        <v>#N/A</v>
      </c>
      <c r="AE1343" s="9" t="e">
        <f>VLOOKUP($E1343, 'SP Per G'!$A$2:$D$1380, 4, FALSE)</f>
        <v>#N/A</v>
      </c>
      <c r="AF1343" s="9" t="e">
        <f>VLOOKUP($E1343, Individual_Pitching___Dashboard[], 18, FALSE)</f>
        <v>#N/A</v>
      </c>
      <c r="AG1343" s="9" t="e">
        <f>VLOOKUP($E1343, Individual_Pitching___Dashboard[], 20, FALSE)</f>
        <v>#N/A</v>
      </c>
      <c r="AH1343" s="9" t="e">
        <f>VLOOKUP($E1343, Individual_Pitching___Advanced[], 21,FALSE)</f>
        <v>#N/A</v>
      </c>
      <c r="AI1343" s="9" t="e">
        <f>VLOOKUP($C1343, 'Team Per G'!$A$2:$G$31, 7, FALSE)</f>
        <v>#N/A</v>
      </c>
      <c r="AJ1343" s="9" t="e">
        <f>VLOOKUP($C1343, 'FanGraphs - Team WAR Projected'!$B$2:$E$31, 3, FALSE)/162</f>
        <v>#N/A</v>
      </c>
      <c r="AK1343" s="9" t="e">
        <f>VLOOKUP($C1343, Team_Pitching___Advanced[[Team]:[xFIP]], 19,FALSE)</f>
        <v>#N/A</v>
      </c>
      <c r="AL1343" s="9" t="e">
        <f>VLOOKUP($C1343, Team_Pitching___Advanced[], 20, FALSE)</f>
        <v>#N/A</v>
      </c>
      <c r="AM1343" s="9" t="e">
        <f>VLOOKUP($C1343, Team_Batting___Dashboard[[Team]:[wOBA]], 16, FALSE)</f>
        <v>#N/A</v>
      </c>
      <c r="AN1343" s="9" t="e">
        <f>VLOOKUP($C1343, Team_Batting___Advanced[[Team]:[OPS]], 9, FALSE)</f>
        <v>#N/A</v>
      </c>
      <c r="AO1343" s="9" t="e">
        <f>VLOOKUP($C1343, Team_Batting___Advanced[], 19, FALSE)</f>
        <v>#N/A</v>
      </c>
      <c r="AP1343" s="9" t="e">
        <f>VLOOKUP($C1343, 'Team Per G'!$A$2:$G$31, 3, FALSE)</f>
        <v>#N/A</v>
      </c>
      <c r="AQ1343" s="9" t="e">
        <f>VLOOKUP($C1343, 'Team Per G'!$A$2:$G$31, 5, FALSE)</f>
        <v>#N/A</v>
      </c>
      <c r="AR1343" s="9" t="e">
        <f>VLOOKUP($C1343, 'Team Per G'!$A$2:$G$31, 4, FALSE)</f>
        <v>#N/A</v>
      </c>
      <c r="AS1343" s="9" t="e">
        <f>VLOOKUP($C1343, Team_Batting___Dashboard[], 22, FALSE)/$AC1343</f>
        <v>#N/A</v>
      </c>
      <c r="AT1343" s="9" t="e">
        <f>VLOOKUP($C1343, 'FanGraphs - Team WAR Projected'!$B$2:$E$31, 4, FALSE)/162</f>
        <v>#N/A</v>
      </c>
      <c r="AU1343" s="9" t="e">
        <f>VLOOKUP($C1343, FanGraphs_Standings[[Abbreviation]:[2024 Year to Date RS/G]], 6, FALSE)/$AC1343</f>
        <v>#N/A</v>
      </c>
      <c r="AV1343" s="9" t="e">
        <f>VLOOKUP($C1343, FanGraphs_Standings[[Abbreviation]:[2024 Projected Full Season RDif]], 19, FALSE)/162</f>
        <v>#N/A</v>
      </c>
      <c r="AW1343" s="9" t="e">
        <f>VLOOKUP($C1343, FanGraphs_Standings[[Abbreviation]:[2024 Projected Full Season RDif]], 5, FALSE)</f>
        <v>#N/A</v>
      </c>
      <c r="AX1343" s="9" t="e">
        <f>VLOOKUP($C1343, FanGraphs_Standings[[Abbreviation]:[2024 Projected Full Season W%]], 18, FALSE)</f>
        <v>#N/A</v>
      </c>
      <c r="AY1343" s="9" t="e">
        <f>VLOOKUP($C1343, 'Home Field Adv'!$A$2:$K$31, 11, FALSE)</f>
        <v>#N/A</v>
      </c>
      <c r="BB1343" s="5" t="str">
        <f t="shared" si="61"/>
        <v/>
      </c>
      <c r="BC1343" s="5" t="str">
        <f t="shared" si="62"/>
        <v/>
      </c>
      <c r="BD1343" s="5" t="str">
        <f t="shared" si="63"/>
        <v/>
      </c>
    </row>
    <row r="1344" spans="6:56" x14ac:dyDescent="0.45">
      <c r="F1344" s="9" t="e">
        <f>VLOOKUP($B1344, FanGraphs_Standings[[Abbreviation]:[2024 Year to Date G]], 2, FALSE)</f>
        <v>#N/A</v>
      </c>
      <c r="G1344" s="9" t="e">
        <f>IF(ISERR(VLOOKUP($D1344, 'SP Per G'!$A$2:$D$1380, 3, FALSE)), L1344, VLOOKUP($D1344, 'SP Per G'!$A$2:$D$1380, 3, FALSE))</f>
        <v>#N/A</v>
      </c>
      <c r="H1344" s="9" t="e">
        <f>VLOOKUP($D1344, 'SP Per G'!$A$2:$D$1380, 4, FALSE)</f>
        <v>#N/A</v>
      </c>
      <c r="I1344" s="9" t="e">
        <f>VLOOKUP($D1344, Individual_Pitching___Dashboard[], 18, FALSE)</f>
        <v>#N/A</v>
      </c>
      <c r="J1344" s="9" t="e">
        <f>VLOOKUP($D1344, Individual_Pitching___Dashboard[], 20, FALSE)</f>
        <v>#N/A</v>
      </c>
      <c r="K1344" s="9" t="e">
        <f>VLOOKUP($D1344, Individual_Pitching___Advanced[], 21,FALSE)</f>
        <v>#N/A</v>
      </c>
      <c r="L1344" s="9" t="e">
        <f>VLOOKUP($B1344, 'Team Per G'!$A$2:$G$31, 7, FALSE)</f>
        <v>#N/A</v>
      </c>
      <c r="M1344" s="9" t="e">
        <f>VLOOKUP($B1344, 'FanGraphs - Team WAR Projected'!$B$2:$E$31, 3, FALSE)/162</f>
        <v>#N/A</v>
      </c>
      <c r="N1344" s="9" t="e">
        <f>VLOOKUP($B1344, Team_Pitching___Advanced[[Team]:[xFIP]], 19,FALSE)</f>
        <v>#N/A</v>
      </c>
      <c r="O1344" s="9" t="e">
        <f>VLOOKUP($B1344, Team_Pitching___Advanced[], 20, FALSE)</f>
        <v>#N/A</v>
      </c>
      <c r="P1344" s="9" t="e">
        <f>VLOOKUP($B1344, Team_Batting___Dashboard[[Team]:[wOBA]], 16, FALSE)</f>
        <v>#N/A</v>
      </c>
      <c r="Q1344" s="9" t="e">
        <f>VLOOKUP($B1344, Team_Batting___Advanced[[Team]:[OPS]], 9, FALSE)</f>
        <v>#N/A</v>
      </c>
      <c r="R1344" s="9" t="e">
        <f>VLOOKUP($B1344, Team_Batting___Advanced[], 19, FALSE)</f>
        <v>#N/A</v>
      </c>
      <c r="S1344" s="9" t="e">
        <f>VLOOKUP($B1344, 'Team Per G'!$A$2:$G$31, 3, FALSE)</f>
        <v>#N/A</v>
      </c>
      <c r="T1344" s="9" t="e">
        <f>VLOOKUP($B1344, 'Team Per G'!$A$2:$G$31, 5, FALSE)</f>
        <v>#N/A</v>
      </c>
      <c r="U1344" s="9" t="e">
        <f>VLOOKUP($B1344, 'Team Per G'!$A$2:$G$31, 4, FALSE)</f>
        <v>#N/A</v>
      </c>
      <c r="V1344" s="9" t="e">
        <f>VLOOKUP($B1344, Team_Batting___Dashboard[], 22, FALSE)/$F1344</f>
        <v>#N/A</v>
      </c>
      <c r="W1344" s="9" t="e">
        <f>VLOOKUP($B1344, 'FanGraphs - Team WAR Projected'!$B$2:$E$31, 4, FALSE)/162</f>
        <v>#N/A</v>
      </c>
      <c r="X1344" s="9" t="e">
        <f>VLOOKUP($B1344, FanGraphs_Standings[[Abbreviation]:[2024 Year to Date RS/G]], 6, FALSE)/$F1344</f>
        <v>#N/A</v>
      </c>
      <c r="Y1344" s="9" t="e">
        <f>VLOOKUP($B1344, FanGraphs_Standings[[Abbreviation]:[2024 Projected Full Season RDif]], 19, FALSE)/162</f>
        <v>#N/A</v>
      </c>
      <c r="Z1344" s="9" t="e">
        <f>VLOOKUP($B1344, FanGraphs_Standings[[Abbreviation]:[2024 Projected Full Season RDif]], 5, FALSE)</f>
        <v>#N/A</v>
      </c>
      <c r="AA1344" s="9" t="e">
        <f>VLOOKUP($B1344, FanGraphs_Standings[[Abbreviation]:[2024 Projected Full Season W%]], 18, FALSE)</f>
        <v>#N/A</v>
      </c>
      <c r="AB1344" s="9" t="e">
        <f>VLOOKUP($B1344, 'Home Field Adv'!$A$2:$I$31, 9, FALSE)</f>
        <v>#N/A</v>
      </c>
      <c r="AC1344" s="9" t="e">
        <f>VLOOKUP($C1344, FanGraphs_Standings[[Abbreviation]:[2024 Year to Date G]], 2, FALSE)</f>
        <v>#N/A</v>
      </c>
      <c r="AD1344" s="9" t="e">
        <f>VLOOKUP($E1344, 'SP Per G'!$A$2:$D$1380, 3, FALSE)</f>
        <v>#N/A</v>
      </c>
      <c r="AE1344" s="9" t="e">
        <f>VLOOKUP($E1344, 'SP Per G'!$A$2:$D$1380, 4, FALSE)</f>
        <v>#N/A</v>
      </c>
      <c r="AF1344" s="9" t="e">
        <f>VLOOKUP($E1344, Individual_Pitching___Dashboard[], 18, FALSE)</f>
        <v>#N/A</v>
      </c>
      <c r="AG1344" s="9" t="e">
        <f>VLOOKUP($E1344, Individual_Pitching___Dashboard[], 20, FALSE)</f>
        <v>#N/A</v>
      </c>
      <c r="AH1344" s="9" t="e">
        <f>VLOOKUP($E1344, Individual_Pitching___Advanced[], 21,FALSE)</f>
        <v>#N/A</v>
      </c>
      <c r="AI1344" s="9" t="e">
        <f>VLOOKUP($C1344, 'Team Per G'!$A$2:$G$31, 7, FALSE)</f>
        <v>#N/A</v>
      </c>
      <c r="AJ1344" s="9" t="e">
        <f>VLOOKUP($C1344, 'FanGraphs - Team WAR Projected'!$B$2:$E$31, 3, FALSE)/162</f>
        <v>#N/A</v>
      </c>
      <c r="AK1344" s="9" t="e">
        <f>VLOOKUP($C1344, Team_Pitching___Advanced[[Team]:[xFIP]], 19,FALSE)</f>
        <v>#N/A</v>
      </c>
      <c r="AL1344" s="9" t="e">
        <f>VLOOKUP($C1344, Team_Pitching___Advanced[], 20, FALSE)</f>
        <v>#N/A</v>
      </c>
      <c r="AM1344" s="9" t="e">
        <f>VLOOKUP($C1344, Team_Batting___Dashboard[[Team]:[wOBA]], 16, FALSE)</f>
        <v>#N/A</v>
      </c>
      <c r="AN1344" s="9" t="e">
        <f>VLOOKUP($C1344, Team_Batting___Advanced[[Team]:[OPS]], 9, FALSE)</f>
        <v>#N/A</v>
      </c>
      <c r="AO1344" s="9" t="e">
        <f>VLOOKUP($C1344, Team_Batting___Advanced[], 19, FALSE)</f>
        <v>#N/A</v>
      </c>
      <c r="AP1344" s="9" t="e">
        <f>VLOOKUP($C1344, 'Team Per G'!$A$2:$G$31, 3, FALSE)</f>
        <v>#N/A</v>
      </c>
      <c r="AQ1344" s="9" t="e">
        <f>VLOOKUP($C1344, 'Team Per G'!$A$2:$G$31, 5, FALSE)</f>
        <v>#N/A</v>
      </c>
      <c r="AR1344" s="9" t="e">
        <f>VLOOKUP($C1344, 'Team Per G'!$A$2:$G$31, 4, FALSE)</f>
        <v>#N/A</v>
      </c>
      <c r="AS1344" s="9" t="e">
        <f>VLOOKUP($C1344, Team_Batting___Dashboard[], 22, FALSE)/$AC1344</f>
        <v>#N/A</v>
      </c>
      <c r="AT1344" s="9" t="e">
        <f>VLOOKUP($C1344, 'FanGraphs - Team WAR Projected'!$B$2:$E$31, 4, FALSE)/162</f>
        <v>#N/A</v>
      </c>
      <c r="AU1344" s="9" t="e">
        <f>VLOOKUP($C1344, FanGraphs_Standings[[Abbreviation]:[2024 Year to Date RS/G]], 6, FALSE)/$AC1344</f>
        <v>#N/A</v>
      </c>
      <c r="AV1344" s="9" t="e">
        <f>VLOOKUP($C1344, FanGraphs_Standings[[Abbreviation]:[2024 Projected Full Season RDif]], 19, FALSE)/162</f>
        <v>#N/A</v>
      </c>
      <c r="AW1344" s="9" t="e">
        <f>VLOOKUP($C1344, FanGraphs_Standings[[Abbreviation]:[2024 Projected Full Season RDif]], 5, FALSE)</f>
        <v>#N/A</v>
      </c>
      <c r="AX1344" s="9" t="e">
        <f>VLOOKUP($C1344, FanGraphs_Standings[[Abbreviation]:[2024 Projected Full Season W%]], 18, FALSE)</f>
        <v>#N/A</v>
      </c>
      <c r="AY1344" s="9" t="e">
        <f>VLOOKUP($C1344, 'Home Field Adv'!$A$2:$K$31, 11, FALSE)</f>
        <v>#N/A</v>
      </c>
      <c r="BB1344" s="5" t="str">
        <f t="shared" si="61"/>
        <v/>
      </c>
      <c r="BC1344" s="5" t="str">
        <f t="shared" si="62"/>
        <v/>
      </c>
      <c r="BD1344" s="5" t="str">
        <f t="shared" si="63"/>
        <v/>
      </c>
    </row>
    <row r="1345" spans="6:56" x14ac:dyDescent="0.45">
      <c r="F1345" s="9" t="e">
        <f>VLOOKUP($B1345, FanGraphs_Standings[[Abbreviation]:[2024 Year to Date G]], 2, FALSE)</f>
        <v>#N/A</v>
      </c>
      <c r="G1345" s="9" t="e">
        <f>IF(ISERR(VLOOKUP($D1345, 'SP Per G'!$A$2:$D$1380, 3, FALSE)), L1345, VLOOKUP($D1345, 'SP Per G'!$A$2:$D$1380, 3, FALSE))</f>
        <v>#N/A</v>
      </c>
      <c r="H1345" s="9" t="e">
        <f>VLOOKUP($D1345, 'SP Per G'!$A$2:$D$1380, 4, FALSE)</f>
        <v>#N/A</v>
      </c>
      <c r="I1345" s="9" t="e">
        <f>VLOOKUP($D1345, Individual_Pitching___Dashboard[], 18, FALSE)</f>
        <v>#N/A</v>
      </c>
      <c r="J1345" s="9" t="e">
        <f>VLOOKUP($D1345, Individual_Pitching___Dashboard[], 20, FALSE)</f>
        <v>#N/A</v>
      </c>
      <c r="K1345" s="9" t="e">
        <f>VLOOKUP($D1345, Individual_Pitching___Advanced[], 21,FALSE)</f>
        <v>#N/A</v>
      </c>
      <c r="L1345" s="9" t="e">
        <f>VLOOKUP($B1345, 'Team Per G'!$A$2:$G$31, 7, FALSE)</f>
        <v>#N/A</v>
      </c>
      <c r="M1345" s="9" t="e">
        <f>VLOOKUP($B1345, 'FanGraphs - Team WAR Projected'!$B$2:$E$31, 3, FALSE)/162</f>
        <v>#N/A</v>
      </c>
      <c r="N1345" s="9" t="e">
        <f>VLOOKUP($B1345, Team_Pitching___Advanced[[Team]:[xFIP]], 19,FALSE)</f>
        <v>#N/A</v>
      </c>
      <c r="O1345" s="9" t="e">
        <f>VLOOKUP($B1345, Team_Pitching___Advanced[], 20, FALSE)</f>
        <v>#N/A</v>
      </c>
      <c r="P1345" s="9" t="e">
        <f>VLOOKUP($B1345, Team_Batting___Dashboard[[Team]:[wOBA]], 16, FALSE)</f>
        <v>#N/A</v>
      </c>
      <c r="Q1345" s="9" t="e">
        <f>VLOOKUP($B1345, Team_Batting___Advanced[[Team]:[OPS]], 9, FALSE)</f>
        <v>#N/A</v>
      </c>
      <c r="R1345" s="9" t="e">
        <f>VLOOKUP($B1345, Team_Batting___Advanced[], 19, FALSE)</f>
        <v>#N/A</v>
      </c>
      <c r="S1345" s="9" t="e">
        <f>VLOOKUP($B1345, 'Team Per G'!$A$2:$G$31, 3, FALSE)</f>
        <v>#N/A</v>
      </c>
      <c r="T1345" s="9" t="e">
        <f>VLOOKUP($B1345, 'Team Per G'!$A$2:$G$31, 5, FALSE)</f>
        <v>#N/A</v>
      </c>
      <c r="U1345" s="9" t="e">
        <f>VLOOKUP($B1345, 'Team Per G'!$A$2:$G$31, 4, FALSE)</f>
        <v>#N/A</v>
      </c>
      <c r="V1345" s="9" t="e">
        <f>VLOOKUP($B1345, Team_Batting___Dashboard[], 22, FALSE)/$F1345</f>
        <v>#N/A</v>
      </c>
      <c r="W1345" s="9" t="e">
        <f>VLOOKUP($B1345, 'FanGraphs - Team WAR Projected'!$B$2:$E$31, 4, FALSE)/162</f>
        <v>#N/A</v>
      </c>
      <c r="X1345" s="9" t="e">
        <f>VLOOKUP($B1345, FanGraphs_Standings[[Abbreviation]:[2024 Year to Date RS/G]], 6, FALSE)/$F1345</f>
        <v>#N/A</v>
      </c>
      <c r="Y1345" s="9" t="e">
        <f>VLOOKUP($B1345, FanGraphs_Standings[[Abbreviation]:[2024 Projected Full Season RDif]], 19, FALSE)/162</f>
        <v>#N/A</v>
      </c>
      <c r="Z1345" s="9" t="e">
        <f>VLOOKUP($B1345, FanGraphs_Standings[[Abbreviation]:[2024 Projected Full Season RDif]], 5, FALSE)</f>
        <v>#N/A</v>
      </c>
      <c r="AA1345" s="9" t="e">
        <f>VLOOKUP($B1345, FanGraphs_Standings[[Abbreviation]:[2024 Projected Full Season W%]], 18, FALSE)</f>
        <v>#N/A</v>
      </c>
      <c r="AB1345" s="9" t="e">
        <f>VLOOKUP($B1345, 'Home Field Adv'!$A$2:$I$31, 9, FALSE)</f>
        <v>#N/A</v>
      </c>
      <c r="AC1345" s="9" t="e">
        <f>VLOOKUP($C1345, FanGraphs_Standings[[Abbreviation]:[2024 Year to Date G]], 2, FALSE)</f>
        <v>#N/A</v>
      </c>
      <c r="AD1345" s="9" t="e">
        <f>VLOOKUP($E1345, 'SP Per G'!$A$2:$D$1380, 3, FALSE)</f>
        <v>#N/A</v>
      </c>
      <c r="AE1345" s="9" t="e">
        <f>VLOOKUP($E1345, 'SP Per G'!$A$2:$D$1380, 4, FALSE)</f>
        <v>#N/A</v>
      </c>
      <c r="AF1345" s="9" t="e">
        <f>VLOOKUP($E1345, Individual_Pitching___Dashboard[], 18, FALSE)</f>
        <v>#N/A</v>
      </c>
      <c r="AG1345" s="9" t="e">
        <f>VLOOKUP($E1345, Individual_Pitching___Dashboard[], 20, FALSE)</f>
        <v>#N/A</v>
      </c>
      <c r="AH1345" s="9" t="e">
        <f>VLOOKUP($E1345, Individual_Pitching___Advanced[], 21,FALSE)</f>
        <v>#N/A</v>
      </c>
      <c r="AI1345" s="9" t="e">
        <f>VLOOKUP($C1345, 'Team Per G'!$A$2:$G$31, 7, FALSE)</f>
        <v>#N/A</v>
      </c>
      <c r="AJ1345" s="9" t="e">
        <f>VLOOKUP($C1345, 'FanGraphs - Team WAR Projected'!$B$2:$E$31, 3, FALSE)/162</f>
        <v>#N/A</v>
      </c>
      <c r="AK1345" s="9" t="e">
        <f>VLOOKUP($C1345, Team_Pitching___Advanced[[Team]:[xFIP]], 19,FALSE)</f>
        <v>#N/A</v>
      </c>
      <c r="AL1345" s="9" t="e">
        <f>VLOOKUP($C1345, Team_Pitching___Advanced[], 20, FALSE)</f>
        <v>#N/A</v>
      </c>
      <c r="AM1345" s="9" t="e">
        <f>VLOOKUP($C1345, Team_Batting___Dashboard[[Team]:[wOBA]], 16, FALSE)</f>
        <v>#N/A</v>
      </c>
      <c r="AN1345" s="9" t="e">
        <f>VLOOKUP($C1345, Team_Batting___Advanced[[Team]:[OPS]], 9, FALSE)</f>
        <v>#N/A</v>
      </c>
      <c r="AO1345" s="9" t="e">
        <f>VLOOKUP($C1345, Team_Batting___Advanced[], 19, FALSE)</f>
        <v>#N/A</v>
      </c>
      <c r="AP1345" s="9" t="e">
        <f>VLOOKUP($C1345, 'Team Per G'!$A$2:$G$31, 3, FALSE)</f>
        <v>#N/A</v>
      </c>
      <c r="AQ1345" s="9" t="e">
        <f>VLOOKUP($C1345, 'Team Per G'!$A$2:$G$31, 5, FALSE)</f>
        <v>#N/A</v>
      </c>
      <c r="AR1345" s="9" t="e">
        <f>VLOOKUP($C1345, 'Team Per G'!$A$2:$G$31, 4, FALSE)</f>
        <v>#N/A</v>
      </c>
      <c r="AS1345" s="9" t="e">
        <f>VLOOKUP($C1345, Team_Batting___Dashboard[], 22, FALSE)/$AC1345</f>
        <v>#N/A</v>
      </c>
      <c r="AT1345" s="9" t="e">
        <f>VLOOKUP($C1345, 'FanGraphs - Team WAR Projected'!$B$2:$E$31, 4, FALSE)/162</f>
        <v>#N/A</v>
      </c>
      <c r="AU1345" s="9" t="e">
        <f>VLOOKUP($C1345, FanGraphs_Standings[[Abbreviation]:[2024 Year to Date RS/G]], 6, FALSE)/$AC1345</f>
        <v>#N/A</v>
      </c>
      <c r="AV1345" s="9" t="e">
        <f>VLOOKUP($C1345, FanGraphs_Standings[[Abbreviation]:[2024 Projected Full Season RDif]], 19, FALSE)/162</f>
        <v>#N/A</v>
      </c>
      <c r="AW1345" s="9" t="e">
        <f>VLOOKUP($C1345, FanGraphs_Standings[[Abbreviation]:[2024 Projected Full Season RDif]], 5, FALSE)</f>
        <v>#N/A</v>
      </c>
      <c r="AX1345" s="9" t="e">
        <f>VLOOKUP($C1345, FanGraphs_Standings[[Abbreviation]:[2024 Projected Full Season W%]], 18, FALSE)</f>
        <v>#N/A</v>
      </c>
      <c r="AY1345" s="9" t="e">
        <f>VLOOKUP($C1345, 'Home Field Adv'!$A$2:$K$31, 11, FALSE)</f>
        <v>#N/A</v>
      </c>
      <c r="BB1345" s="5" t="str">
        <f t="shared" si="61"/>
        <v/>
      </c>
      <c r="BC1345" s="5" t="str">
        <f t="shared" si="62"/>
        <v/>
      </c>
      <c r="BD1345" s="5" t="str">
        <f t="shared" si="63"/>
        <v/>
      </c>
    </row>
    <row r="1346" spans="6:56" x14ac:dyDescent="0.45">
      <c r="F1346" s="9" t="e">
        <f>VLOOKUP($B1346, FanGraphs_Standings[[Abbreviation]:[2024 Year to Date G]], 2, FALSE)</f>
        <v>#N/A</v>
      </c>
      <c r="G1346" s="9" t="e">
        <f>IF(ISERR(VLOOKUP($D1346, 'SP Per G'!$A$2:$D$1380, 3, FALSE)), L1346, VLOOKUP($D1346, 'SP Per G'!$A$2:$D$1380, 3, FALSE))</f>
        <v>#N/A</v>
      </c>
      <c r="H1346" s="9" t="e">
        <f>VLOOKUP($D1346, 'SP Per G'!$A$2:$D$1380, 4, FALSE)</f>
        <v>#N/A</v>
      </c>
      <c r="I1346" s="9" t="e">
        <f>VLOOKUP($D1346, Individual_Pitching___Dashboard[], 18, FALSE)</f>
        <v>#N/A</v>
      </c>
      <c r="J1346" s="9" t="e">
        <f>VLOOKUP($D1346, Individual_Pitching___Dashboard[], 20, FALSE)</f>
        <v>#N/A</v>
      </c>
      <c r="K1346" s="9" t="e">
        <f>VLOOKUP($D1346, Individual_Pitching___Advanced[], 21,FALSE)</f>
        <v>#N/A</v>
      </c>
      <c r="L1346" s="9" t="e">
        <f>VLOOKUP($B1346, 'Team Per G'!$A$2:$G$31, 7, FALSE)</f>
        <v>#N/A</v>
      </c>
      <c r="M1346" s="9" t="e">
        <f>VLOOKUP($B1346, 'FanGraphs - Team WAR Projected'!$B$2:$E$31, 3, FALSE)/162</f>
        <v>#N/A</v>
      </c>
      <c r="N1346" s="9" t="e">
        <f>VLOOKUP($B1346, Team_Pitching___Advanced[[Team]:[xFIP]], 19,FALSE)</f>
        <v>#N/A</v>
      </c>
      <c r="O1346" s="9" t="e">
        <f>VLOOKUP($B1346, Team_Pitching___Advanced[], 20, FALSE)</f>
        <v>#N/A</v>
      </c>
      <c r="P1346" s="9" t="e">
        <f>VLOOKUP($B1346, Team_Batting___Dashboard[[Team]:[wOBA]], 16, FALSE)</f>
        <v>#N/A</v>
      </c>
      <c r="Q1346" s="9" t="e">
        <f>VLOOKUP($B1346, Team_Batting___Advanced[[Team]:[OPS]], 9, FALSE)</f>
        <v>#N/A</v>
      </c>
      <c r="R1346" s="9" t="e">
        <f>VLOOKUP($B1346, Team_Batting___Advanced[], 19, FALSE)</f>
        <v>#N/A</v>
      </c>
      <c r="S1346" s="9" t="e">
        <f>VLOOKUP($B1346, 'Team Per G'!$A$2:$G$31, 3, FALSE)</f>
        <v>#N/A</v>
      </c>
      <c r="T1346" s="9" t="e">
        <f>VLOOKUP($B1346, 'Team Per G'!$A$2:$G$31, 5, FALSE)</f>
        <v>#N/A</v>
      </c>
      <c r="U1346" s="9" t="e">
        <f>VLOOKUP($B1346, 'Team Per G'!$A$2:$G$31, 4, FALSE)</f>
        <v>#N/A</v>
      </c>
      <c r="V1346" s="9" t="e">
        <f>VLOOKUP($B1346, Team_Batting___Dashboard[], 22, FALSE)/$F1346</f>
        <v>#N/A</v>
      </c>
      <c r="W1346" s="9" t="e">
        <f>VLOOKUP($B1346, 'FanGraphs - Team WAR Projected'!$B$2:$E$31, 4, FALSE)/162</f>
        <v>#N/A</v>
      </c>
      <c r="X1346" s="9" t="e">
        <f>VLOOKUP($B1346, FanGraphs_Standings[[Abbreviation]:[2024 Year to Date RS/G]], 6, FALSE)/$F1346</f>
        <v>#N/A</v>
      </c>
      <c r="Y1346" s="9" t="e">
        <f>VLOOKUP($B1346, FanGraphs_Standings[[Abbreviation]:[2024 Projected Full Season RDif]], 19, FALSE)/162</f>
        <v>#N/A</v>
      </c>
      <c r="Z1346" s="9" t="e">
        <f>VLOOKUP($B1346, FanGraphs_Standings[[Abbreviation]:[2024 Projected Full Season RDif]], 5, FALSE)</f>
        <v>#N/A</v>
      </c>
      <c r="AA1346" s="9" t="e">
        <f>VLOOKUP($B1346, FanGraphs_Standings[[Abbreviation]:[2024 Projected Full Season W%]], 18, FALSE)</f>
        <v>#N/A</v>
      </c>
      <c r="AB1346" s="9" t="e">
        <f>VLOOKUP($B1346, 'Home Field Adv'!$A$2:$I$31, 9, FALSE)</f>
        <v>#N/A</v>
      </c>
      <c r="AC1346" s="9" t="e">
        <f>VLOOKUP($C1346, FanGraphs_Standings[[Abbreviation]:[2024 Year to Date G]], 2, FALSE)</f>
        <v>#N/A</v>
      </c>
      <c r="AD1346" s="9" t="e">
        <f>VLOOKUP($E1346, 'SP Per G'!$A$2:$D$1380, 3, FALSE)</f>
        <v>#N/A</v>
      </c>
      <c r="AE1346" s="9" t="e">
        <f>VLOOKUP($E1346, 'SP Per G'!$A$2:$D$1380, 4, FALSE)</f>
        <v>#N/A</v>
      </c>
      <c r="AF1346" s="9" t="e">
        <f>VLOOKUP($E1346, Individual_Pitching___Dashboard[], 18, FALSE)</f>
        <v>#N/A</v>
      </c>
      <c r="AG1346" s="9" t="e">
        <f>VLOOKUP($E1346, Individual_Pitching___Dashboard[], 20, FALSE)</f>
        <v>#N/A</v>
      </c>
      <c r="AH1346" s="9" t="e">
        <f>VLOOKUP($E1346, Individual_Pitching___Advanced[], 21,FALSE)</f>
        <v>#N/A</v>
      </c>
      <c r="AI1346" s="9" t="e">
        <f>VLOOKUP($C1346, 'Team Per G'!$A$2:$G$31, 7, FALSE)</f>
        <v>#N/A</v>
      </c>
      <c r="AJ1346" s="9" t="e">
        <f>VLOOKUP($C1346, 'FanGraphs - Team WAR Projected'!$B$2:$E$31, 3, FALSE)/162</f>
        <v>#N/A</v>
      </c>
      <c r="AK1346" s="9" t="e">
        <f>VLOOKUP($C1346, Team_Pitching___Advanced[[Team]:[xFIP]], 19,FALSE)</f>
        <v>#N/A</v>
      </c>
      <c r="AL1346" s="9" t="e">
        <f>VLOOKUP($C1346, Team_Pitching___Advanced[], 20, FALSE)</f>
        <v>#N/A</v>
      </c>
      <c r="AM1346" s="9" t="e">
        <f>VLOOKUP($C1346, Team_Batting___Dashboard[[Team]:[wOBA]], 16, FALSE)</f>
        <v>#N/A</v>
      </c>
      <c r="AN1346" s="9" t="e">
        <f>VLOOKUP($C1346, Team_Batting___Advanced[[Team]:[OPS]], 9, FALSE)</f>
        <v>#N/A</v>
      </c>
      <c r="AO1346" s="9" t="e">
        <f>VLOOKUP($C1346, Team_Batting___Advanced[], 19, FALSE)</f>
        <v>#N/A</v>
      </c>
      <c r="AP1346" s="9" t="e">
        <f>VLOOKUP($C1346, 'Team Per G'!$A$2:$G$31, 3, FALSE)</f>
        <v>#N/A</v>
      </c>
      <c r="AQ1346" s="9" t="e">
        <f>VLOOKUP($C1346, 'Team Per G'!$A$2:$G$31, 5, FALSE)</f>
        <v>#N/A</v>
      </c>
      <c r="AR1346" s="9" t="e">
        <f>VLOOKUP($C1346, 'Team Per G'!$A$2:$G$31, 4, FALSE)</f>
        <v>#N/A</v>
      </c>
      <c r="AS1346" s="9" t="e">
        <f>VLOOKUP($C1346, Team_Batting___Dashboard[], 22, FALSE)/$AC1346</f>
        <v>#N/A</v>
      </c>
      <c r="AT1346" s="9" t="e">
        <f>VLOOKUP($C1346, 'FanGraphs - Team WAR Projected'!$B$2:$E$31, 4, FALSE)/162</f>
        <v>#N/A</v>
      </c>
      <c r="AU1346" s="9" t="e">
        <f>VLOOKUP($C1346, FanGraphs_Standings[[Abbreviation]:[2024 Year to Date RS/G]], 6, FALSE)/$AC1346</f>
        <v>#N/A</v>
      </c>
      <c r="AV1346" s="9" t="e">
        <f>VLOOKUP($C1346, FanGraphs_Standings[[Abbreviation]:[2024 Projected Full Season RDif]], 19, FALSE)/162</f>
        <v>#N/A</v>
      </c>
      <c r="AW1346" s="9" t="e">
        <f>VLOOKUP($C1346, FanGraphs_Standings[[Abbreviation]:[2024 Projected Full Season RDif]], 5, FALSE)</f>
        <v>#N/A</v>
      </c>
      <c r="AX1346" s="9" t="e">
        <f>VLOOKUP($C1346, FanGraphs_Standings[[Abbreviation]:[2024 Projected Full Season W%]], 18, FALSE)</f>
        <v>#N/A</v>
      </c>
      <c r="AY1346" s="9" t="e">
        <f>VLOOKUP($C1346, 'Home Field Adv'!$A$2:$K$31, 11, FALSE)</f>
        <v>#N/A</v>
      </c>
      <c r="BB1346" s="5" t="str">
        <f t="shared" si="61"/>
        <v/>
      </c>
      <c r="BC1346" s="5" t="str">
        <f t="shared" si="62"/>
        <v/>
      </c>
      <c r="BD1346" s="5" t="str">
        <f t="shared" si="63"/>
        <v/>
      </c>
    </row>
    <row r="1347" spans="6:56" x14ac:dyDescent="0.45">
      <c r="F1347" s="9" t="e">
        <f>VLOOKUP($B1347, FanGraphs_Standings[[Abbreviation]:[2024 Year to Date G]], 2, FALSE)</f>
        <v>#N/A</v>
      </c>
      <c r="G1347" s="9" t="e">
        <f>IF(ISERR(VLOOKUP($D1347, 'SP Per G'!$A$2:$D$1380, 3, FALSE)), L1347, VLOOKUP($D1347, 'SP Per G'!$A$2:$D$1380, 3, FALSE))</f>
        <v>#N/A</v>
      </c>
      <c r="H1347" s="9" t="e">
        <f>VLOOKUP($D1347, 'SP Per G'!$A$2:$D$1380, 4, FALSE)</f>
        <v>#N/A</v>
      </c>
      <c r="I1347" s="9" t="e">
        <f>VLOOKUP($D1347, Individual_Pitching___Dashboard[], 18, FALSE)</f>
        <v>#N/A</v>
      </c>
      <c r="J1347" s="9" t="e">
        <f>VLOOKUP($D1347, Individual_Pitching___Dashboard[], 20, FALSE)</f>
        <v>#N/A</v>
      </c>
      <c r="K1347" s="9" t="e">
        <f>VLOOKUP($D1347, Individual_Pitching___Advanced[], 21,FALSE)</f>
        <v>#N/A</v>
      </c>
      <c r="L1347" s="9" t="e">
        <f>VLOOKUP($B1347, 'Team Per G'!$A$2:$G$31, 7, FALSE)</f>
        <v>#N/A</v>
      </c>
      <c r="M1347" s="9" t="e">
        <f>VLOOKUP($B1347, 'FanGraphs - Team WAR Projected'!$B$2:$E$31, 3, FALSE)/162</f>
        <v>#N/A</v>
      </c>
      <c r="N1347" s="9" t="e">
        <f>VLOOKUP($B1347, Team_Pitching___Advanced[[Team]:[xFIP]], 19,FALSE)</f>
        <v>#N/A</v>
      </c>
      <c r="O1347" s="9" t="e">
        <f>VLOOKUP($B1347, Team_Pitching___Advanced[], 20, FALSE)</f>
        <v>#N/A</v>
      </c>
      <c r="P1347" s="9" t="e">
        <f>VLOOKUP($B1347, Team_Batting___Dashboard[[Team]:[wOBA]], 16, FALSE)</f>
        <v>#N/A</v>
      </c>
      <c r="Q1347" s="9" t="e">
        <f>VLOOKUP($B1347, Team_Batting___Advanced[[Team]:[OPS]], 9, FALSE)</f>
        <v>#N/A</v>
      </c>
      <c r="R1347" s="9" t="e">
        <f>VLOOKUP($B1347, Team_Batting___Advanced[], 19, FALSE)</f>
        <v>#N/A</v>
      </c>
      <c r="S1347" s="9" t="e">
        <f>VLOOKUP($B1347, 'Team Per G'!$A$2:$G$31, 3, FALSE)</f>
        <v>#N/A</v>
      </c>
      <c r="T1347" s="9" t="e">
        <f>VLOOKUP($B1347, 'Team Per G'!$A$2:$G$31, 5, FALSE)</f>
        <v>#N/A</v>
      </c>
      <c r="U1347" s="9" t="e">
        <f>VLOOKUP($B1347, 'Team Per G'!$A$2:$G$31, 4, FALSE)</f>
        <v>#N/A</v>
      </c>
      <c r="V1347" s="9" t="e">
        <f>VLOOKUP($B1347, Team_Batting___Dashboard[], 22, FALSE)/$F1347</f>
        <v>#N/A</v>
      </c>
      <c r="W1347" s="9" t="e">
        <f>VLOOKUP($B1347, 'FanGraphs - Team WAR Projected'!$B$2:$E$31, 4, FALSE)/162</f>
        <v>#N/A</v>
      </c>
      <c r="X1347" s="9" t="e">
        <f>VLOOKUP($B1347, FanGraphs_Standings[[Abbreviation]:[2024 Year to Date RS/G]], 6, FALSE)/$F1347</f>
        <v>#N/A</v>
      </c>
      <c r="Y1347" s="9" t="e">
        <f>VLOOKUP($B1347, FanGraphs_Standings[[Abbreviation]:[2024 Projected Full Season RDif]], 19, FALSE)/162</f>
        <v>#N/A</v>
      </c>
      <c r="Z1347" s="9" t="e">
        <f>VLOOKUP($B1347, FanGraphs_Standings[[Abbreviation]:[2024 Projected Full Season RDif]], 5, FALSE)</f>
        <v>#N/A</v>
      </c>
      <c r="AA1347" s="9" t="e">
        <f>VLOOKUP($B1347, FanGraphs_Standings[[Abbreviation]:[2024 Projected Full Season W%]], 18, FALSE)</f>
        <v>#N/A</v>
      </c>
      <c r="AB1347" s="9" t="e">
        <f>VLOOKUP($B1347, 'Home Field Adv'!$A$2:$I$31, 9, FALSE)</f>
        <v>#N/A</v>
      </c>
      <c r="AC1347" s="9" t="e">
        <f>VLOOKUP($C1347, FanGraphs_Standings[[Abbreviation]:[2024 Year to Date G]], 2, FALSE)</f>
        <v>#N/A</v>
      </c>
      <c r="AD1347" s="9" t="e">
        <f>VLOOKUP($E1347, 'SP Per G'!$A$2:$D$1380, 3, FALSE)</f>
        <v>#N/A</v>
      </c>
      <c r="AE1347" s="9" t="e">
        <f>VLOOKUP($E1347, 'SP Per G'!$A$2:$D$1380, 4, FALSE)</f>
        <v>#N/A</v>
      </c>
      <c r="AF1347" s="9" t="e">
        <f>VLOOKUP($E1347, Individual_Pitching___Dashboard[], 18, FALSE)</f>
        <v>#N/A</v>
      </c>
      <c r="AG1347" s="9" t="e">
        <f>VLOOKUP($E1347, Individual_Pitching___Dashboard[], 20, FALSE)</f>
        <v>#N/A</v>
      </c>
      <c r="AH1347" s="9" t="e">
        <f>VLOOKUP($E1347, Individual_Pitching___Advanced[], 21,FALSE)</f>
        <v>#N/A</v>
      </c>
      <c r="AI1347" s="9" t="e">
        <f>VLOOKUP($C1347, 'Team Per G'!$A$2:$G$31, 7, FALSE)</f>
        <v>#N/A</v>
      </c>
      <c r="AJ1347" s="9" t="e">
        <f>VLOOKUP($C1347, 'FanGraphs - Team WAR Projected'!$B$2:$E$31, 3, FALSE)/162</f>
        <v>#N/A</v>
      </c>
      <c r="AK1347" s="9" t="e">
        <f>VLOOKUP($C1347, Team_Pitching___Advanced[[Team]:[xFIP]], 19,FALSE)</f>
        <v>#N/A</v>
      </c>
      <c r="AL1347" s="9" t="e">
        <f>VLOOKUP($C1347, Team_Pitching___Advanced[], 20, FALSE)</f>
        <v>#N/A</v>
      </c>
      <c r="AM1347" s="9" t="e">
        <f>VLOOKUP($C1347, Team_Batting___Dashboard[[Team]:[wOBA]], 16, FALSE)</f>
        <v>#N/A</v>
      </c>
      <c r="AN1347" s="9" t="e">
        <f>VLOOKUP($C1347, Team_Batting___Advanced[[Team]:[OPS]], 9, FALSE)</f>
        <v>#N/A</v>
      </c>
      <c r="AO1347" s="9" t="e">
        <f>VLOOKUP($C1347, Team_Batting___Advanced[], 19, FALSE)</f>
        <v>#N/A</v>
      </c>
      <c r="AP1347" s="9" t="e">
        <f>VLOOKUP($C1347, 'Team Per G'!$A$2:$G$31, 3, FALSE)</f>
        <v>#N/A</v>
      </c>
      <c r="AQ1347" s="9" t="e">
        <f>VLOOKUP($C1347, 'Team Per G'!$A$2:$G$31, 5, FALSE)</f>
        <v>#N/A</v>
      </c>
      <c r="AR1347" s="9" t="e">
        <f>VLOOKUP($C1347, 'Team Per G'!$A$2:$G$31, 4, FALSE)</f>
        <v>#N/A</v>
      </c>
      <c r="AS1347" s="9" t="e">
        <f>VLOOKUP($C1347, Team_Batting___Dashboard[], 22, FALSE)/$AC1347</f>
        <v>#N/A</v>
      </c>
      <c r="AT1347" s="9" t="e">
        <f>VLOOKUP($C1347, 'FanGraphs - Team WAR Projected'!$B$2:$E$31, 4, FALSE)/162</f>
        <v>#N/A</v>
      </c>
      <c r="AU1347" s="9" t="e">
        <f>VLOOKUP($C1347, FanGraphs_Standings[[Abbreviation]:[2024 Year to Date RS/G]], 6, FALSE)/$AC1347</f>
        <v>#N/A</v>
      </c>
      <c r="AV1347" s="9" t="e">
        <f>VLOOKUP($C1347, FanGraphs_Standings[[Abbreviation]:[2024 Projected Full Season RDif]], 19, FALSE)/162</f>
        <v>#N/A</v>
      </c>
      <c r="AW1347" s="9" t="e">
        <f>VLOOKUP($C1347, FanGraphs_Standings[[Abbreviation]:[2024 Projected Full Season RDif]], 5, FALSE)</f>
        <v>#N/A</v>
      </c>
      <c r="AX1347" s="9" t="e">
        <f>VLOOKUP($C1347, FanGraphs_Standings[[Abbreviation]:[2024 Projected Full Season W%]], 18, FALSE)</f>
        <v>#N/A</v>
      </c>
      <c r="AY1347" s="9" t="e">
        <f>VLOOKUP($C1347, 'Home Field Adv'!$A$2:$K$31, 11, FALSE)</f>
        <v>#N/A</v>
      </c>
      <c r="BB1347" s="5" t="str">
        <f t="shared" ref="BB1347:BB1410" si="64">IF(ISBLANK(AZ1347), "", AZ1347-BA1347)</f>
        <v/>
      </c>
      <c r="BC1347" s="5" t="str">
        <f t="shared" ref="BC1347:BC1410" si="65">IF( ISBLANK(AZ1347), "",IF(AZ1347&gt;BA1347, B1347, C1347))</f>
        <v/>
      </c>
      <c r="BD1347" s="5" t="str">
        <f t="shared" ref="BD1347:BD1410" si="66">IF(ISBLANK(AZ1347), "", AZ1347+BA1347)</f>
        <v/>
      </c>
    </row>
    <row r="1348" spans="6:56" x14ac:dyDescent="0.45">
      <c r="F1348" s="9" t="e">
        <f>VLOOKUP($B1348, FanGraphs_Standings[[Abbreviation]:[2024 Year to Date G]], 2, FALSE)</f>
        <v>#N/A</v>
      </c>
      <c r="G1348" s="9" t="e">
        <f>IF(ISERR(VLOOKUP($D1348, 'SP Per G'!$A$2:$D$1380, 3, FALSE)), L1348, VLOOKUP($D1348, 'SP Per G'!$A$2:$D$1380, 3, FALSE))</f>
        <v>#N/A</v>
      </c>
      <c r="H1348" s="9" t="e">
        <f>VLOOKUP($D1348, 'SP Per G'!$A$2:$D$1380, 4, FALSE)</f>
        <v>#N/A</v>
      </c>
      <c r="I1348" s="9" t="e">
        <f>VLOOKUP($D1348, Individual_Pitching___Dashboard[], 18, FALSE)</f>
        <v>#N/A</v>
      </c>
      <c r="J1348" s="9" t="e">
        <f>VLOOKUP($D1348, Individual_Pitching___Dashboard[], 20, FALSE)</f>
        <v>#N/A</v>
      </c>
      <c r="K1348" s="9" t="e">
        <f>VLOOKUP($D1348, Individual_Pitching___Advanced[], 21,FALSE)</f>
        <v>#N/A</v>
      </c>
      <c r="L1348" s="9" t="e">
        <f>VLOOKUP($B1348, 'Team Per G'!$A$2:$G$31, 7, FALSE)</f>
        <v>#N/A</v>
      </c>
      <c r="M1348" s="9" t="e">
        <f>VLOOKUP($B1348, 'FanGraphs - Team WAR Projected'!$B$2:$E$31, 3, FALSE)/162</f>
        <v>#N/A</v>
      </c>
      <c r="N1348" s="9" t="e">
        <f>VLOOKUP($B1348, Team_Pitching___Advanced[[Team]:[xFIP]], 19,FALSE)</f>
        <v>#N/A</v>
      </c>
      <c r="O1348" s="9" t="e">
        <f>VLOOKUP($B1348, Team_Pitching___Advanced[], 20, FALSE)</f>
        <v>#N/A</v>
      </c>
      <c r="P1348" s="9" t="e">
        <f>VLOOKUP($B1348, Team_Batting___Dashboard[[Team]:[wOBA]], 16, FALSE)</f>
        <v>#N/A</v>
      </c>
      <c r="Q1348" s="9" t="e">
        <f>VLOOKUP($B1348, Team_Batting___Advanced[[Team]:[OPS]], 9, FALSE)</f>
        <v>#N/A</v>
      </c>
      <c r="R1348" s="9" t="e">
        <f>VLOOKUP($B1348, Team_Batting___Advanced[], 19, FALSE)</f>
        <v>#N/A</v>
      </c>
      <c r="S1348" s="9" t="e">
        <f>VLOOKUP($B1348, 'Team Per G'!$A$2:$G$31, 3, FALSE)</f>
        <v>#N/A</v>
      </c>
      <c r="T1348" s="9" t="e">
        <f>VLOOKUP($B1348, 'Team Per G'!$A$2:$G$31, 5, FALSE)</f>
        <v>#N/A</v>
      </c>
      <c r="U1348" s="9" t="e">
        <f>VLOOKUP($B1348, 'Team Per G'!$A$2:$G$31, 4, FALSE)</f>
        <v>#N/A</v>
      </c>
      <c r="V1348" s="9" t="e">
        <f>VLOOKUP($B1348, Team_Batting___Dashboard[], 22, FALSE)/$F1348</f>
        <v>#N/A</v>
      </c>
      <c r="W1348" s="9" t="e">
        <f>VLOOKUP($B1348, 'FanGraphs - Team WAR Projected'!$B$2:$E$31, 4, FALSE)/162</f>
        <v>#N/A</v>
      </c>
      <c r="X1348" s="9" t="e">
        <f>VLOOKUP($B1348, FanGraphs_Standings[[Abbreviation]:[2024 Year to Date RS/G]], 6, FALSE)/$F1348</f>
        <v>#N/A</v>
      </c>
      <c r="Y1348" s="9" t="e">
        <f>VLOOKUP($B1348, FanGraphs_Standings[[Abbreviation]:[2024 Projected Full Season RDif]], 19, FALSE)/162</f>
        <v>#N/A</v>
      </c>
      <c r="Z1348" s="9" t="e">
        <f>VLOOKUP($B1348, FanGraphs_Standings[[Abbreviation]:[2024 Projected Full Season RDif]], 5, FALSE)</f>
        <v>#N/A</v>
      </c>
      <c r="AA1348" s="9" t="e">
        <f>VLOOKUP($B1348, FanGraphs_Standings[[Abbreviation]:[2024 Projected Full Season W%]], 18, FALSE)</f>
        <v>#N/A</v>
      </c>
      <c r="AB1348" s="9" t="e">
        <f>VLOOKUP($B1348, 'Home Field Adv'!$A$2:$I$31, 9, FALSE)</f>
        <v>#N/A</v>
      </c>
      <c r="AC1348" s="9" t="e">
        <f>VLOOKUP($C1348, FanGraphs_Standings[[Abbreviation]:[2024 Year to Date G]], 2, FALSE)</f>
        <v>#N/A</v>
      </c>
      <c r="AD1348" s="9" t="e">
        <f>VLOOKUP($E1348, 'SP Per G'!$A$2:$D$1380, 3, FALSE)</f>
        <v>#N/A</v>
      </c>
      <c r="AE1348" s="9" t="e">
        <f>VLOOKUP($E1348, 'SP Per G'!$A$2:$D$1380, 4, FALSE)</f>
        <v>#N/A</v>
      </c>
      <c r="AF1348" s="9" t="e">
        <f>VLOOKUP($E1348, Individual_Pitching___Dashboard[], 18, FALSE)</f>
        <v>#N/A</v>
      </c>
      <c r="AG1348" s="9" t="e">
        <f>VLOOKUP($E1348, Individual_Pitching___Dashboard[], 20, FALSE)</f>
        <v>#N/A</v>
      </c>
      <c r="AH1348" s="9" t="e">
        <f>VLOOKUP($E1348, Individual_Pitching___Advanced[], 21,FALSE)</f>
        <v>#N/A</v>
      </c>
      <c r="AI1348" s="9" t="e">
        <f>VLOOKUP($C1348, 'Team Per G'!$A$2:$G$31, 7, FALSE)</f>
        <v>#N/A</v>
      </c>
      <c r="AJ1348" s="9" t="e">
        <f>VLOOKUP($C1348, 'FanGraphs - Team WAR Projected'!$B$2:$E$31, 3, FALSE)/162</f>
        <v>#N/A</v>
      </c>
      <c r="AK1348" s="9" t="e">
        <f>VLOOKUP($C1348, Team_Pitching___Advanced[[Team]:[xFIP]], 19,FALSE)</f>
        <v>#N/A</v>
      </c>
      <c r="AL1348" s="9" t="e">
        <f>VLOOKUP($C1348, Team_Pitching___Advanced[], 20, FALSE)</f>
        <v>#N/A</v>
      </c>
      <c r="AM1348" s="9" t="e">
        <f>VLOOKUP($C1348, Team_Batting___Dashboard[[Team]:[wOBA]], 16, FALSE)</f>
        <v>#N/A</v>
      </c>
      <c r="AN1348" s="9" t="e">
        <f>VLOOKUP($C1348, Team_Batting___Advanced[[Team]:[OPS]], 9, FALSE)</f>
        <v>#N/A</v>
      </c>
      <c r="AO1348" s="9" t="e">
        <f>VLOOKUP($C1348, Team_Batting___Advanced[], 19, FALSE)</f>
        <v>#N/A</v>
      </c>
      <c r="AP1348" s="9" t="e">
        <f>VLOOKUP($C1348, 'Team Per G'!$A$2:$G$31, 3, FALSE)</f>
        <v>#N/A</v>
      </c>
      <c r="AQ1348" s="9" t="e">
        <f>VLOOKUP($C1348, 'Team Per G'!$A$2:$G$31, 5, FALSE)</f>
        <v>#N/A</v>
      </c>
      <c r="AR1348" s="9" t="e">
        <f>VLOOKUP($C1348, 'Team Per G'!$A$2:$G$31, 4, FALSE)</f>
        <v>#N/A</v>
      </c>
      <c r="AS1348" s="9" t="e">
        <f>VLOOKUP($C1348, Team_Batting___Dashboard[], 22, FALSE)/$AC1348</f>
        <v>#N/A</v>
      </c>
      <c r="AT1348" s="9" t="e">
        <f>VLOOKUP($C1348, 'FanGraphs - Team WAR Projected'!$B$2:$E$31, 4, FALSE)/162</f>
        <v>#N/A</v>
      </c>
      <c r="AU1348" s="9" t="e">
        <f>VLOOKUP($C1348, FanGraphs_Standings[[Abbreviation]:[2024 Year to Date RS/G]], 6, FALSE)/$AC1348</f>
        <v>#N/A</v>
      </c>
      <c r="AV1348" s="9" t="e">
        <f>VLOOKUP($C1348, FanGraphs_Standings[[Abbreviation]:[2024 Projected Full Season RDif]], 19, FALSE)/162</f>
        <v>#N/A</v>
      </c>
      <c r="AW1348" s="9" t="e">
        <f>VLOOKUP($C1348, FanGraphs_Standings[[Abbreviation]:[2024 Projected Full Season RDif]], 5, FALSE)</f>
        <v>#N/A</v>
      </c>
      <c r="AX1348" s="9" t="e">
        <f>VLOOKUP($C1348, FanGraphs_Standings[[Abbreviation]:[2024 Projected Full Season W%]], 18, FALSE)</f>
        <v>#N/A</v>
      </c>
      <c r="AY1348" s="9" t="e">
        <f>VLOOKUP($C1348, 'Home Field Adv'!$A$2:$K$31, 11, FALSE)</f>
        <v>#N/A</v>
      </c>
      <c r="BB1348" s="5" t="str">
        <f t="shared" si="64"/>
        <v/>
      </c>
      <c r="BC1348" s="5" t="str">
        <f t="shared" si="65"/>
        <v/>
      </c>
      <c r="BD1348" s="5" t="str">
        <f t="shared" si="66"/>
        <v/>
      </c>
    </row>
    <row r="1349" spans="6:56" x14ac:dyDescent="0.45">
      <c r="F1349" s="9" t="e">
        <f>VLOOKUP($B1349, FanGraphs_Standings[[Abbreviation]:[2024 Year to Date G]], 2, FALSE)</f>
        <v>#N/A</v>
      </c>
      <c r="G1349" s="9" t="e">
        <f>IF(ISERR(VLOOKUP($D1349, 'SP Per G'!$A$2:$D$1380, 3, FALSE)), L1349, VLOOKUP($D1349, 'SP Per G'!$A$2:$D$1380, 3, FALSE))</f>
        <v>#N/A</v>
      </c>
      <c r="H1349" s="9" t="e">
        <f>VLOOKUP($D1349, 'SP Per G'!$A$2:$D$1380, 4, FALSE)</f>
        <v>#N/A</v>
      </c>
      <c r="I1349" s="9" t="e">
        <f>VLOOKUP($D1349, Individual_Pitching___Dashboard[], 18, FALSE)</f>
        <v>#N/A</v>
      </c>
      <c r="J1349" s="9" t="e">
        <f>VLOOKUP($D1349, Individual_Pitching___Dashboard[], 20, FALSE)</f>
        <v>#N/A</v>
      </c>
      <c r="K1349" s="9" t="e">
        <f>VLOOKUP($D1349, Individual_Pitching___Advanced[], 21,FALSE)</f>
        <v>#N/A</v>
      </c>
      <c r="L1349" s="9" t="e">
        <f>VLOOKUP($B1349, 'Team Per G'!$A$2:$G$31, 7, FALSE)</f>
        <v>#N/A</v>
      </c>
      <c r="M1349" s="9" t="e">
        <f>VLOOKUP($B1349, 'FanGraphs - Team WAR Projected'!$B$2:$E$31, 3, FALSE)/162</f>
        <v>#N/A</v>
      </c>
      <c r="N1349" s="9" t="e">
        <f>VLOOKUP($B1349, Team_Pitching___Advanced[[Team]:[xFIP]], 19,FALSE)</f>
        <v>#N/A</v>
      </c>
      <c r="O1349" s="9" t="e">
        <f>VLOOKUP($B1349, Team_Pitching___Advanced[], 20, FALSE)</f>
        <v>#N/A</v>
      </c>
      <c r="P1349" s="9" t="e">
        <f>VLOOKUP($B1349, Team_Batting___Dashboard[[Team]:[wOBA]], 16, FALSE)</f>
        <v>#N/A</v>
      </c>
      <c r="Q1349" s="9" t="e">
        <f>VLOOKUP($B1349, Team_Batting___Advanced[[Team]:[OPS]], 9, FALSE)</f>
        <v>#N/A</v>
      </c>
      <c r="R1349" s="9" t="e">
        <f>VLOOKUP($B1349, Team_Batting___Advanced[], 19, FALSE)</f>
        <v>#N/A</v>
      </c>
      <c r="S1349" s="9" t="e">
        <f>VLOOKUP($B1349, 'Team Per G'!$A$2:$G$31, 3, FALSE)</f>
        <v>#N/A</v>
      </c>
      <c r="T1349" s="9" t="e">
        <f>VLOOKUP($B1349, 'Team Per G'!$A$2:$G$31, 5, FALSE)</f>
        <v>#N/A</v>
      </c>
      <c r="U1349" s="9" t="e">
        <f>VLOOKUP($B1349, 'Team Per G'!$A$2:$G$31, 4, FALSE)</f>
        <v>#N/A</v>
      </c>
      <c r="V1349" s="9" t="e">
        <f>VLOOKUP($B1349, Team_Batting___Dashboard[], 22, FALSE)/$F1349</f>
        <v>#N/A</v>
      </c>
      <c r="W1349" s="9" t="e">
        <f>VLOOKUP($B1349, 'FanGraphs - Team WAR Projected'!$B$2:$E$31, 4, FALSE)/162</f>
        <v>#N/A</v>
      </c>
      <c r="X1349" s="9" t="e">
        <f>VLOOKUP($B1349, FanGraphs_Standings[[Abbreviation]:[2024 Year to Date RS/G]], 6, FALSE)/$F1349</f>
        <v>#N/A</v>
      </c>
      <c r="Y1349" s="9" t="e">
        <f>VLOOKUP($B1349, FanGraphs_Standings[[Abbreviation]:[2024 Projected Full Season RDif]], 19, FALSE)/162</f>
        <v>#N/A</v>
      </c>
      <c r="Z1349" s="9" t="e">
        <f>VLOOKUP($B1349, FanGraphs_Standings[[Abbreviation]:[2024 Projected Full Season RDif]], 5, FALSE)</f>
        <v>#N/A</v>
      </c>
      <c r="AA1349" s="9" t="e">
        <f>VLOOKUP($B1349, FanGraphs_Standings[[Abbreviation]:[2024 Projected Full Season W%]], 18, FALSE)</f>
        <v>#N/A</v>
      </c>
      <c r="AB1349" s="9" t="e">
        <f>VLOOKUP($B1349, 'Home Field Adv'!$A$2:$I$31, 9, FALSE)</f>
        <v>#N/A</v>
      </c>
      <c r="AC1349" s="9" t="e">
        <f>VLOOKUP($C1349, FanGraphs_Standings[[Abbreviation]:[2024 Year to Date G]], 2, FALSE)</f>
        <v>#N/A</v>
      </c>
      <c r="AD1349" s="9" t="e">
        <f>VLOOKUP($E1349, 'SP Per G'!$A$2:$D$1380, 3, FALSE)</f>
        <v>#N/A</v>
      </c>
      <c r="AE1349" s="9" t="e">
        <f>VLOOKUP($E1349, 'SP Per G'!$A$2:$D$1380, 4, FALSE)</f>
        <v>#N/A</v>
      </c>
      <c r="AF1349" s="9" t="e">
        <f>VLOOKUP($E1349, Individual_Pitching___Dashboard[], 18, FALSE)</f>
        <v>#N/A</v>
      </c>
      <c r="AG1349" s="9" t="e">
        <f>VLOOKUP($E1349, Individual_Pitching___Dashboard[], 20, FALSE)</f>
        <v>#N/A</v>
      </c>
      <c r="AH1349" s="9" t="e">
        <f>VLOOKUP($E1349, Individual_Pitching___Advanced[], 21,FALSE)</f>
        <v>#N/A</v>
      </c>
      <c r="AI1349" s="9" t="e">
        <f>VLOOKUP($C1349, 'Team Per G'!$A$2:$G$31, 7, FALSE)</f>
        <v>#N/A</v>
      </c>
      <c r="AJ1349" s="9" t="e">
        <f>VLOOKUP($C1349, 'FanGraphs - Team WAR Projected'!$B$2:$E$31, 3, FALSE)/162</f>
        <v>#N/A</v>
      </c>
      <c r="AK1349" s="9" t="e">
        <f>VLOOKUP($C1349, Team_Pitching___Advanced[[Team]:[xFIP]], 19,FALSE)</f>
        <v>#N/A</v>
      </c>
      <c r="AL1349" s="9" t="e">
        <f>VLOOKUP($C1349, Team_Pitching___Advanced[], 20, FALSE)</f>
        <v>#N/A</v>
      </c>
      <c r="AM1349" s="9" t="e">
        <f>VLOOKUP($C1349, Team_Batting___Dashboard[[Team]:[wOBA]], 16, FALSE)</f>
        <v>#N/A</v>
      </c>
      <c r="AN1349" s="9" t="e">
        <f>VLOOKUP($C1349, Team_Batting___Advanced[[Team]:[OPS]], 9, FALSE)</f>
        <v>#N/A</v>
      </c>
      <c r="AO1349" s="9" t="e">
        <f>VLOOKUP($C1349, Team_Batting___Advanced[], 19, FALSE)</f>
        <v>#N/A</v>
      </c>
      <c r="AP1349" s="9" t="e">
        <f>VLOOKUP($C1349, 'Team Per G'!$A$2:$G$31, 3, FALSE)</f>
        <v>#N/A</v>
      </c>
      <c r="AQ1349" s="9" t="e">
        <f>VLOOKUP($C1349, 'Team Per G'!$A$2:$G$31, 5, FALSE)</f>
        <v>#N/A</v>
      </c>
      <c r="AR1349" s="9" t="e">
        <f>VLOOKUP($C1349, 'Team Per G'!$A$2:$G$31, 4, FALSE)</f>
        <v>#N/A</v>
      </c>
      <c r="AS1349" s="9" t="e">
        <f>VLOOKUP($C1349, Team_Batting___Dashboard[], 22, FALSE)/$AC1349</f>
        <v>#N/A</v>
      </c>
      <c r="AT1349" s="9" t="e">
        <f>VLOOKUP($C1349, 'FanGraphs - Team WAR Projected'!$B$2:$E$31, 4, FALSE)/162</f>
        <v>#N/A</v>
      </c>
      <c r="AU1349" s="9" t="e">
        <f>VLOOKUP($C1349, FanGraphs_Standings[[Abbreviation]:[2024 Year to Date RS/G]], 6, FALSE)/$AC1349</f>
        <v>#N/A</v>
      </c>
      <c r="AV1349" s="9" t="e">
        <f>VLOOKUP($C1349, FanGraphs_Standings[[Abbreviation]:[2024 Projected Full Season RDif]], 19, FALSE)/162</f>
        <v>#N/A</v>
      </c>
      <c r="AW1349" s="9" t="e">
        <f>VLOOKUP($C1349, FanGraphs_Standings[[Abbreviation]:[2024 Projected Full Season RDif]], 5, FALSE)</f>
        <v>#N/A</v>
      </c>
      <c r="AX1349" s="9" t="e">
        <f>VLOOKUP($C1349, FanGraphs_Standings[[Abbreviation]:[2024 Projected Full Season W%]], 18, FALSE)</f>
        <v>#N/A</v>
      </c>
      <c r="AY1349" s="9" t="e">
        <f>VLOOKUP($C1349, 'Home Field Adv'!$A$2:$K$31, 11, FALSE)</f>
        <v>#N/A</v>
      </c>
      <c r="BB1349" s="5" t="str">
        <f t="shared" si="64"/>
        <v/>
      </c>
      <c r="BC1349" s="5" t="str">
        <f t="shared" si="65"/>
        <v/>
      </c>
      <c r="BD1349" s="5" t="str">
        <f t="shared" si="66"/>
        <v/>
      </c>
    </row>
    <row r="1350" spans="6:56" x14ac:dyDescent="0.45">
      <c r="F1350" s="9" t="e">
        <f>VLOOKUP($B1350, FanGraphs_Standings[[Abbreviation]:[2024 Year to Date G]], 2, FALSE)</f>
        <v>#N/A</v>
      </c>
      <c r="G1350" s="9" t="e">
        <f>IF(ISERR(VLOOKUP($D1350, 'SP Per G'!$A$2:$D$1380, 3, FALSE)), L1350, VLOOKUP($D1350, 'SP Per G'!$A$2:$D$1380, 3, FALSE))</f>
        <v>#N/A</v>
      </c>
      <c r="H1350" s="9" t="e">
        <f>VLOOKUP($D1350, 'SP Per G'!$A$2:$D$1380, 4, FALSE)</f>
        <v>#N/A</v>
      </c>
      <c r="I1350" s="9" t="e">
        <f>VLOOKUP($D1350, Individual_Pitching___Dashboard[], 18, FALSE)</f>
        <v>#N/A</v>
      </c>
      <c r="J1350" s="9" t="e">
        <f>VLOOKUP($D1350, Individual_Pitching___Dashboard[], 20, FALSE)</f>
        <v>#N/A</v>
      </c>
      <c r="K1350" s="9" t="e">
        <f>VLOOKUP($D1350, Individual_Pitching___Advanced[], 21,FALSE)</f>
        <v>#N/A</v>
      </c>
      <c r="L1350" s="9" t="e">
        <f>VLOOKUP($B1350, 'Team Per G'!$A$2:$G$31, 7, FALSE)</f>
        <v>#N/A</v>
      </c>
      <c r="M1350" s="9" t="e">
        <f>VLOOKUP($B1350, 'FanGraphs - Team WAR Projected'!$B$2:$E$31, 3, FALSE)/162</f>
        <v>#N/A</v>
      </c>
      <c r="N1350" s="9" t="e">
        <f>VLOOKUP($B1350, Team_Pitching___Advanced[[Team]:[xFIP]], 19,FALSE)</f>
        <v>#N/A</v>
      </c>
      <c r="O1350" s="9" t="e">
        <f>VLOOKUP($B1350, Team_Pitching___Advanced[], 20, FALSE)</f>
        <v>#N/A</v>
      </c>
      <c r="P1350" s="9" t="e">
        <f>VLOOKUP($B1350, Team_Batting___Dashboard[[Team]:[wOBA]], 16, FALSE)</f>
        <v>#N/A</v>
      </c>
      <c r="Q1350" s="9" t="e">
        <f>VLOOKUP($B1350, Team_Batting___Advanced[[Team]:[OPS]], 9, FALSE)</f>
        <v>#N/A</v>
      </c>
      <c r="R1350" s="9" t="e">
        <f>VLOOKUP($B1350, Team_Batting___Advanced[], 19, FALSE)</f>
        <v>#N/A</v>
      </c>
      <c r="S1350" s="9" t="e">
        <f>VLOOKUP($B1350, 'Team Per G'!$A$2:$G$31, 3, FALSE)</f>
        <v>#N/A</v>
      </c>
      <c r="T1350" s="9" t="e">
        <f>VLOOKUP($B1350, 'Team Per G'!$A$2:$G$31, 5, FALSE)</f>
        <v>#N/A</v>
      </c>
      <c r="U1350" s="9" t="e">
        <f>VLOOKUP($B1350, 'Team Per G'!$A$2:$G$31, 4, FALSE)</f>
        <v>#N/A</v>
      </c>
      <c r="V1350" s="9" t="e">
        <f>VLOOKUP($B1350, Team_Batting___Dashboard[], 22, FALSE)/$F1350</f>
        <v>#N/A</v>
      </c>
      <c r="W1350" s="9" t="e">
        <f>VLOOKUP($B1350, 'FanGraphs - Team WAR Projected'!$B$2:$E$31, 4, FALSE)/162</f>
        <v>#N/A</v>
      </c>
      <c r="X1350" s="9" t="e">
        <f>VLOOKUP($B1350, FanGraphs_Standings[[Abbreviation]:[2024 Year to Date RS/G]], 6, FALSE)/$F1350</f>
        <v>#N/A</v>
      </c>
      <c r="Y1350" s="9" t="e">
        <f>VLOOKUP($B1350, FanGraphs_Standings[[Abbreviation]:[2024 Projected Full Season RDif]], 19, FALSE)/162</f>
        <v>#N/A</v>
      </c>
      <c r="Z1350" s="9" t="e">
        <f>VLOOKUP($B1350, FanGraphs_Standings[[Abbreviation]:[2024 Projected Full Season RDif]], 5, FALSE)</f>
        <v>#N/A</v>
      </c>
      <c r="AA1350" s="9" t="e">
        <f>VLOOKUP($B1350, FanGraphs_Standings[[Abbreviation]:[2024 Projected Full Season W%]], 18, FALSE)</f>
        <v>#N/A</v>
      </c>
      <c r="AB1350" s="9" t="e">
        <f>VLOOKUP($B1350, 'Home Field Adv'!$A$2:$I$31, 9, FALSE)</f>
        <v>#N/A</v>
      </c>
      <c r="AC1350" s="9" t="e">
        <f>VLOOKUP($C1350, FanGraphs_Standings[[Abbreviation]:[2024 Year to Date G]], 2, FALSE)</f>
        <v>#N/A</v>
      </c>
      <c r="AD1350" s="9" t="e">
        <f>VLOOKUP($E1350, 'SP Per G'!$A$2:$D$1380, 3, FALSE)</f>
        <v>#N/A</v>
      </c>
      <c r="AE1350" s="9" t="e">
        <f>VLOOKUP($E1350, 'SP Per G'!$A$2:$D$1380, 4, FALSE)</f>
        <v>#N/A</v>
      </c>
      <c r="AF1350" s="9" t="e">
        <f>VLOOKUP($E1350, Individual_Pitching___Dashboard[], 18, FALSE)</f>
        <v>#N/A</v>
      </c>
      <c r="AG1350" s="9" t="e">
        <f>VLOOKUP($E1350, Individual_Pitching___Dashboard[], 20, FALSE)</f>
        <v>#N/A</v>
      </c>
      <c r="AH1350" s="9" t="e">
        <f>VLOOKUP($E1350, Individual_Pitching___Advanced[], 21,FALSE)</f>
        <v>#N/A</v>
      </c>
      <c r="AI1350" s="9" t="e">
        <f>VLOOKUP($C1350, 'Team Per G'!$A$2:$G$31, 7, FALSE)</f>
        <v>#N/A</v>
      </c>
      <c r="AJ1350" s="9" t="e">
        <f>VLOOKUP($C1350, 'FanGraphs - Team WAR Projected'!$B$2:$E$31, 3, FALSE)/162</f>
        <v>#N/A</v>
      </c>
      <c r="AK1350" s="9" t="e">
        <f>VLOOKUP($C1350, Team_Pitching___Advanced[[Team]:[xFIP]], 19,FALSE)</f>
        <v>#N/A</v>
      </c>
      <c r="AL1350" s="9" t="e">
        <f>VLOOKUP($C1350, Team_Pitching___Advanced[], 20, FALSE)</f>
        <v>#N/A</v>
      </c>
      <c r="AM1350" s="9" t="e">
        <f>VLOOKUP($C1350, Team_Batting___Dashboard[[Team]:[wOBA]], 16, FALSE)</f>
        <v>#N/A</v>
      </c>
      <c r="AN1350" s="9" t="e">
        <f>VLOOKUP($C1350, Team_Batting___Advanced[[Team]:[OPS]], 9, FALSE)</f>
        <v>#N/A</v>
      </c>
      <c r="AO1350" s="9" t="e">
        <f>VLOOKUP($C1350, Team_Batting___Advanced[], 19, FALSE)</f>
        <v>#N/A</v>
      </c>
      <c r="AP1350" s="9" t="e">
        <f>VLOOKUP($C1350, 'Team Per G'!$A$2:$G$31, 3, FALSE)</f>
        <v>#N/A</v>
      </c>
      <c r="AQ1350" s="9" t="e">
        <f>VLOOKUP($C1350, 'Team Per G'!$A$2:$G$31, 5, FALSE)</f>
        <v>#N/A</v>
      </c>
      <c r="AR1350" s="9" t="e">
        <f>VLOOKUP($C1350, 'Team Per G'!$A$2:$G$31, 4, FALSE)</f>
        <v>#N/A</v>
      </c>
      <c r="AS1350" s="9" t="e">
        <f>VLOOKUP($C1350, Team_Batting___Dashboard[], 22, FALSE)/$AC1350</f>
        <v>#N/A</v>
      </c>
      <c r="AT1350" s="9" t="e">
        <f>VLOOKUP($C1350, 'FanGraphs - Team WAR Projected'!$B$2:$E$31, 4, FALSE)/162</f>
        <v>#N/A</v>
      </c>
      <c r="AU1350" s="9" t="e">
        <f>VLOOKUP($C1350, FanGraphs_Standings[[Abbreviation]:[2024 Year to Date RS/G]], 6, FALSE)/$AC1350</f>
        <v>#N/A</v>
      </c>
      <c r="AV1350" s="9" t="e">
        <f>VLOOKUP($C1350, FanGraphs_Standings[[Abbreviation]:[2024 Projected Full Season RDif]], 19, FALSE)/162</f>
        <v>#N/A</v>
      </c>
      <c r="AW1350" s="9" t="e">
        <f>VLOOKUP($C1350, FanGraphs_Standings[[Abbreviation]:[2024 Projected Full Season RDif]], 5, FALSE)</f>
        <v>#N/A</v>
      </c>
      <c r="AX1350" s="9" t="e">
        <f>VLOOKUP($C1350, FanGraphs_Standings[[Abbreviation]:[2024 Projected Full Season W%]], 18, FALSE)</f>
        <v>#N/A</v>
      </c>
      <c r="AY1350" s="9" t="e">
        <f>VLOOKUP($C1350, 'Home Field Adv'!$A$2:$K$31, 11, FALSE)</f>
        <v>#N/A</v>
      </c>
      <c r="BB1350" s="5" t="str">
        <f t="shared" si="64"/>
        <v/>
      </c>
      <c r="BC1350" s="5" t="str">
        <f t="shared" si="65"/>
        <v/>
      </c>
      <c r="BD1350" s="5" t="str">
        <f t="shared" si="66"/>
        <v/>
      </c>
    </row>
    <row r="1351" spans="6:56" x14ac:dyDescent="0.45">
      <c r="F1351" s="9" t="e">
        <f>VLOOKUP($B1351, FanGraphs_Standings[[Abbreviation]:[2024 Year to Date G]], 2, FALSE)</f>
        <v>#N/A</v>
      </c>
      <c r="G1351" s="9" t="e">
        <f>IF(ISERR(VLOOKUP($D1351, 'SP Per G'!$A$2:$D$1380, 3, FALSE)), L1351, VLOOKUP($D1351, 'SP Per G'!$A$2:$D$1380, 3, FALSE))</f>
        <v>#N/A</v>
      </c>
      <c r="H1351" s="9" t="e">
        <f>VLOOKUP($D1351, 'SP Per G'!$A$2:$D$1380, 4, FALSE)</f>
        <v>#N/A</v>
      </c>
      <c r="I1351" s="9" t="e">
        <f>VLOOKUP($D1351, Individual_Pitching___Dashboard[], 18, FALSE)</f>
        <v>#N/A</v>
      </c>
      <c r="J1351" s="9" t="e">
        <f>VLOOKUP($D1351, Individual_Pitching___Dashboard[], 20, FALSE)</f>
        <v>#N/A</v>
      </c>
      <c r="K1351" s="9" t="e">
        <f>VLOOKUP($D1351, Individual_Pitching___Advanced[], 21,FALSE)</f>
        <v>#N/A</v>
      </c>
      <c r="L1351" s="9" t="e">
        <f>VLOOKUP($B1351, 'Team Per G'!$A$2:$G$31, 7, FALSE)</f>
        <v>#N/A</v>
      </c>
      <c r="M1351" s="9" t="e">
        <f>VLOOKUP($B1351, 'FanGraphs - Team WAR Projected'!$B$2:$E$31, 3, FALSE)/162</f>
        <v>#N/A</v>
      </c>
      <c r="N1351" s="9" t="e">
        <f>VLOOKUP($B1351, Team_Pitching___Advanced[[Team]:[xFIP]], 19,FALSE)</f>
        <v>#N/A</v>
      </c>
      <c r="O1351" s="9" t="e">
        <f>VLOOKUP($B1351, Team_Pitching___Advanced[], 20, FALSE)</f>
        <v>#N/A</v>
      </c>
      <c r="P1351" s="9" t="e">
        <f>VLOOKUP($B1351, Team_Batting___Dashboard[[Team]:[wOBA]], 16, FALSE)</f>
        <v>#N/A</v>
      </c>
      <c r="Q1351" s="9" t="e">
        <f>VLOOKUP($B1351, Team_Batting___Advanced[[Team]:[OPS]], 9, FALSE)</f>
        <v>#N/A</v>
      </c>
      <c r="R1351" s="9" t="e">
        <f>VLOOKUP($B1351, Team_Batting___Advanced[], 19, FALSE)</f>
        <v>#N/A</v>
      </c>
      <c r="S1351" s="9" t="e">
        <f>VLOOKUP($B1351, 'Team Per G'!$A$2:$G$31, 3, FALSE)</f>
        <v>#N/A</v>
      </c>
      <c r="T1351" s="9" t="e">
        <f>VLOOKUP($B1351, 'Team Per G'!$A$2:$G$31, 5, FALSE)</f>
        <v>#N/A</v>
      </c>
      <c r="U1351" s="9" t="e">
        <f>VLOOKUP($B1351, 'Team Per G'!$A$2:$G$31, 4, FALSE)</f>
        <v>#N/A</v>
      </c>
      <c r="V1351" s="9" t="e">
        <f>VLOOKUP($B1351, Team_Batting___Dashboard[], 22, FALSE)/$F1351</f>
        <v>#N/A</v>
      </c>
      <c r="W1351" s="9" t="e">
        <f>VLOOKUP($B1351, 'FanGraphs - Team WAR Projected'!$B$2:$E$31, 4, FALSE)/162</f>
        <v>#N/A</v>
      </c>
      <c r="X1351" s="9" t="e">
        <f>VLOOKUP($B1351, FanGraphs_Standings[[Abbreviation]:[2024 Year to Date RS/G]], 6, FALSE)/$F1351</f>
        <v>#N/A</v>
      </c>
      <c r="Y1351" s="9" t="e">
        <f>VLOOKUP($B1351, FanGraphs_Standings[[Abbreviation]:[2024 Projected Full Season RDif]], 19, FALSE)/162</f>
        <v>#N/A</v>
      </c>
      <c r="Z1351" s="9" t="e">
        <f>VLOOKUP($B1351, FanGraphs_Standings[[Abbreviation]:[2024 Projected Full Season RDif]], 5, FALSE)</f>
        <v>#N/A</v>
      </c>
      <c r="AA1351" s="9" t="e">
        <f>VLOOKUP($B1351, FanGraphs_Standings[[Abbreviation]:[2024 Projected Full Season W%]], 18, FALSE)</f>
        <v>#N/A</v>
      </c>
      <c r="AB1351" s="9" t="e">
        <f>VLOOKUP($B1351, 'Home Field Adv'!$A$2:$I$31, 9, FALSE)</f>
        <v>#N/A</v>
      </c>
      <c r="AC1351" s="9" t="e">
        <f>VLOOKUP($C1351, FanGraphs_Standings[[Abbreviation]:[2024 Year to Date G]], 2, FALSE)</f>
        <v>#N/A</v>
      </c>
      <c r="AD1351" s="9" t="e">
        <f>VLOOKUP($E1351, 'SP Per G'!$A$2:$D$1380, 3, FALSE)</f>
        <v>#N/A</v>
      </c>
      <c r="AE1351" s="9" t="e">
        <f>VLOOKUP($E1351, 'SP Per G'!$A$2:$D$1380, 4, FALSE)</f>
        <v>#N/A</v>
      </c>
      <c r="AF1351" s="9" t="e">
        <f>VLOOKUP($E1351, Individual_Pitching___Dashboard[], 18, FALSE)</f>
        <v>#N/A</v>
      </c>
      <c r="AG1351" s="9" t="e">
        <f>VLOOKUP($E1351, Individual_Pitching___Dashboard[], 20, FALSE)</f>
        <v>#N/A</v>
      </c>
      <c r="AH1351" s="9" t="e">
        <f>VLOOKUP($E1351, Individual_Pitching___Advanced[], 21,FALSE)</f>
        <v>#N/A</v>
      </c>
      <c r="AI1351" s="9" t="e">
        <f>VLOOKUP($C1351, 'Team Per G'!$A$2:$G$31, 7, FALSE)</f>
        <v>#N/A</v>
      </c>
      <c r="AJ1351" s="9" t="e">
        <f>VLOOKUP($C1351, 'FanGraphs - Team WAR Projected'!$B$2:$E$31, 3, FALSE)/162</f>
        <v>#N/A</v>
      </c>
      <c r="AK1351" s="9" t="e">
        <f>VLOOKUP($C1351, Team_Pitching___Advanced[[Team]:[xFIP]], 19,FALSE)</f>
        <v>#N/A</v>
      </c>
      <c r="AL1351" s="9" t="e">
        <f>VLOOKUP($C1351, Team_Pitching___Advanced[], 20, FALSE)</f>
        <v>#N/A</v>
      </c>
      <c r="AM1351" s="9" t="e">
        <f>VLOOKUP($C1351, Team_Batting___Dashboard[[Team]:[wOBA]], 16, FALSE)</f>
        <v>#N/A</v>
      </c>
      <c r="AN1351" s="9" t="e">
        <f>VLOOKUP($C1351, Team_Batting___Advanced[[Team]:[OPS]], 9, FALSE)</f>
        <v>#N/A</v>
      </c>
      <c r="AO1351" s="9" t="e">
        <f>VLOOKUP($C1351, Team_Batting___Advanced[], 19, FALSE)</f>
        <v>#N/A</v>
      </c>
      <c r="AP1351" s="9" t="e">
        <f>VLOOKUP($C1351, 'Team Per G'!$A$2:$G$31, 3, FALSE)</f>
        <v>#N/A</v>
      </c>
      <c r="AQ1351" s="9" t="e">
        <f>VLOOKUP($C1351, 'Team Per G'!$A$2:$G$31, 5, FALSE)</f>
        <v>#N/A</v>
      </c>
      <c r="AR1351" s="9" t="e">
        <f>VLOOKUP($C1351, 'Team Per G'!$A$2:$G$31, 4, FALSE)</f>
        <v>#N/A</v>
      </c>
      <c r="AS1351" s="9" t="e">
        <f>VLOOKUP($C1351, Team_Batting___Dashboard[], 22, FALSE)/$AC1351</f>
        <v>#N/A</v>
      </c>
      <c r="AT1351" s="9" t="e">
        <f>VLOOKUP($C1351, 'FanGraphs - Team WAR Projected'!$B$2:$E$31, 4, FALSE)/162</f>
        <v>#N/A</v>
      </c>
      <c r="AU1351" s="9" t="e">
        <f>VLOOKUP($C1351, FanGraphs_Standings[[Abbreviation]:[2024 Year to Date RS/G]], 6, FALSE)/$AC1351</f>
        <v>#N/A</v>
      </c>
      <c r="AV1351" s="9" t="e">
        <f>VLOOKUP($C1351, FanGraphs_Standings[[Abbreviation]:[2024 Projected Full Season RDif]], 19, FALSE)/162</f>
        <v>#N/A</v>
      </c>
      <c r="AW1351" s="9" t="e">
        <f>VLOOKUP($C1351, FanGraphs_Standings[[Abbreviation]:[2024 Projected Full Season RDif]], 5, FALSE)</f>
        <v>#N/A</v>
      </c>
      <c r="AX1351" s="9" t="e">
        <f>VLOOKUP($C1351, FanGraphs_Standings[[Abbreviation]:[2024 Projected Full Season W%]], 18, FALSE)</f>
        <v>#N/A</v>
      </c>
      <c r="AY1351" s="9" t="e">
        <f>VLOOKUP($C1351, 'Home Field Adv'!$A$2:$K$31, 11, FALSE)</f>
        <v>#N/A</v>
      </c>
      <c r="BB1351" s="5" t="str">
        <f t="shared" si="64"/>
        <v/>
      </c>
      <c r="BC1351" s="5" t="str">
        <f t="shared" si="65"/>
        <v/>
      </c>
      <c r="BD1351" s="5" t="str">
        <f t="shared" si="66"/>
        <v/>
      </c>
    </row>
    <row r="1352" spans="6:56" x14ac:dyDescent="0.45">
      <c r="F1352" s="9" t="e">
        <f>VLOOKUP($B1352, FanGraphs_Standings[[Abbreviation]:[2024 Year to Date G]], 2, FALSE)</f>
        <v>#N/A</v>
      </c>
      <c r="G1352" s="9" t="e">
        <f>IF(ISERR(VLOOKUP($D1352, 'SP Per G'!$A$2:$D$1380, 3, FALSE)), L1352, VLOOKUP($D1352, 'SP Per G'!$A$2:$D$1380, 3, FALSE))</f>
        <v>#N/A</v>
      </c>
      <c r="H1352" s="9" t="e">
        <f>VLOOKUP($D1352, 'SP Per G'!$A$2:$D$1380, 4, FALSE)</f>
        <v>#N/A</v>
      </c>
      <c r="I1352" s="9" t="e">
        <f>VLOOKUP($D1352, Individual_Pitching___Dashboard[], 18, FALSE)</f>
        <v>#N/A</v>
      </c>
      <c r="J1352" s="9" t="e">
        <f>VLOOKUP($D1352, Individual_Pitching___Dashboard[], 20, FALSE)</f>
        <v>#N/A</v>
      </c>
      <c r="K1352" s="9" t="e">
        <f>VLOOKUP($D1352, Individual_Pitching___Advanced[], 21,FALSE)</f>
        <v>#N/A</v>
      </c>
      <c r="L1352" s="9" t="e">
        <f>VLOOKUP($B1352, 'Team Per G'!$A$2:$G$31, 7, FALSE)</f>
        <v>#N/A</v>
      </c>
      <c r="M1352" s="9" t="e">
        <f>VLOOKUP($B1352, 'FanGraphs - Team WAR Projected'!$B$2:$E$31, 3, FALSE)/162</f>
        <v>#N/A</v>
      </c>
      <c r="N1352" s="9" t="e">
        <f>VLOOKUP($B1352, Team_Pitching___Advanced[[Team]:[xFIP]], 19,FALSE)</f>
        <v>#N/A</v>
      </c>
      <c r="O1352" s="9" t="e">
        <f>VLOOKUP($B1352, Team_Pitching___Advanced[], 20, FALSE)</f>
        <v>#N/A</v>
      </c>
      <c r="P1352" s="9" t="e">
        <f>VLOOKUP($B1352, Team_Batting___Dashboard[[Team]:[wOBA]], 16, FALSE)</f>
        <v>#N/A</v>
      </c>
      <c r="Q1352" s="9" t="e">
        <f>VLOOKUP($B1352, Team_Batting___Advanced[[Team]:[OPS]], 9, FALSE)</f>
        <v>#N/A</v>
      </c>
      <c r="R1352" s="9" t="e">
        <f>VLOOKUP($B1352, Team_Batting___Advanced[], 19, FALSE)</f>
        <v>#N/A</v>
      </c>
      <c r="S1352" s="9" t="e">
        <f>VLOOKUP($B1352, 'Team Per G'!$A$2:$G$31, 3, FALSE)</f>
        <v>#N/A</v>
      </c>
      <c r="T1352" s="9" t="e">
        <f>VLOOKUP($B1352, 'Team Per G'!$A$2:$G$31, 5, FALSE)</f>
        <v>#N/A</v>
      </c>
      <c r="U1352" s="9" t="e">
        <f>VLOOKUP($B1352, 'Team Per G'!$A$2:$G$31, 4, FALSE)</f>
        <v>#N/A</v>
      </c>
      <c r="V1352" s="9" t="e">
        <f>VLOOKUP($B1352, Team_Batting___Dashboard[], 22, FALSE)/$F1352</f>
        <v>#N/A</v>
      </c>
      <c r="W1352" s="9" t="e">
        <f>VLOOKUP($B1352, 'FanGraphs - Team WAR Projected'!$B$2:$E$31, 4, FALSE)/162</f>
        <v>#N/A</v>
      </c>
      <c r="X1352" s="9" t="e">
        <f>VLOOKUP($B1352, FanGraphs_Standings[[Abbreviation]:[2024 Year to Date RS/G]], 6, FALSE)/$F1352</f>
        <v>#N/A</v>
      </c>
      <c r="Y1352" s="9" t="e">
        <f>VLOOKUP($B1352, FanGraphs_Standings[[Abbreviation]:[2024 Projected Full Season RDif]], 19, FALSE)/162</f>
        <v>#N/A</v>
      </c>
      <c r="Z1352" s="9" t="e">
        <f>VLOOKUP($B1352, FanGraphs_Standings[[Abbreviation]:[2024 Projected Full Season RDif]], 5, FALSE)</f>
        <v>#N/A</v>
      </c>
      <c r="AA1352" s="9" t="e">
        <f>VLOOKUP($B1352, FanGraphs_Standings[[Abbreviation]:[2024 Projected Full Season W%]], 18, FALSE)</f>
        <v>#N/A</v>
      </c>
      <c r="AB1352" s="9" t="e">
        <f>VLOOKUP($B1352, 'Home Field Adv'!$A$2:$I$31, 9, FALSE)</f>
        <v>#N/A</v>
      </c>
      <c r="AC1352" s="9" t="e">
        <f>VLOOKUP($C1352, FanGraphs_Standings[[Abbreviation]:[2024 Year to Date G]], 2, FALSE)</f>
        <v>#N/A</v>
      </c>
      <c r="AD1352" s="9" t="e">
        <f>VLOOKUP($E1352, 'SP Per G'!$A$2:$D$1380, 3, FALSE)</f>
        <v>#N/A</v>
      </c>
      <c r="AE1352" s="9" t="e">
        <f>VLOOKUP($E1352, 'SP Per G'!$A$2:$D$1380, 4, FALSE)</f>
        <v>#N/A</v>
      </c>
      <c r="AF1352" s="9" t="e">
        <f>VLOOKUP($E1352, Individual_Pitching___Dashboard[], 18, FALSE)</f>
        <v>#N/A</v>
      </c>
      <c r="AG1352" s="9" t="e">
        <f>VLOOKUP($E1352, Individual_Pitching___Dashboard[], 20, FALSE)</f>
        <v>#N/A</v>
      </c>
      <c r="AH1352" s="9" t="e">
        <f>VLOOKUP($E1352, Individual_Pitching___Advanced[], 21,FALSE)</f>
        <v>#N/A</v>
      </c>
      <c r="AI1352" s="9" t="e">
        <f>VLOOKUP($C1352, 'Team Per G'!$A$2:$G$31, 7, FALSE)</f>
        <v>#N/A</v>
      </c>
      <c r="AJ1352" s="9" t="e">
        <f>VLOOKUP($C1352, 'FanGraphs - Team WAR Projected'!$B$2:$E$31, 3, FALSE)/162</f>
        <v>#N/A</v>
      </c>
      <c r="AK1352" s="9" t="e">
        <f>VLOOKUP($C1352, Team_Pitching___Advanced[[Team]:[xFIP]], 19,FALSE)</f>
        <v>#N/A</v>
      </c>
      <c r="AL1352" s="9" t="e">
        <f>VLOOKUP($C1352, Team_Pitching___Advanced[], 20, FALSE)</f>
        <v>#N/A</v>
      </c>
      <c r="AM1352" s="9" t="e">
        <f>VLOOKUP($C1352, Team_Batting___Dashboard[[Team]:[wOBA]], 16, FALSE)</f>
        <v>#N/A</v>
      </c>
      <c r="AN1352" s="9" t="e">
        <f>VLOOKUP($C1352, Team_Batting___Advanced[[Team]:[OPS]], 9, FALSE)</f>
        <v>#N/A</v>
      </c>
      <c r="AO1352" s="9" t="e">
        <f>VLOOKUP($C1352, Team_Batting___Advanced[], 19, FALSE)</f>
        <v>#N/A</v>
      </c>
      <c r="AP1352" s="9" t="e">
        <f>VLOOKUP($C1352, 'Team Per G'!$A$2:$G$31, 3, FALSE)</f>
        <v>#N/A</v>
      </c>
      <c r="AQ1352" s="9" t="e">
        <f>VLOOKUP($C1352, 'Team Per G'!$A$2:$G$31, 5, FALSE)</f>
        <v>#N/A</v>
      </c>
      <c r="AR1352" s="9" t="e">
        <f>VLOOKUP($C1352, 'Team Per G'!$A$2:$G$31, 4, FALSE)</f>
        <v>#N/A</v>
      </c>
      <c r="AS1352" s="9" t="e">
        <f>VLOOKUP($C1352, Team_Batting___Dashboard[], 22, FALSE)/$AC1352</f>
        <v>#N/A</v>
      </c>
      <c r="AT1352" s="9" t="e">
        <f>VLOOKUP($C1352, 'FanGraphs - Team WAR Projected'!$B$2:$E$31, 4, FALSE)/162</f>
        <v>#N/A</v>
      </c>
      <c r="AU1352" s="9" t="e">
        <f>VLOOKUP($C1352, FanGraphs_Standings[[Abbreviation]:[2024 Year to Date RS/G]], 6, FALSE)/$AC1352</f>
        <v>#N/A</v>
      </c>
      <c r="AV1352" s="9" t="e">
        <f>VLOOKUP($C1352, FanGraphs_Standings[[Abbreviation]:[2024 Projected Full Season RDif]], 19, FALSE)/162</f>
        <v>#N/A</v>
      </c>
      <c r="AW1352" s="9" t="e">
        <f>VLOOKUP($C1352, FanGraphs_Standings[[Abbreviation]:[2024 Projected Full Season RDif]], 5, FALSE)</f>
        <v>#N/A</v>
      </c>
      <c r="AX1352" s="9" t="e">
        <f>VLOOKUP($C1352, FanGraphs_Standings[[Abbreviation]:[2024 Projected Full Season W%]], 18, FALSE)</f>
        <v>#N/A</v>
      </c>
      <c r="AY1352" s="9" t="e">
        <f>VLOOKUP($C1352, 'Home Field Adv'!$A$2:$K$31, 11, FALSE)</f>
        <v>#N/A</v>
      </c>
      <c r="BB1352" s="5" t="str">
        <f t="shared" si="64"/>
        <v/>
      </c>
      <c r="BC1352" s="5" t="str">
        <f t="shared" si="65"/>
        <v/>
      </c>
      <c r="BD1352" s="5" t="str">
        <f t="shared" si="66"/>
        <v/>
      </c>
    </row>
    <row r="1353" spans="6:56" x14ac:dyDescent="0.45">
      <c r="F1353" s="9" t="e">
        <f>VLOOKUP($B1353, FanGraphs_Standings[[Abbreviation]:[2024 Year to Date G]], 2, FALSE)</f>
        <v>#N/A</v>
      </c>
      <c r="G1353" s="9" t="e">
        <f>IF(ISERR(VLOOKUP($D1353, 'SP Per G'!$A$2:$D$1380, 3, FALSE)), L1353, VLOOKUP($D1353, 'SP Per G'!$A$2:$D$1380, 3, FALSE))</f>
        <v>#N/A</v>
      </c>
      <c r="H1353" s="9" t="e">
        <f>VLOOKUP($D1353, 'SP Per G'!$A$2:$D$1380, 4, FALSE)</f>
        <v>#N/A</v>
      </c>
      <c r="I1353" s="9" t="e">
        <f>VLOOKUP($D1353, Individual_Pitching___Dashboard[], 18, FALSE)</f>
        <v>#N/A</v>
      </c>
      <c r="J1353" s="9" t="e">
        <f>VLOOKUP($D1353, Individual_Pitching___Dashboard[], 20, FALSE)</f>
        <v>#N/A</v>
      </c>
      <c r="K1353" s="9" t="e">
        <f>VLOOKUP($D1353, Individual_Pitching___Advanced[], 21,FALSE)</f>
        <v>#N/A</v>
      </c>
      <c r="L1353" s="9" t="e">
        <f>VLOOKUP($B1353, 'Team Per G'!$A$2:$G$31, 7, FALSE)</f>
        <v>#N/A</v>
      </c>
      <c r="M1353" s="9" t="e">
        <f>VLOOKUP($B1353, 'FanGraphs - Team WAR Projected'!$B$2:$E$31, 3, FALSE)/162</f>
        <v>#N/A</v>
      </c>
      <c r="N1353" s="9" t="e">
        <f>VLOOKUP($B1353, Team_Pitching___Advanced[[Team]:[xFIP]], 19,FALSE)</f>
        <v>#N/A</v>
      </c>
      <c r="O1353" s="9" t="e">
        <f>VLOOKUP($B1353, Team_Pitching___Advanced[], 20, FALSE)</f>
        <v>#N/A</v>
      </c>
      <c r="P1353" s="9" t="e">
        <f>VLOOKUP($B1353, Team_Batting___Dashboard[[Team]:[wOBA]], 16, FALSE)</f>
        <v>#N/A</v>
      </c>
      <c r="Q1353" s="9" t="e">
        <f>VLOOKUP($B1353, Team_Batting___Advanced[[Team]:[OPS]], 9, FALSE)</f>
        <v>#N/A</v>
      </c>
      <c r="R1353" s="9" t="e">
        <f>VLOOKUP($B1353, Team_Batting___Advanced[], 19, FALSE)</f>
        <v>#N/A</v>
      </c>
      <c r="S1353" s="9" t="e">
        <f>VLOOKUP($B1353, 'Team Per G'!$A$2:$G$31, 3, FALSE)</f>
        <v>#N/A</v>
      </c>
      <c r="T1353" s="9" t="e">
        <f>VLOOKUP($B1353, 'Team Per G'!$A$2:$G$31, 5, FALSE)</f>
        <v>#N/A</v>
      </c>
      <c r="U1353" s="9" t="e">
        <f>VLOOKUP($B1353, 'Team Per G'!$A$2:$G$31, 4, FALSE)</f>
        <v>#N/A</v>
      </c>
      <c r="V1353" s="9" t="e">
        <f>VLOOKUP($B1353, Team_Batting___Dashboard[], 22, FALSE)/$F1353</f>
        <v>#N/A</v>
      </c>
      <c r="W1353" s="9" t="e">
        <f>VLOOKUP($B1353, 'FanGraphs - Team WAR Projected'!$B$2:$E$31, 4, FALSE)/162</f>
        <v>#N/A</v>
      </c>
      <c r="X1353" s="9" t="e">
        <f>VLOOKUP($B1353, FanGraphs_Standings[[Abbreviation]:[2024 Year to Date RS/G]], 6, FALSE)/$F1353</f>
        <v>#N/A</v>
      </c>
      <c r="Y1353" s="9" t="e">
        <f>VLOOKUP($B1353, FanGraphs_Standings[[Abbreviation]:[2024 Projected Full Season RDif]], 19, FALSE)/162</f>
        <v>#N/A</v>
      </c>
      <c r="Z1353" s="9" t="e">
        <f>VLOOKUP($B1353, FanGraphs_Standings[[Abbreviation]:[2024 Projected Full Season RDif]], 5, FALSE)</f>
        <v>#N/A</v>
      </c>
      <c r="AA1353" s="9" t="e">
        <f>VLOOKUP($B1353, FanGraphs_Standings[[Abbreviation]:[2024 Projected Full Season W%]], 18, FALSE)</f>
        <v>#N/A</v>
      </c>
      <c r="AB1353" s="9" t="e">
        <f>VLOOKUP($B1353, 'Home Field Adv'!$A$2:$I$31, 9, FALSE)</f>
        <v>#N/A</v>
      </c>
      <c r="AC1353" s="9" t="e">
        <f>VLOOKUP($C1353, FanGraphs_Standings[[Abbreviation]:[2024 Year to Date G]], 2, FALSE)</f>
        <v>#N/A</v>
      </c>
      <c r="AD1353" s="9" t="e">
        <f>VLOOKUP($E1353, 'SP Per G'!$A$2:$D$1380, 3, FALSE)</f>
        <v>#N/A</v>
      </c>
      <c r="AE1353" s="9" t="e">
        <f>VLOOKUP($E1353, 'SP Per G'!$A$2:$D$1380, 4, FALSE)</f>
        <v>#N/A</v>
      </c>
      <c r="AF1353" s="9" t="e">
        <f>VLOOKUP($E1353, Individual_Pitching___Dashboard[], 18, FALSE)</f>
        <v>#N/A</v>
      </c>
      <c r="AG1353" s="9" t="e">
        <f>VLOOKUP($E1353, Individual_Pitching___Dashboard[], 20, FALSE)</f>
        <v>#N/A</v>
      </c>
      <c r="AH1353" s="9" t="e">
        <f>VLOOKUP($E1353, Individual_Pitching___Advanced[], 21,FALSE)</f>
        <v>#N/A</v>
      </c>
      <c r="AI1353" s="9" t="e">
        <f>VLOOKUP($C1353, 'Team Per G'!$A$2:$G$31, 7, FALSE)</f>
        <v>#N/A</v>
      </c>
      <c r="AJ1353" s="9" t="e">
        <f>VLOOKUP($C1353, 'FanGraphs - Team WAR Projected'!$B$2:$E$31, 3, FALSE)/162</f>
        <v>#N/A</v>
      </c>
      <c r="AK1353" s="9" t="e">
        <f>VLOOKUP($C1353, Team_Pitching___Advanced[[Team]:[xFIP]], 19,FALSE)</f>
        <v>#N/A</v>
      </c>
      <c r="AL1353" s="9" t="e">
        <f>VLOOKUP($C1353, Team_Pitching___Advanced[], 20, FALSE)</f>
        <v>#N/A</v>
      </c>
      <c r="AM1353" s="9" t="e">
        <f>VLOOKUP($C1353, Team_Batting___Dashboard[[Team]:[wOBA]], 16, FALSE)</f>
        <v>#N/A</v>
      </c>
      <c r="AN1353" s="9" t="e">
        <f>VLOOKUP($C1353, Team_Batting___Advanced[[Team]:[OPS]], 9, FALSE)</f>
        <v>#N/A</v>
      </c>
      <c r="AO1353" s="9" t="e">
        <f>VLOOKUP($C1353, Team_Batting___Advanced[], 19, FALSE)</f>
        <v>#N/A</v>
      </c>
      <c r="AP1353" s="9" t="e">
        <f>VLOOKUP($C1353, 'Team Per G'!$A$2:$G$31, 3, FALSE)</f>
        <v>#N/A</v>
      </c>
      <c r="AQ1353" s="9" t="e">
        <f>VLOOKUP($C1353, 'Team Per G'!$A$2:$G$31, 5, FALSE)</f>
        <v>#N/A</v>
      </c>
      <c r="AR1353" s="9" t="e">
        <f>VLOOKUP($C1353, 'Team Per G'!$A$2:$G$31, 4, FALSE)</f>
        <v>#N/A</v>
      </c>
      <c r="AS1353" s="9" t="e">
        <f>VLOOKUP($C1353, Team_Batting___Dashboard[], 22, FALSE)/$AC1353</f>
        <v>#N/A</v>
      </c>
      <c r="AT1353" s="9" t="e">
        <f>VLOOKUP($C1353, 'FanGraphs - Team WAR Projected'!$B$2:$E$31, 4, FALSE)/162</f>
        <v>#N/A</v>
      </c>
      <c r="AU1353" s="9" t="e">
        <f>VLOOKUP($C1353, FanGraphs_Standings[[Abbreviation]:[2024 Year to Date RS/G]], 6, FALSE)/$AC1353</f>
        <v>#N/A</v>
      </c>
      <c r="AV1353" s="9" t="e">
        <f>VLOOKUP($C1353, FanGraphs_Standings[[Abbreviation]:[2024 Projected Full Season RDif]], 19, FALSE)/162</f>
        <v>#N/A</v>
      </c>
      <c r="AW1353" s="9" t="e">
        <f>VLOOKUP($C1353, FanGraphs_Standings[[Abbreviation]:[2024 Projected Full Season RDif]], 5, FALSE)</f>
        <v>#N/A</v>
      </c>
      <c r="AX1353" s="9" t="e">
        <f>VLOOKUP($C1353, FanGraphs_Standings[[Abbreviation]:[2024 Projected Full Season W%]], 18, FALSE)</f>
        <v>#N/A</v>
      </c>
      <c r="AY1353" s="9" t="e">
        <f>VLOOKUP($C1353, 'Home Field Adv'!$A$2:$K$31, 11, FALSE)</f>
        <v>#N/A</v>
      </c>
      <c r="BB1353" s="5" t="str">
        <f t="shared" si="64"/>
        <v/>
      </c>
      <c r="BC1353" s="5" t="str">
        <f t="shared" si="65"/>
        <v/>
      </c>
      <c r="BD1353" s="5" t="str">
        <f t="shared" si="66"/>
        <v/>
      </c>
    </row>
    <row r="1354" spans="6:56" x14ac:dyDescent="0.45">
      <c r="F1354" s="9" t="e">
        <f>VLOOKUP($B1354, FanGraphs_Standings[[Abbreviation]:[2024 Year to Date G]], 2, FALSE)</f>
        <v>#N/A</v>
      </c>
      <c r="G1354" s="9" t="e">
        <f>IF(ISERR(VLOOKUP($D1354, 'SP Per G'!$A$2:$D$1380, 3, FALSE)), L1354, VLOOKUP($D1354, 'SP Per G'!$A$2:$D$1380, 3, FALSE))</f>
        <v>#N/A</v>
      </c>
      <c r="H1354" s="9" t="e">
        <f>VLOOKUP($D1354, 'SP Per G'!$A$2:$D$1380, 4, FALSE)</f>
        <v>#N/A</v>
      </c>
      <c r="I1354" s="9" t="e">
        <f>VLOOKUP($D1354, Individual_Pitching___Dashboard[], 18, FALSE)</f>
        <v>#N/A</v>
      </c>
      <c r="J1354" s="9" t="e">
        <f>VLOOKUP($D1354, Individual_Pitching___Dashboard[], 20, FALSE)</f>
        <v>#N/A</v>
      </c>
      <c r="K1354" s="9" t="e">
        <f>VLOOKUP($D1354, Individual_Pitching___Advanced[], 21,FALSE)</f>
        <v>#N/A</v>
      </c>
      <c r="L1354" s="9" t="e">
        <f>VLOOKUP($B1354, 'Team Per G'!$A$2:$G$31, 7, FALSE)</f>
        <v>#N/A</v>
      </c>
      <c r="M1354" s="9" t="e">
        <f>VLOOKUP($B1354, 'FanGraphs - Team WAR Projected'!$B$2:$E$31, 3, FALSE)/162</f>
        <v>#N/A</v>
      </c>
      <c r="N1354" s="9" t="e">
        <f>VLOOKUP($B1354, Team_Pitching___Advanced[[Team]:[xFIP]], 19,FALSE)</f>
        <v>#N/A</v>
      </c>
      <c r="O1354" s="9" t="e">
        <f>VLOOKUP($B1354, Team_Pitching___Advanced[], 20, FALSE)</f>
        <v>#N/A</v>
      </c>
      <c r="P1354" s="9" t="e">
        <f>VLOOKUP($B1354, Team_Batting___Dashboard[[Team]:[wOBA]], 16, FALSE)</f>
        <v>#N/A</v>
      </c>
      <c r="Q1354" s="9" t="e">
        <f>VLOOKUP($B1354, Team_Batting___Advanced[[Team]:[OPS]], 9, FALSE)</f>
        <v>#N/A</v>
      </c>
      <c r="R1354" s="9" t="e">
        <f>VLOOKUP($B1354, Team_Batting___Advanced[], 19, FALSE)</f>
        <v>#N/A</v>
      </c>
      <c r="S1354" s="9" t="e">
        <f>VLOOKUP($B1354, 'Team Per G'!$A$2:$G$31, 3, FALSE)</f>
        <v>#N/A</v>
      </c>
      <c r="T1354" s="9" t="e">
        <f>VLOOKUP($B1354, 'Team Per G'!$A$2:$G$31, 5, FALSE)</f>
        <v>#N/A</v>
      </c>
      <c r="U1354" s="9" t="e">
        <f>VLOOKUP($B1354, 'Team Per G'!$A$2:$G$31, 4, FALSE)</f>
        <v>#N/A</v>
      </c>
      <c r="V1354" s="9" t="e">
        <f>VLOOKUP($B1354, Team_Batting___Dashboard[], 22, FALSE)/$F1354</f>
        <v>#N/A</v>
      </c>
      <c r="W1354" s="9" t="e">
        <f>VLOOKUP($B1354, 'FanGraphs - Team WAR Projected'!$B$2:$E$31, 4, FALSE)/162</f>
        <v>#N/A</v>
      </c>
      <c r="X1354" s="9" t="e">
        <f>VLOOKUP($B1354, FanGraphs_Standings[[Abbreviation]:[2024 Year to Date RS/G]], 6, FALSE)/$F1354</f>
        <v>#N/A</v>
      </c>
      <c r="Y1354" s="9" t="e">
        <f>VLOOKUP($B1354, FanGraphs_Standings[[Abbreviation]:[2024 Projected Full Season RDif]], 19, FALSE)/162</f>
        <v>#N/A</v>
      </c>
      <c r="Z1354" s="9" t="e">
        <f>VLOOKUP($B1354, FanGraphs_Standings[[Abbreviation]:[2024 Projected Full Season RDif]], 5, FALSE)</f>
        <v>#N/A</v>
      </c>
      <c r="AA1354" s="9" t="e">
        <f>VLOOKUP($B1354, FanGraphs_Standings[[Abbreviation]:[2024 Projected Full Season W%]], 18, FALSE)</f>
        <v>#N/A</v>
      </c>
      <c r="AB1354" s="9" t="e">
        <f>VLOOKUP($B1354, 'Home Field Adv'!$A$2:$I$31, 9, FALSE)</f>
        <v>#N/A</v>
      </c>
      <c r="AC1354" s="9" t="e">
        <f>VLOOKUP($C1354, FanGraphs_Standings[[Abbreviation]:[2024 Year to Date G]], 2, FALSE)</f>
        <v>#N/A</v>
      </c>
      <c r="AD1354" s="9" t="e">
        <f>VLOOKUP($E1354, 'SP Per G'!$A$2:$D$1380, 3, FALSE)</f>
        <v>#N/A</v>
      </c>
      <c r="AE1354" s="9" t="e">
        <f>VLOOKUP($E1354, 'SP Per G'!$A$2:$D$1380, 4, FALSE)</f>
        <v>#N/A</v>
      </c>
      <c r="AF1354" s="9" t="e">
        <f>VLOOKUP($E1354, Individual_Pitching___Dashboard[], 18, FALSE)</f>
        <v>#N/A</v>
      </c>
      <c r="AG1354" s="9" t="e">
        <f>VLOOKUP($E1354, Individual_Pitching___Dashboard[], 20, FALSE)</f>
        <v>#N/A</v>
      </c>
      <c r="AH1354" s="9" t="e">
        <f>VLOOKUP($E1354, Individual_Pitching___Advanced[], 21,FALSE)</f>
        <v>#N/A</v>
      </c>
      <c r="AI1354" s="9" t="e">
        <f>VLOOKUP($C1354, 'Team Per G'!$A$2:$G$31, 7, FALSE)</f>
        <v>#N/A</v>
      </c>
      <c r="AJ1354" s="9" t="e">
        <f>VLOOKUP($C1354, 'FanGraphs - Team WAR Projected'!$B$2:$E$31, 3, FALSE)/162</f>
        <v>#N/A</v>
      </c>
      <c r="AK1354" s="9" t="e">
        <f>VLOOKUP($C1354, Team_Pitching___Advanced[[Team]:[xFIP]], 19,FALSE)</f>
        <v>#N/A</v>
      </c>
      <c r="AL1354" s="9" t="e">
        <f>VLOOKUP($C1354, Team_Pitching___Advanced[], 20, FALSE)</f>
        <v>#N/A</v>
      </c>
      <c r="AM1354" s="9" t="e">
        <f>VLOOKUP($C1354, Team_Batting___Dashboard[[Team]:[wOBA]], 16, FALSE)</f>
        <v>#N/A</v>
      </c>
      <c r="AN1354" s="9" t="e">
        <f>VLOOKUP($C1354, Team_Batting___Advanced[[Team]:[OPS]], 9, FALSE)</f>
        <v>#N/A</v>
      </c>
      <c r="AO1354" s="9" t="e">
        <f>VLOOKUP($C1354, Team_Batting___Advanced[], 19, FALSE)</f>
        <v>#N/A</v>
      </c>
      <c r="AP1354" s="9" t="e">
        <f>VLOOKUP($C1354, 'Team Per G'!$A$2:$G$31, 3, FALSE)</f>
        <v>#N/A</v>
      </c>
      <c r="AQ1354" s="9" t="e">
        <f>VLOOKUP($C1354, 'Team Per G'!$A$2:$G$31, 5, FALSE)</f>
        <v>#N/A</v>
      </c>
      <c r="AR1354" s="9" t="e">
        <f>VLOOKUP($C1354, 'Team Per G'!$A$2:$G$31, 4, FALSE)</f>
        <v>#N/A</v>
      </c>
      <c r="AS1354" s="9" t="e">
        <f>VLOOKUP($C1354, Team_Batting___Dashboard[], 22, FALSE)/$AC1354</f>
        <v>#N/A</v>
      </c>
      <c r="AT1354" s="9" t="e">
        <f>VLOOKUP($C1354, 'FanGraphs - Team WAR Projected'!$B$2:$E$31, 4, FALSE)/162</f>
        <v>#N/A</v>
      </c>
      <c r="AU1354" s="9" t="e">
        <f>VLOOKUP($C1354, FanGraphs_Standings[[Abbreviation]:[2024 Year to Date RS/G]], 6, FALSE)/$AC1354</f>
        <v>#N/A</v>
      </c>
      <c r="AV1354" s="9" t="e">
        <f>VLOOKUP($C1354, FanGraphs_Standings[[Abbreviation]:[2024 Projected Full Season RDif]], 19, FALSE)/162</f>
        <v>#N/A</v>
      </c>
      <c r="AW1354" s="9" t="e">
        <f>VLOOKUP($C1354, FanGraphs_Standings[[Abbreviation]:[2024 Projected Full Season RDif]], 5, FALSE)</f>
        <v>#N/A</v>
      </c>
      <c r="AX1354" s="9" t="e">
        <f>VLOOKUP($C1354, FanGraphs_Standings[[Abbreviation]:[2024 Projected Full Season W%]], 18, FALSE)</f>
        <v>#N/A</v>
      </c>
      <c r="AY1354" s="9" t="e">
        <f>VLOOKUP($C1354, 'Home Field Adv'!$A$2:$K$31, 11, FALSE)</f>
        <v>#N/A</v>
      </c>
      <c r="BB1354" s="5" t="str">
        <f t="shared" si="64"/>
        <v/>
      </c>
      <c r="BC1354" s="5" t="str">
        <f t="shared" si="65"/>
        <v/>
      </c>
      <c r="BD1354" s="5" t="str">
        <f t="shared" si="66"/>
        <v/>
      </c>
    </row>
    <row r="1355" spans="6:56" x14ac:dyDescent="0.45">
      <c r="F1355" s="9" t="e">
        <f>VLOOKUP($B1355, FanGraphs_Standings[[Abbreviation]:[2024 Year to Date G]], 2, FALSE)</f>
        <v>#N/A</v>
      </c>
      <c r="G1355" s="9" t="e">
        <f>IF(ISERR(VLOOKUP($D1355, 'SP Per G'!$A$2:$D$1380, 3, FALSE)), L1355, VLOOKUP($D1355, 'SP Per G'!$A$2:$D$1380, 3, FALSE))</f>
        <v>#N/A</v>
      </c>
      <c r="H1355" s="9" t="e">
        <f>VLOOKUP($D1355, 'SP Per G'!$A$2:$D$1380, 4, FALSE)</f>
        <v>#N/A</v>
      </c>
      <c r="I1355" s="9" t="e">
        <f>VLOOKUP($D1355, Individual_Pitching___Dashboard[], 18, FALSE)</f>
        <v>#N/A</v>
      </c>
      <c r="J1355" s="9" t="e">
        <f>VLOOKUP($D1355, Individual_Pitching___Dashboard[], 20, FALSE)</f>
        <v>#N/A</v>
      </c>
      <c r="K1355" s="9" t="e">
        <f>VLOOKUP($D1355, Individual_Pitching___Advanced[], 21,FALSE)</f>
        <v>#N/A</v>
      </c>
      <c r="L1355" s="9" t="e">
        <f>VLOOKUP($B1355, 'Team Per G'!$A$2:$G$31, 7, FALSE)</f>
        <v>#N/A</v>
      </c>
      <c r="M1355" s="9" t="e">
        <f>VLOOKUP($B1355, 'FanGraphs - Team WAR Projected'!$B$2:$E$31, 3, FALSE)/162</f>
        <v>#N/A</v>
      </c>
      <c r="N1355" s="9" t="e">
        <f>VLOOKUP($B1355, Team_Pitching___Advanced[[Team]:[xFIP]], 19,FALSE)</f>
        <v>#N/A</v>
      </c>
      <c r="O1355" s="9" t="e">
        <f>VLOOKUP($B1355, Team_Pitching___Advanced[], 20, FALSE)</f>
        <v>#N/A</v>
      </c>
      <c r="P1355" s="9" t="e">
        <f>VLOOKUP($B1355, Team_Batting___Dashboard[[Team]:[wOBA]], 16, FALSE)</f>
        <v>#N/A</v>
      </c>
      <c r="Q1355" s="9" t="e">
        <f>VLOOKUP($B1355, Team_Batting___Advanced[[Team]:[OPS]], 9, FALSE)</f>
        <v>#N/A</v>
      </c>
      <c r="R1355" s="9" t="e">
        <f>VLOOKUP($B1355, Team_Batting___Advanced[], 19, FALSE)</f>
        <v>#N/A</v>
      </c>
      <c r="S1355" s="9" t="e">
        <f>VLOOKUP($B1355, 'Team Per G'!$A$2:$G$31, 3, FALSE)</f>
        <v>#N/A</v>
      </c>
      <c r="T1355" s="9" t="e">
        <f>VLOOKUP($B1355, 'Team Per G'!$A$2:$G$31, 5, FALSE)</f>
        <v>#N/A</v>
      </c>
      <c r="U1355" s="9" t="e">
        <f>VLOOKUP($B1355, 'Team Per G'!$A$2:$G$31, 4, FALSE)</f>
        <v>#N/A</v>
      </c>
      <c r="V1355" s="9" t="e">
        <f>VLOOKUP($B1355, Team_Batting___Dashboard[], 22, FALSE)/$F1355</f>
        <v>#N/A</v>
      </c>
      <c r="W1355" s="9" t="e">
        <f>VLOOKUP($B1355, 'FanGraphs - Team WAR Projected'!$B$2:$E$31, 4, FALSE)/162</f>
        <v>#N/A</v>
      </c>
      <c r="X1355" s="9" t="e">
        <f>VLOOKUP($B1355, FanGraphs_Standings[[Abbreviation]:[2024 Year to Date RS/G]], 6, FALSE)/$F1355</f>
        <v>#N/A</v>
      </c>
      <c r="Y1355" s="9" t="e">
        <f>VLOOKUP($B1355, FanGraphs_Standings[[Abbreviation]:[2024 Projected Full Season RDif]], 19, FALSE)/162</f>
        <v>#N/A</v>
      </c>
      <c r="Z1355" s="9" t="e">
        <f>VLOOKUP($B1355, FanGraphs_Standings[[Abbreviation]:[2024 Projected Full Season RDif]], 5, FALSE)</f>
        <v>#N/A</v>
      </c>
      <c r="AA1355" s="9" t="e">
        <f>VLOOKUP($B1355, FanGraphs_Standings[[Abbreviation]:[2024 Projected Full Season W%]], 18, FALSE)</f>
        <v>#N/A</v>
      </c>
      <c r="AB1355" s="9" t="e">
        <f>VLOOKUP($B1355, 'Home Field Adv'!$A$2:$I$31, 9, FALSE)</f>
        <v>#N/A</v>
      </c>
      <c r="AC1355" s="9" t="e">
        <f>VLOOKUP($C1355, FanGraphs_Standings[[Abbreviation]:[2024 Year to Date G]], 2, FALSE)</f>
        <v>#N/A</v>
      </c>
      <c r="AD1355" s="9" t="e">
        <f>VLOOKUP($E1355, 'SP Per G'!$A$2:$D$1380, 3, FALSE)</f>
        <v>#N/A</v>
      </c>
      <c r="AE1355" s="9" t="e">
        <f>VLOOKUP($E1355, 'SP Per G'!$A$2:$D$1380, 4, FALSE)</f>
        <v>#N/A</v>
      </c>
      <c r="AF1355" s="9" t="e">
        <f>VLOOKUP($E1355, Individual_Pitching___Dashboard[], 18, FALSE)</f>
        <v>#N/A</v>
      </c>
      <c r="AG1355" s="9" t="e">
        <f>VLOOKUP($E1355, Individual_Pitching___Dashboard[], 20, FALSE)</f>
        <v>#N/A</v>
      </c>
      <c r="AH1355" s="9" t="e">
        <f>VLOOKUP($E1355, Individual_Pitching___Advanced[], 21,FALSE)</f>
        <v>#N/A</v>
      </c>
      <c r="AI1355" s="9" t="e">
        <f>VLOOKUP($C1355, 'Team Per G'!$A$2:$G$31, 7, FALSE)</f>
        <v>#N/A</v>
      </c>
      <c r="AJ1355" s="9" t="e">
        <f>VLOOKUP($C1355, 'FanGraphs - Team WAR Projected'!$B$2:$E$31, 3, FALSE)/162</f>
        <v>#N/A</v>
      </c>
      <c r="AK1355" s="9" t="e">
        <f>VLOOKUP($C1355, Team_Pitching___Advanced[[Team]:[xFIP]], 19,FALSE)</f>
        <v>#N/A</v>
      </c>
      <c r="AL1355" s="9" t="e">
        <f>VLOOKUP($C1355, Team_Pitching___Advanced[], 20, FALSE)</f>
        <v>#N/A</v>
      </c>
      <c r="AM1355" s="9" t="e">
        <f>VLOOKUP($C1355, Team_Batting___Dashboard[[Team]:[wOBA]], 16, FALSE)</f>
        <v>#N/A</v>
      </c>
      <c r="AN1355" s="9" t="e">
        <f>VLOOKUP($C1355, Team_Batting___Advanced[[Team]:[OPS]], 9, FALSE)</f>
        <v>#N/A</v>
      </c>
      <c r="AO1355" s="9" t="e">
        <f>VLOOKUP($C1355, Team_Batting___Advanced[], 19, FALSE)</f>
        <v>#N/A</v>
      </c>
      <c r="AP1355" s="9" t="e">
        <f>VLOOKUP($C1355, 'Team Per G'!$A$2:$G$31, 3, FALSE)</f>
        <v>#N/A</v>
      </c>
      <c r="AQ1355" s="9" t="e">
        <f>VLOOKUP($C1355, 'Team Per G'!$A$2:$G$31, 5, FALSE)</f>
        <v>#N/A</v>
      </c>
      <c r="AR1355" s="9" t="e">
        <f>VLOOKUP($C1355, 'Team Per G'!$A$2:$G$31, 4, FALSE)</f>
        <v>#N/A</v>
      </c>
      <c r="AS1355" s="9" t="e">
        <f>VLOOKUP($C1355, Team_Batting___Dashboard[], 22, FALSE)/$AC1355</f>
        <v>#N/A</v>
      </c>
      <c r="AT1355" s="9" t="e">
        <f>VLOOKUP($C1355, 'FanGraphs - Team WAR Projected'!$B$2:$E$31, 4, FALSE)/162</f>
        <v>#N/A</v>
      </c>
      <c r="AU1355" s="9" t="e">
        <f>VLOOKUP($C1355, FanGraphs_Standings[[Abbreviation]:[2024 Year to Date RS/G]], 6, FALSE)/$AC1355</f>
        <v>#N/A</v>
      </c>
      <c r="AV1355" s="9" t="e">
        <f>VLOOKUP($C1355, FanGraphs_Standings[[Abbreviation]:[2024 Projected Full Season RDif]], 19, FALSE)/162</f>
        <v>#N/A</v>
      </c>
      <c r="AW1355" s="9" t="e">
        <f>VLOOKUP($C1355, FanGraphs_Standings[[Abbreviation]:[2024 Projected Full Season RDif]], 5, FALSE)</f>
        <v>#N/A</v>
      </c>
      <c r="AX1355" s="9" t="e">
        <f>VLOOKUP($C1355, FanGraphs_Standings[[Abbreviation]:[2024 Projected Full Season W%]], 18, FALSE)</f>
        <v>#N/A</v>
      </c>
      <c r="AY1355" s="9" t="e">
        <f>VLOOKUP($C1355, 'Home Field Adv'!$A$2:$K$31, 11, FALSE)</f>
        <v>#N/A</v>
      </c>
      <c r="BB1355" s="5" t="str">
        <f t="shared" si="64"/>
        <v/>
      </c>
      <c r="BC1355" s="5" t="str">
        <f t="shared" si="65"/>
        <v/>
      </c>
      <c r="BD1355" s="5" t="str">
        <f t="shared" si="66"/>
        <v/>
      </c>
    </row>
    <row r="1356" spans="6:56" x14ac:dyDescent="0.45">
      <c r="F1356" s="9" t="e">
        <f>VLOOKUP($B1356, FanGraphs_Standings[[Abbreviation]:[2024 Year to Date G]], 2, FALSE)</f>
        <v>#N/A</v>
      </c>
      <c r="G1356" s="9" t="e">
        <f>IF(ISERR(VLOOKUP($D1356, 'SP Per G'!$A$2:$D$1380, 3, FALSE)), L1356, VLOOKUP($D1356, 'SP Per G'!$A$2:$D$1380, 3, FALSE))</f>
        <v>#N/A</v>
      </c>
      <c r="H1356" s="9" t="e">
        <f>VLOOKUP($D1356, 'SP Per G'!$A$2:$D$1380, 4, FALSE)</f>
        <v>#N/A</v>
      </c>
      <c r="I1356" s="9" t="e">
        <f>VLOOKUP($D1356, Individual_Pitching___Dashboard[], 18, FALSE)</f>
        <v>#N/A</v>
      </c>
      <c r="J1356" s="9" t="e">
        <f>VLOOKUP($D1356, Individual_Pitching___Dashboard[], 20, FALSE)</f>
        <v>#N/A</v>
      </c>
      <c r="K1356" s="9" t="e">
        <f>VLOOKUP($D1356, Individual_Pitching___Advanced[], 21,FALSE)</f>
        <v>#N/A</v>
      </c>
      <c r="L1356" s="9" t="e">
        <f>VLOOKUP($B1356, 'Team Per G'!$A$2:$G$31, 7, FALSE)</f>
        <v>#N/A</v>
      </c>
      <c r="M1356" s="9" t="e">
        <f>VLOOKUP($B1356, 'FanGraphs - Team WAR Projected'!$B$2:$E$31, 3, FALSE)/162</f>
        <v>#N/A</v>
      </c>
      <c r="N1356" s="9" t="e">
        <f>VLOOKUP($B1356, Team_Pitching___Advanced[[Team]:[xFIP]], 19,FALSE)</f>
        <v>#N/A</v>
      </c>
      <c r="O1356" s="9" t="e">
        <f>VLOOKUP($B1356, Team_Pitching___Advanced[], 20, FALSE)</f>
        <v>#N/A</v>
      </c>
      <c r="P1356" s="9" t="e">
        <f>VLOOKUP($B1356, Team_Batting___Dashboard[[Team]:[wOBA]], 16, FALSE)</f>
        <v>#N/A</v>
      </c>
      <c r="Q1356" s="9" t="e">
        <f>VLOOKUP($B1356, Team_Batting___Advanced[[Team]:[OPS]], 9, FALSE)</f>
        <v>#N/A</v>
      </c>
      <c r="R1356" s="9" t="e">
        <f>VLOOKUP($B1356, Team_Batting___Advanced[], 19, FALSE)</f>
        <v>#N/A</v>
      </c>
      <c r="S1356" s="9" t="e">
        <f>VLOOKUP($B1356, 'Team Per G'!$A$2:$G$31, 3, FALSE)</f>
        <v>#N/A</v>
      </c>
      <c r="T1356" s="9" t="e">
        <f>VLOOKUP($B1356, 'Team Per G'!$A$2:$G$31, 5, FALSE)</f>
        <v>#N/A</v>
      </c>
      <c r="U1356" s="9" t="e">
        <f>VLOOKUP($B1356, 'Team Per G'!$A$2:$G$31, 4, FALSE)</f>
        <v>#N/A</v>
      </c>
      <c r="V1356" s="9" t="e">
        <f>VLOOKUP($B1356, Team_Batting___Dashboard[], 22, FALSE)/$F1356</f>
        <v>#N/A</v>
      </c>
      <c r="W1356" s="9" t="e">
        <f>VLOOKUP($B1356, 'FanGraphs - Team WAR Projected'!$B$2:$E$31, 4, FALSE)/162</f>
        <v>#N/A</v>
      </c>
      <c r="X1356" s="9" t="e">
        <f>VLOOKUP($B1356, FanGraphs_Standings[[Abbreviation]:[2024 Year to Date RS/G]], 6, FALSE)/$F1356</f>
        <v>#N/A</v>
      </c>
      <c r="Y1356" s="9" t="e">
        <f>VLOOKUP($B1356, FanGraphs_Standings[[Abbreviation]:[2024 Projected Full Season RDif]], 19, FALSE)/162</f>
        <v>#N/A</v>
      </c>
      <c r="Z1356" s="9" t="e">
        <f>VLOOKUP($B1356, FanGraphs_Standings[[Abbreviation]:[2024 Projected Full Season RDif]], 5, FALSE)</f>
        <v>#N/A</v>
      </c>
      <c r="AA1356" s="9" t="e">
        <f>VLOOKUP($B1356, FanGraphs_Standings[[Abbreviation]:[2024 Projected Full Season W%]], 18, FALSE)</f>
        <v>#N/A</v>
      </c>
      <c r="AB1356" s="9" t="e">
        <f>VLOOKUP($B1356, 'Home Field Adv'!$A$2:$I$31, 9, FALSE)</f>
        <v>#N/A</v>
      </c>
      <c r="AC1356" s="9" t="e">
        <f>VLOOKUP($C1356, FanGraphs_Standings[[Abbreviation]:[2024 Year to Date G]], 2, FALSE)</f>
        <v>#N/A</v>
      </c>
      <c r="AD1356" s="9" t="e">
        <f>VLOOKUP($E1356, 'SP Per G'!$A$2:$D$1380, 3, FALSE)</f>
        <v>#N/A</v>
      </c>
      <c r="AE1356" s="9" t="e">
        <f>VLOOKUP($E1356, 'SP Per G'!$A$2:$D$1380, 4, FALSE)</f>
        <v>#N/A</v>
      </c>
      <c r="AF1356" s="9" t="e">
        <f>VLOOKUP($E1356, Individual_Pitching___Dashboard[], 18, FALSE)</f>
        <v>#N/A</v>
      </c>
      <c r="AG1356" s="9" t="e">
        <f>VLOOKUP($E1356, Individual_Pitching___Dashboard[], 20, FALSE)</f>
        <v>#N/A</v>
      </c>
      <c r="AH1356" s="9" t="e">
        <f>VLOOKUP($E1356, Individual_Pitching___Advanced[], 21,FALSE)</f>
        <v>#N/A</v>
      </c>
      <c r="AI1356" s="9" t="e">
        <f>VLOOKUP($C1356, 'Team Per G'!$A$2:$G$31, 7, FALSE)</f>
        <v>#N/A</v>
      </c>
      <c r="AJ1356" s="9" t="e">
        <f>VLOOKUP($C1356, 'FanGraphs - Team WAR Projected'!$B$2:$E$31, 3, FALSE)/162</f>
        <v>#N/A</v>
      </c>
      <c r="AK1356" s="9" t="e">
        <f>VLOOKUP($C1356, Team_Pitching___Advanced[[Team]:[xFIP]], 19,FALSE)</f>
        <v>#N/A</v>
      </c>
      <c r="AL1356" s="9" t="e">
        <f>VLOOKUP($C1356, Team_Pitching___Advanced[], 20, FALSE)</f>
        <v>#N/A</v>
      </c>
      <c r="AM1356" s="9" t="e">
        <f>VLOOKUP($C1356, Team_Batting___Dashboard[[Team]:[wOBA]], 16, FALSE)</f>
        <v>#N/A</v>
      </c>
      <c r="AN1356" s="9" t="e">
        <f>VLOOKUP($C1356, Team_Batting___Advanced[[Team]:[OPS]], 9, FALSE)</f>
        <v>#N/A</v>
      </c>
      <c r="AO1356" s="9" t="e">
        <f>VLOOKUP($C1356, Team_Batting___Advanced[], 19, FALSE)</f>
        <v>#N/A</v>
      </c>
      <c r="AP1356" s="9" t="e">
        <f>VLOOKUP($C1356, 'Team Per G'!$A$2:$G$31, 3, FALSE)</f>
        <v>#N/A</v>
      </c>
      <c r="AQ1356" s="9" t="e">
        <f>VLOOKUP($C1356, 'Team Per G'!$A$2:$G$31, 5, FALSE)</f>
        <v>#N/A</v>
      </c>
      <c r="AR1356" s="9" t="e">
        <f>VLOOKUP($C1356, 'Team Per G'!$A$2:$G$31, 4, FALSE)</f>
        <v>#N/A</v>
      </c>
      <c r="AS1356" s="9" t="e">
        <f>VLOOKUP($C1356, Team_Batting___Dashboard[], 22, FALSE)/$AC1356</f>
        <v>#N/A</v>
      </c>
      <c r="AT1356" s="9" t="e">
        <f>VLOOKUP($C1356, 'FanGraphs - Team WAR Projected'!$B$2:$E$31, 4, FALSE)/162</f>
        <v>#N/A</v>
      </c>
      <c r="AU1356" s="9" t="e">
        <f>VLOOKUP($C1356, FanGraphs_Standings[[Abbreviation]:[2024 Year to Date RS/G]], 6, FALSE)/$AC1356</f>
        <v>#N/A</v>
      </c>
      <c r="AV1356" s="9" t="e">
        <f>VLOOKUP($C1356, FanGraphs_Standings[[Abbreviation]:[2024 Projected Full Season RDif]], 19, FALSE)/162</f>
        <v>#N/A</v>
      </c>
      <c r="AW1356" s="9" t="e">
        <f>VLOOKUP($C1356, FanGraphs_Standings[[Abbreviation]:[2024 Projected Full Season RDif]], 5, FALSE)</f>
        <v>#N/A</v>
      </c>
      <c r="AX1356" s="9" t="e">
        <f>VLOOKUP($C1356, FanGraphs_Standings[[Abbreviation]:[2024 Projected Full Season W%]], 18, FALSE)</f>
        <v>#N/A</v>
      </c>
      <c r="AY1356" s="9" t="e">
        <f>VLOOKUP($C1356, 'Home Field Adv'!$A$2:$K$31, 11, FALSE)</f>
        <v>#N/A</v>
      </c>
      <c r="BB1356" s="5" t="str">
        <f t="shared" si="64"/>
        <v/>
      </c>
      <c r="BC1356" s="5" t="str">
        <f t="shared" si="65"/>
        <v/>
      </c>
      <c r="BD1356" s="5" t="str">
        <f t="shared" si="66"/>
        <v/>
      </c>
    </row>
    <row r="1357" spans="6:56" x14ac:dyDescent="0.45">
      <c r="F1357" s="9" t="e">
        <f>VLOOKUP($B1357, FanGraphs_Standings[[Abbreviation]:[2024 Year to Date G]], 2, FALSE)</f>
        <v>#N/A</v>
      </c>
      <c r="G1357" s="9" t="e">
        <f>IF(ISERR(VLOOKUP($D1357, 'SP Per G'!$A$2:$D$1380, 3, FALSE)), L1357, VLOOKUP($D1357, 'SP Per G'!$A$2:$D$1380, 3, FALSE))</f>
        <v>#N/A</v>
      </c>
      <c r="H1357" s="9" t="e">
        <f>VLOOKUP($D1357, 'SP Per G'!$A$2:$D$1380, 4, FALSE)</f>
        <v>#N/A</v>
      </c>
      <c r="I1357" s="9" t="e">
        <f>VLOOKUP($D1357, Individual_Pitching___Dashboard[], 18, FALSE)</f>
        <v>#N/A</v>
      </c>
      <c r="J1357" s="9" t="e">
        <f>VLOOKUP($D1357, Individual_Pitching___Dashboard[], 20, FALSE)</f>
        <v>#N/A</v>
      </c>
      <c r="K1357" s="9" t="e">
        <f>VLOOKUP($D1357, Individual_Pitching___Advanced[], 21,FALSE)</f>
        <v>#N/A</v>
      </c>
      <c r="L1357" s="9" t="e">
        <f>VLOOKUP($B1357, 'Team Per G'!$A$2:$G$31, 7, FALSE)</f>
        <v>#N/A</v>
      </c>
      <c r="M1357" s="9" t="e">
        <f>VLOOKUP($B1357, 'FanGraphs - Team WAR Projected'!$B$2:$E$31, 3, FALSE)/162</f>
        <v>#N/A</v>
      </c>
      <c r="N1357" s="9" t="e">
        <f>VLOOKUP($B1357, Team_Pitching___Advanced[[Team]:[xFIP]], 19,FALSE)</f>
        <v>#N/A</v>
      </c>
      <c r="O1357" s="9" t="e">
        <f>VLOOKUP($B1357, Team_Pitching___Advanced[], 20, FALSE)</f>
        <v>#N/A</v>
      </c>
      <c r="P1357" s="9" t="e">
        <f>VLOOKUP($B1357, Team_Batting___Dashboard[[Team]:[wOBA]], 16, FALSE)</f>
        <v>#N/A</v>
      </c>
      <c r="Q1357" s="9" t="e">
        <f>VLOOKUP($B1357, Team_Batting___Advanced[[Team]:[OPS]], 9, FALSE)</f>
        <v>#N/A</v>
      </c>
      <c r="R1357" s="9" t="e">
        <f>VLOOKUP($B1357, Team_Batting___Advanced[], 19, FALSE)</f>
        <v>#N/A</v>
      </c>
      <c r="S1357" s="9" t="e">
        <f>VLOOKUP($B1357, 'Team Per G'!$A$2:$G$31, 3, FALSE)</f>
        <v>#N/A</v>
      </c>
      <c r="T1357" s="9" t="e">
        <f>VLOOKUP($B1357, 'Team Per G'!$A$2:$G$31, 5, FALSE)</f>
        <v>#N/A</v>
      </c>
      <c r="U1357" s="9" t="e">
        <f>VLOOKUP($B1357, 'Team Per G'!$A$2:$G$31, 4, FALSE)</f>
        <v>#N/A</v>
      </c>
      <c r="V1357" s="9" t="e">
        <f>VLOOKUP($B1357, Team_Batting___Dashboard[], 22, FALSE)/$F1357</f>
        <v>#N/A</v>
      </c>
      <c r="W1357" s="9" t="e">
        <f>VLOOKUP($B1357, 'FanGraphs - Team WAR Projected'!$B$2:$E$31, 4, FALSE)/162</f>
        <v>#N/A</v>
      </c>
      <c r="X1357" s="9" t="e">
        <f>VLOOKUP($B1357, FanGraphs_Standings[[Abbreviation]:[2024 Year to Date RS/G]], 6, FALSE)/$F1357</f>
        <v>#N/A</v>
      </c>
      <c r="Y1357" s="9" t="e">
        <f>VLOOKUP($B1357, FanGraphs_Standings[[Abbreviation]:[2024 Projected Full Season RDif]], 19, FALSE)/162</f>
        <v>#N/A</v>
      </c>
      <c r="Z1357" s="9" t="e">
        <f>VLOOKUP($B1357, FanGraphs_Standings[[Abbreviation]:[2024 Projected Full Season RDif]], 5, FALSE)</f>
        <v>#N/A</v>
      </c>
      <c r="AA1357" s="9" t="e">
        <f>VLOOKUP($B1357, FanGraphs_Standings[[Abbreviation]:[2024 Projected Full Season W%]], 18, FALSE)</f>
        <v>#N/A</v>
      </c>
      <c r="AB1357" s="9" t="e">
        <f>VLOOKUP($B1357, 'Home Field Adv'!$A$2:$I$31, 9, FALSE)</f>
        <v>#N/A</v>
      </c>
      <c r="AC1357" s="9" t="e">
        <f>VLOOKUP($C1357, FanGraphs_Standings[[Abbreviation]:[2024 Year to Date G]], 2, FALSE)</f>
        <v>#N/A</v>
      </c>
      <c r="AD1357" s="9" t="e">
        <f>VLOOKUP($E1357, 'SP Per G'!$A$2:$D$1380, 3, FALSE)</f>
        <v>#N/A</v>
      </c>
      <c r="AE1357" s="9" t="e">
        <f>VLOOKUP($E1357, 'SP Per G'!$A$2:$D$1380, 4, FALSE)</f>
        <v>#N/A</v>
      </c>
      <c r="AF1357" s="9" t="e">
        <f>VLOOKUP($E1357, Individual_Pitching___Dashboard[], 18, FALSE)</f>
        <v>#N/A</v>
      </c>
      <c r="AG1357" s="9" t="e">
        <f>VLOOKUP($E1357, Individual_Pitching___Dashboard[], 20, FALSE)</f>
        <v>#N/A</v>
      </c>
      <c r="AH1357" s="9" t="e">
        <f>VLOOKUP($E1357, Individual_Pitching___Advanced[], 21,FALSE)</f>
        <v>#N/A</v>
      </c>
      <c r="AI1357" s="9" t="e">
        <f>VLOOKUP($C1357, 'Team Per G'!$A$2:$G$31, 7, FALSE)</f>
        <v>#N/A</v>
      </c>
      <c r="AJ1357" s="9" t="e">
        <f>VLOOKUP($C1357, 'FanGraphs - Team WAR Projected'!$B$2:$E$31, 3, FALSE)/162</f>
        <v>#N/A</v>
      </c>
      <c r="AK1357" s="9" t="e">
        <f>VLOOKUP($C1357, Team_Pitching___Advanced[[Team]:[xFIP]], 19,FALSE)</f>
        <v>#N/A</v>
      </c>
      <c r="AL1357" s="9" t="e">
        <f>VLOOKUP($C1357, Team_Pitching___Advanced[], 20, FALSE)</f>
        <v>#N/A</v>
      </c>
      <c r="AM1357" s="9" t="e">
        <f>VLOOKUP($C1357, Team_Batting___Dashboard[[Team]:[wOBA]], 16, FALSE)</f>
        <v>#N/A</v>
      </c>
      <c r="AN1357" s="9" t="e">
        <f>VLOOKUP($C1357, Team_Batting___Advanced[[Team]:[OPS]], 9, FALSE)</f>
        <v>#N/A</v>
      </c>
      <c r="AO1357" s="9" t="e">
        <f>VLOOKUP($C1357, Team_Batting___Advanced[], 19, FALSE)</f>
        <v>#N/A</v>
      </c>
      <c r="AP1357" s="9" t="e">
        <f>VLOOKUP($C1357, 'Team Per G'!$A$2:$G$31, 3, FALSE)</f>
        <v>#N/A</v>
      </c>
      <c r="AQ1357" s="9" t="e">
        <f>VLOOKUP($C1357, 'Team Per G'!$A$2:$G$31, 5, FALSE)</f>
        <v>#N/A</v>
      </c>
      <c r="AR1357" s="9" t="e">
        <f>VLOOKUP($C1357, 'Team Per G'!$A$2:$G$31, 4, FALSE)</f>
        <v>#N/A</v>
      </c>
      <c r="AS1357" s="9" t="e">
        <f>VLOOKUP($C1357, Team_Batting___Dashboard[], 22, FALSE)/$AC1357</f>
        <v>#N/A</v>
      </c>
      <c r="AT1357" s="9" t="e">
        <f>VLOOKUP($C1357, 'FanGraphs - Team WAR Projected'!$B$2:$E$31, 4, FALSE)/162</f>
        <v>#N/A</v>
      </c>
      <c r="AU1357" s="9" t="e">
        <f>VLOOKUP($C1357, FanGraphs_Standings[[Abbreviation]:[2024 Year to Date RS/G]], 6, FALSE)/$AC1357</f>
        <v>#N/A</v>
      </c>
      <c r="AV1357" s="9" t="e">
        <f>VLOOKUP($C1357, FanGraphs_Standings[[Abbreviation]:[2024 Projected Full Season RDif]], 19, FALSE)/162</f>
        <v>#N/A</v>
      </c>
      <c r="AW1357" s="9" t="e">
        <f>VLOOKUP($C1357, FanGraphs_Standings[[Abbreviation]:[2024 Projected Full Season RDif]], 5, FALSE)</f>
        <v>#N/A</v>
      </c>
      <c r="AX1357" s="9" t="e">
        <f>VLOOKUP($C1357, FanGraphs_Standings[[Abbreviation]:[2024 Projected Full Season W%]], 18, FALSE)</f>
        <v>#N/A</v>
      </c>
      <c r="AY1357" s="9" t="e">
        <f>VLOOKUP($C1357, 'Home Field Adv'!$A$2:$K$31, 11, FALSE)</f>
        <v>#N/A</v>
      </c>
      <c r="BB1357" s="5" t="str">
        <f t="shared" si="64"/>
        <v/>
      </c>
      <c r="BC1357" s="5" t="str">
        <f t="shared" si="65"/>
        <v/>
      </c>
      <c r="BD1357" s="5" t="str">
        <f t="shared" si="66"/>
        <v/>
      </c>
    </row>
    <row r="1358" spans="6:56" x14ac:dyDescent="0.45">
      <c r="F1358" s="9" t="e">
        <f>VLOOKUP($B1358, FanGraphs_Standings[[Abbreviation]:[2024 Year to Date G]], 2, FALSE)</f>
        <v>#N/A</v>
      </c>
      <c r="G1358" s="9" t="e">
        <f>IF(ISERR(VLOOKUP($D1358, 'SP Per G'!$A$2:$D$1380, 3, FALSE)), L1358, VLOOKUP($D1358, 'SP Per G'!$A$2:$D$1380, 3, FALSE))</f>
        <v>#N/A</v>
      </c>
      <c r="H1358" s="9" t="e">
        <f>VLOOKUP($D1358, 'SP Per G'!$A$2:$D$1380, 4, FALSE)</f>
        <v>#N/A</v>
      </c>
      <c r="I1358" s="9" t="e">
        <f>VLOOKUP($D1358, Individual_Pitching___Dashboard[], 18, FALSE)</f>
        <v>#N/A</v>
      </c>
      <c r="J1358" s="9" t="e">
        <f>VLOOKUP($D1358, Individual_Pitching___Dashboard[], 20, FALSE)</f>
        <v>#N/A</v>
      </c>
      <c r="K1358" s="9" t="e">
        <f>VLOOKUP($D1358, Individual_Pitching___Advanced[], 21,FALSE)</f>
        <v>#N/A</v>
      </c>
      <c r="L1358" s="9" t="e">
        <f>VLOOKUP($B1358, 'Team Per G'!$A$2:$G$31, 7, FALSE)</f>
        <v>#N/A</v>
      </c>
      <c r="M1358" s="9" t="e">
        <f>VLOOKUP($B1358, 'FanGraphs - Team WAR Projected'!$B$2:$E$31, 3, FALSE)/162</f>
        <v>#N/A</v>
      </c>
      <c r="N1358" s="9" t="e">
        <f>VLOOKUP($B1358, Team_Pitching___Advanced[[Team]:[xFIP]], 19,FALSE)</f>
        <v>#N/A</v>
      </c>
      <c r="O1358" s="9" t="e">
        <f>VLOOKUP($B1358, Team_Pitching___Advanced[], 20, FALSE)</f>
        <v>#N/A</v>
      </c>
      <c r="P1358" s="9" t="e">
        <f>VLOOKUP($B1358, Team_Batting___Dashboard[[Team]:[wOBA]], 16, FALSE)</f>
        <v>#N/A</v>
      </c>
      <c r="Q1358" s="9" t="e">
        <f>VLOOKUP($B1358, Team_Batting___Advanced[[Team]:[OPS]], 9, FALSE)</f>
        <v>#N/A</v>
      </c>
      <c r="R1358" s="9" t="e">
        <f>VLOOKUP($B1358, Team_Batting___Advanced[], 19, FALSE)</f>
        <v>#N/A</v>
      </c>
      <c r="S1358" s="9" t="e">
        <f>VLOOKUP($B1358, 'Team Per G'!$A$2:$G$31, 3, FALSE)</f>
        <v>#N/A</v>
      </c>
      <c r="T1358" s="9" t="e">
        <f>VLOOKUP($B1358, 'Team Per G'!$A$2:$G$31, 5, FALSE)</f>
        <v>#N/A</v>
      </c>
      <c r="U1358" s="9" t="e">
        <f>VLOOKUP($B1358, 'Team Per G'!$A$2:$G$31, 4, FALSE)</f>
        <v>#N/A</v>
      </c>
      <c r="V1358" s="9" t="e">
        <f>VLOOKUP($B1358, Team_Batting___Dashboard[], 22, FALSE)/$F1358</f>
        <v>#N/A</v>
      </c>
      <c r="W1358" s="9" t="e">
        <f>VLOOKUP($B1358, 'FanGraphs - Team WAR Projected'!$B$2:$E$31, 4, FALSE)/162</f>
        <v>#N/A</v>
      </c>
      <c r="X1358" s="9" t="e">
        <f>VLOOKUP($B1358, FanGraphs_Standings[[Abbreviation]:[2024 Year to Date RS/G]], 6, FALSE)/$F1358</f>
        <v>#N/A</v>
      </c>
      <c r="Y1358" s="9" t="e">
        <f>VLOOKUP($B1358, FanGraphs_Standings[[Abbreviation]:[2024 Projected Full Season RDif]], 19, FALSE)/162</f>
        <v>#N/A</v>
      </c>
      <c r="Z1358" s="9" t="e">
        <f>VLOOKUP($B1358, FanGraphs_Standings[[Abbreviation]:[2024 Projected Full Season RDif]], 5, FALSE)</f>
        <v>#N/A</v>
      </c>
      <c r="AA1358" s="9" t="e">
        <f>VLOOKUP($B1358, FanGraphs_Standings[[Abbreviation]:[2024 Projected Full Season W%]], 18, FALSE)</f>
        <v>#N/A</v>
      </c>
      <c r="AB1358" s="9" t="e">
        <f>VLOOKUP($B1358, 'Home Field Adv'!$A$2:$I$31, 9, FALSE)</f>
        <v>#N/A</v>
      </c>
      <c r="AC1358" s="9" t="e">
        <f>VLOOKUP($C1358, FanGraphs_Standings[[Abbreviation]:[2024 Year to Date G]], 2, FALSE)</f>
        <v>#N/A</v>
      </c>
      <c r="AD1358" s="9" t="e">
        <f>VLOOKUP($E1358, 'SP Per G'!$A$2:$D$1380, 3, FALSE)</f>
        <v>#N/A</v>
      </c>
      <c r="AE1358" s="9" t="e">
        <f>VLOOKUP($E1358, 'SP Per G'!$A$2:$D$1380, 4, FALSE)</f>
        <v>#N/A</v>
      </c>
      <c r="AF1358" s="9" t="e">
        <f>VLOOKUP($E1358, Individual_Pitching___Dashboard[], 18, FALSE)</f>
        <v>#N/A</v>
      </c>
      <c r="AG1358" s="9" t="e">
        <f>VLOOKUP($E1358, Individual_Pitching___Dashboard[], 20, FALSE)</f>
        <v>#N/A</v>
      </c>
      <c r="AH1358" s="9" t="e">
        <f>VLOOKUP($E1358, Individual_Pitching___Advanced[], 21,FALSE)</f>
        <v>#N/A</v>
      </c>
      <c r="AI1358" s="9" t="e">
        <f>VLOOKUP($C1358, 'Team Per G'!$A$2:$G$31, 7, FALSE)</f>
        <v>#N/A</v>
      </c>
      <c r="AJ1358" s="9" t="e">
        <f>VLOOKUP($C1358, 'FanGraphs - Team WAR Projected'!$B$2:$E$31, 3, FALSE)/162</f>
        <v>#N/A</v>
      </c>
      <c r="AK1358" s="9" t="e">
        <f>VLOOKUP($C1358, Team_Pitching___Advanced[[Team]:[xFIP]], 19,FALSE)</f>
        <v>#N/A</v>
      </c>
      <c r="AL1358" s="9" t="e">
        <f>VLOOKUP($C1358, Team_Pitching___Advanced[], 20, FALSE)</f>
        <v>#N/A</v>
      </c>
      <c r="AM1358" s="9" t="e">
        <f>VLOOKUP($C1358, Team_Batting___Dashboard[[Team]:[wOBA]], 16, FALSE)</f>
        <v>#N/A</v>
      </c>
      <c r="AN1358" s="9" t="e">
        <f>VLOOKUP($C1358, Team_Batting___Advanced[[Team]:[OPS]], 9, FALSE)</f>
        <v>#N/A</v>
      </c>
      <c r="AO1358" s="9" t="e">
        <f>VLOOKUP($C1358, Team_Batting___Advanced[], 19, FALSE)</f>
        <v>#N/A</v>
      </c>
      <c r="AP1358" s="9" t="e">
        <f>VLOOKUP($C1358, 'Team Per G'!$A$2:$G$31, 3, FALSE)</f>
        <v>#N/A</v>
      </c>
      <c r="AQ1358" s="9" t="e">
        <f>VLOOKUP($C1358, 'Team Per G'!$A$2:$G$31, 5, FALSE)</f>
        <v>#N/A</v>
      </c>
      <c r="AR1358" s="9" t="e">
        <f>VLOOKUP($C1358, 'Team Per G'!$A$2:$G$31, 4, FALSE)</f>
        <v>#N/A</v>
      </c>
      <c r="AS1358" s="9" t="e">
        <f>VLOOKUP($C1358, Team_Batting___Dashboard[], 22, FALSE)/$AC1358</f>
        <v>#N/A</v>
      </c>
      <c r="AT1358" s="9" t="e">
        <f>VLOOKUP($C1358, 'FanGraphs - Team WAR Projected'!$B$2:$E$31, 4, FALSE)/162</f>
        <v>#N/A</v>
      </c>
      <c r="AU1358" s="9" t="e">
        <f>VLOOKUP($C1358, FanGraphs_Standings[[Abbreviation]:[2024 Year to Date RS/G]], 6, FALSE)/$AC1358</f>
        <v>#N/A</v>
      </c>
      <c r="AV1358" s="9" t="e">
        <f>VLOOKUP($C1358, FanGraphs_Standings[[Abbreviation]:[2024 Projected Full Season RDif]], 19, FALSE)/162</f>
        <v>#N/A</v>
      </c>
      <c r="AW1358" s="9" t="e">
        <f>VLOOKUP($C1358, FanGraphs_Standings[[Abbreviation]:[2024 Projected Full Season RDif]], 5, FALSE)</f>
        <v>#N/A</v>
      </c>
      <c r="AX1358" s="9" t="e">
        <f>VLOOKUP($C1358, FanGraphs_Standings[[Abbreviation]:[2024 Projected Full Season W%]], 18, FALSE)</f>
        <v>#N/A</v>
      </c>
      <c r="AY1358" s="9" t="e">
        <f>VLOOKUP($C1358, 'Home Field Adv'!$A$2:$K$31, 11, FALSE)</f>
        <v>#N/A</v>
      </c>
      <c r="BB1358" s="5" t="str">
        <f t="shared" si="64"/>
        <v/>
      </c>
      <c r="BC1358" s="5" t="str">
        <f t="shared" si="65"/>
        <v/>
      </c>
      <c r="BD1358" s="5" t="str">
        <f t="shared" si="66"/>
        <v/>
      </c>
    </row>
    <row r="1359" spans="6:56" x14ac:dyDescent="0.45">
      <c r="F1359" s="9" t="e">
        <f>VLOOKUP($B1359, FanGraphs_Standings[[Abbreviation]:[2024 Year to Date G]], 2, FALSE)</f>
        <v>#N/A</v>
      </c>
      <c r="G1359" s="9" t="e">
        <f>IF(ISERR(VLOOKUP($D1359, 'SP Per G'!$A$2:$D$1380, 3, FALSE)), L1359, VLOOKUP($D1359, 'SP Per G'!$A$2:$D$1380, 3, FALSE))</f>
        <v>#N/A</v>
      </c>
      <c r="H1359" s="9" t="e">
        <f>VLOOKUP($D1359, 'SP Per G'!$A$2:$D$1380, 4, FALSE)</f>
        <v>#N/A</v>
      </c>
      <c r="I1359" s="9" t="e">
        <f>VLOOKUP($D1359, Individual_Pitching___Dashboard[], 18, FALSE)</f>
        <v>#N/A</v>
      </c>
      <c r="J1359" s="9" t="e">
        <f>VLOOKUP($D1359, Individual_Pitching___Dashboard[], 20, FALSE)</f>
        <v>#N/A</v>
      </c>
      <c r="K1359" s="9" t="e">
        <f>VLOOKUP($D1359, Individual_Pitching___Advanced[], 21,FALSE)</f>
        <v>#N/A</v>
      </c>
      <c r="L1359" s="9" t="e">
        <f>VLOOKUP($B1359, 'Team Per G'!$A$2:$G$31, 7, FALSE)</f>
        <v>#N/A</v>
      </c>
      <c r="M1359" s="9" t="e">
        <f>VLOOKUP($B1359, 'FanGraphs - Team WAR Projected'!$B$2:$E$31, 3, FALSE)/162</f>
        <v>#N/A</v>
      </c>
      <c r="N1359" s="9" t="e">
        <f>VLOOKUP($B1359, Team_Pitching___Advanced[[Team]:[xFIP]], 19,FALSE)</f>
        <v>#N/A</v>
      </c>
      <c r="O1359" s="9" t="e">
        <f>VLOOKUP($B1359, Team_Pitching___Advanced[], 20, FALSE)</f>
        <v>#N/A</v>
      </c>
      <c r="P1359" s="9" t="e">
        <f>VLOOKUP($B1359, Team_Batting___Dashboard[[Team]:[wOBA]], 16, FALSE)</f>
        <v>#N/A</v>
      </c>
      <c r="Q1359" s="9" t="e">
        <f>VLOOKUP($B1359, Team_Batting___Advanced[[Team]:[OPS]], 9, FALSE)</f>
        <v>#N/A</v>
      </c>
      <c r="R1359" s="9" t="e">
        <f>VLOOKUP($B1359, Team_Batting___Advanced[], 19, FALSE)</f>
        <v>#N/A</v>
      </c>
      <c r="S1359" s="9" t="e">
        <f>VLOOKUP($B1359, 'Team Per G'!$A$2:$G$31, 3, FALSE)</f>
        <v>#N/A</v>
      </c>
      <c r="T1359" s="9" t="e">
        <f>VLOOKUP($B1359, 'Team Per G'!$A$2:$G$31, 5, FALSE)</f>
        <v>#N/A</v>
      </c>
      <c r="U1359" s="9" t="e">
        <f>VLOOKUP($B1359, 'Team Per G'!$A$2:$G$31, 4, FALSE)</f>
        <v>#N/A</v>
      </c>
      <c r="V1359" s="9" t="e">
        <f>VLOOKUP($B1359, Team_Batting___Dashboard[], 22, FALSE)/$F1359</f>
        <v>#N/A</v>
      </c>
      <c r="W1359" s="9" t="e">
        <f>VLOOKUP($B1359, 'FanGraphs - Team WAR Projected'!$B$2:$E$31, 4, FALSE)/162</f>
        <v>#N/A</v>
      </c>
      <c r="X1359" s="9" t="e">
        <f>VLOOKUP($B1359, FanGraphs_Standings[[Abbreviation]:[2024 Year to Date RS/G]], 6, FALSE)/$F1359</f>
        <v>#N/A</v>
      </c>
      <c r="Y1359" s="9" t="e">
        <f>VLOOKUP($B1359, FanGraphs_Standings[[Abbreviation]:[2024 Projected Full Season RDif]], 19, FALSE)/162</f>
        <v>#N/A</v>
      </c>
      <c r="Z1359" s="9" t="e">
        <f>VLOOKUP($B1359, FanGraphs_Standings[[Abbreviation]:[2024 Projected Full Season RDif]], 5, FALSE)</f>
        <v>#N/A</v>
      </c>
      <c r="AA1359" s="9" t="e">
        <f>VLOOKUP($B1359, FanGraphs_Standings[[Abbreviation]:[2024 Projected Full Season W%]], 18, FALSE)</f>
        <v>#N/A</v>
      </c>
      <c r="AB1359" s="9" t="e">
        <f>VLOOKUP($B1359, 'Home Field Adv'!$A$2:$I$31, 9, FALSE)</f>
        <v>#N/A</v>
      </c>
      <c r="AC1359" s="9" t="e">
        <f>VLOOKUP($C1359, FanGraphs_Standings[[Abbreviation]:[2024 Year to Date G]], 2, FALSE)</f>
        <v>#N/A</v>
      </c>
      <c r="AD1359" s="9" t="e">
        <f>VLOOKUP($E1359, 'SP Per G'!$A$2:$D$1380, 3, FALSE)</f>
        <v>#N/A</v>
      </c>
      <c r="AE1359" s="9" t="e">
        <f>VLOOKUP($E1359, 'SP Per G'!$A$2:$D$1380, 4, FALSE)</f>
        <v>#N/A</v>
      </c>
      <c r="AF1359" s="9" t="e">
        <f>VLOOKUP($E1359, Individual_Pitching___Dashboard[], 18, FALSE)</f>
        <v>#N/A</v>
      </c>
      <c r="AG1359" s="9" t="e">
        <f>VLOOKUP($E1359, Individual_Pitching___Dashboard[], 20, FALSE)</f>
        <v>#N/A</v>
      </c>
      <c r="AH1359" s="9" t="e">
        <f>VLOOKUP($E1359, Individual_Pitching___Advanced[], 21,FALSE)</f>
        <v>#N/A</v>
      </c>
      <c r="AI1359" s="9" t="e">
        <f>VLOOKUP($C1359, 'Team Per G'!$A$2:$G$31, 7, FALSE)</f>
        <v>#N/A</v>
      </c>
      <c r="AJ1359" s="9" t="e">
        <f>VLOOKUP($C1359, 'FanGraphs - Team WAR Projected'!$B$2:$E$31, 3, FALSE)/162</f>
        <v>#N/A</v>
      </c>
      <c r="AK1359" s="9" t="e">
        <f>VLOOKUP($C1359, Team_Pitching___Advanced[[Team]:[xFIP]], 19,FALSE)</f>
        <v>#N/A</v>
      </c>
      <c r="AL1359" s="9" t="e">
        <f>VLOOKUP($C1359, Team_Pitching___Advanced[], 20, FALSE)</f>
        <v>#N/A</v>
      </c>
      <c r="AM1359" s="9" t="e">
        <f>VLOOKUP($C1359, Team_Batting___Dashboard[[Team]:[wOBA]], 16, FALSE)</f>
        <v>#N/A</v>
      </c>
      <c r="AN1359" s="9" t="e">
        <f>VLOOKUP($C1359, Team_Batting___Advanced[[Team]:[OPS]], 9, FALSE)</f>
        <v>#N/A</v>
      </c>
      <c r="AO1359" s="9" t="e">
        <f>VLOOKUP($C1359, Team_Batting___Advanced[], 19, FALSE)</f>
        <v>#N/A</v>
      </c>
      <c r="AP1359" s="9" t="e">
        <f>VLOOKUP($C1359, 'Team Per G'!$A$2:$G$31, 3, FALSE)</f>
        <v>#N/A</v>
      </c>
      <c r="AQ1359" s="9" t="e">
        <f>VLOOKUP($C1359, 'Team Per G'!$A$2:$G$31, 5, FALSE)</f>
        <v>#N/A</v>
      </c>
      <c r="AR1359" s="9" t="e">
        <f>VLOOKUP($C1359, 'Team Per G'!$A$2:$G$31, 4, FALSE)</f>
        <v>#N/A</v>
      </c>
      <c r="AS1359" s="9" t="e">
        <f>VLOOKUP($C1359, Team_Batting___Dashboard[], 22, FALSE)/$AC1359</f>
        <v>#N/A</v>
      </c>
      <c r="AT1359" s="9" t="e">
        <f>VLOOKUP($C1359, 'FanGraphs - Team WAR Projected'!$B$2:$E$31, 4, FALSE)/162</f>
        <v>#N/A</v>
      </c>
      <c r="AU1359" s="9" t="e">
        <f>VLOOKUP($C1359, FanGraphs_Standings[[Abbreviation]:[2024 Year to Date RS/G]], 6, FALSE)/$AC1359</f>
        <v>#N/A</v>
      </c>
      <c r="AV1359" s="9" t="e">
        <f>VLOOKUP($C1359, FanGraphs_Standings[[Abbreviation]:[2024 Projected Full Season RDif]], 19, FALSE)/162</f>
        <v>#N/A</v>
      </c>
      <c r="AW1359" s="9" t="e">
        <f>VLOOKUP($C1359, FanGraphs_Standings[[Abbreviation]:[2024 Projected Full Season RDif]], 5, FALSE)</f>
        <v>#N/A</v>
      </c>
      <c r="AX1359" s="9" t="e">
        <f>VLOOKUP($C1359, FanGraphs_Standings[[Abbreviation]:[2024 Projected Full Season W%]], 18, FALSE)</f>
        <v>#N/A</v>
      </c>
      <c r="AY1359" s="9" t="e">
        <f>VLOOKUP($C1359, 'Home Field Adv'!$A$2:$K$31, 11, FALSE)</f>
        <v>#N/A</v>
      </c>
      <c r="BB1359" s="5" t="str">
        <f t="shared" si="64"/>
        <v/>
      </c>
      <c r="BC1359" s="5" t="str">
        <f t="shared" si="65"/>
        <v/>
      </c>
      <c r="BD1359" s="5" t="str">
        <f t="shared" si="66"/>
        <v/>
      </c>
    </row>
    <row r="1360" spans="6:56" x14ac:dyDescent="0.45">
      <c r="F1360" s="9" t="e">
        <f>VLOOKUP($B1360, FanGraphs_Standings[[Abbreviation]:[2024 Year to Date G]], 2, FALSE)</f>
        <v>#N/A</v>
      </c>
      <c r="G1360" s="9" t="e">
        <f>IF(ISERR(VLOOKUP($D1360, 'SP Per G'!$A$2:$D$1380, 3, FALSE)), L1360, VLOOKUP($D1360, 'SP Per G'!$A$2:$D$1380, 3, FALSE))</f>
        <v>#N/A</v>
      </c>
      <c r="H1360" s="9" t="e">
        <f>VLOOKUP($D1360, 'SP Per G'!$A$2:$D$1380, 4, FALSE)</f>
        <v>#N/A</v>
      </c>
      <c r="I1360" s="9" t="e">
        <f>VLOOKUP($D1360, Individual_Pitching___Dashboard[], 18, FALSE)</f>
        <v>#N/A</v>
      </c>
      <c r="J1360" s="9" t="e">
        <f>VLOOKUP($D1360, Individual_Pitching___Dashboard[], 20, FALSE)</f>
        <v>#N/A</v>
      </c>
      <c r="K1360" s="9" t="e">
        <f>VLOOKUP($D1360, Individual_Pitching___Advanced[], 21,FALSE)</f>
        <v>#N/A</v>
      </c>
      <c r="L1360" s="9" t="e">
        <f>VLOOKUP($B1360, 'Team Per G'!$A$2:$G$31, 7, FALSE)</f>
        <v>#N/A</v>
      </c>
      <c r="M1360" s="9" t="e">
        <f>VLOOKUP($B1360, 'FanGraphs - Team WAR Projected'!$B$2:$E$31, 3, FALSE)/162</f>
        <v>#N/A</v>
      </c>
      <c r="N1360" s="9" t="e">
        <f>VLOOKUP($B1360, Team_Pitching___Advanced[[Team]:[xFIP]], 19,FALSE)</f>
        <v>#N/A</v>
      </c>
      <c r="O1360" s="9" t="e">
        <f>VLOOKUP($B1360, Team_Pitching___Advanced[], 20, FALSE)</f>
        <v>#N/A</v>
      </c>
      <c r="P1360" s="9" t="e">
        <f>VLOOKUP($B1360, Team_Batting___Dashboard[[Team]:[wOBA]], 16, FALSE)</f>
        <v>#N/A</v>
      </c>
      <c r="Q1360" s="9" t="e">
        <f>VLOOKUP($B1360, Team_Batting___Advanced[[Team]:[OPS]], 9, FALSE)</f>
        <v>#N/A</v>
      </c>
      <c r="R1360" s="9" t="e">
        <f>VLOOKUP($B1360, Team_Batting___Advanced[], 19, FALSE)</f>
        <v>#N/A</v>
      </c>
      <c r="S1360" s="9" t="e">
        <f>VLOOKUP($B1360, 'Team Per G'!$A$2:$G$31, 3, FALSE)</f>
        <v>#N/A</v>
      </c>
      <c r="T1360" s="9" t="e">
        <f>VLOOKUP($B1360, 'Team Per G'!$A$2:$G$31, 5, FALSE)</f>
        <v>#N/A</v>
      </c>
      <c r="U1360" s="9" t="e">
        <f>VLOOKUP($B1360, 'Team Per G'!$A$2:$G$31, 4, FALSE)</f>
        <v>#N/A</v>
      </c>
      <c r="V1360" s="9" t="e">
        <f>VLOOKUP($B1360, Team_Batting___Dashboard[], 22, FALSE)/$F1360</f>
        <v>#N/A</v>
      </c>
      <c r="W1360" s="9" t="e">
        <f>VLOOKUP($B1360, 'FanGraphs - Team WAR Projected'!$B$2:$E$31, 4, FALSE)/162</f>
        <v>#N/A</v>
      </c>
      <c r="X1360" s="9" t="e">
        <f>VLOOKUP($B1360, FanGraphs_Standings[[Abbreviation]:[2024 Year to Date RS/G]], 6, FALSE)/$F1360</f>
        <v>#N/A</v>
      </c>
      <c r="Y1360" s="9" t="e">
        <f>VLOOKUP($B1360, FanGraphs_Standings[[Abbreviation]:[2024 Projected Full Season RDif]], 19, FALSE)/162</f>
        <v>#N/A</v>
      </c>
      <c r="Z1360" s="9" t="e">
        <f>VLOOKUP($B1360, FanGraphs_Standings[[Abbreviation]:[2024 Projected Full Season RDif]], 5, FALSE)</f>
        <v>#N/A</v>
      </c>
      <c r="AA1360" s="9" t="e">
        <f>VLOOKUP($B1360, FanGraphs_Standings[[Abbreviation]:[2024 Projected Full Season W%]], 18, FALSE)</f>
        <v>#N/A</v>
      </c>
      <c r="AB1360" s="9" t="e">
        <f>VLOOKUP($B1360, 'Home Field Adv'!$A$2:$I$31, 9, FALSE)</f>
        <v>#N/A</v>
      </c>
      <c r="AC1360" s="9" t="e">
        <f>VLOOKUP($C1360, FanGraphs_Standings[[Abbreviation]:[2024 Year to Date G]], 2, FALSE)</f>
        <v>#N/A</v>
      </c>
      <c r="AD1360" s="9" t="e">
        <f>VLOOKUP($E1360, 'SP Per G'!$A$2:$D$1380, 3, FALSE)</f>
        <v>#N/A</v>
      </c>
      <c r="AE1360" s="9" t="e">
        <f>VLOOKUP($E1360, 'SP Per G'!$A$2:$D$1380, 4, FALSE)</f>
        <v>#N/A</v>
      </c>
      <c r="AF1360" s="9" t="e">
        <f>VLOOKUP($E1360, Individual_Pitching___Dashboard[], 18, FALSE)</f>
        <v>#N/A</v>
      </c>
      <c r="AG1360" s="9" t="e">
        <f>VLOOKUP($E1360, Individual_Pitching___Dashboard[], 20, FALSE)</f>
        <v>#N/A</v>
      </c>
      <c r="AH1360" s="9" t="e">
        <f>VLOOKUP($E1360, Individual_Pitching___Advanced[], 21,FALSE)</f>
        <v>#N/A</v>
      </c>
      <c r="AI1360" s="9" t="e">
        <f>VLOOKUP($C1360, 'Team Per G'!$A$2:$G$31, 7, FALSE)</f>
        <v>#N/A</v>
      </c>
      <c r="AJ1360" s="9" t="e">
        <f>VLOOKUP($C1360, 'FanGraphs - Team WAR Projected'!$B$2:$E$31, 3, FALSE)/162</f>
        <v>#N/A</v>
      </c>
      <c r="AK1360" s="9" t="e">
        <f>VLOOKUP($C1360, Team_Pitching___Advanced[[Team]:[xFIP]], 19,FALSE)</f>
        <v>#N/A</v>
      </c>
      <c r="AL1360" s="9" t="e">
        <f>VLOOKUP($C1360, Team_Pitching___Advanced[], 20, FALSE)</f>
        <v>#N/A</v>
      </c>
      <c r="AM1360" s="9" t="e">
        <f>VLOOKUP($C1360, Team_Batting___Dashboard[[Team]:[wOBA]], 16, FALSE)</f>
        <v>#N/A</v>
      </c>
      <c r="AN1360" s="9" t="e">
        <f>VLOOKUP($C1360, Team_Batting___Advanced[[Team]:[OPS]], 9, FALSE)</f>
        <v>#N/A</v>
      </c>
      <c r="AO1360" s="9" t="e">
        <f>VLOOKUP($C1360, Team_Batting___Advanced[], 19, FALSE)</f>
        <v>#N/A</v>
      </c>
      <c r="AP1360" s="9" t="e">
        <f>VLOOKUP($C1360, 'Team Per G'!$A$2:$G$31, 3, FALSE)</f>
        <v>#N/A</v>
      </c>
      <c r="AQ1360" s="9" t="e">
        <f>VLOOKUP($C1360, 'Team Per G'!$A$2:$G$31, 5, FALSE)</f>
        <v>#N/A</v>
      </c>
      <c r="AR1360" s="9" t="e">
        <f>VLOOKUP($C1360, 'Team Per G'!$A$2:$G$31, 4, FALSE)</f>
        <v>#N/A</v>
      </c>
      <c r="AS1360" s="9" t="e">
        <f>VLOOKUP($C1360, Team_Batting___Dashboard[], 22, FALSE)/$AC1360</f>
        <v>#N/A</v>
      </c>
      <c r="AT1360" s="9" t="e">
        <f>VLOOKUP($C1360, 'FanGraphs - Team WAR Projected'!$B$2:$E$31, 4, FALSE)/162</f>
        <v>#N/A</v>
      </c>
      <c r="AU1360" s="9" t="e">
        <f>VLOOKUP($C1360, FanGraphs_Standings[[Abbreviation]:[2024 Year to Date RS/G]], 6, FALSE)/$AC1360</f>
        <v>#N/A</v>
      </c>
      <c r="AV1360" s="9" t="e">
        <f>VLOOKUP($C1360, FanGraphs_Standings[[Abbreviation]:[2024 Projected Full Season RDif]], 19, FALSE)/162</f>
        <v>#N/A</v>
      </c>
      <c r="AW1360" s="9" t="e">
        <f>VLOOKUP($C1360, FanGraphs_Standings[[Abbreviation]:[2024 Projected Full Season RDif]], 5, FALSE)</f>
        <v>#N/A</v>
      </c>
      <c r="AX1360" s="9" t="e">
        <f>VLOOKUP($C1360, FanGraphs_Standings[[Abbreviation]:[2024 Projected Full Season W%]], 18, FALSE)</f>
        <v>#N/A</v>
      </c>
      <c r="AY1360" s="9" t="e">
        <f>VLOOKUP($C1360, 'Home Field Adv'!$A$2:$K$31, 11, FALSE)</f>
        <v>#N/A</v>
      </c>
      <c r="BB1360" s="5" t="str">
        <f t="shared" si="64"/>
        <v/>
      </c>
      <c r="BC1360" s="5" t="str">
        <f t="shared" si="65"/>
        <v/>
      </c>
      <c r="BD1360" s="5" t="str">
        <f t="shared" si="66"/>
        <v/>
      </c>
    </row>
    <row r="1361" spans="6:56" x14ac:dyDescent="0.45">
      <c r="F1361" s="9" t="e">
        <f>VLOOKUP($B1361, FanGraphs_Standings[[Abbreviation]:[2024 Year to Date G]], 2, FALSE)</f>
        <v>#N/A</v>
      </c>
      <c r="G1361" s="9" t="e">
        <f>IF(ISERR(VLOOKUP($D1361, 'SP Per G'!$A$2:$D$1380, 3, FALSE)), L1361, VLOOKUP($D1361, 'SP Per G'!$A$2:$D$1380, 3, FALSE))</f>
        <v>#N/A</v>
      </c>
      <c r="H1361" s="9" t="e">
        <f>VLOOKUP($D1361, 'SP Per G'!$A$2:$D$1380, 4, FALSE)</f>
        <v>#N/A</v>
      </c>
      <c r="I1361" s="9" t="e">
        <f>VLOOKUP($D1361, Individual_Pitching___Dashboard[], 18, FALSE)</f>
        <v>#N/A</v>
      </c>
      <c r="J1361" s="9" t="e">
        <f>VLOOKUP($D1361, Individual_Pitching___Dashboard[], 20, FALSE)</f>
        <v>#N/A</v>
      </c>
      <c r="K1361" s="9" t="e">
        <f>VLOOKUP($D1361, Individual_Pitching___Advanced[], 21,FALSE)</f>
        <v>#N/A</v>
      </c>
      <c r="L1361" s="9" t="e">
        <f>VLOOKUP($B1361, 'Team Per G'!$A$2:$G$31, 7, FALSE)</f>
        <v>#N/A</v>
      </c>
      <c r="M1361" s="9" t="e">
        <f>VLOOKUP($B1361, 'FanGraphs - Team WAR Projected'!$B$2:$E$31, 3, FALSE)/162</f>
        <v>#N/A</v>
      </c>
      <c r="N1361" s="9" t="e">
        <f>VLOOKUP($B1361, Team_Pitching___Advanced[[Team]:[xFIP]], 19,FALSE)</f>
        <v>#N/A</v>
      </c>
      <c r="O1361" s="9" t="e">
        <f>VLOOKUP($B1361, Team_Pitching___Advanced[], 20, FALSE)</f>
        <v>#N/A</v>
      </c>
      <c r="P1361" s="9" t="e">
        <f>VLOOKUP($B1361, Team_Batting___Dashboard[[Team]:[wOBA]], 16, FALSE)</f>
        <v>#N/A</v>
      </c>
      <c r="Q1361" s="9" t="e">
        <f>VLOOKUP($B1361, Team_Batting___Advanced[[Team]:[OPS]], 9, FALSE)</f>
        <v>#N/A</v>
      </c>
      <c r="R1361" s="9" t="e">
        <f>VLOOKUP($B1361, Team_Batting___Advanced[], 19, FALSE)</f>
        <v>#N/A</v>
      </c>
      <c r="S1361" s="9" t="e">
        <f>VLOOKUP($B1361, 'Team Per G'!$A$2:$G$31, 3, FALSE)</f>
        <v>#N/A</v>
      </c>
      <c r="T1361" s="9" t="e">
        <f>VLOOKUP($B1361, 'Team Per G'!$A$2:$G$31, 5, FALSE)</f>
        <v>#N/A</v>
      </c>
      <c r="U1361" s="9" t="e">
        <f>VLOOKUP($B1361, 'Team Per G'!$A$2:$G$31, 4, FALSE)</f>
        <v>#N/A</v>
      </c>
      <c r="V1361" s="9" t="e">
        <f>VLOOKUP($B1361, Team_Batting___Dashboard[], 22, FALSE)/$F1361</f>
        <v>#N/A</v>
      </c>
      <c r="W1361" s="9" t="e">
        <f>VLOOKUP($B1361, 'FanGraphs - Team WAR Projected'!$B$2:$E$31, 4, FALSE)/162</f>
        <v>#N/A</v>
      </c>
      <c r="X1361" s="9" t="e">
        <f>VLOOKUP($B1361, FanGraphs_Standings[[Abbreviation]:[2024 Year to Date RS/G]], 6, FALSE)/$F1361</f>
        <v>#N/A</v>
      </c>
      <c r="Y1361" s="9" t="e">
        <f>VLOOKUP($B1361, FanGraphs_Standings[[Abbreviation]:[2024 Projected Full Season RDif]], 19, FALSE)/162</f>
        <v>#N/A</v>
      </c>
      <c r="Z1361" s="9" t="e">
        <f>VLOOKUP($B1361, FanGraphs_Standings[[Abbreviation]:[2024 Projected Full Season RDif]], 5, FALSE)</f>
        <v>#N/A</v>
      </c>
      <c r="AA1361" s="9" t="e">
        <f>VLOOKUP($B1361, FanGraphs_Standings[[Abbreviation]:[2024 Projected Full Season W%]], 18, FALSE)</f>
        <v>#N/A</v>
      </c>
      <c r="AB1361" s="9" t="e">
        <f>VLOOKUP($B1361, 'Home Field Adv'!$A$2:$I$31, 9, FALSE)</f>
        <v>#N/A</v>
      </c>
      <c r="AC1361" s="9" t="e">
        <f>VLOOKUP($C1361, FanGraphs_Standings[[Abbreviation]:[2024 Year to Date G]], 2, FALSE)</f>
        <v>#N/A</v>
      </c>
      <c r="AD1361" s="9" t="e">
        <f>VLOOKUP($E1361, 'SP Per G'!$A$2:$D$1380, 3, FALSE)</f>
        <v>#N/A</v>
      </c>
      <c r="AE1361" s="9" t="e">
        <f>VLOOKUP($E1361, 'SP Per G'!$A$2:$D$1380, 4, FALSE)</f>
        <v>#N/A</v>
      </c>
      <c r="AF1361" s="9" t="e">
        <f>VLOOKUP($E1361, Individual_Pitching___Dashboard[], 18, FALSE)</f>
        <v>#N/A</v>
      </c>
      <c r="AG1361" s="9" t="e">
        <f>VLOOKUP($E1361, Individual_Pitching___Dashboard[], 20, FALSE)</f>
        <v>#N/A</v>
      </c>
      <c r="AH1361" s="9" t="e">
        <f>VLOOKUP($E1361, Individual_Pitching___Advanced[], 21,FALSE)</f>
        <v>#N/A</v>
      </c>
      <c r="AI1361" s="9" t="e">
        <f>VLOOKUP($C1361, 'Team Per G'!$A$2:$G$31, 7, FALSE)</f>
        <v>#N/A</v>
      </c>
      <c r="AJ1361" s="9" t="e">
        <f>VLOOKUP($C1361, 'FanGraphs - Team WAR Projected'!$B$2:$E$31, 3, FALSE)/162</f>
        <v>#N/A</v>
      </c>
      <c r="AK1361" s="9" t="e">
        <f>VLOOKUP($C1361, Team_Pitching___Advanced[[Team]:[xFIP]], 19,FALSE)</f>
        <v>#N/A</v>
      </c>
      <c r="AL1361" s="9" t="e">
        <f>VLOOKUP($C1361, Team_Pitching___Advanced[], 20, FALSE)</f>
        <v>#N/A</v>
      </c>
      <c r="AM1361" s="9" t="e">
        <f>VLOOKUP($C1361, Team_Batting___Dashboard[[Team]:[wOBA]], 16, FALSE)</f>
        <v>#N/A</v>
      </c>
      <c r="AN1361" s="9" t="e">
        <f>VLOOKUP($C1361, Team_Batting___Advanced[[Team]:[OPS]], 9, FALSE)</f>
        <v>#N/A</v>
      </c>
      <c r="AO1361" s="9" t="e">
        <f>VLOOKUP($C1361, Team_Batting___Advanced[], 19, FALSE)</f>
        <v>#N/A</v>
      </c>
      <c r="AP1361" s="9" t="e">
        <f>VLOOKUP($C1361, 'Team Per G'!$A$2:$G$31, 3, FALSE)</f>
        <v>#N/A</v>
      </c>
      <c r="AQ1361" s="9" t="e">
        <f>VLOOKUP($C1361, 'Team Per G'!$A$2:$G$31, 5, FALSE)</f>
        <v>#N/A</v>
      </c>
      <c r="AR1361" s="9" t="e">
        <f>VLOOKUP($C1361, 'Team Per G'!$A$2:$G$31, 4, FALSE)</f>
        <v>#N/A</v>
      </c>
      <c r="AS1361" s="9" t="e">
        <f>VLOOKUP($C1361, Team_Batting___Dashboard[], 22, FALSE)/$AC1361</f>
        <v>#N/A</v>
      </c>
      <c r="AT1361" s="9" t="e">
        <f>VLOOKUP($C1361, 'FanGraphs - Team WAR Projected'!$B$2:$E$31, 4, FALSE)/162</f>
        <v>#N/A</v>
      </c>
      <c r="AU1361" s="9" t="e">
        <f>VLOOKUP($C1361, FanGraphs_Standings[[Abbreviation]:[2024 Year to Date RS/G]], 6, FALSE)/$AC1361</f>
        <v>#N/A</v>
      </c>
      <c r="AV1361" s="9" t="e">
        <f>VLOOKUP($C1361, FanGraphs_Standings[[Abbreviation]:[2024 Projected Full Season RDif]], 19, FALSE)/162</f>
        <v>#N/A</v>
      </c>
      <c r="AW1361" s="9" t="e">
        <f>VLOOKUP($C1361, FanGraphs_Standings[[Abbreviation]:[2024 Projected Full Season RDif]], 5, FALSE)</f>
        <v>#N/A</v>
      </c>
      <c r="AX1361" s="9" t="e">
        <f>VLOOKUP($C1361, FanGraphs_Standings[[Abbreviation]:[2024 Projected Full Season W%]], 18, FALSE)</f>
        <v>#N/A</v>
      </c>
      <c r="AY1361" s="9" t="e">
        <f>VLOOKUP($C1361, 'Home Field Adv'!$A$2:$K$31, 11, FALSE)</f>
        <v>#N/A</v>
      </c>
      <c r="BB1361" s="5" t="str">
        <f t="shared" si="64"/>
        <v/>
      </c>
      <c r="BC1361" s="5" t="str">
        <f t="shared" si="65"/>
        <v/>
      </c>
      <c r="BD1361" s="5" t="str">
        <f t="shared" si="66"/>
        <v/>
      </c>
    </row>
    <row r="1362" spans="6:56" x14ac:dyDescent="0.45">
      <c r="F1362" s="9" t="e">
        <f>VLOOKUP($B1362, FanGraphs_Standings[[Abbreviation]:[2024 Year to Date G]], 2, FALSE)</f>
        <v>#N/A</v>
      </c>
      <c r="G1362" s="9" t="e">
        <f>IF(ISERR(VLOOKUP($D1362, 'SP Per G'!$A$2:$D$1380, 3, FALSE)), L1362, VLOOKUP($D1362, 'SP Per G'!$A$2:$D$1380, 3, FALSE))</f>
        <v>#N/A</v>
      </c>
      <c r="H1362" s="9" t="e">
        <f>VLOOKUP($D1362, 'SP Per G'!$A$2:$D$1380, 4, FALSE)</f>
        <v>#N/A</v>
      </c>
      <c r="I1362" s="9" t="e">
        <f>VLOOKUP($D1362, Individual_Pitching___Dashboard[], 18, FALSE)</f>
        <v>#N/A</v>
      </c>
      <c r="J1362" s="9" t="e">
        <f>VLOOKUP($D1362, Individual_Pitching___Dashboard[], 20, FALSE)</f>
        <v>#N/A</v>
      </c>
      <c r="K1362" s="9" t="e">
        <f>VLOOKUP($D1362, Individual_Pitching___Advanced[], 21,FALSE)</f>
        <v>#N/A</v>
      </c>
      <c r="L1362" s="9" t="e">
        <f>VLOOKUP($B1362, 'Team Per G'!$A$2:$G$31, 7, FALSE)</f>
        <v>#N/A</v>
      </c>
      <c r="M1362" s="9" t="e">
        <f>VLOOKUP($B1362, 'FanGraphs - Team WAR Projected'!$B$2:$E$31, 3, FALSE)/162</f>
        <v>#N/A</v>
      </c>
      <c r="N1362" s="9" t="e">
        <f>VLOOKUP($B1362, Team_Pitching___Advanced[[Team]:[xFIP]], 19,FALSE)</f>
        <v>#N/A</v>
      </c>
      <c r="O1362" s="9" t="e">
        <f>VLOOKUP($B1362, Team_Pitching___Advanced[], 20, FALSE)</f>
        <v>#N/A</v>
      </c>
      <c r="P1362" s="9" t="e">
        <f>VLOOKUP($B1362, Team_Batting___Dashboard[[Team]:[wOBA]], 16, FALSE)</f>
        <v>#N/A</v>
      </c>
      <c r="Q1362" s="9" t="e">
        <f>VLOOKUP($B1362, Team_Batting___Advanced[[Team]:[OPS]], 9, FALSE)</f>
        <v>#N/A</v>
      </c>
      <c r="R1362" s="9" t="e">
        <f>VLOOKUP($B1362, Team_Batting___Advanced[], 19, FALSE)</f>
        <v>#N/A</v>
      </c>
      <c r="S1362" s="9" t="e">
        <f>VLOOKUP($B1362, 'Team Per G'!$A$2:$G$31, 3, FALSE)</f>
        <v>#N/A</v>
      </c>
      <c r="T1362" s="9" t="e">
        <f>VLOOKUP($B1362, 'Team Per G'!$A$2:$G$31, 5, FALSE)</f>
        <v>#N/A</v>
      </c>
      <c r="U1362" s="9" t="e">
        <f>VLOOKUP($B1362, 'Team Per G'!$A$2:$G$31, 4, FALSE)</f>
        <v>#N/A</v>
      </c>
      <c r="V1362" s="9" t="e">
        <f>VLOOKUP($B1362, Team_Batting___Dashboard[], 22, FALSE)/$F1362</f>
        <v>#N/A</v>
      </c>
      <c r="W1362" s="9" t="e">
        <f>VLOOKUP($B1362, 'FanGraphs - Team WAR Projected'!$B$2:$E$31, 4, FALSE)/162</f>
        <v>#N/A</v>
      </c>
      <c r="X1362" s="9" t="e">
        <f>VLOOKUP($B1362, FanGraphs_Standings[[Abbreviation]:[2024 Year to Date RS/G]], 6, FALSE)/$F1362</f>
        <v>#N/A</v>
      </c>
      <c r="Y1362" s="9" t="e">
        <f>VLOOKUP($B1362, FanGraphs_Standings[[Abbreviation]:[2024 Projected Full Season RDif]], 19, FALSE)/162</f>
        <v>#N/A</v>
      </c>
      <c r="Z1362" s="9" t="e">
        <f>VLOOKUP($B1362, FanGraphs_Standings[[Abbreviation]:[2024 Projected Full Season RDif]], 5, FALSE)</f>
        <v>#N/A</v>
      </c>
      <c r="AA1362" s="9" t="e">
        <f>VLOOKUP($B1362, FanGraphs_Standings[[Abbreviation]:[2024 Projected Full Season W%]], 18, FALSE)</f>
        <v>#N/A</v>
      </c>
      <c r="AB1362" s="9" t="e">
        <f>VLOOKUP($B1362, 'Home Field Adv'!$A$2:$I$31, 9, FALSE)</f>
        <v>#N/A</v>
      </c>
      <c r="AC1362" s="9" t="e">
        <f>VLOOKUP($C1362, FanGraphs_Standings[[Abbreviation]:[2024 Year to Date G]], 2, FALSE)</f>
        <v>#N/A</v>
      </c>
      <c r="AD1362" s="9" t="e">
        <f>VLOOKUP($E1362, 'SP Per G'!$A$2:$D$1380, 3, FALSE)</f>
        <v>#N/A</v>
      </c>
      <c r="AE1362" s="9" t="e">
        <f>VLOOKUP($E1362, 'SP Per G'!$A$2:$D$1380, 4, FALSE)</f>
        <v>#N/A</v>
      </c>
      <c r="AF1362" s="9" t="e">
        <f>VLOOKUP($E1362, Individual_Pitching___Dashboard[], 18, FALSE)</f>
        <v>#N/A</v>
      </c>
      <c r="AG1362" s="9" t="e">
        <f>VLOOKUP($E1362, Individual_Pitching___Dashboard[], 20, FALSE)</f>
        <v>#N/A</v>
      </c>
      <c r="AH1362" s="9" t="e">
        <f>VLOOKUP($E1362, Individual_Pitching___Advanced[], 21,FALSE)</f>
        <v>#N/A</v>
      </c>
      <c r="AI1362" s="9" t="e">
        <f>VLOOKUP($C1362, 'Team Per G'!$A$2:$G$31, 7, FALSE)</f>
        <v>#N/A</v>
      </c>
      <c r="AJ1362" s="9" t="e">
        <f>VLOOKUP($C1362, 'FanGraphs - Team WAR Projected'!$B$2:$E$31, 3, FALSE)/162</f>
        <v>#N/A</v>
      </c>
      <c r="AK1362" s="9" t="e">
        <f>VLOOKUP($C1362, Team_Pitching___Advanced[[Team]:[xFIP]], 19,FALSE)</f>
        <v>#N/A</v>
      </c>
      <c r="AL1362" s="9" t="e">
        <f>VLOOKUP($C1362, Team_Pitching___Advanced[], 20, FALSE)</f>
        <v>#N/A</v>
      </c>
      <c r="AM1362" s="9" t="e">
        <f>VLOOKUP($C1362, Team_Batting___Dashboard[[Team]:[wOBA]], 16, FALSE)</f>
        <v>#N/A</v>
      </c>
      <c r="AN1362" s="9" t="e">
        <f>VLOOKUP($C1362, Team_Batting___Advanced[[Team]:[OPS]], 9, FALSE)</f>
        <v>#N/A</v>
      </c>
      <c r="AO1362" s="9" t="e">
        <f>VLOOKUP($C1362, Team_Batting___Advanced[], 19, FALSE)</f>
        <v>#N/A</v>
      </c>
      <c r="AP1362" s="9" t="e">
        <f>VLOOKUP($C1362, 'Team Per G'!$A$2:$G$31, 3, FALSE)</f>
        <v>#N/A</v>
      </c>
      <c r="AQ1362" s="9" t="e">
        <f>VLOOKUP($C1362, 'Team Per G'!$A$2:$G$31, 5, FALSE)</f>
        <v>#N/A</v>
      </c>
      <c r="AR1362" s="9" t="e">
        <f>VLOOKUP($C1362, 'Team Per G'!$A$2:$G$31, 4, FALSE)</f>
        <v>#N/A</v>
      </c>
      <c r="AS1362" s="9" t="e">
        <f>VLOOKUP($C1362, Team_Batting___Dashboard[], 22, FALSE)/$AC1362</f>
        <v>#N/A</v>
      </c>
      <c r="AT1362" s="9" t="e">
        <f>VLOOKUP($C1362, 'FanGraphs - Team WAR Projected'!$B$2:$E$31, 4, FALSE)/162</f>
        <v>#N/A</v>
      </c>
      <c r="AU1362" s="9" t="e">
        <f>VLOOKUP($C1362, FanGraphs_Standings[[Abbreviation]:[2024 Year to Date RS/G]], 6, FALSE)/$AC1362</f>
        <v>#N/A</v>
      </c>
      <c r="AV1362" s="9" t="e">
        <f>VLOOKUP($C1362, FanGraphs_Standings[[Abbreviation]:[2024 Projected Full Season RDif]], 19, FALSE)/162</f>
        <v>#N/A</v>
      </c>
      <c r="AW1362" s="9" t="e">
        <f>VLOOKUP($C1362, FanGraphs_Standings[[Abbreviation]:[2024 Projected Full Season RDif]], 5, FALSE)</f>
        <v>#N/A</v>
      </c>
      <c r="AX1362" s="9" t="e">
        <f>VLOOKUP($C1362, FanGraphs_Standings[[Abbreviation]:[2024 Projected Full Season W%]], 18, FALSE)</f>
        <v>#N/A</v>
      </c>
      <c r="AY1362" s="9" t="e">
        <f>VLOOKUP($C1362, 'Home Field Adv'!$A$2:$K$31, 11, FALSE)</f>
        <v>#N/A</v>
      </c>
      <c r="BB1362" s="5" t="str">
        <f t="shared" si="64"/>
        <v/>
      </c>
      <c r="BC1362" s="5" t="str">
        <f t="shared" si="65"/>
        <v/>
      </c>
      <c r="BD1362" s="5" t="str">
        <f t="shared" si="66"/>
        <v/>
      </c>
    </row>
    <row r="1363" spans="6:56" x14ac:dyDescent="0.45">
      <c r="F1363" s="9" t="e">
        <f>VLOOKUP($B1363, FanGraphs_Standings[[Abbreviation]:[2024 Year to Date G]], 2, FALSE)</f>
        <v>#N/A</v>
      </c>
      <c r="G1363" s="9" t="e">
        <f>IF(ISERR(VLOOKUP($D1363, 'SP Per G'!$A$2:$D$1380, 3, FALSE)), L1363, VLOOKUP($D1363, 'SP Per G'!$A$2:$D$1380, 3, FALSE))</f>
        <v>#N/A</v>
      </c>
      <c r="H1363" s="9" t="e">
        <f>VLOOKUP($D1363, 'SP Per G'!$A$2:$D$1380, 4, FALSE)</f>
        <v>#N/A</v>
      </c>
      <c r="I1363" s="9" t="e">
        <f>VLOOKUP($D1363, Individual_Pitching___Dashboard[], 18, FALSE)</f>
        <v>#N/A</v>
      </c>
      <c r="J1363" s="9" t="e">
        <f>VLOOKUP($D1363, Individual_Pitching___Dashboard[], 20, FALSE)</f>
        <v>#N/A</v>
      </c>
      <c r="K1363" s="9" t="e">
        <f>VLOOKUP($D1363, Individual_Pitching___Advanced[], 21,FALSE)</f>
        <v>#N/A</v>
      </c>
      <c r="L1363" s="9" t="e">
        <f>VLOOKUP($B1363, 'Team Per G'!$A$2:$G$31, 7, FALSE)</f>
        <v>#N/A</v>
      </c>
      <c r="M1363" s="9" t="e">
        <f>VLOOKUP($B1363, 'FanGraphs - Team WAR Projected'!$B$2:$E$31, 3, FALSE)/162</f>
        <v>#N/A</v>
      </c>
      <c r="N1363" s="9" t="e">
        <f>VLOOKUP($B1363, Team_Pitching___Advanced[[Team]:[xFIP]], 19,FALSE)</f>
        <v>#N/A</v>
      </c>
      <c r="O1363" s="9" t="e">
        <f>VLOOKUP($B1363, Team_Pitching___Advanced[], 20, FALSE)</f>
        <v>#N/A</v>
      </c>
      <c r="P1363" s="9" t="e">
        <f>VLOOKUP($B1363, Team_Batting___Dashboard[[Team]:[wOBA]], 16, FALSE)</f>
        <v>#N/A</v>
      </c>
      <c r="Q1363" s="9" t="e">
        <f>VLOOKUP($B1363, Team_Batting___Advanced[[Team]:[OPS]], 9, FALSE)</f>
        <v>#N/A</v>
      </c>
      <c r="R1363" s="9" t="e">
        <f>VLOOKUP($B1363, Team_Batting___Advanced[], 19, FALSE)</f>
        <v>#N/A</v>
      </c>
      <c r="S1363" s="9" t="e">
        <f>VLOOKUP($B1363, 'Team Per G'!$A$2:$G$31, 3, FALSE)</f>
        <v>#N/A</v>
      </c>
      <c r="T1363" s="9" t="e">
        <f>VLOOKUP($B1363, 'Team Per G'!$A$2:$G$31, 5, FALSE)</f>
        <v>#N/A</v>
      </c>
      <c r="U1363" s="9" t="e">
        <f>VLOOKUP($B1363, 'Team Per G'!$A$2:$G$31, 4, FALSE)</f>
        <v>#N/A</v>
      </c>
      <c r="V1363" s="9" t="e">
        <f>VLOOKUP($B1363, Team_Batting___Dashboard[], 22, FALSE)/$F1363</f>
        <v>#N/A</v>
      </c>
      <c r="W1363" s="9" t="e">
        <f>VLOOKUP($B1363, 'FanGraphs - Team WAR Projected'!$B$2:$E$31, 4, FALSE)/162</f>
        <v>#N/A</v>
      </c>
      <c r="X1363" s="9" t="e">
        <f>VLOOKUP($B1363, FanGraphs_Standings[[Abbreviation]:[2024 Year to Date RS/G]], 6, FALSE)/$F1363</f>
        <v>#N/A</v>
      </c>
      <c r="Y1363" s="9" t="e">
        <f>VLOOKUP($B1363, FanGraphs_Standings[[Abbreviation]:[2024 Projected Full Season RDif]], 19, FALSE)/162</f>
        <v>#N/A</v>
      </c>
      <c r="Z1363" s="9" t="e">
        <f>VLOOKUP($B1363, FanGraphs_Standings[[Abbreviation]:[2024 Projected Full Season RDif]], 5, FALSE)</f>
        <v>#N/A</v>
      </c>
      <c r="AA1363" s="9" t="e">
        <f>VLOOKUP($B1363, FanGraphs_Standings[[Abbreviation]:[2024 Projected Full Season W%]], 18, FALSE)</f>
        <v>#N/A</v>
      </c>
      <c r="AB1363" s="9" t="e">
        <f>VLOOKUP($B1363, 'Home Field Adv'!$A$2:$I$31, 9, FALSE)</f>
        <v>#N/A</v>
      </c>
      <c r="AC1363" s="9" t="e">
        <f>VLOOKUP($C1363, FanGraphs_Standings[[Abbreviation]:[2024 Year to Date G]], 2, FALSE)</f>
        <v>#N/A</v>
      </c>
      <c r="AD1363" s="9" t="e">
        <f>VLOOKUP($E1363, 'SP Per G'!$A$2:$D$1380, 3, FALSE)</f>
        <v>#N/A</v>
      </c>
      <c r="AE1363" s="9" t="e">
        <f>VLOOKUP($E1363, 'SP Per G'!$A$2:$D$1380, 4, FALSE)</f>
        <v>#N/A</v>
      </c>
      <c r="AF1363" s="9" t="e">
        <f>VLOOKUP($E1363, Individual_Pitching___Dashboard[], 18, FALSE)</f>
        <v>#N/A</v>
      </c>
      <c r="AG1363" s="9" t="e">
        <f>VLOOKUP($E1363, Individual_Pitching___Dashboard[], 20, FALSE)</f>
        <v>#N/A</v>
      </c>
      <c r="AH1363" s="9" t="e">
        <f>VLOOKUP($E1363, Individual_Pitching___Advanced[], 21,FALSE)</f>
        <v>#N/A</v>
      </c>
      <c r="AI1363" s="9" t="e">
        <f>VLOOKUP($C1363, 'Team Per G'!$A$2:$G$31, 7, FALSE)</f>
        <v>#N/A</v>
      </c>
      <c r="AJ1363" s="9" t="e">
        <f>VLOOKUP($C1363, 'FanGraphs - Team WAR Projected'!$B$2:$E$31, 3, FALSE)/162</f>
        <v>#N/A</v>
      </c>
      <c r="AK1363" s="9" t="e">
        <f>VLOOKUP($C1363, Team_Pitching___Advanced[[Team]:[xFIP]], 19,FALSE)</f>
        <v>#N/A</v>
      </c>
      <c r="AL1363" s="9" t="e">
        <f>VLOOKUP($C1363, Team_Pitching___Advanced[], 20, FALSE)</f>
        <v>#N/A</v>
      </c>
      <c r="AM1363" s="9" t="e">
        <f>VLOOKUP($C1363, Team_Batting___Dashboard[[Team]:[wOBA]], 16, FALSE)</f>
        <v>#N/A</v>
      </c>
      <c r="AN1363" s="9" t="e">
        <f>VLOOKUP($C1363, Team_Batting___Advanced[[Team]:[OPS]], 9, FALSE)</f>
        <v>#N/A</v>
      </c>
      <c r="AO1363" s="9" t="e">
        <f>VLOOKUP($C1363, Team_Batting___Advanced[], 19, FALSE)</f>
        <v>#N/A</v>
      </c>
      <c r="AP1363" s="9" t="e">
        <f>VLOOKUP($C1363, 'Team Per G'!$A$2:$G$31, 3, FALSE)</f>
        <v>#N/A</v>
      </c>
      <c r="AQ1363" s="9" t="e">
        <f>VLOOKUP($C1363, 'Team Per G'!$A$2:$G$31, 5, FALSE)</f>
        <v>#N/A</v>
      </c>
      <c r="AR1363" s="9" t="e">
        <f>VLOOKUP($C1363, 'Team Per G'!$A$2:$G$31, 4, FALSE)</f>
        <v>#N/A</v>
      </c>
      <c r="AS1363" s="9" t="e">
        <f>VLOOKUP($C1363, Team_Batting___Dashboard[], 22, FALSE)/$AC1363</f>
        <v>#N/A</v>
      </c>
      <c r="AT1363" s="9" t="e">
        <f>VLOOKUP($C1363, 'FanGraphs - Team WAR Projected'!$B$2:$E$31, 4, FALSE)/162</f>
        <v>#N/A</v>
      </c>
      <c r="AU1363" s="9" t="e">
        <f>VLOOKUP($C1363, FanGraphs_Standings[[Abbreviation]:[2024 Year to Date RS/G]], 6, FALSE)/$AC1363</f>
        <v>#N/A</v>
      </c>
      <c r="AV1363" s="9" t="e">
        <f>VLOOKUP($C1363, FanGraphs_Standings[[Abbreviation]:[2024 Projected Full Season RDif]], 19, FALSE)/162</f>
        <v>#N/A</v>
      </c>
      <c r="AW1363" s="9" t="e">
        <f>VLOOKUP($C1363, FanGraphs_Standings[[Abbreviation]:[2024 Projected Full Season RDif]], 5, FALSE)</f>
        <v>#N/A</v>
      </c>
      <c r="AX1363" s="9" t="e">
        <f>VLOOKUP($C1363, FanGraphs_Standings[[Abbreviation]:[2024 Projected Full Season W%]], 18, FALSE)</f>
        <v>#N/A</v>
      </c>
      <c r="AY1363" s="9" t="e">
        <f>VLOOKUP($C1363, 'Home Field Adv'!$A$2:$K$31, 11, FALSE)</f>
        <v>#N/A</v>
      </c>
      <c r="BB1363" s="5" t="str">
        <f t="shared" si="64"/>
        <v/>
      </c>
      <c r="BC1363" s="5" t="str">
        <f t="shared" si="65"/>
        <v/>
      </c>
      <c r="BD1363" s="5" t="str">
        <f t="shared" si="66"/>
        <v/>
      </c>
    </row>
    <row r="1364" spans="6:56" x14ac:dyDescent="0.45">
      <c r="F1364" s="9" t="e">
        <f>VLOOKUP($B1364, FanGraphs_Standings[[Abbreviation]:[2024 Year to Date G]], 2, FALSE)</f>
        <v>#N/A</v>
      </c>
      <c r="G1364" s="9" t="e">
        <f>IF(ISERR(VLOOKUP($D1364, 'SP Per G'!$A$2:$D$1380, 3, FALSE)), L1364, VLOOKUP($D1364, 'SP Per G'!$A$2:$D$1380, 3, FALSE))</f>
        <v>#N/A</v>
      </c>
      <c r="H1364" s="9" t="e">
        <f>VLOOKUP($D1364, 'SP Per G'!$A$2:$D$1380, 4, FALSE)</f>
        <v>#N/A</v>
      </c>
      <c r="I1364" s="9" t="e">
        <f>VLOOKUP($D1364, Individual_Pitching___Dashboard[], 18, FALSE)</f>
        <v>#N/A</v>
      </c>
      <c r="J1364" s="9" t="e">
        <f>VLOOKUP($D1364, Individual_Pitching___Dashboard[], 20, FALSE)</f>
        <v>#N/A</v>
      </c>
      <c r="K1364" s="9" t="e">
        <f>VLOOKUP($D1364, Individual_Pitching___Advanced[], 21,FALSE)</f>
        <v>#N/A</v>
      </c>
      <c r="L1364" s="9" t="e">
        <f>VLOOKUP($B1364, 'Team Per G'!$A$2:$G$31, 7, FALSE)</f>
        <v>#N/A</v>
      </c>
      <c r="M1364" s="9" t="e">
        <f>VLOOKUP($B1364, 'FanGraphs - Team WAR Projected'!$B$2:$E$31, 3, FALSE)/162</f>
        <v>#N/A</v>
      </c>
      <c r="N1364" s="9" t="e">
        <f>VLOOKUP($B1364, Team_Pitching___Advanced[[Team]:[xFIP]], 19,FALSE)</f>
        <v>#N/A</v>
      </c>
      <c r="O1364" s="9" t="e">
        <f>VLOOKUP($B1364, Team_Pitching___Advanced[], 20, FALSE)</f>
        <v>#N/A</v>
      </c>
      <c r="P1364" s="9" t="e">
        <f>VLOOKUP($B1364, Team_Batting___Dashboard[[Team]:[wOBA]], 16, FALSE)</f>
        <v>#N/A</v>
      </c>
      <c r="Q1364" s="9" t="e">
        <f>VLOOKUP($B1364, Team_Batting___Advanced[[Team]:[OPS]], 9, FALSE)</f>
        <v>#N/A</v>
      </c>
      <c r="R1364" s="9" t="e">
        <f>VLOOKUP($B1364, Team_Batting___Advanced[], 19, FALSE)</f>
        <v>#N/A</v>
      </c>
      <c r="S1364" s="9" t="e">
        <f>VLOOKUP($B1364, 'Team Per G'!$A$2:$G$31, 3, FALSE)</f>
        <v>#N/A</v>
      </c>
      <c r="T1364" s="9" t="e">
        <f>VLOOKUP($B1364, 'Team Per G'!$A$2:$G$31, 5, FALSE)</f>
        <v>#N/A</v>
      </c>
      <c r="U1364" s="9" t="e">
        <f>VLOOKUP($B1364, 'Team Per G'!$A$2:$G$31, 4, FALSE)</f>
        <v>#N/A</v>
      </c>
      <c r="V1364" s="9" t="e">
        <f>VLOOKUP($B1364, Team_Batting___Dashboard[], 22, FALSE)/$F1364</f>
        <v>#N/A</v>
      </c>
      <c r="W1364" s="9" t="e">
        <f>VLOOKUP($B1364, 'FanGraphs - Team WAR Projected'!$B$2:$E$31, 4, FALSE)/162</f>
        <v>#N/A</v>
      </c>
      <c r="X1364" s="9" t="e">
        <f>VLOOKUP($B1364, FanGraphs_Standings[[Abbreviation]:[2024 Year to Date RS/G]], 6, FALSE)/$F1364</f>
        <v>#N/A</v>
      </c>
      <c r="Y1364" s="9" t="e">
        <f>VLOOKUP($B1364, FanGraphs_Standings[[Abbreviation]:[2024 Projected Full Season RDif]], 19, FALSE)/162</f>
        <v>#N/A</v>
      </c>
      <c r="Z1364" s="9" t="e">
        <f>VLOOKUP($B1364, FanGraphs_Standings[[Abbreviation]:[2024 Projected Full Season RDif]], 5, FALSE)</f>
        <v>#N/A</v>
      </c>
      <c r="AA1364" s="9" t="e">
        <f>VLOOKUP($B1364, FanGraphs_Standings[[Abbreviation]:[2024 Projected Full Season W%]], 18, FALSE)</f>
        <v>#N/A</v>
      </c>
      <c r="AB1364" s="9" t="e">
        <f>VLOOKUP($B1364, 'Home Field Adv'!$A$2:$I$31, 9, FALSE)</f>
        <v>#N/A</v>
      </c>
      <c r="AC1364" s="9" t="e">
        <f>VLOOKUP($C1364, FanGraphs_Standings[[Abbreviation]:[2024 Year to Date G]], 2, FALSE)</f>
        <v>#N/A</v>
      </c>
      <c r="AD1364" s="9" t="e">
        <f>VLOOKUP($E1364, 'SP Per G'!$A$2:$D$1380, 3, FALSE)</f>
        <v>#N/A</v>
      </c>
      <c r="AE1364" s="9" t="e">
        <f>VLOOKUP($E1364, 'SP Per G'!$A$2:$D$1380, 4, FALSE)</f>
        <v>#N/A</v>
      </c>
      <c r="AF1364" s="9" t="e">
        <f>VLOOKUP($E1364, Individual_Pitching___Dashboard[], 18, FALSE)</f>
        <v>#N/A</v>
      </c>
      <c r="AG1364" s="9" t="e">
        <f>VLOOKUP($E1364, Individual_Pitching___Dashboard[], 20, FALSE)</f>
        <v>#N/A</v>
      </c>
      <c r="AH1364" s="9" t="e">
        <f>VLOOKUP($E1364, Individual_Pitching___Advanced[], 21,FALSE)</f>
        <v>#N/A</v>
      </c>
      <c r="AI1364" s="9" t="e">
        <f>VLOOKUP($C1364, 'Team Per G'!$A$2:$G$31, 7, FALSE)</f>
        <v>#N/A</v>
      </c>
      <c r="AJ1364" s="9" t="e">
        <f>VLOOKUP($C1364, 'FanGraphs - Team WAR Projected'!$B$2:$E$31, 3, FALSE)/162</f>
        <v>#N/A</v>
      </c>
      <c r="AK1364" s="9" t="e">
        <f>VLOOKUP($C1364, Team_Pitching___Advanced[[Team]:[xFIP]], 19,FALSE)</f>
        <v>#N/A</v>
      </c>
      <c r="AL1364" s="9" t="e">
        <f>VLOOKUP($C1364, Team_Pitching___Advanced[], 20, FALSE)</f>
        <v>#N/A</v>
      </c>
      <c r="AM1364" s="9" t="e">
        <f>VLOOKUP($C1364, Team_Batting___Dashboard[[Team]:[wOBA]], 16, FALSE)</f>
        <v>#N/A</v>
      </c>
      <c r="AN1364" s="9" t="e">
        <f>VLOOKUP($C1364, Team_Batting___Advanced[[Team]:[OPS]], 9, FALSE)</f>
        <v>#N/A</v>
      </c>
      <c r="AO1364" s="9" t="e">
        <f>VLOOKUP($C1364, Team_Batting___Advanced[], 19, FALSE)</f>
        <v>#N/A</v>
      </c>
      <c r="AP1364" s="9" t="e">
        <f>VLOOKUP($C1364, 'Team Per G'!$A$2:$G$31, 3, FALSE)</f>
        <v>#N/A</v>
      </c>
      <c r="AQ1364" s="9" t="e">
        <f>VLOOKUP($C1364, 'Team Per G'!$A$2:$G$31, 5, FALSE)</f>
        <v>#N/A</v>
      </c>
      <c r="AR1364" s="9" t="e">
        <f>VLOOKUP($C1364, 'Team Per G'!$A$2:$G$31, 4, FALSE)</f>
        <v>#N/A</v>
      </c>
      <c r="AS1364" s="9" t="e">
        <f>VLOOKUP($C1364, Team_Batting___Dashboard[], 22, FALSE)/$AC1364</f>
        <v>#N/A</v>
      </c>
      <c r="AT1364" s="9" t="e">
        <f>VLOOKUP($C1364, 'FanGraphs - Team WAR Projected'!$B$2:$E$31, 4, FALSE)/162</f>
        <v>#N/A</v>
      </c>
      <c r="AU1364" s="9" t="e">
        <f>VLOOKUP($C1364, FanGraphs_Standings[[Abbreviation]:[2024 Year to Date RS/G]], 6, FALSE)/$AC1364</f>
        <v>#N/A</v>
      </c>
      <c r="AV1364" s="9" t="e">
        <f>VLOOKUP($C1364, FanGraphs_Standings[[Abbreviation]:[2024 Projected Full Season RDif]], 19, FALSE)/162</f>
        <v>#N/A</v>
      </c>
      <c r="AW1364" s="9" t="e">
        <f>VLOOKUP($C1364, FanGraphs_Standings[[Abbreviation]:[2024 Projected Full Season RDif]], 5, FALSE)</f>
        <v>#N/A</v>
      </c>
      <c r="AX1364" s="9" t="e">
        <f>VLOOKUP($C1364, FanGraphs_Standings[[Abbreviation]:[2024 Projected Full Season W%]], 18, FALSE)</f>
        <v>#N/A</v>
      </c>
      <c r="AY1364" s="9" t="e">
        <f>VLOOKUP($C1364, 'Home Field Adv'!$A$2:$K$31, 11, FALSE)</f>
        <v>#N/A</v>
      </c>
      <c r="BB1364" s="5" t="str">
        <f t="shared" si="64"/>
        <v/>
      </c>
      <c r="BC1364" s="5" t="str">
        <f t="shared" si="65"/>
        <v/>
      </c>
      <c r="BD1364" s="5" t="str">
        <f t="shared" si="66"/>
        <v/>
      </c>
    </row>
    <row r="1365" spans="6:56" x14ac:dyDescent="0.45">
      <c r="F1365" s="9" t="e">
        <f>VLOOKUP($B1365, FanGraphs_Standings[[Abbreviation]:[2024 Year to Date G]], 2, FALSE)</f>
        <v>#N/A</v>
      </c>
      <c r="G1365" s="9" t="e">
        <f>IF(ISERR(VLOOKUP($D1365, 'SP Per G'!$A$2:$D$1380, 3, FALSE)), L1365, VLOOKUP($D1365, 'SP Per G'!$A$2:$D$1380, 3, FALSE))</f>
        <v>#N/A</v>
      </c>
      <c r="H1365" s="9" t="e">
        <f>VLOOKUP($D1365, 'SP Per G'!$A$2:$D$1380, 4, FALSE)</f>
        <v>#N/A</v>
      </c>
      <c r="I1365" s="9" t="e">
        <f>VLOOKUP($D1365, Individual_Pitching___Dashboard[], 18, FALSE)</f>
        <v>#N/A</v>
      </c>
      <c r="J1365" s="9" t="e">
        <f>VLOOKUP($D1365, Individual_Pitching___Dashboard[], 20, FALSE)</f>
        <v>#N/A</v>
      </c>
      <c r="K1365" s="9" t="e">
        <f>VLOOKUP($D1365, Individual_Pitching___Advanced[], 21,FALSE)</f>
        <v>#N/A</v>
      </c>
      <c r="L1365" s="9" t="e">
        <f>VLOOKUP($B1365, 'Team Per G'!$A$2:$G$31, 7, FALSE)</f>
        <v>#N/A</v>
      </c>
      <c r="M1365" s="9" t="e">
        <f>VLOOKUP($B1365, 'FanGraphs - Team WAR Projected'!$B$2:$E$31, 3, FALSE)/162</f>
        <v>#N/A</v>
      </c>
      <c r="N1365" s="9" t="e">
        <f>VLOOKUP($B1365, Team_Pitching___Advanced[[Team]:[xFIP]], 19,FALSE)</f>
        <v>#N/A</v>
      </c>
      <c r="O1365" s="9" t="e">
        <f>VLOOKUP($B1365, Team_Pitching___Advanced[], 20, FALSE)</f>
        <v>#N/A</v>
      </c>
      <c r="P1365" s="9" t="e">
        <f>VLOOKUP($B1365, Team_Batting___Dashboard[[Team]:[wOBA]], 16, FALSE)</f>
        <v>#N/A</v>
      </c>
      <c r="Q1365" s="9" t="e">
        <f>VLOOKUP($B1365, Team_Batting___Advanced[[Team]:[OPS]], 9, FALSE)</f>
        <v>#N/A</v>
      </c>
      <c r="R1365" s="9" t="e">
        <f>VLOOKUP($B1365, Team_Batting___Advanced[], 19, FALSE)</f>
        <v>#N/A</v>
      </c>
      <c r="S1365" s="9" t="e">
        <f>VLOOKUP($B1365, 'Team Per G'!$A$2:$G$31, 3, FALSE)</f>
        <v>#N/A</v>
      </c>
      <c r="T1365" s="9" t="e">
        <f>VLOOKUP($B1365, 'Team Per G'!$A$2:$G$31, 5, FALSE)</f>
        <v>#N/A</v>
      </c>
      <c r="U1365" s="9" t="e">
        <f>VLOOKUP($B1365, 'Team Per G'!$A$2:$G$31, 4, FALSE)</f>
        <v>#N/A</v>
      </c>
      <c r="V1365" s="9" t="e">
        <f>VLOOKUP($B1365, Team_Batting___Dashboard[], 22, FALSE)/$F1365</f>
        <v>#N/A</v>
      </c>
      <c r="W1365" s="9" t="e">
        <f>VLOOKUP($B1365, 'FanGraphs - Team WAR Projected'!$B$2:$E$31, 4, FALSE)/162</f>
        <v>#N/A</v>
      </c>
      <c r="X1365" s="9" t="e">
        <f>VLOOKUP($B1365, FanGraphs_Standings[[Abbreviation]:[2024 Year to Date RS/G]], 6, FALSE)/$F1365</f>
        <v>#N/A</v>
      </c>
      <c r="Y1365" s="9" t="e">
        <f>VLOOKUP($B1365, FanGraphs_Standings[[Abbreviation]:[2024 Projected Full Season RDif]], 19, FALSE)/162</f>
        <v>#N/A</v>
      </c>
      <c r="Z1365" s="9" t="e">
        <f>VLOOKUP($B1365, FanGraphs_Standings[[Abbreviation]:[2024 Projected Full Season RDif]], 5, FALSE)</f>
        <v>#N/A</v>
      </c>
      <c r="AA1365" s="9" t="e">
        <f>VLOOKUP($B1365, FanGraphs_Standings[[Abbreviation]:[2024 Projected Full Season W%]], 18, FALSE)</f>
        <v>#N/A</v>
      </c>
      <c r="AB1365" s="9" t="e">
        <f>VLOOKUP($B1365, 'Home Field Adv'!$A$2:$I$31, 9, FALSE)</f>
        <v>#N/A</v>
      </c>
      <c r="AC1365" s="9" t="e">
        <f>VLOOKUP($C1365, FanGraphs_Standings[[Abbreviation]:[2024 Year to Date G]], 2, FALSE)</f>
        <v>#N/A</v>
      </c>
      <c r="AD1365" s="9" t="e">
        <f>VLOOKUP($E1365, 'SP Per G'!$A$2:$D$1380, 3, FALSE)</f>
        <v>#N/A</v>
      </c>
      <c r="AE1365" s="9" t="e">
        <f>VLOOKUP($E1365, 'SP Per G'!$A$2:$D$1380, 4, FALSE)</f>
        <v>#N/A</v>
      </c>
      <c r="AF1365" s="9" t="e">
        <f>VLOOKUP($E1365, Individual_Pitching___Dashboard[], 18, FALSE)</f>
        <v>#N/A</v>
      </c>
      <c r="AG1365" s="9" t="e">
        <f>VLOOKUP($E1365, Individual_Pitching___Dashboard[], 20, FALSE)</f>
        <v>#N/A</v>
      </c>
      <c r="AH1365" s="9" t="e">
        <f>VLOOKUP($E1365, Individual_Pitching___Advanced[], 21,FALSE)</f>
        <v>#N/A</v>
      </c>
      <c r="AI1365" s="9" t="e">
        <f>VLOOKUP($C1365, 'Team Per G'!$A$2:$G$31, 7, FALSE)</f>
        <v>#N/A</v>
      </c>
      <c r="AJ1365" s="9" t="e">
        <f>VLOOKUP($C1365, 'FanGraphs - Team WAR Projected'!$B$2:$E$31, 3, FALSE)/162</f>
        <v>#N/A</v>
      </c>
      <c r="AK1365" s="9" t="e">
        <f>VLOOKUP($C1365, Team_Pitching___Advanced[[Team]:[xFIP]], 19,FALSE)</f>
        <v>#N/A</v>
      </c>
      <c r="AL1365" s="9" t="e">
        <f>VLOOKUP($C1365, Team_Pitching___Advanced[], 20, FALSE)</f>
        <v>#N/A</v>
      </c>
      <c r="AM1365" s="9" t="e">
        <f>VLOOKUP($C1365, Team_Batting___Dashboard[[Team]:[wOBA]], 16, FALSE)</f>
        <v>#N/A</v>
      </c>
      <c r="AN1365" s="9" t="e">
        <f>VLOOKUP($C1365, Team_Batting___Advanced[[Team]:[OPS]], 9, FALSE)</f>
        <v>#N/A</v>
      </c>
      <c r="AO1365" s="9" t="e">
        <f>VLOOKUP($C1365, Team_Batting___Advanced[], 19, FALSE)</f>
        <v>#N/A</v>
      </c>
      <c r="AP1365" s="9" t="e">
        <f>VLOOKUP($C1365, 'Team Per G'!$A$2:$G$31, 3, FALSE)</f>
        <v>#N/A</v>
      </c>
      <c r="AQ1365" s="9" t="e">
        <f>VLOOKUP($C1365, 'Team Per G'!$A$2:$G$31, 5, FALSE)</f>
        <v>#N/A</v>
      </c>
      <c r="AR1365" s="9" t="e">
        <f>VLOOKUP($C1365, 'Team Per G'!$A$2:$G$31, 4, FALSE)</f>
        <v>#N/A</v>
      </c>
      <c r="AS1365" s="9" t="e">
        <f>VLOOKUP($C1365, Team_Batting___Dashboard[], 22, FALSE)/$AC1365</f>
        <v>#N/A</v>
      </c>
      <c r="AT1365" s="9" t="e">
        <f>VLOOKUP($C1365, 'FanGraphs - Team WAR Projected'!$B$2:$E$31, 4, FALSE)/162</f>
        <v>#N/A</v>
      </c>
      <c r="AU1365" s="9" t="e">
        <f>VLOOKUP($C1365, FanGraphs_Standings[[Abbreviation]:[2024 Year to Date RS/G]], 6, FALSE)/$AC1365</f>
        <v>#N/A</v>
      </c>
      <c r="AV1365" s="9" t="e">
        <f>VLOOKUP($C1365, FanGraphs_Standings[[Abbreviation]:[2024 Projected Full Season RDif]], 19, FALSE)/162</f>
        <v>#N/A</v>
      </c>
      <c r="AW1365" s="9" t="e">
        <f>VLOOKUP($C1365, FanGraphs_Standings[[Abbreviation]:[2024 Projected Full Season RDif]], 5, FALSE)</f>
        <v>#N/A</v>
      </c>
      <c r="AX1365" s="9" t="e">
        <f>VLOOKUP($C1365, FanGraphs_Standings[[Abbreviation]:[2024 Projected Full Season W%]], 18, FALSE)</f>
        <v>#N/A</v>
      </c>
      <c r="AY1365" s="9" t="e">
        <f>VLOOKUP($C1365, 'Home Field Adv'!$A$2:$K$31, 11, FALSE)</f>
        <v>#N/A</v>
      </c>
      <c r="BB1365" s="5" t="str">
        <f t="shared" si="64"/>
        <v/>
      </c>
      <c r="BC1365" s="5" t="str">
        <f t="shared" si="65"/>
        <v/>
      </c>
      <c r="BD1365" s="5" t="str">
        <f t="shared" si="66"/>
        <v/>
      </c>
    </row>
    <row r="1366" spans="6:56" x14ac:dyDescent="0.45">
      <c r="F1366" s="9" t="e">
        <f>VLOOKUP($B1366, FanGraphs_Standings[[Abbreviation]:[2024 Year to Date G]], 2, FALSE)</f>
        <v>#N/A</v>
      </c>
      <c r="G1366" s="9" t="e">
        <f>IF(ISERR(VLOOKUP($D1366, 'SP Per G'!$A$2:$D$1380, 3, FALSE)), L1366, VLOOKUP($D1366, 'SP Per G'!$A$2:$D$1380, 3, FALSE))</f>
        <v>#N/A</v>
      </c>
      <c r="H1366" s="9" t="e">
        <f>VLOOKUP($D1366, 'SP Per G'!$A$2:$D$1380, 4, FALSE)</f>
        <v>#N/A</v>
      </c>
      <c r="I1366" s="9" t="e">
        <f>VLOOKUP($D1366, Individual_Pitching___Dashboard[], 18, FALSE)</f>
        <v>#N/A</v>
      </c>
      <c r="J1366" s="9" t="e">
        <f>VLOOKUP($D1366, Individual_Pitching___Dashboard[], 20, FALSE)</f>
        <v>#N/A</v>
      </c>
      <c r="K1366" s="9" t="e">
        <f>VLOOKUP($D1366, Individual_Pitching___Advanced[], 21,FALSE)</f>
        <v>#N/A</v>
      </c>
      <c r="L1366" s="9" t="e">
        <f>VLOOKUP($B1366, 'Team Per G'!$A$2:$G$31, 7, FALSE)</f>
        <v>#N/A</v>
      </c>
      <c r="M1366" s="9" t="e">
        <f>VLOOKUP($B1366, 'FanGraphs - Team WAR Projected'!$B$2:$E$31, 3, FALSE)/162</f>
        <v>#N/A</v>
      </c>
      <c r="N1366" s="9" t="e">
        <f>VLOOKUP($B1366, Team_Pitching___Advanced[[Team]:[xFIP]], 19,FALSE)</f>
        <v>#N/A</v>
      </c>
      <c r="O1366" s="9" t="e">
        <f>VLOOKUP($B1366, Team_Pitching___Advanced[], 20, FALSE)</f>
        <v>#N/A</v>
      </c>
      <c r="P1366" s="9" t="e">
        <f>VLOOKUP($B1366, Team_Batting___Dashboard[[Team]:[wOBA]], 16, FALSE)</f>
        <v>#N/A</v>
      </c>
      <c r="Q1366" s="9" t="e">
        <f>VLOOKUP($B1366, Team_Batting___Advanced[[Team]:[OPS]], 9, FALSE)</f>
        <v>#N/A</v>
      </c>
      <c r="R1366" s="9" t="e">
        <f>VLOOKUP($B1366, Team_Batting___Advanced[], 19, FALSE)</f>
        <v>#N/A</v>
      </c>
      <c r="S1366" s="9" t="e">
        <f>VLOOKUP($B1366, 'Team Per G'!$A$2:$G$31, 3, FALSE)</f>
        <v>#N/A</v>
      </c>
      <c r="T1366" s="9" t="e">
        <f>VLOOKUP($B1366, 'Team Per G'!$A$2:$G$31, 5, FALSE)</f>
        <v>#N/A</v>
      </c>
      <c r="U1366" s="9" t="e">
        <f>VLOOKUP($B1366, 'Team Per G'!$A$2:$G$31, 4, FALSE)</f>
        <v>#N/A</v>
      </c>
      <c r="V1366" s="9" t="e">
        <f>VLOOKUP($B1366, Team_Batting___Dashboard[], 22, FALSE)/$F1366</f>
        <v>#N/A</v>
      </c>
      <c r="W1366" s="9" t="e">
        <f>VLOOKUP($B1366, 'FanGraphs - Team WAR Projected'!$B$2:$E$31, 4, FALSE)/162</f>
        <v>#N/A</v>
      </c>
      <c r="X1366" s="9" t="e">
        <f>VLOOKUP($B1366, FanGraphs_Standings[[Abbreviation]:[2024 Year to Date RS/G]], 6, FALSE)/$F1366</f>
        <v>#N/A</v>
      </c>
      <c r="Y1366" s="9" t="e">
        <f>VLOOKUP($B1366, FanGraphs_Standings[[Abbreviation]:[2024 Projected Full Season RDif]], 19, FALSE)/162</f>
        <v>#N/A</v>
      </c>
      <c r="Z1366" s="9" t="e">
        <f>VLOOKUP($B1366, FanGraphs_Standings[[Abbreviation]:[2024 Projected Full Season RDif]], 5, FALSE)</f>
        <v>#N/A</v>
      </c>
      <c r="AA1366" s="9" t="e">
        <f>VLOOKUP($B1366, FanGraphs_Standings[[Abbreviation]:[2024 Projected Full Season W%]], 18, FALSE)</f>
        <v>#N/A</v>
      </c>
      <c r="AB1366" s="9" t="e">
        <f>VLOOKUP($B1366, 'Home Field Adv'!$A$2:$I$31, 9, FALSE)</f>
        <v>#N/A</v>
      </c>
      <c r="AC1366" s="9" t="e">
        <f>VLOOKUP($C1366, FanGraphs_Standings[[Abbreviation]:[2024 Year to Date G]], 2, FALSE)</f>
        <v>#N/A</v>
      </c>
      <c r="AD1366" s="9" t="e">
        <f>VLOOKUP($E1366, 'SP Per G'!$A$2:$D$1380, 3, FALSE)</f>
        <v>#N/A</v>
      </c>
      <c r="AE1366" s="9" t="e">
        <f>VLOOKUP($E1366, 'SP Per G'!$A$2:$D$1380, 4, FALSE)</f>
        <v>#N/A</v>
      </c>
      <c r="AF1366" s="9" t="e">
        <f>VLOOKUP($E1366, Individual_Pitching___Dashboard[], 18, FALSE)</f>
        <v>#N/A</v>
      </c>
      <c r="AG1366" s="9" t="e">
        <f>VLOOKUP($E1366, Individual_Pitching___Dashboard[], 20, FALSE)</f>
        <v>#N/A</v>
      </c>
      <c r="AH1366" s="9" t="e">
        <f>VLOOKUP($E1366, Individual_Pitching___Advanced[], 21,FALSE)</f>
        <v>#N/A</v>
      </c>
      <c r="AI1366" s="9" t="e">
        <f>VLOOKUP($C1366, 'Team Per G'!$A$2:$G$31, 7, FALSE)</f>
        <v>#N/A</v>
      </c>
      <c r="AJ1366" s="9" t="e">
        <f>VLOOKUP($C1366, 'FanGraphs - Team WAR Projected'!$B$2:$E$31, 3, FALSE)/162</f>
        <v>#N/A</v>
      </c>
      <c r="AK1366" s="9" t="e">
        <f>VLOOKUP($C1366, Team_Pitching___Advanced[[Team]:[xFIP]], 19,FALSE)</f>
        <v>#N/A</v>
      </c>
      <c r="AL1366" s="9" t="e">
        <f>VLOOKUP($C1366, Team_Pitching___Advanced[], 20, FALSE)</f>
        <v>#N/A</v>
      </c>
      <c r="AM1366" s="9" t="e">
        <f>VLOOKUP($C1366, Team_Batting___Dashboard[[Team]:[wOBA]], 16, FALSE)</f>
        <v>#N/A</v>
      </c>
      <c r="AN1366" s="9" t="e">
        <f>VLOOKUP($C1366, Team_Batting___Advanced[[Team]:[OPS]], 9, FALSE)</f>
        <v>#N/A</v>
      </c>
      <c r="AO1366" s="9" t="e">
        <f>VLOOKUP($C1366, Team_Batting___Advanced[], 19, FALSE)</f>
        <v>#N/A</v>
      </c>
      <c r="AP1366" s="9" t="e">
        <f>VLOOKUP($C1366, 'Team Per G'!$A$2:$G$31, 3, FALSE)</f>
        <v>#N/A</v>
      </c>
      <c r="AQ1366" s="9" t="e">
        <f>VLOOKUP($C1366, 'Team Per G'!$A$2:$G$31, 5, FALSE)</f>
        <v>#N/A</v>
      </c>
      <c r="AR1366" s="9" t="e">
        <f>VLOOKUP($C1366, 'Team Per G'!$A$2:$G$31, 4, FALSE)</f>
        <v>#N/A</v>
      </c>
      <c r="AS1366" s="9" t="e">
        <f>VLOOKUP($C1366, Team_Batting___Dashboard[], 22, FALSE)/$AC1366</f>
        <v>#N/A</v>
      </c>
      <c r="AT1366" s="9" t="e">
        <f>VLOOKUP($C1366, 'FanGraphs - Team WAR Projected'!$B$2:$E$31, 4, FALSE)/162</f>
        <v>#N/A</v>
      </c>
      <c r="AU1366" s="9" t="e">
        <f>VLOOKUP($C1366, FanGraphs_Standings[[Abbreviation]:[2024 Year to Date RS/G]], 6, FALSE)/$AC1366</f>
        <v>#N/A</v>
      </c>
      <c r="AV1366" s="9" t="e">
        <f>VLOOKUP($C1366, FanGraphs_Standings[[Abbreviation]:[2024 Projected Full Season RDif]], 19, FALSE)/162</f>
        <v>#N/A</v>
      </c>
      <c r="AW1366" s="9" t="e">
        <f>VLOOKUP($C1366, FanGraphs_Standings[[Abbreviation]:[2024 Projected Full Season RDif]], 5, FALSE)</f>
        <v>#N/A</v>
      </c>
      <c r="AX1366" s="9" t="e">
        <f>VLOOKUP($C1366, FanGraphs_Standings[[Abbreviation]:[2024 Projected Full Season W%]], 18, FALSE)</f>
        <v>#N/A</v>
      </c>
      <c r="AY1366" s="9" t="e">
        <f>VLOOKUP($C1366, 'Home Field Adv'!$A$2:$K$31, 11, FALSE)</f>
        <v>#N/A</v>
      </c>
      <c r="BB1366" s="5" t="str">
        <f t="shared" si="64"/>
        <v/>
      </c>
      <c r="BC1366" s="5" t="str">
        <f t="shared" si="65"/>
        <v/>
      </c>
      <c r="BD1366" s="5" t="str">
        <f t="shared" si="66"/>
        <v/>
      </c>
    </row>
    <row r="1367" spans="6:56" x14ac:dyDescent="0.45">
      <c r="F1367" s="9" t="e">
        <f>VLOOKUP($B1367, FanGraphs_Standings[[Abbreviation]:[2024 Year to Date G]], 2, FALSE)</f>
        <v>#N/A</v>
      </c>
      <c r="G1367" s="9" t="e">
        <f>IF(ISERR(VLOOKUP($D1367, 'SP Per G'!$A$2:$D$1380, 3, FALSE)), L1367, VLOOKUP($D1367, 'SP Per G'!$A$2:$D$1380, 3, FALSE))</f>
        <v>#N/A</v>
      </c>
      <c r="H1367" s="9" t="e">
        <f>VLOOKUP($D1367, 'SP Per G'!$A$2:$D$1380, 4, FALSE)</f>
        <v>#N/A</v>
      </c>
      <c r="I1367" s="9" t="e">
        <f>VLOOKUP($D1367, Individual_Pitching___Dashboard[], 18, FALSE)</f>
        <v>#N/A</v>
      </c>
      <c r="J1367" s="9" t="e">
        <f>VLOOKUP($D1367, Individual_Pitching___Dashboard[], 20, FALSE)</f>
        <v>#N/A</v>
      </c>
      <c r="K1367" s="9" t="e">
        <f>VLOOKUP($D1367, Individual_Pitching___Advanced[], 21,FALSE)</f>
        <v>#N/A</v>
      </c>
      <c r="L1367" s="9" t="e">
        <f>VLOOKUP($B1367, 'Team Per G'!$A$2:$G$31, 7, FALSE)</f>
        <v>#N/A</v>
      </c>
      <c r="M1367" s="9" t="e">
        <f>VLOOKUP($B1367, 'FanGraphs - Team WAR Projected'!$B$2:$E$31, 3, FALSE)/162</f>
        <v>#N/A</v>
      </c>
      <c r="N1367" s="9" t="e">
        <f>VLOOKUP($B1367, Team_Pitching___Advanced[[Team]:[xFIP]], 19,FALSE)</f>
        <v>#N/A</v>
      </c>
      <c r="O1367" s="9" t="e">
        <f>VLOOKUP($B1367, Team_Pitching___Advanced[], 20, FALSE)</f>
        <v>#N/A</v>
      </c>
      <c r="P1367" s="9" t="e">
        <f>VLOOKUP($B1367, Team_Batting___Dashboard[[Team]:[wOBA]], 16, FALSE)</f>
        <v>#N/A</v>
      </c>
      <c r="Q1367" s="9" t="e">
        <f>VLOOKUP($B1367, Team_Batting___Advanced[[Team]:[OPS]], 9, FALSE)</f>
        <v>#N/A</v>
      </c>
      <c r="R1367" s="9" t="e">
        <f>VLOOKUP($B1367, Team_Batting___Advanced[], 19, FALSE)</f>
        <v>#N/A</v>
      </c>
      <c r="S1367" s="9" t="e">
        <f>VLOOKUP($B1367, 'Team Per G'!$A$2:$G$31, 3, FALSE)</f>
        <v>#N/A</v>
      </c>
      <c r="T1367" s="9" t="e">
        <f>VLOOKUP($B1367, 'Team Per G'!$A$2:$G$31, 5, FALSE)</f>
        <v>#N/A</v>
      </c>
      <c r="U1367" s="9" t="e">
        <f>VLOOKUP($B1367, 'Team Per G'!$A$2:$G$31, 4, FALSE)</f>
        <v>#N/A</v>
      </c>
      <c r="V1367" s="9" t="e">
        <f>VLOOKUP($B1367, Team_Batting___Dashboard[], 22, FALSE)/$F1367</f>
        <v>#N/A</v>
      </c>
      <c r="W1367" s="9" t="e">
        <f>VLOOKUP($B1367, 'FanGraphs - Team WAR Projected'!$B$2:$E$31, 4, FALSE)/162</f>
        <v>#N/A</v>
      </c>
      <c r="X1367" s="9" t="e">
        <f>VLOOKUP($B1367, FanGraphs_Standings[[Abbreviation]:[2024 Year to Date RS/G]], 6, FALSE)/$F1367</f>
        <v>#N/A</v>
      </c>
      <c r="Y1367" s="9" t="e">
        <f>VLOOKUP($B1367, FanGraphs_Standings[[Abbreviation]:[2024 Projected Full Season RDif]], 19, FALSE)/162</f>
        <v>#N/A</v>
      </c>
      <c r="Z1367" s="9" t="e">
        <f>VLOOKUP($B1367, FanGraphs_Standings[[Abbreviation]:[2024 Projected Full Season RDif]], 5, FALSE)</f>
        <v>#N/A</v>
      </c>
      <c r="AA1367" s="9" t="e">
        <f>VLOOKUP($B1367, FanGraphs_Standings[[Abbreviation]:[2024 Projected Full Season W%]], 18, FALSE)</f>
        <v>#N/A</v>
      </c>
      <c r="AB1367" s="9" t="e">
        <f>VLOOKUP($B1367, 'Home Field Adv'!$A$2:$I$31, 9, FALSE)</f>
        <v>#N/A</v>
      </c>
      <c r="AC1367" s="9" t="e">
        <f>VLOOKUP($C1367, FanGraphs_Standings[[Abbreviation]:[2024 Year to Date G]], 2, FALSE)</f>
        <v>#N/A</v>
      </c>
      <c r="AD1367" s="9" t="e">
        <f>VLOOKUP($E1367, 'SP Per G'!$A$2:$D$1380, 3, FALSE)</f>
        <v>#N/A</v>
      </c>
      <c r="AE1367" s="9" t="e">
        <f>VLOOKUP($E1367, 'SP Per G'!$A$2:$D$1380, 4, FALSE)</f>
        <v>#N/A</v>
      </c>
      <c r="AF1367" s="9" t="e">
        <f>VLOOKUP($E1367, Individual_Pitching___Dashboard[], 18, FALSE)</f>
        <v>#N/A</v>
      </c>
      <c r="AG1367" s="9" t="e">
        <f>VLOOKUP($E1367, Individual_Pitching___Dashboard[], 20, FALSE)</f>
        <v>#N/A</v>
      </c>
      <c r="AH1367" s="9" t="e">
        <f>VLOOKUP($E1367, Individual_Pitching___Advanced[], 21,FALSE)</f>
        <v>#N/A</v>
      </c>
      <c r="AI1367" s="9" t="e">
        <f>VLOOKUP($C1367, 'Team Per G'!$A$2:$G$31, 7, FALSE)</f>
        <v>#N/A</v>
      </c>
      <c r="AJ1367" s="9" t="e">
        <f>VLOOKUP($C1367, 'FanGraphs - Team WAR Projected'!$B$2:$E$31, 3, FALSE)/162</f>
        <v>#N/A</v>
      </c>
      <c r="AK1367" s="9" t="e">
        <f>VLOOKUP($C1367, Team_Pitching___Advanced[[Team]:[xFIP]], 19,FALSE)</f>
        <v>#N/A</v>
      </c>
      <c r="AL1367" s="9" t="e">
        <f>VLOOKUP($C1367, Team_Pitching___Advanced[], 20, FALSE)</f>
        <v>#N/A</v>
      </c>
      <c r="AM1367" s="9" t="e">
        <f>VLOOKUP($C1367, Team_Batting___Dashboard[[Team]:[wOBA]], 16, FALSE)</f>
        <v>#N/A</v>
      </c>
      <c r="AN1367" s="9" t="e">
        <f>VLOOKUP($C1367, Team_Batting___Advanced[[Team]:[OPS]], 9, FALSE)</f>
        <v>#N/A</v>
      </c>
      <c r="AO1367" s="9" t="e">
        <f>VLOOKUP($C1367, Team_Batting___Advanced[], 19, FALSE)</f>
        <v>#N/A</v>
      </c>
      <c r="AP1367" s="9" t="e">
        <f>VLOOKUP($C1367, 'Team Per G'!$A$2:$G$31, 3, FALSE)</f>
        <v>#N/A</v>
      </c>
      <c r="AQ1367" s="9" t="e">
        <f>VLOOKUP($C1367, 'Team Per G'!$A$2:$G$31, 5, FALSE)</f>
        <v>#N/A</v>
      </c>
      <c r="AR1367" s="9" t="e">
        <f>VLOOKUP($C1367, 'Team Per G'!$A$2:$G$31, 4, FALSE)</f>
        <v>#N/A</v>
      </c>
      <c r="AS1367" s="9" t="e">
        <f>VLOOKUP($C1367, Team_Batting___Dashboard[], 22, FALSE)/$AC1367</f>
        <v>#N/A</v>
      </c>
      <c r="AT1367" s="9" t="e">
        <f>VLOOKUP($C1367, 'FanGraphs - Team WAR Projected'!$B$2:$E$31, 4, FALSE)/162</f>
        <v>#N/A</v>
      </c>
      <c r="AU1367" s="9" t="e">
        <f>VLOOKUP($C1367, FanGraphs_Standings[[Abbreviation]:[2024 Year to Date RS/G]], 6, FALSE)/$AC1367</f>
        <v>#N/A</v>
      </c>
      <c r="AV1367" s="9" t="e">
        <f>VLOOKUP($C1367, FanGraphs_Standings[[Abbreviation]:[2024 Projected Full Season RDif]], 19, FALSE)/162</f>
        <v>#N/A</v>
      </c>
      <c r="AW1367" s="9" t="e">
        <f>VLOOKUP($C1367, FanGraphs_Standings[[Abbreviation]:[2024 Projected Full Season RDif]], 5, FALSE)</f>
        <v>#N/A</v>
      </c>
      <c r="AX1367" s="9" t="e">
        <f>VLOOKUP($C1367, FanGraphs_Standings[[Abbreviation]:[2024 Projected Full Season W%]], 18, FALSE)</f>
        <v>#N/A</v>
      </c>
      <c r="AY1367" s="9" t="e">
        <f>VLOOKUP($C1367, 'Home Field Adv'!$A$2:$K$31, 11, FALSE)</f>
        <v>#N/A</v>
      </c>
      <c r="BB1367" s="5" t="str">
        <f t="shared" si="64"/>
        <v/>
      </c>
      <c r="BC1367" s="5" t="str">
        <f t="shared" si="65"/>
        <v/>
      </c>
      <c r="BD1367" s="5" t="str">
        <f t="shared" si="66"/>
        <v/>
      </c>
    </row>
    <row r="1368" spans="6:56" x14ac:dyDescent="0.45">
      <c r="F1368" s="9" t="e">
        <f>VLOOKUP($B1368, FanGraphs_Standings[[Abbreviation]:[2024 Year to Date G]], 2, FALSE)</f>
        <v>#N/A</v>
      </c>
      <c r="G1368" s="9" t="e">
        <f>IF(ISERR(VLOOKUP($D1368, 'SP Per G'!$A$2:$D$1380, 3, FALSE)), L1368, VLOOKUP($D1368, 'SP Per G'!$A$2:$D$1380, 3, FALSE))</f>
        <v>#N/A</v>
      </c>
      <c r="H1368" s="9" t="e">
        <f>VLOOKUP($D1368, 'SP Per G'!$A$2:$D$1380, 4, FALSE)</f>
        <v>#N/A</v>
      </c>
      <c r="I1368" s="9" t="e">
        <f>VLOOKUP($D1368, Individual_Pitching___Dashboard[], 18, FALSE)</f>
        <v>#N/A</v>
      </c>
      <c r="J1368" s="9" t="e">
        <f>VLOOKUP($D1368, Individual_Pitching___Dashboard[], 20, FALSE)</f>
        <v>#N/A</v>
      </c>
      <c r="K1368" s="9" t="e">
        <f>VLOOKUP($D1368, Individual_Pitching___Advanced[], 21,FALSE)</f>
        <v>#N/A</v>
      </c>
      <c r="L1368" s="9" t="e">
        <f>VLOOKUP($B1368, 'Team Per G'!$A$2:$G$31, 7, FALSE)</f>
        <v>#N/A</v>
      </c>
      <c r="M1368" s="9" t="e">
        <f>VLOOKUP($B1368, 'FanGraphs - Team WAR Projected'!$B$2:$E$31, 3, FALSE)/162</f>
        <v>#N/A</v>
      </c>
      <c r="N1368" s="9" t="e">
        <f>VLOOKUP($B1368, Team_Pitching___Advanced[[Team]:[xFIP]], 19,FALSE)</f>
        <v>#N/A</v>
      </c>
      <c r="O1368" s="9" t="e">
        <f>VLOOKUP($B1368, Team_Pitching___Advanced[], 20, FALSE)</f>
        <v>#N/A</v>
      </c>
      <c r="P1368" s="9" t="e">
        <f>VLOOKUP($B1368, Team_Batting___Dashboard[[Team]:[wOBA]], 16, FALSE)</f>
        <v>#N/A</v>
      </c>
      <c r="Q1368" s="9" t="e">
        <f>VLOOKUP($B1368, Team_Batting___Advanced[[Team]:[OPS]], 9, FALSE)</f>
        <v>#N/A</v>
      </c>
      <c r="R1368" s="9" t="e">
        <f>VLOOKUP($B1368, Team_Batting___Advanced[], 19, FALSE)</f>
        <v>#N/A</v>
      </c>
      <c r="S1368" s="9" t="e">
        <f>VLOOKUP($B1368, 'Team Per G'!$A$2:$G$31, 3, FALSE)</f>
        <v>#N/A</v>
      </c>
      <c r="T1368" s="9" t="e">
        <f>VLOOKUP($B1368, 'Team Per G'!$A$2:$G$31, 5, FALSE)</f>
        <v>#N/A</v>
      </c>
      <c r="U1368" s="9" t="e">
        <f>VLOOKUP($B1368, 'Team Per G'!$A$2:$G$31, 4, FALSE)</f>
        <v>#N/A</v>
      </c>
      <c r="V1368" s="9" t="e">
        <f>VLOOKUP($B1368, Team_Batting___Dashboard[], 22, FALSE)/$F1368</f>
        <v>#N/A</v>
      </c>
      <c r="W1368" s="9" t="e">
        <f>VLOOKUP($B1368, 'FanGraphs - Team WAR Projected'!$B$2:$E$31, 4, FALSE)/162</f>
        <v>#N/A</v>
      </c>
      <c r="X1368" s="9" t="e">
        <f>VLOOKUP($B1368, FanGraphs_Standings[[Abbreviation]:[2024 Year to Date RS/G]], 6, FALSE)/$F1368</f>
        <v>#N/A</v>
      </c>
      <c r="Y1368" s="9" t="e">
        <f>VLOOKUP($B1368, FanGraphs_Standings[[Abbreviation]:[2024 Projected Full Season RDif]], 19, FALSE)/162</f>
        <v>#N/A</v>
      </c>
      <c r="Z1368" s="9" t="e">
        <f>VLOOKUP($B1368, FanGraphs_Standings[[Abbreviation]:[2024 Projected Full Season RDif]], 5, FALSE)</f>
        <v>#N/A</v>
      </c>
      <c r="AA1368" s="9" t="e">
        <f>VLOOKUP($B1368, FanGraphs_Standings[[Abbreviation]:[2024 Projected Full Season W%]], 18, FALSE)</f>
        <v>#N/A</v>
      </c>
      <c r="AB1368" s="9" t="e">
        <f>VLOOKUP($B1368, 'Home Field Adv'!$A$2:$I$31, 9, FALSE)</f>
        <v>#N/A</v>
      </c>
      <c r="AC1368" s="9" t="e">
        <f>VLOOKUP($C1368, FanGraphs_Standings[[Abbreviation]:[2024 Year to Date G]], 2, FALSE)</f>
        <v>#N/A</v>
      </c>
      <c r="AD1368" s="9" t="e">
        <f>VLOOKUP($E1368, 'SP Per G'!$A$2:$D$1380, 3, FALSE)</f>
        <v>#N/A</v>
      </c>
      <c r="AE1368" s="9" t="e">
        <f>VLOOKUP($E1368, 'SP Per G'!$A$2:$D$1380, 4, FALSE)</f>
        <v>#N/A</v>
      </c>
      <c r="AF1368" s="9" t="e">
        <f>VLOOKUP($E1368, Individual_Pitching___Dashboard[], 18, FALSE)</f>
        <v>#N/A</v>
      </c>
      <c r="AG1368" s="9" t="e">
        <f>VLOOKUP($E1368, Individual_Pitching___Dashboard[], 20, FALSE)</f>
        <v>#N/A</v>
      </c>
      <c r="AH1368" s="9" t="e">
        <f>VLOOKUP($E1368, Individual_Pitching___Advanced[], 21,FALSE)</f>
        <v>#N/A</v>
      </c>
      <c r="AI1368" s="9" t="e">
        <f>VLOOKUP($C1368, 'Team Per G'!$A$2:$G$31, 7, FALSE)</f>
        <v>#N/A</v>
      </c>
      <c r="AJ1368" s="9" t="e">
        <f>VLOOKUP($C1368, 'FanGraphs - Team WAR Projected'!$B$2:$E$31, 3, FALSE)/162</f>
        <v>#N/A</v>
      </c>
      <c r="AK1368" s="9" t="e">
        <f>VLOOKUP($C1368, Team_Pitching___Advanced[[Team]:[xFIP]], 19,FALSE)</f>
        <v>#N/A</v>
      </c>
      <c r="AL1368" s="9" t="e">
        <f>VLOOKUP($C1368, Team_Pitching___Advanced[], 20, FALSE)</f>
        <v>#N/A</v>
      </c>
      <c r="AM1368" s="9" t="e">
        <f>VLOOKUP($C1368, Team_Batting___Dashboard[[Team]:[wOBA]], 16, FALSE)</f>
        <v>#N/A</v>
      </c>
      <c r="AN1368" s="9" t="e">
        <f>VLOOKUP($C1368, Team_Batting___Advanced[[Team]:[OPS]], 9, FALSE)</f>
        <v>#N/A</v>
      </c>
      <c r="AO1368" s="9" t="e">
        <f>VLOOKUP($C1368, Team_Batting___Advanced[], 19, FALSE)</f>
        <v>#N/A</v>
      </c>
      <c r="AP1368" s="9" t="e">
        <f>VLOOKUP($C1368, 'Team Per G'!$A$2:$G$31, 3, FALSE)</f>
        <v>#N/A</v>
      </c>
      <c r="AQ1368" s="9" t="e">
        <f>VLOOKUP($C1368, 'Team Per G'!$A$2:$G$31, 5, FALSE)</f>
        <v>#N/A</v>
      </c>
      <c r="AR1368" s="9" t="e">
        <f>VLOOKUP($C1368, 'Team Per G'!$A$2:$G$31, 4, FALSE)</f>
        <v>#N/A</v>
      </c>
      <c r="AS1368" s="9" t="e">
        <f>VLOOKUP($C1368, Team_Batting___Dashboard[], 22, FALSE)/$AC1368</f>
        <v>#N/A</v>
      </c>
      <c r="AT1368" s="9" t="e">
        <f>VLOOKUP($C1368, 'FanGraphs - Team WAR Projected'!$B$2:$E$31, 4, FALSE)/162</f>
        <v>#N/A</v>
      </c>
      <c r="AU1368" s="9" t="e">
        <f>VLOOKUP($C1368, FanGraphs_Standings[[Abbreviation]:[2024 Year to Date RS/G]], 6, FALSE)/$AC1368</f>
        <v>#N/A</v>
      </c>
      <c r="AV1368" s="9" t="e">
        <f>VLOOKUP($C1368, FanGraphs_Standings[[Abbreviation]:[2024 Projected Full Season RDif]], 19, FALSE)/162</f>
        <v>#N/A</v>
      </c>
      <c r="AW1368" s="9" t="e">
        <f>VLOOKUP($C1368, FanGraphs_Standings[[Abbreviation]:[2024 Projected Full Season RDif]], 5, FALSE)</f>
        <v>#N/A</v>
      </c>
      <c r="AX1368" s="9" t="e">
        <f>VLOOKUP($C1368, FanGraphs_Standings[[Abbreviation]:[2024 Projected Full Season W%]], 18, FALSE)</f>
        <v>#N/A</v>
      </c>
      <c r="AY1368" s="9" t="e">
        <f>VLOOKUP($C1368, 'Home Field Adv'!$A$2:$K$31, 11, FALSE)</f>
        <v>#N/A</v>
      </c>
      <c r="BB1368" s="5" t="str">
        <f t="shared" si="64"/>
        <v/>
      </c>
      <c r="BC1368" s="5" t="str">
        <f t="shared" si="65"/>
        <v/>
      </c>
      <c r="BD1368" s="5" t="str">
        <f t="shared" si="66"/>
        <v/>
      </c>
    </row>
    <row r="1369" spans="6:56" x14ac:dyDescent="0.45">
      <c r="F1369" s="9" t="e">
        <f>VLOOKUP($B1369, FanGraphs_Standings[[Abbreviation]:[2024 Year to Date G]], 2, FALSE)</f>
        <v>#N/A</v>
      </c>
      <c r="G1369" s="9" t="e">
        <f>IF(ISERR(VLOOKUP($D1369, 'SP Per G'!$A$2:$D$1380, 3, FALSE)), L1369, VLOOKUP($D1369, 'SP Per G'!$A$2:$D$1380, 3, FALSE))</f>
        <v>#N/A</v>
      </c>
      <c r="H1369" s="9" t="e">
        <f>VLOOKUP($D1369, 'SP Per G'!$A$2:$D$1380, 4, FALSE)</f>
        <v>#N/A</v>
      </c>
      <c r="I1369" s="9" t="e">
        <f>VLOOKUP($D1369, Individual_Pitching___Dashboard[], 18, FALSE)</f>
        <v>#N/A</v>
      </c>
      <c r="J1369" s="9" t="e">
        <f>VLOOKUP($D1369, Individual_Pitching___Dashboard[], 20, FALSE)</f>
        <v>#N/A</v>
      </c>
      <c r="K1369" s="9" t="e">
        <f>VLOOKUP($D1369, Individual_Pitching___Advanced[], 21,FALSE)</f>
        <v>#N/A</v>
      </c>
      <c r="L1369" s="9" t="e">
        <f>VLOOKUP($B1369, 'Team Per G'!$A$2:$G$31, 7, FALSE)</f>
        <v>#N/A</v>
      </c>
      <c r="M1369" s="9" t="e">
        <f>VLOOKUP($B1369, 'FanGraphs - Team WAR Projected'!$B$2:$E$31, 3, FALSE)/162</f>
        <v>#N/A</v>
      </c>
      <c r="N1369" s="9" t="e">
        <f>VLOOKUP($B1369, Team_Pitching___Advanced[[Team]:[xFIP]], 19,FALSE)</f>
        <v>#N/A</v>
      </c>
      <c r="O1369" s="9" t="e">
        <f>VLOOKUP($B1369, Team_Pitching___Advanced[], 20, FALSE)</f>
        <v>#N/A</v>
      </c>
      <c r="P1369" s="9" t="e">
        <f>VLOOKUP($B1369, Team_Batting___Dashboard[[Team]:[wOBA]], 16, FALSE)</f>
        <v>#N/A</v>
      </c>
      <c r="Q1369" s="9" t="e">
        <f>VLOOKUP($B1369, Team_Batting___Advanced[[Team]:[OPS]], 9, FALSE)</f>
        <v>#N/A</v>
      </c>
      <c r="R1369" s="9" t="e">
        <f>VLOOKUP($B1369, Team_Batting___Advanced[], 19, FALSE)</f>
        <v>#N/A</v>
      </c>
      <c r="S1369" s="9" t="e">
        <f>VLOOKUP($B1369, 'Team Per G'!$A$2:$G$31, 3, FALSE)</f>
        <v>#N/A</v>
      </c>
      <c r="T1369" s="9" t="e">
        <f>VLOOKUP($B1369, 'Team Per G'!$A$2:$G$31, 5, FALSE)</f>
        <v>#N/A</v>
      </c>
      <c r="U1369" s="9" t="e">
        <f>VLOOKUP($B1369, 'Team Per G'!$A$2:$G$31, 4, FALSE)</f>
        <v>#N/A</v>
      </c>
      <c r="V1369" s="9" t="e">
        <f>VLOOKUP($B1369, Team_Batting___Dashboard[], 22, FALSE)/$F1369</f>
        <v>#N/A</v>
      </c>
      <c r="W1369" s="9" t="e">
        <f>VLOOKUP($B1369, 'FanGraphs - Team WAR Projected'!$B$2:$E$31, 4, FALSE)/162</f>
        <v>#N/A</v>
      </c>
      <c r="X1369" s="9" t="e">
        <f>VLOOKUP($B1369, FanGraphs_Standings[[Abbreviation]:[2024 Year to Date RS/G]], 6, FALSE)/$F1369</f>
        <v>#N/A</v>
      </c>
      <c r="Y1369" s="9" t="e">
        <f>VLOOKUP($B1369, FanGraphs_Standings[[Abbreviation]:[2024 Projected Full Season RDif]], 19, FALSE)/162</f>
        <v>#N/A</v>
      </c>
      <c r="Z1369" s="9" t="e">
        <f>VLOOKUP($B1369, FanGraphs_Standings[[Abbreviation]:[2024 Projected Full Season RDif]], 5, FALSE)</f>
        <v>#N/A</v>
      </c>
      <c r="AA1369" s="9" t="e">
        <f>VLOOKUP($B1369, FanGraphs_Standings[[Abbreviation]:[2024 Projected Full Season W%]], 18, FALSE)</f>
        <v>#N/A</v>
      </c>
      <c r="AB1369" s="9" t="e">
        <f>VLOOKUP($B1369, 'Home Field Adv'!$A$2:$I$31, 9, FALSE)</f>
        <v>#N/A</v>
      </c>
      <c r="AC1369" s="9" t="e">
        <f>VLOOKUP($C1369, FanGraphs_Standings[[Abbreviation]:[2024 Year to Date G]], 2, FALSE)</f>
        <v>#N/A</v>
      </c>
      <c r="AD1369" s="9" t="e">
        <f>VLOOKUP($E1369, 'SP Per G'!$A$2:$D$1380, 3, FALSE)</f>
        <v>#N/A</v>
      </c>
      <c r="AE1369" s="9" t="e">
        <f>VLOOKUP($E1369, 'SP Per G'!$A$2:$D$1380, 4, FALSE)</f>
        <v>#N/A</v>
      </c>
      <c r="AF1369" s="9" t="e">
        <f>VLOOKUP($E1369, Individual_Pitching___Dashboard[], 18, FALSE)</f>
        <v>#N/A</v>
      </c>
      <c r="AG1369" s="9" t="e">
        <f>VLOOKUP($E1369, Individual_Pitching___Dashboard[], 20, FALSE)</f>
        <v>#N/A</v>
      </c>
      <c r="AH1369" s="9" t="e">
        <f>VLOOKUP($E1369, Individual_Pitching___Advanced[], 21,FALSE)</f>
        <v>#N/A</v>
      </c>
      <c r="AI1369" s="9" t="e">
        <f>VLOOKUP($C1369, 'Team Per G'!$A$2:$G$31, 7, FALSE)</f>
        <v>#N/A</v>
      </c>
      <c r="AJ1369" s="9" t="e">
        <f>VLOOKUP($C1369, 'FanGraphs - Team WAR Projected'!$B$2:$E$31, 3, FALSE)/162</f>
        <v>#N/A</v>
      </c>
      <c r="AK1369" s="9" t="e">
        <f>VLOOKUP($C1369, Team_Pitching___Advanced[[Team]:[xFIP]], 19,FALSE)</f>
        <v>#N/A</v>
      </c>
      <c r="AL1369" s="9" t="e">
        <f>VLOOKUP($C1369, Team_Pitching___Advanced[], 20, FALSE)</f>
        <v>#N/A</v>
      </c>
      <c r="AM1369" s="9" t="e">
        <f>VLOOKUP($C1369, Team_Batting___Dashboard[[Team]:[wOBA]], 16, FALSE)</f>
        <v>#N/A</v>
      </c>
      <c r="AN1369" s="9" t="e">
        <f>VLOOKUP($C1369, Team_Batting___Advanced[[Team]:[OPS]], 9, FALSE)</f>
        <v>#N/A</v>
      </c>
      <c r="AO1369" s="9" t="e">
        <f>VLOOKUP($C1369, Team_Batting___Advanced[], 19, FALSE)</f>
        <v>#N/A</v>
      </c>
      <c r="AP1369" s="9" t="e">
        <f>VLOOKUP($C1369, 'Team Per G'!$A$2:$G$31, 3, FALSE)</f>
        <v>#N/A</v>
      </c>
      <c r="AQ1369" s="9" t="e">
        <f>VLOOKUP($C1369, 'Team Per G'!$A$2:$G$31, 5, FALSE)</f>
        <v>#N/A</v>
      </c>
      <c r="AR1369" s="9" t="e">
        <f>VLOOKUP($C1369, 'Team Per G'!$A$2:$G$31, 4, FALSE)</f>
        <v>#N/A</v>
      </c>
      <c r="AS1369" s="9" t="e">
        <f>VLOOKUP($C1369, Team_Batting___Dashboard[], 22, FALSE)/$AC1369</f>
        <v>#N/A</v>
      </c>
      <c r="AT1369" s="9" t="e">
        <f>VLOOKUP($C1369, 'FanGraphs - Team WAR Projected'!$B$2:$E$31, 4, FALSE)/162</f>
        <v>#N/A</v>
      </c>
      <c r="AU1369" s="9" t="e">
        <f>VLOOKUP($C1369, FanGraphs_Standings[[Abbreviation]:[2024 Year to Date RS/G]], 6, FALSE)/$AC1369</f>
        <v>#N/A</v>
      </c>
      <c r="AV1369" s="9" t="e">
        <f>VLOOKUP($C1369, FanGraphs_Standings[[Abbreviation]:[2024 Projected Full Season RDif]], 19, FALSE)/162</f>
        <v>#N/A</v>
      </c>
      <c r="AW1369" s="9" t="e">
        <f>VLOOKUP($C1369, FanGraphs_Standings[[Abbreviation]:[2024 Projected Full Season RDif]], 5, FALSE)</f>
        <v>#N/A</v>
      </c>
      <c r="AX1369" s="9" t="e">
        <f>VLOOKUP($C1369, FanGraphs_Standings[[Abbreviation]:[2024 Projected Full Season W%]], 18, FALSE)</f>
        <v>#N/A</v>
      </c>
      <c r="AY1369" s="9" t="e">
        <f>VLOOKUP($C1369, 'Home Field Adv'!$A$2:$K$31, 11, FALSE)</f>
        <v>#N/A</v>
      </c>
      <c r="BB1369" s="5" t="str">
        <f t="shared" si="64"/>
        <v/>
      </c>
      <c r="BC1369" s="5" t="str">
        <f t="shared" si="65"/>
        <v/>
      </c>
      <c r="BD1369" s="5" t="str">
        <f t="shared" si="66"/>
        <v/>
      </c>
    </row>
    <row r="1370" spans="6:56" x14ac:dyDescent="0.45">
      <c r="F1370" s="9" t="e">
        <f>VLOOKUP($B1370, FanGraphs_Standings[[Abbreviation]:[2024 Year to Date G]], 2, FALSE)</f>
        <v>#N/A</v>
      </c>
      <c r="G1370" s="9" t="e">
        <f>IF(ISERR(VLOOKUP($D1370, 'SP Per G'!$A$2:$D$1380, 3, FALSE)), L1370, VLOOKUP($D1370, 'SP Per G'!$A$2:$D$1380, 3, FALSE))</f>
        <v>#N/A</v>
      </c>
      <c r="H1370" s="9" t="e">
        <f>VLOOKUP($D1370, 'SP Per G'!$A$2:$D$1380, 4, FALSE)</f>
        <v>#N/A</v>
      </c>
      <c r="I1370" s="9" t="e">
        <f>VLOOKUP($D1370, Individual_Pitching___Dashboard[], 18, FALSE)</f>
        <v>#N/A</v>
      </c>
      <c r="J1370" s="9" t="e">
        <f>VLOOKUP($D1370, Individual_Pitching___Dashboard[], 20, FALSE)</f>
        <v>#N/A</v>
      </c>
      <c r="K1370" s="9" t="e">
        <f>VLOOKUP($D1370, Individual_Pitching___Advanced[], 21,FALSE)</f>
        <v>#N/A</v>
      </c>
      <c r="L1370" s="9" t="e">
        <f>VLOOKUP($B1370, 'Team Per G'!$A$2:$G$31, 7, FALSE)</f>
        <v>#N/A</v>
      </c>
      <c r="M1370" s="9" t="e">
        <f>VLOOKUP($B1370, 'FanGraphs - Team WAR Projected'!$B$2:$E$31, 3, FALSE)/162</f>
        <v>#N/A</v>
      </c>
      <c r="N1370" s="9" t="e">
        <f>VLOOKUP($B1370, Team_Pitching___Advanced[[Team]:[xFIP]], 19,FALSE)</f>
        <v>#N/A</v>
      </c>
      <c r="O1370" s="9" t="e">
        <f>VLOOKUP($B1370, Team_Pitching___Advanced[], 20, FALSE)</f>
        <v>#N/A</v>
      </c>
      <c r="P1370" s="9" t="e">
        <f>VLOOKUP($B1370, Team_Batting___Dashboard[[Team]:[wOBA]], 16, FALSE)</f>
        <v>#N/A</v>
      </c>
      <c r="Q1370" s="9" t="e">
        <f>VLOOKUP($B1370, Team_Batting___Advanced[[Team]:[OPS]], 9, FALSE)</f>
        <v>#N/A</v>
      </c>
      <c r="R1370" s="9" t="e">
        <f>VLOOKUP($B1370, Team_Batting___Advanced[], 19, FALSE)</f>
        <v>#N/A</v>
      </c>
      <c r="S1370" s="9" t="e">
        <f>VLOOKUP($B1370, 'Team Per G'!$A$2:$G$31, 3, FALSE)</f>
        <v>#N/A</v>
      </c>
      <c r="T1370" s="9" t="e">
        <f>VLOOKUP($B1370, 'Team Per G'!$A$2:$G$31, 5, FALSE)</f>
        <v>#N/A</v>
      </c>
      <c r="U1370" s="9" t="e">
        <f>VLOOKUP($B1370, 'Team Per G'!$A$2:$G$31, 4, FALSE)</f>
        <v>#N/A</v>
      </c>
      <c r="V1370" s="9" t="e">
        <f>VLOOKUP($B1370, Team_Batting___Dashboard[], 22, FALSE)/$F1370</f>
        <v>#N/A</v>
      </c>
      <c r="W1370" s="9" t="e">
        <f>VLOOKUP($B1370, 'FanGraphs - Team WAR Projected'!$B$2:$E$31, 4, FALSE)/162</f>
        <v>#N/A</v>
      </c>
      <c r="X1370" s="9" t="e">
        <f>VLOOKUP($B1370, FanGraphs_Standings[[Abbreviation]:[2024 Year to Date RS/G]], 6, FALSE)/$F1370</f>
        <v>#N/A</v>
      </c>
      <c r="Y1370" s="9" t="e">
        <f>VLOOKUP($B1370, FanGraphs_Standings[[Abbreviation]:[2024 Projected Full Season RDif]], 19, FALSE)/162</f>
        <v>#N/A</v>
      </c>
      <c r="Z1370" s="9" t="e">
        <f>VLOOKUP($B1370, FanGraphs_Standings[[Abbreviation]:[2024 Projected Full Season RDif]], 5, FALSE)</f>
        <v>#N/A</v>
      </c>
      <c r="AA1370" s="9" t="e">
        <f>VLOOKUP($B1370, FanGraphs_Standings[[Abbreviation]:[2024 Projected Full Season W%]], 18, FALSE)</f>
        <v>#N/A</v>
      </c>
      <c r="AB1370" s="9" t="e">
        <f>VLOOKUP($B1370, 'Home Field Adv'!$A$2:$I$31, 9, FALSE)</f>
        <v>#N/A</v>
      </c>
      <c r="AC1370" s="9" t="e">
        <f>VLOOKUP($C1370, FanGraphs_Standings[[Abbreviation]:[2024 Year to Date G]], 2, FALSE)</f>
        <v>#N/A</v>
      </c>
      <c r="AD1370" s="9" t="e">
        <f>VLOOKUP($E1370, 'SP Per G'!$A$2:$D$1380, 3, FALSE)</f>
        <v>#N/A</v>
      </c>
      <c r="AE1370" s="9" t="e">
        <f>VLOOKUP($E1370, 'SP Per G'!$A$2:$D$1380, 4, FALSE)</f>
        <v>#N/A</v>
      </c>
      <c r="AF1370" s="9" t="e">
        <f>VLOOKUP($E1370, Individual_Pitching___Dashboard[], 18, FALSE)</f>
        <v>#N/A</v>
      </c>
      <c r="AG1370" s="9" t="e">
        <f>VLOOKUP($E1370, Individual_Pitching___Dashboard[], 20, FALSE)</f>
        <v>#N/A</v>
      </c>
      <c r="AH1370" s="9" t="e">
        <f>VLOOKUP($E1370, Individual_Pitching___Advanced[], 21,FALSE)</f>
        <v>#N/A</v>
      </c>
      <c r="AI1370" s="9" t="e">
        <f>VLOOKUP($C1370, 'Team Per G'!$A$2:$G$31, 7, FALSE)</f>
        <v>#N/A</v>
      </c>
      <c r="AJ1370" s="9" t="e">
        <f>VLOOKUP($C1370, 'FanGraphs - Team WAR Projected'!$B$2:$E$31, 3, FALSE)/162</f>
        <v>#N/A</v>
      </c>
      <c r="AK1370" s="9" t="e">
        <f>VLOOKUP($C1370, Team_Pitching___Advanced[[Team]:[xFIP]], 19,FALSE)</f>
        <v>#N/A</v>
      </c>
      <c r="AL1370" s="9" t="e">
        <f>VLOOKUP($C1370, Team_Pitching___Advanced[], 20, FALSE)</f>
        <v>#N/A</v>
      </c>
      <c r="AM1370" s="9" t="e">
        <f>VLOOKUP($C1370, Team_Batting___Dashboard[[Team]:[wOBA]], 16, FALSE)</f>
        <v>#N/A</v>
      </c>
      <c r="AN1370" s="9" t="e">
        <f>VLOOKUP($C1370, Team_Batting___Advanced[[Team]:[OPS]], 9, FALSE)</f>
        <v>#N/A</v>
      </c>
      <c r="AO1370" s="9" t="e">
        <f>VLOOKUP($C1370, Team_Batting___Advanced[], 19, FALSE)</f>
        <v>#N/A</v>
      </c>
      <c r="AP1370" s="9" t="e">
        <f>VLOOKUP($C1370, 'Team Per G'!$A$2:$G$31, 3, FALSE)</f>
        <v>#N/A</v>
      </c>
      <c r="AQ1370" s="9" t="e">
        <f>VLOOKUP($C1370, 'Team Per G'!$A$2:$G$31, 5, FALSE)</f>
        <v>#N/A</v>
      </c>
      <c r="AR1370" s="9" t="e">
        <f>VLOOKUP($C1370, 'Team Per G'!$A$2:$G$31, 4, FALSE)</f>
        <v>#N/A</v>
      </c>
      <c r="AS1370" s="9" t="e">
        <f>VLOOKUP($C1370, Team_Batting___Dashboard[], 22, FALSE)/$AC1370</f>
        <v>#N/A</v>
      </c>
      <c r="AT1370" s="9" t="e">
        <f>VLOOKUP($C1370, 'FanGraphs - Team WAR Projected'!$B$2:$E$31, 4, FALSE)/162</f>
        <v>#N/A</v>
      </c>
      <c r="AU1370" s="9" t="e">
        <f>VLOOKUP($C1370, FanGraphs_Standings[[Abbreviation]:[2024 Year to Date RS/G]], 6, FALSE)/$AC1370</f>
        <v>#N/A</v>
      </c>
      <c r="AV1370" s="9" t="e">
        <f>VLOOKUP($C1370, FanGraphs_Standings[[Abbreviation]:[2024 Projected Full Season RDif]], 19, FALSE)/162</f>
        <v>#N/A</v>
      </c>
      <c r="AW1370" s="9" t="e">
        <f>VLOOKUP($C1370, FanGraphs_Standings[[Abbreviation]:[2024 Projected Full Season RDif]], 5, FALSE)</f>
        <v>#N/A</v>
      </c>
      <c r="AX1370" s="9" t="e">
        <f>VLOOKUP($C1370, FanGraphs_Standings[[Abbreviation]:[2024 Projected Full Season W%]], 18, FALSE)</f>
        <v>#N/A</v>
      </c>
      <c r="AY1370" s="9" t="e">
        <f>VLOOKUP($C1370, 'Home Field Adv'!$A$2:$K$31, 11, FALSE)</f>
        <v>#N/A</v>
      </c>
      <c r="BB1370" s="5" t="str">
        <f t="shared" si="64"/>
        <v/>
      </c>
      <c r="BC1370" s="5" t="str">
        <f t="shared" si="65"/>
        <v/>
      </c>
      <c r="BD1370" s="5" t="str">
        <f t="shared" si="66"/>
        <v/>
      </c>
    </row>
    <row r="1371" spans="6:56" x14ac:dyDescent="0.45">
      <c r="F1371" s="9" t="e">
        <f>VLOOKUP($B1371, FanGraphs_Standings[[Abbreviation]:[2024 Year to Date G]], 2, FALSE)</f>
        <v>#N/A</v>
      </c>
      <c r="G1371" s="9" t="e">
        <f>IF(ISERR(VLOOKUP($D1371, 'SP Per G'!$A$2:$D$1380, 3, FALSE)), L1371, VLOOKUP($D1371, 'SP Per G'!$A$2:$D$1380, 3, FALSE))</f>
        <v>#N/A</v>
      </c>
      <c r="H1371" s="9" t="e">
        <f>VLOOKUP($D1371, 'SP Per G'!$A$2:$D$1380, 4, FALSE)</f>
        <v>#N/A</v>
      </c>
      <c r="I1371" s="9" t="e">
        <f>VLOOKUP($D1371, Individual_Pitching___Dashboard[], 18, FALSE)</f>
        <v>#N/A</v>
      </c>
      <c r="J1371" s="9" t="e">
        <f>VLOOKUP($D1371, Individual_Pitching___Dashboard[], 20, FALSE)</f>
        <v>#N/A</v>
      </c>
      <c r="K1371" s="9" t="e">
        <f>VLOOKUP($D1371, Individual_Pitching___Advanced[], 21,FALSE)</f>
        <v>#N/A</v>
      </c>
      <c r="L1371" s="9" t="e">
        <f>VLOOKUP($B1371, 'Team Per G'!$A$2:$G$31, 7, FALSE)</f>
        <v>#N/A</v>
      </c>
      <c r="M1371" s="9" t="e">
        <f>VLOOKUP($B1371, 'FanGraphs - Team WAR Projected'!$B$2:$E$31, 3, FALSE)/162</f>
        <v>#N/A</v>
      </c>
      <c r="N1371" s="9" t="e">
        <f>VLOOKUP($B1371, Team_Pitching___Advanced[[Team]:[xFIP]], 19,FALSE)</f>
        <v>#N/A</v>
      </c>
      <c r="O1371" s="9" t="e">
        <f>VLOOKUP($B1371, Team_Pitching___Advanced[], 20, FALSE)</f>
        <v>#N/A</v>
      </c>
      <c r="P1371" s="9" t="e">
        <f>VLOOKUP($B1371, Team_Batting___Dashboard[[Team]:[wOBA]], 16, FALSE)</f>
        <v>#N/A</v>
      </c>
      <c r="Q1371" s="9" t="e">
        <f>VLOOKUP($B1371, Team_Batting___Advanced[[Team]:[OPS]], 9, FALSE)</f>
        <v>#N/A</v>
      </c>
      <c r="R1371" s="9" t="e">
        <f>VLOOKUP($B1371, Team_Batting___Advanced[], 19, FALSE)</f>
        <v>#N/A</v>
      </c>
      <c r="S1371" s="9" t="e">
        <f>VLOOKUP($B1371, 'Team Per G'!$A$2:$G$31, 3, FALSE)</f>
        <v>#N/A</v>
      </c>
      <c r="T1371" s="9" t="e">
        <f>VLOOKUP($B1371, 'Team Per G'!$A$2:$G$31, 5, FALSE)</f>
        <v>#N/A</v>
      </c>
      <c r="U1371" s="9" t="e">
        <f>VLOOKUP($B1371, 'Team Per G'!$A$2:$G$31, 4, FALSE)</f>
        <v>#N/A</v>
      </c>
      <c r="V1371" s="9" t="e">
        <f>VLOOKUP($B1371, Team_Batting___Dashboard[], 22, FALSE)/$F1371</f>
        <v>#N/A</v>
      </c>
      <c r="W1371" s="9" t="e">
        <f>VLOOKUP($B1371, 'FanGraphs - Team WAR Projected'!$B$2:$E$31, 4, FALSE)/162</f>
        <v>#N/A</v>
      </c>
      <c r="X1371" s="9" t="e">
        <f>VLOOKUP($B1371, FanGraphs_Standings[[Abbreviation]:[2024 Year to Date RS/G]], 6, FALSE)/$F1371</f>
        <v>#N/A</v>
      </c>
      <c r="Y1371" s="9" t="e">
        <f>VLOOKUP($B1371, FanGraphs_Standings[[Abbreviation]:[2024 Projected Full Season RDif]], 19, FALSE)/162</f>
        <v>#N/A</v>
      </c>
      <c r="Z1371" s="9" t="e">
        <f>VLOOKUP($B1371, FanGraphs_Standings[[Abbreviation]:[2024 Projected Full Season RDif]], 5, FALSE)</f>
        <v>#N/A</v>
      </c>
      <c r="AA1371" s="9" t="e">
        <f>VLOOKUP($B1371, FanGraphs_Standings[[Abbreviation]:[2024 Projected Full Season W%]], 18, FALSE)</f>
        <v>#N/A</v>
      </c>
      <c r="AB1371" s="9" t="e">
        <f>VLOOKUP($B1371, 'Home Field Adv'!$A$2:$I$31, 9, FALSE)</f>
        <v>#N/A</v>
      </c>
      <c r="AC1371" s="9" t="e">
        <f>VLOOKUP($C1371, FanGraphs_Standings[[Abbreviation]:[2024 Year to Date G]], 2, FALSE)</f>
        <v>#N/A</v>
      </c>
      <c r="AD1371" s="9" t="e">
        <f>VLOOKUP($E1371, 'SP Per G'!$A$2:$D$1380, 3, FALSE)</f>
        <v>#N/A</v>
      </c>
      <c r="AE1371" s="9" t="e">
        <f>VLOOKUP($E1371, 'SP Per G'!$A$2:$D$1380, 4, FALSE)</f>
        <v>#N/A</v>
      </c>
      <c r="AF1371" s="9" t="e">
        <f>VLOOKUP($E1371, Individual_Pitching___Dashboard[], 18, FALSE)</f>
        <v>#N/A</v>
      </c>
      <c r="AG1371" s="9" t="e">
        <f>VLOOKUP($E1371, Individual_Pitching___Dashboard[], 20, FALSE)</f>
        <v>#N/A</v>
      </c>
      <c r="AH1371" s="9" t="e">
        <f>VLOOKUP($E1371, Individual_Pitching___Advanced[], 21,FALSE)</f>
        <v>#N/A</v>
      </c>
      <c r="AI1371" s="9" t="e">
        <f>VLOOKUP($C1371, 'Team Per G'!$A$2:$G$31, 7, FALSE)</f>
        <v>#N/A</v>
      </c>
      <c r="AJ1371" s="9" t="e">
        <f>VLOOKUP($C1371, 'FanGraphs - Team WAR Projected'!$B$2:$E$31, 3, FALSE)/162</f>
        <v>#N/A</v>
      </c>
      <c r="AK1371" s="9" t="e">
        <f>VLOOKUP($C1371, Team_Pitching___Advanced[[Team]:[xFIP]], 19,FALSE)</f>
        <v>#N/A</v>
      </c>
      <c r="AL1371" s="9" t="e">
        <f>VLOOKUP($C1371, Team_Pitching___Advanced[], 20, FALSE)</f>
        <v>#N/A</v>
      </c>
      <c r="AM1371" s="9" t="e">
        <f>VLOOKUP($C1371, Team_Batting___Dashboard[[Team]:[wOBA]], 16, FALSE)</f>
        <v>#N/A</v>
      </c>
      <c r="AN1371" s="9" t="e">
        <f>VLOOKUP($C1371, Team_Batting___Advanced[[Team]:[OPS]], 9, FALSE)</f>
        <v>#N/A</v>
      </c>
      <c r="AO1371" s="9" t="e">
        <f>VLOOKUP($C1371, Team_Batting___Advanced[], 19, FALSE)</f>
        <v>#N/A</v>
      </c>
      <c r="AP1371" s="9" t="e">
        <f>VLOOKUP($C1371, 'Team Per G'!$A$2:$G$31, 3, FALSE)</f>
        <v>#N/A</v>
      </c>
      <c r="AQ1371" s="9" t="e">
        <f>VLOOKUP($C1371, 'Team Per G'!$A$2:$G$31, 5, FALSE)</f>
        <v>#N/A</v>
      </c>
      <c r="AR1371" s="9" t="e">
        <f>VLOOKUP($C1371, 'Team Per G'!$A$2:$G$31, 4, FALSE)</f>
        <v>#N/A</v>
      </c>
      <c r="AS1371" s="9" t="e">
        <f>VLOOKUP($C1371, Team_Batting___Dashboard[], 22, FALSE)/$AC1371</f>
        <v>#N/A</v>
      </c>
      <c r="AT1371" s="9" t="e">
        <f>VLOOKUP($C1371, 'FanGraphs - Team WAR Projected'!$B$2:$E$31, 4, FALSE)/162</f>
        <v>#N/A</v>
      </c>
      <c r="AU1371" s="9" t="e">
        <f>VLOOKUP($C1371, FanGraphs_Standings[[Abbreviation]:[2024 Year to Date RS/G]], 6, FALSE)/$AC1371</f>
        <v>#N/A</v>
      </c>
      <c r="AV1371" s="9" t="e">
        <f>VLOOKUP($C1371, FanGraphs_Standings[[Abbreviation]:[2024 Projected Full Season RDif]], 19, FALSE)/162</f>
        <v>#N/A</v>
      </c>
      <c r="AW1371" s="9" t="e">
        <f>VLOOKUP($C1371, FanGraphs_Standings[[Abbreviation]:[2024 Projected Full Season RDif]], 5, FALSE)</f>
        <v>#N/A</v>
      </c>
      <c r="AX1371" s="9" t="e">
        <f>VLOOKUP($C1371, FanGraphs_Standings[[Abbreviation]:[2024 Projected Full Season W%]], 18, FALSE)</f>
        <v>#N/A</v>
      </c>
      <c r="AY1371" s="9" t="e">
        <f>VLOOKUP($C1371, 'Home Field Adv'!$A$2:$K$31, 11, FALSE)</f>
        <v>#N/A</v>
      </c>
      <c r="BB1371" s="5" t="str">
        <f t="shared" si="64"/>
        <v/>
      </c>
      <c r="BC1371" s="5" t="str">
        <f t="shared" si="65"/>
        <v/>
      </c>
      <c r="BD1371" s="5" t="str">
        <f t="shared" si="66"/>
        <v/>
      </c>
    </row>
    <row r="1372" spans="6:56" x14ac:dyDescent="0.45">
      <c r="F1372" s="9" t="e">
        <f>VLOOKUP($B1372, FanGraphs_Standings[[Abbreviation]:[2024 Year to Date G]], 2, FALSE)</f>
        <v>#N/A</v>
      </c>
      <c r="G1372" s="9" t="e">
        <f>IF(ISERR(VLOOKUP($D1372, 'SP Per G'!$A$2:$D$1380, 3, FALSE)), L1372, VLOOKUP($D1372, 'SP Per G'!$A$2:$D$1380, 3, FALSE))</f>
        <v>#N/A</v>
      </c>
      <c r="H1372" s="9" t="e">
        <f>VLOOKUP($D1372, 'SP Per G'!$A$2:$D$1380, 4, FALSE)</f>
        <v>#N/A</v>
      </c>
      <c r="I1372" s="9" t="e">
        <f>VLOOKUP($D1372, Individual_Pitching___Dashboard[], 18, FALSE)</f>
        <v>#N/A</v>
      </c>
      <c r="J1372" s="9" t="e">
        <f>VLOOKUP($D1372, Individual_Pitching___Dashboard[], 20, FALSE)</f>
        <v>#N/A</v>
      </c>
      <c r="K1372" s="9" t="e">
        <f>VLOOKUP($D1372, Individual_Pitching___Advanced[], 21,FALSE)</f>
        <v>#N/A</v>
      </c>
      <c r="L1372" s="9" t="e">
        <f>VLOOKUP($B1372, 'Team Per G'!$A$2:$G$31, 7, FALSE)</f>
        <v>#N/A</v>
      </c>
      <c r="M1372" s="9" t="e">
        <f>VLOOKUP($B1372, 'FanGraphs - Team WAR Projected'!$B$2:$E$31, 3, FALSE)/162</f>
        <v>#N/A</v>
      </c>
      <c r="N1372" s="9" t="e">
        <f>VLOOKUP($B1372, Team_Pitching___Advanced[[Team]:[xFIP]], 19,FALSE)</f>
        <v>#N/A</v>
      </c>
      <c r="O1372" s="9" t="e">
        <f>VLOOKUP($B1372, Team_Pitching___Advanced[], 20, FALSE)</f>
        <v>#N/A</v>
      </c>
      <c r="P1372" s="9" t="e">
        <f>VLOOKUP($B1372, Team_Batting___Dashboard[[Team]:[wOBA]], 16, FALSE)</f>
        <v>#N/A</v>
      </c>
      <c r="Q1372" s="9" t="e">
        <f>VLOOKUP($B1372, Team_Batting___Advanced[[Team]:[OPS]], 9, FALSE)</f>
        <v>#N/A</v>
      </c>
      <c r="R1372" s="9" t="e">
        <f>VLOOKUP($B1372, Team_Batting___Advanced[], 19, FALSE)</f>
        <v>#N/A</v>
      </c>
      <c r="S1372" s="9" t="e">
        <f>VLOOKUP($B1372, 'Team Per G'!$A$2:$G$31, 3, FALSE)</f>
        <v>#N/A</v>
      </c>
      <c r="T1372" s="9" t="e">
        <f>VLOOKUP($B1372, 'Team Per G'!$A$2:$G$31, 5, FALSE)</f>
        <v>#N/A</v>
      </c>
      <c r="U1372" s="9" t="e">
        <f>VLOOKUP($B1372, 'Team Per G'!$A$2:$G$31, 4, FALSE)</f>
        <v>#N/A</v>
      </c>
      <c r="V1372" s="9" t="e">
        <f>VLOOKUP($B1372, Team_Batting___Dashboard[], 22, FALSE)/$F1372</f>
        <v>#N/A</v>
      </c>
      <c r="W1372" s="9" t="e">
        <f>VLOOKUP($B1372, 'FanGraphs - Team WAR Projected'!$B$2:$E$31, 4, FALSE)/162</f>
        <v>#N/A</v>
      </c>
      <c r="X1372" s="9" t="e">
        <f>VLOOKUP($B1372, FanGraphs_Standings[[Abbreviation]:[2024 Year to Date RS/G]], 6, FALSE)/$F1372</f>
        <v>#N/A</v>
      </c>
      <c r="Y1372" s="9" t="e">
        <f>VLOOKUP($B1372, FanGraphs_Standings[[Abbreviation]:[2024 Projected Full Season RDif]], 19, FALSE)/162</f>
        <v>#N/A</v>
      </c>
      <c r="Z1372" s="9" t="e">
        <f>VLOOKUP($B1372, FanGraphs_Standings[[Abbreviation]:[2024 Projected Full Season RDif]], 5, FALSE)</f>
        <v>#N/A</v>
      </c>
      <c r="AA1372" s="9" t="e">
        <f>VLOOKUP($B1372, FanGraphs_Standings[[Abbreviation]:[2024 Projected Full Season W%]], 18, FALSE)</f>
        <v>#N/A</v>
      </c>
      <c r="AB1372" s="9" t="e">
        <f>VLOOKUP($B1372, 'Home Field Adv'!$A$2:$I$31, 9, FALSE)</f>
        <v>#N/A</v>
      </c>
      <c r="AC1372" s="9" t="e">
        <f>VLOOKUP($C1372, FanGraphs_Standings[[Abbreviation]:[2024 Year to Date G]], 2, FALSE)</f>
        <v>#N/A</v>
      </c>
      <c r="AD1372" s="9" t="e">
        <f>VLOOKUP($E1372, 'SP Per G'!$A$2:$D$1380, 3, FALSE)</f>
        <v>#N/A</v>
      </c>
      <c r="AE1372" s="9" t="e">
        <f>VLOOKUP($E1372, 'SP Per G'!$A$2:$D$1380, 4, FALSE)</f>
        <v>#N/A</v>
      </c>
      <c r="AF1372" s="9" t="e">
        <f>VLOOKUP($E1372, Individual_Pitching___Dashboard[], 18, FALSE)</f>
        <v>#N/A</v>
      </c>
      <c r="AG1372" s="9" t="e">
        <f>VLOOKUP($E1372, Individual_Pitching___Dashboard[], 20, FALSE)</f>
        <v>#N/A</v>
      </c>
      <c r="AH1372" s="9" t="e">
        <f>VLOOKUP($E1372, Individual_Pitching___Advanced[], 21,FALSE)</f>
        <v>#N/A</v>
      </c>
      <c r="AI1372" s="9" t="e">
        <f>VLOOKUP($C1372, 'Team Per G'!$A$2:$G$31, 7, FALSE)</f>
        <v>#N/A</v>
      </c>
      <c r="AJ1372" s="9" t="e">
        <f>VLOOKUP($C1372, 'FanGraphs - Team WAR Projected'!$B$2:$E$31, 3, FALSE)/162</f>
        <v>#N/A</v>
      </c>
      <c r="AK1372" s="9" t="e">
        <f>VLOOKUP($C1372, Team_Pitching___Advanced[[Team]:[xFIP]], 19,FALSE)</f>
        <v>#N/A</v>
      </c>
      <c r="AL1372" s="9" t="e">
        <f>VLOOKUP($C1372, Team_Pitching___Advanced[], 20, FALSE)</f>
        <v>#N/A</v>
      </c>
      <c r="AM1372" s="9" t="e">
        <f>VLOOKUP($C1372, Team_Batting___Dashboard[[Team]:[wOBA]], 16, FALSE)</f>
        <v>#N/A</v>
      </c>
      <c r="AN1372" s="9" t="e">
        <f>VLOOKUP($C1372, Team_Batting___Advanced[[Team]:[OPS]], 9, FALSE)</f>
        <v>#N/A</v>
      </c>
      <c r="AO1372" s="9" t="e">
        <f>VLOOKUP($C1372, Team_Batting___Advanced[], 19, FALSE)</f>
        <v>#N/A</v>
      </c>
      <c r="AP1372" s="9" t="e">
        <f>VLOOKUP($C1372, 'Team Per G'!$A$2:$G$31, 3, FALSE)</f>
        <v>#N/A</v>
      </c>
      <c r="AQ1372" s="9" t="e">
        <f>VLOOKUP($C1372, 'Team Per G'!$A$2:$G$31, 5, FALSE)</f>
        <v>#N/A</v>
      </c>
      <c r="AR1372" s="9" t="e">
        <f>VLOOKUP($C1372, 'Team Per G'!$A$2:$G$31, 4, FALSE)</f>
        <v>#N/A</v>
      </c>
      <c r="AS1372" s="9" t="e">
        <f>VLOOKUP($C1372, Team_Batting___Dashboard[], 22, FALSE)/$AC1372</f>
        <v>#N/A</v>
      </c>
      <c r="AT1372" s="9" t="e">
        <f>VLOOKUP($C1372, 'FanGraphs - Team WAR Projected'!$B$2:$E$31, 4, FALSE)/162</f>
        <v>#N/A</v>
      </c>
      <c r="AU1372" s="9" t="e">
        <f>VLOOKUP($C1372, FanGraphs_Standings[[Abbreviation]:[2024 Year to Date RS/G]], 6, FALSE)/$AC1372</f>
        <v>#N/A</v>
      </c>
      <c r="AV1372" s="9" t="e">
        <f>VLOOKUP($C1372, FanGraphs_Standings[[Abbreviation]:[2024 Projected Full Season RDif]], 19, FALSE)/162</f>
        <v>#N/A</v>
      </c>
      <c r="AW1372" s="9" t="e">
        <f>VLOOKUP($C1372, FanGraphs_Standings[[Abbreviation]:[2024 Projected Full Season RDif]], 5, FALSE)</f>
        <v>#N/A</v>
      </c>
      <c r="AX1372" s="9" t="e">
        <f>VLOOKUP($C1372, FanGraphs_Standings[[Abbreviation]:[2024 Projected Full Season W%]], 18, FALSE)</f>
        <v>#N/A</v>
      </c>
      <c r="AY1372" s="9" t="e">
        <f>VLOOKUP($C1372, 'Home Field Adv'!$A$2:$K$31, 11, FALSE)</f>
        <v>#N/A</v>
      </c>
      <c r="BB1372" s="5" t="str">
        <f t="shared" si="64"/>
        <v/>
      </c>
      <c r="BC1372" s="5" t="str">
        <f t="shared" si="65"/>
        <v/>
      </c>
      <c r="BD1372" s="5" t="str">
        <f t="shared" si="66"/>
        <v/>
      </c>
    </row>
    <row r="1373" spans="6:56" x14ac:dyDescent="0.45">
      <c r="F1373" s="9" t="e">
        <f>VLOOKUP($B1373, FanGraphs_Standings[[Abbreviation]:[2024 Year to Date G]], 2, FALSE)</f>
        <v>#N/A</v>
      </c>
      <c r="G1373" s="9" t="e">
        <f>IF(ISERR(VLOOKUP($D1373, 'SP Per G'!$A$2:$D$1380, 3, FALSE)), L1373, VLOOKUP($D1373, 'SP Per G'!$A$2:$D$1380, 3, FALSE))</f>
        <v>#N/A</v>
      </c>
      <c r="H1373" s="9" t="e">
        <f>VLOOKUP($D1373, 'SP Per G'!$A$2:$D$1380, 4, FALSE)</f>
        <v>#N/A</v>
      </c>
      <c r="I1373" s="9" t="e">
        <f>VLOOKUP($D1373, Individual_Pitching___Dashboard[], 18, FALSE)</f>
        <v>#N/A</v>
      </c>
      <c r="J1373" s="9" t="e">
        <f>VLOOKUP($D1373, Individual_Pitching___Dashboard[], 20, FALSE)</f>
        <v>#N/A</v>
      </c>
      <c r="K1373" s="9" t="e">
        <f>VLOOKUP($D1373, Individual_Pitching___Advanced[], 21,FALSE)</f>
        <v>#N/A</v>
      </c>
      <c r="L1373" s="9" t="e">
        <f>VLOOKUP($B1373, 'Team Per G'!$A$2:$G$31, 7, FALSE)</f>
        <v>#N/A</v>
      </c>
      <c r="M1373" s="9" t="e">
        <f>VLOOKUP($B1373, 'FanGraphs - Team WAR Projected'!$B$2:$E$31, 3, FALSE)/162</f>
        <v>#N/A</v>
      </c>
      <c r="N1373" s="9" t="e">
        <f>VLOOKUP($B1373, Team_Pitching___Advanced[[Team]:[xFIP]], 19,FALSE)</f>
        <v>#N/A</v>
      </c>
      <c r="O1373" s="9" t="e">
        <f>VLOOKUP($B1373, Team_Pitching___Advanced[], 20, FALSE)</f>
        <v>#N/A</v>
      </c>
      <c r="P1373" s="9" t="e">
        <f>VLOOKUP($B1373, Team_Batting___Dashboard[[Team]:[wOBA]], 16, FALSE)</f>
        <v>#N/A</v>
      </c>
      <c r="Q1373" s="9" t="e">
        <f>VLOOKUP($B1373, Team_Batting___Advanced[[Team]:[OPS]], 9, FALSE)</f>
        <v>#N/A</v>
      </c>
      <c r="R1373" s="9" t="e">
        <f>VLOOKUP($B1373, Team_Batting___Advanced[], 19, FALSE)</f>
        <v>#N/A</v>
      </c>
      <c r="S1373" s="9" t="e">
        <f>VLOOKUP($B1373, 'Team Per G'!$A$2:$G$31, 3, FALSE)</f>
        <v>#N/A</v>
      </c>
      <c r="T1373" s="9" t="e">
        <f>VLOOKUP($B1373, 'Team Per G'!$A$2:$G$31, 5, FALSE)</f>
        <v>#N/A</v>
      </c>
      <c r="U1373" s="9" t="e">
        <f>VLOOKUP($B1373, 'Team Per G'!$A$2:$G$31, 4, FALSE)</f>
        <v>#N/A</v>
      </c>
      <c r="V1373" s="9" t="e">
        <f>VLOOKUP($B1373, Team_Batting___Dashboard[], 22, FALSE)/$F1373</f>
        <v>#N/A</v>
      </c>
      <c r="W1373" s="9" t="e">
        <f>VLOOKUP($B1373, 'FanGraphs - Team WAR Projected'!$B$2:$E$31, 4, FALSE)/162</f>
        <v>#N/A</v>
      </c>
      <c r="X1373" s="9" t="e">
        <f>VLOOKUP($B1373, FanGraphs_Standings[[Abbreviation]:[2024 Year to Date RS/G]], 6, FALSE)/$F1373</f>
        <v>#N/A</v>
      </c>
      <c r="Y1373" s="9" t="e">
        <f>VLOOKUP($B1373, FanGraphs_Standings[[Abbreviation]:[2024 Projected Full Season RDif]], 19, FALSE)/162</f>
        <v>#N/A</v>
      </c>
      <c r="Z1373" s="9" t="e">
        <f>VLOOKUP($B1373, FanGraphs_Standings[[Abbreviation]:[2024 Projected Full Season RDif]], 5, FALSE)</f>
        <v>#N/A</v>
      </c>
      <c r="AA1373" s="9" t="e">
        <f>VLOOKUP($B1373, FanGraphs_Standings[[Abbreviation]:[2024 Projected Full Season W%]], 18, FALSE)</f>
        <v>#N/A</v>
      </c>
      <c r="AB1373" s="9" t="e">
        <f>VLOOKUP($B1373, 'Home Field Adv'!$A$2:$I$31, 9, FALSE)</f>
        <v>#N/A</v>
      </c>
      <c r="AC1373" s="9" t="e">
        <f>VLOOKUP($C1373, FanGraphs_Standings[[Abbreviation]:[2024 Year to Date G]], 2, FALSE)</f>
        <v>#N/A</v>
      </c>
      <c r="AD1373" s="9" t="e">
        <f>VLOOKUP($E1373, 'SP Per G'!$A$2:$D$1380, 3, FALSE)</f>
        <v>#N/A</v>
      </c>
      <c r="AE1373" s="9" t="e">
        <f>VLOOKUP($E1373, 'SP Per G'!$A$2:$D$1380, 4, FALSE)</f>
        <v>#N/A</v>
      </c>
      <c r="AF1373" s="9" t="e">
        <f>VLOOKUP($E1373, Individual_Pitching___Dashboard[], 18, FALSE)</f>
        <v>#N/A</v>
      </c>
      <c r="AG1373" s="9" t="e">
        <f>VLOOKUP($E1373, Individual_Pitching___Dashboard[], 20, FALSE)</f>
        <v>#N/A</v>
      </c>
      <c r="AH1373" s="9" t="e">
        <f>VLOOKUP($E1373, Individual_Pitching___Advanced[], 21,FALSE)</f>
        <v>#N/A</v>
      </c>
      <c r="AI1373" s="9" t="e">
        <f>VLOOKUP($C1373, 'Team Per G'!$A$2:$G$31, 7, FALSE)</f>
        <v>#N/A</v>
      </c>
      <c r="AJ1373" s="9" t="e">
        <f>VLOOKUP($C1373, 'FanGraphs - Team WAR Projected'!$B$2:$E$31, 3, FALSE)/162</f>
        <v>#N/A</v>
      </c>
      <c r="AK1373" s="9" t="e">
        <f>VLOOKUP($C1373, Team_Pitching___Advanced[[Team]:[xFIP]], 19,FALSE)</f>
        <v>#N/A</v>
      </c>
      <c r="AL1373" s="9" t="e">
        <f>VLOOKUP($C1373, Team_Pitching___Advanced[], 20, FALSE)</f>
        <v>#N/A</v>
      </c>
      <c r="AM1373" s="9" t="e">
        <f>VLOOKUP($C1373, Team_Batting___Dashboard[[Team]:[wOBA]], 16, FALSE)</f>
        <v>#N/A</v>
      </c>
      <c r="AN1373" s="9" t="e">
        <f>VLOOKUP($C1373, Team_Batting___Advanced[[Team]:[OPS]], 9, FALSE)</f>
        <v>#N/A</v>
      </c>
      <c r="AO1373" s="9" t="e">
        <f>VLOOKUP($C1373, Team_Batting___Advanced[], 19, FALSE)</f>
        <v>#N/A</v>
      </c>
      <c r="AP1373" s="9" t="e">
        <f>VLOOKUP($C1373, 'Team Per G'!$A$2:$G$31, 3, FALSE)</f>
        <v>#N/A</v>
      </c>
      <c r="AQ1373" s="9" t="e">
        <f>VLOOKUP($C1373, 'Team Per G'!$A$2:$G$31, 5, FALSE)</f>
        <v>#N/A</v>
      </c>
      <c r="AR1373" s="9" t="e">
        <f>VLOOKUP($C1373, 'Team Per G'!$A$2:$G$31, 4, FALSE)</f>
        <v>#N/A</v>
      </c>
      <c r="AS1373" s="9" t="e">
        <f>VLOOKUP($C1373, Team_Batting___Dashboard[], 22, FALSE)/$AC1373</f>
        <v>#N/A</v>
      </c>
      <c r="AT1373" s="9" t="e">
        <f>VLOOKUP($C1373, 'FanGraphs - Team WAR Projected'!$B$2:$E$31, 4, FALSE)/162</f>
        <v>#N/A</v>
      </c>
      <c r="AU1373" s="9" t="e">
        <f>VLOOKUP($C1373, FanGraphs_Standings[[Abbreviation]:[2024 Year to Date RS/G]], 6, FALSE)/$AC1373</f>
        <v>#N/A</v>
      </c>
      <c r="AV1373" s="9" t="e">
        <f>VLOOKUP($C1373, FanGraphs_Standings[[Abbreviation]:[2024 Projected Full Season RDif]], 19, FALSE)/162</f>
        <v>#N/A</v>
      </c>
      <c r="AW1373" s="9" t="e">
        <f>VLOOKUP($C1373, FanGraphs_Standings[[Abbreviation]:[2024 Projected Full Season RDif]], 5, FALSE)</f>
        <v>#N/A</v>
      </c>
      <c r="AX1373" s="9" t="e">
        <f>VLOOKUP($C1373, FanGraphs_Standings[[Abbreviation]:[2024 Projected Full Season W%]], 18, FALSE)</f>
        <v>#N/A</v>
      </c>
      <c r="AY1373" s="9" t="e">
        <f>VLOOKUP($C1373, 'Home Field Adv'!$A$2:$K$31, 11, FALSE)</f>
        <v>#N/A</v>
      </c>
      <c r="BB1373" s="5" t="str">
        <f t="shared" si="64"/>
        <v/>
      </c>
      <c r="BC1373" s="5" t="str">
        <f t="shared" si="65"/>
        <v/>
      </c>
      <c r="BD1373" s="5" t="str">
        <f t="shared" si="66"/>
        <v/>
      </c>
    </row>
    <row r="1374" spans="6:56" x14ac:dyDescent="0.45">
      <c r="F1374" s="9" t="e">
        <f>VLOOKUP($B1374, FanGraphs_Standings[[Abbreviation]:[2024 Year to Date G]], 2, FALSE)</f>
        <v>#N/A</v>
      </c>
      <c r="G1374" s="9" t="e">
        <f>IF(ISERR(VLOOKUP($D1374, 'SP Per G'!$A$2:$D$1380, 3, FALSE)), L1374, VLOOKUP($D1374, 'SP Per G'!$A$2:$D$1380, 3, FALSE))</f>
        <v>#N/A</v>
      </c>
      <c r="H1374" s="9" t="e">
        <f>VLOOKUP($D1374, 'SP Per G'!$A$2:$D$1380, 4, FALSE)</f>
        <v>#N/A</v>
      </c>
      <c r="I1374" s="9" t="e">
        <f>VLOOKUP($D1374, Individual_Pitching___Dashboard[], 18, FALSE)</f>
        <v>#N/A</v>
      </c>
      <c r="J1374" s="9" t="e">
        <f>VLOOKUP($D1374, Individual_Pitching___Dashboard[], 20, FALSE)</f>
        <v>#N/A</v>
      </c>
      <c r="K1374" s="9" t="e">
        <f>VLOOKUP($D1374, Individual_Pitching___Advanced[], 21,FALSE)</f>
        <v>#N/A</v>
      </c>
      <c r="L1374" s="9" t="e">
        <f>VLOOKUP($B1374, 'Team Per G'!$A$2:$G$31, 7, FALSE)</f>
        <v>#N/A</v>
      </c>
      <c r="M1374" s="9" t="e">
        <f>VLOOKUP($B1374, 'FanGraphs - Team WAR Projected'!$B$2:$E$31, 3, FALSE)/162</f>
        <v>#N/A</v>
      </c>
      <c r="N1374" s="9" t="e">
        <f>VLOOKUP($B1374, Team_Pitching___Advanced[[Team]:[xFIP]], 19,FALSE)</f>
        <v>#N/A</v>
      </c>
      <c r="O1374" s="9" t="e">
        <f>VLOOKUP($B1374, Team_Pitching___Advanced[], 20, FALSE)</f>
        <v>#N/A</v>
      </c>
      <c r="P1374" s="9" t="e">
        <f>VLOOKUP($B1374, Team_Batting___Dashboard[[Team]:[wOBA]], 16, FALSE)</f>
        <v>#N/A</v>
      </c>
      <c r="Q1374" s="9" t="e">
        <f>VLOOKUP($B1374, Team_Batting___Advanced[[Team]:[OPS]], 9, FALSE)</f>
        <v>#N/A</v>
      </c>
      <c r="R1374" s="9" t="e">
        <f>VLOOKUP($B1374, Team_Batting___Advanced[], 19, FALSE)</f>
        <v>#N/A</v>
      </c>
      <c r="S1374" s="9" t="e">
        <f>VLOOKUP($B1374, 'Team Per G'!$A$2:$G$31, 3, FALSE)</f>
        <v>#N/A</v>
      </c>
      <c r="T1374" s="9" t="e">
        <f>VLOOKUP($B1374, 'Team Per G'!$A$2:$G$31, 5, FALSE)</f>
        <v>#N/A</v>
      </c>
      <c r="U1374" s="9" t="e">
        <f>VLOOKUP($B1374, 'Team Per G'!$A$2:$G$31, 4, FALSE)</f>
        <v>#N/A</v>
      </c>
      <c r="V1374" s="9" t="e">
        <f>VLOOKUP($B1374, Team_Batting___Dashboard[], 22, FALSE)/$F1374</f>
        <v>#N/A</v>
      </c>
      <c r="W1374" s="9" t="e">
        <f>VLOOKUP($B1374, 'FanGraphs - Team WAR Projected'!$B$2:$E$31, 4, FALSE)/162</f>
        <v>#N/A</v>
      </c>
      <c r="X1374" s="9" t="e">
        <f>VLOOKUP($B1374, FanGraphs_Standings[[Abbreviation]:[2024 Year to Date RS/G]], 6, FALSE)/$F1374</f>
        <v>#N/A</v>
      </c>
      <c r="Y1374" s="9" t="e">
        <f>VLOOKUP($B1374, FanGraphs_Standings[[Abbreviation]:[2024 Projected Full Season RDif]], 19, FALSE)/162</f>
        <v>#N/A</v>
      </c>
      <c r="Z1374" s="9" t="e">
        <f>VLOOKUP($B1374, FanGraphs_Standings[[Abbreviation]:[2024 Projected Full Season RDif]], 5, FALSE)</f>
        <v>#N/A</v>
      </c>
      <c r="AA1374" s="9" t="e">
        <f>VLOOKUP($B1374, FanGraphs_Standings[[Abbreviation]:[2024 Projected Full Season W%]], 18, FALSE)</f>
        <v>#N/A</v>
      </c>
      <c r="AB1374" s="9" t="e">
        <f>VLOOKUP($B1374, 'Home Field Adv'!$A$2:$I$31, 9, FALSE)</f>
        <v>#N/A</v>
      </c>
      <c r="AC1374" s="9" t="e">
        <f>VLOOKUP($C1374, FanGraphs_Standings[[Abbreviation]:[2024 Year to Date G]], 2, FALSE)</f>
        <v>#N/A</v>
      </c>
      <c r="AD1374" s="9" t="e">
        <f>VLOOKUP($E1374, 'SP Per G'!$A$2:$D$1380, 3, FALSE)</f>
        <v>#N/A</v>
      </c>
      <c r="AE1374" s="9" t="e">
        <f>VLOOKUP($E1374, 'SP Per G'!$A$2:$D$1380, 4, FALSE)</f>
        <v>#N/A</v>
      </c>
      <c r="AF1374" s="9" t="e">
        <f>VLOOKUP($E1374, Individual_Pitching___Dashboard[], 18, FALSE)</f>
        <v>#N/A</v>
      </c>
      <c r="AG1374" s="9" t="e">
        <f>VLOOKUP($E1374, Individual_Pitching___Dashboard[], 20, FALSE)</f>
        <v>#N/A</v>
      </c>
      <c r="AH1374" s="9" t="e">
        <f>VLOOKUP($E1374, Individual_Pitching___Advanced[], 21,FALSE)</f>
        <v>#N/A</v>
      </c>
      <c r="AI1374" s="9" t="e">
        <f>VLOOKUP($C1374, 'Team Per G'!$A$2:$G$31, 7, FALSE)</f>
        <v>#N/A</v>
      </c>
      <c r="AJ1374" s="9" t="e">
        <f>VLOOKUP($C1374, 'FanGraphs - Team WAR Projected'!$B$2:$E$31, 3, FALSE)/162</f>
        <v>#N/A</v>
      </c>
      <c r="AK1374" s="9" t="e">
        <f>VLOOKUP($C1374, Team_Pitching___Advanced[[Team]:[xFIP]], 19,FALSE)</f>
        <v>#N/A</v>
      </c>
      <c r="AL1374" s="9" t="e">
        <f>VLOOKUP($C1374, Team_Pitching___Advanced[], 20, FALSE)</f>
        <v>#N/A</v>
      </c>
      <c r="AM1374" s="9" t="e">
        <f>VLOOKUP($C1374, Team_Batting___Dashboard[[Team]:[wOBA]], 16, FALSE)</f>
        <v>#N/A</v>
      </c>
      <c r="AN1374" s="9" t="e">
        <f>VLOOKUP($C1374, Team_Batting___Advanced[[Team]:[OPS]], 9, FALSE)</f>
        <v>#N/A</v>
      </c>
      <c r="AO1374" s="9" t="e">
        <f>VLOOKUP($C1374, Team_Batting___Advanced[], 19, FALSE)</f>
        <v>#N/A</v>
      </c>
      <c r="AP1374" s="9" t="e">
        <f>VLOOKUP($C1374, 'Team Per G'!$A$2:$G$31, 3, FALSE)</f>
        <v>#N/A</v>
      </c>
      <c r="AQ1374" s="9" t="e">
        <f>VLOOKUP($C1374, 'Team Per G'!$A$2:$G$31, 5, FALSE)</f>
        <v>#N/A</v>
      </c>
      <c r="AR1374" s="9" t="e">
        <f>VLOOKUP($C1374, 'Team Per G'!$A$2:$G$31, 4, FALSE)</f>
        <v>#N/A</v>
      </c>
      <c r="AS1374" s="9" t="e">
        <f>VLOOKUP($C1374, Team_Batting___Dashboard[], 22, FALSE)/$AC1374</f>
        <v>#N/A</v>
      </c>
      <c r="AT1374" s="9" t="e">
        <f>VLOOKUP($C1374, 'FanGraphs - Team WAR Projected'!$B$2:$E$31, 4, FALSE)/162</f>
        <v>#N/A</v>
      </c>
      <c r="AU1374" s="9" t="e">
        <f>VLOOKUP($C1374, FanGraphs_Standings[[Abbreviation]:[2024 Year to Date RS/G]], 6, FALSE)/$AC1374</f>
        <v>#N/A</v>
      </c>
      <c r="AV1374" s="9" t="e">
        <f>VLOOKUP($C1374, FanGraphs_Standings[[Abbreviation]:[2024 Projected Full Season RDif]], 19, FALSE)/162</f>
        <v>#N/A</v>
      </c>
      <c r="AW1374" s="9" t="e">
        <f>VLOOKUP($C1374, FanGraphs_Standings[[Abbreviation]:[2024 Projected Full Season RDif]], 5, FALSE)</f>
        <v>#N/A</v>
      </c>
      <c r="AX1374" s="9" t="e">
        <f>VLOOKUP($C1374, FanGraphs_Standings[[Abbreviation]:[2024 Projected Full Season W%]], 18, FALSE)</f>
        <v>#N/A</v>
      </c>
      <c r="AY1374" s="9" t="e">
        <f>VLOOKUP($C1374, 'Home Field Adv'!$A$2:$K$31, 11, FALSE)</f>
        <v>#N/A</v>
      </c>
      <c r="BB1374" s="5" t="str">
        <f t="shared" si="64"/>
        <v/>
      </c>
      <c r="BC1374" s="5" t="str">
        <f t="shared" si="65"/>
        <v/>
      </c>
      <c r="BD1374" s="5" t="str">
        <f t="shared" si="66"/>
        <v/>
      </c>
    </row>
    <row r="1375" spans="6:56" x14ac:dyDescent="0.45">
      <c r="F1375" s="9" t="e">
        <f>VLOOKUP($B1375, FanGraphs_Standings[[Abbreviation]:[2024 Year to Date G]], 2, FALSE)</f>
        <v>#N/A</v>
      </c>
      <c r="G1375" s="9" t="e">
        <f>IF(ISERR(VLOOKUP($D1375, 'SP Per G'!$A$2:$D$1380, 3, FALSE)), L1375, VLOOKUP($D1375, 'SP Per G'!$A$2:$D$1380, 3, FALSE))</f>
        <v>#N/A</v>
      </c>
      <c r="H1375" s="9" t="e">
        <f>VLOOKUP($D1375, 'SP Per G'!$A$2:$D$1380, 4, FALSE)</f>
        <v>#N/A</v>
      </c>
      <c r="I1375" s="9" t="e">
        <f>VLOOKUP($D1375, Individual_Pitching___Dashboard[], 18, FALSE)</f>
        <v>#N/A</v>
      </c>
      <c r="J1375" s="9" t="e">
        <f>VLOOKUP($D1375, Individual_Pitching___Dashboard[], 20, FALSE)</f>
        <v>#N/A</v>
      </c>
      <c r="K1375" s="9" t="e">
        <f>VLOOKUP($D1375, Individual_Pitching___Advanced[], 21,FALSE)</f>
        <v>#N/A</v>
      </c>
      <c r="L1375" s="9" t="e">
        <f>VLOOKUP($B1375, 'Team Per G'!$A$2:$G$31, 7, FALSE)</f>
        <v>#N/A</v>
      </c>
      <c r="M1375" s="9" t="e">
        <f>VLOOKUP($B1375, 'FanGraphs - Team WAR Projected'!$B$2:$E$31, 3, FALSE)/162</f>
        <v>#N/A</v>
      </c>
      <c r="N1375" s="9" t="e">
        <f>VLOOKUP($B1375, Team_Pitching___Advanced[[Team]:[xFIP]], 19,FALSE)</f>
        <v>#N/A</v>
      </c>
      <c r="O1375" s="9" t="e">
        <f>VLOOKUP($B1375, Team_Pitching___Advanced[], 20, FALSE)</f>
        <v>#N/A</v>
      </c>
      <c r="P1375" s="9" t="e">
        <f>VLOOKUP($B1375, Team_Batting___Dashboard[[Team]:[wOBA]], 16, FALSE)</f>
        <v>#N/A</v>
      </c>
      <c r="Q1375" s="9" t="e">
        <f>VLOOKUP($B1375, Team_Batting___Advanced[[Team]:[OPS]], 9, FALSE)</f>
        <v>#N/A</v>
      </c>
      <c r="R1375" s="9" t="e">
        <f>VLOOKUP($B1375, Team_Batting___Advanced[], 19, FALSE)</f>
        <v>#N/A</v>
      </c>
      <c r="S1375" s="9" t="e">
        <f>VLOOKUP($B1375, 'Team Per G'!$A$2:$G$31, 3, FALSE)</f>
        <v>#N/A</v>
      </c>
      <c r="T1375" s="9" t="e">
        <f>VLOOKUP($B1375, 'Team Per G'!$A$2:$G$31, 5, FALSE)</f>
        <v>#N/A</v>
      </c>
      <c r="U1375" s="9" t="e">
        <f>VLOOKUP($B1375, 'Team Per G'!$A$2:$G$31, 4, FALSE)</f>
        <v>#N/A</v>
      </c>
      <c r="V1375" s="9" t="e">
        <f>VLOOKUP($B1375, Team_Batting___Dashboard[], 22, FALSE)/$F1375</f>
        <v>#N/A</v>
      </c>
      <c r="W1375" s="9" t="e">
        <f>VLOOKUP($B1375, 'FanGraphs - Team WAR Projected'!$B$2:$E$31, 4, FALSE)/162</f>
        <v>#N/A</v>
      </c>
      <c r="X1375" s="9" t="e">
        <f>VLOOKUP($B1375, FanGraphs_Standings[[Abbreviation]:[2024 Year to Date RS/G]], 6, FALSE)/$F1375</f>
        <v>#N/A</v>
      </c>
      <c r="Y1375" s="9" t="e">
        <f>VLOOKUP($B1375, FanGraphs_Standings[[Abbreviation]:[2024 Projected Full Season RDif]], 19, FALSE)/162</f>
        <v>#N/A</v>
      </c>
      <c r="Z1375" s="9" t="e">
        <f>VLOOKUP($B1375, FanGraphs_Standings[[Abbreviation]:[2024 Projected Full Season RDif]], 5, FALSE)</f>
        <v>#N/A</v>
      </c>
      <c r="AA1375" s="9" t="e">
        <f>VLOOKUP($B1375, FanGraphs_Standings[[Abbreviation]:[2024 Projected Full Season W%]], 18, FALSE)</f>
        <v>#N/A</v>
      </c>
      <c r="AB1375" s="9" t="e">
        <f>VLOOKUP($B1375, 'Home Field Adv'!$A$2:$I$31, 9, FALSE)</f>
        <v>#N/A</v>
      </c>
      <c r="AC1375" s="9" t="e">
        <f>VLOOKUP($C1375, FanGraphs_Standings[[Abbreviation]:[2024 Year to Date G]], 2, FALSE)</f>
        <v>#N/A</v>
      </c>
      <c r="AD1375" s="9" t="e">
        <f>VLOOKUP($E1375, 'SP Per G'!$A$2:$D$1380, 3, FALSE)</f>
        <v>#N/A</v>
      </c>
      <c r="AE1375" s="9" t="e">
        <f>VLOOKUP($E1375, 'SP Per G'!$A$2:$D$1380, 4, FALSE)</f>
        <v>#N/A</v>
      </c>
      <c r="AF1375" s="9" t="e">
        <f>VLOOKUP($E1375, Individual_Pitching___Dashboard[], 18, FALSE)</f>
        <v>#N/A</v>
      </c>
      <c r="AG1375" s="9" t="e">
        <f>VLOOKUP($E1375, Individual_Pitching___Dashboard[], 20, FALSE)</f>
        <v>#N/A</v>
      </c>
      <c r="AH1375" s="9" t="e">
        <f>VLOOKUP($E1375, Individual_Pitching___Advanced[], 21,FALSE)</f>
        <v>#N/A</v>
      </c>
      <c r="AI1375" s="9" t="e">
        <f>VLOOKUP($C1375, 'Team Per G'!$A$2:$G$31, 7, FALSE)</f>
        <v>#N/A</v>
      </c>
      <c r="AJ1375" s="9" t="e">
        <f>VLOOKUP($C1375, 'FanGraphs - Team WAR Projected'!$B$2:$E$31, 3, FALSE)/162</f>
        <v>#N/A</v>
      </c>
      <c r="AK1375" s="9" t="e">
        <f>VLOOKUP($C1375, Team_Pitching___Advanced[[Team]:[xFIP]], 19,FALSE)</f>
        <v>#N/A</v>
      </c>
      <c r="AL1375" s="9" t="e">
        <f>VLOOKUP($C1375, Team_Pitching___Advanced[], 20, FALSE)</f>
        <v>#N/A</v>
      </c>
      <c r="AM1375" s="9" t="e">
        <f>VLOOKUP($C1375, Team_Batting___Dashboard[[Team]:[wOBA]], 16, FALSE)</f>
        <v>#N/A</v>
      </c>
      <c r="AN1375" s="9" t="e">
        <f>VLOOKUP($C1375, Team_Batting___Advanced[[Team]:[OPS]], 9, FALSE)</f>
        <v>#N/A</v>
      </c>
      <c r="AO1375" s="9" t="e">
        <f>VLOOKUP($C1375, Team_Batting___Advanced[], 19, FALSE)</f>
        <v>#N/A</v>
      </c>
      <c r="AP1375" s="9" t="e">
        <f>VLOOKUP($C1375, 'Team Per G'!$A$2:$G$31, 3, FALSE)</f>
        <v>#N/A</v>
      </c>
      <c r="AQ1375" s="9" t="e">
        <f>VLOOKUP($C1375, 'Team Per G'!$A$2:$G$31, 5, FALSE)</f>
        <v>#N/A</v>
      </c>
      <c r="AR1375" s="9" t="e">
        <f>VLOOKUP($C1375, 'Team Per G'!$A$2:$G$31, 4, FALSE)</f>
        <v>#N/A</v>
      </c>
      <c r="AS1375" s="9" t="e">
        <f>VLOOKUP($C1375, Team_Batting___Dashboard[], 22, FALSE)/$AC1375</f>
        <v>#N/A</v>
      </c>
      <c r="AT1375" s="9" t="e">
        <f>VLOOKUP($C1375, 'FanGraphs - Team WAR Projected'!$B$2:$E$31, 4, FALSE)/162</f>
        <v>#N/A</v>
      </c>
      <c r="AU1375" s="9" t="e">
        <f>VLOOKUP($C1375, FanGraphs_Standings[[Abbreviation]:[2024 Year to Date RS/G]], 6, FALSE)/$AC1375</f>
        <v>#N/A</v>
      </c>
      <c r="AV1375" s="9" t="e">
        <f>VLOOKUP($C1375, FanGraphs_Standings[[Abbreviation]:[2024 Projected Full Season RDif]], 19, FALSE)/162</f>
        <v>#N/A</v>
      </c>
      <c r="AW1375" s="9" t="e">
        <f>VLOOKUP($C1375, FanGraphs_Standings[[Abbreviation]:[2024 Projected Full Season RDif]], 5, FALSE)</f>
        <v>#N/A</v>
      </c>
      <c r="AX1375" s="9" t="e">
        <f>VLOOKUP($C1375, FanGraphs_Standings[[Abbreviation]:[2024 Projected Full Season W%]], 18, FALSE)</f>
        <v>#N/A</v>
      </c>
      <c r="AY1375" s="9" t="e">
        <f>VLOOKUP($C1375, 'Home Field Adv'!$A$2:$K$31, 11, FALSE)</f>
        <v>#N/A</v>
      </c>
      <c r="BB1375" s="5" t="str">
        <f t="shared" si="64"/>
        <v/>
      </c>
      <c r="BC1375" s="5" t="str">
        <f t="shared" si="65"/>
        <v/>
      </c>
      <c r="BD1375" s="5" t="str">
        <f t="shared" si="66"/>
        <v/>
      </c>
    </row>
    <row r="1376" spans="6:56" x14ac:dyDescent="0.45">
      <c r="F1376" s="9" t="e">
        <f>VLOOKUP($B1376, FanGraphs_Standings[[Abbreviation]:[2024 Year to Date G]], 2, FALSE)</f>
        <v>#N/A</v>
      </c>
      <c r="G1376" s="9" t="e">
        <f>IF(ISERR(VLOOKUP($D1376, 'SP Per G'!$A$2:$D$1380, 3, FALSE)), L1376, VLOOKUP($D1376, 'SP Per G'!$A$2:$D$1380, 3, FALSE))</f>
        <v>#N/A</v>
      </c>
      <c r="H1376" s="9" t="e">
        <f>VLOOKUP($D1376, 'SP Per G'!$A$2:$D$1380, 4, FALSE)</f>
        <v>#N/A</v>
      </c>
      <c r="I1376" s="9" t="e">
        <f>VLOOKUP($D1376, Individual_Pitching___Dashboard[], 18, FALSE)</f>
        <v>#N/A</v>
      </c>
      <c r="J1376" s="9" t="e">
        <f>VLOOKUP($D1376, Individual_Pitching___Dashboard[], 20, FALSE)</f>
        <v>#N/A</v>
      </c>
      <c r="K1376" s="9" t="e">
        <f>VLOOKUP($D1376, Individual_Pitching___Advanced[], 21,FALSE)</f>
        <v>#N/A</v>
      </c>
      <c r="L1376" s="9" t="e">
        <f>VLOOKUP($B1376, 'Team Per G'!$A$2:$G$31, 7, FALSE)</f>
        <v>#N/A</v>
      </c>
      <c r="M1376" s="9" t="e">
        <f>VLOOKUP($B1376, 'FanGraphs - Team WAR Projected'!$B$2:$E$31, 3, FALSE)/162</f>
        <v>#N/A</v>
      </c>
      <c r="N1376" s="9" t="e">
        <f>VLOOKUP($B1376, Team_Pitching___Advanced[[Team]:[xFIP]], 19,FALSE)</f>
        <v>#N/A</v>
      </c>
      <c r="O1376" s="9" t="e">
        <f>VLOOKUP($B1376, Team_Pitching___Advanced[], 20, FALSE)</f>
        <v>#N/A</v>
      </c>
      <c r="P1376" s="9" t="e">
        <f>VLOOKUP($B1376, Team_Batting___Dashboard[[Team]:[wOBA]], 16, FALSE)</f>
        <v>#N/A</v>
      </c>
      <c r="Q1376" s="9" t="e">
        <f>VLOOKUP($B1376, Team_Batting___Advanced[[Team]:[OPS]], 9, FALSE)</f>
        <v>#N/A</v>
      </c>
      <c r="R1376" s="9" t="e">
        <f>VLOOKUP($B1376, Team_Batting___Advanced[], 19, FALSE)</f>
        <v>#N/A</v>
      </c>
      <c r="S1376" s="9" t="e">
        <f>VLOOKUP($B1376, 'Team Per G'!$A$2:$G$31, 3, FALSE)</f>
        <v>#N/A</v>
      </c>
      <c r="T1376" s="9" t="e">
        <f>VLOOKUP($B1376, 'Team Per G'!$A$2:$G$31, 5, FALSE)</f>
        <v>#N/A</v>
      </c>
      <c r="U1376" s="9" t="e">
        <f>VLOOKUP($B1376, 'Team Per G'!$A$2:$G$31, 4, FALSE)</f>
        <v>#N/A</v>
      </c>
      <c r="V1376" s="9" t="e">
        <f>VLOOKUP($B1376, Team_Batting___Dashboard[], 22, FALSE)/$F1376</f>
        <v>#N/A</v>
      </c>
      <c r="W1376" s="9" t="e">
        <f>VLOOKUP($B1376, 'FanGraphs - Team WAR Projected'!$B$2:$E$31, 4, FALSE)/162</f>
        <v>#N/A</v>
      </c>
      <c r="X1376" s="9" t="e">
        <f>VLOOKUP($B1376, FanGraphs_Standings[[Abbreviation]:[2024 Year to Date RS/G]], 6, FALSE)/$F1376</f>
        <v>#N/A</v>
      </c>
      <c r="Y1376" s="9" t="e">
        <f>VLOOKUP($B1376, FanGraphs_Standings[[Abbreviation]:[2024 Projected Full Season RDif]], 19, FALSE)/162</f>
        <v>#N/A</v>
      </c>
      <c r="Z1376" s="9" t="e">
        <f>VLOOKUP($B1376, FanGraphs_Standings[[Abbreviation]:[2024 Projected Full Season RDif]], 5, FALSE)</f>
        <v>#N/A</v>
      </c>
      <c r="AA1376" s="9" t="e">
        <f>VLOOKUP($B1376, FanGraphs_Standings[[Abbreviation]:[2024 Projected Full Season W%]], 18, FALSE)</f>
        <v>#N/A</v>
      </c>
      <c r="AB1376" s="9" t="e">
        <f>VLOOKUP($B1376, 'Home Field Adv'!$A$2:$I$31, 9, FALSE)</f>
        <v>#N/A</v>
      </c>
      <c r="AC1376" s="9" t="e">
        <f>VLOOKUP($C1376, FanGraphs_Standings[[Abbreviation]:[2024 Year to Date G]], 2, FALSE)</f>
        <v>#N/A</v>
      </c>
      <c r="AD1376" s="9" t="e">
        <f>VLOOKUP($E1376, 'SP Per G'!$A$2:$D$1380, 3, FALSE)</f>
        <v>#N/A</v>
      </c>
      <c r="AE1376" s="9" t="e">
        <f>VLOOKUP($E1376, 'SP Per G'!$A$2:$D$1380, 4, FALSE)</f>
        <v>#N/A</v>
      </c>
      <c r="AF1376" s="9" t="e">
        <f>VLOOKUP($E1376, Individual_Pitching___Dashboard[], 18, FALSE)</f>
        <v>#N/A</v>
      </c>
      <c r="AG1376" s="9" t="e">
        <f>VLOOKUP($E1376, Individual_Pitching___Dashboard[], 20, FALSE)</f>
        <v>#N/A</v>
      </c>
      <c r="AH1376" s="9" t="e">
        <f>VLOOKUP($E1376, Individual_Pitching___Advanced[], 21,FALSE)</f>
        <v>#N/A</v>
      </c>
      <c r="AI1376" s="9" t="e">
        <f>VLOOKUP($C1376, 'Team Per G'!$A$2:$G$31, 7, FALSE)</f>
        <v>#N/A</v>
      </c>
      <c r="AJ1376" s="9" t="e">
        <f>VLOOKUP($C1376, 'FanGraphs - Team WAR Projected'!$B$2:$E$31, 3, FALSE)/162</f>
        <v>#N/A</v>
      </c>
      <c r="AK1376" s="9" t="e">
        <f>VLOOKUP($C1376, Team_Pitching___Advanced[[Team]:[xFIP]], 19,FALSE)</f>
        <v>#N/A</v>
      </c>
      <c r="AL1376" s="9" t="e">
        <f>VLOOKUP($C1376, Team_Pitching___Advanced[], 20, FALSE)</f>
        <v>#N/A</v>
      </c>
      <c r="AM1376" s="9" t="e">
        <f>VLOOKUP($C1376, Team_Batting___Dashboard[[Team]:[wOBA]], 16, FALSE)</f>
        <v>#N/A</v>
      </c>
      <c r="AN1376" s="9" t="e">
        <f>VLOOKUP($C1376, Team_Batting___Advanced[[Team]:[OPS]], 9, FALSE)</f>
        <v>#N/A</v>
      </c>
      <c r="AO1376" s="9" t="e">
        <f>VLOOKUP($C1376, Team_Batting___Advanced[], 19, FALSE)</f>
        <v>#N/A</v>
      </c>
      <c r="AP1376" s="9" t="e">
        <f>VLOOKUP($C1376, 'Team Per G'!$A$2:$G$31, 3, FALSE)</f>
        <v>#N/A</v>
      </c>
      <c r="AQ1376" s="9" t="e">
        <f>VLOOKUP($C1376, 'Team Per G'!$A$2:$G$31, 5, FALSE)</f>
        <v>#N/A</v>
      </c>
      <c r="AR1376" s="9" t="e">
        <f>VLOOKUP($C1376, 'Team Per G'!$A$2:$G$31, 4, FALSE)</f>
        <v>#N/A</v>
      </c>
      <c r="AS1376" s="9" t="e">
        <f>VLOOKUP($C1376, Team_Batting___Dashboard[], 22, FALSE)/$AC1376</f>
        <v>#N/A</v>
      </c>
      <c r="AT1376" s="9" t="e">
        <f>VLOOKUP($C1376, 'FanGraphs - Team WAR Projected'!$B$2:$E$31, 4, FALSE)/162</f>
        <v>#N/A</v>
      </c>
      <c r="AU1376" s="9" t="e">
        <f>VLOOKUP($C1376, FanGraphs_Standings[[Abbreviation]:[2024 Year to Date RS/G]], 6, FALSE)/$AC1376</f>
        <v>#N/A</v>
      </c>
      <c r="AV1376" s="9" t="e">
        <f>VLOOKUP($C1376, FanGraphs_Standings[[Abbreviation]:[2024 Projected Full Season RDif]], 19, FALSE)/162</f>
        <v>#N/A</v>
      </c>
      <c r="AW1376" s="9" t="e">
        <f>VLOOKUP($C1376, FanGraphs_Standings[[Abbreviation]:[2024 Projected Full Season RDif]], 5, FALSE)</f>
        <v>#N/A</v>
      </c>
      <c r="AX1376" s="9" t="e">
        <f>VLOOKUP($C1376, FanGraphs_Standings[[Abbreviation]:[2024 Projected Full Season W%]], 18, FALSE)</f>
        <v>#N/A</v>
      </c>
      <c r="AY1376" s="9" t="e">
        <f>VLOOKUP($C1376, 'Home Field Adv'!$A$2:$K$31, 11, FALSE)</f>
        <v>#N/A</v>
      </c>
      <c r="BB1376" s="5" t="str">
        <f t="shared" si="64"/>
        <v/>
      </c>
      <c r="BC1376" s="5" t="str">
        <f t="shared" si="65"/>
        <v/>
      </c>
      <c r="BD1376" s="5" t="str">
        <f t="shared" si="66"/>
        <v/>
      </c>
    </row>
    <row r="1377" spans="6:56" x14ac:dyDescent="0.45">
      <c r="F1377" s="9" t="e">
        <f>VLOOKUP($B1377, FanGraphs_Standings[[Abbreviation]:[2024 Year to Date G]], 2, FALSE)</f>
        <v>#N/A</v>
      </c>
      <c r="G1377" s="9" t="e">
        <f>IF(ISERR(VLOOKUP($D1377, 'SP Per G'!$A$2:$D$1380, 3, FALSE)), L1377, VLOOKUP($D1377, 'SP Per G'!$A$2:$D$1380, 3, FALSE))</f>
        <v>#N/A</v>
      </c>
      <c r="H1377" s="9" t="e">
        <f>VLOOKUP($D1377, 'SP Per G'!$A$2:$D$1380, 4, FALSE)</f>
        <v>#N/A</v>
      </c>
      <c r="I1377" s="9" t="e">
        <f>VLOOKUP($D1377, Individual_Pitching___Dashboard[], 18, FALSE)</f>
        <v>#N/A</v>
      </c>
      <c r="J1377" s="9" t="e">
        <f>VLOOKUP($D1377, Individual_Pitching___Dashboard[], 20, FALSE)</f>
        <v>#N/A</v>
      </c>
      <c r="K1377" s="9" t="e">
        <f>VLOOKUP($D1377, Individual_Pitching___Advanced[], 21,FALSE)</f>
        <v>#N/A</v>
      </c>
      <c r="L1377" s="9" t="e">
        <f>VLOOKUP($B1377, 'Team Per G'!$A$2:$G$31, 7, FALSE)</f>
        <v>#N/A</v>
      </c>
      <c r="M1377" s="9" t="e">
        <f>VLOOKUP($B1377, 'FanGraphs - Team WAR Projected'!$B$2:$E$31, 3, FALSE)/162</f>
        <v>#N/A</v>
      </c>
      <c r="N1377" s="9" t="e">
        <f>VLOOKUP($B1377, Team_Pitching___Advanced[[Team]:[xFIP]], 19,FALSE)</f>
        <v>#N/A</v>
      </c>
      <c r="O1377" s="9" t="e">
        <f>VLOOKUP($B1377, Team_Pitching___Advanced[], 20, FALSE)</f>
        <v>#N/A</v>
      </c>
      <c r="P1377" s="9" t="e">
        <f>VLOOKUP($B1377, Team_Batting___Dashboard[[Team]:[wOBA]], 16, FALSE)</f>
        <v>#N/A</v>
      </c>
      <c r="Q1377" s="9" t="e">
        <f>VLOOKUP($B1377, Team_Batting___Advanced[[Team]:[OPS]], 9, FALSE)</f>
        <v>#N/A</v>
      </c>
      <c r="R1377" s="9" t="e">
        <f>VLOOKUP($B1377, Team_Batting___Advanced[], 19, FALSE)</f>
        <v>#N/A</v>
      </c>
      <c r="S1377" s="9" t="e">
        <f>VLOOKUP($B1377, 'Team Per G'!$A$2:$G$31, 3, FALSE)</f>
        <v>#N/A</v>
      </c>
      <c r="T1377" s="9" t="e">
        <f>VLOOKUP($B1377, 'Team Per G'!$A$2:$G$31, 5, FALSE)</f>
        <v>#N/A</v>
      </c>
      <c r="U1377" s="9" t="e">
        <f>VLOOKUP($B1377, 'Team Per G'!$A$2:$G$31, 4, FALSE)</f>
        <v>#N/A</v>
      </c>
      <c r="V1377" s="9" t="e">
        <f>VLOOKUP($B1377, Team_Batting___Dashboard[], 22, FALSE)/$F1377</f>
        <v>#N/A</v>
      </c>
      <c r="W1377" s="9" t="e">
        <f>VLOOKUP($B1377, 'FanGraphs - Team WAR Projected'!$B$2:$E$31, 4, FALSE)/162</f>
        <v>#N/A</v>
      </c>
      <c r="X1377" s="9" t="e">
        <f>VLOOKUP($B1377, FanGraphs_Standings[[Abbreviation]:[2024 Year to Date RS/G]], 6, FALSE)/$F1377</f>
        <v>#N/A</v>
      </c>
      <c r="Y1377" s="9" t="e">
        <f>VLOOKUP($B1377, FanGraphs_Standings[[Abbreviation]:[2024 Projected Full Season RDif]], 19, FALSE)/162</f>
        <v>#N/A</v>
      </c>
      <c r="Z1377" s="9" t="e">
        <f>VLOOKUP($B1377, FanGraphs_Standings[[Abbreviation]:[2024 Projected Full Season RDif]], 5, FALSE)</f>
        <v>#N/A</v>
      </c>
      <c r="AA1377" s="9" t="e">
        <f>VLOOKUP($B1377, FanGraphs_Standings[[Abbreviation]:[2024 Projected Full Season W%]], 18, FALSE)</f>
        <v>#N/A</v>
      </c>
      <c r="AB1377" s="9" t="e">
        <f>VLOOKUP($B1377, 'Home Field Adv'!$A$2:$I$31, 9, FALSE)</f>
        <v>#N/A</v>
      </c>
      <c r="AC1377" s="9" t="e">
        <f>VLOOKUP($C1377, FanGraphs_Standings[[Abbreviation]:[2024 Year to Date G]], 2, FALSE)</f>
        <v>#N/A</v>
      </c>
      <c r="AD1377" s="9" t="e">
        <f>VLOOKUP($E1377, 'SP Per G'!$A$2:$D$1380, 3, FALSE)</f>
        <v>#N/A</v>
      </c>
      <c r="AE1377" s="9" t="e">
        <f>VLOOKUP($E1377, 'SP Per G'!$A$2:$D$1380, 4, FALSE)</f>
        <v>#N/A</v>
      </c>
      <c r="AF1377" s="9" t="e">
        <f>VLOOKUP($E1377, Individual_Pitching___Dashboard[], 18, FALSE)</f>
        <v>#N/A</v>
      </c>
      <c r="AG1377" s="9" t="e">
        <f>VLOOKUP($E1377, Individual_Pitching___Dashboard[], 20, FALSE)</f>
        <v>#N/A</v>
      </c>
      <c r="AH1377" s="9" t="e">
        <f>VLOOKUP($E1377, Individual_Pitching___Advanced[], 21,FALSE)</f>
        <v>#N/A</v>
      </c>
      <c r="AI1377" s="9" t="e">
        <f>VLOOKUP($C1377, 'Team Per G'!$A$2:$G$31, 7, FALSE)</f>
        <v>#N/A</v>
      </c>
      <c r="AJ1377" s="9" t="e">
        <f>VLOOKUP($C1377, 'FanGraphs - Team WAR Projected'!$B$2:$E$31, 3, FALSE)/162</f>
        <v>#N/A</v>
      </c>
      <c r="AK1377" s="9" t="e">
        <f>VLOOKUP($C1377, Team_Pitching___Advanced[[Team]:[xFIP]], 19,FALSE)</f>
        <v>#N/A</v>
      </c>
      <c r="AL1377" s="9" t="e">
        <f>VLOOKUP($C1377, Team_Pitching___Advanced[], 20, FALSE)</f>
        <v>#N/A</v>
      </c>
      <c r="AM1377" s="9" t="e">
        <f>VLOOKUP($C1377, Team_Batting___Dashboard[[Team]:[wOBA]], 16, FALSE)</f>
        <v>#N/A</v>
      </c>
      <c r="AN1377" s="9" t="e">
        <f>VLOOKUP($C1377, Team_Batting___Advanced[[Team]:[OPS]], 9, FALSE)</f>
        <v>#N/A</v>
      </c>
      <c r="AO1377" s="9" t="e">
        <f>VLOOKUP($C1377, Team_Batting___Advanced[], 19, FALSE)</f>
        <v>#N/A</v>
      </c>
      <c r="AP1377" s="9" t="e">
        <f>VLOOKUP($C1377, 'Team Per G'!$A$2:$G$31, 3, FALSE)</f>
        <v>#N/A</v>
      </c>
      <c r="AQ1377" s="9" t="e">
        <f>VLOOKUP($C1377, 'Team Per G'!$A$2:$G$31, 5, FALSE)</f>
        <v>#N/A</v>
      </c>
      <c r="AR1377" s="9" t="e">
        <f>VLOOKUP($C1377, 'Team Per G'!$A$2:$G$31, 4, FALSE)</f>
        <v>#N/A</v>
      </c>
      <c r="AS1377" s="9" t="e">
        <f>VLOOKUP($C1377, Team_Batting___Dashboard[], 22, FALSE)/$AC1377</f>
        <v>#N/A</v>
      </c>
      <c r="AT1377" s="9" t="e">
        <f>VLOOKUP($C1377, 'FanGraphs - Team WAR Projected'!$B$2:$E$31, 4, FALSE)/162</f>
        <v>#N/A</v>
      </c>
      <c r="AU1377" s="9" t="e">
        <f>VLOOKUP($C1377, FanGraphs_Standings[[Abbreviation]:[2024 Year to Date RS/G]], 6, FALSE)/$AC1377</f>
        <v>#N/A</v>
      </c>
      <c r="AV1377" s="9" t="e">
        <f>VLOOKUP($C1377, FanGraphs_Standings[[Abbreviation]:[2024 Projected Full Season RDif]], 19, FALSE)/162</f>
        <v>#N/A</v>
      </c>
      <c r="AW1377" s="9" t="e">
        <f>VLOOKUP($C1377, FanGraphs_Standings[[Abbreviation]:[2024 Projected Full Season RDif]], 5, FALSE)</f>
        <v>#N/A</v>
      </c>
      <c r="AX1377" s="9" t="e">
        <f>VLOOKUP($C1377, FanGraphs_Standings[[Abbreviation]:[2024 Projected Full Season W%]], 18, FALSE)</f>
        <v>#N/A</v>
      </c>
      <c r="AY1377" s="9" t="e">
        <f>VLOOKUP($C1377, 'Home Field Adv'!$A$2:$K$31, 11, FALSE)</f>
        <v>#N/A</v>
      </c>
      <c r="BB1377" s="5" t="str">
        <f t="shared" si="64"/>
        <v/>
      </c>
      <c r="BC1377" s="5" t="str">
        <f t="shared" si="65"/>
        <v/>
      </c>
      <c r="BD1377" s="5" t="str">
        <f t="shared" si="66"/>
        <v/>
      </c>
    </row>
    <row r="1378" spans="6:56" x14ac:dyDescent="0.45">
      <c r="F1378" s="9" t="e">
        <f>VLOOKUP($B1378, FanGraphs_Standings[[Abbreviation]:[2024 Year to Date G]], 2, FALSE)</f>
        <v>#N/A</v>
      </c>
      <c r="G1378" s="9" t="e">
        <f>IF(ISERR(VLOOKUP($D1378, 'SP Per G'!$A$2:$D$1380, 3, FALSE)), L1378, VLOOKUP($D1378, 'SP Per G'!$A$2:$D$1380, 3, FALSE))</f>
        <v>#N/A</v>
      </c>
      <c r="H1378" s="9" t="e">
        <f>VLOOKUP($D1378, 'SP Per G'!$A$2:$D$1380, 4, FALSE)</f>
        <v>#N/A</v>
      </c>
      <c r="I1378" s="9" t="e">
        <f>VLOOKUP($D1378, Individual_Pitching___Dashboard[], 18, FALSE)</f>
        <v>#N/A</v>
      </c>
      <c r="J1378" s="9" t="e">
        <f>VLOOKUP($D1378, Individual_Pitching___Dashboard[], 20, FALSE)</f>
        <v>#N/A</v>
      </c>
      <c r="K1378" s="9" t="e">
        <f>VLOOKUP($D1378, Individual_Pitching___Advanced[], 21,FALSE)</f>
        <v>#N/A</v>
      </c>
      <c r="L1378" s="9" t="e">
        <f>VLOOKUP($B1378, 'Team Per G'!$A$2:$G$31, 7, FALSE)</f>
        <v>#N/A</v>
      </c>
      <c r="M1378" s="9" t="e">
        <f>VLOOKUP($B1378, 'FanGraphs - Team WAR Projected'!$B$2:$E$31, 3, FALSE)/162</f>
        <v>#N/A</v>
      </c>
      <c r="N1378" s="9" t="e">
        <f>VLOOKUP($B1378, Team_Pitching___Advanced[[Team]:[xFIP]], 19,FALSE)</f>
        <v>#N/A</v>
      </c>
      <c r="O1378" s="9" t="e">
        <f>VLOOKUP($B1378, Team_Pitching___Advanced[], 20, FALSE)</f>
        <v>#N/A</v>
      </c>
      <c r="P1378" s="9" t="e">
        <f>VLOOKUP($B1378, Team_Batting___Dashboard[[Team]:[wOBA]], 16, FALSE)</f>
        <v>#N/A</v>
      </c>
      <c r="Q1378" s="9" t="e">
        <f>VLOOKUP($B1378, Team_Batting___Advanced[[Team]:[OPS]], 9, FALSE)</f>
        <v>#N/A</v>
      </c>
      <c r="R1378" s="9" t="e">
        <f>VLOOKUP($B1378, Team_Batting___Advanced[], 19, FALSE)</f>
        <v>#N/A</v>
      </c>
      <c r="S1378" s="9" t="e">
        <f>VLOOKUP($B1378, 'Team Per G'!$A$2:$G$31, 3, FALSE)</f>
        <v>#N/A</v>
      </c>
      <c r="T1378" s="9" t="e">
        <f>VLOOKUP($B1378, 'Team Per G'!$A$2:$G$31, 5, FALSE)</f>
        <v>#N/A</v>
      </c>
      <c r="U1378" s="9" t="e">
        <f>VLOOKUP($B1378, 'Team Per G'!$A$2:$G$31, 4, FALSE)</f>
        <v>#N/A</v>
      </c>
      <c r="V1378" s="9" t="e">
        <f>VLOOKUP($B1378, Team_Batting___Dashboard[], 22, FALSE)/$F1378</f>
        <v>#N/A</v>
      </c>
      <c r="W1378" s="9" t="e">
        <f>VLOOKUP($B1378, 'FanGraphs - Team WAR Projected'!$B$2:$E$31, 4, FALSE)/162</f>
        <v>#N/A</v>
      </c>
      <c r="X1378" s="9" t="e">
        <f>VLOOKUP($B1378, FanGraphs_Standings[[Abbreviation]:[2024 Year to Date RS/G]], 6, FALSE)/$F1378</f>
        <v>#N/A</v>
      </c>
      <c r="Y1378" s="9" t="e">
        <f>VLOOKUP($B1378, FanGraphs_Standings[[Abbreviation]:[2024 Projected Full Season RDif]], 19, FALSE)/162</f>
        <v>#N/A</v>
      </c>
      <c r="Z1378" s="9" t="e">
        <f>VLOOKUP($B1378, FanGraphs_Standings[[Abbreviation]:[2024 Projected Full Season RDif]], 5, FALSE)</f>
        <v>#N/A</v>
      </c>
      <c r="AA1378" s="9" t="e">
        <f>VLOOKUP($B1378, FanGraphs_Standings[[Abbreviation]:[2024 Projected Full Season W%]], 18, FALSE)</f>
        <v>#N/A</v>
      </c>
      <c r="AB1378" s="9" t="e">
        <f>VLOOKUP($B1378, 'Home Field Adv'!$A$2:$I$31, 9, FALSE)</f>
        <v>#N/A</v>
      </c>
      <c r="AC1378" s="9" t="e">
        <f>VLOOKUP($C1378, FanGraphs_Standings[[Abbreviation]:[2024 Year to Date G]], 2, FALSE)</f>
        <v>#N/A</v>
      </c>
      <c r="AD1378" s="9" t="e">
        <f>VLOOKUP($E1378, 'SP Per G'!$A$2:$D$1380, 3, FALSE)</f>
        <v>#N/A</v>
      </c>
      <c r="AE1378" s="9" t="e">
        <f>VLOOKUP($E1378, 'SP Per G'!$A$2:$D$1380, 4, FALSE)</f>
        <v>#N/A</v>
      </c>
      <c r="AF1378" s="9" t="e">
        <f>VLOOKUP($E1378, Individual_Pitching___Dashboard[], 18, FALSE)</f>
        <v>#N/A</v>
      </c>
      <c r="AG1378" s="9" t="e">
        <f>VLOOKUP($E1378, Individual_Pitching___Dashboard[], 20, FALSE)</f>
        <v>#N/A</v>
      </c>
      <c r="AH1378" s="9" t="e">
        <f>VLOOKUP($E1378, Individual_Pitching___Advanced[], 21,FALSE)</f>
        <v>#N/A</v>
      </c>
      <c r="AI1378" s="9" t="e">
        <f>VLOOKUP($C1378, 'Team Per G'!$A$2:$G$31, 7, FALSE)</f>
        <v>#N/A</v>
      </c>
      <c r="AJ1378" s="9" t="e">
        <f>VLOOKUP($C1378, 'FanGraphs - Team WAR Projected'!$B$2:$E$31, 3, FALSE)/162</f>
        <v>#N/A</v>
      </c>
      <c r="AK1378" s="9" t="e">
        <f>VLOOKUP($C1378, Team_Pitching___Advanced[[Team]:[xFIP]], 19,FALSE)</f>
        <v>#N/A</v>
      </c>
      <c r="AL1378" s="9" t="e">
        <f>VLOOKUP($C1378, Team_Pitching___Advanced[], 20, FALSE)</f>
        <v>#N/A</v>
      </c>
      <c r="AM1378" s="9" t="e">
        <f>VLOOKUP($C1378, Team_Batting___Dashboard[[Team]:[wOBA]], 16, FALSE)</f>
        <v>#N/A</v>
      </c>
      <c r="AN1378" s="9" t="e">
        <f>VLOOKUP($C1378, Team_Batting___Advanced[[Team]:[OPS]], 9, FALSE)</f>
        <v>#N/A</v>
      </c>
      <c r="AO1378" s="9" t="e">
        <f>VLOOKUP($C1378, Team_Batting___Advanced[], 19, FALSE)</f>
        <v>#N/A</v>
      </c>
      <c r="AP1378" s="9" t="e">
        <f>VLOOKUP($C1378, 'Team Per G'!$A$2:$G$31, 3, FALSE)</f>
        <v>#N/A</v>
      </c>
      <c r="AQ1378" s="9" t="e">
        <f>VLOOKUP($C1378, 'Team Per G'!$A$2:$G$31, 5, FALSE)</f>
        <v>#N/A</v>
      </c>
      <c r="AR1378" s="9" t="e">
        <f>VLOOKUP($C1378, 'Team Per G'!$A$2:$G$31, 4, FALSE)</f>
        <v>#N/A</v>
      </c>
      <c r="AS1378" s="9" t="e">
        <f>VLOOKUP($C1378, Team_Batting___Dashboard[], 22, FALSE)/$AC1378</f>
        <v>#N/A</v>
      </c>
      <c r="AT1378" s="9" t="e">
        <f>VLOOKUP($C1378, 'FanGraphs - Team WAR Projected'!$B$2:$E$31, 4, FALSE)/162</f>
        <v>#N/A</v>
      </c>
      <c r="AU1378" s="9" t="e">
        <f>VLOOKUP($C1378, FanGraphs_Standings[[Abbreviation]:[2024 Year to Date RS/G]], 6, FALSE)/$AC1378</f>
        <v>#N/A</v>
      </c>
      <c r="AV1378" s="9" t="e">
        <f>VLOOKUP($C1378, FanGraphs_Standings[[Abbreviation]:[2024 Projected Full Season RDif]], 19, FALSE)/162</f>
        <v>#N/A</v>
      </c>
      <c r="AW1378" s="9" t="e">
        <f>VLOOKUP($C1378, FanGraphs_Standings[[Abbreviation]:[2024 Projected Full Season RDif]], 5, FALSE)</f>
        <v>#N/A</v>
      </c>
      <c r="AX1378" s="9" t="e">
        <f>VLOOKUP($C1378, FanGraphs_Standings[[Abbreviation]:[2024 Projected Full Season W%]], 18, FALSE)</f>
        <v>#N/A</v>
      </c>
      <c r="AY1378" s="9" t="e">
        <f>VLOOKUP($C1378, 'Home Field Adv'!$A$2:$K$31, 11, FALSE)</f>
        <v>#N/A</v>
      </c>
      <c r="BB1378" s="5" t="str">
        <f t="shared" si="64"/>
        <v/>
      </c>
      <c r="BC1378" s="5" t="str">
        <f t="shared" si="65"/>
        <v/>
      </c>
      <c r="BD1378" s="5" t="str">
        <f t="shared" si="66"/>
        <v/>
      </c>
    </row>
    <row r="1379" spans="6:56" x14ac:dyDescent="0.45">
      <c r="F1379" s="9" t="e">
        <f>VLOOKUP($B1379, FanGraphs_Standings[[Abbreviation]:[2024 Year to Date G]], 2, FALSE)</f>
        <v>#N/A</v>
      </c>
      <c r="G1379" s="9" t="e">
        <f>IF(ISERR(VLOOKUP($D1379, 'SP Per G'!$A$2:$D$1380, 3, FALSE)), L1379, VLOOKUP($D1379, 'SP Per G'!$A$2:$D$1380, 3, FALSE))</f>
        <v>#N/A</v>
      </c>
      <c r="H1379" s="9" t="e">
        <f>VLOOKUP($D1379, 'SP Per G'!$A$2:$D$1380, 4, FALSE)</f>
        <v>#N/A</v>
      </c>
      <c r="I1379" s="9" t="e">
        <f>VLOOKUP($D1379, Individual_Pitching___Dashboard[], 18, FALSE)</f>
        <v>#N/A</v>
      </c>
      <c r="J1379" s="9" t="e">
        <f>VLOOKUP($D1379, Individual_Pitching___Dashboard[], 20, FALSE)</f>
        <v>#N/A</v>
      </c>
      <c r="K1379" s="9" t="e">
        <f>VLOOKUP($D1379, Individual_Pitching___Advanced[], 21,FALSE)</f>
        <v>#N/A</v>
      </c>
      <c r="L1379" s="9" t="e">
        <f>VLOOKUP($B1379, 'Team Per G'!$A$2:$G$31, 7, FALSE)</f>
        <v>#N/A</v>
      </c>
      <c r="M1379" s="9" t="e">
        <f>VLOOKUP($B1379, 'FanGraphs - Team WAR Projected'!$B$2:$E$31, 3, FALSE)/162</f>
        <v>#N/A</v>
      </c>
      <c r="N1379" s="9" t="e">
        <f>VLOOKUP($B1379, Team_Pitching___Advanced[[Team]:[xFIP]], 19,FALSE)</f>
        <v>#N/A</v>
      </c>
      <c r="O1379" s="9" t="e">
        <f>VLOOKUP($B1379, Team_Pitching___Advanced[], 20, FALSE)</f>
        <v>#N/A</v>
      </c>
      <c r="P1379" s="9" t="e">
        <f>VLOOKUP($B1379, Team_Batting___Dashboard[[Team]:[wOBA]], 16, FALSE)</f>
        <v>#N/A</v>
      </c>
      <c r="Q1379" s="9" t="e">
        <f>VLOOKUP($B1379, Team_Batting___Advanced[[Team]:[OPS]], 9, FALSE)</f>
        <v>#N/A</v>
      </c>
      <c r="R1379" s="9" t="e">
        <f>VLOOKUP($B1379, Team_Batting___Advanced[], 19, FALSE)</f>
        <v>#N/A</v>
      </c>
      <c r="S1379" s="9" t="e">
        <f>VLOOKUP($B1379, 'Team Per G'!$A$2:$G$31, 3, FALSE)</f>
        <v>#N/A</v>
      </c>
      <c r="T1379" s="9" t="e">
        <f>VLOOKUP($B1379, 'Team Per G'!$A$2:$G$31, 5, FALSE)</f>
        <v>#N/A</v>
      </c>
      <c r="U1379" s="9" t="e">
        <f>VLOOKUP($B1379, 'Team Per G'!$A$2:$G$31, 4, FALSE)</f>
        <v>#N/A</v>
      </c>
      <c r="V1379" s="9" t="e">
        <f>VLOOKUP($B1379, Team_Batting___Dashboard[], 22, FALSE)/$F1379</f>
        <v>#N/A</v>
      </c>
      <c r="W1379" s="9" t="e">
        <f>VLOOKUP($B1379, 'FanGraphs - Team WAR Projected'!$B$2:$E$31, 4, FALSE)/162</f>
        <v>#N/A</v>
      </c>
      <c r="X1379" s="9" t="e">
        <f>VLOOKUP($B1379, FanGraphs_Standings[[Abbreviation]:[2024 Year to Date RS/G]], 6, FALSE)/$F1379</f>
        <v>#N/A</v>
      </c>
      <c r="Y1379" s="9" t="e">
        <f>VLOOKUP($B1379, FanGraphs_Standings[[Abbreviation]:[2024 Projected Full Season RDif]], 19, FALSE)/162</f>
        <v>#N/A</v>
      </c>
      <c r="Z1379" s="9" t="e">
        <f>VLOOKUP($B1379, FanGraphs_Standings[[Abbreviation]:[2024 Projected Full Season RDif]], 5, FALSE)</f>
        <v>#N/A</v>
      </c>
      <c r="AA1379" s="9" t="e">
        <f>VLOOKUP($B1379, FanGraphs_Standings[[Abbreviation]:[2024 Projected Full Season W%]], 18, FALSE)</f>
        <v>#N/A</v>
      </c>
      <c r="AB1379" s="9" t="e">
        <f>VLOOKUP($B1379, 'Home Field Adv'!$A$2:$I$31, 9, FALSE)</f>
        <v>#N/A</v>
      </c>
      <c r="AC1379" s="9" t="e">
        <f>VLOOKUP($C1379, FanGraphs_Standings[[Abbreviation]:[2024 Year to Date G]], 2, FALSE)</f>
        <v>#N/A</v>
      </c>
      <c r="AD1379" s="9" t="e">
        <f>VLOOKUP($E1379, 'SP Per G'!$A$2:$D$1380, 3, FALSE)</f>
        <v>#N/A</v>
      </c>
      <c r="AE1379" s="9" t="e">
        <f>VLOOKUP($E1379, 'SP Per G'!$A$2:$D$1380, 4, FALSE)</f>
        <v>#N/A</v>
      </c>
      <c r="AF1379" s="9" t="e">
        <f>VLOOKUP($E1379, Individual_Pitching___Dashboard[], 18, FALSE)</f>
        <v>#N/A</v>
      </c>
      <c r="AG1379" s="9" t="e">
        <f>VLOOKUP($E1379, Individual_Pitching___Dashboard[], 20, FALSE)</f>
        <v>#N/A</v>
      </c>
      <c r="AH1379" s="9" t="e">
        <f>VLOOKUP($E1379, Individual_Pitching___Advanced[], 21,FALSE)</f>
        <v>#N/A</v>
      </c>
      <c r="AI1379" s="9" t="e">
        <f>VLOOKUP($C1379, 'Team Per G'!$A$2:$G$31, 7, FALSE)</f>
        <v>#N/A</v>
      </c>
      <c r="AJ1379" s="9" t="e">
        <f>VLOOKUP($C1379, 'FanGraphs - Team WAR Projected'!$B$2:$E$31, 3, FALSE)/162</f>
        <v>#N/A</v>
      </c>
      <c r="AK1379" s="9" t="e">
        <f>VLOOKUP($C1379, Team_Pitching___Advanced[[Team]:[xFIP]], 19,FALSE)</f>
        <v>#N/A</v>
      </c>
      <c r="AL1379" s="9" t="e">
        <f>VLOOKUP($C1379, Team_Pitching___Advanced[], 20, FALSE)</f>
        <v>#N/A</v>
      </c>
      <c r="AM1379" s="9" t="e">
        <f>VLOOKUP($C1379, Team_Batting___Dashboard[[Team]:[wOBA]], 16, FALSE)</f>
        <v>#N/A</v>
      </c>
      <c r="AN1379" s="9" t="e">
        <f>VLOOKUP($C1379, Team_Batting___Advanced[[Team]:[OPS]], 9, FALSE)</f>
        <v>#N/A</v>
      </c>
      <c r="AO1379" s="9" t="e">
        <f>VLOOKUP($C1379, Team_Batting___Advanced[], 19, FALSE)</f>
        <v>#N/A</v>
      </c>
      <c r="AP1379" s="9" t="e">
        <f>VLOOKUP($C1379, 'Team Per G'!$A$2:$G$31, 3, FALSE)</f>
        <v>#N/A</v>
      </c>
      <c r="AQ1379" s="9" t="e">
        <f>VLOOKUP($C1379, 'Team Per G'!$A$2:$G$31, 5, FALSE)</f>
        <v>#N/A</v>
      </c>
      <c r="AR1379" s="9" t="e">
        <f>VLOOKUP($C1379, 'Team Per G'!$A$2:$G$31, 4, FALSE)</f>
        <v>#N/A</v>
      </c>
      <c r="AS1379" s="9" t="e">
        <f>VLOOKUP($C1379, Team_Batting___Dashboard[], 22, FALSE)/$AC1379</f>
        <v>#N/A</v>
      </c>
      <c r="AT1379" s="9" t="e">
        <f>VLOOKUP($C1379, 'FanGraphs - Team WAR Projected'!$B$2:$E$31, 4, FALSE)/162</f>
        <v>#N/A</v>
      </c>
      <c r="AU1379" s="9" t="e">
        <f>VLOOKUP($C1379, FanGraphs_Standings[[Abbreviation]:[2024 Year to Date RS/G]], 6, FALSE)/$AC1379</f>
        <v>#N/A</v>
      </c>
      <c r="AV1379" s="9" t="e">
        <f>VLOOKUP($C1379, FanGraphs_Standings[[Abbreviation]:[2024 Projected Full Season RDif]], 19, FALSE)/162</f>
        <v>#N/A</v>
      </c>
      <c r="AW1379" s="9" t="e">
        <f>VLOOKUP($C1379, FanGraphs_Standings[[Abbreviation]:[2024 Projected Full Season RDif]], 5, FALSE)</f>
        <v>#N/A</v>
      </c>
      <c r="AX1379" s="9" t="e">
        <f>VLOOKUP($C1379, FanGraphs_Standings[[Abbreviation]:[2024 Projected Full Season W%]], 18, FALSE)</f>
        <v>#N/A</v>
      </c>
      <c r="AY1379" s="9" t="e">
        <f>VLOOKUP($C1379, 'Home Field Adv'!$A$2:$K$31, 11, FALSE)</f>
        <v>#N/A</v>
      </c>
      <c r="BB1379" s="5" t="str">
        <f t="shared" si="64"/>
        <v/>
      </c>
      <c r="BC1379" s="5" t="str">
        <f t="shared" si="65"/>
        <v/>
      </c>
      <c r="BD1379" s="5" t="str">
        <f t="shared" si="66"/>
        <v/>
      </c>
    </row>
    <row r="1380" spans="6:56" x14ac:dyDescent="0.45">
      <c r="F1380" s="9" t="e">
        <f>VLOOKUP($B1380, FanGraphs_Standings[[Abbreviation]:[2024 Year to Date G]], 2, FALSE)</f>
        <v>#N/A</v>
      </c>
      <c r="G1380" s="9" t="e">
        <f>IF(ISERR(VLOOKUP($D1380, 'SP Per G'!$A$2:$D$1380, 3, FALSE)), L1380, VLOOKUP($D1380, 'SP Per G'!$A$2:$D$1380, 3, FALSE))</f>
        <v>#N/A</v>
      </c>
      <c r="H1380" s="9" t="e">
        <f>VLOOKUP($D1380, 'SP Per G'!$A$2:$D$1380, 4, FALSE)</f>
        <v>#N/A</v>
      </c>
      <c r="I1380" s="9" t="e">
        <f>VLOOKUP($D1380, Individual_Pitching___Dashboard[], 18, FALSE)</f>
        <v>#N/A</v>
      </c>
      <c r="J1380" s="9" t="e">
        <f>VLOOKUP($D1380, Individual_Pitching___Dashboard[], 20, FALSE)</f>
        <v>#N/A</v>
      </c>
      <c r="K1380" s="9" t="e">
        <f>VLOOKUP($D1380, Individual_Pitching___Advanced[], 21,FALSE)</f>
        <v>#N/A</v>
      </c>
      <c r="L1380" s="9" t="e">
        <f>VLOOKUP($B1380, 'Team Per G'!$A$2:$G$31, 7, FALSE)</f>
        <v>#N/A</v>
      </c>
      <c r="M1380" s="9" t="e">
        <f>VLOOKUP($B1380, 'FanGraphs - Team WAR Projected'!$B$2:$E$31, 3, FALSE)/162</f>
        <v>#N/A</v>
      </c>
      <c r="N1380" s="9" t="e">
        <f>VLOOKUP($B1380, Team_Pitching___Advanced[[Team]:[xFIP]], 19,FALSE)</f>
        <v>#N/A</v>
      </c>
      <c r="O1380" s="9" t="e">
        <f>VLOOKUP($B1380, Team_Pitching___Advanced[], 20, FALSE)</f>
        <v>#N/A</v>
      </c>
      <c r="P1380" s="9" t="e">
        <f>VLOOKUP($B1380, Team_Batting___Dashboard[[Team]:[wOBA]], 16, FALSE)</f>
        <v>#N/A</v>
      </c>
      <c r="Q1380" s="9" t="e">
        <f>VLOOKUP($B1380, Team_Batting___Advanced[[Team]:[OPS]], 9, FALSE)</f>
        <v>#N/A</v>
      </c>
      <c r="R1380" s="9" t="e">
        <f>VLOOKUP($B1380, Team_Batting___Advanced[], 19, FALSE)</f>
        <v>#N/A</v>
      </c>
      <c r="S1380" s="9" t="e">
        <f>VLOOKUP($B1380, 'Team Per G'!$A$2:$G$31, 3, FALSE)</f>
        <v>#N/A</v>
      </c>
      <c r="T1380" s="9" t="e">
        <f>VLOOKUP($B1380, 'Team Per G'!$A$2:$G$31, 5, FALSE)</f>
        <v>#N/A</v>
      </c>
      <c r="U1380" s="9" t="e">
        <f>VLOOKUP($B1380, 'Team Per G'!$A$2:$G$31, 4, FALSE)</f>
        <v>#N/A</v>
      </c>
      <c r="V1380" s="9" t="e">
        <f>VLOOKUP($B1380, Team_Batting___Dashboard[], 22, FALSE)/$F1380</f>
        <v>#N/A</v>
      </c>
      <c r="W1380" s="9" t="e">
        <f>VLOOKUP($B1380, 'FanGraphs - Team WAR Projected'!$B$2:$E$31, 4, FALSE)/162</f>
        <v>#N/A</v>
      </c>
      <c r="X1380" s="9" t="e">
        <f>VLOOKUP($B1380, FanGraphs_Standings[[Abbreviation]:[2024 Year to Date RS/G]], 6, FALSE)/$F1380</f>
        <v>#N/A</v>
      </c>
      <c r="Y1380" s="9" t="e">
        <f>VLOOKUP($B1380, FanGraphs_Standings[[Abbreviation]:[2024 Projected Full Season RDif]], 19, FALSE)/162</f>
        <v>#N/A</v>
      </c>
      <c r="Z1380" s="9" t="e">
        <f>VLOOKUP($B1380, FanGraphs_Standings[[Abbreviation]:[2024 Projected Full Season RDif]], 5, FALSE)</f>
        <v>#N/A</v>
      </c>
      <c r="AA1380" s="9" t="e">
        <f>VLOOKUP($B1380, FanGraphs_Standings[[Abbreviation]:[2024 Projected Full Season W%]], 18, FALSE)</f>
        <v>#N/A</v>
      </c>
      <c r="AB1380" s="9" t="e">
        <f>VLOOKUP($B1380, 'Home Field Adv'!$A$2:$I$31, 9, FALSE)</f>
        <v>#N/A</v>
      </c>
      <c r="AC1380" s="9" t="e">
        <f>VLOOKUP($C1380, FanGraphs_Standings[[Abbreviation]:[2024 Year to Date G]], 2, FALSE)</f>
        <v>#N/A</v>
      </c>
      <c r="AD1380" s="9" t="e">
        <f>VLOOKUP($E1380, 'SP Per G'!$A$2:$D$1380, 3, FALSE)</f>
        <v>#N/A</v>
      </c>
      <c r="AE1380" s="9" t="e">
        <f>VLOOKUP($E1380, 'SP Per G'!$A$2:$D$1380, 4, FALSE)</f>
        <v>#N/A</v>
      </c>
      <c r="AF1380" s="9" t="e">
        <f>VLOOKUP($E1380, Individual_Pitching___Dashboard[], 18, FALSE)</f>
        <v>#N/A</v>
      </c>
      <c r="AG1380" s="9" t="e">
        <f>VLOOKUP($E1380, Individual_Pitching___Dashboard[], 20, FALSE)</f>
        <v>#N/A</v>
      </c>
      <c r="AH1380" s="9" t="e">
        <f>VLOOKUP($E1380, Individual_Pitching___Advanced[], 21,FALSE)</f>
        <v>#N/A</v>
      </c>
      <c r="AI1380" s="9" t="e">
        <f>VLOOKUP($C1380, 'Team Per G'!$A$2:$G$31, 7, FALSE)</f>
        <v>#N/A</v>
      </c>
      <c r="AJ1380" s="9" t="e">
        <f>VLOOKUP($C1380, 'FanGraphs - Team WAR Projected'!$B$2:$E$31, 3, FALSE)/162</f>
        <v>#N/A</v>
      </c>
      <c r="AK1380" s="9" t="e">
        <f>VLOOKUP($C1380, Team_Pitching___Advanced[[Team]:[xFIP]], 19,FALSE)</f>
        <v>#N/A</v>
      </c>
      <c r="AL1380" s="9" t="e">
        <f>VLOOKUP($C1380, Team_Pitching___Advanced[], 20, FALSE)</f>
        <v>#N/A</v>
      </c>
      <c r="AM1380" s="9" t="e">
        <f>VLOOKUP($C1380, Team_Batting___Dashboard[[Team]:[wOBA]], 16, FALSE)</f>
        <v>#N/A</v>
      </c>
      <c r="AN1380" s="9" t="e">
        <f>VLOOKUP($C1380, Team_Batting___Advanced[[Team]:[OPS]], 9, FALSE)</f>
        <v>#N/A</v>
      </c>
      <c r="AO1380" s="9" t="e">
        <f>VLOOKUP($C1380, Team_Batting___Advanced[], 19, FALSE)</f>
        <v>#N/A</v>
      </c>
      <c r="AP1380" s="9" t="e">
        <f>VLOOKUP($C1380, 'Team Per G'!$A$2:$G$31, 3, FALSE)</f>
        <v>#N/A</v>
      </c>
      <c r="AQ1380" s="9" t="e">
        <f>VLOOKUP($C1380, 'Team Per G'!$A$2:$G$31, 5, FALSE)</f>
        <v>#N/A</v>
      </c>
      <c r="AR1380" s="9" t="e">
        <f>VLOOKUP($C1380, 'Team Per G'!$A$2:$G$31, 4, FALSE)</f>
        <v>#N/A</v>
      </c>
      <c r="AS1380" s="9" t="e">
        <f>VLOOKUP($C1380, Team_Batting___Dashboard[], 22, FALSE)/$AC1380</f>
        <v>#N/A</v>
      </c>
      <c r="AT1380" s="9" t="e">
        <f>VLOOKUP($C1380, 'FanGraphs - Team WAR Projected'!$B$2:$E$31, 4, FALSE)/162</f>
        <v>#N/A</v>
      </c>
      <c r="AU1380" s="9" t="e">
        <f>VLOOKUP($C1380, FanGraphs_Standings[[Abbreviation]:[2024 Year to Date RS/G]], 6, FALSE)/$AC1380</f>
        <v>#N/A</v>
      </c>
      <c r="AV1380" s="9" t="e">
        <f>VLOOKUP($C1380, FanGraphs_Standings[[Abbreviation]:[2024 Projected Full Season RDif]], 19, FALSE)/162</f>
        <v>#N/A</v>
      </c>
      <c r="AW1380" s="9" t="e">
        <f>VLOOKUP($C1380, FanGraphs_Standings[[Abbreviation]:[2024 Projected Full Season RDif]], 5, FALSE)</f>
        <v>#N/A</v>
      </c>
      <c r="AX1380" s="9" t="e">
        <f>VLOOKUP($C1380, FanGraphs_Standings[[Abbreviation]:[2024 Projected Full Season W%]], 18, FALSE)</f>
        <v>#N/A</v>
      </c>
      <c r="AY1380" s="9" t="e">
        <f>VLOOKUP($C1380, 'Home Field Adv'!$A$2:$K$31, 11, FALSE)</f>
        <v>#N/A</v>
      </c>
      <c r="BB1380" s="5" t="str">
        <f t="shared" si="64"/>
        <v/>
      </c>
      <c r="BC1380" s="5" t="str">
        <f t="shared" si="65"/>
        <v/>
      </c>
      <c r="BD1380" s="5" t="str">
        <f t="shared" si="66"/>
        <v/>
      </c>
    </row>
    <row r="1381" spans="6:56" x14ac:dyDescent="0.45">
      <c r="F1381" s="9" t="e">
        <f>VLOOKUP($B1381, FanGraphs_Standings[[Abbreviation]:[2024 Year to Date G]], 2, FALSE)</f>
        <v>#N/A</v>
      </c>
      <c r="G1381" s="9" t="e">
        <f>IF(ISERR(VLOOKUP($D1381, 'SP Per G'!$A$2:$D$1380, 3, FALSE)), L1381, VLOOKUP($D1381, 'SP Per G'!$A$2:$D$1380, 3, FALSE))</f>
        <v>#N/A</v>
      </c>
      <c r="H1381" s="9" t="e">
        <f>VLOOKUP($D1381, 'SP Per G'!$A$2:$D$1380, 4, FALSE)</f>
        <v>#N/A</v>
      </c>
      <c r="I1381" s="9" t="e">
        <f>VLOOKUP($D1381, Individual_Pitching___Dashboard[], 18, FALSE)</f>
        <v>#N/A</v>
      </c>
      <c r="J1381" s="9" t="e">
        <f>VLOOKUP($D1381, Individual_Pitching___Dashboard[], 20, FALSE)</f>
        <v>#N/A</v>
      </c>
      <c r="K1381" s="9" t="e">
        <f>VLOOKUP($D1381, Individual_Pitching___Advanced[], 21,FALSE)</f>
        <v>#N/A</v>
      </c>
      <c r="L1381" s="9" t="e">
        <f>VLOOKUP($B1381, 'Team Per G'!$A$2:$G$31, 7, FALSE)</f>
        <v>#N/A</v>
      </c>
      <c r="M1381" s="9" t="e">
        <f>VLOOKUP($B1381, 'FanGraphs - Team WAR Projected'!$B$2:$E$31, 3, FALSE)/162</f>
        <v>#N/A</v>
      </c>
      <c r="N1381" s="9" t="e">
        <f>VLOOKUP($B1381, Team_Pitching___Advanced[[Team]:[xFIP]], 19,FALSE)</f>
        <v>#N/A</v>
      </c>
      <c r="O1381" s="9" t="e">
        <f>VLOOKUP($B1381, Team_Pitching___Advanced[], 20, FALSE)</f>
        <v>#N/A</v>
      </c>
      <c r="P1381" s="9" t="e">
        <f>VLOOKUP($B1381, Team_Batting___Dashboard[[Team]:[wOBA]], 16, FALSE)</f>
        <v>#N/A</v>
      </c>
      <c r="Q1381" s="9" t="e">
        <f>VLOOKUP($B1381, Team_Batting___Advanced[[Team]:[OPS]], 9, FALSE)</f>
        <v>#N/A</v>
      </c>
      <c r="R1381" s="9" t="e">
        <f>VLOOKUP($B1381, Team_Batting___Advanced[], 19, FALSE)</f>
        <v>#N/A</v>
      </c>
      <c r="S1381" s="9" t="e">
        <f>VLOOKUP($B1381, 'Team Per G'!$A$2:$G$31, 3, FALSE)</f>
        <v>#N/A</v>
      </c>
      <c r="T1381" s="9" t="e">
        <f>VLOOKUP($B1381, 'Team Per G'!$A$2:$G$31, 5, FALSE)</f>
        <v>#N/A</v>
      </c>
      <c r="U1381" s="9" t="e">
        <f>VLOOKUP($B1381, 'Team Per G'!$A$2:$G$31, 4, FALSE)</f>
        <v>#N/A</v>
      </c>
      <c r="V1381" s="9" t="e">
        <f>VLOOKUP($B1381, Team_Batting___Dashboard[], 22, FALSE)/$F1381</f>
        <v>#N/A</v>
      </c>
      <c r="W1381" s="9" t="e">
        <f>VLOOKUP($B1381, 'FanGraphs - Team WAR Projected'!$B$2:$E$31, 4, FALSE)/162</f>
        <v>#N/A</v>
      </c>
      <c r="X1381" s="9" t="e">
        <f>VLOOKUP($B1381, FanGraphs_Standings[[Abbreviation]:[2024 Year to Date RS/G]], 6, FALSE)/$F1381</f>
        <v>#N/A</v>
      </c>
      <c r="Y1381" s="9" t="e">
        <f>VLOOKUP($B1381, FanGraphs_Standings[[Abbreviation]:[2024 Projected Full Season RDif]], 19, FALSE)/162</f>
        <v>#N/A</v>
      </c>
      <c r="Z1381" s="9" t="e">
        <f>VLOOKUP($B1381, FanGraphs_Standings[[Abbreviation]:[2024 Projected Full Season RDif]], 5, FALSE)</f>
        <v>#N/A</v>
      </c>
      <c r="AA1381" s="9" t="e">
        <f>VLOOKUP($B1381, FanGraphs_Standings[[Abbreviation]:[2024 Projected Full Season W%]], 18, FALSE)</f>
        <v>#N/A</v>
      </c>
      <c r="AB1381" s="9" t="e">
        <f>VLOOKUP($B1381, 'Home Field Adv'!$A$2:$I$31, 9, FALSE)</f>
        <v>#N/A</v>
      </c>
      <c r="AC1381" s="9" t="e">
        <f>VLOOKUP($C1381, FanGraphs_Standings[[Abbreviation]:[2024 Year to Date G]], 2, FALSE)</f>
        <v>#N/A</v>
      </c>
      <c r="AD1381" s="9" t="e">
        <f>VLOOKUP($E1381, 'SP Per G'!$A$2:$D$1380, 3, FALSE)</f>
        <v>#N/A</v>
      </c>
      <c r="AE1381" s="9" t="e">
        <f>VLOOKUP($E1381, 'SP Per G'!$A$2:$D$1380, 4, FALSE)</f>
        <v>#N/A</v>
      </c>
      <c r="AF1381" s="9" t="e">
        <f>VLOOKUP($E1381, Individual_Pitching___Dashboard[], 18, FALSE)</f>
        <v>#N/A</v>
      </c>
      <c r="AG1381" s="9" t="e">
        <f>VLOOKUP($E1381, Individual_Pitching___Dashboard[], 20, FALSE)</f>
        <v>#N/A</v>
      </c>
      <c r="AH1381" s="9" t="e">
        <f>VLOOKUP($E1381, Individual_Pitching___Advanced[], 21,FALSE)</f>
        <v>#N/A</v>
      </c>
      <c r="AI1381" s="9" t="e">
        <f>VLOOKUP($C1381, 'Team Per G'!$A$2:$G$31, 7, FALSE)</f>
        <v>#N/A</v>
      </c>
      <c r="AJ1381" s="9" t="e">
        <f>VLOOKUP($C1381, 'FanGraphs - Team WAR Projected'!$B$2:$E$31, 3, FALSE)/162</f>
        <v>#N/A</v>
      </c>
      <c r="AK1381" s="9" t="e">
        <f>VLOOKUP($C1381, Team_Pitching___Advanced[[Team]:[xFIP]], 19,FALSE)</f>
        <v>#N/A</v>
      </c>
      <c r="AL1381" s="9" t="e">
        <f>VLOOKUP($C1381, Team_Pitching___Advanced[], 20, FALSE)</f>
        <v>#N/A</v>
      </c>
      <c r="AM1381" s="9" t="e">
        <f>VLOOKUP($C1381, Team_Batting___Dashboard[[Team]:[wOBA]], 16, FALSE)</f>
        <v>#N/A</v>
      </c>
      <c r="AN1381" s="9" t="e">
        <f>VLOOKUP($C1381, Team_Batting___Advanced[[Team]:[OPS]], 9, FALSE)</f>
        <v>#N/A</v>
      </c>
      <c r="AO1381" s="9" t="e">
        <f>VLOOKUP($C1381, Team_Batting___Advanced[], 19, FALSE)</f>
        <v>#N/A</v>
      </c>
      <c r="AP1381" s="9" t="e">
        <f>VLOOKUP($C1381, 'Team Per G'!$A$2:$G$31, 3, FALSE)</f>
        <v>#N/A</v>
      </c>
      <c r="AQ1381" s="9" t="e">
        <f>VLOOKUP($C1381, 'Team Per G'!$A$2:$G$31, 5, FALSE)</f>
        <v>#N/A</v>
      </c>
      <c r="AR1381" s="9" t="e">
        <f>VLOOKUP($C1381, 'Team Per G'!$A$2:$G$31, 4, FALSE)</f>
        <v>#N/A</v>
      </c>
      <c r="AS1381" s="9" t="e">
        <f>VLOOKUP($C1381, Team_Batting___Dashboard[], 22, FALSE)/$AC1381</f>
        <v>#N/A</v>
      </c>
      <c r="AT1381" s="9" t="e">
        <f>VLOOKUP($C1381, 'FanGraphs - Team WAR Projected'!$B$2:$E$31, 4, FALSE)/162</f>
        <v>#N/A</v>
      </c>
      <c r="AU1381" s="9" t="e">
        <f>VLOOKUP($C1381, FanGraphs_Standings[[Abbreviation]:[2024 Year to Date RS/G]], 6, FALSE)/$AC1381</f>
        <v>#N/A</v>
      </c>
      <c r="AV1381" s="9" t="e">
        <f>VLOOKUP($C1381, FanGraphs_Standings[[Abbreviation]:[2024 Projected Full Season RDif]], 19, FALSE)/162</f>
        <v>#N/A</v>
      </c>
      <c r="AW1381" s="9" t="e">
        <f>VLOOKUP($C1381, FanGraphs_Standings[[Abbreviation]:[2024 Projected Full Season RDif]], 5, FALSE)</f>
        <v>#N/A</v>
      </c>
      <c r="AX1381" s="9" t="e">
        <f>VLOOKUP($C1381, FanGraphs_Standings[[Abbreviation]:[2024 Projected Full Season W%]], 18, FALSE)</f>
        <v>#N/A</v>
      </c>
      <c r="AY1381" s="9" t="e">
        <f>VLOOKUP($C1381, 'Home Field Adv'!$A$2:$K$31, 11, FALSE)</f>
        <v>#N/A</v>
      </c>
      <c r="BB1381" s="5" t="str">
        <f t="shared" si="64"/>
        <v/>
      </c>
      <c r="BC1381" s="5" t="str">
        <f t="shared" si="65"/>
        <v/>
      </c>
      <c r="BD1381" s="5" t="str">
        <f t="shared" si="66"/>
        <v/>
      </c>
    </row>
    <row r="1382" spans="6:56" x14ac:dyDescent="0.45">
      <c r="F1382" s="9" t="e">
        <f>VLOOKUP($B1382, FanGraphs_Standings[[Abbreviation]:[2024 Year to Date G]], 2, FALSE)</f>
        <v>#N/A</v>
      </c>
      <c r="G1382" s="9" t="e">
        <f>IF(ISERR(VLOOKUP($D1382, 'SP Per G'!$A$2:$D$1380, 3, FALSE)), L1382, VLOOKUP($D1382, 'SP Per G'!$A$2:$D$1380, 3, FALSE))</f>
        <v>#N/A</v>
      </c>
      <c r="H1382" s="9" t="e">
        <f>VLOOKUP($D1382, 'SP Per G'!$A$2:$D$1380, 4, FALSE)</f>
        <v>#N/A</v>
      </c>
      <c r="I1382" s="9" t="e">
        <f>VLOOKUP($D1382, Individual_Pitching___Dashboard[], 18, FALSE)</f>
        <v>#N/A</v>
      </c>
      <c r="J1382" s="9" t="e">
        <f>VLOOKUP($D1382, Individual_Pitching___Dashboard[], 20, FALSE)</f>
        <v>#N/A</v>
      </c>
      <c r="K1382" s="9" t="e">
        <f>VLOOKUP($D1382, Individual_Pitching___Advanced[], 21,FALSE)</f>
        <v>#N/A</v>
      </c>
      <c r="L1382" s="9" t="e">
        <f>VLOOKUP($B1382, 'Team Per G'!$A$2:$G$31, 7, FALSE)</f>
        <v>#N/A</v>
      </c>
      <c r="M1382" s="9" t="e">
        <f>VLOOKUP($B1382, 'FanGraphs - Team WAR Projected'!$B$2:$E$31, 3, FALSE)/162</f>
        <v>#N/A</v>
      </c>
      <c r="N1382" s="9" t="e">
        <f>VLOOKUP($B1382, Team_Pitching___Advanced[[Team]:[xFIP]], 19,FALSE)</f>
        <v>#N/A</v>
      </c>
      <c r="O1382" s="9" t="e">
        <f>VLOOKUP($B1382, Team_Pitching___Advanced[], 20, FALSE)</f>
        <v>#N/A</v>
      </c>
      <c r="P1382" s="9" t="e">
        <f>VLOOKUP($B1382, Team_Batting___Dashboard[[Team]:[wOBA]], 16, FALSE)</f>
        <v>#N/A</v>
      </c>
      <c r="Q1382" s="9" t="e">
        <f>VLOOKUP($B1382, Team_Batting___Advanced[[Team]:[OPS]], 9, FALSE)</f>
        <v>#N/A</v>
      </c>
      <c r="R1382" s="9" t="e">
        <f>VLOOKUP($B1382, Team_Batting___Advanced[], 19, FALSE)</f>
        <v>#N/A</v>
      </c>
      <c r="S1382" s="9" t="e">
        <f>VLOOKUP($B1382, 'Team Per G'!$A$2:$G$31, 3, FALSE)</f>
        <v>#N/A</v>
      </c>
      <c r="T1382" s="9" t="e">
        <f>VLOOKUP($B1382, 'Team Per G'!$A$2:$G$31, 5, FALSE)</f>
        <v>#N/A</v>
      </c>
      <c r="U1382" s="9" t="e">
        <f>VLOOKUP($B1382, 'Team Per G'!$A$2:$G$31, 4, FALSE)</f>
        <v>#N/A</v>
      </c>
      <c r="V1382" s="9" t="e">
        <f>VLOOKUP($B1382, Team_Batting___Dashboard[], 22, FALSE)/$F1382</f>
        <v>#N/A</v>
      </c>
      <c r="W1382" s="9" t="e">
        <f>VLOOKUP($B1382, 'FanGraphs - Team WAR Projected'!$B$2:$E$31, 4, FALSE)/162</f>
        <v>#N/A</v>
      </c>
      <c r="X1382" s="9" t="e">
        <f>VLOOKUP($B1382, FanGraphs_Standings[[Abbreviation]:[2024 Year to Date RS/G]], 6, FALSE)/$F1382</f>
        <v>#N/A</v>
      </c>
      <c r="Y1382" s="9" t="e">
        <f>VLOOKUP($B1382, FanGraphs_Standings[[Abbreviation]:[2024 Projected Full Season RDif]], 19, FALSE)/162</f>
        <v>#N/A</v>
      </c>
      <c r="Z1382" s="9" t="e">
        <f>VLOOKUP($B1382, FanGraphs_Standings[[Abbreviation]:[2024 Projected Full Season RDif]], 5, FALSE)</f>
        <v>#N/A</v>
      </c>
      <c r="AA1382" s="9" t="e">
        <f>VLOOKUP($B1382, FanGraphs_Standings[[Abbreviation]:[2024 Projected Full Season W%]], 18, FALSE)</f>
        <v>#N/A</v>
      </c>
      <c r="AB1382" s="9" t="e">
        <f>VLOOKUP($B1382, 'Home Field Adv'!$A$2:$I$31, 9, FALSE)</f>
        <v>#N/A</v>
      </c>
      <c r="AC1382" s="9" t="e">
        <f>VLOOKUP($C1382, FanGraphs_Standings[[Abbreviation]:[2024 Year to Date G]], 2, FALSE)</f>
        <v>#N/A</v>
      </c>
      <c r="AD1382" s="9" t="e">
        <f>VLOOKUP($E1382, 'SP Per G'!$A$2:$D$1380, 3, FALSE)</f>
        <v>#N/A</v>
      </c>
      <c r="AE1382" s="9" t="e">
        <f>VLOOKUP($E1382, 'SP Per G'!$A$2:$D$1380, 4, FALSE)</f>
        <v>#N/A</v>
      </c>
      <c r="AF1382" s="9" t="e">
        <f>VLOOKUP($E1382, Individual_Pitching___Dashboard[], 18, FALSE)</f>
        <v>#N/A</v>
      </c>
      <c r="AG1382" s="9" t="e">
        <f>VLOOKUP($E1382, Individual_Pitching___Dashboard[], 20, FALSE)</f>
        <v>#N/A</v>
      </c>
      <c r="AH1382" s="9" t="e">
        <f>VLOOKUP($E1382, Individual_Pitching___Advanced[], 21,FALSE)</f>
        <v>#N/A</v>
      </c>
      <c r="AI1382" s="9" t="e">
        <f>VLOOKUP($C1382, 'Team Per G'!$A$2:$G$31, 7, FALSE)</f>
        <v>#N/A</v>
      </c>
      <c r="AJ1382" s="9" t="e">
        <f>VLOOKUP($C1382, 'FanGraphs - Team WAR Projected'!$B$2:$E$31, 3, FALSE)/162</f>
        <v>#N/A</v>
      </c>
      <c r="AK1382" s="9" t="e">
        <f>VLOOKUP($C1382, Team_Pitching___Advanced[[Team]:[xFIP]], 19,FALSE)</f>
        <v>#N/A</v>
      </c>
      <c r="AL1382" s="9" t="e">
        <f>VLOOKUP($C1382, Team_Pitching___Advanced[], 20, FALSE)</f>
        <v>#N/A</v>
      </c>
      <c r="AM1382" s="9" t="e">
        <f>VLOOKUP($C1382, Team_Batting___Dashboard[[Team]:[wOBA]], 16, FALSE)</f>
        <v>#N/A</v>
      </c>
      <c r="AN1382" s="9" t="e">
        <f>VLOOKUP($C1382, Team_Batting___Advanced[[Team]:[OPS]], 9, FALSE)</f>
        <v>#N/A</v>
      </c>
      <c r="AO1382" s="9" t="e">
        <f>VLOOKUP($C1382, Team_Batting___Advanced[], 19, FALSE)</f>
        <v>#N/A</v>
      </c>
      <c r="AP1382" s="9" t="e">
        <f>VLOOKUP($C1382, 'Team Per G'!$A$2:$G$31, 3, FALSE)</f>
        <v>#N/A</v>
      </c>
      <c r="AQ1382" s="9" t="e">
        <f>VLOOKUP($C1382, 'Team Per G'!$A$2:$G$31, 5, FALSE)</f>
        <v>#N/A</v>
      </c>
      <c r="AR1382" s="9" t="e">
        <f>VLOOKUP($C1382, 'Team Per G'!$A$2:$G$31, 4, FALSE)</f>
        <v>#N/A</v>
      </c>
      <c r="AS1382" s="9" t="e">
        <f>VLOOKUP($C1382, Team_Batting___Dashboard[], 22, FALSE)/$AC1382</f>
        <v>#N/A</v>
      </c>
      <c r="AT1382" s="9" t="e">
        <f>VLOOKUP($C1382, 'FanGraphs - Team WAR Projected'!$B$2:$E$31, 4, FALSE)/162</f>
        <v>#N/A</v>
      </c>
      <c r="AU1382" s="9" t="e">
        <f>VLOOKUP($C1382, FanGraphs_Standings[[Abbreviation]:[2024 Year to Date RS/G]], 6, FALSE)/$AC1382</f>
        <v>#N/A</v>
      </c>
      <c r="AV1382" s="9" t="e">
        <f>VLOOKUP($C1382, FanGraphs_Standings[[Abbreviation]:[2024 Projected Full Season RDif]], 19, FALSE)/162</f>
        <v>#N/A</v>
      </c>
      <c r="AW1382" s="9" t="e">
        <f>VLOOKUP($C1382, FanGraphs_Standings[[Abbreviation]:[2024 Projected Full Season RDif]], 5, FALSE)</f>
        <v>#N/A</v>
      </c>
      <c r="AX1382" s="9" t="e">
        <f>VLOOKUP($C1382, FanGraphs_Standings[[Abbreviation]:[2024 Projected Full Season W%]], 18, FALSE)</f>
        <v>#N/A</v>
      </c>
      <c r="AY1382" s="9" t="e">
        <f>VLOOKUP($C1382, 'Home Field Adv'!$A$2:$K$31, 11, FALSE)</f>
        <v>#N/A</v>
      </c>
      <c r="BB1382" s="5" t="str">
        <f t="shared" si="64"/>
        <v/>
      </c>
      <c r="BC1382" s="5" t="str">
        <f t="shared" si="65"/>
        <v/>
      </c>
      <c r="BD1382" s="5" t="str">
        <f t="shared" si="66"/>
        <v/>
      </c>
    </row>
    <row r="1383" spans="6:56" x14ac:dyDescent="0.45">
      <c r="F1383" s="9" t="e">
        <f>VLOOKUP($B1383, FanGraphs_Standings[[Abbreviation]:[2024 Year to Date G]], 2, FALSE)</f>
        <v>#N/A</v>
      </c>
      <c r="G1383" s="9" t="e">
        <f>IF(ISERR(VLOOKUP($D1383, 'SP Per G'!$A$2:$D$1380, 3, FALSE)), L1383, VLOOKUP($D1383, 'SP Per G'!$A$2:$D$1380, 3, FALSE))</f>
        <v>#N/A</v>
      </c>
      <c r="H1383" s="9" t="e">
        <f>VLOOKUP($D1383, 'SP Per G'!$A$2:$D$1380, 4, FALSE)</f>
        <v>#N/A</v>
      </c>
      <c r="I1383" s="9" t="e">
        <f>VLOOKUP($D1383, Individual_Pitching___Dashboard[], 18, FALSE)</f>
        <v>#N/A</v>
      </c>
      <c r="J1383" s="9" t="e">
        <f>VLOOKUP($D1383, Individual_Pitching___Dashboard[], 20, FALSE)</f>
        <v>#N/A</v>
      </c>
      <c r="K1383" s="9" t="e">
        <f>VLOOKUP($D1383, Individual_Pitching___Advanced[], 21,FALSE)</f>
        <v>#N/A</v>
      </c>
      <c r="L1383" s="9" t="e">
        <f>VLOOKUP($B1383, 'Team Per G'!$A$2:$G$31, 7, FALSE)</f>
        <v>#N/A</v>
      </c>
      <c r="M1383" s="9" t="e">
        <f>VLOOKUP($B1383, 'FanGraphs - Team WAR Projected'!$B$2:$E$31, 3, FALSE)/162</f>
        <v>#N/A</v>
      </c>
      <c r="N1383" s="9" t="e">
        <f>VLOOKUP($B1383, Team_Pitching___Advanced[[Team]:[xFIP]], 19,FALSE)</f>
        <v>#N/A</v>
      </c>
      <c r="O1383" s="9" t="e">
        <f>VLOOKUP($B1383, Team_Pitching___Advanced[], 20, FALSE)</f>
        <v>#N/A</v>
      </c>
      <c r="P1383" s="9" t="e">
        <f>VLOOKUP($B1383, Team_Batting___Dashboard[[Team]:[wOBA]], 16, FALSE)</f>
        <v>#N/A</v>
      </c>
      <c r="Q1383" s="9" t="e">
        <f>VLOOKUP($B1383, Team_Batting___Advanced[[Team]:[OPS]], 9, FALSE)</f>
        <v>#N/A</v>
      </c>
      <c r="R1383" s="9" t="e">
        <f>VLOOKUP($B1383, Team_Batting___Advanced[], 19, FALSE)</f>
        <v>#N/A</v>
      </c>
      <c r="S1383" s="9" t="e">
        <f>VLOOKUP($B1383, 'Team Per G'!$A$2:$G$31, 3, FALSE)</f>
        <v>#N/A</v>
      </c>
      <c r="T1383" s="9" t="e">
        <f>VLOOKUP($B1383, 'Team Per G'!$A$2:$G$31, 5, FALSE)</f>
        <v>#N/A</v>
      </c>
      <c r="U1383" s="9" t="e">
        <f>VLOOKUP($B1383, 'Team Per G'!$A$2:$G$31, 4, FALSE)</f>
        <v>#N/A</v>
      </c>
      <c r="V1383" s="9" t="e">
        <f>VLOOKUP($B1383, Team_Batting___Dashboard[], 22, FALSE)/$F1383</f>
        <v>#N/A</v>
      </c>
      <c r="W1383" s="9" t="e">
        <f>VLOOKUP($B1383, 'FanGraphs - Team WAR Projected'!$B$2:$E$31, 4, FALSE)/162</f>
        <v>#N/A</v>
      </c>
      <c r="X1383" s="9" t="e">
        <f>VLOOKUP($B1383, FanGraphs_Standings[[Abbreviation]:[2024 Year to Date RS/G]], 6, FALSE)/$F1383</f>
        <v>#N/A</v>
      </c>
      <c r="Y1383" s="9" t="e">
        <f>VLOOKUP($B1383, FanGraphs_Standings[[Abbreviation]:[2024 Projected Full Season RDif]], 19, FALSE)/162</f>
        <v>#N/A</v>
      </c>
      <c r="Z1383" s="9" t="e">
        <f>VLOOKUP($B1383, FanGraphs_Standings[[Abbreviation]:[2024 Projected Full Season RDif]], 5, FALSE)</f>
        <v>#N/A</v>
      </c>
      <c r="AA1383" s="9" t="e">
        <f>VLOOKUP($B1383, FanGraphs_Standings[[Abbreviation]:[2024 Projected Full Season W%]], 18, FALSE)</f>
        <v>#N/A</v>
      </c>
      <c r="AB1383" s="9" t="e">
        <f>VLOOKUP($B1383, 'Home Field Adv'!$A$2:$I$31, 9, FALSE)</f>
        <v>#N/A</v>
      </c>
      <c r="AC1383" s="9" t="e">
        <f>VLOOKUP($C1383, FanGraphs_Standings[[Abbreviation]:[2024 Year to Date G]], 2, FALSE)</f>
        <v>#N/A</v>
      </c>
      <c r="AD1383" s="9" t="e">
        <f>VLOOKUP($E1383, 'SP Per G'!$A$2:$D$1380, 3, FALSE)</f>
        <v>#N/A</v>
      </c>
      <c r="AE1383" s="9" t="e">
        <f>VLOOKUP($E1383, 'SP Per G'!$A$2:$D$1380, 4, FALSE)</f>
        <v>#N/A</v>
      </c>
      <c r="AF1383" s="9" t="e">
        <f>VLOOKUP($E1383, Individual_Pitching___Dashboard[], 18, FALSE)</f>
        <v>#N/A</v>
      </c>
      <c r="AG1383" s="9" t="e">
        <f>VLOOKUP($E1383, Individual_Pitching___Dashboard[], 20, FALSE)</f>
        <v>#N/A</v>
      </c>
      <c r="AH1383" s="9" t="e">
        <f>VLOOKUP($E1383, Individual_Pitching___Advanced[], 21,FALSE)</f>
        <v>#N/A</v>
      </c>
      <c r="AI1383" s="9" t="e">
        <f>VLOOKUP($C1383, 'Team Per G'!$A$2:$G$31, 7, FALSE)</f>
        <v>#N/A</v>
      </c>
      <c r="AJ1383" s="9" t="e">
        <f>VLOOKUP($C1383, 'FanGraphs - Team WAR Projected'!$B$2:$E$31, 3, FALSE)/162</f>
        <v>#N/A</v>
      </c>
      <c r="AK1383" s="9" t="e">
        <f>VLOOKUP($C1383, Team_Pitching___Advanced[[Team]:[xFIP]], 19,FALSE)</f>
        <v>#N/A</v>
      </c>
      <c r="AL1383" s="9" t="e">
        <f>VLOOKUP($C1383, Team_Pitching___Advanced[], 20, FALSE)</f>
        <v>#N/A</v>
      </c>
      <c r="AM1383" s="9" t="e">
        <f>VLOOKUP($C1383, Team_Batting___Dashboard[[Team]:[wOBA]], 16, FALSE)</f>
        <v>#N/A</v>
      </c>
      <c r="AN1383" s="9" t="e">
        <f>VLOOKUP($C1383, Team_Batting___Advanced[[Team]:[OPS]], 9, FALSE)</f>
        <v>#N/A</v>
      </c>
      <c r="AO1383" s="9" t="e">
        <f>VLOOKUP($C1383, Team_Batting___Advanced[], 19, FALSE)</f>
        <v>#N/A</v>
      </c>
      <c r="AP1383" s="9" t="e">
        <f>VLOOKUP($C1383, 'Team Per G'!$A$2:$G$31, 3, FALSE)</f>
        <v>#N/A</v>
      </c>
      <c r="AQ1383" s="9" t="e">
        <f>VLOOKUP($C1383, 'Team Per G'!$A$2:$G$31, 5, FALSE)</f>
        <v>#N/A</v>
      </c>
      <c r="AR1383" s="9" t="e">
        <f>VLOOKUP($C1383, 'Team Per G'!$A$2:$G$31, 4, FALSE)</f>
        <v>#N/A</v>
      </c>
      <c r="AS1383" s="9" t="e">
        <f>VLOOKUP($C1383, Team_Batting___Dashboard[], 22, FALSE)/$AC1383</f>
        <v>#N/A</v>
      </c>
      <c r="AT1383" s="9" t="e">
        <f>VLOOKUP($C1383, 'FanGraphs - Team WAR Projected'!$B$2:$E$31, 4, FALSE)/162</f>
        <v>#N/A</v>
      </c>
      <c r="AU1383" s="9" t="e">
        <f>VLOOKUP($C1383, FanGraphs_Standings[[Abbreviation]:[2024 Year to Date RS/G]], 6, FALSE)/$AC1383</f>
        <v>#N/A</v>
      </c>
      <c r="AV1383" s="9" t="e">
        <f>VLOOKUP($C1383, FanGraphs_Standings[[Abbreviation]:[2024 Projected Full Season RDif]], 19, FALSE)/162</f>
        <v>#N/A</v>
      </c>
      <c r="AW1383" s="9" t="e">
        <f>VLOOKUP($C1383, FanGraphs_Standings[[Abbreviation]:[2024 Projected Full Season RDif]], 5, FALSE)</f>
        <v>#N/A</v>
      </c>
      <c r="AX1383" s="9" t="e">
        <f>VLOOKUP($C1383, FanGraphs_Standings[[Abbreviation]:[2024 Projected Full Season W%]], 18, FALSE)</f>
        <v>#N/A</v>
      </c>
      <c r="AY1383" s="9" t="e">
        <f>VLOOKUP($C1383, 'Home Field Adv'!$A$2:$K$31, 11, FALSE)</f>
        <v>#N/A</v>
      </c>
      <c r="BB1383" s="5" t="str">
        <f t="shared" si="64"/>
        <v/>
      </c>
      <c r="BC1383" s="5" t="str">
        <f t="shared" si="65"/>
        <v/>
      </c>
      <c r="BD1383" s="5" t="str">
        <f t="shared" si="66"/>
        <v/>
      </c>
    </row>
    <row r="1384" spans="6:56" x14ac:dyDescent="0.45">
      <c r="F1384" s="9" t="e">
        <f>VLOOKUP($B1384, FanGraphs_Standings[[Abbreviation]:[2024 Year to Date G]], 2, FALSE)</f>
        <v>#N/A</v>
      </c>
      <c r="G1384" s="9" t="e">
        <f>IF(ISERR(VLOOKUP($D1384, 'SP Per G'!$A$2:$D$1380, 3, FALSE)), L1384, VLOOKUP($D1384, 'SP Per G'!$A$2:$D$1380, 3, FALSE))</f>
        <v>#N/A</v>
      </c>
      <c r="H1384" s="9" t="e">
        <f>VLOOKUP($D1384, 'SP Per G'!$A$2:$D$1380, 4, FALSE)</f>
        <v>#N/A</v>
      </c>
      <c r="I1384" s="9" t="e">
        <f>VLOOKUP($D1384, Individual_Pitching___Dashboard[], 18, FALSE)</f>
        <v>#N/A</v>
      </c>
      <c r="J1384" s="9" t="e">
        <f>VLOOKUP($D1384, Individual_Pitching___Dashboard[], 20, FALSE)</f>
        <v>#N/A</v>
      </c>
      <c r="K1384" s="9" t="e">
        <f>VLOOKUP($D1384, Individual_Pitching___Advanced[], 21,FALSE)</f>
        <v>#N/A</v>
      </c>
      <c r="L1384" s="9" t="e">
        <f>VLOOKUP($B1384, 'Team Per G'!$A$2:$G$31, 7, FALSE)</f>
        <v>#N/A</v>
      </c>
      <c r="M1384" s="9" t="e">
        <f>VLOOKUP($B1384, 'FanGraphs - Team WAR Projected'!$B$2:$E$31, 3, FALSE)/162</f>
        <v>#N/A</v>
      </c>
      <c r="N1384" s="9" t="e">
        <f>VLOOKUP($B1384, Team_Pitching___Advanced[[Team]:[xFIP]], 19,FALSE)</f>
        <v>#N/A</v>
      </c>
      <c r="O1384" s="9" t="e">
        <f>VLOOKUP($B1384, Team_Pitching___Advanced[], 20, FALSE)</f>
        <v>#N/A</v>
      </c>
      <c r="P1384" s="9" t="e">
        <f>VLOOKUP($B1384, Team_Batting___Dashboard[[Team]:[wOBA]], 16, FALSE)</f>
        <v>#N/A</v>
      </c>
      <c r="Q1384" s="9" t="e">
        <f>VLOOKUP($B1384, Team_Batting___Advanced[[Team]:[OPS]], 9, FALSE)</f>
        <v>#N/A</v>
      </c>
      <c r="R1384" s="9" t="e">
        <f>VLOOKUP($B1384, Team_Batting___Advanced[], 19, FALSE)</f>
        <v>#N/A</v>
      </c>
      <c r="S1384" s="9" t="e">
        <f>VLOOKUP($B1384, 'Team Per G'!$A$2:$G$31, 3, FALSE)</f>
        <v>#N/A</v>
      </c>
      <c r="T1384" s="9" t="e">
        <f>VLOOKUP($B1384, 'Team Per G'!$A$2:$G$31, 5, FALSE)</f>
        <v>#N/A</v>
      </c>
      <c r="U1384" s="9" t="e">
        <f>VLOOKUP($B1384, 'Team Per G'!$A$2:$G$31, 4, FALSE)</f>
        <v>#N/A</v>
      </c>
      <c r="V1384" s="9" t="e">
        <f>VLOOKUP($B1384, Team_Batting___Dashboard[], 22, FALSE)/$F1384</f>
        <v>#N/A</v>
      </c>
      <c r="W1384" s="9" t="e">
        <f>VLOOKUP($B1384, 'FanGraphs - Team WAR Projected'!$B$2:$E$31, 4, FALSE)/162</f>
        <v>#N/A</v>
      </c>
      <c r="X1384" s="9" t="e">
        <f>VLOOKUP($B1384, FanGraphs_Standings[[Abbreviation]:[2024 Year to Date RS/G]], 6, FALSE)/$F1384</f>
        <v>#N/A</v>
      </c>
      <c r="Y1384" s="9" t="e">
        <f>VLOOKUP($B1384, FanGraphs_Standings[[Abbreviation]:[2024 Projected Full Season RDif]], 19, FALSE)/162</f>
        <v>#N/A</v>
      </c>
      <c r="Z1384" s="9" t="e">
        <f>VLOOKUP($B1384, FanGraphs_Standings[[Abbreviation]:[2024 Projected Full Season RDif]], 5, FALSE)</f>
        <v>#N/A</v>
      </c>
      <c r="AA1384" s="9" t="e">
        <f>VLOOKUP($B1384, FanGraphs_Standings[[Abbreviation]:[2024 Projected Full Season W%]], 18, FALSE)</f>
        <v>#N/A</v>
      </c>
      <c r="AB1384" s="9" t="e">
        <f>VLOOKUP($B1384, 'Home Field Adv'!$A$2:$I$31, 9, FALSE)</f>
        <v>#N/A</v>
      </c>
      <c r="AC1384" s="9" t="e">
        <f>VLOOKUP($C1384, FanGraphs_Standings[[Abbreviation]:[2024 Year to Date G]], 2, FALSE)</f>
        <v>#N/A</v>
      </c>
      <c r="AD1384" s="9" t="e">
        <f>VLOOKUP($E1384, 'SP Per G'!$A$2:$D$1380, 3, FALSE)</f>
        <v>#N/A</v>
      </c>
      <c r="AE1384" s="9" t="e">
        <f>VLOOKUP($E1384, 'SP Per G'!$A$2:$D$1380, 4, FALSE)</f>
        <v>#N/A</v>
      </c>
      <c r="AF1384" s="9" t="e">
        <f>VLOOKUP($E1384, Individual_Pitching___Dashboard[], 18, FALSE)</f>
        <v>#N/A</v>
      </c>
      <c r="AG1384" s="9" t="e">
        <f>VLOOKUP($E1384, Individual_Pitching___Dashboard[], 20, FALSE)</f>
        <v>#N/A</v>
      </c>
      <c r="AH1384" s="9" t="e">
        <f>VLOOKUP($E1384, Individual_Pitching___Advanced[], 21,FALSE)</f>
        <v>#N/A</v>
      </c>
      <c r="AI1384" s="9" t="e">
        <f>VLOOKUP($C1384, 'Team Per G'!$A$2:$G$31, 7, FALSE)</f>
        <v>#N/A</v>
      </c>
      <c r="AJ1384" s="9" t="e">
        <f>VLOOKUP($C1384, 'FanGraphs - Team WAR Projected'!$B$2:$E$31, 3, FALSE)/162</f>
        <v>#N/A</v>
      </c>
      <c r="AK1384" s="9" t="e">
        <f>VLOOKUP($C1384, Team_Pitching___Advanced[[Team]:[xFIP]], 19,FALSE)</f>
        <v>#N/A</v>
      </c>
      <c r="AL1384" s="9" t="e">
        <f>VLOOKUP($C1384, Team_Pitching___Advanced[], 20, FALSE)</f>
        <v>#N/A</v>
      </c>
      <c r="AM1384" s="9" t="e">
        <f>VLOOKUP($C1384, Team_Batting___Dashboard[[Team]:[wOBA]], 16, FALSE)</f>
        <v>#N/A</v>
      </c>
      <c r="AN1384" s="9" t="e">
        <f>VLOOKUP($C1384, Team_Batting___Advanced[[Team]:[OPS]], 9, FALSE)</f>
        <v>#N/A</v>
      </c>
      <c r="AO1384" s="9" t="e">
        <f>VLOOKUP($C1384, Team_Batting___Advanced[], 19, FALSE)</f>
        <v>#N/A</v>
      </c>
      <c r="AP1384" s="9" t="e">
        <f>VLOOKUP($C1384, 'Team Per G'!$A$2:$G$31, 3, FALSE)</f>
        <v>#N/A</v>
      </c>
      <c r="AQ1384" s="9" t="e">
        <f>VLOOKUP($C1384, 'Team Per G'!$A$2:$G$31, 5, FALSE)</f>
        <v>#N/A</v>
      </c>
      <c r="AR1384" s="9" t="e">
        <f>VLOOKUP($C1384, 'Team Per G'!$A$2:$G$31, 4, FALSE)</f>
        <v>#N/A</v>
      </c>
      <c r="AS1384" s="9" t="e">
        <f>VLOOKUP($C1384, Team_Batting___Dashboard[], 22, FALSE)/$AC1384</f>
        <v>#N/A</v>
      </c>
      <c r="AT1384" s="9" t="e">
        <f>VLOOKUP($C1384, 'FanGraphs - Team WAR Projected'!$B$2:$E$31, 4, FALSE)/162</f>
        <v>#N/A</v>
      </c>
      <c r="AU1384" s="9" t="e">
        <f>VLOOKUP($C1384, FanGraphs_Standings[[Abbreviation]:[2024 Year to Date RS/G]], 6, FALSE)/$AC1384</f>
        <v>#N/A</v>
      </c>
      <c r="AV1384" s="9" t="e">
        <f>VLOOKUP($C1384, FanGraphs_Standings[[Abbreviation]:[2024 Projected Full Season RDif]], 19, FALSE)/162</f>
        <v>#N/A</v>
      </c>
      <c r="AW1384" s="9" t="e">
        <f>VLOOKUP($C1384, FanGraphs_Standings[[Abbreviation]:[2024 Projected Full Season RDif]], 5, FALSE)</f>
        <v>#N/A</v>
      </c>
      <c r="AX1384" s="9" t="e">
        <f>VLOOKUP($C1384, FanGraphs_Standings[[Abbreviation]:[2024 Projected Full Season W%]], 18, FALSE)</f>
        <v>#N/A</v>
      </c>
      <c r="AY1384" s="9" t="e">
        <f>VLOOKUP($C1384, 'Home Field Adv'!$A$2:$K$31, 11, FALSE)</f>
        <v>#N/A</v>
      </c>
      <c r="BB1384" s="5" t="str">
        <f t="shared" si="64"/>
        <v/>
      </c>
      <c r="BC1384" s="5" t="str">
        <f t="shared" si="65"/>
        <v/>
      </c>
      <c r="BD1384" s="5" t="str">
        <f t="shared" si="66"/>
        <v/>
      </c>
    </row>
    <row r="1385" spans="6:56" x14ac:dyDescent="0.45">
      <c r="F1385" s="9" t="e">
        <f>VLOOKUP($B1385, FanGraphs_Standings[[Abbreviation]:[2024 Year to Date G]], 2, FALSE)</f>
        <v>#N/A</v>
      </c>
      <c r="G1385" s="9" t="e">
        <f>IF(ISERR(VLOOKUP($D1385, 'SP Per G'!$A$2:$D$1380, 3, FALSE)), L1385, VLOOKUP($D1385, 'SP Per G'!$A$2:$D$1380, 3, FALSE))</f>
        <v>#N/A</v>
      </c>
      <c r="H1385" s="9" t="e">
        <f>VLOOKUP($D1385, 'SP Per G'!$A$2:$D$1380, 4, FALSE)</f>
        <v>#N/A</v>
      </c>
      <c r="I1385" s="9" t="e">
        <f>VLOOKUP($D1385, Individual_Pitching___Dashboard[], 18, FALSE)</f>
        <v>#N/A</v>
      </c>
      <c r="J1385" s="9" t="e">
        <f>VLOOKUP($D1385, Individual_Pitching___Dashboard[], 20, FALSE)</f>
        <v>#N/A</v>
      </c>
      <c r="K1385" s="9" t="e">
        <f>VLOOKUP($D1385, Individual_Pitching___Advanced[], 21,FALSE)</f>
        <v>#N/A</v>
      </c>
      <c r="L1385" s="9" t="e">
        <f>VLOOKUP($B1385, 'Team Per G'!$A$2:$G$31, 7, FALSE)</f>
        <v>#N/A</v>
      </c>
      <c r="M1385" s="9" t="e">
        <f>VLOOKUP($B1385, 'FanGraphs - Team WAR Projected'!$B$2:$E$31, 3, FALSE)/162</f>
        <v>#N/A</v>
      </c>
      <c r="N1385" s="9" t="e">
        <f>VLOOKUP($B1385, Team_Pitching___Advanced[[Team]:[xFIP]], 19,FALSE)</f>
        <v>#N/A</v>
      </c>
      <c r="O1385" s="9" t="e">
        <f>VLOOKUP($B1385, Team_Pitching___Advanced[], 20, FALSE)</f>
        <v>#N/A</v>
      </c>
      <c r="P1385" s="9" t="e">
        <f>VLOOKUP($B1385, Team_Batting___Dashboard[[Team]:[wOBA]], 16, FALSE)</f>
        <v>#N/A</v>
      </c>
      <c r="Q1385" s="9" t="e">
        <f>VLOOKUP($B1385, Team_Batting___Advanced[[Team]:[OPS]], 9, FALSE)</f>
        <v>#N/A</v>
      </c>
      <c r="R1385" s="9" t="e">
        <f>VLOOKUP($B1385, Team_Batting___Advanced[], 19, FALSE)</f>
        <v>#N/A</v>
      </c>
      <c r="S1385" s="9" t="e">
        <f>VLOOKUP($B1385, 'Team Per G'!$A$2:$G$31, 3, FALSE)</f>
        <v>#N/A</v>
      </c>
      <c r="T1385" s="9" t="e">
        <f>VLOOKUP($B1385, 'Team Per G'!$A$2:$G$31, 5, FALSE)</f>
        <v>#N/A</v>
      </c>
      <c r="U1385" s="9" t="e">
        <f>VLOOKUP($B1385, 'Team Per G'!$A$2:$G$31, 4, FALSE)</f>
        <v>#N/A</v>
      </c>
      <c r="V1385" s="9" t="e">
        <f>VLOOKUP($B1385, Team_Batting___Dashboard[], 22, FALSE)/$F1385</f>
        <v>#N/A</v>
      </c>
      <c r="W1385" s="9" t="e">
        <f>VLOOKUP($B1385, 'FanGraphs - Team WAR Projected'!$B$2:$E$31, 4, FALSE)/162</f>
        <v>#N/A</v>
      </c>
      <c r="X1385" s="9" t="e">
        <f>VLOOKUP($B1385, FanGraphs_Standings[[Abbreviation]:[2024 Year to Date RS/G]], 6, FALSE)/$F1385</f>
        <v>#N/A</v>
      </c>
      <c r="Y1385" s="9" t="e">
        <f>VLOOKUP($B1385, FanGraphs_Standings[[Abbreviation]:[2024 Projected Full Season RDif]], 19, FALSE)/162</f>
        <v>#N/A</v>
      </c>
      <c r="Z1385" s="9" t="e">
        <f>VLOOKUP($B1385, FanGraphs_Standings[[Abbreviation]:[2024 Projected Full Season RDif]], 5, FALSE)</f>
        <v>#N/A</v>
      </c>
      <c r="AA1385" s="9" t="e">
        <f>VLOOKUP($B1385, FanGraphs_Standings[[Abbreviation]:[2024 Projected Full Season W%]], 18, FALSE)</f>
        <v>#N/A</v>
      </c>
      <c r="AB1385" s="9" t="e">
        <f>VLOOKUP($B1385, 'Home Field Adv'!$A$2:$I$31, 9, FALSE)</f>
        <v>#N/A</v>
      </c>
      <c r="AC1385" s="9" t="e">
        <f>VLOOKUP($C1385, FanGraphs_Standings[[Abbreviation]:[2024 Year to Date G]], 2, FALSE)</f>
        <v>#N/A</v>
      </c>
      <c r="AD1385" s="9" t="e">
        <f>VLOOKUP($E1385, 'SP Per G'!$A$2:$D$1380, 3, FALSE)</f>
        <v>#N/A</v>
      </c>
      <c r="AE1385" s="9" t="e">
        <f>VLOOKUP($E1385, 'SP Per G'!$A$2:$D$1380, 4, FALSE)</f>
        <v>#N/A</v>
      </c>
      <c r="AF1385" s="9" t="e">
        <f>VLOOKUP($E1385, Individual_Pitching___Dashboard[], 18, FALSE)</f>
        <v>#N/A</v>
      </c>
      <c r="AG1385" s="9" t="e">
        <f>VLOOKUP($E1385, Individual_Pitching___Dashboard[], 20, FALSE)</f>
        <v>#N/A</v>
      </c>
      <c r="AH1385" s="9" t="e">
        <f>VLOOKUP($E1385, Individual_Pitching___Advanced[], 21,FALSE)</f>
        <v>#N/A</v>
      </c>
      <c r="AI1385" s="9" t="e">
        <f>VLOOKUP($C1385, 'Team Per G'!$A$2:$G$31, 7, FALSE)</f>
        <v>#N/A</v>
      </c>
      <c r="AJ1385" s="9" t="e">
        <f>VLOOKUP($C1385, 'FanGraphs - Team WAR Projected'!$B$2:$E$31, 3, FALSE)/162</f>
        <v>#N/A</v>
      </c>
      <c r="AK1385" s="9" t="e">
        <f>VLOOKUP($C1385, Team_Pitching___Advanced[[Team]:[xFIP]], 19,FALSE)</f>
        <v>#N/A</v>
      </c>
      <c r="AL1385" s="9" t="e">
        <f>VLOOKUP($C1385, Team_Pitching___Advanced[], 20, FALSE)</f>
        <v>#N/A</v>
      </c>
      <c r="AM1385" s="9" t="e">
        <f>VLOOKUP($C1385, Team_Batting___Dashboard[[Team]:[wOBA]], 16, FALSE)</f>
        <v>#N/A</v>
      </c>
      <c r="AN1385" s="9" t="e">
        <f>VLOOKUP($C1385, Team_Batting___Advanced[[Team]:[OPS]], 9, FALSE)</f>
        <v>#N/A</v>
      </c>
      <c r="AO1385" s="9" t="e">
        <f>VLOOKUP($C1385, Team_Batting___Advanced[], 19, FALSE)</f>
        <v>#N/A</v>
      </c>
      <c r="AP1385" s="9" t="e">
        <f>VLOOKUP($C1385, 'Team Per G'!$A$2:$G$31, 3, FALSE)</f>
        <v>#N/A</v>
      </c>
      <c r="AQ1385" s="9" t="e">
        <f>VLOOKUP($C1385, 'Team Per G'!$A$2:$G$31, 5, FALSE)</f>
        <v>#N/A</v>
      </c>
      <c r="AR1385" s="9" t="e">
        <f>VLOOKUP($C1385, 'Team Per G'!$A$2:$G$31, 4, FALSE)</f>
        <v>#N/A</v>
      </c>
      <c r="AS1385" s="9" t="e">
        <f>VLOOKUP($C1385, Team_Batting___Dashboard[], 22, FALSE)/$AC1385</f>
        <v>#N/A</v>
      </c>
      <c r="AT1385" s="9" t="e">
        <f>VLOOKUP($C1385, 'FanGraphs - Team WAR Projected'!$B$2:$E$31, 4, FALSE)/162</f>
        <v>#N/A</v>
      </c>
      <c r="AU1385" s="9" t="e">
        <f>VLOOKUP($C1385, FanGraphs_Standings[[Abbreviation]:[2024 Year to Date RS/G]], 6, FALSE)/$AC1385</f>
        <v>#N/A</v>
      </c>
      <c r="AV1385" s="9" t="e">
        <f>VLOOKUP($C1385, FanGraphs_Standings[[Abbreviation]:[2024 Projected Full Season RDif]], 19, FALSE)/162</f>
        <v>#N/A</v>
      </c>
      <c r="AW1385" s="9" t="e">
        <f>VLOOKUP($C1385, FanGraphs_Standings[[Abbreviation]:[2024 Projected Full Season RDif]], 5, FALSE)</f>
        <v>#N/A</v>
      </c>
      <c r="AX1385" s="9" t="e">
        <f>VLOOKUP($C1385, FanGraphs_Standings[[Abbreviation]:[2024 Projected Full Season W%]], 18, FALSE)</f>
        <v>#N/A</v>
      </c>
      <c r="AY1385" s="9" t="e">
        <f>VLOOKUP($C1385, 'Home Field Adv'!$A$2:$K$31, 11, FALSE)</f>
        <v>#N/A</v>
      </c>
      <c r="BB1385" s="5" t="str">
        <f t="shared" si="64"/>
        <v/>
      </c>
      <c r="BC1385" s="5" t="str">
        <f t="shared" si="65"/>
        <v/>
      </c>
      <c r="BD1385" s="5" t="str">
        <f t="shared" si="66"/>
        <v/>
      </c>
    </row>
    <row r="1386" spans="6:56" x14ac:dyDescent="0.45">
      <c r="F1386" s="9" t="e">
        <f>VLOOKUP($B1386, FanGraphs_Standings[[Abbreviation]:[2024 Year to Date G]], 2, FALSE)</f>
        <v>#N/A</v>
      </c>
      <c r="G1386" s="9" t="e">
        <f>IF(ISERR(VLOOKUP($D1386, 'SP Per G'!$A$2:$D$1380, 3, FALSE)), L1386, VLOOKUP($D1386, 'SP Per G'!$A$2:$D$1380, 3, FALSE))</f>
        <v>#N/A</v>
      </c>
      <c r="H1386" s="9" t="e">
        <f>VLOOKUP($D1386, 'SP Per G'!$A$2:$D$1380, 4, FALSE)</f>
        <v>#N/A</v>
      </c>
      <c r="I1386" s="9" t="e">
        <f>VLOOKUP($D1386, Individual_Pitching___Dashboard[], 18, FALSE)</f>
        <v>#N/A</v>
      </c>
      <c r="J1386" s="9" t="e">
        <f>VLOOKUP($D1386, Individual_Pitching___Dashboard[], 20, FALSE)</f>
        <v>#N/A</v>
      </c>
      <c r="K1386" s="9" t="e">
        <f>VLOOKUP($D1386, Individual_Pitching___Advanced[], 21,FALSE)</f>
        <v>#N/A</v>
      </c>
      <c r="L1386" s="9" t="e">
        <f>VLOOKUP($B1386, 'Team Per G'!$A$2:$G$31, 7, FALSE)</f>
        <v>#N/A</v>
      </c>
      <c r="M1386" s="9" t="e">
        <f>VLOOKUP($B1386, 'FanGraphs - Team WAR Projected'!$B$2:$E$31, 3, FALSE)/162</f>
        <v>#N/A</v>
      </c>
      <c r="N1386" s="9" t="e">
        <f>VLOOKUP($B1386, Team_Pitching___Advanced[[Team]:[xFIP]], 19,FALSE)</f>
        <v>#N/A</v>
      </c>
      <c r="O1386" s="9" t="e">
        <f>VLOOKUP($B1386, Team_Pitching___Advanced[], 20, FALSE)</f>
        <v>#N/A</v>
      </c>
      <c r="P1386" s="9" t="e">
        <f>VLOOKUP($B1386, Team_Batting___Dashboard[[Team]:[wOBA]], 16, FALSE)</f>
        <v>#N/A</v>
      </c>
      <c r="Q1386" s="9" t="e">
        <f>VLOOKUP($B1386, Team_Batting___Advanced[[Team]:[OPS]], 9, FALSE)</f>
        <v>#N/A</v>
      </c>
      <c r="R1386" s="9" t="e">
        <f>VLOOKUP($B1386, Team_Batting___Advanced[], 19, FALSE)</f>
        <v>#N/A</v>
      </c>
      <c r="S1386" s="9" t="e">
        <f>VLOOKUP($B1386, 'Team Per G'!$A$2:$G$31, 3, FALSE)</f>
        <v>#N/A</v>
      </c>
      <c r="T1386" s="9" t="e">
        <f>VLOOKUP($B1386, 'Team Per G'!$A$2:$G$31, 5, FALSE)</f>
        <v>#N/A</v>
      </c>
      <c r="U1386" s="9" t="e">
        <f>VLOOKUP($B1386, 'Team Per G'!$A$2:$G$31, 4, FALSE)</f>
        <v>#N/A</v>
      </c>
      <c r="V1386" s="9" t="e">
        <f>VLOOKUP($B1386, Team_Batting___Dashboard[], 22, FALSE)/$F1386</f>
        <v>#N/A</v>
      </c>
      <c r="W1386" s="9" t="e">
        <f>VLOOKUP($B1386, 'FanGraphs - Team WAR Projected'!$B$2:$E$31, 4, FALSE)/162</f>
        <v>#N/A</v>
      </c>
      <c r="X1386" s="9" t="e">
        <f>VLOOKUP($B1386, FanGraphs_Standings[[Abbreviation]:[2024 Year to Date RS/G]], 6, FALSE)/$F1386</f>
        <v>#N/A</v>
      </c>
      <c r="Y1386" s="9" t="e">
        <f>VLOOKUP($B1386, FanGraphs_Standings[[Abbreviation]:[2024 Projected Full Season RDif]], 19, FALSE)/162</f>
        <v>#N/A</v>
      </c>
      <c r="Z1386" s="9" t="e">
        <f>VLOOKUP($B1386, FanGraphs_Standings[[Abbreviation]:[2024 Projected Full Season RDif]], 5, FALSE)</f>
        <v>#N/A</v>
      </c>
      <c r="AA1386" s="9" t="e">
        <f>VLOOKUP($B1386, FanGraphs_Standings[[Abbreviation]:[2024 Projected Full Season W%]], 18, FALSE)</f>
        <v>#N/A</v>
      </c>
      <c r="AB1386" s="9" t="e">
        <f>VLOOKUP($B1386, 'Home Field Adv'!$A$2:$I$31, 9, FALSE)</f>
        <v>#N/A</v>
      </c>
      <c r="AC1386" s="9" t="e">
        <f>VLOOKUP($C1386, FanGraphs_Standings[[Abbreviation]:[2024 Year to Date G]], 2, FALSE)</f>
        <v>#N/A</v>
      </c>
      <c r="AD1386" s="9" t="e">
        <f>VLOOKUP($E1386, 'SP Per G'!$A$2:$D$1380, 3, FALSE)</f>
        <v>#N/A</v>
      </c>
      <c r="AE1386" s="9" t="e">
        <f>VLOOKUP($E1386, 'SP Per G'!$A$2:$D$1380, 4, FALSE)</f>
        <v>#N/A</v>
      </c>
      <c r="AF1386" s="9" t="e">
        <f>VLOOKUP($E1386, Individual_Pitching___Dashboard[], 18, FALSE)</f>
        <v>#N/A</v>
      </c>
      <c r="AG1386" s="9" t="e">
        <f>VLOOKUP($E1386, Individual_Pitching___Dashboard[], 20, FALSE)</f>
        <v>#N/A</v>
      </c>
      <c r="AH1386" s="9" t="e">
        <f>VLOOKUP($E1386, Individual_Pitching___Advanced[], 21,FALSE)</f>
        <v>#N/A</v>
      </c>
      <c r="AI1386" s="9" t="e">
        <f>VLOOKUP($C1386, 'Team Per G'!$A$2:$G$31, 7, FALSE)</f>
        <v>#N/A</v>
      </c>
      <c r="AJ1386" s="9" t="e">
        <f>VLOOKUP($C1386, 'FanGraphs - Team WAR Projected'!$B$2:$E$31, 3, FALSE)/162</f>
        <v>#N/A</v>
      </c>
      <c r="AK1386" s="9" t="e">
        <f>VLOOKUP($C1386, Team_Pitching___Advanced[[Team]:[xFIP]], 19,FALSE)</f>
        <v>#N/A</v>
      </c>
      <c r="AL1386" s="9" t="e">
        <f>VLOOKUP($C1386, Team_Pitching___Advanced[], 20, FALSE)</f>
        <v>#N/A</v>
      </c>
      <c r="AM1386" s="9" t="e">
        <f>VLOOKUP($C1386, Team_Batting___Dashboard[[Team]:[wOBA]], 16, FALSE)</f>
        <v>#N/A</v>
      </c>
      <c r="AN1386" s="9" t="e">
        <f>VLOOKUP($C1386, Team_Batting___Advanced[[Team]:[OPS]], 9, FALSE)</f>
        <v>#N/A</v>
      </c>
      <c r="AO1386" s="9" t="e">
        <f>VLOOKUP($C1386, Team_Batting___Advanced[], 19, FALSE)</f>
        <v>#N/A</v>
      </c>
      <c r="AP1386" s="9" t="e">
        <f>VLOOKUP($C1386, 'Team Per G'!$A$2:$G$31, 3, FALSE)</f>
        <v>#N/A</v>
      </c>
      <c r="AQ1386" s="9" t="e">
        <f>VLOOKUP($C1386, 'Team Per G'!$A$2:$G$31, 5, FALSE)</f>
        <v>#N/A</v>
      </c>
      <c r="AR1386" s="9" t="e">
        <f>VLOOKUP($C1386, 'Team Per G'!$A$2:$G$31, 4, FALSE)</f>
        <v>#N/A</v>
      </c>
      <c r="AS1386" s="9" t="e">
        <f>VLOOKUP($C1386, Team_Batting___Dashboard[], 22, FALSE)/$AC1386</f>
        <v>#N/A</v>
      </c>
      <c r="AT1386" s="9" t="e">
        <f>VLOOKUP($C1386, 'FanGraphs - Team WAR Projected'!$B$2:$E$31, 4, FALSE)/162</f>
        <v>#N/A</v>
      </c>
      <c r="AU1386" s="9" t="e">
        <f>VLOOKUP($C1386, FanGraphs_Standings[[Abbreviation]:[2024 Year to Date RS/G]], 6, FALSE)/$AC1386</f>
        <v>#N/A</v>
      </c>
      <c r="AV1386" s="9" t="e">
        <f>VLOOKUP($C1386, FanGraphs_Standings[[Abbreviation]:[2024 Projected Full Season RDif]], 19, FALSE)/162</f>
        <v>#N/A</v>
      </c>
      <c r="AW1386" s="9" t="e">
        <f>VLOOKUP($C1386, FanGraphs_Standings[[Abbreviation]:[2024 Projected Full Season RDif]], 5, FALSE)</f>
        <v>#N/A</v>
      </c>
      <c r="AX1386" s="9" t="e">
        <f>VLOOKUP($C1386, FanGraphs_Standings[[Abbreviation]:[2024 Projected Full Season W%]], 18, FALSE)</f>
        <v>#N/A</v>
      </c>
      <c r="AY1386" s="9" t="e">
        <f>VLOOKUP($C1386, 'Home Field Adv'!$A$2:$K$31, 11, FALSE)</f>
        <v>#N/A</v>
      </c>
      <c r="BB1386" s="5" t="str">
        <f t="shared" si="64"/>
        <v/>
      </c>
      <c r="BC1386" s="5" t="str">
        <f t="shared" si="65"/>
        <v/>
      </c>
      <c r="BD1386" s="5" t="str">
        <f t="shared" si="66"/>
        <v/>
      </c>
    </row>
    <row r="1387" spans="6:56" x14ac:dyDescent="0.45">
      <c r="F1387" s="9" t="e">
        <f>VLOOKUP($B1387, FanGraphs_Standings[[Abbreviation]:[2024 Year to Date G]], 2, FALSE)</f>
        <v>#N/A</v>
      </c>
      <c r="G1387" s="9" t="e">
        <f>IF(ISERR(VLOOKUP($D1387, 'SP Per G'!$A$2:$D$1380, 3, FALSE)), L1387, VLOOKUP($D1387, 'SP Per G'!$A$2:$D$1380, 3, FALSE))</f>
        <v>#N/A</v>
      </c>
      <c r="H1387" s="9" t="e">
        <f>VLOOKUP($D1387, 'SP Per G'!$A$2:$D$1380, 4, FALSE)</f>
        <v>#N/A</v>
      </c>
      <c r="I1387" s="9" t="e">
        <f>VLOOKUP($D1387, Individual_Pitching___Dashboard[], 18, FALSE)</f>
        <v>#N/A</v>
      </c>
      <c r="J1387" s="9" t="e">
        <f>VLOOKUP($D1387, Individual_Pitching___Dashboard[], 20, FALSE)</f>
        <v>#N/A</v>
      </c>
      <c r="K1387" s="9" t="e">
        <f>VLOOKUP($D1387, Individual_Pitching___Advanced[], 21,FALSE)</f>
        <v>#N/A</v>
      </c>
      <c r="L1387" s="9" t="e">
        <f>VLOOKUP($B1387, 'Team Per G'!$A$2:$G$31, 7, FALSE)</f>
        <v>#N/A</v>
      </c>
      <c r="M1387" s="9" t="e">
        <f>VLOOKUP($B1387, 'FanGraphs - Team WAR Projected'!$B$2:$E$31, 3, FALSE)/162</f>
        <v>#N/A</v>
      </c>
      <c r="N1387" s="9" t="e">
        <f>VLOOKUP($B1387, Team_Pitching___Advanced[[Team]:[xFIP]], 19,FALSE)</f>
        <v>#N/A</v>
      </c>
      <c r="O1387" s="9" t="e">
        <f>VLOOKUP($B1387, Team_Pitching___Advanced[], 20, FALSE)</f>
        <v>#N/A</v>
      </c>
      <c r="P1387" s="9" t="e">
        <f>VLOOKUP($B1387, Team_Batting___Dashboard[[Team]:[wOBA]], 16, FALSE)</f>
        <v>#N/A</v>
      </c>
      <c r="Q1387" s="9" t="e">
        <f>VLOOKUP($B1387, Team_Batting___Advanced[[Team]:[OPS]], 9, FALSE)</f>
        <v>#N/A</v>
      </c>
      <c r="R1387" s="9" t="e">
        <f>VLOOKUP($B1387, Team_Batting___Advanced[], 19, FALSE)</f>
        <v>#N/A</v>
      </c>
      <c r="S1387" s="9" t="e">
        <f>VLOOKUP($B1387, 'Team Per G'!$A$2:$G$31, 3, FALSE)</f>
        <v>#N/A</v>
      </c>
      <c r="T1387" s="9" t="e">
        <f>VLOOKUP($B1387, 'Team Per G'!$A$2:$G$31, 5, FALSE)</f>
        <v>#N/A</v>
      </c>
      <c r="U1387" s="9" t="e">
        <f>VLOOKUP($B1387, 'Team Per G'!$A$2:$G$31, 4, FALSE)</f>
        <v>#N/A</v>
      </c>
      <c r="V1387" s="9" t="e">
        <f>VLOOKUP($B1387, Team_Batting___Dashboard[], 22, FALSE)/$F1387</f>
        <v>#N/A</v>
      </c>
      <c r="W1387" s="9" t="e">
        <f>VLOOKUP($B1387, 'FanGraphs - Team WAR Projected'!$B$2:$E$31, 4, FALSE)/162</f>
        <v>#N/A</v>
      </c>
      <c r="X1387" s="9" t="e">
        <f>VLOOKUP($B1387, FanGraphs_Standings[[Abbreviation]:[2024 Year to Date RS/G]], 6, FALSE)/$F1387</f>
        <v>#N/A</v>
      </c>
      <c r="Y1387" s="9" t="e">
        <f>VLOOKUP($B1387, FanGraphs_Standings[[Abbreviation]:[2024 Projected Full Season RDif]], 19, FALSE)/162</f>
        <v>#N/A</v>
      </c>
      <c r="Z1387" s="9" t="e">
        <f>VLOOKUP($B1387, FanGraphs_Standings[[Abbreviation]:[2024 Projected Full Season RDif]], 5, FALSE)</f>
        <v>#N/A</v>
      </c>
      <c r="AA1387" s="9" t="e">
        <f>VLOOKUP($B1387, FanGraphs_Standings[[Abbreviation]:[2024 Projected Full Season W%]], 18, FALSE)</f>
        <v>#N/A</v>
      </c>
      <c r="AB1387" s="9" t="e">
        <f>VLOOKUP($B1387, 'Home Field Adv'!$A$2:$I$31, 9, FALSE)</f>
        <v>#N/A</v>
      </c>
      <c r="AC1387" s="9" t="e">
        <f>VLOOKUP($C1387, FanGraphs_Standings[[Abbreviation]:[2024 Year to Date G]], 2, FALSE)</f>
        <v>#N/A</v>
      </c>
      <c r="AD1387" s="9" t="e">
        <f>VLOOKUP($E1387, 'SP Per G'!$A$2:$D$1380, 3, FALSE)</f>
        <v>#N/A</v>
      </c>
      <c r="AE1387" s="9" t="e">
        <f>VLOOKUP($E1387, 'SP Per G'!$A$2:$D$1380, 4, FALSE)</f>
        <v>#N/A</v>
      </c>
      <c r="AF1387" s="9" t="e">
        <f>VLOOKUP($E1387, Individual_Pitching___Dashboard[], 18, FALSE)</f>
        <v>#N/A</v>
      </c>
      <c r="AG1387" s="9" t="e">
        <f>VLOOKUP($E1387, Individual_Pitching___Dashboard[], 20, FALSE)</f>
        <v>#N/A</v>
      </c>
      <c r="AH1387" s="9" t="e">
        <f>VLOOKUP($E1387, Individual_Pitching___Advanced[], 21,FALSE)</f>
        <v>#N/A</v>
      </c>
      <c r="AI1387" s="9" t="e">
        <f>VLOOKUP($C1387, 'Team Per G'!$A$2:$G$31, 7, FALSE)</f>
        <v>#N/A</v>
      </c>
      <c r="AJ1387" s="9" t="e">
        <f>VLOOKUP($C1387, 'FanGraphs - Team WAR Projected'!$B$2:$E$31, 3, FALSE)/162</f>
        <v>#N/A</v>
      </c>
      <c r="AK1387" s="9" t="e">
        <f>VLOOKUP($C1387, Team_Pitching___Advanced[[Team]:[xFIP]], 19,FALSE)</f>
        <v>#N/A</v>
      </c>
      <c r="AL1387" s="9" t="e">
        <f>VLOOKUP($C1387, Team_Pitching___Advanced[], 20, FALSE)</f>
        <v>#N/A</v>
      </c>
      <c r="AM1387" s="9" t="e">
        <f>VLOOKUP($C1387, Team_Batting___Dashboard[[Team]:[wOBA]], 16, FALSE)</f>
        <v>#N/A</v>
      </c>
      <c r="AN1387" s="9" t="e">
        <f>VLOOKUP($C1387, Team_Batting___Advanced[[Team]:[OPS]], 9, FALSE)</f>
        <v>#N/A</v>
      </c>
      <c r="AO1387" s="9" t="e">
        <f>VLOOKUP($C1387, Team_Batting___Advanced[], 19, FALSE)</f>
        <v>#N/A</v>
      </c>
      <c r="AP1387" s="9" t="e">
        <f>VLOOKUP($C1387, 'Team Per G'!$A$2:$G$31, 3, FALSE)</f>
        <v>#N/A</v>
      </c>
      <c r="AQ1387" s="9" t="e">
        <f>VLOOKUP($C1387, 'Team Per G'!$A$2:$G$31, 5, FALSE)</f>
        <v>#N/A</v>
      </c>
      <c r="AR1387" s="9" t="e">
        <f>VLOOKUP($C1387, 'Team Per G'!$A$2:$G$31, 4, FALSE)</f>
        <v>#N/A</v>
      </c>
      <c r="AS1387" s="9" t="e">
        <f>VLOOKUP($C1387, Team_Batting___Dashboard[], 22, FALSE)/$AC1387</f>
        <v>#N/A</v>
      </c>
      <c r="AT1387" s="9" t="e">
        <f>VLOOKUP($C1387, 'FanGraphs - Team WAR Projected'!$B$2:$E$31, 4, FALSE)/162</f>
        <v>#N/A</v>
      </c>
      <c r="AU1387" s="9" t="e">
        <f>VLOOKUP($C1387, FanGraphs_Standings[[Abbreviation]:[2024 Year to Date RS/G]], 6, FALSE)/$AC1387</f>
        <v>#N/A</v>
      </c>
      <c r="AV1387" s="9" t="e">
        <f>VLOOKUP($C1387, FanGraphs_Standings[[Abbreviation]:[2024 Projected Full Season RDif]], 19, FALSE)/162</f>
        <v>#N/A</v>
      </c>
      <c r="AW1387" s="9" t="e">
        <f>VLOOKUP($C1387, FanGraphs_Standings[[Abbreviation]:[2024 Projected Full Season RDif]], 5, FALSE)</f>
        <v>#N/A</v>
      </c>
      <c r="AX1387" s="9" t="e">
        <f>VLOOKUP($C1387, FanGraphs_Standings[[Abbreviation]:[2024 Projected Full Season W%]], 18, FALSE)</f>
        <v>#N/A</v>
      </c>
      <c r="AY1387" s="9" t="e">
        <f>VLOOKUP($C1387, 'Home Field Adv'!$A$2:$K$31, 11, FALSE)</f>
        <v>#N/A</v>
      </c>
      <c r="BB1387" s="5" t="str">
        <f t="shared" si="64"/>
        <v/>
      </c>
      <c r="BC1387" s="5" t="str">
        <f t="shared" si="65"/>
        <v/>
      </c>
      <c r="BD1387" s="5" t="str">
        <f t="shared" si="66"/>
        <v/>
      </c>
    </row>
    <row r="1388" spans="6:56" x14ac:dyDescent="0.45">
      <c r="F1388" s="9" t="e">
        <f>VLOOKUP($B1388, FanGraphs_Standings[[Abbreviation]:[2024 Year to Date G]], 2, FALSE)</f>
        <v>#N/A</v>
      </c>
      <c r="G1388" s="9" t="e">
        <f>IF(ISERR(VLOOKUP($D1388, 'SP Per G'!$A$2:$D$1380, 3, FALSE)), L1388, VLOOKUP($D1388, 'SP Per G'!$A$2:$D$1380, 3, FALSE))</f>
        <v>#N/A</v>
      </c>
      <c r="H1388" s="9" t="e">
        <f>VLOOKUP($D1388, 'SP Per G'!$A$2:$D$1380, 4, FALSE)</f>
        <v>#N/A</v>
      </c>
      <c r="I1388" s="9" t="e">
        <f>VLOOKUP($D1388, Individual_Pitching___Dashboard[], 18, FALSE)</f>
        <v>#N/A</v>
      </c>
      <c r="J1388" s="9" t="e">
        <f>VLOOKUP($D1388, Individual_Pitching___Dashboard[], 20, FALSE)</f>
        <v>#N/A</v>
      </c>
      <c r="K1388" s="9" t="e">
        <f>VLOOKUP($D1388, Individual_Pitching___Advanced[], 21,FALSE)</f>
        <v>#N/A</v>
      </c>
      <c r="L1388" s="9" t="e">
        <f>VLOOKUP($B1388, 'Team Per G'!$A$2:$G$31, 7, FALSE)</f>
        <v>#N/A</v>
      </c>
      <c r="M1388" s="9" t="e">
        <f>VLOOKUP($B1388, 'FanGraphs - Team WAR Projected'!$B$2:$E$31, 3, FALSE)/162</f>
        <v>#N/A</v>
      </c>
      <c r="N1388" s="9" t="e">
        <f>VLOOKUP($B1388, Team_Pitching___Advanced[[Team]:[xFIP]], 19,FALSE)</f>
        <v>#N/A</v>
      </c>
      <c r="O1388" s="9" t="e">
        <f>VLOOKUP($B1388, Team_Pitching___Advanced[], 20, FALSE)</f>
        <v>#N/A</v>
      </c>
      <c r="P1388" s="9" t="e">
        <f>VLOOKUP($B1388, Team_Batting___Dashboard[[Team]:[wOBA]], 16, FALSE)</f>
        <v>#N/A</v>
      </c>
      <c r="Q1388" s="9" t="e">
        <f>VLOOKUP($B1388, Team_Batting___Advanced[[Team]:[OPS]], 9, FALSE)</f>
        <v>#N/A</v>
      </c>
      <c r="R1388" s="9" t="e">
        <f>VLOOKUP($B1388, Team_Batting___Advanced[], 19, FALSE)</f>
        <v>#N/A</v>
      </c>
      <c r="S1388" s="9" t="e">
        <f>VLOOKUP($B1388, 'Team Per G'!$A$2:$G$31, 3, FALSE)</f>
        <v>#N/A</v>
      </c>
      <c r="T1388" s="9" t="e">
        <f>VLOOKUP($B1388, 'Team Per G'!$A$2:$G$31, 5, FALSE)</f>
        <v>#N/A</v>
      </c>
      <c r="U1388" s="9" t="e">
        <f>VLOOKUP($B1388, 'Team Per G'!$A$2:$G$31, 4, FALSE)</f>
        <v>#N/A</v>
      </c>
      <c r="V1388" s="9" t="e">
        <f>VLOOKUP($B1388, Team_Batting___Dashboard[], 22, FALSE)/$F1388</f>
        <v>#N/A</v>
      </c>
      <c r="W1388" s="9" t="e">
        <f>VLOOKUP($B1388, 'FanGraphs - Team WAR Projected'!$B$2:$E$31, 4, FALSE)/162</f>
        <v>#N/A</v>
      </c>
      <c r="X1388" s="9" t="e">
        <f>VLOOKUP($B1388, FanGraphs_Standings[[Abbreviation]:[2024 Year to Date RS/G]], 6, FALSE)/$F1388</f>
        <v>#N/A</v>
      </c>
      <c r="Y1388" s="9" t="e">
        <f>VLOOKUP($B1388, FanGraphs_Standings[[Abbreviation]:[2024 Projected Full Season RDif]], 19, FALSE)/162</f>
        <v>#N/A</v>
      </c>
      <c r="Z1388" s="9" t="e">
        <f>VLOOKUP($B1388, FanGraphs_Standings[[Abbreviation]:[2024 Projected Full Season RDif]], 5, FALSE)</f>
        <v>#N/A</v>
      </c>
      <c r="AA1388" s="9" t="e">
        <f>VLOOKUP($B1388, FanGraphs_Standings[[Abbreviation]:[2024 Projected Full Season W%]], 18, FALSE)</f>
        <v>#N/A</v>
      </c>
      <c r="AB1388" s="9" t="e">
        <f>VLOOKUP($B1388, 'Home Field Adv'!$A$2:$I$31, 9, FALSE)</f>
        <v>#N/A</v>
      </c>
      <c r="AC1388" s="9" t="e">
        <f>VLOOKUP($C1388, FanGraphs_Standings[[Abbreviation]:[2024 Year to Date G]], 2, FALSE)</f>
        <v>#N/A</v>
      </c>
      <c r="AD1388" s="9" t="e">
        <f>VLOOKUP($E1388, 'SP Per G'!$A$2:$D$1380, 3, FALSE)</f>
        <v>#N/A</v>
      </c>
      <c r="AE1388" s="9" t="e">
        <f>VLOOKUP($E1388, 'SP Per G'!$A$2:$D$1380, 4, FALSE)</f>
        <v>#N/A</v>
      </c>
      <c r="AF1388" s="9" t="e">
        <f>VLOOKUP($E1388, Individual_Pitching___Dashboard[], 18, FALSE)</f>
        <v>#N/A</v>
      </c>
      <c r="AG1388" s="9" t="e">
        <f>VLOOKUP($E1388, Individual_Pitching___Dashboard[], 20, FALSE)</f>
        <v>#N/A</v>
      </c>
      <c r="AH1388" s="9" t="e">
        <f>VLOOKUP($E1388, Individual_Pitching___Advanced[], 21,FALSE)</f>
        <v>#N/A</v>
      </c>
      <c r="AI1388" s="9" t="e">
        <f>VLOOKUP($C1388, 'Team Per G'!$A$2:$G$31, 7, FALSE)</f>
        <v>#N/A</v>
      </c>
      <c r="AJ1388" s="9" t="e">
        <f>VLOOKUP($C1388, 'FanGraphs - Team WAR Projected'!$B$2:$E$31, 3, FALSE)/162</f>
        <v>#N/A</v>
      </c>
      <c r="AK1388" s="9" t="e">
        <f>VLOOKUP($C1388, Team_Pitching___Advanced[[Team]:[xFIP]], 19,FALSE)</f>
        <v>#N/A</v>
      </c>
      <c r="AL1388" s="9" t="e">
        <f>VLOOKUP($C1388, Team_Pitching___Advanced[], 20, FALSE)</f>
        <v>#N/A</v>
      </c>
      <c r="AM1388" s="9" t="e">
        <f>VLOOKUP($C1388, Team_Batting___Dashboard[[Team]:[wOBA]], 16, FALSE)</f>
        <v>#N/A</v>
      </c>
      <c r="AN1388" s="9" t="e">
        <f>VLOOKUP($C1388, Team_Batting___Advanced[[Team]:[OPS]], 9, FALSE)</f>
        <v>#N/A</v>
      </c>
      <c r="AO1388" s="9" t="e">
        <f>VLOOKUP($C1388, Team_Batting___Advanced[], 19, FALSE)</f>
        <v>#N/A</v>
      </c>
      <c r="AP1388" s="9" t="e">
        <f>VLOOKUP($C1388, 'Team Per G'!$A$2:$G$31, 3, FALSE)</f>
        <v>#N/A</v>
      </c>
      <c r="AQ1388" s="9" t="e">
        <f>VLOOKUP($C1388, 'Team Per G'!$A$2:$G$31, 5, FALSE)</f>
        <v>#N/A</v>
      </c>
      <c r="AR1388" s="9" t="e">
        <f>VLOOKUP($C1388, 'Team Per G'!$A$2:$G$31, 4, FALSE)</f>
        <v>#N/A</v>
      </c>
      <c r="AS1388" s="9" t="e">
        <f>VLOOKUP($C1388, Team_Batting___Dashboard[], 22, FALSE)/$AC1388</f>
        <v>#N/A</v>
      </c>
      <c r="AT1388" s="9" t="e">
        <f>VLOOKUP($C1388, 'FanGraphs - Team WAR Projected'!$B$2:$E$31, 4, FALSE)/162</f>
        <v>#N/A</v>
      </c>
      <c r="AU1388" s="9" t="e">
        <f>VLOOKUP($C1388, FanGraphs_Standings[[Abbreviation]:[2024 Year to Date RS/G]], 6, FALSE)/$AC1388</f>
        <v>#N/A</v>
      </c>
      <c r="AV1388" s="9" t="e">
        <f>VLOOKUP($C1388, FanGraphs_Standings[[Abbreviation]:[2024 Projected Full Season RDif]], 19, FALSE)/162</f>
        <v>#N/A</v>
      </c>
      <c r="AW1388" s="9" t="e">
        <f>VLOOKUP($C1388, FanGraphs_Standings[[Abbreviation]:[2024 Projected Full Season RDif]], 5, FALSE)</f>
        <v>#N/A</v>
      </c>
      <c r="AX1388" s="9" t="e">
        <f>VLOOKUP($C1388, FanGraphs_Standings[[Abbreviation]:[2024 Projected Full Season W%]], 18, FALSE)</f>
        <v>#N/A</v>
      </c>
      <c r="AY1388" s="9" t="e">
        <f>VLOOKUP($C1388, 'Home Field Adv'!$A$2:$K$31, 11, FALSE)</f>
        <v>#N/A</v>
      </c>
      <c r="BB1388" s="5" t="str">
        <f t="shared" si="64"/>
        <v/>
      </c>
      <c r="BC1388" s="5" t="str">
        <f t="shared" si="65"/>
        <v/>
      </c>
      <c r="BD1388" s="5" t="str">
        <f t="shared" si="66"/>
        <v/>
      </c>
    </row>
    <row r="1389" spans="6:56" x14ac:dyDescent="0.45">
      <c r="F1389" s="9" t="e">
        <f>VLOOKUP($B1389, FanGraphs_Standings[[Abbreviation]:[2024 Year to Date G]], 2, FALSE)</f>
        <v>#N/A</v>
      </c>
      <c r="G1389" s="9" t="e">
        <f>IF(ISERR(VLOOKUP($D1389, 'SP Per G'!$A$2:$D$1380, 3, FALSE)), L1389, VLOOKUP($D1389, 'SP Per G'!$A$2:$D$1380, 3, FALSE))</f>
        <v>#N/A</v>
      </c>
      <c r="H1389" s="9" t="e">
        <f>VLOOKUP($D1389, 'SP Per G'!$A$2:$D$1380, 4, FALSE)</f>
        <v>#N/A</v>
      </c>
      <c r="I1389" s="9" t="e">
        <f>VLOOKUP($D1389, Individual_Pitching___Dashboard[], 18, FALSE)</f>
        <v>#N/A</v>
      </c>
      <c r="J1389" s="9" t="e">
        <f>VLOOKUP($D1389, Individual_Pitching___Dashboard[], 20, FALSE)</f>
        <v>#N/A</v>
      </c>
      <c r="K1389" s="9" t="e">
        <f>VLOOKUP($D1389, Individual_Pitching___Advanced[], 21,FALSE)</f>
        <v>#N/A</v>
      </c>
      <c r="L1389" s="9" t="e">
        <f>VLOOKUP($B1389, 'Team Per G'!$A$2:$G$31, 7, FALSE)</f>
        <v>#N/A</v>
      </c>
      <c r="M1389" s="9" t="e">
        <f>VLOOKUP($B1389, 'FanGraphs - Team WAR Projected'!$B$2:$E$31, 3, FALSE)/162</f>
        <v>#N/A</v>
      </c>
      <c r="N1389" s="9" t="e">
        <f>VLOOKUP($B1389, Team_Pitching___Advanced[[Team]:[xFIP]], 19,FALSE)</f>
        <v>#N/A</v>
      </c>
      <c r="O1389" s="9" t="e">
        <f>VLOOKUP($B1389, Team_Pitching___Advanced[], 20, FALSE)</f>
        <v>#N/A</v>
      </c>
      <c r="P1389" s="9" t="e">
        <f>VLOOKUP($B1389, Team_Batting___Dashboard[[Team]:[wOBA]], 16, FALSE)</f>
        <v>#N/A</v>
      </c>
      <c r="Q1389" s="9" t="e">
        <f>VLOOKUP($B1389, Team_Batting___Advanced[[Team]:[OPS]], 9, FALSE)</f>
        <v>#N/A</v>
      </c>
      <c r="R1389" s="9" t="e">
        <f>VLOOKUP($B1389, Team_Batting___Advanced[], 19, FALSE)</f>
        <v>#N/A</v>
      </c>
      <c r="S1389" s="9" t="e">
        <f>VLOOKUP($B1389, 'Team Per G'!$A$2:$G$31, 3, FALSE)</f>
        <v>#N/A</v>
      </c>
      <c r="T1389" s="9" t="e">
        <f>VLOOKUP($B1389, 'Team Per G'!$A$2:$G$31, 5, FALSE)</f>
        <v>#N/A</v>
      </c>
      <c r="U1389" s="9" t="e">
        <f>VLOOKUP($B1389, 'Team Per G'!$A$2:$G$31, 4, FALSE)</f>
        <v>#N/A</v>
      </c>
      <c r="V1389" s="9" t="e">
        <f>VLOOKUP($B1389, Team_Batting___Dashboard[], 22, FALSE)/$F1389</f>
        <v>#N/A</v>
      </c>
      <c r="W1389" s="9" t="e">
        <f>VLOOKUP($B1389, 'FanGraphs - Team WAR Projected'!$B$2:$E$31, 4, FALSE)/162</f>
        <v>#N/A</v>
      </c>
      <c r="X1389" s="9" t="e">
        <f>VLOOKUP($B1389, FanGraphs_Standings[[Abbreviation]:[2024 Year to Date RS/G]], 6, FALSE)/$F1389</f>
        <v>#N/A</v>
      </c>
      <c r="Y1389" s="9" t="e">
        <f>VLOOKUP($B1389, FanGraphs_Standings[[Abbreviation]:[2024 Projected Full Season RDif]], 19, FALSE)/162</f>
        <v>#N/A</v>
      </c>
      <c r="Z1389" s="9" t="e">
        <f>VLOOKUP($B1389, FanGraphs_Standings[[Abbreviation]:[2024 Projected Full Season RDif]], 5, FALSE)</f>
        <v>#N/A</v>
      </c>
      <c r="AA1389" s="9" t="e">
        <f>VLOOKUP($B1389, FanGraphs_Standings[[Abbreviation]:[2024 Projected Full Season W%]], 18, FALSE)</f>
        <v>#N/A</v>
      </c>
      <c r="AB1389" s="9" t="e">
        <f>VLOOKUP($B1389, 'Home Field Adv'!$A$2:$I$31, 9, FALSE)</f>
        <v>#N/A</v>
      </c>
      <c r="AC1389" s="9" t="e">
        <f>VLOOKUP($C1389, FanGraphs_Standings[[Abbreviation]:[2024 Year to Date G]], 2, FALSE)</f>
        <v>#N/A</v>
      </c>
      <c r="AD1389" s="9" t="e">
        <f>VLOOKUP($E1389, 'SP Per G'!$A$2:$D$1380, 3, FALSE)</f>
        <v>#N/A</v>
      </c>
      <c r="AE1389" s="9" t="e">
        <f>VLOOKUP($E1389, 'SP Per G'!$A$2:$D$1380, 4, FALSE)</f>
        <v>#N/A</v>
      </c>
      <c r="AF1389" s="9" t="e">
        <f>VLOOKUP($E1389, Individual_Pitching___Dashboard[], 18, FALSE)</f>
        <v>#N/A</v>
      </c>
      <c r="AG1389" s="9" t="e">
        <f>VLOOKUP($E1389, Individual_Pitching___Dashboard[], 20, FALSE)</f>
        <v>#N/A</v>
      </c>
      <c r="AH1389" s="9" t="e">
        <f>VLOOKUP($E1389, Individual_Pitching___Advanced[], 21,FALSE)</f>
        <v>#N/A</v>
      </c>
      <c r="AI1389" s="9" t="e">
        <f>VLOOKUP($C1389, 'Team Per G'!$A$2:$G$31, 7, FALSE)</f>
        <v>#N/A</v>
      </c>
      <c r="AJ1389" s="9" t="e">
        <f>VLOOKUP($C1389, 'FanGraphs - Team WAR Projected'!$B$2:$E$31, 3, FALSE)/162</f>
        <v>#N/A</v>
      </c>
      <c r="AK1389" s="9" t="e">
        <f>VLOOKUP($C1389, Team_Pitching___Advanced[[Team]:[xFIP]], 19,FALSE)</f>
        <v>#N/A</v>
      </c>
      <c r="AL1389" s="9" t="e">
        <f>VLOOKUP($C1389, Team_Pitching___Advanced[], 20, FALSE)</f>
        <v>#N/A</v>
      </c>
      <c r="AM1389" s="9" t="e">
        <f>VLOOKUP($C1389, Team_Batting___Dashboard[[Team]:[wOBA]], 16, FALSE)</f>
        <v>#N/A</v>
      </c>
      <c r="AN1389" s="9" t="e">
        <f>VLOOKUP($C1389, Team_Batting___Advanced[[Team]:[OPS]], 9, FALSE)</f>
        <v>#N/A</v>
      </c>
      <c r="AO1389" s="9" t="e">
        <f>VLOOKUP($C1389, Team_Batting___Advanced[], 19, FALSE)</f>
        <v>#N/A</v>
      </c>
      <c r="AP1389" s="9" t="e">
        <f>VLOOKUP($C1389, 'Team Per G'!$A$2:$G$31, 3, FALSE)</f>
        <v>#N/A</v>
      </c>
      <c r="AQ1389" s="9" t="e">
        <f>VLOOKUP($C1389, 'Team Per G'!$A$2:$G$31, 5, FALSE)</f>
        <v>#N/A</v>
      </c>
      <c r="AR1389" s="9" t="e">
        <f>VLOOKUP($C1389, 'Team Per G'!$A$2:$G$31, 4, FALSE)</f>
        <v>#N/A</v>
      </c>
      <c r="AS1389" s="9" t="e">
        <f>VLOOKUP($C1389, Team_Batting___Dashboard[], 22, FALSE)/$AC1389</f>
        <v>#N/A</v>
      </c>
      <c r="AT1389" s="9" t="e">
        <f>VLOOKUP($C1389, 'FanGraphs - Team WAR Projected'!$B$2:$E$31, 4, FALSE)/162</f>
        <v>#N/A</v>
      </c>
      <c r="AU1389" s="9" t="e">
        <f>VLOOKUP($C1389, FanGraphs_Standings[[Abbreviation]:[2024 Year to Date RS/G]], 6, FALSE)/$AC1389</f>
        <v>#N/A</v>
      </c>
      <c r="AV1389" s="9" t="e">
        <f>VLOOKUP($C1389, FanGraphs_Standings[[Abbreviation]:[2024 Projected Full Season RDif]], 19, FALSE)/162</f>
        <v>#N/A</v>
      </c>
      <c r="AW1389" s="9" t="e">
        <f>VLOOKUP($C1389, FanGraphs_Standings[[Abbreviation]:[2024 Projected Full Season RDif]], 5, FALSE)</f>
        <v>#N/A</v>
      </c>
      <c r="AX1389" s="9" t="e">
        <f>VLOOKUP($C1389, FanGraphs_Standings[[Abbreviation]:[2024 Projected Full Season W%]], 18, FALSE)</f>
        <v>#N/A</v>
      </c>
      <c r="AY1389" s="9" t="e">
        <f>VLOOKUP($C1389, 'Home Field Adv'!$A$2:$K$31, 11, FALSE)</f>
        <v>#N/A</v>
      </c>
      <c r="BB1389" s="5" t="str">
        <f t="shared" si="64"/>
        <v/>
      </c>
      <c r="BC1389" s="5" t="str">
        <f t="shared" si="65"/>
        <v/>
      </c>
      <c r="BD1389" s="5" t="str">
        <f t="shared" si="66"/>
        <v/>
      </c>
    </row>
    <row r="1390" spans="6:56" x14ac:dyDescent="0.45">
      <c r="F1390" s="9" t="e">
        <f>VLOOKUP($B1390, FanGraphs_Standings[[Abbreviation]:[2024 Year to Date G]], 2, FALSE)</f>
        <v>#N/A</v>
      </c>
      <c r="G1390" s="9" t="e">
        <f>IF(ISERR(VLOOKUP($D1390, 'SP Per G'!$A$2:$D$1380, 3, FALSE)), L1390, VLOOKUP($D1390, 'SP Per G'!$A$2:$D$1380, 3, FALSE))</f>
        <v>#N/A</v>
      </c>
      <c r="H1390" s="9" t="e">
        <f>VLOOKUP($D1390, 'SP Per G'!$A$2:$D$1380, 4, FALSE)</f>
        <v>#N/A</v>
      </c>
      <c r="I1390" s="9" t="e">
        <f>VLOOKUP($D1390, Individual_Pitching___Dashboard[], 18, FALSE)</f>
        <v>#N/A</v>
      </c>
      <c r="J1390" s="9" t="e">
        <f>VLOOKUP($D1390, Individual_Pitching___Dashboard[], 20, FALSE)</f>
        <v>#N/A</v>
      </c>
      <c r="K1390" s="9" t="e">
        <f>VLOOKUP($D1390, Individual_Pitching___Advanced[], 21,FALSE)</f>
        <v>#N/A</v>
      </c>
      <c r="L1390" s="9" t="e">
        <f>VLOOKUP($B1390, 'Team Per G'!$A$2:$G$31, 7, FALSE)</f>
        <v>#N/A</v>
      </c>
      <c r="M1390" s="9" t="e">
        <f>VLOOKUP($B1390, 'FanGraphs - Team WAR Projected'!$B$2:$E$31, 3, FALSE)/162</f>
        <v>#N/A</v>
      </c>
      <c r="N1390" s="9" t="e">
        <f>VLOOKUP($B1390, Team_Pitching___Advanced[[Team]:[xFIP]], 19,FALSE)</f>
        <v>#N/A</v>
      </c>
      <c r="O1390" s="9" t="e">
        <f>VLOOKUP($B1390, Team_Pitching___Advanced[], 20, FALSE)</f>
        <v>#N/A</v>
      </c>
      <c r="P1390" s="9" t="e">
        <f>VLOOKUP($B1390, Team_Batting___Dashboard[[Team]:[wOBA]], 16, FALSE)</f>
        <v>#N/A</v>
      </c>
      <c r="Q1390" s="9" t="e">
        <f>VLOOKUP($B1390, Team_Batting___Advanced[[Team]:[OPS]], 9, FALSE)</f>
        <v>#N/A</v>
      </c>
      <c r="R1390" s="9" t="e">
        <f>VLOOKUP($B1390, Team_Batting___Advanced[], 19, FALSE)</f>
        <v>#N/A</v>
      </c>
      <c r="S1390" s="9" t="e">
        <f>VLOOKUP($B1390, 'Team Per G'!$A$2:$G$31, 3, FALSE)</f>
        <v>#N/A</v>
      </c>
      <c r="T1390" s="9" t="e">
        <f>VLOOKUP($B1390, 'Team Per G'!$A$2:$G$31, 5, FALSE)</f>
        <v>#N/A</v>
      </c>
      <c r="U1390" s="9" t="e">
        <f>VLOOKUP($B1390, 'Team Per G'!$A$2:$G$31, 4, FALSE)</f>
        <v>#N/A</v>
      </c>
      <c r="V1390" s="9" t="e">
        <f>VLOOKUP($B1390, Team_Batting___Dashboard[], 22, FALSE)/$F1390</f>
        <v>#N/A</v>
      </c>
      <c r="W1390" s="9" t="e">
        <f>VLOOKUP($B1390, 'FanGraphs - Team WAR Projected'!$B$2:$E$31, 4, FALSE)/162</f>
        <v>#N/A</v>
      </c>
      <c r="X1390" s="9" t="e">
        <f>VLOOKUP($B1390, FanGraphs_Standings[[Abbreviation]:[2024 Year to Date RS/G]], 6, FALSE)/$F1390</f>
        <v>#N/A</v>
      </c>
      <c r="Y1390" s="9" t="e">
        <f>VLOOKUP($B1390, FanGraphs_Standings[[Abbreviation]:[2024 Projected Full Season RDif]], 19, FALSE)/162</f>
        <v>#N/A</v>
      </c>
      <c r="Z1390" s="9" t="e">
        <f>VLOOKUP($B1390, FanGraphs_Standings[[Abbreviation]:[2024 Projected Full Season RDif]], 5, FALSE)</f>
        <v>#N/A</v>
      </c>
      <c r="AA1390" s="9" t="e">
        <f>VLOOKUP($B1390, FanGraphs_Standings[[Abbreviation]:[2024 Projected Full Season W%]], 18, FALSE)</f>
        <v>#N/A</v>
      </c>
      <c r="AB1390" s="9" t="e">
        <f>VLOOKUP($B1390, 'Home Field Adv'!$A$2:$I$31, 9, FALSE)</f>
        <v>#N/A</v>
      </c>
      <c r="AC1390" s="9" t="e">
        <f>VLOOKUP($C1390, FanGraphs_Standings[[Abbreviation]:[2024 Year to Date G]], 2, FALSE)</f>
        <v>#N/A</v>
      </c>
      <c r="AD1390" s="9" t="e">
        <f>VLOOKUP($E1390, 'SP Per G'!$A$2:$D$1380, 3, FALSE)</f>
        <v>#N/A</v>
      </c>
      <c r="AE1390" s="9" t="e">
        <f>VLOOKUP($E1390, 'SP Per G'!$A$2:$D$1380, 4, FALSE)</f>
        <v>#N/A</v>
      </c>
      <c r="AF1390" s="9" t="e">
        <f>VLOOKUP($E1390, Individual_Pitching___Dashboard[], 18, FALSE)</f>
        <v>#N/A</v>
      </c>
      <c r="AG1390" s="9" t="e">
        <f>VLOOKUP($E1390, Individual_Pitching___Dashboard[], 20, FALSE)</f>
        <v>#N/A</v>
      </c>
      <c r="AH1390" s="9" t="e">
        <f>VLOOKUP($E1390, Individual_Pitching___Advanced[], 21,FALSE)</f>
        <v>#N/A</v>
      </c>
      <c r="AI1390" s="9" t="e">
        <f>VLOOKUP($C1390, 'Team Per G'!$A$2:$G$31, 7, FALSE)</f>
        <v>#N/A</v>
      </c>
      <c r="AJ1390" s="9" t="e">
        <f>VLOOKUP($C1390, 'FanGraphs - Team WAR Projected'!$B$2:$E$31, 3, FALSE)/162</f>
        <v>#N/A</v>
      </c>
      <c r="AK1390" s="9" t="e">
        <f>VLOOKUP($C1390, Team_Pitching___Advanced[[Team]:[xFIP]], 19,FALSE)</f>
        <v>#N/A</v>
      </c>
      <c r="AL1390" s="9" t="e">
        <f>VLOOKUP($C1390, Team_Pitching___Advanced[], 20, FALSE)</f>
        <v>#N/A</v>
      </c>
      <c r="AM1390" s="9" t="e">
        <f>VLOOKUP($C1390, Team_Batting___Dashboard[[Team]:[wOBA]], 16, FALSE)</f>
        <v>#N/A</v>
      </c>
      <c r="AN1390" s="9" t="e">
        <f>VLOOKUP($C1390, Team_Batting___Advanced[[Team]:[OPS]], 9, FALSE)</f>
        <v>#N/A</v>
      </c>
      <c r="AO1390" s="9" t="e">
        <f>VLOOKUP($C1390, Team_Batting___Advanced[], 19, FALSE)</f>
        <v>#N/A</v>
      </c>
      <c r="AP1390" s="9" t="e">
        <f>VLOOKUP($C1390, 'Team Per G'!$A$2:$G$31, 3, FALSE)</f>
        <v>#N/A</v>
      </c>
      <c r="AQ1390" s="9" t="e">
        <f>VLOOKUP($C1390, 'Team Per G'!$A$2:$G$31, 5, FALSE)</f>
        <v>#N/A</v>
      </c>
      <c r="AR1390" s="9" t="e">
        <f>VLOOKUP($C1390, 'Team Per G'!$A$2:$G$31, 4, FALSE)</f>
        <v>#N/A</v>
      </c>
      <c r="AS1390" s="9" t="e">
        <f>VLOOKUP($C1390, Team_Batting___Dashboard[], 22, FALSE)/$AC1390</f>
        <v>#N/A</v>
      </c>
      <c r="AT1390" s="9" t="e">
        <f>VLOOKUP($C1390, 'FanGraphs - Team WAR Projected'!$B$2:$E$31, 4, FALSE)/162</f>
        <v>#N/A</v>
      </c>
      <c r="AU1390" s="9" t="e">
        <f>VLOOKUP($C1390, FanGraphs_Standings[[Abbreviation]:[2024 Year to Date RS/G]], 6, FALSE)/$AC1390</f>
        <v>#N/A</v>
      </c>
      <c r="AV1390" s="9" t="e">
        <f>VLOOKUP($C1390, FanGraphs_Standings[[Abbreviation]:[2024 Projected Full Season RDif]], 19, FALSE)/162</f>
        <v>#N/A</v>
      </c>
      <c r="AW1390" s="9" t="e">
        <f>VLOOKUP($C1390, FanGraphs_Standings[[Abbreviation]:[2024 Projected Full Season RDif]], 5, FALSE)</f>
        <v>#N/A</v>
      </c>
      <c r="AX1390" s="9" t="e">
        <f>VLOOKUP($C1390, FanGraphs_Standings[[Abbreviation]:[2024 Projected Full Season W%]], 18, FALSE)</f>
        <v>#N/A</v>
      </c>
      <c r="AY1390" s="9" t="e">
        <f>VLOOKUP($C1390, 'Home Field Adv'!$A$2:$K$31, 11, FALSE)</f>
        <v>#N/A</v>
      </c>
      <c r="BB1390" s="5" t="str">
        <f t="shared" si="64"/>
        <v/>
      </c>
      <c r="BC1390" s="5" t="str">
        <f t="shared" si="65"/>
        <v/>
      </c>
      <c r="BD1390" s="5" t="str">
        <f t="shared" si="66"/>
        <v/>
      </c>
    </row>
    <row r="1391" spans="6:56" x14ac:dyDescent="0.45">
      <c r="F1391" s="9" t="e">
        <f>VLOOKUP($B1391, FanGraphs_Standings[[Abbreviation]:[2024 Year to Date G]], 2, FALSE)</f>
        <v>#N/A</v>
      </c>
      <c r="G1391" s="9" t="e">
        <f>IF(ISERR(VLOOKUP($D1391, 'SP Per G'!$A$2:$D$1380, 3, FALSE)), L1391, VLOOKUP($D1391, 'SP Per G'!$A$2:$D$1380, 3, FALSE))</f>
        <v>#N/A</v>
      </c>
      <c r="H1391" s="9" t="e">
        <f>VLOOKUP($D1391, 'SP Per G'!$A$2:$D$1380, 4, FALSE)</f>
        <v>#N/A</v>
      </c>
      <c r="I1391" s="9" t="e">
        <f>VLOOKUP($D1391, Individual_Pitching___Dashboard[], 18, FALSE)</f>
        <v>#N/A</v>
      </c>
      <c r="J1391" s="9" t="e">
        <f>VLOOKUP($D1391, Individual_Pitching___Dashboard[], 20, FALSE)</f>
        <v>#N/A</v>
      </c>
      <c r="K1391" s="9" t="e">
        <f>VLOOKUP($D1391, Individual_Pitching___Advanced[], 21,FALSE)</f>
        <v>#N/A</v>
      </c>
      <c r="L1391" s="9" t="e">
        <f>VLOOKUP($B1391, 'Team Per G'!$A$2:$G$31, 7, FALSE)</f>
        <v>#N/A</v>
      </c>
      <c r="M1391" s="9" t="e">
        <f>VLOOKUP($B1391, 'FanGraphs - Team WAR Projected'!$B$2:$E$31, 3, FALSE)/162</f>
        <v>#N/A</v>
      </c>
      <c r="N1391" s="9" t="e">
        <f>VLOOKUP($B1391, Team_Pitching___Advanced[[Team]:[xFIP]], 19,FALSE)</f>
        <v>#N/A</v>
      </c>
      <c r="O1391" s="9" t="e">
        <f>VLOOKUP($B1391, Team_Pitching___Advanced[], 20, FALSE)</f>
        <v>#N/A</v>
      </c>
      <c r="P1391" s="9" t="e">
        <f>VLOOKUP($B1391, Team_Batting___Dashboard[[Team]:[wOBA]], 16, FALSE)</f>
        <v>#N/A</v>
      </c>
      <c r="Q1391" s="9" t="e">
        <f>VLOOKUP($B1391, Team_Batting___Advanced[[Team]:[OPS]], 9, FALSE)</f>
        <v>#N/A</v>
      </c>
      <c r="R1391" s="9" t="e">
        <f>VLOOKUP($B1391, Team_Batting___Advanced[], 19, FALSE)</f>
        <v>#N/A</v>
      </c>
      <c r="S1391" s="9" t="e">
        <f>VLOOKUP($B1391, 'Team Per G'!$A$2:$G$31, 3, FALSE)</f>
        <v>#N/A</v>
      </c>
      <c r="T1391" s="9" t="e">
        <f>VLOOKUP($B1391, 'Team Per G'!$A$2:$G$31, 5, FALSE)</f>
        <v>#N/A</v>
      </c>
      <c r="U1391" s="9" t="e">
        <f>VLOOKUP($B1391, 'Team Per G'!$A$2:$G$31, 4, FALSE)</f>
        <v>#N/A</v>
      </c>
      <c r="V1391" s="9" t="e">
        <f>VLOOKUP($B1391, Team_Batting___Dashboard[], 22, FALSE)/$F1391</f>
        <v>#N/A</v>
      </c>
      <c r="W1391" s="9" t="e">
        <f>VLOOKUP($B1391, 'FanGraphs - Team WAR Projected'!$B$2:$E$31, 4, FALSE)/162</f>
        <v>#N/A</v>
      </c>
      <c r="X1391" s="9" t="e">
        <f>VLOOKUP($B1391, FanGraphs_Standings[[Abbreviation]:[2024 Year to Date RS/G]], 6, FALSE)/$F1391</f>
        <v>#N/A</v>
      </c>
      <c r="Y1391" s="9" t="e">
        <f>VLOOKUP($B1391, FanGraphs_Standings[[Abbreviation]:[2024 Projected Full Season RDif]], 19, FALSE)/162</f>
        <v>#N/A</v>
      </c>
      <c r="Z1391" s="9" t="e">
        <f>VLOOKUP($B1391, FanGraphs_Standings[[Abbreviation]:[2024 Projected Full Season RDif]], 5, FALSE)</f>
        <v>#N/A</v>
      </c>
      <c r="AA1391" s="9" t="e">
        <f>VLOOKUP($B1391, FanGraphs_Standings[[Abbreviation]:[2024 Projected Full Season W%]], 18, FALSE)</f>
        <v>#N/A</v>
      </c>
      <c r="AB1391" s="9" t="e">
        <f>VLOOKUP($B1391, 'Home Field Adv'!$A$2:$I$31, 9, FALSE)</f>
        <v>#N/A</v>
      </c>
      <c r="AC1391" s="9" t="e">
        <f>VLOOKUP($C1391, FanGraphs_Standings[[Abbreviation]:[2024 Year to Date G]], 2, FALSE)</f>
        <v>#N/A</v>
      </c>
      <c r="AD1391" s="9" t="e">
        <f>VLOOKUP($E1391, 'SP Per G'!$A$2:$D$1380, 3, FALSE)</f>
        <v>#N/A</v>
      </c>
      <c r="AE1391" s="9" t="e">
        <f>VLOOKUP($E1391, 'SP Per G'!$A$2:$D$1380, 4, FALSE)</f>
        <v>#N/A</v>
      </c>
      <c r="AF1391" s="9" t="e">
        <f>VLOOKUP($E1391, Individual_Pitching___Dashboard[], 18, FALSE)</f>
        <v>#N/A</v>
      </c>
      <c r="AG1391" s="9" t="e">
        <f>VLOOKUP($E1391, Individual_Pitching___Dashboard[], 20, FALSE)</f>
        <v>#N/A</v>
      </c>
      <c r="AH1391" s="9" t="e">
        <f>VLOOKUP($E1391, Individual_Pitching___Advanced[], 21,FALSE)</f>
        <v>#N/A</v>
      </c>
      <c r="AI1391" s="9" t="e">
        <f>VLOOKUP($C1391, 'Team Per G'!$A$2:$G$31, 7, FALSE)</f>
        <v>#N/A</v>
      </c>
      <c r="AJ1391" s="9" t="e">
        <f>VLOOKUP($C1391, 'FanGraphs - Team WAR Projected'!$B$2:$E$31, 3, FALSE)/162</f>
        <v>#N/A</v>
      </c>
      <c r="AK1391" s="9" t="e">
        <f>VLOOKUP($C1391, Team_Pitching___Advanced[[Team]:[xFIP]], 19,FALSE)</f>
        <v>#N/A</v>
      </c>
      <c r="AL1391" s="9" t="e">
        <f>VLOOKUP($C1391, Team_Pitching___Advanced[], 20, FALSE)</f>
        <v>#N/A</v>
      </c>
      <c r="AM1391" s="9" t="e">
        <f>VLOOKUP($C1391, Team_Batting___Dashboard[[Team]:[wOBA]], 16, FALSE)</f>
        <v>#N/A</v>
      </c>
      <c r="AN1391" s="9" t="e">
        <f>VLOOKUP($C1391, Team_Batting___Advanced[[Team]:[OPS]], 9, FALSE)</f>
        <v>#N/A</v>
      </c>
      <c r="AO1391" s="9" t="e">
        <f>VLOOKUP($C1391, Team_Batting___Advanced[], 19, FALSE)</f>
        <v>#N/A</v>
      </c>
      <c r="AP1391" s="9" t="e">
        <f>VLOOKUP($C1391, 'Team Per G'!$A$2:$G$31, 3, FALSE)</f>
        <v>#N/A</v>
      </c>
      <c r="AQ1391" s="9" t="e">
        <f>VLOOKUP($C1391, 'Team Per G'!$A$2:$G$31, 5, FALSE)</f>
        <v>#N/A</v>
      </c>
      <c r="AR1391" s="9" t="e">
        <f>VLOOKUP($C1391, 'Team Per G'!$A$2:$G$31, 4, FALSE)</f>
        <v>#N/A</v>
      </c>
      <c r="AS1391" s="9" t="e">
        <f>VLOOKUP($C1391, Team_Batting___Dashboard[], 22, FALSE)/$AC1391</f>
        <v>#N/A</v>
      </c>
      <c r="AT1391" s="9" t="e">
        <f>VLOOKUP($C1391, 'FanGraphs - Team WAR Projected'!$B$2:$E$31, 4, FALSE)/162</f>
        <v>#N/A</v>
      </c>
      <c r="AU1391" s="9" t="e">
        <f>VLOOKUP($C1391, FanGraphs_Standings[[Abbreviation]:[2024 Year to Date RS/G]], 6, FALSE)/$AC1391</f>
        <v>#N/A</v>
      </c>
      <c r="AV1391" s="9" t="e">
        <f>VLOOKUP($C1391, FanGraphs_Standings[[Abbreviation]:[2024 Projected Full Season RDif]], 19, FALSE)/162</f>
        <v>#N/A</v>
      </c>
      <c r="AW1391" s="9" t="e">
        <f>VLOOKUP($C1391, FanGraphs_Standings[[Abbreviation]:[2024 Projected Full Season RDif]], 5, FALSE)</f>
        <v>#N/A</v>
      </c>
      <c r="AX1391" s="9" t="e">
        <f>VLOOKUP($C1391, FanGraphs_Standings[[Abbreviation]:[2024 Projected Full Season W%]], 18, FALSE)</f>
        <v>#N/A</v>
      </c>
      <c r="AY1391" s="9" t="e">
        <f>VLOOKUP($C1391, 'Home Field Adv'!$A$2:$K$31, 11, FALSE)</f>
        <v>#N/A</v>
      </c>
      <c r="BB1391" s="5" t="str">
        <f t="shared" si="64"/>
        <v/>
      </c>
      <c r="BC1391" s="5" t="str">
        <f t="shared" si="65"/>
        <v/>
      </c>
      <c r="BD1391" s="5" t="str">
        <f t="shared" si="66"/>
        <v/>
      </c>
    </row>
    <row r="1392" spans="6:56" x14ac:dyDescent="0.45">
      <c r="F1392" s="9" t="e">
        <f>VLOOKUP($B1392, FanGraphs_Standings[[Abbreviation]:[2024 Year to Date G]], 2, FALSE)</f>
        <v>#N/A</v>
      </c>
      <c r="G1392" s="9" t="e">
        <f>IF(ISERR(VLOOKUP($D1392, 'SP Per G'!$A$2:$D$1380, 3, FALSE)), L1392, VLOOKUP($D1392, 'SP Per G'!$A$2:$D$1380, 3, FALSE))</f>
        <v>#N/A</v>
      </c>
      <c r="H1392" s="9" t="e">
        <f>VLOOKUP($D1392, 'SP Per G'!$A$2:$D$1380, 4, FALSE)</f>
        <v>#N/A</v>
      </c>
      <c r="I1392" s="9" t="e">
        <f>VLOOKUP($D1392, Individual_Pitching___Dashboard[], 18, FALSE)</f>
        <v>#N/A</v>
      </c>
      <c r="J1392" s="9" t="e">
        <f>VLOOKUP($D1392, Individual_Pitching___Dashboard[], 20, FALSE)</f>
        <v>#N/A</v>
      </c>
      <c r="K1392" s="9" t="e">
        <f>VLOOKUP($D1392, Individual_Pitching___Advanced[], 21,FALSE)</f>
        <v>#N/A</v>
      </c>
      <c r="L1392" s="9" t="e">
        <f>VLOOKUP($B1392, 'Team Per G'!$A$2:$G$31, 7, FALSE)</f>
        <v>#N/A</v>
      </c>
      <c r="M1392" s="9" t="e">
        <f>VLOOKUP($B1392, 'FanGraphs - Team WAR Projected'!$B$2:$E$31, 3, FALSE)/162</f>
        <v>#N/A</v>
      </c>
      <c r="N1392" s="9" t="e">
        <f>VLOOKUP($B1392, Team_Pitching___Advanced[[Team]:[xFIP]], 19,FALSE)</f>
        <v>#N/A</v>
      </c>
      <c r="O1392" s="9" t="e">
        <f>VLOOKUP($B1392, Team_Pitching___Advanced[], 20, FALSE)</f>
        <v>#N/A</v>
      </c>
      <c r="P1392" s="9" t="e">
        <f>VLOOKUP($B1392, Team_Batting___Dashboard[[Team]:[wOBA]], 16, FALSE)</f>
        <v>#N/A</v>
      </c>
      <c r="Q1392" s="9" t="e">
        <f>VLOOKUP($B1392, Team_Batting___Advanced[[Team]:[OPS]], 9, FALSE)</f>
        <v>#N/A</v>
      </c>
      <c r="R1392" s="9" t="e">
        <f>VLOOKUP($B1392, Team_Batting___Advanced[], 19, FALSE)</f>
        <v>#N/A</v>
      </c>
      <c r="S1392" s="9" t="e">
        <f>VLOOKUP($B1392, 'Team Per G'!$A$2:$G$31, 3, FALSE)</f>
        <v>#N/A</v>
      </c>
      <c r="T1392" s="9" t="e">
        <f>VLOOKUP($B1392, 'Team Per G'!$A$2:$G$31, 5, FALSE)</f>
        <v>#N/A</v>
      </c>
      <c r="U1392" s="9" t="e">
        <f>VLOOKUP($B1392, 'Team Per G'!$A$2:$G$31, 4, FALSE)</f>
        <v>#N/A</v>
      </c>
      <c r="V1392" s="9" t="e">
        <f>VLOOKUP($B1392, Team_Batting___Dashboard[], 22, FALSE)/$F1392</f>
        <v>#N/A</v>
      </c>
      <c r="W1392" s="9" t="e">
        <f>VLOOKUP($B1392, 'FanGraphs - Team WAR Projected'!$B$2:$E$31, 4, FALSE)/162</f>
        <v>#N/A</v>
      </c>
      <c r="X1392" s="9" t="e">
        <f>VLOOKUP($B1392, FanGraphs_Standings[[Abbreviation]:[2024 Year to Date RS/G]], 6, FALSE)/$F1392</f>
        <v>#N/A</v>
      </c>
      <c r="Y1392" s="9" t="e">
        <f>VLOOKUP($B1392, FanGraphs_Standings[[Abbreviation]:[2024 Projected Full Season RDif]], 19, FALSE)/162</f>
        <v>#N/A</v>
      </c>
      <c r="Z1392" s="9" t="e">
        <f>VLOOKUP($B1392, FanGraphs_Standings[[Abbreviation]:[2024 Projected Full Season RDif]], 5, FALSE)</f>
        <v>#N/A</v>
      </c>
      <c r="AA1392" s="9" t="e">
        <f>VLOOKUP($B1392, FanGraphs_Standings[[Abbreviation]:[2024 Projected Full Season W%]], 18, FALSE)</f>
        <v>#N/A</v>
      </c>
      <c r="AB1392" s="9" t="e">
        <f>VLOOKUP($B1392, 'Home Field Adv'!$A$2:$I$31, 9, FALSE)</f>
        <v>#N/A</v>
      </c>
      <c r="AC1392" s="9" t="e">
        <f>VLOOKUP($C1392, FanGraphs_Standings[[Abbreviation]:[2024 Year to Date G]], 2, FALSE)</f>
        <v>#N/A</v>
      </c>
      <c r="AD1392" s="9" t="e">
        <f>VLOOKUP($E1392, 'SP Per G'!$A$2:$D$1380, 3, FALSE)</f>
        <v>#N/A</v>
      </c>
      <c r="AE1392" s="9" t="e">
        <f>VLOOKUP($E1392, 'SP Per G'!$A$2:$D$1380, 4, FALSE)</f>
        <v>#N/A</v>
      </c>
      <c r="AF1392" s="9" t="e">
        <f>VLOOKUP($E1392, Individual_Pitching___Dashboard[], 18, FALSE)</f>
        <v>#N/A</v>
      </c>
      <c r="AG1392" s="9" t="e">
        <f>VLOOKUP($E1392, Individual_Pitching___Dashboard[], 20, FALSE)</f>
        <v>#N/A</v>
      </c>
      <c r="AH1392" s="9" t="e">
        <f>VLOOKUP($E1392, Individual_Pitching___Advanced[], 21,FALSE)</f>
        <v>#N/A</v>
      </c>
      <c r="AI1392" s="9" t="e">
        <f>VLOOKUP($C1392, 'Team Per G'!$A$2:$G$31, 7, FALSE)</f>
        <v>#N/A</v>
      </c>
      <c r="AJ1392" s="9" t="e">
        <f>VLOOKUP($C1392, 'FanGraphs - Team WAR Projected'!$B$2:$E$31, 3, FALSE)/162</f>
        <v>#N/A</v>
      </c>
      <c r="AK1392" s="9" t="e">
        <f>VLOOKUP($C1392, Team_Pitching___Advanced[[Team]:[xFIP]], 19,FALSE)</f>
        <v>#N/A</v>
      </c>
      <c r="AL1392" s="9" t="e">
        <f>VLOOKUP($C1392, Team_Pitching___Advanced[], 20, FALSE)</f>
        <v>#N/A</v>
      </c>
      <c r="AM1392" s="9" t="e">
        <f>VLOOKUP($C1392, Team_Batting___Dashboard[[Team]:[wOBA]], 16, FALSE)</f>
        <v>#N/A</v>
      </c>
      <c r="AN1392" s="9" t="e">
        <f>VLOOKUP($C1392, Team_Batting___Advanced[[Team]:[OPS]], 9, FALSE)</f>
        <v>#N/A</v>
      </c>
      <c r="AO1392" s="9" t="e">
        <f>VLOOKUP($C1392, Team_Batting___Advanced[], 19, FALSE)</f>
        <v>#N/A</v>
      </c>
      <c r="AP1392" s="9" t="e">
        <f>VLOOKUP($C1392, 'Team Per G'!$A$2:$G$31, 3, FALSE)</f>
        <v>#N/A</v>
      </c>
      <c r="AQ1392" s="9" t="e">
        <f>VLOOKUP($C1392, 'Team Per G'!$A$2:$G$31, 5, FALSE)</f>
        <v>#N/A</v>
      </c>
      <c r="AR1392" s="9" t="e">
        <f>VLOOKUP($C1392, 'Team Per G'!$A$2:$G$31, 4, FALSE)</f>
        <v>#N/A</v>
      </c>
      <c r="AS1392" s="9" t="e">
        <f>VLOOKUP($C1392, Team_Batting___Dashboard[], 22, FALSE)/$AC1392</f>
        <v>#N/A</v>
      </c>
      <c r="AT1392" s="9" t="e">
        <f>VLOOKUP($C1392, 'FanGraphs - Team WAR Projected'!$B$2:$E$31, 4, FALSE)/162</f>
        <v>#N/A</v>
      </c>
      <c r="AU1392" s="9" t="e">
        <f>VLOOKUP($C1392, FanGraphs_Standings[[Abbreviation]:[2024 Year to Date RS/G]], 6, FALSE)/$AC1392</f>
        <v>#N/A</v>
      </c>
      <c r="AV1392" s="9" t="e">
        <f>VLOOKUP($C1392, FanGraphs_Standings[[Abbreviation]:[2024 Projected Full Season RDif]], 19, FALSE)/162</f>
        <v>#N/A</v>
      </c>
      <c r="AW1392" s="9" t="e">
        <f>VLOOKUP($C1392, FanGraphs_Standings[[Abbreviation]:[2024 Projected Full Season RDif]], 5, FALSE)</f>
        <v>#N/A</v>
      </c>
      <c r="AX1392" s="9" t="e">
        <f>VLOOKUP($C1392, FanGraphs_Standings[[Abbreviation]:[2024 Projected Full Season W%]], 18, FALSE)</f>
        <v>#N/A</v>
      </c>
      <c r="AY1392" s="9" t="e">
        <f>VLOOKUP($C1392, 'Home Field Adv'!$A$2:$K$31, 11, FALSE)</f>
        <v>#N/A</v>
      </c>
      <c r="BB1392" s="5" t="str">
        <f t="shared" si="64"/>
        <v/>
      </c>
      <c r="BC1392" s="5" t="str">
        <f t="shared" si="65"/>
        <v/>
      </c>
      <c r="BD1392" s="5" t="str">
        <f t="shared" si="66"/>
        <v/>
      </c>
    </row>
    <row r="1393" spans="6:56" x14ac:dyDescent="0.45">
      <c r="F1393" s="9" t="e">
        <f>VLOOKUP($B1393, FanGraphs_Standings[[Abbreviation]:[2024 Year to Date G]], 2, FALSE)</f>
        <v>#N/A</v>
      </c>
      <c r="G1393" s="9" t="e">
        <f>IF(ISERR(VLOOKUP($D1393, 'SP Per G'!$A$2:$D$1380, 3, FALSE)), L1393, VLOOKUP($D1393, 'SP Per G'!$A$2:$D$1380, 3, FALSE))</f>
        <v>#N/A</v>
      </c>
      <c r="H1393" s="9" t="e">
        <f>VLOOKUP($D1393, 'SP Per G'!$A$2:$D$1380, 4, FALSE)</f>
        <v>#N/A</v>
      </c>
      <c r="I1393" s="9" t="e">
        <f>VLOOKUP($D1393, Individual_Pitching___Dashboard[], 18, FALSE)</f>
        <v>#N/A</v>
      </c>
      <c r="J1393" s="9" t="e">
        <f>VLOOKUP($D1393, Individual_Pitching___Dashboard[], 20, FALSE)</f>
        <v>#N/A</v>
      </c>
      <c r="K1393" s="9" t="e">
        <f>VLOOKUP($D1393, Individual_Pitching___Advanced[], 21,FALSE)</f>
        <v>#N/A</v>
      </c>
      <c r="L1393" s="9" t="e">
        <f>VLOOKUP($B1393, 'Team Per G'!$A$2:$G$31, 7, FALSE)</f>
        <v>#N/A</v>
      </c>
      <c r="M1393" s="9" t="e">
        <f>VLOOKUP($B1393, 'FanGraphs - Team WAR Projected'!$B$2:$E$31, 3, FALSE)/162</f>
        <v>#N/A</v>
      </c>
      <c r="N1393" s="9" t="e">
        <f>VLOOKUP($B1393, Team_Pitching___Advanced[[Team]:[xFIP]], 19,FALSE)</f>
        <v>#N/A</v>
      </c>
      <c r="O1393" s="9" t="e">
        <f>VLOOKUP($B1393, Team_Pitching___Advanced[], 20, FALSE)</f>
        <v>#N/A</v>
      </c>
      <c r="P1393" s="9" t="e">
        <f>VLOOKUP($B1393, Team_Batting___Dashboard[[Team]:[wOBA]], 16, FALSE)</f>
        <v>#N/A</v>
      </c>
      <c r="Q1393" s="9" t="e">
        <f>VLOOKUP($B1393, Team_Batting___Advanced[[Team]:[OPS]], 9, FALSE)</f>
        <v>#N/A</v>
      </c>
      <c r="R1393" s="9" t="e">
        <f>VLOOKUP($B1393, Team_Batting___Advanced[], 19, FALSE)</f>
        <v>#N/A</v>
      </c>
      <c r="S1393" s="9" t="e">
        <f>VLOOKUP($B1393, 'Team Per G'!$A$2:$G$31, 3, FALSE)</f>
        <v>#N/A</v>
      </c>
      <c r="T1393" s="9" t="e">
        <f>VLOOKUP($B1393, 'Team Per G'!$A$2:$G$31, 5, FALSE)</f>
        <v>#N/A</v>
      </c>
      <c r="U1393" s="9" t="e">
        <f>VLOOKUP($B1393, 'Team Per G'!$A$2:$G$31, 4, FALSE)</f>
        <v>#N/A</v>
      </c>
      <c r="V1393" s="9" t="e">
        <f>VLOOKUP($B1393, Team_Batting___Dashboard[], 22, FALSE)/$F1393</f>
        <v>#N/A</v>
      </c>
      <c r="W1393" s="9" t="e">
        <f>VLOOKUP($B1393, 'FanGraphs - Team WAR Projected'!$B$2:$E$31, 4, FALSE)/162</f>
        <v>#N/A</v>
      </c>
      <c r="X1393" s="9" t="e">
        <f>VLOOKUP($B1393, FanGraphs_Standings[[Abbreviation]:[2024 Year to Date RS/G]], 6, FALSE)/$F1393</f>
        <v>#N/A</v>
      </c>
      <c r="Y1393" s="9" t="e">
        <f>VLOOKUP($B1393, FanGraphs_Standings[[Abbreviation]:[2024 Projected Full Season RDif]], 19, FALSE)/162</f>
        <v>#N/A</v>
      </c>
      <c r="Z1393" s="9" t="e">
        <f>VLOOKUP($B1393, FanGraphs_Standings[[Abbreviation]:[2024 Projected Full Season RDif]], 5, FALSE)</f>
        <v>#N/A</v>
      </c>
      <c r="AA1393" s="9" t="e">
        <f>VLOOKUP($B1393, FanGraphs_Standings[[Abbreviation]:[2024 Projected Full Season W%]], 18, FALSE)</f>
        <v>#N/A</v>
      </c>
      <c r="AB1393" s="9" t="e">
        <f>VLOOKUP($B1393, 'Home Field Adv'!$A$2:$I$31, 9, FALSE)</f>
        <v>#N/A</v>
      </c>
      <c r="AC1393" s="9" t="e">
        <f>VLOOKUP($C1393, FanGraphs_Standings[[Abbreviation]:[2024 Year to Date G]], 2, FALSE)</f>
        <v>#N/A</v>
      </c>
      <c r="AD1393" s="9" t="e">
        <f>VLOOKUP($E1393, 'SP Per G'!$A$2:$D$1380, 3, FALSE)</f>
        <v>#N/A</v>
      </c>
      <c r="AE1393" s="9" t="e">
        <f>VLOOKUP($E1393, 'SP Per G'!$A$2:$D$1380, 4, FALSE)</f>
        <v>#N/A</v>
      </c>
      <c r="AF1393" s="9" t="e">
        <f>VLOOKUP($E1393, Individual_Pitching___Dashboard[], 18, FALSE)</f>
        <v>#N/A</v>
      </c>
      <c r="AG1393" s="9" t="e">
        <f>VLOOKUP($E1393, Individual_Pitching___Dashboard[], 20, FALSE)</f>
        <v>#N/A</v>
      </c>
      <c r="AH1393" s="9" t="e">
        <f>VLOOKUP($E1393, Individual_Pitching___Advanced[], 21,FALSE)</f>
        <v>#N/A</v>
      </c>
      <c r="AI1393" s="9" t="e">
        <f>VLOOKUP($C1393, 'Team Per G'!$A$2:$G$31, 7, FALSE)</f>
        <v>#N/A</v>
      </c>
      <c r="AJ1393" s="9" t="e">
        <f>VLOOKUP($C1393, 'FanGraphs - Team WAR Projected'!$B$2:$E$31, 3, FALSE)/162</f>
        <v>#N/A</v>
      </c>
      <c r="AK1393" s="9" t="e">
        <f>VLOOKUP($C1393, Team_Pitching___Advanced[[Team]:[xFIP]], 19,FALSE)</f>
        <v>#N/A</v>
      </c>
      <c r="AL1393" s="9" t="e">
        <f>VLOOKUP($C1393, Team_Pitching___Advanced[], 20, FALSE)</f>
        <v>#N/A</v>
      </c>
      <c r="AM1393" s="9" t="e">
        <f>VLOOKUP($C1393, Team_Batting___Dashboard[[Team]:[wOBA]], 16, FALSE)</f>
        <v>#N/A</v>
      </c>
      <c r="AN1393" s="9" t="e">
        <f>VLOOKUP($C1393, Team_Batting___Advanced[[Team]:[OPS]], 9, FALSE)</f>
        <v>#N/A</v>
      </c>
      <c r="AO1393" s="9" t="e">
        <f>VLOOKUP($C1393, Team_Batting___Advanced[], 19, FALSE)</f>
        <v>#N/A</v>
      </c>
      <c r="AP1393" s="9" t="e">
        <f>VLOOKUP($C1393, 'Team Per G'!$A$2:$G$31, 3, FALSE)</f>
        <v>#N/A</v>
      </c>
      <c r="AQ1393" s="9" t="e">
        <f>VLOOKUP($C1393, 'Team Per G'!$A$2:$G$31, 5, FALSE)</f>
        <v>#N/A</v>
      </c>
      <c r="AR1393" s="9" t="e">
        <f>VLOOKUP($C1393, 'Team Per G'!$A$2:$G$31, 4, FALSE)</f>
        <v>#N/A</v>
      </c>
      <c r="AS1393" s="9" t="e">
        <f>VLOOKUP($C1393, Team_Batting___Dashboard[], 22, FALSE)/$AC1393</f>
        <v>#N/A</v>
      </c>
      <c r="AT1393" s="9" t="e">
        <f>VLOOKUP($C1393, 'FanGraphs - Team WAR Projected'!$B$2:$E$31, 4, FALSE)/162</f>
        <v>#N/A</v>
      </c>
      <c r="AU1393" s="9" t="e">
        <f>VLOOKUP($C1393, FanGraphs_Standings[[Abbreviation]:[2024 Year to Date RS/G]], 6, FALSE)/$AC1393</f>
        <v>#N/A</v>
      </c>
      <c r="AV1393" s="9" t="e">
        <f>VLOOKUP($C1393, FanGraphs_Standings[[Abbreviation]:[2024 Projected Full Season RDif]], 19, FALSE)/162</f>
        <v>#N/A</v>
      </c>
      <c r="AW1393" s="9" t="e">
        <f>VLOOKUP($C1393, FanGraphs_Standings[[Abbreviation]:[2024 Projected Full Season RDif]], 5, FALSE)</f>
        <v>#N/A</v>
      </c>
      <c r="AX1393" s="9" t="e">
        <f>VLOOKUP($C1393, FanGraphs_Standings[[Abbreviation]:[2024 Projected Full Season W%]], 18, FALSE)</f>
        <v>#N/A</v>
      </c>
      <c r="AY1393" s="9" t="e">
        <f>VLOOKUP($C1393, 'Home Field Adv'!$A$2:$K$31, 11, FALSE)</f>
        <v>#N/A</v>
      </c>
      <c r="BB1393" s="5" t="str">
        <f t="shared" si="64"/>
        <v/>
      </c>
      <c r="BC1393" s="5" t="str">
        <f t="shared" si="65"/>
        <v/>
      </c>
      <c r="BD1393" s="5" t="str">
        <f t="shared" si="66"/>
        <v/>
      </c>
    </row>
    <row r="1394" spans="6:56" x14ac:dyDescent="0.45">
      <c r="F1394" s="9" t="e">
        <f>VLOOKUP($B1394, FanGraphs_Standings[[Abbreviation]:[2024 Year to Date G]], 2, FALSE)</f>
        <v>#N/A</v>
      </c>
      <c r="G1394" s="9" t="e">
        <f>IF(ISERR(VLOOKUP($D1394, 'SP Per G'!$A$2:$D$1380, 3, FALSE)), L1394, VLOOKUP($D1394, 'SP Per G'!$A$2:$D$1380, 3, FALSE))</f>
        <v>#N/A</v>
      </c>
      <c r="H1394" s="9" t="e">
        <f>VLOOKUP($D1394, 'SP Per G'!$A$2:$D$1380, 4, FALSE)</f>
        <v>#N/A</v>
      </c>
      <c r="I1394" s="9" t="e">
        <f>VLOOKUP($D1394, Individual_Pitching___Dashboard[], 18, FALSE)</f>
        <v>#N/A</v>
      </c>
      <c r="J1394" s="9" t="e">
        <f>VLOOKUP($D1394, Individual_Pitching___Dashboard[], 20, FALSE)</f>
        <v>#N/A</v>
      </c>
      <c r="K1394" s="9" t="e">
        <f>VLOOKUP($D1394, Individual_Pitching___Advanced[], 21,FALSE)</f>
        <v>#N/A</v>
      </c>
      <c r="L1394" s="9" t="e">
        <f>VLOOKUP($B1394, 'Team Per G'!$A$2:$G$31, 7, FALSE)</f>
        <v>#N/A</v>
      </c>
      <c r="M1394" s="9" t="e">
        <f>VLOOKUP($B1394, 'FanGraphs - Team WAR Projected'!$B$2:$E$31, 3, FALSE)/162</f>
        <v>#N/A</v>
      </c>
      <c r="N1394" s="9" t="e">
        <f>VLOOKUP($B1394, Team_Pitching___Advanced[[Team]:[xFIP]], 19,FALSE)</f>
        <v>#N/A</v>
      </c>
      <c r="O1394" s="9" t="e">
        <f>VLOOKUP($B1394, Team_Pitching___Advanced[], 20, FALSE)</f>
        <v>#N/A</v>
      </c>
      <c r="P1394" s="9" t="e">
        <f>VLOOKUP($B1394, Team_Batting___Dashboard[[Team]:[wOBA]], 16, FALSE)</f>
        <v>#N/A</v>
      </c>
      <c r="Q1394" s="9" t="e">
        <f>VLOOKUP($B1394, Team_Batting___Advanced[[Team]:[OPS]], 9, FALSE)</f>
        <v>#N/A</v>
      </c>
      <c r="R1394" s="9" t="e">
        <f>VLOOKUP($B1394, Team_Batting___Advanced[], 19, FALSE)</f>
        <v>#N/A</v>
      </c>
      <c r="S1394" s="9" t="e">
        <f>VLOOKUP($B1394, 'Team Per G'!$A$2:$G$31, 3, FALSE)</f>
        <v>#N/A</v>
      </c>
      <c r="T1394" s="9" t="e">
        <f>VLOOKUP($B1394, 'Team Per G'!$A$2:$G$31, 5, FALSE)</f>
        <v>#N/A</v>
      </c>
      <c r="U1394" s="9" t="e">
        <f>VLOOKUP($B1394, 'Team Per G'!$A$2:$G$31, 4, FALSE)</f>
        <v>#N/A</v>
      </c>
      <c r="V1394" s="9" t="e">
        <f>VLOOKUP($B1394, Team_Batting___Dashboard[], 22, FALSE)/$F1394</f>
        <v>#N/A</v>
      </c>
      <c r="W1394" s="9" t="e">
        <f>VLOOKUP($B1394, 'FanGraphs - Team WAR Projected'!$B$2:$E$31, 4, FALSE)/162</f>
        <v>#N/A</v>
      </c>
      <c r="X1394" s="9" t="e">
        <f>VLOOKUP($B1394, FanGraphs_Standings[[Abbreviation]:[2024 Year to Date RS/G]], 6, FALSE)/$F1394</f>
        <v>#N/A</v>
      </c>
      <c r="Y1394" s="9" t="e">
        <f>VLOOKUP($B1394, FanGraphs_Standings[[Abbreviation]:[2024 Projected Full Season RDif]], 19, FALSE)/162</f>
        <v>#N/A</v>
      </c>
      <c r="Z1394" s="9" t="e">
        <f>VLOOKUP($B1394, FanGraphs_Standings[[Abbreviation]:[2024 Projected Full Season RDif]], 5, FALSE)</f>
        <v>#N/A</v>
      </c>
      <c r="AA1394" s="9" t="e">
        <f>VLOOKUP($B1394, FanGraphs_Standings[[Abbreviation]:[2024 Projected Full Season W%]], 18, FALSE)</f>
        <v>#N/A</v>
      </c>
      <c r="AB1394" s="9" t="e">
        <f>VLOOKUP($B1394, 'Home Field Adv'!$A$2:$I$31, 9, FALSE)</f>
        <v>#N/A</v>
      </c>
      <c r="AC1394" s="9" t="e">
        <f>VLOOKUP($C1394, FanGraphs_Standings[[Abbreviation]:[2024 Year to Date G]], 2, FALSE)</f>
        <v>#N/A</v>
      </c>
      <c r="AD1394" s="9" t="e">
        <f>VLOOKUP($E1394, 'SP Per G'!$A$2:$D$1380, 3, FALSE)</f>
        <v>#N/A</v>
      </c>
      <c r="AE1394" s="9" t="e">
        <f>VLOOKUP($E1394, 'SP Per G'!$A$2:$D$1380, 4, FALSE)</f>
        <v>#N/A</v>
      </c>
      <c r="AF1394" s="9" t="e">
        <f>VLOOKUP($E1394, Individual_Pitching___Dashboard[], 18, FALSE)</f>
        <v>#N/A</v>
      </c>
      <c r="AG1394" s="9" t="e">
        <f>VLOOKUP($E1394, Individual_Pitching___Dashboard[], 20, FALSE)</f>
        <v>#N/A</v>
      </c>
      <c r="AH1394" s="9" t="e">
        <f>VLOOKUP($E1394, Individual_Pitching___Advanced[], 21,FALSE)</f>
        <v>#N/A</v>
      </c>
      <c r="AI1394" s="9" t="e">
        <f>VLOOKUP($C1394, 'Team Per G'!$A$2:$G$31, 7, FALSE)</f>
        <v>#N/A</v>
      </c>
      <c r="AJ1394" s="9" t="e">
        <f>VLOOKUP($C1394, 'FanGraphs - Team WAR Projected'!$B$2:$E$31, 3, FALSE)/162</f>
        <v>#N/A</v>
      </c>
      <c r="AK1394" s="9" t="e">
        <f>VLOOKUP($C1394, Team_Pitching___Advanced[[Team]:[xFIP]], 19,FALSE)</f>
        <v>#N/A</v>
      </c>
      <c r="AL1394" s="9" t="e">
        <f>VLOOKUP($C1394, Team_Pitching___Advanced[], 20, FALSE)</f>
        <v>#N/A</v>
      </c>
      <c r="AM1394" s="9" t="e">
        <f>VLOOKUP($C1394, Team_Batting___Dashboard[[Team]:[wOBA]], 16, FALSE)</f>
        <v>#N/A</v>
      </c>
      <c r="AN1394" s="9" t="e">
        <f>VLOOKUP($C1394, Team_Batting___Advanced[[Team]:[OPS]], 9, FALSE)</f>
        <v>#N/A</v>
      </c>
      <c r="AO1394" s="9" t="e">
        <f>VLOOKUP($C1394, Team_Batting___Advanced[], 19, FALSE)</f>
        <v>#N/A</v>
      </c>
      <c r="AP1394" s="9" t="e">
        <f>VLOOKUP($C1394, 'Team Per G'!$A$2:$G$31, 3, FALSE)</f>
        <v>#N/A</v>
      </c>
      <c r="AQ1394" s="9" t="e">
        <f>VLOOKUP($C1394, 'Team Per G'!$A$2:$G$31, 5, FALSE)</f>
        <v>#N/A</v>
      </c>
      <c r="AR1394" s="9" t="e">
        <f>VLOOKUP($C1394, 'Team Per G'!$A$2:$G$31, 4, FALSE)</f>
        <v>#N/A</v>
      </c>
      <c r="AS1394" s="9" t="e">
        <f>VLOOKUP($C1394, Team_Batting___Dashboard[], 22, FALSE)/$AC1394</f>
        <v>#N/A</v>
      </c>
      <c r="AT1394" s="9" t="e">
        <f>VLOOKUP($C1394, 'FanGraphs - Team WAR Projected'!$B$2:$E$31, 4, FALSE)/162</f>
        <v>#N/A</v>
      </c>
      <c r="AU1394" s="9" t="e">
        <f>VLOOKUP($C1394, FanGraphs_Standings[[Abbreviation]:[2024 Year to Date RS/G]], 6, FALSE)/$AC1394</f>
        <v>#N/A</v>
      </c>
      <c r="AV1394" s="9" t="e">
        <f>VLOOKUP($C1394, FanGraphs_Standings[[Abbreviation]:[2024 Projected Full Season RDif]], 19, FALSE)/162</f>
        <v>#N/A</v>
      </c>
      <c r="AW1394" s="9" t="e">
        <f>VLOOKUP($C1394, FanGraphs_Standings[[Abbreviation]:[2024 Projected Full Season RDif]], 5, FALSE)</f>
        <v>#N/A</v>
      </c>
      <c r="AX1394" s="9" t="e">
        <f>VLOOKUP($C1394, FanGraphs_Standings[[Abbreviation]:[2024 Projected Full Season W%]], 18, FALSE)</f>
        <v>#N/A</v>
      </c>
      <c r="AY1394" s="9" t="e">
        <f>VLOOKUP($C1394, 'Home Field Adv'!$A$2:$K$31, 11, FALSE)</f>
        <v>#N/A</v>
      </c>
      <c r="BB1394" s="5" t="str">
        <f t="shared" si="64"/>
        <v/>
      </c>
      <c r="BC1394" s="5" t="str">
        <f t="shared" si="65"/>
        <v/>
      </c>
      <c r="BD1394" s="5" t="str">
        <f t="shared" si="66"/>
        <v/>
      </c>
    </row>
    <row r="1395" spans="6:56" x14ac:dyDescent="0.45">
      <c r="F1395" s="9" t="e">
        <f>VLOOKUP($B1395, FanGraphs_Standings[[Abbreviation]:[2024 Year to Date G]], 2, FALSE)</f>
        <v>#N/A</v>
      </c>
      <c r="G1395" s="9" t="e">
        <f>IF(ISERR(VLOOKUP($D1395, 'SP Per G'!$A$2:$D$1380, 3, FALSE)), L1395, VLOOKUP($D1395, 'SP Per G'!$A$2:$D$1380, 3, FALSE))</f>
        <v>#N/A</v>
      </c>
      <c r="H1395" s="9" t="e">
        <f>VLOOKUP($D1395, 'SP Per G'!$A$2:$D$1380, 4, FALSE)</f>
        <v>#N/A</v>
      </c>
      <c r="I1395" s="9" t="e">
        <f>VLOOKUP($D1395, Individual_Pitching___Dashboard[], 18, FALSE)</f>
        <v>#N/A</v>
      </c>
      <c r="J1395" s="9" t="e">
        <f>VLOOKUP($D1395, Individual_Pitching___Dashboard[], 20, FALSE)</f>
        <v>#N/A</v>
      </c>
      <c r="K1395" s="9" t="e">
        <f>VLOOKUP($D1395, Individual_Pitching___Advanced[], 21,FALSE)</f>
        <v>#N/A</v>
      </c>
      <c r="L1395" s="9" t="e">
        <f>VLOOKUP($B1395, 'Team Per G'!$A$2:$G$31, 7, FALSE)</f>
        <v>#N/A</v>
      </c>
      <c r="M1395" s="9" t="e">
        <f>VLOOKUP($B1395, 'FanGraphs - Team WAR Projected'!$B$2:$E$31, 3, FALSE)/162</f>
        <v>#N/A</v>
      </c>
      <c r="N1395" s="9" t="e">
        <f>VLOOKUP($B1395, Team_Pitching___Advanced[[Team]:[xFIP]], 19,FALSE)</f>
        <v>#N/A</v>
      </c>
      <c r="O1395" s="9" t="e">
        <f>VLOOKUP($B1395, Team_Pitching___Advanced[], 20, FALSE)</f>
        <v>#N/A</v>
      </c>
      <c r="P1395" s="9" t="e">
        <f>VLOOKUP($B1395, Team_Batting___Dashboard[[Team]:[wOBA]], 16, FALSE)</f>
        <v>#N/A</v>
      </c>
      <c r="Q1395" s="9" t="e">
        <f>VLOOKUP($B1395, Team_Batting___Advanced[[Team]:[OPS]], 9, FALSE)</f>
        <v>#N/A</v>
      </c>
      <c r="R1395" s="9" t="e">
        <f>VLOOKUP($B1395, Team_Batting___Advanced[], 19, FALSE)</f>
        <v>#N/A</v>
      </c>
      <c r="S1395" s="9" t="e">
        <f>VLOOKUP($B1395, 'Team Per G'!$A$2:$G$31, 3, FALSE)</f>
        <v>#N/A</v>
      </c>
      <c r="T1395" s="9" t="e">
        <f>VLOOKUP($B1395, 'Team Per G'!$A$2:$G$31, 5, FALSE)</f>
        <v>#N/A</v>
      </c>
      <c r="U1395" s="9" t="e">
        <f>VLOOKUP($B1395, 'Team Per G'!$A$2:$G$31, 4, FALSE)</f>
        <v>#N/A</v>
      </c>
      <c r="V1395" s="9" t="e">
        <f>VLOOKUP($B1395, Team_Batting___Dashboard[], 22, FALSE)/$F1395</f>
        <v>#N/A</v>
      </c>
      <c r="W1395" s="9" t="e">
        <f>VLOOKUP($B1395, 'FanGraphs - Team WAR Projected'!$B$2:$E$31, 4, FALSE)/162</f>
        <v>#N/A</v>
      </c>
      <c r="X1395" s="9" t="e">
        <f>VLOOKUP($B1395, FanGraphs_Standings[[Abbreviation]:[2024 Year to Date RS/G]], 6, FALSE)/$F1395</f>
        <v>#N/A</v>
      </c>
      <c r="Y1395" s="9" t="e">
        <f>VLOOKUP($B1395, FanGraphs_Standings[[Abbreviation]:[2024 Projected Full Season RDif]], 19, FALSE)/162</f>
        <v>#N/A</v>
      </c>
      <c r="Z1395" s="9" t="e">
        <f>VLOOKUP($B1395, FanGraphs_Standings[[Abbreviation]:[2024 Projected Full Season RDif]], 5, FALSE)</f>
        <v>#N/A</v>
      </c>
      <c r="AA1395" s="9" t="e">
        <f>VLOOKUP($B1395, FanGraphs_Standings[[Abbreviation]:[2024 Projected Full Season W%]], 18, FALSE)</f>
        <v>#N/A</v>
      </c>
      <c r="AB1395" s="9" t="e">
        <f>VLOOKUP($B1395, 'Home Field Adv'!$A$2:$I$31, 9, FALSE)</f>
        <v>#N/A</v>
      </c>
      <c r="AC1395" s="9" t="e">
        <f>VLOOKUP($C1395, FanGraphs_Standings[[Abbreviation]:[2024 Year to Date G]], 2, FALSE)</f>
        <v>#N/A</v>
      </c>
      <c r="AD1395" s="9" t="e">
        <f>VLOOKUP($E1395, 'SP Per G'!$A$2:$D$1380, 3, FALSE)</f>
        <v>#N/A</v>
      </c>
      <c r="AE1395" s="9" t="e">
        <f>VLOOKUP($E1395, 'SP Per G'!$A$2:$D$1380, 4, FALSE)</f>
        <v>#N/A</v>
      </c>
      <c r="AF1395" s="9" t="e">
        <f>VLOOKUP($E1395, Individual_Pitching___Dashboard[], 18, FALSE)</f>
        <v>#N/A</v>
      </c>
      <c r="AG1395" s="9" t="e">
        <f>VLOOKUP($E1395, Individual_Pitching___Dashboard[], 20, FALSE)</f>
        <v>#N/A</v>
      </c>
      <c r="AH1395" s="9" t="e">
        <f>VLOOKUP($E1395, Individual_Pitching___Advanced[], 21,FALSE)</f>
        <v>#N/A</v>
      </c>
      <c r="AI1395" s="9" t="e">
        <f>VLOOKUP($C1395, 'Team Per G'!$A$2:$G$31, 7, FALSE)</f>
        <v>#N/A</v>
      </c>
      <c r="AJ1395" s="9" t="e">
        <f>VLOOKUP($C1395, 'FanGraphs - Team WAR Projected'!$B$2:$E$31, 3, FALSE)/162</f>
        <v>#N/A</v>
      </c>
      <c r="AK1395" s="9" t="e">
        <f>VLOOKUP($C1395, Team_Pitching___Advanced[[Team]:[xFIP]], 19,FALSE)</f>
        <v>#N/A</v>
      </c>
      <c r="AL1395" s="9" t="e">
        <f>VLOOKUP($C1395, Team_Pitching___Advanced[], 20, FALSE)</f>
        <v>#N/A</v>
      </c>
      <c r="AM1395" s="9" t="e">
        <f>VLOOKUP($C1395, Team_Batting___Dashboard[[Team]:[wOBA]], 16, FALSE)</f>
        <v>#N/A</v>
      </c>
      <c r="AN1395" s="9" t="e">
        <f>VLOOKUP($C1395, Team_Batting___Advanced[[Team]:[OPS]], 9, FALSE)</f>
        <v>#N/A</v>
      </c>
      <c r="AO1395" s="9" t="e">
        <f>VLOOKUP($C1395, Team_Batting___Advanced[], 19, FALSE)</f>
        <v>#N/A</v>
      </c>
      <c r="AP1395" s="9" t="e">
        <f>VLOOKUP($C1395, 'Team Per G'!$A$2:$G$31, 3, FALSE)</f>
        <v>#N/A</v>
      </c>
      <c r="AQ1395" s="9" t="e">
        <f>VLOOKUP($C1395, 'Team Per G'!$A$2:$G$31, 5, FALSE)</f>
        <v>#N/A</v>
      </c>
      <c r="AR1395" s="9" t="e">
        <f>VLOOKUP($C1395, 'Team Per G'!$A$2:$G$31, 4, FALSE)</f>
        <v>#N/A</v>
      </c>
      <c r="AS1395" s="9" t="e">
        <f>VLOOKUP($C1395, Team_Batting___Dashboard[], 22, FALSE)/$AC1395</f>
        <v>#N/A</v>
      </c>
      <c r="AT1395" s="9" t="e">
        <f>VLOOKUP($C1395, 'FanGraphs - Team WAR Projected'!$B$2:$E$31, 4, FALSE)/162</f>
        <v>#N/A</v>
      </c>
      <c r="AU1395" s="9" t="e">
        <f>VLOOKUP($C1395, FanGraphs_Standings[[Abbreviation]:[2024 Year to Date RS/G]], 6, FALSE)/$AC1395</f>
        <v>#N/A</v>
      </c>
      <c r="AV1395" s="9" t="e">
        <f>VLOOKUP($C1395, FanGraphs_Standings[[Abbreviation]:[2024 Projected Full Season RDif]], 19, FALSE)/162</f>
        <v>#N/A</v>
      </c>
      <c r="AW1395" s="9" t="e">
        <f>VLOOKUP($C1395, FanGraphs_Standings[[Abbreviation]:[2024 Projected Full Season RDif]], 5, FALSE)</f>
        <v>#N/A</v>
      </c>
      <c r="AX1395" s="9" t="e">
        <f>VLOOKUP($C1395, FanGraphs_Standings[[Abbreviation]:[2024 Projected Full Season W%]], 18, FALSE)</f>
        <v>#N/A</v>
      </c>
      <c r="AY1395" s="9" t="e">
        <f>VLOOKUP($C1395, 'Home Field Adv'!$A$2:$K$31, 11, FALSE)</f>
        <v>#N/A</v>
      </c>
      <c r="BB1395" s="5" t="str">
        <f t="shared" si="64"/>
        <v/>
      </c>
      <c r="BC1395" s="5" t="str">
        <f t="shared" si="65"/>
        <v/>
      </c>
      <c r="BD1395" s="5" t="str">
        <f t="shared" si="66"/>
        <v/>
      </c>
    </row>
    <row r="1396" spans="6:56" x14ac:dyDescent="0.45">
      <c r="F1396" s="9" t="e">
        <f>VLOOKUP($B1396, FanGraphs_Standings[[Abbreviation]:[2024 Year to Date G]], 2, FALSE)</f>
        <v>#N/A</v>
      </c>
      <c r="G1396" s="9" t="e">
        <f>IF(ISERR(VLOOKUP($D1396, 'SP Per G'!$A$2:$D$1380, 3, FALSE)), L1396, VLOOKUP($D1396, 'SP Per G'!$A$2:$D$1380, 3, FALSE))</f>
        <v>#N/A</v>
      </c>
      <c r="H1396" s="9" t="e">
        <f>VLOOKUP($D1396, 'SP Per G'!$A$2:$D$1380, 4, FALSE)</f>
        <v>#N/A</v>
      </c>
      <c r="I1396" s="9" t="e">
        <f>VLOOKUP($D1396, Individual_Pitching___Dashboard[], 18, FALSE)</f>
        <v>#N/A</v>
      </c>
      <c r="J1396" s="9" t="e">
        <f>VLOOKUP($D1396, Individual_Pitching___Dashboard[], 20, FALSE)</f>
        <v>#N/A</v>
      </c>
      <c r="K1396" s="9" t="e">
        <f>VLOOKUP($D1396, Individual_Pitching___Advanced[], 21,FALSE)</f>
        <v>#N/A</v>
      </c>
      <c r="L1396" s="9" t="e">
        <f>VLOOKUP($B1396, 'Team Per G'!$A$2:$G$31, 7, FALSE)</f>
        <v>#N/A</v>
      </c>
      <c r="M1396" s="9" t="e">
        <f>VLOOKUP($B1396, 'FanGraphs - Team WAR Projected'!$B$2:$E$31, 3, FALSE)/162</f>
        <v>#N/A</v>
      </c>
      <c r="N1396" s="9" t="e">
        <f>VLOOKUP($B1396, Team_Pitching___Advanced[[Team]:[xFIP]], 19,FALSE)</f>
        <v>#N/A</v>
      </c>
      <c r="O1396" s="9" t="e">
        <f>VLOOKUP($B1396, Team_Pitching___Advanced[], 20, FALSE)</f>
        <v>#N/A</v>
      </c>
      <c r="P1396" s="9" t="e">
        <f>VLOOKUP($B1396, Team_Batting___Dashboard[[Team]:[wOBA]], 16, FALSE)</f>
        <v>#N/A</v>
      </c>
      <c r="Q1396" s="9" t="e">
        <f>VLOOKUP($B1396, Team_Batting___Advanced[[Team]:[OPS]], 9, FALSE)</f>
        <v>#N/A</v>
      </c>
      <c r="R1396" s="9" t="e">
        <f>VLOOKUP($B1396, Team_Batting___Advanced[], 19, FALSE)</f>
        <v>#N/A</v>
      </c>
      <c r="S1396" s="9" t="e">
        <f>VLOOKUP($B1396, 'Team Per G'!$A$2:$G$31, 3, FALSE)</f>
        <v>#N/A</v>
      </c>
      <c r="T1396" s="9" t="e">
        <f>VLOOKUP($B1396, 'Team Per G'!$A$2:$G$31, 5, FALSE)</f>
        <v>#N/A</v>
      </c>
      <c r="U1396" s="9" t="e">
        <f>VLOOKUP($B1396, 'Team Per G'!$A$2:$G$31, 4, FALSE)</f>
        <v>#N/A</v>
      </c>
      <c r="V1396" s="9" t="e">
        <f>VLOOKUP($B1396, Team_Batting___Dashboard[], 22, FALSE)/$F1396</f>
        <v>#N/A</v>
      </c>
      <c r="W1396" s="9" t="e">
        <f>VLOOKUP($B1396, 'FanGraphs - Team WAR Projected'!$B$2:$E$31, 4, FALSE)/162</f>
        <v>#N/A</v>
      </c>
      <c r="X1396" s="9" t="e">
        <f>VLOOKUP($B1396, FanGraphs_Standings[[Abbreviation]:[2024 Year to Date RS/G]], 6, FALSE)/$F1396</f>
        <v>#N/A</v>
      </c>
      <c r="Y1396" s="9" t="e">
        <f>VLOOKUP($B1396, FanGraphs_Standings[[Abbreviation]:[2024 Projected Full Season RDif]], 19, FALSE)/162</f>
        <v>#N/A</v>
      </c>
      <c r="Z1396" s="9" t="e">
        <f>VLOOKUP($B1396, FanGraphs_Standings[[Abbreviation]:[2024 Projected Full Season RDif]], 5, FALSE)</f>
        <v>#N/A</v>
      </c>
      <c r="AA1396" s="9" t="e">
        <f>VLOOKUP($B1396, FanGraphs_Standings[[Abbreviation]:[2024 Projected Full Season W%]], 18, FALSE)</f>
        <v>#N/A</v>
      </c>
      <c r="AB1396" s="9" t="e">
        <f>VLOOKUP($B1396, 'Home Field Adv'!$A$2:$I$31, 9, FALSE)</f>
        <v>#N/A</v>
      </c>
      <c r="AC1396" s="9" t="e">
        <f>VLOOKUP($C1396, FanGraphs_Standings[[Abbreviation]:[2024 Year to Date G]], 2, FALSE)</f>
        <v>#N/A</v>
      </c>
      <c r="AD1396" s="9" t="e">
        <f>VLOOKUP($E1396, 'SP Per G'!$A$2:$D$1380, 3, FALSE)</f>
        <v>#N/A</v>
      </c>
      <c r="AE1396" s="9" t="e">
        <f>VLOOKUP($E1396, 'SP Per G'!$A$2:$D$1380, 4, FALSE)</f>
        <v>#N/A</v>
      </c>
      <c r="AF1396" s="9" t="e">
        <f>VLOOKUP($E1396, Individual_Pitching___Dashboard[], 18, FALSE)</f>
        <v>#N/A</v>
      </c>
      <c r="AG1396" s="9" t="e">
        <f>VLOOKUP($E1396, Individual_Pitching___Dashboard[], 20, FALSE)</f>
        <v>#N/A</v>
      </c>
      <c r="AH1396" s="9" t="e">
        <f>VLOOKUP($E1396, Individual_Pitching___Advanced[], 21,FALSE)</f>
        <v>#N/A</v>
      </c>
      <c r="AI1396" s="9" t="e">
        <f>VLOOKUP($C1396, 'Team Per G'!$A$2:$G$31, 7, FALSE)</f>
        <v>#N/A</v>
      </c>
      <c r="AJ1396" s="9" t="e">
        <f>VLOOKUP($C1396, 'FanGraphs - Team WAR Projected'!$B$2:$E$31, 3, FALSE)/162</f>
        <v>#N/A</v>
      </c>
      <c r="AK1396" s="9" t="e">
        <f>VLOOKUP($C1396, Team_Pitching___Advanced[[Team]:[xFIP]], 19,FALSE)</f>
        <v>#N/A</v>
      </c>
      <c r="AL1396" s="9" t="e">
        <f>VLOOKUP($C1396, Team_Pitching___Advanced[], 20, FALSE)</f>
        <v>#N/A</v>
      </c>
      <c r="AM1396" s="9" t="e">
        <f>VLOOKUP($C1396, Team_Batting___Dashboard[[Team]:[wOBA]], 16, FALSE)</f>
        <v>#N/A</v>
      </c>
      <c r="AN1396" s="9" t="e">
        <f>VLOOKUP($C1396, Team_Batting___Advanced[[Team]:[OPS]], 9, FALSE)</f>
        <v>#N/A</v>
      </c>
      <c r="AO1396" s="9" t="e">
        <f>VLOOKUP($C1396, Team_Batting___Advanced[], 19, FALSE)</f>
        <v>#N/A</v>
      </c>
      <c r="AP1396" s="9" t="e">
        <f>VLOOKUP($C1396, 'Team Per G'!$A$2:$G$31, 3, FALSE)</f>
        <v>#N/A</v>
      </c>
      <c r="AQ1396" s="9" t="e">
        <f>VLOOKUP($C1396, 'Team Per G'!$A$2:$G$31, 5, FALSE)</f>
        <v>#N/A</v>
      </c>
      <c r="AR1396" s="9" t="e">
        <f>VLOOKUP($C1396, 'Team Per G'!$A$2:$G$31, 4, FALSE)</f>
        <v>#N/A</v>
      </c>
      <c r="AS1396" s="9" t="e">
        <f>VLOOKUP($C1396, Team_Batting___Dashboard[], 22, FALSE)/$AC1396</f>
        <v>#N/A</v>
      </c>
      <c r="AT1396" s="9" t="e">
        <f>VLOOKUP($C1396, 'FanGraphs - Team WAR Projected'!$B$2:$E$31, 4, FALSE)/162</f>
        <v>#N/A</v>
      </c>
      <c r="AU1396" s="9" t="e">
        <f>VLOOKUP($C1396, FanGraphs_Standings[[Abbreviation]:[2024 Year to Date RS/G]], 6, FALSE)/$AC1396</f>
        <v>#N/A</v>
      </c>
      <c r="AV1396" s="9" t="e">
        <f>VLOOKUP($C1396, FanGraphs_Standings[[Abbreviation]:[2024 Projected Full Season RDif]], 19, FALSE)/162</f>
        <v>#N/A</v>
      </c>
      <c r="AW1396" s="9" t="e">
        <f>VLOOKUP($C1396, FanGraphs_Standings[[Abbreviation]:[2024 Projected Full Season RDif]], 5, FALSE)</f>
        <v>#N/A</v>
      </c>
      <c r="AX1396" s="9" t="e">
        <f>VLOOKUP($C1396, FanGraphs_Standings[[Abbreviation]:[2024 Projected Full Season W%]], 18, FALSE)</f>
        <v>#N/A</v>
      </c>
      <c r="AY1396" s="9" t="e">
        <f>VLOOKUP($C1396, 'Home Field Adv'!$A$2:$K$31, 11, FALSE)</f>
        <v>#N/A</v>
      </c>
      <c r="BB1396" s="5" t="str">
        <f t="shared" si="64"/>
        <v/>
      </c>
      <c r="BC1396" s="5" t="str">
        <f t="shared" si="65"/>
        <v/>
      </c>
      <c r="BD1396" s="5" t="str">
        <f t="shared" si="66"/>
        <v/>
      </c>
    </row>
    <row r="1397" spans="6:56" x14ac:dyDescent="0.45">
      <c r="F1397" s="9" t="e">
        <f>VLOOKUP($B1397, FanGraphs_Standings[[Abbreviation]:[2024 Year to Date G]], 2, FALSE)</f>
        <v>#N/A</v>
      </c>
      <c r="G1397" s="9" t="e">
        <f>IF(ISERR(VLOOKUP($D1397, 'SP Per G'!$A$2:$D$1380, 3, FALSE)), L1397, VLOOKUP($D1397, 'SP Per G'!$A$2:$D$1380, 3, FALSE))</f>
        <v>#N/A</v>
      </c>
      <c r="H1397" s="9" t="e">
        <f>VLOOKUP($D1397, 'SP Per G'!$A$2:$D$1380, 4, FALSE)</f>
        <v>#N/A</v>
      </c>
      <c r="I1397" s="9" t="e">
        <f>VLOOKUP($D1397, Individual_Pitching___Dashboard[], 18, FALSE)</f>
        <v>#N/A</v>
      </c>
      <c r="J1397" s="9" t="e">
        <f>VLOOKUP($D1397, Individual_Pitching___Dashboard[], 20, FALSE)</f>
        <v>#N/A</v>
      </c>
      <c r="K1397" s="9" t="e">
        <f>VLOOKUP($D1397, Individual_Pitching___Advanced[], 21,FALSE)</f>
        <v>#N/A</v>
      </c>
      <c r="L1397" s="9" t="e">
        <f>VLOOKUP($B1397, 'Team Per G'!$A$2:$G$31, 7, FALSE)</f>
        <v>#N/A</v>
      </c>
      <c r="M1397" s="9" t="e">
        <f>VLOOKUP($B1397, 'FanGraphs - Team WAR Projected'!$B$2:$E$31, 3, FALSE)/162</f>
        <v>#N/A</v>
      </c>
      <c r="N1397" s="9" t="e">
        <f>VLOOKUP($B1397, Team_Pitching___Advanced[[Team]:[xFIP]], 19,FALSE)</f>
        <v>#N/A</v>
      </c>
      <c r="O1397" s="9" t="e">
        <f>VLOOKUP($B1397, Team_Pitching___Advanced[], 20, FALSE)</f>
        <v>#N/A</v>
      </c>
      <c r="P1397" s="9" t="e">
        <f>VLOOKUP($B1397, Team_Batting___Dashboard[[Team]:[wOBA]], 16, FALSE)</f>
        <v>#N/A</v>
      </c>
      <c r="Q1397" s="9" t="e">
        <f>VLOOKUP($B1397, Team_Batting___Advanced[[Team]:[OPS]], 9, FALSE)</f>
        <v>#N/A</v>
      </c>
      <c r="R1397" s="9" t="e">
        <f>VLOOKUP($B1397, Team_Batting___Advanced[], 19, FALSE)</f>
        <v>#N/A</v>
      </c>
      <c r="S1397" s="9" t="e">
        <f>VLOOKUP($B1397, 'Team Per G'!$A$2:$G$31, 3, FALSE)</f>
        <v>#N/A</v>
      </c>
      <c r="T1397" s="9" t="e">
        <f>VLOOKUP($B1397, 'Team Per G'!$A$2:$G$31, 5, FALSE)</f>
        <v>#N/A</v>
      </c>
      <c r="U1397" s="9" t="e">
        <f>VLOOKUP($B1397, 'Team Per G'!$A$2:$G$31, 4, FALSE)</f>
        <v>#N/A</v>
      </c>
      <c r="V1397" s="9" t="e">
        <f>VLOOKUP($B1397, Team_Batting___Dashboard[], 22, FALSE)/$F1397</f>
        <v>#N/A</v>
      </c>
      <c r="W1397" s="9" t="e">
        <f>VLOOKUP($B1397, 'FanGraphs - Team WAR Projected'!$B$2:$E$31, 4, FALSE)/162</f>
        <v>#N/A</v>
      </c>
      <c r="X1397" s="9" t="e">
        <f>VLOOKUP($B1397, FanGraphs_Standings[[Abbreviation]:[2024 Year to Date RS/G]], 6, FALSE)/$F1397</f>
        <v>#N/A</v>
      </c>
      <c r="Y1397" s="9" t="e">
        <f>VLOOKUP($B1397, FanGraphs_Standings[[Abbreviation]:[2024 Projected Full Season RDif]], 19, FALSE)/162</f>
        <v>#N/A</v>
      </c>
      <c r="Z1397" s="9" t="e">
        <f>VLOOKUP($B1397, FanGraphs_Standings[[Abbreviation]:[2024 Projected Full Season RDif]], 5, FALSE)</f>
        <v>#N/A</v>
      </c>
      <c r="AA1397" s="9" t="e">
        <f>VLOOKUP($B1397, FanGraphs_Standings[[Abbreviation]:[2024 Projected Full Season W%]], 18, FALSE)</f>
        <v>#N/A</v>
      </c>
      <c r="AB1397" s="9" t="e">
        <f>VLOOKUP($B1397, 'Home Field Adv'!$A$2:$I$31, 9, FALSE)</f>
        <v>#N/A</v>
      </c>
      <c r="AC1397" s="9" t="e">
        <f>VLOOKUP($C1397, FanGraphs_Standings[[Abbreviation]:[2024 Year to Date G]], 2, FALSE)</f>
        <v>#N/A</v>
      </c>
      <c r="AD1397" s="9" t="e">
        <f>VLOOKUP($E1397, 'SP Per G'!$A$2:$D$1380, 3, FALSE)</f>
        <v>#N/A</v>
      </c>
      <c r="AE1397" s="9" t="e">
        <f>VLOOKUP($E1397, 'SP Per G'!$A$2:$D$1380, 4, FALSE)</f>
        <v>#N/A</v>
      </c>
      <c r="AF1397" s="9" t="e">
        <f>VLOOKUP($E1397, Individual_Pitching___Dashboard[], 18, FALSE)</f>
        <v>#N/A</v>
      </c>
      <c r="AG1397" s="9" t="e">
        <f>VLOOKUP($E1397, Individual_Pitching___Dashboard[], 20, FALSE)</f>
        <v>#N/A</v>
      </c>
      <c r="AH1397" s="9" t="e">
        <f>VLOOKUP($E1397, Individual_Pitching___Advanced[], 21,FALSE)</f>
        <v>#N/A</v>
      </c>
      <c r="AI1397" s="9" t="e">
        <f>VLOOKUP($C1397, 'Team Per G'!$A$2:$G$31, 7, FALSE)</f>
        <v>#N/A</v>
      </c>
      <c r="AJ1397" s="9" t="e">
        <f>VLOOKUP($C1397, 'FanGraphs - Team WAR Projected'!$B$2:$E$31, 3, FALSE)/162</f>
        <v>#N/A</v>
      </c>
      <c r="AK1397" s="9" t="e">
        <f>VLOOKUP($C1397, Team_Pitching___Advanced[[Team]:[xFIP]], 19,FALSE)</f>
        <v>#N/A</v>
      </c>
      <c r="AL1397" s="9" t="e">
        <f>VLOOKUP($C1397, Team_Pitching___Advanced[], 20, FALSE)</f>
        <v>#N/A</v>
      </c>
      <c r="AM1397" s="9" t="e">
        <f>VLOOKUP($C1397, Team_Batting___Dashboard[[Team]:[wOBA]], 16, FALSE)</f>
        <v>#N/A</v>
      </c>
      <c r="AN1397" s="9" t="e">
        <f>VLOOKUP($C1397, Team_Batting___Advanced[[Team]:[OPS]], 9, FALSE)</f>
        <v>#N/A</v>
      </c>
      <c r="AO1397" s="9" t="e">
        <f>VLOOKUP($C1397, Team_Batting___Advanced[], 19, FALSE)</f>
        <v>#N/A</v>
      </c>
      <c r="AP1397" s="9" t="e">
        <f>VLOOKUP($C1397, 'Team Per G'!$A$2:$G$31, 3, FALSE)</f>
        <v>#N/A</v>
      </c>
      <c r="AQ1397" s="9" t="e">
        <f>VLOOKUP($C1397, 'Team Per G'!$A$2:$G$31, 5, FALSE)</f>
        <v>#N/A</v>
      </c>
      <c r="AR1397" s="9" t="e">
        <f>VLOOKUP($C1397, 'Team Per G'!$A$2:$G$31, 4, FALSE)</f>
        <v>#N/A</v>
      </c>
      <c r="AS1397" s="9" t="e">
        <f>VLOOKUP($C1397, Team_Batting___Dashboard[], 22, FALSE)/$AC1397</f>
        <v>#N/A</v>
      </c>
      <c r="AT1397" s="9" t="e">
        <f>VLOOKUP($C1397, 'FanGraphs - Team WAR Projected'!$B$2:$E$31, 4, FALSE)/162</f>
        <v>#N/A</v>
      </c>
      <c r="AU1397" s="9" t="e">
        <f>VLOOKUP($C1397, FanGraphs_Standings[[Abbreviation]:[2024 Year to Date RS/G]], 6, FALSE)/$AC1397</f>
        <v>#N/A</v>
      </c>
      <c r="AV1397" s="9" t="e">
        <f>VLOOKUP($C1397, FanGraphs_Standings[[Abbreviation]:[2024 Projected Full Season RDif]], 19, FALSE)/162</f>
        <v>#N/A</v>
      </c>
      <c r="AW1397" s="9" t="e">
        <f>VLOOKUP($C1397, FanGraphs_Standings[[Abbreviation]:[2024 Projected Full Season RDif]], 5, FALSE)</f>
        <v>#N/A</v>
      </c>
      <c r="AX1397" s="9" t="e">
        <f>VLOOKUP($C1397, FanGraphs_Standings[[Abbreviation]:[2024 Projected Full Season W%]], 18, FALSE)</f>
        <v>#N/A</v>
      </c>
      <c r="AY1397" s="9" t="e">
        <f>VLOOKUP($C1397, 'Home Field Adv'!$A$2:$K$31, 11, FALSE)</f>
        <v>#N/A</v>
      </c>
      <c r="BB1397" s="5" t="str">
        <f t="shared" si="64"/>
        <v/>
      </c>
      <c r="BC1397" s="5" t="str">
        <f t="shared" si="65"/>
        <v/>
      </c>
      <c r="BD1397" s="5" t="str">
        <f t="shared" si="66"/>
        <v/>
      </c>
    </row>
    <row r="1398" spans="6:56" x14ac:dyDescent="0.45">
      <c r="F1398" s="9" t="e">
        <f>VLOOKUP($B1398, FanGraphs_Standings[[Abbreviation]:[2024 Year to Date G]], 2, FALSE)</f>
        <v>#N/A</v>
      </c>
      <c r="G1398" s="9" t="e">
        <f>IF(ISERR(VLOOKUP($D1398, 'SP Per G'!$A$2:$D$1380, 3, FALSE)), L1398, VLOOKUP($D1398, 'SP Per G'!$A$2:$D$1380, 3, FALSE))</f>
        <v>#N/A</v>
      </c>
      <c r="H1398" s="9" t="e">
        <f>VLOOKUP($D1398, 'SP Per G'!$A$2:$D$1380, 4, FALSE)</f>
        <v>#N/A</v>
      </c>
      <c r="I1398" s="9" t="e">
        <f>VLOOKUP($D1398, Individual_Pitching___Dashboard[], 18, FALSE)</f>
        <v>#N/A</v>
      </c>
      <c r="J1398" s="9" t="e">
        <f>VLOOKUP($D1398, Individual_Pitching___Dashboard[], 20, FALSE)</f>
        <v>#N/A</v>
      </c>
      <c r="K1398" s="9" t="e">
        <f>VLOOKUP($D1398, Individual_Pitching___Advanced[], 21,FALSE)</f>
        <v>#N/A</v>
      </c>
      <c r="L1398" s="9" t="e">
        <f>VLOOKUP($B1398, 'Team Per G'!$A$2:$G$31, 7, FALSE)</f>
        <v>#N/A</v>
      </c>
      <c r="M1398" s="9" t="e">
        <f>VLOOKUP($B1398, 'FanGraphs - Team WAR Projected'!$B$2:$E$31, 3, FALSE)/162</f>
        <v>#N/A</v>
      </c>
      <c r="N1398" s="9" t="e">
        <f>VLOOKUP($B1398, Team_Pitching___Advanced[[Team]:[xFIP]], 19,FALSE)</f>
        <v>#N/A</v>
      </c>
      <c r="O1398" s="9" t="e">
        <f>VLOOKUP($B1398, Team_Pitching___Advanced[], 20, FALSE)</f>
        <v>#N/A</v>
      </c>
      <c r="P1398" s="9" t="e">
        <f>VLOOKUP($B1398, Team_Batting___Dashboard[[Team]:[wOBA]], 16, FALSE)</f>
        <v>#N/A</v>
      </c>
      <c r="Q1398" s="9" t="e">
        <f>VLOOKUP($B1398, Team_Batting___Advanced[[Team]:[OPS]], 9, FALSE)</f>
        <v>#N/A</v>
      </c>
      <c r="R1398" s="9" t="e">
        <f>VLOOKUP($B1398, Team_Batting___Advanced[], 19, FALSE)</f>
        <v>#N/A</v>
      </c>
      <c r="S1398" s="9" t="e">
        <f>VLOOKUP($B1398, 'Team Per G'!$A$2:$G$31, 3, FALSE)</f>
        <v>#N/A</v>
      </c>
      <c r="T1398" s="9" t="e">
        <f>VLOOKUP($B1398, 'Team Per G'!$A$2:$G$31, 5, FALSE)</f>
        <v>#N/A</v>
      </c>
      <c r="U1398" s="9" t="e">
        <f>VLOOKUP($B1398, 'Team Per G'!$A$2:$G$31, 4, FALSE)</f>
        <v>#N/A</v>
      </c>
      <c r="V1398" s="9" t="e">
        <f>VLOOKUP($B1398, Team_Batting___Dashboard[], 22, FALSE)/$F1398</f>
        <v>#N/A</v>
      </c>
      <c r="W1398" s="9" t="e">
        <f>VLOOKUP($B1398, 'FanGraphs - Team WAR Projected'!$B$2:$E$31, 4, FALSE)/162</f>
        <v>#N/A</v>
      </c>
      <c r="X1398" s="9" t="e">
        <f>VLOOKUP($B1398, FanGraphs_Standings[[Abbreviation]:[2024 Year to Date RS/G]], 6, FALSE)/$F1398</f>
        <v>#N/A</v>
      </c>
      <c r="Y1398" s="9" t="e">
        <f>VLOOKUP($B1398, FanGraphs_Standings[[Abbreviation]:[2024 Projected Full Season RDif]], 19, FALSE)/162</f>
        <v>#N/A</v>
      </c>
      <c r="Z1398" s="9" t="e">
        <f>VLOOKUP($B1398, FanGraphs_Standings[[Abbreviation]:[2024 Projected Full Season RDif]], 5, FALSE)</f>
        <v>#N/A</v>
      </c>
      <c r="AA1398" s="9" t="e">
        <f>VLOOKUP($B1398, FanGraphs_Standings[[Abbreviation]:[2024 Projected Full Season W%]], 18, FALSE)</f>
        <v>#N/A</v>
      </c>
      <c r="AB1398" s="9" t="e">
        <f>VLOOKUP($B1398, 'Home Field Adv'!$A$2:$I$31, 9, FALSE)</f>
        <v>#N/A</v>
      </c>
      <c r="AC1398" s="9" t="e">
        <f>VLOOKUP($C1398, FanGraphs_Standings[[Abbreviation]:[2024 Year to Date G]], 2, FALSE)</f>
        <v>#N/A</v>
      </c>
      <c r="AD1398" s="9" t="e">
        <f>VLOOKUP($E1398, 'SP Per G'!$A$2:$D$1380, 3, FALSE)</f>
        <v>#N/A</v>
      </c>
      <c r="AE1398" s="9" t="e">
        <f>VLOOKUP($E1398, 'SP Per G'!$A$2:$D$1380, 4, FALSE)</f>
        <v>#N/A</v>
      </c>
      <c r="AF1398" s="9" t="e">
        <f>VLOOKUP($E1398, Individual_Pitching___Dashboard[], 18, FALSE)</f>
        <v>#N/A</v>
      </c>
      <c r="AG1398" s="9" t="e">
        <f>VLOOKUP($E1398, Individual_Pitching___Dashboard[], 20, FALSE)</f>
        <v>#N/A</v>
      </c>
      <c r="AH1398" s="9" t="e">
        <f>VLOOKUP($E1398, Individual_Pitching___Advanced[], 21,FALSE)</f>
        <v>#N/A</v>
      </c>
      <c r="AI1398" s="9" t="e">
        <f>VLOOKUP($C1398, 'Team Per G'!$A$2:$G$31, 7, FALSE)</f>
        <v>#N/A</v>
      </c>
      <c r="AJ1398" s="9" t="e">
        <f>VLOOKUP($C1398, 'FanGraphs - Team WAR Projected'!$B$2:$E$31, 3, FALSE)/162</f>
        <v>#N/A</v>
      </c>
      <c r="AK1398" s="9" t="e">
        <f>VLOOKUP($C1398, Team_Pitching___Advanced[[Team]:[xFIP]], 19,FALSE)</f>
        <v>#N/A</v>
      </c>
      <c r="AL1398" s="9" t="e">
        <f>VLOOKUP($C1398, Team_Pitching___Advanced[], 20, FALSE)</f>
        <v>#N/A</v>
      </c>
      <c r="AM1398" s="9" t="e">
        <f>VLOOKUP($C1398, Team_Batting___Dashboard[[Team]:[wOBA]], 16, FALSE)</f>
        <v>#N/A</v>
      </c>
      <c r="AN1398" s="9" t="e">
        <f>VLOOKUP($C1398, Team_Batting___Advanced[[Team]:[OPS]], 9, FALSE)</f>
        <v>#N/A</v>
      </c>
      <c r="AO1398" s="9" t="e">
        <f>VLOOKUP($C1398, Team_Batting___Advanced[], 19, FALSE)</f>
        <v>#N/A</v>
      </c>
      <c r="AP1398" s="9" t="e">
        <f>VLOOKUP($C1398, 'Team Per G'!$A$2:$G$31, 3, FALSE)</f>
        <v>#N/A</v>
      </c>
      <c r="AQ1398" s="9" t="e">
        <f>VLOOKUP($C1398, 'Team Per G'!$A$2:$G$31, 5, FALSE)</f>
        <v>#N/A</v>
      </c>
      <c r="AR1398" s="9" t="e">
        <f>VLOOKUP($C1398, 'Team Per G'!$A$2:$G$31, 4, FALSE)</f>
        <v>#N/A</v>
      </c>
      <c r="AS1398" s="9" t="e">
        <f>VLOOKUP($C1398, Team_Batting___Dashboard[], 22, FALSE)/$AC1398</f>
        <v>#N/A</v>
      </c>
      <c r="AT1398" s="9" t="e">
        <f>VLOOKUP($C1398, 'FanGraphs - Team WAR Projected'!$B$2:$E$31, 4, FALSE)/162</f>
        <v>#N/A</v>
      </c>
      <c r="AU1398" s="9" t="e">
        <f>VLOOKUP($C1398, FanGraphs_Standings[[Abbreviation]:[2024 Year to Date RS/G]], 6, FALSE)/$AC1398</f>
        <v>#N/A</v>
      </c>
      <c r="AV1398" s="9" t="e">
        <f>VLOOKUP($C1398, FanGraphs_Standings[[Abbreviation]:[2024 Projected Full Season RDif]], 19, FALSE)/162</f>
        <v>#N/A</v>
      </c>
      <c r="AW1398" s="9" t="e">
        <f>VLOOKUP($C1398, FanGraphs_Standings[[Abbreviation]:[2024 Projected Full Season RDif]], 5, FALSE)</f>
        <v>#N/A</v>
      </c>
      <c r="AX1398" s="9" t="e">
        <f>VLOOKUP($C1398, FanGraphs_Standings[[Abbreviation]:[2024 Projected Full Season W%]], 18, FALSE)</f>
        <v>#N/A</v>
      </c>
      <c r="AY1398" s="9" t="e">
        <f>VLOOKUP($C1398, 'Home Field Adv'!$A$2:$K$31, 11, FALSE)</f>
        <v>#N/A</v>
      </c>
      <c r="BB1398" s="5" t="str">
        <f t="shared" si="64"/>
        <v/>
      </c>
      <c r="BC1398" s="5" t="str">
        <f t="shared" si="65"/>
        <v/>
      </c>
      <c r="BD1398" s="5" t="str">
        <f t="shared" si="66"/>
        <v/>
      </c>
    </row>
    <row r="1399" spans="6:56" x14ac:dyDescent="0.45">
      <c r="F1399" s="9" t="e">
        <f>VLOOKUP($B1399, FanGraphs_Standings[[Abbreviation]:[2024 Year to Date G]], 2, FALSE)</f>
        <v>#N/A</v>
      </c>
      <c r="G1399" s="9" t="e">
        <f>IF(ISERR(VLOOKUP($D1399, 'SP Per G'!$A$2:$D$1380, 3, FALSE)), L1399, VLOOKUP($D1399, 'SP Per G'!$A$2:$D$1380, 3, FALSE))</f>
        <v>#N/A</v>
      </c>
      <c r="H1399" s="9" t="e">
        <f>VLOOKUP($D1399, 'SP Per G'!$A$2:$D$1380, 4, FALSE)</f>
        <v>#N/A</v>
      </c>
      <c r="I1399" s="9" t="e">
        <f>VLOOKUP($D1399, Individual_Pitching___Dashboard[], 18, FALSE)</f>
        <v>#N/A</v>
      </c>
      <c r="J1399" s="9" t="e">
        <f>VLOOKUP($D1399, Individual_Pitching___Dashboard[], 20, FALSE)</f>
        <v>#N/A</v>
      </c>
      <c r="K1399" s="9" t="e">
        <f>VLOOKUP($D1399, Individual_Pitching___Advanced[], 21,FALSE)</f>
        <v>#N/A</v>
      </c>
      <c r="L1399" s="9" t="e">
        <f>VLOOKUP($B1399, 'Team Per G'!$A$2:$G$31, 7, FALSE)</f>
        <v>#N/A</v>
      </c>
      <c r="M1399" s="9" t="e">
        <f>VLOOKUP($B1399, 'FanGraphs - Team WAR Projected'!$B$2:$E$31, 3, FALSE)/162</f>
        <v>#N/A</v>
      </c>
      <c r="N1399" s="9" t="e">
        <f>VLOOKUP($B1399, Team_Pitching___Advanced[[Team]:[xFIP]], 19,FALSE)</f>
        <v>#N/A</v>
      </c>
      <c r="O1399" s="9" t="e">
        <f>VLOOKUP($B1399, Team_Pitching___Advanced[], 20, FALSE)</f>
        <v>#N/A</v>
      </c>
      <c r="P1399" s="9" t="e">
        <f>VLOOKUP($B1399, Team_Batting___Dashboard[[Team]:[wOBA]], 16, FALSE)</f>
        <v>#N/A</v>
      </c>
      <c r="Q1399" s="9" t="e">
        <f>VLOOKUP($B1399, Team_Batting___Advanced[[Team]:[OPS]], 9, FALSE)</f>
        <v>#N/A</v>
      </c>
      <c r="R1399" s="9" t="e">
        <f>VLOOKUP($B1399, Team_Batting___Advanced[], 19, FALSE)</f>
        <v>#N/A</v>
      </c>
      <c r="S1399" s="9" t="e">
        <f>VLOOKUP($B1399, 'Team Per G'!$A$2:$G$31, 3, FALSE)</f>
        <v>#N/A</v>
      </c>
      <c r="T1399" s="9" t="e">
        <f>VLOOKUP($B1399, 'Team Per G'!$A$2:$G$31, 5, FALSE)</f>
        <v>#N/A</v>
      </c>
      <c r="U1399" s="9" t="e">
        <f>VLOOKUP($B1399, 'Team Per G'!$A$2:$G$31, 4, FALSE)</f>
        <v>#N/A</v>
      </c>
      <c r="V1399" s="9" t="e">
        <f>VLOOKUP($B1399, Team_Batting___Dashboard[], 22, FALSE)/$F1399</f>
        <v>#N/A</v>
      </c>
      <c r="W1399" s="9" t="e">
        <f>VLOOKUP($B1399, 'FanGraphs - Team WAR Projected'!$B$2:$E$31, 4, FALSE)/162</f>
        <v>#N/A</v>
      </c>
      <c r="X1399" s="9" t="e">
        <f>VLOOKUP($B1399, FanGraphs_Standings[[Abbreviation]:[2024 Year to Date RS/G]], 6, FALSE)/$F1399</f>
        <v>#N/A</v>
      </c>
      <c r="Y1399" s="9" t="e">
        <f>VLOOKUP($B1399, FanGraphs_Standings[[Abbreviation]:[2024 Projected Full Season RDif]], 19, FALSE)/162</f>
        <v>#N/A</v>
      </c>
      <c r="Z1399" s="9" t="e">
        <f>VLOOKUP($B1399, FanGraphs_Standings[[Abbreviation]:[2024 Projected Full Season RDif]], 5, FALSE)</f>
        <v>#N/A</v>
      </c>
      <c r="AA1399" s="9" t="e">
        <f>VLOOKUP($B1399, FanGraphs_Standings[[Abbreviation]:[2024 Projected Full Season W%]], 18, FALSE)</f>
        <v>#N/A</v>
      </c>
      <c r="AB1399" s="9" t="e">
        <f>VLOOKUP($B1399, 'Home Field Adv'!$A$2:$I$31, 9, FALSE)</f>
        <v>#N/A</v>
      </c>
      <c r="AC1399" s="9" t="e">
        <f>VLOOKUP($C1399, FanGraphs_Standings[[Abbreviation]:[2024 Year to Date G]], 2, FALSE)</f>
        <v>#N/A</v>
      </c>
      <c r="AD1399" s="9" t="e">
        <f>VLOOKUP($E1399, 'SP Per G'!$A$2:$D$1380, 3, FALSE)</f>
        <v>#N/A</v>
      </c>
      <c r="AE1399" s="9" t="e">
        <f>VLOOKUP($E1399, 'SP Per G'!$A$2:$D$1380, 4, FALSE)</f>
        <v>#N/A</v>
      </c>
      <c r="AF1399" s="9" t="e">
        <f>VLOOKUP($E1399, Individual_Pitching___Dashboard[], 18, FALSE)</f>
        <v>#N/A</v>
      </c>
      <c r="AG1399" s="9" t="e">
        <f>VLOOKUP($E1399, Individual_Pitching___Dashboard[], 20, FALSE)</f>
        <v>#N/A</v>
      </c>
      <c r="AH1399" s="9" t="e">
        <f>VLOOKUP($E1399, Individual_Pitching___Advanced[], 21,FALSE)</f>
        <v>#N/A</v>
      </c>
      <c r="AI1399" s="9" t="e">
        <f>VLOOKUP($C1399, 'Team Per G'!$A$2:$G$31, 7, FALSE)</f>
        <v>#N/A</v>
      </c>
      <c r="AJ1399" s="9" t="e">
        <f>VLOOKUP($C1399, 'FanGraphs - Team WAR Projected'!$B$2:$E$31, 3, FALSE)/162</f>
        <v>#N/A</v>
      </c>
      <c r="AK1399" s="9" t="e">
        <f>VLOOKUP($C1399, Team_Pitching___Advanced[[Team]:[xFIP]], 19,FALSE)</f>
        <v>#N/A</v>
      </c>
      <c r="AL1399" s="9" t="e">
        <f>VLOOKUP($C1399, Team_Pitching___Advanced[], 20, FALSE)</f>
        <v>#N/A</v>
      </c>
      <c r="AM1399" s="9" t="e">
        <f>VLOOKUP($C1399, Team_Batting___Dashboard[[Team]:[wOBA]], 16, FALSE)</f>
        <v>#N/A</v>
      </c>
      <c r="AN1399" s="9" t="e">
        <f>VLOOKUP($C1399, Team_Batting___Advanced[[Team]:[OPS]], 9, FALSE)</f>
        <v>#N/A</v>
      </c>
      <c r="AO1399" s="9" t="e">
        <f>VLOOKUP($C1399, Team_Batting___Advanced[], 19, FALSE)</f>
        <v>#N/A</v>
      </c>
      <c r="AP1399" s="9" t="e">
        <f>VLOOKUP($C1399, 'Team Per G'!$A$2:$G$31, 3, FALSE)</f>
        <v>#N/A</v>
      </c>
      <c r="AQ1399" s="9" t="e">
        <f>VLOOKUP($C1399, 'Team Per G'!$A$2:$G$31, 5, FALSE)</f>
        <v>#N/A</v>
      </c>
      <c r="AR1399" s="9" t="e">
        <f>VLOOKUP($C1399, 'Team Per G'!$A$2:$G$31, 4, FALSE)</f>
        <v>#N/A</v>
      </c>
      <c r="AS1399" s="9" t="e">
        <f>VLOOKUP($C1399, Team_Batting___Dashboard[], 22, FALSE)/$AC1399</f>
        <v>#N/A</v>
      </c>
      <c r="AT1399" s="9" t="e">
        <f>VLOOKUP($C1399, 'FanGraphs - Team WAR Projected'!$B$2:$E$31, 4, FALSE)/162</f>
        <v>#N/A</v>
      </c>
      <c r="AU1399" s="9" t="e">
        <f>VLOOKUP($C1399, FanGraphs_Standings[[Abbreviation]:[2024 Year to Date RS/G]], 6, FALSE)/$AC1399</f>
        <v>#N/A</v>
      </c>
      <c r="AV1399" s="9" t="e">
        <f>VLOOKUP($C1399, FanGraphs_Standings[[Abbreviation]:[2024 Projected Full Season RDif]], 19, FALSE)/162</f>
        <v>#N/A</v>
      </c>
      <c r="AW1399" s="9" t="e">
        <f>VLOOKUP($C1399, FanGraphs_Standings[[Abbreviation]:[2024 Projected Full Season RDif]], 5, FALSE)</f>
        <v>#N/A</v>
      </c>
      <c r="AX1399" s="9" t="e">
        <f>VLOOKUP($C1399, FanGraphs_Standings[[Abbreviation]:[2024 Projected Full Season W%]], 18, FALSE)</f>
        <v>#N/A</v>
      </c>
      <c r="AY1399" s="9" t="e">
        <f>VLOOKUP($C1399, 'Home Field Adv'!$A$2:$K$31, 11, FALSE)</f>
        <v>#N/A</v>
      </c>
      <c r="BB1399" s="5" t="str">
        <f t="shared" si="64"/>
        <v/>
      </c>
      <c r="BC1399" s="5" t="str">
        <f t="shared" si="65"/>
        <v/>
      </c>
      <c r="BD1399" s="5" t="str">
        <f t="shared" si="66"/>
        <v/>
      </c>
    </row>
    <row r="1400" spans="6:56" x14ac:dyDescent="0.45">
      <c r="F1400" s="9" t="e">
        <f>VLOOKUP($B1400, FanGraphs_Standings[[Abbreviation]:[2024 Year to Date G]], 2, FALSE)</f>
        <v>#N/A</v>
      </c>
      <c r="G1400" s="9" t="e">
        <f>IF(ISERR(VLOOKUP($D1400, 'SP Per G'!$A$2:$D$1380, 3, FALSE)), L1400, VLOOKUP($D1400, 'SP Per G'!$A$2:$D$1380, 3, FALSE))</f>
        <v>#N/A</v>
      </c>
      <c r="H1400" s="9" t="e">
        <f>VLOOKUP($D1400, 'SP Per G'!$A$2:$D$1380, 4, FALSE)</f>
        <v>#N/A</v>
      </c>
      <c r="I1400" s="9" t="e">
        <f>VLOOKUP($D1400, Individual_Pitching___Dashboard[], 18, FALSE)</f>
        <v>#N/A</v>
      </c>
      <c r="J1400" s="9" t="e">
        <f>VLOOKUP($D1400, Individual_Pitching___Dashboard[], 20, FALSE)</f>
        <v>#N/A</v>
      </c>
      <c r="K1400" s="9" t="e">
        <f>VLOOKUP($D1400, Individual_Pitching___Advanced[], 21,FALSE)</f>
        <v>#N/A</v>
      </c>
      <c r="L1400" s="9" t="e">
        <f>VLOOKUP($B1400, 'Team Per G'!$A$2:$G$31, 7, FALSE)</f>
        <v>#N/A</v>
      </c>
      <c r="M1400" s="9" t="e">
        <f>VLOOKUP($B1400, 'FanGraphs - Team WAR Projected'!$B$2:$E$31, 3, FALSE)/162</f>
        <v>#N/A</v>
      </c>
      <c r="N1400" s="9" t="e">
        <f>VLOOKUP($B1400, Team_Pitching___Advanced[[Team]:[xFIP]], 19,FALSE)</f>
        <v>#N/A</v>
      </c>
      <c r="O1400" s="9" t="e">
        <f>VLOOKUP($B1400, Team_Pitching___Advanced[], 20, FALSE)</f>
        <v>#N/A</v>
      </c>
      <c r="P1400" s="9" t="e">
        <f>VLOOKUP($B1400, Team_Batting___Dashboard[[Team]:[wOBA]], 16, FALSE)</f>
        <v>#N/A</v>
      </c>
      <c r="Q1400" s="9" t="e">
        <f>VLOOKUP($B1400, Team_Batting___Advanced[[Team]:[OPS]], 9, FALSE)</f>
        <v>#N/A</v>
      </c>
      <c r="R1400" s="9" t="e">
        <f>VLOOKUP($B1400, Team_Batting___Advanced[], 19, FALSE)</f>
        <v>#N/A</v>
      </c>
      <c r="S1400" s="9" t="e">
        <f>VLOOKUP($B1400, 'Team Per G'!$A$2:$G$31, 3, FALSE)</f>
        <v>#N/A</v>
      </c>
      <c r="T1400" s="9" t="e">
        <f>VLOOKUP($B1400, 'Team Per G'!$A$2:$G$31, 5, FALSE)</f>
        <v>#N/A</v>
      </c>
      <c r="U1400" s="9" t="e">
        <f>VLOOKUP($B1400, 'Team Per G'!$A$2:$G$31, 4, FALSE)</f>
        <v>#N/A</v>
      </c>
      <c r="V1400" s="9" t="e">
        <f>VLOOKUP($B1400, Team_Batting___Dashboard[], 22, FALSE)/$F1400</f>
        <v>#N/A</v>
      </c>
      <c r="W1400" s="9" t="e">
        <f>VLOOKUP($B1400, 'FanGraphs - Team WAR Projected'!$B$2:$E$31, 4, FALSE)/162</f>
        <v>#N/A</v>
      </c>
      <c r="X1400" s="9" t="e">
        <f>VLOOKUP($B1400, FanGraphs_Standings[[Abbreviation]:[2024 Year to Date RS/G]], 6, FALSE)/$F1400</f>
        <v>#N/A</v>
      </c>
      <c r="Y1400" s="9" t="e">
        <f>VLOOKUP($B1400, FanGraphs_Standings[[Abbreviation]:[2024 Projected Full Season RDif]], 19, FALSE)/162</f>
        <v>#N/A</v>
      </c>
      <c r="Z1400" s="9" t="e">
        <f>VLOOKUP($B1400, FanGraphs_Standings[[Abbreviation]:[2024 Projected Full Season RDif]], 5, FALSE)</f>
        <v>#N/A</v>
      </c>
      <c r="AA1400" s="9" t="e">
        <f>VLOOKUP($B1400, FanGraphs_Standings[[Abbreviation]:[2024 Projected Full Season W%]], 18, FALSE)</f>
        <v>#N/A</v>
      </c>
      <c r="AB1400" s="9" t="e">
        <f>VLOOKUP($B1400, 'Home Field Adv'!$A$2:$I$31, 9, FALSE)</f>
        <v>#N/A</v>
      </c>
      <c r="AC1400" s="9" t="e">
        <f>VLOOKUP($C1400, FanGraphs_Standings[[Abbreviation]:[2024 Year to Date G]], 2, FALSE)</f>
        <v>#N/A</v>
      </c>
      <c r="AD1400" s="9" t="e">
        <f>VLOOKUP($E1400, 'SP Per G'!$A$2:$D$1380, 3, FALSE)</f>
        <v>#N/A</v>
      </c>
      <c r="AE1400" s="9" t="e">
        <f>VLOOKUP($E1400, 'SP Per G'!$A$2:$D$1380, 4, FALSE)</f>
        <v>#N/A</v>
      </c>
      <c r="AF1400" s="9" t="e">
        <f>VLOOKUP($E1400, Individual_Pitching___Dashboard[], 18, FALSE)</f>
        <v>#N/A</v>
      </c>
      <c r="AG1400" s="9" t="e">
        <f>VLOOKUP($E1400, Individual_Pitching___Dashboard[], 20, FALSE)</f>
        <v>#N/A</v>
      </c>
      <c r="AH1400" s="9" t="e">
        <f>VLOOKUP($E1400, Individual_Pitching___Advanced[], 21,FALSE)</f>
        <v>#N/A</v>
      </c>
      <c r="AI1400" s="9" t="e">
        <f>VLOOKUP($C1400, 'Team Per G'!$A$2:$G$31, 7, FALSE)</f>
        <v>#N/A</v>
      </c>
      <c r="AJ1400" s="9" t="e">
        <f>VLOOKUP($C1400, 'FanGraphs - Team WAR Projected'!$B$2:$E$31, 3, FALSE)/162</f>
        <v>#N/A</v>
      </c>
      <c r="AK1400" s="9" t="e">
        <f>VLOOKUP($C1400, Team_Pitching___Advanced[[Team]:[xFIP]], 19,FALSE)</f>
        <v>#N/A</v>
      </c>
      <c r="AL1400" s="9" t="e">
        <f>VLOOKUP($C1400, Team_Pitching___Advanced[], 20, FALSE)</f>
        <v>#N/A</v>
      </c>
      <c r="AM1400" s="9" t="e">
        <f>VLOOKUP($C1400, Team_Batting___Dashboard[[Team]:[wOBA]], 16, FALSE)</f>
        <v>#N/A</v>
      </c>
      <c r="AN1400" s="9" t="e">
        <f>VLOOKUP($C1400, Team_Batting___Advanced[[Team]:[OPS]], 9, FALSE)</f>
        <v>#N/A</v>
      </c>
      <c r="AO1400" s="9" t="e">
        <f>VLOOKUP($C1400, Team_Batting___Advanced[], 19, FALSE)</f>
        <v>#N/A</v>
      </c>
      <c r="AP1400" s="9" t="e">
        <f>VLOOKUP($C1400, 'Team Per G'!$A$2:$G$31, 3, FALSE)</f>
        <v>#N/A</v>
      </c>
      <c r="AQ1400" s="9" t="e">
        <f>VLOOKUP($C1400, 'Team Per G'!$A$2:$G$31, 5, FALSE)</f>
        <v>#N/A</v>
      </c>
      <c r="AR1400" s="9" t="e">
        <f>VLOOKUP($C1400, 'Team Per G'!$A$2:$G$31, 4, FALSE)</f>
        <v>#N/A</v>
      </c>
      <c r="AS1400" s="9" t="e">
        <f>VLOOKUP($C1400, Team_Batting___Dashboard[], 22, FALSE)/$AC1400</f>
        <v>#N/A</v>
      </c>
      <c r="AT1400" s="9" t="e">
        <f>VLOOKUP($C1400, 'FanGraphs - Team WAR Projected'!$B$2:$E$31, 4, FALSE)/162</f>
        <v>#N/A</v>
      </c>
      <c r="AU1400" s="9" t="e">
        <f>VLOOKUP($C1400, FanGraphs_Standings[[Abbreviation]:[2024 Year to Date RS/G]], 6, FALSE)/$AC1400</f>
        <v>#N/A</v>
      </c>
      <c r="AV1400" s="9" t="e">
        <f>VLOOKUP($C1400, FanGraphs_Standings[[Abbreviation]:[2024 Projected Full Season RDif]], 19, FALSE)/162</f>
        <v>#N/A</v>
      </c>
      <c r="AW1400" s="9" t="e">
        <f>VLOOKUP($C1400, FanGraphs_Standings[[Abbreviation]:[2024 Projected Full Season RDif]], 5, FALSE)</f>
        <v>#N/A</v>
      </c>
      <c r="AX1400" s="9" t="e">
        <f>VLOOKUP($C1400, FanGraphs_Standings[[Abbreviation]:[2024 Projected Full Season W%]], 18, FALSE)</f>
        <v>#N/A</v>
      </c>
      <c r="AY1400" s="9" t="e">
        <f>VLOOKUP($C1400, 'Home Field Adv'!$A$2:$K$31, 11, FALSE)</f>
        <v>#N/A</v>
      </c>
      <c r="BB1400" s="5" t="str">
        <f t="shared" si="64"/>
        <v/>
      </c>
      <c r="BC1400" s="5" t="str">
        <f t="shared" si="65"/>
        <v/>
      </c>
      <c r="BD1400" s="5" t="str">
        <f t="shared" si="66"/>
        <v/>
      </c>
    </row>
    <row r="1401" spans="6:56" x14ac:dyDescent="0.45">
      <c r="F1401" s="9" t="e">
        <f>VLOOKUP($B1401, FanGraphs_Standings[[Abbreviation]:[2024 Year to Date G]], 2, FALSE)</f>
        <v>#N/A</v>
      </c>
      <c r="G1401" s="9" t="e">
        <f>IF(ISERR(VLOOKUP($D1401, 'SP Per G'!$A$2:$D$1380, 3, FALSE)), L1401, VLOOKUP($D1401, 'SP Per G'!$A$2:$D$1380, 3, FALSE))</f>
        <v>#N/A</v>
      </c>
      <c r="H1401" s="9" t="e">
        <f>VLOOKUP($D1401, 'SP Per G'!$A$2:$D$1380, 4, FALSE)</f>
        <v>#N/A</v>
      </c>
      <c r="I1401" s="9" t="e">
        <f>VLOOKUP($D1401, Individual_Pitching___Dashboard[], 18, FALSE)</f>
        <v>#N/A</v>
      </c>
      <c r="J1401" s="9" t="e">
        <f>VLOOKUP($D1401, Individual_Pitching___Dashboard[], 20, FALSE)</f>
        <v>#N/A</v>
      </c>
      <c r="K1401" s="9" t="e">
        <f>VLOOKUP($D1401, Individual_Pitching___Advanced[], 21,FALSE)</f>
        <v>#N/A</v>
      </c>
      <c r="L1401" s="9" t="e">
        <f>VLOOKUP($B1401, 'Team Per G'!$A$2:$G$31, 7, FALSE)</f>
        <v>#N/A</v>
      </c>
      <c r="M1401" s="9" t="e">
        <f>VLOOKUP($B1401, 'FanGraphs - Team WAR Projected'!$B$2:$E$31, 3, FALSE)/162</f>
        <v>#N/A</v>
      </c>
      <c r="N1401" s="9" t="e">
        <f>VLOOKUP($B1401, Team_Pitching___Advanced[[Team]:[xFIP]], 19,FALSE)</f>
        <v>#N/A</v>
      </c>
      <c r="O1401" s="9" t="e">
        <f>VLOOKUP($B1401, Team_Pitching___Advanced[], 20, FALSE)</f>
        <v>#N/A</v>
      </c>
      <c r="P1401" s="9" t="e">
        <f>VLOOKUP($B1401, Team_Batting___Dashboard[[Team]:[wOBA]], 16, FALSE)</f>
        <v>#N/A</v>
      </c>
      <c r="Q1401" s="9" t="e">
        <f>VLOOKUP($B1401, Team_Batting___Advanced[[Team]:[OPS]], 9, FALSE)</f>
        <v>#N/A</v>
      </c>
      <c r="R1401" s="9" t="e">
        <f>VLOOKUP($B1401, Team_Batting___Advanced[], 19, FALSE)</f>
        <v>#N/A</v>
      </c>
      <c r="S1401" s="9" t="e">
        <f>VLOOKUP($B1401, 'Team Per G'!$A$2:$G$31, 3, FALSE)</f>
        <v>#N/A</v>
      </c>
      <c r="T1401" s="9" t="e">
        <f>VLOOKUP($B1401, 'Team Per G'!$A$2:$G$31, 5, FALSE)</f>
        <v>#N/A</v>
      </c>
      <c r="U1401" s="9" t="e">
        <f>VLOOKUP($B1401, 'Team Per G'!$A$2:$G$31, 4, FALSE)</f>
        <v>#N/A</v>
      </c>
      <c r="V1401" s="9" t="e">
        <f>VLOOKUP($B1401, Team_Batting___Dashboard[], 22, FALSE)/$F1401</f>
        <v>#N/A</v>
      </c>
      <c r="W1401" s="9" t="e">
        <f>VLOOKUP($B1401, 'FanGraphs - Team WAR Projected'!$B$2:$E$31, 4, FALSE)/162</f>
        <v>#N/A</v>
      </c>
      <c r="X1401" s="9" t="e">
        <f>VLOOKUP($B1401, FanGraphs_Standings[[Abbreviation]:[2024 Year to Date RS/G]], 6, FALSE)/$F1401</f>
        <v>#N/A</v>
      </c>
      <c r="Y1401" s="9" t="e">
        <f>VLOOKUP($B1401, FanGraphs_Standings[[Abbreviation]:[2024 Projected Full Season RDif]], 19, FALSE)/162</f>
        <v>#N/A</v>
      </c>
      <c r="Z1401" s="9" t="e">
        <f>VLOOKUP($B1401, FanGraphs_Standings[[Abbreviation]:[2024 Projected Full Season RDif]], 5, FALSE)</f>
        <v>#N/A</v>
      </c>
      <c r="AA1401" s="9" t="e">
        <f>VLOOKUP($B1401, FanGraphs_Standings[[Abbreviation]:[2024 Projected Full Season W%]], 18, FALSE)</f>
        <v>#N/A</v>
      </c>
      <c r="AB1401" s="9" t="e">
        <f>VLOOKUP($B1401, 'Home Field Adv'!$A$2:$I$31, 9, FALSE)</f>
        <v>#N/A</v>
      </c>
      <c r="AC1401" s="9" t="e">
        <f>VLOOKUP($C1401, FanGraphs_Standings[[Abbreviation]:[2024 Year to Date G]], 2, FALSE)</f>
        <v>#N/A</v>
      </c>
      <c r="AD1401" s="9" t="e">
        <f>VLOOKUP($E1401, 'SP Per G'!$A$2:$D$1380, 3, FALSE)</f>
        <v>#N/A</v>
      </c>
      <c r="AE1401" s="9" t="e">
        <f>VLOOKUP($E1401, 'SP Per G'!$A$2:$D$1380, 4, FALSE)</f>
        <v>#N/A</v>
      </c>
      <c r="AF1401" s="9" t="e">
        <f>VLOOKUP($E1401, Individual_Pitching___Dashboard[], 18, FALSE)</f>
        <v>#N/A</v>
      </c>
      <c r="AG1401" s="9" t="e">
        <f>VLOOKUP($E1401, Individual_Pitching___Dashboard[], 20, FALSE)</f>
        <v>#N/A</v>
      </c>
      <c r="AH1401" s="9" t="e">
        <f>VLOOKUP($E1401, Individual_Pitching___Advanced[], 21,FALSE)</f>
        <v>#N/A</v>
      </c>
      <c r="AI1401" s="9" t="e">
        <f>VLOOKUP($C1401, 'Team Per G'!$A$2:$G$31, 7, FALSE)</f>
        <v>#N/A</v>
      </c>
      <c r="AJ1401" s="9" t="e">
        <f>VLOOKUP($C1401, 'FanGraphs - Team WAR Projected'!$B$2:$E$31, 3, FALSE)/162</f>
        <v>#N/A</v>
      </c>
      <c r="AK1401" s="9" t="e">
        <f>VLOOKUP($C1401, Team_Pitching___Advanced[[Team]:[xFIP]], 19,FALSE)</f>
        <v>#N/A</v>
      </c>
      <c r="AL1401" s="9" t="e">
        <f>VLOOKUP($C1401, Team_Pitching___Advanced[], 20, FALSE)</f>
        <v>#N/A</v>
      </c>
      <c r="AM1401" s="9" t="e">
        <f>VLOOKUP($C1401, Team_Batting___Dashboard[[Team]:[wOBA]], 16, FALSE)</f>
        <v>#N/A</v>
      </c>
      <c r="AN1401" s="9" t="e">
        <f>VLOOKUP($C1401, Team_Batting___Advanced[[Team]:[OPS]], 9, FALSE)</f>
        <v>#N/A</v>
      </c>
      <c r="AO1401" s="9" t="e">
        <f>VLOOKUP($C1401, Team_Batting___Advanced[], 19, FALSE)</f>
        <v>#N/A</v>
      </c>
      <c r="AP1401" s="9" t="e">
        <f>VLOOKUP($C1401, 'Team Per G'!$A$2:$G$31, 3, FALSE)</f>
        <v>#N/A</v>
      </c>
      <c r="AQ1401" s="9" t="e">
        <f>VLOOKUP($C1401, 'Team Per G'!$A$2:$G$31, 5, FALSE)</f>
        <v>#N/A</v>
      </c>
      <c r="AR1401" s="9" t="e">
        <f>VLOOKUP($C1401, 'Team Per G'!$A$2:$G$31, 4, FALSE)</f>
        <v>#N/A</v>
      </c>
      <c r="AS1401" s="9" t="e">
        <f>VLOOKUP($C1401, Team_Batting___Dashboard[], 22, FALSE)/$AC1401</f>
        <v>#N/A</v>
      </c>
      <c r="AT1401" s="9" t="e">
        <f>VLOOKUP($C1401, 'FanGraphs - Team WAR Projected'!$B$2:$E$31, 4, FALSE)/162</f>
        <v>#N/A</v>
      </c>
      <c r="AU1401" s="9" t="e">
        <f>VLOOKUP($C1401, FanGraphs_Standings[[Abbreviation]:[2024 Year to Date RS/G]], 6, FALSE)/$AC1401</f>
        <v>#N/A</v>
      </c>
      <c r="AV1401" s="9" t="e">
        <f>VLOOKUP($C1401, FanGraphs_Standings[[Abbreviation]:[2024 Projected Full Season RDif]], 19, FALSE)/162</f>
        <v>#N/A</v>
      </c>
      <c r="AW1401" s="9" t="e">
        <f>VLOOKUP($C1401, FanGraphs_Standings[[Abbreviation]:[2024 Projected Full Season RDif]], 5, FALSE)</f>
        <v>#N/A</v>
      </c>
      <c r="AX1401" s="9" t="e">
        <f>VLOOKUP($C1401, FanGraphs_Standings[[Abbreviation]:[2024 Projected Full Season W%]], 18, FALSE)</f>
        <v>#N/A</v>
      </c>
      <c r="AY1401" s="9" t="e">
        <f>VLOOKUP($C1401, 'Home Field Adv'!$A$2:$K$31, 11, FALSE)</f>
        <v>#N/A</v>
      </c>
      <c r="BB1401" s="5" t="str">
        <f t="shared" si="64"/>
        <v/>
      </c>
      <c r="BC1401" s="5" t="str">
        <f t="shared" si="65"/>
        <v/>
      </c>
      <c r="BD1401" s="5" t="str">
        <f t="shared" si="66"/>
        <v/>
      </c>
    </row>
    <row r="1402" spans="6:56" x14ac:dyDescent="0.45">
      <c r="F1402" s="9" t="e">
        <f>VLOOKUP($B1402, FanGraphs_Standings[[Abbreviation]:[2024 Year to Date G]], 2, FALSE)</f>
        <v>#N/A</v>
      </c>
      <c r="G1402" s="9" t="e">
        <f>IF(ISERR(VLOOKUP($D1402, 'SP Per G'!$A$2:$D$1380, 3, FALSE)), L1402, VLOOKUP($D1402, 'SP Per G'!$A$2:$D$1380, 3, FALSE))</f>
        <v>#N/A</v>
      </c>
      <c r="H1402" s="9" t="e">
        <f>VLOOKUP($D1402, 'SP Per G'!$A$2:$D$1380, 4, FALSE)</f>
        <v>#N/A</v>
      </c>
      <c r="I1402" s="9" t="e">
        <f>VLOOKUP($D1402, Individual_Pitching___Dashboard[], 18, FALSE)</f>
        <v>#N/A</v>
      </c>
      <c r="J1402" s="9" t="e">
        <f>VLOOKUP($D1402, Individual_Pitching___Dashboard[], 20, FALSE)</f>
        <v>#N/A</v>
      </c>
      <c r="K1402" s="9" t="e">
        <f>VLOOKUP($D1402, Individual_Pitching___Advanced[], 21,FALSE)</f>
        <v>#N/A</v>
      </c>
      <c r="L1402" s="9" t="e">
        <f>VLOOKUP($B1402, 'Team Per G'!$A$2:$G$31, 7, FALSE)</f>
        <v>#N/A</v>
      </c>
      <c r="M1402" s="9" t="e">
        <f>VLOOKUP($B1402, 'FanGraphs - Team WAR Projected'!$B$2:$E$31, 3, FALSE)/162</f>
        <v>#N/A</v>
      </c>
      <c r="N1402" s="9" t="e">
        <f>VLOOKUP($B1402, Team_Pitching___Advanced[[Team]:[xFIP]], 19,FALSE)</f>
        <v>#N/A</v>
      </c>
      <c r="O1402" s="9" t="e">
        <f>VLOOKUP($B1402, Team_Pitching___Advanced[], 20, FALSE)</f>
        <v>#N/A</v>
      </c>
      <c r="P1402" s="9" t="e">
        <f>VLOOKUP($B1402, Team_Batting___Dashboard[[Team]:[wOBA]], 16, FALSE)</f>
        <v>#N/A</v>
      </c>
      <c r="Q1402" s="9" t="e">
        <f>VLOOKUP($B1402, Team_Batting___Advanced[[Team]:[OPS]], 9, FALSE)</f>
        <v>#N/A</v>
      </c>
      <c r="R1402" s="9" t="e">
        <f>VLOOKUP($B1402, Team_Batting___Advanced[], 19, FALSE)</f>
        <v>#N/A</v>
      </c>
      <c r="S1402" s="9" t="e">
        <f>VLOOKUP($B1402, 'Team Per G'!$A$2:$G$31, 3, FALSE)</f>
        <v>#N/A</v>
      </c>
      <c r="T1402" s="9" t="e">
        <f>VLOOKUP($B1402, 'Team Per G'!$A$2:$G$31, 5, FALSE)</f>
        <v>#N/A</v>
      </c>
      <c r="U1402" s="9" t="e">
        <f>VLOOKUP($B1402, 'Team Per G'!$A$2:$G$31, 4, FALSE)</f>
        <v>#N/A</v>
      </c>
      <c r="V1402" s="9" t="e">
        <f>VLOOKUP($B1402, Team_Batting___Dashboard[], 22, FALSE)/$F1402</f>
        <v>#N/A</v>
      </c>
      <c r="W1402" s="9" t="e">
        <f>VLOOKUP($B1402, 'FanGraphs - Team WAR Projected'!$B$2:$E$31, 4, FALSE)/162</f>
        <v>#N/A</v>
      </c>
      <c r="X1402" s="9" t="e">
        <f>VLOOKUP($B1402, FanGraphs_Standings[[Abbreviation]:[2024 Year to Date RS/G]], 6, FALSE)/$F1402</f>
        <v>#N/A</v>
      </c>
      <c r="Y1402" s="9" t="e">
        <f>VLOOKUP($B1402, FanGraphs_Standings[[Abbreviation]:[2024 Projected Full Season RDif]], 19, FALSE)/162</f>
        <v>#N/A</v>
      </c>
      <c r="Z1402" s="9" t="e">
        <f>VLOOKUP($B1402, FanGraphs_Standings[[Abbreviation]:[2024 Projected Full Season RDif]], 5, FALSE)</f>
        <v>#N/A</v>
      </c>
      <c r="AA1402" s="9" t="e">
        <f>VLOOKUP($B1402, FanGraphs_Standings[[Abbreviation]:[2024 Projected Full Season W%]], 18, FALSE)</f>
        <v>#N/A</v>
      </c>
      <c r="AB1402" s="9" t="e">
        <f>VLOOKUP($B1402, 'Home Field Adv'!$A$2:$I$31, 9, FALSE)</f>
        <v>#N/A</v>
      </c>
      <c r="AC1402" s="9" t="e">
        <f>VLOOKUP($C1402, FanGraphs_Standings[[Abbreviation]:[2024 Year to Date G]], 2, FALSE)</f>
        <v>#N/A</v>
      </c>
      <c r="AD1402" s="9" t="e">
        <f>VLOOKUP($E1402, 'SP Per G'!$A$2:$D$1380, 3, FALSE)</f>
        <v>#N/A</v>
      </c>
      <c r="AE1402" s="9" t="e">
        <f>VLOOKUP($E1402, 'SP Per G'!$A$2:$D$1380, 4, FALSE)</f>
        <v>#N/A</v>
      </c>
      <c r="AF1402" s="9" t="e">
        <f>VLOOKUP($E1402, Individual_Pitching___Dashboard[], 18, FALSE)</f>
        <v>#N/A</v>
      </c>
      <c r="AG1402" s="9" t="e">
        <f>VLOOKUP($E1402, Individual_Pitching___Dashboard[], 20, FALSE)</f>
        <v>#N/A</v>
      </c>
      <c r="AH1402" s="9" t="e">
        <f>VLOOKUP($E1402, Individual_Pitching___Advanced[], 21,FALSE)</f>
        <v>#N/A</v>
      </c>
      <c r="AI1402" s="9" t="e">
        <f>VLOOKUP($C1402, 'Team Per G'!$A$2:$G$31, 7, FALSE)</f>
        <v>#N/A</v>
      </c>
      <c r="AJ1402" s="9" t="e">
        <f>VLOOKUP($C1402, 'FanGraphs - Team WAR Projected'!$B$2:$E$31, 3, FALSE)/162</f>
        <v>#N/A</v>
      </c>
      <c r="AK1402" s="9" t="e">
        <f>VLOOKUP($C1402, Team_Pitching___Advanced[[Team]:[xFIP]], 19,FALSE)</f>
        <v>#N/A</v>
      </c>
      <c r="AL1402" s="9" t="e">
        <f>VLOOKUP($C1402, Team_Pitching___Advanced[], 20, FALSE)</f>
        <v>#N/A</v>
      </c>
      <c r="AM1402" s="9" t="e">
        <f>VLOOKUP($C1402, Team_Batting___Dashboard[[Team]:[wOBA]], 16, FALSE)</f>
        <v>#N/A</v>
      </c>
      <c r="AN1402" s="9" t="e">
        <f>VLOOKUP($C1402, Team_Batting___Advanced[[Team]:[OPS]], 9, FALSE)</f>
        <v>#N/A</v>
      </c>
      <c r="AO1402" s="9" t="e">
        <f>VLOOKUP($C1402, Team_Batting___Advanced[], 19, FALSE)</f>
        <v>#N/A</v>
      </c>
      <c r="AP1402" s="9" t="e">
        <f>VLOOKUP($C1402, 'Team Per G'!$A$2:$G$31, 3, FALSE)</f>
        <v>#N/A</v>
      </c>
      <c r="AQ1402" s="9" t="e">
        <f>VLOOKUP($C1402, 'Team Per G'!$A$2:$G$31, 5, FALSE)</f>
        <v>#N/A</v>
      </c>
      <c r="AR1402" s="9" t="e">
        <f>VLOOKUP($C1402, 'Team Per G'!$A$2:$G$31, 4, FALSE)</f>
        <v>#N/A</v>
      </c>
      <c r="AS1402" s="9" t="e">
        <f>VLOOKUP($C1402, Team_Batting___Dashboard[], 22, FALSE)/$AC1402</f>
        <v>#N/A</v>
      </c>
      <c r="AT1402" s="9" t="e">
        <f>VLOOKUP($C1402, 'FanGraphs - Team WAR Projected'!$B$2:$E$31, 4, FALSE)/162</f>
        <v>#N/A</v>
      </c>
      <c r="AU1402" s="9" t="e">
        <f>VLOOKUP($C1402, FanGraphs_Standings[[Abbreviation]:[2024 Year to Date RS/G]], 6, FALSE)/$AC1402</f>
        <v>#N/A</v>
      </c>
      <c r="AV1402" s="9" t="e">
        <f>VLOOKUP($C1402, FanGraphs_Standings[[Abbreviation]:[2024 Projected Full Season RDif]], 19, FALSE)/162</f>
        <v>#N/A</v>
      </c>
      <c r="AW1402" s="9" t="e">
        <f>VLOOKUP($C1402, FanGraphs_Standings[[Abbreviation]:[2024 Projected Full Season RDif]], 5, FALSE)</f>
        <v>#N/A</v>
      </c>
      <c r="AX1402" s="9" t="e">
        <f>VLOOKUP($C1402, FanGraphs_Standings[[Abbreviation]:[2024 Projected Full Season W%]], 18, FALSE)</f>
        <v>#N/A</v>
      </c>
      <c r="AY1402" s="9" t="e">
        <f>VLOOKUP($C1402, 'Home Field Adv'!$A$2:$K$31, 11, FALSE)</f>
        <v>#N/A</v>
      </c>
      <c r="BB1402" s="5" t="str">
        <f t="shared" si="64"/>
        <v/>
      </c>
      <c r="BC1402" s="5" t="str">
        <f t="shared" si="65"/>
        <v/>
      </c>
      <c r="BD1402" s="5" t="str">
        <f t="shared" si="66"/>
        <v/>
      </c>
    </row>
    <row r="1403" spans="6:56" x14ac:dyDescent="0.45">
      <c r="F1403" s="9" t="e">
        <f>VLOOKUP($B1403, FanGraphs_Standings[[Abbreviation]:[2024 Year to Date G]], 2, FALSE)</f>
        <v>#N/A</v>
      </c>
      <c r="G1403" s="9" t="e">
        <f>IF(ISERR(VLOOKUP($D1403, 'SP Per G'!$A$2:$D$1380, 3, FALSE)), L1403, VLOOKUP($D1403, 'SP Per G'!$A$2:$D$1380, 3, FALSE))</f>
        <v>#N/A</v>
      </c>
      <c r="H1403" s="9" t="e">
        <f>VLOOKUP($D1403, 'SP Per G'!$A$2:$D$1380, 4, FALSE)</f>
        <v>#N/A</v>
      </c>
      <c r="I1403" s="9" t="e">
        <f>VLOOKUP($D1403, Individual_Pitching___Dashboard[], 18, FALSE)</f>
        <v>#N/A</v>
      </c>
      <c r="J1403" s="9" t="e">
        <f>VLOOKUP($D1403, Individual_Pitching___Dashboard[], 20, FALSE)</f>
        <v>#N/A</v>
      </c>
      <c r="K1403" s="9" t="e">
        <f>VLOOKUP($D1403, Individual_Pitching___Advanced[], 21,FALSE)</f>
        <v>#N/A</v>
      </c>
      <c r="L1403" s="9" t="e">
        <f>VLOOKUP($B1403, 'Team Per G'!$A$2:$G$31, 7, FALSE)</f>
        <v>#N/A</v>
      </c>
      <c r="M1403" s="9" t="e">
        <f>VLOOKUP($B1403, 'FanGraphs - Team WAR Projected'!$B$2:$E$31, 3, FALSE)/162</f>
        <v>#N/A</v>
      </c>
      <c r="N1403" s="9" t="e">
        <f>VLOOKUP($B1403, Team_Pitching___Advanced[[Team]:[xFIP]], 19,FALSE)</f>
        <v>#N/A</v>
      </c>
      <c r="O1403" s="9" t="e">
        <f>VLOOKUP($B1403, Team_Pitching___Advanced[], 20, FALSE)</f>
        <v>#N/A</v>
      </c>
      <c r="P1403" s="9" t="e">
        <f>VLOOKUP($B1403, Team_Batting___Dashboard[[Team]:[wOBA]], 16, FALSE)</f>
        <v>#N/A</v>
      </c>
      <c r="Q1403" s="9" t="e">
        <f>VLOOKUP($B1403, Team_Batting___Advanced[[Team]:[OPS]], 9, FALSE)</f>
        <v>#N/A</v>
      </c>
      <c r="R1403" s="9" t="e">
        <f>VLOOKUP($B1403, Team_Batting___Advanced[], 19, FALSE)</f>
        <v>#N/A</v>
      </c>
      <c r="S1403" s="9" t="e">
        <f>VLOOKUP($B1403, 'Team Per G'!$A$2:$G$31, 3, FALSE)</f>
        <v>#N/A</v>
      </c>
      <c r="T1403" s="9" t="e">
        <f>VLOOKUP($B1403, 'Team Per G'!$A$2:$G$31, 5, FALSE)</f>
        <v>#N/A</v>
      </c>
      <c r="U1403" s="9" t="e">
        <f>VLOOKUP($B1403, 'Team Per G'!$A$2:$G$31, 4, FALSE)</f>
        <v>#N/A</v>
      </c>
      <c r="V1403" s="9" t="e">
        <f>VLOOKUP($B1403, Team_Batting___Dashboard[], 22, FALSE)/$F1403</f>
        <v>#N/A</v>
      </c>
      <c r="W1403" s="9" t="e">
        <f>VLOOKUP($B1403, 'FanGraphs - Team WAR Projected'!$B$2:$E$31, 4, FALSE)/162</f>
        <v>#N/A</v>
      </c>
      <c r="X1403" s="9" t="e">
        <f>VLOOKUP($B1403, FanGraphs_Standings[[Abbreviation]:[2024 Year to Date RS/G]], 6, FALSE)/$F1403</f>
        <v>#N/A</v>
      </c>
      <c r="Y1403" s="9" t="e">
        <f>VLOOKUP($B1403, FanGraphs_Standings[[Abbreviation]:[2024 Projected Full Season RDif]], 19, FALSE)/162</f>
        <v>#N/A</v>
      </c>
      <c r="Z1403" s="9" t="e">
        <f>VLOOKUP($B1403, FanGraphs_Standings[[Abbreviation]:[2024 Projected Full Season RDif]], 5, FALSE)</f>
        <v>#N/A</v>
      </c>
      <c r="AA1403" s="9" t="e">
        <f>VLOOKUP($B1403, FanGraphs_Standings[[Abbreviation]:[2024 Projected Full Season W%]], 18, FALSE)</f>
        <v>#N/A</v>
      </c>
      <c r="AB1403" s="9" t="e">
        <f>VLOOKUP($B1403, 'Home Field Adv'!$A$2:$I$31, 9, FALSE)</f>
        <v>#N/A</v>
      </c>
      <c r="AC1403" s="9" t="e">
        <f>VLOOKUP($C1403, FanGraphs_Standings[[Abbreviation]:[2024 Year to Date G]], 2, FALSE)</f>
        <v>#N/A</v>
      </c>
      <c r="AD1403" s="9" t="e">
        <f>VLOOKUP($E1403, 'SP Per G'!$A$2:$D$1380, 3, FALSE)</f>
        <v>#N/A</v>
      </c>
      <c r="AE1403" s="9" t="e">
        <f>VLOOKUP($E1403, 'SP Per G'!$A$2:$D$1380, 4, FALSE)</f>
        <v>#N/A</v>
      </c>
      <c r="AF1403" s="9" t="e">
        <f>VLOOKUP($E1403, Individual_Pitching___Dashboard[], 18, FALSE)</f>
        <v>#N/A</v>
      </c>
      <c r="AG1403" s="9" t="e">
        <f>VLOOKUP($E1403, Individual_Pitching___Dashboard[], 20, FALSE)</f>
        <v>#N/A</v>
      </c>
      <c r="AH1403" s="9" t="e">
        <f>VLOOKUP($E1403, Individual_Pitching___Advanced[], 21,FALSE)</f>
        <v>#N/A</v>
      </c>
      <c r="AI1403" s="9" t="e">
        <f>VLOOKUP($C1403, 'Team Per G'!$A$2:$G$31, 7, FALSE)</f>
        <v>#N/A</v>
      </c>
      <c r="AJ1403" s="9" t="e">
        <f>VLOOKUP($C1403, 'FanGraphs - Team WAR Projected'!$B$2:$E$31, 3, FALSE)/162</f>
        <v>#N/A</v>
      </c>
      <c r="AK1403" s="9" t="e">
        <f>VLOOKUP($C1403, Team_Pitching___Advanced[[Team]:[xFIP]], 19,FALSE)</f>
        <v>#N/A</v>
      </c>
      <c r="AL1403" s="9" t="e">
        <f>VLOOKUP($C1403, Team_Pitching___Advanced[], 20, FALSE)</f>
        <v>#N/A</v>
      </c>
      <c r="AM1403" s="9" t="e">
        <f>VLOOKUP($C1403, Team_Batting___Dashboard[[Team]:[wOBA]], 16, FALSE)</f>
        <v>#N/A</v>
      </c>
      <c r="AN1403" s="9" t="e">
        <f>VLOOKUP($C1403, Team_Batting___Advanced[[Team]:[OPS]], 9, FALSE)</f>
        <v>#N/A</v>
      </c>
      <c r="AO1403" s="9" t="e">
        <f>VLOOKUP($C1403, Team_Batting___Advanced[], 19, FALSE)</f>
        <v>#N/A</v>
      </c>
      <c r="AP1403" s="9" t="e">
        <f>VLOOKUP($C1403, 'Team Per G'!$A$2:$G$31, 3, FALSE)</f>
        <v>#N/A</v>
      </c>
      <c r="AQ1403" s="9" t="e">
        <f>VLOOKUP($C1403, 'Team Per G'!$A$2:$G$31, 5, FALSE)</f>
        <v>#N/A</v>
      </c>
      <c r="AR1403" s="9" t="e">
        <f>VLOOKUP($C1403, 'Team Per G'!$A$2:$G$31, 4, FALSE)</f>
        <v>#N/A</v>
      </c>
      <c r="AS1403" s="9" t="e">
        <f>VLOOKUP($C1403, Team_Batting___Dashboard[], 22, FALSE)/$AC1403</f>
        <v>#N/A</v>
      </c>
      <c r="AT1403" s="9" t="e">
        <f>VLOOKUP($C1403, 'FanGraphs - Team WAR Projected'!$B$2:$E$31, 4, FALSE)/162</f>
        <v>#N/A</v>
      </c>
      <c r="AU1403" s="9" t="e">
        <f>VLOOKUP($C1403, FanGraphs_Standings[[Abbreviation]:[2024 Year to Date RS/G]], 6, FALSE)/$AC1403</f>
        <v>#N/A</v>
      </c>
      <c r="AV1403" s="9" t="e">
        <f>VLOOKUP($C1403, FanGraphs_Standings[[Abbreviation]:[2024 Projected Full Season RDif]], 19, FALSE)/162</f>
        <v>#N/A</v>
      </c>
      <c r="AW1403" s="9" t="e">
        <f>VLOOKUP($C1403, FanGraphs_Standings[[Abbreviation]:[2024 Projected Full Season RDif]], 5, FALSE)</f>
        <v>#N/A</v>
      </c>
      <c r="AX1403" s="9" t="e">
        <f>VLOOKUP($C1403, FanGraphs_Standings[[Abbreviation]:[2024 Projected Full Season W%]], 18, FALSE)</f>
        <v>#N/A</v>
      </c>
      <c r="AY1403" s="9" t="e">
        <f>VLOOKUP($C1403, 'Home Field Adv'!$A$2:$K$31, 11, FALSE)</f>
        <v>#N/A</v>
      </c>
      <c r="BB1403" s="5" t="str">
        <f t="shared" si="64"/>
        <v/>
      </c>
      <c r="BC1403" s="5" t="str">
        <f t="shared" si="65"/>
        <v/>
      </c>
      <c r="BD1403" s="5" t="str">
        <f t="shared" si="66"/>
        <v/>
      </c>
    </row>
    <row r="1404" spans="6:56" x14ac:dyDescent="0.45">
      <c r="F1404" s="9" t="e">
        <f>VLOOKUP($B1404, FanGraphs_Standings[[Abbreviation]:[2024 Year to Date G]], 2, FALSE)</f>
        <v>#N/A</v>
      </c>
      <c r="G1404" s="9" t="e">
        <f>IF(ISERR(VLOOKUP($D1404, 'SP Per G'!$A$2:$D$1380, 3, FALSE)), L1404, VLOOKUP($D1404, 'SP Per G'!$A$2:$D$1380, 3, FALSE))</f>
        <v>#N/A</v>
      </c>
      <c r="H1404" s="9" t="e">
        <f>VLOOKUP($D1404, 'SP Per G'!$A$2:$D$1380, 4, FALSE)</f>
        <v>#N/A</v>
      </c>
      <c r="I1404" s="9" t="e">
        <f>VLOOKUP($D1404, Individual_Pitching___Dashboard[], 18, FALSE)</f>
        <v>#N/A</v>
      </c>
      <c r="J1404" s="9" t="e">
        <f>VLOOKUP($D1404, Individual_Pitching___Dashboard[], 20, FALSE)</f>
        <v>#N/A</v>
      </c>
      <c r="K1404" s="9" t="e">
        <f>VLOOKUP($D1404, Individual_Pitching___Advanced[], 21,FALSE)</f>
        <v>#N/A</v>
      </c>
      <c r="L1404" s="9" t="e">
        <f>VLOOKUP($B1404, 'Team Per G'!$A$2:$G$31, 7, FALSE)</f>
        <v>#N/A</v>
      </c>
      <c r="M1404" s="9" t="e">
        <f>VLOOKUP($B1404, 'FanGraphs - Team WAR Projected'!$B$2:$E$31, 3, FALSE)/162</f>
        <v>#N/A</v>
      </c>
      <c r="N1404" s="9" t="e">
        <f>VLOOKUP($B1404, Team_Pitching___Advanced[[Team]:[xFIP]], 19,FALSE)</f>
        <v>#N/A</v>
      </c>
      <c r="O1404" s="9" t="e">
        <f>VLOOKUP($B1404, Team_Pitching___Advanced[], 20, FALSE)</f>
        <v>#N/A</v>
      </c>
      <c r="P1404" s="9" t="e">
        <f>VLOOKUP($B1404, Team_Batting___Dashboard[[Team]:[wOBA]], 16, FALSE)</f>
        <v>#N/A</v>
      </c>
      <c r="Q1404" s="9" t="e">
        <f>VLOOKUP($B1404, Team_Batting___Advanced[[Team]:[OPS]], 9, FALSE)</f>
        <v>#N/A</v>
      </c>
      <c r="R1404" s="9" t="e">
        <f>VLOOKUP($B1404, Team_Batting___Advanced[], 19, FALSE)</f>
        <v>#N/A</v>
      </c>
      <c r="S1404" s="9" t="e">
        <f>VLOOKUP($B1404, 'Team Per G'!$A$2:$G$31, 3, FALSE)</f>
        <v>#N/A</v>
      </c>
      <c r="T1404" s="9" t="e">
        <f>VLOOKUP($B1404, 'Team Per G'!$A$2:$G$31, 5, FALSE)</f>
        <v>#N/A</v>
      </c>
      <c r="U1404" s="9" t="e">
        <f>VLOOKUP($B1404, 'Team Per G'!$A$2:$G$31, 4, FALSE)</f>
        <v>#N/A</v>
      </c>
      <c r="V1404" s="9" t="e">
        <f>VLOOKUP($B1404, Team_Batting___Dashboard[], 22, FALSE)/$F1404</f>
        <v>#N/A</v>
      </c>
      <c r="W1404" s="9" t="e">
        <f>VLOOKUP($B1404, 'FanGraphs - Team WAR Projected'!$B$2:$E$31, 4, FALSE)/162</f>
        <v>#N/A</v>
      </c>
      <c r="X1404" s="9" t="e">
        <f>VLOOKUP($B1404, FanGraphs_Standings[[Abbreviation]:[2024 Year to Date RS/G]], 6, FALSE)/$F1404</f>
        <v>#N/A</v>
      </c>
      <c r="Y1404" s="9" t="e">
        <f>VLOOKUP($B1404, FanGraphs_Standings[[Abbreviation]:[2024 Projected Full Season RDif]], 19, FALSE)/162</f>
        <v>#N/A</v>
      </c>
      <c r="Z1404" s="9" t="e">
        <f>VLOOKUP($B1404, FanGraphs_Standings[[Abbreviation]:[2024 Projected Full Season RDif]], 5, FALSE)</f>
        <v>#N/A</v>
      </c>
      <c r="AA1404" s="9" t="e">
        <f>VLOOKUP($B1404, FanGraphs_Standings[[Abbreviation]:[2024 Projected Full Season W%]], 18, FALSE)</f>
        <v>#N/A</v>
      </c>
      <c r="AB1404" s="9" t="e">
        <f>VLOOKUP($B1404, 'Home Field Adv'!$A$2:$I$31, 9, FALSE)</f>
        <v>#N/A</v>
      </c>
      <c r="AC1404" s="9" t="e">
        <f>VLOOKUP($C1404, FanGraphs_Standings[[Abbreviation]:[2024 Year to Date G]], 2, FALSE)</f>
        <v>#N/A</v>
      </c>
      <c r="AD1404" s="9" t="e">
        <f>VLOOKUP($E1404, 'SP Per G'!$A$2:$D$1380, 3, FALSE)</f>
        <v>#N/A</v>
      </c>
      <c r="AE1404" s="9" t="e">
        <f>VLOOKUP($E1404, 'SP Per G'!$A$2:$D$1380, 4, FALSE)</f>
        <v>#N/A</v>
      </c>
      <c r="AF1404" s="9" t="e">
        <f>VLOOKUP($E1404, Individual_Pitching___Dashboard[], 18, FALSE)</f>
        <v>#N/A</v>
      </c>
      <c r="AG1404" s="9" t="e">
        <f>VLOOKUP($E1404, Individual_Pitching___Dashboard[], 20, FALSE)</f>
        <v>#N/A</v>
      </c>
      <c r="AH1404" s="9" t="e">
        <f>VLOOKUP($E1404, Individual_Pitching___Advanced[], 21,FALSE)</f>
        <v>#N/A</v>
      </c>
      <c r="AI1404" s="9" t="e">
        <f>VLOOKUP($C1404, 'Team Per G'!$A$2:$G$31, 7, FALSE)</f>
        <v>#N/A</v>
      </c>
      <c r="AJ1404" s="9" t="e">
        <f>VLOOKUP($C1404, 'FanGraphs - Team WAR Projected'!$B$2:$E$31, 3, FALSE)/162</f>
        <v>#N/A</v>
      </c>
      <c r="AK1404" s="9" t="e">
        <f>VLOOKUP($C1404, Team_Pitching___Advanced[[Team]:[xFIP]], 19,FALSE)</f>
        <v>#N/A</v>
      </c>
      <c r="AL1404" s="9" t="e">
        <f>VLOOKUP($C1404, Team_Pitching___Advanced[], 20, FALSE)</f>
        <v>#N/A</v>
      </c>
      <c r="AM1404" s="9" t="e">
        <f>VLOOKUP($C1404, Team_Batting___Dashboard[[Team]:[wOBA]], 16, FALSE)</f>
        <v>#N/A</v>
      </c>
      <c r="AN1404" s="9" t="e">
        <f>VLOOKUP($C1404, Team_Batting___Advanced[[Team]:[OPS]], 9, FALSE)</f>
        <v>#N/A</v>
      </c>
      <c r="AO1404" s="9" t="e">
        <f>VLOOKUP($C1404, Team_Batting___Advanced[], 19, FALSE)</f>
        <v>#N/A</v>
      </c>
      <c r="AP1404" s="9" t="e">
        <f>VLOOKUP($C1404, 'Team Per G'!$A$2:$G$31, 3, FALSE)</f>
        <v>#N/A</v>
      </c>
      <c r="AQ1404" s="9" t="e">
        <f>VLOOKUP($C1404, 'Team Per G'!$A$2:$G$31, 5, FALSE)</f>
        <v>#N/A</v>
      </c>
      <c r="AR1404" s="9" t="e">
        <f>VLOOKUP($C1404, 'Team Per G'!$A$2:$G$31, 4, FALSE)</f>
        <v>#N/A</v>
      </c>
      <c r="AS1404" s="9" t="e">
        <f>VLOOKUP($C1404, Team_Batting___Dashboard[], 22, FALSE)/$AC1404</f>
        <v>#N/A</v>
      </c>
      <c r="AT1404" s="9" t="e">
        <f>VLOOKUP($C1404, 'FanGraphs - Team WAR Projected'!$B$2:$E$31, 4, FALSE)/162</f>
        <v>#N/A</v>
      </c>
      <c r="AU1404" s="9" t="e">
        <f>VLOOKUP($C1404, FanGraphs_Standings[[Abbreviation]:[2024 Year to Date RS/G]], 6, FALSE)/$AC1404</f>
        <v>#N/A</v>
      </c>
      <c r="AV1404" s="9" t="e">
        <f>VLOOKUP($C1404, FanGraphs_Standings[[Abbreviation]:[2024 Projected Full Season RDif]], 19, FALSE)/162</f>
        <v>#N/A</v>
      </c>
      <c r="AW1404" s="9" t="e">
        <f>VLOOKUP($C1404, FanGraphs_Standings[[Abbreviation]:[2024 Projected Full Season RDif]], 5, FALSE)</f>
        <v>#N/A</v>
      </c>
      <c r="AX1404" s="9" t="e">
        <f>VLOOKUP($C1404, FanGraphs_Standings[[Abbreviation]:[2024 Projected Full Season W%]], 18, FALSE)</f>
        <v>#N/A</v>
      </c>
      <c r="AY1404" s="9" t="e">
        <f>VLOOKUP($C1404, 'Home Field Adv'!$A$2:$K$31, 11, FALSE)</f>
        <v>#N/A</v>
      </c>
      <c r="BB1404" s="5" t="str">
        <f t="shared" si="64"/>
        <v/>
      </c>
      <c r="BC1404" s="5" t="str">
        <f t="shared" si="65"/>
        <v/>
      </c>
      <c r="BD1404" s="5" t="str">
        <f t="shared" si="66"/>
        <v/>
      </c>
    </row>
    <row r="1405" spans="6:56" x14ac:dyDescent="0.45">
      <c r="F1405" s="9" t="e">
        <f>VLOOKUP($B1405, FanGraphs_Standings[[Abbreviation]:[2024 Year to Date G]], 2, FALSE)</f>
        <v>#N/A</v>
      </c>
      <c r="G1405" s="9" t="e">
        <f>IF(ISERR(VLOOKUP($D1405, 'SP Per G'!$A$2:$D$1380, 3, FALSE)), L1405, VLOOKUP($D1405, 'SP Per G'!$A$2:$D$1380, 3, FALSE))</f>
        <v>#N/A</v>
      </c>
      <c r="H1405" s="9" t="e">
        <f>VLOOKUP($D1405, 'SP Per G'!$A$2:$D$1380, 4, FALSE)</f>
        <v>#N/A</v>
      </c>
      <c r="I1405" s="9" t="e">
        <f>VLOOKUP($D1405, Individual_Pitching___Dashboard[], 18, FALSE)</f>
        <v>#N/A</v>
      </c>
      <c r="J1405" s="9" t="e">
        <f>VLOOKUP($D1405, Individual_Pitching___Dashboard[], 20, FALSE)</f>
        <v>#N/A</v>
      </c>
      <c r="K1405" s="9" t="e">
        <f>VLOOKUP($D1405, Individual_Pitching___Advanced[], 21,FALSE)</f>
        <v>#N/A</v>
      </c>
      <c r="L1405" s="9" t="e">
        <f>VLOOKUP($B1405, 'Team Per G'!$A$2:$G$31, 7, FALSE)</f>
        <v>#N/A</v>
      </c>
      <c r="M1405" s="9" t="e">
        <f>VLOOKUP($B1405, 'FanGraphs - Team WAR Projected'!$B$2:$E$31, 3, FALSE)/162</f>
        <v>#N/A</v>
      </c>
      <c r="N1405" s="9" t="e">
        <f>VLOOKUP($B1405, Team_Pitching___Advanced[[Team]:[xFIP]], 19,FALSE)</f>
        <v>#N/A</v>
      </c>
      <c r="O1405" s="9" t="e">
        <f>VLOOKUP($B1405, Team_Pitching___Advanced[], 20, FALSE)</f>
        <v>#N/A</v>
      </c>
      <c r="P1405" s="9" t="e">
        <f>VLOOKUP($B1405, Team_Batting___Dashboard[[Team]:[wOBA]], 16, FALSE)</f>
        <v>#N/A</v>
      </c>
      <c r="Q1405" s="9" t="e">
        <f>VLOOKUP($B1405, Team_Batting___Advanced[[Team]:[OPS]], 9, FALSE)</f>
        <v>#N/A</v>
      </c>
      <c r="R1405" s="9" t="e">
        <f>VLOOKUP($B1405, Team_Batting___Advanced[], 19, FALSE)</f>
        <v>#N/A</v>
      </c>
      <c r="S1405" s="9" t="e">
        <f>VLOOKUP($B1405, 'Team Per G'!$A$2:$G$31, 3, FALSE)</f>
        <v>#N/A</v>
      </c>
      <c r="T1405" s="9" t="e">
        <f>VLOOKUP($B1405, 'Team Per G'!$A$2:$G$31, 5, FALSE)</f>
        <v>#N/A</v>
      </c>
      <c r="U1405" s="9" t="e">
        <f>VLOOKUP($B1405, 'Team Per G'!$A$2:$G$31, 4, FALSE)</f>
        <v>#N/A</v>
      </c>
      <c r="V1405" s="9" t="e">
        <f>VLOOKUP($B1405, Team_Batting___Dashboard[], 22, FALSE)/$F1405</f>
        <v>#N/A</v>
      </c>
      <c r="W1405" s="9" t="e">
        <f>VLOOKUP($B1405, 'FanGraphs - Team WAR Projected'!$B$2:$E$31, 4, FALSE)/162</f>
        <v>#N/A</v>
      </c>
      <c r="X1405" s="9" t="e">
        <f>VLOOKUP($B1405, FanGraphs_Standings[[Abbreviation]:[2024 Year to Date RS/G]], 6, FALSE)/$F1405</f>
        <v>#N/A</v>
      </c>
      <c r="Y1405" s="9" t="e">
        <f>VLOOKUP($B1405, FanGraphs_Standings[[Abbreviation]:[2024 Projected Full Season RDif]], 19, FALSE)/162</f>
        <v>#N/A</v>
      </c>
      <c r="Z1405" s="9" t="e">
        <f>VLOOKUP($B1405, FanGraphs_Standings[[Abbreviation]:[2024 Projected Full Season RDif]], 5, FALSE)</f>
        <v>#N/A</v>
      </c>
      <c r="AA1405" s="9" t="e">
        <f>VLOOKUP($B1405, FanGraphs_Standings[[Abbreviation]:[2024 Projected Full Season W%]], 18, FALSE)</f>
        <v>#N/A</v>
      </c>
      <c r="AB1405" s="9" t="e">
        <f>VLOOKUP($B1405, 'Home Field Adv'!$A$2:$I$31, 9, FALSE)</f>
        <v>#N/A</v>
      </c>
      <c r="AC1405" s="9" t="e">
        <f>VLOOKUP($C1405, FanGraphs_Standings[[Abbreviation]:[2024 Year to Date G]], 2, FALSE)</f>
        <v>#N/A</v>
      </c>
      <c r="AD1405" s="9" t="e">
        <f>VLOOKUP($E1405, 'SP Per G'!$A$2:$D$1380, 3, FALSE)</f>
        <v>#N/A</v>
      </c>
      <c r="AE1405" s="9" t="e">
        <f>VLOOKUP($E1405, 'SP Per G'!$A$2:$D$1380, 4, FALSE)</f>
        <v>#N/A</v>
      </c>
      <c r="AF1405" s="9" t="e">
        <f>VLOOKUP($E1405, Individual_Pitching___Dashboard[], 18, FALSE)</f>
        <v>#N/A</v>
      </c>
      <c r="AG1405" s="9" t="e">
        <f>VLOOKUP($E1405, Individual_Pitching___Dashboard[], 20, FALSE)</f>
        <v>#N/A</v>
      </c>
      <c r="AH1405" s="9" t="e">
        <f>VLOOKUP($E1405, Individual_Pitching___Advanced[], 21,FALSE)</f>
        <v>#N/A</v>
      </c>
      <c r="AI1405" s="9" t="e">
        <f>VLOOKUP($C1405, 'Team Per G'!$A$2:$G$31, 7, FALSE)</f>
        <v>#N/A</v>
      </c>
      <c r="AJ1405" s="9" t="e">
        <f>VLOOKUP($C1405, 'FanGraphs - Team WAR Projected'!$B$2:$E$31, 3, FALSE)/162</f>
        <v>#N/A</v>
      </c>
      <c r="AK1405" s="9" t="e">
        <f>VLOOKUP($C1405, Team_Pitching___Advanced[[Team]:[xFIP]], 19,FALSE)</f>
        <v>#N/A</v>
      </c>
      <c r="AL1405" s="9" t="e">
        <f>VLOOKUP($C1405, Team_Pitching___Advanced[], 20, FALSE)</f>
        <v>#N/A</v>
      </c>
      <c r="AM1405" s="9" t="e">
        <f>VLOOKUP($C1405, Team_Batting___Dashboard[[Team]:[wOBA]], 16, FALSE)</f>
        <v>#N/A</v>
      </c>
      <c r="AN1405" s="9" t="e">
        <f>VLOOKUP($C1405, Team_Batting___Advanced[[Team]:[OPS]], 9, FALSE)</f>
        <v>#N/A</v>
      </c>
      <c r="AO1405" s="9" t="e">
        <f>VLOOKUP($C1405, Team_Batting___Advanced[], 19, FALSE)</f>
        <v>#N/A</v>
      </c>
      <c r="AP1405" s="9" t="e">
        <f>VLOOKUP($C1405, 'Team Per G'!$A$2:$G$31, 3, FALSE)</f>
        <v>#N/A</v>
      </c>
      <c r="AQ1405" s="9" t="e">
        <f>VLOOKUP($C1405, 'Team Per G'!$A$2:$G$31, 5, FALSE)</f>
        <v>#N/A</v>
      </c>
      <c r="AR1405" s="9" t="e">
        <f>VLOOKUP($C1405, 'Team Per G'!$A$2:$G$31, 4, FALSE)</f>
        <v>#N/A</v>
      </c>
      <c r="AS1405" s="9" t="e">
        <f>VLOOKUP($C1405, Team_Batting___Dashboard[], 22, FALSE)/$AC1405</f>
        <v>#N/A</v>
      </c>
      <c r="AT1405" s="9" t="e">
        <f>VLOOKUP($C1405, 'FanGraphs - Team WAR Projected'!$B$2:$E$31, 4, FALSE)/162</f>
        <v>#N/A</v>
      </c>
      <c r="AU1405" s="9" t="e">
        <f>VLOOKUP($C1405, FanGraphs_Standings[[Abbreviation]:[2024 Year to Date RS/G]], 6, FALSE)/$AC1405</f>
        <v>#N/A</v>
      </c>
      <c r="AV1405" s="9" t="e">
        <f>VLOOKUP($C1405, FanGraphs_Standings[[Abbreviation]:[2024 Projected Full Season RDif]], 19, FALSE)/162</f>
        <v>#N/A</v>
      </c>
      <c r="AW1405" s="9" t="e">
        <f>VLOOKUP($C1405, FanGraphs_Standings[[Abbreviation]:[2024 Projected Full Season RDif]], 5, FALSE)</f>
        <v>#N/A</v>
      </c>
      <c r="AX1405" s="9" t="e">
        <f>VLOOKUP($C1405, FanGraphs_Standings[[Abbreviation]:[2024 Projected Full Season W%]], 18, FALSE)</f>
        <v>#N/A</v>
      </c>
      <c r="AY1405" s="9" t="e">
        <f>VLOOKUP($C1405, 'Home Field Adv'!$A$2:$K$31, 11, FALSE)</f>
        <v>#N/A</v>
      </c>
      <c r="BB1405" s="5" t="str">
        <f t="shared" si="64"/>
        <v/>
      </c>
      <c r="BC1405" s="5" t="str">
        <f t="shared" si="65"/>
        <v/>
      </c>
      <c r="BD1405" s="5" t="str">
        <f t="shared" si="66"/>
        <v/>
      </c>
    </row>
    <row r="1406" spans="6:56" x14ac:dyDescent="0.45">
      <c r="F1406" s="9" t="e">
        <f>VLOOKUP($B1406, FanGraphs_Standings[[Abbreviation]:[2024 Year to Date G]], 2, FALSE)</f>
        <v>#N/A</v>
      </c>
      <c r="G1406" s="9" t="e">
        <f>IF(ISERR(VLOOKUP($D1406, 'SP Per G'!$A$2:$D$1380, 3, FALSE)), L1406, VLOOKUP($D1406, 'SP Per G'!$A$2:$D$1380, 3, FALSE))</f>
        <v>#N/A</v>
      </c>
      <c r="H1406" s="9" t="e">
        <f>VLOOKUP($D1406, 'SP Per G'!$A$2:$D$1380, 4, FALSE)</f>
        <v>#N/A</v>
      </c>
      <c r="I1406" s="9" t="e">
        <f>VLOOKUP($D1406, Individual_Pitching___Dashboard[], 18, FALSE)</f>
        <v>#N/A</v>
      </c>
      <c r="J1406" s="9" t="e">
        <f>VLOOKUP($D1406, Individual_Pitching___Dashboard[], 20, FALSE)</f>
        <v>#N/A</v>
      </c>
      <c r="K1406" s="9" t="e">
        <f>VLOOKUP($D1406, Individual_Pitching___Advanced[], 21,FALSE)</f>
        <v>#N/A</v>
      </c>
      <c r="L1406" s="9" t="e">
        <f>VLOOKUP($B1406, 'Team Per G'!$A$2:$G$31, 7, FALSE)</f>
        <v>#N/A</v>
      </c>
      <c r="M1406" s="9" t="e">
        <f>VLOOKUP($B1406, 'FanGraphs - Team WAR Projected'!$B$2:$E$31, 3, FALSE)/162</f>
        <v>#N/A</v>
      </c>
      <c r="N1406" s="9" t="e">
        <f>VLOOKUP($B1406, Team_Pitching___Advanced[[Team]:[xFIP]], 19,FALSE)</f>
        <v>#N/A</v>
      </c>
      <c r="O1406" s="9" t="e">
        <f>VLOOKUP($B1406, Team_Pitching___Advanced[], 20, FALSE)</f>
        <v>#N/A</v>
      </c>
      <c r="P1406" s="9" t="e">
        <f>VLOOKUP($B1406, Team_Batting___Dashboard[[Team]:[wOBA]], 16, FALSE)</f>
        <v>#N/A</v>
      </c>
      <c r="Q1406" s="9" t="e">
        <f>VLOOKUP($B1406, Team_Batting___Advanced[[Team]:[OPS]], 9, FALSE)</f>
        <v>#N/A</v>
      </c>
      <c r="R1406" s="9" t="e">
        <f>VLOOKUP($B1406, Team_Batting___Advanced[], 19, FALSE)</f>
        <v>#N/A</v>
      </c>
      <c r="S1406" s="9" t="e">
        <f>VLOOKUP($B1406, 'Team Per G'!$A$2:$G$31, 3, FALSE)</f>
        <v>#N/A</v>
      </c>
      <c r="T1406" s="9" t="e">
        <f>VLOOKUP($B1406, 'Team Per G'!$A$2:$G$31, 5, FALSE)</f>
        <v>#N/A</v>
      </c>
      <c r="U1406" s="9" t="e">
        <f>VLOOKUP($B1406, 'Team Per G'!$A$2:$G$31, 4, FALSE)</f>
        <v>#N/A</v>
      </c>
      <c r="V1406" s="9" t="e">
        <f>VLOOKUP($B1406, Team_Batting___Dashboard[], 22, FALSE)/$F1406</f>
        <v>#N/A</v>
      </c>
      <c r="W1406" s="9" t="e">
        <f>VLOOKUP($B1406, 'FanGraphs - Team WAR Projected'!$B$2:$E$31, 4, FALSE)/162</f>
        <v>#N/A</v>
      </c>
      <c r="X1406" s="9" t="e">
        <f>VLOOKUP($B1406, FanGraphs_Standings[[Abbreviation]:[2024 Year to Date RS/G]], 6, FALSE)/$F1406</f>
        <v>#N/A</v>
      </c>
      <c r="Y1406" s="9" t="e">
        <f>VLOOKUP($B1406, FanGraphs_Standings[[Abbreviation]:[2024 Projected Full Season RDif]], 19, FALSE)/162</f>
        <v>#N/A</v>
      </c>
      <c r="Z1406" s="9" t="e">
        <f>VLOOKUP($B1406, FanGraphs_Standings[[Abbreviation]:[2024 Projected Full Season RDif]], 5, FALSE)</f>
        <v>#N/A</v>
      </c>
      <c r="AA1406" s="9" t="e">
        <f>VLOOKUP($B1406, FanGraphs_Standings[[Abbreviation]:[2024 Projected Full Season W%]], 18, FALSE)</f>
        <v>#N/A</v>
      </c>
      <c r="AB1406" s="9" t="e">
        <f>VLOOKUP($B1406, 'Home Field Adv'!$A$2:$I$31, 9, FALSE)</f>
        <v>#N/A</v>
      </c>
      <c r="AC1406" s="9" t="e">
        <f>VLOOKUP($C1406, FanGraphs_Standings[[Abbreviation]:[2024 Year to Date G]], 2, FALSE)</f>
        <v>#N/A</v>
      </c>
      <c r="AD1406" s="9" t="e">
        <f>VLOOKUP($E1406, 'SP Per G'!$A$2:$D$1380, 3, FALSE)</f>
        <v>#N/A</v>
      </c>
      <c r="AE1406" s="9" t="e">
        <f>VLOOKUP($E1406, 'SP Per G'!$A$2:$D$1380, 4, FALSE)</f>
        <v>#N/A</v>
      </c>
      <c r="AF1406" s="9" t="e">
        <f>VLOOKUP($E1406, Individual_Pitching___Dashboard[], 18, FALSE)</f>
        <v>#N/A</v>
      </c>
      <c r="AG1406" s="9" t="e">
        <f>VLOOKUP($E1406, Individual_Pitching___Dashboard[], 20, FALSE)</f>
        <v>#N/A</v>
      </c>
      <c r="AH1406" s="9" t="e">
        <f>VLOOKUP($E1406, Individual_Pitching___Advanced[], 21,FALSE)</f>
        <v>#N/A</v>
      </c>
      <c r="AI1406" s="9" t="e">
        <f>VLOOKUP($C1406, 'Team Per G'!$A$2:$G$31, 7, FALSE)</f>
        <v>#N/A</v>
      </c>
      <c r="AJ1406" s="9" t="e">
        <f>VLOOKUP($C1406, 'FanGraphs - Team WAR Projected'!$B$2:$E$31, 3, FALSE)/162</f>
        <v>#N/A</v>
      </c>
      <c r="AK1406" s="9" t="e">
        <f>VLOOKUP($C1406, Team_Pitching___Advanced[[Team]:[xFIP]], 19,FALSE)</f>
        <v>#N/A</v>
      </c>
      <c r="AL1406" s="9" t="e">
        <f>VLOOKUP($C1406, Team_Pitching___Advanced[], 20, FALSE)</f>
        <v>#N/A</v>
      </c>
      <c r="AM1406" s="9" t="e">
        <f>VLOOKUP($C1406, Team_Batting___Dashboard[[Team]:[wOBA]], 16, FALSE)</f>
        <v>#N/A</v>
      </c>
      <c r="AN1406" s="9" t="e">
        <f>VLOOKUP($C1406, Team_Batting___Advanced[[Team]:[OPS]], 9, FALSE)</f>
        <v>#N/A</v>
      </c>
      <c r="AO1406" s="9" t="e">
        <f>VLOOKUP($C1406, Team_Batting___Advanced[], 19, FALSE)</f>
        <v>#N/A</v>
      </c>
      <c r="AP1406" s="9" t="e">
        <f>VLOOKUP($C1406, 'Team Per G'!$A$2:$G$31, 3, FALSE)</f>
        <v>#N/A</v>
      </c>
      <c r="AQ1406" s="9" t="e">
        <f>VLOOKUP($C1406, 'Team Per G'!$A$2:$G$31, 5, FALSE)</f>
        <v>#N/A</v>
      </c>
      <c r="AR1406" s="9" t="e">
        <f>VLOOKUP($C1406, 'Team Per G'!$A$2:$G$31, 4, FALSE)</f>
        <v>#N/A</v>
      </c>
      <c r="AS1406" s="9" t="e">
        <f>VLOOKUP($C1406, Team_Batting___Dashboard[], 22, FALSE)/$AC1406</f>
        <v>#N/A</v>
      </c>
      <c r="AT1406" s="9" t="e">
        <f>VLOOKUP($C1406, 'FanGraphs - Team WAR Projected'!$B$2:$E$31, 4, FALSE)/162</f>
        <v>#N/A</v>
      </c>
      <c r="AU1406" s="9" t="e">
        <f>VLOOKUP($C1406, FanGraphs_Standings[[Abbreviation]:[2024 Year to Date RS/G]], 6, FALSE)/$AC1406</f>
        <v>#N/A</v>
      </c>
      <c r="AV1406" s="9" t="e">
        <f>VLOOKUP($C1406, FanGraphs_Standings[[Abbreviation]:[2024 Projected Full Season RDif]], 19, FALSE)/162</f>
        <v>#N/A</v>
      </c>
      <c r="AW1406" s="9" t="e">
        <f>VLOOKUP($C1406, FanGraphs_Standings[[Abbreviation]:[2024 Projected Full Season RDif]], 5, FALSE)</f>
        <v>#N/A</v>
      </c>
      <c r="AX1406" s="9" t="e">
        <f>VLOOKUP($C1406, FanGraphs_Standings[[Abbreviation]:[2024 Projected Full Season W%]], 18, FALSE)</f>
        <v>#N/A</v>
      </c>
      <c r="AY1406" s="9" t="e">
        <f>VLOOKUP($C1406, 'Home Field Adv'!$A$2:$K$31, 11, FALSE)</f>
        <v>#N/A</v>
      </c>
      <c r="BB1406" s="5" t="str">
        <f t="shared" si="64"/>
        <v/>
      </c>
      <c r="BC1406" s="5" t="str">
        <f t="shared" si="65"/>
        <v/>
      </c>
      <c r="BD1406" s="5" t="str">
        <f t="shared" si="66"/>
        <v/>
      </c>
    </row>
    <row r="1407" spans="6:56" x14ac:dyDescent="0.45">
      <c r="F1407" s="9" t="e">
        <f>VLOOKUP($B1407, FanGraphs_Standings[[Abbreviation]:[2024 Year to Date G]], 2, FALSE)</f>
        <v>#N/A</v>
      </c>
      <c r="G1407" s="9" t="e">
        <f>IF(ISERR(VLOOKUP($D1407, 'SP Per G'!$A$2:$D$1380, 3, FALSE)), L1407, VLOOKUP($D1407, 'SP Per G'!$A$2:$D$1380, 3, FALSE))</f>
        <v>#N/A</v>
      </c>
      <c r="H1407" s="9" t="e">
        <f>VLOOKUP($D1407, 'SP Per G'!$A$2:$D$1380, 4, FALSE)</f>
        <v>#N/A</v>
      </c>
      <c r="I1407" s="9" t="e">
        <f>VLOOKUP($D1407, Individual_Pitching___Dashboard[], 18, FALSE)</f>
        <v>#N/A</v>
      </c>
      <c r="J1407" s="9" t="e">
        <f>VLOOKUP($D1407, Individual_Pitching___Dashboard[], 20, FALSE)</f>
        <v>#N/A</v>
      </c>
      <c r="K1407" s="9" t="e">
        <f>VLOOKUP($D1407, Individual_Pitching___Advanced[], 21,FALSE)</f>
        <v>#N/A</v>
      </c>
      <c r="L1407" s="9" t="e">
        <f>VLOOKUP($B1407, 'Team Per G'!$A$2:$G$31, 7, FALSE)</f>
        <v>#N/A</v>
      </c>
      <c r="M1407" s="9" t="e">
        <f>VLOOKUP($B1407, 'FanGraphs - Team WAR Projected'!$B$2:$E$31, 3, FALSE)/162</f>
        <v>#N/A</v>
      </c>
      <c r="N1407" s="9" t="e">
        <f>VLOOKUP($B1407, Team_Pitching___Advanced[[Team]:[xFIP]], 19,FALSE)</f>
        <v>#N/A</v>
      </c>
      <c r="O1407" s="9" t="e">
        <f>VLOOKUP($B1407, Team_Pitching___Advanced[], 20, FALSE)</f>
        <v>#N/A</v>
      </c>
      <c r="P1407" s="9" t="e">
        <f>VLOOKUP($B1407, Team_Batting___Dashboard[[Team]:[wOBA]], 16, FALSE)</f>
        <v>#N/A</v>
      </c>
      <c r="Q1407" s="9" t="e">
        <f>VLOOKUP($B1407, Team_Batting___Advanced[[Team]:[OPS]], 9, FALSE)</f>
        <v>#N/A</v>
      </c>
      <c r="R1407" s="9" t="e">
        <f>VLOOKUP($B1407, Team_Batting___Advanced[], 19, FALSE)</f>
        <v>#N/A</v>
      </c>
      <c r="S1407" s="9" t="e">
        <f>VLOOKUP($B1407, 'Team Per G'!$A$2:$G$31, 3, FALSE)</f>
        <v>#N/A</v>
      </c>
      <c r="T1407" s="9" t="e">
        <f>VLOOKUP($B1407, 'Team Per G'!$A$2:$G$31, 5, FALSE)</f>
        <v>#N/A</v>
      </c>
      <c r="U1407" s="9" t="e">
        <f>VLOOKUP($B1407, 'Team Per G'!$A$2:$G$31, 4, FALSE)</f>
        <v>#N/A</v>
      </c>
      <c r="V1407" s="9" t="e">
        <f>VLOOKUP($B1407, Team_Batting___Dashboard[], 22, FALSE)/$F1407</f>
        <v>#N/A</v>
      </c>
      <c r="W1407" s="9" t="e">
        <f>VLOOKUP($B1407, 'FanGraphs - Team WAR Projected'!$B$2:$E$31, 4, FALSE)/162</f>
        <v>#N/A</v>
      </c>
      <c r="X1407" s="9" t="e">
        <f>VLOOKUP($B1407, FanGraphs_Standings[[Abbreviation]:[2024 Year to Date RS/G]], 6, FALSE)/$F1407</f>
        <v>#N/A</v>
      </c>
      <c r="Y1407" s="9" t="e">
        <f>VLOOKUP($B1407, FanGraphs_Standings[[Abbreviation]:[2024 Projected Full Season RDif]], 19, FALSE)/162</f>
        <v>#N/A</v>
      </c>
      <c r="Z1407" s="9" t="e">
        <f>VLOOKUP($B1407, FanGraphs_Standings[[Abbreviation]:[2024 Projected Full Season RDif]], 5, FALSE)</f>
        <v>#N/A</v>
      </c>
      <c r="AA1407" s="9" t="e">
        <f>VLOOKUP($B1407, FanGraphs_Standings[[Abbreviation]:[2024 Projected Full Season W%]], 18, FALSE)</f>
        <v>#N/A</v>
      </c>
      <c r="AB1407" s="9" t="e">
        <f>VLOOKUP($B1407, 'Home Field Adv'!$A$2:$I$31, 9, FALSE)</f>
        <v>#N/A</v>
      </c>
      <c r="AC1407" s="9" t="e">
        <f>VLOOKUP($C1407, FanGraphs_Standings[[Abbreviation]:[2024 Year to Date G]], 2, FALSE)</f>
        <v>#N/A</v>
      </c>
      <c r="AD1407" s="9" t="e">
        <f>VLOOKUP($E1407, 'SP Per G'!$A$2:$D$1380, 3, FALSE)</f>
        <v>#N/A</v>
      </c>
      <c r="AE1407" s="9" t="e">
        <f>VLOOKUP($E1407, 'SP Per G'!$A$2:$D$1380, 4, FALSE)</f>
        <v>#N/A</v>
      </c>
      <c r="AF1407" s="9" t="e">
        <f>VLOOKUP($E1407, Individual_Pitching___Dashboard[], 18, FALSE)</f>
        <v>#N/A</v>
      </c>
      <c r="AG1407" s="9" t="e">
        <f>VLOOKUP($E1407, Individual_Pitching___Dashboard[], 20, FALSE)</f>
        <v>#N/A</v>
      </c>
      <c r="AH1407" s="9" t="e">
        <f>VLOOKUP($E1407, Individual_Pitching___Advanced[], 21,FALSE)</f>
        <v>#N/A</v>
      </c>
      <c r="AI1407" s="9" t="e">
        <f>VLOOKUP($C1407, 'Team Per G'!$A$2:$G$31, 7, FALSE)</f>
        <v>#N/A</v>
      </c>
      <c r="AJ1407" s="9" t="e">
        <f>VLOOKUP($C1407, 'FanGraphs - Team WAR Projected'!$B$2:$E$31, 3, FALSE)/162</f>
        <v>#N/A</v>
      </c>
      <c r="AK1407" s="9" t="e">
        <f>VLOOKUP($C1407, Team_Pitching___Advanced[[Team]:[xFIP]], 19,FALSE)</f>
        <v>#N/A</v>
      </c>
      <c r="AL1407" s="9" t="e">
        <f>VLOOKUP($C1407, Team_Pitching___Advanced[], 20, FALSE)</f>
        <v>#N/A</v>
      </c>
      <c r="AM1407" s="9" t="e">
        <f>VLOOKUP($C1407, Team_Batting___Dashboard[[Team]:[wOBA]], 16, FALSE)</f>
        <v>#N/A</v>
      </c>
      <c r="AN1407" s="9" t="e">
        <f>VLOOKUP($C1407, Team_Batting___Advanced[[Team]:[OPS]], 9, FALSE)</f>
        <v>#N/A</v>
      </c>
      <c r="AO1407" s="9" t="e">
        <f>VLOOKUP($C1407, Team_Batting___Advanced[], 19, FALSE)</f>
        <v>#N/A</v>
      </c>
      <c r="AP1407" s="9" t="e">
        <f>VLOOKUP($C1407, 'Team Per G'!$A$2:$G$31, 3, FALSE)</f>
        <v>#N/A</v>
      </c>
      <c r="AQ1407" s="9" t="e">
        <f>VLOOKUP($C1407, 'Team Per G'!$A$2:$G$31, 5, FALSE)</f>
        <v>#N/A</v>
      </c>
      <c r="AR1407" s="9" t="e">
        <f>VLOOKUP($C1407, 'Team Per G'!$A$2:$G$31, 4, FALSE)</f>
        <v>#N/A</v>
      </c>
      <c r="AS1407" s="9" t="e">
        <f>VLOOKUP($C1407, Team_Batting___Dashboard[], 22, FALSE)/$AC1407</f>
        <v>#N/A</v>
      </c>
      <c r="AT1407" s="9" t="e">
        <f>VLOOKUP($C1407, 'FanGraphs - Team WAR Projected'!$B$2:$E$31, 4, FALSE)/162</f>
        <v>#N/A</v>
      </c>
      <c r="AU1407" s="9" t="e">
        <f>VLOOKUP($C1407, FanGraphs_Standings[[Abbreviation]:[2024 Year to Date RS/G]], 6, FALSE)/$AC1407</f>
        <v>#N/A</v>
      </c>
      <c r="AV1407" s="9" t="e">
        <f>VLOOKUP($C1407, FanGraphs_Standings[[Abbreviation]:[2024 Projected Full Season RDif]], 19, FALSE)/162</f>
        <v>#N/A</v>
      </c>
      <c r="AW1407" s="9" t="e">
        <f>VLOOKUP($C1407, FanGraphs_Standings[[Abbreviation]:[2024 Projected Full Season RDif]], 5, FALSE)</f>
        <v>#N/A</v>
      </c>
      <c r="AX1407" s="9" t="e">
        <f>VLOOKUP($C1407, FanGraphs_Standings[[Abbreviation]:[2024 Projected Full Season W%]], 18, FALSE)</f>
        <v>#N/A</v>
      </c>
      <c r="AY1407" s="9" t="e">
        <f>VLOOKUP($C1407, 'Home Field Adv'!$A$2:$K$31, 11, FALSE)</f>
        <v>#N/A</v>
      </c>
      <c r="BB1407" s="5" t="str">
        <f t="shared" si="64"/>
        <v/>
      </c>
      <c r="BC1407" s="5" t="str">
        <f t="shared" si="65"/>
        <v/>
      </c>
      <c r="BD1407" s="5" t="str">
        <f t="shared" si="66"/>
        <v/>
      </c>
    </row>
    <row r="1408" spans="6:56" x14ac:dyDescent="0.45">
      <c r="F1408" s="9" t="e">
        <f>VLOOKUP($B1408, FanGraphs_Standings[[Abbreviation]:[2024 Year to Date G]], 2, FALSE)</f>
        <v>#N/A</v>
      </c>
      <c r="G1408" s="9" t="e">
        <f>IF(ISERR(VLOOKUP($D1408, 'SP Per G'!$A$2:$D$1380, 3, FALSE)), L1408, VLOOKUP($D1408, 'SP Per G'!$A$2:$D$1380, 3, FALSE))</f>
        <v>#N/A</v>
      </c>
      <c r="H1408" s="9" t="e">
        <f>VLOOKUP($D1408, 'SP Per G'!$A$2:$D$1380, 4, FALSE)</f>
        <v>#N/A</v>
      </c>
      <c r="I1408" s="9" t="e">
        <f>VLOOKUP($D1408, Individual_Pitching___Dashboard[], 18, FALSE)</f>
        <v>#N/A</v>
      </c>
      <c r="J1408" s="9" t="e">
        <f>VLOOKUP($D1408, Individual_Pitching___Dashboard[], 20, FALSE)</f>
        <v>#N/A</v>
      </c>
      <c r="K1408" s="9" t="e">
        <f>VLOOKUP($D1408, Individual_Pitching___Advanced[], 21,FALSE)</f>
        <v>#N/A</v>
      </c>
      <c r="L1408" s="9" t="e">
        <f>VLOOKUP($B1408, 'Team Per G'!$A$2:$G$31, 7, FALSE)</f>
        <v>#N/A</v>
      </c>
      <c r="M1408" s="9" t="e">
        <f>VLOOKUP($B1408, 'FanGraphs - Team WAR Projected'!$B$2:$E$31, 3, FALSE)/162</f>
        <v>#N/A</v>
      </c>
      <c r="N1408" s="9" t="e">
        <f>VLOOKUP($B1408, Team_Pitching___Advanced[[Team]:[xFIP]], 19,FALSE)</f>
        <v>#N/A</v>
      </c>
      <c r="O1408" s="9" t="e">
        <f>VLOOKUP($B1408, Team_Pitching___Advanced[], 20, FALSE)</f>
        <v>#N/A</v>
      </c>
      <c r="P1408" s="9" t="e">
        <f>VLOOKUP($B1408, Team_Batting___Dashboard[[Team]:[wOBA]], 16, FALSE)</f>
        <v>#N/A</v>
      </c>
      <c r="Q1408" s="9" t="e">
        <f>VLOOKUP($B1408, Team_Batting___Advanced[[Team]:[OPS]], 9, FALSE)</f>
        <v>#N/A</v>
      </c>
      <c r="R1408" s="9" t="e">
        <f>VLOOKUP($B1408, Team_Batting___Advanced[], 19, FALSE)</f>
        <v>#N/A</v>
      </c>
      <c r="S1408" s="9" t="e">
        <f>VLOOKUP($B1408, 'Team Per G'!$A$2:$G$31, 3, FALSE)</f>
        <v>#N/A</v>
      </c>
      <c r="T1408" s="9" t="e">
        <f>VLOOKUP($B1408, 'Team Per G'!$A$2:$G$31, 5, FALSE)</f>
        <v>#N/A</v>
      </c>
      <c r="U1408" s="9" t="e">
        <f>VLOOKUP($B1408, 'Team Per G'!$A$2:$G$31, 4, FALSE)</f>
        <v>#N/A</v>
      </c>
      <c r="V1408" s="9" t="e">
        <f>VLOOKUP($B1408, Team_Batting___Dashboard[], 22, FALSE)/$F1408</f>
        <v>#N/A</v>
      </c>
      <c r="W1408" s="9" t="e">
        <f>VLOOKUP($B1408, 'FanGraphs - Team WAR Projected'!$B$2:$E$31, 4, FALSE)/162</f>
        <v>#N/A</v>
      </c>
      <c r="X1408" s="9" t="e">
        <f>VLOOKUP($B1408, FanGraphs_Standings[[Abbreviation]:[2024 Year to Date RS/G]], 6, FALSE)/$F1408</f>
        <v>#N/A</v>
      </c>
      <c r="Y1408" s="9" t="e">
        <f>VLOOKUP($B1408, FanGraphs_Standings[[Abbreviation]:[2024 Projected Full Season RDif]], 19, FALSE)/162</f>
        <v>#N/A</v>
      </c>
      <c r="Z1408" s="9" t="e">
        <f>VLOOKUP($B1408, FanGraphs_Standings[[Abbreviation]:[2024 Projected Full Season RDif]], 5, FALSE)</f>
        <v>#N/A</v>
      </c>
      <c r="AA1408" s="9" t="e">
        <f>VLOOKUP($B1408, FanGraphs_Standings[[Abbreviation]:[2024 Projected Full Season W%]], 18, FALSE)</f>
        <v>#N/A</v>
      </c>
      <c r="AB1408" s="9" t="e">
        <f>VLOOKUP($B1408, 'Home Field Adv'!$A$2:$I$31, 9, FALSE)</f>
        <v>#N/A</v>
      </c>
      <c r="AC1408" s="9" t="e">
        <f>VLOOKUP($C1408, FanGraphs_Standings[[Abbreviation]:[2024 Year to Date G]], 2, FALSE)</f>
        <v>#N/A</v>
      </c>
      <c r="AD1408" s="9" t="e">
        <f>VLOOKUP($E1408, 'SP Per G'!$A$2:$D$1380, 3, FALSE)</f>
        <v>#N/A</v>
      </c>
      <c r="AE1408" s="9" t="e">
        <f>VLOOKUP($E1408, 'SP Per G'!$A$2:$D$1380, 4, FALSE)</f>
        <v>#N/A</v>
      </c>
      <c r="AF1408" s="9" t="e">
        <f>VLOOKUP($E1408, Individual_Pitching___Dashboard[], 18, FALSE)</f>
        <v>#N/A</v>
      </c>
      <c r="AG1408" s="9" t="e">
        <f>VLOOKUP($E1408, Individual_Pitching___Dashboard[], 20, FALSE)</f>
        <v>#N/A</v>
      </c>
      <c r="AH1408" s="9" t="e">
        <f>VLOOKUP($E1408, Individual_Pitching___Advanced[], 21,FALSE)</f>
        <v>#N/A</v>
      </c>
      <c r="AI1408" s="9" t="e">
        <f>VLOOKUP($C1408, 'Team Per G'!$A$2:$G$31, 7, FALSE)</f>
        <v>#N/A</v>
      </c>
      <c r="AJ1408" s="9" t="e">
        <f>VLOOKUP($C1408, 'FanGraphs - Team WAR Projected'!$B$2:$E$31, 3, FALSE)/162</f>
        <v>#N/A</v>
      </c>
      <c r="AK1408" s="9" t="e">
        <f>VLOOKUP($C1408, Team_Pitching___Advanced[[Team]:[xFIP]], 19,FALSE)</f>
        <v>#N/A</v>
      </c>
      <c r="AL1408" s="9" t="e">
        <f>VLOOKUP($C1408, Team_Pitching___Advanced[], 20, FALSE)</f>
        <v>#N/A</v>
      </c>
      <c r="AM1408" s="9" t="e">
        <f>VLOOKUP($C1408, Team_Batting___Dashboard[[Team]:[wOBA]], 16, FALSE)</f>
        <v>#N/A</v>
      </c>
      <c r="AN1408" s="9" t="e">
        <f>VLOOKUP($C1408, Team_Batting___Advanced[[Team]:[OPS]], 9, FALSE)</f>
        <v>#N/A</v>
      </c>
      <c r="AO1408" s="9" t="e">
        <f>VLOOKUP($C1408, Team_Batting___Advanced[], 19, FALSE)</f>
        <v>#N/A</v>
      </c>
      <c r="AP1408" s="9" t="e">
        <f>VLOOKUP($C1408, 'Team Per G'!$A$2:$G$31, 3, FALSE)</f>
        <v>#N/A</v>
      </c>
      <c r="AQ1408" s="9" t="e">
        <f>VLOOKUP($C1408, 'Team Per G'!$A$2:$G$31, 5, FALSE)</f>
        <v>#N/A</v>
      </c>
      <c r="AR1408" s="9" t="e">
        <f>VLOOKUP($C1408, 'Team Per G'!$A$2:$G$31, 4, FALSE)</f>
        <v>#N/A</v>
      </c>
      <c r="AS1408" s="9" t="e">
        <f>VLOOKUP($C1408, Team_Batting___Dashboard[], 22, FALSE)/$AC1408</f>
        <v>#N/A</v>
      </c>
      <c r="AT1408" s="9" t="e">
        <f>VLOOKUP($C1408, 'FanGraphs - Team WAR Projected'!$B$2:$E$31, 4, FALSE)/162</f>
        <v>#N/A</v>
      </c>
      <c r="AU1408" s="9" t="e">
        <f>VLOOKUP($C1408, FanGraphs_Standings[[Abbreviation]:[2024 Year to Date RS/G]], 6, FALSE)/$AC1408</f>
        <v>#N/A</v>
      </c>
      <c r="AV1408" s="9" t="e">
        <f>VLOOKUP($C1408, FanGraphs_Standings[[Abbreviation]:[2024 Projected Full Season RDif]], 19, FALSE)/162</f>
        <v>#N/A</v>
      </c>
      <c r="AW1408" s="9" t="e">
        <f>VLOOKUP($C1408, FanGraphs_Standings[[Abbreviation]:[2024 Projected Full Season RDif]], 5, FALSE)</f>
        <v>#N/A</v>
      </c>
      <c r="AX1408" s="9" t="e">
        <f>VLOOKUP($C1408, FanGraphs_Standings[[Abbreviation]:[2024 Projected Full Season W%]], 18, FALSE)</f>
        <v>#N/A</v>
      </c>
      <c r="AY1408" s="9" t="e">
        <f>VLOOKUP($C1408, 'Home Field Adv'!$A$2:$K$31, 11, FALSE)</f>
        <v>#N/A</v>
      </c>
      <c r="BB1408" s="5" t="str">
        <f t="shared" si="64"/>
        <v/>
      </c>
      <c r="BC1408" s="5" t="str">
        <f t="shared" si="65"/>
        <v/>
      </c>
      <c r="BD1408" s="5" t="str">
        <f t="shared" si="66"/>
        <v/>
      </c>
    </row>
    <row r="1409" spans="6:56" x14ac:dyDescent="0.45">
      <c r="F1409" s="9" t="e">
        <f>VLOOKUP($B1409, FanGraphs_Standings[[Abbreviation]:[2024 Year to Date G]], 2, FALSE)</f>
        <v>#N/A</v>
      </c>
      <c r="G1409" s="9" t="e">
        <f>IF(ISERR(VLOOKUP($D1409, 'SP Per G'!$A$2:$D$1380, 3, FALSE)), L1409, VLOOKUP($D1409, 'SP Per G'!$A$2:$D$1380, 3, FALSE))</f>
        <v>#N/A</v>
      </c>
      <c r="H1409" s="9" t="e">
        <f>VLOOKUP($D1409, 'SP Per G'!$A$2:$D$1380, 4, FALSE)</f>
        <v>#N/A</v>
      </c>
      <c r="I1409" s="9" t="e">
        <f>VLOOKUP($D1409, Individual_Pitching___Dashboard[], 18, FALSE)</f>
        <v>#N/A</v>
      </c>
      <c r="J1409" s="9" t="e">
        <f>VLOOKUP($D1409, Individual_Pitching___Dashboard[], 20, FALSE)</f>
        <v>#N/A</v>
      </c>
      <c r="K1409" s="9" t="e">
        <f>VLOOKUP($D1409, Individual_Pitching___Advanced[], 21,FALSE)</f>
        <v>#N/A</v>
      </c>
      <c r="L1409" s="9" t="e">
        <f>VLOOKUP($B1409, 'Team Per G'!$A$2:$G$31, 7, FALSE)</f>
        <v>#N/A</v>
      </c>
      <c r="M1409" s="9" t="e">
        <f>VLOOKUP($B1409, 'FanGraphs - Team WAR Projected'!$B$2:$E$31, 3, FALSE)/162</f>
        <v>#N/A</v>
      </c>
      <c r="N1409" s="9" t="e">
        <f>VLOOKUP($B1409, Team_Pitching___Advanced[[Team]:[xFIP]], 19,FALSE)</f>
        <v>#N/A</v>
      </c>
      <c r="O1409" s="9" t="e">
        <f>VLOOKUP($B1409, Team_Pitching___Advanced[], 20, FALSE)</f>
        <v>#N/A</v>
      </c>
      <c r="P1409" s="9" t="e">
        <f>VLOOKUP($B1409, Team_Batting___Dashboard[[Team]:[wOBA]], 16, FALSE)</f>
        <v>#N/A</v>
      </c>
      <c r="Q1409" s="9" t="e">
        <f>VLOOKUP($B1409, Team_Batting___Advanced[[Team]:[OPS]], 9, FALSE)</f>
        <v>#N/A</v>
      </c>
      <c r="R1409" s="9" t="e">
        <f>VLOOKUP($B1409, Team_Batting___Advanced[], 19, FALSE)</f>
        <v>#N/A</v>
      </c>
      <c r="S1409" s="9" t="e">
        <f>VLOOKUP($B1409, 'Team Per G'!$A$2:$G$31, 3, FALSE)</f>
        <v>#N/A</v>
      </c>
      <c r="T1409" s="9" t="e">
        <f>VLOOKUP($B1409, 'Team Per G'!$A$2:$G$31, 5, FALSE)</f>
        <v>#N/A</v>
      </c>
      <c r="U1409" s="9" t="e">
        <f>VLOOKUP($B1409, 'Team Per G'!$A$2:$G$31, 4, FALSE)</f>
        <v>#N/A</v>
      </c>
      <c r="V1409" s="9" t="e">
        <f>VLOOKUP($B1409, Team_Batting___Dashboard[], 22, FALSE)/$F1409</f>
        <v>#N/A</v>
      </c>
      <c r="W1409" s="9" t="e">
        <f>VLOOKUP($B1409, 'FanGraphs - Team WAR Projected'!$B$2:$E$31, 4, FALSE)/162</f>
        <v>#N/A</v>
      </c>
      <c r="X1409" s="9" t="e">
        <f>VLOOKUP($B1409, FanGraphs_Standings[[Abbreviation]:[2024 Year to Date RS/G]], 6, FALSE)/$F1409</f>
        <v>#N/A</v>
      </c>
      <c r="Y1409" s="9" t="e">
        <f>VLOOKUP($B1409, FanGraphs_Standings[[Abbreviation]:[2024 Projected Full Season RDif]], 19, FALSE)/162</f>
        <v>#N/A</v>
      </c>
      <c r="Z1409" s="9" t="e">
        <f>VLOOKUP($B1409, FanGraphs_Standings[[Abbreviation]:[2024 Projected Full Season RDif]], 5, FALSE)</f>
        <v>#N/A</v>
      </c>
      <c r="AA1409" s="9" t="e">
        <f>VLOOKUP($B1409, FanGraphs_Standings[[Abbreviation]:[2024 Projected Full Season W%]], 18, FALSE)</f>
        <v>#N/A</v>
      </c>
      <c r="AB1409" s="9" t="e">
        <f>VLOOKUP($B1409, 'Home Field Adv'!$A$2:$I$31, 9, FALSE)</f>
        <v>#N/A</v>
      </c>
      <c r="AC1409" s="9" t="e">
        <f>VLOOKUP($C1409, FanGraphs_Standings[[Abbreviation]:[2024 Year to Date G]], 2, FALSE)</f>
        <v>#N/A</v>
      </c>
      <c r="AD1409" s="9" t="e">
        <f>VLOOKUP($E1409, 'SP Per G'!$A$2:$D$1380, 3, FALSE)</f>
        <v>#N/A</v>
      </c>
      <c r="AE1409" s="9" t="e">
        <f>VLOOKUP($E1409, 'SP Per G'!$A$2:$D$1380, 4, FALSE)</f>
        <v>#N/A</v>
      </c>
      <c r="AF1409" s="9" t="e">
        <f>VLOOKUP($E1409, Individual_Pitching___Dashboard[], 18, FALSE)</f>
        <v>#N/A</v>
      </c>
      <c r="AG1409" s="9" t="e">
        <f>VLOOKUP($E1409, Individual_Pitching___Dashboard[], 20, FALSE)</f>
        <v>#N/A</v>
      </c>
      <c r="AH1409" s="9" t="e">
        <f>VLOOKUP($E1409, Individual_Pitching___Advanced[], 21,FALSE)</f>
        <v>#N/A</v>
      </c>
      <c r="AI1409" s="9" t="e">
        <f>VLOOKUP($C1409, 'Team Per G'!$A$2:$G$31, 7, FALSE)</f>
        <v>#N/A</v>
      </c>
      <c r="AJ1409" s="9" t="e">
        <f>VLOOKUP($C1409, 'FanGraphs - Team WAR Projected'!$B$2:$E$31, 3, FALSE)/162</f>
        <v>#N/A</v>
      </c>
      <c r="AK1409" s="9" t="e">
        <f>VLOOKUP($C1409, Team_Pitching___Advanced[[Team]:[xFIP]], 19,FALSE)</f>
        <v>#N/A</v>
      </c>
      <c r="AL1409" s="9" t="e">
        <f>VLOOKUP($C1409, Team_Pitching___Advanced[], 20, FALSE)</f>
        <v>#N/A</v>
      </c>
      <c r="AM1409" s="9" t="e">
        <f>VLOOKUP($C1409, Team_Batting___Dashboard[[Team]:[wOBA]], 16, FALSE)</f>
        <v>#N/A</v>
      </c>
      <c r="AN1409" s="9" t="e">
        <f>VLOOKUP($C1409, Team_Batting___Advanced[[Team]:[OPS]], 9, FALSE)</f>
        <v>#N/A</v>
      </c>
      <c r="AO1409" s="9" t="e">
        <f>VLOOKUP($C1409, Team_Batting___Advanced[], 19, FALSE)</f>
        <v>#N/A</v>
      </c>
      <c r="AP1409" s="9" t="e">
        <f>VLOOKUP($C1409, 'Team Per G'!$A$2:$G$31, 3, FALSE)</f>
        <v>#N/A</v>
      </c>
      <c r="AQ1409" s="9" t="e">
        <f>VLOOKUP($C1409, 'Team Per G'!$A$2:$G$31, 5, FALSE)</f>
        <v>#N/A</v>
      </c>
      <c r="AR1409" s="9" t="e">
        <f>VLOOKUP($C1409, 'Team Per G'!$A$2:$G$31, 4, FALSE)</f>
        <v>#N/A</v>
      </c>
      <c r="AS1409" s="9" t="e">
        <f>VLOOKUP($C1409, Team_Batting___Dashboard[], 22, FALSE)/$AC1409</f>
        <v>#N/A</v>
      </c>
      <c r="AT1409" s="9" t="e">
        <f>VLOOKUP($C1409, 'FanGraphs - Team WAR Projected'!$B$2:$E$31, 4, FALSE)/162</f>
        <v>#N/A</v>
      </c>
      <c r="AU1409" s="9" t="e">
        <f>VLOOKUP($C1409, FanGraphs_Standings[[Abbreviation]:[2024 Year to Date RS/G]], 6, FALSE)/$AC1409</f>
        <v>#N/A</v>
      </c>
      <c r="AV1409" s="9" t="e">
        <f>VLOOKUP($C1409, FanGraphs_Standings[[Abbreviation]:[2024 Projected Full Season RDif]], 19, FALSE)/162</f>
        <v>#N/A</v>
      </c>
      <c r="AW1409" s="9" t="e">
        <f>VLOOKUP($C1409, FanGraphs_Standings[[Abbreviation]:[2024 Projected Full Season RDif]], 5, FALSE)</f>
        <v>#N/A</v>
      </c>
      <c r="AX1409" s="9" t="e">
        <f>VLOOKUP($C1409, FanGraphs_Standings[[Abbreviation]:[2024 Projected Full Season W%]], 18, FALSE)</f>
        <v>#N/A</v>
      </c>
      <c r="AY1409" s="9" t="e">
        <f>VLOOKUP($C1409, 'Home Field Adv'!$A$2:$K$31, 11, FALSE)</f>
        <v>#N/A</v>
      </c>
      <c r="BB1409" s="5" t="str">
        <f t="shared" si="64"/>
        <v/>
      </c>
      <c r="BC1409" s="5" t="str">
        <f t="shared" si="65"/>
        <v/>
      </c>
      <c r="BD1409" s="5" t="str">
        <f t="shared" si="66"/>
        <v/>
      </c>
    </row>
    <row r="1410" spans="6:56" x14ac:dyDescent="0.45">
      <c r="F1410" s="9" t="e">
        <f>VLOOKUP($B1410, FanGraphs_Standings[[Abbreviation]:[2024 Year to Date G]], 2, FALSE)</f>
        <v>#N/A</v>
      </c>
      <c r="G1410" s="9" t="e">
        <f>IF(ISERR(VLOOKUP($D1410, 'SP Per G'!$A$2:$D$1380, 3, FALSE)), L1410, VLOOKUP($D1410, 'SP Per G'!$A$2:$D$1380, 3, FALSE))</f>
        <v>#N/A</v>
      </c>
      <c r="H1410" s="9" t="e">
        <f>VLOOKUP($D1410, 'SP Per G'!$A$2:$D$1380, 4, FALSE)</f>
        <v>#N/A</v>
      </c>
      <c r="I1410" s="9" t="e">
        <f>VLOOKUP($D1410, Individual_Pitching___Dashboard[], 18, FALSE)</f>
        <v>#N/A</v>
      </c>
      <c r="J1410" s="9" t="e">
        <f>VLOOKUP($D1410, Individual_Pitching___Dashboard[], 20, FALSE)</f>
        <v>#N/A</v>
      </c>
      <c r="K1410" s="9" t="e">
        <f>VLOOKUP($D1410, Individual_Pitching___Advanced[], 21,FALSE)</f>
        <v>#N/A</v>
      </c>
      <c r="L1410" s="9" t="e">
        <f>VLOOKUP($B1410, 'Team Per G'!$A$2:$G$31, 7, FALSE)</f>
        <v>#N/A</v>
      </c>
      <c r="M1410" s="9" t="e">
        <f>VLOOKUP($B1410, 'FanGraphs - Team WAR Projected'!$B$2:$E$31, 3, FALSE)/162</f>
        <v>#N/A</v>
      </c>
      <c r="N1410" s="9" t="e">
        <f>VLOOKUP($B1410, Team_Pitching___Advanced[[Team]:[xFIP]], 19,FALSE)</f>
        <v>#N/A</v>
      </c>
      <c r="O1410" s="9" t="e">
        <f>VLOOKUP($B1410, Team_Pitching___Advanced[], 20, FALSE)</f>
        <v>#N/A</v>
      </c>
      <c r="P1410" s="9" t="e">
        <f>VLOOKUP($B1410, Team_Batting___Dashboard[[Team]:[wOBA]], 16, FALSE)</f>
        <v>#N/A</v>
      </c>
      <c r="Q1410" s="9" t="e">
        <f>VLOOKUP($B1410, Team_Batting___Advanced[[Team]:[OPS]], 9, FALSE)</f>
        <v>#N/A</v>
      </c>
      <c r="R1410" s="9" t="e">
        <f>VLOOKUP($B1410, Team_Batting___Advanced[], 19, FALSE)</f>
        <v>#N/A</v>
      </c>
      <c r="S1410" s="9" t="e">
        <f>VLOOKUP($B1410, 'Team Per G'!$A$2:$G$31, 3, FALSE)</f>
        <v>#N/A</v>
      </c>
      <c r="T1410" s="9" t="e">
        <f>VLOOKUP($B1410, 'Team Per G'!$A$2:$G$31, 5, FALSE)</f>
        <v>#N/A</v>
      </c>
      <c r="U1410" s="9" t="e">
        <f>VLOOKUP($B1410, 'Team Per G'!$A$2:$G$31, 4, FALSE)</f>
        <v>#N/A</v>
      </c>
      <c r="V1410" s="9" t="e">
        <f>VLOOKUP($B1410, Team_Batting___Dashboard[], 22, FALSE)/$F1410</f>
        <v>#N/A</v>
      </c>
      <c r="W1410" s="9" t="e">
        <f>VLOOKUP($B1410, 'FanGraphs - Team WAR Projected'!$B$2:$E$31, 4, FALSE)/162</f>
        <v>#N/A</v>
      </c>
      <c r="X1410" s="9" t="e">
        <f>VLOOKUP($B1410, FanGraphs_Standings[[Abbreviation]:[2024 Year to Date RS/G]], 6, FALSE)/$F1410</f>
        <v>#N/A</v>
      </c>
      <c r="Y1410" s="9" t="e">
        <f>VLOOKUP($B1410, FanGraphs_Standings[[Abbreviation]:[2024 Projected Full Season RDif]], 19, FALSE)/162</f>
        <v>#N/A</v>
      </c>
      <c r="Z1410" s="9" t="e">
        <f>VLOOKUP($B1410, FanGraphs_Standings[[Abbreviation]:[2024 Projected Full Season RDif]], 5, FALSE)</f>
        <v>#N/A</v>
      </c>
      <c r="AA1410" s="9" t="e">
        <f>VLOOKUP($B1410, FanGraphs_Standings[[Abbreviation]:[2024 Projected Full Season W%]], 18, FALSE)</f>
        <v>#N/A</v>
      </c>
      <c r="AB1410" s="9" t="e">
        <f>VLOOKUP($B1410, 'Home Field Adv'!$A$2:$I$31, 9, FALSE)</f>
        <v>#N/A</v>
      </c>
      <c r="AC1410" s="9" t="e">
        <f>VLOOKUP($C1410, FanGraphs_Standings[[Abbreviation]:[2024 Year to Date G]], 2, FALSE)</f>
        <v>#N/A</v>
      </c>
      <c r="AD1410" s="9" t="e">
        <f>VLOOKUP($E1410, 'SP Per G'!$A$2:$D$1380, 3, FALSE)</f>
        <v>#N/A</v>
      </c>
      <c r="AE1410" s="9" t="e">
        <f>VLOOKUP($E1410, 'SP Per G'!$A$2:$D$1380, 4, FALSE)</f>
        <v>#N/A</v>
      </c>
      <c r="AF1410" s="9" t="e">
        <f>VLOOKUP($E1410, Individual_Pitching___Dashboard[], 18, FALSE)</f>
        <v>#N/A</v>
      </c>
      <c r="AG1410" s="9" t="e">
        <f>VLOOKUP($E1410, Individual_Pitching___Dashboard[], 20, FALSE)</f>
        <v>#N/A</v>
      </c>
      <c r="AH1410" s="9" t="e">
        <f>VLOOKUP($E1410, Individual_Pitching___Advanced[], 21,FALSE)</f>
        <v>#N/A</v>
      </c>
      <c r="AI1410" s="9" t="e">
        <f>VLOOKUP($C1410, 'Team Per G'!$A$2:$G$31, 7, FALSE)</f>
        <v>#N/A</v>
      </c>
      <c r="AJ1410" s="9" t="e">
        <f>VLOOKUP($C1410, 'FanGraphs - Team WAR Projected'!$B$2:$E$31, 3, FALSE)/162</f>
        <v>#N/A</v>
      </c>
      <c r="AK1410" s="9" t="e">
        <f>VLOOKUP($C1410, Team_Pitching___Advanced[[Team]:[xFIP]], 19,FALSE)</f>
        <v>#N/A</v>
      </c>
      <c r="AL1410" s="9" t="e">
        <f>VLOOKUP($C1410, Team_Pitching___Advanced[], 20, FALSE)</f>
        <v>#N/A</v>
      </c>
      <c r="AM1410" s="9" t="e">
        <f>VLOOKUP($C1410, Team_Batting___Dashboard[[Team]:[wOBA]], 16, FALSE)</f>
        <v>#N/A</v>
      </c>
      <c r="AN1410" s="9" t="e">
        <f>VLOOKUP($C1410, Team_Batting___Advanced[[Team]:[OPS]], 9, FALSE)</f>
        <v>#N/A</v>
      </c>
      <c r="AO1410" s="9" t="e">
        <f>VLOOKUP($C1410, Team_Batting___Advanced[], 19, FALSE)</f>
        <v>#N/A</v>
      </c>
      <c r="AP1410" s="9" t="e">
        <f>VLOOKUP($C1410, 'Team Per G'!$A$2:$G$31, 3, FALSE)</f>
        <v>#N/A</v>
      </c>
      <c r="AQ1410" s="9" t="e">
        <f>VLOOKUP($C1410, 'Team Per G'!$A$2:$G$31, 5, FALSE)</f>
        <v>#N/A</v>
      </c>
      <c r="AR1410" s="9" t="e">
        <f>VLOOKUP($C1410, 'Team Per G'!$A$2:$G$31, 4, FALSE)</f>
        <v>#N/A</v>
      </c>
      <c r="AS1410" s="9" t="e">
        <f>VLOOKUP($C1410, Team_Batting___Dashboard[], 22, FALSE)/$AC1410</f>
        <v>#N/A</v>
      </c>
      <c r="AT1410" s="9" t="e">
        <f>VLOOKUP($C1410, 'FanGraphs - Team WAR Projected'!$B$2:$E$31, 4, FALSE)/162</f>
        <v>#N/A</v>
      </c>
      <c r="AU1410" s="9" t="e">
        <f>VLOOKUP($C1410, FanGraphs_Standings[[Abbreviation]:[2024 Year to Date RS/G]], 6, FALSE)/$AC1410</f>
        <v>#N/A</v>
      </c>
      <c r="AV1410" s="9" t="e">
        <f>VLOOKUP($C1410, FanGraphs_Standings[[Abbreviation]:[2024 Projected Full Season RDif]], 19, FALSE)/162</f>
        <v>#N/A</v>
      </c>
      <c r="AW1410" s="9" t="e">
        <f>VLOOKUP($C1410, FanGraphs_Standings[[Abbreviation]:[2024 Projected Full Season RDif]], 5, FALSE)</f>
        <v>#N/A</v>
      </c>
      <c r="AX1410" s="9" t="e">
        <f>VLOOKUP($C1410, FanGraphs_Standings[[Abbreviation]:[2024 Projected Full Season W%]], 18, FALSE)</f>
        <v>#N/A</v>
      </c>
      <c r="AY1410" s="9" t="e">
        <f>VLOOKUP($C1410, 'Home Field Adv'!$A$2:$K$31, 11, FALSE)</f>
        <v>#N/A</v>
      </c>
      <c r="BB1410" s="5" t="str">
        <f t="shared" si="64"/>
        <v/>
      </c>
      <c r="BC1410" s="5" t="str">
        <f t="shared" si="65"/>
        <v/>
      </c>
      <c r="BD1410" s="5" t="str">
        <f t="shared" si="66"/>
        <v/>
      </c>
    </row>
    <row r="1411" spans="6:56" x14ac:dyDescent="0.45">
      <c r="F1411" s="9" t="e">
        <f>VLOOKUP($B1411, FanGraphs_Standings[[Abbreviation]:[2024 Year to Date G]], 2, FALSE)</f>
        <v>#N/A</v>
      </c>
      <c r="G1411" s="9" t="e">
        <f>IF(ISERR(VLOOKUP($D1411, 'SP Per G'!$A$2:$D$1380, 3, FALSE)), L1411, VLOOKUP($D1411, 'SP Per G'!$A$2:$D$1380, 3, FALSE))</f>
        <v>#N/A</v>
      </c>
      <c r="H1411" s="9" t="e">
        <f>VLOOKUP($D1411, 'SP Per G'!$A$2:$D$1380, 4, FALSE)</f>
        <v>#N/A</v>
      </c>
      <c r="I1411" s="9" t="e">
        <f>VLOOKUP($D1411, Individual_Pitching___Dashboard[], 18, FALSE)</f>
        <v>#N/A</v>
      </c>
      <c r="J1411" s="9" t="e">
        <f>VLOOKUP($D1411, Individual_Pitching___Dashboard[], 20, FALSE)</f>
        <v>#N/A</v>
      </c>
      <c r="K1411" s="9" t="e">
        <f>VLOOKUP($D1411, Individual_Pitching___Advanced[], 21,FALSE)</f>
        <v>#N/A</v>
      </c>
      <c r="L1411" s="9" t="e">
        <f>VLOOKUP($B1411, 'Team Per G'!$A$2:$G$31, 7, FALSE)</f>
        <v>#N/A</v>
      </c>
      <c r="M1411" s="9" t="e">
        <f>VLOOKUP($B1411, 'FanGraphs - Team WAR Projected'!$B$2:$E$31, 3, FALSE)/162</f>
        <v>#N/A</v>
      </c>
      <c r="N1411" s="9" t="e">
        <f>VLOOKUP($B1411, Team_Pitching___Advanced[[Team]:[xFIP]], 19,FALSE)</f>
        <v>#N/A</v>
      </c>
      <c r="O1411" s="9" t="e">
        <f>VLOOKUP($B1411, Team_Pitching___Advanced[], 20, FALSE)</f>
        <v>#N/A</v>
      </c>
      <c r="P1411" s="9" t="e">
        <f>VLOOKUP($B1411, Team_Batting___Dashboard[[Team]:[wOBA]], 16, FALSE)</f>
        <v>#N/A</v>
      </c>
      <c r="Q1411" s="9" t="e">
        <f>VLOOKUP($B1411, Team_Batting___Advanced[[Team]:[OPS]], 9, FALSE)</f>
        <v>#N/A</v>
      </c>
      <c r="R1411" s="9" t="e">
        <f>VLOOKUP($B1411, Team_Batting___Advanced[], 19, FALSE)</f>
        <v>#N/A</v>
      </c>
      <c r="S1411" s="9" t="e">
        <f>VLOOKUP($B1411, 'Team Per G'!$A$2:$G$31, 3, FALSE)</f>
        <v>#N/A</v>
      </c>
      <c r="T1411" s="9" t="e">
        <f>VLOOKUP($B1411, 'Team Per G'!$A$2:$G$31, 5, FALSE)</f>
        <v>#N/A</v>
      </c>
      <c r="U1411" s="9" t="e">
        <f>VLOOKUP($B1411, 'Team Per G'!$A$2:$G$31, 4, FALSE)</f>
        <v>#N/A</v>
      </c>
      <c r="V1411" s="9" t="e">
        <f>VLOOKUP($B1411, Team_Batting___Dashboard[], 22, FALSE)/$F1411</f>
        <v>#N/A</v>
      </c>
      <c r="W1411" s="9" t="e">
        <f>VLOOKUP($B1411, 'FanGraphs - Team WAR Projected'!$B$2:$E$31, 4, FALSE)/162</f>
        <v>#N/A</v>
      </c>
      <c r="X1411" s="9" t="e">
        <f>VLOOKUP($B1411, FanGraphs_Standings[[Abbreviation]:[2024 Year to Date RS/G]], 6, FALSE)/$F1411</f>
        <v>#N/A</v>
      </c>
      <c r="Y1411" s="9" t="e">
        <f>VLOOKUP($B1411, FanGraphs_Standings[[Abbreviation]:[2024 Projected Full Season RDif]], 19, FALSE)/162</f>
        <v>#N/A</v>
      </c>
      <c r="Z1411" s="9" t="e">
        <f>VLOOKUP($B1411, FanGraphs_Standings[[Abbreviation]:[2024 Projected Full Season RDif]], 5, FALSE)</f>
        <v>#N/A</v>
      </c>
      <c r="AA1411" s="9" t="e">
        <f>VLOOKUP($B1411, FanGraphs_Standings[[Abbreviation]:[2024 Projected Full Season W%]], 18, FALSE)</f>
        <v>#N/A</v>
      </c>
      <c r="AB1411" s="9" t="e">
        <f>VLOOKUP($B1411, 'Home Field Adv'!$A$2:$I$31, 9, FALSE)</f>
        <v>#N/A</v>
      </c>
      <c r="AC1411" s="9" t="e">
        <f>VLOOKUP($C1411, FanGraphs_Standings[[Abbreviation]:[2024 Year to Date G]], 2, FALSE)</f>
        <v>#N/A</v>
      </c>
      <c r="AD1411" s="9" t="e">
        <f>VLOOKUP($E1411, 'SP Per G'!$A$2:$D$1380, 3, FALSE)</f>
        <v>#N/A</v>
      </c>
      <c r="AE1411" s="9" t="e">
        <f>VLOOKUP($E1411, 'SP Per G'!$A$2:$D$1380, 4, FALSE)</f>
        <v>#N/A</v>
      </c>
      <c r="AF1411" s="9" t="e">
        <f>VLOOKUP($E1411, Individual_Pitching___Dashboard[], 18, FALSE)</f>
        <v>#N/A</v>
      </c>
      <c r="AG1411" s="9" t="e">
        <f>VLOOKUP($E1411, Individual_Pitching___Dashboard[], 20, FALSE)</f>
        <v>#N/A</v>
      </c>
      <c r="AH1411" s="9" t="e">
        <f>VLOOKUP($E1411, Individual_Pitching___Advanced[], 21,FALSE)</f>
        <v>#N/A</v>
      </c>
      <c r="AI1411" s="9" t="e">
        <f>VLOOKUP($C1411, 'Team Per G'!$A$2:$G$31, 7, FALSE)</f>
        <v>#N/A</v>
      </c>
      <c r="AJ1411" s="9" t="e">
        <f>VLOOKUP($C1411, 'FanGraphs - Team WAR Projected'!$B$2:$E$31, 3, FALSE)/162</f>
        <v>#N/A</v>
      </c>
      <c r="AK1411" s="9" t="e">
        <f>VLOOKUP($C1411, Team_Pitching___Advanced[[Team]:[xFIP]], 19,FALSE)</f>
        <v>#N/A</v>
      </c>
      <c r="AL1411" s="9" t="e">
        <f>VLOOKUP($C1411, Team_Pitching___Advanced[], 20, FALSE)</f>
        <v>#N/A</v>
      </c>
      <c r="AM1411" s="9" t="e">
        <f>VLOOKUP($C1411, Team_Batting___Dashboard[[Team]:[wOBA]], 16, FALSE)</f>
        <v>#N/A</v>
      </c>
      <c r="AN1411" s="9" t="e">
        <f>VLOOKUP($C1411, Team_Batting___Advanced[[Team]:[OPS]], 9, FALSE)</f>
        <v>#N/A</v>
      </c>
      <c r="AO1411" s="9" t="e">
        <f>VLOOKUP($C1411, Team_Batting___Advanced[], 19, FALSE)</f>
        <v>#N/A</v>
      </c>
      <c r="AP1411" s="9" t="e">
        <f>VLOOKUP($C1411, 'Team Per G'!$A$2:$G$31, 3, FALSE)</f>
        <v>#N/A</v>
      </c>
      <c r="AQ1411" s="9" t="e">
        <f>VLOOKUP($C1411, 'Team Per G'!$A$2:$G$31, 5, FALSE)</f>
        <v>#N/A</v>
      </c>
      <c r="AR1411" s="9" t="e">
        <f>VLOOKUP($C1411, 'Team Per G'!$A$2:$G$31, 4, FALSE)</f>
        <v>#N/A</v>
      </c>
      <c r="AS1411" s="9" t="e">
        <f>VLOOKUP($C1411, Team_Batting___Dashboard[], 22, FALSE)/$AC1411</f>
        <v>#N/A</v>
      </c>
      <c r="AT1411" s="9" t="e">
        <f>VLOOKUP($C1411, 'FanGraphs - Team WAR Projected'!$B$2:$E$31, 4, FALSE)/162</f>
        <v>#N/A</v>
      </c>
      <c r="AU1411" s="9" t="e">
        <f>VLOOKUP($C1411, FanGraphs_Standings[[Abbreviation]:[2024 Year to Date RS/G]], 6, FALSE)/$AC1411</f>
        <v>#N/A</v>
      </c>
      <c r="AV1411" s="9" t="e">
        <f>VLOOKUP($C1411, FanGraphs_Standings[[Abbreviation]:[2024 Projected Full Season RDif]], 19, FALSE)/162</f>
        <v>#N/A</v>
      </c>
      <c r="AW1411" s="9" t="e">
        <f>VLOOKUP($C1411, FanGraphs_Standings[[Abbreviation]:[2024 Projected Full Season RDif]], 5, FALSE)</f>
        <v>#N/A</v>
      </c>
      <c r="AX1411" s="9" t="e">
        <f>VLOOKUP($C1411, FanGraphs_Standings[[Abbreviation]:[2024 Projected Full Season W%]], 18, FALSE)</f>
        <v>#N/A</v>
      </c>
      <c r="AY1411" s="9" t="e">
        <f>VLOOKUP($C1411, 'Home Field Adv'!$A$2:$K$31, 11, FALSE)</f>
        <v>#N/A</v>
      </c>
      <c r="BB1411" s="5" t="str">
        <f t="shared" ref="BB1411:BB1432" si="67">IF(ISBLANK(AZ1411), "", AZ1411-BA1411)</f>
        <v/>
      </c>
      <c r="BC1411" s="5" t="str">
        <f t="shared" ref="BC1411:BC1430" si="68">IF( ISBLANK(AZ1411), "",IF(AZ1411&gt;BA1411, B1411, C1411))</f>
        <v/>
      </c>
      <c r="BD1411" s="5" t="str">
        <f t="shared" ref="BD1411:BD1430" si="69">IF(ISBLANK(AZ1411), "", AZ1411+BA1411)</f>
        <v/>
      </c>
    </row>
    <row r="1412" spans="6:56" x14ac:dyDescent="0.45">
      <c r="F1412" s="9" t="e">
        <f>VLOOKUP($B1412, FanGraphs_Standings[[Abbreviation]:[2024 Year to Date G]], 2, FALSE)</f>
        <v>#N/A</v>
      </c>
      <c r="G1412" s="9" t="e">
        <f>IF(ISERR(VLOOKUP($D1412, 'SP Per G'!$A$2:$D$1380, 3, FALSE)), L1412, VLOOKUP($D1412, 'SP Per G'!$A$2:$D$1380, 3, FALSE))</f>
        <v>#N/A</v>
      </c>
      <c r="H1412" s="9" t="e">
        <f>VLOOKUP($D1412, 'SP Per G'!$A$2:$D$1380, 4, FALSE)</f>
        <v>#N/A</v>
      </c>
      <c r="I1412" s="9" t="e">
        <f>VLOOKUP($D1412, Individual_Pitching___Dashboard[], 18, FALSE)</f>
        <v>#N/A</v>
      </c>
      <c r="J1412" s="9" t="e">
        <f>VLOOKUP($D1412, Individual_Pitching___Dashboard[], 20, FALSE)</f>
        <v>#N/A</v>
      </c>
      <c r="K1412" s="9" t="e">
        <f>VLOOKUP($D1412, Individual_Pitching___Advanced[], 21,FALSE)</f>
        <v>#N/A</v>
      </c>
      <c r="L1412" s="9" t="e">
        <f>VLOOKUP($B1412, 'Team Per G'!$A$2:$G$31, 7, FALSE)</f>
        <v>#N/A</v>
      </c>
      <c r="M1412" s="9" t="e">
        <f>VLOOKUP($B1412, 'FanGraphs - Team WAR Projected'!$B$2:$E$31, 3, FALSE)/162</f>
        <v>#N/A</v>
      </c>
      <c r="N1412" s="9" t="e">
        <f>VLOOKUP($B1412, Team_Pitching___Advanced[[Team]:[xFIP]], 19,FALSE)</f>
        <v>#N/A</v>
      </c>
      <c r="O1412" s="9" t="e">
        <f>VLOOKUP($B1412, Team_Pitching___Advanced[], 20, FALSE)</f>
        <v>#N/A</v>
      </c>
      <c r="P1412" s="9" t="e">
        <f>VLOOKUP($B1412, Team_Batting___Dashboard[[Team]:[wOBA]], 16, FALSE)</f>
        <v>#N/A</v>
      </c>
      <c r="Q1412" s="9" t="e">
        <f>VLOOKUP($B1412, Team_Batting___Advanced[[Team]:[OPS]], 9, FALSE)</f>
        <v>#N/A</v>
      </c>
      <c r="R1412" s="9" t="e">
        <f>VLOOKUP($B1412, Team_Batting___Advanced[], 19, FALSE)</f>
        <v>#N/A</v>
      </c>
      <c r="S1412" s="9" t="e">
        <f>VLOOKUP($B1412, 'Team Per G'!$A$2:$G$31, 3, FALSE)</f>
        <v>#N/A</v>
      </c>
      <c r="T1412" s="9" t="e">
        <f>VLOOKUP($B1412, 'Team Per G'!$A$2:$G$31, 5, FALSE)</f>
        <v>#N/A</v>
      </c>
      <c r="U1412" s="9" t="e">
        <f>VLOOKUP($B1412, 'Team Per G'!$A$2:$G$31, 4, FALSE)</f>
        <v>#N/A</v>
      </c>
      <c r="V1412" s="9" t="e">
        <f>VLOOKUP($B1412, Team_Batting___Dashboard[], 22, FALSE)/$F1412</f>
        <v>#N/A</v>
      </c>
      <c r="W1412" s="9" t="e">
        <f>VLOOKUP($B1412, 'FanGraphs - Team WAR Projected'!$B$2:$E$31, 4, FALSE)/162</f>
        <v>#N/A</v>
      </c>
      <c r="X1412" s="9" t="e">
        <f>VLOOKUP($B1412, FanGraphs_Standings[[Abbreviation]:[2024 Year to Date RS/G]], 6, FALSE)/$F1412</f>
        <v>#N/A</v>
      </c>
      <c r="Y1412" s="9" t="e">
        <f>VLOOKUP($B1412, FanGraphs_Standings[[Abbreviation]:[2024 Projected Full Season RDif]], 19, FALSE)/162</f>
        <v>#N/A</v>
      </c>
      <c r="Z1412" s="9" t="e">
        <f>VLOOKUP($B1412, FanGraphs_Standings[[Abbreviation]:[2024 Projected Full Season RDif]], 5, FALSE)</f>
        <v>#N/A</v>
      </c>
      <c r="AA1412" s="9" t="e">
        <f>VLOOKUP($B1412, FanGraphs_Standings[[Abbreviation]:[2024 Projected Full Season W%]], 18, FALSE)</f>
        <v>#N/A</v>
      </c>
      <c r="AB1412" s="9" t="e">
        <f>VLOOKUP($B1412, 'Home Field Adv'!$A$2:$I$31, 9, FALSE)</f>
        <v>#N/A</v>
      </c>
      <c r="AC1412" s="9" t="e">
        <f>VLOOKUP($C1412, FanGraphs_Standings[[Abbreviation]:[2024 Year to Date G]], 2, FALSE)</f>
        <v>#N/A</v>
      </c>
      <c r="AD1412" s="9" t="e">
        <f>VLOOKUP($E1412, 'SP Per G'!$A$2:$D$1380, 3, FALSE)</f>
        <v>#N/A</v>
      </c>
      <c r="AE1412" s="9" t="e">
        <f>VLOOKUP($E1412, 'SP Per G'!$A$2:$D$1380, 4, FALSE)</f>
        <v>#N/A</v>
      </c>
      <c r="AF1412" s="9" t="e">
        <f>VLOOKUP($E1412, Individual_Pitching___Dashboard[], 18, FALSE)</f>
        <v>#N/A</v>
      </c>
      <c r="AG1412" s="9" t="e">
        <f>VLOOKUP($E1412, Individual_Pitching___Dashboard[], 20, FALSE)</f>
        <v>#N/A</v>
      </c>
      <c r="AH1412" s="9" t="e">
        <f>VLOOKUP($E1412, Individual_Pitching___Advanced[], 21,FALSE)</f>
        <v>#N/A</v>
      </c>
      <c r="AI1412" s="9" t="e">
        <f>VLOOKUP($C1412, 'Team Per G'!$A$2:$G$31, 7, FALSE)</f>
        <v>#N/A</v>
      </c>
      <c r="AJ1412" s="9" t="e">
        <f>VLOOKUP($C1412, 'FanGraphs - Team WAR Projected'!$B$2:$E$31, 3, FALSE)/162</f>
        <v>#N/A</v>
      </c>
      <c r="AK1412" s="9" t="e">
        <f>VLOOKUP($C1412, Team_Pitching___Advanced[[Team]:[xFIP]], 19,FALSE)</f>
        <v>#N/A</v>
      </c>
      <c r="AL1412" s="9" t="e">
        <f>VLOOKUP($C1412, Team_Pitching___Advanced[], 20, FALSE)</f>
        <v>#N/A</v>
      </c>
      <c r="AM1412" s="9" t="e">
        <f>VLOOKUP($C1412, Team_Batting___Dashboard[[Team]:[wOBA]], 16, FALSE)</f>
        <v>#N/A</v>
      </c>
      <c r="AN1412" s="9" t="e">
        <f>VLOOKUP($C1412, Team_Batting___Advanced[[Team]:[OPS]], 9, FALSE)</f>
        <v>#N/A</v>
      </c>
      <c r="AO1412" s="9" t="e">
        <f>VLOOKUP($C1412, Team_Batting___Advanced[], 19, FALSE)</f>
        <v>#N/A</v>
      </c>
      <c r="AP1412" s="9" t="e">
        <f>VLOOKUP($C1412, 'Team Per G'!$A$2:$G$31, 3, FALSE)</f>
        <v>#N/A</v>
      </c>
      <c r="AQ1412" s="9" t="e">
        <f>VLOOKUP($C1412, 'Team Per G'!$A$2:$G$31, 5, FALSE)</f>
        <v>#N/A</v>
      </c>
      <c r="AR1412" s="9" t="e">
        <f>VLOOKUP($C1412, 'Team Per G'!$A$2:$G$31, 4, FALSE)</f>
        <v>#N/A</v>
      </c>
      <c r="AS1412" s="9" t="e">
        <f>VLOOKUP($C1412, Team_Batting___Dashboard[], 22, FALSE)/$AC1412</f>
        <v>#N/A</v>
      </c>
      <c r="AT1412" s="9" t="e">
        <f>VLOOKUP($C1412, 'FanGraphs - Team WAR Projected'!$B$2:$E$31, 4, FALSE)/162</f>
        <v>#N/A</v>
      </c>
      <c r="AU1412" s="9" t="e">
        <f>VLOOKUP($C1412, FanGraphs_Standings[[Abbreviation]:[2024 Year to Date RS/G]], 6, FALSE)/$AC1412</f>
        <v>#N/A</v>
      </c>
      <c r="AV1412" s="9" t="e">
        <f>VLOOKUP($C1412, FanGraphs_Standings[[Abbreviation]:[2024 Projected Full Season RDif]], 19, FALSE)/162</f>
        <v>#N/A</v>
      </c>
      <c r="AW1412" s="9" t="e">
        <f>VLOOKUP($C1412, FanGraphs_Standings[[Abbreviation]:[2024 Projected Full Season RDif]], 5, FALSE)</f>
        <v>#N/A</v>
      </c>
      <c r="AX1412" s="9" t="e">
        <f>VLOOKUP($C1412, FanGraphs_Standings[[Abbreviation]:[2024 Projected Full Season W%]], 18, FALSE)</f>
        <v>#N/A</v>
      </c>
      <c r="AY1412" s="9" t="e">
        <f>VLOOKUP($C1412, 'Home Field Adv'!$A$2:$K$31, 11, FALSE)</f>
        <v>#N/A</v>
      </c>
      <c r="BB1412" s="5" t="str">
        <f t="shared" si="67"/>
        <v/>
      </c>
      <c r="BC1412" s="5" t="str">
        <f t="shared" si="68"/>
        <v/>
      </c>
      <c r="BD1412" s="5" t="str">
        <f t="shared" si="69"/>
        <v/>
      </c>
    </row>
    <row r="1413" spans="6:56" x14ac:dyDescent="0.45">
      <c r="F1413" s="9" t="e">
        <f>VLOOKUP($B1413, FanGraphs_Standings[[Abbreviation]:[2024 Year to Date G]], 2, FALSE)</f>
        <v>#N/A</v>
      </c>
      <c r="G1413" s="9" t="e">
        <f>IF(ISERR(VLOOKUP($D1413, 'SP Per G'!$A$2:$D$1380, 3, FALSE)), L1413, VLOOKUP($D1413, 'SP Per G'!$A$2:$D$1380, 3, FALSE))</f>
        <v>#N/A</v>
      </c>
      <c r="H1413" s="9" t="e">
        <f>VLOOKUP($D1413, 'SP Per G'!$A$2:$D$1380, 4, FALSE)</f>
        <v>#N/A</v>
      </c>
      <c r="I1413" s="9" t="e">
        <f>VLOOKUP($D1413, Individual_Pitching___Dashboard[], 18, FALSE)</f>
        <v>#N/A</v>
      </c>
      <c r="J1413" s="9" t="e">
        <f>VLOOKUP($D1413, Individual_Pitching___Dashboard[], 20, FALSE)</f>
        <v>#N/A</v>
      </c>
      <c r="K1413" s="9" t="e">
        <f>VLOOKUP($D1413, Individual_Pitching___Advanced[], 21,FALSE)</f>
        <v>#N/A</v>
      </c>
      <c r="L1413" s="9" t="e">
        <f>VLOOKUP($B1413, 'Team Per G'!$A$2:$G$31, 7, FALSE)</f>
        <v>#N/A</v>
      </c>
      <c r="M1413" s="9" t="e">
        <f>VLOOKUP($B1413, 'FanGraphs - Team WAR Projected'!$B$2:$E$31, 3, FALSE)/162</f>
        <v>#N/A</v>
      </c>
      <c r="N1413" s="9" t="e">
        <f>VLOOKUP($B1413, Team_Pitching___Advanced[[Team]:[xFIP]], 19,FALSE)</f>
        <v>#N/A</v>
      </c>
      <c r="O1413" s="9" t="e">
        <f>VLOOKUP($B1413, Team_Pitching___Advanced[], 20, FALSE)</f>
        <v>#N/A</v>
      </c>
      <c r="P1413" s="9" t="e">
        <f>VLOOKUP($B1413, Team_Batting___Dashboard[[Team]:[wOBA]], 16, FALSE)</f>
        <v>#N/A</v>
      </c>
      <c r="Q1413" s="9" t="e">
        <f>VLOOKUP($B1413, Team_Batting___Advanced[[Team]:[OPS]], 9, FALSE)</f>
        <v>#N/A</v>
      </c>
      <c r="R1413" s="9" t="e">
        <f>VLOOKUP($B1413, Team_Batting___Advanced[], 19, FALSE)</f>
        <v>#N/A</v>
      </c>
      <c r="S1413" s="9" t="e">
        <f>VLOOKUP($B1413, 'Team Per G'!$A$2:$G$31, 3, FALSE)</f>
        <v>#N/A</v>
      </c>
      <c r="T1413" s="9" t="e">
        <f>VLOOKUP($B1413, 'Team Per G'!$A$2:$G$31, 5, FALSE)</f>
        <v>#N/A</v>
      </c>
      <c r="U1413" s="9" t="e">
        <f>VLOOKUP($B1413, 'Team Per G'!$A$2:$G$31, 4, FALSE)</f>
        <v>#N/A</v>
      </c>
      <c r="V1413" s="9" t="e">
        <f>VLOOKUP($B1413, Team_Batting___Dashboard[], 22, FALSE)/$F1413</f>
        <v>#N/A</v>
      </c>
      <c r="W1413" s="9" t="e">
        <f>VLOOKUP($B1413, 'FanGraphs - Team WAR Projected'!$B$2:$E$31, 4, FALSE)/162</f>
        <v>#N/A</v>
      </c>
      <c r="X1413" s="9" t="e">
        <f>VLOOKUP($B1413, FanGraphs_Standings[[Abbreviation]:[2024 Year to Date RS/G]], 6, FALSE)/$F1413</f>
        <v>#N/A</v>
      </c>
      <c r="Y1413" s="9" t="e">
        <f>VLOOKUP($B1413, FanGraphs_Standings[[Abbreviation]:[2024 Projected Full Season RDif]], 19, FALSE)/162</f>
        <v>#N/A</v>
      </c>
      <c r="Z1413" s="9" t="e">
        <f>VLOOKUP($B1413, FanGraphs_Standings[[Abbreviation]:[2024 Projected Full Season RDif]], 5, FALSE)</f>
        <v>#N/A</v>
      </c>
      <c r="AA1413" s="9" t="e">
        <f>VLOOKUP($B1413, FanGraphs_Standings[[Abbreviation]:[2024 Projected Full Season W%]], 18, FALSE)</f>
        <v>#N/A</v>
      </c>
      <c r="AB1413" s="9" t="e">
        <f>VLOOKUP($B1413, 'Home Field Adv'!$A$2:$I$31, 9, FALSE)</f>
        <v>#N/A</v>
      </c>
      <c r="AC1413" s="9" t="e">
        <f>VLOOKUP($C1413, FanGraphs_Standings[[Abbreviation]:[2024 Year to Date G]], 2, FALSE)</f>
        <v>#N/A</v>
      </c>
      <c r="AD1413" s="9" t="e">
        <f>VLOOKUP($E1413, 'SP Per G'!$A$2:$D$1380, 3, FALSE)</f>
        <v>#N/A</v>
      </c>
      <c r="AE1413" s="9" t="e">
        <f>VLOOKUP($E1413, 'SP Per G'!$A$2:$D$1380, 4, FALSE)</f>
        <v>#N/A</v>
      </c>
      <c r="AF1413" s="9" t="e">
        <f>VLOOKUP($E1413, Individual_Pitching___Dashboard[], 18, FALSE)</f>
        <v>#N/A</v>
      </c>
      <c r="AG1413" s="9" t="e">
        <f>VLOOKUP($E1413, Individual_Pitching___Dashboard[], 20, FALSE)</f>
        <v>#N/A</v>
      </c>
      <c r="AH1413" s="9" t="e">
        <f>VLOOKUP($E1413, Individual_Pitching___Advanced[], 21,FALSE)</f>
        <v>#N/A</v>
      </c>
      <c r="AI1413" s="9" t="e">
        <f>VLOOKUP($C1413, 'Team Per G'!$A$2:$G$31, 7, FALSE)</f>
        <v>#N/A</v>
      </c>
      <c r="AJ1413" s="9" t="e">
        <f>VLOOKUP($C1413, 'FanGraphs - Team WAR Projected'!$B$2:$E$31, 3, FALSE)/162</f>
        <v>#N/A</v>
      </c>
      <c r="AK1413" s="9" t="e">
        <f>VLOOKUP($C1413, Team_Pitching___Advanced[[Team]:[xFIP]], 19,FALSE)</f>
        <v>#N/A</v>
      </c>
      <c r="AL1413" s="9" t="e">
        <f>VLOOKUP($C1413, Team_Pitching___Advanced[], 20, FALSE)</f>
        <v>#N/A</v>
      </c>
      <c r="AM1413" s="9" t="e">
        <f>VLOOKUP($C1413, Team_Batting___Dashboard[[Team]:[wOBA]], 16, FALSE)</f>
        <v>#N/A</v>
      </c>
      <c r="AN1413" s="9" t="e">
        <f>VLOOKUP($C1413, Team_Batting___Advanced[[Team]:[OPS]], 9, FALSE)</f>
        <v>#N/A</v>
      </c>
      <c r="AO1413" s="9" t="e">
        <f>VLOOKUP($C1413, Team_Batting___Advanced[], 19, FALSE)</f>
        <v>#N/A</v>
      </c>
      <c r="AP1413" s="9" t="e">
        <f>VLOOKUP($C1413, 'Team Per G'!$A$2:$G$31, 3, FALSE)</f>
        <v>#N/A</v>
      </c>
      <c r="AQ1413" s="9" t="e">
        <f>VLOOKUP($C1413, 'Team Per G'!$A$2:$G$31, 5, FALSE)</f>
        <v>#N/A</v>
      </c>
      <c r="AR1413" s="9" t="e">
        <f>VLOOKUP($C1413, 'Team Per G'!$A$2:$G$31, 4, FALSE)</f>
        <v>#N/A</v>
      </c>
      <c r="AS1413" s="9" t="e">
        <f>VLOOKUP($C1413, Team_Batting___Dashboard[], 22, FALSE)/$AC1413</f>
        <v>#N/A</v>
      </c>
      <c r="AT1413" s="9" t="e">
        <f>VLOOKUP($C1413, 'FanGraphs - Team WAR Projected'!$B$2:$E$31, 4, FALSE)/162</f>
        <v>#N/A</v>
      </c>
      <c r="AU1413" s="9" t="e">
        <f>VLOOKUP($C1413, FanGraphs_Standings[[Abbreviation]:[2024 Year to Date RS/G]], 6, FALSE)/$AC1413</f>
        <v>#N/A</v>
      </c>
      <c r="AV1413" s="9" t="e">
        <f>VLOOKUP($C1413, FanGraphs_Standings[[Abbreviation]:[2024 Projected Full Season RDif]], 19, FALSE)/162</f>
        <v>#N/A</v>
      </c>
      <c r="AW1413" s="9" t="e">
        <f>VLOOKUP($C1413, FanGraphs_Standings[[Abbreviation]:[2024 Projected Full Season RDif]], 5, FALSE)</f>
        <v>#N/A</v>
      </c>
      <c r="AX1413" s="9" t="e">
        <f>VLOOKUP($C1413, FanGraphs_Standings[[Abbreviation]:[2024 Projected Full Season W%]], 18, FALSE)</f>
        <v>#N/A</v>
      </c>
      <c r="AY1413" s="9" t="e">
        <f>VLOOKUP($C1413, 'Home Field Adv'!$A$2:$K$31, 11, FALSE)</f>
        <v>#N/A</v>
      </c>
      <c r="BB1413" s="5" t="str">
        <f t="shared" si="67"/>
        <v/>
      </c>
      <c r="BC1413" s="5" t="str">
        <f t="shared" si="68"/>
        <v/>
      </c>
      <c r="BD1413" s="5" t="str">
        <f t="shared" si="69"/>
        <v/>
      </c>
    </row>
    <row r="1414" spans="6:56" x14ac:dyDescent="0.45">
      <c r="F1414" s="9" t="e">
        <f>VLOOKUP($B1414, FanGraphs_Standings[[Abbreviation]:[2024 Year to Date G]], 2, FALSE)</f>
        <v>#N/A</v>
      </c>
      <c r="G1414" s="9" t="e">
        <f>IF(ISERR(VLOOKUP($D1414, 'SP Per G'!$A$2:$D$1380, 3, FALSE)), L1414, VLOOKUP($D1414, 'SP Per G'!$A$2:$D$1380, 3, FALSE))</f>
        <v>#N/A</v>
      </c>
      <c r="H1414" s="9" t="e">
        <f>VLOOKUP($D1414, 'SP Per G'!$A$2:$D$1380, 4, FALSE)</f>
        <v>#N/A</v>
      </c>
      <c r="I1414" s="9" t="e">
        <f>VLOOKUP($D1414, Individual_Pitching___Dashboard[], 18, FALSE)</f>
        <v>#N/A</v>
      </c>
      <c r="J1414" s="9" t="e">
        <f>VLOOKUP($D1414, Individual_Pitching___Dashboard[], 20, FALSE)</f>
        <v>#N/A</v>
      </c>
      <c r="K1414" s="9" t="e">
        <f>VLOOKUP($D1414, Individual_Pitching___Advanced[], 21,FALSE)</f>
        <v>#N/A</v>
      </c>
      <c r="L1414" s="9" t="e">
        <f>VLOOKUP($B1414, 'Team Per G'!$A$2:$G$31, 7, FALSE)</f>
        <v>#N/A</v>
      </c>
      <c r="M1414" s="9" t="e">
        <f>VLOOKUP($B1414, 'FanGraphs - Team WAR Projected'!$B$2:$E$31, 3, FALSE)/162</f>
        <v>#N/A</v>
      </c>
      <c r="N1414" s="9" t="e">
        <f>VLOOKUP($B1414, Team_Pitching___Advanced[[Team]:[xFIP]], 19,FALSE)</f>
        <v>#N/A</v>
      </c>
      <c r="O1414" s="9" t="e">
        <f>VLOOKUP($B1414, Team_Pitching___Advanced[], 20, FALSE)</f>
        <v>#N/A</v>
      </c>
      <c r="P1414" s="9" t="e">
        <f>VLOOKUP($B1414, Team_Batting___Dashboard[[Team]:[wOBA]], 16, FALSE)</f>
        <v>#N/A</v>
      </c>
      <c r="Q1414" s="9" t="e">
        <f>VLOOKUP($B1414, Team_Batting___Advanced[[Team]:[OPS]], 9, FALSE)</f>
        <v>#N/A</v>
      </c>
      <c r="R1414" s="9" t="e">
        <f>VLOOKUP($B1414, Team_Batting___Advanced[], 19, FALSE)</f>
        <v>#N/A</v>
      </c>
      <c r="S1414" s="9" t="e">
        <f>VLOOKUP($B1414, 'Team Per G'!$A$2:$G$31, 3, FALSE)</f>
        <v>#N/A</v>
      </c>
      <c r="T1414" s="9" t="e">
        <f>VLOOKUP($B1414, 'Team Per G'!$A$2:$G$31, 5, FALSE)</f>
        <v>#N/A</v>
      </c>
      <c r="U1414" s="9" t="e">
        <f>VLOOKUP($B1414, 'Team Per G'!$A$2:$G$31, 4, FALSE)</f>
        <v>#N/A</v>
      </c>
      <c r="V1414" s="9" t="e">
        <f>VLOOKUP($B1414, Team_Batting___Dashboard[], 22, FALSE)/$F1414</f>
        <v>#N/A</v>
      </c>
      <c r="W1414" s="9" t="e">
        <f>VLOOKUP($B1414, 'FanGraphs - Team WAR Projected'!$B$2:$E$31, 4, FALSE)/162</f>
        <v>#N/A</v>
      </c>
      <c r="X1414" s="9" t="e">
        <f>VLOOKUP($B1414, FanGraphs_Standings[[Abbreviation]:[2024 Year to Date RS/G]], 6, FALSE)/$F1414</f>
        <v>#N/A</v>
      </c>
      <c r="Y1414" s="9" t="e">
        <f>VLOOKUP($B1414, FanGraphs_Standings[[Abbreviation]:[2024 Projected Full Season RDif]], 19, FALSE)/162</f>
        <v>#N/A</v>
      </c>
      <c r="Z1414" s="9" t="e">
        <f>VLOOKUP($B1414, FanGraphs_Standings[[Abbreviation]:[2024 Projected Full Season RDif]], 5, FALSE)</f>
        <v>#N/A</v>
      </c>
      <c r="AA1414" s="9" t="e">
        <f>VLOOKUP($B1414, FanGraphs_Standings[[Abbreviation]:[2024 Projected Full Season W%]], 18, FALSE)</f>
        <v>#N/A</v>
      </c>
      <c r="AB1414" s="9" t="e">
        <f>VLOOKUP($B1414, 'Home Field Adv'!$A$2:$I$31, 9, FALSE)</f>
        <v>#N/A</v>
      </c>
      <c r="AC1414" s="9" t="e">
        <f>VLOOKUP($C1414, FanGraphs_Standings[[Abbreviation]:[2024 Year to Date G]], 2, FALSE)</f>
        <v>#N/A</v>
      </c>
      <c r="AD1414" s="9" t="e">
        <f>VLOOKUP($E1414, 'SP Per G'!$A$2:$D$1380, 3, FALSE)</f>
        <v>#N/A</v>
      </c>
      <c r="AE1414" s="9" t="e">
        <f>VLOOKUP($E1414, 'SP Per G'!$A$2:$D$1380, 4, FALSE)</f>
        <v>#N/A</v>
      </c>
      <c r="AF1414" s="9" t="e">
        <f>VLOOKUP($E1414, Individual_Pitching___Dashboard[], 18, FALSE)</f>
        <v>#N/A</v>
      </c>
      <c r="AG1414" s="9" t="e">
        <f>VLOOKUP($E1414, Individual_Pitching___Dashboard[], 20, FALSE)</f>
        <v>#N/A</v>
      </c>
      <c r="AH1414" s="9" t="e">
        <f>VLOOKUP($E1414, Individual_Pitching___Advanced[], 21,FALSE)</f>
        <v>#N/A</v>
      </c>
      <c r="AI1414" s="9" t="e">
        <f>VLOOKUP($C1414, 'Team Per G'!$A$2:$G$31, 7, FALSE)</f>
        <v>#N/A</v>
      </c>
      <c r="AJ1414" s="9" t="e">
        <f>VLOOKUP($C1414, 'FanGraphs - Team WAR Projected'!$B$2:$E$31, 3, FALSE)/162</f>
        <v>#N/A</v>
      </c>
      <c r="AK1414" s="9" t="e">
        <f>VLOOKUP($C1414, Team_Pitching___Advanced[[Team]:[xFIP]], 19,FALSE)</f>
        <v>#N/A</v>
      </c>
      <c r="AL1414" s="9" t="e">
        <f>VLOOKUP($C1414, Team_Pitching___Advanced[], 20, FALSE)</f>
        <v>#N/A</v>
      </c>
      <c r="AM1414" s="9" t="e">
        <f>VLOOKUP($C1414, Team_Batting___Dashboard[[Team]:[wOBA]], 16, FALSE)</f>
        <v>#N/A</v>
      </c>
      <c r="AN1414" s="9" t="e">
        <f>VLOOKUP($C1414, Team_Batting___Advanced[[Team]:[OPS]], 9, FALSE)</f>
        <v>#N/A</v>
      </c>
      <c r="AO1414" s="9" t="e">
        <f>VLOOKUP($C1414, Team_Batting___Advanced[], 19, FALSE)</f>
        <v>#N/A</v>
      </c>
      <c r="AP1414" s="9" t="e">
        <f>VLOOKUP($C1414, 'Team Per G'!$A$2:$G$31, 3, FALSE)</f>
        <v>#N/A</v>
      </c>
      <c r="AQ1414" s="9" t="e">
        <f>VLOOKUP($C1414, 'Team Per G'!$A$2:$G$31, 5, FALSE)</f>
        <v>#N/A</v>
      </c>
      <c r="AR1414" s="9" t="e">
        <f>VLOOKUP($C1414, 'Team Per G'!$A$2:$G$31, 4, FALSE)</f>
        <v>#N/A</v>
      </c>
      <c r="AS1414" s="9" t="e">
        <f>VLOOKUP($C1414, Team_Batting___Dashboard[], 22, FALSE)/$AC1414</f>
        <v>#N/A</v>
      </c>
      <c r="AT1414" s="9" t="e">
        <f>VLOOKUP($C1414, 'FanGraphs - Team WAR Projected'!$B$2:$E$31, 4, FALSE)/162</f>
        <v>#N/A</v>
      </c>
      <c r="AU1414" s="9" t="e">
        <f>VLOOKUP($C1414, FanGraphs_Standings[[Abbreviation]:[2024 Year to Date RS/G]], 6, FALSE)/$AC1414</f>
        <v>#N/A</v>
      </c>
      <c r="AV1414" s="9" t="e">
        <f>VLOOKUP($C1414, FanGraphs_Standings[[Abbreviation]:[2024 Projected Full Season RDif]], 19, FALSE)/162</f>
        <v>#N/A</v>
      </c>
      <c r="AW1414" s="9" t="e">
        <f>VLOOKUP($C1414, FanGraphs_Standings[[Abbreviation]:[2024 Projected Full Season RDif]], 5, FALSE)</f>
        <v>#N/A</v>
      </c>
      <c r="AX1414" s="9" t="e">
        <f>VLOOKUP($C1414, FanGraphs_Standings[[Abbreviation]:[2024 Projected Full Season W%]], 18, FALSE)</f>
        <v>#N/A</v>
      </c>
      <c r="AY1414" s="9" t="e">
        <f>VLOOKUP($C1414, 'Home Field Adv'!$A$2:$K$31, 11, FALSE)</f>
        <v>#N/A</v>
      </c>
      <c r="BB1414" s="5" t="str">
        <f t="shared" si="67"/>
        <v/>
      </c>
      <c r="BC1414" s="5" t="str">
        <f t="shared" si="68"/>
        <v/>
      </c>
      <c r="BD1414" s="5" t="str">
        <f t="shared" si="69"/>
        <v/>
      </c>
    </row>
    <row r="1415" spans="6:56" x14ac:dyDescent="0.45">
      <c r="F1415" s="9" t="e">
        <f>VLOOKUP($B1415, FanGraphs_Standings[[Abbreviation]:[2024 Year to Date G]], 2, FALSE)</f>
        <v>#N/A</v>
      </c>
      <c r="G1415" s="9" t="e">
        <f>IF(ISERR(VLOOKUP($D1415, 'SP Per G'!$A$2:$D$1380, 3, FALSE)), L1415, VLOOKUP($D1415, 'SP Per G'!$A$2:$D$1380, 3, FALSE))</f>
        <v>#N/A</v>
      </c>
      <c r="H1415" s="9" t="e">
        <f>VLOOKUP($D1415, 'SP Per G'!$A$2:$D$1380, 4, FALSE)</f>
        <v>#N/A</v>
      </c>
      <c r="I1415" s="9" t="e">
        <f>VLOOKUP($D1415, Individual_Pitching___Dashboard[], 18, FALSE)</f>
        <v>#N/A</v>
      </c>
      <c r="J1415" s="9" t="e">
        <f>VLOOKUP($D1415, Individual_Pitching___Dashboard[], 20, FALSE)</f>
        <v>#N/A</v>
      </c>
      <c r="K1415" s="9" t="e">
        <f>VLOOKUP($D1415, Individual_Pitching___Advanced[], 21,FALSE)</f>
        <v>#N/A</v>
      </c>
      <c r="L1415" s="9" t="e">
        <f>VLOOKUP($B1415, 'Team Per G'!$A$2:$G$31, 7, FALSE)</f>
        <v>#N/A</v>
      </c>
      <c r="M1415" s="9" t="e">
        <f>VLOOKUP($B1415, 'FanGraphs - Team WAR Projected'!$B$2:$E$31, 3, FALSE)/162</f>
        <v>#N/A</v>
      </c>
      <c r="N1415" s="9" t="e">
        <f>VLOOKUP($B1415, Team_Pitching___Advanced[[Team]:[xFIP]], 19,FALSE)</f>
        <v>#N/A</v>
      </c>
      <c r="O1415" s="9" t="e">
        <f>VLOOKUP($B1415, Team_Pitching___Advanced[], 20, FALSE)</f>
        <v>#N/A</v>
      </c>
      <c r="P1415" s="9" t="e">
        <f>VLOOKUP($B1415, Team_Batting___Dashboard[[Team]:[wOBA]], 16, FALSE)</f>
        <v>#N/A</v>
      </c>
      <c r="Q1415" s="9" t="e">
        <f>VLOOKUP($B1415, Team_Batting___Advanced[[Team]:[OPS]], 9, FALSE)</f>
        <v>#N/A</v>
      </c>
      <c r="R1415" s="9" t="e">
        <f>VLOOKUP($B1415, Team_Batting___Advanced[], 19, FALSE)</f>
        <v>#N/A</v>
      </c>
      <c r="S1415" s="9" t="e">
        <f>VLOOKUP($B1415, 'Team Per G'!$A$2:$G$31, 3, FALSE)</f>
        <v>#N/A</v>
      </c>
      <c r="T1415" s="9" t="e">
        <f>VLOOKUP($B1415, 'Team Per G'!$A$2:$G$31, 5, FALSE)</f>
        <v>#N/A</v>
      </c>
      <c r="U1415" s="9" t="e">
        <f>VLOOKUP($B1415, 'Team Per G'!$A$2:$G$31, 4, FALSE)</f>
        <v>#N/A</v>
      </c>
      <c r="V1415" s="9" t="e">
        <f>VLOOKUP($B1415, Team_Batting___Dashboard[], 22, FALSE)/$F1415</f>
        <v>#N/A</v>
      </c>
      <c r="W1415" s="9" t="e">
        <f>VLOOKUP($B1415, 'FanGraphs - Team WAR Projected'!$B$2:$E$31, 4, FALSE)/162</f>
        <v>#N/A</v>
      </c>
      <c r="X1415" s="9" t="e">
        <f>VLOOKUP($B1415, FanGraphs_Standings[[Abbreviation]:[2024 Year to Date RS/G]], 6, FALSE)/$F1415</f>
        <v>#N/A</v>
      </c>
      <c r="Y1415" s="9" t="e">
        <f>VLOOKUP($B1415, FanGraphs_Standings[[Abbreviation]:[2024 Projected Full Season RDif]], 19, FALSE)/162</f>
        <v>#N/A</v>
      </c>
      <c r="Z1415" s="9" t="e">
        <f>VLOOKUP($B1415, FanGraphs_Standings[[Abbreviation]:[2024 Projected Full Season RDif]], 5, FALSE)</f>
        <v>#N/A</v>
      </c>
      <c r="AA1415" s="9" t="e">
        <f>VLOOKUP($B1415, FanGraphs_Standings[[Abbreviation]:[2024 Projected Full Season W%]], 18, FALSE)</f>
        <v>#N/A</v>
      </c>
      <c r="AB1415" s="9" t="e">
        <f>VLOOKUP($B1415, 'Home Field Adv'!$A$2:$I$31, 9, FALSE)</f>
        <v>#N/A</v>
      </c>
      <c r="AC1415" s="9" t="e">
        <f>VLOOKUP($C1415, FanGraphs_Standings[[Abbreviation]:[2024 Year to Date G]], 2, FALSE)</f>
        <v>#N/A</v>
      </c>
      <c r="AD1415" s="9" t="e">
        <f>VLOOKUP($E1415, 'SP Per G'!$A$2:$D$1380, 3, FALSE)</f>
        <v>#N/A</v>
      </c>
      <c r="AE1415" s="9" t="e">
        <f>VLOOKUP($E1415, 'SP Per G'!$A$2:$D$1380, 4, FALSE)</f>
        <v>#N/A</v>
      </c>
      <c r="AF1415" s="9" t="e">
        <f>VLOOKUP($E1415, Individual_Pitching___Dashboard[], 18, FALSE)</f>
        <v>#N/A</v>
      </c>
      <c r="AG1415" s="9" t="e">
        <f>VLOOKUP($E1415, Individual_Pitching___Dashboard[], 20, FALSE)</f>
        <v>#N/A</v>
      </c>
      <c r="AH1415" s="9" t="e">
        <f>VLOOKUP($E1415, Individual_Pitching___Advanced[], 21,FALSE)</f>
        <v>#N/A</v>
      </c>
      <c r="AI1415" s="9" t="e">
        <f>VLOOKUP($C1415, 'Team Per G'!$A$2:$G$31, 7, FALSE)</f>
        <v>#N/A</v>
      </c>
      <c r="AJ1415" s="9" t="e">
        <f>VLOOKUP($C1415, 'FanGraphs - Team WAR Projected'!$B$2:$E$31, 3, FALSE)/162</f>
        <v>#N/A</v>
      </c>
      <c r="AK1415" s="9" t="e">
        <f>VLOOKUP($C1415, Team_Pitching___Advanced[[Team]:[xFIP]], 19,FALSE)</f>
        <v>#N/A</v>
      </c>
      <c r="AL1415" s="9" t="e">
        <f>VLOOKUP($C1415, Team_Pitching___Advanced[], 20, FALSE)</f>
        <v>#N/A</v>
      </c>
      <c r="AM1415" s="9" t="e">
        <f>VLOOKUP($C1415, Team_Batting___Dashboard[[Team]:[wOBA]], 16, FALSE)</f>
        <v>#N/A</v>
      </c>
      <c r="AN1415" s="9" t="e">
        <f>VLOOKUP($C1415, Team_Batting___Advanced[[Team]:[OPS]], 9, FALSE)</f>
        <v>#N/A</v>
      </c>
      <c r="AO1415" s="9" t="e">
        <f>VLOOKUP($C1415, Team_Batting___Advanced[], 19, FALSE)</f>
        <v>#N/A</v>
      </c>
      <c r="AP1415" s="9" t="e">
        <f>VLOOKUP($C1415, 'Team Per G'!$A$2:$G$31, 3, FALSE)</f>
        <v>#N/A</v>
      </c>
      <c r="AQ1415" s="9" t="e">
        <f>VLOOKUP($C1415, 'Team Per G'!$A$2:$G$31, 5, FALSE)</f>
        <v>#N/A</v>
      </c>
      <c r="AR1415" s="9" t="e">
        <f>VLOOKUP($C1415, 'Team Per G'!$A$2:$G$31, 4, FALSE)</f>
        <v>#N/A</v>
      </c>
      <c r="AS1415" s="9" t="e">
        <f>VLOOKUP($C1415, Team_Batting___Dashboard[], 22, FALSE)/$AC1415</f>
        <v>#N/A</v>
      </c>
      <c r="AT1415" s="9" t="e">
        <f>VLOOKUP($C1415, 'FanGraphs - Team WAR Projected'!$B$2:$E$31, 4, FALSE)/162</f>
        <v>#N/A</v>
      </c>
      <c r="AU1415" s="9" t="e">
        <f>VLOOKUP($C1415, FanGraphs_Standings[[Abbreviation]:[2024 Year to Date RS/G]], 6, FALSE)/$AC1415</f>
        <v>#N/A</v>
      </c>
      <c r="AV1415" s="9" t="e">
        <f>VLOOKUP($C1415, FanGraphs_Standings[[Abbreviation]:[2024 Projected Full Season RDif]], 19, FALSE)/162</f>
        <v>#N/A</v>
      </c>
      <c r="AW1415" s="9" t="e">
        <f>VLOOKUP($C1415, FanGraphs_Standings[[Abbreviation]:[2024 Projected Full Season RDif]], 5, FALSE)</f>
        <v>#N/A</v>
      </c>
      <c r="AX1415" s="9" t="e">
        <f>VLOOKUP($C1415, FanGraphs_Standings[[Abbreviation]:[2024 Projected Full Season W%]], 18, FALSE)</f>
        <v>#N/A</v>
      </c>
      <c r="AY1415" s="9" t="e">
        <f>VLOOKUP($C1415, 'Home Field Adv'!$A$2:$K$31, 11, FALSE)</f>
        <v>#N/A</v>
      </c>
      <c r="BB1415" s="5" t="str">
        <f t="shared" si="67"/>
        <v/>
      </c>
      <c r="BC1415" s="5" t="str">
        <f t="shared" si="68"/>
        <v/>
      </c>
      <c r="BD1415" s="5" t="str">
        <f t="shared" si="69"/>
        <v/>
      </c>
    </row>
    <row r="1416" spans="6:56" x14ac:dyDescent="0.45">
      <c r="F1416" s="9" t="e">
        <f>VLOOKUP($B1416, FanGraphs_Standings[[Abbreviation]:[2024 Year to Date G]], 2, FALSE)</f>
        <v>#N/A</v>
      </c>
      <c r="G1416" s="9" t="e">
        <f>IF(ISERR(VLOOKUP($D1416, 'SP Per G'!$A$2:$D$1380, 3, FALSE)), L1416, VLOOKUP($D1416, 'SP Per G'!$A$2:$D$1380, 3, FALSE))</f>
        <v>#N/A</v>
      </c>
      <c r="H1416" s="9" t="e">
        <f>VLOOKUP($D1416, 'SP Per G'!$A$2:$D$1380, 4, FALSE)</f>
        <v>#N/A</v>
      </c>
      <c r="I1416" s="9" t="e">
        <f>VLOOKUP($D1416, Individual_Pitching___Dashboard[], 18, FALSE)</f>
        <v>#N/A</v>
      </c>
      <c r="J1416" s="9" t="e">
        <f>VLOOKUP($D1416, Individual_Pitching___Dashboard[], 20, FALSE)</f>
        <v>#N/A</v>
      </c>
      <c r="K1416" s="9" t="e">
        <f>VLOOKUP($D1416, Individual_Pitching___Advanced[], 21,FALSE)</f>
        <v>#N/A</v>
      </c>
      <c r="L1416" s="9" t="e">
        <f>VLOOKUP($B1416, 'Team Per G'!$A$2:$G$31, 7, FALSE)</f>
        <v>#N/A</v>
      </c>
      <c r="M1416" s="9" t="e">
        <f>VLOOKUP($B1416, 'FanGraphs - Team WAR Projected'!$B$2:$E$31, 3, FALSE)/162</f>
        <v>#N/A</v>
      </c>
      <c r="N1416" s="9" t="e">
        <f>VLOOKUP($B1416, Team_Pitching___Advanced[[Team]:[xFIP]], 19,FALSE)</f>
        <v>#N/A</v>
      </c>
      <c r="O1416" s="9" t="e">
        <f>VLOOKUP($B1416, Team_Pitching___Advanced[], 20, FALSE)</f>
        <v>#N/A</v>
      </c>
      <c r="P1416" s="9" t="e">
        <f>VLOOKUP($B1416, Team_Batting___Dashboard[[Team]:[wOBA]], 16, FALSE)</f>
        <v>#N/A</v>
      </c>
      <c r="Q1416" s="9" t="e">
        <f>VLOOKUP($B1416, Team_Batting___Advanced[[Team]:[OPS]], 9, FALSE)</f>
        <v>#N/A</v>
      </c>
      <c r="R1416" s="9" t="e">
        <f>VLOOKUP($B1416, Team_Batting___Advanced[], 19, FALSE)</f>
        <v>#N/A</v>
      </c>
      <c r="S1416" s="9" t="e">
        <f>VLOOKUP($B1416, 'Team Per G'!$A$2:$G$31, 3, FALSE)</f>
        <v>#N/A</v>
      </c>
      <c r="T1416" s="9" t="e">
        <f>VLOOKUP($B1416, 'Team Per G'!$A$2:$G$31, 5, FALSE)</f>
        <v>#N/A</v>
      </c>
      <c r="U1416" s="9" t="e">
        <f>VLOOKUP($B1416, 'Team Per G'!$A$2:$G$31, 4, FALSE)</f>
        <v>#N/A</v>
      </c>
      <c r="V1416" s="9" t="e">
        <f>VLOOKUP($B1416, Team_Batting___Dashboard[], 22, FALSE)/$F1416</f>
        <v>#N/A</v>
      </c>
      <c r="W1416" s="9" t="e">
        <f>VLOOKUP($B1416, 'FanGraphs - Team WAR Projected'!$B$2:$E$31, 4, FALSE)/162</f>
        <v>#N/A</v>
      </c>
      <c r="X1416" s="9" t="e">
        <f>VLOOKUP($B1416, FanGraphs_Standings[[Abbreviation]:[2024 Year to Date RS/G]], 6, FALSE)/$F1416</f>
        <v>#N/A</v>
      </c>
      <c r="Y1416" s="9" t="e">
        <f>VLOOKUP($B1416, FanGraphs_Standings[[Abbreviation]:[2024 Projected Full Season RDif]], 19, FALSE)/162</f>
        <v>#N/A</v>
      </c>
      <c r="Z1416" s="9" t="e">
        <f>VLOOKUP($B1416, FanGraphs_Standings[[Abbreviation]:[2024 Projected Full Season RDif]], 5, FALSE)</f>
        <v>#N/A</v>
      </c>
      <c r="AA1416" s="9" t="e">
        <f>VLOOKUP($B1416, FanGraphs_Standings[[Abbreviation]:[2024 Projected Full Season W%]], 18, FALSE)</f>
        <v>#N/A</v>
      </c>
      <c r="AB1416" s="9" t="e">
        <f>VLOOKUP($B1416, 'Home Field Adv'!$A$2:$I$31, 9, FALSE)</f>
        <v>#N/A</v>
      </c>
      <c r="AC1416" s="9" t="e">
        <f>VLOOKUP($C1416, FanGraphs_Standings[[Abbreviation]:[2024 Year to Date G]], 2, FALSE)</f>
        <v>#N/A</v>
      </c>
      <c r="AD1416" s="9" t="e">
        <f>VLOOKUP($E1416, 'SP Per G'!$A$2:$D$1380, 3, FALSE)</f>
        <v>#N/A</v>
      </c>
      <c r="AE1416" s="9" t="e">
        <f>VLOOKUP($E1416, 'SP Per G'!$A$2:$D$1380, 4, FALSE)</f>
        <v>#N/A</v>
      </c>
      <c r="AF1416" s="9" t="e">
        <f>VLOOKUP($E1416, Individual_Pitching___Dashboard[], 18, FALSE)</f>
        <v>#N/A</v>
      </c>
      <c r="AG1416" s="9" t="e">
        <f>VLOOKUP($E1416, Individual_Pitching___Dashboard[], 20, FALSE)</f>
        <v>#N/A</v>
      </c>
      <c r="AH1416" s="9" t="e">
        <f>VLOOKUP($E1416, Individual_Pitching___Advanced[], 21,FALSE)</f>
        <v>#N/A</v>
      </c>
      <c r="AI1416" s="9" t="e">
        <f>VLOOKUP($C1416, 'Team Per G'!$A$2:$G$31, 7, FALSE)</f>
        <v>#N/A</v>
      </c>
      <c r="AJ1416" s="9" t="e">
        <f>VLOOKUP($C1416, 'FanGraphs - Team WAR Projected'!$B$2:$E$31, 3, FALSE)/162</f>
        <v>#N/A</v>
      </c>
      <c r="AK1416" s="9" t="e">
        <f>VLOOKUP($C1416, Team_Pitching___Advanced[[Team]:[xFIP]], 19,FALSE)</f>
        <v>#N/A</v>
      </c>
      <c r="AL1416" s="9" t="e">
        <f>VLOOKUP($C1416, Team_Pitching___Advanced[], 20, FALSE)</f>
        <v>#N/A</v>
      </c>
      <c r="AM1416" s="9" t="e">
        <f>VLOOKUP($C1416, Team_Batting___Dashboard[[Team]:[wOBA]], 16, FALSE)</f>
        <v>#N/A</v>
      </c>
      <c r="AN1416" s="9" t="e">
        <f>VLOOKUP($C1416, Team_Batting___Advanced[[Team]:[OPS]], 9, FALSE)</f>
        <v>#N/A</v>
      </c>
      <c r="AO1416" s="9" t="e">
        <f>VLOOKUP($C1416, Team_Batting___Advanced[], 19, FALSE)</f>
        <v>#N/A</v>
      </c>
      <c r="AP1416" s="9" t="e">
        <f>VLOOKUP($C1416, 'Team Per G'!$A$2:$G$31, 3, FALSE)</f>
        <v>#N/A</v>
      </c>
      <c r="AQ1416" s="9" t="e">
        <f>VLOOKUP($C1416, 'Team Per G'!$A$2:$G$31, 5, FALSE)</f>
        <v>#N/A</v>
      </c>
      <c r="AR1416" s="9" t="e">
        <f>VLOOKUP($C1416, 'Team Per G'!$A$2:$G$31, 4, FALSE)</f>
        <v>#N/A</v>
      </c>
      <c r="AS1416" s="9" t="e">
        <f>VLOOKUP($C1416, Team_Batting___Dashboard[], 22, FALSE)/$AC1416</f>
        <v>#N/A</v>
      </c>
      <c r="AT1416" s="9" t="e">
        <f>VLOOKUP($C1416, 'FanGraphs - Team WAR Projected'!$B$2:$E$31, 4, FALSE)/162</f>
        <v>#N/A</v>
      </c>
      <c r="AU1416" s="9" t="e">
        <f>VLOOKUP($C1416, FanGraphs_Standings[[Abbreviation]:[2024 Year to Date RS/G]], 6, FALSE)/$AC1416</f>
        <v>#N/A</v>
      </c>
      <c r="AV1416" s="9" t="e">
        <f>VLOOKUP($C1416, FanGraphs_Standings[[Abbreviation]:[2024 Projected Full Season RDif]], 19, FALSE)/162</f>
        <v>#N/A</v>
      </c>
      <c r="AW1416" s="9" t="e">
        <f>VLOOKUP($C1416, FanGraphs_Standings[[Abbreviation]:[2024 Projected Full Season RDif]], 5, FALSE)</f>
        <v>#N/A</v>
      </c>
      <c r="AX1416" s="9" t="e">
        <f>VLOOKUP($C1416, FanGraphs_Standings[[Abbreviation]:[2024 Projected Full Season W%]], 18, FALSE)</f>
        <v>#N/A</v>
      </c>
      <c r="AY1416" s="9" t="e">
        <f>VLOOKUP($C1416, 'Home Field Adv'!$A$2:$K$31, 11, FALSE)</f>
        <v>#N/A</v>
      </c>
      <c r="BB1416" s="5" t="str">
        <f t="shared" si="67"/>
        <v/>
      </c>
      <c r="BC1416" s="5" t="str">
        <f t="shared" si="68"/>
        <v/>
      </c>
      <c r="BD1416" s="5" t="str">
        <f t="shared" si="69"/>
        <v/>
      </c>
    </row>
    <row r="1417" spans="6:56" x14ac:dyDescent="0.45">
      <c r="F1417" s="9" t="e">
        <f>VLOOKUP($B1417, FanGraphs_Standings[[Abbreviation]:[2024 Year to Date G]], 2, FALSE)</f>
        <v>#N/A</v>
      </c>
      <c r="G1417" s="9" t="e">
        <f>IF(ISERR(VLOOKUP($D1417, 'SP Per G'!$A$2:$D$1380, 3, FALSE)), L1417, VLOOKUP($D1417, 'SP Per G'!$A$2:$D$1380, 3, FALSE))</f>
        <v>#N/A</v>
      </c>
      <c r="H1417" s="9" t="e">
        <f>VLOOKUP($D1417, 'SP Per G'!$A$2:$D$1380, 4, FALSE)</f>
        <v>#N/A</v>
      </c>
      <c r="I1417" s="9" t="e">
        <f>VLOOKUP($D1417, Individual_Pitching___Dashboard[], 18, FALSE)</f>
        <v>#N/A</v>
      </c>
      <c r="J1417" s="9" t="e">
        <f>VLOOKUP($D1417, Individual_Pitching___Dashboard[], 20, FALSE)</f>
        <v>#N/A</v>
      </c>
      <c r="K1417" s="9" t="e">
        <f>VLOOKUP($D1417, Individual_Pitching___Advanced[], 21,FALSE)</f>
        <v>#N/A</v>
      </c>
      <c r="L1417" s="9" t="e">
        <f>VLOOKUP($B1417, 'Team Per G'!$A$2:$G$31, 7, FALSE)</f>
        <v>#N/A</v>
      </c>
      <c r="M1417" s="9" t="e">
        <f>VLOOKUP($B1417, 'FanGraphs - Team WAR Projected'!$B$2:$E$31, 3, FALSE)/162</f>
        <v>#N/A</v>
      </c>
      <c r="N1417" s="9" t="e">
        <f>VLOOKUP($B1417, Team_Pitching___Advanced[[Team]:[xFIP]], 19,FALSE)</f>
        <v>#N/A</v>
      </c>
      <c r="O1417" s="9" t="e">
        <f>VLOOKUP($B1417, Team_Pitching___Advanced[], 20, FALSE)</f>
        <v>#N/A</v>
      </c>
      <c r="P1417" s="9" t="e">
        <f>VLOOKUP($B1417, Team_Batting___Dashboard[[Team]:[wOBA]], 16, FALSE)</f>
        <v>#N/A</v>
      </c>
      <c r="Q1417" s="9" t="e">
        <f>VLOOKUP($B1417, Team_Batting___Advanced[[Team]:[OPS]], 9, FALSE)</f>
        <v>#N/A</v>
      </c>
      <c r="R1417" s="9" t="e">
        <f>VLOOKUP($B1417, Team_Batting___Advanced[], 19, FALSE)</f>
        <v>#N/A</v>
      </c>
      <c r="S1417" s="9" t="e">
        <f>VLOOKUP($B1417, 'Team Per G'!$A$2:$G$31, 3, FALSE)</f>
        <v>#N/A</v>
      </c>
      <c r="T1417" s="9" t="e">
        <f>VLOOKUP($B1417, 'Team Per G'!$A$2:$G$31, 5, FALSE)</f>
        <v>#N/A</v>
      </c>
      <c r="U1417" s="9" t="e">
        <f>VLOOKUP($B1417, 'Team Per G'!$A$2:$G$31, 4, FALSE)</f>
        <v>#N/A</v>
      </c>
      <c r="V1417" s="9" t="e">
        <f>VLOOKUP($B1417, Team_Batting___Dashboard[], 22, FALSE)/$F1417</f>
        <v>#N/A</v>
      </c>
      <c r="W1417" s="9" t="e">
        <f>VLOOKUP($B1417, 'FanGraphs - Team WAR Projected'!$B$2:$E$31, 4, FALSE)/162</f>
        <v>#N/A</v>
      </c>
      <c r="X1417" s="9" t="e">
        <f>VLOOKUP($B1417, FanGraphs_Standings[[Abbreviation]:[2024 Year to Date RS/G]], 6, FALSE)/$F1417</f>
        <v>#N/A</v>
      </c>
      <c r="Y1417" s="9" t="e">
        <f>VLOOKUP($B1417, FanGraphs_Standings[[Abbreviation]:[2024 Projected Full Season RDif]], 19, FALSE)/162</f>
        <v>#N/A</v>
      </c>
      <c r="Z1417" s="9" t="e">
        <f>VLOOKUP($B1417, FanGraphs_Standings[[Abbreviation]:[2024 Projected Full Season RDif]], 5, FALSE)</f>
        <v>#N/A</v>
      </c>
      <c r="AA1417" s="9" t="e">
        <f>VLOOKUP($B1417, FanGraphs_Standings[[Abbreviation]:[2024 Projected Full Season W%]], 18, FALSE)</f>
        <v>#N/A</v>
      </c>
      <c r="AB1417" s="9" t="e">
        <f>VLOOKUP($B1417, 'Home Field Adv'!$A$2:$I$31, 9, FALSE)</f>
        <v>#N/A</v>
      </c>
      <c r="AC1417" s="9" t="e">
        <f>VLOOKUP($C1417, FanGraphs_Standings[[Abbreviation]:[2024 Year to Date G]], 2, FALSE)</f>
        <v>#N/A</v>
      </c>
      <c r="AD1417" s="9" t="e">
        <f>VLOOKUP($E1417, 'SP Per G'!$A$2:$D$1380, 3, FALSE)</f>
        <v>#N/A</v>
      </c>
      <c r="AE1417" s="9" t="e">
        <f>VLOOKUP($E1417, 'SP Per G'!$A$2:$D$1380, 4, FALSE)</f>
        <v>#N/A</v>
      </c>
      <c r="AF1417" s="9" t="e">
        <f>VLOOKUP($E1417, Individual_Pitching___Dashboard[], 18, FALSE)</f>
        <v>#N/A</v>
      </c>
      <c r="AG1417" s="9" t="e">
        <f>VLOOKUP($E1417, Individual_Pitching___Dashboard[], 20, FALSE)</f>
        <v>#N/A</v>
      </c>
      <c r="AH1417" s="9" t="e">
        <f>VLOOKUP($E1417, Individual_Pitching___Advanced[], 21,FALSE)</f>
        <v>#N/A</v>
      </c>
      <c r="AI1417" s="9" t="e">
        <f>VLOOKUP($C1417, 'Team Per G'!$A$2:$G$31, 7, FALSE)</f>
        <v>#N/A</v>
      </c>
      <c r="AJ1417" s="9" t="e">
        <f>VLOOKUP($C1417, 'FanGraphs - Team WAR Projected'!$B$2:$E$31, 3, FALSE)/162</f>
        <v>#N/A</v>
      </c>
      <c r="AK1417" s="9" t="e">
        <f>VLOOKUP($C1417, Team_Pitching___Advanced[[Team]:[xFIP]], 19,FALSE)</f>
        <v>#N/A</v>
      </c>
      <c r="AL1417" s="9" t="e">
        <f>VLOOKUP($C1417, Team_Pitching___Advanced[], 20, FALSE)</f>
        <v>#N/A</v>
      </c>
      <c r="AM1417" s="9" t="e">
        <f>VLOOKUP($C1417, Team_Batting___Dashboard[[Team]:[wOBA]], 16, FALSE)</f>
        <v>#N/A</v>
      </c>
      <c r="AN1417" s="9" t="e">
        <f>VLOOKUP($C1417, Team_Batting___Advanced[[Team]:[OPS]], 9, FALSE)</f>
        <v>#N/A</v>
      </c>
      <c r="AO1417" s="9" t="e">
        <f>VLOOKUP($C1417, Team_Batting___Advanced[], 19, FALSE)</f>
        <v>#N/A</v>
      </c>
      <c r="AP1417" s="9" t="e">
        <f>VLOOKUP($C1417, 'Team Per G'!$A$2:$G$31, 3, FALSE)</f>
        <v>#N/A</v>
      </c>
      <c r="AQ1417" s="9" t="e">
        <f>VLOOKUP($C1417, 'Team Per G'!$A$2:$G$31, 5, FALSE)</f>
        <v>#N/A</v>
      </c>
      <c r="AR1417" s="9" t="e">
        <f>VLOOKUP($C1417, 'Team Per G'!$A$2:$G$31, 4, FALSE)</f>
        <v>#N/A</v>
      </c>
      <c r="AS1417" s="9" t="e">
        <f>VLOOKUP($C1417, Team_Batting___Dashboard[], 22, FALSE)/$AC1417</f>
        <v>#N/A</v>
      </c>
      <c r="AT1417" s="9" t="e">
        <f>VLOOKUP($C1417, 'FanGraphs - Team WAR Projected'!$B$2:$E$31, 4, FALSE)/162</f>
        <v>#N/A</v>
      </c>
      <c r="AU1417" s="9" t="e">
        <f>VLOOKUP($C1417, FanGraphs_Standings[[Abbreviation]:[2024 Year to Date RS/G]], 6, FALSE)/$AC1417</f>
        <v>#N/A</v>
      </c>
      <c r="AV1417" s="9" t="e">
        <f>VLOOKUP($C1417, FanGraphs_Standings[[Abbreviation]:[2024 Projected Full Season RDif]], 19, FALSE)/162</f>
        <v>#N/A</v>
      </c>
      <c r="AW1417" s="9" t="e">
        <f>VLOOKUP($C1417, FanGraphs_Standings[[Abbreviation]:[2024 Projected Full Season RDif]], 5, FALSE)</f>
        <v>#N/A</v>
      </c>
      <c r="AX1417" s="9" t="e">
        <f>VLOOKUP($C1417, FanGraphs_Standings[[Abbreviation]:[2024 Projected Full Season W%]], 18, FALSE)</f>
        <v>#N/A</v>
      </c>
      <c r="AY1417" s="9" t="e">
        <f>VLOOKUP($C1417, 'Home Field Adv'!$A$2:$K$31, 11, FALSE)</f>
        <v>#N/A</v>
      </c>
      <c r="BB1417" s="5" t="str">
        <f t="shared" si="67"/>
        <v/>
      </c>
      <c r="BC1417" s="5" t="str">
        <f t="shared" si="68"/>
        <v/>
      </c>
      <c r="BD1417" s="5" t="str">
        <f t="shared" si="69"/>
        <v/>
      </c>
    </row>
    <row r="1418" spans="6:56" x14ac:dyDescent="0.45">
      <c r="F1418" s="9" t="e">
        <f>VLOOKUP($B1418, FanGraphs_Standings[[Abbreviation]:[2024 Year to Date G]], 2, FALSE)</f>
        <v>#N/A</v>
      </c>
      <c r="G1418" s="9" t="e">
        <f>IF(ISERR(VLOOKUP($D1418, 'SP Per G'!$A$2:$D$1380, 3, FALSE)), L1418, VLOOKUP($D1418, 'SP Per G'!$A$2:$D$1380, 3, FALSE))</f>
        <v>#N/A</v>
      </c>
      <c r="H1418" s="9" t="e">
        <f>VLOOKUP($D1418, 'SP Per G'!$A$2:$D$1380, 4, FALSE)</f>
        <v>#N/A</v>
      </c>
      <c r="I1418" s="9" t="e">
        <f>VLOOKUP($D1418, Individual_Pitching___Dashboard[], 18, FALSE)</f>
        <v>#N/A</v>
      </c>
      <c r="J1418" s="9" t="e">
        <f>VLOOKUP($D1418, Individual_Pitching___Dashboard[], 20, FALSE)</f>
        <v>#N/A</v>
      </c>
      <c r="K1418" s="9" t="e">
        <f>VLOOKUP($D1418, Individual_Pitching___Advanced[], 21,FALSE)</f>
        <v>#N/A</v>
      </c>
      <c r="L1418" s="9" t="e">
        <f>VLOOKUP($B1418, 'Team Per G'!$A$2:$G$31, 7, FALSE)</f>
        <v>#N/A</v>
      </c>
      <c r="M1418" s="9" t="e">
        <f>VLOOKUP($B1418, 'FanGraphs - Team WAR Projected'!$B$2:$E$31, 3, FALSE)/162</f>
        <v>#N/A</v>
      </c>
      <c r="N1418" s="9" t="e">
        <f>VLOOKUP($B1418, Team_Pitching___Advanced[[Team]:[xFIP]], 19,FALSE)</f>
        <v>#N/A</v>
      </c>
      <c r="O1418" s="9" t="e">
        <f>VLOOKUP($B1418, Team_Pitching___Advanced[], 20, FALSE)</f>
        <v>#N/A</v>
      </c>
      <c r="P1418" s="9" t="e">
        <f>VLOOKUP($B1418, Team_Batting___Dashboard[[Team]:[wOBA]], 16, FALSE)</f>
        <v>#N/A</v>
      </c>
      <c r="Q1418" s="9" t="e">
        <f>VLOOKUP($B1418, Team_Batting___Advanced[[Team]:[OPS]], 9, FALSE)</f>
        <v>#N/A</v>
      </c>
      <c r="R1418" s="9" t="e">
        <f>VLOOKUP($B1418, Team_Batting___Advanced[], 19, FALSE)</f>
        <v>#N/A</v>
      </c>
      <c r="S1418" s="9" t="e">
        <f>VLOOKUP($B1418, 'Team Per G'!$A$2:$G$31, 3, FALSE)</f>
        <v>#N/A</v>
      </c>
      <c r="T1418" s="9" t="e">
        <f>VLOOKUP($B1418, 'Team Per G'!$A$2:$G$31, 5, FALSE)</f>
        <v>#N/A</v>
      </c>
      <c r="U1418" s="9" t="e">
        <f>VLOOKUP($B1418, 'Team Per G'!$A$2:$G$31, 4, FALSE)</f>
        <v>#N/A</v>
      </c>
      <c r="V1418" s="9" t="e">
        <f>VLOOKUP($B1418, Team_Batting___Dashboard[], 22, FALSE)/$F1418</f>
        <v>#N/A</v>
      </c>
      <c r="W1418" s="9" t="e">
        <f>VLOOKUP($B1418, 'FanGraphs - Team WAR Projected'!$B$2:$E$31, 4, FALSE)/162</f>
        <v>#N/A</v>
      </c>
      <c r="X1418" s="9" t="e">
        <f>VLOOKUP($B1418, FanGraphs_Standings[[Abbreviation]:[2024 Year to Date RS/G]], 6, FALSE)/$F1418</f>
        <v>#N/A</v>
      </c>
      <c r="Y1418" s="9" t="e">
        <f>VLOOKUP($B1418, FanGraphs_Standings[[Abbreviation]:[2024 Projected Full Season RDif]], 19, FALSE)/162</f>
        <v>#N/A</v>
      </c>
      <c r="Z1418" s="9" t="e">
        <f>VLOOKUP($B1418, FanGraphs_Standings[[Abbreviation]:[2024 Projected Full Season RDif]], 5, FALSE)</f>
        <v>#N/A</v>
      </c>
      <c r="AA1418" s="9" t="e">
        <f>VLOOKUP($B1418, FanGraphs_Standings[[Abbreviation]:[2024 Projected Full Season W%]], 18, FALSE)</f>
        <v>#N/A</v>
      </c>
      <c r="AB1418" s="9" t="e">
        <f>VLOOKUP($B1418, 'Home Field Adv'!$A$2:$I$31, 9, FALSE)</f>
        <v>#N/A</v>
      </c>
      <c r="AC1418" s="9" t="e">
        <f>VLOOKUP($C1418, FanGraphs_Standings[[Abbreviation]:[2024 Year to Date G]], 2, FALSE)</f>
        <v>#N/A</v>
      </c>
      <c r="AD1418" s="9" t="e">
        <f>VLOOKUP($E1418, 'SP Per G'!$A$2:$D$1380, 3, FALSE)</f>
        <v>#N/A</v>
      </c>
      <c r="AE1418" s="9" t="e">
        <f>VLOOKUP($E1418, 'SP Per G'!$A$2:$D$1380, 4, FALSE)</f>
        <v>#N/A</v>
      </c>
      <c r="AF1418" s="9" t="e">
        <f>VLOOKUP($E1418, Individual_Pitching___Dashboard[], 18, FALSE)</f>
        <v>#N/A</v>
      </c>
      <c r="AG1418" s="9" t="e">
        <f>VLOOKUP($E1418, Individual_Pitching___Dashboard[], 20, FALSE)</f>
        <v>#N/A</v>
      </c>
      <c r="AH1418" s="9" t="e">
        <f>VLOOKUP($E1418, Individual_Pitching___Advanced[], 21,FALSE)</f>
        <v>#N/A</v>
      </c>
      <c r="AI1418" s="9" t="e">
        <f>VLOOKUP($C1418, 'Team Per G'!$A$2:$G$31, 7, FALSE)</f>
        <v>#N/A</v>
      </c>
      <c r="AJ1418" s="9" t="e">
        <f>VLOOKUP($C1418, 'FanGraphs - Team WAR Projected'!$B$2:$E$31, 3, FALSE)/162</f>
        <v>#N/A</v>
      </c>
      <c r="AK1418" s="9" t="e">
        <f>VLOOKUP($C1418, Team_Pitching___Advanced[[Team]:[xFIP]], 19,FALSE)</f>
        <v>#N/A</v>
      </c>
      <c r="AL1418" s="9" t="e">
        <f>VLOOKUP($C1418, Team_Pitching___Advanced[], 20, FALSE)</f>
        <v>#N/A</v>
      </c>
      <c r="AM1418" s="9" t="e">
        <f>VLOOKUP($C1418, Team_Batting___Dashboard[[Team]:[wOBA]], 16, FALSE)</f>
        <v>#N/A</v>
      </c>
      <c r="AN1418" s="9" t="e">
        <f>VLOOKUP($C1418, Team_Batting___Advanced[[Team]:[OPS]], 9, FALSE)</f>
        <v>#N/A</v>
      </c>
      <c r="AO1418" s="9" t="e">
        <f>VLOOKUP($C1418, Team_Batting___Advanced[], 19, FALSE)</f>
        <v>#N/A</v>
      </c>
      <c r="AP1418" s="9" t="e">
        <f>VLOOKUP($C1418, 'Team Per G'!$A$2:$G$31, 3, FALSE)</f>
        <v>#N/A</v>
      </c>
      <c r="AQ1418" s="9" t="e">
        <f>VLOOKUP($C1418, 'Team Per G'!$A$2:$G$31, 5, FALSE)</f>
        <v>#N/A</v>
      </c>
      <c r="AR1418" s="9" t="e">
        <f>VLOOKUP($C1418, 'Team Per G'!$A$2:$G$31, 4, FALSE)</f>
        <v>#N/A</v>
      </c>
      <c r="AS1418" s="9" t="e">
        <f>VLOOKUP($C1418, Team_Batting___Dashboard[], 22, FALSE)/$AC1418</f>
        <v>#N/A</v>
      </c>
      <c r="AT1418" s="9" t="e">
        <f>VLOOKUP($C1418, 'FanGraphs - Team WAR Projected'!$B$2:$E$31, 4, FALSE)/162</f>
        <v>#N/A</v>
      </c>
      <c r="AU1418" s="9" t="e">
        <f>VLOOKUP($C1418, FanGraphs_Standings[[Abbreviation]:[2024 Year to Date RS/G]], 6, FALSE)/$AC1418</f>
        <v>#N/A</v>
      </c>
      <c r="AV1418" s="9" t="e">
        <f>VLOOKUP($C1418, FanGraphs_Standings[[Abbreviation]:[2024 Projected Full Season RDif]], 19, FALSE)/162</f>
        <v>#N/A</v>
      </c>
      <c r="AW1418" s="9" t="e">
        <f>VLOOKUP($C1418, FanGraphs_Standings[[Abbreviation]:[2024 Projected Full Season RDif]], 5, FALSE)</f>
        <v>#N/A</v>
      </c>
      <c r="AX1418" s="9" t="e">
        <f>VLOOKUP($C1418, FanGraphs_Standings[[Abbreviation]:[2024 Projected Full Season W%]], 18, FALSE)</f>
        <v>#N/A</v>
      </c>
      <c r="AY1418" s="9" t="e">
        <f>VLOOKUP($C1418, 'Home Field Adv'!$A$2:$K$31, 11, FALSE)</f>
        <v>#N/A</v>
      </c>
      <c r="BB1418" s="5" t="str">
        <f t="shared" si="67"/>
        <v/>
      </c>
      <c r="BC1418" s="5" t="str">
        <f t="shared" si="68"/>
        <v/>
      </c>
      <c r="BD1418" s="5" t="str">
        <f t="shared" si="69"/>
        <v/>
      </c>
    </row>
    <row r="1419" spans="6:56" x14ac:dyDescent="0.45">
      <c r="F1419" s="9" t="e">
        <f>VLOOKUP($B1419, FanGraphs_Standings[[Abbreviation]:[2024 Year to Date G]], 2, FALSE)</f>
        <v>#N/A</v>
      </c>
      <c r="G1419" s="9" t="e">
        <f>IF(ISERR(VLOOKUP($D1419, 'SP Per G'!$A$2:$D$1380, 3, FALSE)), L1419, VLOOKUP($D1419, 'SP Per G'!$A$2:$D$1380, 3, FALSE))</f>
        <v>#N/A</v>
      </c>
      <c r="H1419" s="9" t="e">
        <f>VLOOKUP($D1419, 'SP Per G'!$A$2:$D$1380, 4, FALSE)</f>
        <v>#N/A</v>
      </c>
      <c r="I1419" s="9" t="e">
        <f>VLOOKUP($D1419, Individual_Pitching___Dashboard[], 18, FALSE)</f>
        <v>#N/A</v>
      </c>
      <c r="J1419" s="9" t="e">
        <f>VLOOKUP($D1419, Individual_Pitching___Dashboard[], 20, FALSE)</f>
        <v>#N/A</v>
      </c>
      <c r="K1419" s="9" t="e">
        <f>VLOOKUP($D1419, Individual_Pitching___Advanced[], 21,FALSE)</f>
        <v>#N/A</v>
      </c>
      <c r="L1419" s="9" t="e">
        <f>VLOOKUP($B1419, 'Team Per G'!$A$2:$G$31, 7, FALSE)</f>
        <v>#N/A</v>
      </c>
      <c r="M1419" s="9" t="e">
        <f>VLOOKUP($B1419, 'FanGraphs - Team WAR Projected'!$B$2:$E$31, 3, FALSE)/162</f>
        <v>#N/A</v>
      </c>
      <c r="N1419" s="9" t="e">
        <f>VLOOKUP($B1419, Team_Pitching___Advanced[[Team]:[xFIP]], 19,FALSE)</f>
        <v>#N/A</v>
      </c>
      <c r="O1419" s="9" t="e">
        <f>VLOOKUP($B1419, Team_Pitching___Advanced[], 20, FALSE)</f>
        <v>#N/A</v>
      </c>
      <c r="P1419" s="9" t="e">
        <f>VLOOKUP($B1419, Team_Batting___Dashboard[[Team]:[wOBA]], 16, FALSE)</f>
        <v>#N/A</v>
      </c>
      <c r="Q1419" s="9" t="e">
        <f>VLOOKUP($B1419, Team_Batting___Advanced[[Team]:[OPS]], 9, FALSE)</f>
        <v>#N/A</v>
      </c>
      <c r="R1419" s="9" t="e">
        <f>VLOOKUP($B1419, Team_Batting___Advanced[], 19, FALSE)</f>
        <v>#N/A</v>
      </c>
      <c r="S1419" s="9" t="e">
        <f>VLOOKUP($B1419, 'Team Per G'!$A$2:$G$31, 3, FALSE)</f>
        <v>#N/A</v>
      </c>
      <c r="T1419" s="9" t="e">
        <f>VLOOKUP($B1419, 'Team Per G'!$A$2:$G$31, 5, FALSE)</f>
        <v>#N/A</v>
      </c>
      <c r="U1419" s="9" t="e">
        <f>VLOOKUP($B1419, 'Team Per G'!$A$2:$G$31, 4, FALSE)</f>
        <v>#N/A</v>
      </c>
      <c r="V1419" s="9" t="e">
        <f>VLOOKUP($B1419, Team_Batting___Dashboard[], 22, FALSE)/$F1419</f>
        <v>#N/A</v>
      </c>
      <c r="W1419" s="9" t="e">
        <f>VLOOKUP($B1419, 'FanGraphs - Team WAR Projected'!$B$2:$E$31, 4, FALSE)/162</f>
        <v>#N/A</v>
      </c>
      <c r="X1419" s="9" t="e">
        <f>VLOOKUP($B1419, FanGraphs_Standings[[Abbreviation]:[2024 Year to Date RS/G]], 6, FALSE)/$F1419</f>
        <v>#N/A</v>
      </c>
      <c r="Y1419" s="9" t="e">
        <f>VLOOKUP($B1419, FanGraphs_Standings[[Abbreviation]:[2024 Projected Full Season RDif]], 19, FALSE)/162</f>
        <v>#N/A</v>
      </c>
      <c r="Z1419" s="9" t="e">
        <f>VLOOKUP($B1419, FanGraphs_Standings[[Abbreviation]:[2024 Projected Full Season RDif]], 5, FALSE)</f>
        <v>#N/A</v>
      </c>
      <c r="AA1419" s="9" t="e">
        <f>VLOOKUP($B1419, FanGraphs_Standings[[Abbreviation]:[2024 Projected Full Season W%]], 18, FALSE)</f>
        <v>#N/A</v>
      </c>
      <c r="AB1419" s="9" t="e">
        <f>VLOOKUP($B1419, 'Home Field Adv'!$A$2:$I$31, 9, FALSE)</f>
        <v>#N/A</v>
      </c>
      <c r="AC1419" s="9" t="e">
        <f>VLOOKUP($C1419, FanGraphs_Standings[[Abbreviation]:[2024 Year to Date G]], 2, FALSE)</f>
        <v>#N/A</v>
      </c>
      <c r="AD1419" s="9" t="e">
        <f>VLOOKUP($E1419, 'SP Per G'!$A$2:$D$1380, 3, FALSE)</f>
        <v>#N/A</v>
      </c>
      <c r="AE1419" s="9" t="e">
        <f>VLOOKUP($E1419, 'SP Per G'!$A$2:$D$1380, 4, FALSE)</f>
        <v>#N/A</v>
      </c>
      <c r="AF1419" s="9" t="e">
        <f>VLOOKUP($E1419, Individual_Pitching___Dashboard[], 18, FALSE)</f>
        <v>#N/A</v>
      </c>
      <c r="AG1419" s="9" t="e">
        <f>VLOOKUP($E1419, Individual_Pitching___Dashboard[], 20, FALSE)</f>
        <v>#N/A</v>
      </c>
      <c r="AH1419" s="9" t="e">
        <f>VLOOKUP($E1419, Individual_Pitching___Advanced[], 21,FALSE)</f>
        <v>#N/A</v>
      </c>
      <c r="AI1419" s="9" t="e">
        <f>VLOOKUP($C1419, 'Team Per G'!$A$2:$G$31, 7, FALSE)</f>
        <v>#N/A</v>
      </c>
      <c r="AJ1419" s="9" t="e">
        <f>VLOOKUP($C1419, 'FanGraphs - Team WAR Projected'!$B$2:$E$31, 3, FALSE)/162</f>
        <v>#N/A</v>
      </c>
      <c r="AK1419" s="9" t="e">
        <f>VLOOKUP($C1419, Team_Pitching___Advanced[[Team]:[xFIP]], 19,FALSE)</f>
        <v>#N/A</v>
      </c>
      <c r="AL1419" s="9" t="e">
        <f>VLOOKUP($C1419, Team_Pitching___Advanced[], 20, FALSE)</f>
        <v>#N/A</v>
      </c>
      <c r="AM1419" s="9" t="e">
        <f>VLOOKUP($C1419, Team_Batting___Dashboard[[Team]:[wOBA]], 16, FALSE)</f>
        <v>#N/A</v>
      </c>
      <c r="AN1419" s="9" t="e">
        <f>VLOOKUP($C1419, Team_Batting___Advanced[[Team]:[OPS]], 9, FALSE)</f>
        <v>#N/A</v>
      </c>
      <c r="AO1419" s="9" t="e">
        <f>VLOOKUP($C1419, Team_Batting___Advanced[], 19, FALSE)</f>
        <v>#N/A</v>
      </c>
      <c r="AP1419" s="9" t="e">
        <f>VLOOKUP($C1419, 'Team Per G'!$A$2:$G$31, 3, FALSE)</f>
        <v>#N/A</v>
      </c>
      <c r="AQ1419" s="9" t="e">
        <f>VLOOKUP($C1419, 'Team Per G'!$A$2:$G$31, 5, FALSE)</f>
        <v>#N/A</v>
      </c>
      <c r="AR1419" s="9" t="e">
        <f>VLOOKUP($C1419, 'Team Per G'!$A$2:$G$31, 4, FALSE)</f>
        <v>#N/A</v>
      </c>
      <c r="AS1419" s="9" t="e">
        <f>VLOOKUP($C1419, Team_Batting___Dashboard[], 22, FALSE)/$AC1419</f>
        <v>#N/A</v>
      </c>
      <c r="AT1419" s="9" t="e">
        <f>VLOOKUP($C1419, 'FanGraphs - Team WAR Projected'!$B$2:$E$31, 4, FALSE)/162</f>
        <v>#N/A</v>
      </c>
      <c r="AU1419" s="9" t="e">
        <f>VLOOKUP($C1419, FanGraphs_Standings[[Abbreviation]:[2024 Year to Date RS/G]], 6, FALSE)/$AC1419</f>
        <v>#N/A</v>
      </c>
      <c r="AV1419" s="9" t="e">
        <f>VLOOKUP($C1419, FanGraphs_Standings[[Abbreviation]:[2024 Projected Full Season RDif]], 19, FALSE)/162</f>
        <v>#N/A</v>
      </c>
      <c r="AW1419" s="9" t="e">
        <f>VLOOKUP($C1419, FanGraphs_Standings[[Abbreviation]:[2024 Projected Full Season RDif]], 5, FALSE)</f>
        <v>#N/A</v>
      </c>
      <c r="AX1419" s="9" t="e">
        <f>VLOOKUP($C1419, FanGraphs_Standings[[Abbreviation]:[2024 Projected Full Season W%]], 18, FALSE)</f>
        <v>#N/A</v>
      </c>
      <c r="AY1419" s="9" t="e">
        <f>VLOOKUP($C1419, 'Home Field Adv'!$A$2:$K$31, 11, FALSE)</f>
        <v>#N/A</v>
      </c>
      <c r="BB1419" s="5" t="str">
        <f t="shared" si="67"/>
        <v/>
      </c>
      <c r="BC1419" s="5" t="str">
        <f t="shared" si="68"/>
        <v/>
      </c>
      <c r="BD1419" s="5" t="str">
        <f t="shared" si="69"/>
        <v/>
      </c>
    </row>
    <row r="1420" spans="6:56" x14ac:dyDescent="0.45">
      <c r="F1420" s="9" t="e">
        <f>VLOOKUP($B1420, FanGraphs_Standings[[Abbreviation]:[2024 Year to Date G]], 2, FALSE)</f>
        <v>#N/A</v>
      </c>
      <c r="G1420" s="9" t="e">
        <f>IF(ISERR(VLOOKUP($D1420, 'SP Per G'!$A$2:$D$1380, 3, FALSE)), L1420, VLOOKUP($D1420, 'SP Per G'!$A$2:$D$1380, 3, FALSE))</f>
        <v>#N/A</v>
      </c>
      <c r="H1420" s="9" t="e">
        <f>VLOOKUP($D1420, 'SP Per G'!$A$2:$D$1380, 4, FALSE)</f>
        <v>#N/A</v>
      </c>
      <c r="I1420" s="9" t="e">
        <f>VLOOKUP($D1420, Individual_Pitching___Dashboard[], 18, FALSE)</f>
        <v>#N/A</v>
      </c>
      <c r="J1420" s="9" t="e">
        <f>VLOOKUP($D1420, Individual_Pitching___Dashboard[], 20, FALSE)</f>
        <v>#N/A</v>
      </c>
      <c r="K1420" s="9" t="e">
        <f>VLOOKUP($D1420, Individual_Pitching___Advanced[], 21,FALSE)</f>
        <v>#N/A</v>
      </c>
      <c r="L1420" s="9" t="e">
        <f>VLOOKUP($B1420, 'Team Per G'!$A$2:$G$31, 7, FALSE)</f>
        <v>#N/A</v>
      </c>
      <c r="M1420" s="9" t="e">
        <f>VLOOKUP($B1420, 'FanGraphs - Team WAR Projected'!$B$2:$E$31, 3, FALSE)/162</f>
        <v>#N/A</v>
      </c>
      <c r="N1420" s="9" t="e">
        <f>VLOOKUP($B1420, Team_Pitching___Advanced[[Team]:[xFIP]], 19,FALSE)</f>
        <v>#N/A</v>
      </c>
      <c r="O1420" s="9" t="e">
        <f>VLOOKUP($B1420, Team_Pitching___Advanced[], 20, FALSE)</f>
        <v>#N/A</v>
      </c>
      <c r="P1420" s="9" t="e">
        <f>VLOOKUP($B1420, Team_Batting___Dashboard[[Team]:[wOBA]], 16, FALSE)</f>
        <v>#N/A</v>
      </c>
      <c r="Q1420" s="9" t="e">
        <f>VLOOKUP($B1420, Team_Batting___Advanced[[Team]:[OPS]], 9, FALSE)</f>
        <v>#N/A</v>
      </c>
      <c r="R1420" s="9" t="e">
        <f>VLOOKUP($B1420, Team_Batting___Advanced[], 19, FALSE)</f>
        <v>#N/A</v>
      </c>
      <c r="S1420" s="9" t="e">
        <f>VLOOKUP($B1420, 'Team Per G'!$A$2:$G$31, 3, FALSE)</f>
        <v>#N/A</v>
      </c>
      <c r="T1420" s="9" t="e">
        <f>VLOOKUP($B1420, 'Team Per G'!$A$2:$G$31, 5, FALSE)</f>
        <v>#N/A</v>
      </c>
      <c r="U1420" s="9" t="e">
        <f>VLOOKUP($B1420, 'Team Per G'!$A$2:$G$31, 4, FALSE)</f>
        <v>#N/A</v>
      </c>
      <c r="V1420" s="9" t="e">
        <f>VLOOKUP($B1420, Team_Batting___Dashboard[], 22, FALSE)/$F1420</f>
        <v>#N/A</v>
      </c>
      <c r="W1420" s="9" t="e">
        <f>VLOOKUP($B1420, 'FanGraphs - Team WAR Projected'!$B$2:$E$31, 4, FALSE)/162</f>
        <v>#N/A</v>
      </c>
      <c r="X1420" s="9" t="e">
        <f>VLOOKUP($B1420, FanGraphs_Standings[[Abbreviation]:[2024 Year to Date RS/G]], 6, FALSE)/$F1420</f>
        <v>#N/A</v>
      </c>
      <c r="Y1420" s="9" t="e">
        <f>VLOOKUP($B1420, FanGraphs_Standings[[Abbreviation]:[2024 Projected Full Season RDif]], 19, FALSE)/162</f>
        <v>#N/A</v>
      </c>
      <c r="Z1420" s="9" t="e">
        <f>VLOOKUP($B1420, FanGraphs_Standings[[Abbreviation]:[2024 Projected Full Season RDif]], 5, FALSE)</f>
        <v>#N/A</v>
      </c>
      <c r="AA1420" s="9" t="e">
        <f>VLOOKUP($B1420, FanGraphs_Standings[[Abbreviation]:[2024 Projected Full Season W%]], 18, FALSE)</f>
        <v>#N/A</v>
      </c>
      <c r="AB1420" s="9" t="e">
        <f>VLOOKUP($B1420, 'Home Field Adv'!$A$2:$I$31, 9, FALSE)</f>
        <v>#N/A</v>
      </c>
      <c r="AC1420" s="9" t="e">
        <f>VLOOKUP($C1420, FanGraphs_Standings[[Abbreviation]:[2024 Year to Date G]], 2, FALSE)</f>
        <v>#N/A</v>
      </c>
      <c r="AD1420" s="9" t="e">
        <f>VLOOKUP($E1420, 'SP Per G'!$A$2:$D$1380, 3, FALSE)</f>
        <v>#N/A</v>
      </c>
      <c r="AE1420" s="9" t="e">
        <f>VLOOKUP($E1420, 'SP Per G'!$A$2:$D$1380, 4, FALSE)</f>
        <v>#N/A</v>
      </c>
      <c r="AF1420" s="9" t="e">
        <f>VLOOKUP($E1420, Individual_Pitching___Dashboard[], 18, FALSE)</f>
        <v>#N/A</v>
      </c>
      <c r="AG1420" s="9" t="e">
        <f>VLOOKUP($E1420, Individual_Pitching___Dashboard[], 20, FALSE)</f>
        <v>#N/A</v>
      </c>
      <c r="AH1420" s="9" t="e">
        <f>VLOOKUP($E1420, Individual_Pitching___Advanced[], 21,FALSE)</f>
        <v>#N/A</v>
      </c>
      <c r="AI1420" s="9" t="e">
        <f>VLOOKUP($C1420, 'Team Per G'!$A$2:$G$31, 7, FALSE)</f>
        <v>#N/A</v>
      </c>
      <c r="AJ1420" s="9" t="e">
        <f>VLOOKUP($C1420, 'FanGraphs - Team WAR Projected'!$B$2:$E$31, 3, FALSE)/162</f>
        <v>#N/A</v>
      </c>
      <c r="AK1420" s="9" t="e">
        <f>VLOOKUP($C1420, Team_Pitching___Advanced[[Team]:[xFIP]], 19,FALSE)</f>
        <v>#N/A</v>
      </c>
      <c r="AL1420" s="9" t="e">
        <f>VLOOKUP($C1420, Team_Pitching___Advanced[], 20, FALSE)</f>
        <v>#N/A</v>
      </c>
      <c r="AM1420" s="9" t="e">
        <f>VLOOKUP($C1420, Team_Batting___Dashboard[[Team]:[wOBA]], 16, FALSE)</f>
        <v>#N/A</v>
      </c>
      <c r="AN1420" s="9" t="e">
        <f>VLOOKUP($C1420, Team_Batting___Advanced[[Team]:[OPS]], 9, FALSE)</f>
        <v>#N/A</v>
      </c>
      <c r="AO1420" s="9" t="e">
        <f>VLOOKUP($C1420, Team_Batting___Advanced[], 19, FALSE)</f>
        <v>#N/A</v>
      </c>
      <c r="AP1420" s="9" t="e">
        <f>VLOOKUP($C1420, 'Team Per G'!$A$2:$G$31, 3, FALSE)</f>
        <v>#N/A</v>
      </c>
      <c r="AQ1420" s="9" t="e">
        <f>VLOOKUP($C1420, 'Team Per G'!$A$2:$G$31, 5, FALSE)</f>
        <v>#N/A</v>
      </c>
      <c r="AR1420" s="9" t="e">
        <f>VLOOKUP($C1420, 'Team Per G'!$A$2:$G$31, 4, FALSE)</f>
        <v>#N/A</v>
      </c>
      <c r="AS1420" s="9" t="e">
        <f>VLOOKUP($C1420, Team_Batting___Dashboard[], 22, FALSE)/$AC1420</f>
        <v>#N/A</v>
      </c>
      <c r="AT1420" s="9" t="e">
        <f>VLOOKUP($C1420, 'FanGraphs - Team WAR Projected'!$B$2:$E$31, 4, FALSE)/162</f>
        <v>#N/A</v>
      </c>
      <c r="AU1420" s="9" t="e">
        <f>VLOOKUP($C1420, FanGraphs_Standings[[Abbreviation]:[2024 Year to Date RS/G]], 6, FALSE)/$AC1420</f>
        <v>#N/A</v>
      </c>
      <c r="AV1420" s="9" t="e">
        <f>VLOOKUP($C1420, FanGraphs_Standings[[Abbreviation]:[2024 Projected Full Season RDif]], 19, FALSE)/162</f>
        <v>#N/A</v>
      </c>
      <c r="AW1420" s="9" t="e">
        <f>VLOOKUP($C1420, FanGraphs_Standings[[Abbreviation]:[2024 Projected Full Season RDif]], 5, FALSE)</f>
        <v>#N/A</v>
      </c>
      <c r="AX1420" s="9" t="e">
        <f>VLOOKUP($C1420, FanGraphs_Standings[[Abbreviation]:[2024 Projected Full Season W%]], 18, FALSE)</f>
        <v>#N/A</v>
      </c>
      <c r="AY1420" s="9" t="e">
        <f>VLOOKUP($C1420, 'Home Field Adv'!$A$2:$K$31, 11, FALSE)</f>
        <v>#N/A</v>
      </c>
      <c r="BB1420" s="5" t="str">
        <f t="shared" si="67"/>
        <v/>
      </c>
      <c r="BC1420" s="5" t="str">
        <f t="shared" si="68"/>
        <v/>
      </c>
      <c r="BD1420" s="5" t="str">
        <f t="shared" si="69"/>
        <v/>
      </c>
    </row>
    <row r="1421" spans="6:56" x14ac:dyDescent="0.45">
      <c r="F1421" s="9" t="e">
        <f>VLOOKUP($B1421, FanGraphs_Standings[[Abbreviation]:[2024 Year to Date G]], 2, FALSE)</f>
        <v>#N/A</v>
      </c>
      <c r="G1421" s="9" t="e">
        <f>IF(ISERR(VLOOKUP($D1421, 'SP Per G'!$A$2:$D$1380, 3, FALSE)), L1421, VLOOKUP($D1421, 'SP Per G'!$A$2:$D$1380, 3, FALSE))</f>
        <v>#N/A</v>
      </c>
      <c r="H1421" s="9" t="e">
        <f>VLOOKUP($D1421, 'SP Per G'!$A$2:$D$1380, 4, FALSE)</f>
        <v>#N/A</v>
      </c>
      <c r="I1421" s="9" t="e">
        <f>VLOOKUP($D1421, Individual_Pitching___Dashboard[], 18, FALSE)</f>
        <v>#N/A</v>
      </c>
      <c r="J1421" s="9" t="e">
        <f>VLOOKUP($D1421, Individual_Pitching___Dashboard[], 20, FALSE)</f>
        <v>#N/A</v>
      </c>
      <c r="K1421" s="9" t="e">
        <f>VLOOKUP($D1421, Individual_Pitching___Advanced[], 21,FALSE)</f>
        <v>#N/A</v>
      </c>
      <c r="L1421" s="9" t="e">
        <f>VLOOKUP($B1421, 'Team Per G'!$A$2:$G$31, 7, FALSE)</f>
        <v>#N/A</v>
      </c>
      <c r="M1421" s="9" t="e">
        <f>VLOOKUP($B1421, 'FanGraphs - Team WAR Projected'!$B$2:$E$31, 3, FALSE)/162</f>
        <v>#N/A</v>
      </c>
      <c r="N1421" s="9" t="e">
        <f>VLOOKUP($B1421, Team_Pitching___Advanced[[Team]:[xFIP]], 19,FALSE)</f>
        <v>#N/A</v>
      </c>
      <c r="O1421" s="9" t="e">
        <f>VLOOKUP($B1421, Team_Pitching___Advanced[], 20, FALSE)</f>
        <v>#N/A</v>
      </c>
      <c r="P1421" s="9" t="e">
        <f>VLOOKUP($B1421, Team_Batting___Dashboard[[Team]:[wOBA]], 16, FALSE)</f>
        <v>#N/A</v>
      </c>
      <c r="Q1421" s="9" t="e">
        <f>VLOOKUP($B1421, Team_Batting___Advanced[[Team]:[OPS]], 9, FALSE)</f>
        <v>#N/A</v>
      </c>
      <c r="R1421" s="9" t="e">
        <f>VLOOKUP($B1421, Team_Batting___Advanced[], 19, FALSE)</f>
        <v>#N/A</v>
      </c>
      <c r="S1421" s="9" t="e">
        <f>VLOOKUP($B1421, 'Team Per G'!$A$2:$G$31, 3, FALSE)</f>
        <v>#N/A</v>
      </c>
      <c r="T1421" s="9" t="e">
        <f>VLOOKUP($B1421, 'Team Per G'!$A$2:$G$31, 5, FALSE)</f>
        <v>#N/A</v>
      </c>
      <c r="U1421" s="9" t="e">
        <f>VLOOKUP($B1421, 'Team Per G'!$A$2:$G$31, 4, FALSE)</f>
        <v>#N/A</v>
      </c>
      <c r="V1421" s="9" t="e">
        <f>VLOOKUP($B1421, Team_Batting___Dashboard[], 22, FALSE)/$F1421</f>
        <v>#N/A</v>
      </c>
      <c r="W1421" s="9" t="e">
        <f>VLOOKUP($B1421, 'FanGraphs - Team WAR Projected'!$B$2:$E$31, 4, FALSE)/162</f>
        <v>#N/A</v>
      </c>
      <c r="X1421" s="9" t="e">
        <f>VLOOKUP($B1421, FanGraphs_Standings[[Abbreviation]:[2024 Year to Date RS/G]], 6, FALSE)/$F1421</f>
        <v>#N/A</v>
      </c>
      <c r="Y1421" s="9" t="e">
        <f>VLOOKUP($B1421, FanGraphs_Standings[[Abbreviation]:[2024 Projected Full Season RDif]], 19, FALSE)/162</f>
        <v>#N/A</v>
      </c>
      <c r="Z1421" s="9" t="e">
        <f>VLOOKUP($B1421, FanGraphs_Standings[[Abbreviation]:[2024 Projected Full Season RDif]], 5, FALSE)</f>
        <v>#N/A</v>
      </c>
      <c r="AA1421" s="9" t="e">
        <f>VLOOKUP($B1421, FanGraphs_Standings[[Abbreviation]:[2024 Projected Full Season W%]], 18, FALSE)</f>
        <v>#N/A</v>
      </c>
      <c r="AB1421" s="9" t="e">
        <f>VLOOKUP($B1421, 'Home Field Adv'!$A$2:$I$31, 9, FALSE)</f>
        <v>#N/A</v>
      </c>
      <c r="AC1421" s="9" t="e">
        <f>VLOOKUP($C1421, FanGraphs_Standings[[Abbreviation]:[2024 Year to Date G]], 2, FALSE)</f>
        <v>#N/A</v>
      </c>
      <c r="AD1421" s="9" t="e">
        <f>VLOOKUP($E1421, 'SP Per G'!$A$2:$D$1380, 3, FALSE)</f>
        <v>#N/A</v>
      </c>
      <c r="AE1421" s="9" t="e">
        <f>VLOOKUP($E1421, 'SP Per G'!$A$2:$D$1380, 4, FALSE)</f>
        <v>#N/A</v>
      </c>
      <c r="AF1421" s="9" t="e">
        <f>VLOOKUP($E1421, Individual_Pitching___Dashboard[], 18, FALSE)</f>
        <v>#N/A</v>
      </c>
      <c r="AG1421" s="9" t="e">
        <f>VLOOKUP($E1421, Individual_Pitching___Dashboard[], 20, FALSE)</f>
        <v>#N/A</v>
      </c>
      <c r="AH1421" s="9" t="e">
        <f>VLOOKUP($E1421, Individual_Pitching___Advanced[], 21,FALSE)</f>
        <v>#N/A</v>
      </c>
      <c r="AI1421" s="9" t="e">
        <f>VLOOKUP($C1421, 'Team Per G'!$A$2:$G$31, 7, FALSE)</f>
        <v>#N/A</v>
      </c>
      <c r="AJ1421" s="9" t="e">
        <f>VLOOKUP($C1421, 'FanGraphs - Team WAR Projected'!$B$2:$E$31, 3, FALSE)/162</f>
        <v>#N/A</v>
      </c>
      <c r="AK1421" s="9" t="e">
        <f>VLOOKUP($C1421, Team_Pitching___Advanced[[Team]:[xFIP]], 19,FALSE)</f>
        <v>#N/A</v>
      </c>
      <c r="AL1421" s="9" t="e">
        <f>VLOOKUP($C1421, Team_Pitching___Advanced[], 20, FALSE)</f>
        <v>#N/A</v>
      </c>
      <c r="AM1421" s="9" t="e">
        <f>VLOOKUP($C1421, Team_Batting___Dashboard[[Team]:[wOBA]], 16, FALSE)</f>
        <v>#N/A</v>
      </c>
      <c r="AN1421" s="9" t="e">
        <f>VLOOKUP($C1421, Team_Batting___Advanced[[Team]:[OPS]], 9, FALSE)</f>
        <v>#N/A</v>
      </c>
      <c r="AO1421" s="9" t="e">
        <f>VLOOKUP($C1421, Team_Batting___Advanced[], 19, FALSE)</f>
        <v>#N/A</v>
      </c>
      <c r="AP1421" s="9" t="e">
        <f>VLOOKUP($C1421, 'Team Per G'!$A$2:$G$31, 3, FALSE)</f>
        <v>#N/A</v>
      </c>
      <c r="AQ1421" s="9" t="e">
        <f>VLOOKUP($C1421, 'Team Per G'!$A$2:$G$31, 5, FALSE)</f>
        <v>#N/A</v>
      </c>
      <c r="AR1421" s="9" t="e">
        <f>VLOOKUP($C1421, 'Team Per G'!$A$2:$G$31, 4, FALSE)</f>
        <v>#N/A</v>
      </c>
      <c r="AS1421" s="9" t="e">
        <f>VLOOKUP($C1421, Team_Batting___Dashboard[], 22, FALSE)/$AC1421</f>
        <v>#N/A</v>
      </c>
      <c r="AT1421" s="9" t="e">
        <f>VLOOKUP($C1421, 'FanGraphs - Team WAR Projected'!$B$2:$E$31, 4, FALSE)/162</f>
        <v>#N/A</v>
      </c>
      <c r="AU1421" s="9" t="e">
        <f>VLOOKUP($C1421, FanGraphs_Standings[[Abbreviation]:[2024 Year to Date RS/G]], 6, FALSE)/$AC1421</f>
        <v>#N/A</v>
      </c>
      <c r="AV1421" s="9" t="e">
        <f>VLOOKUP($C1421, FanGraphs_Standings[[Abbreviation]:[2024 Projected Full Season RDif]], 19, FALSE)/162</f>
        <v>#N/A</v>
      </c>
      <c r="AW1421" s="9" t="e">
        <f>VLOOKUP($C1421, FanGraphs_Standings[[Abbreviation]:[2024 Projected Full Season RDif]], 5, FALSE)</f>
        <v>#N/A</v>
      </c>
      <c r="AX1421" s="9" t="e">
        <f>VLOOKUP($C1421, FanGraphs_Standings[[Abbreviation]:[2024 Projected Full Season W%]], 18, FALSE)</f>
        <v>#N/A</v>
      </c>
      <c r="AY1421" s="9" t="e">
        <f>VLOOKUP($C1421, 'Home Field Adv'!$A$2:$K$31, 11, FALSE)</f>
        <v>#N/A</v>
      </c>
      <c r="BB1421" s="5" t="str">
        <f t="shared" si="67"/>
        <v/>
      </c>
      <c r="BC1421" s="5" t="str">
        <f t="shared" si="68"/>
        <v/>
      </c>
      <c r="BD1421" s="5" t="str">
        <f t="shared" si="69"/>
        <v/>
      </c>
    </row>
    <row r="1422" spans="6:56" x14ac:dyDescent="0.45">
      <c r="F1422" s="9" t="e">
        <f>VLOOKUP($B1422, FanGraphs_Standings[[Abbreviation]:[2024 Year to Date G]], 2, FALSE)</f>
        <v>#N/A</v>
      </c>
      <c r="G1422" s="9" t="e">
        <f>IF(ISERR(VLOOKUP($D1422, 'SP Per G'!$A$2:$D$1380, 3, FALSE)), L1422, VLOOKUP($D1422, 'SP Per G'!$A$2:$D$1380, 3, FALSE))</f>
        <v>#N/A</v>
      </c>
      <c r="H1422" s="9" t="e">
        <f>VLOOKUP($D1422, 'SP Per G'!$A$2:$D$1380, 4, FALSE)</f>
        <v>#N/A</v>
      </c>
      <c r="I1422" s="9" t="e">
        <f>VLOOKUP($D1422, Individual_Pitching___Dashboard[], 18, FALSE)</f>
        <v>#N/A</v>
      </c>
      <c r="J1422" s="9" t="e">
        <f>VLOOKUP($D1422, Individual_Pitching___Dashboard[], 20, FALSE)</f>
        <v>#N/A</v>
      </c>
      <c r="K1422" s="9" t="e">
        <f>VLOOKUP($D1422, Individual_Pitching___Advanced[], 21,FALSE)</f>
        <v>#N/A</v>
      </c>
      <c r="L1422" s="9" t="e">
        <f>VLOOKUP($B1422, 'Team Per G'!$A$2:$G$31, 7, FALSE)</f>
        <v>#N/A</v>
      </c>
      <c r="M1422" s="9" t="e">
        <f>VLOOKUP($B1422, 'FanGraphs - Team WAR Projected'!$B$2:$E$31, 3, FALSE)/162</f>
        <v>#N/A</v>
      </c>
      <c r="N1422" s="9" t="e">
        <f>VLOOKUP($B1422, Team_Pitching___Advanced[[Team]:[xFIP]], 19,FALSE)</f>
        <v>#N/A</v>
      </c>
      <c r="O1422" s="9" t="e">
        <f>VLOOKUP($B1422, Team_Pitching___Advanced[], 20, FALSE)</f>
        <v>#N/A</v>
      </c>
      <c r="P1422" s="9" t="e">
        <f>VLOOKUP($B1422, Team_Batting___Dashboard[[Team]:[wOBA]], 16, FALSE)</f>
        <v>#N/A</v>
      </c>
      <c r="Q1422" s="9" t="e">
        <f>VLOOKUP($B1422, Team_Batting___Advanced[[Team]:[OPS]], 9, FALSE)</f>
        <v>#N/A</v>
      </c>
      <c r="R1422" s="9" t="e">
        <f>VLOOKUP($B1422, Team_Batting___Advanced[], 19, FALSE)</f>
        <v>#N/A</v>
      </c>
      <c r="S1422" s="9" t="e">
        <f>VLOOKUP($B1422, 'Team Per G'!$A$2:$G$31, 3, FALSE)</f>
        <v>#N/A</v>
      </c>
      <c r="T1422" s="9" t="e">
        <f>VLOOKUP($B1422, 'Team Per G'!$A$2:$G$31, 5, FALSE)</f>
        <v>#N/A</v>
      </c>
      <c r="U1422" s="9" t="e">
        <f>VLOOKUP($B1422, 'Team Per G'!$A$2:$G$31, 4, FALSE)</f>
        <v>#N/A</v>
      </c>
      <c r="V1422" s="9" t="e">
        <f>VLOOKUP($B1422, Team_Batting___Dashboard[], 22, FALSE)/$F1422</f>
        <v>#N/A</v>
      </c>
      <c r="W1422" s="9" t="e">
        <f>VLOOKUP($B1422, 'FanGraphs - Team WAR Projected'!$B$2:$E$31, 4, FALSE)/162</f>
        <v>#N/A</v>
      </c>
      <c r="X1422" s="9" t="e">
        <f>VLOOKUP($B1422, FanGraphs_Standings[[Abbreviation]:[2024 Year to Date RS/G]], 6, FALSE)/$F1422</f>
        <v>#N/A</v>
      </c>
      <c r="Y1422" s="9" t="e">
        <f>VLOOKUP($B1422, FanGraphs_Standings[[Abbreviation]:[2024 Projected Full Season RDif]], 19, FALSE)/162</f>
        <v>#N/A</v>
      </c>
      <c r="Z1422" s="9" t="e">
        <f>VLOOKUP($B1422, FanGraphs_Standings[[Abbreviation]:[2024 Projected Full Season RDif]], 5, FALSE)</f>
        <v>#N/A</v>
      </c>
      <c r="AA1422" s="9" t="e">
        <f>VLOOKUP($B1422, FanGraphs_Standings[[Abbreviation]:[2024 Projected Full Season W%]], 18, FALSE)</f>
        <v>#N/A</v>
      </c>
      <c r="AB1422" s="9" t="e">
        <f>VLOOKUP($B1422, 'Home Field Adv'!$A$2:$I$31, 9, FALSE)</f>
        <v>#N/A</v>
      </c>
      <c r="AC1422" s="9" t="e">
        <f>VLOOKUP($C1422, FanGraphs_Standings[[Abbreviation]:[2024 Year to Date G]], 2, FALSE)</f>
        <v>#N/A</v>
      </c>
      <c r="AD1422" s="9" t="e">
        <f>VLOOKUP($E1422, 'SP Per G'!$A$2:$D$1380, 3, FALSE)</f>
        <v>#N/A</v>
      </c>
      <c r="AE1422" s="9" t="e">
        <f>VLOOKUP($E1422, 'SP Per G'!$A$2:$D$1380, 4, FALSE)</f>
        <v>#N/A</v>
      </c>
      <c r="AF1422" s="9" t="e">
        <f>VLOOKUP($E1422, Individual_Pitching___Dashboard[], 18, FALSE)</f>
        <v>#N/A</v>
      </c>
      <c r="AG1422" s="9" t="e">
        <f>VLOOKUP($E1422, Individual_Pitching___Dashboard[], 20, FALSE)</f>
        <v>#N/A</v>
      </c>
      <c r="AH1422" s="9" t="e">
        <f>VLOOKUP($E1422, Individual_Pitching___Advanced[], 21,FALSE)</f>
        <v>#N/A</v>
      </c>
      <c r="AI1422" s="9" t="e">
        <f>VLOOKUP($C1422, 'Team Per G'!$A$2:$G$31, 7, FALSE)</f>
        <v>#N/A</v>
      </c>
      <c r="AJ1422" s="9" t="e">
        <f>VLOOKUP($C1422, 'FanGraphs - Team WAR Projected'!$B$2:$E$31, 3, FALSE)/162</f>
        <v>#N/A</v>
      </c>
      <c r="AK1422" s="9" t="e">
        <f>VLOOKUP($C1422, Team_Pitching___Advanced[[Team]:[xFIP]], 19,FALSE)</f>
        <v>#N/A</v>
      </c>
      <c r="AL1422" s="9" t="e">
        <f>VLOOKUP($C1422, Team_Pitching___Advanced[], 20, FALSE)</f>
        <v>#N/A</v>
      </c>
      <c r="AM1422" s="9" t="e">
        <f>VLOOKUP($C1422, Team_Batting___Dashboard[[Team]:[wOBA]], 16, FALSE)</f>
        <v>#N/A</v>
      </c>
      <c r="AN1422" s="9" t="e">
        <f>VLOOKUP($C1422, Team_Batting___Advanced[[Team]:[OPS]], 9, FALSE)</f>
        <v>#N/A</v>
      </c>
      <c r="AO1422" s="9" t="e">
        <f>VLOOKUP($C1422, Team_Batting___Advanced[], 19, FALSE)</f>
        <v>#N/A</v>
      </c>
      <c r="AP1422" s="9" t="e">
        <f>VLOOKUP($C1422, 'Team Per G'!$A$2:$G$31, 3, FALSE)</f>
        <v>#N/A</v>
      </c>
      <c r="AQ1422" s="9" t="e">
        <f>VLOOKUP($C1422, 'Team Per G'!$A$2:$G$31, 5, FALSE)</f>
        <v>#N/A</v>
      </c>
      <c r="AR1422" s="9" t="e">
        <f>VLOOKUP($C1422, 'Team Per G'!$A$2:$G$31, 4, FALSE)</f>
        <v>#N/A</v>
      </c>
      <c r="AS1422" s="9" t="e">
        <f>VLOOKUP($C1422, Team_Batting___Dashboard[], 22, FALSE)/$AC1422</f>
        <v>#N/A</v>
      </c>
      <c r="AT1422" s="9" t="e">
        <f>VLOOKUP($C1422, 'FanGraphs - Team WAR Projected'!$B$2:$E$31, 4, FALSE)/162</f>
        <v>#N/A</v>
      </c>
      <c r="AU1422" s="9" t="e">
        <f>VLOOKUP($C1422, FanGraphs_Standings[[Abbreviation]:[2024 Year to Date RS/G]], 6, FALSE)/$AC1422</f>
        <v>#N/A</v>
      </c>
      <c r="AV1422" s="9" t="e">
        <f>VLOOKUP($C1422, FanGraphs_Standings[[Abbreviation]:[2024 Projected Full Season RDif]], 19, FALSE)/162</f>
        <v>#N/A</v>
      </c>
      <c r="AW1422" s="9" t="e">
        <f>VLOOKUP($C1422, FanGraphs_Standings[[Abbreviation]:[2024 Projected Full Season RDif]], 5, FALSE)</f>
        <v>#N/A</v>
      </c>
      <c r="AX1422" s="9" t="e">
        <f>VLOOKUP($C1422, FanGraphs_Standings[[Abbreviation]:[2024 Projected Full Season W%]], 18, FALSE)</f>
        <v>#N/A</v>
      </c>
      <c r="AY1422" s="9" t="e">
        <f>VLOOKUP($C1422, 'Home Field Adv'!$A$2:$K$31, 11, FALSE)</f>
        <v>#N/A</v>
      </c>
      <c r="BB1422" s="5" t="str">
        <f t="shared" si="67"/>
        <v/>
      </c>
      <c r="BC1422" s="5" t="str">
        <f t="shared" si="68"/>
        <v/>
      </c>
      <c r="BD1422" s="5" t="str">
        <f t="shared" si="69"/>
        <v/>
      </c>
    </row>
    <row r="1423" spans="6:56" x14ac:dyDescent="0.45">
      <c r="F1423" s="9" t="e">
        <f>VLOOKUP($B1423, FanGraphs_Standings[[Abbreviation]:[2024 Year to Date G]], 2, FALSE)</f>
        <v>#N/A</v>
      </c>
      <c r="G1423" s="9" t="e">
        <f>IF(ISERR(VLOOKUP($D1423, 'SP Per G'!$A$2:$D$1380, 3, FALSE)), L1423, VLOOKUP($D1423, 'SP Per G'!$A$2:$D$1380, 3, FALSE))</f>
        <v>#N/A</v>
      </c>
      <c r="H1423" s="9" t="e">
        <f>VLOOKUP($D1423, 'SP Per G'!$A$2:$D$1380, 4, FALSE)</f>
        <v>#N/A</v>
      </c>
      <c r="I1423" s="9" t="e">
        <f>VLOOKUP($D1423, Individual_Pitching___Dashboard[], 18, FALSE)</f>
        <v>#N/A</v>
      </c>
      <c r="J1423" s="9" t="e">
        <f>VLOOKUP($D1423, Individual_Pitching___Dashboard[], 20, FALSE)</f>
        <v>#N/A</v>
      </c>
      <c r="K1423" s="9" t="e">
        <f>VLOOKUP($D1423, Individual_Pitching___Advanced[], 21,FALSE)</f>
        <v>#N/A</v>
      </c>
      <c r="L1423" s="9" t="e">
        <f>VLOOKUP($B1423, 'Team Per G'!$A$2:$G$31, 7, FALSE)</f>
        <v>#N/A</v>
      </c>
      <c r="M1423" s="9" t="e">
        <f>VLOOKUP($B1423, 'FanGraphs - Team WAR Projected'!$B$2:$E$31, 3, FALSE)/162</f>
        <v>#N/A</v>
      </c>
      <c r="N1423" s="9" t="e">
        <f>VLOOKUP($B1423, Team_Pitching___Advanced[[Team]:[xFIP]], 19,FALSE)</f>
        <v>#N/A</v>
      </c>
      <c r="O1423" s="9" t="e">
        <f>VLOOKUP($B1423, Team_Pitching___Advanced[], 20, FALSE)</f>
        <v>#N/A</v>
      </c>
      <c r="P1423" s="9" t="e">
        <f>VLOOKUP($B1423, Team_Batting___Dashboard[[Team]:[wOBA]], 16, FALSE)</f>
        <v>#N/A</v>
      </c>
      <c r="Q1423" s="9" t="e">
        <f>VLOOKUP($B1423, Team_Batting___Advanced[[Team]:[OPS]], 9, FALSE)</f>
        <v>#N/A</v>
      </c>
      <c r="R1423" s="9" t="e">
        <f>VLOOKUP($B1423, Team_Batting___Advanced[], 19, FALSE)</f>
        <v>#N/A</v>
      </c>
      <c r="S1423" s="9" t="e">
        <f>VLOOKUP($B1423, 'Team Per G'!$A$2:$G$31, 3, FALSE)</f>
        <v>#N/A</v>
      </c>
      <c r="T1423" s="9" t="e">
        <f>VLOOKUP($B1423, 'Team Per G'!$A$2:$G$31, 5, FALSE)</f>
        <v>#N/A</v>
      </c>
      <c r="U1423" s="9" t="e">
        <f>VLOOKUP($B1423, 'Team Per G'!$A$2:$G$31, 4, FALSE)</f>
        <v>#N/A</v>
      </c>
      <c r="V1423" s="9" t="e">
        <f>VLOOKUP($B1423, Team_Batting___Dashboard[], 22, FALSE)/$F1423</f>
        <v>#N/A</v>
      </c>
      <c r="W1423" s="9" t="e">
        <f>VLOOKUP($B1423, 'FanGraphs - Team WAR Projected'!$B$2:$E$31, 4, FALSE)/162</f>
        <v>#N/A</v>
      </c>
      <c r="X1423" s="9" t="e">
        <f>VLOOKUP($B1423, FanGraphs_Standings[[Abbreviation]:[2024 Year to Date RS/G]], 6, FALSE)/$F1423</f>
        <v>#N/A</v>
      </c>
      <c r="Y1423" s="9" t="e">
        <f>VLOOKUP($B1423, FanGraphs_Standings[[Abbreviation]:[2024 Projected Full Season RDif]], 19, FALSE)/162</f>
        <v>#N/A</v>
      </c>
      <c r="Z1423" s="9" t="e">
        <f>VLOOKUP($B1423, FanGraphs_Standings[[Abbreviation]:[2024 Projected Full Season RDif]], 5, FALSE)</f>
        <v>#N/A</v>
      </c>
      <c r="AA1423" s="9" t="e">
        <f>VLOOKUP($B1423, FanGraphs_Standings[[Abbreviation]:[2024 Projected Full Season W%]], 18, FALSE)</f>
        <v>#N/A</v>
      </c>
      <c r="AB1423" s="9" t="e">
        <f>VLOOKUP($B1423, 'Home Field Adv'!$A$2:$I$31, 9, FALSE)</f>
        <v>#N/A</v>
      </c>
      <c r="AC1423" s="9" t="e">
        <f>VLOOKUP($C1423, FanGraphs_Standings[[Abbreviation]:[2024 Year to Date G]], 2, FALSE)</f>
        <v>#N/A</v>
      </c>
      <c r="AD1423" s="9" t="e">
        <f>VLOOKUP($E1423, 'SP Per G'!$A$2:$D$1380, 3, FALSE)</f>
        <v>#N/A</v>
      </c>
      <c r="AE1423" s="9" t="e">
        <f>VLOOKUP($E1423, 'SP Per G'!$A$2:$D$1380, 4, FALSE)</f>
        <v>#N/A</v>
      </c>
      <c r="AF1423" s="9" t="e">
        <f>VLOOKUP($E1423, Individual_Pitching___Dashboard[], 18, FALSE)</f>
        <v>#N/A</v>
      </c>
      <c r="AG1423" s="9" t="e">
        <f>VLOOKUP($E1423, Individual_Pitching___Dashboard[], 20, FALSE)</f>
        <v>#N/A</v>
      </c>
      <c r="AH1423" s="9" t="e">
        <f>VLOOKUP($E1423, Individual_Pitching___Advanced[], 21,FALSE)</f>
        <v>#N/A</v>
      </c>
      <c r="AI1423" s="9" t="e">
        <f>VLOOKUP($C1423, 'Team Per G'!$A$2:$G$31, 7, FALSE)</f>
        <v>#N/A</v>
      </c>
      <c r="AJ1423" s="9" t="e">
        <f>VLOOKUP($C1423, 'FanGraphs - Team WAR Projected'!$B$2:$E$31, 3, FALSE)/162</f>
        <v>#N/A</v>
      </c>
      <c r="AK1423" s="9" t="e">
        <f>VLOOKUP($C1423, Team_Pitching___Advanced[[Team]:[xFIP]], 19,FALSE)</f>
        <v>#N/A</v>
      </c>
      <c r="AL1423" s="9" t="e">
        <f>VLOOKUP($C1423, Team_Pitching___Advanced[], 20, FALSE)</f>
        <v>#N/A</v>
      </c>
      <c r="AM1423" s="9" t="e">
        <f>VLOOKUP($C1423, Team_Batting___Dashboard[[Team]:[wOBA]], 16, FALSE)</f>
        <v>#N/A</v>
      </c>
      <c r="AN1423" s="9" t="e">
        <f>VLOOKUP($C1423, Team_Batting___Advanced[[Team]:[OPS]], 9, FALSE)</f>
        <v>#N/A</v>
      </c>
      <c r="AO1423" s="9" t="e">
        <f>VLOOKUP($C1423, Team_Batting___Advanced[], 19, FALSE)</f>
        <v>#N/A</v>
      </c>
      <c r="AP1423" s="9" t="e">
        <f>VLOOKUP($C1423, 'Team Per G'!$A$2:$G$31, 3, FALSE)</f>
        <v>#N/A</v>
      </c>
      <c r="AQ1423" s="9" t="e">
        <f>VLOOKUP($C1423, 'Team Per G'!$A$2:$G$31, 5, FALSE)</f>
        <v>#N/A</v>
      </c>
      <c r="AR1423" s="9" t="e">
        <f>VLOOKUP($C1423, 'Team Per G'!$A$2:$G$31, 4, FALSE)</f>
        <v>#N/A</v>
      </c>
      <c r="AS1423" s="9" t="e">
        <f>VLOOKUP($C1423, Team_Batting___Dashboard[], 22, FALSE)/$AC1423</f>
        <v>#N/A</v>
      </c>
      <c r="AT1423" s="9" t="e">
        <f>VLOOKUP($C1423, 'FanGraphs - Team WAR Projected'!$B$2:$E$31, 4, FALSE)/162</f>
        <v>#N/A</v>
      </c>
      <c r="AU1423" s="9" t="e">
        <f>VLOOKUP($C1423, FanGraphs_Standings[[Abbreviation]:[2024 Year to Date RS/G]], 6, FALSE)/$AC1423</f>
        <v>#N/A</v>
      </c>
      <c r="AV1423" s="9" t="e">
        <f>VLOOKUP($C1423, FanGraphs_Standings[[Abbreviation]:[2024 Projected Full Season RDif]], 19, FALSE)/162</f>
        <v>#N/A</v>
      </c>
      <c r="AW1423" s="9" t="e">
        <f>VLOOKUP($C1423, FanGraphs_Standings[[Abbreviation]:[2024 Projected Full Season RDif]], 5, FALSE)</f>
        <v>#N/A</v>
      </c>
      <c r="AX1423" s="9" t="e">
        <f>VLOOKUP($C1423, FanGraphs_Standings[[Abbreviation]:[2024 Projected Full Season W%]], 18, FALSE)</f>
        <v>#N/A</v>
      </c>
      <c r="AY1423" s="9" t="e">
        <f>VLOOKUP($C1423, 'Home Field Adv'!$A$2:$K$31, 11, FALSE)</f>
        <v>#N/A</v>
      </c>
      <c r="BB1423" s="5" t="str">
        <f t="shared" si="67"/>
        <v/>
      </c>
      <c r="BC1423" s="5" t="str">
        <f t="shared" si="68"/>
        <v/>
      </c>
      <c r="BD1423" s="5" t="str">
        <f t="shared" si="69"/>
        <v/>
      </c>
    </row>
    <row r="1424" spans="6:56" x14ac:dyDescent="0.45">
      <c r="F1424" s="9" t="e">
        <f>VLOOKUP($B1424, FanGraphs_Standings[[Abbreviation]:[2024 Year to Date G]], 2, FALSE)</f>
        <v>#N/A</v>
      </c>
      <c r="G1424" s="9" t="e">
        <f>IF(ISERR(VLOOKUP($D1424, 'SP Per G'!$A$2:$D$1380, 3, FALSE)), L1424, VLOOKUP($D1424, 'SP Per G'!$A$2:$D$1380, 3, FALSE))</f>
        <v>#N/A</v>
      </c>
      <c r="H1424" s="9" t="e">
        <f>VLOOKUP($D1424, 'SP Per G'!$A$2:$D$1380, 4, FALSE)</f>
        <v>#N/A</v>
      </c>
      <c r="I1424" s="9" t="e">
        <f>VLOOKUP($D1424, Individual_Pitching___Dashboard[], 18, FALSE)</f>
        <v>#N/A</v>
      </c>
      <c r="J1424" s="9" t="e">
        <f>VLOOKUP($D1424, Individual_Pitching___Dashboard[], 20, FALSE)</f>
        <v>#N/A</v>
      </c>
      <c r="K1424" s="9" t="e">
        <f>VLOOKUP($D1424, Individual_Pitching___Advanced[], 21,FALSE)</f>
        <v>#N/A</v>
      </c>
      <c r="L1424" s="9" t="e">
        <f>VLOOKUP($B1424, 'Team Per G'!$A$2:$G$31, 7, FALSE)</f>
        <v>#N/A</v>
      </c>
      <c r="M1424" s="9" t="e">
        <f>VLOOKUP($B1424, 'FanGraphs - Team WAR Projected'!$B$2:$E$31, 3, FALSE)/162</f>
        <v>#N/A</v>
      </c>
      <c r="N1424" s="9" t="e">
        <f>VLOOKUP($B1424, Team_Pitching___Advanced[[Team]:[xFIP]], 19,FALSE)</f>
        <v>#N/A</v>
      </c>
      <c r="O1424" s="9" t="e">
        <f>VLOOKUP($B1424, Team_Pitching___Advanced[], 20, FALSE)</f>
        <v>#N/A</v>
      </c>
      <c r="P1424" s="9" t="e">
        <f>VLOOKUP($B1424, Team_Batting___Dashboard[[Team]:[wOBA]], 16, FALSE)</f>
        <v>#N/A</v>
      </c>
      <c r="Q1424" s="9" t="e">
        <f>VLOOKUP($B1424, Team_Batting___Advanced[[Team]:[OPS]], 9, FALSE)</f>
        <v>#N/A</v>
      </c>
      <c r="R1424" s="9" t="e">
        <f>VLOOKUP($B1424, Team_Batting___Advanced[], 19, FALSE)</f>
        <v>#N/A</v>
      </c>
      <c r="S1424" s="9" t="e">
        <f>VLOOKUP($B1424, 'Team Per G'!$A$2:$G$31, 3, FALSE)</f>
        <v>#N/A</v>
      </c>
      <c r="T1424" s="9" t="e">
        <f>VLOOKUP($B1424, 'Team Per G'!$A$2:$G$31, 5, FALSE)</f>
        <v>#N/A</v>
      </c>
      <c r="U1424" s="9" t="e">
        <f>VLOOKUP($B1424, 'Team Per G'!$A$2:$G$31, 4, FALSE)</f>
        <v>#N/A</v>
      </c>
      <c r="V1424" s="9" t="e">
        <f>VLOOKUP($B1424, Team_Batting___Dashboard[], 22, FALSE)/$F1424</f>
        <v>#N/A</v>
      </c>
      <c r="W1424" s="9" t="e">
        <f>VLOOKUP($B1424, 'FanGraphs - Team WAR Projected'!$B$2:$E$31, 4, FALSE)/162</f>
        <v>#N/A</v>
      </c>
      <c r="X1424" s="9" t="e">
        <f>VLOOKUP($B1424, FanGraphs_Standings[[Abbreviation]:[2024 Year to Date RS/G]], 6, FALSE)/$F1424</f>
        <v>#N/A</v>
      </c>
      <c r="Y1424" s="9" t="e">
        <f>VLOOKUP($B1424, FanGraphs_Standings[[Abbreviation]:[2024 Projected Full Season RDif]], 19, FALSE)/162</f>
        <v>#N/A</v>
      </c>
      <c r="Z1424" s="9" t="e">
        <f>VLOOKUP($B1424, FanGraphs_Standings[[Abbreviation]:[2024 Projected Full Season RDif]], 5, FALSE)</f>
        <v>#N/A</v>
      </c>
      <c r="AA1424" s="9" t="e">
        <f>VLOOKUP($B1424, FanGraphs_Standings[[Abbreviation]:[2024 Projected Full Season W%]], 18, FALSE)</f>
        <v>#N/A</v>
      </c>
      <c r="AB1424" s="9" t="e">
        <f>VLOOKUP($B1424, 'Home Field Adv'!$A$2:$I$31, 9, FALSE)</f>
        <v>#N/A</v>
      </c>
      <c r="AC1424" s="9" t="e">
        <f>VLOOKUP($C1424, FanGraphs_Standings[[Abbreviation]:[2024 Year to Date G]], 2, FALSE)</f>
        <v>#N/A</v>
      </c>
      <c r="AD1424" s="9" t="e">
        <f>VLOOKUP($E1424, 'SP Per G'!$A$2:$D$1380, 3, FALSE)</f>
        <v>#N/A</v>
      </c>
      <c r="AE1424" s="9" t="e">
        <f>VLOOKUP($E1424, 'SP Per G'!$A$2:$D$1380, 4, FALSE)</f>
        <v>#N/A</v>
      </c>
      <c r="AF1424" s="9" t="e">
        <f>VLOOKUP($E1424, Individual_Pitching___Dashboard[], 18, FALSE)</f>
        <v>#N/A</v>
      </c>
      <c r="AG1424" s="9" t="e">
        <f>VLOOKUP($E1424, Individual_Pitching___Dashboard[], 20, FALSE)</f>
        <v>#N/A</v>
      </c>
      <c r="AH1424" s="9" t="e">
        <f>VLOOKUP($E1424, Individual_Pitching___Advanced[], 21,FALSE)</f>
        <v>#N/A</v>
      </c>
      <c r="AI1424" s="9" t="e">
        <f>VLOOKUP($C1424, 'Team Per G'!$A$2:$G$31, 7, FALSE)</f>
        <v>#N/A</v>
      </c>
      <c r="AJ1424" s="9" t="e">
        <f>VLOOKUP($C1424, 'FanGraphs - Team WAR Projected'!$B$2:$E$31, 3, FALSE)/162</f>
        <v>#N/A</v>
      </c>
      <c r="AK1424" s="9" t="e">
        <f>VLOOKUP($C1424, Team_Pitching___Advanced[[Team]:[xFIP]], 19,FALSE)</f>
        <v>#N/A</v>
      </c>
      <c r="AL1424" s="9" t="e">
        <f>VLOOKUP($C1424, Team_Pitching___Advanced[], 20, FALSE)</f>
        <v>#N/A</v>
      </c>
      <c r="AM1424" s="9" t="e">
        <f>VLOOKUP($C1424, Team_Batting___Dashboard[[Team]:[wOBA]], 16, FALSE)</f>
        <v>#N/A</v>
      </c>
      <c r="AN1424" s="9" t="e">
        <f>VLOOKUP($C1424, Team_Batting___Advanced[[Team]:[OPS]], 9, FALSE)</f>
        <v>#N/A</v>
      </c>
      <c r="AO1424" s="9" t="e">
        <f>VLOOKUP($C1424, Team_Batting___Advanced[], 19, FALSE)</f>
        <v>#N/A</v>
      </c>
      <c r="AP1424" s="9" t="e">
        <f>VLOOKUP($C1424, 'Team Per G'!$A$2:$G$31, 3, FALSE)</f>
        <v>#N/A</v>
      </c>
      <c r="AQ1424" s="9" t="e">
        <f>VLOOKUP($C1424, 'Team Per G'!$A$2:$G$31, 5, FALSE)</f>
        <v>#N/A</v>
      </c>
      <c r="AR1424" s="9" t="e">
        <f>VLOOKUP($C1424, 'Team Per G'!$A$2:$G$31, 4, FALSE)</f>
        <v>#N/A</v>
      </c>
      <c r="AS1424" s="9" t="e">
        <f>VLOOKUP($C1424, Team_Batting___Dashboard[], 22, FALSE)/$AC1424</f>
        <v>#N/A</v>
      </c>
      <c r="AT1424" s="9" t="e">
        <f>VLOOKUP($C1424, 'FanGraphs - Team WAR Projected'!$B$2:$E$31, 4, FALSE)/162</f>
        <v>#N/A</v>
      </c>
      <c r="AU1424" s="9" t="e">
        <f>VLOOKUP($C1424, FanGraphs_Standings[[Abbreviation]:[2024 Year to Date RS/G]], 6, FALSE)/$AC1424</f>
        <v>#N/A</v>
      </c>
      <c r="AV1424" s="9" t="e">
        <f>VLOOKUP($C1424, FanGraphs_Standings[[Abbreviation]:[2024 Projected Full Season RDif]], 19, FALSE)/162</f>
        <v>#N/A</v>
      </c>
      <c r="AW1424" s="9" t="e">
        <f>VLOOKUP($C1424, FanGraphs_Standings[[Abbreviation]:[2024 Projected Full Season RDif]], 5, FALSE)</f>
        <v>#N/A</v>
      </c>
      <c r="AX1424" s="9" t="e">
        <f>VLOOKUP($C1424, FanGraphs_Standings[[Abbreviation]:[2024 Projected Full Season W%]], 18, FALSE)</f>
        <v>#N/A</v>
      </c>
      <c r="AY1424" s="9" t="e">
        <f>VLOOKUP($C1424, 'Home Field Adv'!$A$2:$K$31, 11, FALSE)</f>
        <v>#N/A</v>
      </c>
      <c r="BB1424" s="5" t="str">
        <f t="shared" si="67"/>
        <v/>
      </c>
      <c r="BC1424" s="5" t="str">
        <f t="shared" si="68"/>
        <v/>
      </c>
      <c r="BD1424" s="5" t="str">
        <f t="shared" si="69"/>
        <v/>
      </c>
    </row>
    <row r="1425" spans="6:56" x14ac:dyDescent="0.45">
      <c r="F1425" s="9" t="e">
        <f>VLOOKUP($B1425, FanGraphs_Standings[[Abbreviation]:[2024 Year to Date G]], 2, FALSE)</f>
        <v>#N/A</v>
      </c>
      <c r="G1425" s="9" t="e">
        <f>IF(ISERR(VLOOKUP($D1425, 'SP Per G'!$A$2:$D$1380, 3, FALSE)), L1425, VLOOKUP($D1425, 'SP Per G'!$A$2:$D$1380, 3, FALSE))</f>
        <v>#N/A</v>
      </c>
      <c r="H1425" s="9" t="e">
        <f>VLOOKUP($D1425, 'SP Per G'!$A$2:$D$1380, 4, FALSE)</f>
        <v>#N/A</v>
      </c>
      <c r="I1425" s="9" t="e">
        <f>VLOOKUP($D1425, Individual_Pitching___Dashboard[], 18, FALSE)</f>
        <v>#N/A</v>
      </c>
      <c r="J1425" s="9" t="e">
        <f>VLOOKUP($D1425, Individual_Pitching___Dashboard[], 20, FALSE)</f>
        <v>#N/A</v>
      </c>
      <c r="K1425" s="9" t="e">
        <f>VLOOKUP($D1425, Individual_Pitching___Advanced[], 21,FALSE)</f>
        <v>#N/A</v>
      </c>
      <c r="L1425" s="9" t="e">
        <f>VLOOKUP($B1425, 'Team Per G'!$A$2:$G$31, 7, FALSE)</f>
        <v>#N/A</v>
      </c>
      <c r="M1425" s="9" t="e">
        <f>VLOOKUP($B1425, 'FanGraphs - Team WAR Projected'!$B$2:$E$31, 3, FALSE)/162</f>
        <v>#N/A</v>
      </c>
      <c r="N1425" s="9" t="e">
        <f>VLOOKUP($B1425, Team_Pitching___Advanced[[Team]:[xFIP]], 19,FALSE)</f>
        <v>#N/A</v>
      </c>
      <c r="O1425" s="9" t="e">
        <f>VLOOKUP($B1425, Team_Pitching___Advanced[], 20, FALSE)</f>
        <v>#N/A</v>
      </c>
      <c r="P1425" s="9" t="e">
        <f>VLOOKUP($B1425, Team_Batting___Dashboard[[Team]:[wOBA]], 16, FALSE)</f>
        <v>#N/A</v>
      </c>
      <c r="Q1425" s="9" t="e">
        <f>VLOOKUP($B1425, Team_Batting___Advanced[[Team]:[OPS]], 9, FALSE)</f>
        <v>#N/A</v>
      </c>
      <c r="R1425" s="9" t="e">
        <f>VLOOKUP($B1425, Team_Batting___Advanced[], 19, FALSE)</f>
        <v>#N/A</v>
      </c>
      <c r="S1425" s="9" t="e">
        <f>VLOOKUP($B1425, 'Team Per G'!$A$2:$G$31, 3, FALSE)</f>
        <v>#N/A</v>
      </c>
      <c r="T1425" s="9" t="e">
        <f>VLOOKUP($B1425, 'Team Per G'!$A$2:$G$31, 5, FALSE)</f>
        <v>#N/A</v>
      </c>
      <c r="U1425" s="9" t="e">
        <f>VLOOKUP($B1425, 'Team Per G'!$A$2:$G$31, 4, FALSE)</f>
        <v>#N/A</v>
      </c>
      <c r="V1425" s="9" t="e">
        <f>VLOOKUP($B1425, Team_Batting___Dashboard[], 22, FALSE)/$F1425</f>
        <v>#N/A</v>
      </c>
      <c r="W1425" s="9" t="e">
        <f>VLOOKUP($B1425, 'FanGraphs - Team WAR Projected'!$B$2:$E$31, 4, FALSE)/162</f>
        <v>#N/A</v>
      </c>
      <c r="X1425" s="9" t="e">
        <f>VLOOKUP($B1425, FanGraphs_Standings[[Abbreviation]:[2024 Year to Date RS/G]], 6, FALSE)/$F1425</f>
        <v>#N/A</v>
      </c>
      <c r="Y1425" s="9" t="e">
        <f>VLOOKUP($B1425, FanGraphs_Standings[[Abbreviation]:[2024 Projected Full Season RDif]], 19, FALSE)/162</f>
        <v>#N/A</v>
      </c>
      <c r="Z1425" s="9" t="e">
        <f>VLOOKUP($B1425, FanGraphs_Standings[[Abbreviation]:[2024 Projected Full Season RDif]], 5, FALSE)</f>
        <v>#N/A</v>
      </c>
      <c r="AA1425" s="9" t="e">
        <f>VLOOKUP($B1425, FanGraphs_Standings[[Abbreviation]:[2024 Projected Full Season W%]], 18, FALSE)</f>
        <v>#N/A</v>
      </c>
      <c r="AB1425" s="9" t="e">
        <f>VLOOKUP($B1425, 'Home Field Adv'!$A$2:$I$31, 9, FALSE)</f>
        <v>#N/A</v>
      </c>
      <c r="AC1425" s="9" t="e">
        <f>VLOOKUP($C1425, FanGraphs_Standings[[Abbreviation]:[2024 Year to Date G]], 2, FALSE)</f>
        <v>#N/A</v>
      </c>
      <c r="AD1425" s="9" t="e">
        <f>VLOOKUP($E1425, 'SP Per G'!$A$2:$D$1380, 3, FALSE)</f>
        <v>#N/A</v>
      </c>
      <c r="AE1425" s="9" t="e">
        <f>VLOOKUP($E1425, 'SP Per G'!$A$2:$D$1380, 4, FALSE)</f>
        <v>#N/A</v>
      </c>
      <c r="AF1425" s="9" t="e">
        <f>VLOOKUP($E1425, Individual_Pitching___Dashboard[], 18, FALSE)</f>
        <v>#N/A</v>
      </c>
      <c r="AG1425" s="9" t="e">
        <f>VLOOKUP($E1425, Individual_Pitching___Dashboard[], 20, FALSE)</f>
        <v>#N/A</v>
      </c>
      <c r="AH1425" s="9" t="e">
        <f>VLOOKUP($E1425, Individual_Pitching___Advanced[], 21,FALSE)</f>
        <v>#N/A</v>
      </c>
      <c r="AI1425" s="9" t="e">
        <f>VLOOKUP($C1425, 'Team Per G'!$A$2:$G$31, 7, FALSE)</f>
        <v>#N/A</v>
      </c>
      <c r="AJ1425" s="9" t="e">
        <f>VLOOKUP($C1425, 'FanGraphs - Team WAR Projected'!$B$2:$E$31, 3, FALSE)/162</f>
        <v>#N/A</v>
      </c>
      <c r="AK1425" s="9" t="e">
        <f>VLOOKUP($C1425, Team_Pitching___Advanced[[Team]:[xFIP]], 19,FALSE)</f>
        <v>#N/A</v>
      </c>
      <c r="AL1425" s="9" t="e">
        <f>VLOOKUP($C1425, Team_Pitching___Advanced[], 20, FALSE)</f>
        <v>#N/A</v>
      </c>
      <c r="AM1425" s="9" t="e">
        <f>VLOOKUP($C1425, Team_Batting___Dashboard[[Team]:[wOBA]], 16, FALSE)</f>
        <v>#N/A</v>
      </c>
      <c r="AN1425" s="9" t="e">
        <f>VLOOKUP($C1425, Team_Batting___Advanced[[Team]:[OPS]], 9, FALSE)</f>
        <v>#N/A</v>
      </c>
      <c r="AO1425" s="9" t="e">
        <f>VLOOKUP($C1425, Team_Batting___Advanced[], 19, FALSE)</f>
        <v>#N/A</v>
      </c>
      <c r="AP1425" s="9" t="e">
        <f>VLOOKUP($C1425, 'Team Per G'!$A$2:$G$31, 3, FALSE)</f>
        <v>#N/A</v>
      </c>
      <c r="AQ1425" s="9" t="e">
        <f>VLOOKUP($C1425, 'Team Per G'!$A$2:$G$31, 5, FALSE)</f>
        <v>#N/A</v>
      </c>
      <c r="AR1425" s="9" t="e">
        <f>VLOOKUP($C1425, 'Team Per G'!$A$2:$G$31, 4, FALSE)</f>
        <v>#N/A</v>
      </c>
      <c r="AS1425" s="9" t="e">
        <f>VLOOKUP($C1425, Team_Batting___Dashboard[], 22, FALSE)/$AC1425</f>
        <v>#N/A</v>
      </c>
      <c r="AT1425" s="9" t="e">
        <f>VLOOKUP($C1425, 'FanGraphs - Team WAR Projected'!$B$2:$E$31, 4, FALSE)/162</f>
        <v>#N/A</v>
      </c>
      <c r="AU1425" s="9" t="e">
        <f>VLOOKUP($C1425, FanGraphs_Standings[[Abbreviation]:[2024 Year to Date RS/G]], 6, FALSE)/$AC1425</f>
        <v>#N/A</v>
      </c>
      <c r="AV1425" s="9" t="e">
        <f>VLOOKUP($C1425, FanGraphs_Standings[[Abbreviation]:[2024 Projected Full Season RDif]], 19, FALSE)/162</f>
        <v>#N/A</v>
      </c>
      <c r="AW1425" s="9" t="e">
        <f>VLOOKUP($C1425, FanGraphs_Standings[[Abbreviation]:[2024 Projected Full Season RDif]], 5, FALSE)</f>
        <v>#N/A</v>
      </c>
      <c r="AX1425" s="9" t="e">
        <f>VLOOKUP($C1425, FanGraphs_Standings[[Abbreviation]:[2024 Projected Full Season W%]], 18, FALSE)</f>
        <v>#N/A</v>
      </c>
      <c r="AY1425" s="9" t="e">
        <f>VLOOKUP($C1425, 'Home Field Adv'!$A$2:$K$31, 11, FALSE)</f>
        <v>#N/A</v>
      </c>
      <c r="BB1425" s="5" t="str">
        <f t="shared" si="67"/>
        <v/>
      </c>
      <c r="BC1425" s="5" t="str">
        <f t="shared" si="68"/>
        <v/>
      </c>
      <c r="BD1425" s="5" t="str">
        <f t="shared" si="69"/>
        <v/>
      </c>
    </row>
    <row r="1426" spans="6:56" x14ac:dyDescent="0.45">
      <c r="F1426" s="9" t="e">
        <f>VLOOKUP($B1426, FanGraphs_Standings[[Abbreviation]:[2024 Year to Date G]], 2, FALSE)</f>
        <v>#N/A</v>
      </c>
      <c r="G1426" s="9" t="e">
        <f>IF(ISERR(VLOOKUP($D1426, 'SP Per G'!$A$2:$D$1380, 3, FALSE)), L1426, VLOOKUP($D1426, 'SP Per G'!$A$2:$D$1380, 3, FALSE))</f>
        <v>#N/A</v>
      </c>
      <c r="H1426" s="9" t="e">
        <f>VLOOKUP($D1426, 'SP Per G'!$A$2:$D$1380, 4, FALSE)</f>
        <v>#N/A</v>
      </c>
      <c r="I1426" s="9" t="e">
        <f>VLOOKUP($D1426, Individual_Pitching___Dashboard[], 18, FALSE)</f>
        <v>#N/A</v>
      </c>
      <c r="J1426" s="9" t="e">
        <f>VLOOKUP($D1426, Individual_Pitching___Dashboard[], 20, FALSE)</f>
        <v>#N/A</v>
      </c>
      <c r="K1426" s="9" t="e">
        <f>VLOOKUP($D1426, Individual_Pitching___Advanced[], 21,FALSE)</f>
        <v>#N/A</v>
      </c>
      <c r="L1426" s="9" t="e">
        <f>VLOOKUP($B1426, 'Team Per G'!$A$2:$G$31, 7, FALSE)</f>
        <v>#N/A</v>
      </c>
      <c r="M1426" s="9" t="e">
        <f>VLOOKUP($B1426, 'FanGraphs - Team WAR Projected'!$B$2:$E$31, 3, FALSE)/162</f>
        <v>#N/A</v>
      </c>
      <c r="N1426" s="9" t="e">
        <f>VLOOKUP($B1426, Team_Pitching___Advanced[[Team]:[xFIP]], 19,FALSE)</f>
        <v>#N/A</v>
      </c>
      <c r="O1426" s="9" t="e">
        <f>VLOOKUP($B1426, Team_Pitching___Advanced[], 20, FALSE)</f>
        <v>#N/A</v>
      </c>
      <c r="P1426" s="9" t="e">
        <f>VLOOKUP($B1426, Team_Batting___Dashboard[[Team]:[wOBA]], 16, FALSE)</f>
        <v>#N/A</v>
      </c>
      <c r="Q1426" s="9" t="e">
        <f>VLOOKUP($B1426, Team_Batting___Advanced[[Team]:[OPS]], 9, FALSE)</f>
        <v>#N/A</v>
      </c>
      <c r="R1426" s="9" t="e">
        <f>VLOOKUP($B1426, Team_Batting___Advanced[], 19, FALSE)</f>
        <v>#N/A</v>
      </c>
      <c r="S1426" s="9" t="e">
        <f>VLOOKUP($B1426, 'Team Per G'!$A$2:$G$31, 3, FALSE)</f>
        <v>#N/A</v>
      </c>
      <c r="T1426" s="9" t="e">
        <f>VLOOKUP($B1426, 'Team Per G'!$A$2:$G$31, 5, FALSE)</f>
        <v>#N/A</v>
      </c>
      <c r="U1426" s="9" t="e">
        <f>VLOOKUP($B1426, 'Team Per G'!$A$2:$G$31, 4, FALSE)</f>
        <v>#N/A</v>
      </c>
      <c r="V1426" s="9" t="e">
        <f>VLOOKUP($B1426, Team_Batting___Dashboard[], 22, FALSE)/$F1426</f>
        <v>#N/A</v>
      </c>
      <c r="W1426" s="9" t="e">
        <f>VLOOKUP($B1426, 'FanGraphs - Team WAR Projected'!$B$2:$E$31, 4, FALSE)/162</f>
        <v>#N/A</v>
      </c>
      <c r="X1426" s="9" t="e">
        <f>VLOOKUP($B1426, FanGraphs_Standings[[Abbreviation]:[2024 Year to Date RS/G]], 6, FALSE)/$F1426</f>
        <v>#N/A</v>
      </c>
      <c r="Y1426" s="9" t="e">
        <f>VLOOKUP($B1426, FanGraphs_Standings[[Abbreviation]:[2024 Projected Full Season RDif]], 19, FALSE)/162</f>
        <v>#N/A</v>
      </c>
      <c r="Z1426" s="9" t="e">
        <f>VLOOKUP($B1426, FanGraphs_Standings[[Abbreviation]:[2024 Projected Full Season RDif]], 5, FALSE)</f>
        <v>#N/A</v>
      </c>
      <c r="AA1426" s="9" t="e">
        <f>VLOOKUP($B1426, FanGraphs_Standings[[Abbreviation]:[2024 Projected Full Season W%]], 18, FALSE)</f>
        <v>#N/A</v>
      </c>
      <c r="AB1426" s="9" t="e">
        <f>VLOOKUP($B1426, 'Home Field Adv'!$A$2:$I$31, 9, FALSE)</f>
        <v>#N/A</v>
      </c>
      <c r="AC1426" s="9" t="e">
        <f>VLOOKUP($C1426, FanGraphs_Standings[[Abbreviation]:[2024 Year to Date G]], 2, FALSE)</f>
        <v>#N/A</v>
      </c>
      <c r="AD1426" s="9" t="e">
        <f>VLOOKUP($E1426, 'SP Per G'!$A$2:$D$1380, 3, FALSE)</f>
        <v>#N/A</v>
      </c>
      <c r="AE1426" s="9" t="e">
        <f>VLOOKUP($E1426, 'SP Per G'!$A$2:$D$1380, 4, FALSE)</f>
        <v>#N/A</v>
      </c>
      <c r="AF1426" s="9" t="e">
        <f>VLOOKUP($E1426, Individual_Pitching___Dashboard[], 18, FALSE)</f>
        <v>#N/A</v>
      </c>
      <c r="AG1426" s="9" t="e">
        <f>VLOOKUP($E1426, Individual_Pitching___Dashboard[], 20, FALSE)</f>
        <v>#N/A</v>
      </c>
      <c r="AH1426" s="9" t="e">
        <f>VLOOKUP($E1426, Individual_Pitching___Advanced[], 21,FALSE)</f>
        <v>#N/A</v>
      </c>
      <c r="AI1426" s="9" t="e">
        <f>VLOOKUP($C1426, 'Team Per G'!$A$2:$G$31, 7, FALSE)</f>
        <v>#N/A</v>
      </c>
      <c r="AJ1426" s="9" t="e">
        <f>VLOOKUP($C1426, 'FanGraphs - Team WAR Projected'!$B$2:$E$31, 3, FALSE)/162</f>
        <v>#N/A</v>
      </c>
      <c r="AK1426" s="9" t="e">
        <f>VLOOKUP($C1426, Team_Pitching___Advanced[[Team]:[xFIP]], 19,FALSE)</f>
        <v>#N/A</v>
      </c>
      <c r="AL1426" s="9" t="e">
        <f>VLOOKUP($C1426, Team_Pitching___Advanced[], 20, FALSE)</f>
        <v>#N/A</v>
      </c>
      <c r="AM1426" s="9" t="e">
        <f>VLOOKUP($C1426, Team_Batting___Dashboard[[Team]:[wOBA]], 16, FALSE)</f>
        <v>#N/A</v>
      </c>
      <c r="AN1426" s="9" t="e">
        <f>VLOOKUP($C1426, Team_Batting___Advanced[[Team]:[OPS]], 9, FALSE)</f>
        <v>#N/A</v>
      </c>
      <c r="AO1426" s="9" t="e">
        <f>VLOOKUP($C1426, Team_Batting___Advanced[], 19, FALSE)</f>
        <v>#N/A</v>
      </c>
      <c r="AP1426" s="9" t="e">
        <f>VLOOKUP($C1426, 'Team Per G'!$A$2:$G$31, 3, FALSE)</f>
        <v>#N/A</v>
      </c>
      <c r="AQ1426" s="9" t="e">
        <f>VLOOKUP($C1426, 'Team Per G'!$A$2:$G$31, 5, FALSE)</f>
        <v>#N/A</v>
      </c>
      <c r="AR1426" s="9" t="e">
        <f>VLOOKUP($C1426, 'Team Per G'!$A$2:$G$31, 4, FALSE)</f>
        <v>#N/A</v>
      </c>
      <c r="AS1426" s="9" t="e">
        <f>VLOOKUP($C1426, Team_Batting___Dashboard[], 22, FALSE)/$AC1426</f>
        <v>#N/A</v>
      </c>
      <c r="AT1426" s="9" t="e">
        <f>VLOOKUP($C1426, 'FanGraphs - Team WAR Projected'!$B$2:$E$31, 4, FALSE)/162</f>
        <v>#N/A</v>
      </c>
      <c r="AU1426" s="9" t="e">
        <f>VLOOKUP($C1426, FanGraphs_Standings[[Abbreviation]:[2024 Year to Date RS/G]], 6, FALSE)/$AC1426</f>
        <v>#N/A</v>
      </c>
      <c r="AV1426" s="9" t="e">
        <f>VLOOKUP($C1426, FanGraphs_Standings[[Abbreviation]:[2024 Projected Full Season RDif]], 19, FALSE)/162</f>
        <v>#N/A</v>
      </c>
      <c r="AW1426" s="9" t="e">
        <f>VLOOKUP($C1426, FanGraphs_Standings[[Abbreviation]:[2024 Projected Full Season RDif]], 5, FALSE)</f>
        <v>#N/A</v>
      </c>
      <c r="AX1426" s="9" t="e">
        <f>VLOOKUP($C1426, FanGraphs_Standings[[Abbreviation]:[2024 Projected Full Season W%]], 18, FALSE)</f>
        <v>#N/A</v>
      </c>
      <c r="AY1426" s="9" t="e">
        <f>VLOOKUP($C1426, 'Home Field Adv'!$A$2:$K$31, 11, FALSE)</f>
        <v>#N/A</v>
      </c>
      <c r="BB1426" s="5" t="str">
        <f t="shared" si="67"/>
        <v/>
      </c>
      <c r="BC1426" s="5" t="str">
        <f t="shared" si="68"/>
        <v/>
      </c>
      <c r="BD1426" s="5" t="str">
        <f t="shared" si="69"/>
        <v/>
      </c>
    </row>
    <row r="1427" spans="6:56" x14ac:dyDescent="0.45">
      <c r="F1427" s="9" t="e">
        <f>VLOOKUP($B1427, FanGraphs_Standings[[Abbreviation]:[2024 Year to Date G]], 2, FALSE)</f>
        <v>#N/A</v>
      </c>
      <c r="G1427" s="9" t="e">
        <f>IF(ISERR(VLOOKUP($D1427, 'SP Per G'!$A$2:$D$1380, 3, FALSE)), L1427, VLOOKUP($D1427, 'SP Per G'!$A$2:$D$1380, 3, FALSE))</f>
        <v>#N/A</v>
      </c>
      <c r="H1427" s="9" t="e">
        <f>VLOOKUP($D1427, 'SP Per G'!$A$2:$D$1380, 4, FALSE)</f>
        <v>#N/A</v>
      </c>
      <c r="I1427" s="9" t="e">
        <f>VLOOKUP($D1427, Individual_Pitching___Dashboard[], 18, FALSE)</f>
        <v>#N/A</v>
      </c>
      <c r="J1427" s="9" t="e">
        <f>VLOOKUP($D1427, Individual_Pitching___Dashboard[], 20, FALSE)</f>
        <v>#N/A</v>
      </c>
      <c r="K1427" s="9" t="e">
        <f>VLOOKUP($D1427, Individual_Pitching___Advanced[], 21,FALSE)</f>
        <v>#N/A</v>
      </c>
      <c r="L1427" s="9" t="e">
        <f>VLOOKUP($B1427, 'Team Per G'!$A$2:$G$31, 7, FALSE)</f>
        <v>#N/A</v>
      </c>
      <c r="M1427" s="9" t="e">
        <f>VLOOKUP($B1427, 'FanGraphs - Team WAR Projected'!$B$2:$E$31, 3, FALSE)/162</f>
        <v>#N/A</v>
      </c>
      <c r="N1427" s="9" t="e">
        <f>VLOOKUP($B1427, Team_Pitching___Advanced[[Team]:[xFIP]], 19,FALSE)</f>
        <v>#N/A</v>
      </c>
      <c r="O1427" s="9" t="e">
        <f>VLOOKUP($B1427, Team_Pitching___Advanced[], 20, FALSE)</f>
        <v>#N/A</v>
      </c>
      <c r="P1427" s="9" t="e">
        <f>VLOOKUP($B1427, Team_Batting___Dashboard[[Team]:[wOBA]], 16, FALSE)</f>
        <v>#N/A</v>
      </c>
      <c r="Q1427" s="9" t="e">
        <f>VLOOKUP($B1427, Team_Batting___Advanced[[Team]:[OPS]], 9, FALSE)</f>
        <v>#N/A</v>
      </c>
      <c r="R1427" s="9" t="e">
        <f>VLOOKUP($B1427, Team_Batting___Advanced[], 19, FALSE)</f>
        <v>#N/A</v>
      </c>
      <c r="S1427" s="9" t="e">
        <f>VLOOKUP($B1427, 'Team Per G'!$A$2:$G$31, 3, FALSE)</f>
        <v>#N/A</v>
      </c>
      <c r="T1427" s="9" t="e">
        <f>VLOOKUP($B1427, 'Team Per G'!$A$2:$G$31, 5, FALSE)</f>
        <v>#N/A</v>
      </c>
      <c r="U1427" s="9" t="e">
        <f>VLOOKUP($B1427, 'Team Per G'!$A$2:$G$31, 4, FALSE)</f>
        <v>#N/A</v>
      </c>
      <c r="V1427" s="9" t="e">
        <f>VLOOKUP($B1427, Team_Batting___Dashboard[], 22, FALSE)/$F1427</f>
        <v>#N/A</v>
      </c>
      <c r="W1427" s="9" t="e">
        <f>VLOOKUP($B1427, 'FanGraphs - Team WAR Projected'!$B$2:$E$31, 4, FALSE)/162</f>
        <v>#N/A</v>
      </c>
      <c r="X1427" s="9" t="e">
        <f>VLOOKUP($B1427, FanGraphs_Standings[[Abbreviation]:[2024 Year to Date RS/G]], 6, FALSE)/$F1427</f>
        <v>#N/A</v>
      </c>
      <c r="Y1427" s="9" t="e">
        <f>VLOOKUP($B1427, FanGraphs_Standings[[Abbreviation]:[2024 Projected Full Season RDif]], 19, FALSE)/162</f>
        <v>#N/A</v>
      </c>
      <c r="Z1427" s="9" t="e">
        <f>VLOOKUP($B1427, FanGraphs_Standings[[Abbreviation]:[2024 Projected Full Season RDif]], 5, FALSE)</f>
        <v>#N/A</v>
      </c>
      <c r="AA1427" s="9" t="e">
        <f>VLOOKUP($B1427, FanGraphs_Standings[[Abbreviation]:[2024 Projected Full Season W%]], 18, FALSE)</f>
        <v>#N/A</v>
      </c>
      <c r="AB1427" s="9" t="e">
        <f>VLOOKUP($B1427, 'Home Field Adv'!$A$2:$I$31, 9, FALSE)</f>
        <v>#N/A</v>
      </c>
      <c r="AC1427" s="9" t="e">
        <f>VLOOKUP($C1427, FanGraphs_Standings[[Abbreviation]:[2024 Year to Date G]], 2, FALSE)</f>
        <v>#N/A</v>
      </c>
      <c r="AD1427" s="9" t="e">
        <f>VLOOKUP($E1427, 'SP Per G'!$A$2:$D$1380, 3, FALSE)</f>
        <v>#N/A</v>
      </c>
      <c r="AE1427" s="9" t="e">
        <f>VLOOKUP($E1427, 'SP Per G'!$A$2:$D$1380, 4, FALSE)</f>
        <v>#N/A</v>
      </c>
      <c r="AF1427" s="9" t="e">
        <f>VLOOKUP($E1427, Individual_Pitching___Dashboard[], 18, FALSE)</f>
        <v>#N/A</v>
      </c>
      <c r="AG1427" s="9" t="e">
        <f>VLOOKUP($E1427, Individual_Pitching___Dashboard[], 20, FALSE)</f>
        <v>#N/A</v>
      </c>
      <c r="AH1427" s="9" t="e">
        <f>VLOOKUP($E1427, Individual_Pitching___Advanced[], 21,FALSE)</f>
        <v>#N/A</v>
      </c>
      <c r="AI1427" s="9" t="e">
        <f>VLOOKUP($C1427, 'Team Per G'!$A$2:$G$31, 7, FALSE)</f>
        <v>#N/A</v>
      </c>
      <c r="AJ1427" s="9" t="e">
        <f>VLOOKUP($C1427, 'FanGraphs - Team WAR Projected'!$B$2:$E$31, 3, FALSE)/162</f>
        <v>#N/A</v>
      </c>
      <c r="AK1427" s="9" t="e">
        <f>VLOOKUP($C1427, Team_Pitching___Advanced[[Team]:[xFIP]], 19,FALSE)</f>
        <v>#N/A</v>
      </c>
      <c r="AL1427" s="9" t="e">
        <f>VLOOKUP($C1427, Team_Pitching___Advanced[], 20, FALSE)</f>
        <v>#N/A</v>
      </c>
      <c r="AM1427" s="9" t="e">
        <f>VLOOKUP($C1427, Team_Batting___Dashboard[[Team]:[wOBA]], 16, FALSE)</f>
        <v>#N/A</v>
      </c>
      <c r="AN1427" s="9" t="e">
        <f>VLOOKUP($C1427, Team_Batting___Advanced[[Team]:[OPS]], 9, FALSE)</f>
        <v>#N/A</v>
      </c>
      <c r="AO1427" s="9" t="e">
        <f>VLOOKUP($C1427, Team_Batting___Advanced[], 19, FALSE)</f>
        <v>#N/A</v>
      </c>
      <c r="AP1427" s="9" t="e">
        <f>VLOOKUP($C1427, 'Team Per G'!$A$2:$G$31, 3, FALSE)</f>
        <v>#N/A</v>
      </c>
      <c r="AQ1427" s="9" t="e">
        <f>VLOOKUP($C1427, 'Team Per G'!$A$2:$G$31, 5, FALSE)</f>
        <v>#N/A</v>
      </c>
      <c r="AR1427" s="9" t="e">
        <f>VLOOKUP($C1427, 'Team Per G'!$A$2:$G$31, 4, FALSE)</f>
        <v>#N/A</v>
      </c>
      <c r="AS1427" s="9" t="e">
        <f>VLOOKUP($C1427, Team_Batting___Dashboard[], 22, FALSE)/$AC1427</f>
        <v>#N/A</v>
      </c>
      <c r="AT1427" s="9" t="e">
        <f>VLOOKUP($C1427, 'FanGraphs - Team WAR Projected'!$B$2:$E$31, 4, FALSE)/162</f>
        <v>#N/A</v>
      </c>
      <c r="AU1427" s="9" t="e">
        <f>VLOOKUP($C1427, FanGraphs_Standings[[Abbreviation]:[2024 Year to Date RS/G]], 6, FALSE)/$AC1427</f>
        <v>#N/A</v>
      </c>
      <c r="AV1427" s="9" t="e">
        <f>VLOOKUP($C1427, FanGraphs_Standings[[Abbreviation]:[2024 Projected Full Season RDif]], 19, FALSE)/162</f>
        <v>#N/A</v>
      </c>
      <c r="AW1427" s="9" t="e">
        <f>VLOOKUP($C1427, FanGraphs_Standings[[Abbreviation]:[2024 Projected Full Season RDif]], 5, FALSE)</f>
        <v>#N/A</v>
      </c>
      <c r="AX1427" s="9" t="e">
        <f>VLOOKUP($C1427, FanGraphs_Standings[[Abbreviation]:[2024 Projected Full Season W%]], 18, FALSE)</f>
        <v>#N/A</v>
      </c>
      <c r="AY1427" s="9" t="e">
        <f>VLOOKUP($C1427, 'Home Field Adv'!$A$2:$K$31, 11, FALSE)</f>
        <v>#N/A</v>
      </c>
      <c r="BB1427" s="5" t="str">
        <f t="shared" si="67"/>
        <v/>
      </c>
      <c r="BC1427" s="5" t="str">
        <f t="shared" si="68"/>
        <v/>
      </c>
      <c r="BD1427" s="5" t="str">
        <f t="shared" si="69"/>
        <v/>
      </c>
    </row>
    <row r="1428" spans="6:56" x14ac:dyDescent="0.45">
      <c r="F1428" s="9" t="e">
        <f>VLOOKUP($B1428, FanGraphs_Standings[[Abbreviation]:[2024 Year to Date G]], 2, FALSE)</f>
        <v>#N/A</v>
      </c>
      <c r="G1428" s="9" t="e">
        <f>IF(ISERR(VLOOKUP($D1428, 'SP Per G'!$A$2:$D$1380, 3, FALSE)), L1428, VLOOKUP($D1428, 'SP Per G'!$A$2:$D$1380, 3, FALSE))</f>
        <v>#N/A</v>
      </c>
      <c r="H1428" s="9" t="e">
        <f>VLOOKUP($D1428, 'SP Per G'!$A$2:$D$1380, 4, FALSE)</f>
        <v>#N/A</v>
      </c>
      <c r="I1428" s="9" t="e">
        <f>VLOOKUP($D1428, Individual_Pitching___Dashboard[], 18, FALSE)</f>
        <v>#N/A</v>
      </c>
      <c r="J1428" s="9" t="e">
        <f>VLOOKUP($D1428, Individual_Pitching___Dashboard[], 20, FALSE)</f>
        <v>#N/A</v>
      </c>
      <c r="K1428" s="9" t="e">
        <f>VLOOKUP($D1428, Individual_Pitching___Advanced[], 21,FALSE)</f>
        <v>#N/A</v>
      </c>
      <c r="L1428" s="9" t="e">
        <f>VLOOKUP($B1428, 'Team Per G'!$A$2:$G$31, 7, FALSE)</f>
        <v>#N/A</v>
      </c>
      <c r="M1428" s="9" t="e">
        <f>VLOOKUP($B1428, 'FanGraphs - Team WAR Projected'!$B$2:$E$31, 3, FALSE)/162</f>
        <v>#N/A</v>
      </c>
      <c r="N1428" s="9" t="e">
        <f>VLOOKUP($B1428, Team_Pitching___Advanced[[Team]:[xFIP]], 19,FALSE)</f>
        <v>#N/A</v>
      </c>
      <c r="O1428" s="9" t="e">
        <f>VLOOKUP($B1428, Team_Pitching___Advanced[], 20, FALSE)</f>
        <v>#N/A</v>
      </c>
      <c r="P1428" s="9" t="e">
        <f>VLOOKUP($B1428, Team_Batting___Dashboard[[Team]:[wOBA]], 16, FALSE)</f>
        <v>#N/A</v>
      </c>
      <c r="Q1428" s="9" t="e">
        <f>VLOOKUP($B1428, Team_Batting___Advanced[[Team]:[OPS]], 9, FALSE)</f>
        <v>#N/A</v>
      </c>
      <c r="R1428" s="9" t="e">
        <f>VLOOKUP($B1428, Team_Batting___Advanced[], 19, FALSE)</f>
        <v>#N/A</v>
      </c>
      <c r="S1428" s="9" t="e">
        <f>VLOOKUP($B1428, 'Team Per G'!$A$2:$G$31, 3, FALSE)</f>
        <v>#N/A</v>
      </c>
      <c r="T1428" s="9" t="e">
        <f>VLOOKUP($B1428, 'Team Per G'!$A$2:$G$31, 5, FALSE)</f>
        <v>#N/A</v>
      </c>
      <c r="U1428" s="9" t="e">
        <f>VLOOKUP($B1428, 'Team Per G'!$A$2:$G$31, 4, FALSE)</f>
        <v>#N/A</v>
      </c>
      <c r="V1428" s="9" t="e">
        <f>VLOOKUP($B1428, Team_Batting___Dashboard[], 22, FALSE)/$F1428</f>
        <v>#N/A</v>
      </c>
      <c r="W1428" s="9" t="e">
        <f>VLOOKUP($B1428, 'FanGraphs - Team WAR Projected'!$B$2:$E$31, 4, FALSE)/162</f>
        <v>#N/A</v>
      </c>
      <c r="X1428" s="9" t="e">
        <f>VLOOKUP($B1428, FanGraphs_Standings[[Abbreviation]:[2024 Year to Date RS/G]], 6, FALSE)/$F1428</f>
        <v>#N/A</v>
      </c>
      <c r="Y1428" s="9" t="e">
        <f>VLOOKUP($B1428, FanGraphs_Standings[[Abbreviation]:[2024 Projected Full Season RDif]], 19, FALSE)/162</f>
        <v>#N/A</v>
      </c>
      <c r="Z1428" s="9" t="e">
        <f>VLOOKUP($B1428, FanGraphs_Standings[[Abbreviation]:[2024 Projected Full Season RDif]], 5, FALSE)</f>
        <v>#N/A</v>
      </c>
      <c r="AA1428" s="9" t="e">
        <f>VLOOKUP($B1428, FanGraphs_Standings[[Abbreviation]:[2024 Projected Full Season W%]], 18, FALSE)</f>
        <v>#N/A</v>
      </c>
      <c r="AB1428" s="9" t="e">
        <f>VLOOKUP($B1428, 'Home Field Adv'!$A$2:$I$31, 9, FALSE)</f>
        <v>#N/A</v>
      </c>
      <c r="AC1428" s="9" t="e">
        <f>VLOOKUP($C1428, FanGraphs_Standings[[Abbreviation]:[2024 Year to Date G]], 2, FALSE)</f>
        <v>#N/A</v>
      </c>
      <c r="AD1428" s="9" t="e">
        <f>VLOOKUP($E1428, 'SP Per G'!$A$2:$D$1380, 3, FALSE)</f>
        <v>#N/A</v>
      </c>
      <c r="AE1428" s="9" t="e">
        <f>VLOOKUP($E1428, 'SP Per G'!$A$2:$D$1380, 4, FALSE)</f>
        <v>#N/A</v>
      </c>
      <c r="AF1428" s="9" t="e">
        <f>VLOOKUP($E1428, Individual_Pitching___Dashboard[], 18, FALSE)</f>
        <v>#N/A</v>
      </c>
      <c r="AG1428" s="9" t="e">
        <f>VLOOKUP($E1428, Individual_Pitching___Dashboard[], 20, FALSE)</f>
        <v>#N/A</v>
      </c>
      <c r="AH1428" s="9" t="e">
        <f>VLOOKUP($E1428, Individual_Pitching___Advanced[], 21,FALSE)</f>
        <v>#N/A</v>
      </c>
      <c r="AI1428" s="9" t="e">
        <f>VLOOKUP($C1428, 'Team Per G'!$A$2:$G$31, 7, FALSE)</f>
        <v>#N/A</v>
      </c>
      <c r="AJ1428" s="9" t="e">
        <f>VLOOKUP($C1428, 'FanGraphs - Team WAR Projected'!$B$2:$E$31, 3, FALSE)/162</f>
        <v>#N/A</v>
      </c>
      <c r="AK1428" s="9" t="e">
        <f>VLOOKUP($C1428, Team_Pitching___Advanced[[Team]:[xFIP]], 19,FALSE)</f>
        <v>#N/A</v>
      </c>
      <c r="AL1428" s="9" t="e">
        <f>VLOOKUP($C1428, Team_Pitching___Advanced[], 20, FALSE)</f>
        <v>#N/A</v>
      </c>
      <c r="AM1428" s="9" t="e">
        <f>VLOOKUP($C1428, Team_Batting___Dashboard[[Team]:[wOBA]], 16, FALSE)</f>
        <v>#N/A</v>
      </c>
      <c r="AN1428" s="9" t="e">
        <f>VLOOKUP($C1428, Team_Batting___Advanced[[Team]:[OPS]], 9, FALSE)</f>
        <v>#N/A</v>
      </c>
      <c r="AO1428" s="9" t="e">
        <f>VLOOKUP($C1428, Team_Batting___Advanced[], 19, FALSE)</f>
        <v>#N/A</v>
      </c>
      <c r="AP1428" s="9" t="e">
        <f>VLOOKUP($C1428, 'Team Per G'!$A$2:$G$31, 3, FALSE)</f>
        <v>#N/A</v>
      </c>
      <c r="AQ1428" s="9" t="e">
        <f>VLOOKUP($C1428, 'Team Per G'!$A$2:$G$31, 5, FALSE)</f>
        <v>#N/A</v>
      </c>
      <c r="AR1428" s="9" t="e">
        <f>VLOOKUP($C1428, 'Team Per G'!$A$2:$G$31, 4, FALSE)</f>
        <v>#N/A</v>
      </c>
      <c r="AS1428" s="9" t="e">
        <f>VLOOKUP($C1428, Team_Batting___Dashboard[], 22, FALSE)/$AC1428</f>
        <v>#N/A</v>
      </c>
      <c r="AT1428" s="9" t="e">
        <f>VLOOKUP($C1428, 'FanGraphs - Team WAR Projected'!$B$2:$E$31, 4, FALSE)/162</f>
        <v>#N/A</v>
      </c>
      <c r="AU1428" s="9" t="e">
        <f>VLOOKUP($C1428, FanGraphs_Standings[[Abbreviation]:[2024 Year to Date RS/G]], 6, FALSE)/$AC1428</f>
        <v>#N/A</v>
      </c>
      <c r="AV1428" s="9" t="e">
        <f>VLOOKUP($C1428, FanGraphs_Standings[[Abbreviation]:[2024 Projected Full Season RDif]], 19, FALSE)/162</f>
        <v>#N/A</v>
      </c>
      <c r="AW1428" s="9" t="e">
        <f>VLOOKUP($C1428, FanGraphs_Standings[[Abbreviation]:[2024 Projected Full Season RDif]], 5, FALSE)</f>
        <v>#N/A</v>
      </c>
      <c r="AX1428" s="9" t="e">
        <f>VLOOKUP($C1428, FanGraphs_Standings[[Abbreviation]:[2024 Projected Full Season W%]], 18, FALSE)</f>
        <v>#N/A</v>
      </c>
      <c r="AY1428" s="9" t="e">
        <f>VLOOKUP($C1428, 'Home Field Adv'!$A$2:$K$31, 11, FALSE)</f>
        <v>#N/A</v>
      </c>
      <c r="BB1428" s="5" t="str">
        <f t="shared" si="67"/>
        <v/>
      </c>
      <c r="BC1428" s="5" t="str">
        <f t="shared" si="68"/>
        <v/>
      </c>
      <c r="BD1428" s="5" t="str">
        <f t="shared" si="69"/>
        <v/>
      </c>
    </row>
    <row r="1429" spans="6:56" x14ac:dyDescent="0.45">
      <c r="F1429" s="9" t="e">
        <f>VLOOKUP($B1429, FanGraphs_Standings[[Abbreviation]:[2024 Year to Date G]], 2, FALSE)</f>
        <v>#N/A</v>
      </c>
      <c r="G1429" s="9" t="e">
        <f>IF(ISERR(VLOOKUP($D1429, 'SP Per G'!$A$2:$D$1380, 3, FALSE)), L1429, VLOOKUP($D1429, 'SP Per G'!$A$2:$D$1380, 3, FALSE))</f>
        <v>#N/A</v>
      </c>
      <c r="H1429" s="9" t="e">
        <f>VLOOKUP($D1429, 'SP Per G'!$A$2:$D$1380, 4, FALSE)</f>
        <v>#N/A</v>
      </c>
      <c r="I1429" s="9" t="e">
        <f>VLOOKUP($D1429, Individual_Pitching___Dashboard[], 18, FALSE)</f>
        <v>#N/A</v>
      </c>
      <c r="J1429" s="9" t="e">
        <f>VLOOKUP($D1429, Individual_Pitching___Dashboard[], 20, FALSE)</f>
        <v>#N/A</v>
      </c>
      <c r="K1429" s="9" t="e">
        <f>VLOOKUP($D1429, Individual_Pitching___Advanced[], 21,FALSE)</f>
        <v>#N/A</v>
      </c>
      <c r="L1429" s="9" t="e">
        <f>VLOOKUP($B1429, 'Team Per G'!$A$2:$G$31, 7, FALSE)</f>
        <v>#N/A</v>
      </c>
      <c r="M1429" s="9" t="e">
        <f>VLOOKUP($B1429, 'FanGraphs - Team WAR Projected'!$B$2:$E$31, 3, FALSE)/162</f>
        <v>#N/A</v>
      </c>
      <c r="N1429" s="9" t="e">
        <f>VLOOKUP($B1429, Team_Pitching___Advanced[[Team]:[xFIP]], 19,FALSE)</f>
        <v>#N/A</v>
      </c>
      <c r="O1429" s="9" t="e">
        <f>VLOOKUP($B1429, Team_Pitching___Advanced[], 20, FALSE)</f>
        <v>#N/A</v>
      </c>
      <c r="P1429" s="9" t="e">
        <f>VLOOKUP($B1429, Team_Batting___Dashboard[[Team]:[wOBA]], 16, FALSE)</f>
        <v>#N/A</v>
      </c>
      <c r="Q1429" s="9" t="e">
        <f>VLOOKUP($B1429, Team_Batting___Advanced[[Team]:[OPS]], 9, FALSE)</f>
        <v>#N/A</v>
      </c>
      <c r="R1429" s="9" t="e">
        <f>VLOOKUP($B1429, Team_Batting___Advanced[], 19, FALSE)</f>
        <v>#N/A</v>
      </c>
      <c r="S1429" s="9" t="e">
        <f>VLOOKUP($B1429, 'Team Per G'!$A$2:$G$31, 3, FALSE)</f>
        <v>#N/A</v>
      </c>
      <c r="T1429" s="9" t="e">
        <f>VLOOKUP($B1429, 'Team Per G'!$A$2:$G$31, 5, FALSE)</f>
        <v>#N/A</v>
      </c>
      <c r="U1429" s="9" t="e">
        <f>VLOOKUP($B1429, 'Team Per G'!$A$2:$G$31, 4, FALSE)</f>
        <v>#N/A</v>
      </c>
      <c r="V1429" s="9" t="e">
        <f>VLOOKUP($B1429, Team_Batting___Dashboard[], 22, FALSE)/$F1429</f>
        <v>#N/A</v>
      </c>
      <c r="W1429" s="9" t="e">
        <f>VLOOKUP($B1429, 'FanGraphs - Team WAR Projected'!$B$2:$E$31, 4, FALSE)/162</f>
        <v>#N/A</v>
      </c>
      <c r="X1429" s="9" t="e">
        <f>VLOOKUP($B1429, FanGraphs_Standings[[Abbreviation]:[2024 Year to Date RS/G]], 6, FALSE)/$F1429</f>
        <v>#N/A</v>
      </c>
      <c r="Y1429" s="9" t="e">
        <f>VLOOKUP($B1429, FanGraphs_Standings[[Abbreviation]:[2024 Projected Full Season RDif]], 19, FALSE)/162</f>
        <v>#N/A</v>
      </c>
      <c r="Z1429" s="9" t="e">
        <f>VLOOKUP($B1429, FanGraphs_Standings[[Abbreviation]:[2024 Projected Full Season RDif]], 5, FALSE)</f>
        <v>#N/A</v>
      </c>
      <c r="AA1429" s="9" t="e">
        <f>VLOOKUP($B1429, FanGraphs_Standings[[Abbreviation]:[2024 Projected Full Season W%]], 18, FALSE)</f>
        <v>#N/A</v>
      </c>
      <c r="AB1429" s="9" t="e">
        <f>VLOOKUP($B1429, 'Home Field Adv'!$A$2:$I$31, 9, FALSE)</f>
        <v>#N/A</v>
      </c>
      <c r="AC1429" s="9" t="e">
        <f>VLOOKUP($C1429, FanGraphs_Standings[[Abbreviation]:[2024 Year to Date G]], 2, FALSE)</f>
        <v>#N/A</v>
      </c>
      <c r="AD1429" s="9" t="e">
        <f>VLOOKUP($E1429, 'SP Per G'!$A$2:$D$1380, 3, FALSE)</f>
        <v>#N/A</v>
      </c>
      <c r="AE1429" s="9" t="e">
        <f>VLOOKUP($E1429, 'SP Per G'!$A$2:$D$1380, 4, FALSE)</f>
        <v>#N/A</v>
      </c>
      <c r="AF1429" s="9" t="e">
        <f>VLOOKUP($E1429, Individual_Pitching___Dashboard[], 18, FALSE)</f>
        <v>#N/A</v>
      </c>
      <c r="AG1429" s="9" t="e">
        <f>VLOOKUP($E1429, Individual_Pitching___Dashboard[], 20, FALSE)</f>
        <v>#N/A</v>
      </c>
      <c r="AH1429" s="9" t="e">
        <f>VLOOKUP($E1429, Individual_Pitching___Advanced[], 21,FALSE)</f>
        <v>#N/A</v>
      </c>
      <c r="AI1429" s="9" t="e">
        <f>VLOOKUP($C1429, 'Team Per G'!$A$2:$G$31, 7, FALSE)</f>
        <v>#N/A</v>
      </c>
      <c r="AJ1429" s="9" t="e">
        <f>VLOOKUP($C1429, 'FanGraphs - Team WAR Projected'!$B$2:$E$31, 3, FALSE)/162</f>
        <v>#N/A</v>
      </c>
      <c r="AK1429" s="9" t="e">
        <f>VLOOKUP($C1429, Team_Pitching___Advanced[[Team]:[xFIP]], 19,FALSE)</f>
        <v>#N/A</v>
      </c>
      <c r="AL1429" s="9" t="e">
        <f>VLOOKUP($C1429, Team_Pitching___Advanced[], 20, FALSE)</f>
        <v>#N/A</v>
      </c>
      <c r="AM1429" s="9" t="e">
        <f>VLOOKUP($C1429, Team_Batting___Dashboard[[Team]:[wOBA]], 16, FALSE)</f>
        <v>#N/A</v>
      </c>
      <c r="AN1429" s="9" t="e">
        <f>VLOOKUP($C1429, Team_Batting___Advanced[[Team]:[OPS]], 9, FALSE)</f>
        <v>#N/A</v>
      </c>
      <c r="AO1429" s="9" t="e">
        <f>VLOOKUP($C1429, Team_Batting___Advanced[], 19, FALSE)</f>
        <v>#N/A</v>
      </c>
      <c r="AP1429" s="9" t="e">
        <f>VLOOKUP($C1429, 'Team Per G'!$A$2:$G$31, 3, FALSE)</f>
        <v>#N/A</v>
      </c>
      <c r="AQ1429" s="9" t="e">
        <f>VLOOKUP($C1429, 'Team Per G'!$A$2:$G$31, 5, FALSE)</f>
        <v>#N/A</v>
      </c>
      <c r="AR1429" s="9" t="e">
        <f>VLOOKUP($C1429, 'Team Per G'!$A$2:$G$31, 4, FALSE)</f>
        <v>#N/A</v>
      </c>
      <c r="AS1429" s="9" t="e">
        <f>VLOOKUP($C1429, Team_Batting___Dashboard[], 22, FALSE)/$AC1429</f>
        <v>#N/A</v>
      </c>
      <c r="AT1429" s="9" t="e">
        <f>VLOOKUP($C1429, 'FanGraphs - Team WAR Projected'!$B$2:$E$31, 4, FALSE)/162</f>
        <v>#N/A</v>
      </c>
      <c r="AU1429" s="9" t="e">
        <f>VLOOKUP($C1429, FanGraphs_Standings[[Abbreviation]:[2024 Year to Date RS/G]], 6, FALSE)/$AC1429</f>
        <v>#N/A</v>
      </c>
      <c r="AV1429" s="9" t="e">
        <f>VLOOKUP($C1429, FanGraphs_Standings[[Abbreviation]:[2024 Projected Full Season RDif]], 19, FALSE)/162</f>
        <v>#N/A</v>
      </c>
      <c r="AW1429" s="9" t="e">
        <f>VLOOKUP($C1429, FanGraphs_Standings[[Abbreviation]:[2024 Projected Full Season RDif]], 5, FALSE)</f>
        <v>#N/A</v>
      </c>
      <c r="AX1429" s="9" t="e">
        <f>VLOOKUP($C1429, FanGraphs_Standings[[Abbreviation]:[2024 Projected Full Season W%]], 18, FALSE)</f>
        <v>#N/A</v>
      </c>
      <c r="AY1429" s="9" t="e">
        <f>VLOOKUP($C1429, 'Home Field Adv'!$A$2:$K$31, 11, FALSE)</f>
        <v>#N/A</v>
      </c>
      <c r="BB1429" s="5" t="str">
        <f t="shared" si="67"/>
        <v/>
      </c>
      <c r="BC1429" s="5" t="str">
        <f t="shared" si="68"/>
        <v/>
      </c>
      <c r="BD1429" s="5" t="str">
        <f t="shared" si="69"/>
        <v/>
      </c>
    </row>
    <row r="1430" spans="6:56" x14ac:dyDescent="0.45">
      <c r="F1430" s="9" t="e">
        <f>VLOOKUP($B1430, FanGraphs_Standings[[Abbreviation]:[2024 Year to Date G]], 2, FALSE)</f>
        <v>#N/A</v>
      </c>
      <c r="G1430" s="9" t="e">
        <f>IF(ISERR(VLOOKUP($D1430, 'SP Per G'!$A$2:$D$1380, 3, FALSE)), L1430, VLOOKUP($D1430, 'SP Per G'!$A$2:$D$1380, 3, FALSE))</f>
        <v>#N/A</v>
      </c>
      <c r="H1430" s="9" t="e">
        <f>VLOOKUP($D1430, 'SP Per G'!$A$2:$D$1380, 4, FALSE)</f>
        <v>#N/A</v>
      </c>
      <c r="I1430" s="9" t="e">
        <f>VLOOKUP($D1430, Individual_Pitching___Dashboard[], 18, FALSE)</f>
        <v>#N/A</v>
      </c>
      <c r="J1430" s="9" t="e">
        <f>VLOOKUP($D1430, Individual_Pitching___Dashboard[], 20, FALSE)</f>
        <v>#N/A</v>
      </c>
      <c r="K1430" s="9" t="e">
        <f>VLOOKUP($D1430, Individual_Pitching___Advanced[], 21,FALSE)</f>
        <v>#N/A</v>
      </c>
      <c r="L1430" s="9" t="e">
        <f>VLOOKUP($B1430, 'Team Per G'!$A$2:$G$31, 7, FALSE)</f>
        <v>#N/A</v>
      </c>
      <c r="M1430" s="9" t="e">
        <f>VLOOKUP($B1430, 'FanGraphs - Team WAR Projected'!$B$2:$E$31, 3, FALSE)/162</f>
        <v>#N/A</v>
      </c>
      <c r="N1430" s="9" t="e">
        <f>VLOOKUP($B1430, Team_Pitching___Advanced[[Team]:[xFIP]], 19,FALSE)</f>
        <v>#N/A</v>
      </c>
      <c r="O1430" s="9" t="e">
        <f>VLOOKUP($B1430, Team_Pitching___Advanced[], 20, FALSE)</f>
        <v>#N/A</v>
      </c>
      <c r="P1430" s="9" t="e">
        <f>VLOOKUP($B1430, Team_Batting___Dashboard[[Team]:[wOBA]], 16, FALSE)</f>
        <v>#N/A</v>
      </c>
      <c r="Q1430" s="9" t="e">
        <f>VLOOKUP($B1430, Team_Batting___Advanced[[Team]:[OPS]], 9, FALSE)</f>
        <v>#N/A</v>
      </c>
      <c r="R1430" s="9" t="e">
        <f>VLOOKUP($B1430, Team_Batting___Advanced[], 19, FALSE)</f>
        <v>#N/A</v>
      </c>
      <c r="S1430" s="9" t="e">
        <f>VLOOKUP($B1430, 'Team Per G'!$A$2:$G$31, 3, FALSE)</f>
        <v>#N/A</v>
      </c>
      <c r="T1430" s="9" t="e">
        <f>VLOOKUP($B1430, 'Team Per G'!$A$2:$G$31, 5, FALSE)</f>
        <v>#N/A</v>
      </c>
      <c r="U1430" s="9" t="e">
        <f>VLOOKUP($B1430, 'Team Per G'!$A$2:$G$31, 4, FALSE)</f>
        <v>#N/A</v>
      </c>
      <c r="V1430" s="9" t="e">
        <f>VLOOKUP($B1430, Team_Batting___Dashboard[], 22, FALSE)/$F1430</f>
        <v>#N/A</v>
      </c>
      <c r="W1430" s="9" t="e">
        <f>VLOOKUP($B1430, 'FanGraphs - Team WAR Projected'!$B$2:$E$31, 4, FALSE)/162</f>
        <v>#N/A</v>
      </c>
      <c r="X1430" s="9" t="e">
        <f>VLOOKUP($B1430, FanGraphs_Standings[[Abbreviation]:[2024 Year to Date RS/G]], 6, FALSE)/$F1430</f>
        <v>#N/A</v>
      </c>
      <c r="Y1430" s="9" t="e">
        <f>VLOOKUP($B1430, FanGraphs_Standings[[Abbreviation]:[2024 Projected Full Season RDif]], 19, FALSE)/162</f>
        <v>#N/A</v>
      </c>
      <c r="Z1430" s="9" t="e">
        <f>VLOOKUP($B1430, FanGraphs_Standings[[Abbreviation]:[2024 Projected Full Season RDif]], 5, FALSE)</f>
        <v>#N/A</v>
      </c>
      <c r="AA1430" s="9" t="e">
        <f>VLOOKUP($B1430, FanGraphs_Standings[[Abbreviation]:[2024 Projected Full Season W%]], 18, FALSE)</f>
        <v>#N/A</v>
      </c>
      <c r="AB1430" s="9" t="e">
        <f>VLOOKUP($B1430, 'Home Field Adv'!$A$2:$I$31, 9, FALSE)</f>
        <v>#N/A</v>
      </c>
      <c r="AC1430" s="9" t="e">
        <f>VLOOKUP($C1430, FanGraphs_Standings[[Abbreviation]:[2024 Year to Date G]], 2, FALSE)</f>
        <v>#N/A</v>
      </c>
      <c r="AD1430" s="9" t="e">
        <f>VLOOKUP($E1430, 'SP Per G'!$A$2:$D$1380, 3, FALSE)</f>
        <v>#N/A</v>
      </c>
      <c r="AE1430" s="9" t="e">
        <f>VLOOKUP($E1430, 'SP Per G'!$A$2:$D$1380, 4, FALSE)</f>
        <v>#N/A</v>
      </c>
      <c r="AF1430" s="9" t="e">
        <f>VLOOKUP($E1430, Individual_Pitching___Dashboard[], 18, FALSE)</f>
        <v>#N/A</v>
      </c>
      <c r="AG1430" s="9" t="e">
        <f>VLOOKUP($E1430, Individual_Pitching___Dashboard[], 20, FALSE)</f>
        <v>#N/A</v>
      </c>
      <c r="AH1430" s="9" t="e">
        <f>VLOOKUP($E1430, Individual_Pitching___Advanced[], 21,FALSE)</f>
        <v>#N/A</v>
      </c>
      <c r="AI1430" s="9" t="e">
        <f>VLOOKUP($C1430, 'Team Per G'!$A$2:$G$31, 7, FALSE)</f>
        <v>#N/A</v>
      </c>
      <c r="AJ1430" s="9" t="e">
        <f>VLOOKUP($C1430, 'FanGraphs - Team WAR Projected'!$B$2:$E$31, 3, FALSE)/162</f>
        <v>#N/A</v>
      </c>
      <c r="AK1430" s="9" t="e">
        <f>VLOOKUP($C1430, Team_Pitching___Advanced[[Team]:[xFIP]], 19,FALSE)</f>
        <v>#N/A</v>
      </c>
      <c r="AL1430" s="9" t="e">
        <f>VLOOKUP($C1430, Team_Pitching___Advanced[], 20, FALSE)</f>
        <v>#N/A</v>
      </c>
      <c r="AM1430" s="9" t="e">
        <f>VLOOKUP($C1430, Team_Batting___Dashboard[[Team]:[wOBA]], 16, FALSE)</f>
        <v>#N/A</v>
      </c>
      <c r="AN1430" s="9" t="e">
        <f>VLOOKUP($C1430, Team_Batting___Advanced[[Team]:[OPS]], 9, FALSE)</f>
        <v>#N/A</v>
      </c>
      <c r="AO1430" s="9" t="e">
        <f>VLOOKUP($C1430, Team_Batting___Advanced[], 19, FALSE)</f>
        <v>#N/A</v>
      </c>
      <c r="AP1430" s="9" t="e">
        <f>VLOOKUP($C1430, 'Team Per G'!$A$2:$G$31, 3, FALSE)</f>
        <v>#N/A</v>
      </c>
      <c r="AQ1430" s="9" t="e">
        <f>VLOOKUP($C1430, 'Team Per G'!$A$2:$G$31, 5, FALSE)</f>
        <v>#N/A</v>
      </c>
      <c r="AR1430" s="9" t="e">
        <f>VLOOKUP($C1430, 'Team Per G'!$A$2:$G$31, 4, FALSE)</f>
        <v>#N/A</v>
      </c>
      <c r="AS1430" s="9" t="e">
        <f>VLOOKUP($C1430, Team_Batting___Dashboard[], 22, FALSE)/$AC1430</f>
        <v>#N/A</v>
      </c>
      <c r="AT1430" s="9" t="e">
        <f>VLOOKUP($C1430, 'FanGraphs - Team WAR Projected'!$B$2:$E$31, 4, FALSE)/162</f>
        <v>#N/A</v>
      </c>
      <c r="AU1430" s="9" t="e">
        <f>VLOOKUP($C1430, FanGraphs_Standings[[Abbreviation]:[2024 Year to Date RS/G]], 6, FALSE)/$AC1430</f>
        <v>#N/A</v>
      </c>
      <c r="AV1430" s="9" t="e">
        <f>VLOOKUP($C1430, FanGraphs_Standings[[Abbreviation]:[2024 Projected Full Season RDif]], 19, FALSE)/162</f>
        <v>#N/A</v>
      </c>
      <c r="AW1430" s="9" t="e">
        <f>VLOOKUP($C1430, FanGraphs_Standings[[Abbreviation]:[2024 Projected Full Season RDif]], 5, FALSE)</f>
        <v>#N/A</v>
      </c>
      <c r="AX1430" s="9" t="e">
        <f>VLOOKUP($C1430, FanGraphs_Standings[[Abbreviation]:[2024 Projected Full Season W%]], 18, FALSE)</f>
        <v>#N/A</v>
      </c>
      <c r="AY1430" s="9" t="e">
        <f>VLOOKUP($C1430, 'Home Field Adv'!$A$2:$K$31, 11, FALSE)</f>
        <v>#N/A</v>
      </c>
      <c r="BB1430" s="5" t="str">
        <f t="shared" si="67"/>
        <v/>
      </c>
      <c r="BC1430" s="5" t="str">
        <f t="shared" si="68"/>
        <v/>
      </c>
      <c r="BD1430" s="5" t="str">
        <f t="shared" si="69"/>
        <v/>
      </c>
    </row>
    <row r="1431" spans="6:56" x14ac:dyDescent="0.45">
      <c r="F1431" s="9" t="e">
        <f>VLOOKUP($B1431, FanGraphs_Standings[[Abbreviation]:[2024 Year to Date G]], 2, FALSE)</f>
        <v>#N/A</v>
      </c>
      <c r="G1431" s="9" t="e">
        <f>IF(ISERR(VLOOKUP($D1431, 'SP Per G'!$A$2:$D$1380, 3, FALSE)), L1431, VLOOKUP($D1431, 'SP Per G'!$A$2:$D$1380, 3, FALSE))</f>
        <v>#N/A</v>
      </c>
      <c r="H1431" s="9" t="e">
        <f>VLOOKUP($D1431, 'SP Per G'!$A$2:$D$1380, 4, FALSE)</f>
        <v>#N/A</v>
      </c>
      <c r="I1431" s="9" t="e">
        <f>VLOOKUP($D1431, Individual_Pitching___Dashboard[], 18, FALSE)</f>
        <v>#N/A</v>
      </c>
      <c r="J1431" s="9" t="e">
        <f>VLOOKUP($D1431, Individual_Pitching___Dashboard[], 20, FALSE)</f>
        <v>#N/A</v>
      </c>
      <c r="K1431" s="9" t="e">
        <f>VLOOKUP($D1431, Individual_Pitching___Advanced[], 21,FALSE)</f>
        <v>#N/A</v>
      </c>
      <c r="L1431" s="9" t="e">
        <f>VLOOKUP($B1431, 'Team Per G'!$A$2:$G$31, 7, FALSE)</f>
        <v>#N/A</v>
      </c>
      <c r="M1431" s="9" t="e">
        <f>VLOOKUP($B1431, 'FanGraphs - Team WAR Projected'!$B$2:$E$31, 3, FALSE)/162</f>
        <v>#N/A</v>
      </c>
      <c r="N1431" s="9" t="e">
        <f>VLOOKUP($B1431, Team_Pitching___Advanced[[Team]:[xFIP]], 19,FALSE)</f>
        <v>#N/A</v>
      </c>
      <c r="O1431" s="9" t="e">
        <f>VLOOKUP($B1431, Team_Pitching___Advanced[], 20, FALSE)</f>
        <v>#N/A</v>
      </c>
      <c r="P1431" s="9" t="e">
        <f>VLOOKUP($B1431, Team_Batting___Dashboard[[Team]:[wOBA]], 16, FALSE)</f>
        <v>#N/A</v>
      </c>
      <c r="Q1431" s="9" t="e">
        <f>VLOOKUP($B1431, Team_Batting___Advanced[[Team]:[OPS]], 9, FALSE)</f>
        <v>#N/A</v>
      </c>
      <c r="R1431" s="9" t="e">
        <f>VLOOKUP($B1431, Team_Batting___Advanced[], 19, FALSE)</f>
        <v>#N/A</v>
      </c>
      <c r="S1431" s="9" t="e">
        <f>VLOOKUP($B1431, 'Team Per G'!$A$2:$G$31, 3, FALSE)</f>
        <v>#N/A</v>
      </c>
      <c r="T1431" s="9" t="e">
        <f>VLOOKUP($B1431, 'Team Per G'!$A$2:$G$31, 5, FALSE)</f>
        <v>#N/A</v>
      </c>
      <c r="U1431" s="9" t="e">
        <f>VLOOKUP($B1431, 'Team Per G'!$A$2:$G$31, 4, FALSE)</f>
        <v>#N/A</v>
      </c>
      <c r="V1431" s="9" t="e">
        <f>VLOOKUP($B1431, Team_Batting___Dashboard[], 22, FALSE)/$F1431</f>
        <v>#N/A</v>
      </c>
      <c r="W1431" s="9" t="e">
        <f>VLOOKUP($B1431, 'FanGraphs - Team WAR Projected'!$B$2:$E$31, 4, FALSE)/162</f>
        <v>#N/A</v>
      </c>
      <c r="X1431" s="9" t="e">
        <f>VLOOKUP($B1431, FanGraphs_Standings[[Abbreviation]:[2024 Year to Date RS/G]], 6, FALSE)/$F1431</f>
        <v>#N/A</v>
      </c>
      <c r="Y1431" s="9" t="e">
        <f>VLOOKUP($B1431, FanGraphs_Standings[[Abbreviation]:[2024 Projected Full Season RDif]], 19, FALSE)/162</f>
        <v>#N/A</v>
      </c>
      <c r="Z1431" s="9" t="e">
        <f>VLOOKUP($B1431, FanGraphs_Standings[[Abbreviation]:[2024 Projected Full Season RDif]], 5, FALSE)</f>
        <v>#N/A</v>
      </c>
      <c r="AA1431" s="9" t="e">
        <f>VLOOKUP($B1431, FanGraphs_Standings[[Abbreviation]:[2024 Projected Full Season W%]], 18, FALSE)</f>
        <v>#N/A</v>
      </c>
      <c r="AB1431" s="9" t="e">
        <f>VLOOKUP($B1431, 'Home Field Adv'!$A$2:$I$31, 9, FALSE)</f>
        <v>#N/A</v>
      </c>
      <c r="AC1431" s="9" t="e">
        <f>VLOOKUP($C1431, FanGraphs_Standings[[Abbreviation]:[2024 Year to Date G]], 2, FALSE)</f>
        <v>#N/A</v>
      </c>
      <c r="AD1431" s="9" t="e">
        <f>VLOOKUP($E1431, 'SP Per G'!$A$2:$D$1380, 3, FALSE)</f>
        <v>#N/A</v>
      </c>
      <c r="AE1431" s="9" t="e">
        <f>VLOOKUP($E1431, 'SP Per G'!$A$2:$D$1380, 4, FALSE)</f>
        <v>#N/A</v>
      </c>
      <c r="AF1431" s="9" t="e">
        <f>VLOOKUP($E1431, Individual_Pitching___Dashboard[], 18, FALSE)</f>
        <v>#N/A</v>
      </c>
      <c r="AG1431" s="9" t="e">
        <f>VLOOKUP($E1431, Individual_Pitching___Dashboard[], 20, FALSE)</f>
        <v>#N/A</v>
      </c>
      <c r="AH1431" s="9" t="e">
        <f>VLOOKUP($E1431, Individual_Pitching___Advanced[], 21,FALSE)</f>
        <v>#N/A</v>
      </c>
      <c r="AI1431" s="9" t="e">
        <f>VLOOKUP($C1431, 'Team Per G'!$A$2:$G$31, 7, FALSE)</f>
        <v>#N/A</v>
      </c>
      <c r="AJ1431" s="9" t="e">
        <f>VLOOKUP($C1431, 'FanGraphs - Team WAR Projected'!$B$2:$E$31, 3, FALSE)/162</f>
        <v>#N/A</v>
      </c>
      <c r="AK1431" s="9" t="e">
        <f>VLOOKUP($C1431, Team_Pitching___Advanced[[Team]:[xFIP]], 19,FALSE)</f>
        <v>#N/A</v>
      </c>
      <c r="AL1431" s="9" t="e">
        <f>VLOOKUP($C1431, Team_Pitching___Advanced[], 20, FALSE)</f>
        <v>#N/A</v>
      </c>
      <c r="AM1431" s="9" t="e">
        <f>VLOOKUP($C1431, Team_Batting___Dashboard[[Team]:[wOBA]], 16, FALSE)</f>
        <v>#N/A</v>
      </c>
      <c r="AN1431" s="9" t="e">
        <f>VLOOKUP($C1431, Team_Batting___Advanced[[Team]:[OPS]], 9, FALSE)</f>
        <v>#N/A</v>
      </c>
      <c r="AO1431" s="9" t="e">
        <f>VLOOKUP($C1431, Team_Batting___Advanced[], 19, FALSE)</f>
        <v>#N/A</v>
      </c>
      <c r="AP1431" s="9" t="e">
        <f>VLOOKUP($C1431, 'Team Per G'!$A$2:$G$31, 3, FALSE)</f>
        <v>#N/A</v>
      </c>
      <c r="AQ1431" s="9" t="e">
        <f>VLOOKUP($C1431, 'Team Per G'!$A$2:$G$31, 5, FALSE)</f>
        <v>#N/A</v>
      </c>
      <c r="AR1431" s="9" t="e">
        <f>VLOOKUP($C1431, 'Team Per G'!$A$2:$G$31, 4, FALSE)</f>
        <v>#N/A</v>
      </c>
      <c r="AS1431" s="9" t="e">
        <f>VLOOKUP($C1431, Team_Batting___Dashboard[], 22, FALSE)/$AC1431</f>
        <v>#N/A</v>
      </c>
      <c r="AT1431" s="9" t="e">
        <f>VLOOKUP($C1431, 'FanGraphs - Team WAR Projected'!$B$2:$E$31, 4, FALSE)/162</f>
        <v>#N/A</v>
      </c>
      <c r="AU1431" s="9" t="e">
        <f>VLOOKUP($C1431, FanGraphs_Standings[[Abbreviation]:[2024 Year to Date RS/G]], 6, FALSE)/$AC1431</f>
        <v>#N/A</v>
      </c>
      <c r="AV1431" s="9" t="e">
        <f>VLOOKUP($C1431, FanGraphs_Standings[[Abbreviation]:[2024 Projected Full Season RDif]], 19, FALSE)/162</f>
        <v>#N/A</v>
      </c>
      <c r="AW1431" s="9" t="e">
        <f>VLOOKUP($C1431, FanGraphs_Standings[[Abbreviation]:[2024 Projected Full Season RDif]], 5, FALSE)</f>
        <v>#N/A</v>
      </c>
      <c r="AX1431" s="9" t="e">
        <f>VLOOKUP($C1431, FanGraphs_Standings[[Abbreviation]:[2024 Projected Full Season W%]], 18, FALSE)</f>
        <v>#N/A</v>
      </c>
      <c r="AY1431" s="9" t="e">
        <f>VLOOKUP($C1431, 'Home Field Adv'!$A$2:$K$31, 11, FALSE)</f>
        <v>#N/A</v>
      </c>
      <c r="BB1431" s="5" t="str">
        <f t="shared" si="67"/>
        <v/>
      </c>
    </row>
    <row r="1432" spans="6:56" x14ac:dyDescent="0.45">
      <c r="F1432" s="9" t="e">
        <f>VLOOKUP($B1432, FanGraphs_Standings[[Abbreviation]:[2024 Year to Date G]], 2, FALSE)</f>
        <v>#N/A</v>
      </c>
      <c r="G1432" s="9" t="e">
        <f>IF(ISERR(VLOOKUP($D1432, 'SP Per G'!$A$2:$D$1380, 3, FALSE)), L1432, VLOOKUP($D1432, 'SP Per G'!$A$2:$D$1380, 3, FALSE))</f>
        <v>#N/A</v>
      </c>
      <c r="H1432" s="9" t="e">
        <f>VLOOKUP($D1432, 'SP Per G'!$A$2:$D$1380, 4, FALSE)</f>
        <v>#N/A</v>
      </c>
      <c r="I1432" s="9" t="e">
        <f>VLOOKUP($D1432, Individual_Pitching___Dashboard[], 18, FALSE)</f>
        <v>#N/A</v>
      </c>
      <c r="J1432" s="9" t="e">
        <f>VLOOKUP($D1432, Individual_Pitching___Dashboard[], 20, FALSE)</f>
        <v>#N/A</v>
      </c>
      <c r="K1432" s="9" t="e">
        <f>VLOOKUP($D1432, Individual_Pitching___Advanced[], 21,FALSE)</f>
        <v>#N/A</v>
      </c>
      <c r="L1432" s="9" t="e">
        <f>VLOOKUP($B1432, 'Team Per G'!$A$2:$G$31, 7, FALSE)</f>
        <v>#N/A</v>
      </c>
      <c r="M1432" s="9" t="e">
        <f>VLOOKUP($B1432, 'FanGraphs - Team WAR Projected'!$B$2:$E$31, 3, FALSE)/162</f>
        <v>#N/A</v>
      </c>
      <c r="N1432" s="9" t="e">
        <f>VLOOKUP($B1432, Team_Pitching___Advanced[[Team]:[xFIP]], 19,FALSE)</f>
        <v>#N/A</v>
      </c>
      <c r="O1432" s="9" t="e">
        <f>VLOOKUP($B1432, Team_Pitching___Advanced[], 20, FALSE)</f>
        <v>#N/A</v>
      </c>
      <c r="P1432" s="9" t="e">
        <f>VLOOKUP($B1432, Team_Batting___Dashboard[[Team]:[wOBA]], 16, FALSE)</f>
        <v>#N/A</v>
      </c>
      <c r="Q1432" s="9" t="e">
        <f>VLOOKUP($B1432, Team_Batting___Advanced[[Team]:[OPS]], 9, FALSE)</f>
        <v>#N/A</v>
      </c>
      <c r="R1432" s="9" t="e">
        <f>VLOOKUP($B1432, Team_Batting___Advanced[], 19, FALSE)</f>
        <v>#N/A</v>
      </c>
      <c r="S1432" s="9" t="e">
        <f>VLOOKUP($B1432, 'Team Per G'!$A$2:$G$31, 3, FALSE)</f>
        <v>#N/A</v>
      </c>
      <c r="T1432" s="9" t="e">
        <f>VLOOKUP($B1432, 'Team Per G'!$A$2:$G$31, 5, FALSE)</f>
        <v>#N/A</v>
      </c>
      <c r="U1432" s="9" t="e">
        <f>VLOOKUP($B1432, 'Team Per G'!$A$2:$G$31, 4, FALSE)</f>
        <v>#N/A</v>
      </c>
      <c r="V1432" s="9" t="e">
        <f>VLOOKUP($B1432, Team_Batting___Dashboard[], 22, FALSE)/$F1432</f>
        <v>#N/A</v>
      </c>
      <c r="W1432" s="9" t="e">
        <f>VLOOKUP($B1432, 'FanGraphs - Team WAR Projected'!$B$2:$E$31, 4, FALSE)/162</f>
        <v>#N/A</v>
      </c>
      <c r="X1432" s="9" t="e">
        <f>VLOOKUP($B1432, FanGraphs_Standings[[Abbreviation]:[2024 Year to Date RS/G]], 6, FALSE)/$F1432</f>
        <v>#N/A</v>
      </c>
      <c r="Y1432" s="9" t="e">
        <f>VLOOKUP($B1432, FanGraphs_Standings[[Abbreviation]:[2024 Projected Full Season RDif]], 19, FALSE)/162</f>
        <v>#N/A</v>
      </c>
      <c r="Z1432" s="9" t="e">
        <f>VLOOKUP($B1432, FanGraphs_Standings[[Abbreviation]:[2024 Projected Full Season RDif]], 5, FALSE)</f>
        <v>#N/A</v>
      </c>
      <c r="AA1432" s="9" t="e">
        <f>VLOOKUP($B1432, FanGraphs_Standings[[Abbreviation]:[2024 Projected Full Season W%]], 18, FALSE)</f>
        <v>#N/A</v>
      </c>
      <c r="AB1432" s="9" t="e">
        <f>VLOOKUP($B1432, 'Home Field Adv'!$A$2:$I$31, 9, FALSE)</f>
        <v>#N/A</v>
      </c>
      <c r="AC1432" s="9" t="e">
        <f>VLOOKUP($C1432, FanGraphs_Standings[[Abbreviation]:[2024 Year to Date G]], 2, FALSE)</f>
        <v>#N/A</v>
      </c>
      <c r="AD1432" s="9" t="e">
        <f>VLOOKUP($E1432, 'SP Per G'!$A$2:$D$1380, 3, FALSE)</f>
        <v>#N/A</v>
      </c>
      <c r="AE1432" s="9" t="e">
        <f>VLOOKUP($E1432, 'SP Per G'!$A$2:$D$1380, 4, FALSE)</f>
        <v>#N/A</v>
      </c>
      <c r="AF1432" s="9" t="e">
        <f>VLOOKUP($E1432, Individual_Pitching___Dashboard[], 18, FALSE)</f>
        <v>#N/A</v>
      </c>
      <c r="AG1432" s="9" t="e">
        <f>VLOOKUP($E1432, Individual_Pitching___Dashboard[], 20, FALSE)</f>
        <v>#N/A</v>
      </c>
      <c r="AH1432" s="9" t="e">
        <f>VLOOKUP($E1432, Individual_Pitching___Advanced[], 21,FALSE)</f>
        <v>#N/A</v>
      </c>
      <c r="AI1432" s="9" t="e">
        <f>VLOOKUP($C1432, 'Team Per G'!$A$2:$G$31, 7, FALSE)</f>
        <v>#N/A</v>
      </c>
      <c r="AJ1432" s="9" t="e">
        <f>VLOOKUP($C1432, 'FanGraphs - Team WAR Projected'!$B$2:$E$31, 3, FALSE)/162</f>
        <v>#N/A</v>
      </c>
      <c r="AK1432" s="9" t="e">
        <f>VLOOKUP($C1432, Team_Pitching___Advanced[[Team]:[xFIP]], 19,FALSE)</f>
        <v>#N/A</v>
      </c>
      <c r="AL1432" s="9" t="e">
        <f>VLOOKUP($C1432, Team_Pitching___Advanced[], 20, FALSE)</f>
        <v>#N/A</v>
      </c>
      <c r="AM1432" s="9" t="e">
        <f>VLOOKUP($C1432, Team_Batting___Dashboard[[Team]:[wOBA]], 16, FALSE)</f>
        <v>#N/A</v>
      </c>
      <c r="AN1432" s="9" t="e">
        <f>VLOOKUP($C1432, Team_Batting___Advanced[[Team]:[OPS]], 9, FALSE)</f>
        <v>#N/A</v>
      </c>
      <c r="AO1432" s="9" t="e">
        <f>VLOOKUP($C1432, Team_Batting___Advanced[], 19, FALSE)</f>
        <v>#N/A</v>
      </c>
      <c r="AP1432" s="9" t="e">
        <f>VLOOKUP($C1432, 'Team Per G'!$A$2:$G$31, 3, FALSE)</f>
        <v>#N/A</v>
      </c>
      <c r="AQ1432" s="9" t="e">
        <f>VLOOKUP($C1432, 'Team Per G'!$A$2:$G$31, 5, FALSE)</f>
        <v>#N/A</v>
      </c>
      <c r="AR1432" s="9" t="e">
        <f>VLOOKUP($C1432, 'Team Per G'!$A$2:$G$31, 4, FALSE)</f>
        <v>#N/A</v>
      </c>
      <c r="AS1432" s="9" t="e">
        <f>VLOOKUP($C1432, Team_Batting___Dashboard[], 22, FALSE)/$AC1432</f>
        <v>#N/A</v>
      </c>
      <c r="AT1432" s="9" t="e">
        <f>VLOOKUP($C1432, 'FanGraphs - Team WAR Projected'!$B$2:$E$31, 4, FALSE)/162</f>
        <v>#N/A</v>
      </c>
      <c r="AU1432" s="9" t="e">
        <f>VLOOKUP($C1432, FanGraphs_Standings[[Abbreviation]:[2024 Year to Date RS/G]], 6, FALSE)/$AC1432</f>
        <v>#N/A</v>
      </c>
      <c r="AV1432" s="9" t="e">
        <f>VLOOKUP($C1432, FanGraphs_Standings[[Abbreviation]:[2024 Projected Full Season RDif]], 19, FALSE)/162</f>
        <v>#N/A</v>
      </c>
      <c r="AW1432" s="9" t="e">
        <f>VLOOKUP($C1432, FanGraphs_Standings[[Abbreviation]:[2024 Projected Full Season RDif]], 5, FALSE)</f>
        <v>#N/A</v>
      </c>
      <c r="AX1432" s="9" t="e">
        <f>VLOOKUP($C1432, FanGraphs_Standings[[Abbreviation]:[2024 Projected Full Season W%]], 18, FALSE)</f>
        <v>#N/A</v>
      </c>
      <c r="AY1432" s="9" t="e">
        <f>VLOOKUP($C1432, 'Home Field Adv'!$A$2:$K$31, 11, FALSE)</f>
        <v>#N/A</v>
      </c>
      <c r="BB1432" s="5" t="str">
        <f t="shared" si="67"/>
        <v/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34F3ABD-4E3E-4304-B5DC-841AD19307DA}">
          <x14:formula1>
            <xm:f>'FanGraphs - Team WAR Projected'!$B$2:$B$31</xm:f>
          </x14:formula1>
          <xm:sqref>B2:C586</xm:sqref>
        </x14:dataValidation>
        <x14:dataValidation type="list" allowBlank="1" showInputMessage="1" showErrorMessage="1" xr:uid="{C00F79EE-DE84-46BB-AF33-51F50BBE92BC}">
          <x14:formula1>
            <xm:f>'Starter - Projections'!$B$2:$B$1380</xm:f>
          </x14:formula1>
          <xm:sqref>D2:E586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1DEB-5123-4794-B7E3-C8B66D456DCB}">
  <dimension ref="A1:V31"/>
  <sheetViews>
    <sheetView workbookViewId="0">
      <selection activeCell="B1" sqref="B1:G1"/>
    </sheetView>
    <sheetView workbookViewId="1">
      <selection activeCell="B2" sqref="B2:D3"/>
    </sheetView>
  </sheetViews>
  <sheetFormatPr defaultRowHeight="14.25" x14ac:dyDescent="0.45"/>
  <cols>
    <col min="1" max="1" width="12.46484375" bestFit="1" customWidth="1"/>
    <col min="2" max="2" width="13" bestFit="1" customWidth="1"/>
    <col min="3" max="3" width="18.53125" bestFit="1" customWidth="1"/>
    <col min="4" max="4" width="18.86328125" bestFit="1" customWidth="1"/>
    <col min="5" max="5" width="18.1328125" bestFit="1" customWidth="1"/>
    <col min="6" max="6" width="20.3984375" bestFit="1" customWidth="1"/>
    <col min="7" max="7" width="20.73046875" bestFit="1" customWidth="1"/>
    <col min="8" max="9" width="21.46484375" bestFit="1" customWidth="1"/>
    <col min="10" max="10" width="28.9296875" bestFit="1" customWidth="1"/>
    <col min="11" max="11" width="29.265625" bestFit="1" customWidth="1"/>
    <col min="12" max="12" width="28.53125" bestFit="1" customWidth="1"/>
    <col min="13" max="13" width="30.73046875" bestFit="1" customWidth="1"/>
    <col min="14" max="14" width="31.06640625" bestFit="1" customWidth="1"/>
    <col min="15" max="16" width="31.86328125" bestFit="1" customWidth="1"/>
    <col min="17" max="17" width="26.6640625" bestFit="1" customWidth="1"/>
    <col min="18" max="18" width="25.9296875" bestFit="1" customWidth="1"/>
    <col min="19" max="19" width="28.19921875" bestFit="1" customWidth="1"/>
    <col min="20" max="20" width="28.53125" bestFit="1" customWidth="1"/>
    <col min="21" max="22" width="29.265625" bestFit="1" customWidth="1"/>
  </cols>
  <sheetData>
    <row r="1" spans="1:22" x14ac:dyDescent="0.45">
      <c r="A1" t="s">
        <v>1</v>
      </c>
      <c r="B1" t="s">
        <v>401</v>
      </c>
      <c r="C1" t="s">
        <v>402</v>
      </c>
      <c r="D1" t="s">
        <v>403</v>
      </c>
      <c r="E1" t="s">
        <v>404</v>
      </c>
      <c r="F1" t="s">
        <v>405</v>
      </c>
      <c r="G1" t="s">
        <v>406</v>
      </c>
      <c r="H1" t="s">
        <v>407</v>
      </c>
      <c r="I1" t="s">
        <v>408</v>
      </c>
      <c r="J1" t="s">
        <v>409</v>
      </c>
      <c r="K1" t="s">
        <v>410</v>
      </c>
      <c r="L1" t="s">
        <v>411</v>
      </c>
      <c r="M1" t="s">
        <v>412</v>
      </c>
      <c r="N1" t="s">
        <v>413</v>
      </c>
      <c r="O1" t="s">
        <v>414</v>
      </c>
      <c r="P1" t="s">
        <v>415</v>
      </c>
      <c r="Q1" t="s">
        <v>416</v>
      </c>
      <c r="R1" t="s">
        <v>417</v>
      </c>
      <c r="S1" t="s">
        <v>418</v>
      </c>
      <c r="T1" t="s">
        <v>419</v>
      </c>
      <c r="U1" t="s">
        <v>420</v>
      </c>
      <c r="V1" t="s">
        <v>421</v>
      </c>
    </row>
    <row r="2" spans="1:22" x14ac:dyDescent="0.45">
      <c r="A2" t="s">
        <v>422</v>
      </c>
      <c r="B2" t="s">
        <v>32</v>
      </c>
      <c r="C2">
        <v>20</v>
      </c>
      <c r="D2">
        <v>14</v>
      </c>
      <c r="E2">
        <v>6</v>
      </c>
      <c r="F2">
        <v>0.7</v>
      </c>
      <c r="G2">
        <v>35</v>
      </c>
      <c r="H2">
        <v>6.25</v>
      </c>
      <c r="I2">
        <v>4.5</v>
      </c>
      <c r="J2">
        <v>142</v>
      </c>
      <c r="K2">
        <v>82</v>
      </c>
      <c r="L2">
        <v>60</v>
      </c>
      <c r="M2">
        <v>0.58099999999999996</v>
      </c>
      <c r="N2">
        <v>118</v>
      </c>
      <c r="O2">
        <v>5.36</v>
      </c>
      <c r="P2">
        <v>4.5199999999999996</v>
      </c>
      <c r="Q2">
        <v>96</v>
      </c>
      <c r="R2">
        <v>66</v>
      </c>
      <c r="S2">
        <v>0.59599999999999997</v>
      </c>
      <c r="T2">
        <v>153</v>
      </c>
      <c r="U2">
        <v>5.47</v>
      </c>
      <c r="V2">
        <v>4.5199999999999996</v>
      </c>
    </row>
    <row r="3" spans="1:22" x14ac:dyDescent="0.45">
      <c r="A3" t="s">
        <v>424</v>
      </c>
      <c r="B3" t="s">
        <v>22</v>
      </c>
      <c r="C3">
        <v>22</v>
      </c>
      <c r="D3">
        <v>15</v>
      </c>
      <c r="E3">
        <v>7</v>
      </c>
      <c r="F3">
        <v>0.68200000000000005</v>
      </c>
      <c r="G3">
        <v>21</v>
      </c>
      <c r="H3">
        <v>4.55</v>
      </c>
      <c r="I3">
        <v>3.59</v>
      </c>
      <c r="J3">
        <v>140</v>
      </c>
      <c r="K3">
        <v>77</v>
      </c>
      <c r="L3">
        <v>63</v>
      </c>
      <c r="M3">
        <v>0.54800000000000004</v>
      </c>
      <c r="N3">
        <v>67</v>
      </c>
      <c r="O3">
        <v>4.96</v>
      </c>
      <c r="P3">
        <v>4.4800000000000004</v>
      </c>
      <c r="Q3">
        <v>92</v>
      </c>
      <c r="R3">
        <v>70</v>
      </c>
      <c r="S3">
        <v>0.56599999999999995</v>
      </c>
      <c r="T3">
        <v>88</v>
      </c>
      <c r="U3">
        <v>4.9000000000000004</v>
      </c>
      <c r="V3">
        <v>4.3600000000000003</v>
      </c>
    </row>
    <row r="4" spans="1:22" x14ac:dyDescent="0.45">
      <c r="A4" t="s">
        <v>423</v>
      </c>
      <c r="B4" t="s">
        <v>28</v>
      </c>
      <c r="C4">
        <v>24</v>
      </c>
      <c r="D4">
        <v>13</v>
      </c>
      <c r="E4">
        <v>11</v>
      </c>
      <c r="F4">
        <v>0.54200000000000004</v>
      </c>
      <c r="G4">
        <v>15</v>
      </c>
      <c r="H4">
        <v>5.17</v>
      </c>
      <c r="I4">
        <v>4.54</v>
      </c>
      <c r="J4">
        <v>138</v>
      </c>
      <c r="K4">
        <v>78</v>
      </c>
      <c r="L4">
        <v>60</v>
      </c>
      <c r="M4">
        <v>0.56699999999999995</v>
      </c>
      <c r="N4">
        <v>93</v>
      </c>
      <c r="O4">
        <v>5.16</v>
      </c>
      <c r="P4">
        <v>4.4800000000000004</v>
      </c>
      <c r="Q4">
        <v>91</v>
      </c>
      <c r="R4">
        <v>71</v>
      </c>
      <c r="S4">
        <v>0.56299999999999994</v>
      </c>
      <c r="T4">
        <v>108</v>
      </c>
      <c r="U4">
        <v>5.16</v>
      </c>
      <c r="V4">
        <v>4.49</v>
      </c>
    </row>
    <row r="5" spans="1:22" x14ac:dyDescent="0.45">
      <c r="A5" t="s">
        <v>425</v>
      </c>
      <c r="B5" t="s">
        <v>18</v>
      </c>
      <c r="C5">
        <v>21</v>
      </c>
      <c r="D5">
        <v>14</v>
      </c>
      <c r="E5">
        <v>7</v>
      </c>
      <c r="F5">
        <v>0.66700000000000004</v>
      </c>
      <c r="G5">
        <v>29</v>
      </c>
      <c r="H5">
        <v>5.81</v>
      </c>
      <c r="I5">
        <v>4.43</v>
      </c>
      <c r="J5">
        <v>141</v>
      </c>
      <c r="K5">
        <v>76</v>
      </c>
      <c r="L5">
        <v>65</v>
      </c>
      <c r="M5">
        <v>0.53700000000000003</v>
      </c>
      <c r="N5">
        <v>51</v>
      </c>
      <c r="O5">
        <v>4.8499999999999996</v>
      </c>
      <c r="P5">
        <v>4.49</v>
      </c>
      <c r="Q5">
        <v>90</v>
      </c>
      <c r="R5">
        <v>72</v>
      </c>
      <c r="S5">
        <v>0.55400000000000005</v>
      </c>
      <c r="T5">
        <v>80</v>
      </c>
      <c r="U5">
        <v>4.97</v>
      </c>
      <c r="V5">
        <v>4.4800000000000004</v>
      </c>
    </row>
    <row r="6" spans="1:22" x14ac:dyDescent="0.45">
      <c r="A6" t="s">
        <v>427</v>
      </c>
      <c r="B6" t="s">
        <v>51</v>
      </c>
      <c r="C6">
        <v>22</v>
      </c>
      <c r="D6">
        <v>14</v>
      </c>
      <c r="E6">
        <v>8</v>
      </c>
      <c r="F6">
        <v>0.63600000000000001</v>
      </c>
      <c r="G6">
        <v>11</v>
      </c>
      <c r="H6">
        <v>4.3600000000000003</v>
      </c>
      <c r="I6">
        <v>3.86</v>
      </c>
      <c r="J6">
        <v>140</v>
      </c>
      <c r="K6">
        <v>74</v>
      </c>
      <c r="L6">
        <v>66</v>
      </c>
      <c r="M6">
        <v>0.52900000000000003</v>
      </c>
      <c r="N6">
        <v>40</v>
      </c>
      <c r="O6">
        <v>4.79</v>
      </c>
      <c r="P6">
        <v>4.5</v>
      </c>
      <c r="Q6">
        <v>88</v>
      </c>
      <c r="R6">
        <v>74</v>
      </c>
      <c r="S6">
        <v>0.54400000000000004</v>
      </c>
      <c r="T6">
        <v>51</v>
      </c>
      <c r="U6">
        <v>4.7300000000000004</v>
      </c>
      <c r="V6">
        <v>4.41</v>
      </c>
    </row>
    <row r="7" spans="1:22" x14ac:dyDescent="0.45">
      <c r="A7" t="s">
        <v>426</v>
      </c>
      <c r="B7" t="s">
        <v>72</v>
      </c>
      <c r="C7">
        <v>23</v>
      </c>
      <c r="D7">
        <v>12</v>
      </c>
      <c r="E7">
        <v>11</v>
      </c>
      <c r="F7">
        <v>0.52200000000000002</v>
      </c>
      <c r="G7">
        <v>-18</v>
      </c>
      <c r="H7">
        <v>4.04</v>
      </c>
      <c r="I7">
        <v>4.83</v>
      </c>
      <c r="J7">
        <v>139</v>
      </c>
      <c r="K7">
        <v>74</v>
      </c>
      <c r="L7">
        <v>65</v>
      </c>
      <c r="M7">
        <v>0.53300000000000003</v>
      </c>
      <c r="N7">
        <v>44</v>
      </c>
      <c r="O7">
        <v>4.5999999999999996</v>
      </c>
      <c r="P7">
        <v>4.28</v>
      </c>
      <c r="Q7">
        <v>86</v>
      </c>
      <c r="R7">
        <v>76</v>
      </c>
      <c r="S7">
        <v>0.53200000000000003</v>
      </c>
      <c r="T7">
        <v>26</v>
      </c>
      <c r="U7">
        <v>4.5199999999999996</v>
      </c>
      <c r="V7">
        <v>4.3600000000000003</v>
      </c>
    </row>
    <row r="8" spans="1:22" x14ac:dyDescent="0.45">
      <c r="A8" t="s">
        <v>428</v>
      </c>
      <c r="B8" t="s">
        <v>26</v>
      </c>
      <c r="C8">
        <v>22</v>
      </c>
      <c r="D8">
        <v>12</v>
      </c>
      <c r="E8">
        <v>10</v>
      </c>
      <c r="F8">
        <v>0.54500000000000004</v>
      </c>
      <c r="G8">
        <v>-13</v>
      </c>
      <c r="H8">
        <v>3.91</v>
      </c>
      <c r="I8">
        <v>4.5</v>
      </c>
      <c r="J8">
        <v>140</v>
      </c>
      <c r="K8">
        <v>74</v>
      </c>
      <c r="L8">
        <v>66</v>
      </c>
      <c r="M8">
        <v>0.52600000000000002</v>
      </c>
      <c r="N8">
        <v>35</v>
      </c>
      <c r="O8">
        <v>4.72</v>
      </c>
      <c r="P8">
        <v>4.47</v>
      </c>
      <c r="Q8">
        <v>86</v>
      </c>
      <c r="R8">
        <v>76</v>
      </c>
      <c r="S8">
        <v>0.52900000000000003</v>
      </c>
      <c r="T8">
        <v>22</v>
      </c>
      <c r="U8">
        <v>4.6100000000000003</v>
      </c>
      <c r="V8">
        <v>4.47</v>
      </c>
    </row>
    <row r="9" spans="1:22" x14ac:dyDescent="0.45">
      <c r="A9" t="s">
        <v>431</v>
      </c>
      <c r="B9" t="s">
        <v>53</v>
      </c>
      <c r="C9">
        <v>22</v>
      </c>
      <c r="D9">
        <v>11</v>
      </c>
      <c r="E9">
        <v>11</v>
      </c>
      <c r="F9">
        <v>0.5</v>
      </c>
      <c r="G9">
        <v>3</v>
      </c>
      <c r="H9">
        <v>3.82</v>
      </c>
      <c r="I9">
        <v>3.68</v>
      </c>
      <c r="J9">
        <v>140</v>
      </c>
      <c r="K9">
        <v>74</v>
      </c>
      <c r="L9">
        <v>66</v>
      </c>
      <c r="M9">
        <v>0.52700000000000002</v>
      </c>
      <c r="N9">
        <v>35</v>
      </c>
      <c r="O9">
        <v>4.53</v>
      </c>
      <c r="P9">
        <v>4.28</v>
      </c>
      <c r="Q9">
        <v>85</v>
      </c>
      <c r="R9">
        <v>77</v>
      </c>
      <c r="S9">
        <v>0.52300000000000002</v>
      </c>
      <c r="T9">
        <v>38</v>
      </c>
      <c r="U9">
        <v>4.43</v>
      </c>
      <c r="V9">
        <v>4.2</v>
      </c>
    </row>
    <row r="10" spans="1:22" x14ac:dyDescent="0.45">
      <c r="A10" t="s">
        <v>434</v>
      </c>
      <c r="B10" t="s">
        <v>24</v>
      </c>
      <c r="C10">
        <v>20</v>
      </c>
      <c r="D10">
        <v>14</v>
      </c>
      <c r="E10">
        <v>6</v>
      </c>
      <c r="F10">
        <v>0.7</v>
      </c>
      <c r="G10">
        <v>35</v>
      </c>
      <c r="H10">
        <v>5.7</v>
      </c>
      <c r="I10">
        <v>3.95</v>
      </c>
      <c r="J10">
        <v>142</v>
      </c>
      <c r="K10">
        <v>70</v>
      </c>
      <c r="L10">
        <v>72</v>
      </c>
      <c r="M10">
        <v>0.496</v>
      </c>
      <c r="N10">
        <v>-6</v>
      </c>
      <c r="O10">
        <v>4.6399999999999997</v>
      </c>
      <c r="P10">
        <v>4.68</v>
      </c>
      <c r="Q10">
        <v>84</v>
      </c>
      <c r="R10">
        <v>78</v>
      </c>
      <c r="S10">
        <v>0.52100000000000002</v>
      </c>
      <c r="T10">
        <v>29</v>
      </c>
      <c r="U10">
        <v>4.7699999999999996</v>
      </c>
      <c r="V10">
        <v>4.59</v>
      </c>
    </row>
    <row r="11" spans="1:22" x14ac:dyDescent="0.45">
      <c r="A11" t="s">
        <v>432</v>
      </c>
      <c r="B11" t="s">
        <v>30</v>
      </c>
      <c r="C11">
        <v>22</v>
      </c>
      <c r="D11">
        <v>13</v>
      </c>
      <c r="E11">
        <v>9</v>
      </c>
      <c r="F11">
        <v>0.59099999999999997</v>
      </c>
      <c r="G11">
        <v>18</v>
      </c>
      <c r="H11">
        <v>5.41</v>
      </c>
      <c r="I11">
        <v>4.59</v>
      </c>
      <c r="J11">
        <v>140</v>
      </c>
      <c r="K11">
        <v>71</v>
      </c>
      <c r="L11">
        <v>69</v>
      </c>
      <c r="M11">
        <v>0.50700000000000001</v>
      </c>
      <c r="N11">
        <v>9</v>
      </c>
      <c r="O11">
        <v>4.72</v>
      </c>
      <c r="P11">
        <v>4.66</v>
      </c>
      <c r="Q11">
        <v>84</v>
      </c>
      <c r="R11">
        <v>78</v>
      </c>
      <c r="S11">
        <v>0.51800000000000002</v>
      </c>
      <c r="T11">
        <v>27</v>
      </c>
      <c r="U11">
        <v>4.82</v>
      </c>
      <c r="V11">
        <v>4.6500000000000004</v>
      </c>
    </row>
    <row r="12" spans="1:22" x14ac:dyDescent="0.45">
      <c r="A12" t="s">
        <v>430</v>
      </c>
      <c r="B12" t="s">
        <v>42</v>
      </c>
      <c r="C12">
        <v>23</v>
      </c>
      <c r="D12">
        <v>11</v>
      </c>
      <c r="E12">
        <v>12</v>
      </c>
      <c r="F12">
        <v>0.47799999999999998</v>
      </c>
      <c r="G12">
        <v>28</v>
      </c>
      <c r="H12">
        <v>5.7</v>
      </c>
      <c r="I12">
        <v>4.4800000000000004</v>
      </c>
      <c r="J12">
        <v>139</v>
      </c>
      <c r="K12">
        <v>73</v>
      </c>
      <c r="L12">
        <v>66</v>
      </c>
      <c r="M12">
        <v>0.52400000000000002</v>
      </c>
      <c r="N12">
        <v>33</v>
      </c>
      <c r="O12">
        <v>4.76</v>
      </c>
      <c r="P12">
        <v>4.5199999999999996</v>
      </c>
      <c r="Q12">
        <v>84</v>
      </c>
      <c r="R12">
        <v>78</v>
      </c>
      <c r="S12">
        <v>0.51800000000000002</v>
      </c>
      <c r="T12">
        <v>61</v>
      </c>
      <c r="U12">
        <v>4.8899999999999997</v>
      </c>
      <c r="V12">
        <v>4.51</v>
      </c>
    </row>
    <row r="13" spans="1:22" x14ac:dyDescent="0.45">
      <c r="A13" t="s">
        <v>429</v>
      </c>
      <c r="B13" t="s">
        <v>49</v>
      </c>
      <c r="C13">
        <v>23</v>
      </c>
      <c r="D13">
        <v>7</v>
      </c>
      <c r="E13">
        <v>16</v>
      </c>
      <c r="F13">
        <v>0.30399999999999999</v>
      </c>
      <c r="G13">
        <v>-28</v>
      </c>
      <c r="H13">
        <v>4.17</v>
      </c>
      <c r="I13">
        <v>5.39</v>
      </c>
      <c r="J13">
        <v>139</v>
      </c>
      <c r="K13">
        <v>77</v>
      </c>
      <c r="L13">
        <v>62</v>
      </c>
      <c r="M13">
        <v>0.55200000000000005</v>
      </c>
      <c r="N13">
        <v>72</v>
      </c>
      <c r="O13">
        <v>5.05</v>
      </c>
      <c r="P13">
        <v>4.53</v>
      </c>
      <c r="Q13">
        <v>84</v>
      </c>
      <c r="R13">
        <v>78</v>
      </c>
      <c r="S13">
        <v>0.51700000000000002</v>
      </c>
      <c r="T13">
        <v>44</v>
      </c>
      <c r="U13">
        <v>4.93</v>
      </c>
      <c r="V13">
        <v>4.66</v>
      </c>
    </row>
    <row r="14" spans="1:22" x14ac:dyDescent="0.45">
      <c r="A14" t="s">
        <v>440</v>
      </c>
      <c r="B14" t="s">
        <v>97</v>
      </c>
      <c r="C14">
        <v>22</v>
      </c>
      <c r="D14">
        <v>16</v>
      </c>
      <c r="E14">
        <v>6</v>
      </c>
      <c r="F14">
        <v>0.72699999999999998</v>
      </c>
      <c r="G14">
        <v>52</v>
      </c>
      <c r="H14">
        <v>5.64</v>
      </c>
      <c r="I14">
        <v>3.27</v>
      </c>
      <c r="J14">
        <v>140</v>
      </c>
      <c r="K14">
        <v>67</v>
      </c>
      <c r="L14">
        <v>73</v>
      </c>
      <c r="M14">
        <v>0.48099999999999998</v>
      </c>
      <c r="N14">
        <v>-26</v>
      </c>
      <c r="O14">
        <v>4.6100000000000003</v>
      </c>
      <c r="P14">
        <v>4.79</v>
      </c>
      <c r="Q14">
        <v>83</v>
      </c>
      <c r="R14">
        <v>79</v>
      </c>
      <c r="S14">
        <v>0.51500000000000001</v>
      </c>
      <c r="T14">
        <v>26</v>
      </c>
      <c r="U14">
        <v>4.75</v>
      </c>
      <c r="V14">
        <v>4.59</v>
      </c>
    </row>
    <row r="15" spans="1:22" x14ac:dyDescent="0.45">
      <c r="A15" t="s">
        <v>433</v>
      </c>
      <c r="B15" t="s">
        <v>76</v>
      </c>
      <c r="C15">
        <v>24</v>
      </c>
      <c r="D15">
        <v>12</v>
      </c>
      <c r="E15">
        <v>12</v>
      </c>
      <c r="F15">
        <v>0.5</v>
      </c>
      <c r="G15">
        <v>8</v>
      </c>
      <c r="H15">
        <v>4.92</v>
      </c>
      <c r="I15">
        <v>4.58</v>
      </c>
      <c r="J15">
        <v>138</v>
      </c>
      <c r="K15">
        <v>71</v>
      </c>
      <c r="L15">
        <v>67</v>
      </c>
      <c r="M15">
        <v>0.51300000000000001</v>
      </c>
      <c r="N15">
        <v>18</v>
      </c>
      <c r="O15">
        <v>4.6500000000000004</v>
      </c>
      <c r="P15">
        <v>4.5199999999999996</v>
      </c>
      <c r="Q15">
        <v>83</v>
      </c>
      <c r="R15">
        <v>79</v>
      </c>
      <c r="S15">
        <v>0.51100000000000001</v>
      </c>
      <c r="T15">
        <v>26</v>
      </c>
      <c r="U15">
        <v>4.6900000000000004</v>
      </c>
      <c r="V15">
        <v>4.53</v>
      </c>
    </row>
    <row r="16" spans="1:22" x14ac:dyDescent="0.45">
      <c r="A16" t="s">
        <v>439</v>
      </c>
      <c r="B16" t="s">
        <v>61</v>
      </c>
      <c r="C16">
        <v>23</v>
      </c>
      <c r="D16">
        <v>13</v>
      </c>
      <c r="E16">
        <v>10</v>
      </c>
      <c r="F16">
        <v>0.56499999999999995</v>
      </c>
      <c r="G16">
        <v>18</v>
      </c>
      <c r="H16">
        <v>4.4800000000000004</v>
      </c>
      <c r="I16">
        <v>3.7</v>
      </c>
      <c r="J16">
        <v>139</v>
      </c>
      <c r="K16">
        <v>69</v>
      </c>
      <c r="L16">
        <v>70</v>
      </c>
      <c r="M16">
        <v>0.499</v>
      </c>
      <c r="N16">
        <v>-1</v>
      </c>
      <c r="O16">
        <v>4.8899999999999997</v>
      </c>
      <c r="P16">
        <v>4.9000000000000004</v>
      </c>
      <c r="Q16">
        <v>82</v>
      </c>
      <c r="R16">
        <v>80</v>
      </c>
      <c r="S16">
        <v>0.50900000000000001</v>
      </c>
      <c r="T16">
        <v>17</v>
      </c>
      <c r="U16">
        <v>4.83</v>
      </c>
      <c r="V16">
        <v>4.7300000000000004</v>
      </c>
    </row>
    <row r="17" spans="1:22" x14ac:dyDescent="0.45">
      <c r="A17" t="s">
        <v>435</v>
      </c>
      <c r="B17" t="s">
        <v>65</v>
      </c>
      <c r="C17">
        <v>21</v>
      </c>
      <c r="D17">
        <v>12</v>
      </c>
      <c r="E17">
        <v>9</v>
      </c>
      <c r="F17">
        <v>0.57099999999999995</v>
      </c>
      <c r="G17">
        <v>11</v>
      </c>
      <c r="H17">
        <v>4.8600000000000003</v>
      </c>
      <c r="I17">
        <v>4.33</v>
      </c>
      <c r="J17">
        <v>141</v>
      </c>
      <c r="K17">
        <v>70</v>
      </c>
      <c r="L17">
        <v>71</v>
      </c>
      <c r="M17">
        <v>0.499</v>
      </c>
      <c r="N17">
        <v>-1</v>
      </c>
      <c r="O17">
        <v>4.63</v>
      </c>
      <c r="P17">
        <v>4.6399999999999997</v>
      </c>
      <c r="Q17">
        <v>82</v>
      </c>
      <c r="R17">
        <v>80</v>
      </c>
      <c r="S17">
        <v>0.50800000000000001</v>
      </c>
      <c r="T17">
        <v>10</v>
      </c>
      <c r="U17">
        <v>4.66</v>
      </c>
      <c r="V17">
        <v>4.5999999999999996</v>
      </c>
    </row>
    <row r="18" spans="1:22" x14ac:dyDescent="0.45">
      <c r="A18" t="s">
        <v>436</v>
      </c>
      <c r="B18" t="s">
        <v>46</v>
      </c>
      <c r="C18">
        <v>23</v>
      </c>
      <c r="D18">
        <v>12</v>
      </c>
      <c r="E18">
        <v>11</v>
      </c>
      <c r="F18">
        <v>0.52200000000000002</v>
      </c>
      <c r="G18">
        <v>10</v>
      </c>
      <c r="H18">
        <v>4.96</v>
      </c>
      <c r="I18">
        <v>4.5199999999999996</v>
      </c>
      <c r="J18">
        <v>139</v>
      </c>
      <c r="K18">
        <v>70</v>
      </c>
      <c r="L18">
        <v>69</v>
      </c>
      <c r="M18">
        <v>0.50600000000000001</v>
      </c>
      <c r="N18">
        <v>8</v>
      </c>
      <c r="O18">
        <v>4.88</v>
      </c>
      <c r="P18">
        <v>4.82</v>
      </c>
      <c r="Q18">
        <v>82</v>
      </c>
      <c r="R18">
        <v>80</v>
      </c>
      <c r="S18">
        <v>0.50800000000000001</v>
      </c>
      <c r="T18">
        <v>18</v>
      </c>
      <c r="U18">
        <v>4.8899999999999997</v>
      </c>
      <c r="V18">
        <v>4.78</v>
      </c>
    </row>
    <row r="19" spans="1:22" x14ac:dyDescent="0.45">
      <c r="A19" t="s">
        <v>438</v>
      </c>
      <c r="B19" t="s">
        <v>44</v>
      </c>
      <c r="C19">
        <v>23</v>
      </c>
      <c r="D19">
        <v>10</v>
      </c>
      <c r="E19">
        <v>13</v>
      </c>
      <c r="F19">
        <v>0.435</v>
      </c>
      <c r="G19">
        <v>-21</v>
      </c>
      <c r="H19">
        <v>4.13</v>
      </c>
      <c r="I19">
        <v>5.04</v>
      </c>
      <c r="J19">
        <v>139</v>
      </c>
      <c r="K19">
        <v>71</v>
      </c>
      <c r="L19">
        <v>68</v>
      </c>
      <c r="M19">
        <v>0.51300000000000001</v>
      </c>
      <c r="N19">
        <v>17</v>
      </c>
      <c r="O19">
        <v>4.51</v>
      </c>
      <c r="P19">
        <v>4.38</v>
      </c>
      <c r="Q19">
        <v>81</v>
      </c>
      <c r="R19">
        <v>81</v>
      </c>
      <c r="S19">
        <v>0.502</v>
      </c>
      <c r="T19">
        <v>-4</v>
      </c>
      <c r="U19">
        <v>4.46</v>
      </c>
      <c r="V19">
        <v>4.4800000000000004</v>
      </c>
    </row>
    <row r="20" spans="1:22" x14ac:dyDescent="0.45">
      <c r="A20" t="s">
        <v>445</v>
      </c>
      <c r="B20" t="s">
        <v>58</v>
      </c>
      <c r="C20">
        <v>21</v>
      </c>
      <c r="D20">
        <v>12</v>
      </c>
      <c r="E20">
        <v>9</v>
      </c>
      <c r="F20">
        <v>0.57099999999999995</v>
      </c>
      <c r="G20">
        <v>21</v>
      </c>
      <c r="H20">
        <v>5.33</v>
      </c>
      <c r="I20">
        <v>4.33</v>
      </c>
      <c r="J20">
        <v>141</v>
      </c>
      <c r="K20">
        <v>69</v>
      </c>
      <c r="L20">
        <v>72</v>
      </c>
      <c r="M20">
        <v>0.49</v>
      </c>
      <c r="N20">
        <v>-14</v>
      </c>
      <c r="O20">
        <v>4.87</v>
      </c>
      <c r="P20">
        <v>4.97</v>
      </c>
      <c r="Q20">
        <v>81</v>
      </c>
      <c r="R20">
        <v>81</v>
      </c>
      <c r="S20">
        <v>0.501</v>
      </c>
      <c r="T20">
        <v>7</v>
      </c>
      <c r="U20">
        <v>4.93</v>
      </c>
      <c r="V20">
        <v>4.8899999999999997</v>
      </c>
    </row>
    <row r="21" spans="1:22" x14ac:dyDescent="0.45">
      <c r="A21" t="s">
        <v>437</v>
      </c>
      <c r="B21" t="s">
        <v>119</v>
      </c>
      <c r="C21">
        <v>22</v>
      </c>
      <c r="D21">
        <v>9</v>
      </c>
      <c r="E21">
        <v>13</v>
      </c>
      <c r="F21">
        <v>0.40899999999999997</v>
      </c>
      <c r="G21">
        <v>-19</v>
      </c>
      <c r="H21">
        <v>3.45</v>
      </c>
      <c r="I21">
        <v>4.32</v>
      </c>
      <c r="J21">
        <v>140</v>
      </c>
      <c r="K21">
        <v>71</v>
      </c>
      <c r="L21">
        <v>69</v>
      </c>
      <c r="M21">
        <v>0.50900000000000001</v>
      </c>
      <c r="N21">
        <v>12</v>
      </c>
      <c r="O21">
        <v>4.7699999999999996</v>
      </c>
      <c r="P21">
        <v>4.68</v>
      </c>
      <c r="Q21">
        <v>80</v>
      </c>
      <c r="R21">
        <v>82</v>
      </c>
      <c r="S21">
        <v>0.495</v>
      </c>
      <c r="T21">
        <v>-7</v>
      </c>
      <c r="U21">
        <v>4.59</v>
      </c>
      <c r="V21">
        <v>4.63</v>
      </c>
    </row>
    <row r="22" spans="1:22" x14ac:dyDescent="0.45">
      <c r="A22" t="s">
        <v>442</v>
      </c>
      <c r="B22" t="s">
        <v>63</v>
      </c>
      <c r="C22">
        <v>20</v>
      </c>
      <c r="D22">
        <v>7</v>
      </c>
      <c r="E22">
        <v>13</v>
      </c>
      <c r="F22">
        <v>0.35</v>
      </c>
      <c r="G22">
        <v>-25</v>
      </c>
      <c r="H22">
        <v>3.35</v>
      </c>
      <c r="I22">
        <v>4.5999999999999996</v>
      </c>
      <c r="J22">
        <v>142</v>
      </c>
      <c r="K22">
        <v>73</v>
      </c>
      <c r="L22">
        <v>69</v>
      </c>
      <c r="M22">
        <v>0.51400000000000001</v>
      </c>
      <c r="N22">
        <v>19</v>
      </c>
      <c r="O22">
        <v>4.53</v>
      </c>
      <c r="P22">
        <v>4.3899999999999997</v>
      </c>
      <c r="Q22">
        <v>80</v>
      </c>
      <c r="R22">
        <v>82</v>
      </c>
      <c r="S22">
        <v>0.49399999999999999</v>
      </c>
      <c r="T22">
        <v>-6</v>
      </c>
      <c r="U22">
        <v>4.3899999999999997</v>
      </c>
      <c r="V22">
        <v>4.42</v>
      </c>
    </row>
    <row r="23" spans="1:22" x14ac:dyDescent="0.45">
      <c r="A23" t="s">
        <v>441</v>
      </c>
      <c r="B23" t="s">
        <v>20</v>
      </c>
      <c r="C23">
        <v>22</v>
      </c>
      <c r="D23">
        <v>13</v>
      </c>
      <c r="E23">
        <v>9</v>
      </c>
      <c r="F23">
        <v>0.59099999999999997</v>
      </c>
      <c r="G23">
        <v>38</v>
      </c>
      <c r="H23">
        <v>4.91</v>
      </c>
      <c r="I23">
        <v>3.18</v>
      </c>
      <c r="J23">
        <v>140</v>
      </c>
      <c r="K23">
        <v>67</v>
      </c>
      <c r="L23">
        <v>73</v>
      </c>
      <c r="M23">
        <v>0.47899999999999998</v>
      </c>
      <c r="N23">
        <v>-30</v>
      </c>
      <c r="O23">
        <v>4.71</v>
      </c>
      <c r="P23">
        <v>4.92</v>
      </c>
      <c r="Q23">
        <v>80</v>
      </c>
      <c r="R23">
        <v>82</v>
      </c>
      <c r="S23">
        <v>0.49399999999999999</v>
      </c>
      <c r="T23">
        <v>8</v>
      </c>
      <c r="U23">
        <v>4.74</v>
      </c>
      <c r="V23">
        <v>4.6900000000000004</v>
      </c>
    </row>
    <row r="24" spans="1:22" x14ac:dyDescent="0.45">
      <c r="A24" t="s">
        <v>444</v>
      </c>
      <c r="B24" t="s">
        <v>104</v>
      </c>
      <c r="C24">
        <v>22</v>
      </c>
      <c r="D24">
        <v>12</v>
      </c>
      <c r="E24">
        <v>10</v>
      </c>
      <c r="F24">
        <v>0.54500000000000004</v>
      </c>
      <c r="G24">
        <v>1</v>
      </c>
      <c r="H24">
        <v>3.86</v>
      </c>
      <c r="I24">
        <v>3.82</v>
      </c>
      <c r="J24">
        <v>140</v>
      </c>
      <c r="K24">
        <v>68</v>
      </c>
      <c r="L24">
        <v>72</v>
      </c>
      <c r="M24">
        <v>0.48199999999999998</v>
      </c>
      <c r="N24">
        <v>-24</v>
      </c>
      <c r="O24">
        <v>4.41</v>
      </c>
      <c r="P24">
        <v>4.58</v>
      </c>
      <c r="Q24">
        <v>80</v>
      </c>
      <c r="R24">
        <v>82</v>
      </c>
      <c r="S24">
        <v>0.49099999999999999</v>
      </c>
      <c r="T24">
        <v>-23</v>
      </c>
      <c r="U24">
        <v>4.34</v>
      </c>
      <c r="V24">
        <v>4.47</v>
      </c>
    </row>
    <row r="25" spans="1:22" x14ac:dyDescent="0.45">
      <c r="A25" t="s">
        <v>443</v>
      </c>
      <c r="B25" t="s">
        <v>40</v>
      </c>
      <c r="C25">
        <v>22</v>
      </c>
      <c r="D25">
        <v>11</v>
      </c>
      <c r="E25">
        <v>11</v>
      </c>
      <c r="F25">
        <v>0.5</v>
      </c>
      <c r="G25">
        <v>-3</v>
      </c>
      <c r="H25">
        <v>4.3600000000000003</v>
      </c>
      <c r="I25">
        <v>4.5</v>
      </c>
      <c r="J25">
        <v>140</v>
      </c>
      <c r="K25">
        <v>68</v>
      </c>
      <c r="L25">
        <v>72</v>
      </c>
      <c r="M25">
        <v>0.48199999999999998</v>
      </c>
      <c r="N25">
        <v>-24</v>
      </c>
      <c r="O25">
        <v>4.53</v>
      </c>
      <c r="P25">
        <v>4.7</v>
      </c>
      <c r="Q25">
        <v>79</v>
      </c>
      <c r="R25">
        <v>83</v>
      </c>
      <c r="S25">
        <v>0.48499999999999999</v>
      </c>
      <c r="T25">
        <v>-27</v>
      </c>
      <c r="U25">
        <v>4.51</v>
      </c>
      <c r="V25">
        <v>4.67</v>
      </c>
    </row>
    <row r="26" spans="1:22" x14ac:dyDescent="0.45">
      <c r="A26" t="s">
        <v>446</v>
      </c>
      <c r="B26" t="s">
        <v>55</v>
      </c>
      <c r="C26">
        <v>22</v>
      </c>
      <c r="D26">
        <v>9</v>
      </c>
      <c r="E26">
        <v>13</v>
      </c>
      <c r="F26">
        <v>0.40899999999999997</v>
      </c>
      <c r="G26">
        <v>-17</v>
      </c>
      <c r="H26">
        <v>4.18</v>
      </c>
      <c r="I26">
        <v>4.95</v>
      </c>
      <c r="J26">
        <v>140</v>
      </c>
      <c r="K26">
        <v>67</v>
      </c>
      <c r="L26">
        <v>73</v>
      </c>
      <c r="M26">
        <v>0.47899999999999998</v>
      </c>
      <c r="N26">
        <v>-30</v>
      </c>
      <c r="O26">
        <v>4.71</v>
      </c>
      <c r="P26">
        <v>4.93</v>
      </c>
      <c r="Q26">
        <v>76</v>
      </c>
      <c r="R26">
        <v>86</v>
      </c>
      <c r="S26">
        <v>0.46899999999999997</v>
      </c>
      <c r="T26">
        <v>-47</v>
      </c>
      <c r="U26">
        <v>4.6399999999999997</v>
      </c>
      <c r="V26">
        <v>4.93</v>
      </c>
    </row>
    <row r="27" spans="1:22" x14ac:dyDescent="0.45">
      <c r="A27" t="s">
        <v>447</v>
      </c>
      <c r="B27" t="s">
        <v>91</v>
      </c>
      <c r="C27">
        <v>23</v>
      </c>
      <c r="D27">
        <v>6</v>
      </c>
      <c r="E27">
        <v>17</v>
      </c>
      <c r="F27">
        <v>0.26100000000000001</v>
      </c>
      <c r="G27">
        <v>-38</v>
      </c>
      <c r="H27">
        <v>3.7</v>
      </c>
      <c r="I27">
        <v>5.35</v>
      </c>
      <c r="J27">
        <v>139</v>
      </c>
      <c r="K27">
        <v>66</v>
      </c>
      <c r="L27">
        <v>73</v>
      </c>
      <c r="M27">
        <v>0.47599999999999998</v>
      </c>
      <c r="N27">
        <v>-32</v>
      </c>
      <c r="O27">
        <v>4.45</v>
      </c>
      <c r="P27">
        <v>4.68</v>
      </c>
      <c r="Q27">
        <v>72</v>
      </c>
      <c r="R27">
        <v>90</v>
      </c>
      <c r="S27">
        <v>0.44600000000000001</v>
      </c>
      <c r="T27">
        <v>-70</v>
      </c>
      <c r="U27">
        <v>4.34</v>
      </c>
      <c r="V27">
        <v>4.78</v>
      </c>
    </row>
    <row r="28" spans="1:22" x14ac:dyDescent="0.45">
      <c r="A28" t="s">
        <v>448</v>
      </c>
      <c r="B28" t="s">
        <v>37</v>
      </c>
      <c r="C28">
        <v>22</v>
      </c>
      <c r="D28">
        <v>8</v>
      </c>
      <c r="E28">
        <v>14</v>
      </c>
      <c r="F28">
        <v>0.36399999999999999</v>
      </c>
      <c r="G28">
        <v>-37</v>
      </c>
      <c r="H28">
        <v>2.86</v>
      </c>
      <c r="I28">
        <v>4.55</v>
      </c>
      <c r="J28">
        <v>140</v>
      </c>
      <c r="K28">
        <v>62</v>
      </c>
      <c r="L28">
        <v>78</v>
      </c>
      <c r="M28">
        <v>0.44500000000000001</v>
      </c>
      <c r="N28">
        <v>-73</v>
      </c>
      <c r="O28">
        <v>4.18</v>
      </c>
      <c r="P28">
        <v>4.6900000000000004</v>
      </c>
      <c r="Q28">
        <v>70</v>
      </c>
      <c r="R28">
        <v>92</v>
      </c>
      <c r="S28">
        <v>0.434</v>
      </c>
      <c r="T28">
        <v>-110</v>
      </c>
      <c r="U28">
        <v>4</v>
      </c>
      <c r="V28">
        <v>4.67</v>
      </c>
    </row>
    <row r="29" spans="1:22" x14ac:dyDescent="0.45">
      <c r="A29" t="s">
        <v>449</v>
      </c>
      <c r="B29" t="s">
        <v>81</v>
      </c>
      <c r="C29">
        <v>21</v>
      </c>
      <c r="D29">
        <v>10</v>
      </c>
      <c r="E29">
        <v>11</v>
      </c>
      <c r="F29">
        <v>0.47599999999999998</v>
      </c>
      <c r="G29">
        <v>-9</v>
      </c>
      <c r="H29">
        <v>3.81</v>
      </c>
      <c r="I29">
        <v>4.24</v>
      </c>
      <c r="J29">
        <v>141</v>
      </c>
      <c r="K29">
        <v>59</v>
      </c>
      <c r="L29">
        <v>82</v>
      </c>
      <c r="M29">
        <v>0.41899999999999998</v>
      </c>
      <c r="N29">
        <v>-114</v>
      </c>
      <c r="O29">
        <v>4.33</v>
      </c>
      <c r="P29">
        <v>5.14</v>
      </c>
      <c r="Q29">
        <v>69</v>
      </c>
      <c r="R29">
        <v>93</v>
      </c>
      <c r="S29">
        <v>0.42699999999999999</v>
      </c>
      <c r="T29">
        <v>-123</v>
      </c>
      <c r="U29">
        <v>4.2699999999999996</v>
      </c>
      <c r="V29">
        <v>5.0199999999999996</v>
      </c>
    </row>
    <row r="30" spans="1:22" x14ac:dyDescent="0.45">
      <c r="A30" t="s">
        <v>451</v>
      </c>
      <c r="B30" t="s">
        <v>35</v>
      </c>
      <c r="C30">
        <v>22</v>
      </c>
      <c r="D30">
        <v>5</v>
      </c>
      <c r="E30">
        <v>17</v>
      </c>
      <c r="F30">
        <v>0.22700000000000001</v>
      </c>
      <c r="G30">
        <v>-55</v>
      </c>
      <c r="H30">
        <v>3.64</v>
      </c>
      <c r="I30">
        <v>6.14</v>
      </c>
      <c r="J30">
        <v>140</v>
      </c>
      <c r="K30">
        <v>55</v>
      </c>
      <c r="L30">
        <v>85</v>
      </c>
      <c r="M30">
        <v>0.39500000000000002</v>
      </c>
      <c r="N30">
        <v>-158</v>
      </c>
      <c r="O30">
        <v>4.62</v>
      </c>
      <c r="P30">
        <v>5.75</v>
      </c>
      <c r="Q30">
        <v>60</v>
      </c>
      <c r="R30">
        <v>102</v>
      </c>
      <c r="S30">
        <v>0.372</v>
      </c>
      <c r="T30">
        <v>-213</v>
      </c>
      <c r="U30">
        <v>4.49</v>
      </c>
      <c r="V30">
        <v>5.81</v>
      </c>
    </row>
    <row r="31" spans="1:22" x14ac:dyDescent="0.45">
      <c r="A31" t="s">
        <v>450</v>
      </c>
      <c r="B31" t="s">
        <v>134</v>
      </c>
      <c r="C31">
        <v>21</v>
      </c>
      <c r="D31">
        <v>3</v>
      </c>
      <c r="E31">
        <v>18</v>
      </c>
      <c r="F31">
        <v>0.14299999999999999</v>
      </c>
      <c r="G31">
        <v>-71</v>
      </c>
      <c r="H31">
        <v>2.14</v>
      </c>
      <c r="I31">
        <v>5.52</v>
      </c>
      <c r="J31">
        <v>141</v>
      </c>
      <c r="K31">
        <v>56</v>
      </c>
      <c r="L31">
        <v>85</v>
      </c>
      <c r="M31">
        <v>0.39900000000000002</v>
      </c>
      <c r="N31">
        <v>-141</v>
      </c>
      <c r="O31">
        <v>4.1500000000000004</v>
      </c>
      <c r="P31">
        <v>5.15</v>
      </c>
      <c r="Q31">
        <v>59</v>
      </c>
      <c r="R31">
        <v>103</v>
      </c>
      <c r="S31">
        <v>0.36599999999999999</v>
      </c>
      <c r="T31">
        <v>-212</v>
      </c>
      <c r="U31">
        <v>3.89</v>
      </c>
      <c r="V31">
        <v>5.2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3259-F394-4DB9-9BC6-BC53C0F3921F}">
  <dimension ref="A1:G31"/>
  <sheetViews>
    <sheetView workbookViewId="0">
      <selection activeCell="F2" sqref="F2"/>
    </sheetView>
    <sheetView workbookViewId="1">
      <selection activeCell="D1" sqref="D1"/>
    </sheetView>
  </sheetViews>
  <sheetFormatPr defaultRowHeight="14.25" x14ac:dyDescent="0.45"/>
  <cols>
    <col min="6" max="6" width="12.86328125" customWidth="1"/>
  </cols>
  <sheetData>
    <row r="1" spans="1:7" x14ac:dyDescent="0.45">
      <c r="A1" t="s">
        <v>1</v>
      </c>
      <c r="B1" t="s">
        <v>355</v>
      </c>
      <c r="C1" t="s">
        <v>2034</v>
      </c>
      <c r="D1" t="s">
        <v>2035</v>
      </c>
      <c r="E1" t="s">
        <v>2036</v>
      </c>
      <c r="F1" t="s">
        <v>2087</v>
      </c>
      <c r="G1" t="s">
        <v>2033</v>
      </c>
    </row>
    <row r="2" spans="1:7" x14ac:dyDescent="0.45">
      <c r="A2" t="s">
        <v>32</v>
      </c>
      <c r="B2">
        <f>VLOOKUP(A2, Team_Batting___Dashboard[[Team]:[TG]], 2, FALSE)</f>
        <v>20</v>
      </c>
      <c r="C2">
        <f>VLOOKUP(A2, Team_Batting___Dashboard[], 19, FALSE)/B2</f>
        <v>0</v>
      </c>
      <c r="D2">
        <f>VLOOKUP(A2, Team_Batting___Dashboard[], 20, FALSE)/B2</f>
        <v>1.2349999999999999</v>
      </c>
      <c r="E2">
        <f>VLOOKUP(A2, Team_Batting___Dashboard[], 21, FALSE)/B2</f>
        <v>8.4999999999999992E-2</v>
      </c>
      <c r="F2">
        <f>VLOOKUP(A2, Team_Batting___Dashboard[], 22, FALSE)/B2</f>
        <v>0.26500000000000001</v>
      </c>
      <c r="G2">
        <f>VLOOKUP(A2, Team_Pitching___Dashboard[], 21, FALSE)/B2</f>
        <v>7.4999999999999997E-2</v>
      </c>
    </row>
    <row r="3" spans="1:7" x14ac:dyDescent="0.45">
      <c r="A3" t="s">
        <v>28</v>
      </c>
      <c r="B3">
        <f>VLOOKUP(A3, Team_Batting___Dashboard[[Team]:[TG]], 2, FALSE)</f>
        <v>24</v>
      </c>
      <c r="C3">
        <f>VLOOKUP(A3, Team_Batting___Dashboard[], 19, FALSE)/B3</f>
        <v>-4.1666666666666664E-2</v>
      </c>
      <c r="D3">
        <f>VLOOKUP(A3, Team_Batting___Dashboard[], 20, FALSE)/B3</f>
        <v>0.85833333333333339</v>
      </c>
      <c r="E3">
        <f>VLOOKUP(A3, Team_Batting___Dashboard[], 21, FALSE)/B3</f>
        <v>-0.15833333333333333</v>
      </c>
      <c r="F3">
        <f>VLOOKUP(A3, Team_Batting___Dashboard[], 22, FALSE)/B3</f>
        <v>0.20833333333333334</v>
      </c>
      <c r="G3">
        <f>VLOOKUP(A3, Team_Pitching___Dashboard[], 21, FALSE)/B3</f>
        <v>7.4999999999999997E-2</v>
      </c>
    </row>
    <row r="4" spans="1:7" x14ac:dyDescent="0.45">
      <c r="A4" t="s">
        <v>22</v>
      </c>
      <c r="B4">
        <f>VLOOKUP(A4, Team_Batting___Dashboard[[Team]:[TG]], 2, FALSE)</f>
        <v>22</v>
      </c>
      <c r="C4">
        <f>VLOOKUP(A4, Team_Batting___Dashboard[], 19, FALSE)/B4</f>
        <v>-5.4545454545454543E-2</v>
      </c>
      <c r="D4">
        <f>VLOOKUP(A4, Team_Batting___Dashboard[], 20, FALSE)/B4</f>
        <v>0.44090909090909086</v>
      </c>
      <c r="E4">
        <f>VLOOKUP(A4, Team_Batting___Dashboard[], 21, FALSE)/B4</f>
        <v>2.2727272727272728E-2</v>
      </c>
      <c r="F4">
        <f>VLOOKUP(A4, Team_Batting___Dashboard[], 22, FALSE)/B4</f>
        <v>0.16818181818181818</v>
      </c>
      <c r="G4">
        <f>VLOOKUP(A4, Team_Pitching___Dashboard[], 21, FALSE)/B4</f>
        <v>0.10454545454545454</v>
      </c>
    </row>
    <row r="5" spans="1:7" x14ac:dyDescent="0.45">
      <c r="A5" t="s">
        <v>18</v>
      </c>
      <c r="B5">
        <f>VLOOKUP(A5, Team_Batting___Dashboard[[Team]:[TG]], 2, FALSE)</f>
        <v>21</v>
      </c>
      <c r="C5">
        <f>VLOOKUP(A5, Team_Batting___Dashboard[], 19, FALSE)/B5</f>
        <v>0.15238095238095239</v>
      </c>
      <c r="D5">
        <f>VLOOKUP(A5, Team_Batting___Dashboard[], 20, FALSE)/B5</f>
        <v>1.4476190476190476</v>
      </c>
      <c r="E5">
        <f>VLOOKUP(A5, Team_Batting___Dashboard[], 21, FALSE)/B5</f>
        <v>-0.12380952380952381</v>
      </c>
      <c r="F5">
        <f>VLOOKUP(A5, Team_Batting___Dashboard[], 22, FALSE)/B5</f>
        <v>0.25714285714285717</v>
      </c>
      <c r="G5">
        <f>VLOOKUP(A5, Team_Pitching___Dashboard[], 21, FALSE)/B5</f>
        <v>0.12380952380952381</v>
      </c>
    </row>
    <row r="6" spans="1:7" x14ac:dyDescent="0.45">
      <c r="A6" t="s">
        <v>72</v>
      </c>
      <c r="B6">
        <f>VLOOKUP(A6, Team_Batting___Dashboard[[Team]:[TG]], 2, FALSE)</f>
        <v>23</v>
      </c>
      <c r="C6">
        <f>VLOOKUP(A6, Team_Batting___Dashboard[], 19, FALSE)/B6</f>
        <v>0.12608695652173912</v>
      </c>
      <c r="D6">
        <f>VLOOKUP(A6, Team_Batting___Dashboard[], 20, FALSE)/B6</f>
        <v>0.14347826086956522</v>
      </c>
      <c r="E6">
        <f>VLOOKUP(A6, Team_Batting___Dashboard[], 21, FALSE)/B6</f>
        <v>-0.14347826086956522</v>
      </c>
      <c r="F6">
        <f>VLOOKUP(A6, Team_Batting___Dashboard[], 22, FALSE)/B6</f>
        <v>0.11304347826086956</v>
      </c>
      <c r="G6">
        <f>VLOOKUP(A6, Team_Pitching___Dashboard[], 21, FALSE)/B6</f>
        <v>5.2173913043478258E-2</v>
      </c>
    </row>
    <row r="7" spans="1:7" x14ac:dyDescent="0.45">
      <c r="A7" t="s">
        <v>51</v>
      </c>
      <c r="B7">
        <f>VLOOKUP(A7, Team_Batting___Dashboard[[Team]:[TG]], 2, FALSE)</f>
        <v>22</v>
      </c>
      <c r="C7">
        <f>VLOOKUP(A7, Team_Batting___Dashboard[], 19, FALSE)/B7</f>
        <v>-3.6363636363636369E-2</v>
      </c>
      <c r="D7">
        <f>VLOOKUP(A7, Team_Batting___Dashboard[], 20, FALSE)/B7</f>
        <v>-0.13181818181818181</v>
      </c>
      <c r="E7">
        <f>VLOOKUP(A7, Team_Batting___Dashboard[], 21, FALSE)/B7</f>
        <v>-0.10909090909090909</v>
      </c>
      <c r="F7">
        <f>VLOOKUP(A7, Team_Batting___Dashboard[], 22, FALSE)/B7</f>
        <v>0.10909090909090909</v>
      </c>
      <c r="G7">
        <f>VLOOKUP(A7, Team_Pitching___Dashboard[], 21, FALSE)/B7</f>
        <v>0.19545454545454544</v>
      </c>
    </row>
    <row r="8" spans="1:7" x14ac:dyDescent="0.45">
      <c r="A8" t="s">
        <v>26</v>
      </c>
      <c r="B8">
        <f>VLOOKUP(A8, Team_Batting___Dashboard[[Team]:[TG]], 2, FALSE)</f>
        <v>22</v>
      </c>
      <c r="C8">
        <f>VLOOKUP(A8, Team_Batting___Dashboard[], 19, FALSE)/B8</f>
        <v>-0.11818181818181818</v>
      </c>
      <c r="D8">
        <f>VLOOKUP(A8, Team_Batting___Dashboard[], 20, FALSE)/B8</f>
        <v>0.22272727272727275</v>
      </c>
      <c r="E8">
        <f>VLOOKUP(A8, Team_Batting___Dashboard[], 21, FALSE)/B8</f>
        <v>0.37272727272727268</v>
      </c>
      <c r="F8">
        <f>VLOOKUP(A8, Team_Batting___Dashboard[], 22, FALSE)/B8</f>
        <v>0.17727272727272728</v>
      </c>
      <c r="G8">
        <f>VLOOKUP(A8, Team_Pitching___Dashboard[], 21, FALSE)/B8</f>
        <v>5.4545454545454543E-2</v>
      </c>
    </row>
    <row r="9" spans="1:7" x14ac:dyDescent="0.45">
      <c r="A9" t="s">
        <v>49</v>
      </c>
      <c r="B9">
        <f>VLOOKUP(A9, Team_Batting___Dashboard[[Team]:[TG]], 2, FALSE)</f>
        <v>23</v>
      </c>
      <c r="C9">
        <f>VLOOKUP(A9, Team_Batting___Dashboard[], 19, FALSE)/B9</f>
        <v>-0.12608695652173912</v>
      </c>
      <c r="D9">
        <f>VLOOKUP(A9, Team_Batting___Dashboard[], 20, FALSE)/B9</f>
        <v>0.66086956521739126</v>
      </c>
      <c r="E9">
        <f>VLOOKUP(A9, Team_Batting___Dashboard[], 21, FALSE)/B9</f>
        <v>-9.5652173913043481E-2</v>
      </c>
      <c r="F9">
        <f>VLOOKUP(A9, Team_Batting___Dashboard[], 22, FALSE)/B9</f>
        <v>0.18260869565217391</v>
      </c>
      <c r="G9">
        <f>VLOOKUP(A9, Team_Pitching___Dashboard[], 21, FALSE)/B9</f>
        <v>2.6086956521739129E-2</v>
      </c>
    </row>
    <row r="10" spans="1:7" x14ac:dyDescent="0.45">
      <c r="A10" t="s">
        <v>42</v>
      </c>
      <c r="B10">
        <f>VLOOKUP(A10, Team_Batting___Dashboard[[Team]:[TG]], 2, FALSE)</f>
        <v>23</v>
      </c>
      <c r="C10">
        <f>VLOOKUP(A10, Team_Batting___Dashboard[], 19, FALSE)/B10</f>
        <v>8.6956521739130436E-3</v>
      </c>
      <c r="D10">
        <f>VLOOKUP(A10, Team_Batting___Dashboard[], 20, FALSE)/B10</f>
        <v>0.5</v>
      </c>
      <c r="E10">
        <f>VLOOKUP(A10, Team_Batting___Dashboard[], 21, FALSE)/B10</f>
        <v>-0.21304347826086958</v>
      </c>
      <c r="F10">
        <f>VLOOKUP(A10, Team_Batting___Dashboard[], 22, FALSE)/B10</f>
        <v>0.16086956521739132</v>
      </c>
      <c r="G10">
        <f>VLOOKUP(A10, Team_Pitching___Dashboard[], 21, FALSE)/B10</f>
        <v>9.5652173913043481E-2</v>
      </c>
    </row>
    <row r="11" spans="1:7" x14ac:dyDescent="0.45">
      <c r="A11" t="s">
        <v>53</v>
      </c>
      <c r="B11">
        <f>VLOOKUP(A11, Team_Batting___Dashboard[[Team]:[TG]], 2, FALSE)</f>
        <v>22</v>
      </c>
      <c r="C11">
        <f>VLOOKUP(A11, Team_Batting___Dashboard[], 19, FALSE)/B11</f>
        <v>-5.4545454545454543E-2</v>
      </c>
      <c r="D11">
        <f>VLOOKUP(A11, Team_Batting___Dashboard[], 20, FALSE)/B11</f>
        <v>-5.909090909090909E-2</v>
      </c>
      <c r="E11">
        <f>VLOOKUP(A11, Team_Batting___Dashboard[], 21, FALSE)/B11</f>
        <v>-1.8181818181818184E-2</v>
      </c>
      <c r="F11">
        <f>VLOOKUP(A11, Team_Batting___Dashboard[], 22, FALSE)/B11</f>
        <v>0.10454545454545454</v>
      </c>
      <c r="G11">
        <f>VLOOKUP(A11, Team_Pitching___Dashboard[], 21, FALSE)/B11</f>
        <v>0.12272727272727274</v>
      </c>
    </row>
    <row r="12" spans="1:7" x14ac:dyDescent="0.45">
      <c r="A12" t="s">
        <v>30</v>
      </c>
      <c r="B12">
        <f>VLOOKUP(A12, Team_Batting___Dashboard[[Team]:[TG]], 2, FALSE)</f>
        <v>22</v>
      </c>
      <c r="C12">
        <f>VLOOKUP(A12, Team_Batting___Dashboard[], 19, FALSE)/B12</f>
        <v>-4.5454545454545461E-3</v>
      </c>
      <c r="D12">
        <f>VLOOKUP(A12, Team_Batting___Dashboard[], 20, FALSE)/B12</f>
        <v>0.2</v>
      </c>
      <c r="E12">
        <f>VLOOKUP(A12, Team_Batting___Dashboard[], 21, FALSE)/B12</f>
        <v>-0.12272727272727274</v>
      </c>
      <c r="F12">
        <f>VLOOKUP(A12, Team_Batting___Dashboard[], 22, FALSE)/B12</f>
        <v>0.13181818181818181</v>
      </c>
      <c r="G12">
        <f>VLOOKUP(A12, Team_Pitching___Dashboard[], 21, FALSE)/B12</f>
        <v>5.4545454545454543E-2</v>
      </c>
    </row>
    <row r="13" spans="1:7" x14ac:dyDescent="0.45">
      <c r="A13" t="s">
        <v>76</v>
      </c>
      <c r="B13">
        <f>VLOOKUP(A13, Team_Batting___Dashboard[[Team]:[TG]], 2, FALSE)</f>
        <v>24</v>
      </c>
      <c r="C13">
        <f>VLOOKUP(A13, Team_Batting___Dashboard[], 19, FALSE)/B13</f>
        <v>6.6666666666666666E-2</v>
      </c>
      <c r="D13">
        <f>VLOOKUP(A13, Team_Batting___Dashboard[], 20, FALSE)/B13</f>
        <v>0.58333333333333337</v>
      </c>
      <c r="E13">
        <f>VLOOKUP(A13, Team_Batting___Dashboard[], 21, FALSE)/B13</f>
        <v>-7.4999999999999997E-2</v>
      </c>
      <c r="F13">
        <f>VLOOKUP(A13, Team_Batting___Dashboard[], 22, FALSE)/B13</f>
        <v>0.1875</v>
      </c>
      <c r="G13">
        <f>VLOOKUP(A13, Team_Pitching___Dashboard[], 21, FALSE)/B13</f>
        <v>5.4166666666666669E-2</v>
      </c>
    </row>
    <row r="14" spans="1:7" x14ac:dyDescent="0.45">
      <c r="A14" t="s">
        <v>24</v>
      </c>
      <c r="B14">
        <f>VLOOKUP(A14, Team_Batting___Dashboard[[Team]:[TG]], 2, FALSE)</f>
        <v>20</v>
      </c>
      <c r="C14">
        <f>VLOOKUP(A14, Team_Batting___Dashboard[], 19, FALSE)/B14</f>
        <v>6.9999999999999993E-2</v>
      </c>
      <c r="D14">
        <f>VLOOKUP(A14, Team_Batting___Dashboard[], 20, FALSE)/B14</f>
        <v>0.875</v>
      </c>
      <c r="E14">
        <f>VLOOKUP(A14, Team_Batting___Dashboard[], 21, FALSE)/B14</f>
        <v>5.5000000000000007E-2</v>
      </c>
      <c r="F14">
        <f>VLOOKUP(A14, Team_Batting___Dashboard[], 22, FALSE)/B14</f>
        <v>0.22000000000000003</v>
      </c>
      <c r="G14">
        <f>VLOOKUP(A14, Team_Pitching___Dashboard[], 21, FALSE)/B14</f>
        <v>9.5000000000000001E-2</v>
      </c>
    </row>
    <row r="15" spans="1:7" x14ac:dyDescent="0.45">
      <c r="A15" t="s">
        <v>65</v>
      </c>
      <c r="B15">
        <f>VLOOKUP(A15, Team_Batting___Dashboard[[Team]:[TG]], 2, FALSE)</f>
        <v>21</v>
      </c>
      <c r="C15">
        <f>VLOOKUP(A15, Team_Batting___Dashboard[], 19, FALSE)/B15</f>
        <v>-4.7619047619047616E-2</v>
      </c>
      <c r="D15">
        <f>VLOOKUP(A15, Team_Batting___Dashboard[], 20, FALSE)/B15</f>
        <v>0.31904761904761908</v>
      </c>
      <c r="E15">
        <f>VLOOKUP(A15, Team_Batting___Dashboard[], 21, FALSE)/B15</f>
        <v>-0.50476190476190474</v>
      </c>
      <c r="F15">
        <f>VLOOKUP(A15, Team_Batting___Dashboard[], 22, FALSE)/B15</f>
        <v>0.10952380952380951</v>
      </c>
      <c r="G15">
        <f>VLOOKUP(A15, Team_Pitching___Dashboard[], 21, FALSE)/B15</f>
        <v>0.10952380952380951</v>
      </c>
    </row>
    <row r="16" spans="1:7" x14ac:dyDescent="0.45">
      <c r="A16" t="s">
        <v>46</v>
      </c>
      <c r="B16">
        <f>VLOOKUP(A16, Team_Batting___Dashboard[[Team]:[TG]], 2, FALSE)</f>
        <v>23</v>
      </c>
      <c r="C16">
        <f>VLOOKUP(A16, Team_Batting___Dashboard[], 19, FALSE)/B16</f>
        <v>8.6956521739130436E-3</v>
      </c>
      <c r="D16">
        <f>VLOOKUP(A16, Team_Batting___Dashboard[], 20, FALSE)/B16</f>
        <v>0.19565217391304349</v>
      </c>
      <c r="E16">
        <f>VLOOKUP(A16, Team_Batting___Dashboard[], 21, FALSE)/B16</f>
        <v>0.19999999999999998</v>
      </c>
      <c r="F16">
        <f>VLOOKUP(A16, Team_Batting___Dashboard[], 22, FALSE)/B16</f>
        <v>0.14347826086956522</v>
      </c>
      <c r="G16">
        <f>VLOOKUP(A16, Team_Pitching___Dashboard[], 21, FALSE)/B16</f>
        <v>3.9130434782608699E-2</v>
      </c>
    </row>
    <row r="17" spans="1:7" x14ac:dyDescent="0.45">
      <c r="A17" t="s">
        <v>119</v>
      </c>
      <c r="B17">
        <f>VLOOKUP(A17, Team_Batting___Dashboard[[Team]:[TG]], 2, FALSE)</f>
        <v>22</v>
      </c>
      <c r="C17">
        <f>VLOOKUP(A17, Team_Batting___Dashboard[], 19, FALSE)/B17</f>
        <v>-1.8181818181818184E-2</v>
      </c>
      <c r="D17">
        <f>VLOOKUP(A17, Team_Batting___Dashboard[], 20, FALSE)/B17</f>
        <v>-0.39545454545454545</v>
      </c>
      <c r="E17">
        <f>VLOOKUP(A17, Team_Batting___Dashboard[], 21, FALSE)/B17</f>
        <v>-2.2727272727272728E-2</v>
      </c>
      <c r="F17">
        <f>VLOOKUP(A17, Team_Batting___Dashboard[], 22, FALSE)/B17</f>
        <v>8.1818181818181818E-2</v>
      </c>
      <c r="G17">
        <f>VLOOKUP(A17, Team_Pitching___Dashboard[], 21, FALSE)/B17</f>
        <v>9.0909090909090912E-2</v>
      </c>
    </row>
    <row r="18" spans="1:7" x14ac:dyDescent="0.45">
      <c r="A18" t="s">
        <v>44</v>
      </c>
      <c r="B18">
        <f>VLOOKUP(A18, Team_Batting___Dashboard[[Team]:[TG]], 2, FALSE)</f>
        <v>23</v>
      </c>
      <c r="C18">
        <f>VLOOKUP(A18, Team_Batting___Dashboard[], 19, FALSE)/B18</f>
        <v>1.7391304347826087E-2</v>
      </c>
      <c r="D18">
        <f>VLOOKUP(A18, Team_Batting___Dashboard[], 20, FALSE)/B18</f>
        <v>8.6956521739130436E-3</v>
      </c>
      <c r="E18">
        <f>VLOOKUP(A18, Team_Batting___Dashboard[], 21, FALSE)/B18</f>
        <v>0.16521739130434782</v>
      </c>
      <c r="F18">
        <f>VLOOKUP(A18, Team_Batting___Dashboard[], 22, FALSE)/B18</f>
        <v>0.15217391304347827</v>
      </c>
      <c r="G18">
        <f>VLOOKUP(A18, Team_Pitching___Dashboard[], 21, FALSE)/B18</f>
        <v>6.9565217391304349E-2</v>
      </c>
    </row>
    <row r="19" spans="1:7" x14ac:dyDescent="0.45">
      <c r="A19" t="s">
        <v>61</v>
      </c>
      <c r="B19">
        <f>VLOOKUP(A19, Team_Batting___Dashboard[[Team]:[TG]], 2, FALSE)</f>
        <v>23</v>
      </c>
      <c r="C19">
        <f>VLOOKUP(A19, Team_Batting___Dashboard[], 19, FALSE)/B19</f>
        <v>-4.3478260869565218E-3</v>
      </c>
      <c r="D19">
        <f>VLOOKUP(A19, Team_Batting___Dashboard[], 20, FALSE)/B19</f>
        <v>-0.58260869565217388</v>
      </c>
      <c r="E19">
        <f>VLOOKUP(A19, Team_Batting___Dashboard[], 21, FALSE)/B19</f>
        <v>-0.37826086956521737</v>
      </c>
      <c r="F19">
        <f>VLOOKUP(A19, Team_Batting___Dashboard[], 22, FALSE)/B19</f>
        <v>-4.3478260869565218E-3</v>
      </c>
      <c r="G19">
        <f>VLOOKUP(A19, Team_Pitching___Dashboard[], 21, FALSE)/B19</f>
        <v>0.14782608695652175</v>
      </c>
    </row>
    <row r="20" spans="1:7" x14ac:dyDescent="0.45">
      <c r="A20" t="s">
        <v>97</v>
      </c>
      <c r="B20">
        <f>VLOOKUP(A20, Team_Batting___Dashboard[[Team]:[TG]], 2, FALSE)</f>
        <v>22</v>
      </c>
      <c r="C20">
        <f>VLOOKUP(A20, Team_Batting___Dashboard[], 19, FALSE)/B20</f>
        <v>1.3636363636363636E-2</v>
      </c>
      <c r="D20">
        <f>VLOOKUP(A20, Team_Batting___Dashboard[], 20, FALSE)/B20</f>
        <v>0.65454545454545454</v>
      </c>
      <c r="E20">
        <f>VLOOKUP(A20, Team_Batting___Dashboard[], 21, FALSE)/B20</f>
        <v>8.6363636363636365E-2</v>
      </c>
      <c r="F20">
        <f>VLOOKUP(A20, Team_Batting___Dashboard[], 22, FALSE)/B20</f>
        <v>0.2</v>
      </c>
      <c r="G20">
        <f>VLOOKUP(A20, Team_Pitching___Dashboard[], 21, FALSE)/B20</f>
        <v>5.4545454545454543E-2</v>
      </c>
    </row>
    <row r="21" spans="1:7" x14ac:dyDescent="0.45">
      <c r="A21" t="s">
        <v>20</v>
      </c>
      <c r="B21">
        <f>VLOOKUP(A21, Team_Batting___Dashboard[[Team]:[TG]], 2, FALSE)</f>
        <v>22</v>
      </c>
      <c r="C21">
        <f>VLOOKUP(A21, Team_Batting___Dashboard[], 19, FALSE)/B21</f>
        <v>0.13636363636363635</v>
      </c>
      <c r="D21">
        <f>VLOOKUP(A21, Team_Batting___Dashboard[], 20, FALSE)/B21</f>
        <v>0.25454545454545452</v>
      </c>
      <c r="E21">
        <f>VLOOKUP(A21, Team_Batting___Dashboard[], 21, FALSE)/B21</f>
        <v>0.22272727272727275</v>
      </c>
      <c r="F21">
        <f>VLOOKUP(A21, Team_Batting___Dashboard[], 22, FALSE)/B21</f>
        <v>0.16363636363636364</v>
      </c>
      <c r="G21">
        <f>VLOOKUP(A21, Team_Pitching___Dashboard[], 21, FALSE)/B21</f>
        <v>0.12272727272727274</v>
      </c>
    </row>
    <row r="22" spans="1:7" x14ac:dyDescent="0.45">
      <c r="A22" t="s">
        <v>63</v>
      </c>
      <c r="B22">
        <f>VLOOKUP(A22, Team_Batting___Dashboard[[Team]:[TG]], 2, FALSE)</f>
        <v>20</v>
      </c>
      <c r="C22">
        <f>VLOOKUP(A22, Team_Batting___Dashboard[], 19, FALSE)/B22</f>
        <v>3.4999999999999996E-2</v>
      </c>
      <c r="D22">
        <f>VLOOKUP(A22, Team_Batting___Dashboard[], 20, FALSE)/B22</f>
        <v>-0.80500000000000005</v>
      </c>
      <c r="E22">
        <f>VLOOKUP(A22, Team_Batting___Dashboard[], 21, FALSE)/B22</f>
        <v>4.4999999999999998E-2</v>
      </c>
      <c r="F22">
        <f>VLOOKUP(A22, Team_Batting___Dashboard[], 22, FALSE)/B22</f>
        <v>2.5000000000000001E-2</v>
      </c>
      <c r="G22">
        <f>VLOOKUP(A22, Team_Pitching___Dashboard[], 21, FALSE)/B22</f>
        <v>6.9999999999999993E-2</v>
      </c>
    </row>
    <row r="23" spans="1:7" x14ac:dyDescent="0.45">
      <c r="A23" t="s">
        <v>40</v>
      </c>
      <c r="B23">
        <f>VLOOKUP(A23, Team_Batting___Dashboard[[Team]:[TG]], 2, FALSE)</f>
        <v>22</v>
      </c>
      <c r="C23">
        <f>VLOOKUP(A23, Team_Batting___Dashboard[], 19, FALSE)/B23</f>
        <v>4.5454545454545461E-3</v>
      </c>
      <c r="D23">
        <f>VLOOKUP(A23, Team_Batting___Dashboard[], 20, FALSE)/B23</f>
        <v>-0.45</v>
      </c>
      <c r="E23">
        <f>VLOOKUP(A23, Team_Batting___Dashboard[], 21, FALSE)/B23</f>
        <v>-0.59545454545454546</v>
      </c>
      <c r="F23">
        <f>VLOOKUP(A23, Team_Batting___Dashboard[], 22, FALSE)/B23</f>
        <v>3.6363636363636369E-2</v>
      </c>
      <c r="G23">
        <f>VLOOKUP(A23, Team_Pitching___Dashboard[], 21, FALSE)/B23</f>
        <v>7.7272727272727271E-2</v>
      </c>
    </row>
    <row r="24" spans="1:7" x14ac:dyDescent="0.45">
      <c r="A24" t="s">
        <v>104</v>
      </c>
      <c r="B24">
        <f>VLOOKUP(A24, Team_Batting___Dashboard[[Team]:[TG]], 2, FALSE)</f>
        <v>22</v>
      </c>
      <c r="C24">
        <f>VLOOKUP(A24, Team_Batting___Dashboard[], 19, FALSE)/B24</f>
        <v>8.6363636363636365E-2</v>
      </c>
      <c r="D24">
        <f>VLOOKUP(A24, Team_Batting___Dashboard[], 20, FALSE)/B24</f>
        <v>-0.38181818181818183</v>
      </c>
      <c r="E24">
        <f>VLOOKUP(A24, Team_Batting___Dashboard[], 21, FALSE)/B24</f>
        <v>4.5454545454545461E-3</v>
      </c>
      <c r="F24">
        <f>VLOOKUP(A24, Team_Batting___Dashboard[], 22, FALSE)/B24</f>
        <v>7.2727272727272738E-2</v>
      </c>
      <c r="G24">
        <f>VLOOKUP(A24, Team_Pitching___Dashboard[], 21, FALSE)/B24</f>
        <v>8.6363636363636365E-2</v>
      </c>
    </row>
    <row r="25" spans="1:7" x14ac:dyDescent="0.45">
      <c r="A25" t="s">
        <v>58</v>
      </c>
      <c r="B25">
        <f>VLOOKUP(A25, Team_Batting___Dashboard[[Team]:[TG]], 2, FALSE)</f>
        <v>21</v>
      </c>
      <c r="C25">
        <f>VLOOKUP(A25, Team_Batting___Dashboard[], 19, FALSE)/B25</f>
        <v>0.13333333333333333</v>
      </c>
      <c r="D25">
        <f>VLOOKUP(A25, Team_Batting___Dashboard[], 20, FALSE)/B25</f>
        <v>-0.14761904761904762</v>
      </c>
      <c r="E25">
        <f>VLOOKUP(A25, Team_Batting___Dashboard[], 21, FALSE)/B25</f>
        <v>-0.42857142857142855</v>
      </c>
      <c r="F25">
        <f>VLOOKUP(A25, Team_Batting___Dashboard[], 22, FALSE)/B25</f>
        <v>7.6190476190476197E-2</v>
      </c>
      <c r="G25">
        <f>VLOOKUP(A25, Team_Pitching___Dashboard[], 21, FALSE)/B25</f>
        <v>0.11428571428571428</v>
      </c>
    </row>
    <row r="26" spans="1:7" x14ac:dyDescent="0.45">
      <c r="A26" t="s">
        <v>55</v>
      </c>
      <c r="B26">
        <f>VLOOKUP(A26, Team_Batting___Dashboard[[Team]:[TG]], 2, FALSE)</f>
        <v>22</v>
      </c>
      <c r="C26">
        <f>VLOOKUP(A26, Team_Batting___Dashboard[], 19, FALSE)/B26</f>
        <v>-4.5454545454545456E-2</v>
      </c>
      <c r="D26">
        <f>VLOOKUP(A26, Team_Batting___Dashboard[], 20, FALSE)/B26</f>
        <v>-0.19090909090909092</v>
      </c>
      <c r="E26">
        <f>VLOOKUP(A26, Team_Batting___Dashboard[], 21, FALSE)/B26</f>
        <v>-0.21818181818181817</v>
      </c>
      <c r="F26">
        <f>VLOOKUP(A26, Team_Batting___Dashboard[], 22, FALSE)/B26</f>
        <v>6.8181818181818177E-2</v>
      </c>
      <c r="G26">
        <f>VLOOKUP(A26, Team_Pitching___Dashboard[], 21, FALSE)/B26</f>
        <v>7.7272727272727271E-2</v>
      </c>
    </row>
    <row r="27" spans="1:7" x14ac:dyDescent="0.45">
      <c r="A27" t="s">
        <v>91</v>
      </c>
      <c r="B27">
        <f>VLOOKUP(A27, Team_Batting___Dashboard[[Team]:[TG]], 2, FALSE)</f>
        <v>23</v>
      </c>
      <c r="C27">
        <f>VLOOKUP(A27, Team_Batting___Dashboard[], 19, FALSE)/B27</f>
        <v>-1.3043478260869565E-2</v>
      </c>
      <c r="D27">
        <f>VLOOKUP(A27, Team_Batting___Dashboard[], 20, FALSE)/B27</f>
        <v>-1.008695652173913</v>
      </c>
      <c r="E27">
        <f>VLOOKUP(A27, Team_Batting___Dashboard[], 21, FALSE)/B27</f>
        <v>-0.47826086956521741</v>
      </c>
      <c r="F27">
        <f>VLOOKUP(A27, Team_Batting___Dashboard[], 22, FALSE)/B27</f>
        <v>-3.4782608695652174E-2</v>
      </c>
      <c r="G27">
        <f>VLOOKUP(A27, Team_Pitching___Dashboard[], 21, FALSE)/B27</f>
        <v>8.2608695652173908E-2</v>
      </c>
    </row>
    <row r="28" spans="1:7" x14ac:dyDescent="0.45">
      <c r="A28" t="s">
        <v>37</v>
      </c>
      <c r="B28">
        <f>VLOOKUP(A28, Team_Batting___Dashboard[[Team]:[TG]], 2, FALSE)</f>
        <v>22</v>
      </c>
      <c r="C28">
        <f>VLOOKUP(A28, Team_Batting___Dashboard[], 19, FALSE)/B28</f>
        <v>-8.1818181818181818E-2</v>
      </c>
      <c r="D28">
        <f>VLOOKUP(A28, Team_Batting___Dashboard[], 20, FALSE)/B28</f>
        <v>-0.44090909090909086</v>
      </c>
      <c r="E28">
        <f>VLOOKUP(A28, Team_Batting___Dashboard[], 21, FALSE)/B28</f>
        <v>-0.39090909090909087</v>
      </c>
      <c r="F28">
        <f>VLOOKUP(A28, Team_Batting___Dashboard[], 22, FALSE)/B28</f>
        <v>1.8181818181818184E-2</v>
      </c>
      <c r="G28">
        <f>VLOOKUP(A28, Team_Pitching___Dashboard[], 21, FALSE)/B28</f>
        <v>0.11363636363636363</v>
      </c>
    </row>
    <row r="29" spans="1:7" x14ac:dyDescent="0.45">
      <c r="A29" t="s">
        <v>81</v>
      </c>
      <c r="B29">
        <f>VLOOKUP(A29, Team_Batting___Dashboard[[Team]:[TG]], 2, FALSE)</f>
        <v>21</v>
      </c>
      <c r="C29">
        <f>VLOOKUP(A29, Team_Batting___Dashboard[], 19, FALSE)/B29</f>
        <v>0.1</v>
      </c>
      <c r="D29">
        <f>VLOOKUP(A29, Team_Batting___Dashboard[], 20, FALSE)/B29</f>
        <v>6.1904761904761907E-2</v>
      </c>
      <c r="E29">
        <f>VLOOKUP(A29, Team_Batting___Dashboard[], 21, FALSE)/B29</f>
        <v>-0.4</v>
      </c>
      <c r="F29">
        <f>VLOOKUP(A29, Team_Batting___Dashboard[], 22, FALSE)/B29</f>
        <v>8.0952380952380956E-2</v>
      </c>
      <c r="G29">
        <f>VLOOKUP(A29, Team_Pitching___Dashboard[], 21, FALSE)/B29</f>
        <v>0.16666666666666666</v>
      </c>
    </row>
    <row r="30" spans="1:7" x14ac:dyDescent="0.45">
      <c r="A30" t="s">
        <v>134</v>
      </c>
      <c r="B30">
        <f>VLOOKUP(A30, Team_Batting___Dashboard[[Team]:[TG]], 2, FALSE)</f>
        <v>21</v>
      </c>
      <c r="C30">
        <f>VLOOKUP(A30, Team_Batting___Dashboard[], 19, FALSE)/B30</f>
        <v>-0.11904761904761904</v>
      </c>
      <c r="D30">
        <f>VLOOKUP(A30, Team_Batting___Dashboard[], 20, FALSE)/B30</f>
        <v>-1.6333333333333333</v>
      </c>
      <c r="E30">
        <f>VLOOKUP(A30, Team_Batting___Dashboard[], 21, FALSE)/B30</f>
        <v>-0.32857142857142857</v>
      </c>
      <c r="F30">
        <f>VLOOKUP(A30, Team_Batting___Dashboard[], 22, FALSE)/B30</f>
        <v>-0.1</v>
      </c>
      <c r="G30">
        <f>VLOOKUP(A30, Team_Pitching___Dashboard[], 21, FALSE)/B30</f>
        <v>9.5238095238095247E-3</v>
      </c>
    </row>
    <row r="31" spans="1:7" x14ac:dyDescent="0.45">
      <c r="A31" t="s">
        <v>35</v>
      </c>
      <c r="B31">
        <f>VLOOKUP(A31, Team_Batting___Dashboard[[Team]:[TG]], 2, FALSE)</f>
        <v>22</v>
      </c>
      <c r="C31">
        <f>VLOOKUP(A31, Team_Batting___Dashboard[], 19, FALSE)/B31</f>
        <v>-0.13181818181818181</v>
      </c>
      <c r="D31">
        <f>VLOOKUP(A31, Team_Batting___Dashboard[], 20, FALSE)/B31</f>
        <v>-1.1136363636363635</v>
      </c>
      <c r="E31">
        <f>VLOOKUP(A31, Team_Batting___Dashboard[], 21, FALSE)/B31</f>
        <v>-2.2727272727272728E-2</v>
      </c>
      <c r="F31">
        <f>VLOOKUP(A31, Team_Batting___Dashboard[], 22, FALSE)/B31</f>
        <v>9.0909090909090922E-3</v>
      </c>
      <c r="G31">
        <f>VLOOKUP(A31, Team_Pitching___Dashboard[], 21, FALSE)/B31</f>
        <v>2.7272727272727271E-2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E8A88-3B7A-4682-AC63-1ABCB11B6E0A}">
  <dimension ref="A1:D1380"/>
  <sheetViews>
    <sheetView topLeftCell="A184" workbookViewId="0">
      <selection activeCell="B200" sqref="B200"/>
    </sheetView>
    <sheetView workbookViewId="1">
      <selection activeCell="C17" sqref="C17"/>
    </sheetView>
  </sheetViews>
  <sheetFormatPr defaultRowHeight="14.25" x14ac:dyDescent="0.45"/>
  <cols>
    <col min="1" max="2" width="18.1328125" customWidth="1"/>
  </cols>
  <sheetData>
    <row r="1" spans="1:4" x14ac:dyDescent="0.45">
      <c r="A1" t="s">
        <v>2037</v>
      </c>
      <c r="B1" t="s">
        <v>355</v>
      </c>
      <c r="C1" t="s">
        <v>2038</v>
      </c>
      <c r="D1" t="s">
        <v>2039</v>
      </c>
    </row>
    <row r="2" spans="1:4" x14ac:dyDescent="0.45">
      <c r="A2" t="s">
        <v>293</v>
      </c>
      <c r="B2">
        <f>VLOOKUP(A2, Individual_Pitching___Dashboard[[Name]:[G]], 6, FALSE)</f>
        <v>5</v>
      </c>
      <c r="C2">
        <f>VLOOKUP(A2, Individual_Pitching___Dashboard[], 21,FALSE)/'SP Per G'!B2</f>
        <v>0.13999999999999999</v>
      </c>
      <c r="D2">
        <f>VLOOKUP(A2, 'Starter - Projections'!$B$2:$R$1380, 17, FALSE)/VLOOKUP(A2, 'Starter - Projections'!$B$2:$G$1380, 6, FALSE)</f>
        <v>0.13225806451612901</v>
      </c>
    </row>
    <row r="3" spans="1:4" x14ac:dyDescent="0.45">
      <c r="A3" t="s">
        <v>301</v>
      </c>
      <c r="B3">
        <f>VLOOKUP(A3, Individual_Pitching___Dashboard[[Name]:[G]], 6, FALSE)</f>
        <v>4</v>
      </c>
      <c r="C3">
        <f>VLOOKUP(A3, Individual_Pitching___Dashboard[], 21,FALSE)/'SP Per G'!B3</f>
        <v>0.125</v>
      </c>
      <c r="D3">
        <f>VLOOKUP(A3, 'Starter - Projections'!$B$2:$R$1380, 17, FALSE)/VLOOKUP(A3, 'Starter - Projections'!$B$2:$G$1380, 6, FALSE)</f>
        <v>0.1032258064516129</v>
      </c>
    </row>
    <row r="4" spans="1:4" x14ac:dyDescent="0.45">
      <c r="A4" t="s">
        <v>270</v>
      </c>
      <c r="B4">
        <f>VLOOKUP(A4, Individual_Pitching___Dashboard[[Name]:[G]], 6, FALSE)</f>
        <v>5</v>
      </c>
      <c r="C4">
        <f>VLOOKUP(A4, Individual_Pitching___Dashboard[], 21,FALSE)/'SP Per G'!B4</f>
        <v>0.13999999999999999</v>
      </c>
      <c r="D4">
        <f>VLOOKUP(A4, 'Starter - Projections'!$B$2:$R$1380, 17, FALSE)/VLOOKUP(A4, 'Starter - Projections'!$B$2:$G$1380, 6, FALSE)</f>
        <v>9.0322580645161285E-2</v>
      </c>
    </row>
    <row r="5" spans="1:4" x14ac:dyDescent="0.45">
      <c r="A5" t="s">
        <v>344</v>
      </c>
      <c r="B5">
        <f>VLOOKUP(A5, Individual_Pitching___Dashboard[[Name]:[G]], 6, FALSE)</f>
        <v>5</v>
      </c>
      <c r="C5">
        <f>VLOOKUP(A5, Individual_Pitching___Dashboard[], 21,FALSE)/'SP Per G'!B5</f>
        <v>0.02</v>
      </c>
      <c r="D5">
        <f>VLOOKUP(A5, 'Starter - Projections'!$B$2:$R$1380, 17, FALSE)/VLOOKUP(A5, 'Starter - Projections'!$B$2:$G$1380, 6, FALSE)</f>
        <v>0.16333333333333336</v>
      </c>
    </row>
    <row r="6" spans="1:4" x14ac:dyDescent="0.45">
      <c r="A6" t="s">
        <v>296</v>
      </c>
      <c r="B6">
        <f>VLOOKUP(A6, Individual_Pitching___Dashboard[[Name]:[G]], 6, FALSE)</f>
        <v>5</v>
      </c>
      <c r="C6">
        <f>VLOOKUP(A6, Individual_Pitching___Dashboard[], 21,FALSE)/'SP Per G'!B6</f>
        <v>0.12</v>
      </c>
      <c r="D6">
        <f>VLOOKUP(A6, 'Starter - Projections'!$B$2:$R$1380, 17, FALSE)/VLOOKUP(A6, 'Starter - Projections'!$B$2:$G$1380, 6, FALSE)</f>
        <v>0.13333333333333333</v>
      </c>
    </row>
    <row r="7" spans="1:4" x14ac:dyDescent="0.45">
      <c r="A7" t="s">
        <v>291</v>
      </c>
      <c r="B7">
        <f>VLOOKUP(A7, Individual_Pitching___Dashboard[[Name]:[G]], 6, FALSE)</f>
        <v>5</v>
      </c>
      <c r="C7">
        <f>VLOOKUP(A7, Individual_Pitching___Dashboard[], 21,FALSE)/'SP Per G'!B7</f>
        <v>0.2</v>
      </c>
      <c r="D7">
        <f>VLOOKUP(A7, 'Starter - Projections'!$B$2:$R$1380, 17, FALSE)/VLOOKUP(A7, 'Starter - Projections'!$B$2:$G$1380, 6, FALSE)</f>
        <v>0.13</v>
      </c>
    </row>
    <row r="8" spans="1:4" x14ac:dyDescent="0.45">
      <c r="A8" t="s">
        <v>630</v>
      </c>
      <c r="B8" t="e">
        <f>VLOOKUP(A8, Individual_Pitching___Dashboard[[Name]:[G]], 6, FALSE)</f>
        <v>#N/A</v>
      </c>
      <c r="C8" t="e">
        <f>VLOOKUP(A8, Individual_Pitching___Dashboard[], 21,FALSE)/'SP Per G'!B8</f>
        <v>#N/A</v>
      </c>
      <c r="D8">
        <f>VLOOKUP(A8, 'Starter - Projections'!$B$2:$R$1380, 17, FALSE)/VLOOKUP(A8, 'Starter - Projections'!$B$2:$G$1380, 6, FALSE)</f>
        <v>0.12333333333333334</v>
      </c>
    </row>
    <row r="9" spans="1:4" x14ac:dyDescent="0.45">
      <c r="A9" t="s">
        <v>631</v>
      </c>
      <c r="B9" t="e">
        <f>VLOOKUP(A9, Individual_Pitching___Dashboard[[Name]:[G]], 6, FALSE)</f>
        <v>#N/A</v>
      </c>
      <c r="C9" t="e">
        <f>VLOOKUP(A9, Individual_Pitching___Dashboard[], 21,FALSE)/'SP Per G'!B9</f>
        <v>#N/A</v>
      </c>
      <c r="D9">
        <f>VLOOKUP(A9, 'Starter - Projections'!$B$2:$R$1380, 17, FALSE)/VLOOKUP(A9, 'Starter - Projections'!$B$2:$G$1380, 6, FALSE)</f>
        <v>0.11666666666666667</v>
      </c>
    </row>
    <row r="10" spans="1:4" x14ac:dyDescent="0.45">
      <c r="A10" t="s">
        <v>286</v>
      </c>
      <c r="B10">
        <f>VLOOKUP(A10, Individual_Pitching___Dashboard[[Name]:[G]], 6, FALSE)</f>
        <v>4</v>
      </c>
      <c r="C10">
        <f>VLOOKUP(A10, Individual_Pitching___Dashboard[], 21,FALSE)/'SP Per G'!B10</f>
        <v>0.15</v>
      </c>
      <c r="D10">
        <f>VLOOKUP(A10, 'Starter - Projections'!$B$2:$R$1380, 17, FALSE)/VLOOKUP(A10, 'Starter - Projections'!$B$2:$G$1380, 6, FALSE)</f>
        <v>0.11333333333333333</v>
      </c>
    </row>
    <row r="11" spans="1:4" x14ac:dyDescent="0.45">
      <c r="A11" t="s">
        <v>632</v>
      </c>
      <c r="B11" t="e">
        <f>VLOOKUP(A11, Individual_Pitching___Dashboard[[Name]:[G]], 6, FALSE)</f>
        <v>#N/A</v>
      </c>
      <c r="C11" t="e">
        <f>VLOOKUP(A11, Individual_Pitching___Dashboard[], 21,FALSE)/'SP Per G'!B11</f>
        <v>#N/A</v>
      </c>
      <c r="D11">
        <f>VLOOKUP(A11, 'Starter - Projections'!$B$2:$R$1380, 17, FALSE)/VLOOKUP(A11, 'Starter - Projections'!$B$2:$G$1380, 6, FALSE)</f>
        <v>8.3333333333333329E-2</v>
      </c>
    </row>
    <row r="12" spans="1:4" x14ac:dyDescent="0.45">
      <c r="A12" t="s">
        <v>633</v>
      </c>
      <c r="B12" t="e">
        <f>VLOOKUP(A12, Individual_Pitching___Dashboard[[Name]:[G]], 6, FALSE)</f>
        <v>#N/A</v>
      </c>
      <c r="C12" t="e">
        <f>VLOOKUP(A12, Individual_Pitching___Dashboard[], 21,FALSE)/'SP Per G'!B12</f>
        <v>#N/A</v>
      </c>
      <c r="D12">
        <f>VLOOKUP(A12, 'Starter - Projections'!$B$2:$R$1380, 17, FALSE)/VLOOKUP(A12, 'Starter - Projections'!$B$2:$G$1380, 6, FALSE)</f>
        <v>0.02</v>
      </c>
    </row>
    <row r="13" spans="1:4" x14ac:dyDescent="0.45">
      <c r="A13" t="s">
        <v>283</v>
      </c>
      <c r="B13">
        <f>VLOOKUP(A13, Individual_Pitching___Dashboard[[Name]:[G]], 6, FALSE)</f>
        <v>5</v>
      </c>
      <c r="C13">
        <f>VLOOKUP(A13, Individual_Pitching___Dashboard[], 21,FALSE)/'SP Per G'!B13</f>
        <v>0.22000000000000003</v>
      </c>
      <c r="D13">
        <f>VLOOKUP(A13, 'Starter - Projections'!$B$2:$R$1380, 17, FALSE)/VLOOKUP(A13, 'Starter - Projections'!$B$2:$G$1380, 6, FALSE)</f>
        <v>0.15517241379310345</v>
      </c>
    </row>
    <row r="14" spans="1:4" x14ac:dyDescent="0.45">
      <c r="A14" t="s">
        <v>634</v>
      </c>
      <c r="B14" t="e">
        <f>VLOOKUP(A14, Individual_Pitching___Dashboard[[Name]:[G]], 6, FALSE)</f>
        <v>#N/A</v>
      </c>
      <c r="C14" t="e">
        <f>VLOOKUP(A14, Individual_Pitching___Dashboard[], 21,FALSE)/'SP Per G'!B14</f>
        <v>#N/A</v>
      </c>
      <c r="D14">
        <f>VLOOKUP(A14, 'Starter - Projections'!$B$2:$R$1380, 17, FALSE)/VLOOKUP(A14, 'Starter - Projections'!$B$2:$G$1380, 6, FALSE)</f>
        <v>0.13793103448275862</v>
      </c>
    </row>
    <row r="15" spans="1:4" x14ac:dyDescent="0.45">
      <c r="A15" t="s">
        <v>542</v>
      </c>
      <c r="B15">
        <f>VLOOKUP(A15, Individual_Pitching___Dashboard[[Name]:[G]], 6, FALSE)</f>
        <v>4</v>
      </c>
      <c r="C15">
        <f>VLOOKUP(A15, Individual_Pitching___Dashboard[], 21,FALSE)/'SP Per G'!B15</f>
        <v>0</v>
      </c>
      <c r="D15">
        <f>VLOOKUP(A15, 'Starter - Projections'!$B$2:$R$1380, 17, FALSE)/VLOOKUP(A15, 'Starter - Projections'!$B$2:$G$1380, 6, FALSE)</f>
        <v>0.13103448275862067</v>
      </c>
    </row>
    <row r="16" spans="1:4" x14ac:dyDescent="0.45">
      <c r="A16" t="s">
        <v>290</v>
      </c>
      <c r="B16">
        <f>VLOOKUP(A16, Individual_Pitching___Dashboard[[Name]:[G]], 6, FALSE)</f>
        <v>5</v>
      </c>
      <c r="C16">
        <f>VLOOKUP(A16, Individual_Pitching___Dashboard[], 21,FALSE)/'SP Per G'!B16</f>
        <v>0.16</v>
      </c>
      <c r="D16">
        <f>VLOOKUP(A16, 'Starter - Projections'!$B$2:$R$1380, 17, FALSE)/VLOOKUP(A16, 'Starter - Projections'!$B$2:$G$1380, 6, FALSE)</f>
        <v>0.1206896551724138</v>
      </c>
    </row>
    <row r="17" spans="1:4" x14ac:dyDescent="0.45">
      <c r="A17" t="s">
        <v>635</v>
      </c>
      <c r="B17" t="e">
        <f>VLOOKUP(A17, Individual_Pitching___Dashboard[[Name]:[G]], 6, FALSE)</f>
        <v>#N/A</v>
      </c>
      <c r="C17" t="e">
        <f>VLOOKUP(A17, Individual_Pitching___Dashboard[], 21,FALSE)/'SP Per G'!B17</f>
        <v>#N/A</v>
      </c>
      <c r="D17">
        <f>VLOOKUP(A17, 'Starter - Projections'!$B$2:$R$1380, 17, FALSE)/VLOOKUP(A17, 'Starter - Projections'!$B$2:$G$1380, 6, FALSE)</f>
        <v>0.11034482758620691</v>
      </c>
    </row>
    <row r="18" spans="1:4" x14ac:dyDescent="0.45">
      <c r="A18" t="s">
        <v>636</v>
      </c>
      <c r="B18">
        <f>VLOOKUP(A18, Individual_Pitching___Dashboard[[Name]:[G]], 6, FALSE)</f>
        <v>2</v>
      </c>
      <c r="C18">
        <f>VLOOKUP(A18, Individual_Pitching___Dashboard[], 21,FALSE)/'SP Per G'!B18</f>
        <v>0.1</v>
      </c>
      <c r="D18">
        <f>VLOOKUP(A18, 'Starter - Projections'!$B$2:$R$1380, 17, FALSE)/VLOOKUP(A18, 'Starter - Projections'!$B$2:$G$1380, 6, FALSE)</f>
        <v>0.11034482758620691</v>
      </c>
    </row>
    <row r="19" spans="1:4" x14ac:dyDescent="0.45">
      <c r="A19" t="s">
        <v>548</v>
      </c>
      <c r="B19">
        <f>VLOOKUP(A19, Individual_Pitching___Dashboard[[Name]:[G]], 6, FALSE)</f>
        <v>3</v>
      </c>
      <c r="C19">
        <f>VLOOKUP(A19, Individual_Pitching___Dashboard[], 21,FALSE)/'SP Per G'!B19</f>
        <v>0</v>
      </c>
      <c r="D19">
        <f>VLOOKUP(A19, 'Starter - Projections'!$B$2:$R$1380, 17, FALSE)/VLOOKUP(A19, 'Starter - Projections'!$B$2:$G$1380, 6, FALSE)</f>
        <v>9.6551724137931033E-2</v>
      </c>
    </row>
    <row r="20" spans="1:4" x14ac:dyDescent="0.45">
      <c r="A20" t="s">
        <v>303</v>
      </c>
      <c r="B20">
        <f>VLOOKUP(A20, Individual_Pitching___Dashboard[[Name]:[G]], 6, FALSE)</f>
        <v>5</v>
      </c>
      <c r="C20">
        <f>VLOOKUP(A20, Individual_Pitching___Dashboard[], 21,FALSE)/'SP Per G'!B20</f>
        <v>0.06</v>
      </c>
      <c r="D20">
        <f>VLOOKUP(A20, 'Starter - Projections'!$B$2:$R$1380, 17, FALSE)/VLOOKUP(A20, 'Starter - Projections'!$B$2:$G$1380, 6, FALSE)</f>
        <v>9.3103448275862075E-2</v>
      </c>
    </row>
    <row r="21" spans="1:4" x14ac:dyDescent="0.45">
      <c r="A21" t="s">
        <v>328</v>
      </c>
      <c r="B21">
        <f>VLOOKUP(A21, Individual_Pitching___Dashboard[[Name]:[G]], 6, FALSE)</f>
        <v>4</v>
      </c>
      <c r="C21">
        <f>VLOOKUP(A21, Individual_Pitching___Dashboard[], 21,FALSE)/'SP Per G'!B21</f>
        <v>7.4999999999999997E-2</v>
      </c>
      <c r="D21">
        <f>VLOOKUP(A21, 'Starter - Projections'!$B$2:$R$1380, 17, FALSE)/VLOOKUP(A21, 'Starter - Projections'!$B$2:$G$1380, 6, FALSE)</f>
        <v>8.9655172413793102E-2</v>
      </c>
    </row>
    <row r="22" spans="1:4" x14ac:dyDescent="0.45">
      <c r="A22" t="s">
        <v>637</v>
      </c>
      <c r="B22" t="e">
        <f>VLOOKUP(A22, Individual_Pitching___Dashboard[[Name]:[G]], 6, FALSE)</f>
        <v>#N/A</v>
      </c>
      <c r="C22" t="e">
        <f>VLOOKUP(A22, Individual_Pitching___Dashboard[], 21,FALSE)/'SP Per G'!B22</f>
        <v>#N/A</v>
      </c>
      <c r="D22">
        <f>VLOOKUP(A22, 'Starter - Projections'!$B$2:$R$1380, 17, FALSE)/VLOOKUP(A22, 'Starter - Projections'!$B$2:$G$1380, 6, FALSE)</f>
        <v>8.6206896551724144E-2</v>
      </c>
    </row>
    <row r="23" spans="1:4" x14ac:dyDescent="0.45">
      <c r="A23" t="s">
        <v>638</v>
      </c>
      <c r="B23" t="e">
        <f>VLOOKUP(A23, Individual_Pitching___Dashboard[[Name]:[G]], 6, FALSE)</f>
        <v>#N/A</v>
      </c>
      <c r="C23" t="e">
        <f>VLOOKUP(A23, Individual_Pitching___Dashboard[], 21,FALSE)/'SP Per G'!B23</f>
        <v>#N/A</v>
      </c>
      <c r="D23">
        <f>VLOOKUP(A23, 'Starter - Projections'!$B$2:$R$1380, 17, FALSE)/VLOOKUP(A23, 'Starter - Projections'!$B$2:$G$1380, 6, FALSE)</f>
        <v>7.9310344827586199E-2</v>
      </c>
    </row>
    <row r="24" spans="1:4" x14ac:dyDescent="0.45">
      <c r="A24" t="s">
        <v>639</v>
      </c>
      <c r="B24" t="e">
        <f>VLOOKUP(A24, Individual_Pitching___Dashboard[[Name]:[G]], 6, FALSE)</f>
        <v>#N/A</v>
      </c>
      <c r="C24" t="e">
        <f>VLOOKUP(A24, Individual_Pitching___Dashboard[], 21,FALSE)/'SP Per G'!B24</f>
        <v>#N/A</v>
      </c>
      <c r="D24">
        <f>VLOOKUP(A24, 'Starter - Projections'!$B$2:$R$1380, 17, FALSE)/VLOOKUP(A24, 'Starter - Projections'!$B$2:$G$1380, 6, FALSE)</f>
        <v>5.8064516129032261E-2</v>
      </c>
    </row>
    <row r="25" spans="1:4" x14ac:dyDescent="0.45">
      <c r="A25" t="s">
        <v>640</v>
      </c>
      <c r="B25" t="e">
        <f>VLOOKUP(A25, Individual_Pitching___Dashboard[[Name]:[G]], 6, FALSE)</f>
        <v>#N/A</v>
      </c>
      <c r="C25" t="e">
        <f>VLOOKUP(A25, Individual_Pitching___Dashboard[], 21,FALSE)/'SP Per G'!B25</f>
        <v>#N/A</v>
      </c>
      <c r="D25">
        <f>VLOOKUP(A25, 'Starter - Projections'!$B$2:$R$1380, 17, FALSE)/VLOOKUP(A25, 'Starter - Projections'!$B$2:$G$1380, 6, FALSE)</f>
        <v>5.8620689655172413E-2</v>
      </c>
    </row>
    <row r="26" spans="1:4" x14ac:dyDescent="0.45">
      <c r="A26" t="s">
        <v>641</v>
      </c>
      <c r="B26" t="e">
        <f>VLOOKUP(A26, Individual_Pitching___Dashboard[[Name]:[G]], 6, FALSE)</f>
        <v>#N/A</v>
      </c>
      <c r="C26" t="e">
        <f>VLOOKUP(A26, Individual_Pitching___Dashboard[], 21,FALSE)/'SP Per G'!B26</f>
        <v>#N/A</v>
      </c>
      <c r="D26">
        <f>VLOOKUP(A26, 'Starter - Projections'!$B$2:$R$1380, 17, FALSE)/VLOOKUP(A26, 'Starter - Projections'!$B$2:$G$1380, 6, FALSE)</f>
        <v>0.15333333333333332</v>
      </c>
    </row>
    <row r="27" spans="1:4" x14ac:dyDescent="0.45">
      <c r="A27" t="s">
        <v>642</v>
      </c>
      <c r="B27" t="e">
        <f>VLOOKUP(A27, Individual_Pitching___Dashboard[[Name]:[G]], 6, FALSE)</f>
        <v>#N/A</v>
      </c>
      <c r="C27" t="e">
        <f>VLOOKUP(A27, Individual_Pitching___Dashboard[], 21,FALSE)/'SP Per G'!B27</f>
        <v>#N/A</v>
      </c>
      <c r="D27">
        <f>VLOOKUP(A27, 'Starter - Projections'!$B$2:$R$1380, 17, FALSE)/VLOOKUP(A27, 'Starter - Projections'!$B$2:$G$1380, 6, FALSE)</f>
        <v>0.10714285714285714</v>
      </c>
    </row>
    <row r="28" spans="1:4" x14ac:dyDescent="0.45">
      <c r="A28" t="s">
        <v>278</v>
      </c>
      <c r="B28">
        <f>VLOOKUP(A28, Individual_Pitching___Dashboard[[Name]:[G]], 6, FALSE)</f>
        <v>4</v>
      </c>
      <c r="C28">
        <f>VLOOKUP(A28, Individual_Pitching___Dashboard[], 21,FALSE)/'SP Per G'!B28</f>
        <v>0.2</v>
      </c>
      <c r="D28">
        <f>VLOOKUP(A28, 'Starter - Projections'!$B$2:$R$1380, 17, FALSE)/VLOOKUP(A28, 'Starter - Projections'!$B$2:$G$1380, 6, FALSE)</f>
        <v>9.6551724137931033E-2</v>
      </c>
    </row>
    <row r="29" spans="1:4" x14ac:dyDescent="0.45">
      <c r="A29" t="s">
        <v>331</v>
      </c>
      <c r="B29">
        <f>VLOOKUP(A29, Individual_Pitching___Dashboard[[Name]:[G]], 6, FALSE)</f>
        <v>5</v>
      </c>
      <c r="C29">
        <f>VLOOKUP(A29, Individual_Pitching___Dashboard[], 21,FALSE)/'SP Per G'!B29</f>
        <v>0.02</v>
      </c>
      <c r="D29">
        <f>VLOOKUP(A29, 'Starter - Projections'!$B$2:$R$1380, 17, FALSE)/VLOOKUP(A29, 'Starter - Projections'!$B$2:$G$1380, 6, FALSE)</f>
        <v>9.9999999999999992E-2</v>
      </c>
    </row>
    <row r="30" spans="1:4" x14ac:dyDescent="0.45">
      <c r="A30" t="s">
        <v>543</v>
      </c>
      <c r="B30">
        <f>VLOOKUP(A30, Individual_Pitching___Dashboard[[Name]:[G]], 6, FALSE)</f>
        <v>3</v>
      </c>
      <c r="C30">
        <f>VLOOKUP(A30, Individual_Pitching___Dashboard[], 21,FALSE)/'SP Per G'!B30</f>
        <v>0.33333333333333331</v>
      </c>
      <c r="D30">
        <f>VLOOKUP(A30, 'Starter - Projections'!$B$2:$R$1380, 17, FALSE)/VLOOKUP(A30, 'Starter - Projections'!$B$2:$G$1380, 6, FALSE)</f>
        <v>8.5714285714285715E-2</v>
      </c>
    </row>
    <row r="31" spans="1:4" x14ac:dyDescent="0.45">
      <c r="A31" t="s">
        <v>304</v>
      </c>
      <c r="B31">
        <f>VLOOKUP(A31, Individual_Pitching___Dashboard[[Name]:[G]], 6, FALSE)</f>
        <v>4</v>
      </c>
      <c r="C31">
        <f>VLOOKUP(A31, Individual_Pitching___Dashboard[], 21,FALSE)/'SP Per G'!B31</f>
        <v>0.125</v>
      </c>
      <c r="D31">
        <f>VLOOKUP(A31, 'Starter - Projections'!$B$2:$R$1380, 17, FALSE)/VLOOKUP(A31, 'Starter - Projections'!$B$2:$G$1380, 6, FALSE)</f>
        <v>7.8571428571428584E-2</v>
      </c>
    </row>
    <row r="32" spans="1:4" x14ac:dyDescent="0.45">
      <c r="A32" t="s">
        <v>643</v>
      </c>
      <c r="B32">
        <f>VLOOKUP(A32, Individual_Pitching___Dashboard[[Name]:[G]], 6, FALSE)</f>
        <v>4</v>
      </c>
      <c r="C32">
        <f>VLOOKUP(A32, Individual_Pitching___Dashboard[], 21,FALSE)/'SP Per G'!B32</f>
        <v>7.4999999999999997E-2</v>
      </c>
      <c r="D32">
        <f>VLOOKUP(A32, 'Starter - Projections'!$B$2:$R$1380, 17, FALSE)/VLOOKUP(A32, 'Starter - Projections'!$B$2:$G$1380, 6, FALSE)</f>
        <v>7.8571428571428584E-2</v>
      </c>
    </row>
    <row r="33" spans="1:4" x14ac:dyDescent="0.45">
      <c r="A33" t="s">
        <v>605</v>
      </c>
      <c r="B33">
        <f>VLOOKUP(A33, Individual_Pitching___Dashboard[[Name]:[G]], 6, FALSE)</f>
        <v>4</v>
      </c>
      <c r="C33">
        <f>VLOOKUP(A33, Individual_Pitching___Dashboard[], 21,FALSE)/'SP Per G'!B33</f>
        <v>0</v>
      </c>
      <c r="D33">
        <f>VLOOKUP(A33, 'Starter - Projections'!$B$2:$R$1380, 17, FALSE)/VLOOKUP(A33, 'Starter - Projections'!$B$2:$G$1380, 6, FALSE)</f>
        <v>7.5862068965517254E-2</v>
      </c>
    </row>
    <row r="34" spans="1:4" x14ac:dyDescent="0.45">
      <c r="A34" t="s">
        <v>315</v>
      </c>
      <c r="B34">
        <f>VLOOKUP(A34, Individual_Pitching___Dashboard[[Name]:[G]], 6, FALSE)</f>
        <v>5</v>
      </c>
      <c r="C34">
        <f>VLOOKUP(A34, Individual_Pitching___Dashboard[], 21,FALSE)/'SP Per G'!B34</f>
        <v>0</v>
      </c>
      <c r="D34">
        <f>VLOOKUP(A34, 'Starter - Projections'!$B$2:$R$1380, 17, FALSE)/VLOOKUP(A34, 'Starter - Projections'!$B$2:$G$1380, 6, FALSE)</f>
        <v>6.0714285714285714E-2</v>
      </c>
    </row>
    <row r="35" spans="1:4" x14ac:dyDescent="0.45">
      <c r="A35" t="s">
        <v>644</v>
      </c>
      <c r="B35" t="e">
        <f>VLOOKUP(A35, Individual_Pitching___Dashboard[[Name]:[G]], 6, FALSE)</f>
        <v>#N/A</v>
      </c>
      <c r="C35" t="e">
        <f>VLOOKUP(A35, Individual_Pitching___Dashboard[], 21,FALSE)/'SP Per G'!B35</f>
        <v>#N/A</v>
      </c>
      <c r="D35">
        <f>VLOOKUP(A35, 'Starter - Projections'!$B$2:$R$1380, 17, FALSE)/VLOOKUP(A35, 'Starter - Projections'!$B$2:$G$1380, 6, FALSE)</f>
        <v>5.7142857142857148E-2</v>
      </c>
    </row>
    <row r="36" spans="1:4" x14ac:dyDescent="0.45">
      <c r="A36" t="s">
        <v>338</v>
      </c>
      <c r="B36">
        <f>VLOOKUP(A36, Individual_Pitching___Dashboard[[Name]:[G]], 6, FALSE)</f>
        <v>5</v>
      </c>
      <c r="C36">
        <f>VLOOKUP(A36, Individual_Pitching___Dashboard[], 21,FALSE)/'SP Per G'!B36</f>
        <v>0.02</v>
      </c>
      <c r="D36">
        <f>VLOOKUP(A36, 'Starter - Projections'!$B$2:$R$1380, 17, FALSE)/VLOOKUP(A36, 'Starter - Projections'!$B$2:$G$1380, 6, FALSE)</f>
        <v>4.9999999999999996E-2</v>
      </c>
    </row>
    <row r="37" spans="1:4" x14ac:dyDescent="0.45">
      <c r="A37" t="s">
        <v>645</v>
      </c>
      <c r="B37" t="e">
        <f>VLOOKUP(A37, Individual_Pitching___Dashboard[[Name]:[G]], 6, FALSE)</f>
        <v>#N/A</v>
      </c>
      <c r="C37" t="e">
        <f>VLOOKUP(A37, Individual_Pitching___Dashboard[], 21,FALSE)/'SP Per G'!B37</f>
        <v>#N/A</v>
      </c>
      <c r="D37">
        <f>VLOOKUP(A37, 'Starter - Projections'!$B$2:$R$1380, 17, FALSE)/VLOOKUP(A37, 'Starter - Projections'!$B$2:$G$1380, 6, FALSE)</f>
        <v>4.2857142857142858E-2</v>
      </c>
    </row>
    <row r="38" spans="1:4" x14ac:dyDescent="0.45">
      <c r="A38" t="s">
        <v>646</v>
      </c>
      <c r="B38" t="e">
        <f>VLOOKUP(A38, Individual_Pitching___Dashboard[[Name]:[G]], 6, FALSE)</f>
        <v>#N/A</v>
      </c>
      <c r="C38" t="e">
        <f>VLOOKUP(A38, Individual_Pitching___Dashboard[], 21,FALSE)/'SP Per G'!B38</f>
        <v>#N/A</v>
      </c>
      <c r="D38">
        <f>VLOOKUP(A38, 'Starter - Projections'!$B$2:$R$1380, 17, FALSE)/VLOOKUP(A38, 'Starter - Projections'!$B$2:$G$1380, 6, FALSE)</f>
        <v>9.6428571428571433E-2</v>
      </c>
    </row>
    <row r="39" spans="1:4" x14ac:dyDescent="0.45">
      <c r="A39" t="s">
        <v>647</v>
      </c>
      <c r="B39" t="e">
        <f>VLOOKUP(A39, Individual_Pitching___Dashboard[[Name]:[G]], 6, FALSE)</f>
        <v>#N/A</v>
      </c>
      <c r="C39" t="e">
        <f>VLOOKUP(A39, Individual_Pitching___Dashboard[], 21,FALSE)/'SP Per G'!B39</f>
        <v>#N/A</v>
      </c>
      <c r="D39">
        <f>VLOOKUP(A39, 'Starter - Projections'!$B$2:$R$1380, 17, FALSE)/VLOOKUP(A39, 'Starter - Projections'!$B$2:$G$1380, 6, FALSE)</f>
        <v>8.9655172413793102E-2</v>
      </c>
    </row>
    <row r="40" spans="1:4" x14ac:dyDescent="0.45">
      <c r="A40" t="s">
        <v>320</v>
      </c>
      <c r="B40">
        <f>VLOOKUP(A40, Individual_Pitching___Dashboard[[Name]:[G]], 6, FALSE)</f>
        <v>4</v>
      </c>
      <c r="C40">
        <f>VLOOKUP(A40, Individual_Pitching___Dashboard[], 21,FALSE)/'SP Per G'!B40</f>
        <v>7.4999999999999997E-2</v>
      </c>
      <c r="D40">
        <f>VLOOKUP(A40, 'Starter - Projections'!$B$2:$R$1380, 17, FALSE)/VLOOKUP(A40, 'Starter - Projections'!$B$2:$G$1380, 6, FALSE)</f>
        <v>9.6296296296296297E-2</v>
      </c>
    </row>
    <row r="41" spans="1:4" x14ac:dyDescent="0.45">
      <c r="A41" t="s">
        <v>648</v>
      </c>
      <c r="B41" t="e">
        <f>VLOOKUP(A41, Individual_Pitching___Dashboard[[Name]:[G]], 6, FALSE)</f>
        <v>#N/A</v>
      </c>
      <c r="C41" t="e">
        <f>VLOOKUP(A41, Individual_Pitching___Dashboard[], 21,FALSE)/'SP Per G'!B41</f>
        <v>#N/A</v>
      </c>
      <c r="D41">
        <f>VLOOKUP(A41, 'Starter - Projections'!$B$2:$R$1380, 17, FALSE)/VLOOKUP(A41, 'Starter - Projections'!$B$2:$G$1380, 6, FALSE)</f>
        <v>9.6296296296296297E-2</v>
      </c>
    </row>
    <row r="42" spans="1:4" x14ac:dyDescent="0.45">
      <c r="A42" t="s">
        <v>282</v>
      </c>
      <c r="B42">
        <f>VLOOKUP(A42, Individual_Pitching___Dashboard[[Name]:[G]], 6, FALSE)</f>
        <v>4</v>
      </c>
      <c r="C42">
        <f>VLOOKUP(A42, Individual_Pitching___Dashboard[], 21,FALSE)/'SP Per G'!B42</f>
        <v>0.22500000000000001</v>
      </c>
      <c r="D42">
        <f>VLOOKUP(A42, 'Starter - Projections'!$B$2:$R$1380, 17, FALSE)/VLOOKUP(A42, 'Starter - Projections'!$B$2:$G$1380, 6, FALSE)</f>
        <v>9.6296296296296297E-2</v>
      </c>
    </row>
    <row r="43" spans="1:4" x14ac:dyDescent="0.45">
      <c r="A43" t="s">
        <v>339</v>
      </c>
      <c r="B43">
        <f>VLOOKUP(A43, Individual_Pitching___Dashboard[[Name]:[G]], 6, FALSE)</f>
        <v>5</v>
      </c>
      <c r="C43">
        <f>VLOOKUP(A43, Individual_Pitching___Dashboard[], 21,FALSE)/'SP Per G'!B43</f>
        <v>0.02</v>
      </c>
      <c r="D43">
        <f>VLOOKUP(A43, 'Starter - Projections'!$B$2:$R$1380, 17, FALSE)/VLOOKUP(A43, 'Starter - Projections'!$B$2:$G$1380, 6, FALSE)</f>
        <v>8.5185185185185183E-2</v>
      </c>
    </row>
    <row r="44" spans="1:4" x14ac:dyDescent="0.45">
      <c r="A44" t="s">
        <v>306</v>
      </c>
      <c r="B44">
        <f>VLOOKUP(A44, Individual_Pitching___Dashboard[[Name]:[G]], 6, FALSE)</f>
        <v>4</v>
      </c>
      <c r="C44">
        <f>VLOOKUP(A44, Individual_Pitching___Dashboard[], 21,FALSE)/'SP Per G'!B44</f>
        <v>0.125</v>
      </c>
      <c r="D44">
        <f>VLOOKUP(A44, 'Starter - Projections'!$B$2:$R$1380, 17, FALSE)/VLOOKUP(A44, 'Starter - Projections'!$B$2:$G$1380, 6, FALSE)</f>
        <v>8.5185185185185183E-2</v>
      </c>
    </row>
    <row r="45" spans="1:4" x14ac:dyDescent="0.45">
      <c r="A45" t="s">
        <v>333</v>
      </c>
      <c r="B45">
        <f>VLOOKUP(A45, Individual_Pitching___Dashboard[[Name]:[G]], 6, FALSE)</f>
        <v>5</v>
      </c>
      <c r="C45">
        <f>VLOOKUP(A45, Individual_Pitching___Dashboard[], 21,FALSE)/'SP Per G'!B45</f>
        <v>0.06</v>
      </c>
      <c r="D45">
        <f>VLOOKUP(A45, 'Starter - Projections'!$B$2:$R$1380, 17, FALSE)/VLOOKUP(A45, 'Starter - Projections'!$B$2:$G$1380, 6, FALSE)</f>
        <v>8.2142857142857142E-2</v>
      </c>
    </row>
    <row r="46" spans="1:4" x14ac:dyDescent="0.45">
      <c r="A46" t="s">
        <v>309</v>
      </c>
      <c r="B46">
        <f>VLOOKUP(A46, Individual_Pitching___Dashboard[[Name]:[G]], 6, FALSE)</f>
        <v>4</v>
      </c>
      <c r="C46">
        <f>VLOOKUP(A46, Individual_Pitching___Dashboard[], 21,FALSE)/'SP Per G'!B46</f>
        <v>7.4999999999999997E-2</v>
      </c>
      <c r="D46">
        <f>VLOOKUP(A46, 'Starter - Projections'!$B$2:$R$1380, 17, FALSE)/VLOOKUP(A46, 'Starter - Projections'!$B$2:$G$1380, 6, FALSE)</f>
        <v>7.7777777777777779E-2</v>
      </c>
    </row>
    <row r="47" spans="1:4" x14ac:dyDescent="0.45">
      <c r="A47" t="s">
        <v>324</v>
      </c>
      <c r="B47">
        <f>VLOOKUP(A47, Individual_Pitching___Dashboard[[Name]:[G]], 6, FALSE)</f>
        <v>4</v>
      </c>
      <c r="C47">
        <f>VLOOKUP(A47, Individual_Pitching___Dashboard[], 21,FALSE)/'SP Per G'!B47</f>
        <v>7.4999999999999997E-2</v>
      </c>
      <c r="D47">
        <f>VLOOKUP(A47, 'Starter - Projections'!$B$2:$R$1380, 17, FALSE)/VLOOKUP(A47, 'Starter - Projections'!$B$2:$G$1380, 6, FALSE)</f>
        <v>7.407407407407407E-2</v>
      </c>
    </row>
    <row r="48" spans="1:4" x14ac:dyDescent="0.45">
      <c r="A48" t="s">
        <v>649</v>
      </c>
      <c r="B48" t="e">
        <f>VLOOKUP(A48, Individual_Pitching___Dashboard[[Name]:[G]], 6, FALSE)</f>
        <v>#N/A</v>
      </c>
      <c r="C48" t="e">
        <f>VLOOKUP(A48, Individual_Pitching___Dashboard[], 21,FALSE)/'SP Per G'!B48</f>
        <v>#N/A</v>
      </c>
      <c r="D48">
        <f>VLOOKUP(A48, 'Starter - Projections'!$B$2:$R$1380, 17, FALSE)/VLOOKUP(A48, 'Starter - Projections'!$B$2:$G$1380, 6, FALSE)</f>
        <v>6.4516129032258063E-2</v>
      </c>
    </row>
    <row r="49" spans="1:4" x14ac:dyDescent="0.45">
      <c r="A49" t="s">
        <v>650</v>
      </c>
      <c r="B49" t="e">
        <f>VLOOKUP(A49, Individual_Pitching___Dashboard[[Name]:[G]], 6, FALSE)</f>
        <v>#N/A</v>
      </c>
      <c r="C49" t="e">
        <f>VLOOKUP(A49, Individual_Pitching___Dashboard[], 21,FALSE)/'SP Per G'!B49</f>
        <v>#N/A</v>
      </c>
      <c r="D49">
        <f>VLOOKUP(A49, 'Starter - Projections'!$B$2:$R$1380, 17, FALSE)/VLOOKUP(A49, 'Starter - Projections'!$B$2:$G$1380, 6, FALSE)</f>
        <v>6.6666666666666666E-2</v>
      </c>
    </row>
    <row r="50" spans="1:4" x14ac:dyDescent="0.45">
      <c r="A50" t="s">
        <v>350</v>
      </c>
      <c r="B50">
        <f>VLOOKUP(A50, Individual_Pitching___Dashboard[[Name]:[G]], 6, FALSE)</f>
        <v>4</v>
      </c>
      <c r="C50">
        <f>VLOOKUP(A50, Individual_Pitching___Dashboard[], 21,FALSE)/'SP Per G'!B50</f>
        <v>-0.05</v>
      </c>
      <c r="D50">
        <f>VLOOKUP(A50, 'Starter - Projections'!$B$2:$R$1380, 17, FALSE)/VLOOKUP(A50, 'Starter - Projections'!$B$2:$G$1380, 6, FALSE)</f>
        <v>5.9259259259259262E-2</v>
      </c>
    </row>
    <row r="51" spans="1:4" x14ac:dyDescent="0.45">
      <c r="A51" t="s">
        <v>651</v>
      </c>
      <c r="B51" t="e">
        <f>VLOOKUP(A51, Individual_Pitching___Dashboard[[Name]:[G]], 6, FALSE)</f>
        <v>#N/A</v>
      </c>
      <c r="C51" t="e">
        <f>VLOOKUP(A51, Individual_Pitching___Dashboard[], 21,FALSE)/'SP Per G'!B51</f>
        <v>#N/A</v>
      </c>
      <c r="D51">
        <f>VLOOKUP(A51, 'Starter - Projections'!$B$2:$R$1380, 17, FALSE)/VLOOKUP(A51, 'Starter - Projections'!$B$2:$G$1380, 6, FALSE)</f>
        <v>5.185185185185185E-2</v>
      </c>
    </row>
    <row r="52" spans="1:4" x14ac:dyDescent="0.45">
      <c r="A52" t="s">
        <v>652</v>
      </c>
      <c r="B52" t="e">
        <f>VLOOKUP(A52, Individual_Pitching___Dashboard[[Name]:[G]], 6, FALSE)</f>
        <v>#N/A</v>
      </c>
      <c r="C52" t="e">
        <f>VLOOKUP(A52, Individual_Pitching___Dashboard[], 21,FALSE)/'SP Per G'!B52</f>
        <v>#N/A</v>
      </c>
      <c r="D52">
        <f>VLOOKUP(A52, 'Starter - Projections'!$B$2:$R$1380, 17, FALSE)/VLOOKUP(A52, 'Starter - Projections'!$B$2:$G$1380, 6, FALSE)</f>
        <v>4.8148148148148148E-2</v>
      </c>
    </row>
    <row r="53" spans="1:4" x14ac:dyDescent="0.45">
      <c r="A53" t="s">
        <v>653</v>
      </c>
      <c r="B53" t="e">
        <f>VLOOKUP(A53, Individual_Pitching___Dashboard[[Name]:[G]], 6, FALSE)</f>
        <v>#N/A</v>
      </c>
      <c r="C53" t="e">
        <f>VLOOKUP(A53, Individual_Pitching___Dashboard[], 21,FALSE)/'SP Per G'!B53</f>
        <v>#N/A</v>
      </c>
      <c r="D53">
        <f>VLOOKUP(A53, 'Starter - Projections'!$B$2:$R$1380, 17, FALSE)/VLOOKUP(A53, 'Starter - Projections'!$B$2:$G$1380, 6, FALSE)</f>
        <v>4.642857142857143E-2</v>
      </c>
    </row>
    <row r="54" spans="1:4" x14ac:dyDescent="0.45">
      <c r="A54" t="s">
        <v>654</v>
      </c>
      <c r="B54" t="e">
        <f>VLOOKUP(A54, Individual_Pitching___Dashboard[[Name]:[G]], 6, FALSE)</f>
        <v>#N/A</v>
      </c>
      <c r="C54" t="e">
        <f>VLOOKUP(A54, Individual_Pitching___Dashboard[], 21,FALSE)/'SP Per G'!B54</f>
        <v>#N/A</v>
      </c>
      <c r="D54">
        <f>VLOOKUP(A54, 'Starter - Projections'!$B$2:$R$1380, 17, FALSE)/VLOOKUP(A54, 'Starter - Projections'!$B$2:$G$1380, 6, FALSE)</f>
        <v>4.8148148148148148E-2</v>
      </c>
    </row>
    <row r="55" spans="1:4" x14ac:dyDescent="0.45">
      <c r="A55" t="s">
        <v>655</v>
      </c>
      <c r="B55" t="e">
        <f>VLOOKUP(A55, Individual_Pitching___Dashboard[[Name]:[G]], 6, FALSE)</f>
        <v>#N/A</v>
      </c>
      <c r="C55" t="e">
        <f>VLOOKUP(A55, Individual_Pitching___Dashboard[], 21,FALSE)/'SP Per G'!B55</f>
        <v>#N/A</v>
      </c>
      <c r="D55">
        <f>VLOOKUP(A55, 'Starter - Projections'!$B$2:$R$1380, 17, FALSE)/VLOOKUP(A55, 'Starter - Projections'!$B$2:$G$1380, 6, FALSE)</f>
        <v>4.4444444444444446E-2</v>
      </c>
    </row>
    <row r="56" spans="1:4" x14ac:dyDescent="0.45">
      <c r="A56" t="s">
        <v>656</v>
      </c>
      <c r="B56" t="e">
        <f>VLOOKUP(A56, Individual_Pitching___Dashboard[[Name]:[G]], 6, FALSE)</f>
        <v>#N/A</v>
      </c>
      <c r="C56" t="e">
        <f>VLOOKUP(A56, Individual_Pitching___Dashboard[], 21,FALSE)/'SP Per G'!B56</f>
        <v>#N/A</v>
      </c>
      <c r="D56">
        <f>VLOOKUP(A56, 'Starter - Projections'!$B$2:$R$1380, 17, FALSE)/VLOOKUP(A56, 'Starter - Projections'!$B$2:$G$1380, 6, FALSE)</f>
        <v>4.0740740740740744E-2</v>
      </c>
    </row>
    <row r="57" spans="1:4" x14ac:dyDescent="0.45">
      <c r="A57" t="s">
        <v>657</v>
      </c>
      <c r="B57">
        <f>VLOOKUP(A57, Individual_Pitching___Dashboard[[Name]:[G]], 6, FALSE)</f>
        <v>5</v>
      </c>
      <c r="C57">
        <f>VLOOKUP(A57, Individual_Pitching___Dashboard[], 21,FALSE)/'SP Per G'!B57</f>
        <v>0.1</v>
      </c>
      <c r="D57">
        <f>VLOOKUP(A57, 'Starter - Projections'!$B$2:$R$1380, 17, FALSE)/VLOOKUP(A57, 'Starter - Projections'!$B$2:$G$1380, 6, FALSE)</f>
        <v>0.15</v>
      </c>
    </row>
    <row r="58" spans="1:4" x14ac:dyDescent="0.45">
      <c r="A58" t="s">
        <v>322</v>
      </c>
      <c r="B58">
        <f>VLOOKUP(A58, Individual_Pitching___Dashboard[[Name]:[G]], 6, FALSE)</f>
        <v>5</v>
      </c>
      <c r="C58">
        <f>VLOOKUP(A58, Individual_Pitching___Dashboard[], 21,FALSE)/'SP Per G'!B58</f>
        <v>0.1</v>
      </c>
      <c r="D58">
        <f>VLOOKUP(A58, 'Starter - Projections'!$B$2:$R$1380, 17, FALSE)/VLOOKUP(A58, 'Starter - Projections'!$B$2:$G$1380, 6, FALSE)</f>
        <v>0.12592592592592591</v>
      </c>
    </row>
    <row r="59" spans="1:4" x14ac:dyDescent="0.45">
      <c r="A59" t="s">
        <v>658</v>
      </c>
      <c r="B59" t="e">
        <f>VLOOKUP(A59, Individual_Pitching___Dashboard[[Name]:[G]], 6, FALSE)</f>
        <v>#N/A</v>
      </c>
      <c r="C59" t="e">
        <f>VLOOKUP(A59, Individual_Pitching___Dashboard[], 21,FALSE)/'SP Per G'!B59</f>
        <v>#N/A</v>
      </c>
      <c r="D59">
        <f>VLOOKUP(A59, 'Starter - Projections'!$B$2:$R$1380, 17, FALSE)/VLOOKUP(A59, 'Starter - Projections'!$B$2:$G$1380, 6, FALSE)</f>
        <v>0.1111111111111111</v>
      </c>
    </row>
    <row r="60" spans="1:4" x14ac:dyDescent="0.45">
      <c r="A60" t="s">
        <v>659</v>
      </c>
      <c r="B60">
        <f>VLOOKUP(A60, Individual_Pitching___Dashboard[[Name]:[G]], 6, FALSE)</f>
        <v>3</v>
      </c>
      <c r="C60">
        <f>VLOOKUP(A60, Individual_Pitching___Dashboard[], 21,FALSE)/'SP Per G'!B60</f>
        <v>6.6666666666666666E-2</v>
      </c>
      <c r="D60">
        <f>VLOOKUP(A60, 'Starter - Projections'!$B$2:$R$1380, 17, FALSE)/VLOOKUP(A60, 'Starter - Projections'!$B$2:$G$1380, 6, FALSE)</f>
        <v>0.10769230769230768</v>
      </c>
    </row>
    <row r="61" spans="1:4" x14ac:dyDescent="0.45">
      <c r="A61" t="s">
        <v>660</v>
      </c>
      <c r="B61" t="e">
        <f>VLOOKUP(A61, Individual_Pitching___Dashboard[[Name]:[G]], 6, FALSE)</f>
        <v>#N/A</v>
      </c>
      <c r="C61" t="e">
        <f>VLOOKUP(A61, Individual_Pitching___Dashboard[], 21,FALSE)/'SP Per G'!B61</f>
        <v>#N/A</v>
      </c>
      <c r="D61">
        <f>VLOOKUP(A61, 'Starter - Projections'!$B$2:$R$1380, 17, FALSE)/VLOOKUP(A61, 'Starter - Projections'!$B$2:$G$1380, 6, FALSE)</f>
        <v>9.6153846153846159E-2</v>
      </c>
    </row>
    <row r="62" spans="1:4" x14ac:dyDescent="0.45">
      <c r="A62" t="s">
        <v>574</v>
      </c>
      <c r="B62">
        <f>VLOOKUP(A62, Individual_Pitching___Dashboard[[Name]:[G]], 6, FALSE)</f>
        <v>5</v>
      </c>
      <c r="C62">
        <f>VLOOKUP(A62, Individual_Pitching___Dashboard[], 21,FALSE)/'SP Per G'!B62</f>
        <v>0.06</v>
      </c>
      <c r="D62">
        <f>VLOOKUP(A62, 'Starter - Projections'!$B$2:$R$1380, 17, FALSE)/VLOOKUP(A62, 'Starter - Projections'!$B$2:$G$1380, 6, FALSE)</f>
        <v>8.1481481481481488E-2</v>
      </c>
    </row>
    <row r="63" spans="1:4" x14ac:dyDescent="0.45">
      <c r="A63" t="s">
        <v>269</v>
      </c>
      <c r="B63">
        <f>VLOOKUP(A63, Individual_Pitching___Dashboard[[Name]:[G]], 6, FALSE)</f>
        <v>4</v>
      </c>
      <c r="C63">
        <f>VLOOKUP(A63, Individual_Pitching___Dashboard[], 21,FALSE)/'SP Per G'!B63</f>
        <v>0.25</v>
      </c>
      <c r="D63">
        <f>VLOOKUP(A63, 'Starter - Projections'!$B$2:$R$1380, 17, FALSE)/VLOOKUP(A63, 'Starter - Projections'!$B$2:$G$1380, 6, FALSE)</f>
        <v>7.6923076923076927E-2</v>
      </c>
    </row>
    <row r="64" spans="1:4" x14ac:dyDescent="0.45">
      <c r="A64" t="s">
        <v>661</v>
      </c>
      <c r="B64" t="e">
        <f>VLOOKUP(A64, Individual_Pitching___Dashboard[[Name]:[G]], 6, FALSE)</f>
        <v>#N/A</v>
      </c>
      <c r="C64" t="e">
        <f>VLOOKUP(A64, Individual_Pitching___Dashboard[], 21,FALSE)/'SP Per G'!B64</f>
        <v>#N/A</v>
      </c>
      <c r="D64">
        <f>VLOOKUP(A64, 'Starter - Projections'!$B$2:$R$1380, 17, FALSE)/VLOOKUP(A64, 'Starter - Projections'!$B$2:$G$1380, 6, FALSE)</f>
        <v>7.0370370370370361E-2</v>
      </c>
    </row>
    <row r="65" spans="1:4" x14ac:dyDescent="0.45">
      <c r="A65" t="s">
        <v>312</v>
      </c>
      <c r="B65">
        <f>VLOOKUP(A65, Individual_Pitching___Dashboard[[Name]:[G]], 6, FALSE)</f>
        <v>4</v>
      </c>
      <c r="C65">
        <f>VLOOKUP(A65, Individual_Pitching___Dashboard[], 21,FALSE)/'SP Per G'!B65</f>
        <v>7.4999999999999997E-2</v>
      </c>
      <c r="D65">
        <f>VLOOKUP(A65, 'Starter - Projections'!$B$2:$R$1380, 17, FALSE)/VLOOKUP(A65, 'Starter - Projections'!$B$2:$G$1380, 6, FALSE)</f>
        <v>7.3076923076923067E-2</v>
      </c>
    </row>
    <row r="66" spans="1:4" x14ac:dyDescent="0.45">
      <c r="A66" t="s">
        <v>335</v>
      </c>
      <c r="B66">
        <f>VLOOKUP(A66, Individual_Pitching___Dashboard[[Name]:[G]], 6, FALSE)</f>
        <v>5</v>
      </c>
      <c r="C66">
        <f>VLOOKUP(A66, Individual_Pitching___Dashboard[], 21,FALSE)/'SP Per G'!B66</f>
        <v>-0.04</v>
      </c>
      <c r="D66">
        <f>VLOOKUP(A66, 'Starter - Projections'!$B$2:$R$1380, 17, FALSE)/VLOOKUP(A66, 'Starter - Projections'!$B$2:$G$1380, 6, FALSE)</f>
        <v>6.5384615384615388E-2</v>
      </c>
    </row>
    <row r="67" spans="1:4" x14ac:dyDescent="0.45">
      <c r="A67" t="s">
        <v>662</v>
      </c>
      <c r="B67">
        <f>VLOOKUP(A67, Individual_Pitching___Dashboard[[Name]:[G]], 6, FALSE)</f>
        <v>4</v>
      </c>
      <c r="C67">
        <f>VLOOKUP(A67, Individual_Pitching___Dashboard[], 21,FALSE)/'SP Per G'!B67</f>
        <v>0.05</v>
      </c>
      <c r="D67">
        <f>VLOOKUP(A67, 'Starter - Projections'!$B$2:$R$1380, 17, FALSE)/VLOOKUP(A67, 'Starter - Projections'!$B$2:$G$1380, 6, FALSE)</f>
        <v>5.7142857142857148E-2</v>
      </c>
    </row>
    <row r="68" spans="1:4" x14ac:dyDescent="0.45">
      <c r="A68" t="s">
        <v>341</v>
      </c>
      <c r="B68">
        <f>VLOOKUP(A68, Individual_Pitching___Dashboard[[Name]:[G]], 6, FALSE)</f>
        <v>4</v>
      </c>
      <c r="C68">
        <f>VLOOKUP(A68, Individual_Pitching___Dashboard[], 21,FALSE)/'SP Per G'!B68</f>
        <v>0</v>
      </c>
      <c r="D68">
        <f>VLOOKUP(A68, 'Starter - Projections'!$B$2:$R$1380, 17, FALSE)/VLOOKUP(A68, 'Starter - Projections'!$B$2:$G$1380, 6, FALSE)</f>
        <v>5.7142857142857148E-2</v>
      </c>
    </row>
    <row r="69" spans="1:4" x14ac:dyDescent="0.45">
      <c r="A69" t="s">
        <v>275</v>
      </c>
      <c r="B69">
        <f>VLOOKUP(A69, Individual_Pitching___Dashboard[[Name]:[G]], 6, FALSE)</f>
        <v>4</v>
      </c>
      <c r="C69">
        <f>VLOOKUP(A69, Individual_Pitching___Dashboard[], 21,FALSE)/'SP Per G'!B69</f>
        <v>0.2</v>
      </c>
      <c r="D69">
        <f>VLOOKUP(A69, 'Starter - Projections'!$B$2:$R$1380, 17, FALSE)/VLOOKUP(A69, 'Starter - Projections'!$B$2:$G$1380, 6, FALSE)</f>
        <v>5.185185185185185E-2</v>
      </c>
    </row>
    <row r="70" spans="1:4" x14ac:dyDescent="0.45">
      <c r="A70" t="s">
        <v>663</v>
      </c>
      <c r="B70" t="e">
        <f>VLOOKUP(A70, Individual_Pitching___Dashboard[[Name]:[G]], 6, FALSE)</f>
        <v>#N/A</v>
      </c>
      <c r="C70" t="e">
        <f>VLOOKUP(A70, Individual_Pitching___Dashboard[], 21,FALSE)/'SP Per G'!B70</f>
        <v>#N/A</v>
      </c>
      <c r="D70">
        <f>VLOOKUP(A70, 'Starter - Projections'!$B$2:$R$1380, 17, FALSE)/VLOOKUP(A70, 'Starter - Projections'!$B$2:$G$1380, 6, FALSE)</f>
        <v>5.3846153846153842E-2</v>
      </c>
    </row>
    <row r="71" spans="1:4" x14ac:dyDescent="0.45">
      <c r="A71" t="s">
        <v>664</v>
      </c>
      <c r="B71" t="e">
        <f>VLOOKUP(A71, Individual_Pitching___Dashboard[[Name]:[G]], 6, FALSE)</f>
        <v>#N/A</v>
      </c>
      <c r="C71" t="e">
        <f>VLOOKUP(A71, Individual_Pitching___Dashboard[], 21,FALSE)/'SP Per G'!B71</f>
        <v>#N/A</v>
      </c>
      <c r="D71">
        <f>VLOOKUP(A71, 'Starter - Projections'!$B$2:$R$1380, 17, FALSE)/VLOOKUP(A71, 'Starter - Projections'!$B$2:$G$1380, 6, FALSE)</f>
        <v>0.05</v>
      </c>
    </row>
    <row r="72" spans="1:4" x14ac:dyDescent="0.45">
      <c r="A72" t="s">
        <v>665</v>
      </c>
      <c r="B72" t="e">
        <f>VLOOKUP(A72, Individual_Pitching___Dashboard[[Name]:[G]], 6, FALSE)</f>
        <v>#N/A</v>
      </c>
      <c r="C72" t="e">
        <f>VLOOKUP(A72, Individual_Pitching___Dashboard[], 21,FALSE)/'SP Per G'!B72</f>
        <v>#N/A</v>
      </c>
      <c r="D72">
        <f>VLOOKUP(A72, 'Starter - Projections'!$B$2:$R$1380, 17, FALSE)/VLOOKUP(A72, 'Starter - Projections'!$B$2:$G$1380, 6, FALSE)</f>
        <v>4.8148148148148148E-2</v>
      </c>
    </row>
    <row r="73" spans="1:4" x14ac:dyDescent="0.45">
      <c r="A73" t="s">
        <v>559</v>
      </c>
      <c r="B73">
        <f>VLOOKUP(A73, Individual_Pitching___Dashboard[[Name]:[G]], 6, FALSE)</f>
        <v>4</v>
      </c>
      <c r="C73">
        <f>VLOOKUP(A73, Individual_Pitching___Dashboard[], 21,FALSE)/'SP Per G'!B73</f>
        <v>-2.5000000000000001E-2</v>
      </c>
      <c r="D73">
        <f>VLOOKUP(A73, 'Starter - Projections'!$B$2:$R$1380, 17, FALSE)/VLOOKUP(A73, 'Starter - Projections'!$B$2:$G$1380, 6, FALSE)</f>
        <v>4.6153846153846149E-2</v>
      </c>
    </row>
    <row r="74" spans="1:4" x14ac:dyDescent="0.45">
      <c r="A74" t="s">
        <v>298</v>
      </c>
      <c r="B74">
        <f>VLOOKUP(A74, Individual_Pitching___Dashboard[[Name]:[G]], 6, FALSE)</f>
        <v>4</v>
      </c>
      <c r="C74">
        <f>VLOOKUP(A74, Individual_Pitching___Dashboard[], 21,FALSE)/'SP Per G'!B74</f>
        <v>0.125</v>
      </c>
      <c r="D74">
        <f>VLOOKUP(A74, 'Starter - Projections'!$B$2:$R$1380, 17, FALSE)/VLOOKUP(A74, 'Starter - Projections'!$B$2:$G$1380, 6, FALSE)</f>
        <v>3.8461538461538464E-2</v>
      </c>
    </row>
    <row r="75" spans="1:4" x14ac:dyDescent="0.45">
      <c r="A75" t="s">
        <v>666</v>
      </c>
      <c r="B75" t="e">
        <f>VLOOKUP(A75, Individual_Pitching___Dashboard[[Name]:[G]], 6, FALSE)</f>
        <v>#N/A</v>
      </c>
      <c r="C75" t="e">
        <f>VLOOKUP(A75, Individual_Pitching___Dashboard[], 21,FALSE)/'SP Per G'!B75</f>
        <v>#N/A</v>
      </c>
      <c r="D75">
        <f>VLOOKUP(A75, 'Starter - Projections'!$B$2:$R$1380, 17, FALSE)/VLOOKUP(A75, 'Starter - Projections'!$B$2:$G$1380, 6, FALSE)</f>
        <v>3.8461538461538464E-2</v>
      </c>
    </row>
    <row r="76" spans="1:4" x14ac:dyDescent="0.45">
      <c r="A76" t="s">
        <v>667</v>
      </c>
      <c r="B76" t="e">
        <f>VLOOKUP(A76, Individual_Pitching___Dashboard[[Name]:[G]], 6, FALSE)</f>
        <v>#N/A</v>
      </c>
      <c r="C76" t="e">
        <f>VLOOKUP(A76, Individual_Pitching___Dashboard[], 21,FALSE)/'SP Per G'!B76</f>
        <v>#N/A</v>
      </c>
      <c r="D76">
        <f>VLOOKUP(A76, 'Starter - Projections'!$B$2:$R$1380, 17, FALSE)/VLOOKUP(A76, 'Starter - Projections'!$B$2:$G$1380, 6, FALSE)</f>
        <v>3.3333333333333333E-2</v>
      </c>
    </row>
    <row r="77" spans="1:4" x14ac:dyDescent="0.45">
      <c r="A77" t="s">
        <v>668</v>
      </c>
      <c r="B77" t="e">
        <f>VLOOKUP(A77, Individual_Pitching___Dashboard[[Name]:[G]], 6, FALSE)</f>
        <v>#N/A</v>
      </c>
      <c r="C77" t="e">
        <f>VLOOKUP(A77, Individual_Pitching___Dashboard[], 21,FALSE)/'SP Per G'!B77</f>
        <v>#N/A</v>
      </c>
      <c r="D77">
        <f>VLOOKUP(A77, 'Starter - Projections'!$B$2:$R$1380, 17, FALSE)/VLOOKUP(A77, 'Starter - Projections'!$B$2:$G$1380, 6, FALSE)</f>
        <v>2.5925925925925925E-2</v>
      </c>
    </row>
    <row r="78" spans="1:4" x14ac:dyDescent="0.45">
      <c r="A78" t="s">
        <v>573</v>
      </c>
      <c r="B78" t="e">
        <f>VLOOKUP(A78, Individual_Pitching___Dashboard[[Name]:[G]], 6, FALSE)</f>
        <v>#N/A</v>
      </c>
      <c r="C78" t="e">
        <f>VLOOKUP(A78, Individual_Pitching___Dashboard[], 21,FALSE)/'SP Per G'!B78</f>
        <v>#N/A</v>
      </c>
      <c r="D78">
        <f>VLOOKUP(A78, 'Starter - Projections'!$B$2:$R$1380, 17, FALSE)/VLOOKUP(A78, 'Starter - Projections'!$B$2:$G$1380, 6, FALSE)</f>
        <v>2.3076923076923075E-2</v>
      </c>
    </row>
    <row r="79" spans="1:4" x14ac:dyDescent="0.45">
      <c r="A79" t="s">
        <v>669</v>
      </c>
      <c r="B79" t="e">
        <f>VLOOKUP(A79, Individual_Pitching___Dashboard[[Name]:[G]], 6, FALSE)</f>
        <v>#N/A</v>
      </c>
      <c r="C79" t="e">
        <f>VLOOKUP(A79, Individual_Pitching___Dashboard[], 21,FALSE)/'SP Per G'!B79</f>
        <v>#N/A</v>
      </c>
      <c r="D79">
        <f>VLOOKUP(A79, 'Starter - Projections'!$B$2:$R$1380, 17, FALSE)/VLOOKUP(A79, 'Starter - Projections'!$B$2:$G$1380, 6, FALSE)</f>
        <v>2.3076923076923075E-2</v>
      </c>
    </row>
    <row r="80" spans="1:4" x14ac:dyDescent="0.45">
      <c r="A80" t="s">
        <v>670</v>
      </c>
      <c r="B80" t="e">
        <f>VLOOKUP(A80, Individual_Pitching___Dashboard[[Name]:[G]], 6, FALSE)</f>
        <v>#N/A</v>
      </c>
      <c r="C80" t="e">
        <f>VLOOKUP(A80, Individual_Pitching___Dashboard[], 21,FALSE)/'SP Per G'!B80</f>
        <v>#N/A</v>
      </c>
      <c r="D80">
        <f>VLOOKUP(A80, 'Starter - Projections'!$B$2:$R$1380, 17, FALSE)/VLOOKUP(A80, 'Starter - Projections'!$B$2:$G$1380, 6, FALSE)</f>
        <v>1.1538461538461537E-2</v>
      </c>
    </row>
    <row r="81" spans="1:4" x14ac:dyDescent="0.45">
      <c r="A81" t="s">
        <v>671</v>
      </c>
      <c r="B81" t="e">
        <f>VLOOKUP(A81, Individual_Pitching___Dashboard[[Name]:[G]], 6, FALSE)</f>
        <v>#N/A</v>
      </c>
      <c r="C81" t="e">
        <f>VLOOKUP(A81, Individual_Pitching___Dashboard[], 21,FALSE)/'SP Per G'!B81</f>
        <v>#N/A</v>
      </c>
      <c r="D81">
        <f>VLOOKUP(A81, 'Starter - Projections'!$B$2:$R$1380, 17, FALSE)/VLOOKUP(A81, 'Starter - Projections'!$B$2:$G$1380, 6, FALSE)</f>
        <v>0.13200000000000001</v>
      </c>
    </row>
    <row r="82" spans="1:4" x14ac:dyDescent="0.45">
      <c r="A82" t="s">
        <v>595</v>
      </c>
      <c r="B82">
        <f>VLOOKUP(A82, Individual_Pitching___Dashboard[[Name]:[G]], 6, FALSE)</f>
        <v>4</v>
      </c>
      <c r="C82">
        <f>VLOOKUP(A82, Individual_Pitching___Dashboard[], 21,FALSE)/'SP Per G'!B82</f>
        <v>-0.05</v>
      </c>
      <c r="D82">
        <f>VLOOKUP(A82, 'Starter - Projections'!$B$2:$R$1380, 17, FALSE)/VLOOKUP(A82, 'Starter - Projections'!$B$2:$G$1380, 6, FALSE)</f>
        <v>0.11923076923076924</v>
      </c>
    </row>
    <row r="83" spans="1:4" x14ac:dyDescent="0.45">
      <c r="A83" t="s">
        <v>672</v>
      </c>
      <c r="B83">
        <f>VLOOKUP(A83, Individual_Pitching___Dashboard[[Name]:[G]], 6, FALSE)</f>
        <v>4</v>
      </c>
      <c r="C83">
        <f>VLOOKUP(A83, Individual_Pitching___Dashboard[], 21,FALSE)/'SP Per G'!B83</f>
        <v>0.2</v>
      </c>
      <c r="D83">
        <f>VLOOKUP(A83, 'Starter - Projections'!$B$2:$R$1380, 17, FALSE)/VLOOKUP(A83, 'Starter - Projections'!$B$2:$G$1380, 6, FALSE)</f>
        <v>0.12</v>
      </c>
    </row>
    <row r="84" spans="1:4" x14ac:dyDescent="0.45">
      <c r="A84" t="s">
        <v>673</v>
      </c>
      <c r="B84" t="e">
        <f>VLOOKUP(A84, Individual_Pitching___Dashboard[[Name]:[G]], 6, FALSE)</f>
        <v>#N/A</v>
      </c>
      <c r="C84" t="e">
        <f>VLOOKUP(A84, Individual_Pitching___Dashboard[], 21,FALSE)/'SP Per G'!B84</f>
        <v>#N/A</v>
      </c>
      <c r="D84">
        <f>VLOOKUP(A84, 'Starter - Projections'!$B$2:$R$1380, 17, FALSE)/VLOOKUP(A84, 'Starter - Projections'!$B$2:$G$1380, 6, FALSE)</f>
        <v>0.1</v>
      </c>
    </row>
    <row r="85" spans="1:4" x14ac:dyDescent="0.45">
      <c r="A85" t="s">
        <v>551</v>
      </c>
      <c r="B85">
        <f>VLOOKUP(A85, Individual_Pitching___Dashboard[[Name]:[G]], 6, FALSE)</f>
        <v>5</v>
      </c>
      <c r="C85">
        <f>VLOOKUP(A85, Individual_Pitching___Dashboard[], 21,FALSE)/'SP Per G'!B85</f>
        <v>0.08</v>
      </c>
      <c r="D85">
        <f>VLOOKUP(A85, 'Starter - Projections'!$B$2:$R$1380, 17, FALSE)/VLOOKUP(A85, 'Starter - Projections'!$B$2:$G$1380, 6, FALSE)</f>
        <v>8.8000000000000009E-2</v>
      </c>
    </row>
    <row r="86" spans="1:4" x14ac:dyDescent="0.45">
      <c r="A86" t="s">
        <v>674</v>
      </c>
      <c r="B86" t="e">
        <f>VLOOKUP(A86, Individual_Pitching___Dashboard[[Name]:[G]], 6, FALSE)</f>
        <v>#N/A</v>
      </c>
      <c r="C86" t="e">
        <f>VLOOKUP(A86, Individual_Pitching___Dashboard[], 21,FALSE)/'SP Per G'!B86</f>
        <v>#N/A</v>
      </c>
      <c r="D86">
        <f>VLOOKUP(A86, 'Starter - Projections'!$B$2:$R$1380, 17, FALSE)/VLOOKUP(A86, 'Starter - Projections'!$B$2:$G$1380, 6, FALSE)</f>
        <v>8.4000000000000005E-2</v>
      </c>
    </row>
    <row r="87" spans="1:4" x14ac:dyDescent="0.45">
      <c r="A87" t="s">
        <v>317</v>
      </c>
      <c r="B87">
        <f>VLOOKUP(A87, Individual_Pitching___Dashboard[[Name]:[G]], 6, FALSE)</f>
        <v>4</v>
      </c>
      <c r="C87">
        <f>VLOOKUP(A87, Individual_Pitching___Dashboard[], 21,FALSE)/'SP Per G'!B87</f>
        <v>0.05</v>
      </c>
      <c r="D87">
        <f>VLOOKUP(A87, 'Starter - Projections'!$B$2:$R$1380, 17, FALSE)/VLOOKUP(A87, 'Starter - Projections'!$B$2:$G$1380, 6, FALSE)</f>
        <v>7.3076923076923067E-2</v>
      </c>
    </row>
    <row r="88" spans="1:4" x14ac:dyDescent="0.45">
      <c r="A88" t="s">
        <v>675</v>
      </c>
      <c r="B88" t="e">
        <f>VLOOKUP(A88, Individual_Pitching___Dashboard[[Name]:[G]], 6, FALSE)</f>
        <v>#N/A</v>
      </c>
      <c r="C88" t="e">
        <f>VLOOKUP(A88, Individual_Pitching___Dashboard[], 21,FALSE)/'SP Per G'!B88</f>
        <v>#N/A</v>
      </c>
      <c r="D88">
        <f>VLOOKUP(A88, 'Starter - Projections'!$B$2:$R$1380, 17, FALSE)/VLOOKUP(A88, 'Starter - Projections'!$B$2:$G$1380, 6, FALSE)</f>
        <v>6.7857142857142852E-2</v>
      </c>
    </row>
    <row r="89" spans="1:4" x14ac:dyDescent="0.45">
      <c r="A89" t="s">
        <v>676</v>
      </c>
      <c r="B89">
        <f>VLOOKUP(A89, Individual_Pitching___Dashboard[[Name]:[G]], 6, FALSE)</f>
        <v>4</v>
      </c>
      <c r="C89">
        <f>VLOOKUP(A89, Individual_Pitching___Dashboard[], 21,FALSE)/'SP Per G'!B89</f>
        <v>0.1</v>
      </c>
      <c r="D89">
        <f>VLOOKUP(A89, 'Starter - Projections'!$B$2:$R$1380, 17, FALSE)/VLOOKUP(A89, 'Starter - Projections'!$B$2:$G$1380, 6, FALSE)</f>
        <v>6.2068965517241378E-2</v>
      </c>
    </row>
    <row r="90" spans="1:4" x14ac:dyDescent="0.45">
      <c r="A90" t="s">
        <v>677</v>
      </c>
      <c r="B90" t="e">
        <f>VLOOKUP(A90, Individual_Pitching___Dashboard[[Name]:[G]], 6, FALSE)</f>
        <v>#N/A</v>
      </c>
      <c r="C90" t="e">
        <f>VLOOKUP(A90, Individual_Pitching___Dashboard[], 21,FALSE)/'SP Per G'!B90</f>
        <v>#N/A</v>
      </c>
      <c r="D90">
        <f>VLOOKUP(A90, 'Starter - Projections'!$B$2:$R$1380, 17, FALSE)/VLOOKUP(A90, 'Starter - Projections'!$B$2:$G$1380, 6, FALSE)</f>
        <v>6.4285714285714293E-2</v>
      </c>
    </row>
    <row r="91" spans="1:4" x14ac:dyDescent="0.45">
      <c r="A91" t="s">
        <v>336</v>
      </c>
      <c r="B91">
        <f>VLOOKUP(A91, Individual_Pitching___Dashboard[[Name]:[G]], 6, FALSE)</f>
        <v>4</v>
      </c>
      <c r="C91">
        <f>VLOOKUP(A91, Individual_Pitching___Dashboard[], 21,FALSE)/'SP Per G'!B91</f>
        <v>2.5000000000000001E-2</v>
      </c>
      <c r="D91">
        <f>VLOOKUP(A91, 'Starter - Projections'!$B$2:$R$1380, 17, FALSE)/VLOOKUP(A91, 'Starter - Projections'!$B$2:$G$1380, 6, FALSE)</f>
        <v>6.8000000000000005E-2</v>
      </c>
    </row>
    <row r="92" spans="1:4" x14ac:dyDescent="0.45">
      <c r="A92" t="s">
        <v>556</v>
      </c>
      <c r="B92" t="e">
        <f>VLOOKUP(A92, Individual_Pitching___Dashboard[[Name]:[G]], 6, FALSE)</f>
        <v>#N/A</v>
      </c>
      <c r="C92" t="e">
        <f>VLOOKUP(A92, Individual_Pitching___Dashboard[], 21,FALSE)/'SP Per G'!B92</f>
        <v>#N/A</v>
      </c>
      <c r="D92">
        <f>VLOOKUP(A92, 'Starter - Projections'!$B$2:$R$1380, 17, FALSE)/VLOOKUP(A92, 'Starter - Projections'!$B$2:$G$1380, 6, FALSE)</f>
        <v>6.5384615384615388E-2</v>
      </c>
    </row>
    <row r="93" spans="1:4" x14ac:dyDescent="0.45">
      <c r="A93" t="s">
        <v>316</v>
      </c>
      <c r="B93">
        <f>VLOOKUP(A93, Individual_Pitching___Dashboard[[Name]:[G]], 6, FALSE)</f>
        <v>4</v>
      </c>
      <c r="C93">
        <f>VLOOKUP(A93, Individual_Pitching___Dashboard[], 21,FALSE)/'SP Per G'!B93</f>
        <v>7.4999999999999997E-2</v>
      </c>
      <c r="D93">
        <f>VLOOKUP(A93, 'Starter - Projections'!$B$2:$R$1380, 17, FALSE)/VLOOKUP(A93, 'Starter - Projections'!$B$2:$G$1380, 6, FALSE)</f>
        <v>6.5384615384615388E-2</v>
      </c>
    </row>
    <row r="94" spans="1:4" x14ac:dyDescent="0.45">
      <c r="A94" t="s">
        <v>678</v>
      </c>
      <c r="B94" t="e">
        <f>VLOOKUP(A94, Individual_Pitching___Dashboard[[Name]:[G]], 6, FALSE)</f>
        <v>#N/A</v>
      </c>
      <c r="C94" t="e">
        <f>VLOOKUP(A94, Individual_Pitching___Dashboard[], 21,FALSE)/'SP Per G'!B94</f>
        <v>#N/A</v>
      </c>
      <c r="D94">
        <f>VLOOKUP(A94, 'Starter - Projections'!$B$2:$R$1380, 17, FALSE)/VLOOKUP(A94, 'Starter - Projections'!$B$2:$G$1380, 6, FALSE)</f>
        <v>6.4000000000000001E-2</v>
      </c>
    </row>
    <row r="95" spans="1:4" x14ac:dyDescent="0.45">
      <c r="A95" t="s">
        <v>308</v>
      </c>
      <c r="B95">
        <f>VLOOKUP(A95, Individual_Pitching___Dashboard[[Name]:[G]], 6, FALSE)</f>
        <v>4</v>
      </c>
      <c r="C95">
        <f>VLOOKUP(A95, Individual_Pitching___Dashboard[], 21,FALSE)/'SP Per G'!B95</f>
        <v>0.1</v>
      </c>
      <c r="D95">
        <f>VLOOKUP(A95, 'Starter - Projections'!$B$2:$R$1380, 17, FALSE)/VLOOKUP(A95, 'Starter - Projections'!$B$2:$G$1380, 6, FALSE)</f>
        <v>5.5172413793103454E-2</v>
      </c>
    </row>
    <row r="96" spans="1:4" x14ac:dyDescent="0.45">
      <c r="A96" t="s">
        <v>545</v>
      </c>
      <c r="B96">
        <f>VLOOKUP(A96, Individual_Pitching___Dashboard[[Name]:[G]], 6, FALSE)</f>
        <v>5</v>
      </c>
      <c r="C96">
        <f>VLOOKUP(A96, Individual_Pitching___Dashboard[], 21,FALSE)/'SP Per G'!B96</f>
        <v>-0.1</v>
      </c>
      <c r="D96">
        <f>VLOOKUP(A96, 'Starter - Projections'!$B$2:$R$1380, 17, FALSE)/VLOOKUP(A96, 'Starter - Projections'!$B$2:$G$1380, 6, FALSE)</f>
        <v>6.4000000000000001E-2</v>
      </c>
    </row>
    <row r="97" spans="1:4" x14ac:dyDescent="0.45">
      <c r="A97" t="s">
        <v>679</v>
      </c>
      <c r="B97" t="e">
        <f>VLOOKUP(A97, Individual_Pitching___Dashboard[[Name]:[G]], 6, FALSE)</f>
        <v>#N/A</v>
      </c>
      <c r="C97" t="e">
        <f>VLOOKUP(A97, Individual_Pitching___Dashboard[], 21,FALSE)/'SP Per G'!B97</f>
        <v>#N/A</v>
      </c>
      <c r="D97">
        <f>VLOOKUP(A97, 'Starter - Projections'!$B$2:$R$1380, 17, FALSE)/VLOOKUP(A97, 'Starter - Projections'!$B$2:$G$1380, 6, FALSE)</f>
        <v>6.4000000000000001E-2</v>
      </c>
    </row>
    <row r="98" spans="1:4" x14ac:dyDescent="0.45">
      <c r="A98" t="s">
        <v>680</v>
      </c>
      <c r="B98">
        <f>VLOOKUP(A98, Individual_Pitching___Dashboard[[Name]:[G]], 6, FALSE)</f>
        <v>6</v>
      </c>
      <c r="C98">
        <f>VLOOKUP(A98, Individual_Pitching___Dashboard[], 21,FALSE)/'SP Per G'!B98</f>
        <v>1.6666666666666666E-2</v>
      </c>
      <c r="D98">
        <f>VLOOKUP(A98, 'Starter - Projections'!$B$2:$R$1380, 17, FALSE)/VLOOKUP(A98, 'Starter - Projections'!$B$2:$G$1380, 6, FALSE)</f>
        <v>6.1538461538461542E-2</v>
      </c>
    </row>
    <row r="99" spans="1:4" x14ac:dyDescent="0.45">
      <c r="A99" t="s">
        <v>681</v>
      </c>
      <c r="B99">
        <f>VLOOKUP(A99, Individual_Pitching___Dashboard[[Name]:[G]], 6, FALSE)</f>
        <v>4</v>
      </c>
      <c r="C99">
        <f>VLOOKUP(A99, Individual_Pitching___Dashboard[], 21,FALSE)/'SP Per G'!B99</f>
        <v>0.125</v>
      </c>
      <c r="D99">
        <f>VLOOKUP(A99, 'Starter - Projections'!$B$2:$R$1380, 17, FALSE)/VLOOKUP(A99, 'Starter - Projections'!$B$2:$G$1380, 6, FALSE)</f>
        <v>5.3571428571428568E-2</v>
      </c>
    </row>
    <row r="100" spans="1:4" x14ac:dyDescent="0.45">
      <c r="A100" t="s">
        <v>292</v>
      </c>
      <c r="B100">
        <f>VLOOKUP(A100, Individual_Pitching___Dashboard[[Name]:[G]], 6, FALSE)</f>
        <v>4</v>
      </c>
      <c r="C100">
        <f>VLOOKUP(A100, Individual_Pitching___Dashboard[], 21,FALSE)/'SP Per G'!B100</f>
        <v>0.125</v>
      </c>
      <c r="D100">
        <f>VLOOKUP(A100, 'Starter - Projections'!$B$2:$R$1380, 17, FALSE)/VLOOKUP(A100, 'Starter - Projections'!$B$2:$G$1380, 6, FALSE)</f>
        <v>5.7692307692307696E-2</v>
      </c>
    </row>
    <row r="101" spans="1:4" x14ac:dyDescent="0.45">
      <c r="A101" t="s">
        <v>348</v>
      </c>
      <c r="B101">
        <f>VLOOKUP(A101, Individual_Pitching___Dashboard[[Name]:[G]], 6, FALSE)</f>
        <v>4</v>
      </c>
      <c r="C101">
        <f>VLOOKUP(A101, Individual_Pitching___Dashboard[], 21,FALSE)/'SP Per G'!B101</f>
        <v>-2.5000000000000001E-2</v>
      </c>
      <c r="D101">
        <f>VLOOKUP(A101, 'Starter - Projections'!$B$2:$R$1380, 17, FALSE)/VLOOKUP(A101, 'Starter - Projections'!$B$2:$G$1380, 6, FALSE)</f>
        <v>5.5999999999999994E-2</v>
      </c>
    </row>
    <row r="102" spans="1:4" x14ac:dyDescent="0.45">
      <c r="A102" t="s">
        <v>682</v>
      </c>
      <c r="B102">
        <f>VLOOKUP(A102, Individual_Pitching___Dashboard[[Name]:[G]], 6, FALSE)</f>
        <v>4</v>
      </c>
      <c r="C102">
        <f>VLOOKUP(A102, Individual_Pitching___Dashboard[], 21,FALSE)/'SP Per G'!B102</f>
        <v>0.1</v>
      </c>
      <c r="D102">
        <f>VLOOKUP(A102, 'Starter - Projections'!$B$2:$R$1380, 17, FALSE)/VLOOKUP(A102, 'Starter - Projections'!$B$2:$G$1380, 6, FALSE)</f>
        <v>5.2000000000000005E-2</v>
      </c>
    </row>
    <row r="103" spans="1:4" x14ac:dyDescent="0.45">
      <c r="A103" t="s">
        <v>683</v>
      </c>
      <c r="B103" t="e">
        <f>VLOOKUP(A103, Individual_Pitching___Dashboard[[Name]:[G]], 6, FALSE)</f>
        <v>#N/A</v>
      </c>
      <c r="C103" t="e">
        <f>VLOOKUP(A103, Individual_Pitching___Dashboard[], 21,FALSE)/'SP Per G'!B103</f>
        <v>#N/A</v>
      </c>
      <c r="D103">
        <f>VLOOKUP(A103, 'Starter - Projections'!$B$2:$R$1380, 17, FALSE)/VLOOKUP(A103, 'Starter - Projections'!$B$2:$G$1380, 6, FALSE)</f>
        <v>4.8000000000000001E-2</v>
      </c>
    </row>
    <row r="104" spans="1:4" x14ac:dyDescent="0.45">
      <c r="A104" t="s">
        <v>684</v>
      </c>
      <c r="B104" t="e">
        <f>VLOOKUP(A104, Individual_Pitching___Dashboard[[Name]:[G]], 6, FALSE)</f>
        <v>#N/A</v>
      </c>
      <c r="C104" t="e">
        <f>VLOOKUP(A104, Individual_Pitching___Dashboard[], 21,FALSE)/'SP Per G'!B104</f>
        <v>#N/A</v>
      </c>
      <c r="D104">
        <f>VLOOKUP(A104, 'Starter - Projections'!$B$2:$R$1380, 17, FALSE)/VLOOKUP(A104, 'Starter - Projections'!$B$2:$G$1380, 6, FALSE)</f>
        <v>4.4000000000000004E-2</v>
      </c>
    </row>
    <row r="105" spans="1:4" x14ac:dyDescent="0.45">
      <c r="A105" t="s">
        <v>685</v>
      </c>
      <c r="B105" t="e">
        <f>VLOOKUP(A105, Individual_Pitching___Dashboard[[Name]:[G]], 6, FALSE)</f>
        <v>#N/A</v>
      </c>
      <c r="C105" t="e">
        <f>VLOOKUP(A105, Individual_Pitching___Dashboard[], 21,FALSE)/'SP Per G'!B105</f>
        <v>#N/A</v>
      </c>
      <c r="D105">
        <f>VLOOKUP(A105, 'Starter - Projections'!$B$2:$R$1380, 17, FALSE)/VLOOKUP(A105, 'Starter - Projections'!$B$2:$G$1380, 6, FALSE)</f>
        <v>3.8461538461538464E-2</v>
      </c>
    </row>
    <row r="106" spans="1:4" x14ac:dyDescent="0.45">
      <c r="A106" t="s">
        <v>686</v>
      </c>
      <c r="B106" t="e">
        <f>VLOOKUP(A106, Individual_Pitching___Dashboard[[Name]:[G]], 6, FALSE)</f>
        <v>#N/A</v>
      </c>
      <c r="C106" t="e">
        <f>VLOOKUP(A106, Individual_Pitching___Dashboard[], 21,FALSE)/'SP Per G'!B106</f>
        <v>#N/A</v>
      </c>
      <c r="D106">
        <f>VLOOKUP(A106, 'Starter - Projections'!$B$2:$R$1380, 17, FALSE)/VLOOKUP(A106, 'Starter - Projections'!$B$2:$G$1380, 6, FALSE)</f>
        <v>3.8461538461538464E-2</v>
      </c>
    </row>
    <row r="107" spans="1:4" x14ac:dyDescent="0.45">
      <c r="A107" t="s">
        <v>474</v>
      </c>
      <c r="B107" t="e">
        <f>VLOOKUP(A107, Individual_Pitching___Dashboard[[Name]:[G]], 6, FALSE)</f>
        <v>#N/A</v>
      </c>
      <c r="C107" t="e">
        <f>VLOOKUP(A107, Individual_Pitching___Dashboard[], 21,FALSE)/'SP Per G'!B107</f>
        <v>#N/A</v>
      </c>
      <c r="D107">
        <f>VLOOKUP(A107, 'Starter - Projections'!$B$2:$R$1380, 17, FALSE)/VLOOKUP(A107, 'Starter - Projections'!$B$2:$G$1380, 6, FALSE)</f>
        <v>0.04</v>
      </c>
    </row>
    <row r="108" spans="1:4" x14ac:dyDescent="0.45">
      <c r="A108" t="s">
        <v>687</v>
      </c>
      <c r="B108" t="e">
        <f>VLOOKUP(A108, Individual_Pitching___Dashboard[[Name]:[G]], 6, FALSE)</f>
        <v>#N/A</v>
      </c>
      <c r="C108" t="e">
        <f>VLOOKUP(A108, Individual_Pitching___Dashboard[], 21,FALSE)/'SP Per G'!B108</f>
        <v>#N/A</v>
      </c>
      <c r="D108">
        <f>VLOOKUP(A108, 'Starter - Projections'!$B$2:$R$1380, 17, FALSE)/VLOOKUP(A108, 'Starter - Projections'!$B$2:$G$1380, 6, FALSE)</f>
        <v>3.8461538461538464E-2</v>
      </c>
    </row>
    <row r="109" spans="1:4" x14ac:dyDescent="0.45">
      <c r="A109" t="s">
        <v>688</v>
      </c>
      <c r="B109" t="e">
        <f>VLOOKUP(A109, Individual_Pitching___Dashboard[[Name]:[G]], 6, FALSE)</f>
        <v>#N/A</v>
      </c>
      <c r="C109" t="e">
        <f>VLOOKUP(A109, Individual_Pitching___Dashboard[], 21,FALSE)/'SP Per G'!B109</f>
        <v>#N/A</v>
      </c>
      <c r="D109">
        <f>VLOOKUP(A109, 'Starter - Projections'!$B$2:$R$1380, 17, FALSE)/VLOOKUP(A109, 'Starter - Projections'!$B$2:$G$1380, 6, FALSE)</f>
        <v>3.6000000000000004E-2</v>
      </c>
    </row>
    <row r="110" spans="1:4" x14ac:dyDescent="0.45">
      <c r="A110" t="s">
        <v>689</v>
      </c>
      <c r="B110" t="e">
        <f>VLOOKUP(A110, Individual_Pitching___Dashboard[[Name]:[G]], 6, FALSE)</f>
        <v>#N/A</v>
      </c>
      <c r="C110" t="e">
        <f>VLOOKUP(A110, Individual_Pitching___Dashboard[], 21,FALSE)/'SP Per G'!B110</f>
        <v>#N/A</v>
      </c>
      <c r="D110">
        <f>VLOOKUP(A110, 'Starter - Projections'!$B$2:$R$1380, 17, FALSE)/VLOOKUP(A110, 'Starter - Projections'!$B$2:$G$1380, 6, FALSE)</f>
        <v>3.2000000000000001E-2</v>
      </c>
    </row>
    <row r="111" spans="1:4" x14ac:dyDescent="0.45">
      <c r="A111" t="s">
        <v>690</v>
      </c>
      <c r="B111" t="e">
        <f>VLOOKUP(A111, Individual_Pitching___Dashboard[[Name]:[G]], 6, FALSE)</f>
        <v>#N/A</v>
      </c>
      <c r="C111" t="e">
        <f>VLOOKUP(A111, Individual_Pitching___Dashboard[], 21,FALSE)/'SP Per G'!B111</f>
        <v>#N/A</v>
      </c>
      <c r="D111">
        <f>VLOOKUP(A111, 'Starter - Projections'!$B$2:$R$1380, 17, FALSE)/VLOOKUP(A111, 'Starter - Projections'!$B$2:$G$1380, 6, FALSE)</f>
        <v>3.2000000000000001E-2</v>
      </c>
    </row>
    <row r="112" spans="1:4" x14ac:dyDescent="0.45">
      <c r="A112" t="s">
        <v>691</v>
      </c>
      <c r="B112" t="e">
        <f>VLOOKUP(A112, Individual_Pitching___Dashboard[[Name]:[G]], 6, FALSE)</f>
        <v>#N/A</v>
      </c>
      <c r="C112" t="e">
        <f>VLOOKUP(A112, Individual_Pitching___Dashboard[], 21,FALSE)/'SP Per G'!B112</f>
        <v>#N/A</v>
      </c>
      <c r="D112">
        <f>VLOOKUP(A112, 'Starter - Projections'!$B$2:$R$1380, 17, FALSE)/VLOOKUP(A112, 'Starter - Projections'!$B$2:$G$1380, 6, FALSE)</f>
        <v>2.4E-2</v>
      </c>
    </row>
    <row r="113" spans="1:4" x14ac:dyDescent="0.45">
      <c r="A113" t="s">
        <v>332</v>
      </c>
      <c r="B113">
        <f>VLOOKUP(A113, Individual_Pitching___Dashboard[[Name]:[G]], 6, FALSE)</f>
        <v>4</v>
      </c>
      <c r="C113">
        <f>VLOOKUP(A113, Individual_Pitching___Dashboard[], 21,FALSE)/'SP Per G'!B113</f>
        <v>2.5000000000000001E-2</v>
      </c>
      <c r="D113">
        <f>VLOOKUP(A113, 'Starter - Projections'!$B$2:$R$1380, 17, FALSE)/VLOOKUP(A113, 'Starter - Projections'!$B$2:$G$1380, 6, FALSE)</f>
        <v>2.4E-2</v>
      </c>
    </row>
    <row r="114" spans="1:4" x14ac:dyDescent="0.45">
      <c r="A114" t="s">
        <v>692</v>
      </c>
      <c r="B114">
        <f>VLOOKUP(A114, Individual_Pitching___Dashboard[[Name]:[G]], 6, FALSE)</f>
        <v>4</v>
      </c>
      <c r="C114">
        <f>VLOOKUP(A114, Individual_Pitching___Dashboard[], 21,FALSE)/'SP Per G'!B114</f>
        <v>-0.05</v>
      </c>
      <c r="D114">
        <f>VLOOKUP(A114, 'Starter - Projections'!$B$2:$R$1380, 17, FALSE)/VLOOKUP(A114, 'Starter - Projections'!$B$2:$G$1380, 6, FALSE)</f>
        <v>0.02</v>
      </c>
    </row>
    <row r="115" spans="1:4" x14ac:dyDescent="0.45">
      <c r="A115" t="s">
        <v>693</v>
      </c>
      <c r="B115">
        <f>VLOOKUP(A115, Individual_Pitching___Dashboard[[Name]:[G]], 6, FALSE)</f>
        <v>2</v>
      </c>
      <c r="C115">
        <f>VLOOKUP(A115, Individual_Pitching___Dashboard[], 21,FALSE)/'SP Per G'!B115</f>
        <v>0.35</v>
      </c>
      <c r="D115">
        <f>VLOOKUP(A115, 'Starter - Projections'!$B$2:$R$1380, 17, FALSE)/VLOOKUP(A115, 'Starter - Projections'!$B$2:$G$1380, 6, FALSE)</f>
        <v>0.12</v>
      </c>
    </row>
    <row r="116" spans="1:4" x14ac:dyDescent="0.45">
      <c r="A116" t="s">
        <v>694</v>
      </c>
      <c r="B116" t="e">
        <f>VLOOKUP(A116, Individual_Pitching___Dashboard[[Name]:[G]], 6, FALSE)</f>
        <v>#N/A</v>
      </c>
      <c r="C116" t="e">
        <f>VLOOKUP(A116, Individual_Pitching___Dashboard[], 21,FALSE)/'SP Per G'!B116</f>
        <v>#N/A</v>
      </c>
      <c r="D116">
        <f>VLOOKUP(A116, 'Starter - Projections'!$B$2:$R$1380, 17, FALSE)/VLOOKUP(A116, 'Starter - Projections'!$B$2:$G$1380, 6, FALSE)</f>
        <v>0.11666666666666665</v>
      </c>
    </row>
    <row r="117" spans="1:4" x14ac:dyDescent="0.45">
      <c r="A117" t="s">
        <v>27</v>
      </c>
      <c r="B117" t="e">
        <f>VLOOKUP(A117, Individual_Pitching___Dashboard[[Name]:[G]], 6, FALSE)</f>
        <v>#N/A</v>
      </c>
      <c r="C117" t="e">
        <f>VLOOKUP(A117, Individual_Pitching___Dashboard[], 21,FALSE)/'SP Per G'!B117</f>
        <v>#N/A</v>
      </c>
      <c r="D117">
        <f>VLOOKUP(A117, 'Starter - Projections'!$B$2:$R$1380, 17, FALSE)/VLOOKUP(A117, 'Starter - Projections'!$B$2:$G$1380, 6, FALSE)</f>
        <v>0.11666666666666665</v>
      </c>
    </row>
    <row r="118" spans="1:4" x14ac:dyDescent="0.45">
      <c r="A118" t="s">
        <v>313</v>
      </c>
      <c r="B118">
        <f>VLOOKUP(A118, Individual_Pitching___Dashboard[[Name]:[G]], 6, FALSE)</f>
        <v>5</v>
      </c>
      <c r="C118">
        <f>VLOOKUP(A118, Individual_Pitching___Dashboard[], 21,FALSE)/'SP Per G'!B118</f>
        <v>0.06</v>
      </c>
      <c r="D118">
        <f>VLOOKUP(A118, 'Starter - Projections'!$B$2:$R$1380, 17, FALSE)/VLOOKUP(A118, 'Starter - Projections'!$B$2:$G$1380, 6, FALSE)</f>
        <v>0.10416666666666667</v>
      </c>
    </row>
    <row r="119" spans="1:4" x14ac:dyDescent="0.45">
      <c r="A119" t="s">
        <v>340</v>
      </c>
      <c r="B119">
        <f>VLOOKUP(A119, Individual_Pitching___Dashboard[[Name]:[G]], 6, FALSE)</f>
        <v>6</v>
      </c>
      <c r="C119">
        <f>VLOOKUP(A119, Individual_Pitching___Dashboard[], 21,FALSE)/'SP Per G'!B119</f>
        <v>-1.6666666666666666E-2</v>
      </c>
      <c r="D119">
        <f>VLOOKUP(A119, 'Starter - Projections'!$B$2:$R$1380, 17, FALSE)/VLOOKUP(A119, 'Starter - Projections'!$B$2:$G$1380, 6, FALSE)</f>
        <v>0.10416666666666667</v>
      </c>
    </row>
    <row r="120" spans="1:4" x14ac:dyDescent="0.45">
      <c r="A120" t="s">
        <v>695</v>
      </c>
      <c r="B120" t="e">
        <f>VLOOKUP(A120, Individual_Pitching___Dashboard[[Name]:[G]], 6, FALSE)</f>
        <v>#N/A</v>
      </c>
      <c r="C120" t="e">
        <f>VLOOKUP(A120, Individual_Pitching___Dashboard[], 21,FALSE)/'SP Per G'!B120</f>
        <v>#N/A</v>
      </c>
      <c r="D120">
        <f>VLOOKUP(A120, 'Starter - Projections'!$B$2:$R$1380, 17, FALSE)/VLOOKUP(A120, 'Starter - Projections'!$B$2:$G$1380, 6, FALSE)</f>
        <v>9.9999999999999992E-2</v>
      </c>
    </row>
    <row r="121" spans="1:4" x14ac:dyDescent="0.45">
      <c r="A121" t="s">
        <v>696</v>
      </c>
      <c r="B121">
        <f>VLOOKUP(A121, Individual_Pitching___Dashboard[[Name]:[G]], 6, FALSE)</f>
        <v>4</v>
      </c>
      <c r="C121">
        <f>VLOOKUP(A121, Individual_Pitching___Dashboard[], 21,FALSE)/'SP Per G'!B121</f>
        <v>0.05</v>
      </c>
      <c r="D121">
        <f>VLOOKUP(A121, 'Starter - Projections'!$B$2:$R$1380, 17, FALSE)/VLOOKUP(A121, 'Starter - Projections'!$B$2:$G$1380, 6, FALSE)</f>
        <v>8.7500000000000008E-2</v>
      </c>
    </row>
    <row r="122" spans="1:4" x14ac:dyDescent="0.45">
      <c r="A122" t="s">
        <v>697</v>
      </c>
      <c r="B122" t="e">
        <f>VLOOKUP(A122, Individual_Pitching___Dashboard[[Name]:[G]], 6, FALSE)</f>
        <v>#N/A</v>
      </c>
      <c r="C122" t="e">
        <f>VLOOKUP(A122, Individual_Pitching___Dashboard[], 21,FALSE)/'SP Per G'!B122</f>
        <v>#N/A</v>
      </c>
      <c r="D122">
        <f>VLOOKUP(A122, 'Starter - Projections'!$B$2:$R$1380, 17, FALSE)/VLOOKUP(A122, 'Starter - Projections'!$B$2:$G$1380, 6, FALSE)</f>
        <v>8.7500000000000008E-2</v>
      </c>
    </row>
    <row r="123" spans="1:4" x14ac:dyDescent="0.45">
      <c r="A123" t="s">
        <v>698</v>
      </c>
      <c r="B123" t="e">
        <f>VLOOKUP(A123, Individual_Pitching___Dashboard[[Name]:[G]], 6, FALSE)</f>
        <v>#N/A</v>
      </c>
      <c r="C123" t="e">
        <f>VLOOKUP(A123, Individual_Pitching___Dashboard[], 21,FALSE)/'SP Per G'!B123</f>
        <v>#N/A</v>
      </c>
      <c r="D123">
        <f>VLOOKUP(A123, 'Starter - Projections'!$B$2:$R$1380, 17, FALSE)/VLOOKUP(A123, 'Starter - Projections'!$B$2:$G$1380, 6, FALSE)</f>
        <v>7.1428571428571425E-2</v>
      </c>
    </row>
    <row r="124" spans="1:4" x14ac:dyDescent="0.45">
      <c r="A124" t="s">
        <v>699</v>
      </c>
      <c r="B124" t="e">
        <f>VLOOKUP(A124, Individual_Pitching___Dashboard[[Name]:[G]], 6, FALSE)</f>
        <v>#N/A</v>
      </c>
      <c r="C124" t="e">
        <f>VLOOKUP(A124, Individual_Pitching___Dashboard[], 21,FALSE)/'SP Per G'!B124</f>
        <v>#N/A</v>
      </c>
      <c r="D124">
        <f>VLOOKUP(A124, 'Starter - Projections'!$B$2:$R$1380, 17, FALSE)/VLOOKUP(A124, 'Starter - Projections'!$B$2:$G$1380, 6, FALSE)</f>
        <v>7.2000000000000008E-2</v>
      </c>
    </row>
    <row r="125" spans="1:4" x14ac:dyDescent="0.45">
      <c r="A125" t="s">
        <v>700</v>
      </c>
      <c r="B125" t="e">
        <f>VLOOKUP(A125, Individual_Pitching___Dashboard[[Name]:[G]], 6, FALSE)</f>
        <v>#N/A</v>
      </c>
      <c r="C125" t="e">
        <f>VLOOKUP(A125, Individual_Pitching___Dashboard[], 21,FALSE)/'SP Per G'!B125</f>
        <v>#N/A</v>
      </c>
      <c r="D125">
        <f>VLOOKUP(A125, 'Starter - Projections'!$B$2:$R$1380, 17, FALSE)/VLOOKUP(A125, 'Starter - Projections'!$B$2:$G$1380, 6, FALSE)</f>
        <v>5.8620689655172413E-2</v>
      </c>
    </row>
    <row r="126" spans="1:4" x14ac:dyDescent="0.45">
      <c r="A126" t="s">
        <v>349</v>
      </c>
      <c r="B126">
        <f>VLOOKUP(A126, Individual_Pitching___Dashboard[[Name]:[G]], 6, FALSE)</f>
        <v>4</v>
      </c>
      <c r="C126">
        <f>VLOOKUP(A126, Individual_Pitching___Dashboard[], 21,FALSE)/'SP Per G'!B126</f>
        <v>-0.05</v>
      </c>
      <c r="D126">
        <f>VLOOKUP(A126, 'Starter - Projections'!$B$2:$R$1380, 17, FALSE)/VLOOKUP(A126, 'Starter - Projections'!$B$2:$G$1380, 6, FALSE)</f>
        <v>5.6666666666666664E-2</v>
      </c>
    </row>
    <row r="127" spans="1:4" x14ac:dyDescent="0.45">
      <c r="A127" t="s">
        <v>701</v>
      </c>
      <c r="B127" t="e">
        <f>VLOOKUP(A127, Individual_Pitching___Dashboard[[Name]:[G]], 6, FALSE)</f>
        <v>#N/A</v>
      </c>
      <c r="C127" t="e">
        <f>VLOOKUP(A127, Individual_Pitching___Dashboard[], 21,FALSE)/'SP Per G'!B127</f>
        <v>#N/A</v>
      </c>
      <c r="D127">
        <f>VLOOKUP(A127, 'Starter - Projections'!$B$2:$R$1380, 17, FALSE)/VLOOKUP(A127, 'Starter - Projections'!$B$2:$G$1380, 6, FALSE)</f>
        <v>0.06</v>
      </c>
    </row>
    <row r="128" spans="1:4" x14ac:dyDescent="0.45">
      <c r="A128" t="s">
        <v>702</v>
      </c>
      <c r="B128" t="e">
        <f>VLOOKUP(A128, Individual_Pitching___Dashboard[[Name]:[G]], 6, FALSE)</f>
        <v>#N/A</v>
      </c>
      <c r="C128" t="e">
        <f>VLOOKUP(A128, Individual_Pitching___Dashboard[], 21,FALSE)/'SP Per G'!B128</f>
        <v>#N/A</v>
      </c>
      <c r="D128">
        <f>VLOOKUP(A128, 'Starter - Projections'!$B$2:$R$1380, 17, FALSE)/VLOOKUP(A128, 'Starter - Projections'!$B$2:$G$1380, 6, FALSE)</f>
        <v>6.25E-2</v>
      </c>
    </row>
    <row r="129" spans="1:4" x14ac:dyDescent="0.45">
      <c r="A129" t="s">
        <v>703</v>
      </c>
      <c r="B129" t="e">
        <f>VLOOKUP(A129, Individual_Pitching___Dashboard[[Name]:[G]], 6, FALSE)</f>
        <v>#N/A</v>
      </c>
      <c r="C129" t="e">
        <f>VLOOKUP(A129, Individual_Pitching___Dashboard[], 21,FALSE)/'SP Per G'!B129</f>
        <v>#N/A</v>
      </c>
      <c r="D129">
        <f>VLOOKUP(A129, 'Starter - Projections'!$B$2:$R$1380, 17, FALSE)/VLOOKUP(A129, 'Starter - Projections'!$B$2:$G$1380, 6, FALSE)</f>
        <v>5.8333333333333327E-2</v>
      </c>
    </row>
    <row r="130" spans="1:4" x14ac:dyDescent="0.45">
      <c r="A130" t="s">
        <v>704</v>
      </c>
      <c r="B130" t="e">
        <f>VLOOKUP(A130, Individual_Pitching___Dashboard[[Name]:[G]], 6, FALSE)</f>
        <v>#N/A</v>
      </c>
      <c r="C130" t="e">
        <f>VLOOKUP(A130, Individual_Pitching___Dashboard[], 21,FALSE)/'SP Per G'!B130</f>
        <v>#N/A</v>
      </c>
      <c r="D130">
        <f>VLOOKUP(A130, 'Starter - Projections'!$B$2:$R$1380, 17, FALSE)/VLOOKUP(A130, 'Starter - Projections'!$B$2:$G$1380, 6, FALSE)</f>
        <v>5.2000000000000005E-2</v>
      </c>
    </row>
    <row r="131" spans="1:4" x14ac:dyDescent="0.45">
      <c r="A131" t="s">
        <v>705</v>
      </c>
      <c r="B131" t="e">
        <f>VLOOKUP(A131, Individual_Pitching___Dashboard[[Name]:[G]], 6, FALSE)</f>
        <v>#N/A</v>
      </c>
      <c r="C131" t="e">
        <f>VLOOKUP(A131, Individual_Pitching___Dashboard[], 21,FALSE)/'SP Per G'!B131</f>
        <v>#N/A</v>
      </c>
      <c r="D131">
        <f>VLOOKUP(A131, 'Starter - Projections'!$B$2:$R$1380, 17, FALSE)/VLOOKUP(A131, 'Starter - Projections'!$B$2:$G$1380, 6, FALSE)</f>
        <v>4.8000000000000001E-2</v>
      </c>
    </row>
    <row r="132" spans="1:4" x14ac:dyDescent="0.45">
      <c r="A132" t="s">
        <v>706</v>
      </c>
      <c r="B132" t="e">
        <f>VLOOKUP(A132, Individual_Pitching___Dashboard[[Name]:[G]], 6, FALSE)</f>
        <v>#N/A</v>
      </c>
      <c r="C132" t="e">
        <f>VLOOKUP(A132, Individual_Pitching___Dashboard[], 21,FALSE)/'SP Per G'!B132</f>
        <v>#N/A</v>
      </c>
      <c r="D132">
        <f>VLOOKUP(A132, 'Starter - Projections'!$B$2:$R$1380, 17, FALSE)/VLOOKUP(A132, 'Starter - Projections'!$B$2:$G$1380, 6, FALSE)</f>
        <v>4.8000000000000001E-2</v>
      </c>
    </row>
    <row r="133" spans="1:4" x14ac:dyDescent="0.45">
      <c r="A133" t="s">
        <v>707</v>
      </c>
      <c r="B133" t="e">
        <f>VLOOKUP(A133, Individual_Pitching___Dashboard[[Name]:[G]], 6, FALSE)</f>
        <v>#N/A</v>
      </c>
      <c r="C133" t="e">
        <f>VLOOKUP(A133, Individual_Pitching___Dashboard[], 21,FALSE)/'SP Per G'!B133</f>
        <v>#N/A</v>
      </c>
      <c r="D133">
        <f>VLOOKUP(A133, 'Starter - Projections'!$B$2:$R$1380, 17, FALSE)/VLOOKUP(A133, 'Starter - Projections'!$B$2:$G$1380, 6, FALSE)</f>
        <v>3.9285714285714292E-2</v>
      </c>
    </row>
    <row r="134" spans="1:4" x14ac:dyDescent="0.45">
      <c r="A134" t="s">
        <v>708</v>
      </c>
      <c r="B134" t="e">
        <f>VLOOKUP(A134, Individual_Pitching___Dashboard[[Name]:[G]], 6, FALSE)</f>
        <v>#N/A</v>
      </c>
      <c r="C134" t="e">
        <f>VLOOKUP(A134, Individual_Pitching___Dashboard[], 21,FALSE)/'SP Per G'!B134</f>
        <v>#N/A</v>
      </c>
      <c r="D134">
        <f>VLOOKUP(A134, 'Starter - Projections'!$B$2:$R$1380, 17, FALSE)/VLOOKUP(A134, 'Starter - Projections'!$B$2:$G$1380, 6, FALSE)</f>
        <v>4.4000000000000004E-2</v>
      </c>
    </row>
    <row r="135" spans="1:4" x14ac:dyDescent="0.45">
      <c r="A135" t="s">
        <v>709</v>
      </c>
      <c r="B135" t="e">
        <f>VLOOKUP(A135, Individual_Pitching___Dashboard[[Name]:[G]], 6, FALSE)</f>
        <v>#N/A</v>
      </c>
      <c r="C135" t="e">
        <f>VLOOKUP(A135, Individual_Pitching___Dashboard[], 21,FALSE)/'SP Per G'!B135</f>
        <v>#N/A</v>
      </c>
      <c r="D135">
        <f>VLOOKUP(A135, 'Starter - Projections'!$B$2:$R$1380, 17, FALSE)/VLOOKUP(A135, 'Starter - Projections'!$B$2:$G$1380, 6, FALSE)</f>
        <v>0.04</v>
      </c>
    </row>
    <row r="136" spans="1:4" x14ac:dyDescent="0.45">
      <c r="A136" t="s">
        <v>710</v>
      </c>
      <c r="B136" t="e">
        <f>VLOOKUP(A136, Individual_Pitching___Dashboard[[Name]:[G]], 6, FALSE)</f>
        <v>#N/A</v>
      </c>
      <c r="C136" t="e">
        <f>VLOOKUP(A136, Individual_Pitching___Dashboard[], 21,FALSE)/'SP Per G'!B136</f>
        <v>#N/A</v>
      </c>
      <c r="D136">
        <f>VLOOKUP(A136, 'Starter - Projections'!$B$2:$R$1380, 17, FALSE)/VLOOKUP(A136, 'Starter - Projections'!$B$2:$G$1380, 6, FALSE)</f>
        <v>4.1666666666666664E-2</v>
      </c>
    </row>
    <row r="137" spans="1:4" x14ac:dyDescent="0.45">
      <c r="A137" t="s">
        <v>711</v>
      </c>
      <c r="B137">
        <f>VLOOKUP(A137, Individual_Pitching___Dashboard[[Name]:[G]], 6, FALSE)</f>
        <v>2</v>
      </c>
      <c r="C137">
        <f>VLOOKUP(A137, Individual_Pitching___Dashboard[], 21,FALSE)/'SP Per G'!B137</f>
        <v>0.3</v>
      </c>
      <c r="D137">
        <f>VLOOKUP(A137, 'Starter - Projections'!$B$2:$R$1380, 17, FALSE)/VLOOKUP(A137, 'Starter - Projections'!$B$2:$G$1380, 6, FALSE)</f>
        <v>0.04</v>
      </c>
    </row>
    <row r="138" spans="1:4" x14ac:dyDescent="0.45">
      <c r="A138" t="s">
        <v>712</v>
      </c>
      <c r="B138" t="e">
        <f>VLOOKUP(A138, Individual_Pitching___Dashboard[[Name]:[G]], 6, FALSE)</f>
        <v>#N/A</v>
      </c>
      <c r="C138" t="e">
        <f>VLOOKUP(A138, Individual_Pitching___Dashboard[], 21,FALSE)/'SP Per G'!B138</f>
        <v>#N/A</v>
      </c>
      <c r="D138">
        <f>VLOOKUP(A138, 'Starter - Projections'!$B$2:$R$1380, 17, FALSE)/VLOOKUP(A138, 'Starter - Projections'!$B$2:$G$1380, 6, FALSE)</f>
        <v>3.7499999999999999E-2</v>
      </c>
    </row>
    <row r="139" spans="1:4" x14ac:dyDescent="0.45">
      <c r="A139" t="s">
        <v>713</v>
      </c>
      <c r="B139" t="e">
        <f>VLOOKUP(A139, Individual_Pitching___Dashboard[[Name]:[G]], 6, FALSE)</f>
        <v>#N/A</v>
      </c>
      <c r="C139" t="e">
        <f>VLOOKUP(A139, Individual_Pitching___Dashboard[], 21,FALSE)/'SP Per G'!B139</f>
        <v>#N/A</v>
      </c>
      <c r="D139">
        <f>VLOOKUP(A139, 'Starter - Projections'!$B$2:$R$1380, 17, FALSE)/VLOOKUP(A139, 'Starter - Projections'!$B$2:$G$1380, 6, FALSE)</f>
        <v>3.4615384615384617E-2</v>
      </c>
    </row>
    <row r="140" spans="1:4" x14ac:dyDescent="0.45">
      <c r="A140" t="s">
        <v>714</v>
      </c>
      <c r="B140" t="e">
        <f>VLOOKUP(A140, Individual_Pitching___Dashboard[[Name]:[G]], 6, FALSE)</f>
        <v>#N/A</v>
      </c>
      <c r="C140" t="e">
        <f>VLOOKUP(A140, Individual_Pitching___Dashboard[], 21,FALSE)/'SP Per G'!B140</f>
        <v>#N/A</v>
      </c>
      <c r="D140">
        <f>VLOOKUP(A140, 'Starter - Projections'!$B$2:$R$1380, 17, FALSE)/VLOOKUP(A140, 'Starter - Projections'!$B$2:$G$1380, 6, FALSE)</f>
        <v>3.7499999999999999E-2</v>
      </c>
    </row>
    <row r="141" spans="1:4" x14ac:dyDescent="0.45">
      <c r="A141" t="s">
        <v>715</v>
      </c>
      <c r="B141" t="e">
        <f>VLOOKUP(A141, Individual_Pitching___Dashboard[[Name]:[G]], 6, FALSE)</f>
        <v>#N/A</v>
      </c>
      <c r="C141" t="e">
        <f>VLOOKUP(A141, Individual_Pitching___Dashboard[], 21,FALSE)/'SP Per G'!B141</f>
        <v>#N/A</v>
      </c>
      <c r="D141">
        <f>VLOOKUP(A141, 'Starter - Projections'!$B$2:$R$1380, 17, FALSE)/VLOOKUP(A141, 'Starter - Projections'!$B$2:$G$1380, 6, FALSE)</f>
        <v>3.6000000000000004E-2</v>
      </c>
    </row>
    <row r="142" spans="1:4" x14ac:dyDescent="0.45">
      <c r="A142" t="s">
        <v>716</v>
      </c>
      <c r="B142" t="e">
        <f>VLOOKUP(A142, Individual_Pitching___Dashboard[[Name]:[G]], 6, FALSE)</f>
        <v>#N/A</v>
      </c>
      <c r="C142" t="e">
        <f>VLOOKUP(A142, Individual_Pitching___Dashboard[], 21,FALSE)/'SP Per G'!B142</f>
        <v>#N/A</v>
      </c>
      <c r="D142">
        <f>VLOOKUP(A142, 'Starter - Projections'!$B$2:$R$1380, 17, FALSE)/VLOOKUP(A142, 'Starter - Projections'!$B$2:$G$1380, 6, FALSE)</f>
        <v>3.2000000000000001E-2</v>
      </c>
    </row>
    <row r="143" spans="1:4" x14ac:dyDescent="0.45">
      <c r="A143" t="s">
        <v>717</v>
      </c>
      <c r="B143" t="e">
        <f>VLOOKUP(A143, Individual_Pitching___Dashboard[[Name]:[G]], 6, FALSE)</f>
        <v>#N/A</v>
      </c>
      <c r="C143" t="e">
        <f>VLOOKUP(A143, Individual_Pitching___Dashboard[], 21,FALSE)/'SP Per G'!B143</f>
        <v>#N/A</v>
      </c>
      <c r="D143">
        <f>VLOOKUP(A143, 'Starter - Projections'!$B$2:$R$1380, 17, FALSE)/VLOOKUP(A143, 'Starter - Projections'!$B$2:$G$1380, 6, FALSE)</f>
        <v>2.9166666666666664E-2</v>
      </c>
    </row>
    <row r="144" spans="1:4" x14ac:dyDescent="0.45">
      <c r="A144" t="s">
        <v>718</v>
      </c>
      <c r="B144" t="e">
        <f>VLOOKUP(A144, Individual_Pitching___Dashboard[[Name]:[G]], 6, FALSE)</f>
        <v>#N/A</v>
      </c>
      <c r="C144" t="e">
        <f>VLOOKUP(A144, Individual_Pitching___Dashboard[], 21,FALSE)/'SP Per G'!B144</f>
        <v>#N/A</v>
      </c>
      <c r="D144">
        <f>VLOOKUP(A144, 'Starter - Projections'!$B$2:$R$1380, 17, FALSE)/VLOOKUP(A144, 'Starter - Projections'!$B$2:$G$1380, 6, FALSE)</f>
        <v>2.9166666666666664E-2</v>
      </c>
    </row>
    <row r="145" spans="1:4" x14ac:dyDescent="0.45">
      <c r="A145" t="s">
        <v>719</v>
      </c>
      <c r="B145" t="e">
        <f>VLOOKUP(A145, Individual_Pitching___Dashboard[[Name]:[G]], 6, FALSE)</f>
        <v>#N/A</v>
      </c>
      <c r="C145" t="e">
        <f>VLOOKUP(A145, Individual_Pitching___Dashboard[], 21,FALSE)/'SP Per G'!B145</f>
        <v>#N/A</v>
      </c>
      <c r="D145">
        <f>VLOOKUP(A145, 'Starter - Projections'!$B$2:$R$1380, 17, FALSE)/VLOOKUP(A145, 'Starter - Projections'!$B$2:$G$1380, 6, FALSE)</f>
        <v>2.3076923076923075E-2</v>
      </c>
    </row>
    <row r="146" spans="1:4" x14ac:dyDescent="0.45">
      <c r="A146" t="s">
        <v>720</v>
      </c>
      <c r="B146" t="e">
        <f>VLOOKUP(A146, Individual_Pitching___Dashboard[[Name]:[G]], 6, FALSE)</f>
        <v>#N/A</v>
      </c>
      <c r="C146" t="e">
        <f>VLOOKUP(A146, Individual_Pitching___Dashboard[], 21,FALSE)/'SP Per G'!B146</f>
        <v>#N/A</v>
      </c>
      <c r="D146">
        <f>VLOOKUP(A146, 'Starter - Projections'!$B$2:$R$1380, 17, FALSE)/VLOOKUP(A146, 'Starter - Projections'!$B$2:$G$1380, 6, FALSE)</f>
        <v>2.2222222222222223E-2</v>
      </c>
    </row>
    <row r="147" spans="1:4" x14ac:dyDescent="0.45">
      <c r="A147" t="s">
        <v>721</v>
      </c>
      <c r="B147" t="e">
        <f>VLOOKUP(A147, Individual_Pitching___Dashboard[[Name]:[G]], 6, FALSE)</f>
        <v>#N/A</v>
      </c>
      <c r="C147" t="e">
        <f>VLOOKUP(A147, Individual_Pitching___Dashboard[], 21,FALSE)/'SP Per G'!B147</f>
        <v>#N/A</v>
      </c>
      <c r="D147">
        <f>VLOOKUP(A147, 'Starter - Projections'!$B$2:$R$1380, 17, FALSE)/VLOOKUP(A147, 'Starter - Projections'!$B$2:$G$1380, 6, FALSE)</f>
        <v>8.3333333333333332E-3</v>
      </c>
    </row>
    <row r="148" spans="1:4" x14ac:dyDescent="0.45">
      <c r="A148" t="s">
        <v>555</v>
      </c>
      <c r="B148">
        <f>VLOOKUP(A148, Individual_Pitching___Dashboard[[Name]:[G]], 6, FALSE)</f>
        <v>4</v>
      </c>
      <c r="C148">
        <f>VLOOKUP(A148, Individual_Pitching___Dashboard[], 21,FALSE)/'SP Per G'!B148</f>
        <v>0</v>
      </c>
      <c r="D148">
        <f>VLOOKUP(A148, 'Starter - Projections'!$B$2:$R$1380, 17, FALSE)/VLOOKUP(A148, 'Starter - Projections'!$B$2:$G$1380, 6, FALSE)</f>
        <v>0.1217391304347826</v>
      </c>
    </row>
    <row r="149" spans="1:4" x14ac:dyDescent="0.45">
      <c r="A149" t="s">
        <v>722</v>
      </c>
      <c r="B149">
        <f>VLOOKUP(A149, Individual_Pitching___Dashboard[[Name]:[G]], 6, FALSE)</f>
        <v>5</v>
      </c>
      <c r="C149">
        <f>VLOOKUP(A149, Individual_Pitching___Dashboard[], 21,FALSE)/'SP Per G'!B149</f>
        <v>-0.02</v>
      </c>
      <c r="D149">
        <f>VLOOKUP(A149, 'Starter - Projections'!$B$2:$R$1380, 17, FALSE)/VLOOKUP(A149, 'Starter - Projections'!$B$2:$G$1380, 6, FALSE)</f>
        <v>6.7857142857142852E-2</v>
      </c>
    </row>
    <row r="150" spans="1:4" x14ac:dyDescent="0.45">
      <c r="A150" t="s">
        <v>314</v>
      </c>
      <c r="B150">
        <f>VLOOKUP(A150, Individual_Pitching___Dashboard[[Name]:[G]], 6, FALSE)</f>
        <v>5</v>
      </c>
      <c r="C150">
        <f>VLOOKUP(A150, Individual_Pitching___Dashboard[], 21,FALSE)/'SP Per G'!B150</f>
        <v>0.06</v>
      </c>
      <c r="D150">
        <f>VLOOKUP(A150, 'Starter - Projections'!$B$2:$R$1380, 17, FALSE)/VLOOKUP(A150, 'Starter - Projections'!$B$2:$G$1380, 6, FALSE)</f>
        <v>7.8260869565217397E-2</v>
      </c>
    </row>
    <row r="151" spans="1:4" x14ac:dyDescent="0.45">
      <c r="A151" t="s">
        <v>723</v>
      </c>
      <c r="B151">
        <f>VLOOKUP(A151, Individual_Pitching___Dashboard[[Name]:[G]], 6, FALSE)</f>
        <v>4</v>
      </c>
      <c r="C151">
        <f>VLOOKUP(A151, Individual_Pitching___Dashboard[], 21,FALSE)/'SP Per G'!B151</f>
        <v>0.15</v>
      </c>
      <c r="D151">
        <f>VLOOKUP(A151, 'Starter - Projections'!$B$2:$R$1380, 17, FALSE)/VLOOKUP(A151, 'Starter - Projections'!$B$2:$G$1380, 6, FALSE)</f>
        <v>7.4999999999999997E-2</v>
      </c>
    </row>
    <row r="152" spans="1:4" x14ac:dyDescent="0.45">
      <c r="A152" t="s">
        <v>325</v>
      </c>
      <c r="B152">
        <f>VLOOKUP(A152, Individual_Pitching___Dashboard[[Name]:[G]], 6, FALSE)</f>
        <v>5</v>
      </c>
      <c r="C152">
        <f>VLOOKUP(A152, Individual_Pitching___Dashboard[], 21,FALSE)/'SP Per G'!B152</f>
        <v>0.04</v>
      </c>
      <c r="D152">
        <f>VLOOKUP(A152, 'Starter - Projections'!$B$2:$R$1380, 17, FALSE)/VLOOKUP(A152, 'Starter - Projections'!$B$2:$G$1380, 6, FALSE)</f>
        <v>7.8260869565217397E-2</v>
      </c>
    </row>
    <row r="153" spans="1:4" x14ac:dyDescent="0.45">
      <c r="A153" t="s">
        <v>343</v>
      </c>
      <c r="B153">
        <f>VLOOKUP(A153, Individual_Pitching___Dashboard[[Name]:[G]], 6, FALSE)</f>
        <v>5</v>
      </c>
      <c r="C153">
        <f>VLOOKUP(A153, Individual_Pitching___Dashboard[], 21,FALSE)/'SP Per G'!B153</f>
        <v>0.02</v>
      </c>
      <c r="D153">
        <f>VLOOKUP(A153, 'Starter - Projections'!$B$2:$R$1380, 17, FALSE)/VLOOKUP(A153, 'Starter - Projections'!$B$2:$G$1380, 6, FALSE)</f>
        <v>7.4999999999999997E-2</v>
      </c>
    </row>
    <row r="154" spans="1:4" x14ac:dyDescent="0.45">
      <c r="A154" t="s">
        <v>724</v>
      </c>
      <c r="B154">
        <f>VLOOKUP(A154, Individual_Pitching___Dashboard[[Name]:[G]], 6, FALSE)</f>
        <v>4</v>
      </c>
      <c r="C154">
        <f>VLOOKUP(A154, Individual_Pitching___Dashboard[], 21,FALSE)/'SP Per G'!B154</f>
        <v>-0.125</v>
      </c>
      <c r="D154">
        <f>VLOOKUP(A154, 'Starter - Projections'!$B$2:$R$1380, 17, FALSE)/VLOOKUP(A154, 'Starter - Projections'!$B$2:$G$1380, 6, FALSE)</f>
        <v>6.0714285714285714E-2</v>
      </c>
    </row>
    <row r="155" spans="1:4" x14ac:dyDescent="0.45">
      <c r="A155" t="s">
        <v>725</v>
      </c>
      <c r="B155" t="e">
        <f>VLOOKUP(A155, Individual_Pitching___Dashboard[[Name]:[G]], 6, FALSE)</f>
        <v>#N/A</v>
      </c>
      <c r="C155" t="e">
        <f>VLOOKUP(A155, Individual_Pitching___Dashboard[], 21,FALSE)/'SP Per G'!B155</f>
        <v>#N/A</v>
      </c>
      <c r="D155">
        <f>VLOOKUP(A155, 'Starter - Projections'!$B$2:$R$1380, 17, FALSE)/VLOOKUP(A155, 'Starter - Projections'!$B$2:$G$1380, 6, FALSE)</f>
        <v>6.5384615384615388E-2</v>
      </c>
    </row>
    <row r="156" spans="1:4" x14ac:dyDescent="0.45">
      <c r="A156" t="s">
        <v>726</v>
      </c>
      <c r="B156" t="e">
        <f>VLOOKUP(A156, Individual_Pitching___Dashboard[[Name]:[G]], 6, FALSE)</f>
        <v>#N/A</v>
      </c>
      <c r="C156" t="e">
        <f>VLOOKUP(A156, Individual_Pitching___Dashboard[], 21,FALSE)/'SP Per G'!B156</f>
        <v>#N/A</v>
      </c>
      <c r="D156">
        <f>VLOOKUP(A156, 'Starter - Projections'!$B$2:$R$1380, 17, FALSE)/VLOOKUP(A156, 'Starter - Projections'!$B$2:$G$1380, 6, FALSE)</f>
        <v>6.9565217391304349E-2</v>
      </c>
    </row>
    <row r="157" spans="1:4" x14ac:dyDescent="0.45">
      <c r="A157" t="s">
        <v>326</v>
      </c>
      <c r="B157">
        <f>VLOOKUP(A157, Individual_Pitching___Dashboard[[Name]:[G]], 6, FALSE)</f>
        <v>4</v>
      </c>
      <c r="C157">
        <f>VLOOKUP(A157, Individual_Pitching___Dashboard[], 21,FALSE)/'SP Per G'!B157</f>
        <v>0.05</v>
      </c>
      <c r="D157">
        <f>VLOOKUP(A157, 'Starter - Projections'!$B$2:$R$1380, 17, FALSE)/VLOOKUP(A157, 'Starter - Projections'!$B$2:$G$1380, 6, FALSE)</f>
        <v>6.4000000000000001E-2</v>
      </c>
    </row>
    <row r="158" spans="1:4" x14ac:dyDescent="0.45">
      <c r="A158" t="s">
        <v>727</v>
      </c>
      <c r="B158" t="e">
        <f>VLOOKUP(A158, Individual_Pitching___Dashboard[[Name]:[G]], 6, FALSE)</f>
        <v>#N/A</v>
      </c>
      <c r="C158" t="e">
        <f>VLOOKUP(A158, Individual_Pitching___Dashboard[], 21,FALSE)/'SP Per G'!B158</f>
        <v>#N/A</v>
      </c>
      <c r="D158">
        <f>VLOOKUP(A158, 'Starter - Projections'!$B$2:$R$1380, 17, FALSE)/VLOOKUP(A158, 'Starter - Projections'!$B$2:$G$1380, 6, FALSE)</f>
        <v>6.5217391304347824E-2</v>
      </c>
    </row>
    <row r="159" spans="1:4" x14ac:dyDescent="0.45">
      <c r="A159" t="s">
        <v>728</v>
      </c>
      <c r="B159" t="e">
        <f>VLOOKUP(A159, Individual_Pitching___Dashboard[[Name]:[G]], 6, FALSE)</f>
        <v>#N/A</v>
      </c>
      <c r="C159" t="e">
        <f>VLOOKUP(A159, Individual_Pitching___Dashboard[], 21,FALSE)/'SP Per G'!B159</f>
        <v>#N/A</v>
      </c>
      <c r="D159">
        <f>VLOOKUP(A159, 'Starter - Projections'!$B$2:$R$1380, 17, FALSE)/VLOOKUP(A159, 'Starter - Projections'!$B$2:$G$1380, 6, FALSE)</f>
        <v>5.2000000000000005E-2</v>
      </c>
    </row>
    <row r="160" spans="1:4" x14ac:dyDescent="0.45">
      <c r="A160" t="s">
        <v>729</v>
      </c>
      <c r="B160">
        <f>VLOOKUP(A160, Individual_Pitching___Dashboard[[Name]:[G]], 6, FALSE)</f>
        <v>9</v>
      </c>
      <c r="C160">
        <f>VLOOKUP(A160, Individual_Pitching___Dashboard[], 21,FALSE)/'SP Per G'!B160</f>
        <v>0</v>
      </c>
      <c r="D160">
        <f>VLOOKUP(A160, 'Starter - Projections'!$B$2:$R$1380, 17, FALSE)/VLOOKUP(A160, 'Starter - Projections'!$B$2:$G$1380, 6, FALSE)</f>
        <v>4.1935483870967745E-2</v>
      </c>
    </row>
    <row r="161" spans="1:4" x14ac:dyDescent="0.45">
      <c r="A161" t="s">
        <v>730</v>
      </c>
      <c r="B161" t="e">
        <f>VLOOKUP(A161, Individual_Pitching___Dashboard[[Name]:[G]], 6, FALSE)</f>
        <v>#N/A</v>
      </c>
      <c r="C161" t="e">
        <f>VLOOKUP(A161, Individual_Pitching___Dashboard[], 21,FALSE)/'SP Per G'!B161</f>
        <v>#N/A</v>
      </c>
      <c r="D161">
        <f>VLOOKUP(A161, 'Starter - Projections'!$B$2:$R$1380, 17, FALSE)/VLOOKUP(A161, 'Starter - Projections'!$B$2:$G$1380, 6, FALSE)</f>
        <v>5.6521739130434782E-2</v>
      </c>
    </row>
    <row r="162" spans="1:4" x14ac:dyDescent="0.45">
      <c r="A162" t="s">
        <v>731</v>
      </c>
      <c r="B162" t="e">
        <f>VLOOKUP(A162, Individual_Pitching___Dashboard[[Name]:[G]], 6, FALSE)</f>
        <v>#N/A</v>
      </c>
      <c r="C162" t="e">
        <f>VLOOKUP(A162, Individual_Pitching___Dashboard[], 21,FALSE)/'SP Per G'!B162</f>
        <v>#N/A</v>
      </c>
      <c r="D162">
        <f>VLOOKUP(A162, 'Starter - Projections'!$B$2:$R$1380, 17, FALSE)/VLOOKUP(A162, 'Starter - Projections'!$B$2:$G$1380, 6, FALSE)</f>
        <v>5.2173913043478258E-2</v>
      </c>
    </row>
    <row r="163" spans="1:4" x14ac:dyDescent="0.45">
      <c r="A163" t="s">
        <v>323</v>
      </c>
      <c r="B163">
        <f>VLOOKUP(A163, Individual_Pitching___Dashboard[[Name]:[G]], 6, FALSE)</f>
        <v>4</v>
      </c>
      <c r="C163">
        <f>VLOOKUP(A163, Individual_Pitching___Dashboard[], 21,FALSE)/'SP Per G'!B163</f>
        <v>0.1</v>
      </c>
      <c r="D163">
        <f>VLOOKUP(A163, 'Starter - Projections'!$B$2:$R$1380, 17, FALSE)/VLOOKUP(A163, 'Starter - Projections'!$B$2:$G$1380, 6, FALSE)</f>
        <v>4.8000000000000001E-2</v>
      </c>
    </row>
    <row r="164" spans="1:4" x14ac:dyDescent="0.45">
      <c r="A164" t="s">
        <v>321</v>
      </c>
      <c r="B164">
        <f>VLOOKUP(A164, Individual_Pitching___Dashboard[[Name]:[G]], 6, FALSE)</f>
        <v>4</v>
      </c>
      <c r="C164">
        <f>VLOOKUP(A164, Individual_Pitching___Dashboard[], 21,FALSE)/'SP Per G'!B164</f>
        <v>7.4999999999999997E-2</v>
      </c>
      <c r="D164">
        <f>VLOOKUP(A164, 'Starter - Projections'!$B$2:$R$1380, 17, FALSE)/VLOOKUP(A164, 'Starter - Projections'!$B$2:$G$1380, 6, FALSE)</f>
        <v>4.2857142857142858E-2</v>
      </c>
    </row>
    <row r="165" spans="1:4" x14ac:dyDescent="0.45">
      <c r="A165" t="s">
        <v>732</v>
      </c>
      <c r="B165" t="e">
        <f>VLOOKUP(A165, Individual_Pitching___Dashboard[[Name]:[G]], 6, FALSE)</f>
        <v>#N/A</v>
      </c>
      <c r="C165" t="e">
        <f>VLOOKUP(A165, Individual_Pitching___Dashboard[], 21,FALSE)/'SP Per G'!B165</f>
        <v>#N/A</v>
      </c>
      <c r="D165">
        <f>VLOOKUP(A165, 'Starter - Projections'!$B$2:$R$1380, 17, FALSE)/VLOOKUP(A165, 'Starter - Projections'!$B$2:$G$1380, 6, FALSE)</f>
        <v>4.8000000000000001E-2</v>
      </c>
    </row>
    <row r="166" spans="1:4" x14ac:dyDescent="0.45">
      <c r="A166" t="s">
        <v>733</v>
      </c>
      <c r="B166" t="e">
        <f>VLOOKUP(A166, Individual_Pitching___Dashboard[[Name]:[G]], 6, FALSE)</f>
        <v>#N/A</v>
      </c>
      <c r="C166" t="e">
        <f>VLOOKUP(A166, Individual_Pitching___Dashboard[], 21,FALSE)/'SP Per G'!B166</f>
        <v>#N/A</v>
      </c>
      <c r="D166">
        <f>VLOOKUP(A166, 'Starter - Projections'!$B$2:$R$1380, 17, FALSE)/VLOOKUP(A166, 'Starter - Projections'!$B$2:$G$1380, 6, FALSE)</f>
        <v>4.8000000000000001E-2</v>
      </c>
    </row>
    <row r="167" spans="1:4" x14ac:dyDescent="0.45">
      <c r="A167" t="s">
        <v>346</v>
      </c>
      <c r="B167">
        <f>VLOOKUP(A167, Individual_Pitching___Dashboard[[Name]:[G]], 6, FALSE)</f>
        <v>5</v>
      </c>
      <c r="C167">
        <f>VLOOKUP(A167, Individual_Pitching___Dashboard[], 21,FALSE)/'SP Per G'!B167</f>
        <v>0.02</v>
      </c>
      <c r="D167">
        <f>VLOOKUP(A167, 'Starter - Projections'!$B$2:$R$1380, 17, FALSE)/VLOOKUP(A167, 'Starter - Projections'!$B$2:$G$1380, 6, FALSE)</f>
        <v>4.6153846153846149E-2</v>
      </c>
    </row>
    <row r="168" spans="1:4" x14ac:dyDescent="0.45">
      <c r="A168" t="s">
        <v>734</v>
      </c>
      <c r="B168" t="e">
        <f>VLOOKUP(A168, Individual_Pitching___Dashboard[[Name]:[G]], 6, FALSE)</f>
        <v>#N/A</v>
      </c>
      <c r="C168" t="e">
        <f>VLOOKUP(A168, Individual_Pitching___Dashboard[], 21,FALSE)/'SP Per G'!B168</f>
        <v>#N/A</v>
      </c>
      <c r="D168">
        <f>VLOOKUP(A168, 'Starter - Projections'!$B$2:$R$1380, 17, FALSE)/VLOOKUP(A168, 'Starter - Projections'!$B$2:$G$1380, 6, FALSE)</f>
        <v>4.9999999999999996E-2</v>
      </c>
    </row>
    <row r="169" spans="1:4" x14ac:dyDescent="0.45">
      <c r="A169" t="s">
        <v>735</v>
      </c>
      <c r="B169">
        <f>VLOOKUP(A169, Individual_Pitching___Dashboard[[Name]:[G]], 6, FALSE)</f>
        <v>5</v>
      </c>
      <c r="C169">
        <f>VLOOKUP(A169, Individual_Pitching___Dashboard[], 21,FALSE)/'SP Per G'!B169</f>
        <v>0</v>
      </c>
      <c r="D169">
        <f>VLOOKUP(A169, 'Starter - Projections'!$B$2:$R$1380, 17, FALSE)/VLOOKUP(A169, 'Starter - Projections'!$B$2:$G$1380, 6, FALSE)</f>
        <v>4.2857142857142858E-2</v>
      </c>
    </row>
    <row r="170" spans="1:4" x14ac:dyDescent="0.45">
      <c r="A170" t="s">
        <v>736</v>
      </c>
      <c r="B170">
        <f>VLOOKUP(A170, Individual_Pitching___Dashboard[[Name]:[G]], 6, FALSE)</f>
        <v>2</v>
      </c>
      <c r="C170">
        <f>VLOOKUP(A170, Individual_Pitching___Dashboard[], 21,FALSE)/'SP Per G'!B170</f>
        <v>0.25</v>
      </c>
      <c r="D170">
        <f>VLOOKUP(A170, 'Starter - Projections'!$B$2:$R$1380, 17, FALSE)/VLOOKUP(A170, 'Starter - Projections'!$B$2:$G$1380, 6, FALSE)</f>
        <v>4.5833333333333337E-2</v>
      </c>
    </row>
    <row r="171" spans="1:4" x14ac:dyDescent="0.45">
      <c r="A171" t="s">
        <v>737</v>
      </c>
      <c r="B171" t="e">
        <f>VLOOKUP(A171, Individual_Pitching___Dashboard[[Name]:[G]], 6, FALSE)</f>
        <v>#N/A</v>
      </c>
      <c r="C171" t="e">
        <f>VLOOKUP(A171, Individual_Pitching___Dashboard[], 21,FALSE)/'SP Per G'!B171</f>
        <v>#N/A</v>
      </c>
      <c r="D171">
        <f>VLOOKUP(A171, 'Starter - Projections'!$B$2:$R$1380, 17, FALSE)/VLOOKUP(A171, 'Starter - Projections'!$B$2:$G$1380, 6, FALSE)</f>
        <v>4.7826086956521741E-2</v>
      </c>
    </row>
    <row r="172" spans="1:4" x14ac:dyDescent="0.45">
      <c r="A172" t="s">
        <v>738</v>
      </c>
      <c r="B172" t="e">
        <f>VLOOKUP(A172, Individual_Pitching___Dashboard[[Name]:[G]], 6, FALSE)</f>
        <v>#N/A</v>
      </c>
      <c r="C172" t="e">
        <f>VLOOKUP(A172, Individual_Pitching___Dashboard[], 21,FALSE)/'SP Per G'!B172</f>
        <v>#N/A</v>
      </c>
      <c r="D172">
        <f>VLOOKUP(A172, 'Starter - Projections'!$B$2:$R$1380, 17, FALSE)/VLOOKUP(A172, 'Starter - Projections'!$B$2:$G$1380, 6, FALSE)</f>
        <v>4.0740740740740744E-2</v>
      </c>
    </row>
    <row r="173" spans="1:4" x14ac:dyDescent="0.45">
      <c r="A173" t="s">
        <v>567</v>
      </c>
      <c r="B173">
        <f>VLOOKUP(A173, Individual_Pitching___Dashboard[[Name]:[G]], 6, FALSE)</f>
        <v>4</v>
      </c>
      <c r="C173">
        <f>VLOOKUP(A173, Individual_Pitching___Dashboard[], 21,FALSE)/'SP Per G'!B173</f>
        <v>0</v>
      </c>
      <c r="D173">
        <f>VLOOKUP(A173, 'Starter - Projections'!$B$2:$R$1380, 17, FALSE)/VLOOKUP(A173, 'Starter - Projections'!$B$2:$G$1380, 6, FALSE)</f>
        <v>4.0740740740740744E-2</v>
      </c>
    </row>
    <row r="174" spans="1:4" x14ac:dyDescent="0.45">
      <c r="A174" t="s">
        <v>739</v>
      </c>
      <c r="B174" t="e">
        <f>VLOOKUP(A174, Individual_Pitching___Dashboard[[Name]:[G]], 6, FALSE)</f>
        <v>#N/A</v>
      </c>
      <c r="C174" t="e">
        <f>VLOOKUP(A174, Individual_Pitching___Dashboard[], 21,FALSE)/'SP Per G'!B174</f>
        <v>#N/A</v>
      </c>
      <c r="D174">
        <f>VLOOKUP(A174, 'Starter - Projections'!$B$2:$R$1380, 17, FALSE)/VLOOKUP(A174, 'Starter - Projections'!$B$2:$G$1380, 6, FALSE)</f>
        <v>4.5833333333333337E-2</v>
      </c>
    </row>
    <row r="175" spans="1:4" x14ac:dyDescent="0.45">
      <c r="A175" t="s">
        <v>740</v>
      </c>
      <c r="B175" t="e">
        <f>VLOOKUP(A175, Individual_Pitching___Dashboard[[Name]:[G]], 6, FALSE)</f>
        <v>#N/A</v>
      </c>
      <c r="C175" t="e">
        <f>VLOOKUP(A175, Individual_Pitching___Dashboard[], 21,FALSE)/'SP Per G'!B175</f>
        <v>#N/A</v>
      </c>
      <c r="D175">
        <f>VLOOKUP(A175, 'Starter - Projections'!$B$2:$R$1380, 17, FALSE)/VLOOKUP(A175, 'Starter - Projections'!$B$2:$G$1380, 6, FALSE)</f>
        <v>0.04</v>
      </c>
    </row>
    <row r="176" spans="1:4" x14ac:dyDescent="0.45">
      <c r="A176" t="s">
        <v>741</v>
      </c>
      <c r="B176" t="e">
        <f>VLOOKUP(A176, Individual_Pitching___Dashboard[[Name]:[G]], 6, FALSE)</f>
        <v>#N/A</v>
      </c>
      <c r="C176" t="e">
        <f>VLOOKUP(A176, Individual_Pitching___Dashboard[], 21,FALSE)/'SP Per G'!B176</f>
        <v>#N/A</v>
      </c>
      <c r="D176">
        <f>VLOOKUP(A176, 'Starter - Projections'!$B$2:$R$1380, 17, FALSE)/VLOOKUP(A176, 'Starter - Projections'!$B$2:$G$1380, 6, FALSE)</f>
        <v>4.3478260869565216E-2</v>
      </c>
    </row>
    <row r="177" spans="1:4" x14ac:dyDescent="0.45">
      <c r="A177" t="s">
        <v>742</v>
      </c>
      <c r="B177" t="e">
        <f>VLOOKUP(A177, Individual_Pitching___Dashboard[[Name]:[G]], 6, FALSE)</f>
        <v>#N/A</v>
      </c>
      <c r="C177" t="e">
        <f>VLOOKUP(A177, Individual_Pitching___Dashboard[], 21,FALSE)/'SP Per G'!B177</f>
        <v>#N/A</v>
      </c>
      <c r="D177">
        <f>VLOOKUP(A177, 'Starter - Projections'!$B$2:$R$1380, 17, FALSE)/VLOOKUP(A177, 'Starter - Projections'!$B$2:$G$1380, 6, FALSE)</f>
        <v>3.9130434782608699E-2</v>
      </c>
    </row>
    <row r="178" spans="1:4" x14ac:dyDescent="0.45">
      <c r="A178" t="s">
        <v>743</v>
      </c>
      <c r="B178" t="e">
        <f>VLOOKUP(A178, Individual_Pitching___Dashboard[[Name]:[G]], 6, FALSE)</f>
        <v>#N/A</v>
      </c>
      <c r="C178" t="e">
        <f>VLOOKUP(A178, Individual_Pitching___Dashboard[], 21,FALSE)/'SP Per G'!B178</f>
        <v>#N/A</v>
      </c>
      <c r="D178">
        <f>VLOOKUP(A178, 'Starter - Projections'!$B$2:$R$1380, 17, FALSE)/VLOOKUP(A178, 'Starter - Projections'!$B$2:$G$1380, 6, FALSE)</f>
        <v>3.7499999999999999E-2</v>
      </c>
    </row>
    <row r="179" spans="1:4" x14ac:dyDescent="0.45">
      <c r="A179" t="s">
        <v>744</v>
      </c>
      <c r="B179" t="e">
        <f>VLOOKUP(A179, Individual_Pitching___Dashboard[[Name]:[G]], 6, FALSE)</f>
        <v>#N/A</v>
      </c>
      <c r="C179" t="e">
        <f>VLOOKUP(A179, Individual_Pitching___Dashboard[], 21,FALSE)/'SP Per G'!B179</f>
        <v>#N/A</v>
      </c>
      <c r="D179">
        <f>VLOOKUP(A179, 'Starter - Projections'!$B$2:$R$1380, 17, FALSE)/VLOOKUP(A179, 'Starter - Projections'!$B$2:$G$1380, 6, FALSE)</f>
        <v>3.6000000000000004E-2</v>
      </c>
    </row>
    <row r="180" spans="1:4" x14ac:dyDescent="0.45">
      <c r="A180" t="s">
        <v>745</v>
      </c>
      <c r="B180" t="e">
        <f>VLOOKUP(A180, Individual_Pitching___Dashboard[[Name]:[G]], 6, FALSE)</f>
        <v>#N/A</v>
      </c>
      <c r="C180" t="e">
        <f>VLOOKUP(A180, Individual_Pitching___Dashboard[], 21,FALSE)/'SP Per G'!B180</f>
        <v>#N/A</v>
      </c>
      <c r="D180">
        <f>VLOOKUP(A180, 'Starter - Projections'!$B$2:$R$1380, 17, FALSE)/VLOOKUP(A180, 'Starter - Projections'!$B$2:$G$1380, 6, FALSE)</f>
        <v>3.6000000000000004E-2</v>
      </c>
    </row>
    <row r="181" spans="1:4" x14ac:dyDescent="0.45">
      <c r="A181" t="s">
        <v>746</v>
      </c>
      <c r="B181" t="e">
        <f>VLOOKUP(A181, Individual_Pitching___Dashboard[[Name]:[G]], 6, FALSE)</f>
        <v>#N/A</v>
      </c>
      <c r="C181" t="e">
        <f>VLOOKUP(A181, Individual_Pitching___Dashboard[], 21,FALSE)/'SP Per G'!B181</f>
        <v>#N/A</v>
      </c>
      <c r="D181">
        <f>VLOOKUP(A181, 'Starter - Projections'!$B$2:$R$1380, 17, FALSE)/VLOOKUP(A181, 'Starter - Projections'!$B$2:$G$1380, 6, FALSE)</f>
        <v>3.7499999999999999E-2</v>
      </c>
    </row>
    <row r="182" spans="1:4" x14ac:dyDescent="0.45">
      <c r="A182" t="s">
        <v>747</v>
      </c>
      <c r="B182" t="e">
        <f>VLOOKUP(A182, Individual_Pitching___Dashboard[[Name]:[G]], 6, FALSE)</f>
        <v>#N/A</v>
      </c>
      <c r="C182" t="e">
        <f>VLOOKUP(A182, Individual_Pitching___Dashboard[], 21,FALSE)/'SP Per G'!B182</f>
        <v>#N/A</v>
      </c>
      <c r="D182">
        <f>VLOOKUP(A182, 'Starter - Projections'!$B$2:$R$1380, 17, FALSE)/VLOOKUP(A182, 'Starter - Projections'!$B$2:$G$1380, 6, FALSE)</f>
        <v>3.4782608695652174E-2</v>
      </c>
    </row>
    <row r="183" spans="1:4" x14ac:dyDescent="0.45">
      <c r="A183" t="s">
        <v>748</v>
      </c>
      <c r="B183" t="e">
        <f>VLOOKUP(A183, Individual_Pitching___Dashboard[[Name]:[G]], 6, FALSE)</f>
        <v>#N/A</v>
      </c>
      <c r="C183" t="e">
        <f>VLOOKUP(A183, Individual_Pitching___Dashboard[], 21,FALSE)/'SP Per G'!B183</f>
        <v>#N/A</v>
      </c>
      <c r="D183">
        <f>VLOOKUP(A183, 'Starter - Projections'!$B$2:$R$1380, 17, FALSE)/VLOOKUP(A183, 'Starter - Projections'!$B$2:$G$1380, 6, FALSE)</f>
        <v>3.3333333333333333E-2</v>
      </c>
    </row>
    <row r="184" spans="1:4" x14ac:dyDescent="0.45">
      <c r="A184" t="s">
        <v>749</v>
      </c>
      <c r="B184" t="e">
        <f>VLOOKUP(A184, Individual_Pitching___Dashboard[[Name]:[G]], 6, FALSE)</f>
        <v>#N/A</v>
      </c>
      <c r="C184" t="e">
        <f>VLOOKUP(A184, Individual_Pitching___Dashboard[], 21,FALSE)/'SP Per G'!B184</f>
        <v>#N/A</v>
      </c>
      <c r="D184">
        <f>VLOOKUP(A184, 'Starter - Projections'!$B$2:$R$1380, 17, FALSE)/VLOOKUP(A184, 'Starter - Projections'!$B$2:$G$1380, 6, FALSE)</f>
        <v>3.4782608695652174E-2</v>
      </c>
    </row>
    <row r="185" spans="1:4" x14ac:dyDescent="0.45">
      <c r="A185" t="s">
        <v>750</v>
      </c>
      <c r="B185" t="e">
        <f>VLOOKUP(A185, Individual_Pitching___Dashboard[[Name]:[G]], 6, FALSE)</f>
        <v>#N/A</v>
      </c>
      <c r="C185" t="e">
        <f>VLOOKUP(A185, Individual_Pitching___Dashboard[], 21,FALSE)/'SP Per G'!B185</f>
        <v>#N/A</v>
      </c>
      <c r="D185">
        <f>VLOOKUP(A185, 'Starter - Projections'!$B$2:$R$1380, 17, FALSE)/VLOOKUP(A185, 'Starter - Projections'!$B$2:$G$1380, 6, FALSE)</f>
        <v>3.043478260869565E-2</v>
      </c>
    </row>
    <row r="186" spans="1:4" x14ac:dyDescent="0.45">
      <c r="A186" t="s">
        <v>751</v>
      </c>
      <c r="B186" t="e">
        <f>VLOOKUP(A186, Individual_Pitching___Dashboard[[Name]:[G]], 6, FALSE)</f>
        <v>#N/A</v>
      </c>
      <c r="C186" t="e">
        <f>VLOOKUP(A186, Individual_Pitching___Dashboard[], 21,FALSE)/'SP Per G'!B186</f>
        <v>#N/A</v>
      </c>
      <c r="D186">
        <f>VLOOKUP(A186, 'Starter - Projections'!$B$2:$R$1380, 17, FALSE)/VLOOKUP(A186, 'Starter - Projections'!$B$2:$G$1380, 6, FALSE)</f>
        <v>2.9166666666666664E-2</v>
      </c>
    </row>
    <row r="187" spans="1:4" x14ac:dyDescent="0.45">
      <c r="A187" t="s">
        <v>752</v>
      </c>
      <c r="B187" t="e">
        <f>VLOOKUP(A187, Individual_Pitching___Dashboard[[Name]:[G]], 6, FALSE)</f>
        <v>#N/A</v>
      </c>
      <c r="C187" t="e">
        <f>VLOOKUP(A187, Individual_Pitching___Dashboard[], 21,FALSE)/'SP Per G'!B187</f>
        <v>#N/A</v>
      </c>
      <c r="D187">
        <f>VLOOKUP(A187, 'Starter - Projections'!$B$2:$R$1380, 17, FALSE)/VLOOKUP(A187, 'Starter - Projections'!$B$2:$G$1380, 6, FALSE)</f>
        <v>2.9166666666666664E-2</v>
      </c>
    </row>
    <row r="188" spans="1:4" x14ac:dyDescent="0.45">
      <c r="A188" t="s">
        <v>753</v>
      </c>
      <c r="B188" t="e">
        <f>VLOOKUP(A188, Individual_Pitching___Dashboard[[Name]:[G]], 6, FALSE)</f>
        <v>#N/A</v>
      </c>
      <c r="C188" t="e">
        <f>VLOOKUP(A188, Individual_Pitching___Dashboard[], 21,FALSE)/'SP Per G'!B188</f>
        <v>#N/A</v>
      </c>
      <c r="D188">
        <f>VLOOKUP(A188, 'Starter - Projections'!$B$2:$R$1380, 17, FALSE)/VLOOKUP(A188, 'Starter - Projections'!$B$2:$G$1380, 6, FALSE)</f>
        <v>2.4E-2</v>
      </c>
    </row>
    <row r="189" spans="1:4" x14ac:dyDescent="0.45">
      <c r="A189" t="s">
        <v>754</v>
      </c>
      <c r="B189" t="e">
        <f>VLOOKUP(A189, Individual_Pitching___Dashboard[[Name]:[G]], 6, FALSE)</f>
        <v>#N/A</v>
      </c>
      <c r="C189" t="e">
        <f>VLOOKUP(A189, Individual_Pitching___Dashboard[], 21,FALSE)/'SP Per G'!B189</f>
        <v>#N/A</v>
      </c>
      <c r="D189">
        <f>VLOOKUP(A189, 'Starter - Projections'!$B$2:$R$1380, 17, FALSE)/VLOOKUP(A189, 'Starter - Projections'!$B$2:$G$1380, 6, FALSE)</f>
        <v>2.6086956521739129E-2</v>
      </c>
    </row>
    <row r="190" spans="1:4" x14ac:dyDescent="0.45">
      <c r="A190" t="s">
        <v>755</v>
      </c>
      <c r="B190" t="e">
        <f>VLOOKUP(A190, Individual_Pitching___Dashboard[[Name]:[G]], 6, FALSE)</f>
        <v>#N/A</v>
      </c>
      <c r="C190" t="e">
        <f>VLOOKUP(A190, Individual_Pitching___Dashboard[], 21,FALSE)/'SP Per G'!B190</f>
        <v>#N/A</v>
      </c>
      <c r="D190">
        <f>VLOOKUP(A190, 'Starter - Projections'!$B$2:$R$1380, 17, FALSE)/VLOOKUP(A190, 'Starter - Projections'!$B$2:$G$1380, 6, FALSE)</f>
        <v>2.1739130434782608E-2</v>
      </c>
    </row>
    <row r="191" spans="1:4" x14ac:dyDescent="0.45">
      <c r="A191" t="s">
        <v>756</v>
      </c>
      <c r="B191" t="e">
        <f>VLOOKUP(A191, Individual_Pitching___Dashboard[[Name]:[G]], 6, FALSE)</f>
        <v>#N/A</v>
      </c>
      <c r="C191" t="e">
        <f>VLOOKUP(A191, Individual_Pitching___Dashboard[], 21,FALSE)/'SP Per G'!B191</f>
        <v>#N/A</v>
      </c>
      <c r="D191">
        <f>VLOOKUP(A191, 'Starter - Projections'!$B$2:$R$1380, 17, FALSE)/VLOOKUP(A191, 'Starter - Projections'!$B$2:$G$1380, 6, FALSE)</f>
        <v>1.7391304347826087E-2</v>
      </c>
    </row>
    <row r="192" spans="1:4" x14ac:dyDescent="0.45">
      <c r="A192" t="s">
        <v>757</v>
      </c>
      <c r="B192" t="e">
        <f>VLOOKUP(A192, Individual_Pitching___Dashboard[[Name]:[G]], 6, FALSE)</f>
        <v>#N/A</v>
      </c>
      <c r="C192" t="e">
        <f>VLOOKUP(A192, Individual_Pitching___Dashboard[], 21,FALSE)/'SP Per G'!B192</f>
        <v>#N/A</v>
      </c>
      <c r="D192">
        <f>VLOOKUP(A192, 'Starter - Projections'!$B$2:$R$1380, 17, FALSE)/VLOOKUP(A192, 'Starter - Projections'!$B$2:$G$1380, 6, FALSE)</f>
        <v>1.7391304347826087E-2</v>
      </c>
    </row>
    <row r="193" spans="1:4" x14ac:dyDescent="0.45">
      <c r="A193" t="s">
        <v>758</v>
      </c>
      <c r="B193" t="e">
        <f>VLOOKUP(A193, Individual_Pitching___Dashboard[[Name]:[G]], 6, FALSE)</f>
        <v>#N/A</v>
      </c>
      <c r="C193" t="e">
        <f>VLOOKUP(A193, Individual_Pitching___Dashboard[], 21,FALSE)/'SP Per G'!B193</f>
        <v>#N/A</v>
      </c>
      <c r="D193">
        <f>VLOOKUP(A193, 'Starter - Projections'!$B$2:$R$1380, 17, FALSE)/VLOOKUP(A193, 'Starter - Projections'!$B$2:$G$1380, 6, FALSE)</f>
        <v>1.6666666666666666E-2</v>
      </c>
    </row>
    <row r="194" spans="1:4" x14ac:dyDescent="0.45">
      <c r="A194" t="s">
        <v>759</v>
      </c>
      <c r="B194" t="e">
        <f>VLOOKUP(A194, Individual_Pitching___Dashboard[[Name]:[G]], 6, FALSE)</f>
        <v>#N/A</v>
      </c>
      <c r="C194" t="e">
        <f>VLOOKUP(A194, Individual_Pitching___Dashboard[], 21,FALSE)/'SP Per G'!B194</f>
        <v>#N/A</v>
      </c>
      <c r="D194">
        <f>VLOOKUP(A194, 'Starter - Projections'!$B$2:$R$1380, 17, FALSE)/VLOOKUP(A194, 'Starter - Projections'!$B$2:$G$1380, 6, FALSE)</f>
        <v>1.1538461538461537E-2</v>
      </c>
    </row>
    <row r="195" spans="1:4" x14ac:dyDescent="0.45">
      <c r="A195" t="s">
        <v>760</v>
      </c>
      <c r="B195">
        <f>VLOOKUP(A195, Individual_Pitching___Dashboard[[Name]:[G]], 6, FALSE)</f>
        <v>4</v>
      </c>
      <c r="C195">
        <f>VLOOKUP(A195, Individual_Pitching___Dashboard[], 21,FALSE)/'SP Per G'!B195</f>
        <v>0.05</v>
      </c>
      <c r="D195">
        <f>VLOOKUP(A195, 'Starter - Projections'!$B$2:$R$1380, 17, FALSE)/VLOOKUP(A195, 'Starter - Projections'!$B$2:$G$1380, 6, FALSE)</f>
        <v>1.3043478260869565E-2</v>
      </c>
    </row>
    <row r="196" spans="1:4" x14ac:dyDescent="0.45">
      <c r="A196" t="s">
        <v>761</v>
      </c>
      <c r="B196" t="e">
        <f>VLOOKUP(A196, Individual_Pitching___Dashboard[[Name]:[G]], 6, FALSE)</f>
        <v>#N/A</v>
      </c>
      <c r="C196" t="e">
        <f>VLOOKUP(A196, Individual_Pitching___Dashboard[], 21,FALSE)/'SP Per G'!B196</f>
        <v>#N/A</v>
      </c>
      <c r="D196">
        <f>VLOOKUP(A196, 'Starter - Projections'!$B$2:$R$1380, 17, FALSE)/VLOOKUP(A196, 'Starter - Projections'!$B$2:$G$1380, 6, FALSE)</f>
        <v>1.3043478260869565E-2</v>
      </c>
    </row>
    <row r="197" spans="1:4" x14ac:dyDescent="0.45">
      <c r="A197" t="s">
        <v>762</v>
      </c>
      <c r="B197" t="e">
        <f>VLOOKUP(A197, Individual_Pitching___Dashboard[[Name]:[G]], 6, FALSE)</f>
        <v>#N/A</v>
      </c>
      <c r="C197" t="e">
        <f>VLOOKUP(A197, Individual_Pitching___Dashboard[], 21,FALSE)/'SP Per G'!B197</f>
        <v>#N/A</v>
      </c>
      <c r="D197">
        <f>VLOOKUP(A197, 'Starter - Projections'!$B$2:$R$1380, 17, FALSE)/VLOOKUP(A197, 'Starter - Projections'!$B$2:$G$1380, 6, FALSE)</f>
        <v>8.3333333333333332E-3</v>
      </c>
    </row>
    <row r="198" spans="1:4" x14ac:dyDescent="0.45">
      <c r="A198" t="s">
        <v>763</v>
      </c>
      <c r="B198" t="e">
        <f>VLOOKUP(A198, Individual_Pitching___Dashboard[[Name]:[G]], 6, FALSE)</f>
        <v>#N/A</v>
      </c>
      <c r="C198" t="e">
        <f>VLOOKUP(A198, Individual_Pitching___Dashboard[], 21,FALSE)/'SP Per G'!B198</f>
        <v>#N/A</v>
      </c>
      <c r="D198">
        <f>VLOOKUP(A198, 'Starter - Projections'!$B$2:$R$1380, 17, FALSE)/VLOOKUP(A198, 'Starter - Projections'!$B$2:$G$1380, 6, FALSE)</f>
        <v>0</v>
      </c>
    </row>
    <row r="199" spans="1:4" x14ac:dyDescent="0.45">
      <c r="A199" t="s">
        <v>764</v>
      </c>
      <c r="B199" t="e">
        <f>VLOOKUP(A199, Individual_Pitching___Dashboard[[Name]:[G]], 6, FALSE)</f>
        <v>#N/A</v>
      </c>
      <c r="C199" t="e">
        <f>VLOOKUP(A199, Individual_Pitching___Dashboard[], 21,FALSE)/'SP Per G'!B199</f>
        <v>#N/A</v>
      </c>
      <c r="D199">
        <f>VLOOKUP(A199, 'Starter - Projections'!$B$2:$R$1380, 17, FALSE)/VLOOKUP(A199, 'Starter - Projections'!$B$2:$G$1380, 6, FALSE)</f>
        <v>0.13181818181818181</v>
      </c>
    </row>
    <row r="200" spans="1:4" x14ac:dyDescent="0.45">
      <c r="A200" t="s">
        <v>765</v>
      </c>
      <c r="B200" t="e">
        <f>VLOOKUP(A200, Individual_Pitching___Dashboard[[Name]:[G]], 6, FALSE)</f>
        <v>#N/A</v>
      </c>
      <c r="C200" t="e">
        <f>VLOOKUP(A200, Individual_Pitching___Dashboard[], 21,FALSE)/'SP Per G'!B200</f>
        <v>#N/A</v>
      </c>
      <c r="D200">
        <f>VLOOKUP(A200, 'Starter - Projections'!$B$2:$R$1380, 17, FALSE)/VLOOKUP(A200, 'Starter - Projections'!$B$2:$G$1380, 6, FALSE)</f>
        <v>0.10909090909090909</v>
      </c>
    </row>
    <row r="201" spans="1:4" x14ac:dyDescent="0.45">
      <c r="A201" t="s">
        <v>305</v>
      </c>
      <c r="B201">
        <f>VLOOKUP(A201, Individual_Pitching___Dashboard[[Name]:[G]], 6, FALSE)</f>
        <v>6</v>
      </c>
      <c r="C201">
        <f>VLOOKUP(A201, Individual_Pitching___Dashboard[], 21,FALSE)/'SP Per G'!B201</f>
        <v>0.15</v>
      </c>
      <c r="D201">
        <f>VLOOKUP(A201, 'Starter - Projections'!$B$2:$R$1380, 17, FALSE)/VLOOKUP(A201, 'Starter - Projections'!$B$2:$G$1380, 6, FALSE)</f>
        <v>0.10909090909090909</v>
      </c>
    </row>
    <row r="202" spans="1:4" x14ac:dyDescent="0.45">
      <c r="A202" t="s">
        <v>766</v>
      </c>
      <c r="B202" t="e">
        <f>VLOOKUP(A202, Individual_Pitching___Dashboard[[Name]:[G]], 6, FALSE)</f>
        <v>#N/A</v>
      </c>
      <c r="C202" t="e">
        <f>VLOOKUP(A202, Individual_Pitching___Dashboard[], 21,FALSE)/'SP Per G'!B202</f>
        <v>#N/A</v>
      </c>
      <c r="D202">
        <f>VLOOKUP(A202, 'Starter - Projections'!$B$2:$R$1380, 17, FALSE)/VLOOKUP(A202, 'Starter - Projections'!$B$2:$G$1380, 6, FALSE)</f>
        <v>9.0909090909090912E-2</v>
      </c>
    </row>
    <row r="203" spans="1:4" x14ac:dyDescent="0.45">
      <c r="A203" t="s">
        <v>767</v>
      </c>
      <c r="B203" t="e">
        <f>VLOOKUP(A203, Individual_Pitching___Dashboard[[Name]:[G]], 6, FALSE)</f>
        <v>#N/A</v>
      </c>
      <c r="C203" t="e">
        <f>VLOOKUP(A203, Individual_Pitching___Dashboard[], 21,FALSE)/'SP Per G'!B203</f>
        <v>#N/A</v>
      </c>
      <c r="D203">
        <f>VLOOKUP(A203, 'Starter - Projections'!$B$2:$R$1380, 17, FALSE)/VLOOKUP(A203, 'Starter - Projections'!$B$2:$G$1380, 6, FALSE)</f>
        <v>7.4999999999999997E-2</v>
      </c>
    </row>
    <row r="204" spans="1:4" x14ac:dyDescent="0.45">
      <c r="A204" t="s">
        <v>768</v>
      </c>
      <c r="B204" t="e">
        <f>VLOOKUP(A204, Individual_Pitching___Dashboard[[Name]:[G]], 6, FALSE)</f>
        <v>#N/A</v>
      </c>
      <c r="C204" t="e">
        <f>VLOOKUP(A204, Individual_Pitching___Dashboard[], 21,FALSE)/'SP Per G'!B204</f>
        <v>#N/A</v>
      </c>
      <c r="D204">
        <f>VLOOKUP(A204, 'Starter - Projections'!$B$2:$R$1380, 17, FALSE)/VLOOKUP(A204, 'Starter - Projections'!$B$2:$G$1380, 6, FALSE)</f>
        <v>8.1818181818181818E-2</v>
      </c>
    </row>
    <row r="205" spans="1:4" x14ac:dyDescent="0.45">
      <c r="A205" t="s">
        <v>337</v>
      </c>
      <c r="B205">
        <f>VLOOKUP(A205, Individual_Pitching___Dashboard[[Name]:[G]], 6, FALSE)</f>
        <v>4</v>
      </c>
      <c r="C205">
        <f>VLOOKUP(A205, Individual_Pitching___Dashboard[], 21,FALSE)/'SP Per G'!B205</f>
        <v>0.05</v>
      </c>
      <c r="D205">
        <f>VLOOKUP(A205, 'Starter - Projections'!$B$2:$R$1380, 17, FALSE)/VLOOKUP(A205, 'Starter - Projections'!$B$2:$G$1380, 6, FALSE)</f>
        <v>6.2962962962962957E-2</v>
      </c>
    </row>
    <row r="206" spans="1:4" x14ac:dyDescent="0.45">
      <c r="A206" t="s">
        <v>552</v>
      </c>
      <c r="B206">
        <f>VLOOKUP(A206, Individual_Pitching___Dashboard[[Name]:[G]], 6, FALSE)</f>
        <v>3</v>
      </c>
      <c r="C206">
        <f>VLOOKUP(A206, Individual_Pitching___Dashboard[], 21,FALSE)/'SP Per G'!B206</f>
        <v>-3.3333333333333333E-2</v>
      </c>
      <c r="D206">
        <f>VLOOKUP(A206, 'Starter - Projections'!$B$2:$R$1380, 17, FALSE)/VLOOKUP(A206, 'Starter - Projections'!$B$2:$G$1380, 6, FALSE)</f>
        <v>5.6521739130434782E-2</v>
      </c>
    </row>
    <row r="207" spans="1:4" x14ac:dyDescent="0.45">
      <c r="A207" t="s">
        <v>769</v>
      </c>
      <c r="B207" t="e">
        <f>VLOOKUP(A207, Individual_Pitching___Dashboard[[Name]:[G]], 6, FALSE)</f>
        <v>#N/A</v>
      </c>
      <c r="C207" t="e">
        <f>VLOOKUP(A207, Individual_Pitching___Dashboard[], 21,FALSE)/'SP Per G'!B207</f>
        <v>#N/A</v>
      </c>
      <c r="D207">
        <f>VLOOKUP(A207, 'Starter - Projections'!$B$2:$R$1380, 17, FALSE)/VLOOKUP(A207, 'Starter - Projections'!$B$2:$G$1380, 6, FALSE)</f>
        <v>5.2000000000000005E-2</v>
      </c>
    </row>
    <row r="208" spans="1:4" x14ac:dyDescent="0.45">
      <c r="A208" t="s">
        <v>557</v>
      </c>
      <c r="B208">
        <f>VLOOKUP(A208, Individual_Pitching___Dashboard[[Name]:[G]], 6, FALSE)</f>
        <v>4</v>
      </c>
      <c r="C208">
        <f>VLOOKUP(A208, Individual_Pitching___Dashboard[], 21,FALSE)/'SP Per G'!B208</f>
        <v>-0.125</v>
      </c>
      <c r="D208">
        <f>VLOOKUP(A208, 'Starter - Projections'!$B$2:$R$1380, 17, FALSE)/VLOOKUP(A208, 'Starter - Projections'!$B$2:$G$1380, 6, FALSE)</f>
        <v>5.6521739130434782E-2</v>
      </c>
    </row>
    <row r="209" spans="1:4" x14ac:dyDescent="0.45">
      <c r="A209" t="s">
        <v>770</v>
      </c>
      <c r="B209" t="e">
        <f>VLOOKUP(A209, Individual_Pitching___Dashboard[[Name]:[G]], 6, FALSE)</f>
        <v>#N/A</v>
      </c>
      <c r="C209" t="e">
        <f>VLOOKUP(A209, Individual_Pitching___Dashboard[], 21,FALSE)/'SP Per G'!B209</f>
        <v>#N/A</v>
      </c>
      <c r="D209">
        <f>VLOOKUP(A209, 'Starter - Projections'!$B$2:$R$1380, 17, FALSE)/VLOOKUP(A209, 'Starter - Projections'!$B$2:$G$1380, 6, FALSE)</f>
        <v>4.9999999999999996E-2</v>
      </c>
    </row>
    <row r="210" spans="1:4" x14ac:dyDescent="0.45">
      <c r="A210" t="s">
        <v>771</v>
      </c>
      <c r="B210" t="e">
        <f>VLOOKUP(A210, Individual_Pitching___Dashboard[[Name]:[G]], 6, FALSE)</f>
        <v>#N/A</v>
      </c>
      <c r="C210" t="e">
        <f>VLOOKUP(A210, Individual_Pitching___Dashboard[], 21,FALSE)/'SP Per G'!B210</f>
        <v>#N/A</v>
      </c>
      <c r="D210">
        <f>VLOOKUP(A210, 'Starter - Projections'!$B$2:$R$1380, 17, FALSE)/VLOOKUP(A210, 'Starter - Projections'!$B$2:$G$1380, 6, FALSE)</f>
        <v>4.9999999999999996E-2</v>
      </c>
    </row>
    <row r="211" spans="1:4" x14ac:dyDescent="0.45">
      <c r="A211" t="s">
        <v>587</v>
      </c>
      <c r="B211">
        <f>VLOOKUP(A211, Individual_Pitching___Dashboard[[Name]:[G]], 6, FALSE)</f>
        <v>2</v>
      </c>
      <c r="C211">
        <f>VLOOKUP(A211, Individual_Pitching___Dashboard[], 21,FALSE)/'SP Per G'!B211</f>
        <v>0.05</v>
      </c>
      <c r="D211">
        <f>VLOOKUP(A211, 'Starter - Projections'!$B$2:$R$1380, 17, FALSE)/VLOOKUP(A211, 'Starter - Projections'!$B$2:$G$1380, 6, FALSE)</f>
        <v>4.6153846153846149E-2</v>
      </c>
    </row>
    <row r="212" spans="1:4" x14ac:dyDescent="0.45">
      <c r="A212" t="s">
        <v>772</v>
      </c>
      <c r="B212" t="e">
        <f>VLOOKUP(A212, Individual_Pitching___Dashboard[[Name]:[G]], 6, FALSE)</f>
        <v>#N/A</v>
      </c>
      <c r="C212" t="e">
        <f>VLOOKUP(A212, Individual_Pitching___Dashboard[], 21,FALSE)/'SP Per G'!B212</f>
        <v>#N/A</v>
      </c>
      <c r="D212">
        <f>VLOOKUP(A212, 'Starter - Projections'!$B$2:$R$1380, 17, FALSE)/VLOOKUP(A212, 'Starter - Projections'!$B$2:$G$1380, 6, FALSE)</f>
        <v>5.4545454545454543E-2</v>
      </c>
    </row>
    <row r="213" spans="1:4" x14ac:dyDescent="0.45">
      <c r="A213" t="s">
        <v>297</v>
      </c>
      <c r="B213">
        <f>VLOOKUP(A213, Individual_Pitching___Dashboard[[Name]:[G]], 6, FALSE)</f>
        <v>4</v>
      </c>
      <c r="C213">
        <f>VLOOKUP(A213, Individual_Pitching___Dashboard[], 21,FALSE)/'SP Per G'!B213</f>
        <v>0.125</v>
      </c>
      <c r="D213">
        <f>VLOOKUP(A213, 'Starter - Projections'!$B$2:$R$1380, 17, FALSE)/VLOOKUP(A213, 'Starter - Projections'!$B$2:$G$1380, 6, FALSE)</f>
        <v>4.7826086956521741E-2</v>
      </c>
    </row>
    <row r="214" spans="1:4" x14ac:dyDescent="0.45">
      <c r="A214" t="s">
        <v>773</v>
      </c>
      <c r="B214" t="e">
        <f>VLOOKUP(A214, Individual_Pitching___Dashboard[[Name]:[G]], 6, FALSE)</f>
        <v>#N/A</v>
      </c>
      <c r="C214" t="e">
        <f>VLOOKUP(A214, Individual_Pitching___Dashboard[], 21,FALSE)/'SP Per G'!B214</f>
        <v>#N/A</v>
      </c>
      <c r="D214">
        <f>VLOOKUP(A214, 'Starter - Projections'!$B$2:$R$1380, 17, FALSE)/VLOOKUP(A214, 'Starter - Projections'!$B$2:$G$1380, 6, FALSE)</f>
        <v>4.0740740740740744E-2</v>
      </c>
    </row>
    <row r="215" spans="1:4" x14ac:dyDescent="0.45">
      <c r="A215" t="s">
        <v>774</v>
      </c>
      <c r="B215" t="e">
        <f>VLOOKUP(A215, Individual_Pitching___Dashboard[[Name]:[G]], 6, FALSE)</f>
        <v>#N/A</v>
      </c>
      <c r="C215" t="e">
        <f>VLOOKUP(A215, Individual_Pitching___Dashboard[], 21,FALSE)/'SP Per G'!B215</f>
        <v>#N/A</v>
      </c>
      <c r="D215">
        <f>VLOOKUP(A215, 'Starter - Projections'!$B$2:$R$1380, 17, FALSE)/VLOOKUP(A215, 'Starter - Projections'!$B$2:$G$1380, 6, FALSE)</f>
        <v>0.05</v>
      </c>
    </row>
    <row r="216" spans="1:4" x14ac:dyDescent="0.45">
      <c r="A216" t="s">
        <v>775</v>
      </c>
      <c r="B216" t="e">
        <f>VLOOKUP(A216, Individual_Pitching___Dashboard[[Name]:[G]], 6, FALSE)</f>
        <v>#N/A</v>
      </c>
      <c r="C216" t="e">
        <f>VLOOKUP(A216, Individual_Pitching___Dashboard[], 21,FALSE)/'SP Per G'!B216</f>
        <v>#N/A</v>
      </c>
      <c r="D216">
        <f>VLOOKUP(A216, 'Starter - Projections'!$B$2:$R$1380, 17, FALSE)/VLOOKUP(A216, 'Starter - Projections'!$B$2:$G$1380, 6, FALSE)</f>
        <v>4.5454545454545456E-2</v>
      </c>
    </row>
    <row r="217" spans="1:4" x14ac:dyDescent="0.45">
      <c r="A217" t="s">
        <v>285</v>
      </c>
      <c r="B217">
        <f>VLOOKUP(A217, Individual_Pitching___Dashboard[[Name]:[G]], 6, FALSE)</f>
        <v>4</v>
      </c>
      <c r="C217">
        <f>VLOOKUP(A217, Individual_Pitching___Dashboard[], 21,FALSE)/'SP Per G'!B217</f>
        <v>0.15</v>
      </c>
      <c r="D217">
        <f>VLOOKUP(A217, 'Starter - Projections'!$B$2:$R$1380, 17, FALSE)/VLOOKUP(A217, 'Starter - Projections'!$B$2:$G$1380, 6, FALSE)</f>
        <v>4.3478260869565216E-2</v>
      </c>
    </row>
    <row r="218" spans="1:4" x14ac:dyDescent="0.45">
      <c r="A218" t="s">
        <v>776</v>
      </c>
      <c r="B218" t="e">
        <f>VLOOKUP(A218, Individual_Pitching___Dashboard[[Name]:[G]], 6, FALSE)</f>
        <v>#N/A</v>
      </c>
      <c r="C218" t="e">
        <f>VLOOKUP(A218, Individual_Pitching___Dashboard[], 21,FALSE)/'SP Per G'!B218</f>
        <v>#N/A</v>
      </c>
      <c r="D218">
        <f>VLOOKUP(A218, 'Starter - Projections'!$B$2:$R$1380, 17, FALSE)/VLOOKUP(A218, 'Starter - Projections'!$B$2:$G$1380, 6, FALSE)</f>
        <v>4.1666666666666664E-2</v>
      </c>
    </row>
    <row r="219" spans="1:4" x14ac:dyDescent="0.45">
      <c r="A219" t="s">
        <v>777</v>
      </c>
      <c r="B219" t="e">
        <f>VLOOKUP(A219, Individual_Pitching___Dashboard[[Name]:[G]], 6, FALSE)</f>
        <v>#N/A</v>
      </c>
      <c r="C219" t="e">
        <f>VLOOKUP(A219, Individual_Pitching___Dashboard[], 21,FALSE)/'SP Per G'!B219</f>
        <v>#N/A</v>
      </c>
      <c r="D219">
        <f>VLOOKUP(A219, 'Starter - Projections'!$B$2:$R$1380, 17, FALSE)/VLOOKUP(A219, 'Starter - Projections'!$B$2:$G$1380, 6, FALSE)</f>
        <v>4.1666666666666664E-2</v>
      </c>
    </row>
    <row r="220" spans="1:4" x14ac:dyDescent="0.45">
      <c r="A220" t="s">
        <v>778</v>
      </c>
      <c r="B220" t="e">
        <f>VLOOKUP(A220, Individual_Pitching___Dashboard[[Name]:[G]], 6, FALSE)</f>
        <v>#N/A</v>
      </c>
      <c r="C220" t="e">
        <f>VLOOKUP(A220, Individual_Pitching___Dashboard[], 21,FALSE)/'SP Per G'!B220</f>
        <v>#N/A</v>
      </c>
      <c r="D220">
        <f>VLOOKUP(A220, 'Starter - Projections'!$B$2:$R$1380, 17, FALSE)/VLOOKUP(A220, 'Starter - Projections'!$B$2:$G$1380, 6, FALSE)</f>
        <v>3.7499999999999999E-2</v>
      </c>
    </row>
    <row r="221" spans="1:4" x14ac:dyDescent="0.45">
      <c r="A221" t="s">
        <v>779</v>
      </c>
      <c r="B221" t="e">
        <f>VLOOKUP(A221, Individual_Pitching___Dashboard[[Name]:[G]], 6, FALSE)</f>
        <v>#N/A</v>
      </c>
      <c r="C221" t="e">
        <f>VLOOKUP(A221, Individual_Pitching___Dashboard[], 21,FALSE)/'SP Per G'!B221</f>
        <v>#N/A</v>
      </c>
      <c r="D221">
        <f>VLOOKUP(A221, 'Starter - Projections'!$B$2:$R$1380, 17, FALSE)/VLOOKUP(A221, 'Starter - Projections'!$B$2:$G$1380, 6, FALSE)</f>
        <v>4.0909090909090909E-2</v>
      </c>
    </row>
    <row r="222" spans="1:4" x14ac:dyDescent="0.45">
      <c r="A222" t="s">
        <v>602</v>
      </c>
      <c r="B222">
        <f>VLOOKUP(A222, Individual_Pitching___Dashboard[[Name]:[G]], 6, FALSE)</f>
        <v>4</v>
      </c>
      <c r="C222">
        <f>VLOOKUP(A222, Individual_Pitching___Dashboard[], 21,FALSE)/'SP Per G'!B222</f>
        <v>0.05</v>
      </c>
      <c r="D222">
        <f>VLOOKUP(A222, 'Starter - Projections'!$B$2:$R$1380, 17, FALSE)/VLOOKUP(A222, 'Starter - Projections'!$B$2:$G$1380, 6, FALSE)</f>
        <v>3.2142857142857147E-2</v>
      </c>
    </row>
    <row r="223" spans="1:4" x14ac:dyDescent="0.45">
      <c r="A223" t="s">
        <v>780</v>
      </c>
      <c r="B223" t="e">
        <f>VLOOKUP(A223, Individual_Pitching___Dashboard[[Name]:[G]], 6, FALSE)</f>
        <v>#N/A</v>
      </c>
      <c r="C223" t="e">
        <f>VLOOKUP(A223, Individual_Pitching___Dashboard[], 21,FALSE)/'SP Per G'!B223</f>
        <v>#N/A</v>
      </c>
      <c r="D223">
        <f>VLOOKUP(A223, 'Starter - Projections'!$B$2:$R$1380, 17, FALSE)/VLOOKUP(A223, 'Starter - Projections'!$B$2:$G$1380, 6, FALSE)</f>
        <v>3.6000000000000004E-2</v>
      </c>
    </row>
    <row r="224" spans="1:4" x14ac:dyDescent="0.45">
      <c r="A224" t="s">
        <v>781</v>
      </c>
      <c r="B224" t="e">
        <f>VLOOKUP(A224, Individual_Pitching___Dashboard[[Name]:[G]], 6, FALSE)</f>
        <v>#N/A</v>
      </c>
      <c r="C224" t="e">
        <f>VLOOKUP(A224, Individual_Pitching___Dashboard[], 21,FALSE)/'SP Per G'!B224</f>
        <v>#N/A</v>
      </c>
      <c r="D224">
        <f>VLOOKUP(A224, 'Starter - Projections'!$B$2:$R$1380, 17, FALSE)/VLOOKUP(A224, 'Starter - Projections'!$B$2:$G$1380, 6, FALSE)</f>
        <v>3.4782608695652174E-2</v>
      </c>
    </row>
    <row r="225" spans="1:4" x14ac:dyDescent="0.45">
      <c r="A225" t="s">
        <v>618</v>
      </c>
      <c r="B225">
        <f>VLOOKUP(A225, Individual_Pitching___Dashboard[[Name]:[G]], 6, FALSE)</f>
        <v>9</v>
      </c>
      <c r="C225">
        <f>VLOOKUP(A225, Individual_Pitching___Dashboard[], 21,FALSE)/'SP Per G'!B225</f>
        <v>0</v>
      </c>
      <c r="D225">
        <f>VLOOKUP(A225, 'Starter - Projections'!$B$2:$R$1380, 17, FALSE)/VLOOKUP(A225, 'Starter - Projections'!$B$2:$G$1380, 6, FALSE)</f>
        <v>2.8571428571428574E-2</v>
      </c>
    </row>
    <row r="226" spans="1:4" x14ac:dyDescent="0.45">
      <c r="A226" t="s">
        <v>782</v>
      </c>
      <c r="B226" t="e">
        <f>VLOOKUP(A226, Individual_Pitching___Dashboard[[Name]:[G]], 6, FALSE)</f>
        <v>#N/A</v>
      </c>
      <c r="C226" t="e">
        <f>VLOOKUP(A226, Individual_Pitching___Dashboard[], 21,FALSE)/'SP Per G'!B226</f>
        <v>#N/A</v>
      </c>
      <c r="D226">
        <f>VLOOKUP(A226, 'Starter - Projections'!$B$2:$R$1380, 17, FALSE)/VLOOKUP(A226, 'Starter - Projections'!$B$2:$G$1380, 6, FALSE)</f>
        <v>3.4782608695652174E-2</v>
      </c>
    </row>
    <row r="227" spans="1:4" x14ac:dyDescent="0.45">
      <c r="A227" t="s">
        <v>783</v>
      </c>
      <c r="B227" t="e">
        <f>VLOOKUP(A227, Individual_Pitching___Dashboard[[Name]:[G]], 6, FALSE)</f>
        <v>#N/A</v>
      </c>
      <c r="C227" t="e">
        <f>VLOOKUP(A227, Individual_Pitching___Dashboard[], 21,FALSE)/'SP Per G'!B227</f>
        <v>#N/A</v>
      </c>
      <c r="D227">
        <f>VLOOKUP(A227, 'Starter - Projections'!$B$2:$R$1380, 17, FALSE)/VLOOKUP(A227, 'Starter - Projections'!$B$2:$G$1380, 6, FALSE)</f>
        <v>3.3333333333333333E-2</v>
      </c>
    </row>
    <row r="228" spans="1:4" x14ac:dyDescent="0.45">
      <c r="A228" t="s">
        <v>784</v>
      </c>
      <c r="B228" t="e">
        <f>VLOOKUP(A228, Individual_Pitching___Dashboard[[Name]:[G]], 6, FALSE)</f>
        <v>#N/A</v>
      </c>
      <c r="C228" t="e">
        <f>VLOOKUP(A228, Individual_Pitching___Dashboard[], 21,FALSE)/'SP Per G'!B228</f>
        <v>#N/A</v>
      </c>
      <c r="D228">
        <f>VLOOKUP(A228, 'Starter - Projections'!$B$2:$R$1380, 17, FALSE)/VLOOKUP(A228, 'Starter - Projections'!$B$2:$G$1380, 6, FALSE)</f>
        <v>3.6363636363636369E-2</v>
      </c>
    </row>
    <row r="229" spans="1:4" x14ac:dyDescent="0.45">
      <c r="A229" t="s">
        <v>785</v>
      </c>
      <c r="B229" t="e">
        <f>VLOOKUP(A229, Individual_Pitching___Dashboard[[Name]:[G]], 6, FALSE)</f>
        <v>#N/A</v>
      </c>
      <c r="C229" t="e">
        <f>VLOOKUP(A229, Individual_Pitching___Dashboard[], 21,FALSE)/'SP Per G'!B229</f>
        <v>#N/A</v>
      </c>
      <c r="D229">
        <f>VLOOKUP(A229, 'Starter - Projections'!$B$2:$R$1380, 17, FALSE)/VLOOKUP(A229, 'Starter - Projections'!$B$2:$G$1380, 6, FALSE)</f>
        <v>3.3333333333333333E-2</v>
      </c>
    </row>
    <row r="230" spans="1:4" x14ac:dyDescent="0.45">
      <c r="A230" t="s">
        <v>786</v>
      </c>
      <c r="B230" t="e">
        <f>VLOOKUP(A230, Individual_Pitching___Dashboard[[Name]:[G]], 6, FALSE)</f>
        <v>#N/A</v>
      </c>
      <c r="C230" t="e">
        <f>VLOOKUP(A230, Individual_Pitching___Dashboard[], 21,FALSE)/'SP Per G'!B230</f>
        <v>#N/A</v>
      </c>
      <c r="D230">
        <f>VLOOKUP(A230, 'Starter - Projections'!$B$2:$R$1380, 17, FALSE)/VLOOKUP(A230, 'Starter - Projections'!$B$2:$G$1380, 6, FALSE)</f>
        <v>2.9166666666666664E-2</v>
      </c>
    </row>
    <row r="231" spans="1:4" x14ac:dyDescent="0.45">
      <c r="A231" t="s">
        <v>787</v>
      </c>
      <c r="B231" t="e">
        <f>VLOOKUP(A231, Individual_Pitching___Dashboard[[Name]:[G]], 6, FALSE)</f>
        <v>#N/A</v>
      </c>
      <c r="C231" t="e">
        <f>VLOOKUP(A231, Individual_Pitching___Dashboard[], 21,FALSE)/'SP Per G'!B231</f>
        <v>#N/A</v>
      </c>
      <c r="D231">
        <f>VLOOKUP(A231, 'Starter - Projections'!$B$2:$R$1380, 17, FALSE)/VLOOKUP(A231, 'Starter - Projections'!$B$2:$G$1380, 6, FALSE)</f>
        <v>2.7999999999999997E-2</v>
      </c>
    </row>
    <row r="232" spans="1:4" x14ac:dyDescent="0.45">
      <c r="A232" t="s">
        <v>575</v>
      </c>
      <c r="B232">
        <f>VLOOKUP(A232, Individual_Pitching___Dashboard[[Name]:[G]], 6, FALSE)</f>
        <v>4</v>
      </c>
      <c r="C232">
        <f>VLOOKUP(A232, Individual_Pitching___Dashboard[], 21,FALSE)/'SP Per G'!B232</f>
        <v>0.2</v>
      </c>
      <c r="D232">
        <f>VLOOKUP(A232, 'Starter - Projections'!$B$2:$R$1380, 17, FALSE)/VLOOKUP(A232, 'Starter - Projections'!$B$2:$G$1380, 6, FALSE)</f>
        <v>2.7999999999999997E-2</v>
      </c>
    </row>
    <row r="233" spans="1:4" x14ac:dyDescent="0.45">
      <c r="A233" t="s">
        <v>788</v>
      </c>
      <c r="B233" t="e">
        <f>VLOOKUP(A233, Individual_Pitching___Dashboard[[Name]:[G]], 6, FALSE)</f>
        <v>#N/A</v>
      </c>
      <c r="C233" t="e">
        <f>VLOOKUP(A233, Individual_Pitching___Dashboard[], 21,FALSE)/'SP Per G'!B233</f>
        <v>#N/A</v>
      </c>
      <c r="D233">
        <f>VLOOKUP(A233, 'Starter - Projections'!$B$2:$R$1380, 17, FALSE)/VLOOKUP(A233, 'Starter - Projections'!$B$2:$G$1380, 6, FALSE)</f>
        <v>3.1818181818181815E-2</v>
      </c>
    </row>
    <row r="234" spans="1:4" x14ac:dyDescent="0.45">
      <c r="A234" t="s">
        <v>789</v>
      </c>
      <c r="B234" t="e">
        <f>VLOOKUP(A234, Individual_Pitching___Dashboard[[Name]:[G]], 6, FALSE)</f>
        <v>#N/A</v>
      </c>
      <c r="C234" t="e">
        <f>VLOOKUP(A234, Individual_Pitching___Dashboard[], 21,FALSE)/'SP Per G'!B234</f>
        <v>#N/A</v>
      </c>
      <c r="D234">
        <f>VLOOKUP(A234, 'Starter - Projections'!$B$2:$R$1380, 17, FALSE)/VLOOKUP(A234, 'Starter - Projections'!$B$2:$G$1380, 6, FALSE)</f>
        <v>2.4999999999999998E-2</v>
      </c>
    </row>
    <row r="235" spans="1:4" x14ac:dyDescent="0.45">
      <c r="A235" t="s">
        <v>790</v>
      </c>
      <c r="B235" t="e">
        <f>VLOOKUP(A235, Individual_Pitching___Dashboard[[Name]:[G]], 6, FALSE)</f>
        <v>#N/A</v>
      </c>
      <c r="C235" t="e">
        <f>VLOOKUP(A235, Individual_Pitching___Dashboard[], 21,FALSE)/'SP Per G'!B235</f>
        <v>#N/A</v>
      </c>
      <c r="D235">
        <f>VLOOKUP(A235, 'Starter - Projections'!$B$2:$R$1380, 17, FALSE)/VLOOKUP(A235, 'Starter - Projections'!$B$2:$G$1380, 6, FALSE)</f>
        <v>2.6086956521739129E-2</v>
      </c>
    </row>
    <row r="236" spans="1:4" x14ac:dyDescent="0.45">
      <c r="A236" t="s">
        <v>791</v>
      </c>
      <c r="B236" t="e">
        <f>VLOOKUP(A236, Individual_Pitching___Dashboard[[Name]:[G]], 6, FALSE)</f>
        <v>#N/A</v>
      </c>
      <c r="C236" t="e">
        <f>VLOOKUP(A236, Individual_Pitching___Dashboard[], 21,FALSE)/'SP Per G'!B236</f>
        <v>#N/A</v>
      </c>
      <c r="D236">
        <f>VLOOKUP(A236, 'Starter - Projections'!$B$2:$R$1380, 17, FALSE)/VLOOKUP(A236, 'Starter - Projections'!$B$2:$G$1380, 6, FALSE)</f>
        <v>2.7272727272727271E-2</v>
      </c>
    </row>
    <row r="237" spans="1:4" x14ac:dyDescent="0.45">
      <c r="A237" t="s">
        <v>792</v>
      </c>
      <c r="B237" t="e">
        <f>VLOOKUP(A237, Individual_Pitching___Dashboard[[Name]:[G]], 6, FALSE)</f>
        <v>#N/A</v>
      </c>
      <c r="C237" t="e">
        <f>VLOOKUP(A237, Individual_Pitching___Dashboard[], 21,FALSE)/'SP Per G'!B237</f>
        <v>#N/A</v>
      </c>
      <c r="D237">
        <f>VLOOKUP(A237, 'Starter - Projections'!$B$2:$R$1380, 17, FALSE)/VLOOKUP(A237, 'Starter - Projections'!$B$2:$G$1380, 6, FALSE)</f>
        <v>2.7272727272727271E-2</v>
      </c>
    </row>
    <row r="238" spans="1:4" x14ac:dyDescent="0.45">
      <c r="A238" t="s">
        <v>793</v>
      </c>
      <c r="B238" t="e">
        <f>VLOOKUP(A238, Individual_Pitching___Dashboard[[Name]:[G]], 6, FALSE)</f>
        <v>#N/A</v>
      </c>
      <c r="C238" t="e">
        <f>VLOOKUP(A238, Individual_Pitching___Dashboard[], 21,FALSE)/'SP Per G'!B238</f>
        <v>#N/A</v>
      </c>
      <c r="D238">
        <f>VLOOKUP(A238, 'Starter - Projections'!$B$2:$R$1380, 17, FALSE)/VLOOKUP(A238, 'Starter - Projections'!$B$2:$G$1380, 6, FALSE)</f>
        <v>2.1739130434782608E-2</v>
      </c>
    </row>
    <row r="239" spans="1:4" x14ac:dyDescent="0.45">
      <c r="A239" t="s">
        <v>794</v>
      </c>
      <c r="B239" t="e">
        <f>VLOOKUP(A239, Individual_Pitching___Dashboard[[Name]:[G]], 6, FALSE)</f>
        <v>#N/A</v>
      </c>
      <c r="C239" t="e">
        <f>VLOOKUP(A239, Individual_Pitching___Dashboard[], 21,FALSE)/'SP Per G'!B239</f>
        <v>#N/A</v>
      </c>
      <c r="D239">
        <f>VLOOKUP(A239, 'Starter - Projections'!$B$2:$R$1380, 17, FALSE)/VLOOKUP(A239, 'Starter - Projections'!$B$2:$G$1380, 6, FALSE)</f>
        <v>1.3636363636363636E-2</v>
      </c>
    </row>
    <row r="240" spans="1:4" x14ac:dyDescent="0.45">
      <c r="A240" t="s">
        <v>795</v>
      </c>
      <c r="B240" t="e">
        <f>VLOOKUP(A240, Individual_Pitching___Dashboard[[Name]:[G]], 6, FALSE)</f>
        <v>#N/A</v>
      </c>
      <c r="C240" t="e">
        <f>VLOOKUP(A240, Individual_Pitching___Dashboard[], 21,FALSE)/'SP Per G'!B240</f>
        <v>#N/A</v>
      </c>
      <c r="D240">
        <f>VLOOKUP(A240, 'Starter - Projections'!$B$2:$R$1380, 17, FALSE)/VLOOKUP(A240, 'Starter - Projections'!$B$2:$G$1380, 6, FALSE)</f>
        <v>1.1538461538461537E-2</v>
      </c>
    </row>
    <row r="241" spans="1:4" x14ac:dyDescent="0.45">
      <c r="A241" t="s">
        <v>796</v>
      </c>
      <c r="B241" t="e">
        <f>VLOOKUP(A241, Individual_Pitching___Dashboard[[Name]:[G]], 6, FALSE)</f>
        <v>#N/A</v>
      </c>
      <c r="C241" t="e">
        <f>VLOOKUP(A241, Individual_Pitching___Dashboard[], 21,FALSE)/'SP Per G'!B241</f>
        <v>#N/A</v>
      </c>
      <c r="D241">
        <f>VLOOKUP(A241, 'Starter - Projections'!$B$2:$R$1380, 17, FALSE)/VLOOKUP(A241, 'Starter - Projections'!$B$2:$G$1380, 6, FALSE)</f>
        <v>4.3478260869565218E-3</v>
      </c>
    </row>
    <row r="242" spans="1:4" x14ac:dyDescent="0.45">
      <c r="A242" t="s">
        <v>797</v>
      </c>
      <c r="B242" t="e">
        <f>VLOOKUP(A242, Individual_Pitching___Dashboard[[Name]:[G]], 6, FALSE)</f>
        <v>#N/A</v>
      </c>
      <c r="C242" t="e">
        <f>VLOOKUP(A242, Individual_Pitching___Dashboard[], 21,FALSE)/'SP Per G'!B242</f>
        <v>#N/A</v>
      </c>
      <c r="D242">
        <f>VLOOKUP(A242, 'Starter - Projections'!$B$2:$R$1380, 17, FALSE)/VLOOKUP(A242, 'Starter - Projections'!$B$2:$G$1380, 6, FALSE)</f>
        <v>4.5454545454545461E-3</v>
      </c>
    </row>
    <row r="243" spans="1:4" x14ac:dyDescent="0.45">
      <c r="A243" t="s">
        <v>798</v>
      </c>
      <c r="B243" t="e">
        <f>VLOOKUP(A243, Individual_Pitching___Dashboard[[Name]:[G]], 6, FALSE)</f>
        <v>#N/A</v>
      </c>
      <c r="C243" t="e">
        <f>VLOOKUP(A243, Individual_Pitching___Dashboard[], 21,FALSE)/'SP Per G'!B243</f>
        <v>#N/A</v>
      </c>
      <c r="D243">
        <f>VLOOKUP(A243, 'Starter - Projections'!$B$2:$R$1380, 17, FALSE)/VLOOKUP(A243, 'Starter - Projections'!$B$2:$G$1380, 6, FALSE)</f>
        <v>4.5454545454545461E-3</v>
      </c>
    </row>
    <row r="244" spans="1:4" x14ac:dyDescent="0.45">
      <c r="A244" t="s">
        <v>799</v>
      </c>
      <c r="B244" t="e">
        <f>VLOOKUP(A244, Individual_Pitching___Dashboard[[Name]:[G]], 6, FALSE)</f>
        <v>#N/A</v>
      </c>
      <c r="C244" t="e">
        <f>VLOOKUP(A244, Individual_Pitching___Dashboard[], 21,FALSE)/'SP Per G'!B244</f>
        <v>#N/A</v>
      </c>
      <c r="D244">
        <f>VLOOKUP(A244, 'Starter - Projections'!$B$2:$R$1380, 17, FALSE)/VLOOKUP(A244, 'Starter - Projections'!$B$2:$G$1380, 6, FALSE)</f>
        <v>0</v>
      </c>
    </row>
    <row r="245" spans="1:4" x14ac:dyDescent="0.45">
      <c r="A245" t="s">
        <v>800</v>
      </c>
      <c r="B245" t="e">
        <f>VLOOKUP(A245, Individual_Pitching___Dashboard[[Name]:[G]], 6, FALSE)</f>
        <v>#N/A</v>
      </c>
      <c r="C245" t="e">
        <f>VLOOKUP(A245, Individual_Pitching___Dashboard[], 21,FALSE)/'SP Per G'!B245</f>
        <v>#N/A</v>
      </c>
      <c r="D245">
        <f>VLOOKUP(A245, 'Starter - Projections'!$B$2:$R$1380, 17, FALSE)/VLOOKUP(A245, 'Starter - Projections'!$B$2:$G$1380, 6, FALSE)</f>
        <v>0</v>
      </c>
    </row>
    <row r="246" spans="1:4" x14ac:dyDescent="0.45">
      <c r="A246" t="s">
        <v>801</v>
      </c>
      <c r="B246" t="e">
        <f>VLOOKUP(A246, Individual_Pitching___Dashboard[[Name]:[G]], 6, FALSE)</f>
        <v>#N/A</v>
      </c>
      <c r="C246" t="e">
        <f>VLOOKUP(A246, Individual_Pitching___Dashboard[], 21,FALSE)/'SP Per G'!B246</f>
        <v>#N/A</v>
      </c>
      <c r="D246">
        <f>VLOOKUP(A246, 'Starter - Projections'!$B$2:$R$1380, 17, FALSE)/VLOOKUP(A246, 'Starter - Projections'!$B$2:$G$1380, 6, FALSE)</f>
        <v>-4.5454545454545461E-3</v>
      </c>
    </row>
    <row r="247" spans="1:4" x14ac:dyDescent="0.45">
      <c r="A247" t="s">
        <v>287</v>
      </c>
      <c r="B247">
        <f>VLOOKUP(A247, Individual_Pitching___Dashboard[[Name]:[G]], 6, FALSE)</f>
        <v>4</v>
      </c>
      <c r="C247">
        <f>VLOOKUP(A247, Individual_Pitching___Dashboard[], 21,FALSE)/'SP Per G'!B247</f>
        <v>0.15</v>
      </c>
      <c r="D247">
        <f>VLOOKUP(A247, 'Starter - Projections'!$B$2:$R$1380, 17, FALSE)/VLOOKUP(A247, 'Starter - Projections'!$B$2:$G$1380, 6, FALSE)</f>
        <v>0.11428571428571428</v>
      </c>
    </row>
    <row r="248" spans="1:4" x14ac:dyDescent="0.45">
      <c r="A248" t="s">
        <v>802</v>
      </c>
      <c r="B248" t="e">
        <f>VLOOKUP(A248, Individual_Pitching___Dashboard[[Name]:[G]], 6, FALSE)</f>
        <v>#N/A</v>
      </c>
      <c r="C248" t="e">
        <f>VLOOKUP(A248, Individual_Pitching___Dashboard[], 21,FALSE)/'SP Per G'!B248</f>
        <v>#N/A</v>
      </c>
      <c r="D248">
        <f>VLOOKUP(A248, 'Starter - Projections'!$B$2:$R$1380, 17, FALSE)/VLOOKUP(A248, 'Starter - Projections'!$B$2:$G$1380, 6, FALSE)</f>
        <v>0.10454545454545454</v>
      </c>
    </row>
    <row r="249" spans="1:4" x14ac:dyDescent="0.45">
      <c r="A249" t="s">
        <v>540</v>
      </c>
      <c r="B249" t="e">
        <f>VLOOKUP(A249, Individual_Pitching___Dashboard[[Name]:[G]], 6, FALSE)</f>
        <v>#N/A</v>
      </c>
      <c r="C249" t="e">
        <f>VLOOKUP(A249, Individual_Pitching___Dashboard[], 21,FALSE)/'SP Per G'!B249</f>
        <v>#N/A</v>
      </c>
      <c r="D249">
        <f>VLOOKUP(A249, 'Starter - Projections'!$B$2:$R$1380, 17, FALSE)/VLOOKUP(A249, 'Starter - Projections'!$B$2:$G$1380, 6, FALSE)</f>
        <v>9.0909090909090912E-2</v>
      </c>
    </row>
    <row r="250" spans="1:4" x14ac:dyDescent="0.45">
      <c r="A250" t="s">
        <v>280</v>
      </c>
      <c r="B250">
        <f>VLOOKUP(A250, Individual_Pitching___Dashboard[[Name]:[G]], 6, FALSE)</f>
        <v>4</v>
      </c>
      <c r="C250">
        <f>VLOOKUP(A250, Individual_Pitching___Dashboard[], 21,FALSE)/'SP Per G'!B250</f>
        <v>0.17499999999999999</v>
      </c>
      <c r="D250">
        <f>VLOOKUP(A250, 'Starter - Projections'!$B$2:$R$1380, 17, FALSE)/VLOOKUP(A250, 'Starter - Projections'!$B$2:$G$1380, 6, FALSE)</f>
        <v>8.0952380952380956E-2</v>
      </c>
    </row>
    <row r="251" spans="1:4" x14ac:dyDescent="0.45">
      <c r="A251" t="s">
        <v>803</v>
      </c>
      <c r="B251">
        <f>VLOOKUP(A251, Individual_Pitching___Dashboard[[Name]:[G]], 6, FALSE)</f>
        <v>4</v>
      </c>
      <c r="C251">
        <f>VLOOKUP(A251, Individual_Pitching___Dashboard[], 21,FALSE)/'SP Per G'!B251</f>
        <v>0.1</v>
      </c>
      <c r="D251">
        <f>VLOOKUP(A251, 'Starter - Projections'!$B$2:$R$1380, 17, FALSE)/VLOOKUP(A251, 'Starter - Projections'!$B$2:$G$1380, 6, FALSE)</f>
        <v>6.5384615384615388E-2</v>
      </c>
    </row>
    <row r="252" spans="1:4" x14ac:dyDescent="0.45">
      <c r="A252" t="s">
        <v>279</v>
      </c>
      <c r="B252">
        <f>VLOOKUP(A252, Individual_Pitching___Dashboard[[Name]:[G]], 6, FALSE)</f>
        <v>3</v>
      </c>
      <c r="C252">
        <f>VLOOKUP(A252, Individual_Pitching___Dashboard[], 21,FALSE)/'SP Per G'!B252</f>
        <v>0.23333333333333331</v>
      </c>
      <c r="D252">
        <f>VLOOKUP(A252, 'Starter - Projections'!$B$2:$R$1380, 17, FALSE)/VLOOKUP(A252, 'Starter - Projections'!$B$2:$G$1380, 6, FALSE)</f>
        <v>5.3571428571428568E-2</v>
      </c>
    </row>
    <row r="253" spans="1:4" x14ac:dyDescent="0.45">
      <c r="A253" t="s">
        <v>804</v>
      </c>
      <c r="B253">
        <f>VLOOKUP(A253, Individual_Pitching___Dashboard[[Name]:[G]], 6, FALSE)</f>
        <v>4</v>
      </c>
      <c r="C253">
        <f>VLOOKUP(A253, Individual_Pitching___Dashboard[], 21,FALSE)/'SP Per G'!B253</f>
        <v>7.4999999999999997E-2</v>
      </c>
      <c r="D253">
        <f>VLOOKUP(A253, 'Starter - Projections'!$B$2:$R$1380, 17, FALSE)/VLOOKUP(A253, 'Starter - Projections'!$B$2:$G$1380, 6, FALSE)</f>
        <v>5.8333333333333327E-2</v>
      </c>
    </row>
    <row r="254" spans="1:4" x14ac:dyDescent="0.45">
      <c r="A254" t="s">
        <v>805</v>
      </c>
      <c r="B254" t="e">
        <f>VLOOKUP(A254, Individual_Pitching___Dashboard[[Name]:[G]], 6, FALSE)</f>
        <v>#N/A</v>
      </c>
      <c r="C254" t="e">
        <f>VLOOKUP(A254, Individual_Pitching___Dashboard[], 21,FALSE)/'SP Per G'!B254</f>
        <v>#N/A</v>
      </c>
      <c r="D254">
        <f>VLOOKUP(A254, 'Starter - Projections'!$B$2:$R$1380, 17, FALSE)/VLOOKUP(A254, 'Starter - Projections'!$B$2:$G$1380, 6, FALSE)</f>
        <v>6.1904761904761907E-2</v>
      </c>
    </row>
    <row r="255" spans="1:4" x14ac:dyDescent="0.45">
      <c r="A255" t="s">
        <v>806</v>
      </c>
      <c r="B255" t="e">
        <f>VLOOKUP(A255, Individual_Pitching___Dashboard[[Name]:[G]], 6, FALSE)</f>
        <v>#N/A</v>
      </c>
      <c r="C255" t="e">
        <f>VLOOKUP(A255, Individual_Pitching___Dashboard[], 21,FALSE)/'SP Per G'!B255</f>
        <v>#N/A</v>
      </c>
      <c r="D255">
        <f>VLOOKUP(A255, 'Starter - Projections'!$B$2:$R$1380, 17, FALSE)/VLOOKUP(A255, 'Starter - Projections'!$B$2:$G$1380, 6, FALSE)</f>
        <v>4.4827586206896551E-2</v>
      </c>
    </row>
    <row r="256" spans="1:4" x14ac:dyDescent="0.45">
      <c r="A256" t="s">
        <v>562</v>
      </c>
      <c r="B256">
        <f>VLOOKUP(A256, Individual_Pitching___Dashboard[[Name]:[G]], 6, FALSE)</f>
        <v>9</v>
      </c>
      <c r="C256">
        <f>VLOOKUP(A256, Individual_Pitching___Dashboard[], 21,FALSE)/'SP Per G'!B256</f>
        <v>-1.1111111111111112E-2</v>
      </c>
      <c r="D256">
        <f>VLOOKUP(A256, 'Starter - Projections'!$B$2:$R$1380, 17, FALSE)/VLOOKUP(A256, 'Starter - Projections'!$B$2:$G$1380, 6, FALSE)</f>
        <v>4.0625000000000001E-2</v>
      </c>
    </row>
    <row r="257" spans="1:4" x14ac:dyDescent="0.45">
      <c r="A257" t="s">
        <v>807</v>
      </c>
      <c r="B257" t="e">
        <f>VLOOKUP(A257, Individual_Pitching___Dashboard[[Name]:[G]], 6, FALSE)</f>
        <v>#N/A</v>
      </c>
      <c r="C257" t="e">
        <f>VLOOKUP(A257, Individual_Pitching___Dashboard[], 21,FALSE)/'SP Per G'!B257</f>
        <v>#N/A</v>
      </c>
      <c r="D257">
        <f>VLOOKUP(A257, 'Starter - Projections'!$B$2:$R$1380, 17, FALSE)/VLOOKUP(A257, 'Starter - Projections'!$B$2:$G$1380, 6, FALSE)</f>
        <v>4.8000000000000001E-2</v>
      </c>
    </row>
    <row r="258" spans="1:4" x14ac:dyDescent="0.45">
      <c r="A258" t="s">
        <v>808</v>
      </c>
      <c r="B258">
        <f>VLOOKUP(A258, Individual_Pitching___Dashboard[[Name]:[G]], 6, FALSE)</f>
        <v>4</v>
      </c>
      <c r="C258">
        <f>VLOOKUP(A258, Individual_Pitching___Dashboard[], 21,FALSE)/'SP Per G'!B258</f>
        <v>0</v>
      </c>
      <c r="D258">
        <f>VLOOKUP(A258, 'Starter - Projections'!$B$2:$R$1380, 17, FALSE)/VLOOKUP(A258, 'Starter - Projections'!$B$2:$G$1380, 6, FALSE)</f>
        <v>5.4545454545454543E-2</v>
      </c>
    </row>
    <row r="259" spans="1:4" x14ac:dyDescent="0.45">
      <c r="A259" t="s">
        <v>809</v>
      </c>
      <c r="B259" t="e">
        <f>VLOOKUP(A259, Individual_Pitching___Dashboard[[Name]:[G]], 6, FALSE)</f>
        <v>#N/A</v>
      </c>
      <c r="C259" t="e">
        <f>VLOOKUP(A259, Individual_Pitching___Dashboard[], 21,FALSE)/'SP Per G'!B259</f>
        <v>#N/A</v>
      </c>
      <c r="D259">
        <f>VLOOKUP(A259, 'Starter - Projections'!$B$2:$R$1380, 17, FALSE)/VLOOKUP(A259, 'Starter - Projections'!$B$2:$G$1380, 6, FALSE)</f>
        <v>5.4545454545454543E-2</v>
      </c>
    </row>
    <row r="260" spans="1:4" x14ac:dyDescent="0.45">
      <c r="A260" t="s">
        <v>810</v>
      </c>
      <c r="B260" t="e">
        <f>VLOOKUP(A260, Individual_Pitching___Dashboard[[Name]:[G]], 6, FALSE)</f>
        <v>#N/A</v>
      </c>
      <c r="C260" t="e">
        <f>VLOOKUP(A260, Individual_Pitching___Dashboard[], 21,FALSE)/'SP Per G'!B260</f>
        <v>#N/A</v>
      </c>
      <c r="D260">
        <f>VLOOKUP(A260, 'Starter - Projections'!$B$2:$R$1380, 17, FALSE)/VLOOKUP(A260, 'Starter - Projections'!$B$2:$G$1380, 6, FALSE)</f>
        <v>5.7142857142857141E-2</v>
      </c>
    </row>
    <row r="261" spans="1:4" x14ac:dyDescent="0.45">
      <c r="A261" t="s">
        <v>272</v>
      </c>
      <c r="B261">
        <f>VLOOKUP(A261, Individual_Pitching___Dashboard[[Name]:[G]], 6, FALSE)</f>
        <v>4</v>
      </c>
      <c r="C261">
        <f>VLOOKUP(A261, Individual_Pitching___Dashboard[], 21,FALSE)/'SP Per G'!B261</f>
        <v>0.25</v>
      </c>
      <c r="D261">
        <f>VLOOKUP(A261, 'Starter - Projections'!$B$2:$R$1380, 17, FALSE)/VLOOKUP(A261, 'Starter - Projections'!$B$2:$G$1380, 6, FALSE)</f>
        <v>4.8000000000000001E-2</v>
      </c>
    </row>
    <row r="262" spans="1:4" x14ac:dyDescent="0.45">
      <c r="A262" t="s">
        <v>334</v>
      </c>
      <c r="B262">
        <f>VLOOKUP(A262, Individual_Pitching___Dashboard[[Name]:[G]], 6, FALSE)</f>
        <v>4</v>
      </c>
      <c r="C262">
        <f>VLOOKUP(A262, Individual_Pitching___Dashboard[], 21,FALSE)/'SP Per G'!B262</f>
        <v>0</v>
      </c>
      <c r="D262">
        <f>VLOOKUP(A262, 'Starter - Projections'!$B$2:$R$1380, 17, FALSE)/VLOOKUP(A262, 'Starter - Projections'!$B$2:$G$1380, 6, FALSE)</f>
        <v>4.6153846153846149E-2</v>
      </c>
    </row>
    <row r="263" spans="1:4" x14ac:dyDescent="0.45">
      <c r="A263" t="s">
        <v>342</v>
      </c>
      <c r="B263">
        <f>VLOOKUP(A263, Individual_Pitching___Dashboard[[Name]:[G]], 6, FALSE)</f>
        <v>4</v>
      </c>
      <c r="C263">
        <f>VLOOKUP(A263, Individual_Pitching___Dashboard[], 21,FALSE)/'SP Per G'!B263</f>
        <v>0</v>
      </c>
      <c r="D263">
        <f>VLOOKUP(A263, 'Starter - Projections'!$B$2:$R$1380, 17, FALSE)/VLOOKUP(A263, 'Starter - Projections'!$B$2:$G$1380, 6, FALSE)</f>
        <v>4.9999999999999996E-2</v>
      </c>
    </row>
    <row r="264" spans="1:4" x14ac:dyDescent="0.45">
      <c r="A264" t="s">
        <v>811</v>
      </c>
      <c r="B264" t="e">
        <f>VLOOKUP(A264, Individual_Pitching___Dashboard[[Name]:[G]], 6, FALSE)</f>
        <v>#N/A</v>
      </c>
      <c r="C264" t="e">
        <f>VLOOKUP(A264, Individual_Pitching___Dashboard[], 21,FALSE)/'SP Per G'!B264</f>
        <v>#N/A</v>
      </c>
      <c r="D264">
        <f>VLOOKUP(A264, 'Starter - Projections'!$B$2:$R$1380, 17, FALSE)/VLOOKUP(A264, 'Starter - Projections'!$B$2:$G$1380, 6, FALSE)</f>
        <v>4.5833333333333337E-2</v>
      </c>
    </row>
    <row r="265" spans="1:4" x14ac:dyDescent="0.45">
      <c r="A265" t="s">
        <v>812</v>
      </c>
      <c r="B265" t="e">
        <f>VLOOKUP(A265, Individual_Pitching___Dashboard[[Name]:[G]], 6, FALSE)</f>
        <v>#N/A</v>
      </c>
      <c r="C265" t="e">
        <f>VLOOKUP(A265, Individual_Pitching___Dashboard[], 21,FALSE)/'SP Per G'!B265</f>
        <v>#N/A</v>
      </c>
      <c r="D265">
        <f>VLOOKUP(A265, 'Starter - Projections'!$B$2:$R$1380, 17, FALSE)/VLOOKUP(A265, 'Starter - Projections'!$B$2:$G$1380, 6, FALSE)</f>
        <v>0.05</v>
      </c>
    </row>
    <row r="266" spans="1:4" x14ac:dyDescent="0.45">
      <c r="A266" t="s">
        <v>813</v>
      </c>
      <c r="B266" t="e">
        <f>VLOOKUP(A266, Individual_Pitching___Dashboard[[Name]:[G]], 6, FALSE)</f>
        <v>#N/A</v>
      </c>
      <c r="C266" t="e">
        <f>VLOOKUP(A266, Individual_Pitching___Dashboard[], 21,FALSE)/'SP Per G'!B266</f>
        <v>#N/A</v>
      </c>
      <c r="D266">
        <f>VLOOKUP(A266, 'Starter - Projections'!$B$2:$R$1380, 17, FALSE)/VLOOKUP(A266, 'Starter - Projections'!$B$2:$G$1380, 6, FALSE)</f>
        <v>4.7826086956521741E-2</v>
      </c>
    </row>
    <row r="267" spans="1:4" x14ac:dyDescent="0.45">
      <c r="A267" t="s">
        <v>814</v>
      </c>
      <c r="B267" t="e">
        <f>VLOOKUP(A267, Individual_Pitching___Dashboard[[Name]:[G]], 6, FALSE)</f>
        <v>#N/A</v>
      </c>
      <c r="C267" t="e">
        <f>VLOOKUP(A267, Individual_Pitching___Dashboard[], 21,FALSE)/'SP Per G'!B267</f>
        <v>#N/A</v>
      </c>
      <c r="D267">
        <f>VLOOKUP(A267, 'Starter - Projections'!$B$2:$R$1380, 17, FALSE)/VLOOKUP(A267, 'Starter - Projections'!$B$2:$G$1380, 6, FALSE)</f>
        <v>4.4000000000000004E-2</v>
      </c>
    </row>
    <row r="268" spans="1:4" x14ac:dyDescent="0.45">
      <c r="A268" t="s">
        <v>583</v>
      </c>
      <c r="B268">
        <f>VLOOKUP(A268, Individual_Pitching___Dashboard[[Name]:[G]], 6, FALSE)</f>
        <v>4</v>
      </c>
      <c r="C268">
        <f>VLOOKUP(A268, Individual_Pitching___Dashboard[], 21,FALSE)/'SP Per G'!B268</f>
        <v>0</v>
      </c>
      <c r="D268">
        <f>VLOOKUP(A268, 'Starter - Projections'!$B$2:$R$1380, 17, FALSE)/VLOOKUP(A268, 'Starter - Projections'!$B$2:$G$1380, 6, FALSE)</f>
        <v>4.1666666666666664E-2</v>
      </c>
    </row>
    <row r="269" spans="1:4" x14ac:dyDescent="0.45">
      <c r="A269" t="s">
        <v>815</v>
      </c>
      <c r="B269" t="e">
        <f>VLOOKUP(A269, Individual_Pitching___Dashboard[[Name]:[G]], 6, FALSE)</f>
        <v>#N/A</v>
      </c>
      <c r="C269" t="e">
        <f>VLOOKUP(A269, Individual_Pitching___Dashboard[], 21,FALSE)/'SP Per G'!B269</f>
        <v>#N/A</v>
      </c>
      <c r="D269">
        <f>VLOOKUP(A269, 'Starter - Projections'!$B$2:$R$1380, 17, FALSE)/VLOOKUP(A269, 'Starter - Projections'!$B$2:$G$1380, 6, FALSE)</f>
        <v>4.5454545454545456E-2</v>
      </c>
    </row>
    <row r="270" spans="1:4" x14ac:dyDescent="0.45">
      <c r="A270" t="s">
        <v>550</v>
      </c>
      <c r="B270" t="e">
        <f>VLOOKUP(A270, Individual_Pitching___Dashboard[[Name]:[G]], 6, FALSE)</f>
        <v>#N/A</v>
      </c>
      <c r="C270" t="e">
        <f>VLOOKUP(A270, Individual_Pitching___Dashboard[], 21,FALSE)/'SP Per G'!B270</f>
        <v>#N/A</v>
      </c>
      <c r="D270">
        <f>VLOOKUP(A270, 'Starter - Projections'!$B$2:$R$1380, 17, FALSE)/VLOOKUP(A270, 'Starter - Projections'!$B$2:$G$1380, 6, FALSE)</f>
        <v>4.7619047619047616E-2</v>
      </c>
    </row>
    <row r="271" spans="1:4" x14ac:dyDescent="0.45">
      <c r="A271" t="s">
        <v>816</v>
      </c>
      <c r="B271" t="e">
        <f>VLOOKUP(A271, Individual_Pitching___Dashboard[[Name]:[G]], 6, FALSE)</f>
        <v>#N/A</v>
      </c>
      <c r="C271" t="e">
        <f>VLOOKUP(A271, Individual_Pitching___Dashboard[], 21,FALSE)/'SP Per G'!B271</f>
        <v>#N/A</v>
      </c>
      <c r="D271">
        <f>VLOOKUP(A271, 'Starter - Projections'!$B$2:$R$1380, 17, FALSE)/VLOOKUP(A271, 'Starter - Projections'!$B$2:$G$1380, 6, FALSE)</f>
        <v>4.0909090909090909E-2</v>
      </c>
    </row>
    <row r="272" spans="1:4" x14ac:dyDescent="0.45">
      <c r="A272" t="s">
        <v>817</v>
      </c>
      <c r="B272" t="e">
        <f>VLOOKUP(A272, Individual_Pitching___Dashboard[[Name]:[G]], 6, FALSE)</f>
        <v>#N/A</v>
      </c>
      <c r="C272" t="e">
        <f>VLOOKUP(A272, Individual_Pitching___Dashboard[], 21,FALSE)/'SP Per G'!B272</f>
        <v>#N/A</v>
      </c>
      <c r="D272">
        <f>VLOOKUP(A272, 'Starter - Projections'!$B$2:$R$1380, 17, FALSE)/VLOOKUP(A272, 'Starter - Projections'!$B$2:$G$1380, 6, FALSE)</f>
        <v>4.2857142857142858E-2</v>
      </c>
    </row>
    <row r="273" spans="1:4" x14ac:dyDescent="0.45">
      <c r="A273" t="s">
        <v>608</v>
      </c>
      <c r="B273">
        <f>VLOOKUP(A273, Individual_Pitching___Dashboard[[Name]:[G]], 6, FALSE)</f>
        <v>4</v>
      </c>
      <c r="C273">
        <f>VLOOKUP(A273, Individual_Pitching___Dashboard[], 21,FALSE)/'SP Per G'!B273</f>
        <v>2.5000000000000001E-2</v>
      </c>
      <c r="D273">
        <f>VLOOKUP(A273, 'Starter - Projections'!$B$2:$R$1380, 17, FALSE)/VLOOKUP(A273, 'Starter - Projections'!$B$2:$G$1380, 6, FALSE)</f>
        <v>3.6000000000000004E-2</v>
      </c>
    </row>
    <row r="274" spans="1:4" x14ac:dyDescent="0.45">
      <c r="A274" t="s">
        <v>818</v>
      </c>
      <c r="B274" t="e">
        <f>VLOOKUP(A274, Individual_Pitching___Dashboard[[Name]:[G]], 6, FALSE)</f>
        <v>#N/A</v>
      </c>
      <c r="C274" t="e">
        <f>VLOOKUP(A274, Individual_Pitching___Dashboard[], 21,FALSE)/'SP Per G'!B274</f>
        <v>#N/A</v>
      </c>
      <c r="D274">
        <f>VLOOKUP(A274, 'Starter - Projections'!$B$2:$R$1380, 17, FALSE)/VLOOKUP(A274, 'Starter - Projections'!$B$2:$G$1380, 6, FALSE)</f>
        <v>4.0909090909090909E-2</v>
      </c>
    </row>
    <row r="275" spans="1:4" x14ac:dyDescent="0.45">
      <c r="A275" t="s">
        <v>819</v>
      </c>
      <c r="B275" t="e">
        <f>VLOOKUP(A275, Individual_Pitching___Dashboard[[Name]:[G]], 6, FALSE)</f>
        <v>#N/A</v>
      </c>
      <c r="C275" t="e">
        <f>VLOOKUP(A275, Individual_Pitching___Dashboard[], 21,FALSE)/'SP Per G'!B275</f>
        <v>#N/A</v>
      </c>
      <c r="D275">
        <f>VLOOKUP(A275, 'Starter - Projections'!$B$2:$R$1380, 17, FALSE)/VLOOKUP(A275, 'Starter - Projections'!$B$2:$G$1380, 6, FALSE)</f>
        <v>3.4782608695652174E-2</v>
      </c>
    </row>
    <row r="276" spans="1:4" x14ac:dyDescent="0.45">
      <c r="A276" t="s">
        <v>820</v>
      </c>
      <c r="B276" t="e">
        <f>VLOOKUP(A276, Individual_Pitching___Dashboard[[Name]:[G]], 6, FALSE)</f>
        <v>#N/A</v>
      </c>
      <c r="C276" t="e">
        <f>VLOOKUP(A276, Individual_Pitching___Dashboard[], 21,FALSE)/'SP Per G'!B276</f>
        <v>#N/A</v>
      </c>
      <c r="D276">
        <f>VLOOKUP(A276, 'Starter - Projections'!$B$2:$R$1380, 17, FALSE)/VLOOKUP(A276, 'Starter - Projections'!$B$2:$G$1380, 6, FALSE)</f>
        <v>3.2000000000000001E-2</v>
      </c>
    </row>
    <row r="277" spans="1:4" x14ac:dyDescent="0.45">
      <c r="A277" t="s">
        <v>821</v>
      </c>
      <c r="B277" t="e">
        <f>VLOOKUP(A277, Individual_Pitching___Dashboard[[Name]:[G]], 6, FALSE)</f>
        <v>#N/A</v>
      </c>
      <c r="C277" t="e">
        <f>VLOOKUP(A277, Individual_Pitching___Dashboard[], 21,FALSE)/'SP Per G'!B277</f>
        <v>#N/A</v>
      </c>
      <c r="D277">
        <f>VLOOKUP(A277, 'Starter - Projections'!$B$2:$R$1380, 17, FALSE)/VLOOKUP(A277, 'Starter - Projections'!$B$2:$G$1380, 6, FALSE)</f>
        <v>3.0769230769230771E-2</v>
      </c>
    </row>
    <row r="278" spans="1:4" x14ac:dyDescent="0.45">
      <c r="A278" t="s">
        <v>822</v>
      </c>
      <c r="B278" t="e">
        <f>VLOOKUP(A278, Individual_Pitching___Dashboard[[Name]:[G]], 6, FALSE)</f>
        <v>#N/A</v>
      </c>
      <c r="C278" t="e">
        <f>VLOOKUP(A278, Individual_Pitching___Dashboard[], 21,FALSE)/'SP Per G'!B278</f>
        <v>#N/A</v>
      </c>
      <c r="D278">
        <f>VLOOKUP(A278, 'Starter - Projections'!$B$2:$R$1380, 17, FALSE)/VLOOKUP(A278, 'Starter - Projections'!$B$2:$G$1380, 6, FALSE)</f>
        <v>3.8095238095238099E-2</v>
      </c>
    </row>
    <row r="279" spans="1:4" x14ac:dyDescent="0.45">
      <c r="A279" t="s">
        <v>823</v>
      </c>
      <c r="B279" t="e">
        <f>VLOOKUP(A279, Individual_Pitching___Dashboard[[Name]:[G]], 6, FALSE)</f>
        <v>#N/A</v>
      </c>
      <c r="C279" t="e">
        <f>VLOOKUP(A279, Individual_Pitching___Dashboard[], 21,FALSE)/'SP Per G'!B279</f>
        <v>#N/A</v>
      </c>
      <c r="D279">
        <f>VLOOKUP(A279, 'Starter - Projections'!$B$2:$R$1380, 17, FALSE)/VLOOKUP(A279, 'Starter - Projections'!$B$2:$G$1380, 6, FALSE)</f>
        <v>3.043478260869565E-2</v>
      </c>
    </row>
    <row r="280" spans="1:4" x14ac:dyDescent="0.45">
      <c r="A280" t="s">
        <v>824</v>
      </c>
      <c r="B280" t="e">
        <f>VLOOKUP(A280, Individual_Pitching___Dashboard[[Name]:[G]], 6, FALSE)</f>
        <v>#N/A</v>
      </c>
      <c r="C280" t="e">
        <f>VLOOKUP(A280, Individual_Pitching___Dashboard[], 21,FALSE)/'SP Per G'!B280</f>
        <v>#N/A</v>
      </c>
      <c r="D280">
        <f>VLOOKUP(A280, 'Starter - Projections'!$B$2:$R$1380, 17, FALSE)/VLOOKUP(A280, 'Starter - Projections'!$B$2:$G$1380, 6, FALSE)</f>
        <v>3.1818181818181815E-2</v>
      </c>
    </row>
    <row r="281" spans="1:4" x14ac:dyDescent="0.45">
      <c r="A281" t="s">
        <v>825</v>
      </c>
      <c r="B281">
        <f>VLOOKUP(A281, Individual_Pitching___Dashboard[[Name]:[G]], 6, FALSE)</f>
        <v>4</v>
      </c>
      <c r="C281">
        <f>VLOOKUP(A281, Individual_Pitching___Dashboard[], 21,FALSE)/'SP Per G'!B281</f>
        <v>0</v>
      </c>
      <c r="D281">
        <f>VLOOKUP(A281, 'Starter - Projections'!$B$2:$R$1380, 17, FALSE)/VLOOKUP(A281, 'Starter - Projections'!$B$2:$G$1380, 6, FALSE)</f>
        <v>3.3333333333333333E-2</v>
      </c>
    </row>
    <row r="282" spans="1:4" x14ac:dyDescent="0.45">
      <c r="A282" t="s">
        <v>580</v>
      </c>
      <c r="B282">
        <f>VLOOKUP(A282, Individual_Pitching___Dashboard[[Name]:[G]], 6, FALSE)</f>
        <v>8</v>
      </c>
      <c r="C282">
        <f>VLOOKUP(A282, Individual_Pitching___Dashboard[], 21,FALSE)/'SP Per G'!B282</f>
        <v>-1.2500000000000001E-2</v>
      </c>
      <c r="D282">
        <f>VLOOKUP(A282, 'Starter - Projections'!$B$2:$R$1380, 17, FALSE)/VLOOKUP(A282, 'Starter - Projections'!$B$2:$G$1380, 6, FALSE)</f>
        <v>2.7999999999999997E-2</v>
      </c>
    </row>
    <row r="283" spans="1:4" x14ac:dyDescent="0.45">
      <c r="A283" t="s">
        <v>826</v>
      </c>
      <c r="B283" t="e">
        <f>VLOOKUP(A283, Individual_Pitching___Dashboard[[Name]:[G]], 6, FALSE)</f>
        <v>#N/A</v>
      </c>
      <c r="C283" t="e">
        <f>VLOOKUP(A283, Individual_Pitching___Dashboard[], 21,FALSE)/'SP Per G'!B283</f>
        <v>#N/A</v>
      </c>
      <c r="D283">
        <f>VLOOKUP(A283, 'Starter - Projections'!$B$2:$R$1380, 17, FALSE)/VLOOKUP(A283, 'Starter - Projections'!$B$2:$G$1380, 6, FALSE)</f>
        <v>2.6086956521739129E-2</v>
      </c>
    </row>
    <row r="284" spans="1:4" x14ac:dyDescent="0.45">
      <c r="A284" t="s">
        <v>827</v>
      </c>
      <c r="B284" t="e">
        <f>VLOOKUP(A284, Individual_Pitching___Dashboard[[Name]:[G]], 6, FALSE)</f>
        <v>#N/A</v>
      </c>
      <c r="C284" t="e">
        <f>VLOOKUP(A284, Individual_Pitching___Dashboard[], 21,FALSE)/'SP Per G'!B284</f>
        <v>#N/A</v>
      </c>
      <c r="D284">
        <f>VLOOKUP(A284, 'Starter - Projections'!$B$2:$R$1380, 17, FALSE)/VLOOKUP(A284, 'Starter - Projections'!$B$2:$G$1380, 6, FALSE)</f>
        <v>0.02</v>
      </c>
    </row>
    <row r="285" spans="1:4" x14ac:dyDescent="0.45">
      <c r="A285" t="s">
        <v>828</v>
      </c>
      <c r="B285" t="e">
        <f>VLOOKUP(A285, Individual_Pitching___Dashboard[[Name]:[G]], 6, FALSE)</f>
        <v>#N/A</v>
      </c>
      <c r="C285" t="e">
        <f>VLOOKUP(A285, Individual_Pitching___Dashboard[], 21,FALSE)/'SP Per G'!B285</f>
        <v>#N/A</v>
      </c>
      <c r="D285">
        <f>VLOOKUP(A285, 'Starter - Projections'!$B$2:$R$1380, 17, FALSE)/VLOOKUP(A285, 'Starter - Projections'!$B$2:$G$1380, 6, FALSE)</f>
        <v>2.0833333333333332E-2</v>
      </c>
    </row>
    <row r="286" spans="1:4" x14ac:dyDescent="0.45">
      <c r="A286" t="s">
        <v>829</v>
      </c>
      <c r="B286" t="e">
        <f>VLOOKUP(A286, Individual_Pitching___Dashboard[[Name]:[G]], 6, FALSE)</f>
        <v>#N/A</v>
      </c>
      <c r="C286" t="e">
        <f>VLOOKUP(A286, Individual_Pitching___Dashboard[], 21,FALSE)/'SP Per G'!B286</f>
        <v>#N/A</v>
      </c>
      <c r="D286">
        <f>VLOOKUP(A286, 'Starter - Projections'!$B$2:$R$1380, 17, FALSE)/VLOOKUP(A286, 'Starter - Projections'!$B$2:$G$1380, 6, FALSE)</f>
        <v>1.9230769230769232E-2</v>
      </c>
    </row>
    <row r="287" spans="1:4" x14ac:dyDescent="0.45">
      <c r="A287" t="s">
        <v>830</v>
      </c>
      <c r="B287" t="e">
        <f>VLOOKUP(A287, Individual_Pitching___Dashboard[[Name]:[G]], 6, FALSE)</f>
        <v>#N/A</v>
      </c>
      <c r="C287" t="e">
        <f>VLOOKUP(A287, Individual_Pitching___Dashboard[], 21,FALSE)/'SP Per G'!B287</f>
        <v>#N/A</v>
      </c>
      <c r="D287">
        <f>VLOOKUP(A287, 'Starter - Projections'!$B$2:$R$1380, 17, FALSE)/VLOOKUP(A287, 'Starter - Projections'!$B$2:$G$1380, 6, FALSE)</f>
        <v>1.9047619047619049E-2</v>
      </c>
    </row>
    <row r="288" spans="1:4" x14ac:dyDescent="0.45">
      <c r="A288" t="s">
        <v>831</v>
      </c>
      <c r="B288" t="e">
        <f>VLOOKUP(A288, Individual_Pitching___Dashboard[[Name]:[G]], 6, FALSE)</f>
        <v>#N/A</v>
      </c>
      <c r="C288" t="e">
        <f>VLOOKUP(A288, Individual_Pitching___Dashboard[], 21,FALSE)/'SP Per G'!B288</f>
        <v>#N/A</v>
      </c>
      <c r="D288">
        <f>VLOOKUP(A288, 'Starter - Projections'!$B$2:$R$1380, 17, FALSE)/VLOOKUP(A288, 'Starter - Projections'!$B$2:$G$1380, 6, FALSE)</f>
        <v>1.9047619047619049E-2</v>
      </c>
    </row>
    <row r="289" spans="1:4" x14ac:dyDescent="0.45">
      <c r="A289" t="s">
        <v>832</v>
      </c>
      <c r="B289" t="e">
        <f>VLOOKUP(A289, Individual_Pitching___Dashboard[[Name]:[G]], 6, FALSE)</f>
        <v>#N/A</v>
      </c>
      <c r="C289" t="e">
        <f>VLOOKUP(A289, Individual_Pitching___Dashboard[], 21,FALSE)/'SP Per G'!B289</f>
        <v>#N/A</v>
      </c>
      <c r="D289">
        <f>VLOOKUP(A289, 'Starter - Projections'!$B$2:$R$1380, 17, FALSE)/VLOOKUP(A289, 'Starter - Projections'!$B$2:$G$1380, 6, FALSE)</f>
        <v>1.6E-2</v>
      </c>
    </row>
    <row r="290" spans="1:4" x14ac:dyDescent="0.45">
      <c r="A290" t="s">
        <v>833</v>
      </c>
      <c r="B290" t="e">
        <f>VLOOKUP(A290, Individual_Pitching___Dashboard[[Name]:[G]], 6, FALSE)</f>
        <v>#N/A</v>
      </c>
      <c r="C290" t="e">
        <f>VLOOKUP(A290, Individual_Pitching___Dashboard[], 21,FALSE)/'SP Per G'!B290</f>
        <v>#N/A</v>
      </c>
      <c r="D290">
        <f>VLOOKUP(A290, 'Starter - Projections'!$B$2:$R$1380, 17, FALSE)/VLOOKUP(A290, 'Starter - Projections'!$B$2:$G$1380, 6, FALSE)</f>
        <v>1.3636363636363636E-2</v>
      </c>
    </row>
    <row r="291" spans="1:4" x14ac:dyDescent="0.45">
      <c r="A291" t="s">
        <v>834</v>
      </c>
      <c r="B291" t="e">
        <f>VLOOKUP(A291, Individual_Pitching___Dashboard[[Name]:[G]], 6, FALSE)</f>
        <v>#N/A</v>
      </c>
      <c r="C291" t="e">
        <f>VLOOKUP(A291, Individual_Pitching___Dashboard[], 21,FALSE)/'SP Per G'!B291</f>
        <v>#N/A</v>
      </c>
      <c r="D291">
        <f>VLOOKUP(A291, 'Starter - Projections'!$B$2:$R$1380, 17, FALSE)/VLOOKUP(A291, 'Starter - Projections'!$B$2:$G$1380, 6, FALSE)</f>
        <v>1.3043478260869565E-2</v>
      </c>
    </row>
    <row r="292" spans="1:4" x14ac:dyDescent="0.45">
      <c r="A292" t="s">
        <v>835</v>
      </c>
      <c r="B292" t="e">
        <f>VLOOKUP(A292, Individual_Pitching___Dashboard[[Name]:[G]], 6, FALSE)</f>
        <v>#N/A</v>
      </c>
      <c r="C292" t="e">
        <f>VLOOKUP(A292, Individual_Pitching___Dashboard[], 21,FALSE)/'SP Per G'!B292</f>
        <v>#N/A</v>
      </c>
      <c r="D292">
        <f>VLOOKUP(A292, 'Starter - Projections'!$B$2:$R$1380, 17, FALSE)/VLOOKUP(A292, 'Starter - Projections'!$B$2:$G$1380, 6, FALSE)</f>
        <v>1.2E-2</v>
      </c>
    </row>
    <row r="293" spans="1:4" x14ac:dyDescent="0.45">
      <c r="A293" t="s">
        <v>836</v>
      </c>
      <c r="B293" t="e">
        <f>VLOOKUP(A293, Individual_Pitching___Dashboard[[Name]:[G]], 6, FALSE)</f>
        <v>#N/A</v>
      </c>
      <c r="C293" t="e">
        <f>VLOOKUP(A293, Individual_Pitching___Dashboard[], 21,FALSE)/'SP Per G'!B293</f>
        <v>#N/A</v>
      </c>
      <c r="D293">
        <f>VLOOKUP(A293, 'Starter - Projections'!$B$2:$R$1380, 17, FALSE)/VLOOKUP(A293, 'Starter - Projections'!$B$2:$G$1380, 6, FALSE)</f>
        <v>1.3043478260869565E-2</v>
      </c>
    </row>
    <row r="294" spans="1:4" x14ac:dyDescent="0.45">
      <c r="A294" t="s">
        <v>837</v>
      </c>
      <c r="B294" t="e">
        <f>VLOOKUP(A294, Individual_Pitching___Dashboard[[Name]:[G]], 6, FALSE)</f>
        <v>#N/A</v>
      </c>
      <c r="C294" t="e">
        <f>VLOOKUP(A294, Individual_Pitching___Dashboard[], 21,FALSE)/'SP Per G'!B294</f>
        <v>#N/A</v>
      </c>
      <c r="D294">
        <f>VLOOKUP(A294, 'Starter - Projections'!$B$2:$R$1380, 17, FALSE)/VLOOKUP(A294, 'Starter - Projections'!$B$2:$G$1380, 6, FALSE)</f>
        <v>9.5238095238095247E-3</v>
      </c>
    </row>
    <row r="295" spans="1:4" x14ac:dyDescent="0.45">
      <c r="A295" t="s">
        <v>838</v>
      </c>
      <c r="B295" t="e">
        <f>VLOOKUP(A295, Individual_Pitching___Dashboard[[Name]:[G]], 6, FALSE)</f>
        <v>#N/A</v>
      </c>
      <c r="C295" t="e">
        <f>VLOOKUP(A295, Individual_Pitching___Dashboard[], 21,FALSE)/'SP Per G'!B295</f>
        <v>#N/A</v>
      </c>
      <c r="D295">
        <f>VLOOKUP(A295, 'Starter - Projections'!$B$2:$R$1380, 17, FALSE)/VLOOKUP(A295, 'Starter - Projections'!$B$2:$G$1380, 6, FALSE)</f>
        <v>9.5238095238095247E-3</v>
      </c>
    </row>
    <row r="296" spans="1:4" x14ac:dyDescent="0.45">
      <c r="A296" t="s">
        <v>839</v>
      </c>
      <c r="B296" t="e">
        <f>VLOOKUP(A296, Individual_Pitching___Dashboard[[Name]:[G]], 6, FALSE)</f>
        <v>#N/A</v>
      </c>
      <c r="C296" t="e">
        <f>VLOOKUP(A296, Individual_Pitching___Dashboard[], 21,FALSE)/'SP Per G'!B296</f>
        <v>#N/A</v>
      </c>
      <c r="D296">
        <f>VLOOKUP(A296, 'Starter - Projections'!$B$2:$R$1380, 17, FALSE)/VLOOKUP(A296, 'Starter - Projections'!$B$2:$G$1380, 6, FALSE)</f>
        <v>0</v>
      </c>
    </row>
    <row r="297" spans="1:4" x14ac:dyDescent="0.45">
      <c r="A297" t="s">
        <v>840</v>
      </c>
      <c r="B297" t="e">
        <f>VLOOKUP(A297, Individual_Pitching___Dashboard[[Name]:[G]], 6, FALSE)</f>
        <v>#N/A</v>
      </c>
      <c r="C297" t="e">
        <f>VLOOKUP(A297, Individual_Pitching___Dashboard[], 21,FALSE)/'SP Per G'!B297</f>
        <v>#N/A</v>
      </c>
      <c r="D297">
        <f>VLOOKUP(A297, 'Starter - Projections'!$B$2:$R$1380, 17, FALSE)/VLOOKUP(A297, 'Starter - Projections'!$B$2:$G$1380, 6, FALSE)</f>
        <v>0</v>
      </c>
    </row>
    <row r="298" spans="1:4" x14ac:dyDescent="0.45">
      <c r="A298" t="s">
        <v>841</v>
      </c>
      <c r="B298" t="e">
        <f>VLOOKUP(A298, Individual_Pitching___Dashboard[[Name]:[G]], 6, FALSE)</f>
        <v>#N/A</v>
      </c>
      <c r="C298" t="e">
        <f>VLOOKUP(A298, Individual_Pitching___Dashboard[], 21,FALSE)/'SP Per G'!B298</f>
        <v>#N/A</v>
      </c>
      <c r="D298">
        <f>VLOOKUP(A298, 'Starter - Projections'!$B$2:$R$1380, 17, FALSE)/VLOOKUP(A298, 'Starter - Projections'!$B$2:$G$1380, 6, FALSE)</f>
        <v>6.0000000000000005E-2</v>
      </c>
    </row>
    <row r="299" spans="1:4" x14ac:dyDescent="0.45">
      <c r="A299" t="s">
        <v>842</v>
      </c>
      <c r="B299">
        <f>VLOOKUP(A299, Individual_Pitching___Dashboard[[Name]:[G]], 6, FALSE)</f>
        <v>9</v>
      </c>
      <c r="C299">
        <f>VLOOKUP(A299, Individual_Pitching___Dashboard[], 21,FALSE)/'SP Per G'!B299</f>
        <v>0</v>
      </c>
      <c r="D299">
        <f>VLOOKUP(A299, 'Starter - Projections'!$B$2:$R$1380, 17, FALSE)/VLOOKUP(A299, 'Starter - Projections'!$B$2:$G$1380, 6, FALSE)</f>
        <v>5.5555555555555552E-2</v>
      </c>
    </row>
    <row r="300" spans="1:4" x14ac:dyDescent="0.45">
      <c r="A300" t="s">
        <v>843</v>
      </c>
      <c r="B300">
        <f>VLOOKUP(A300, Individual_Pitching___Dashboard[[Name]:[G]], 6, FALSE)</f>
        <v>4</v>
      </c>
      <c r="C300">
        <f>VLOOKUP(A300, Individual_Pitching___Dashboard[], 21,FALSE)/'SP Per G'!B300</f>
        <v>7.4999999999999997E-2</v>
      </c>
      <c r="D300">
        <f>VLOOKUP(A300, 'Starter - Projections'!$B$2:$R$1380, 17, FALSE)/VLOOKUP(A300, 'Starter - Projections'!$B$2:$G$1380, 6, FALSE)</f>
        <v>5.8333333333333327E-2</v>
      </c>
    </row>
    <row r="301" spans="1:4" x14ac:dyDescent="0.45">
      <c r="A301" t="s">
        <v>844</v>
      </c>
      <c r="B301">
        <f>VLOOKUP(A301, Individual_Pitching___Dashboard[[Name]:[G]], 6, FALSE)</f>
        <v>2</v>
      </c>
      <c r="C301">
        <f>VLOOKUP(A301, Individual_Pitching___Dashboard[], 21,FALSE)/'SP Per G'!B301</f>
        <v>0.2</v>
      </c>
      <c r="D301">
        <f>VLOOKUP(A301, 'Starter - Projections'!$B$2:$R$1380, 17, FALSE)/VLOOKUP(A301, 'Starter - Projections'!$B$2:$G$1380, 6, FALSE)</f>
        <v>4.0625000000000001E-2</v>
      </c>
    </row>
    <row r="302" spans="1:4" x14ac:dyDescent="0.45">
      <c r="A302" t="s">
        <v>845</v>
      </c>
      <c r="B302" t="e">
        <f>VLOOKUP(A302, Individual_Pitching___Dashboard[[Name]:[G]], 6, FALSE)</f>
        <v>#N/A</v>
      </c>
      <c r="C302" t="e">
        <f>VLOOKUP(A302, Individual_Pitching___Dashboard[], 21,FALSE)/'SP Per G'!B302</f>
        <v>#N/A</v>
      </c>
      <c r="D302">
        <f>VLOOKUP(A302, 'Starter - Projections'!$B$2:$R$1380, 17, FALSE)/VLOOKUP(A302, 'Starter - Projections'!$B$2:$G$1380, 6, FALSE)</f>
        <v>5.6521739130434782E-2</v>
      </c>
    </row>
    <row r="303" spans="1:4" x14ac:dyDescent="0.45">
      <c r="A303" t="s">
        <v>846</v>
      </c>
      <c r="B303">
        <f>VLOOKUP(A303, Individual_Pitching___Dashboard[[Name]:[G]], 6, FALSE)</f>
        <v>3</v>
      </c>
      <c r="C303">
        <f>VLOOKUP(A303, Individual_Pitching___Dashboard[], 21,FALSE)/'SP Per G'!B303</f>
        <v>3.3333333333333333E-2</v>
      </c>
      <c r="D303">
        <f>VLOOKUP(A303, 'Starter - Projections'!$B$2:$R$1380, 17, FALSE)/VLOOKUP(A303, 'Starter - Projections'!$B$2:$G$1380, 6, FALSE)</f>
        <v>4.0625000000000001E-2</v>
      </c>
    </row>
    <row r="304" spans="1:4" x14ac:dyDescent="0.45">
      <c r="A304" t="s">
        <v>847</v>
      </c>
      <c r="B304">
        <f>VLOOKUP(A304, Individual_Pitching___Dashboard[[Name]:[G]], 6, FALSE)</f>
        <v>5</v>
      </c>
      <c r="C304">
        <f>VLOOKUP(A304, Individual_Pitching___Dashboard[], 21,FALSE)/'SP Per G'!B304</f>
        <v>0.08</v>
      </c>
      <c r="D304">
        <f>VLOOKUP(A304, 'Starter - Projections'!$B$2:$R$1380, 17, FALSE)/VLOOKUP(A304, 'Starter - Projections'!$B$2:$G$1380, 6, FALSE)</f>
        <v>5.2000000000000005E-2</v>
      </c>
    </row>
    <row r="305" spans="1:4" x14ac:dyDescent="0.45">
      <c r="A305" t="s">
        <v>848</v>
      </c>
      <c r="B305" t="e">
        <f>VLOOKUP(A305, Individual_Pitching___Dashboard[[Name]:[G]], 6, FALSE)</f>
        <v>#N/A</v>
      </c>
      <c r="C305" t="e">
        <f>VLOOKUP(A305, Individual_Pitching___Dashboard[], 21,FALSE)/'SP Per G'!B305</f>
        <v>#N/A</v>
      </c>
      <c r="D305">
        <f>VLOOKUP(A305, 'Starter - Projections'!$B$2:$R$1380, 17, FALSE)/VLOOKUP(A305, 'Starter - Projections'!$B$2:$G$1380, 6, FALSE)</f>
        <v>4.6153846153846149E-2</v>
      </c>
    </row>
    <row r="306" spans="1:4" x14ac:dyDescent="0.45">
      <c r="A306" t="s">
        <v>849</v>
      </c>
      <c r="B306" t="e">
        <f>VLOOKUP(A306, Individual_Pitching___Dashboard[[Name]:[G]], 6, FALSE)</f>
        <v>#N/A</v>
      </c>
      <c r="C306" t="e">
        <f>VLOOKUP(A306, Individual_Pitching___Dashboard[], 21,FALSE)/'SP Per G'!B306</f>
        <v>#N/A</v>
      </c>
      <c r="D306">
        <f>VLOOKUP(A306, 'Starter - Projections'!$B$2:$R$1380, 17, FALSE)/VLOOKUP(A306, 'Starter - Projections'!$B$2:$G$1380, 6, FALSE)</f>
        <v>5.7142857142857141E-2</v>
      </c>
    </row>
    <row r="307" spans="1:4" x14ac:dyDescent="0.45">
      <c r="A307" t="s">
        <v>850</v>
      </c>
      <c r="B307" t="e">
        <f>VLOOKUP(A307, Individual_Pitching___Dashboard[[Name]:[G]], 6, FALSE)</f>
        <v>#N/A</v>
      </c>
      <c r="C307" t="e">
        <f>VLOOKUP(A307, Individual_Pitching___Dashboard[], 21,FALSE)/'SP Per G'!B307</f>
        <v>#N/A</v>
      </c>
      <c r="D307">
        <f>VLOOKUP(A307, 'Starter - Projections'!$B$2:$R$1380, 17, FALSE)/VLOOKUP(A307, 'Starter - Projections'!$B$2:$G$1380, 6, FALSE)</f>
        <v>5.4545454545454543E-2</v>
      </c>
    </row>
    <row r="308" spans="1:4" x14ac:dyDescent="0.45">
      <c r="A308" t="s">
        <v>851</v>
      </c>
      <c r="B308" t="e">
        <f>VLOOKUP(A308, Individual_Pitching___Dashboard[[Name]:[G]], 6, FALSE)</f>
        <v>#N/A</v>
      </c>
      <c r="C308" t="e">
        <f>VLOOKUP(A308, Individual_Pitching___Dashboard[], 21,FALSE)/'SP Per G'!B308</f>
        <v>#N/A</v>
      </c>
      <c r="D308">
        <f>VLOOKUP(A308, 'Starter - Projections'!$B$2:$R$1380, 17, FALSE)/VLOOKUP(A308, 'Starter - Projections'!$B$2:$G$1380, 6, FALSE)</f>
        <v>0.06</v>
      </c>
    </row>
    <row r="309" spans="1:4" x14ac:dyDescent="0.45">
      <c r="A309" t="s">
        <v>852</v>
      </c>
      <c r="B309">
        <f>VLOOKUP(A309, Individual_Pitching___Dashboard[[Name]:[G]], 6, FALSE)</f>
        <v>4</v>
      </c>
      <c r="C309">
        <f>VLOOKUP(A309, Individual_Pitching___Dashboard[], 21,FALSE)/'SP Per G'!B309</f>
        <v>0.125</v>
      </c>
      <c r="D309">
        <f>VLOOKUP(A309, 'Starter - Projections'!$B$2:$R$1380, 17, FALSE)/VLOOKUP(A309, 'Starter - Projections'!$B$2:$G$1380, 6, FALSE)</f>
        <v>4.7826086956521741E-2</v>
      </c>
    </row>
    <row r="310" spans="1:4" x14ac:dyDescent="0.45">
      <c r="A310" t="s">
        <v>853</v>
      </c>
      <c r="B310" t="e">
        <f>VLOOKUP(A310, Individual_Pitching___Dashboard[[Name]:[G]], 6, FALSE)</f>
        <v>#N/A</v>
      </c>
      <c r="C310" t="e">
        <f>VLOOKUP(A310, Individual_Pitching___Dashboard[], 21,FALSE)/'SP Per G'!B310</f>
        <v>#N/A</v>
      </c>
      <c r="D310">
        <f>VLOOKUP(A310, 'Starter - Projections'!$B$2:$R$1380, 17, FALSE)/VLOOKUP(A310, 'Starter - Projections'!$B$2:$G$1380, 6, FALSE)</f>
        <v>0.05</v>
      </c>
    </row>
    <row r="311" spans="1:4" x14ac:dyDescent="0.45">
      <c r="A311" t="s">
        <v>289</v>
      </c>
      <c r="B311">
        <f>VLOOKUP(A311, Individual_Pitching___Dashboard[[Name]:[G]], 6, FALSE)</f>
        <v>5</v>
      </c>
      <c r="C311">
        <f>VLOOKUP(A311, Individual_Pitching___Dashboard[], 21,FALSE)/'SP Per G'!B311</f>
        <v>0.08</v>
      </c>
      <c r="D311">
        <f>VLOOKUP(A311, 'Starter - Projections'!$B$2:$R$1380, 17, FALSE)/VLOOKUP(A311, 'Starter - Projections'!$B$2:$G$1380, 6, FALSE)</f>
        <v>3.7931034482758627E-2</v>
      </c>
    </row>
    <row r="312" spans="1:4" x14ac:dyDescent="0.45">
      <c r="A312" t="s">
        <v>854</v>
      </c>
      <c r="B312" t="e">
        <f>VLOOKUP(A312, Individual_Pitching___Dashboard[[Name]:[G]], 6, FALSE)</f>
        <v>#N/A</v>
      </c>
      <c r="C312" t="e">
        <f>VLOOKUP(A312, Individual_Pitching___Dashboard[], 21,FALSE)/'SP Per G'!B312</f>
        <v>#N/A</v>
      </c>
      <c r="D312">
        <f>VLOOKUP(A312, 'Starter - Projections'!$B$2:$R$1380, 17, FALSE)/VLOOKUP(A312, 'Starter - Projections'!$B$2:$G$1380, 6, FALSE)</f>
        <v>0.05</v>
      </c>
    </row>
    <row r="313" spans="1:4" x14ac:dyDescent="0.45">
      <c r="A313" t="s">
        <v>855</v>
      </c>
      <c r="B313" t="e">
        <f>VLOOKUP(A313, Individual_Pitching___Dashboard[[Name]:[G]], 6, FALSE)</f>
        <v>#N/A</v>
      </c>
      <c r="C313" t="e">
        <f>VLOOKUP(A313, Individual_Pitching___Dashboard[], 21,FALSE)/'SP Per G'!B313</f>
        <v>#N/A</v>
      </c>
      <c r="D313">
        <f>VLOOKUP(A313, 'Starter - Projections'!$B$2:$R$1380, 17, FALSE)/VLOOKUP(A313, 'Starter - Projections'!$B$2:$G$1380, 6, FALSE)</f>
        <v>5.5000000000000007E-2</v>
      </c>
    </row>
    <row r="314" spans="1:4" x14ac:dyDescent="0.45">
      <c r="A314" t="s">
        <v>856</v>
      </c>
      <c r="B314" t="e">
        <f>VLOOKUP(A314, Individual_Pitching___Dashboard[[Name]:[G]], 6, FALSE)</f>
        <v>#N/A</v>
      </c>
      <c r="C314" t="e">
        <f>VLOOKUP(A314, Individual_Pitching___Dashboard[], 21,FALSE)/'SP Per G'!B314</f>
        <v>#N/A</v>
      </c>
      <c r="D314">
        <f>VLOOKUP(A314, 'Starter - Projections'!$B$2:$R$1380, 17, FALSE)/VLOOKUP(A314, 'Starter - Projections'!$B$2:$G$1380, 6, FALSE)</f>
        <v>5.5000000000000007E-2</v>
      </c>
    </row>
    <row r="315" spans="1:4" x14ac:dyDescent="0.45">
      <c r="A315" t="s">
        <v>857</v>
      </c>
      <c r="B315" t="e">
        <f>VLOOKUP(A315, Individual_Pitching___Dashboard[[Name]:[G]], 6, FALSE)</f>
        <v>#N/A</v>
      </c>
      <c r="C315" t="e">
        <f>VLOOKUP(A315, Individual_Pitching___Dashboard[], 21,FALSE)/'SP Per G'!B315</f>
        <v>#N/A</v>
      </c>
      <c r="D315">
        <f>VLOOKUP(A315, 'Starter - Projections'!$B$2:$R$1380, 17, FALSE)/VLOOKUP(A315, 'Starter - Projections'!$B$2:$G$1380, 6, FALSE)</f>
        <v>0.05</v>
      </c>
    </row>
    <row r="316" spans="1:4" x14ac:dyDescent="0.45">
      <c r="A316" t="s">
        <v>858</v>
      </c>
      <c r="B316" t="e">
        <f>VLOOKUP(A316, Individual_Pitching___Dashboard[[Name]:[G]], 6, FALSE)</f>
        <v>#N/A</v>
      </c>
      <c r="C316" t="e">
        <f>VLOOKUP(A316, Individual_Pitching___Dashboard[], 21,FALSE)/'SP Per G'!B316</f>
        <v>#N/A</v>
      </c>
      <c r="D316">
        <f>VLOOKUP(A316, 'Starter - Projections'!$B$2:$R$1380, 17, FALSE)/VLOOKUP(A316, 'Starter - Projections'!$B$2:$G$1380, 6, FALSE)</f>
        <v>0.05</v>
      </c>
    </row>
    <row r="317" spans="1:4" x14ac:dyDescent="0.45">
      <c r="A317" t="s">
        <v>859</v>
      </c>
      <c r="B317" t="e">
        <f>VLOOKUP(A317, Individual_Pitching___Dashboard[[Name]:[G]], 6, FALSE)</f>
        <v>#N/A</v>
      </c>
      <c r="C317" t="e">
        <f>VLOOKUP(A317, Individual_Pitching___Dashboard[], 21,FALSE)/'SP Per G'!B317</f>
        <v>#N/A</v>
      </c>
      <c r="D317">
        <f>VLOOKUP(A317, 'Starter - Projections'!$B$2:$R$1380, 17, FALSE)/VLOOKUP(A317, 'Starter - Projections'!$B$2:$G$1380, 6, FALSE)</f>
        <v>3.7499999999999999E-2</v>
      </c>
    </row>
    <row r="318" spans="1:4" x14ac:dyDescent="0.45">
      <c r="A318" t="s">
        <v>860</v>
      </c>
      <c r="B318" t="e">
        <f>VLOOKUP(A318, Individual_Pitching___Dashboard[[Name]:[G]], 6, FALSE)</f>
        <v>#N/A</v>
      </c>
      <c r="C318" t="e">
        <f>VLOOKUP(A318, Individual_Pitching___Dashboard[], 21,FALSE)/'SP Per G'!B318</f>
        <v>#N/A</v>
      </c>
      <c r="D318">
        <f>VLOOKUP(A318, 'Starter - Projections'!$B$2:$R$1380, 17, FALSE)/VLOOKUP(A318, 'Starter - Projections'!$B$2:$G$1380, 6, FALSE)</f>
        <v>3.6000000000000004E-2</v>
      </c>
    </row>
    <row r="319" spans="1:4" x14ac:dyDescent="0.45">
      <c r="A319" t="s">
        <v>861</v>
      </c>
      <c r="B319" t="e">
        <f>VLOOKUP(A319, Individual_Pitching___Dashboard[[Name]:[G]], 6, FALSE)</f>
        <v>#N/A</v>
      </c>
      <c r="C319" t="e">
        <f>VLOOKUP(A319, Individual_Pitching___Dashboard[], 21,FALSE)/'SP Per G'!B319</f>
        <v>#N/A</v>
      </c>
      <c r="D319">
        <f>VLOOKUP(A319, 'Starter - Projections'!$B$2:$R$1380, 17, FALSE)/VLOOKUP(A319, 'Starter - Projections'!$B$2:$G$1380, 6, FALSE)</f>
        <v>3.9130434782608699E-2</v>
      </c>
    </row>
    <row r="320" spans="1:4" x14ac:dyDescent="0.45">
      <c r="A320" t="s">
        <v>862</v>
      </c>
      <c r="B320" t="e">
        <f>VLOOKUP(A320, Individual_Pitching___Dashboard[[Name]:[G]], 6, FALSE)</f>
        <v>#N/A</v>
      </c>
      <c r="C320" t="e">
        <f>VLOOKUP(A320, Individual_Pitching___Dashboard[], 21,FALSE)/'SP Per G'!B320</f>
        <v>#N/A</v>
      </c>
      <c r="D320">
        <f>VLOOKUP(A320, 'Starter - Projections'!$B$2:$R$1380, 17, FALSE)/VLOOKUP(A320, 'Starter - Projections'!$B$2:$G$1380, 6, FALSE)</f>
        <v>4.0909090909090909E-2</v>
      </c>
    </row>
    <row r="321" spans="1:4" x14ac:dyDescent="0.45">
      <c r="A321" t="s">
        <v>863</v>
      </c>
      <c r="B321">
        <f>VLOOKUP(A321, Individual_Pitching___Dashboard[[Name]:[G]], 6, FALSE)</f>
        <v>4</v>
      </c>
      <c r="C321">
        <f>VLOOKUP(A321, Individual_Pitching___Dashboard[], 21,FALSE)/'SP Per G'!B321</f>
        <v>0.125</v>
      </c>
      <c r="D321">
        <f>VLOOKUP(A321, 'Starter - Projections'!$B$2:$R$1380, 17, FALSE)/VLOOKUP(A321, 'Starter - Projections'!$B$2:$G$1380, 6, FALSE)</f>
        <v>3.4615384615384617E-2</v>
      </c>
    </row>
    <row r="322" spans="1:4" x14ac:dyDescent="0.45">
      <c r="A322" t="s">
        <v>864</v>
      </c>
      <c r="B322" t="e">
        <f>VLOOKUP(A322, Individual_Pitching___Dashboard[[Name]:[G]], 6, FALSE)</f>
        <v>#N/A</v>
      </c>
      <c r="C322" t="e">
        <f>VLOOKUP(A322, Individual_Pitching___Dashboard[], 21,FALSE)/'SP Per G'!B322</f>
        <v>#N/A</v>
      </c>
      <c r="D322">
        <f>VLOOKUP(A322, 'Starter - Projections'!$B$2:$R$1380, 17, FALSE)/VLOOKUP(A322, 'Starter - Projections'!$B$2:$G$1380, 6, FALSE)</f>
        <v>3.3333333333333333E-2</v>
      </c>
    </row>
    <row r="323" spans="1:4" x14ac:dyDescent="0.45">
      <c r="A323" t="s">
        <v>865</v>
      </c>
      <c r="B323" t="e">
        <f>VLOOKUP(A323, Individual_Pitching___Dashboard[[Name]:[G]], 6, FALSE)</f>
        <v>#N/A</v>
      </c>
      <c r="C323" t="e">
        <f>VLOOKUP(A323, Individual_Pitching___Dashboard[], 21,FALSE)/'SP Per G'!B323</f>
        <v>#N/A</v>
      </c>
      <c r="D323">
        <f>VLOOKUP(A323, 'Starter - Projections'!$B$2:$R$1380, 17, FALSE)/VLOOKUP(A323, 'Starter - Projections'!$B$2:$G$1380, 6, FALSE)</f>
        <v>3.6363636363636369E-2</v>
      </c>
    </row>
    <row r="324" spans="1:4" x14ac:dyDescent="0.45">
      <c r="A324" t="s">
        <v>866</v>
      </c>
      <c r="B324" t="e">
        <f>VLOOKUP(A324, Individual_Pitching___Dashboard[[Name]:[G]], 6, FALSE)</f>
        <v>#N/A</v>
      </c>
      <c r="C324" t="e">
        <f>VLOOKUP(A324, Individual_Pitching___Dashboard[], 21,FALSE)/'SP Per G'!B324</f>
        <v>#N/A</v>
      </c>
      <c r="D324">
        <f>VLOOKUP(A324, 'Starter - Projections'!$B$2:$R$1380, 17, FALSE)/VLOOKUP(A324, 'Starter - Projections'!$B$2:$G$1380, 6, FALSE)</f>
        <v>3.8095238095238099E-2</v>
      </c>
    </row>
    <row r="325" spans="1:4" x14ac:dyDescent="0.45">
      <c r="A325" t="s">
        <v>867</v>
      </c>
      <c r="B325">
        <f>VLOOKUP(A325, Individual_Pitching___Dashboard[[Name]:[G]], 6, FALSE)</f>
        <v>11</v>
      </c>
      <c r="C325">
        <f>VLOOKUP(A325, Individual_Pitching___Dashboard[], 21,FALSE)/'SP Per G'!B325</f>
        <v>3.6363636363636369E-2</v>
      </c>
      <c r="D325">
        <f>VLOOKUP(A325, 'Starter - Projections'!$B$2:$R$1380, 17, FALSE)/VLOOKUP(A325, 'Starter - Projections'!$B$2:$G$1380, 6, FALSE)</f>
        <v>3.2000000000000001E-2</v>
      </c>
    </row>
    <row r="326" spans="1:4" x14ac:dyDescent="0.45">
      <c r="A326" t="s">
        <v>868</v>
      </c>
      <c r="B326" t="e">
        <f>VLOOKUP(A326, Individual_Pitching___Dashboard[[Name]:[G]], 6, FALSE)</f>
        <v>#N/A</v>
      </c>
      <c r="C326" t="e">
        <f>VLOOKUP(A326, Individual_Pitching___Dashboard[], 21,FALSE)/'SP Per G'!B326</f>
        <v>#N/A</v>
      </c>
      <c r="D326">
        <f>VLOOKUP(A326, 'Starter - Projections'!$B$2:$R$1380, 17, FALSE)/VLOOKUP(A326, 'Starter - Projections'!$B$2:$G$1380, 6, FALSE)</f>
        <v>3.2000000000000001E-2</v>
      </c>
    </row>
    <row r="327" spans="1:4" x14ac:dyDescent="0.45">
      <c r="A327" t="s">
        <v>869</v>
      </c>
      <c r="B327" t="e">
        <f>VLOOKUP(A327, Individual_Pitching___Dashboard[[Name]:[G]], 6, FALSE)</f>
        <v>#N/A</v>
      </c>
      <c r="C327" t="e">
        <f>VLOOKUP(A327, Individual_Pitching___Dashboard[], 21,FALSE)/'SP Per G'!B327</f>
        <v>#N/A</v>
      </c>
      <c r="D327">
        <f>VLOOKUP(A327, 'Starter - Projections'!$B$2:$R$1380, 17, FALSE)/VLOOKUP(A327, 'Starter - Projections'!$B$2:$G$1380, 6, FALSE)</f>
        <v>3.2000000000000001E-2</v>
      </c>
    </row>
    <row r="328" spans="1:4" x14ac:dyDescent="0.45">
      <c r="A328" t="s">
        <v>870</v>
      </c>
      <c r="B328" t="e">
        <f>VLOOKUP(A328, Individual_Pitching___Dashboard[[Name]:[G]], 6, FALSE)</f>
        <v>#N/A</v>
      </c>
      <c r="C328" t="e">
        <f>VLOOKUP(A328, Individual_Pitching___Dashboard[], 21,FALSE)/'SP Per G'!B328</f>
        <v>#N/A</v>
      </c>
      <c r="D328">
        <f>VLOOKUP(A328, 'Starter - Projections'!$B$2:$R$1380, 17, FALSE)/VLOOKUP(A328, 'Starter - Projections'!$B$2:$G$1380, 6, FALSE)</f>
        <v>3.8095238095238099E-2</v>
      </c>
    </row>
    <row r="329" spans="1:4" x14ac:dyDescent="0.45">
      <c r="A329" t="s">
        <v>871</v>
      </c>
      <c r="B329" t="e">
        <f>VLOOKUP(A329, Individual_Pitching___Dashboard[[Name]:[G]], 6, FALSE)</f>
        <v>#N/A</v>
      </c>
      <c r="C329" t="e">
        <f>VLOOKUP(A329, Individual_Pitching___Dashboard[], 21,FALSE)/'SP Per G'!B329</f>
        <v>#N/A</v>
      </c>
      <c r="D329">
        <f>VLOOKUP(A329, 'Starter - Projections'!$B$2:$R$1380, 17, FALSE)/VLOOKUP(A329, 'Starter - Projections'!$B$2:$G$1380, 6, FALSE)</f>
        <v>3.043478260869565E-2</v>
      </c>
    </row>
    <row r="330" spans="1:4" x14ac:dyDescent="0.45">
      <c r="A330" t="s">
        <v>872</v>
      </c>
      <c r="B330" t="e">
        <f>VLOOKUP(A330, Individual_Pitching___Dashboard[[Name]:[G]], 6, FALSE)</f>
        <v>#N/A</v>
      </c>
      <c r="C330" t="e">
        <f>VLOOKUP(A330, Individual_Pitching___Dashboard[], 21,FALSE)/'SP Per G'!B330</f>
        <v>#N/A</v>
      </c>
      <c r="D330">
        <f>VLOOKUP(A330, 'Starter - Projections'!$B$2:$R$1380, 17, FALSE)/VLOOKUP(A330, 'Starter - Projections'!$B$2:$G$1380, 6, FALSE)</f>
        <v>3.4999999999999996E-2</v>
      </c>
    </row>
    <row r="331" spans="1:4" x14ac:dyDescent="0.45">
      <c r="A331" t="s">
        <v>873</v>
      </c>
      <c r="B331" t="e">
        <f>VLOOKUP(A331, Individual_Pitching___Dashboard[[Name]:[G]], 6, FALSE)</f>
        <v>#N/A</v>
      </c>
      <c r="C331" t="e">
        <f>VLOOKUP(A331, Individual_Pitching___Dashboard[], 21,FALSE)/'SP Per G'!B331</f>
        <v>#N/A</v>
      </c>
      <c r="D331">
        <f>VLOOKUP(A331, 'Starter - Projections'!$B$2:$R$1380, 17, FALSE)/VLOOKUP(A331, 'Starter - Projections'!$B$2:$G$1380, 6, FALSE)</f>
        <v>3.1818181818181815E-2</v>
      </c>
    </row>
    <row r="332" spans="1:4" x14ac:dyDescent="0.45">
      <c r="A332" t="s">
        <v>874</v>
      </c>
      <c r="B332" t="e">
        <f>VLOOKUP(A332, Individual_Pitching___Dashboard[[Name]:[G]], 6, FALSE)</f>
        <v>#N/A</v>
      </c>
      <c r="C332" t="e">
        <f>VLOOKUP(A332, Individual_Pitching___Dashboard[], 21,FALSE)/'SP Per G'!B332</f>
        <v>#N/A</v>
      </c>
      <c r="D332">
        <f>VLOOKUP(A332, 'Starter - Projections'!$B$2:$R$1380, 17, FALSE)/VLOOKUP(A332, 'Starter - Projections'!$B$2:$G$1380, 6, FALSE)</f>
        <v>3.043478260869565E-2</v>
      </c>
    </row>
    <row r="333" spans="1:4" x14ac:dyDescent="0.45">
      <c r="A333" t="s">
        <v>875</v>
      </c>
      <c r="B333" t="e">
        <f>VLOOKUP(A333, Individual_Pitching___Dashboard[[Name]:[G]], 6, FALSE)</f>
        <v>#N/A</v>
      </c>
      <c r="C333" t="e">
        <f>VLOOKUP(A333, Individual_Pitching___Dashboard[], 21,FALSE)/'SP Per G'!B333</f>
        <v>#N/A</v>
      </c>
      <c r="D333">
        <f>VLOOKUP(A333, 'Starter - Projections'!$B$2:$R$1380, 17, FALSE)/VLOOKUP(A333, 'Starter - Projections'!$B$2:$G$1380, 6, FALSE)</f>
        <v>2.7999999999999997E-2</v>
      </c>
    </row>
    <row r="334" spans="1:4" x14ac:dyDescent="0.45">
      <c r="A334" t="s">
        <v>876</v>
      </c>
      <c r="B334" t="e">
        <f>VLOOKUP(A334, Individual_Pitching___Dashboard[[Name]:[G]], 6, FALSE)</f>
        <v>#N/A</v>
      </c>
      <c r="C334" t="e">
        <f>VLOOKUP(A334, Individual_Pitching___Dashboard[], 21,FALSE)/'SP Per G'!B334</f>
        <v>#N/A</v>
      </c>
      <c r="D334">
        <f>VLOOKUP(A334, 'Starter - Projections'!$B$2:$R$1380, 17, FALSE)/VLOOKUP(A334, 'Starter - Projections'!$B$2:$G$1380, 6, FALSE)</f>
        <v>2.4E-2</v>
      </c>
    </row>
    <row r="335" spans="1:4" x14ac:dyDescent="0.45">
      <c r="A335" t="s">
        <v>877</v>
      </c>
      <c r="B335" t="e">
        <f>VLOOKUP(A335, Individual_Pitching___Dashboard[[Name]:[G]], 6, FALSE)</f>
        <v>#N/A</v>
      </c>
      <c r="C335" t="e">
        <f>VLOOKUP(A335, Individual_Pitching___Dashboard[], 21,FALSE)/'SP Per G'!B335</f>
        <v>#N/A</v>
      </c>
      <c r="D335">
        <f>VLOOKUP(A335, 'Starter - Projections'!$B$2:$R$1380, 17, FALSE)/VLOOKUP(A335, 'Starter - Projections'!$B$2:$G$1380, 6, FALSE)</f>
        <v>2.5000000000000001E-2</v>
      </c>
    </row>
    <row r="336" spans="1:4" x14ac:dyDescent="0.45">
      <c r="A336" t="s">
        <v>878</v>
      </c>
      <c r="B336" t="e">
        <f>VLOOKUP(A336, Individual_Pitching___Dashboard[[Name]:[G]], 6, FALSE)</f>
        <v>#N/A</v>
      </c>
      <c r="C336" t="e">
        <f>VLOOKUP(A336, Individual_Pitching___Dashboard[], 21,FALSE)/'SP Per G'!B336</f>
        <v>#N/A</v>
      </c>
      <c r="D336">
        <f>VLOOKUP(A336, 'Starter - Projections'!$B$2:$R$1380, 17, FALSE)/VLOOKUP(A336, 'Starter - Projections'!$B$2:$G$1380, 6, FALSE)</f>
        <v>2.5000000000000001E-2</v>
      </c>
    </row>
    <row r="337" spans="1:4" x14ac:dyDescent="0.45">
      <c r="A337" t="s">
        <v>879</v>
      </c>
      <c r="B337" t="e">
        <f>VLOOKUP(A337, Individual_Pitching___Dashboard[[Name]:[G]], 6, FALSE)</f>
        <v>#N/A</v>
      </c>
      <c r="C337" t="e">
        <f>VLOOKUP(A337, Individual_Pitching___Dashboard[], 21,FALSE)/'SP Per G'!B337</f>
        <v>#N/A</v>
      </c>
      <c r="D337">
        <f>VLOOKUP(A337, 'Starter - Projections'!$B$2:$R$1380, 17, FALSE)/VLOOKUP(A337, 'Starter - Projections'!$B$2:$G$1380, 6, FALSE)</f>
        <v>0.02</v>
      </c>
    </row>
    <row r="338" spans="1:4" x14ac:dyDescent="0.45">
      <c r="A338" t="s">
        <v>880</v>
      </c>
      <c r="B338" t="e">
        <f>VLOOKUP(A338, Individual_Pitching___Dashboard[[Name]:[G]], 6, FALSE)</f>
        <v>#N/A</v>
      </c>
      <c r="C338" t="e">
        <f>VLOOKUP(A338, Individual_Pitching___Dashboard[], 21,FALSE)/'SP Per G'!B338</f>
        <v>#N/A</v>
      </c>
      <c r="D338">
        <f>VLOOKUP(A338, 'Starter - Projections'!$B$2:$R$1380, 17, FALSE)/VLOOKUP(A338, 'Starter - Projections'!$B$2:$G$1380, 6, FALSE)</f>
        <v>1.9047619047619049E-2</v>
      </c>
    </row>
    <row r="339" spans="1:4" x14ac:dyDescent="0.45">
      <c r="A339" t="s">
        <v>881</v>
      </c>
      <c r="B339" t="e">
        <f>VLOOKUP(A339, Individual_Pitching___Dashboard[[Name]:[G]], 6, FALSE)</f>
        <v>#N/A</v>
      </c>
      <c r="C339" t="e">
        <f>VLOOKUP(A339, Individual_Pitching___Dashboard[], 21,FALSE)/'SP Per G'!B339</f>
        <v>#N/A</v>
      </c>
      <c r="D339">
        <f>VLOOKUP(A339, 'Starter - Projections'!$B$2:$R$1380, 17, FALSE)/VLOOKUP(A339, 'Starter - Projections'!$B$2:$G$1380, 6, FALSE)</f>
        <v>1.9047619047619049E-2</v>
      </c>
    </row>
    <row r="340" spans="1:4" x14ac:dyDescent="0.45">
      <c r="A340" t="s">
        <v>882</v>
      </c>
      <c r="B340" t="e">
        <f>VLOOKUP(A340, Individual_Pitching___Dashboard[[Name]:[G]], 6, FALSE)</f>
        <v>#N/A</v>
      </c>
      <c r="C340" t="e">
        <f>VLOOKUP(A340, Individual_Pitching___Dashboard[], 21,FALSE)/'SP Per G'!B340</f>
        <v>#N/A</v>
      </c>
      <c r="D340">
        <f>VLOOKUP(A340, 'Starter - Projections'!$B$2:$R$1380, 17, FALSE)/VLOOKUP(A340, 'Starter - Projections'!$B$2:$G$1380, 6, FALSE)</f>
        <v>1.2499999999999999E-2</v>
      </c>
    </row>
    <row r="341" spans="1:4" x14ac:dyDescent="0.45">
      <c r="A341" t="s">
        <v>883</v>
      </c>
      <c r="B341" t="e">
        <f>VLOOKUP(A341, Individual_Pitching___Dashboard[[Name]:[G]], 6, FALSE)</f>
        <v>#N/A</v>
      </c>
      <c r="C341" t="e">
        <f>VLOOKUP(A341, Individual_Pitching___Dashboard[], 21,FALSE)/'SP Per G'!B341</f>
        <v>#N/A</v>
      </c>
      <c r="D341">
        <f>VLOOKUP(A341, 'Starter - Projections'!$B$2:$R$1380, 17, FALSE)/VLOOKUP(A341, 'Starter - Projections'!$B$2:$G$1380, 6, FALSE)</f>
        <v>8.6956521739130436E-3</v>
      </c>
    </row>
    <row r="342" spans="1:4" x14ac:dyDescent="0.45">
      <c r="A342" t="s">
        <v>884</v>
      </c>
      <c r="B342" t="e">
        <f>VLOOKUP(A342, Individual_Pitching___Dashboard[[Name]:[G]], 6, FALSE)</f>
        <v>#N/A</v>
      </c>
      <c r="C342" t="e">
        <f>VLOOKUP(A342, Individual_Pitching___Dashboard[], 21,FALSE)/'SP Per G'!B342</f>
        <v>#N/A</v>
      </c>
      <c r="D342">
        <f>VLOOKUP(A342, 'Starter - Projections'!$B$2:$R$1380, 17, FALSE)/VLOOKUP(A342, 'Starter - Projections'!$B$2:$G$1380, 6, FALSE)</f>
        <v>9.5238095238095247E-3</v>
      </c>
    </row>
    <row r="343" spans="1:4" x14ac:dyDescent="0.45">
      <c r="A343" t="s">
        <v>885</v>
      </c>
      <c r="B343" t="e">
        <f>VLOOKUP(A343, Individual_Pitching___Dashboard[[Name]:[G]], 6, FALSE)</f>
        <v>#N/A</v>
      </c>
      <c r="C343" t="e">
        <f>VLOOKUP(A343, Individual_Pitching___Dashboard[], 21,FALSE)/'SP Per G'!B343</f>
        <v>#N/A</v>
      </c>
      <c r="D343">
        <f>VLOOKUP(A343, 'Starter - Projections'!$B$2:$R$1380, 17, FALSE)/VLOOKUP(A343, 'Starter - Projections'!$B$2:$G$1380, 6, FALSE)</f>
        <v>5.0000000000000001E-3</v>
      </c>
    </row>
    <row r="344" spans="1:4" x14ac:dyDescent="0.45">
      <c r="A344" t="s">
        <v>886</v>
      </c>
      <c r="B344" t="e">
        <f>VLOOKUP(A344, Individual_Pitching___Dashboard[[Name]:[G]], 6, FALSE)</f>
        <v>#N/A</v>
      </c>
      <c r="C344" t="e">
        <f>VLOOKUP(A344, Individual_Pitching___Dashboard[], 21,FALSE)/'SP Per G'!B344</f>
        <v>#N/A</v>
      </c>
      <c r="D344">
        <f>VLOOKUP(A344, 'Starter - Projections'!$B$2:$R$1380, 17, FALSE)/VLOOKUP(A344, 'Starter - Projections'!$B$2:$G$1380, 6, FALSE)</f>
        <v>-4.1666666666666666E-3</v>
      </c>
    </row>
    <row r="345" spans="1:4" x14ac:dyDescent="0.45">
      <c r="A345" t="s">
        <v>887</v>
      </c>
      <c r="B345" t="e">
        <f>VLOOKUP(A345, Individual_Pitching___Dashboard[[Name]:[G]], 6, FALSE)</f>
        <v>#N/A</v>
      </c>
      <c r="C345" t="e">
        <f>VLOOKUP(A345, Individual_Pitching___Dashboard[], 21,FALSE)/'SP Per G'!B345</f>
        <v>#N/A</v>
      </c>
      <c r="D345">
        <f>VLOOKUP(A345, 'Starter - Projections'!$B$2:$R$1380, 17, FALSE)/VLOOKUP(A345, 'Starter - Projections'!$B$2:$G$1380, 6, FALSE)</f>
        <v>-4.3478260869565218E-3</v>
      </c>
    </row>
    <row r="346" spans="1:4" x14ac:dyDescent="0.45">
      <c r="A346" t="s">
        <v>888</v>
      </c>
      <c r="B346" t="e">
        <f>VLOOKUP(A346, Individual_Pitching___Dashboard[[Name]:[G]], 6, FALSE)</f>
        <v>#N/A</v>
      </c>
      <c r="C346" t="e">
        <f>VLOOKUP(A346, Individual_Pitching___Dashboard[], 21,FALSE)/'SP Per G'!B346</f>
        <v>#N/A</v>
      </c>
      <c r="D346">
        <f>VLOOKUP(A346, 'Starter - Projections'!$B$2:$R$1380, 17, FALSE)/VLOOKUP(A346, 'Starter - Projections'!$B$2:$G$1380, 6, FALSE)</f>
        <v>9.4736842105263161E-2</v>
      </c>
    </row>
    <row r="347" spans="1:4" x14ac:dyDescent="0.45">
      <c r="A347" t="s">
        <v>310</v>
      </c>
      <c r="B347">
        <f>VLOOKUP(A347, Individual_Pitching___Dashboard[[Name]:[G]], 6, FALSE)</f>
        <v>4</v>
      </c>
      <c r="C347">
        <f>VLOOKUP(A347, Individual_Pitching___Dashboard[], 21,FALSE)/'SP Per G'!B347</f>
        <v>7.4999999999999997E-2</v>
      </c>
      <c r="D347">
        <f>VLOOKUP(A347, 'Starter - Projections'!$B$2:$R$1380, 17, FALSE)/VLOOKUP(A347, 'Starter - Projections'!$B$2:$G$1380, 6, FALSE)</f>
        <v>6.8000000000000005E-2</v>
      </c>
    </row>
    <row r="348" spans="1:4" x14ac:dyDescent="0.45">
      <c r="A348" t="s">
        <v>274</v>
      </c>
      <c r="B348">
        <f>VLOOKUP(A348, Individual_Pitching___Dashboard[[Name]:[G]], 6, FALSE)</f>
        <v>5</v>
      </c>
      <c r="C348">
        <f>VLOOKUP(A348, Individual_Pitching___Dashboard[], 21,FALSE)/'SP Per G'!B348</f>
        <v>0.22000000000000003</v>
      </c>
      <c r="D348">
        <f>VLOOKUP(A348, 'Starter - Projections'!$B$2:$R$1380, 17, FALSE)/VLOOKUP(A348, 'Starter - Projections'!$B$2:$G$1380, 6, FALSE)</f>
        <v>6.1538461538461542E-2</v>
      </c>
    </row>
    <row r="349" spans="1:4" x14ac:dyDescent="0.45">
      <c r="A349" t="s">
        <v>889</v>
      </c>
      <c r="B349" t="e">
        <f>VLOOKUP(A349, Individual_Pitching___Dashboard[[Name]:[G]], 6, FALSE)</f>
        <v>#N/A</v>
      </c>
      <c r="C349" t="e">
        <f>VLOOKUP(A349, Individual_Pitching___Dashboard[], 21,FALSE)/'SP Per G'!B349</f>
        <v>#N/A</v>
      </c>
      <c r="D349">
        <f>VLOOKUP(A349, 'Starter - Projections'!$B$2:$R$1380, 17, FALSE)/VLOOKUP(A349, 'Starter - Projections'!$B$2:$G$1380, 6, FALSE)</f>
        <v>7.2727272727272738E-2</v>
      </c>
    </row>
    <row r="350" spans="1:4" x14ac:dyDescent="0.45">
      <c r="A350" t="s">
        <v>890</v>
      </c>
      <c r="B350" t="e">
        <f>VLOOKUP(A350, Individual_Pitching___Dashboard[[Name]:[G]], 6, FALSE)</f>
        <v>#N/A</v>
      </c>
      <c r="C350" t="e">
        <f>VLOOKUP(A350, Individual_Pitching___Dashboard[], 21,FALSE)/'SP Per G'!B350</f>
        <v>#N/A</v>
      </c>
      <c r="D350">
        <f>VLOOKUP(A350, 'Starter - Projections'!$B$2:$R$1380, 17, FALSE)/VLOOKUP(A350, 'Starter - Projections'!$B$2:$G$1380, 6, FALSE)</f>
        <v>6.1538461538461542E-2</v>
      </c>
    </row>
    <row r="351" spans="1:4" x14ac:dyDescent="0.45">
      <c r="A351" t="s">
        <v>277</v>
      </c>
      <c r="B351">
        <f>VLOOKUP(A351, Individual_Pitching___Dashboard[[Name]:[G]], 6, FALSE)</f>
        <v>5</v>
      </c>
      <c r="C351">
        <f>VLOOKUP(A351, Individual_Pitching___Dashboard[], 21,FALSE)/'SP Per G'!B351</f>
        <v>0.18</v>
      </c>
      <c r="D351">
        <f>VLOOKUP(A351, 'Starter - Projections'!$B$2:$R$1380, 17, FALSE)/VLOOKUP(A351, 'Starter - Projections'!$B$2:$G$1380, 6, FALSE)</f>
        <v>4.8387096774193547E-2</v>
      </c>
    </row>
    <row r="352" spans="1:4" x14ac:dyDescent="0.45">
      <c r="A352" t="s">
        <v>601</v>
      </c>
      <c r="B352">
        <f>VLOOKUP(A352, Individual_Pitching___Dashboard[[Name]:[G]], 6, FALSE)</f>
        <v>4</v>
      </c>
      <c r="C352">
        <f>VLOOKUP(A352, Individual_Pitching___Dashboard[], 21,FALSE)/'SP Per G'!B352</f>
        <v>-2.5000000000000001E-2</v>
      </c>
      <c r="D352">
        <f>VLOOKUP(A352, 'Starter - Projections'!$B$2:$R$1380, 17, FALSE)/VLOOKUP(A352, 'Starter - Projections'!$B$2:$G$1380, 6, FALSE)</f>
        <v>6.9999999999999993E-2</v>
      </c>
    </row>
    <row r="353" spans="1:4" x14ac:dyDescent="0.45">
      <c r="A353" t="s">
        <v>891</v>
      </c>
      <c r="B353" t="e">
        <f>VLOOKUP(A353, Individual_Pitching___Dashboard[[Name]:[G]], 6, FALSE)</f>
        <v>#N/A</v>
      </c>
      <c r="C353" t="e">
        <f>VLOOKUP(A353, Individual_Pitching___Dashboard[], 21,FALSE)/'SP Per G'!B353</f>
        <v>#N/A</v>
      </c>
      <c r="D353">
        <f>VLOOKUP(A353, 'Starter - Projections'!$B$2:$R$1380, 17, FALSE)/VLOOKUP(A353, 'Starter - Projections'!$B$2:$G$1380, 6, FALSE)</f>
        <v>7.3684210526315783E-2</v>
      </c>
    </row>
    <row r="354" spans="1:4" x14ac:dyDescent="0.45">
      <c r="A354" t="s">
        <v>892</v>
      </c>
      <c r="B354" t="e">
        <f>VLOOKUP(A354, Individual_Pitching___Dashboard[[Name]:[G]], 6, FALSE)</f>
        <v>#N/A</v>
      </c>
      <c r="C354" t="e">
        <f>VLOOKUP(A354, Individual_Pitching___Dashboard[], 21,FALSE)/'SP Per G'!B354</f>
        <v>#N/A</v>
      </c>
      <c r="D354">
        <f>VLOOKUP(A354, 'Starter - Projections'!$B$2:$R$1380, 17, FALSE)/VLOOKUP(A354, 'Starter - Projections'!$B$2:$G$1380, 6, FALSE)</f>
        <v>5.5999999999999994E-2</v>
      </c>
    </row>
    <row r="355" spans="1:4" x14ac:dyDescent="0.45">
      <c r="A355" t="s">
        <v>893</v>
      </c>
      <c r="B355" t="e">
        <f>VLOOKUP(A355, Individual_Pitching___Dashboard[[Name]:[G]], 6, FALSE)</f>
        <v>#N/A</v>
      </c>
      <c r="C355" t="e">
        <f>VLOOKUP(A355, Individual_Pitching___Dashboard[], 21,FALSE)/'SP Per G'!B355</f>
        <v>#N/A</v>
      </c>
      <c r="D355">
        <f>VLOOKUP(A355, 'Starter - Projections'!$B$2:$R$1380, 17, FALSE)/VLOOKUP(A355, 'Starter - Projections'!$B$2:$G$1380, 6, FALSE)</f>
        <v>4.9999999999999996E-2</v>
      </c>
    </row>
    <row r="356" spans="1:4" x14ac:dyDescent="0.45">
      <c r="A356" t="s">
        <v>329</v>
      </c>
      <c r="B356">
        <f>VLOOKUP(A356, Individual_Pitching___Dashboard[[Name]:[G]], 6, FALSE)</f>
        <v>4</v>
      </c>
      <c r="C356">
        <f>VLOOKUP(A356, Individual_Pitching___Dashboard[], 21,FALSE)/'SP Per G'!B356</f>
        <v>0.05</v>
      </c>
      <c r="D356">
        <f>VLOOKUP(A356, 'Starter - Projections'!$B$2:$R$1380, 17, FALSE)/VLOOKUP(A356, 'Starter - Projections'!$B$2:$G$1380, 6, FALSE)</f>
        <v>0.06</v>
      </c>
    </row>
    <row r="357" spans="1:4" x14ac:dyDescent="0.45">
      <c r="A357" t="s">
        <v>894</v>
      </c>
      <c r="B357" t="e">
        <f>VLOOKUP(A357, Individual_Pitching___Dashboard[[Name]:[G]], 6, FALSE)</f>
        <v>#N/A</v>
      </c>
      <c r="C357" t="e">
        <f>VLOOKUP(A357, Individual_Pitching___Dashboard[], 21,FALSE)/'SP Per G'!B357</f>
        <v>#N/A</v>
      </c>
      <c r="D357">
        <f>VLOOKUP(A357, 'Starter - Projections'!$B$2:$R$1380, 17, FALSE)/VLOOKUP(A357, 'Starter - Projections'!$B$2:$G$1380, 6, FALSE)</f>
        <v>6.3157894736842107E-2</v>
      </c>
    </row>
    <row r="358" spans="1:4" x14ac:dyDescent="0.45">
      <c r="A358" t="s">
        <v>895</v>
      </c>
      <c r="B358" t="e">
        <f>VLOOKUP(A358, Individual_Pitching___Dashboard[[Name]:[G]], 6, FALSE)</f>
        <v>#N/A</v>
      </c>
      <c r="C358" t="e">
        <f>VLOOKUP(A358, Individual_Pitching___Dashboard[], 21,FALSE)/'SP Per G'!B358</f>
        <v>#N/A</v>
      </c>
      <c r="D358">
        <f>VLOOKUP(A358, 'Starter - Projections'!$B$2:$R$1380, 17, FALSE)/VLOOKUP(A358, 'Starter - Projections'!$B$2:$G$1380, 6, FALSE)</f>
        <v>4.8000000000000001E-2</v>
      </c>
    </row>
    <row r="359" spans="1:4" x14ac:dyDescent="0.45">
      <c r="A359" t="s">
        <v>330</v>
      </c>
      <c r="B359">
        <f>VLOOKUP(A359, Individual_Pitching___Dashboard[[Name]:[G]], 6, FALSE)</f>
        <v>4</v>
      </c>
      <c r="C359">
        <f>VLOOKUP(A359, Individual_Pitching___Dashboard[], 21,FALSE)/'SP Per G'!B359</f>
        <v>2.5000000000000001E-2</v>
      </c>
      <c r="D359">
        <f>VLOOKUP(A359, 'Starter - Projections'!$B$2:$R$1380, 17, FALSE)/VLOOKUP(A359, 'Starter - Projections'!$B$2:$G$1380, 6, FALSE)</f>
        <v>5.4545454545454543E-2</v>
      </c>
    </row>
    <row r="360" spans="1:4" x14ac:dyDescent="0.45">
      <c r="A360" t="s">
        <v>896</v>
      </c>
      <c r="B360" t="e">
        <f>VLOOKUP(A360, Individual_Pitching___Dashboard[[Name]:[G]], 6, FALSE)</f>
        <v>#N/A</v>
      </c>
      <c r="C360" t="e">
        <f>VLOOKUP(A360, Individual_Pitching___Dashboard[], 21,FALSE)/'SP Per G'!B360</f>
        <v>#N/A</v>
      </c>
      <c r="D360">
        <f>VLOOKUP(A360, 'Starter - Projections'!$B$2:$R$1380, 17, FALSE)/VLOOKUP(A360, 'Starter - Projections'!$B$2:$G$1380, 6, FALSE)</f>
        <v>5.789473684210527E-2</v>
      </c>
    </row>
    <row r="361" spans="1:4" x14ac:dyDescent="0.45">
      <c r="A361" t="s">
        <v>897</v>
      </c>
      <c r="B361" t="e">
        <f>VLOOKUP(A361, Individual_Pitching___Dashboard[[Name]:[G]], 6, FALSE)</f>
        <v>#N/A</v>
      </c>
      <c r="C361" t="e">
        <f>VLOOKUP(A361, Individual_Pitching___Dashboard[], 21,FALSE)/'SP Per G'!B361</f>
        <v>#N/A</v>
      </c>
      <c r="D361">
        <f>VLOOKUP(A361, 'Starter - Projections'!$B$2:$R$1380, 17, FALSE)/VLOOKUP(A361, 'Starter - Projections'!$B$2:$G$1380, 6, FALSE)</f>
        <v>0.04</v>
      </c>
    </row>
    <row r="362" spans="1:4" x14ac:dyDescent="0.45">
      <c r="A362" t="s">
        <v>898</v>
      </c>
      <c r="B362">
        <f>VLOOKUP(A362, Individual_Pitching___Dashboard[[Name]:[G]], 6, FALSE)</f>
        <v>2</v>
      </c>
      <c r="C362">
        <f>VLOOKUP(A362, Individual_Pitching___Dashboard[], 21,FALSE)/'SP Per G'!B362</f>
        <v>0</v>
      </c>
      <c r="D362">
        <f>VLOOKUP(A362, 'Starter - Projections'!$B$2:$R$1380, 17, FALSE)/VLOOKUP(A362, 'Starter - Projections'!$B$2:$G$1380, 6, FALSE)</f>
        <v>5.2631578947368418E-2</v>
      </c>
    </row>
    <row r="363" spans="1:4" x14ac:dyDescent="0.45">
      <c r="A363" t="s">
        <v>899</v>
      </c>
      <c r="B363" t="e">
        <f>VLOOKUP(A363, Individual_Pitching___Dashboard[[Name]:[G]], 6, FALSE)</f>
        <v>#N/A</v>
      </c>
      <c r="C363" t="e">
        <f>VLOOKUP(A363, Individual_Pitching___Dashboard[], 21,FALSE)/'SP Per G'!B363</f>
        <v>#N/A</v>
      </c>
      <c r="D363">
        <f>VLOOKUP(A363, 'Starter - Projections'!$B$2:$R$1380, 17, FALSE)/VLOOKUP(A363, 'Starter - Projections'!$B$2:$G$1380, 6, FALSE)</f>
        <v>0.05</v>
      </c>
    </row>
    <row r="364" spans="1:4" x14ac:dyDescent="0.45">
      <c r="A364" t="s">
        <v>900</v>
      </c>
      <c r="B364" t="e">
        <f>VLOOKUP(A364, Individual_Pitching___Dashboard[[Name]:[G]], 6, FALSE)</f>
        <v>#N/A</v>
      </c>
      <c r="C364" t="e">
        <f>VLOOKUP(A364, Individual_Pitching___Dashboard[], 21,FALSE)/'SP Per G'!B364</f>
        <v>#N/A</v>
      </c>
      <c r="D364">
        <f>VLOOKUP(A364, 'Starter - Projections'!$B$2:$R$1380, 17, FALSE)/VLOOKUP(A364, 'Starter - Projections'!$B$2:$G$1380, 6, FALSE)</f>
        <v>0.04</v>
      </c>
    </row>
    <row r="365" spans="1:4" x14ac:dyDescent="0.45">
      <c r="A365" t="s">
        <v>901</v>
      </c>
      <c r="B365" t="e">
        <f>VLOOKUP(A365, Individual_Pitching___Dashboard[[Name]:[G]], 6, FALSE)</f>
        <v>#N/A</v>
      </c>
      <c r="C365" t="e">
        <f>VLOOKUP(A365, Individual_Pitching___Dashboard[], 21,FALSE)/'SP Per G'!B365</f>
        <v>#N/A</v>
      </c>
      <c r="D365">
        <f>VLOOKUP(A365, 'Starter - Projections'!$B$2:$R$1380, 17, FALSE)/VLOOKUP(A365, 'Starter - Projections'!$B$2:$G$1380, 6, FALSE)</f>
        <v>4.1666666666666664E-2</v>
      </c>
    </row>
    <row r="366" spans="1:4" x14ac:dyDescent="0.45">
      <c r="A366" t="s">
        <v>902</v>
      </c>
      <c r="B366" t="e">
        <f>VLOOKUP(A366, Individual_Pitching___Dashboard[[Name]:[G]], 6, FALSE)</f>
        <v>#N/A</v>
      </c>
      <c r="C366" t="e">
        <f>VLOOKUP(A366, Individual_Pitching___Dashboard[], 21,FALSE)/'SP Per G'!B366</f>
        <v>#N/A</v>
      </c>
      <c r="D366">
        <f>VLOOKUP(A366, 'Starter - Projections'!$B$2:$R$1380, 17, FALSE)/VLOOKUP(A366, 'Starter - Projections'!$B$2:$G$1380, 6, FALSE)</f>
        <v>4.3478260869565216E-2</v>
      </c>
    </row>
    <row r="367" spans="1:4" x14ac:dyDescent="0.45">
      <c r="A367" t="s">
        <v>903</v>
      </c>
      <c r="B367" t="e">
        <f>VLOOKUP(A367, Individual_Pitching___Dashboard[[Name]:[G]], 6, FALSE)</f>
        <v>#N/A</v>
      </c>
      <c r="C367" t="e">
        <f>VLOOKUP(A367, Individual_Pitching___Dashboard[], 21,FALSE)/'SP Per G'!B367</f>
        <v>#N/A</v>
      </c>
      <c r="D367">
        <f>VLOOKUP(A367, 'Starter - Projections'!$B$2:$R$1380, 17, FALSE)/VLOOKUP(A367, 'Starter - Projections'!$B$2:$G$1380, 6, FALSE)</f>
        <v>0.05</v>
      </c>
    </row>
    <row r="368" spans="1:4" x14ac:dyDescent="0.45">
      <c r="A368" t="s">
        <v>904</v>
      </c>
      <c r="B368" t="e">
        <f>VLOOKUP(A368, Individual_Pitching___Dashboard[[Name]:[G]], 6, FALSE)</f>
        <v>#N/A</v>
      </c>
      <c r="C368" t="e">
        <f>VLOOKUP(A368, Individual_Pitching___Dashboard[], 21,FALSE)/'SP Per G'!B368</f>
        <v>#N/A</v>
      </c>
      <c r="D368">
        <f>VLOOKUP(A368, 'Starter - Projections'!$B$2:$R$1380, 17, FALSE)/VLOOKUP(A368, 'Starter - Projections'!$B$2:$G$1380, 6, FALSE)</f>
        <v>3.4615384615384617E-2</v>
      </c>
    </row>
    <row r="369" spans="1:4" x14ac:dyDescent="0.45">
      <c r="A369" t="s">
        <v>905</v>
      </c>
      <c r="B369" t="e">
        <f>VLOOKUP(A369, Individual_Pitching___Dashboard[[Name]:[G]], 6, FALSE)</f>
        <v>#N/A</v>
      </c>
      <c r="C369" t="e">
        <f>VLOOKUP(A369, Individual_Pitching___Dashboard[], 21,FALSE)/'SP Per G'!B369</f>
        <v>#N/A</v>
      </c>
      <c r="D369">
        <f>VLOOKUP(A369, 'Starter - Projections'!$B$2:$R$1380, 17, FALSE)/VLOOKUP(A369, 'Starter - Projections'!$B$2:$G$1380, 6, FALSE)</f>
        <v>3.7499999999999999E-2</v>
      </c>
    </row>
    <row r="370" spans="1:4" x14ac:dyDescent="0.45">
      <c r="A370" t="s">
        <v>906</v>
      </c>
      <c r="B370" t="e">
        <f>VLOOKUP(A370, Individual_Pitching___Dashboard[[Name]:[G]], 6, FALSE)</f>
        <v>#N/A</v>
      </c>
      <c r="C370" t="e">
        <f>VLOOKUP(A370, Individual_Pitching___Dashboard[], 21,FALSE)/'SP Per G'!B370</f>
        <v>#N/A</v>
      </c>
      <c r="D370">
        <f>VLOOKUP(A370, 'Starter - Projections'!$B$2:$R$1380, 17, FALSE)/VLOOKUP(A370, 'Starter - Projections'!$B$2:$G$1380, 6, FALSE)</f>
        <v>0.04</v>
      </c>
    </row>
    <row r="371" spans="1:4" x14ac:dyDescent="0.45">
      <c r="A371" t="s">
        <v>907</v>
      </c>
      <c r="B371" t="e">
        <f>VLOOKUP(A371, Individual_Pitching___Dashboard[[Name]:[G]], 6, FALSE)</f>
        <v>#N/A</v>
      </c>
      <c r="C371" t="e">
        <f>VLOOKUP(A371, Individual_Pitching___Dashboard[], 21,FALSE)/'SP Per G'!B371</f>
        <v>#N/A</v>
      </c>
      <c r="D371">
        <f>VLOOKUP(A371, 'Starter - Projections'!$B$2:$R$1380, 17, FALSE)/VLOOKUP(A371, 'Starter - Projections'!$B$2:$G$1380, 6, FALSE)</f>
        <v>3.6363636363636369E-2</v>
      </c>
    </row>
    <row r="372" spans="1:4" x14ac:dyDescent="0.45">
      <c r="A372" t="s">
        <v>908</v>
      </c>
      <c r="B372" t="e">
        <f>VLOOKUP(A372, Individual_Pitching___Dashboard[[Name]:[G]], 6, FALSE)</f>
        <v>#N/A</v>
      </c>
      <c r="C372" t="e">
        <f>VLOOKUP(A372, Individual_Pitching___Dashboard[], 21,FALSE)/'SP Per G'!B372</f>
        <v>#N/A</v>
      </c>
      <c r="D372">
        <f>VLOOKUP(A372, 'Starter - Projections'!$B$2:$R$1380, 17, FALSE)/VLOOKUP(A372, 'Starter - Projections'!$B$2:$G$1380, 6, FALSE)</f>
        <v>4.2105263157894736E-2</v>
      </c>
    </row>
    <row r="373" spans="1:4" x14ac:dyDescent="0.45">
      <c r="A373" t="s">
        <v>909</v>
      </c>
      <c r="B373">
        <f>VLOOKUP(A373, Individual_Pitching___Dashboard[[Name]:[G]], 6, FALSE)</f>
        <v>7</v>
      </c>
      <c r="C373">
        <f>VLOOKUP(A373, Individual_Pitching___Dashboard[], 21,FALSE)/'SP Per G'!B373</f>
        <v>-2.8571428571428574E-2</v>
      </c>
      <c r="D373">
        <f>VLOOKUP(A373, 'Starter - Projections'!$B$2:$R$1380, 17, FALSE)/VLOOKUP(A373, 'Starter - Projections'!$B$2:$G$1380, 6, FALSE)</f>
        <v>2.7999999999999997E-2</v>
      </c>
    </row>
    <row r="374" spans="1:4" x14ac:dyDescent="0.45">
      <c r="A374" t="s">
        <v>910</v>
      </c>
      <c r="B374">
        <f>VLOOKUP(A374, Individual_Pitching___Dashboard[[Name]:[G]], 6, FALSE)</f>
        <v>3</v>
      </c>
      <c r="C374">
        <f>VLOOKUP(A374, Individual_Pitching___Dashboard[], 21,FALSE)/'SP Per G'!B374</f>
        <v>9.9999999999999992E-2</v>
      </c>
      <c r="D374">
        <f>VLOOKUP(A374, 'Starter - Projections'!$B$2:$R$1380, 17, FALSE)/VLOOKUP(A374, 'Starter - Projections'!$B$2:$G$1380, 6, FALSE)</f>
        <v>3.6842105263157891E-2</v>
      </c>
    </row>
    <row r="375" spans="1:4" x14ac:dyDescent="0.45">
      <c r="A375" t="s">
        <v>911</v>
      </c>
      <c r="B375">
        <f>VLOOKUP(A375, Individual_Pitching___Dashboard[[Name]:[G]], 6, FALSE)</f>
        <v>4</v>
      </c>
      <c r="C375">
        <f>VLOOKUP(A375, Individual_Pitching___Dashboard[], 21,FALSE)/'SP Per G'!B375</f>
        <v>0.1</v>
      </c>
      <c r="D375">
        <f>VLOOKUP(A375, 'Starter - Projections'!$B$2:$R$1380, 17, FALSE)/VLOOKUP(A375, 'Starter - Projections'!$B$2:$G$1380, 6, FALSE)</f>
        <v>3.6842105263157891E-2</v>
      </c>
    </row>
    <row r="376" spans="1:4" x14ac:dyDescent="0.45">
      <c r="A376" t="s">
        <v>912</v>
      </c>
      <c r="B376" t="e">
        <f>VLOOKUP(A376, Individual_Pitching___Dashboard[[Name]:[G]], 6, FALSE)</f>
        <v>#N/A</v>
      </c>
      <c r="C376" t="e">
        <f>VLOOKUP(A376, Individual_Pitching___Dashboard[], 21,FALSE)/'SP Per G'!B376</f>
        <v>#N/A</v>
      </c>
      <c r="D376">
        <f>VLOOKUP(A376, 'Starter - Projections'!$B$2:$R$1380, 17, FALSE)/VLOOKUP(A376, 'Starter - Projections'!$B$2:$G$1380, 6, FALSE)</f>
        <v>3.3333333333333333E-2</v>
      </c>
    </row>
    <row r="377" spans="1:4" x14ac:dyDescent="0.45">
      <c r="A377" t="s">
        <v>913</v>
      </c>
      <c r="B377" t="e">
        <f>VLOOKUP(A377, Individual_Pitching___Dashboard[[Name]:[G]], 6, FALSE)</f>
        <v>#N/A</v>
      </c>
      <c r="C377" t="e">
        <f>VLOOKUP(A377, Individual_Pitching___Dashboard[], 21,FALSE)/'SP Per G'!B377</f>
        <v>#N/A</v>
      </c>
      <c r="D377">
        <f>VLOOKUP(A377, 'Starter - Projections'!$B$2:$R$1380, 17, FALSE)/VLOOKUP(A377, 'Starter - Projections'!$B$2:$G$1380, 6, FALSE)</f>
        <v>2.9166666666666664E-2</v>
      </c>
    </row>
    <row r="378" spans="1:4" x14ac:dyDescent="0.45">
      <c r="A378" t="s">
        <v>914</v>
      </c>
      <c r="B378" t="e">
        <f>VLOOKUP(A378, Individual_Pitching___Dashboard[[Name]:[G]], 6, FALSE)</f>
        <v>#N/A</v>
      </c>
      <c r="C378" t="e">
        <f>VLOOKUP(A378, Individual_Pitching___Dashboard[], 21,FALSE)/'SP Per G'!B378</f>
        <v>#N/A</v>
      </c>
      <c r="D378">
        <f>VLOOKUP(A378, 'Starter - Projections'!$B$2:$R$1380, 17, FALSE)/VLOOKUP(A378, 'Starter - Projections'!$B$2:$G$1380, 6, FALSE)</f>
        <v>2.4999999999999998E-2</v>
      </c>
    </row>
    <row r="379" spans="1:4" x14ac:dyDescent="0.45">
      <c r="A379" t="s">
        <v>915</v>
      </c>
      <c r="B379" t="e">
        <f>VLOOKUP(A379, Individual_Pitching___Dashboard[[Name]:[G]], 6, FALSE)</f>
        <v>#N/A</v>
      </c>
      <c r="C379" t="e">
        <f>VLOOKUP(A379, Individual_Pitching___Dashboard[], 21,FALSE)/'SP Per G'!B379</f>
        <v>#N/A</v>
      </c>
      <c r="D379">
        <f>VLOOKUP(A379, 'Starter - Projections'!$B$2:$R$1380, 17, FALSE)/VLOOKUP(A379, 'Starter - Projections'!$B$2:$G$1380, 6, FALSE)</f>
        <v>2.4E-2</v>
      </c>
    </row>
    <row r="380" spans="1:4" x14ac:dyDescent="0.45">
      <c r="A380" t="s">
        <v>916</v>
      </c>
      <c r="B380" t="e">
        <f>VLOOKUP(A380, Individual_Pitching___Dashboard[[Name]:[G]], 6, FALSE)</f>
        <v>#N/A</v>
      </c>
      <c r="C380" t="e">
        <f>VLOOKUP(A380, Individual_Pitching___Dashboard[], 21,FALSE)/'SP Per G'!B380</f>
        <v>#N/A</v>
      </c>
      <c r="D380">
        <f>VLOOKUP(A380, 'Starter - Projections'!$B$2:$R$1380, 17, FALSE)/VLOOKUP(A380, 'Starter - Projections'!$B$2:$G$1380, 6, FALSE)</f>
        <v>3.1578947368421054E-2</v>
      </c>
    </row>
    <row r="381" spans="1:4" x14ac:dyDescent="0.45">
      <c r="A381" t="s">
        <v>917</v>
      </c>
      <c r="B381" t="e">
        <f>VLOOKUP(A381, Individual_Pitching___Dashboard[[Name]:[G]], 6, FALSE)</f>
        <v>#N/A</v>
      </c>
      <c r="C381" t="e">
        <f>VLOOKUP(A381, Individual_Pitching___Dashboard[], 21,FALSE)/'SP Per G'!B381</f>
        <v>#N/A</v>
      </c>
      <c r="D381">
        <f>VLOOKUP(A381, 'Starter - Projections'!$B$2:$R$1380, 17, FALSE)/VLOOKUP(A381, 'Starter - Projections'!$B$2:$G$1380, 6, FALSE)</f>
        <v>0.03</v>
      </c>
    </row>
    <row r="382" spans="1:4" x14ac:dyDescent="0.45">
      <c r="A382" t="s">
        <v>918</v>
      </c>
      <c r="B382" t="e">
        <f>VLOOKUP(A382, Individual_Pitching___Dashboard[[Name]:[G]], 6, FALSE)</f>
        <v>#N/A</v>
      </c>
      <c r="C382" t="e">
        <f>VLOOKUP(A382, Individual_Pitching___Dashboard[], 21,FALSE)/'SP Per G'!B382</f>
        <v>#N/A</v>
      </c>
      <c r="D382">
        <f>VLOOKUP(A382, 'Starter - Projections'!$B$2:$R$1380, 17, FALSE)/VLOOKUP(A382, 'Starter - Projections'!$B$2:$G$1380, 6, FALSE)</f>
        <v>0.03</v>
      </c>
    </row>
    <row r="383" spans="1:4" x14ac:dyDescent="0.45">
      <c r="A383" t="s">
        <v>919</v>
      </c>
      <c r="B383" t="e">
        <f>VLOOKUP(A383, Individual_Pitching___Dashboard[[Name]:[G]], 6, FALSE)</f>
        <v>#N/A</v>
      </c>
      <c r="C383" t="e">
        <f>VLOOKUP(A383, Individual_Pitching___Dashboard[], 21,FALSE)/'SP Per G'!B383</f>
        <v>#N/A</v>
      </c>
      <c r="D383">
        <f>VLOOKUP(A383, 'Starter - Projections'!$B$2:$R$1380, 17, FALSE)/VLOOKUP(A383, 'Starter - Projections'!$B$2:$G$1380, 6, FALSE)</f>
        <v>2.6315789473684209E-2</v>
      </c>
    </row>
    <row r="384" spans="1:4" x14ac:dyDescent="0.45">
      <c r="A384" t="s">
        <v>920</v>
      </c>
      <c r="B384" t="e">
        <f>VLOOKUP(A384, Individual_Pitching___Dashboard[[Name]:[G]], 6, FALSE)</f>
        <v>#N/A</v>
      </c>
      <c r="C384" t="e">
        <f>VLOOKUP(A384, Individual_Pitching___Dashboard[], 21,FALSE)/'SP Per G'!B384</f>
        <v>#N/A</v>
      </c>
      <c r="D384">
        <f>VLOOKUP(A384, 'Starter - Projections'!$B$2:$R$1380, 17, FALSE)/VLOOKUP(A384, 'Starter - Projections'!$B$2:$G$1380, 6, FALSE)</f>
        <v>0.02</v>
      </c>
    </row>
    <row r="385" spans="1:4" x14ac:dyDescent="0.45">
      <c r="A385" t="s">
        <v>921</v>
      </c>
      <c r="B385" t="e">
        <f>VLOOKUP(A385, Individual_Pitching___Dashboard[[Name]:[G]], 6, FALSE)</f>
        <v>#N/A</v>
      </c>
      <c r="C385" t="e">
        <f>VLOOKUP(A385, Individual_Pitching___Dashboard[], 21,FALSE)/'SP Per G'!B385</f>
        <v>#N/A</v>
      </c>
      <c r="D385">
        <f>VLOOKUP(A385, 'Starter - Projections'!$B$2:$R$1380, 17, FALSE)/VLOOKUP(A385, 'Starter - Projections'!$B$2:$G$1380, 6, FALSE)</f>
        <v>2.5000000000000001E-2</v>
      </c>
    </row>
    <row r="386" spans="1:4" x14ac:dyDescent="0.45">
      <c r="A386" t="s">
        <v>922</v>
      </c>
      <c r="B386" t="e">
        <f>VLOOKUP(A386, Individual_Pitching___Dashboard[[Name]:[G]], 6, FALSE)</f>
        <v>#N/A</v>
      </c>
      <c r="C386" t="e">
        <f>VLOOKUP(A386, Individual_Pitching___Dashboard[], 21,FALSE)/'SP Per G'!B386</f>
        <v>#N/A</v>
      </c>
      <c r="D386">
        <f>VLOOKUP(A386, 'Starter - Projections'!$B$2:$R$1380, 17, FALSE)/VLOOKUP(A386, 'Starter - Projections'!$B$2:$G$1380, 6, FALSE)</f>
        <v>1.5384615384615385E-2</v>
      </c>
    </row>
    <row r="387" spans="1:4" x14ac:dyDescent="0.45">
      <c r="A387" t="s">
        <v>923</v>
      </c>
      <c r="B387" t="e">
        <f>VLOOKUP(A387, Individual_Pitching___Dashboard[[Name]:[G]], 6, FALSE)</f>
        <v>#N/A</v>
      </c>
      <c r="C387" t="e">
        <f>VLOOKUP(A387, Individual_Pitching___Dashboard[], 21,FALSE)/'SP Per G'!B387</f>
        <v>#N/A</v>
      </c>
      <c r="D387">
        <f>VLOOKUP(A387, 'Starter - Projections'!$B$2:$R$1380, 17, FALSE)/VLOOKUP(A387, 'Starter - Projections'!$B$2:$G$1380, 6, FALSE)</f>
        <v>1.6666666666666666E-2</v>
      </c>
    </row>
    <row r="388" spans="1:4" x14ac:dyDescent="0.45">
      <c r="A388" t="s">
        <v>924</v>
      </c>
      <c r="B388" t="e">
        <f>VLOOKUP(A388, Individual_Pitching___Dashboard[[Name]:[G]], 6, FALSE)</f>
        <v>#N/A</v>
      </c>
      <c r="C388" t="e">
        <f>VLOOKUP(A388, Individual_Pitching___Dashboard[], 21,FALSE)/'SP Per G'!B388</f>
        <v>#N/A</v>
      </c>
      <c r="D388">
        <f>VLOOKUP(A388, 'Starter - Projections'!$B$2:$R$1380, 17, FALSE)/VLOOKUP(A388, 'Starter - Projections'!$B$2:$G$1380, 6, FALSE)</f>
        <v>1.6666666666666666E-2</v>
      </c>
    </row>
    <row r="389" spans="1:4" x14ac:dyDescent="0.45">
      <c r="A389" t="s">
        <v>925</v>
      </c>
      <c r="B389" t="e">
        <f>VLOOKUP(A389, Individual_Pitching___Dashboard[[Name]:[G]], 6, FALSE)</f>
        <v>#N/A</v>
      </c>
      <c r="C389" t="e">
        <f>VLOOKUP(A389, Individual_Pitching___Dashboard[], 21,FALSE)/'SP Per G'!B389</f>
        <v>#N/A</v>
      </c>
      <c r="D389">
        <f>VLOOKUP(A389, 'Starter - Projections'!$B$2:$R$1380, 17, FALSE)/VLOOKUP(A389, 'Starter - Projections'!$B$2:$G$1380, 6, FALSE)</f>
        <v>1.6E-2</v>
      </c>
    </row>
    <row r="390" spans="1:4" x14ac:dyDescent="0.45">
      <c r="A390" t="s">
        <v>926</v>
      </c>
      <c r="B390" t="e">
        <f>VLOOKUP(A390, Individual_Pitching___Dashboard[[Name]:[G]], 6, FALSE)</f>
        <v>#N/A</v>
      </c>
      <c r="C390" t="e">
        <f>VLOOKUP(A390, Individual_Pitching___Dashboard[], 21,FALSE)/'SP Per G'!B390</f>
        <v>#N/A</v>
      </c>
      <c r="D390">
        <f>VLOOKUP(A390, 'Starter - Projections'!$B$2:$R$1380, 17, FALSE)/VLOOKUP(A390, 'Starter - Projections'!$B$2:$G$1380, 6, FALSE)</f>
        <v>1.2499999999999999E-2</v>
      </c>
    </row>
    <row r="391" spans="1:4" x14ac:dyDescent="0.45">
      <c r="A391" t="s">
        <v>927</v>
      </c>
      <c r="B391" t="e">
        <f>VLOOKUP(A391, Individual_Pitching___Dashboard[[Name]:[G]], 6, FALSE)</f>
        <v>#N/A</v>
      </c>
      <c r="C391" t="e">
        <f>VLOOKUP(A391, Individual_Pitching___Dashboard[], 21,FALSE)/'SP Per G'!B391</f>
        <v>#N/A</v>
      </c>
      <c r="D391">
        <f>VLOOKUP(A391, 'Starter - Projections'!$B$2:$R$1380, 17, FALSE)/VLOOKUP(A391, 'Starter - Projections'!$B$2:$G$1380, 6, FALSE)</f>
        <v>1.5789473684210527E-2</v>
      </c>
    </row>
    <row r="392" spans="1:4" x14ac:dyDescent="0.45">
      <c r="A392" t="s">
        <v>928</v>
      </c>
      <c r="B392" t="e">
        <f>VLOOKUP(A392, Individual_Pitching___Dashboard[[Name]:[G]], 6, FALSE)</f>
        <v>#N/A</v>
      </c>
      <c r="C392" t="e">
        <f>VLOOKUP(A392, Individual_Pitching___Dashboard[], 21,FALSE)/'SP Per G'!B392</f>
        <v>#N/A</v>
      </c>
      <c r="D392">
        <f>VLOOKUP(A392, 'Starter - Projections'!$B$2:$R$1380, 17, FALSE)/VLOOKUP(A392, 'Starter - Projections'!$B$2:$G$1380, 6, FALSE)</f>
        <v>1.4285714285714285E-2</v>
      </c>
    </row>
    <row r="393" spans="1:4" x14ac:dyDescent="0.45">
      <c r="A393" t="s">
        <v>929</v>
      </c>
      <c r="B393" t="e">
        <f>VLOOKUP(A393, Individual_Pitching___Dashboard[[Name]:[G]], 6, FALSE)</f>
        <v>#N/A</v>
      </c>
      <c r="C393" t="e">
        <f>VLOOKUP(A393, Individual_Pitching___Dashboard[], 21,FALSE)/'SP Per G'!B393</f>
        <v>#N/A</v>
      </c>
      <c r="D393">
        <f>VLOOKUP(A393, 'Starter - Projections'!$B$2:$R$1380, 17, FALSE)/VLOOKUP(A393, 'Starter - Projections'!$B$2:$G$1380, 6, FALSE)</f>
        <v>9.5238095238095247E-3</v>
      </c>
    </row>
    <row r="394" spans="1:4" x14ac:dyDescent="0.45">
      <c r="A394" t="s">
        <v>930</v>
      </c>
      <c r="B394" t="e">
        <f>VLOOKUP(A394, Individual_Pitching___Dashboard[[Name]:[G]], 6, FALSE)</f>
        <v>#N/A</v>
      </c>
      <c r="C394" t="e">
        <f>VLOOKUP(A394, Individual_Pitching___Dashboard[], 21,FALSE)/'SP Per G'!B394</f>
        <v>#N/A</v>
      </c>
      <c r="D394">
        <f>VLOOKUP(A394, 'Starter - Projections'!$B$2:$R$1380, 17, FALSE)/VLOOKUP(A394, 'Starter - Projections'!$B$2:$G$1380, 6, FALSE)</f>
        <v>9.0909090909090922E-3</v>
      </c>
    </row>
    <row r="395" spans="1:4" x14ac:dyDescent="0.45">
      <c r="A395" t="s">
        <v>931</v>
      </c>
      <c r="B395" t="e">
        <f>VLOOKUP(A395, Individual_Pitching___Dashboard[[Name]:[G]], 6, FALSE)</f>
        <v>#N/A</v>
      </c>
      <c r="C395" t="e">
        <f>VLOOKUP(A395, Individual_Pitching___Dashboard[], 21,FALSE)/'SP Per G'!B395</f>
        <v>#N/A</v>
      </c>
      <c r="D395">
        <f>VLOOKUP(A395, 'Starter - Projections'!$B$2:$R$1380, 17, FALSE)/VLOOKUP(A395, 'Starter - Projections'!$B$2:$G$1380, 6, FALSE)</f>
        <v>4.5454545454545461E-3</v>
      </c>
    </row>
    <row r="396" spans="1:4" x14ac:dyDescent="0.45">
      <c r="A396" t="s">
        <v>932</v>
      </c>
      <c r="B396" t="e">
        <f>VLOOKUP(A396, Individual_Pitching___Dashboard[[Name]:[G]], 6, FALSE)</f>
        <v>#N/A</v>
      </c>
      <c r="C396" t="e">
        <f>VLOOKUP(A396, Individual_Pitching___Dashboard[], 21,FALSE)/'SP Per G'!B396</f>
        <v>#N/A</v>
      </c>
      <c r="D396">
        <f>VLOOKUP(A396, 'Starter - Projections'!$B$2:$R$1380, 17, FALSE)/VLOOKUP(A396, 'Starter - Projections'!$B$2:$G$1380, 6, FALSE)</f>
        <v>-4.5454545454545461E-3</v>
      </c>
    </row>
    <row r="397" spans="1:4" x14ac:dyDescent="0.45">
      <c r="A397" t="s">
        <v>318</v>
      </c>
      <c r="B397">
        <f>VLOOKUP(A397, Individual_Pitching___Dashboard[[Name]:[G]], 6, FALSE)</f>
        <v>5</v>
      </c>
      <c r="C397">
        <f>VLOOKUP(A397, Individual_Pitching___Dashboard[], 21,FALSE)/'SP Per G'!B397</f>
        <v>0.12</v>
      </c>
      <c r="D397">
        <f>VLOOKUP(A397, 'Starter - Projections'!$B$2:$R$1380, 17, FALSE)/VLOOKUP(A397, 'Starter - Projections'!$B$2:$G$1380, 6, FALSE)</f>
        <v>9.5238095238095233E-2</v>
      </c>
    </row>
    <row r="398" spans="1:4" x14ac:dyDescent="0.45">
      <c r="A398" t="s">
        <v>302</v>
      </c>
      <c r="B398">
        <f>VLOOKUP(A398, Individual_Pitching___Dashboard[[Name]:[G]], 6, FALSE)</f>
        <v>4</v>
      </c>
      <c r="C398">
        <f>VLOOKUP(A398, Individual_Pitching___Dashboard[], 21,FALSE)/'SP Per G'!B398</f>
        <v>0.1</v>
      </c>
      <c r="D398">
        <f>VLOOKUP(A398, 'Starter - Projections'!$B$2:$R$1380, 17, FALSE)/VLOOKUP(A398, 'Starter - Projections'!$B$2:$G$1380, 6, FALSE)</f>
        <v>0.1</v>
      </c>
    </row>
    <row r="399" spans="1:4" x14ac:dyDescent="0.45">
      <c r="A399" t="s">
        <v>933</v>
      </c>
      <c r="B399" t="e">
        <f>VLOOKUP(A399, Individual_Pitching___Dashboard[[Name]:[G]], 6, FALSE)</f>
        <v>#N/A</v>
      </c>
      <c r="C399" t="e">
        <f>VLOOKUP(A399, Individual_Pitching___Dashboard[], 21,FALSE)/'SP Per G'!B399</f>
        <v>#N/A</v>
      </c>
      <c r="D399">
        <f>VLOOKUP(A399, 'Starter - Projections'!$B$2:$R$1380, 17, FALSE)/VLOOKUP(A399, 'Starter - Projections'!$B$2:$G$1380, 6, FALSE)</f>
        <v>6.6666666666666666E-2</v>
      </c>
    </row>
    <row r="400" spans="1:4" x14ac:dyDescent="0.45">
      <c r="A400" t="s">
        <v>934</v>
      </c>
      <c r="B400" t="e">
        <f>VLOOKUP(A400, Individual_Pitching___Dashboard[[Name]:[G]], 6, FALSE)</f>
        <v>#N/A</v>
      </c>
      <c r="C400" t="e">
        <f>VLOOKUP(A400, Individual_Pitching___Dashboard[], 21,FALSE)/'SP Per G'!B400</f>
        <v>#N/A</v>
      </c>
      <c r="D400">
        <f>VLOOKUP(A400, 'Starter - Projections'!$B$2:$R$1380, 17, FALSE)/VLOOKUP(A400, 'Starter - Projections'!$B$2:$G$1380, 6, FALSE)</f>
        <v>5.8333333333333327E-2</v>
      </c>
    </row>
    <row r="401" spans="1:4" x14ac:dyDescent="0.45">
      <c r="A401" t="s">
        <v>935</v>
      </c>
      <c r="B401" t="e">
        <f>VLOOKUP(A401, Individual_Pitching___Dashboard[[Name]:[G]], 6, FALSE)</f>
        <v>#N/A</v>
      </c>
      <c r="C401" t="e">
        <f>VLOOKUP(A401, Individual_Pitching___Dashboard[], 21,FALSE)/'SP Per G'!B401</f>
        <v>#N/A</v>
      </c>
      <c r="D401">
        <f>VLOOKUP(A401, 'Starter - Projections'!$B$2:$R$1380, 17, FALSE)/VLOOKUP(A401, 'Starter - Projections'!$B$2:$G$1380, 6, FALSE)</f>
        <v>6.1904761904761907E-2</v>
      </c>
    </row>
    <row r="402" spans="1:4" x14ac:dyDescent="0.45">
      <c r="A402" t="s">
        <v>616</v>
      </c>
      <c r="B402">
        <f>VLOOKUP(A402, Individual_Pitching___Dashboard[[Name]:[G]], 6, FALSE)</f>
        <v>4</v>
      </c>
      <c r="C402">
        <f>VLOOKUP(A402, Individual_Pitching___Dashboard[], 21,FALSE)/'SP Per G'!B402</f>
        <v>0</v>
      </c>
      <c r="D402">
        <f>VLOOKUP(A402, 'Starter - Projections'!$B$2:$R$1380, 17, FALSE)/VLOOKUP(A402, 'Starter - Projections'!$B$2:$G$1380, 6, FALSE)</f>
        <v>4.642857142857143E-2</v>
      </c>
    </row>
    <row r="403" spans="1:4" x14ac:dyDescent="0.45">
      <c r="A403" t="s">
        <v>936</v>
      </c>
      <c r="B403">
        <f>VLOOKUP(A403, Individual_Pitching___Dashboard[[Name]:[G]], 6, FALSE)</f>
        <v>2</v>
      </c>
      <c r="C403">
        <f>VLOOKUP(A403, Individual_Pitching___Dashboard[], 21,FALSE)/'SP Per G'!B403</f>
        <v>0.3</v>
      </c>
      <c r="D403">
        <f>VLOOKUP(A403, 'Starter - Projections'!$B$2:$R$1380, 17, FALSE)/VLOOKUP(A403, 'Starter - Projections'!$B$2:$G$1380, 6, FALSE)</f>
        <v>6.6666666666666666E-2</v>
      </c>
    </row>
    <row r="404" spans="1:4" x14ac:dyDescent="0.45">
      <c r="A404" t="s">
        <v>937</v>
      </c>
      <c r="B404" t="e">
        <f>VLOOKUP(A404, Individual_Pitching___Dashboard[[Name]:[G]], 6, FALSE)</f>
        <v>#N/A</v>
      </c>
      <c r="C404" t="e">
        <f>VLOOKUP(A404, Individual_Pitching___Dashboard[], 21,FALSE)/'SP Per G'!B404</f>
        <v>#N/A</v>
      </c>
      <c r="D404">
        <f>VLOOKUP(A404, 'Starter - Projections'!$B$2:$R$1380, 17, FALSE)/VLOOKUP(A404, 'Starter - Projections'!$B$2:$G$1380, 6, FALSE)</f>
        <v>5.4545454545454543E-2</v>
      </c>
    </row>
    <row r="405" spans="1:4" x14ac:dyDescent="0.45">
      <c r="A405" t="s">
        <v>938</v>
      </c>
      <c r="B405" t="e">
        <f>VLOOKUP(A405, Individual_Pitching___Dashboard[[Name]:[G]], 6, FALSE)</f>
        <v>#N/A</v>
      </c>
      <c r="C405" t="e">
        <f>VLOOKUP(A405, Individual_Pitching___Dashboard[], 21,FALSE)/'SP Per G'!B405</f>
        <v>#N/A</v>
      </c>
      <c r="D405">
        <f>VLOOKUP(A405, 'Starter - Projections'!$B$2:$R$1380, 17, FALSE)/VLOOKUP(A405, 'Starter - Projections'!$B$2:$G$1380, 6, FALSE)</f>
        <v>4.4444444444444446E-2</v>
      </c>
    </row>
    <row r="406" spans="1:4" x14ac:dyDescent="0.45">
      <c r="A406" t="s">
        <v>939</v>
      </c>
      <c r="B406" t="e">
        <f>VLOOKUP(A406, Individual_Pitching___Dashboard[[Name]:[G]], 6, FALSE)</f>
        <v>#N/A</v>
      </c>
      <c r="C406" t="e">
        <f>VLOOKUP(A406, Individual_Pitching___Dashboard[], 21,FALSE)/'SP Per G'!B406</f>
        <v>#N/A</v>
      </c>
      <c r="D406">
        <f>VLOOKUP(A406, 'Starter - Projections'!$B$2:$R$1380, 17, FALSE)/VLOOKUP(A406, 'Starter - Projections'!$B$2:$G$1380, 6, FALSE)</f>
        <v>0.05</v>
      </c>
    </row>
    <row r="407" spans="1:4" x14ac:dyDescent="0.45">
      <c r="A407" t="s">
        <v>319</v>
      </c>
      <c r="B407">
        <f>VLOOKUP(A407, Individual_Pitching___Dashboard[[Name]:[G]], 6, FALSE)</f>
        <v>4</v>
      </c>
      <c r="C407">
        <f>VLOOKUP(A407, Individual_Pitching___Dashboard[], 21,FALSE)/'SP Per G'!B407</f>
        <v>0.05</v>
      </c>
      <c r="D407">
        <f>VLOOKUP(A407, 'Starter - Projections'!$B$2:$R$1380, 17, FALSE)/VLOOKUP(A407, 'Starter - Projections'!$B$2:$G$1380, 6, FALSE)</f>
        <v>4.5833333333333337E-2</v>
      </c>
    </row>
    <row r="408" spans="1:4" x14ac:dyDescent="0.45">
      <c r="A408" t="s">
        <v>940</v>
      </c>
      <c r="B408" t="e">
        <f>VLOOKUP(A408, Individual_Pitching___Dashboard[[Name]:[G]], 6, FALSE)</f>
        <v>#N/A</v>
      </c>
      <c r="C408" t="e">
        <f>VLOOKUP(A408, Individual_Pitching___Dashboard[], 21,FALSE)/'SP Per G'!B408</f>
        <v>#N/A</v>
      </c>
      <c r="D408">
        <f>VLOOKUP(A408, 'Starter - Projections'!$B$2:$R$1380, 17, FALSE)/VLOOKUP(A408, 'Starter - Projections'!$B$2:$G$1380, 6, FALSE)</f>
        <v>4.3478260869565216E-2</v>
      </c>
    </row>
    <row r="409" spans="1:4" x14ac:dyDescent="0.45">
      <c r="A409" t="s">
        <v>941</v>
      </c>
      <c r="B409" t="e">
        <f>VLOOKUP(A409, Individual_Pitching___Dashboard[[Name]:[G]], 6, FALSE)</f>
        <v>#N/A</v>
      </c>
      <c r="C409" t="e">
        <f>VLOOKUP(A409, Individual_Pitching___Dashboard[], 21,FALSE)/'SP Per G'!B409</f>
        <v>#N/A</v>
      </c>
      <c r="D409">
        <f>VLOOKUP(A409, 'Starter - Projections'!$B$2:$R$1380, 17, FALSE)/VLOOKUP(A409, 'Starter - Projections'!$B$2:$G$1380, 6, FALSE)</f>
        <v>0.05</v>
      </c>
    </row>
    <row r="410" spans="1:4" x14ac:dyDescent="0.45">
      <c r="A410" t="s">
        <v>942</v>
      </c>
      <c r="B410" t="e">
        <f>VLOOKUP(A410, Individual_Pitching___Dashboard[[Name]:[G]], 6, FALSE)</f>
        <v>#N/A</v>
      </c>
      <c r="C410" t="e">
        <f>VLOOKUP(A410, Individual_Pitching___Dashboard[], 21,FALSE)/'SP Per G'!B410</f>
        <v>#N/A</v>
      </c>
      <c r="D410">
        <f>VLOOKUP(A410, 'Starter - Projections'!$B$2:$R$1380, 17, FALSE)/VLOOKUP(A410, 'Starter - Projections'!$B$2:$G$1380, 6, FALSE)</f>
        <v>5.5555555555555552E-2</v>
      </c>
    </row>
    <row r="411" spans="1:4" x14ac:dyDescent="0.45">
      <c r="A411" t="s">
        <v>943</v>
      </c>
      <c r="B411" t="e">
        <f>VLOOKUP(A411, Individual_Pitching___Dashboard[[Name]:[G]], 6, FALSE)</f>
        <v>#N/A</v>
      </c>
      <c r="C411" t="e">
        <f>VLOOKUP(A411, Individual_Pitching___Dashboard[], 21,FALSE)/'SP Per G'!B411</f>
        <v>#N/A</v>
      </c>
      <c r="D411">
        <f>VLOOKUP(A411, 'Starter - Projections'!$B$2:$R$1380, 17, FALSE)/VLOOKUP(A411, 'Starter - Projections'!$B$2:$G$1380, 6, FALSE)</f>
        <v>5.5555555555555552E-2</v>
      </c>
    </row>
    <row r="412" spans="1:4" x14ac:dyDescent="0.45">
      <c r="A412" t="s">
        <v>944</v>
      </c>
      <c r="B412">
        <f>VLOOKUP(A412, Individual_Pitching___Dashboard[[Name]:[G]], 6, FALSE)</f>
        <v>9</v>
      </c>
      <c r="C412">
        <f>VLOOKUP(A412, Individual_Pitching___Dashboard[], 21,FALSE)/'SP Per G'!B412</f>
        <v>0</v>
      </c>
      <c r="D412">
        <f>VLOOKUP(A412, 'Starter - Projections'!$B$2:$R$1380, 17, FALSE)/VLOOKUP(A412, 'Starter - Projections'!$B$2:$G$1380, 6, FALSE)</f>
        <v>3.0000000000000002E-2</v>
      </c>
    </row>
    <row r="413" spans="1:4" x14ac:dyDescent="0.45">
      <c r="A413" t="s">
        <v>945</v>
      </c>
      <c r="B413" t="e">
        <f>VLOOKUP(A413, Individual_Pitching___Dashboard[[Name]:[G]], 6, FALSE)</f>
        <v>#N/A</v>
      </c>
      <c r="C413" t="e">
        <f>VLOOKUP(A413, Individual_Pitching___Dashboard[], 21,FALSE)/'SP Per G'!B413</f>
        <v>#N/A</v>
      </c>
      <c r="D413">
        <f>VLOOKUP(A413, 'Starter - Projections'!$B$2:$R$1380, 17, FALSE)/VLOOKUP(A413, 'Starter - Projections'!$B$2:$G$1380, 6, FALSE)</f>
        <v>3.2142857142857147E-2</v>
      </c>
    </row>
    <row r="414" spans="1:4" x14ac:dyDescent="0.45">
      <c r="A414" t="s">
        <v>946</v>
      </c>
      <c r="B414" t="e">
        <f>VLOOKUP(A414, Individual_Pitching___Dashboard[[Name]:[G]], 6, FALSE)</f>
        <v>#N/A</v>
      </c>
      <c r="C414" t="e">
        <f>VLOOKUP(A414, Individual_Pitching___Dashboard[], 21,FALSE)/'SP Per G'!B414</f>
        <v>#N/A</v>
      </c>
      <c r="D414">
        <f>VLOOKUP(A414, 'Starter - Projections'!$B$2:$R$1380, 17, FALSE)/VLOOKUP(A414, 'Starter - Projections'!$B$2:$G$1380, 6, FALSE)</f>
        <v>4.4999999999999998E-2</v>
      </c>
    </row>
    <row r="415" spans="1:4" x14ac:dyDescent="0.45">
      <c r="A415" t="s">
        <v>947</v>
      </c>
      <c r="B415" t="e">
        <f>VLOOKUP(A415, Individual_Pitching___Dashboard[[Name]:[G]], 6, FALSE)</f>
        <v>#N/A</v>
      </c>
      <c r="C415" t="e">
        <f>VLOOKUP(A415, Individual_Pitching___Dashboard[], 21,FALSE)/'SP Per G'!B415</f>
        <v>#N/A</v>
      </c>
      <c r="D415">
        <f>VLOOKUP(A415, 'Starter - Projections'!$B$2:$R$1380, 17, FALSE)/VLOOKUP(A415, 'Starter - Projections'!$B$2:$G$1380, 6, FALSE)</f>
        <v>3.3333333333333333E-2</v>
      </c>
    </row>
    <row r="416" spans="1:4" x14ac:dyDescent="0.45">
      <c r="A416" t="s">
        <v>948</v>
      </c>
      <c r="B416" t="e">
        <f>VLOOKUP(A416, Individual_Pitching___Dashboard[[Name]:[G]], 6, FALSE)</f>
        <v>#N/A</v>
      </c>
      <c r="C416" t="e">
        <f>VLOOKUP(A416, Individual_Pitching___Dashboard[], 21,FALSE)/'SP Per G'!B416</f>
        <v>#N/A</v>
      </c>
      <c r="D416">
        <f>VLOOKUP(A416, 'Starter - Projections'!$B$2:$R$1380, 17, FALSE)/VLOOKUP(A416, 'Starter - Projections'!$B$2:$G$1380, 6, FALSE)</f>
        <v>3.6363636363636369E-2</v>
      </c>
    </row>
    <row r="417" spans="1:4" x14ac:dyDescent="0.45">
      <c r="A417" t="s">
        <v>949</v>
      </c>
      <c r="B417" t="e">
        <f>VLOOKUP(A417, Individual_Pitching___Dashboard[[Name]:[G]], 6, FALSE)</f>
        <v>#N/A</v>
      </c>
      <c r="C417" t="e">
        <f>VLOOKUP(A417, Individual_Pitching___Dashboard[], 21,FALSE)/'SP Per G'!B417</f>
        <v>#N/A</v>
      </c>
      <c r="D417">
        <f>VLOOKUP(A417, 'Starter - Projections'!$B$2:$R$1380, 17, FALSE)/VLOOKUP(A417, 'Starter - Projections'!$B$2:$G$1380, 6, FALSE)</f>
        <v>3.2000000000000001E-2</v>
      </c>
    </row>
    <row r="418" spans="1:4" x14ac:dyDescent="0.45">
      <c r="A418" t="s">
        <v>950</v>
      </c>
      <c r="B418" t="e">
        <f>VLOOKUP(A418, Individual_Pitching___Dashboard[[Name]:[G]], 6, FALSE)</f>
        <v>#N/A</v>
      </c>
      <c r="C418" t="e">
        <f>VLOOKUP(A418, Individual_Pitching___Dashboard[], 21,FALSE)/'SP Per G'!B418</f>
        <v>#N/A</v>
      </c>
      <c r="D418">
        <f>VLOOKUP(A418, 'Starter - Projections'!$B$2:$R$1380, 17, FALSE)/VLOOKUP(A418, 'Starter - Projections'!$B$2:$G$1380, 6, FALSE)</f>
        <v>3.4782608695652174E-2</v>
      </c>
    </row>
    <row r="419" spans="1:4" x14ac:dyDescent="0.45">
      <c r="A419" t="s">
        <v>951</v>
      </c>
      <c r="B419" t="e">
        <f>VLOOKUP(A419, Individual_Pitching___Dashboard[[Name]:[G]], 6, FALSE)</f>
        <v>#N/A</v>
      </c>
      <c r="C419" t="e">
        <f>VLOOKUP(A419, Individual_Pitching___Dashboard[], 21,FALSE)/'SP Per G'!B419</f>
        <v>#N/A</v>
      </c>
      <c r="D419">
        <f>VLOOKUP(A419, 'Starter - Projections'!$B$2:$R$1380, 17, FALSE)/VLOOKUP(A419, 'Starter - Projections'!$B$2:$G$1380, 6, FALSE)</f>
        <v>3.4782608695652174E-2</v>
      </c>
    </row>
    <row r="420" spans="1:4" x14ac:dyDescent="0.45">
      <c r="A420" t="s">
        <v>952</v>
      </c>
      <c r="B420" t="e">
        <f>VLOOKUP(A420, Individual_Pitching___Dashboard[[Name]:[G]], 6, FALSE)</f>
        <v>#N/A</v>
      </c>
      <c r="C420" t="e">
        <f>VLOOKUP(A420, Individual_Pitching___Dashboard[], 21,FALSE)/'SP Per G'!B420</f>
        <v>#N/A</v>
      </c>
      <c r="D420">
        <f>VLOOKUP(A420, 'Starter - Projections'!$B$2:$R$1380, 17, FALSE)/VLOOKUP(A420, 'Starter - Projections'!$B$2:$G$1380, 6, FALSE)</f>
        <v>2.9166666666666664E-2</v>
      </c>
    </row>
    <row r="421" spans="1:4" x14ac:dyDescent="0.45">
      <c r="A421" t="s">
        <v>953</v>
      </c>
      <c r="B421" t="e">
        <f>VLOOKUP(A421, Individual_Pitching___Dashboard[[Name]:[G]], 6, FALSE)</f>
        <v>#N/A</v>
      </c>
      <c r="C421" t="e">
        <f>VLOOKUP(A421, Individual_Pitching___Dashboard[], 21,FALSE)/'SP Per G'!B421</f>
        <v>#N/A</v>
      </c>
      <c r="D421">
        <f>VLOOKUP(A421, 'Starter - Projections'!$B$2:$R$1380, 17, FALSE)/VLOOKUP(A421, 'Starter - Projections'!$B$2:$G$1380, 6, FALSE)</f>
        <v>3.3333333333333333E-2</v>
      </c>
    </row>
    <row r="422" spans="1:4" x14ac:dyDescent="0.45">
      <c r="A422" t="s">
        <v>954</v>
      </c>
      <c r="B422" t="e">
        <f>VLOOKUP(A422, Individual_Pitching___Dashboard[[Name]:[G]], 6, FALSE)</f>
        <v>#N/A</v>
      </c>
      <c r="C422" t="e">
        <f>VLOOKUP(A422, Individual_Pitching___Dashboard[], 21,FALSE)/'SP Per G'!B422</f>
        <v>#N/A</v>
      </c>
      <c r="D422">
        <f>VLOOKUP(A422, 'Starter - Projections'!$B$2:$R$1380, 17, FALSE)/VLOOKUP(A422, 'Starter - Projections'!$B$2:$G$1380, 6, FALSE)</f>
        <v>3.4999999999999996E-2</v>
      </c>
    </row>
    <row r="423" spans="1:4" x14ac:dyDescent="0.45">
      <c r="A423" t="s">
        <v>955</v>
      </c>
      <c r="B423" t="e">
        <f>VLOOKUP(A423, Individual_Pitching___Dashboard[[Name]:[G]], 6, FALSE)</f>
        <v>#N/A</v>
      </c>
      <c r="C423" t="e">
        <f>VLOOKUP(A423, Individual_Pitching___Dashboard[], 21,FALSE)/'SP Per G'!B423</f>
        <v>#N/A</v>
      </c>
      <c r="D423">
        <f>VLOOKUP(A423, 'Starter - Projections'!$B$2:$R$1380, 17, FALSE)/VLOOKUP(A423, 'Starter - Projections'!$B$2:$G$1380, 6, FALSE)</f>
        <v>3.3333333333333333E-2</v>
      </c>
    </row>
    <row r="424" spans="1:4" x14ac:dyDescent="0.45">
      <c r="A424" t="s">
        <v>956</v>
      </c>
      <c r="B424" t="e">
        <f>VLOOKUP(A424, Individual_Pitching___Dashboard[[Name]:[G]], 6, FALSE)</f>
        <v>#N/A</v>
      </c>
      <c r="C424" t="e">
        <f>VLOOKUP(A424, Individual_Pitching___Dashboard[], 21,FALSE)/'SP Per G'!B424</f>
        <v>#N/A</v>
      </c>
      <c r="D424">
        <f>VLOOKUP(A424, 'Starter - Projections'!$B$2:$R$1380, 17, FALSE)/VLOOKUP(A424, 'Starter - Projections'!$B$2:$G$1380, 6, FALSE)</f>
        <v>3.888888888888889E-2</v>
      </c>
    </row>
    <row r="425" spans="1:4" x14ac:dyDescent="0.45">
      <c r="A425" t="s">
        <v>957</v>
      </c>
      <c r="B425" t="e">
        <f>VLOOKUP(A425, Individual_Pitching___Dashboard[[Name]:[G]], 6, FALSE)</f>
        <v>#N/A</v>
      </c>
      <c r="C425" t="e">
        <f>VLOOKUP(A425, Individual_Pitching___Dashboard[], 21,FALSE)/'SP Per G'!B425</f>
        <v>#N/A</v>
      </c>
      <c r="D425">
        <f>VLOOKUP(A425, 'Starter - Projections'!$B$2:$R$1380, 17, FALSE)/VLOOKUP(A425, 'Starter - Projections'!$B$2:$G$1380, 6, FALSE)</f>
        <v>3.888888888888889E-2</v>
      </c>
    </row>
    <row r="426" spans="1:4" x14ac:dyDescent="0.45">
      <c r="A426" t="s">
        <v>958</v>
      </c>
      <c r="B426" t="e">
        <f>VLOOKUP(A426, Individual_Pitching___Dashboard[[Name]:[G]], 6, FALSE)</f>
        <v>#N/A</v>
      </c>
      <c r="C426" t="e">
        <f>VLOOKUP(A426, Individual_Pitching___Dashboard[], 21,FALSE)/'SP Per G'!B426</f>
        <v>#N/A</v>
      </c>
      <c r="D426">
        <f>VLOOKUP(A426, 'Starter - Projections'!$B$2:$R$1380, 17, FALSE)/VLOOKUP(A426, 'Starter - Projections'!$B$2:$G$1380, 6, FALSE)</f>
        <v>3.1578947368421054E-2</v>
      </c>
    </row>
    <row r="427" spans="1:4" x14ac:dyDescent="0.45">
      <c r="A427" t="s">
        <v>959</v>
      </c>
      <c r="B427" t="e">
        <f>VLOOKUP(A427, Individual_Pitching___Dashboard[[Name]:[G]], 6, FALSE)</f>
        <v>#N/A</v>
      </c>
      <c r="C427" t="e">
        <f>VLOOKUP(A427, Individual_Pitching___Dashboard[], 21,FALSE)/'SP Per G'!B427</f>
        <v>#N/A</v>
      </c>
      <c r="D427">
        <f>VLOOKUP(A427, 'Starter - Projections'!$B$2:$R$1380, 17, FALSE)/VLOOKUP(A427, 'Starter - Projections'!$B$2:$G$1380, 6, FALSE)</f>
        <v>3.3333333333333333E-2</v>
      </c>
    </row>
    <row r="428" spans="1:4" x14ac:dyDescent="0.45">
      <c r="A428" t="s">
        <v>960</v>
      </c>
      <c r="B428" t="e">
        <f>VLOOKUP(A428, Individual_Pitching___Dashboard[[Name]:[G]], 6, FALSE)</f>
        <v>#N/A</v>
      </c>
      <c r="C428" t="e">
        <f>VLOOKUP(A428, Individual_Pitching___Dashboard[], 21,FALSE)/'SP Per G'!B428</f>
        <v>#N/A</v>
      </c>
      <c r="D428">
        <f>VLOOKUP(A428, 'Starter - Projections'!$B$2:$R$1380, 17, FALSE)/VLOOKUP(A428, 'Starter - Projections'!$B$2:$G$1380, 6, FALSE)</f>
        <v>2.6086956521739129E-2</v>
      </c>
    </row>
    <row r="429" spans="1:4" x14ac:dyDescent="0.45">
      <c r="A429" t="s">
        <v>961</v>
      </c>
      <c r="B429" t="e">
        <f>VLOOKUP(A429, Individual_Pitching___Dashboard[[Name]:[G]], 6, FALSE)</f>
        <v>#N/A</v>
      </c>
      <c r="C429" t="e">
        <f>VLOOKUP(A429, Individual_Pitching___Dashboard[], 21,FALSE)/'SP Per G'!B429</f>
        <v>#N/A</v>
      </c>
      <c r="D429">
        <f>VLOOKUP(A429, 'Starter - Projections'!$B$2:$R$1380, 17, FALSE)/VLOOKUP(A429, 'Starter - Projections'!$B$2:$G$1380, 6, FALSE)</f>
        <v>2.0689655172413793E-2</v>
      </c>
    </row>
    <row r="430" spans="1:4" x14ac:dyDescent="0.45">
      <c r="A430" t="s">
        <v>544</v>
      </c>
      <c r="B430">
        <f>VLOOKUP(A430, Individual_Pitching___Dashboard[[Name]:[G]], 6, FALSE)</f>
        <v>4</v>
      </c>
      <c r="C430">
        <f>VLOOKUP(A430, Individual_Pitching___Dashboard[], 21,FALSE)/'SP Per G'!B430</f>
        <v>7.4999999999999997E-2</v>
      </c>
      <c r="D430">
        <f>VLOOKUP(A430, 'Starter - Projections'!$B$2:$R$1380, 17, FALSE)/VLOOKUP(A430, 'Starter - Projections'!$B$2:$G$1380, 6, FALSE)</f>
        <v>3.3333333333333333E-2</v>
      </c>
    </row>
    <row r="431" spans="1:4" x14ac:dyDescent="0.45">
      <c r="A431" t="s">
        <v>962</v>
      </c>
      <c r="B431" t="e">
        <f>VLOOKUP(A431, Individual_Pitching___Dashboard[[Name]:[G]], 6, FALSE)</f>
        <v>#N/A</v>
      </c>
      <c r="C431" t="e">
        <f>VLOOKUP(A431, Individual_Pitching___Dashboard[], 21,FALSE)/'SP Per G'!B431</f>
        <v>#N/A</v>
      </c>
      <c r="D431">
        <f>VLOOKUP(A431, 'Starter - Projections'!$B$2:$R$1380, 17, FALSE)/VLOOKUP(A431, 'Starter - Projections'!$B$2:$G$1380, 6, FALSE)</f>
        <v>0.02</v>
      </c>
    </row>
    <row r="432" spans="1:4" x14ac:dyDescent="0.45">
      <c r="A432" t="s">
        <v>963</v>
      </c>
      <c r="B432" t="e">
        <f>VLOOKUP(A432, Individual_Pitching___Dashboard[[Name]:[G]], 6, FALSE)</f>
        <v>#N/A</v>
      </c>
      <c r="C432" t="e">
        <f>VLOOKUP(A432, Individual_Pitching___Dashboard[], 21,FALSE)/'SP Per G'!B432</f>
        <v>#N/A</v>
      </c>
      <c r="D432">
        <f>VLOOKUP(A432, 'Starter - Projections'!$B$2:$R$1380, 17, FALSE)/VLOOKUP(A432, 'Starter - Projections'!$B$2:$G$1380, 6, FALSE)</f>
        <v>3.1578947368421054E-2</v>
      </c>
    </row>
    <row r="433" spans="1:4" x14ac:dyDescent="0.45">
      <c r="A433" t="s">
        <v>964</v>
      </c>
      <c r="B433" t="e">
        <f>VLOOKUP(A433, Individual_Pitching___Dashboard[[Name]:[G]], 6, FALSE)</f>
        <v>#N/A</v>
      </c>
      <c r="C433" t="e">
        <f>VLOOKUP(A433, Individual_Pitching___Dashboard[], 21,FALSE)/'SP Per G'!B433</f>
        <v>#N/A</v>
      </c>
      <c r="D433">
        <f>VLOOKUP(A433, 'Starter - Projections'!$B$2:$R$1380, 17, FALSE)/VLOOKUP(A433, 'Starter - Projections'!$B$2:$G$1380, 6, FALSE)</f>
        <v>2.8571428571428571E-2</v>
      </c>
    </row>
    <row r="434" spans="1:4" x14ac:dyDescent="0.45">
      <c r="A434" t="s">
        <v>965</v>
      </c>
      <c r="B434" t="e">
        <f>VLOOKUP(A434, Individual_Pitching___Dashboard[[Name]:[G]], 6, FALSE)</f>
        <v>#N/A</v>
      </c>
      <c r="C434" t="e">
        <f>VLOOKUP(A434, Individual_Pitching___Dashboard[], 21,FALSE)/'SP Per G'!B434</f>
        <v>#N/A</v>
      </c>
      <c r="D434">
        <f>VLOOKUP(A434, 'Starter - Projections'!$B$2:$R$1380, 17, FALSE)/VLOOKUP(A434, 'Starter - Projections'!$B$2:$G$1380, 6, FALSE)</f>
        <v>1.5151515151515152E-2</v>
      </c>
    </row>
    <row r="435" spans="1:4" x14ac:dyDescent="0.45">
      <c r="A435" t="s">
        <v>966</v>
      </c>
      <c r="B435" t="e">
        <f>VLOOKUP(A435, Individual_Pitching___Dashboard[[Name]:[G]], 6, FALSE)</f>
        <v>#N/A</v>
      </c>
      <c r="C435" t="e">
        <f>VLOOKUP(A435, Individual_Pitching___Dashboard[], 21,FALSE)/'SP Per G'!B435</f>
        <v>#N/A</v>
      </c>
      <c r="D435">
        <f>VLOOKUP(A435, 'Starter - Projections'!$B$2:$R$1380, 17, FALSE)/VLOOKUP(A435, 'Starter - Projections'!$B$2:$G$1380, 6, FALSE)</f>
        <v>2.3809523809523808E-2</v>
      </c>
    </row>
    <row r="436" spans="1:4" x14ac:dyDescent="0.45">
      <c r="A436" t="s">
        <v>967</v>
      </c>
      <c r="B436" t="e">
        <f>VLOOKUP(A436, Individual_Pitching___Dashboard[[Name]:[G]], 6, FALSE)</f>
        <v>#N/A</v>
      </c>
      <c r="C436" t="e">
        <f>VLOOKUP(A436, Individual_Pitching___Dashboard[], 21,FALSE)/'SP Per G'!B436</f>
        <v>#N/A</v>
      </c>
      <c r="D436">
        <f>VLOOKUP(A436, 'Starter - Projections'!$B$2:$R$1380, 17, FALSE)/VLOOKUP(A436, 'Starter - Projections'!$B$2:$G$1380, 6, FALSE)</f>
        <v>1.8181818181818184E-2</v>
      </c>
    </row>
    <row r="437" spans="1:4" x14ac:dyDescent="0.45">
      <c r="A437" t="s">
        <v>968</v>
      </c>
      <c r="B437" t="e">
        <f>VLOOKUP(A437, Individual_Pitching___Dashboard[[Name]:[G]], 6, FALSE)</f>
        <v>#N/A</v>
      </c>
      <c r="C437" t="e">
        <f>VLOOKUP(A437, Individual_Pitching___Dashboard[], 21,FALSE)/'SP Per G'!B437</f>
        <v>#N/A</v>
      </c>
      <c r="D437">
        <f>VLOOKUP(A437, 'Starter - Projections'!$B$2:$R$1380, 17, FALSE)/VLOOKUP(A437, 'Starter - Projections'!$B$2:$G$1380, 6, FALSE)</f>
        <v>2.1052631578947368E-2</v>
      </c>
    </row>
    <row r="438" spans="1:4" x14ac:dyDescent="0.45">
      <c r="A438" t="s">
        <v>969</v>
      </c>
      <c r="B438" t="e">
        <f>VLOOKUP(A438, Individual_Pitching___Dashboard[[Name]:[G]], 6, FALSE)</f>
        <v>#N/A</v>
      </c>
      <c r="C438" t="e">
        <f>VLOOKUP(A438, Individual_Pitching___Dashboard[], 21,FALSE)/'SP Per G'!B438</f>
        <v>#N/A</v>
      </c>
      <c r="D438">
        <f>VLOOKUP(A438, 'Starter - Projections'!$B$2:$R$1380, 17, FALSE)/VLOOKUP(A438, 'Starter - Projections'!$B$2:$G$1380, 6, FALSE)</f>
        <v>1.9047619047619049E-2</v>
      </c>
    </row>
    <row r="439" spans="1:4" x14ac:dyDescent="0.45">
      <c r="A439" t="s">
        <v>970</v>
      </c>
      <c r="B439" t="e">
        <f>VLOOKUP(A439, Individual_Pitching___Dashboard[[Name]:[G]], 6, FALSE)</f>
        <v>#N/A</v>
      </c>
      <c r="C439" t="e">
        <f>VLOOKUP(A439, Individual_Pitching___Dashboard[], 21,FALSE)/'SP Per G'!B439</f>
        <v>#N/A</v>
      </c>
      <c r="D439">
        <f>VLOOKUP(A439, 'Starter - Projections'!$B$2:$R$1380, 17, FALSE)/VLOOKUP(A439, 'Starter - Projections'!$B$2:$G$1380, 6, FALSE)</f>
        <v>1.7391304347826087E-2</v>
      </c>
    </row>
    <row r="440" spans="1:4" x14ac:dyDescent="0.45">
      <c r="A440" t="s">
        <v>971</v>
      </c>
      <c r="B440" t="e">
        <f>VLOOKUP(A440, Individual_Pitching___Dashboard[[Name]:[G]], 6, FALSE)</f>
        <v>#N/A</v>
      </c>
      <c r="C440" t="e">
        <f>VLOOKUP(A440, Individual_Pitching___Dashboard[], 21,FALSE)/'SP Per G'!B440</f>
        <v>#N/A</v>
      </c>
      <c r="D440">
        <f>VLOOKUP(A440, 'Starter - Projections'!$B$2:$R$1380, 17, FALSE)/VLOOKUP(A440, 'Starter - Projections'!$B$2:$G$1380, 6, FALSE)</f>
        <v>2.2222222222222223E-2</v>
      </c>
    </row>
    <row r="441" spans="1:4" x14ac:dyDescent="0.45">
      <c r="A441" t="s">
        <v>972</v>
      </c>
      <c r="B441" t="e">
        <f>VLOOKUP(A441, Individual_Pitching___Dashboard[[Name]:[G]], 6, FALSE)</f>
        <v>#N/A</v>
      </c>
      <c r="C441" t="e">
        <f>VLOOKUP(A441, Individual_Pitching___Dashboard[], 21,FALSE)/'SP Per G'!B441</f>
        <v>#N/A</v>
      </c>
      <c r="D441">
        <f>VLOOKUP(A441, 'Starter - Projections'!$B$2:$R$1380, 17, FALSE)/VLOOKUP(A441, 'Starter - Projections'!$B$2:$G$1380, 6, FALSE)</f>
        <v>1.4285714285714285E-2</v>
      </c>
    </row>
    <row r="442" spans="1:4" x14ac:dyDescent="0.45">
      <c r="A442" t="s">
        <v>973</v>
      </c>
      <c r="B442" t="e">
        <f>VLOOKUP(A442, Individual_Pitching___Dashboard[[Name]:[G]], 6, FALSE)</f>
        <v>#N/A</v>
      </c>
      <c r="C442" t="e">
        <f>VLOOKUP(A442, Individual_Pitching___Dashboard[], 21,FALSE)/'SP Per G'!B442</f>
        <v>#N/A</v>
      </c>
      <c r="D442">
        <f>VLOOKUP(A442, 'Starter - Projections'!$B$2:$R$1380, 17, FALSE)/VLOOKUP(A442, 'Starter - Projections'!$B$2:$G$1380, 6, FALSE)</f>
        <v>1.3043478260869565E-2</v>
      </c>
    </row>
    <row r="443" spans="1:4" x14ac:dyDescent="0.45">
      <c r="A443" t="s">
        <v>974</v>
      </c>
      <c r="B443" t="e">
        <f>VLOOKUP(A443, Individual_Pitching___Dashboard[[Name]:[G]], 6, FALSE)</f>
        <v>#N/A</v>
      </c>
      <c r="C443" t="e">
        <f>VLOOKUP(A443, Individual_Pitching___Dashboard[], 21,FALSE)/'SP Per G'!B443</f>
        <v>#N/A</v>
      </c>
      <c r="D443">
        <f>VLOOKUP(A443, 'Starter - Projections'!$B$2:$R$1380, 17, FALSE)/VLOOKUP(A443, 'Starter - Projections'!$B$2:$G$1380, 6, FALSE)</f>
        <v>1.2499999999999999E-2</v>
      </c>
    </row>
    <row r="444" spans="1:4" x14ac:dyDescent="0.45">
      <c r="A444" t="s">
        <v>975</v>
      </c>
      <c r="B444" t="e">
        <f>VLOOKUP(A444, Individual_Pitching___Dashboard[[Name]:[G]], 6, FALSE)</f>
        <v>#N/A</v>
      </c>
      <c r="C444" t="e">
        <f>VLOOKUP(A444, Individual_Pitching___Dashboard[], 21,FALSE)/'SP Per G'!B444</f>
        <v>#N/A</v>
      </c>
      <c r="D444">
        <f>VLOOKUP(A444, 'Starter - Projections'!$B$2:$R$1380, 17, FALSE)/VLOOKUP(A444, 'Starter - Projections'!$B$2:$G$1380, 6, FALSE)</f>
        <v>1.3636363636363636E-2</v>
      </c>
    </row>
    <row r="445" spans="1:4" x14ac:dyDescent="0.45">
      <c r="A445" t="s">
        <v>976</v>
      </c>
      <c r="B445" t="e">
        <f>VLOOKUP(A445, Individual_Pitching___Dashboard[[Name]:[G]], 6, FALSE)</f>
        <v>#N/A</v>
      </c>
      <c r="C445" t="e">
        <f>VLOOKUP(A445, Individual_Pitching___Dashboard[], 21,FALSE)/'SP Per G'!B445</f>
        <v>#N/A</v>
      </c>
      <c r="D445">
        <f>VLOOKUP(A445, 'Starter - Projections'!$B$2:$R$1380, 17, FALSE)/VLOOKUP(A445, 'Starter - Projections'!$B$2:$G$1380, 6, FALSE)</f>
        <v>0.01</v>
      </c>
    </row>
    <row r="446" spans="1:4" x14ac:dyDescent="0.45">
      <c r="A446" t="s">
        <v>977</v>
      </c>
      <c r="B446" t="e">
        <f>VLOOKUP(A446, Individual_Pitching___Dashboard[[Name]:[G]], 6, FALSE)</f>
        <v>#N/A</v>
      </c>
      <c r="C446" t="e">
        <f>VLOOKUP(A446, Individual_Pitching___Dashboard[], 21,FALSE)/'SP Per G'!B446</f>
        <v>#N/A</v>
      </c>
      <c r="D446">
        <f>VLOOKUP(A446, 'Starter - Projections'!$B$2:$R$1380, 17, FALSE)/VLOOKUP(A446, 'Starter - Projections'!$B$2:$G$1380, 6, FALSE)</f>
        <v>8.6956521739130436E-3</v>
      </c>
    </row>
    <row r="447" spans="1:4" x14ac:dyDescent="0.45">
      <c r="A447" t="s">
        <v>978</v>
      </c>
      <c r="B447" t="e">
        <f>VLOOKUP(A447, Individual_Pitching___Dashboard[[Name]:[G]], 6, FALSE)</f>
        <v>#N/A</v>
      </c>
      <c r="C447" t="e">
        <f>VLOOKUP(A447, Individual_Pitching___Dashboard[], 21,FALSE)/'SP Per G'!B447</f>
        <v>#N/A</v>
      </c>
      <c r="D447">
        <f>VLOOKUP(A447, 'Starter - Projections'!$B$2:$R$1380, 17, FALSE)/VLOOKUP(A447, 'Starter - Projections'!$B$2:$G$1380, 6, FALSE)</f>
        <v>9.5238095238095247E-3</v>
      </c>
    </row>
    <row r="448" spans="1:4" x14ac:dyDescent="0.45">
      <c r="A448" t="s">
        <v>979</v>
      </c>
      <c r="B448" t="e">
        <f>VLOOKUP(A448, Individual_Pitching___Dashboard[[Name]:[G]], 6, FALSE)</f>
        <v>#N/A</v>
      </c>
      <c r="C448" t="e">
        <f>VLOOKUP(A448, Individual_Pitching___Dashboard[], 21,FALSE)/'SP Per G'!B448</f>
        <v>#N/A</v>
      </c>
      <c r="D448">
        <f>VLOOKUP(A448, 'Starter - Projections'!$B$2:$R$1380, 17, FALSE)/VLOOKUP(A448, 'Starter - Projections'!$B$2:$G$1380, 6, FALSE)</f>
        <v>1.1111111111111112E-2</v>
      </c>
    </row>
    <row r="449" spans="1:4" x14ac:dyDescent="0.45">
      <c r="A449" t="s">
        <v>980</v>
      </c>
      <c r="B449" t="e">
        <f>VLOOKUP(A449, Individual_Pitching___Dashboard[[Name]:[G]], 6, FALSE)</f>
        <v>#N/A</v>
      </c>
      <c r="C449" t="e">
        <f>VLOOKUP(A449, Individual_Pitching___Dashboard[], 21,FALSE)/'SP Per G'!B449</f>
        <v>#N/A</v>
      </c>
      <c r="D449">
        <f>VLOOKUP(A449, 'Starter - Projections'!$B$2:$R$1380, 17, FALSE)/VLOOKUP(A449, 'Starter - Projections'!$B$2:$G$1380, 6, FALSE)</f>
        <v>5.5555555555555558E-3</v>
      </c>
    </row>
    <row r="450" spans="1:4" x14ac:dyDescent="0.45">
      <c r="A450" t="s">
        <v>981</v>
      </c>
      <c r="B450" t="e">
        <f>VLOOKUP(A450, Individual_Pitching___Dashboard[[Name]:[G]], 6, FALSE)</f>
        <v>#N/A</v>
      </c>
      <c r="C450" t="e">
        <f>VLOOKUP(A450, Individual_Pitching___Dashboard[], 21,FALSE)/'SP Per G'!B450</f>
        <v>#N/A</v>
      </c>
      <c r="D450">
        <f>VLOOKUP(A450, 'Starter - Projections'!$B$2:$R$1380, 17, FALSE)/VLOOKUP(A450, 'Starter - Projections'!$B$2:$G$1380, 6, FALSE)</f>
        <v>4.3478260869565218E-3</v>
      </c>
    </row>
    <row r="451" spans="1:4" x14ac:dyDescent="0.45">
      <c r="A451" t="s">
        <v>982</v>
      </c>
      <c r="B451" t="e">
        <f>VLOOKUP(A451, Individual_Pitching___Dashboard[[Name]:[G]], 6, FALSE)</f>
        <v>#N/A</v>
      </c>
      <c r="C451" t="e">
        <f>VLOOKUP(A451, Individual_Pitching___Dashboard[], 21,FALSE)/'SP Per G'!B451</f>
        <v>#N/A</v>
      </c>
      <c r="D451">
        <f>VLOOKUP(A451, 'Starter - Projections'!$B$2:$R$1380, 17, FALSE)/VLOOKUP(A451, 'Starter - Projections'!$B$2:$G$1380, 6, FALSE)</f>
        <v>0</v>
      </c>
    </row>
    <row r="452" spans="1:4" x14ac:dyDescent="0.45">
      <c r="A452" t="s">
        <v>983</v>
      </c>
      <c r="B452" t="e">
        <f>VLOOKUP(A452, Individual_Pitching___Dashboard[[Name]:[G]], 6, FALSE)</f>
        <v>#N/A</v>
      </c>
      <c r="C452" t="e">
        <f>VLOOKUP(A452, Individual_Pitching___Dashboard[], 21,FALSE)/'SP Per G'!B452</f>
        <v>#N/A</v>
      </c>
      <c r="D452">
        <f>VLOOKUP(A452, 'Starter - Projections'!$B$2:$R$1380, 17, FALSE)/VLOOKUP(A452, 'Starter - Projections'!$B$2:$G$1380, 6, FALSE)</f>
        <v>0</v>
      </c>
    </row>
    <row r="453" spans="1:4" x14ac:dyDescent="0.45">
      <c r="A453" t="s">
        <v>984</v>
      </c>
      <c r="B453" t="e">
        <f>VLOOKUP(A453, Individual_Pitching___Dashboard[[Name]:[G]], 6, FALSE)</f>
        <v>#N/A</v>
      </c>
      <c r="C453" t="e">
        <f>VLOOKUP(A453, Individual_Pitching___Dashboard[], 21,FALSE)/'SP Per G'!B453</f>
        <v>#N/A</v>
      </c>
      <c r="D453">
        <f>VLOOKUP(A453, 'Starter - Projections'!$B$2:$R$1380, 17, FALSE)/VLOOKUP(A453, 'Starter - Projections'!$B$2:$G$1380, 6, FALSE)</f>
        <v>-5.0000000000000001E-3</v>
      </c>
    </row>
    <row r="454" spans="1:4" x14ac:dyDescent="0.45">
      <c r="A454" t="s">
        <v>985</v>
      </c>
      <c r="B454" t="e">
        <f>VLOOKUP(A454, Individual_Pitching___Dashboard[[Name]:[G]], 6, FALSE)</f>
        <v>#N/A</v>
      </c>
      <c r="C454" t="e">
        <f>VLOOKUP(A454, Individual_Pitching___Dashboard[], 21,FALSE)/'SP Per G'!B454</f>
        <v>#N/A</v>
      </c>
      <c r="D454">
        <f>VLOOKUP(A454, 'Starter - Projections'!$B$2:$R$1380, 17, FALSE)/VLOOKUP(A454, 'Starter - Projections'!$B$2:$G$1380, 6, FALSE)</f>
        <v>-4.7619047619047623E-3</v>
      </c>
    </row>
    <row r="455" spans="1:4" x14ac:dyDescent="0.45">
      <c r="A455" t="s">
        <v>986</v>
      </c>
      <c r="B455" t="e">
        <f>VLOOKUP(A455, Individual_Pitching___Dashboard[[Name]:[G]], 6, FALSE)</f>
        <v>#N/A</v>
      </c>
      <c r="C455" t="e">
        <f>VLOOKUP(A455, Individual_Pitching___Dashboard[], 21,FALSE)/'SP Per G'!B455</f>
        <v>#N/A</v>
      </c>
      <c r="D455">
        <f>VLOOKUP(A455, 'Starter - Projections'!$B$2:$R$1380, 17, FALSE)/VLOOKUP(A455, 'Starter - Projections'!$B$2:$G$1380, 6, FALSE)</f>
        <v>8.1818181818181818E-2</v>
      </c>
    </row>
    <row r="456" spans="1:4" x14ac:dyDescent="0.45">
      <c r="A456" t="s">
        <v>987</v>
      </c>
      <c r="B456" t="e">
        <f>VLOOKUP(A456, Individual_Pitching___Dashboard[[Name]:[G]], 6, FALSE)</f>
        <v>#N/A</v>
      </c>
      <c r="C456" t="e">
        <f>VLOOKUP(A456, Individual_Pitching___Dashboard[], 21,FALSE)/'SP Per G'!B456</f>
        <v>#N/A</v>
      </c>
      <c r="D456">
        <f>VLOOKUP(A456, 'Starter - Projections'!$B$2:$R$1380, 17, FALSE)/VLOOKUP(A456, 'Starter - Projections'!$B$2:$G$1380, 6, FALSE)</f>
        <v>9.4736842105263161E-2</v>
      </c>
    </row>
    <row r="457" spans="1:4" x14ac:dyDescent="0.45">
      <c r="A457" t="s">
        <v>988</v>
      </c>
      <c r="B457" t="e">
        <f>VLOOKUP(A457, Individual_Pitching___Dashboard[[Name]:[G]], 6, FALSE)</f>
        <v>#N/A</v>
      </c>
      <c r="C457" t="e">
        <f>VLOOKUP(A457, Individual_Pitching___Dashboard[], 21,FALSE)/'SP Per G'!B457</f>
        <v>#N/A</v>
      </c>
      <c r="D457">
        <f>VLOOKUP(A457, 'Starter - Projections'!$B$2:$R$1380, 17, FALSE)/VLOOKUP(A457, 'Starter - Projections'!$B$2:$G$1380, 6, FALSE)</f>
        <v>7.6470588235294124E-2</v>
      </c>
    </row>
    <row r="458" spans="1:4" x14ac:dyDescent="0.45">
      <c r="A458" t="s">
        <v>989</v>
      </c>
      <c r="B458" t="e">
        <f>VLOOKUP(A458, Individual_Pitching___Dashboard[[Name]:[G]], 6, FALSE)</f>
        <v>#N/A</v>
      </c>
      <c r="C458" t="e">
        <f>VLOOKUP(A458, Individual_Pitching___Dashboard[], 21,FALSE)/'SP Per G'!B458</f>
        <v>#N/A</v>
      </c>
      <c r="D458">
        <f>VLOOKUP(A458, 'Starter - Projections'!$B$2:$R$1380, 17, FALSE)/VLOOKUP(A458, 'Starter - Projections'!$B$2:$G$1380, 6, FALSE)</f>
        <v>4.6153846153846149E-2</v>
      </c>
    </row>
    <row r="459" spans="1:4" x14ac:dyDescent="0.45">
      <c r="A459" t="s">
        <v>990</v>
      </c>
      <c r="B459" t="e">
        <f>VLOOKUP(A459, Individual_Pitching___Dashboard[[Name]:[G]], 6, FALSE)</f>
        <v>#N/A</v>
      </c>
      <c r="C459" t="e">
        <f>VLOOKUP(A459, Individual_Pitching___Dashboard[], 21,FALSE)/'SP Per G'!B459</f>
        <v>#N/A</v>
      </c>
      <c r="D459">
        <f>VLOOKUP(A459, 'Starter - Projections'!$B$2:$R$1380, 17, FALSE)/VLOOKUP(A459, 'Starter - Projections'!$B$2:$G$1380, 6, FALSE)</f>
        <v>7.0588235294117646E-2</v>
      </c>
    </row>
    <row r="460" spans="1:4" x14ac:dyDescent="0.45">
      <c r="A460" t="s">
        <v>991</v>
      </c>
      <c r="B460">
        <f>VLOOKUP(A460, Individual_Pitching___Dashboard[[Name]:[G]], 6, FALSE)</f>
        <v>8</v>
      </c>
      <c r="C460">
        <f>VLOOKUP(A460, Individual_Pitching___Dashboard[], 21,FALSE)/'SP Per G'!B460</f>
        <v>-1.2500000000000001E-2</v>
      </c>
      <c r="D460">
        <f>VLOOKUP(A460, 'Starter - Projections'!$B$2:$R$1380, 17, FALSE)/VLOOKUP(A460, 'Starter - Projections'!$B$2:$G$1380, 6, FALSE)</f>
        <v>5.5000000000000007E-2</v>
      </c>
    </row>
    <row r="461" spans="1:4" x14ac:dyDescent="0.45">
      <c r="A461" t="s">
        <v>992</v>
      </c>
      <c r="B461" t="e">
        <f>VLOOKUP(A461, Individual_Pitching___Dashboard[[Name]:[G]], 6, FALSE)</f>
        <v>#N/A</v>
      </c>
      <c r="C461" t="e">
        <f>VLOOKUP(A461, Individual_Pitching___Dashboard[], 21,FALSE)/'SP Per G'!B461</f>
        <v>#N/A</v>
      </c>
      <c r="D461">
        <f>VLOOKUP(A461, 'Starter - Projections'!$B$2:$R$1380, 17, FALSE)/VLOOKUP(A461, 'Starter - Projections'!$B$2:$G$1380, 6, FALSE)</f>
        <v>3.6666666666666667E-2</v>
      </c>
    </row>
    <row r="462" spans="1:4" x14ac:dyDescent="0.45">
      <c r="A462" t="s">
        <v>993</v>
      </c>
      <c r="B462" t="e">
        <f>VLOOKUP(A462, Individual_Pitching___Dashboard[[Name]:[G]], 6, FALSE)</f>
        <v>#N/A</v>
      </c>
      <c r="C462" t="e">
        <f>VLOOKUP(A462, Individual_Pitching___Dashboard[], 21,FALSE)/'SP Per G'!B462</f>
        <v>#N/A</v>
      </c>
      <c r="D462">
        <f>VLOOKUP(A462, 'Starter - Projections'!$B$2:$R$1380, 17, FALSE)/VLOOKUP(A462, 'Starter - Projections'!$B$2:$G$1380, 6, FALSE)</f>
        <v>4.5833333333333337E-2</v>
      </c>
    </row>
    <row r="463" spans="1:4" x14ac:dyDescent="0.45">
      <c r="A463" t="s">
        <v>311</v>
      </c>
      <c r="B463">
        <f>VLOOKUP(A463, Individual_Pitching___Dashboard[[Name]:[G]], 6, FALSE)</f>
        <v>4</v>
      </c>
      <c r="C463">
        <f>VLOOKUP(A463, Individual_Pitching___Dashboard[], 21,FALSE)/'SP Per G'!B463</f>
        <v>7.4999999999999997E-2</v>
      </c>
      <c r="D463">
        <f>VLOOKUP(A463, 'Starter - Projections'!$B$2:$R$1380, 17, FALSE)/VLOOKUP(A463, 'Starter - Projections'!$B$2:$G$1380, 6, FALSE)</f>
        <v>6.1111111111111116E-2</v>
      </c>
    </row>
    <row r="464" spans="1:4" x14ac:dyDescent="0.45">
      <c r="A464" t="s">
        <v>994</v>
      </c>
      <c r="B464">
        <f>VLOOKUP(A464, Individual_Pitching___Dashboard[[Name]:[G]], 6, FALSE)</f>
        <v>3</v>
      </c>
      <c r="C464">
        <f>VLOOKUP(A464, Individual_Pitching___Dashboard[], 21,FALSE)/'SP Per G'!B464</f>
        <v>9.9999999999999992E-2</v>
      </c>
      <c r="D464">
        <f>VLOOKUP(A464, 'Starter - Projections'!$B$2:$R$1380, 17, FALSE)/VLOOKUP(A464, 'Starter - Projections'!$B$2:$G$1380, 6, FALSE)</f>
        <v>5.8823529411764705E-2</v>
      </c>
    </row>
    <row r="465" spans="1:4" x14ac:dyDescent="0.45">
      <c r="A465" t="s">
        <v>995</v>
      </c>
      <c r="B465" t="e">
        <f>VLOOKUP(A465, Individual_Pitching___Dashboard[[Name]:[G]], 6, FALSE)</f>
        <v>#N/A</v>
      </c>
      <c r="C465" t="e">
        <f>VLOOKUP(A465, Individual_Pitching___Dashboard[], 21,FALSE)/'SP Per G'!B465</f>
        <v>#N/A</v>
      </c>
      <c r="D465">
        <f>VLOOKUP(A465, 'Starter - Projections'!$B$2:$R$1380, 17, FALSE)/VLOOKUP(A465, 'Starter - Projections'!$B$2:$G$1380, 6, FALSE)</f>
        <v>5.8823529411764705E-2</v>
      </c>
    </row>
    <row r="466" spans="1:4" x14ac:dyDescent="0.45">
      <c r="A466" t="s">
        <v>996</v>
      </c>
      <c r="B466" t="e">
        <f>VLOOKUP(A466, Individual_Pitching___Dashboard[[Name]:[G]], 6, FALSE)</f>
        <v>#N/A</v>
      </c>
      <c r="C466" t="e">
        <f>VLOOKUP(A466, Individual_Pitching___Dashboard[], 21,FALSE)/'SP Per G'!B466</f>
        <v>#N/A</v>
      </c>
      <c r="D466">
        <f>VLOOKUP(A466, 'Starter - Projections'!$B$2:$R$1380, 17, FALSE)/VLOOKUP(A466, 'Starter - Projections'!$B$2:$G$1380, 6, FALSE)</f>
        <v>3.4482758620689655E-2</v>
      </c>
    </row>
    <row r="467" spans="1:4" x14ac:dyDescent="0.45">
      <c r="A467" t="s">
        <v>997</v>
      </c>
      <c r="B467" t="e">
        <f>VLOOKUP(A467, Individual_Pitching___Dashboard[[Name]:[G]], 6, FALSE)</f>
        <v>#N/A</v>
      </c>
      <c r="C467" t="e">
        <f>VLOOKUP(A467, Individual_Pitching___Dashboard[], 21,FALSE)/'SP Per G'!B467</f>
        <v>#N/A</v>
      </c>
      <c r="D467">
        <f>VLOOKUP(A467, 'Starter - Projections'!$B$2:$R$1380, 17, FALSE)/VLOOKUP(A467, 'Starter - Projections'!$B$2:$G$1380, 6, FALSE)</f>
        <v>4.0909090909090909E-2</v>
      </c>
    </row>
    <row r="468" spans="1:4" x14ac:dyDescent="0.45">
      <c r="A468" t="s">
        <v>998</v>
      </c>
      <c r="B468" t="e">
        <f>VLOOKUP(A468, Individual_Pitching___Dashboard[[Name]:[G]], 6, FALSE)</f>
        <v>#N/A</v>
      </c>
      <c r="C468" t="e">
        <f>VLOOKUP(A468, Individual_Pitching___Dashboard[], 21,FALSE)/'SP Per G'!B468</f>
        <v>#N/A</v>
      </c>
      <c r="D468">
        <f>VLOOKUP(A468, 'Starter - Projections'!$B$2:$R$1380, 17, FALSE)/VLOOKUP(A468, 'Starter - Projections'!$B$2:$G$1380, 6, FALSE)</f>
        <v>3.7499999999999999E-2</v>
      </c>
    </row>
    <row r="469" spans="1:4" x14ac:dyDescent="0.45">
      <c r="A469" t="s">
        <v>999</v>
      </c>
      <c r="B469" t="e">
        <f>VLOOKUP(A469, Individual_Pitching___Dashboard[[Name]:[G]], 6, FALSE)</f>
        <v>#N/A</v>
      </c>
      <c r="C469" t="e">
        <f>VLOOKUP(A469, Individual_Pitching___Dashboard[], 21,FALSE)/'SP Per G'!B469</f>
        <v>#N/A</v>
      </c>
      <c r="D469">
        <f>VLOOKUP(A469, 'Starter - Projections'!$B$2:$R$1380, 17, FALSE)/VLOOKUP(A469, 'Starter - Projections'!$B$2:$G$1380, 6, FALSE)</f>
        <v>4.4999999999999998E-2</v>
      </c>
    </row>
    <row r="470" spans="1:4" x14ac:dyDescent="0.45">
      <c r="A470" t="s">
        <v>1000</v>
      </c>
      <c r="B470" t="e">
        <f>VLOOKUP(A470, Individual_Pitching___Dashboard[[Name]:[G]], 6, FALSE)</f>
        <v>#N/A</v>
      </c>
      <c r="C470" t="e">
        <f>VLOOKUP(A470, Individual_Pitching___Dashboard[], 21,FALSE)/'SP Per G'!B470</f>
        <v>#N/A</v>
      </c>
      <c r="D470">
        <f>VLOOKUP(A470, 'Starter - Projections'!$B$2:$R$1380, 17, FALSE)/VLOOKUP(A470, 'Starter - Projections'!$B$2:$G$1380, 6, FALSE)</f>
        <v>0.05</v>
      </c>
    </row>
    <row r="471" spans="1:4" x14ac:dyDescent="0.45">
      <c r="A471" t="s">
        <v>1001</v>
      </c>
      <c r="B471">
        <f>VLOOKUP(A471, Individual_Pitching___Dashboard[[Name]:[G]], 6, FALSE)</f>
        <v>4</v>
      </c>
      <c r="C471">
        <f>VLOOKUP(A471, Individual_Pitching___Dashboard[], 21,FALSE)/'SP Per G'!B471</f>
        <v>7.4999999999999997E-2</v>
      </c>
      <c r="D471">
        <f>VLOOKUP(A471, 'Starter - Projections'!$B$2:$R$1380, 17, FALSE)/VLOOKUP(A471, 'Starter - Projections'!$B$2:$G$1380, 6, FALSE)</f>
        <v>2.903225806451613E-2</v>
      </c>
    </row>
    <row r="472" spans="1:4" x14ac:dyDescent="0.45">
      <c r="A472" t="s">
        <v>1002</v>
      </c>
      <c r="B472" t="e">
        <f>VLOOKUP(A472, Individual_Pitching___Dashboard[[Name]:[G]], 6, FALSE)</f>
        <v>#N/A</v>
      </c>
      <c r="C472" t="e">
        <f>VLOOKUP(A472, Individual_Pitching___Dashboard[], 21,FALSE)/'SP Per G'!B472</f>
        <v>#N/A</v>
      </c>
      <c r="D472">
        <f>VLOOKUP(A472, 'Starter - Projections'!$B$2:$R$1380, 17, FALSE)/VLOOKUP(A472, 'Starter - Projections'!$B$2:$G$1380, 6, FALSE)</f>
        <v>3.9130434782608699E-2</v>
      </c>
    </row>
    <row r="473" spans="1:4" x14ac:dyDescent="0.45">
      <c r="A473" t="s">
        <v>1003</v>
      </c>
      <c r="B473" t="e">
        <f>VLOOKUP(A473, Individual_Pitching___Dashboard[[Name]:[G]], 6, FALSE)</f>
        <v>#N/A</v>
      </c>
      <c r="C473" t="e">
        <f>VLOOKUP(A473, Individual_Pitching___Dashboard[], 21,FALSE)/'SP Per G'!B473</f>
        <v>#N/A</v>
      </c>
      <c r="D473">
        <f>VLOOKUP(A473, 'Starter - Projections'!$B$2:$R$1380, 17, FALSE)/VLOOKUP(A473, 'Starter - Projections'!$B$2:$G$1380, 6, FALSE)</f>
        <v>5.2941176470588235E-2</v>
      </c>
    </row>
    <row r="474" spans="1:4" x14ac:dyDescent="0.45">
      <c r="A474" t="s">
        <v>1004</v>
      </c>
      <c r="B474" t="e">
        <f>VLOOKUP(A474, Individual_Pitching___Dashboard[[Name]:[G]], 6, FALSE)</f>
        <v>#N/A</v>
      </c>
      <c r="C474" t="e">
        <f>VLOOKUP(A474, Individual_Pitching___Dashboard[], 21,FALSE)/'SP Per G'!B474</f>
        <v>#N/A</v>
      </c>
      <c r="D474">
        <f>VLOOKUP(A474, 'Starter - Projections'!$B$2:$R$1380, 17, FALSE)/VLOOKUP(A474, 'Starter - Projections'!$B$2:$G$1380, 6, FALSE)</f>
        <v>0.04</v>
      </c>
    </row>
    <row r="475" spans="1:4" x14ac:dyDescent="0.45">
      <c r="A475" t="s">
        <v>1005</v>
      </c>
      <c r="B475" t="e">
        <f>VLOOKUP(A475, Individual_Pitching___Dashboard[[Name]:[G]], 6, FALSE)</f>
        <v>#N/A</v>
      </c>
      <c r="C475" t="e">
        <f>VLOOKUP(A475, Individual_Pitching___Dashboard[], 21,FALSE)/'SP Per G'!B475</f>
        <v>#N/A</v>
      </c>
      <c r="D475">
        <f>VLOOKUP(A475, 'Starter - Projections'!$B$2:$R$1380, 17, FALSE)/VLOOKUP(A475, 'Starter - Projections'!$B$2:$G$1380, 6, FALSE)</f>
        <v>4.2105263157894736E-2</v>
      </c>
    </row>
    <row r="476" spans="1:4" x14ac:dyDescent="0.45">
      <c r="A476" t="s">
        <v>1006</v>
      </c>
      <c r="B476" t="e">
        <f>VLOOKUP(A476, Individual_Pitching___Dashboard[[Name]:[G]], 6, FALSE)</f>
        <v>#N/A</v>
      </c>
      <c r="C476" t="e">
        <f>VLOOKUP(A476, Individual_Pitching___Dashboard[], 21,FALSE)/'SP Per G'!B476</f>
        <v>#N/A</v>
      </c>
      <c r="D476">
        <f>VLOOKUP(A476, 'Starter - Projections'!$B$2:$R$1380, 17, FALSE)/VLOOKUP(A476, 'Starter - Projections'!$B$2:$G$1380, 6, FALSE)</f>
        <v>3.8095238095238099E-2</v>
      </c>
    </row>
    <row r="477" spans="1:4" x14ac:dyDescent="0.45">
      <c r="A477" t="s">
        <v>1007</v>
      </c>
      <c r="B477" t="e">
        <f>VLOOKUP(A477, Individual_Pitching___Dashboard[[Name]:[G]], 6, FALSE)</f>
        <v>#N/A</v>
      </c>
      <c r="C477" t="e">
        <f>VLOOKUP(A477, Individual_Pitching___Dashboard[], 21,FALSE)/'SP Per G'!B477</f>
        <v>#N/A</v>
      </c>
      <c r="D477">
        <f>VLOOKUP(A477, 'Starter - Projections'!$B$2:$R$1380, 17, FALSE)/VLOOKUP(A477, 'Starter - Projections'!$B$2:$G$1380, 6, FALSE)</f>
        <v>2.9166666666666664E-2</v>
      </c>
    </row>
    <row r="478" spans="1:4" x14ac:dyDescent="0.45">
      <c r="A478" t="s">
        <v>1008</v>
      </c>
      <c r="B478">
        <f>VLOOKUP(A478, Individual_Pitching___Dashboard[[Name]:[G]], 6, FALSE)</f>
        <v>7</v>
      </c>
      <c r="C478">
        <f>VLOOKUP(A478, Individual_Pitching___Dashboard[], 21,FALSE)/'SP Per G'!B478</f>
        <v>1.4285714285714287E-2</v>
      </c>
      <c r="D478">
        <f>VLOOKUP(A478, 'Starter - Projections'!$B$2:$R$1380, 17, FALSE)/VLOOKUP(A478, 'Starter - Projections'!$B$2:$G$1380, 6, FALSE)</f>
        <v>2.5925925925925925E-2</v>
      </c>
    </row>
    <row r="479" spans="1:4" x14ac:dyDescent="0.45">
      <c r="A479" t="s">
        <v>1009</v>
      </c>
      <c r="B479" t="e">
        <f>VLOOKUP(A479, Individual_Pitching___Dashboard[[Name]:[G]], 6, FALSE)</f>
        <v>#N/A</v>
      </c>
      <c r="C479" t="e">
        <f>VLOOKUP(A479, Individual_Pitching___Dashboard[], 21,FALSE)/'SP Per G'!B479</f>
        <v>#N/A</v>
      </c>
      <c r="D479">
        <f>VLOOKUP(A479, 'Starter - Projections'!$B$2:$R$1380, 17, FALSE)/VLOOKUP(A479, 'Starter - Projections'!$B$2:$G$1380, 6, FALSE)</f>
        <v>3.888888888888889E-2</v>
      </c>
    </row>
    <row r="480" spans="1:4" x14ac:dyDescent="0.45">
      <c r="A480" t="s">
        <v>1010</v>
      </c>
      <c r="B480" t="e">
        <f>VLOOKUP(A480, Individual_Pitching___Dashboard[[Name]:[G]], 6, FALSE)</f>
        <v>#N/A</v>
      </c>
      <c r="C480" t="e">
        <f>VLOOKUP(A480, Individual_Pitching___Dashboard[], 21,FALSE)/'SP Per G'!B480</f>
        <v>#N/A</v>
      </c>
      <c r="D480">
        <f>VLOOKUP(A480, 'Starter - Projections'!$B$2:$R$1380, 17, FALSE)/VLOOKUP(A480, 'Starter - Projections'!$B$2:$G$1380, 6, FALSE)</f>
        <v>3.1818181818181815E-2</v>
      </c>
    </row>
    <row r="481" spans="1:4" x14ac:dyDescent="0.45">
      <c r="A481" t="s">
        <v>1011</v>
      </c>
      <c r="B481" t="e">
        <f>VLOOKUP(A481, Individual_Pitching___Dashboard[[Name]:[G]], 6, FALSE)</f>
        <v>#N/A</v>
      </c>
      <c r="C481" t="e">
        <f>VLOOKUP(A481, Individual_Pitching___Dashboard[], 21,FALSE)/'SP Per G'!B481</f>
        <v>#N/A</v>
      </c>
      <c r="D481">
        <f>VLOOKUP(A481, 'Starter - Projections'!$B$2:$R$1380, 17, FALSE)/VLOOKUP(A481, 'Starter - Projections'!$B$2:$G$1380, 6, FALSE)</f>
        <v>0.02</v>
      </c>
    </row>
    <row r="482" spans="1:4" x14ac:dyDescent="0.45">
      <c r="A482" t="s">
        <v>1012</v>
      </c>
      <c r="B482" t="e">
        <f>VLOOKUP(A482, Individual_Pitching___Dashboard[[Name]:[G]], 6, FALSE)</f>
        <v>#N/A</v>
      </c>
      <c r="C482" t="e">
        <f>VLOOKUP(A482, Individual_Pitching___Dashboard[], 21,FALSE)/'SP Per G'!B482</f>
        <v>#N/A</v>
      </c>
      <c r="D482">
        <f>VLOOKUP(A482, 'Starter - Projections'!$B$2:$R$1380, 17, FALSE)/VLOOKUP(A482, 'Starter - Projections'!$B$2:$G$1380, 6, FALSE)</f>
        <v>2.4E-2</v>
      </c>
    </row>
    <row r="483" spans="1:4" x14ac:dyDescent="0.45">
      <c r="A483" t="s">
        <v>1013</v>
      </c>
      <c r="B483" t="e">
        <f>VLOOKUP(A483, Individual_Pitching___Dashboard[[Name]:[G]], 6, FALSE)</f>
        <v>#N/A</v>
      </c>
      <c r="C483" t="e">
        <f>VLOOKUP(A483, Individual_Pitching___Dashboard[], 21,FALSE)/'SP Per G'!B483</f>
        <v>#N/A</v>
      </c>
      <c r="D483">
        <f>VLOOKUP(A483, 'Starter - Projections'!$B$2:$R$1380, 17, FALSE)/VLOOKUP(A483, 'Starter - Projections'!$B$2:$G$1380, 6, FALSE)</f>
        <v>3.5294117647058823E-2</v>
      </c>
    </row>
    <row r="484" spans="1:4" x14ac:dyDescent="0.45">
      <c r="A484" t="s">
        <v>1014</v>
      </c>
      <c r="B484" t="e">
        <f>VLOOKUP(A484, Individual_Pitching___Dashboard[[Name]:[G]], 6, FALSE)</f>
        <v>#N/A</v>
      </c>
      <c r="C484" t="e">
        <f>VLOOKUP(A484, Individual_Pitching___Dashboard[], 21,FALSE)/'SP Per G'!B484</f>
        <v>#N/A</v>
      </c>
      <c r="D484">
        <f>VLOOKUP(A484, 'Starter - Projections'!$B$2:$R$1380, 17, FALSE)/VLOOKUP(A484, 'Starter - Projections'!$B$2:$G$1380, 6, FALSE)</f>
        <v>3.5294117647058823E-2</v>
      </c>
    </row>
    <row r="485" spans="1:4" x14ac:dyDescent="0.45">
      <c r="A485" t="s">
        <v>1015</v>
      </c>
      <c r="B485" t="e">
        <f>VLOOKUP(A485, Individual_Pitching___Dashboard[[Name]:[G]], 6, FALSE)</f>
        <v>#N/A</v>
      </c>
      <c r="C485" t="e">
        <f>VLOOKUP(A485, Individual_Pitching___Dashboard[], 21,FALSE)/'SP Per G'!B485</f>
        <v>#N/A</v>
      </c>
      <c r="D485">
        <f>VLOOKUP(A485, 'Starter - Projections'!$B$2:$R$1380, 17, FALSE)/VLOOKUP(A485, 'Starter - Projections'!$B$2:$G$1380, 6, FALSE)</f>
        <v>2.9411764705882353E-2</v>
      </c>
    </row>
    <row r="486" spans="1:4" x14ac:dyDescent="0.45">
      <c r="A486" t="s">
        <v>1016</v>
      </c>
      <c r="B486" t="e">
        <f>VLOOKUP(A486, Individual_Pitching___Dashboard[[Name]:[G]], 6, FALSE)</f>
        <v>#N/A</v>
      </c>
      <c r="C486" t="e">
        <f>VLOOKUP(A486, Individual_Pitching___Dashboard[], 21,FALSE)/'SP Per G'!B486</f>
        <v>#N/A</v>
      </c>
      <c r="D486">
        <f>VLOOKUP(A486, 'Starter - Projections'!$B$2:$R$1380, 17, FALSE)/VLOOKUP(A486, 'Starter - Projections'!$B$2:$G$1380, 6, FALSE)</f>
        <v>2.7777777777777776E-2</v>
      </c>
    </row>
    <row r="487" spans="1:4" x14ac:dyDescent="0.45">
      <c r="A487" t="s">
        <v>1017</v>
      </c>
      <c r="B487" t="e">
        <f>VLOOKUP(A487, Individual_Pitching___Dashboard[[Name]:[G]], 6, FALSE)</f>
        <v>#N/A</v>
      </c>
      <c r="C487" t="e">
        <f>VLOOKUP(A487, Individual_Pitching___Dashboard[], 21,FALSE)/'SP Per G'!B487</f>
        <v>#N/A</v>
      </c>
      <c r="D487">
        <f>VLOOKUP(A487, 'Starter - Projections'!$B$2:$R$1380, 17, FALSE)/VLOOKUP(A487, 'Starter - Projections'!$B$2:$G$1380, 6, FALSE)</f>
        <v>2.0833333333333332E-2</v>
      </c>
    </row>
    <row r="488" spans="1:4" x14ac:dyDescent="0.45">
      <c r="A488" t="s">
        <v>1018</v>
      </c>
      <c r="B488" t="e">
        <f>VLOOKUP(A488, Individual_Pitching___Dashboard[[Name]:[G]], 6, FALSE)</f>
        <v>#N/A</v>
      </c>
      <c r="C488" t="e">
        <f>VLOOKUP(A488, Individual_Pitching___Dashboard[], 21,FALSE)/'SP Per G'!B488</f>
        <v>#N/A</v>
      </c>
      <c r="D488">
        <f>VLOOKUP(A488, 'Starter - Projections'!$B$2:$R$1380, 17, FALSE)/VLOOKUP(A488, 'Starter - Projections'!$B$2:$G$1380, 6, FALSE)</f>
        <v>2.1739130434782608E-2</v>
      </c>
    </row>
    <row r="489" spans="1:4" x14ac:dyDescent="0.45">
      <c r="A489" t="s">
        <v>1019</v>
      </c>
      <c r="B489" t="e">
        <f>VLOOKUP(A489, Individual_Pitching___Dashboard[[Name]:[G]], 6, FALSE)</f>
        <v>#N/A</v>
      </c>
      <c r="C489" t="e">
        <f>VLOOKUP(A489, Individual_Pitching___Dashboard[], 21,FALSE)/'SP Per G'!B489</f>
        <v>#N/A</v>
      </c>
      <c r="D489">
        <f>VLOOKUP(A489, 'Starter - Projections'!$B$2:$R$1380, 17, FALSE)/VLOOKUP(A489, 'Starter - Projections'!$B$2:$G$1380, 6, FALSE)</f>
        <v>2.0833333333333332E-2</v>
      </c>
    </row>
    <row r="490" spans="1:4" x14ac:dyDescent="0.45">
      <c r="A490" t="s">
        <v>1020</v>
      </c>
      <c r="B490" t="e">
        <f>VLOOKUP(A490, Individual_Pitching___Dashboard[[Name]:[G]], 6, FALSE)</f>
        <v>#N/A</v>
      </c>
      <c r="C490" t="e">
        <f>VLOOKUP(A490, Individual_Pitching___Dashboard[], 21,FALSE)/'SP Per G'!B490</f>
        <v>#N/A</v>
      </c>
      <c r="D490">
        <f>VLOOKUP(A490, 'Starter - Projections'!$B$2:$R$1380, 17, FALSE)/VLOOKUP(A490, 'Starter - Projections'!$B$2:$G$1380, 6, FALSE)</f>
        <v>1.4814814814814815E-2</v>
      </c>
    </row>
    <row r="491" spans="1:4" x14ac:dyDescent="0.45">
      <c r="A491" t="s">
        <v>1021</v>
      </c>
      <c r="B491" t="e">
        <f>VLOOKUP(A491, Individual_Pitching___Dashboard[[Name]:[G]], 6, FALSE)</f>
        <v>#N/A</v>
      </c>
      <c r="C491" t="e">
        <f>VLOOKUP(A491, Individual_Pitching___Dashboard[], 21,FALSE)/'SP Per G'!B491</f>
        <v>#N/A</v>
      </c>
      <c r="D491">
        <f>VLOOKUP(A491, 'Starter - Projections'!$B$2:$R$1380, 17, FALSE)/VLOOKUP(A491, 'Starter - Projections'!$B$2:$G$1380, 6, FALSE)</f>
        <v>1.6E-2</v>
      </c>
    </row>
    <row r="492" spans="1:4" x14ac:dyDescent="0.45">
      <c r="A492" t="s">
        <v>1022</v>
      </c>
      <c r="B492" t="e">
        <f>VLOOKUP(A492, Individual_Pitching___Dashboard[[Name]:[G]], 6, FALSE)</f>
        <v>#N/A</v>
      </c>
      <c r="C492" t="e">
        <f>VLOOKUP(A492, Individual_Pitching___Dashboard[], 21,FALSE)/'SP Per G'!B492</f>
        <v>#N/A</v>
      </c>
      <c r="D492">
        <f>VLOOKUP(A492, 'Starter - Projections'!$B$2:$R$1380, 17, FALSE)/VLOOKUP(A492, 'Starter - Projections'!$B$2:$G$1380, 6, FALSE)</f>
        <v>1.3636363636363636E-2</v>
      </c>
    </row>
    <row r="493" spans="1:4" x14ac:dyDescent="0.45">
      <c r="A493" t="s">
        <v>1023</v>
      </c>
      <c r="B493" t="e">
        <f>VLOOKUP(A493, Individual_Pitching___Dashboard[[Name]:[G]], 6, FALSE)</f>
        <v>#N/A</v>
      </c>
      <c r="C493" t="e">
        <f>VLOOKUP(A493, Individual_Pitching___Dashboard[], 21,FALSE)/'SP Per G'!B493</f>
        <v>#N/A</v>
      </c>
      <c r="D493">
        <f>VLOOKUP(A493, 'Starter - Projections'!$B$2:$R$1380, 17, FALSE)/VLOOKUP(A493, 'Starter - Projections'!$B$2:$G$1380, 6, FALSE)</f>
        <v>1.4285714285714285E-2</v>
      </c>
    </row>
    <row r="494" spans="1:4" x14ac:dyDescent="0.45">
      <c r="A494" t="s">
        <v>1024</v>
      </c>
      <c r="B494" t="e">
        <f>VLOOKUP(A494, Individual_Pitching___Dashboard[[Name]:[G]], 6, FALSE)</f>
        <v>#N/A</v>
      </c>
      <c r="C494" t="e">
        <f>VLOOKUP(A494, Individual_Pitching___Dashboard[], 21,FALSE)/'SP Per G'!B494</f>
        <v>#N/A</v>
      </c>
      <c r="D494">
        <f>VLOOKUP(A494, 'Starter - Projections'!$B$2:$R$1380, 17, FALSE)/VLOOKUP(A494, 'Starter - Projections'!$B$2:$G$1380, 6, FALSE)</f>
        <v>9.5238095238095247E-3</v>
      </c>
    </row>
    <row r="495" spans="1:4" x14ac:dyDescent="0.45">
      <c r="A495" t="s">
        <v>1025</v>
      </c>
      <c r="B495" t="e">
        <f>VLOOKUP(A495, Individual_Pitching___Dashboard[[Name]:[G]], 6, FALSE)</f>
        <v>#N/A</v>
      </c>
      <c r="C495" t="e">
        <f>VLOOKUP(A495, Individual_Pitching___Dashboard[], 21,FALSE)/'SP Per G'!B495</f>
        <v>#N/A</v>
      </c>
      <c r="D495">
        <f>VLOOKUP(A495, 'Starter - Projections'!$B$2:$R$1380, 17, FALSE)/VLOOKUP(A495, 'Starter - Projections'!$B$2:$G$1380, 6, FALSE)</f>
        <v>0.01</v>
      </c>
    </row>
    <row r="496" spans="1:4" x14ac:dyDescent="0.45">
      <c r="A496" t="s">
        <v>1026</v>
      </c>
      <c r="B496" t="e">
        <f>VLOOKUP(A496, Individual_Pitching___Dashboard[[Name]:[G]], 6, FALSE)</f>
        <v>#N/A</v>
      </c>
      <c r="C496" t="e">
        <f>VLOOKUP(A496, Individual_Pitching___Dashboard[], 21,FALSE)/'SP Per G'!B496</f>
        <v>#N/A</v>
      </c>
      <c r="D496">
        <f>VLOOKUP(A496, 'Starter - Projections'!$B$2:$R$1380, 17, FALSE)/VLOOKUP(A496, 'Starter - Projections'!$B$2:$G$1380, 6, FALSE)</f>
        <v>-4.7619047619047623E-3</v>
      </c>
    </row>
    <row r="497" spans="1:4" x14ac:dyDescent="0.45">
      <c r="A497" t="s">
        <v>1027</v>
      </c>
      <c r="B497" t="e">
        <f>VLOOKUP(A497, Individual_Pitching___Dashboard[[Name]:[G]], 6, FALSE)</f>
        <v>#N/A</v>
      </c>
      <c r="C497" t="e">
        <f>VLOOKUP(A497, Individual_Pitching___Dashboard[], 21,FALSE)/'SP Per G'!B497</f>
        <v>#N/A</v>
      </c>
      <c r="D497">
        <f>VLOOKUP(A497, 'Starter - Projections'!$B$2:$R$1380, 17, FALSE)/VLOOKUP(A497, 'Starter - Projections'!$B$2:$G$1380, 6, FALSE)</f>
        <v>-1.3043478260869565E-2</v>
      </c>
    </row>
    <row r="498" spans="1:4" x14ac:dyDescent="0.45">
      <c r="A498" t="s">
        <v>1028</v>
      </c>
      <c r="B498" t="e">
        <f>VLOOKUP(A498, Individual_Pitching___Dashboard[[Name]:[G]], 6, FALSE)</f>
        <v>#N/A</v>
      </c>
      <c r="C498" t="e">
        <f>VLOOKUP(A498, Individual_Pitching___Dashboard[], 21,FALSE)/'SP Per G'!B498</f>
        <v>#N/A</v>
      </c>
      <c r="D498">
        <f>VLOOKUP(A498, 'Starter - Projections'!$B$2:$R$1380, 17, FALSE)/VLOOKUP(A498, 'Starter - Projections'!$B$2:$G$1380, 6, FALSE)</f>
        <v>4.4444444444444446E-2</v>
      </c>
    </row>
    <row r="499" spans="1:4" x14ac:dyDescent="0.45">
      <c r="A499" t="s">
        <v>1029</v>
      </c>
      <c r="B499" t="e">
        <f>VLOOKUP(A499, Individual_Pitching___Dashboard[[Name]:[G]], 6, FALSE)</f>
        <v>#N/A</v>
      </c>
      <c r="C499" t="e">
        <f>VLOOKUP(A499, Individual_Pitching___Dashboard[], 21,FALSE)/'SP Per G'!B499</f>
        <v>#N/A</v>
      </c>
      <c r="D499">
        <f>VLOOKUP(A499, 'Starter - Projections'!$B$2:$R$1380, 17, FALSE)/VLOOKUP(A499, 'Starter - Projections'!$B$2:$G$1380, 6, FALSE)</f>
        <v>5.4545454545454543E-2</v>
      </c>
    </row>
    <row r="500" spans="1:4" x14ac:dyDescent="0.45">
      <c r="A500" t="s">
        <v>553</v>
      </c>
      <c r="B500">
        <f>VLOOKUP(A500, Individual_Pitching___Dashboard[[Name]:[G]], 6, FALSE)</f>
        <v>5</v>
      </c>
      <c r="C500">
        <f>VLOOKUP(A500, Individual_Pitching___Dashboard[], 21,FALSE)/'SP Per G'!B500</f>
        <v>0</v>
      </c>
      <c r="D500">
        <f>VLOOKUP(A500, 'Starter - Projections'!$B$2:$R$1380, 17, FALSE)/VLOOKUP(A500, 'Starter - Projections'!$B$2:$G$1380, 6, FALSE)</f>
        <v>5.2173913043478258E-2</v>
      </c>
    </row>
    <row r="501" spans="1:4" x14ac:dyDescent="0.45">
      <c r="A501" t="s">
        <v>1030</v>
      </c>
      <c r="B501">
        <f>VLOOKUP(A501, Individual_Pitching___Dashboard[[Name]:[G]], 6, FALSE)</f>
        <v>8</v>
      </c>
      <c r="C501">
        <f>VLOOKUP(A501, Individual_Pitching___Dashboard[], 21,FALSE)/'SP Per G'!B501</f>
        <v>2.5000000000000001E-2</v>
      </c>
      <c r="D501">
        <f>VLOOKUP(A501, 'Starter - Projections'!$B$2:$R$1380, 17, FALSE)/VLOOKUP(A501, 'Starter - Projections'!$B$2:$G$1380, 6, FALSE)</f>
        <v>5.2380952380952382E-2</v>
      </c>
    </row>
    <row r="502" spans="1:4" x14ac:dyDescent="0.45">
      <c r="A502" t="s">
        <v>1031</v>
      </c>
      <c r="B502">
        <f>VLOOKUP(A502, Individual_Pitching___Dashboard[[Name]:[G]], 6, FALSE)</f>
        <v>4</v>
      </c>
      <c r="C502">
        <f>VLOOKUP(A502, Individual_Pitching___Dashboard[], 21,FALSE)/'SP Per G'!B502</f>
        <v>0.1</v>
      </c>
      <c r="D502">
        <f>VLOOKUP(A502, 'Starter - Projections'!$B$2:$R$1380, 17, FALSE)/VLOOKUP(A502, 'Starter - Projections'!$B$2:$G$1380, 6, FALSE)</f>
        <v>4.2857142857142858E-2</v>
      </c>
    </row>
    <row r="503" spans="1:4" x14ac:dyDescent="0.45">
      <c r="A503" t="s">
        <v>1032</v>
      </c>
      <c r="B503" t="e">
        <f>VLOOKUP(A503, Individual_Pitching___Dashboard[[Name]:[G]], 6, FALSE)</f>
        <v>#N/A</v>
      </c>
      <c r="C503" t="e">
        <f>VLOOKUP(A503, Individual_Pitching___Dashboard[], 21,FALSE)/'SP Per G'!B503</f>
        <v>#N/A</v>
      </c>
      <c r="D503">
        <f>VLOOKUP(A503, 'Starter - Projections'!$B$2:$R$1380, 17, FALSE)/VLOOKUP(A503, 'Starter - Projections'!$B$2:$G$1380, 6, FALSE)</f>
        <v>4.4999999999999998E-2</v>
      </c>
    </row>
    <row r="504" spans="1:4" x14ac:dyDescent="0.45">
      <c r="A504" t="s">
        <v>1033</v>
      </c>
      <c r="B504">
        <f>VLOOKUP(A504, Individual_Pitching___Dashboard[[Name]:[G]], 6, FALSE)</f>
        <v>4</v>
      </c>
      <c r="C504">
        <f>VLOOKUP(A504, Individual_Pitching___Dashboard[], 21,FALSE)/'SP Per G'!B504</f>
        <v>-0.05</v>
      </c>
      <c r="D504">
        <f>VLOOKUP(A504, 'Starter - Projections'!$B$2:$R$1380, 17, FALSE)/VLOOKUP(A504, 'Starter - Projections'!$B$2:$G$1380, 6, FALSE)</f>
        <v>3.1034482758620689E-2</v>
      </c>
    </row>
    <row r="505" spans="1:4" x14ac:dyDescent="0.45">
      <c r="A505" t="s">
        <v>1034</v>
      </c>
      <c r="B505" t="e">
        <f>VLOOKUP(A505, Individual_Pitching___Dashboard[[Name]:[G]], 6, FALSE)</f>
        <v>#N/A</v>
      </c>
      <c r="C505" t="e">
        <f>VLOOKUP(A505, Individual_Pitching___Dashboard[], 21,FALSE)/'SP Per G'!B505</f>
        <v>#N/A</v>
      </c>
      <c r="D505">
        <f>VLOOKUP(A505, 'Starter - Projections'!$B$2:$R$1380, 17, FALSE)/VLOOKUP(A505, 'Starter - Projections'!$B$2:$G$1380, 6, FALSE)</f>
        <v>4.4444444444444446E-2</v>
      </c>
    </row>
    <row r="506" spans="1:4" x14ac:dyDescent="0.45">
      <c r="A506" t="s">
        <v>1035</v>
      </c>
      <c r="B506">
        <f>VLOOKUP(A506, Individual_Pitching___Dashboard[[Name]:[G]], 6, FALSE)</f>
        <v>4</v>
      </c>
      <c r="C506">
        <f>VLOOKUP(A506, Individual_Pitching___Dashboard[], 21,FALSE)/'SP Per G'!B506</f>
        <v>-2.5000000000000001E-2</v>
      </c>
      <c r="D506">
        <f>VLOOKUP(A506, 'Starter - Projections'!$B$2:$R$1380, 17, FALSE)/VLOOKUP(A506, 'Starter - Projections'!$B$2:$G$1380, 6, FALSE)</f>
        <v>2.1874999999999999E-2</v>
      </c>
    </row>
    <row r="507" spans="1:4" x14ac:dyDescent="0.45">
      <c r="A507" t="s">
        <v>1036</v>
      </c>
      <c r="B507" t="e">
        <f>VLOOKUP(A507, Individual_Pitching___Dashboard[[Name]:[G]], 6, FALSE)</f>
        <v>#N/A</v>
      </c>
      <c r="C507" t="e">
        <f>VLOOKUP(A507, Individual_Pitching___Dashboard[], 21,FALSE)/'SP Per G'!B507</f>
        <v>#N/A</v>
      </c>
      <c r="D507">
        <f>VLOOKUP(A507, 'Starter - Projections'!$B$2:$R$1380, 17, FALSE)/VLOOKUP(A507, 'Starter - Projections'!$B$2:$G$1380, 6, FALSE)</f>
        <v>4.1176470588235294E-2</v>
      </c>
    </row>
    <row r="508" spans="1:4" x14ac:dyDescent="0.45">
      <c r="A508" t="s">
        <v>1037</v>
      </c>
      <c r="B508" t="e">
        <f>VLOOKUP(A508, Individual_Pitching___Dashboard[[Name]:[G]], 6, FALSE)</f>
        <v>#N/A</v>
      </c>
      <c r="C508" t="e">
        <f>VLOOKUP(A508, Individual_Pitching___Dashboard[], 21,FALSE)/'SP Per G'!B508</f>
        <v>#N/A</v>
      </c>
      <c r="D508">
        <f>VLOOKUP(A508, 'Starter - Projections'!$B$2:$R$1380, 17, FALSE)/VLOOKUP(A508, 'Starter - Projections'!$B$2:$G$1380, 6, FALSE)</f>
        <v>3.3333333333333333E-2</v>
      </c>
    </row>
    <row r="509" spans="1:4" x14ac:dyDescent="0.45">
      <c r="A509" t="s">
        <v>1038</v>
      </c>
      <c r="B509" t="e">
        <f>VLOOKUP(A509, Individual_Pitching___Dashboard[[Name]:[G]], 6, FALSE)</f>
        <v>#N/A</v>
      </c>
      <c r="C509" t="e">
        <f>VLOOKUP(A509, Individual_Pitching___Dashboard[], 21,FALSE)/'SP Per G'!B509</f>
        <v>#N/A</v>
      </c>
      <c r="D509">
        <f>VLOOKUP(A509, 'Starter - Projections'!$B$2:$R$1380, 17, FALSE)/VLOOKUP(A509, 'Starter - Projections'!$B$2:$G$1380, 6, FALSE)</f>
        <v>2.9166666666666664E-2</v>
      </c>
    </row>
    <row r="510" spans="1:4" x14ac:dyDescent="0.45">
      <c r="A510" t="s">
        <v>1039</v>
      </c>
      <c r="B510" t="e">
        <f>VLOOKUP(A510, Individual_Pitching___Dashboard[[Name]:[G]], 6, FALSE)</f>
        <v>#N/A</v>
      </c>
      <c r="C510" t="e">
        <f>VLOOKUP(A510, Individual_Pitching___Dashboard[], 21,FALSE)/'SP Per G'!B510</f>
        <v>#N/A</v>
      </c>
      <c r="D510">
        <f>VLOOKUP(A510, 'Starter - Projections'!$B$2:$R$1380, 17, FALSE)/VLOOKUP(A510, 'Starter - Projections'!$B$2:$G$1380, 6, FALSE)</f>
        <v>2.3076923076923075E-2</v>
      </c>
    </row>
    <row r="511" spans="1:4" x14ac:dyDescent="0.45">
      <c r="A511" t="s">
        <v>1040</v>
      </c>
      <c r="B511" t="e">
        <f>VLOOKUP(A511, Individual_Pitching___Dashboard[[Name]:[G]], 6, FALSE)</f>
        <v>#N/A</v>
      </c>
      <c r="C511" t="e">
        <f>VLOOKUP(A511, Individual_Pitching___Dashboard[], 21,FALSE)/'SP Per G'!B511</f>
        <v>#N/A</v>
      </c>
      <c r="D511">
        <f>VLOOKUP(A511, 'Starter - Projections'!$B$2:$R$1380, 17, FALSE)/VLOOKUP(A511, 'Starter - Projections'!$B$2:$G$1380, 6, FALSE)</f>
        <v>3.1578947368421054E-2</v>
      </c>
    </row>
    <row r="512" spans="1:4" x14ac:dyDescent="0.45">
      <c r="A512" t="s">
        <v>1041</v>
      </c>
      <c r="B512" t="e">
        <f>VLOOKUP(A512, Individual_Pitching___Dashboard[[Name]:[G]], 6, FALSE)</f>
        <v>#N/A</v>
      </c>
      <c r="C512" t="e">
        <f>VLOOKUP(A512, Individual_Pitching___Dashboard[], 21,FALSE)/'SP Per G'!B512</f>
        <v>#N/A</v>
      </c>
      <c r="D512">
        <f>VLOOKUP(A512, 'Starter - Projections'!$B$2:$R$1380, 17, FALSE)/VLOOKUP(A512, 'Starter - Projections'!$B$2:$G$1380, 6, FALSE)</f>
        <v>2.0689655172413793E-2</v>
      </c>
    </row>
    <row r="513" spans="1:4" x14ac:dyDescent="0.45">
      <c r="A513" t="s">
        <v>1042</v>
      </c>
      <c r="B513" t="e">
        <f>VLOOKUP(A513, Individual_Pitching___Dashboard[[Name]:[G]], 6, FALSE)</f>
        <v>#N/A</v>
      </c>
      <c r="C513" t="e">
        <f>VLOOKUP(A513, Individual_Pitching___Dashboard[], 21,FALSE)/'SP Per G'!B513</f>
        <v>#N/A</v>
      </c>
      <c r="D513">
        <f>VLOOKUP(A513, 'Starter - Projections'!$B$2:$R$1380, 17, FALSE)/VLOOKUP(A513, 'Starter - Projections'!$B$2:$G$1380, 6, FALSE)</f>
        <v>0.03</v>
      </c>
    </row>
    <row r="514" spans="1:4" x14ac:dyDescent="0.45">
      <c r="A514" t="s">
        <v>1043</v>
      </c>
      <c r="B514" t="e">
        <f>VLOOKUP(A514, Individual_Pitching___Dashboard[[Name]:[G]], 6, FALSE)</f>
        <v>#N/A</v>
      </c>
      <c r="C514" t="e">
        <f>VLOOKUP(A514, Individual_Pitching___Dashboard[], 21,FALSE)/'SP Per G'!B514</f>
        <v>#N/A</v>
      </c>
      <c r="D514">
        <f>VLOOKUP(A514, 'Starter - Projections'!$B$2:$R$1380, 17, FALSE)/VLOOKUP(A514, 'Starter - Projections'!$B$2:$G$1380, 6, FALSE)</f>
        <v>2.2222222222222223E-2</v>
      </c>
    </row>
    <row r="515" spans="1:4" x14ac:dyDescent="0.45">
      <c r="A515" t="s">
        <v>1044</v>
      </c>
      <c r="B515" t="e">
        <f>VLOOKUP(A515, Individual_Pitching___Dashboard[[Name]:[G]], 6, FALSE)</f>
        <v>#N/A</v>
      </c>
      <c r="C515" t="e">
        <f>VLOOKUP(A515, Individual_Pitching___Dashboard[], 21,FALSE)/'SP Per G'!B515</f>
        <v>#N/A</v>
      </c>
      <c r="D515">
        <f>VLOOKUP(A515, 'Starter - Projections'!$B$2:$R$1380, 17, FALSE)/VLOOKUP(A515, 'Starter - Projections'!$B$2:$G$1380, 6, FALSE)</f>
        <v>1.5384615384615385E-2</v>
      </c>
    </row>
    <row r="516" spans="1:4" x14ac:dyDescent="0.45">
      <c r="A516" t="s">
        <v>1045</v>
      </c>
      <c r="B516" t="e">
        <f>VLOOKUP(A516, Individual_Pitching___Dashboard[[Name]:[G]], 6, FALSE)</f>
        <v>#N/A</v>
      </c>
      <c r="C516" t="e">
        <f>VLOOKUP(A516, Individual_Pitching___Dashboard[], 21,FALSE)/'SP Per G'!B516</f>
        <v>#N/A</v>
      </c>
      <c r="D516">
        <f>VLOOKUP(A516, 'Starter - Projections'!$B$2:$R$1380, 17, FALSE)/VLOOKUP(A516, 'Starter - Projections'!$B$2:$G$1380, 6, FALSE)</f>
        <v>2.2222222222222223E-2</v>
      </c>
    </row>
    <row r="517" spans="1:4" x14ac:dyDescent="0.45">
      <c r="A517" t="s">
        <v>1046</v>
      </c>
      <c r="B517" t="e">
        <f>VLOOKUP(A517, Individual_Pitching___Dashboard[[Name]:[G]], 6, FALSE)</f>
        <v>#N/A</v>
      </c>
      <c r="C517" t="e">
        <f>VLOOKUP(A517, Individual_Pitching___Dashboard[], 21,FALSE)/'SP Per G'!B517</f>
        <v>#N/A</v>
      </c>
      <c r="D517">
        <f>VLOOKUP(A517, 'Starter - Projections'!$B$2:$R$1380, 17, FALSE)/VLOOKUP(A517, 'Starter - Projections'!$B$2:$G$1380, 6, FALSE)</f>
        <v>1.5384615384615385E-2</v>
      </c>
    </row>
    <row r="518" spans="1:4" x14ac:dyDescent="0.45">
      <c r="A518" t="s">
        <v>1047</v>
      </c>
      <c r="B518" t="e">
        <f>VLOOKUP(A518, Individual_Pitching___Dashboard[[Name]:[G]], 6, FALSE)</f>
        <v>#N/A</v>
      </c>
      <c r="C518" t="e">
        <f>VLOOKUP(A518, Individual_Pitching___Dashboard[], 21,FALSE)/'SP Per G'!B518</f>
        <v>#N/A</v>
      </c>
      <c r="D518">
        <f>VLOOKUP(A518, 'Starter - Projections'!$B$2:$R$1380, 17, FALSE)/VLOOKUP(A518, 'Starter - Projections'!$B$2:$G$1380, 6, FALSE)</f>
        <v>1.8181818181818184E-2</v>
      </c>
    </row>
    <row r="519" spans="1:4" x14ac:dyDescent="0.45">
      <c r="A519" t="s">
        <v>1048</v>
      </c>
      <c r="B519" t="e">
        <f>VLOOKUP(A519, Individual_Pitching___Dashboard[[Name]:[G]], 6, FALSE)</f>
        <v>#N/A</v>
      </c>
      <c r="C519" t="e">
        <f>VLOOKUP(A519, Individual_Pitching___Dashboard[], 21,FALSE)/'SP Per G'!B519</f>
        <v>#N/A</v>
      </c>
      <c r="D519">
        <f>VLOOKUP(A519, 'Starter - Projections'!$B$2:$R$1380, 17, FALSE)/VLOOKUP(A519, 'Starter - Projections'!$B$2:$G$1380, 6, FALSE)</f>
        <v>0.02</v>
      </c>
    </row>
    <row r="520" spans="1:4" x14ac:dyDescent="0.45">
      <c r="A520" t="s">
        <v>1049</v>
      </c>
      <c r="B520" t="e">
        <f>VLOOKUP(A520, Individual_Pitching___Dashboard[[Name]:[G]], 6, FALSE)</f>
        <v>#N/A</v>
      </c>
      <c r="C520" t="e">
        <f>VLOOKUP(A520, Individual_Pitching___Dashboard[], 21,FALSE)/'SP Per G'!B520</f>
        <v>#N/A</v>
      </c>
      <c r="D520">
        <f>VLOOKUP(A520, 'Starter - Projections'!$B$2:$R$1380, 17, FALSE)/VLOOKUP(A520, 'Starter - Projections'!$B$2:$G$1380, 6, FALSE)</f>
        <v>1.8181818181818184E-2</v>
      </c>
    </row>
    <row r="521" spans="1:4" x14ac:dyDescent="0.45">
      <c r="A521" t="s">
        <v>1050</v>
      </c>
      <c r="B521" t="e">
        <f>VLOOKUP(A521, Individual_Pitching___Dashboard[[Name]:[G]], 6, FALSE)</f>
        <v>#N/A</v>
      </c>
      <c r="C521" t="e">
        <f>VLOOKUP(A521, Individual_Pitching___Dashboard[], 21,FALSE)/'SP Per G'!B521</f>
        <v>#N/A</v>
      </c>
      <c r="D521">
        <f>VLOOKUP(A521, 'Starter - Projections'!$B$2:$R$1380, 17, FALSE)/VLOOKUP(A521, 'Starter - Projections'!$B$2:$G$1380, 6, FALSE)</f>
        <v>1.3043478260869565E-2</v>
      </c>
    </row>
    <row r="522" spans="1:4" x14ac:dyDescent="0.45">
      <c r="A522" t="s">
        <v>1051</v>
      </c>
      <c r="B522" t="e">
        <f>VLOOKUP(A522, Individual_Pitching___Dashboard[[Name]:[G]], 6, FALSE)</f>
        <v>#N/A</v>
      </c>
      <c r="C522" t="e">
        <f>VLOOKUP(A522, Individual_Pitching___Dashboard[], 21,FALSE)/'SP Per G'!B522</f>
        <v>#N/A</v>
      </c>
      <c r="D522">
        <f>VLOOKUP(A522, 'Starter - Projections'!$B$2:$R$1380, 17, FALSE)/VLOOKUP(A522, 'Starter - Projections'!$B$2:$G$1380, 6, FALSE)</f>
        <v>1.0714285714285714E-2</v>
      </c>
    </row>
    <row r="523" spans="1:4" x14ac:dyDescent="0.45">
      <c r="A523" t="s">
        <v>1052</v>
      </c>
      <c r="B523" t="e">
        <f>VLOOKUP(A523, Individual_Pitching___Dashboard[[Name]:[G]], 6, FALSE)</f>
        <v>#N/A</v>
      </c>
      <c r="C523" t="e">
        <f>VLOOKUP(A523, Individual_Pitching___Dashboard[], 21,FALSE)/'SP Per G'!B523</f>
        <v>#N/A</v>
      </c>
      <c r="D523">
        <f>VLOOKUP(A523, 'Starter - Projections'!$B$2:$R$1380, 17, FALSE)/VLOOKUP(A523, 'Starter - Projections'!$B$2:$G$1380, 6, FALSE)</f>
        <v>1.1764705882352941E-2</v>
      </c>
    </row>
    <row r="524" spans="1:4" x14ac:dyDescent="0.45">
      <c r="A524" t="s">
        <v>1053</v>
      </c>
      <c r="B524" t="e">
        <f>VLOOKUP(A524, Individual_Pitching___Dashboard[[Name]:[G]], 6, FALSE)</f>
        <v>#N/A</v>
      </c>
      <c r="C524" t="e">
        <f>VLOOKUP(A524, Individual_Pitching___Dashboard[], 21,FALSE)/'SP Per G'!B524</f>
        <v>#N/A</v>
      </c>
      <c r="D524">
        <f>VLOOKUP(A524, 'Starter - Projections'!$B$2:$R$1380, 17, FALSE)/VLOOKUP(A524, 'Starter - Projections'!$B$2:$G$1380, 6, FALSE)</f>
        <v>3.8461538461538464E-3</v>
      </c>
    </row>
    <row r="525" spans="1:4" x14ac:dyDescent="0.45">
      <c r="A525" t="s">
        <v>1054</v>
      </c>
      <c r="B525" t="e">
        <f>VLOOKUP(A525, Individual_Pitching___Dashboard[[Name]:[G]], 6, FALSE)</f>
        <v>#N/A</v>
      </c>
      <c r="C525" t="e">
        <f>VLOOKUP(A525, Individual_Pitching___Dashboard[], 21,FALSE)/'SP Per G'!B525</f>
        <v>#N/A</v>
      </c>
      <c r="D525">
        <f>VLOOKUP(A525, 'Starter - Projections'!$B$2:$R$1380, 17, FALSE)/VLOOKUP(A525, 'Starter - Projections'!$B$2:$G$1380, 6, FALSE)</f>
        <v>3.8461538461538464E-3</v>
      </c>
    </row>
    <row r="526" spans="1:4" x14ac:dyDescent="0.45">
      <c r="A526" t="s">
        <v>1055</v>
      </c>
      <c r="B526" t="e">
        <f>VLOOKUP(A526, Individual_Pitching___Dashboard[[Name]:[G]], 6, FALSE)</f>
        <v>#N/A</v>
      </c>
      <c r="C526" t="e">
        <f>VLOOKUP(A526, Individual_Pitching___Dashboard[], 21,FALSE)/'SP Per G'!B526</f>
        <v>#N/A</v>
      </c>
      <c r="D526">
        <f>VLOOKUP(A526, 'Starter - Projections'!$B$2:$R$1380, 17, FALSE)/VLOOKUP(A526, 'Starter - Projections'!$B$2:$G$1380, 6, FALSE)</f>
        <v>0</v>
      </c>
    </row>
    <row r="527" spans="1:4" x14ac:dyDescent="0.45">
      <c r="A527" t="s">
        <v>1056</v>
      </c>
      <c r="B527" t="e">
        <f>VLOOKUP(A527, Individual_Pitching___Dashboard[[Name]:[G]], 6, FALSE)</f>
        <v>#N/A</v>
      </c>
      <c r="C527" t="e">
        <f>VLOOKUP(A527, Individual_Pitching___Dashboard[], 21,FALSE)/'SP Per G'!B527</f>
        <v>#N/A</v>
      </c>
      <c r="D527">
        <f>VLOOKUP(A527, 'Starter - Projections'!$B$2:$R$1380, 17, FALSE)/VLOOKUP(A527, 'Starter - Projections'!$B$2:$G$1380, 6, FALSE)</f>
        <v>-5.263157894736842E-3</v>
      </c>
    </row>
    <row r="528" spans="1:4" x14ac:dyDescent="0.45">
      <c r="A528" t="s">
        <v>1057</v>
      </c>
      <c r="B528" t="e">
        <f>VLOOKUP(A528, Individual_Pitching___Dashboard[[Name]:[G]], 6, FALSE)</f>
        <v>#N/A</v>
      </c>
      <c r="C528" t="e">
        <f>VLOOKUP(A528, Individual_Pitching___Dashboard[], 21,FALSE)/'SP Per G'!B528</f>
        <v>#N/A</v>
      </c>
      <c r="D528">
        <f>VLOOKUP(A528, 'Starter - Projections'!$B$2:$R$1380, 17, FALSE)/VLOOKUP(A528, 'Starter - Projections'!$B$2:$G$1380, 6, FALSE)</f>
        <v>-4.3478260869565218E-3</v>
      </c>
    </row>
    <row r="529" spans="1:4" x14ac:dyDescent="0.45">
      <c r="A529" t="s">
        <v>1058</v>
      </c>
      <c r="B529" t="e">
        <f>VLOOKUP(A529, Individual_Pitching___Dashboard[[Name]:[G]], 6, FALSE)</f>
        <v>#N/A</v>
      </c>
      <c r="C529" t="e">
        <f>VLOOKUP(A529, Individual_Pitching___Dashboard[], 21,FALSE)/'SP Per G'!B529</f>
        <v>#N/A</v>
      </c>
      <c r="D529">
        <f>VLOOKUP(A529, 'Starter - Projections'!$B$2:$R$1380, 17, FALSE)/VLOOKUP(A529, 'Starter - Projections'!$B$2:$G$1380, 6, FALSE)</f>
        <v>-0.01</v>
      </c>
    </row>
    <row r="530" spans="1:4" x14ac:dyDescent="0.45">
      <c r="A530" t="s">
        <v>1059</v>
      </c>
      <c r="B530" t="e">
        <f>VLOOKUP(A530, Individual_Pitching___Dashboard[[Name]:[G]], 6, FALSE)</f>
        <v>#N/A</v>
      </c>
      <c r="C530" t="e">
        <f>VLOOKUP(A530, Individual_Pitching___Dashboard[], 21,FALSE)/'SP Per G'!B530</f>
        <v>#N/A</v>
      </c>
      <c r="D530">
        <f>VLOOKUP(A530, 'Starter - Projections'!$B$2:$R$1380, 17, FALSE)/VLOOKUP(A530, 'Starter - Projections'!$B$2:$G$1380, 6, FALSE)</f>
        <v>6.6666666666666666E-2</v>
      </c>
    </row>
    <row r="531" spans="1:4" x14ac:dyDescent="0.45">
      <c r="A531" t="s">
        <v>1060</v>
      </c>
      <c r="B531" t="e">
        <f>VLOOKUP(A531, Individual_Pitching___Dashboard[[Name]:[G]], 6, FALSE)</f>
        <v>#N/A</v>
      </c>
      <c r="C531" t="e">
        <f>VLOOKUP(A531, Individual_Pitching___Dashboard[], 21,FALSE)/'SP Per G'!B531</f>
        <v>#N/A</v>
      </c>
      <c r="D531">
        <f>VLOOKUP(A531, 'Starter - Projections'!$B$2:$R$1380, 17, FALSE)/VLOOKUP(A531, 'Starter - Projections'!$B$2:$G$1380, 6, FALSE)</f>
        <v>0.10666666666666667</v>
      </c>
    </row>
    <row r="532" spans="1:4" x14ac:dyDescent="0.45">
      <c r="A532" t="s">
        <v>558</v>
      </c>
      <c r="B532">
        <f>VLOOKUP(A532, Individual_Pitching___Dashboard[[Name]:[G]], 6, FALSE)</f>
        <v>4</v>
      </c>
      <c r="C532">
        <f>VLOOKUP(A532, Individual_Pitching___Dashboard[], 21,FALSE)/'SP Per G'!B532</f>
        <v>7.4999999999999997E-2</v>
      </c>
      <c r="D532">
        <f>VLOOKUP(A532, 'Starter - Projections'!$B$2:$R$1380, 17, FALSE)/VLOOKUP(A532, 'Starter - Projections'!$B$2:$G$1380, 6, FALSE)</f>
        <v>4.8275862068965517E-2</v>
      </c>
    </row>
    <row r="533" spans="1:4" x14ac:dyDescent="0.45">
      <c r="A533" t="s">
        <v>1061</v>
      </c>
      <c r="B533" t="e">
        <f>VLOOKUP(A533, Individual_Pitching___Dashboard[[Name]:[G]], 6, FALSE)</f>
        <v>#N/A</v>
      </c>
      <c r="C533" t="e">
        <f>VLOOKUP(A533, Individual_Pitching___Dashboard[], 21,FALSE)/'SP Per G'!B533</f>
        <v>#N/A</v>
      </c>
      <c r="D533">
        <f>VLOOKUP(A533, 'Starter - Projections'!$B$2:$R$1380, 17, FALSE)/VLOOKUP(A533, 'Starter - Projections'!$B$2:$G$1380, 6, FALSE)</f>
        <v>0.06</v>
      </c>
    </row>
    <row r="534" spans="1:4" x14ac:dyDescent="0.45">
      <c r="A534" t="s">
        <v>1062</v>
      </c>
      <c r="B534" t="e">
        <f>VLOOKUP(A534, Individual_Pitching___Dashboard[[Name]:[G]], 6, FALSE)</f>
        <v>#N/A</v>
      </c>
      <c r="C534" t="e">
        <f>VLOOKUP(A534, Individual_Pitching___Dashboard[], 21,FALSE)/'SP Per G'!B534</f>
        <v>#N/A</v>
      </c>
      <c r="D534">
        <f>VLOOKUP(A534, 'Starter - Projections'!$B$2:$R$1380, 17, FALSE)/VLOOKUP(A534, 'Starter - Projections'!$B$2:$G$1380, 6, FALSE)</f>
        <v>4.7826086956521741E-2</v>
      </c>
    </row>
    <row r="535" spans="1:4" x14ac:dyDescent="0.45">
      <c r="A535" t="s">
        <v>1063</v>
      </c>
      <c r="B535" t="e">
        <f>VLOOKUP(A535, Individual_Pitching___Dashboard[[Name]:[G]], 6, FALSE)</f>
        <v>#N/A</v>
      </c>
      <c r="C535" t="e">
        <f>VLOOKUP(A535, Individual_Pitching___Dashboard[], 21,FALSE)/'SP Per G'!B535</f>
        <v>#N/A</v>
      </c>
      <c r="D535">
        <f>VLOOKUP(A535, 'Starter - Projections'!$B$2:$R$1380, 17, FALSE)/VLOOKUP(A535, 'Starter - Projections'!$B$2:$G$1380, 6, FALSE)</f>
        <v>5.2941176470588235E-2</v>
      </c>
    </row>
    <row r="536" spans="1:4" x14ac:dyDescent="0.45">
      <c r="A536" t="s">
        <v>1064</v>
      </c>
      <c r="B536" t="e">
        <f>VLOOKUP(A536, Individual_Pitching___Dashboard[[Name]:[G]], 6, FALSE)</f>
        <v>#N/A</v>
      </c>
      <c r="C536" t="e">
        <f>VLOOKUP(A536, Individual_Pitching___Dashboard[], 21,FALSE)/'SP Per G'!B536</f>
        <v>#N/A</v>
      </c>
      <c r="D536">
        <f>VLOOKUP(A536, 'Starter - Projections'!$B$2:$R$1380, 17, FALSE)/VLOOKUP(A536, 'Starter - Projections'!$B$2:$G$1380, 6, FALSE)</f>
        <v>3.7499999999999999E-2</v>
      </c>
    </row>
    <row r="537" spans="1:4" x14ac:dyDescent="0.45">
      <c r="A537" t="s">
        <v>1065</v>
      </c>
      <c r="B537" t="e">
        <f>VLOOKUP(A537, Individual_Pitching___Dashboard[[Name]:[G]], 6, FALSE)</f>
        <v>#N/A</v>
      </c>
      <c r="C537" t="e">
        <f>VLOOKUP(A537, Individual_Pitching___Dashboard[], 21,FALSE)/'SP Per G'!B537</f>
        <v>#N/A</v>
      </c>
      <c r="D537">
        <f>VLOOKUP(A537, 'Starter - Projections'!$B$2:$R$1380, 17, FALSE)/VLOOKUP(A537, 'Starter - Projections'!$B$2:$G$1380, 6, FALSE)</f>
        <v>5.2941176470588235E-2</v>
      </c>
    </row>
    <row r="538" spans="1:4" x14ac:dyDescent="0.45">
      <c r="A538" t="s">
        <v>1066</v>
      </c>
      <c r="B538" t="e">
        <f>VLOOKUP(A538, Individual_Pitching___Dashboard[[Name]:[G]], 6, FALSE)</f>
        <v>#N/A</v>
      </c>
      <c r="C538" t="e">
        <f>VLOOKUP(A538, Individual_Pitching___Dashboard[], 21,FALSE)/'SP Per G'!B538</f>
        <v>#N/A</v>
      </c>
      <c r="D538">
        <f>VLOOKUP(A538, 'Starter - Projections'!$B$2:$R$1380, 17, FALSE)/VLOOKUP(A538, 'Starter - Projections'!$B$2:$G$1380, 6, FALSE)</f>
        <v>3.4615384615384617E-2</v>
      </c>
    </row>
    <row r="539" spans="1:4" x14ac:dyDescent="0.45">
      <c r="A539" t="s">
        <v>1067</v>
      </c>
      <c r="B539" t="e">
        <f>VLOOKUP(A539, Individual_Pitching___Dashboard[[Name]:[G]], 6, FALSE)</f>
        <v>#N/A</v>
      </c>
      <c r="C539" t="e">
        <f>VLOOKUP(A539, Individual_Pitching___Dashboard[], 21,FALSE)/'SP Per G'!B539</f>
        <v>#N/A</v>
      </c>
      <c r="D539">
        <f>VLOOKUP(A539, 'Starter - Projections'!$B$2:$R$1380, 17, FALSE)/VLOOKUP(A539, 'Starter - Projections'!$B$2:$G$1380, 6, FALSE)</f>
        <v>4.4999999999999998E-2</v>
      </c>
    </row>
    <row r="540" spans="1:4" x14ac:dyDescent="0.45">
      <c r="A540" t="s">
        <v>1068</v>
      </c>
      <c r="B540" t="e">
        <f>VLOOKUP(A540, Individual_Pitching___Dashboard[[Name]:[G]], 6, FALSE)</f>
        <v>#N/A</v>
      </c>
      <c r="C540" t="e">
        <f>VLOOKUP(A540, Individual_Pitching___Dashboard[], 21,FALSE)/'SP Per G'!B540</f>
        <v>#N/A</v>
      </c>
      <c r="D540">
        <f>VLOOKUP(A540, 'Starter - Projections'!$B$2:$R$1380, 17, FALSE)/VLOOKUP(A540, 'Starter - Projections'!$B$2:$G$1380, 6, FALSE)</f>
        <v>5.3333333333333337E-2</v>
      </c>
    </row>
    <row r="541" spans="1:4" x14ac:dyDescent="0.45">
      <c r="A541" t="s">
        <v>1069</v>
      </c>
      <c r="B541" t="e">
        <f>VLOOKUP(A541, Individual_Pitching___Dashboard[[Name]:[G]], 6, FALSE)</f>
        <v>#N/A</v>
      </c>
      <c r="C541" t="e">
        <f>VLOOKUP(A541, Individual_Pitching___Dashboard[], 21,FALSE)/'SP Per G'!B541</f>
        <v>#N/A</v>
      </c>
      <c r="D541">
        <f>VLOOKUP(A541, 'Starter - Projections'!$B$2:$R$1380, 17, FALSE)/VLOOKUP(A541, 'Starter - Projections'!$B$2:$G$1380, 6, FALSE)</f>
        <v>3.888888888888889E-2</v>
      </c>
    </row>
    <row r="542" spans="1:4" x14ac:dyDescent="0.45">
      <c r="A542" t="s">
        <v>1070</v>
      </c>
      <c r="B542" t="e">
        <f>VLOOKUP(A542, Individual_Pitching___Dashboard[[Name]:[G]], 6, FALSE)</f>
        <v>#N/A</v>
      </c>
      <c r="C542" t="e">
        <f>VLOOKUP(A542, Individual_Pitching___Dashboard[], 21,FALSE)/'SP Per G'!B542</f>
        <v>#N/A</v>
      </c>
      <c r="D542">
        <f>VLOOKUP(A542, 'Starter - Projections'!$B$2:$R$1380, 17, FALSE)/VLOOKUP(A542, 'Starter - Projections'!$B$2:$G$1380, 6, FALSE)</f>
        <v>4.3749999999999997E-2</v>
      </c>
    </row>
    <row r="543" spans="1:4" x14ac:dyDescent="0.45">
      <c r="A543" t="s">
        <v>1071</v>
      </c>
      <c r="B543" t="e">
        <f>VLOOKUP(A543, Individual_Pitching___Dashboard[[Name]:[G]], 6, FALSE)</f>
        <v>#N/A</v>
      </c>
      <c r="C543" t="e">
        <f>VLOOKUP(A543, Individual_Pitching___Dashboard[], 21,FALSE)/'SP Per G'!B543</f>
        <v>#N/A</v>
      </c>
      <c r="D543">
        <f>VLOOKUP(A543, 'Starter - Projections'!$B$2:$R$1380, 17, FALSE)/VLOOKUP(A543, 'Starter - Projections'!$B$2:$G$1380, 6, FALSE)</f>
        <v>2.0689655172413793E-2</v>
      </c>
    </row>
    <row r="544" spans="1:4" x14ac:dyDescent="0.45">
      <c r="A544" t="s">
        <v>1072</v>
      </c>
      <c r="B544" t="e">
        <f>VLOOKUP(A544, Individual_Pitching___Dashboard[[Name]:[G]], 6, FALSE)</f>
        <v>#N/A</v>
      </c>
      <c r="C544" t="e">
        <f>VLOOKUP(A544, Individual_Pitching___Dashboard[], 21,FALSE)/'SP Per G'!B544</f>
        <v>#N/A</v>
      </c>
      <c r="D544">
        <f>VLOOKUP(A544, 'Starter - Projections'!$B$2:$R$1380, 17, FALSE)/VLOOKUP(A544, 'Starter - Projections'!$B$2:$G$1380, 6, FALSE)</f>
        <v>2.6086956521739129E-2</v>
      </c>
    </row>
    <row r="545" spans="1:4" x14ac:dyDescent="0.45">
      <c r="A545" t="s">
        <v>1073</v>
      </c>
      <c r="B545" t="e">
        <f>VLOOKUP(A545, Individual_Pitching___Dashboard[[Name]:[G]], 6, FALSE)</f>
        <v>#N/A</v>
      </c>
      <c r="C545" t="e">
        <f>VLOOKUP(A545, Individual_Pitching___Dashboard[], 21,FALSE)/'SP Per G'!B545</f>
        <v>#N/A</v>
      </c>
      <c r="D545">
        <f>VLOOKUP(A545, 'Starter - Projections'!$B$2:$R$1380, 17, FALSE)/VLOOKUP(A545, 'Starter - Projections'!$B$2:$G$1380, 6, FALSE)</f>
        <v>2.7272727272727271E-2</v>
      </c>
    </row>
    <row r="546" spans="1:4" x14ac:dyDescent="0.45">
      <c r="A546" t="s">
        <v>1074</v>
      </c>
      <c r="B546" t="e">
        <f>VLOOKUP(A546, Individual_Pitching___Dashboard[[Name]:[G]], 6, FALSE)</f>
        <v>#N/A</v>
      </c>
      <c r="C546" t="e">
        <f>VLOOKUP(A546, Individual_Pitching___Dashboard[], 21,FALSE)/'SP Per G'!B546</f>
        <v>#N/A</v>
      </c>
      <c r="D546">
        <f>VLOOKUP(A546, 'Starter - Projections'!$B$2:$R$1380, 17, FALSE)/VLOOKUP(A546, 'Starter - Projections'!$B$2:$G$1380, 6, FALSE)</f>
        <v>3.7499999999999999E-2</v>
      </c>
    </row>
    <row r="547" spans="1:4" x14ac:dyDescent="0.45">
      <c r="A547" t="s">
        <v>1075</v>
      </c>
      <c r="B547" t="e">
        <f>VLOOKUP(A547, Individual_Pitching___Dashboard[[Name]:[G]], 6, FALSE)</f>
        <v>#N/A</v>
      </c>
      <c r="C547" t="e">
        <f>VLOOKUP(A547, Individual_Pitching___Dashboard[], 21,FALSE)/'SP Per G'!B547</f>
        <v>#N/A</v>
      </c>
      <c r="D547">
        <f>VLOOKUP(A547, 'Starter - Projections'!$B$2:$R$1380, 17, FALSE)/VLOOKUP(A547, 'Starter - Projections'!$B$2:$G$1380, 6, FALSE)</f>
        <v>0.03</v>
      </c>
    </row>
    <row r="548" spans="1:4" x14ac:dyDescent="0.45">
      <c r="A548" t="s">
        <v>1076</v>
      </c>
      <c r="B548" t="e">
        <f>VLOOKUP(A548, Individual_Pitching___Dashboard[[Name]:[G]], 6, FALSE)</f>
        <v>#N/A</v>
      </c>
      <c r="C548" t="e">
        <f>VLOOKUP(A548, Individual_Pitching___Dashboard[], 21,FALSE)/'SP Per G'!B548</f>
        <v>#N/A</v>
      </c>
      <c r="D548">
        <f>VLOOKUP(A548, 'Starter - Projections'!$B$2:$R$1380, 17, FALSE)/VLOOKUP(A548, 'Starter - Projections'!$B$2:$G$1380, 6, FALSE)</f>
        <v>2.8571428571428571E-2</v>
      </c>
    </row>
    <row r="549" spans="1:4" x14ac:dyDescent="0.45">
      <c r="A549" t="s">
        <v>1077</v>
      </c>
      <c r="B549" t="e">
        <f>VLOOKUP(A549, Individual_Pitching___Dashboard[[Name]:[G]], 6, FALSE)</f>
        <v>#N/A</v>
      </c>
      <c r="C549" t="e">
        <f>VLOOKUP(A549, Individual_Pitching___Dashboard[], 21,FALSE)/'SP Per G'!B549</f>
        <v>#N/A</v>
      </c>
      <c r="D549">
        <f>VLOOKUP(A549, 'Starter - Projections'!$B$2:$R$1380, 17, FALSE)/VLOOKUP(A549, 'Starter - Projections'!$B$2:$G$1380, 6, FALSE)</f>
        <v>2.7272727272727271E-2</v>
      </c>
    </row>
    <row r="550" spans="1:4" x14ac:dyDescent="0.45">
      <c r="A550" t="s">
        <v>1078</v>
      </c>
      <c r="B550" t="e">
        <f>VLOOKUP(A550, Individual_Pitching___Dashboard[[Name]:[G]], 6, FALSE)</f>
        <v>#N/A</v>
      </c>
      <c r="C550" t="e">
        <f>VLOOKUP(A550, Individual_Pitching___Dashboard[], 21,FALSE)/'SP Per G'!B550</f>
        <v>#N/A</v>
      </c>
      <c r="D550">
        <f>VLOOKUP(A550, 'Starter - Projections'!$B$2:$R$1380, 17, FALSE)/VLOOKUP(A550, 'Starter - Projections'!$B$2:$G$1380, 6, FALSE)</f>
        <v>2.2727272727272728E-2</v>
      </c>
    </row>
    <row r="551" spans="1:4" x14ac:dyDescent="0.45">
      <c r="A551" t="s">
        <v>1079</v>
      </c>
      <c r="B551" t="e">
        <f>VLOOKUP(A551, Individual_Pitching___Dashboard[[Name]:[G]], 6, FALSE)</f>
        <v>#N/A</v>
      </c>
      <c r="C551" t="e">
        <f>VLOOKUP(A551, Individual_Pitching___Dashboard[], 21,FALSE)/'SP Per G'!B551</f>
        <v>#N/A</v>
      </c>
      <c r="D551">
        <f>VLOOKUP(A551, 'Starter - Projections'!$B$2:$R$1380, 17, FALSE)/VLOOKUP(A551, 'Starter - Projections'!$B$2:$G$1380, 6, FALSE)</f>
        <v>1.7241379310344827E-2</v>
      </c>
    </row>
    <row r="552" spans="1:4" x14ac:dyDescent="0.45">
      <c r="A552" t="s">
        <v>1080</v>
      </c>
      <c r="B552" t="e">
        <f>VLOOKUP(A552, Individual_Pitching___Dashboard[[Name]:[G]], 6, FALSE)</f>
        <v>#N/A</v>
      </c>
      <c r="C552" t="e">
        <f>VLOOKUP(A552, Individual_Pitching___Dashboard[], 21,FALSE)/'SP Per G'!B552</f>
        <v>#N/A</v>
      </c>
      <c r="D552">
        <f>VLOOKUP(A552, 'Starter - Projections'!$B$2:$R$1380, 17, FALSE)/VLOOKUP(A552, 'Starter - Projections'!$B$2:$G$1380, 6, FALSE)</f>
        <v>2.3809523809523808E-2</v>
      </c>
    </row>
    <row r="553" spans="1:4" x14ac:dyDescent="0.45">
      <c r="A553" t="s">
        <v>1081</v>
      </c>
      <c r="B553" t="e">
        <f>VLOOKUP(A553, Individual_Pitching___Dashboard[[Name]:[G]], 6, FALSE)</f>
        <v>#N/A</v>
      </c>
      <c r="C553" t="e">
        <f>VLOOKUP(A553, Individual_Pitching___Dashboard[], 21,FALSE)/'SP Per G'!B553</f>
        <v>#N/A</v>
      </c>
      <c r="D553">
        <f>VLOOKUP(A553, 'Starter - Projections'!$B$2:$R$1380, 17, FALSE)/VLOOKUP(A553, 'Starter - Projections'!$B$2:$G$1380, 6, FALSE)</f>
        <v>2.6315789473684209E-2</v>
      </c>
    </row>
    <row r="554" spans="1:4" x14ac:dyDescent="0.45">
      <c r="A554" t="s">
        <v>1082</v>
      </c>
      <c r="B554" t="e">
        <f>VLOOKUP(A554, Individual_Pitching___Dashboard[[Name]:[G]], 6, FALSE)</f>
        <v>#N/A</v>
      </c>
      <c r="C554" t="e">
        <f>VLOOKUP(A554, Individual_Pitching___Dashboard[], 21,FALSE)/'SP Per G'!B554</f>
        <v>#N/A</v>
      </c>
      <c r="D554">
        <f>VLOOKUP(A554, 'Starter - Projections'!$B$2:$R$1380, 17, FALSE)/VLOOKUP(A554, 'Starter - Projections'!$B$2:$G$1380, 6, FALSE)</f>
        <v>1.7241379310344827E-2</v>
      </c>
    </row>
    <row r="555" spans="1:4" x14ac:dyDescent="0.45">
      <c r="A555" t="s">
        <v>1083</v>
      </c>
      <c r="B555" t="e">
        <f>VLOOKUP(A555, Individual_Pitching___Dashboard[[Name]:[G]], 6, FALSE)</f>
        <v>#N/A</v>
      </c>
      <c r="C555" t="e">
        <f>VLOOKUP(A555, Individual_Pitching___Dashboard[], 21,FALSE)/'SP Per G'!B555</f>
        <v>#N/A</v>
      </c>
      <c r="D555">
        <f>VLOOKUP(A555, 'Starter - Projections'!$B$2:$R$1380, 17, FALSE)/VLOOKUP(A555, 'Starter - Projections'!$B$2:$G$1380, 6, FALSE)</f>
        <v>2.5000000000000001E-2</v>
      </c>
    </row>
    <row r="556" spans="1:4" x14ac:dyDescent="0.45">
      <c r="A556" t="s">
        <v>1084</v>
      </c>
      <c r="B556" t="e">
        <f>VLOOKUP(A556, Individual_Pitching___Dashboard[[Name]:[G]], 6, FALSE)</f>
        <v>#N/A</v>
      </c>
      <c r="C556" t="e">
        <f>VLOOKUP(A556, Individual_Pitching___Dashboard[], 21,FALSE)/'SP Per G'!B556</f>
        <v>#N/A</v>
      </c>
      <c r="D556">
        <f>VLOOKUP(A556, 'Starter - Projections'!$B$2:$R$1380, 17, FALSE)/VLOOKUP(A556, 'Starter - Projections'!$B$2:$G$1380, 6, FALSE)</f>
        <v>2.1052631578947368E-2</v>
      </c>
    </row>
    <row r="557" spans="1:4" x14ac:dyDescent="0.45">
      <c r="A557" t="s">
        <v>1085</v>
      </c>
      <c r="B557" t="e">
        <f>VLOOKUP(A557, Individual_Pitching___Dashboard[[Name]:[G]], 6, FALSE)</f>
        <v>#N/A</v>
      </c>
      <c r="C557" t="e">
        <f>VLOOKUP(A557, Individual_Pitching___Dashboard[], 21,FALSE)/'SP Per G'!B557</f>
        <v>#N/A</v>
      </c>
      <c r="D557">
        <f>VLOOKUP(A557, 'Starter - Projections'!$B$2:$R$1380, 17, FALSE)/VLOOKUP(A557, 'Starter - Projections'!$B$2:$G$1380, 6, FALSE)</f>
        <v>1.4814814814814815E-2</v>
      </c>
    </row>
    <row r="558" spans="1:4" x14ac:dyDescent="0.45">
      <c r="A558" t="s">
        <v>1086</v>
      </c>
      <c r="B558" t="e">
        <f>VLOOKUP(A558, Individual_Pitching___Dashboard[[Name]:[G]], 6, FALSE)</f>
        <v>#N/A</v>
      </c>
      <c r="C558" t="e">
        <f>VLOOKUP(A558, Individual_Pitching___Dashboard[], 21,FALSE)/'SP Per G'!B558</f>
        <v>#N/A</v>
      </c>
      <c r="D558">
        <f>VLOOKUP(A558, 'Starter - Projections'!$B$2:$R$1380, 17, FALSE)/VLOOKUP(A558, 'Starter - Projections'!$B$2:$G$1380, 6, FALSE)</f>
        <v>2.6666666666666668E-2</v>
      </c>
    </row>
    <row r="559" spans="1:4" x14ac:dyDescent="0.45">
      <c r="A559" t="s">
        <v>1087</v>
      </c>
      <c r="B559" t="e">
        <f>VLOOKUP(A559, Individual_Pitching___Dashboard[[Name]:[G]], 6, FALSE)</f>
        <v>#N/A</v>
      </c>
      <c r="C559" t="e">
        <f>VLOOKUP(A559, Individual_Pitching___Dashboard[], 21,FALSE)/'SP Per G'!B559</f>
        <v>#N/A</v>
      </c>
      <c r="D559">
        <f>VLOOKUP(A559, 'Starter - Projections'!$B$2:$R$1380, 17, FALSE)/VLOOKUP(A559, 'Starter - Projections'!$B$2:$G$1380, 6, FALSE)</f>
        <v>2.2222222222222223E-2</v>
      </c>
    </row>
    <row r="560" spans="1:4" x14ac:dyDescent="0.45">
      <c r="A560" t="s">
        <v>1088</v>
      </c>
      <c r="B560" t="e">
        <f>VLOOKUP(A560, Individual_Pitching___Dashboard[[Name]:[G]], 6, FALSE)</f>
        <v>#N/A</v>
      </c>
      <c r="C560" t="e">
        <f>VLOOKUP(A560, Individual_Pitching___Dashboard[], 21,FALSE)/'SP Per G'!B560</f>
        <v>#N/A</v>
      </c>
      <c r="D560">
        <f>VLOOKUP(A560, 'Starter - Projections'!$B$2:$R$1380, 17, FALSE)/VLOOKUP(A560, 'Starter - Projections'!$B$2:$G$1380, 6, FALSE)</f>
        <v>0.02</v>
      </c>
    </row>
    <row r="561" spans="1:4" x14ac:dyDescent="0.45">
      <c r="A561" t="s">
        <v>1089</v>
      </c>
      <c r="B561" t="e">
        <f>VLOOKUP(A561, Individual_Pitching___Dashboard[[Name]:[G]], 6, FALSE)</f>
        <v>#N/A</v>
      </c>
      <c r="C561" t="e">
        <f>VLOOKUP(A561, Individual_Pitching___Dashboard[], 21,FALSE)/'SP Per G'!B561</f>
        <v>#N/A</v>
      </c>
      <c r="D561">
        <f>VLOOKUP(A561, 'Starter - Projections'!$B$2:$R$1380, 17, FALSE)/VLOOKUP(A561, 'Starter - Projections'!$B$2:$G$1380, 6, FALSE)</f>
        <v>1.4999999999999999E-2</v>
      </c>
    </row>
    <row r="562" spans="1:4" x14ac:dyDescent="0.45">
      <c r="A562" t="s">
        <v>1090</v>
      </c>
      <c r="B562" t="e">
        <f>VLOOKUP(A562, Individual_Pitching___Dashboard[[Name]:[G]], 6, FALSE)</f>
        <v>#N/A</v>
      </c>
      <c r="C562" t="e">
        <f>VLOOKUP(A562, Individual_Pitching___Dashboard[], 21,FALSE)/'SP Per G'!B562</f>
        <v>#N/A</v>
      </c>
      <c r="D562">
        <f>VLOOKUP(A562, 'Starter - Projections'!$B$2:$R$1380, 17, FALSE)/VLOOKUP(A562, 'Starter - Projections'!$B$2:$G$1380, 6, FALSE)</f>
        <v>1.4999999999999999E-2</v>
      </c>
    </row>
    <row r="563" spans="1:4" x14ac:dyDescent="0.45">
      <c r="A563" t="s">
        <v>1091</v>
      </c>
      <c r="B563" t="e">
        <f>VLOOKUP(A563, Individual_Pitching___Dashboard[[Name]:[G]], 6, FALSE)</f>
        <v>#N/A</v>
      </c>
      <c r="C563" t="e">
        <f>VLOOKUP(A563, Individual_Pitching___Dashboard[], 21,FALSE)/'SP Per G'!B563</f>
        <v>#N/A</v>
      </c>
      <c r="D563">
        <f>VLOOKUP(A563, 'Starter - Projections'!$B$2:$R$1380, 17, FALSE)/VLOOKUP(A563, 'Starter - Projections'!$B$2:$G$1380, 6, FALSE)</f>
        <v>1.4999999999999999E-2</v>
      </c>
    </row>
    <row r="564" spans="1:4" x14ac:dyDescent="0.45">
      <c r="A564" t="s">
        <v>1092</v>
      </c>
      <c r="B564" t="e">
        <f>VLOOKUP(A564, Individual_Pitching___Dashboard[[Name]:[G]], 6, FALSE)</f>
        <v>#N/A</v>
      </c>
      <c r="C564" t="e">
        <f>VLOOKUP(A564, Individual_Pitching___Dashboard[], 21,FALSE)/'SP Per G'!B564</f>
        <v>#N/A</v>
      </c>
      <c r="D564">
        <f>VLOOKUP(A564, 'Starter - Projections'!$B$2:$R$1380, 17, FALSE)/VLOOKUP(A564, 'Starter - Projections'!$B$2:$G$1380, 6, FALSE)</f>
        <v>1.2499999999999999E-2</v>
      </c>
    </row>
    <row r="565" spans="1:4" x14ac:dyDescent="0.45">
      <c r="A565" t="s">
        <v>1093</v>
      </c>
      <c r="B565" t="e">
        <f>VLOOKUP(A565, Individual_Pitching___Dashboard[[Name]:[G]], 6, FALSE)</f>
        <v>#N/A</v>
      </c>
      <c r="C565" t="e">
        <f>VLOOKUP(A565, Individual_Pitching___Dashboard[], 21,FALSE)/'SP Per G'!B565</f>
        <v>#N/A</v>
      </c>
      <c r="D565">
        <f>VLOOKUP(A565, 'Starter - Projections'!$B$2:$R$1380, 17, FALSE)/VLOOKUP(A565, 'Starter - Projections'!$B$2:$G$1380, 6, FALSE)</f>
        <v>0.02</v>
      </c>
    </row>
    <row r="566" spans="1:4" x14ac:dyDescent="0.45">
      <c r="A566" t="s">
        <v>1094</v>
      </c>
      <c r="B566" t="e">
        <f>VLOOKUP(A566, Individual_Pitching___Dashboard[[Name]:[G]], 6, FALSE)</f>
        <v>#N/A</v>
      </c>
      <c r="C566" t="e">
        <f>VLOOKUP(A566, Individual_Pitching___Dashboard[], 21,FALSE)/'SP Per G'!B566</f>
        <v>#N/A</v>
      </c>
      <c r="D566">
        <f>VLOOKUP(A566, 'Starter - Projections'!$B$2:$R$1380, 17, FALSE)/VLOOKUP(A566, 'Starter - Projections'!$B$2:$G$1380, 6, FALSE)</f>
        <v>1.8749999999999999E-2</v>
      </c>
    </row>
    <row r="567" spans="1:4" x14ac:dyDescent="0.45">
      <c r="A567" t="s">
        <v>1095</v>
      </c>
      <c r="B567" t="e">
        <f>VLOOKUP(A567, Individual_Pitching___Dashboard[[Name]:[G]], 6, FALSE)</f>
        <v>#N/A</v>
      </c>
      <c r="C567" t="e">
        <f>VLOOKUP(A567, Individual_Pitching___Dashboard[], 21,FALSE)/'SP Per G'!B567</f>
        <v>#N/A</v>
      </c>
      <c r="D567">
        <f>VLOOKUP(A567, 'Starter - Projections'!$B$2:$R$1380, 17, FALSE)/VLOOKUP(A567, 'Starter - Projections'!$B$2:$G$1380, 6, FALSE)</f>
        <v>8.6956521739130436E-3</v>
      </c>
    </row>
    <row r="568" spans="1:4" x14ac:dyDescent="0.45">
      <c r="A568" t="s">
        <v>1096</v>
      </c>
      <c r="B568" t="e">
        <f>VLOOKUP(A568, Individual_Pitching___Dashboard[[Name]:[G]], 6, FALSE)</f>
        <v>#N/A</v>
      </c>
      <c r="C568" t="e">
        <f>VLOOKUP(A568, Individual_Pitching___Dashboard[], 21,FALSE)/'SP Per G'!B568</f>
        <v>#N/A</v>
      </c>
      <c r="D568">
        <f>VLOOKUP(A568, 'Starter - Projections'!$B$2:$R$1380, 17, FALSE)/VLOOKUP(A568, 'Starter - Projections'!$B$2:$G$1380, 6, FALSE)</f>
        <v>0.01</v>
      </c>
    </row>
    <row r="569" spans="1:4" x14ac:dyDescent="0.45">
      <c r="A569" t="s">
        <v>1097</v>
      </c>
      <c r="B569" t="e">
        <f>VLOOKUP(A569, Individual_Pitching___Dashboard[[Name]:[G]], 6, FALSE)</f>
        <v>#N/A</v>
      </c>
      <c r="C569" t="e">
        <f>VLOOKUP(A569, Individual_Pitching___Dashboard[], 21,FALSE)/'SP Per G'!B569</f>
        <v>#N/A</v>
      </c>
      <c r="D569">
        <f>VLOOKUP(A569, 'Starter - Projections'!$B$2:$R$1380, 17, FALSE)/VLOOKUP(A569, 'Starter - Projections'!$B$2:$G$1380, 6, FALSE)</f>
        <v>9.0909090909090922E-3</v>
      </c>
    </row>
    <row r="570" spans="1:4" x14ac:dyDescent="0.45">
      <c r="A570" t="s">
        <v>1098</v>
      </c>
      <c r="B570" t="e">
        <f>VLOOKUP(A570, Individual_Pitching___Dashboard[[Name]:[G]], 6, FALSE)</f>
        <v>#N/A</v>
      </c>
      <c r="C570" t="e">
        <f>VLOOKUP(A570, Individual_Pitching___Dashboard[], 21,FALSE)/'SP Per G'!B570</f>
        <v>#N/A</v>
      </c>
      <c r="D570">
        <f>VLOOKUP(A570, 'Starter - Projections'!$B$2:$R$1380, 17, FALSE)/VLOOKUP(A570, 'Starter - Projections'!$B$2:$G$1380, 6, FALSE)</f>
        <v>6.6666666666666671E-3</v>
      </c>
    </row>
    <row r="571" spans="1:4" x14ac:dyDescent="0.45">
      <c r="A571" t="s">
        <v>1099</v>
      </c>
      <c r="B571" t="e">
        <f>VLOOKUP(A571, Individual_Pitching___Dashboard[[Name]:[G]], 6, FALSE)</f>
        <v>#N/A</v>
      </c>
      <c r="C571" t="e">
        <f>VLOOKUP(A571, Individual_Pitching___Dashboard[], 21,FALSE)/'SP Per G'!B571</f>
        <v>#N/A</v>
      </c>
      <c r="D571">
        <f>VLOOKUP(A571, 'Starter - Projections'!$B$2:$R$1380, 17, FALSE)/VLOOKUP(A571, 'Starter - Projections'!$B$2:$G$1380, 6, FALSE)</f>
        <v>9.5238095238095247E-3</v>
      </c>
    </row>
    <row r="572" spans="1:4" x14ac:dyDescent="0.45">
      <c r="A572" t="s">
        <v>1100</v>
      </c>
      <c r="B572" t="e">
        <f>VLOOKUP(A572, Individual_Pitching___Dashboard[[Name]:[G]], 6, FALSE)</f>
        <v>#N/A</v>
      </c>
      <c r="C572" t="e">
        <f>VLOOKUP(A572, Individual_Pitching___Dashboard[], 21,FALSE)/'SP Per G'!B572</f>
        <v>#N/A</v>
      </c>
      <c r="D572">
        <f>VLOOKUP(A572, 'Starter - Projections'!$B$2:$R$1380, 17, FALSE)/VLOOKUP(A572, 'Starter - Projections'!$B$2:$G$1380, 6, FALSE)</f>
        <v>6.6666666666666671E-3</v>
      </c>
    </row>
    <row r="573" spans="1:4" x14ac:dyDescent="0.45">
      <c r="A573" t="s">
        <v>1101</v>
      </c>
      <c r="B573" t="e">
        <f>VLOOKUP(A573, Individual_Pitching___Dashboard[[Name]:[G]], 6, FALSE)</f>
        <v>#N/A</v>
      </c>
      <c r="C573" t="e">
        <f>VLOOKUP(A573, Individual_Pitching___Dashboard[], 21,FALSE)/'SP Per G'!B573</f>
        <v>#N/A</v>
      </c>
      <c r="D573">
        <f>VLOOKUP(A573, 'Starter - Projections'!$B$2:$R$1380, 17, FALSE)/VLOOKUP(A573, 'Starter - Projections'!$B$2:$G$1380, 6, FALSE)</f>
        <v>4.3478260869565218E-3</v>
      </c>
    </row>
    <row r="574" spans="1:4" x14ac:dyDescent="0.45">
      <c r="A574" t="s">
        <v>1102</v>
      </c>
      <c r="B574" t="e">
        <f>VLOOKUP(A574, Individual_Pitching___Dashboard[[Name]:[G]], 6, FALSE)</f>
        <v>#N/A</v>
      </c>
      <c r="C574" t="e">
        <f>VLOOKUP(A574, Individual_Pitching___Dashboard[], 21,FALSE)/'SP Per G'!B574</f>
        <v>#N/A</v>
      </c>
      <c r="D574">
        <f>VLOOKUP(A574, 'Starter - Projections'!$B$2:$R$1380, 17, FALSE)/VLOOKUP(A574, 'Starter - Projections'!$B$2:$G$1380, 6, FALSE)</f>
        <v>0</v>
      </c>
    </row>
    <row r="575" spans="1:4" x14ac:dyDescent="0.45">
      <c r="A575" t="s">
        <v>1103</v>
      </c>
      <c r="B575" t="e">
        <f>VLOOKUP(A575, Individual_Pitching___Dashboard[[Name]:[G]], 6, FALSE)</f>
        <v>#N/A</v>
      </c>
      <c r="C575" t="e">
        <f>VLOOKUP(A575, Individual_Pitching___Dashboard[], 21,FALSE)/'SP Per G'!B575</f>
        <v>#N/A</v>
      </c>
      <c r="D575">
        <f>VLOOKUP(A575, 'Starter - Projections'!$B$2:$R$1380, 17, FALSE)/VLOOKUP(A575, 'Starter - Projections'!$B$2:$G$1380, 6, FALSE)</f>
        <v>0</v>
      </c>
    </row>
    <row r="576" spans="1:4" x14ac:dyDescent="0.45">
      <c r="A576" t="s">
        <v>1104</v>
      </c>
      <c r="B576" t="e">
        <f>VLOOKUP(A576, Individual_Pitching___Dashboard[[Name]:[G]], 6, FALSE)</f>
        <v>#N/A</v>
      </c>
      <c r="C576" t="e">
        <f>VLOOKUP(A576, Individual_Pitching___Dashboard[], 21,FALSE)/'SP Per G'!B576</f>
        <v>#N/A</v>
      </c>
      <c r="D576">
        <f>VLOOKUP(A576, 'Starter - Projections'!$B$2:$R$1380, 17, FALSE)/VLOOKUP(A576, 'Starter - Projections'!$B$2:$G$1380, 6, FALSE)</f>
        <v>-9.0909090909090922E-3</v>
      </c>
    </row>
    <row r="577" spans="1:4" x14ac:dyDescent="0.45">
      <c r="A577" t="s">
        <v>1105</v>
      </c>
      <c r="B577" t="e">
        <f>VLOOKUP(A577, Individual_Pitching___Dashboard[[Name]:[G]], 6, FALSE)</f>
        <v>#N/A</v>
      </c>
      <c r="C577" t="e">
        <f>VLOOKUP(A577, Individual_Pitching___Dashboard[], 21,FALSE)/'SP Per G'!B577</f>
        <v>#N/A</v>
      </c>
      <c r="D577">
        <f>VLOOKUP(A577, 'Starter - Projections'!$B$2:$R$1380, 17, FALSE)/VLOOKUP(A577, 'Starter - Projections'!$B$2:$G$1380, 6, FALSE)</f>
        <v>-1.1111111111111112E-2</v>
      </c>
    </row>
    <row r="578" spans="1:4" x14ac:dyDescent="0.45">
      <c r="A578" t="s">
        <v>1106</v>
      </c>
      <c r="B578" t="e">
        <f>VLOOKUP(A578, Individual_Pitching___Dashboard[[Name]:[G]], 6, FALSE)</f>
        <v>#N/A</v>
      </c>
      <c r="C578" t="e">
        <f>VLOOKUP(A578, Individual_Pitching___Dashboard[], 21,FALSE)/'SP Per G'!B578</f>
        <v>#N/A</v>
      </c>
      <c r="D578">
        <f>VLOOKUP(A578, 'Starter - Projections'!$B$2:$R$1380, 17, FALSE)/VLOOKUP(A578, 'Starter - Projections'!$B$2:$G$1380, 6, FALSE)</f>
        <v>-2.4E-2</v>
      </c>
    </row>
    <row r="579" spans="1:4" x14ac:dyDescent="0.45">
      <c r="A579" t="s">
        <v>592</v>
      </c>
      <c r="B579">
        <f>VLOOKUP(A579, Individual_Pitching___Dashboard[[Name]:[G]], 6, FALSE)</f>
        <v>3</v>
      </c>
      <c r="C579">
        <f>VLOOKUP(A579, Individual_Pitching___Dashboard[], 21,FALSE)/'SP Per G'!B579</f>
        <v>-9.9999999999999992E-2</v>
      </c>
      <c r="D579">
        <f>VLOOKUP(A579, 'Starter - Projections'!$B$2:$R$1380, 17, FALSE)/VLOOKUP(A579, 'Starter - Projections'!$B$2:$G$1380, 6, FALSE)</f>
        <v>0.1</v>
      </c>
    </row>
    <row r="580" spans="1:4" x14ac:dyDescent="0.45">
      <c r="A580" t="s">
        <v>1107</v>
      </c>
      <c r="B580">
        <f>VLOOKUP(A580, Individual_Pitching___Dashboard[[Name]:[G]], 6, FALSE)</f>
        <v>4</v>
      </c>
      <c r="C580">
        <f>VLOOKUP(A580, Individual_Pitching___Dashboard[], 21,FALSE)/'SP Per G'!B580</f>
        <v>-7.4999999999999997E-2</v>
      </c>
      <c r="D580">
        <f>VLOOKUP(A580, 'Starter - Projections'!$B$2:$R$1380, 17, FALSE)/VLOOKUP(A580, 'Starter - Projections'!$B$2:$G$1380, 6, FALSE)</f>
        <v>4.1176470588235294E-2</v>
      </c>
    </row>
    <row r="581" spans="1:4" x14ac:dyDescent="0.45">
      <c r="A581" t="s">
        <v>1108</v>
      </c>
      <c r="B581" t="e">
        <f>VLOOKUP(A581, Individual_Pitching___Dashboard[[Name]:[G]], 6, FALSE)</f>
        <v>#N/A</v>
      </c>
      <c r="C581" t="e">
        <f>VLOOKUP(A581, Individual_Pitching___Dashboard[], 21,FALSE)/'SP Per G'!B581</f>
        <v>#N/A</v>
      </c>
      <c r="D581">
        <f>VLOOKUP(A581, 'Starter - Projections'!$B$2:$R$1380, 17, FALSE)/VLOOKUP(A581, 'Starter - Projections'!$B$2:$G$1380, 6, FALSE)</f>
        <v>4.0740740740740744E-2</v>
      </c>
    </row>
    <row r="582" spans="1:4" x14ac:dyDescent="0.45">
      <c r="A582" t="s">
        <v>295</v>
      </c>
      <c r="B582">
        <f>VLOOKUP(A582, Individual_Pitching___Dashboard[[Name]:[G]], 6, FALSE)</f>
        <v>5</v>
      </c>
      <c r="C582">
        <f>VLOOKUP(A582, Individual_Pitching___Dashboard[], 21,FALSE)/'SP Per G'!B582</f>
        <v>0.1</v>
      </c>
      <c r="D582">
        <f>VLOOKUP(A582, 'Starter - Projections'!$B$2:$R$1380, 17, FALSE)/VLOOKUP(A582, 'Starter - Projections'!$B$2:$G$1380, 6, FALSE)</f>
        <v>4.7619047619047616E-2</v>
      </c>
    </row>
    <row r="583" spans="1:4" x14ac:dyDescent="0.45">
      <c r="A583" t="s">
        <v>1109</v>
      </c>
      <c r="B583" t="e">
        <f>VLOOKUP(A583, Individual_Pitching___Dashboard[[Name]:[G]], 6, FALSE)</f>
        <v>#N/A</v>
      </c>
      <c r="C583" t="e">
        <f>VLOOKUP(A583, Individual_Pitching___Dashboard[], 21,FALSE)/'SP Per G'!B583</f>
        <v>#N/A</v>
      </c>
      <c r="D583">
        <f>VLOOKUP(A583, 'Starter - Projections'!$B$2:$R$1380, 17, FALSE)/VLOOKUP(A583, 'Starter - Projections'!$B$2:$G$1380, 6, FALSE)</f>
        <v>5.6250000000000001E-2</v>
      </c>
    </row>
    <row r="584" spans="1:4" x14ac:dyDescent="0.45">
      <c r="A584" t="s">
        <v>1110</v>
      </c>
      <c r="B584">
        <f>VLOOKUP(A584, Individual_Pitching___Dashboard[[Name]:[G]], 6, FALSE)</f>
        <v>4</v>
      </c>
      <c r="C584">
        <f>VLOOKUP(A584, Individual_Pitching___Dashboard[], 21,FALSE)/'SP Per G'!B584</f>
        <v>0</v>
      </c>
      <c r="D584">
        <f>VLOOKUP(A584, 'Starter - Projections'!$B$2:$R$1380, 17, FALSE)/VLOOKUP(A584, 'Starter - Projections'!$B$2:$G$1380, 6, FALSE)</f>
        <v>3.3333333333333333E-2</v>
      </c>
    </row>
    <row r="585" spans="1:4" x14ac:dyDescent="0.45">
      <c r="A585" t="s">
        <v>1111</v>
      </c>
      <c r="B585" t="e">
        <f>VLOOKUP(A585, Individual_Pitching___Dashboard[[Name]:[G]], 6, FALSE)</f>
        <v>#N/A</v>
      </c>
      <c r="C585" t="e">
        <f>VLOOKUP(A585, Individual_Pitching___Dashboard[], 21,FALSE)/'SP Per G'!B585</f>
        <v>#N/A</v>
      </c>
      <c r="D585">
        <f>VLOOKUP(A585, 'Starter - Projections'!$B$2:$R$1380, 17, FALSE)/VLOOKUP(A585, 'Starter - Projections'!$B$2:$G$1380, 6, FALSE)</f>
        <v>6.4285714285714293E-2</v>
      </c>
    </row>
    <row r="586" spans="1:4" x14ac:dyDescent="0.45">
      <c r="A586" t="s">
        <v>1112</v>
      </c>
      <c r="B586" t="e">
        <f>VLOOKUP(A586, Individual_Pitching___Dashboard[[Name]:[G]], 6, FALSE)</f>
        <v>#N/A</v>
      </c>
      <c r="C586" t="e">
        <f>VLOOKUP(A586, Individual_Pitching___Dashboard[], 21,FALSE)/'SP Per G'!B586</f>
        <v>#N/A</v>
      </c>
      <c r="D586">
        <f>VLOOKUP(A586, 'Starter - Projections'!$B$2:$R$1380, 17, FALSE)/VLOOKUP(A586, 'Starter - Projections'!$B$2:$G$1380, 6, FALSE)</f>
        <v>5.3333333333333337E-2</v>
      </c>
    </row>
    <row r="587" spans="1:4" x14ac:dyDescent="0.45">
      <c r="A587" t="s">
        <v>1113</v>
      </c>
      <c r="B587" t="e">
        <f>VLOOKUP(A587, Individual_Pitching___Dashboard[[Name]:[G]], 6, FALSE)</f>
        <v>#N/A</v>
      </c>
      <c r="C587" t="e">
        <f>VLOOKUP(A587, Individual_Pitching___Dashboard[], 21,FALSE)/'SP Per G'!B587</f>
        <v>#N/A</v>
      </c>
      <c r="D587">
        <f>VLOOKUP(A587, 'Starter - Projections'!$B$2:$R$1380, 17, FALSE)/VLOOKUP(A587, 'Starter - Projections'!$B$2:$G$1380, 6, FALSE)</f>
        <v>5.7142857142857148E-2</v>
      </c>
    </row>
    <row r="588" spans="1:4" x14ac:dyDescent="0.45">
      <c r="A588" t="s">
        <v>1114</v>
      </c>
      <c r="B588">
        <f>VLOOKUP(A588, Individual_Pitching___Dashboard[[Name]:[G]], 6, FALSE)</f>
        <v>4</v>
      </c>
      <c r="C588">
        <f>VLOOKUP(A588, Individual_Pitching___Dashboard[], 21,FALSE)/'SP Per G'!B588</f>
        <v>0</v>
      </c>
      <c r="D588">
        <f>VLOOKUP(A588, 'Starter - Projections'!$B$2:$R$1380, 17, FALSE)/VLOOKUP(A588, 'Starter - Projections'!$B$2:$G$1380, 6, FALSE)</f>
        <v>3.4782608695652174E-2</v>
      </c>
    </row>
    <row r="589" spans="1:4" x14ac:dyDescent="0.45">
      <c r="A589" t="s">
        <v>1115</v>
      </c>
      <c r="B589">
        <f>VLOOKUP(A589, Individual_Pitching___Dashboard[[Name]:[G]], 6, FALSE)</f>
        <v>7</v>
      </c>
      <c r="C589">
        <f>VLOOKUP(A589, Individual_Pitching___Dashboard[], 21,FALSE)/'SP Per G'!B589</f>
        <v>0</v>
      </c>
      <c r="D589">
        <f>VLOOKUP(A589, 'Starter - Projections'!$B$2:$R$1380, 17, FALSE)/VLOOKUP(A589, 'Starter - Projections'!$B$2:$G$1380, 6, FALSE)</f>
        <v>2.2580645161290321E-2</v>
      </c>
    </row>
    <row r="590" spans="1:4" x14ac:dyDescent="0.45">
      <c r="A590" t="s">
        <v>1116</v>
      </c>
      <c r="B590" t="e">
        <f>VLOOKUP(A590, Individual_Pitching___Dashboard[[Name]:[G]], 6, FALSE)</f>
        <v>#N/A</v>
      </c>
      <c r="C590" t="e">
        <f>VLOOKUP(A590, Individual_Pitching___Dashboard[], 21,FALSE)/'SP Per G'!B590</f>
        <v>#N/A</v>
      </c>
      <c r="D590">
        <f>VLOOKUP(A590, 'Starter - Projections'!$B$2:$R$1380, 17, FALSE)/VLOOKUP(A590, 'Starter - Projections'!$B$2:$G$1380, 6, FALSE)</f>
        <v>3.6842105263157891E-2</v>
      </c>
    </row>
    <row r="591" spans="1:4" x14ac:dyDescent="0.45">
      <c r="A591" t="s">
        <v>288</v>
      </c>
      <c r="B591">
        <f>VLOOKUP(A591, Individual_Pitching___Dashboard[[Name]:[G]], 6, FALSE)</f>
        <v>4</v>
      </c>
      <c r="C591">
        <f>VLOOKUP(A591, Individual_Pitching___Dashboard[], 21,FALSE)/'SP Per G'!B591</f>
        <v>0.15</v>
      </c>
      <c r="D591">
        <f>VLOOKUP(A591, 'Starter - Projections'!$B$2:$R$1380, 17, FALSE)/VLOOKUP(A591, 'Starter - Projections'!$B$2:$G$1380, 6, FALSE)</f>
        <v>2.2580645161290321E-2</v>
      </c>
    </row>
    <row r="592" spans="1:4" x14ac:dyDescent="0.45">
      <c r="A592" t="s">
        <v>1117</v>
      </c>
      <c r="B592" t="e">
        <f>VLOOKUP(A592, Individual_Pitching___Dashboard[[Name]:[G]], 6, FALSE)</f>
        <v>#N/A</v>
      </c>
      <c r="C592" t="e">
        <f>VLOOKUP(A592, Individual_Pitching___Dashboard[], 21,FALSE)/'SP Per G'!B592</f>
        <v>#N/A</v>
      </c>
      <c r="D592">
        <f>VLOOKUP(A592, 'Starter - Projections'!$B$2:$R$1380, 17, FALSE)/VLOOKUP(A592, 'Starter - Projections'!$B$2:$G$1380, 6, FALSE)</f>
        <v>2.4999999999999998E-2</v>
      </c>
    </row>
    <row r="593" spans="1:4" x14ac:dyDescent="0.45">
      <c r="A593" t="s">
        <v>1118</v>
      </c>
      <c r="B593" t="e">
        <f>VLOOKUP(A593, Individual_Pitching___Dashboard[[Name]:[G]], 6, FALSE)</f>
        <v>#N/A</v>
      </c>
      <c r="C593" t="e">
        <f>VLOOKUP(A593, Individual_Pitching___Dashboard[], 21,FALSE)/'SP Per G'!B593</f>
        <v>#N/A</v>
      </c>
      <c r="D593">
        <f>VLOOKUP(A593, 'Starter - Projections'!$B$2:$R$1380, 17, FALSE)/VLOOKUP(A593, 'Starter - Projections'!$B$2:$G$1380, 6, FALSE)</f>
        <v>3.3333333333333333E-2</v>
      </c>
    </row>
    <row r="594" spans="1:4" x14ac:dyDescent="0.45">
      <c r="A594" t="s">
        <v>1119</v>
      </c>
      <c r="B594" t="e">
        <f>VLOOKUP(A594, Individual_Pitching___Dashboard[[Name]:[G]], 6, FALSE)</f>
        <v>#N/A</v>
      </c>
      <c r="C594" t="e">
        <f>VLOOKUP(A594, Individual_Pitching___Dashboard[], 21,FALSE)/'SP Per G'!B594</f>
        <v>#N/A</v>
      </c>
      <c r="D594">
        <f>VLOOKUP(A594, 'Starter - Projections'!$B$2:$R$1380, 17, FALSE)/VLOOKUP(A594, 'Starter - Projections'!$B$2:$G$1380, 6, FALSE)</f>
        <v>3.1578947368421054E-2</v>
      </c>
    </row>
    <row r="595" spans="1:4" x14ac:dyDescent="0.45">
      <c r="A595" t="s">
        <v>1120</v>
      </c>
      <c r="B595" t="e">
        <f>VLOOKUP(A595, Individual_Pitching___Dashboard[[Name]:[G]], 6, FALSE)</f>
        <v>#N/A</v>
      </c>
      <c r="C595" t="e">
        <f>VLOOKUP(A595, Individual_Pitching___Dashboard[], 21,FALSE)/'SP Per G'!B595</f>
        <v>#N/A</v>
      </c>
      <c r="D595">
        <f>VLOOKUP(A595, 'Starter - Projections'!$B$2:$R$1380, 17, FALSE)/VLOOKUP(A595, 'Starter - Projections'!$B$2:$G$1380, 6, FALSE)</f>
        <v>3.5294117647058823E-2</v>
      </c>
    </row>
    <row r="596" spans="1:4" x14ac:dyDescent="0.45">
      <c r="A596" t="s">
        <v>1121</v>
      </c>
      <c r="B596" t="e">
        <f>VLOOKUP(A596, Individual_Pitching___Dashboard[[Name]:[G]], 6, FALSE)</f>
        <v>#N/A</v>
      </c>
      <c r="C596" t="e">
        <f>VLOOKUP(A596, Individual_Pitching___Dashboard[], 21,FALSE)/'SP Per G'!B596</f>
        <v>#N/A</v>
      </c>
      <c r="D596">
        <f>VLOOKUP(A596, 'Starter - Projections'!$B$2:$R$1380, 17, FALSE)/VLOOKUP(A596, 'Starter - Projections'!$B$2:$G$1380, 6, FALSE)</f>
        <v>4.2857142857142858E-2</v>
      </c>
    </row>
    <row r="597" spans="1:4" x14ac:dyDescent="0.45">
      <c r="A597" t="s">
        <v>1122</v>
      </c>
      <c r="B597" t="e">
        <f>VLOOKUP(A597, Individual_Pitching___Dashboard[[Name]:[G]], 6, FALSE)</f>
        <v>#N/A</v>
      </c>
      <c r="C597" t="e">
        <f>VLOOKUP(A597, Individual_Pitching___Dashboard[], 21,FALSE)/'SP Per G'!B597</f>
        <v>#N/A</v>
      </c>
      <c r="D597">
        <f>VLOOKUP(A597, 'Starter - Projections'!$B$2:$R$1380, 17, FALSE)/VLOOKUP(A597, 'Starter - Projections'!$B$2:$G$1380, 6, FALSE)</f>
        <v>0.04</v>
      </c>
    </row>
    <row r="598" spans="1:4" x14ac:dyDescent="0.45">
      <c r="A598" t="s">
        <v>1123</v>
      </c>
      <c r="B598" t="e">
        <f>VLOOKUP(A598, Individual_Pitching___Dashboard[[Name]:[G]], 6, FALSE)</f>
        <v>#N/A</v>
      </c>
      <c r="C598" t="e">
        <f>VLOOKUP(A598, Individual_Pitching___Dashboard[], 21,FALSE)/'SP Per G'!B598</f>
        <v>#N/A</v>
      </c>
      <c r="D598">
        <f>VLOOKUP(A598, 'Starter - Projections'!$B$2:$R$1380, 17, FALSE)/VLOOKUP(A598, 'Starter - Projections'!$B$2:$G$1380, 6, FALSE)</f>
        <v>2.8571428571428571E-2</v>
      </c>
    </row>
    <row r="599" spans="1:4" x14ac:dyDescent="0.45">
      <c r="A599" t="s">
        <v>1124</v>
      </c>
      <c r="B599" t="e">
        <f>VLOOKUP(A599, Individual_Pitching___Dashboard[[Name]:[G]], 6, FALSE)</f>
        <v>#N/A</v>
      </c>
      <c r="C599" t="e">
        <f>VLOOKUP(A599, Individual_Pitching___Dashboard[], 21,FALSE)/'SP Per G'!B599</f>
        <v>#N/A</v>
      </c>
      <c r="D599">
        <f>VLOOKUP(A599, 'Starter - Projections'!$B$2:$R$1380, 17, FALSE)/VLOOKUP(A599, 'Starter - Projections'!$B$2:$G$1380, 6, FALSE)</f>
        <v>2.7272727272727271E-2</v>
      </c>
    </row>
    <row r="600" spans="1:4" x14ac:dyDescent="0.45">
      <c r="A600" t="s">
        <v>1125</v>
      </c>
      <c r="B600" t="e">
        <f>VLOOKUP(A600, Individual_Pitching___Dashboard[[Name]:[G]], 6, FALSE)</f>
        <v>#N/A</v>
      </c>
      <c r="C600" t="e">
        <f>VLOOKUP(A600, Individual_Pitching___Dashboard[], 21,FALSE)/'SP Per G'!B600</f>
        <v>#N/A</v>
      </c>
      <c r="D600">
        <f>VLOOKUP(A600, 'Starter - Projections'!$B$2:$R$1380, 17, FALSE)/VLOOKUP(A600, 'Starter - Projections'!$B$2:$G$1380, 6, FALSE)</f>
        <v>2.6315789473684209E-2</v>
      </c>
    </row>
    <row r="601" spans="1:4" x14ac:dyDescent="0.45">
      <c r="A601" t="s">
        <v>1126</v>
      </c>
      <c r="B601" t="e">
        <f>VLOOKUP(A601, Individual_Pitching___Dashboard[[Name]:[G]], 6, FALSE)</f>
        <v>#N/A</v>
      </c>
      <c r="C601" t="e">
        <f>VLOOKUP(A601, Individual_Pitching___Dashboard[], 21,FALSE)/'SP Per G'!B601</f>
        <v>#N/A</v>
      </c>
      <c r="D601">
        <f>VLOOKUP(A601, 'Starter - Projections'!$B$2:$R$1380, 17, FALSE)/VLOOKUP(A601, 'Starter - Projections'!$B$2:$G$1380, 6, FALSE)</f>
        <v>1.3333333333333334E-2</v>
      </c>
    </row>
    <row r="602" spans="1:4" x14ac:dyDescent="0.45">
      <c r="A602" t="s">
        <v>1127</v>
      </c>
      <c r="B602" t="e">
        <f>VLOOKUP(A602, Individual_Pitching___Dashboard[[Name]:[G]], 6, FALSE)</f>
        <v>#N/A</v>
      </c>
      <c r="C602" t="e">
        <f>VLOOKUP(A602, Individual_Pitching___Dashboard[], 21,FALSE)/'SP Per G'!B602</f>
        <v>#N/A</v>
      </c>
      <c r="D602">
        <f>VLOOKUP(A602, 'Starter - Projections'!$B$2:$R$1380, 17, FALSE)/VLOOKUP(A602, 'Starter - Projections'!$B$2:$G$1380, 6, FALSE)</f>
        <v>1.6E-2</v>
      </c>
    </row>
    <row r="603" spans="1:4" x14ac:dyDescent="0.45">
      <c r="A603" t="s">
        <v>1128</v>
      </c>
      <c r="B603" t="e">
        <f>VLOOKUP(A603, Individual_Pitching___Dashboard[[Name]:[G]], 6, FALSE)</f>
        <v>#N/A</v>
      </c>
      <c r="C603" t="e">
        <f>VLOOKUP(A603, Individual_Pitching___Dashboard[], 21,FALSE)/'SP Per G'!B603</f>
        <v>#N/A</v>
      </c>
      <c r="D603">
        <f>VLOOKUP(A603, 'Starter - Projections'!$B$2:$R$1380, 17, FALSE)/VLOOKUP(A603, 'Starter - Projections'!$B$2:$G$1380, 6, FALSE)</f>
        <v>1.4285714285714287E-2</v>
      </c>
    </row>
    <row r="604" spans="1:4" x14ac:dyDescent="0.45">
      <c r="A604" t="s">
        <v>1129</v>
      </c>
      <c r="B604" t="e">
        <f>VLOOKUP(A604, Individual_Pitching___Dashboard[[Name]:[G]], 6, FALSE)</f>
        <v>#N/A</v>
      </c>
      <c r="C604" t="e">
        <f>VLOOKUP(A604, Individual_Pitching___Dashboard[], 21,FALSE)/'SP Per G'!B604</f>
        <v>#N/A</v>
      </c>
      <c r="D604">
        <f>VLOOKUP(A604, 'Starter - Projections'!$B$2:$R$1380, 17, FALSE)/VLOOKUP(A604, 'Starter - Projections'!$B$2:$G$1380, 6, FALSE)</f>
        <v>1.3793103448275864E-2</v>
      </c>
    </row>
    <row r="605" spans="1:4" x14ac:dyDescent="0.45">
      <c r="A605" t="s">
        <v>1130</v>
      </c>
      <c r="B605" t="e">
        <f>VLOOKUP(A605, Individual_Pitching___Dashboard[[Name]:[G]], 6, FALSE)</f>
        <v>#N/A</v>
      </c>
      <c r="C605" t="e">
        <f>VLOOKUP(A605, Individual_Pitching___Dashboard[], 21,FALSE)/'SP Per G'!B605</f>
        <v>#N/A</v>
      </c>
      <c r="D605">
        <f>VLOOKUP(A605, 'Starter - Projections'!$B$2:$R$1380, 17, FALSE)/VLOOKUP(A605, 'Starter - Projections'!$B$2:$G$1380, 6, FALSE)</f>
        <v>1.8181818181818184E-2</v>
      </c>
    </row>
    <row r="606" spans="1:4" x14ac:dyDescent="0.45">
      <c r="A606" t="s">
        <v>1131</v>
      </c>
      <c r="B606" t="e">
        <f>VLOOKUP(A606, Individual_Pitching___Dashboard[[Name]:[G]], 6, FALSE)</f>
        <v>#N/A</v>
      </c>
      <c r="C606" t="e">
        <f>VLOOKUP(A606, Individual_Pitching___Dashboard[], 21,FALSE)/'SP Per G'!B606</f>
        <v>#N/A</v>
      </c>
      <c r="D606">
        <f>VLOOKUP(A606, 'Starter - Projections'!$B$2:$R$1380, 17, FALSE)/VLOOKUP(A606, 'Starter - Projections'!$B$2:$G$1380, 6, FALSE)</f>
        <v>1.4285714285714287E-2</v>
      </c>
    </row>
    <row r="607" spans="1:4" x14ac:dyDescent="0.45">
      <c r="A607" t="s">
        <v>1132</v>
      </c>
      <c r="B607" t="e">
        <f>VLOOKUP(A607, Individual_Pitching___Dashboard[[Name]:[G]], 6, FALSE)</f>
        <v>#N/A</v>
      </c>
      <c r="C607" t="e">
        <f>VLOOKUP(A607, Individual_Pitching___Dashboard[], 21,FALSE)/'SP Per G'!B607</f>
        <v>#N/A</v>
      </c>
      <c r="D607">
        <f>VLOOKUP(A607, 'Starter - Projections'!$B$2:$R$1380, 17, FALSE)/VLOOKUP(A607, 'Starter - Projections'!$B$2:$G$1380, 6, FALSE)</f>
        <v>2.3529411764705882E-2</v>
      </c>
    </row>
    <row r="608" spans="1:4" x14ac:dyDescent="0.45">
      <c r="A608" t="s">
        <v>1133</v>
      </c>
      <c r="B608" t="e">
        <f>VLOOKUP(A608, Individual_Pitching___Dashboard[[Name]:[G]], 6, FALSE)</f>
        <v>#N/A</v>
      </c>
      <c r="C608" t="e">
        <f>VLOOKUP(A608, Individual_Pitching___Dashboard[], 21,FALSE)/'SP Per G'!B608</f>
        <v>#N/A</v>
      </c>
      <c r="D608">
        <f>VLOOKUP(A608, 'Starter - Projections'!$B$2:$R$1380, 17, FALSE)/VLOOKUP(A608, 'Starter - Projections'!$B$2:$G$1380, 6, FALSE)</f>
        <v>1.8749999999999999E-2</v>
      </c>
    </row>
    <row r="609" spans="1:4" x14ac:dyDescent="0.45">
      <c r="A609" t="s">
        <v>585</v>
      </c>
      <c r="B609">
        <f>VLOOKUP(A609, Individual_Pitching___Dashboard[[Name]:[G]], 6, FALSE)</f>
        <v>4</v>
      </c>
      <c r="C609">
        <f>VLOOKUP(A609, Individual_Pitching___Dashboard[], 21,FALSE)/'SP Per G'!B609</f>
        <v>0.15</v>
      </c>
      <c r="D609">
        <f>VLOOKUP(A609, 'Starter - Projections'!$B$2:$R$1380, 17, FALSE)/VLOOKUP(A609, 'Starter - Projections'!$B$2:$G$1380, 6, FALSE)</f>
        <v>2.1428571428571429E-2</v>
      </c>
    </row>
    <row r="610" spans="1:4" x14ac:dyDescent="0.45">
      <c r="A610" t="s">
        <v>1134</v>
      </c>
      <c r="B610" t="e">
        <f>VLOOKUP(A610, Individual_Pitching___Dashboard[[Name]:[G]], 6, FALSE)</f>
        <v>#N/A</v>
      </c>
      <c r="C610" t="e">
        <f>VLOOKUP(A610, Individual_Pitching___Dashboard[], 21,FALSE)/'SP Per G'!B610</f>
        <v>#N/A</v>
      </c>
      <c r="D610">
        <f>VLOOKUP(A610, 'Starter - Projections'!$B$2:$R$1380, 17, FALSE)/VLOOKUP(A610, 'Starter - Projections'!$B$2:$G$1380, 6, FALSE)</f>
        <v>1.8749999999999999E-2</v>
      </c>
    </row>
    <row r="611" spans="1:4" x14ac:dyDescent="0.45">
      <c r="A611" t="s">
        <v>1135</v>
      </c>
      <c r="B611" t="e">
        <f>VLOOKUP(A611, Individual_Pitching___Dashboard[[Name]:[G]], 6, FALSE)</f>
        <v>#N/A</v>
      </c>
      <c r="C611" t="e">
        <f>VLOOKUP(A611, Individual_Pitching___Dashboard[], 21,FALSE)/'SP Per G'!B611</f>
        <v>#N/A</v>
      </c>
      <c r="D611">
        <f>VLOOKUP(A611, 'Starter - Projections'!$B$2:$R$1380, 17, FALSE)/VLOOKUP(A611, 'Starter - Projections'!$B$2:$G$1380, 6, FALSE)</f>
        <v>1.4285714285714285E-2</v>
      </c>
    </row>
    <row r="612" spans="1:4" x14ac:dyDescent="0.45">
      <c r="A612" t="s">
        <v>1136</v>
      </c>
      <c r="B612" t="e">
        <f>VLOOKUP(A612, Individual_Pitching___Dashboard[[Name]:[G]], 6, FALSE)</f>
        <v>#N/A</v>
      </c>
      <c r="C612" t="e">
        <f>VLOOKUP(A612, Individual_Pitching___Dashboard[], 21,FALSE)/'SP Per G'!B612</f>
        <v>#N/A</v>
      </c>
      <c r="D612">
        <f>VLOOKUP(A612, 'Starter - Projections'!$B$2:$R$1380, 17, FALSE)/VLOOKUP(A612, 'Starter - Projections'!$B$2:$G$1380, 6, FALSE)</f>
        <v>8.8235294117647058E-3</v>
      </c>
    </row>
    <row r="613" spans="1:4" x14ac:dyDescent="0.45">
      <c r="A613" t="s">
        <v>1137</v>
      </c>
      <c r="B613" t="e">
        <f>VLOOKUP(A613, Individual_Pitching___Dashboard[[Name]:[G]], 6, FALSE)</f>
        <v>#N/A</v>
      </c>
      <c r="C613" t="e">
        <f>VLOOKUP(A613, Individual_Pitching___Dashboard[], 21,FALSE)/'SP Per G'!B613</f>
        <v>#N/A</v>
      </c>
      <c r="D613">
        <f>VLOOKUP(A613, 'Starter - Projections'!$B$2:$R$1380, 17, FALSE)/VLOOKUP(A613, 'Starter - Projections'!$B$2:$G$1380, 6, FALSE)</f>
        <v>1.8749999999999999E-2</v>
      </c>
    </row>
    <row r="614" spans="1:4" x14ac:dyDescent="0.45">
      <c r="A614" t="s">
        <v>1138</v>
      </c>
      <c r="B614" t="e">
        <f>VLOOKUP(A614, Individual_Pitching___Dashboard[[Name]:[G]], 6, FALSE)</f>
        <v>#N/A</v>
      </c>
      <c r="C614" t="e">
        <f>VLOOKUP(A614, Individual_Pitching___Dashboard[], 21,FALSE)/'SP Per G'!B614</f>
        <v>#N/A</v>
      </c>
      <c r="D614">
        <f>VLOOKUP(A614, 'Starter - Projections'!$B$2:$R$1380, 17, FALSE)/VLOOKUP(A614, 'Starter - Projections'!$B$2:$G$1380, 6, FALSE)</f>
        <v>1.4999999999999999E-2</v>
      </c>
    </row>
    <row r="615" spans="1:4" x14ac:dyDescent="0.45">
      <c r="A615" t="s">
        <v>1139</v>
      </c>
      <c r="B615" t="e">
        <f>VLOOKUP(A615, Individual_Pitching___Dashboard[[Name]:[G]], 6, FALSE)</f>
        <v>#N/A</v>
      </c>
      <c r="C615" t="e">
        <f>VLOOKUP(A615, Individual_Pitching___Dashboard[], 21,FALSE)/'SP Per G'!B615</f>
        <v>#N/A</v>
      </c>
      <c r="D615">
        <f>VLOOKUP(A615, 'Starter - Projections'!$B$2:$R$1380, 17, FALSE)/VLOOKUP(A615, 'Starter - Projections'!$B$2:$G$1380, 6, FALSE)</f>
        <v>0.01</v>
      </c>
    </row>
    <row r="616" spans="1:4" x14ac:dyDescent="0.45">
      <c r="A616" t="s">
        <v>1140</v>
      </c>
      <c r="B616" t="e">
        <f>VLOOKUP(A616, Individual_Pitching___Dashboard[[Name]:[G]], 6, FALSE)</f>
        <v>#N/A</v>
      </c>
      <c r="C616" t="e">
        <f>VLOOKUP(A616, Individual_Pitching___Dashboard[], 21,FALSE)/'SP Per G'!B616</f>
        <v>#N/A</v>
      </c>
      <c r="D616">
        <f>VLOOKUP(A616, 'Starter - Projections'!$B$2:$R$1380, 17, FALSE)/VLOOKUP(A616, 'Starter - Projections'!$B$2:$G$1380, 6, FALSE)</f>
        <v>0.01</v>
      </c>
    </row>
    <row r="617" spans="1:4" x14ac:dyDescent="0.45">
      <c r="A617" t="s">
        <v>1141</v>
      </c>
      <c r="B617" t="e">
        <f>VLOOKUP(A617, Individual_Pitching___Dashboard[[Name]:[G]], 6, FALSE)</f>
        <v>#N/A</v>
      </c>
      <c r="C617" t="e">
        <f>VLOOKUP(A617, Individual_Pitching___Dashboard[], 21,FALSE)/'SP Per G'!B617</f>
        <v>#N/A</v>
      </c>
      <c r="D617">
        <f>VLOOKUP(A617, 'Starter - Projections'!$B$2:$R$1380, 17, FALSE)/VLOOKUP(A617, 'Starter - Projections'!$B$2:$G$1380, 6, FALSE)</f>
        <v>1.3333333333333334E-2</v>
      </c>
    </row>
    <row r="618" spans="1:4" x14ac:dyDescent="0.45">
      <c r="A618" t="s">
        <v>1142</v>
      </c>
      <c r="B618" t="e">
        <f>VLOOKUP(A618, Individual_Pitching___Dashboard[[Name]:[G]], 6, FALSE)</f>
        <v>#N/A</v>
      </c>
      <c r="C618" t="e">
        <f>VLOOKUP(A618, Individual_Pitching___Dashboard[], 21,FALSE)/'SP Per G'!B618</f>
        <v>#N/A</v>
      </c>
      <c r="D618">
        <f>VLOOKUP(A618, 'Starter - Projections'!$B$2:$R$1380, 17, FALSE)/VLOOKUP(A618, 'Starter - Projections'!$B$2:$G$1380, 6, FALSE)</f>
        <v>1.2500000000000001E-2</v>
      </c>
    </row>
    <row r="619" spans="1:4" x14ac:dyDescent="0.45">
      <c r="A619" t="s">
        <v>1143</v>
      </c>
      <c r="B619" t="e">
        <f>VLOOKUP(A619, Individual_Pitching___Dashboard[[Name]:[G]], 6, FALSE)</f>
        <v>#N/A</v>
      </c>
      <c r="C619" t="e">
        <f>VLOOKUP(A619, Individual_Pitching___Dashboard[], 21,FALSE)/'SP Per G'!B619</f>
        <v>#N/A</v>
      </c>
      <c r="D619">
        <f>VLOOKUP(A619, 'Starter - Projections'!$B$2:$R$1380, 17, FALSE)/VLOOKUP(A619, 'Starter - Projections'!$B$2:$G$1380, 6, FALSE)</f>
        <v>1.4285714285714287E-2</v>
      </c>
    </row>
    <row r="620" spans="1:4" x14ac:dyDescent="0.45">
      <c r="A620" t="s">
        <v>1144</v>
      </c>
      <c r="B620" t="e">
        <f>VLOOKUP(A620, Individual_Pitching___Dashboard[[Name]:[G]], 6, FALSE)</f>
        <v>#N/A</v>
      </c>
      <c r="C620" t="e">
        <f>VLOOKUP(A620, Individual_Pitching___Dashboard[], 21,FALSE)/'SP Per G'!B620</f>
        <v>#N/A</v>
      </c>
      <c r="D620">
        <f>VLOOKUP(A620, 'Starter - Projections'!$B$2:$R$1380, 17, FALSE)/VLOOKUP(A620, 'Starter - Projections'!$B$2:$G$1380, 6, FALSE)</f>
        <v>6.6666666666666671E-3</v>
      </c>
    </row>
    <row r="621" spans="1:4" x14ac:dyDescent="0.45">
      <c r="A621" t="s">
        <v>1145</v>
      </c>
      <c r="B621" t="e">
        <f>VLOOKUP(A621, Individual_Pitching___Dashboard[[Name]:[G]], 6, FALSE)</f>
        <v>#N/A</v>
      </c>
      <c r="C621" t="e">
        <f>VLOOKUP(A621, Individual_Pitching___Dashboard[], 21,FALSE)/'SP Per G'!B621</f>
        <v>#N/A</v>
      </c>
      <c r="D621">
        <f>VLOOKUP(A621, 'Starter - Projections'!$B$2:$R$1380, 17, FALSE)/VLOOKUP(A621, 'Starter - Projections'!$B$2:$G$1380, 6, FALSE)</f>
        <v>7.1428571428571435E-3</v>
      </c>
    </row>
    <row r="622" spans="1:4" x14ac:dyDescent="0.45">
      <c r="A622" t="s">
        <v>1146</v>
      </c>
      <c r="B622" t="e">
        <f>VLOOKUP(A622, Individual_Pitching___Dashboard[[Name]:[G]], 6, FALSE)</f>
        <v>#N/A</v>
      </c>
      <c r="C622" t="e">
        <f>VLOOKUP(A622, Individual_Pitching___Dashboard[], 21,FALSE)/'SP Per G'!B622</f>
        <v>#N/A</v>
      </c>
      <c r="D622">
        <f>VLOOKUP(A622, 'Starter - Projections'!$B$2:$R$1380, 17, FALSE)/VLOOKUP(A622, 'Starter - Projections'!$B$2:$G$1380, 6, FALSE)</f>
        <v>6.6666666666666671E-3</v>
      </c>
    </row>
    <row r="623" spans="1:4" x14ac:dyDescent="0.45">
      <c r="A623" t="s">
        <v>1147</v>
      </c>
      <c r="B623" t="e">
        <f>VLOOKUP(A623, Individual_Pitching___Dashboard[[Name]:[G]], 6, FALSE)</f>
        <v>#N/A</v>
      </c>
      <c r="C623" t="e">
        <f>VLOOKUP(A623, Individual_Pitching___Dashboard[], 21,FALSE)/'SP Per G'!B623</f>
        <v>#N/A</v>
      </c>
      <c r="D623">
        <f>VLOOKUP(A623, 'Starter - Projections'!$B$2:$R$1380, 17, FALSE)/VLOOKUP(A623, 'Starter - Projections'!$B$2:$G$1380, 6, FALSE)</f>
        <v>4.3478260869565218E-3</v>
      </c>
    </row>
    <row r="624" spans="1:4" x14ac:dyDescent="0.45">
      <c r="A624" t="s">
        <v>1148</v>
      </c>
      <c r="B624" t="e">
        <f>VLOOKUP(A624, Individual_Pitching___Dashboard[[Name]:[G]], 6, FALSE)</f>
        <v>#N/A</v>
      </c>
      <c r="C624" t="e">
        <f>VLOOKUP(A624, Individual_Pitching___Dashboard[], 21,FALSE)/'SP Per G'!B624</f>
        <v>#N/A</v>
      </c>
      <c r="D624">
        <f>VLOOKUP(A624, 'Starter - Projections'!$B$2:$R$1380, 17, FALSE)/VLOOKUP(A624, 'Starter - Projections'!$B$2:$G$1380, 6, FALSE)</f>
        <v>4.7619047619047623E-3</v>
      </c>
    </row>
    <row r="625" spans="1:4" x14ac:dyDescent="0.45">
      <c r="A625" t="s">
        <v>1149</v>
      </c>
      <c r="B625" t="e">
        <f>VLOOKUP(A625, Individual_Pitching___Dashboard[[Name]:[G]], 6, FALSE)</f>
        <v>#N/A</v>
      </c>
      <c r="C625" t="e">
        <f>VLOOKUP(A625, Individual_Pitching___Dashboard[], 21,FALSE)/'SP Per G'!B625</f>
        <v>#N/A</v>
      </c>
      <c r="D625">
        <f>VLOOKUP(A625, 'Starter - Projections'!$B$2:$R$1380, 17, FALSE)/VLOOKUP(A625, 'Starter - Projections'!$B$2:$G$1380, 6, FALSE)</f>
        <v>0</v>
      </c>
    </row>
    <row r="626" spans="1:4" x14ac:dyDescent="0.45">
      <c r="A626" t="s">
        <v>1150</v>
      </c>
      <c r="B626" t="e">
        <f>VLOOKUP(A626, Individual_Pitching___Dashboard[[Name]:[G]], 6, FALSE)</f>
        <v>#N/A</v>
      </c>
      <c r="C626" t="e">
        <f>VLOOKUP(A626, Individual_Pitching___Dashboard[], 21,FALSE)/'SP Per G'!B626</f>
        <v>#N/A</v>
      </c>
      <c r="D626">
        <f>VLOOKUP(A626, 'Starter - Projections'!$B$2:$R$1380, 17, FALSE)/VLOOKUP(A626, 'Starter - Projections'!$B$2:$G$1380, 6, FALSE)</f>
        <v>0</v>
      </c>
    </row>
    <row r="627" spans="1:4" x14ac:dyDescent="0.45">
      <c r="A627" t="s">
        <v>1151</v>
      </c>
      <c r="B627" t="e">
        <f>VLOOKUP(A627, Individual_Pitching___Dashboard[[Name]:[G]], 6, FALSE)</f>
        <v>#N/A</v>
      </c>
      <c r="C627" t="e">
        <f>VLOOKUP(A627, Individual_Pitching___Dashboard[], 21,FALSE)/'SP Per G'!B627</f>
        <v>#N/A</v>
      </c>
      <c r="D627">
        <f>VLOOKUP(A627, 'Starter - Projections'!$B$2:$R$1380, 17, FALSE)/VLOOKUP(A627, 'Starter - Projections'!$B$2:$G$1380, 6, FALSE)</f>
        <v>0</v>
      </c>
    </row>
    <row r="628" spans="1:4" x14ac:dyDescent="0.45">
      <c r="A628" t="s">
        <v>1152</v>
      </c>
      <c r="B628" t="e">
        <f>VLOOKUP(A628, Individual_Pitching___Dashboard[[Name]:[G]], 6, FALSE)</f>
        <v>#N/A</v>
      </c>
      <c r="C628" t="e">
        <f>VLOOKUP(A628, Individual_Pitching___Dashboard[], 21,FALSE)/'SP Per G'!B628</f>
        <v>#N/A</v>
      </c>
      <c r="D628">
        <f>VLOOKUP(A628, 'Starter - Projections'!$B$2:$R$1380, 17, FALSE)/VLOOKUP(A628, 'Starter - Projections'!$B$2:$G$1380, 6, FALSE)</f>
        <v>0</v>
      </c>
    </row>
    <row r="629" spans="1:4" x14ac:dyDescent="0.45">
      <c r="A629" t="s">
        <v>1153</v>
      </c>
      <c r="B629" t="e">
        <f>VLOOKUP(A629, Individual_Pitching___Dashboard[[Name]:[G]], 6, FALSE)</f>
        <v>#N/A</v>
      </c>
      <c r="C629" t="e">
        <f>VLOOKUP(A629, Individual_Pitching___Dashboard[], 21,FALSE)/'SP Per G'!B629</f>
        <v>#N/A</v>
      </c>
      <c r="D629">
        <f>VLOOKUP(A629, 'Starter - Projections'!$B$2:$R$1380, 17, FALSE)/VLOOKUP(A629, 'Starter - Projections'!$B$2:$G$1380, 6, FALSE)</f>
        <v>-4.5454545454545461E-3</v>
      </c>
    </row>
    <row r="630" spans="1:4" x14ac:dyDescent="0.45">
      <c r="A630" t="s">
        <v>1154</v>
      </c>
      <c r="B630" t="e">
        <f>VLOOKUP(A630, Individual_Pitching___Dashboard[[Name]:[G]], 6, FALSE)</f>
        <v>#N/A</v>
      </c>
      <c r="C630" t="e">
        <f>VLOOKUP(A630, Individual_Pitching___Dashboard[], 21,FALSE)/'SP Per G'!B630</f>
        <v>#N/A</v>
      </c>
      <c r="D630">
        <f>VLOOKUP(A630, 'Starter - Projections'!$B$2:$R$1380, 17, FALSE)/VLOOKUP(A630, 'Starter - Projections'!$B$2:$G$1380, 6, FALSE)</f>
        <v>-5.8823529411764705E-3</v>
      </c>
    </row>
    <row r="631" spans="1:4" x14ac:dyDescent="0.45">
      <c r="A631" t="s">
        <v>577</v>
      </c>
      <c r="B631">
        <f>VLOOKUP(A631, Individual_Pitching___Dashboard[[Name]:[G]], 6, FALSE)</f>
        <v>6</v>
      </c>
      <c r="C631">
        <f>VLOOKUP(A631, Individual_Pitching___Dashboard[], 21,FALSE)/'SP Per G'!B631</f>
        <v>1.6666666666666666E-2</v>
      </c>
      <c r="D631">
        <f>VLOOKUP(A631, 'Starter - Projections'!$B$2:$R$1380, 17, FALSE)/VLOOKUP(A631, 'Starter - Projections'!$B$2:$G$1380, 6, FALSE)</f>
        <v>-5.5555555555555558E-3</v>
      </c>
    </row>
    <row r="632" spans="1:4" x14ac:dyDescent="0.45">
      <c r="A632" t="s">
        <v>1155</v>
      </c>
      <c r="B632" t="e">
        <f>VLOOKUP(A632, Individual_Pitching___Dashboard[[Name]:[G]], 6, FALSE)</f>
        <v>#N/A</v>
      </c>
      <c r="C632" t="e">
        <f>VLOOKUP(A632, Individual_Pitching___Dashboard[], 21,FALSE)/'SP Per G'!B632</f>
        <v>#N/A</v>
      </c>
      <c r="D632">
        <f>VLOOKUP(A632, 'Starter - Projections'!$B$2:$R$1380, 17, FALSE)/VLOOKUP(A632, 'Starter - Projections'!$B$2:$G$1380, 6, FALSE)</f>
        <v>-1.2500000000000001E-2</v>
      </c>
    </row>
    <row r="633" spans="1:4" x14ac:dyDescent="0.45">
      <c r="A633" t="s">
        <v>1156</v>
      </c>
      <c r="B633" t="e">
        <f>VLOOKUP(A633, Individual_Pitching___Dashboard[[Name]:[G]], 6, FALSE)</f>
        <v>#N/A</v>
      </c>
      <c r="C633" t="e">
        <f>VLOOKUP(A633, Individual_Pitching___Dashboard[], 21,FALSE)/'SP Per G'!B633</f>
        <v>#N/A</v>
      </c>
      <c r="D633">
        <f>VLOOKUP(A633, 'Starter - Projections'!$B$2:$R$1380, 17, FALSE)/VLOOKUP(A633, 'Starter - Projections'!$B$2:$G$1380, 6, FALSE)</f>
        <v>-1.1764705882352941E-2</v>
      </c>
    </row>
    <row r="634" spans="1:4" x14ac:dyDescent="0.45">
      <c r="A634" t="s">
        <v>1157</v>
      </c>
      <c r="B634" t="e">
        <f>VLOOKUP(A634, Individual_Pitching___Dashboard[[Name]:[G]], 6, FALSE)</f>
        <v>#N/A</v>
      </c>
      <c r="C634" t="e">
        <f>VLOOKUP(A634, Individual_Pitching___Dashboard[], 21,FALSE)/'SP Per G'!B634</f>
        <v>#N/A</v>
      </c>
      <c r="D634">
        <f>VLOOKUP(A634, 'Starter - Projections'!$B$2:$R$1380, 17, FALSE)/VLOOKUP(A634, 'Starter - Projections'!$B$2:$G$1380, 6, FALSE)</f>
        <v>-1.5789473684210527E-2</v>
      </c>
    </row>
    <row r="635" spans="1:4" x14ac:dyDescent="0.45">
      <c r="A635" t="s">
        <v>1158</v>
      </c>
      <c r="B635" t="e">
        <f>VLOOKUP(A635, Individual_Pitching___Dashboard[[Name]:[G]], 6, FALSE)</f>
        <v>#N/A</v>
      </c>
      <c r="C635" t="e">
        <f>VLOOKUP(A635, Individual_Pitching___Dashboard[], 21,FALSE)/'SP Per G'!B635</f>
        <v>#N/A</v>
      </c>
      <c r="D635">
        <f>VLOOKUP(A635, 'Starter - Projections'!$B$2:$R$1380, 17, FALSE)/VLOOKUP(A635, 'Starter - Projections'!$B$2:$G$1380, 6, FALSE)</f>
        <v>-1.5789473684210527E-2</v>
      </c>
    </row>
    <row r="636" spans="1:4" x14ac:dyDescent="0.45">
      <c r="A636" t="s">
        <v>582</v>
      </c>
      <c r="B636">
        <f>VLOOKUP(A636, Individual_Pitching___Dashboard[[Name]:[G]], 6, FALSE)</f>
        <v>7</v>
      </c>
      <c r="C636">
        <f>VLOOKUP(A636, Individual_Pitching___Dashboard[], 21,FALSE)/'SP Per G'!B636</f>
        <v>-1.4285714285714287E-2</v>
      </c>
      <c r="D636">
        <f>VLOOKUP(A636, 'Starter - Projections'!$B$2:$R$1380, 17, FALSE)/VLOOKUP(A636, 'Starter - Projections'!$B$2:$G$1380, 6, FALSE)</f>
        <v>4.5833333333333337E-2</v>
      </c>
    </row>
    <row r="637" spans="1:4" x14ac:dyDescent="0.45">
      <c r="A637" t="s">
        <v>627</v>
      </c>
      <c r="B637">
        <f>VLOOKUP(A637, Individual_Pitching___Dashboard[[Name]:[G]], 6, FALSE)</f>
        <v>7</v>
      </c>
      <c r="C637">
        <f>VLOOKUP(A637, Individual_Pitching___Dashboard[], 21,FALSE)/'SP Per G'!B637</f>
        <v>0</v>
      </c>
      <c r="D637">
        <f>VLOOKUP(A637, 'Starter - Projections'!$B$2:$R$1380, 17, FALSE)/VLOOKUP(A637, 'Starter - Projections'!$B$2:$G$1380, 6, FALSE)</f>
        <v>2.1052631578947368E-2</v>
      </c>
    </row>
    <row r="638" spans="1:4" x14ac:dyDescent="0.45">
      <c r="A638" t="s">
        <v>1159</v>
      </c>
      <c r="B638">
        <f>VLOOKUP(A638, Individual_Pitching___Dashboard[[Name]:[G]], 6, FALSE)</f>
        <v>8</v>
      </c>
      <c r="C638">
        <f>VLOOKUP(A638, Individual_Pitching___Dashboard[], 21,FALSE)/'SP Per G'!B638</f>
        <v>0</v>
      </c>
      <c r="D638">
        <f>VLOOKUP(A638, 'Starter - Projections'!$B$2:$R$1380, 17, FALSE)/VLOOKUP(A638, 'Starter - Projections'!$B$2:$G$1380, 6, FALSE)</f>
        <v>3.8095238095238099E-2</v>
      </c>
    </row>
    <row r="639" spans="1:4" x14ac:dyDescent="0.45">
      <c r="A639" t="s">
        <v>1160</v>
      </c>
      <c r="B639" t="e">
        <f>VLOOKUP(A639, Individual_Pitching___Dashboard[[Name]:[G]], 6, FALSE)</f>
        <v>#N/A</v>
      </c>
      <c r="C639" t="e">
        <f>VLOOKUP(A639, Individual_Pitching___Dashboard[], 21,FALSE)/'SP Per G'!B639</f>
        <v>#N/A</v>
      </c>
      <c r="D639">
        <f>VLOOKUP(A639, 'Starter - Projections'!$B$2:$R$1380, 17, FALSE)/VLOOKUP(A639, 'Starter - Projections'!$B$2:$G$1380, 6, FALSE)</f>
        <v>2.4999999999999998E-2</v>
      </c>
    </row>
    <row r="640" spans="1:4" x14ac:dyDescent="0.45">
      <c r="A640" t="s">
        <v>1161</v>
      </c>
      <c r="B640" t="e">
        <f>VLOOKUP(A640, Individual_Pitching___Dashboard[[Name]:[G]], 6, FALSE)</f>
        <v>#N/A</v>
      </c>
      <c r="C640" t="e">
        <f>VLOOKUP(A640, Individual_Pitching___Dashboard[], 21,FALSE)/'SP Per G'!B640</f>
        <v>#N/A</v>
      </c>
      <c r="D640">
        <f>VLOOKUP(A640, 'Starter - Projections'!$B$2:$R$1380, 17, FALSE)/VLOOKUP(A640, 'Starter - Projections'!$B$2:$G$1380, 6, FALSE)</f>
        <v>2.6923076923076921E-2</v>
      </c>
    </row>
    <row r="641" spans="1:4" x14ac:dyDescent="0.45">
      <c r="A641" t="s">
        <v>1162</v>
      </c>
      <c r="B641" t="e">
        <f>VLOOKUP(A641, Individual_Pitching___Dashboard[[Name]:[G]], 6, FALSE)</f>
        <v>#N/A</v>
      </c>
      <c r="C641" t="e">
        <f>VLOOKUP(A641, Individual_Pitching___Dashboard[], 21,FALSE)/'SP Per G'!B641</f>
        <v>#N/A</v>
      </c>
      <c r="D641">
        <f>VLOOKUP(A641, 'Starter - Projections'!$B$2:$R$1380, 17, FALSE)/VLOOKUP(A641, 'Starter - Projections'!$B$2:$G$1380, 6, FALSE)</f>
        <v>1.8749999999999999E-2</v>
      </c>
    </row>
    <row r="642" spans="1:4" x14ac:dyDescent="0.45">
      <c r="A642" t="s">
        <v>1163</v>
      </c>
      <c r="B642" t="e">
        <f>VLOOKUP(A642, Individual_Pitching___Dashboard[[Name]:[G]], 6, FALSE)</f>
        <v>#N/A</v>
      </c>
      <c r="C642" t="e">
        <f>VLOOKUP(A642, Individual_Pitching___Dashboard[], 21,FALSE)/'SP Per G'!B642</f>
        <v>#N/A</v>
      </c>
      <c r="D642">
        <f>VLOOKUP(A642, 'Starter - Projections'!$B$2:$R$1380, 17, FALSE)/VLOOKUP(A642, 'Starter - Projections'!$B$2:$G$1380, 6, FALSE)</f>
        <v>2.7272727272727271E-2</v>
      </c>
    </row>
    <row r="643" spans="1:4" x14ac:dyDescent="0.45">
      <c r="A643" t="s">
        <v>1164</v>
      </c>
      <c r="B643" t="e">
        <f>VLOOKUP(A643, Individual_Pitching___Dashboard[[Name]:[G]], 6, FALSE)</f>
        <v>#N/A</v>
      </c>
      <c r="C643" t="e">
        <f>VLOOKUP(A643, Individual_Pitching___Dashboard[], 21,FALSE)/'SP Per G'!B643</f>
        <v>#N/A</v>
      </c>
      <c r="D643">
        <f>VLOOKUP(A643, 'Starter - Projections'!$B$2:$R$1380, 17, FALSE)/VLOOKUP(A643, 'Starter - Projections'!$B$2:$G$1380, 6, FALSE)</f>
        <v>2.6086956521739129E-2</v>
      </c>
    </row>
    <row r="644" spans="1:4" x14ac:dyDescent="0.45">
      <c r="A644" t="s">
        <v>1165</v>
      </c>
      <c r="B644" t="e">
        <f>VLOOKUP(A644, Individual_Pitching___Dashboard[[Name]:[G]], 6, FALSE)</f>
        <v>#N/A</v>
      </c>
      <c r="C644" t="e">
        <f>VLOOKUP(A644, Individual_Pitching___Dashboard[], 21,FALSE)/'SP Per G'!B644</f>
        <v>#N/A</v>
      </c>
      <c r="D644">
        <f>VLOOKUP(A644, 'Starter - Projections'!$B$2:$R$1380, 17, FALSE)/VLOOKUP(A644, 'Starter - Projections'!$B$2:$G$1380, 6, FALSE)</f>
        <v>2.5000000000000001E-2</v>
      </c>
    </row>
    <row r="645" spans="1:4" x14ac:dyDescent="0.45">
      <c r="A645" t="s">
        <v>1166</v>
      </c>
      <c r="B645" t="e">
        <f>VLOOKUP(A645, Individual_Pitching___Dashboard[[Name]:[G]], 6, FALSE)</f>
        <v>#N/A</v>
      </c>
      <c r="C645" t="e">
        <f>VLOOKUP(A645, Individual_Pitching___Dashboard[], 21,FALSE)/'SP Per G'!B645</f>
        <v>#N/A</v>
      </c>
      <c r="D645">
        <f>VLOOKUP(A645, 'Starter - Projections'!$B$2:$R$1380, 17, FALSE)/VLOOKUP(A645, 'Starter - Projections'!$B$2:$G$1380, 6, FALSE)</f>
        <v>3.125E-2</v>
      </c>
    </row>
    <row r="646" spans="1:4" x14ac:dyDescent="0.45">
      <c r="A646" t="s">
        <v>1167</v>
      </c>
      <c r="B646" t="e">
        <f>VLOOKUP(A646, Individual_Pitching___Dashboard[[Name]:[G]], 6, FALSE)</f>
        <v>#N/A</v>
      </c>
      <c r="C646" t="e">
        <f>VLOOKUP(A646, Individual_Pitching___Dashboard[], 21,FALSE)/'SP Per G'!B646</f>
        <v>#N/A</v>
      </c>
      <c r="D646">
        <f>VLOOKUP(A646, 'Starter - Projections'!$B$2:$R$1380, 17, FALSE)/VLOOKUP(A646, 'Starter - Projections'!$B$2:$G$1380, 6, FALSE)</f>
        <v>2.6315789473684209E-2</v>
      </c>
    </row>
    <row r="647" spans="1:4" x14ac:dyDescent="0.45">
      <c r="A647" t="s">
        <v>1168</v>
      </c>
      <c r="B647" t="e">
        <f>VLOOKUP(A647, Individual_Pitching___Dashboard[[Name]:[G]], 6, FALSE)</f>
        <v>#N/A</v>
      </c>
      <c r="C647" t="e">
        <f>VLOOKUP(A647, Individual_Pitching___Dashboard[], 21,FALSE)/'SP Per G'!B647</f>
        <v>#N/A</v>
      </c>
      <c r="D647">
        <f>VLOOKUP(A647, 'Starter - Projections'!$B$2:$R$1380, 17, FALSE)/VLOOKUP(A647, 'Starter - Projections'!$B$2:$G$1380, 6, FALSE)</f>
        <v>0.02</v>
      </c>
    </row>
    <row r="648" spans="1:4" x14ac:dyDescent="0.45">
      <c r="A648" t="s">
        <v>586</v>
      </c>
      <c r="B648">
        <f>VLOOKUP(A648, Individual_Pitching___Dashboard[[Name]:[G]], 6, FALSE)</f>
        <v>3</v>
      </c>
      <c r="C648">
        <f>VLOOKUP(A648, Individual_Pitching___Dashboard[], 21,FALSE)/'SP Per G'!B648</f>
        <v>0.13333333333333333</v>
      </c>
      <c r="D648">
        <f>VLOOKUP(A648, 'Starter - Projections'!$B$2:$R$1380, 17, FALSE)/VLOOKUP(A648, 'Starter - Projections'!$B$2:$G$1380, 6, FALSE)</f>
        <v>2.5000000000000001E-2</v>
      </c>
    </row>
    <row r="649" spans="1:4" x14ac:dyDescent="0.45">
      <c r="A649" t="s">
        <v>1169</v>
      </c>
      <c r="B649" t="e">
        <f>VLOOKUP(A649, Individual_Pitching___Dashboard[[Name]:[G]], 6, FALSE)</f>
        <v>#N/A</v>
      </c>
      <c r="C649" t="e">
        <f>VLOOKUP(A649, Individual_Pitching___Dashboard[], 21,FALSE)/'SP Per G'!B649</f>
        <v>#N/A</v>
      </c>
      <c r="D649">
        <f>VLOOKUP(A649, 'Starter - Projections'!$B$2:$R$1380, 17, FALSE)/VLOOKUP(A649, 'Starter - Projections'!$B$2:$G$1380, 6, FALSE)</f>
        <v>1.5384615384615385E-2</v>
      </c>
    </row>
    <row r="650" spans="1:4" x14ac:dyDescent="0.45">
      <c r="A650" t="s">
        <v>1170</v>
      </c>
      <c r="B650" t="e">
        <f>VLOOKUP(A650, Individual_Pitching___Dashboard[[Name]:[G]], 6, FALSE)</f>
        <v>#N/A</v>
      </c>
      <c r="C650" t="e">
        <f>VLOOKUP(A650, Individual_Pitching___Dashboard[], 21,FALSE)/'SP Per G'!B650</f>
        <v>#N/A</v>
      </c>
      <c r="D650">
        <f>VLOOKUP(A650, 'Starter - Projections'!$B$2:$R$1380, 17, FALSE)/VLOOKUP(A650, 'Starter - Projections'!$B$2:$G$1380, 6, FALSE)</f>
        <v>1.7391304347826087E-2</v>
      </c>
    </row>
    <row r="651" spans="1:4" x14ac:dyDescent="0.45">
      <c r="A651" t="s">
        <v>1171</v>
      </c>
      <c r="B651" t="e">
        <f>VLOOKUP(A651, Individual_Pitching___Dashboard[[Name]:[G]], 6, FALSE)</f>
        <v>#N/A</v>
      </c>
      <c r="C651" t="e">
        <f>VLOOKUP(A651, Individual_Pitching___Dashboard[], 21,FALSE)/'SP Per G'!B651</f>
        <v>#N/A</v>
      </c>
      <c r="D651">
        <f>VLOOKUP(A651, 'Starter - Projections'!$B$2:$R$1380, 17, FALSE)/VLOOKUP(A651, 'Starter - Projections'!$B$2:$G$1380, 6, FALSE)</f>
        <v>1.5384615384615385E-2</v>
      </c>
    </row>
    <row r="652" spans="1:4" x14ac:dyDescent="0.45">
      <c r="A652" t="s">
        <v>1172</v>
      </c>
      <c r="B652" t="e">
        <f>VLOOKUP(A652, Individual_Pitching___Dashboard[[Name]:[G]], 6, FALSE)</f>
        <v>#N/A</v>
      </c>
      <c r="C652" t="e">
        <f>VLOOKUP(A652, Individual_Pitching___Dashboard[], 21,FALSE)/'SP Per G'!B652</f>
        <v>#N/A</v>
      </c>
      <c r="D652">
        <f>VLOOKUP(A652, 'Starter - Projections'!$B$2:$R$1380, 17, FALSE)/VLOOKUP(A652, 'Starter - Projections'!$B$2:$G$1380, 6, FALSE)</f>
        <v>2.3076923076923075E-2</v>
      </c>
    </row>
    <row r="653" spans="1:4" x14ac:dyDescent="0.45">
      <c r="A653" t="s">
        <v>1173</v>
      </c>
      <c r="B653" t="e">
        <f>VLOOKUP(A653, Individual_Pitching___Dashboard[[Name]:[G]], 6, FALSE)</f>
        <v>#N/A</v>
      </c>
      <c r="C653" t="e">
        <f>VLOOKUP(A653, Individual_Pitching___Dashboard[], 21,FALSE)/'SP Per G'!B653</f>
        <v>#N/A</v>
      </c>
      <c r="D653">
        <f>VLOOKUP(A653, 'Starter - Projections'!$B$2:$R$1380, 17, FALSE)/VLOOKUP(A653, 'Starter - Projections'!$B$2:$G$1380, 6, FALSE)</f>
        <v>1.1111111111111112E-2</v>
      </c>
    </row>
    <row r="654" spans="1:4" x14ac:dyDescent="0.45">
      <c r="A654" t="s">
        <v>1174</v>
      </c>
      <c r="B654" t="e">
        <f>VLOOKUP(A654, Individual_Pitching___Dashboard[[Name]:[G]], 6, FALSE)</f>
        <v>#N/A</v>
      </c>
      <c r="C654" t="e">
        <f>VLOOKUP(A654, Individual_Pitching___Dashboard[], 21,FALSE)/'SP Per G'!B654</f>
        <v>#N/A</v>
      </c>
      <c r="D654">
        <f>VLOOKUP(A654, 'Starter - Projections'!$B$2:$R$1380, 17, FALSE)/VLOOKUP(A654, 'Starter - Projections'!$B$2:$G$1380, 6, FALSE)</f>
        <v>1.2E-2</v>
      </c>
    </row>
    <row r="655" spans="1:4" x14ac:dyDescent="0.45">
      <c r="A655" t="s">
        <v>1175</v>
      </c>
      <c r="B655" t="e">
        <f>VLOOKUP(A655, Individual_Pitching___Dashboard[[Name]:[G]], 6, FALSE)</f>
        <v>#N/A</v>
      </c>
      <c r="C655" t="e">
        <f>VLOOKUP(A655, Individual_Pitching___Dashboard[], 21,FALSE)/'SP Per G'!B655</f>
        <v>#N/A</v>
      </c>
      <c r="D655">
        <f>VLOOKUP(A655, 'Starter - Projections'!$B$2:$R$1380, 17, FALSE)/VLOOKUP(A655, 'Starter - Projections'!$B$2:$G$1380, 6, FALSE)</f>
        <v>1.6666666666666666E-2</v>
      </c>
    </row>
    <row r="656" spans="1:4" x14ac:dyDescent="0.45">
      <c r="A656" t="s">
        <v>1176</v>
      </c>
      <c r="B656" t="e">
        <f>VLOOKUP(A656, Individual_Pitching___Dashboard[[Name]:[G]], 6, FALSE)</f>
        <v>#N/A</v>
      </c>
      <c r="C656" t="e">
        <f>VLOOKUP(A656, Individual_Pitching___Dashboard[], 21,FALSE)/'SP Per G'!B656</f>
        <v>#N/A</v>
      </c>
      <c r="D656">
        <f>VLOOKUP(A656, 'Starter - Projections'!$B$2:$R$1380, 17, FALSE)/VLOOKUP(A656, 'Starter - Projections'!$B$2:$G$1380, 6, FALSE)</f>
        <v>1.2E-2</v>
      </c>
    </row>
    <row r="657" spans="1:4" x14ac:dyDescent="0.45">
      <c r="A657" t="s">
        <v>1177</v>
      </c>
      <c r="B657" t="e">
        <f>VLOOKUP(A657, Individual_Pitching___Dashboard[[Name]:[G]], 6, FALSE)</f>
        <v>#N/A</v>
      </c>
      <c r="C657" t="e">
        <f>VLOOKUP(A657, Individual_Pitching___Dashboard[], 21,FALSE)/'SP Per G'!B657</f>
        <v>#N/A</v>
      </c>
      <c r="D657">
        <f>VLOOKUP(A657, 'Starter - Projections'!$B$2:$R$1380, 17, FALSE)/VLOOKUP(A657, 'Starter - Projections'!$B$2:$G$1380, 6, FALSE)</f>
        <v>7.1428571428571435E-3</v>
      </c>
    </row>
    <row r="658" spans="1:4" x14ac:dyDescent="0.45">
      <c r="A658" t="s">
        <v>1178</v>
      </c>
      <c r="B658" t="e">
        <f>VLOOKUP(A658, Individual_Pitching___Dashboard[[Name]:[G]], 6, FALSE)</f>
        <v>#N/A</v>
      </c>
      <c r="C658" t="e">
        <f>VLOOKUP(A658, Individual_Pitching___Dashboard[], 21,FALSE)/'SP Per G'!B658</f>
        <v>#N/A</v>
      </c>
      <c r="D658">
        <f>VLOOKUP(A658, 'Starter - Projections'!$B$2:$R$1380, 17, FALSE)/VLOOKUP(A658, 'Starter - Projections'!$B$2:$G$1380, 6, FALSE)</f>
        <v>9.5238095238095247E-3</v>
      </c>
    </row>
    <row r="659" spans="1:4" x14ac:dyDescent="0.45">
      <c r="A659" t="s">
        <v>1179</v>
      </c>
      <c r="B659" t="e">
        <f>VLOOKUP(A659, Individual_Pitching___Dashboard[[Name]:[G]], 6, FALSE)</f>
        <v>#N/A</v>
      </c>
      <c r="C659" t="e">
        <f>VLOOKUP(A659, Individual_Pitching___Dashboard[], 21,FALSE)/'SP Per G'!B659</f>
        <v>#N/A</v>
      </c>
      <c r="D659">
        <f>VLOOKUP(A659, 'Starter - Projections'!$B$2:$R$1380, 17, FALSE)/VLOOKUP(A659, 'Starter - Projections'!$B$2:$G$1380, 6, FALSE)</f>
        <v>1.1764705882352941E-2</v>
      </c>
    </row>
    <row r="660" spans="1:4" x14ac:dyDescent="0.45">
      <c r="A660" t="s">
        <v>1180</v>
      </c>
      <c r="B660" t="e">
        <f>VLOOKUP(A660, Individual_Pitching___Dashboard[[Name]:[G]], 6, FALSE)</f>
        <v>#N/A</v>
      </c>
      <c r="C660" t="e">
        <f>VLOOKUP(A660, Individual_Pitching___Dashboard[], 21,FALSE)/'SP Per G'!B660</f>
        <v>#N/A</v>
      </c>
      <c r="D660">
        <f>VLOOKUP(A660, 'Starter - Projections'!$B$2:$R$1380, 17, FALSE)/VLOOKUP(A660, 'Starter - Projections'!$B$2:$G$1380, 6, FALSE)</f>
        <v>1.1764705882352941E-2</v>
      </c>
    </row>
    <row r="661" spans="1:4" x14ac:dyDescent="0.45">
      <c r="A661" t="s">
        <v>1181</v>
      </c>
      <c r="B661" t="e">
        <f>VLOOKUP(A661, Individual_Pitching___Dashboard[[Name]:[G]], 6, FALSE)</f>
        <v>#N/A</v>
      </c>
      <c r="C661" t="e">
        <f>VLOOKUP(A661, Individual_Pitching___Dashboard[], 21,FALSE)/'SP Per G'!B661</f>
        <v>#N/A</v>
      </c>
      <c r="D661">
        <f>VLOOKUP(A661, 'Starter - Projections'!$B$2:$R$1380, 17, FALSE)/VLOOKUP(A661, 'Starter - Projections'!$B$2:$G$1380, 6, FALSE)</f>
        <v>1.0526315789473684E-2</v>
      </c>
    </row>
    <row r="662" spans="1:4" x14ac:dyDescent="0.45">
      <c r="A662" t="s">
        <v>1182</v>
      </c>
      <c r="B662" t="e">
        <f>VLOOKUP(A662, Individual_Pitching___Dashboard[[Name]:[G]], 6, FALSE)</f>
        <v>#N/A</v>
      </c>
      <c r="C662" t="e">
        <f>VLOOKUP(A662, Individual_Pitching___Dashboard[], 21,FALSE)/'SP Per G'!B662</f>
        <v>#N/A</v>
      </c>
      <c r="D662">
        <f>VLOOKUP(A662, 'Starter - Projections'!$B$2:$R$1380, 17, FALSE)/VLOOKUP(A662, 'Starter - Projections'!$B$2:$G$1380, 6, FALSE)</f>
        <v>8.0000000000000002E-3</v>
      </c>
    </row>
    <row r="663" spans="1:4" x14ac:dyDescent="0.45">
      <c r="A663" t="s">
        <v>1183</v>
      </c>
      <c r="B663" t="e">
        <f>VLOOKUP(A663, Individual_Pitching___Dashboard[[Name]:[G]], 6, FALSE)</f>
        <v>#N/A</v>
      </c>
      <c r="C663" t="e">
        <f>VLOOKUP(A663, Individual_Pitching___Dashboard[], 21,FALSE)/'SP Per G'!B663</f>
        <v>#N/A</v>
      </c>
      <c r="D663">
        <f>VLOOKUP(A663, 'Starter - Projections'!$B$2:$R$1380, 17, FALSE)/VLOOKUP(A663, 'Starter - Projections'!$B$2:$G$1380, 6, FALSE)</f>
        <v>7.1428571428571435E-3</v>
      </c>
    </row>
    <row r="664" spans="1:4" x14ac:dyDescent="0.45">
      <c r="A664" t="s">
        <v>1184</v>
      </c>
      <c r="B664" t="e">
        <f>VLOOKUP(A664, Individual_Pitching___Dashboard[[Name]:[G]], 6, FALSE)</f>
        <v>#N/A</v>
      </c>
      <c r="C664" t="e">
        <f>VLOOKUP(A664, Individual_Pitching___Dashboard[], 21,FALSE)/'SP Per G'!B664</f>
        <v>#N/A</v>
      </c>
      <c r="D664">
        <f>VLOOKUP(A664, 'Starter - Projections'!$B$2:$R$1380, 17, FALSE)/VLOOKUP(A664, 'Starter - Projections'!$B$2:$G$1380, 6, FALSE)</f>
        <v>6.4516129032258064E-3</v>
      </c>
    </row>
    <row r="665" spans="1:4" x14ac:dyDescent="0.45">
      <c r="A665" t="s">
        <v>1185</v>
      </c>
      <c r="B665" t="e">
        <f>VLOOKUP(A665, Individual_Pitching___Dashboard[[Name]:[G]], 6, FALSE)</f>
        <v>#N/A</v>
      </c>
      <c r="C665" t="e">
        <f>VLOOKUP(A665, Individual_Pitching___Dashboard[], 21,FALSE)/'SP Per G'!B665</f>
        <v>#N/A</v>
      </c>
      <c r="D665">
        <f>VLOOKUP(A665, 'Starter - Projections'!$B$2:$R$1380, 17, FALSE)/VLOOKUP(A665, 'Starter - Projections'!$B$2:$G$1380, 6, FALSE)</f>
        <v>1.1764705882352941E-2</v>
      </c>
    </row>
    <row r="666" spans="1:4" x14ac:dyDescent="0.45">
      <c r="A666" t="s">
        <v>1186</v>
      </c>
      <c r="B666" t="e">
        <f>VLOOKUP(A666, Individual_Pitching___Dashboard[[Name]:[G]], 6, FALSE)</f>
        <v>#N/A</v>
      </c>
      <c r="C666" t="e">
        <f>VLOOKUP(A666, Individual_Pitching___Dashboard[], 21,FALSE)/'SP Per G'!B666</f>
        <v>#N/A</v>
      </c>
      <c r="D666">
        <f>VLOOKUP(A666, 'Starter - Projections'!$B$2:$R$1380, 17, FALSE)/VLOOKUP(A666, 'Starter - Projections'!$B$2:$G$1380, 6, FALSE)</f>
        <v>5.0000000000000001E-3</v>
      </c>
    </row>
    <row r="667" spans="1:4" x14ac:dyDescent="0.45">
      <c r="A667" t="s">
        <v>1187</v>
      </c>
      <c r="B667" t="e">
        <f>VLOOKUP(A667, Individual_Pitching___Dashboard[[Name]:[G]], 6, FALSE)</f>
        <v>#N/A</v>
      </c>
      <c r="C667" t="e">
        <f>VLOOKUP(A667, Individual_Pitching___Dashboard[], 21,FALSE)/'SP Per G'!B667</f>
        <v>#N/A</v>
      </c>
      <c r="D667">
        <f>VLOOKUP(A667, 'Starter - Projections'!$B$2:$R$1380, 17, FALSE)/VLOOKUP(A667, 'Starter - Projections'!$B$2:$G$1380, 6, FALSE)</f>
        <v>3.7037037037037038E-3</v>
      </c>
    </row>
    <row r="668" spans="1:4" x14ac:dyDescent="0.45">
      <c r="A668" t="s">
        <v>1188</v>
      </c>
      <c r="B668" t="e">
        <f>VLOOKUP(A668, Individual_Pitching___Dashboard[[Name]:[G]], 6, FALSE)</f>
        <v>#N/A</v>
      </c>
      <c r="C668" t="e">
        <f>VLOOKUP(A668, Individual_Pitching___Dashboard[], 21,FALSE)/'SP Per G'!B668</f>
        <v>#N/A</v>
      </c>
      <c r="D668">
        <f>VLOOKUP(A668, 'Starter - Projections'!$B$2:$R$1380, 17, FALSE)/VLOOKUP(A668, 'Starter - Projections'!$B$2:$G$1380, 6, FALSE)</f>
        <v>4.7619047619047623E-3</v>
      </c>
    </row>
    <row r="669" spans="1:4" x14ac:dyDescent="0.45">
      <c r="A669" t="s">
        <v>1189</v>
      </c>
      <c r="B669" t="e">
        <f>VLOOKUP(A669, Individual_Pitching___Dashboard[[Name]:[G]], 6, FALSE)</f>
        <v>#N/A</v>
      </c>
      <c r="C669" t="e">
        <f>VLOOKUP(A669, Individual_Pitching___Dashboard[], 21,FALSE)/'SP Per G'!B669</f>
        <v>#N/A</v>
      </c>
      <c r="D669">
        <f>VLOOKUP(A669, 'Starter - Projections'!$B$2:$R$1380, 17, FALSE)/VLOOKUP(A669, 'Starter - Projections'!$B$2:$G$1380, 6, FALSE)</f>
        <v>0</v>
      </c>
    </row>
    <row r="670" spans="1:4" x14ac:dyDescent="0.45">
      <c r="A670" t="s">
        <v>1190</v>
      </c>
      <c r="B670" t="e">
        <f>VLOOKUP(A670, Individual_Pitching___Dashboard[[Name]:[G]], 6, FALSE)</f>
        <v>#N/A</v>
      </c>
      <c r="C670" t="e">
        <f>VLOOKUP(A670, Individual_Pitching___Dashboard[], 21,FALSE)/'SP Per G'!B670</f>
        <v>#N/A</v>
      </c>
      <c r="D670">
        <f>VLOOKUP(A670, 'Starter - Projections'!$B$2:$R$1380, 17, FALSE)/VLOOKUP(A670, 'Starter - Projections'!$B$2:$G$1380, 6, FALSE)</f>
        <v>0</v>
      </c>
    </row>
    <row r="671" spans="1:4" x14ac:dyDescent="0.45">
      <c r="A671" t="s">
        <v>1191</v>
      </c>
      <c r="B671" t="e">
        <f>VLOOKUP(A671, Individual_Pitching___Dashboard[[Name]:[G]], 6, FALSE)</f>
        <v>#N/A</v>
      </c>
      <c r="C671" t="e">
        <f>VLOOKUP(A671, Individual_Pitching___Dashboard[], 21,FALSE)/'SP Per G'!B671</f>
        <v>#N/A</v>
      </c>
      <c r="D671">
        <f>VLOOKUP(A671, 'Starter - Projections'!$B$2:$R$1380, 17, FALSE)/VLOOKUP(A671, 'Starter - Projections'!$B$2:$G$1380, 6, FALSE)</f>
        <v>0</v>
      </c>
    </row>
    <row r="672" spans="1:4" x14ac:dyDescent="0.45">
      <c r="A672" t="s">
        <v>1192</v>
      </c>
      <c r="B672" t="e">
        <f>VLOOKUP(A672, Individual_Pitching___Dashboard[[Name]:[G]], 6, FALSE)</f>
        <v>#N/A</v>
      </c>
      <c r="C672" t="e">
        <f>VLOOKUP(A672, Individual_Pitching___Dashboard[], 21,FALSE)/'SP Per G'!B672</f>
        <v>#N/A</v>
      </c>
      <c r="D672">
        <f>VLOOKUP(A672, 'Starter - Projections'!$B$2:$R$1380, 17, FALSE)/VLOOKUP(A672, 'Starter - Projections'!$B$2:$G$1380, 6, FALSE)</f>
        <v>0</v>
      </c>
    </row>
    <row r="673" spans="1:4" x14ac:dyDescent="0.45">
      <c r="A673" t="s">
        <v>1193</v>
      </c>
      <c r="B673" t="e">
        <f>VLOOKUP(A673, Individual_Pitching___Dashboard[[Name]:[G]], 6, FALSE)</f>
        <v>#N/A</v>
      </c>
      <c r="C673" t="e">
        <f>VLOOKUP(A673, Individual_Pitching___Dashboard[], 21,FALSE)/'SP Per G'!B673</f>
        <v>#N/A</v>
      </c>
      <c r="D673">
        <f>VLOOKUP(A673, 'Starter - Projections'!$B$2:$R$1380, 17, FALSE)/VLOOKUP(A673, 'Starter - Projections'!$B$2:$G$1380, 6, FALSE)</f>
        <v>-4.0000000000000001E-3</v>
      </c>
    </row>
    <row r="674" spans="1:4" x14ac:dyDescent="0.45">
      <c r="A674" t="s">
        <v>1194</v>
      </c>
      <c r="B674" t="e">
        <f>VLOOKUP(A674, Individual_Pitching___Dashboard[[Name]:[G]], 6, FALSE)</f>
        <v>#N/A</v>
      </c>
      <c r="C674" t="e">
        <f>VLOOKUP(A674, Individual_Pitching___Dashboard[], 21,FALSE)/'SP Per G'!B674</f>
        <v>#N/A</v>
      </c>
      <c r="D674">
        <f>VLOOKUP(A674, 'Starter - Projections'!$B$2:$R$1380, 17, FALSE)/VLOOKUP(A674, 'Starter - Projections'!$B$2:$G$1380, 6, FALSE)</f>
        <v>-6.2500000000000003E-3</v>
      </c>
    </row>
    <row r="675" spans="1:4" x14ac:dyDescent="0.45">
      <c r="A675" t="s">
        <v>1195</v>
      </c>
      <c r="B675" t="e">
        <f>VLOOKUP(A675, Individual_Pitching___Dashboard[[Name]:[G]], 6, FALSE)</f>
        <v>#N/A</v>
      </c>
      <c r="C675" t="e">
        <f>VLOOKUP(A675, Individual_Pitching___Dashboard[], 21,FALSE)/'SP Per G'!B675</f>
        <v>#N/A</v>
      </c>
      <c r="D675">
        <f>VLOOKUP(A675, 'Starter - Projections'!$B$2:$R$1380, 17, FALSE)/VLOOKUP(A675, 'Starter - Projections'!$B$2:$G$1380, 6, FALSE)</f>
        <v>-6.2500000000000003E-3</v>
      </c>
    </row>
    <row r="676" spans="1:4" x14ac:dyDescent="0.45">
      <c r="A676" t="s">
        <v>1196</v>
      </c>
      <c r="B676" t="e">
        <f>VLOOKUP(A676, Individual_Pitching___Dashboard[[Name]:[G]], 6, FALSE)</f>
        <v>#N/A</v>
      </c>
      <c r="C676" t="e">
        <f>VLOOKUP(A676, Individual_Pitching___Dashboard[], 21,FALSE)/'SP Per G'!B676</f>
        <v>#N/A</v>
      </c>
      <c r="D676">
        <f>VLOOKUP(A676, 'Starter - Projections'!$B$2:$R$1380, 17, FALSE)/VLOOKUP(A676, 'Starter - Projections'!$B$2:$G$1380, 6, FALSE)</f>
        <v>-1.5789473684210527E-2</v>
      </c>
    </row>
    <row r="677" spans="1:4" x14ac:dyDescent="0.45">
      <c r="A677" t="s">
        <v>1197</v>
      </c>
      <c r="B677" t="e">
        <f>VLOOKUP(A677, Individual_Pitching___Dashboard[[Name]:[G]], 6, FALSE)</f>
        <v>#N/A</v>
      </c>
      <c r="C677" t="e">
        <f>VLOOKUP(A677, Individual_Pitching___Dashboard[], 21,FALSE)/'SP Per G'!B677</f>
        <v>#N/A</v>
      </c>
      <c r="D677">
        <f>VLOOKUP(A677, 'Starter - Projections'!$B$2:$R$1380, 17, FALSE)/VLOOKUP(A677, 'Starter - Projections'!$B$2:$G$1380, 6, FALSE)</f>
        <v>0.17500000000000002</v>
      </c>
    </row>
    <row r="678" spans="1:4" x14ac:dyDescent="0.45">
      <c r="A678" t="s">
        <v>1198</v>
      </c>
      <c r="B678">
        <f>VLOOKUP(A678, Individual_Pitching___Dashboard[[Name]:[G]], 6, FALSE)</f>
        <v>4</v>
      </c>
      <c r="C678">
        <f>VLOOKUP(A678, Individual_Pitching___Dashboard[], 21,FALSE)/'SP Per G'!B678</f>
        <v>0.1</v>
      </c>
      <c r="D678">
        <f>VLOOKUP(A678, 'Starter - Projections'!$B$2:$R$1380, 17, FALSE)/VLOOKUP(A678, 'Starter - Projections'!$B$2:$G$1380, 6, FALSE)</f>
        <v>6.0000000000000005E-2</v>
      </c>
    </row>
    <row r="679" spans="1:4" x14ac:dyDescent="0.45">
      <c r="A679" t="s">
        <v>1199</v>
      </c>
      <c r="B679">
        <f>VLOOKUP(A679, Individual_Pitching___Dashboard[[Name]:[G]], 6, FALSE)</f>
        <v>8</v>
      </c>
      <c r="C679">
        <f>VLOOKUP(A679, Individual_Pitching___Dashboard[], 21,FALSE)/'SP Per G'!B679</f>
        <v>2.5000000000000001E-2</v>
      </c>
      <c r="D679">
        <f>VLOOKUP(A679, 'Starter - Projections'!$B$2:$R$1380, 17, FALSE)/VLOOKUP(A679, 'Starter - Projections'!$B$2:$G$1380, 6, FALSE)</f>
        <v>2.7906976744186046E-2</v>
      </c>
    </row>
    <row r="680" spans="1:4" x14ac:dyDescent="0.45">
      <c r="A680" t="s">
        <v>1200</v>
      </c>
      <c r="B680" t="e">
        <f>VLOOKUP(A680, Individual_Pitching___Dashboard[[Name]:[G]], 6, FALSE)</f>
        <v>#N/A</v>
      </c>
      <c r="C680" t="e">
        <f>VLOOKUP(A680, Individual_Pitching___Dashboard[], 21,FALSE)/'SP Per G'!B680</f>
        <v>#N/A</v>
      </c>
      <c r="D680">
        <f>VLOOKUP(A680, 'Starter - Projections'!$B$2:$R$1380, 17, FALSE)/VLOOKUP(A680, 'Starter - Projections'!$B$2:$G$1380, 6, FALSE)</f>
        <v>5.2380952380952382E-2</v>
      </c>
    </row>
    <row r="681" spans="1:4" x14ac:dyDescent="0.45">
      <c r="A681" t="s">
        <v>1201</v>
      </c>
      <c r="B681" t="e">
        <f>VLOOKUP(A681, Individual_Pitching___Dashboard[[Name]:[G]], 6, FALSE)</f>
        <v>#N/A</v>
      </c>
      <c r="C681" t="e">
        <f>VLOOKUP(A681, Individual_Pitching___Dashboard[], 21,FALSE)/'SP Per G'!B681</f>
        <v>#N/A</v>
      </c>
      <c r="D681">
        <f>VLOOKUP(A681, 'Starter - Projections'!$B$2:$R$1380, 17, FALSE)/VLOOKUP(A681, 'Starter - Projections'!$B$2:$G$1380, 6, FALSE)</f>
        <v>3.7499999999999999E-2</v>
      </c>
    </row>
    <row r="682" spans="1:4" x14ac:dyDescent="0.45">
      <c r="A682" t="s">
        <v>1202</v>
      </c>
      <c r="B682" t="e">
        <f>VLOOKUP(A682, Individual_Pitching___Dashboard[[Name]:[G]], 6, FALSE)</f>
        <v>#N/A</v>
      </c>
      <c r="C682" t="e">
        <f>VLOOKUP(A682, Individual_Pitching___Dashboard[], 21,FALSE)/'SP Per G'!B682</f>
        <v>#N/A</v>
      </c>
      <c r="D682">
        <f>VLOOKUP(A682, 'Starter - Projections'!$B$2:$R$1380, 17, FALSE)/VLOOKUP(A682, 'Starter - Projections'!$B$2:$G$1380, 6, FALSE)</f>
        <v>4.4444444444444446E-2</v>
      </c>
    </row>
    <row r="683" spans="1:4" x14ac:dyDescent="0.45">
      <c r="A683" t="s">
        <v>1203</v>
      </c>
      <c r="B683" t="e">
        <f>VLOOKUP(A683, Individual_Pitching___Dashboard[[Name]:[G]], 6, FALSE)</f>
        <v>#N/A</v>
      </c>
      <c r="C683" t="e">
        <f>VLOOKUP(A683, Individual_Pitching___Dashboard[], 21,FALSE)/'SP Per G'!B683</f>
        <v>#N/A</v>
      </c>
      <c r="D683">
        <f>VLOOKUP(A683, 'Starter - Projections'!$B$2:$R$1380, 17, FALSE)/VLOOKUP(A683, 'Starter - Projections'!$B$2:$G$1380, 6, FALSE)</f>
        <v>2.6923076923076921E-2</v>
      </c>
    </row>
    <row r="684" spans="1:4" x14ac:dyDescent="0.45">
      <c r="A684" t="s">
        <v>1204</v>
      </c>
      <c r="B684" t="e">
        <f>VLOOKUP(A684, Individual_Pitching___Dashboard[[Name]:[G]], 6, FALSE)</f>
        <v>#N/A</v>
      </c>
      <c r="C684" t="e">
        <f>VLOOKUP(A684, Individual_Pitching___Dashboard[], 21,FALSE)/'SP Per G'!B684</f>
        <v>#N/A</v>
      </c>
      <c r="D684">
        <f>VLOOKUP(A684, 'Starter - Projections'!$B$2:$R$1380, 17, FALSE)/VLOOKUP(A684, 'Starter - Projections'!$B$2:$G$1380, 6, FALSE)</f>
        <v>5.3846153846153842E-2</v>
      </c>
    </row>
    <row r="685" spans="1:4" x14ac:dyDescent="0.45">
      <c r="A685" t="s">
        <v>1205</v>
      </c>
      <c r="B685" t="e">
        <f>VLOOKUP(A685, Individual_Pitching___Dashboard[[Name]:[G]], 6, FALSE)</f>
        <v>#N/A</v>
      </c>
      <c r="C685" t="e">
        <f>VLOOKUP(A685, Individual_Pitching___Dashboard[], 21,FALSE)/'SP Per G'!B685</f>
        <v>#N/A</v>
      </c>
      <c r="D685">
        <f>VLOOKUP(A685, 'Starter - Projections'!$B$2:$R$1380, 17, FALSE)/VLOOKUP(A685, 'Starter - Projections'!$B$2:$G$1380, 6, FALSE)</f>
        <v>2.8571428571428571E-2</v>
      </c>
    </row>
    <row r="686" spans="1:4" x14ac:dyDescent="0.45">
      <c r="A686" t="s">
        <v>1206</v>
      </c>
      <c r="B686" t="e">
        <f>VLOOKUP(A686, Individual_Pitching___Dashboard[[Name]:[G]], 6, FALSE)</f>
        <v>#N/A</v>
      </c>
      <c r="C686" t="e">
        <f>VLOOKUP(A686, Individual_Pitching___Dashboard[], 21,FALSE)/'SP Per G'!B686</f>
        <v>#N/A</v>
      </c>
      <c r="D686">
        <f>VLOOKUP(A686, 'Starter - Projections'!$B$2:$R$1380, 17, FALSE)/VLOOKUP(A686, 'Starter - Projections'!$B$2:$G$1380, 6, FALSE)</f>
        <v>2.3076923076923075E-2</v>
      </c>
    </row>
    <row r="687" spans="1:4" x14ac:dyDescent="0.45">
      <c r="A687" t="s">
        <v>1207</v>
      </c>
      <c r="B687" t="e">
        <f>VLOOKUP(A687, Individual_Pitching___Dashboard[[Name]:[G]], 6, FALSE)</f>
        <v>#N/A</v>
      </c>
      <c r="C687" t="e">
        <f>VLOOKUP(A687, Individual_Pitching___Dashboard[], 21,FALSE)/'SP Per G'!B687</f>
        <v>#N/A</v>
      </c>
      <c r="D687">
        <f>VLOOKUP(A687, 'Starter - Projections'!$B$2:$R$1380, 17, FALSE)/VLOOKUP(A687, 'Starter - Projections'!$B$2:$G$1380, 6, FALSE)</f>
        <v>2.1428571428571429E-2</v>
      </c>
    </row>
    <row r="688" spans="1:4" x14ac:dyDescent="0.45">
      <c r="A688" t="s">
        <v>1208</v>
      </c>
      <c r="B688" t="e">
        <f>VLOOKUP(A688, Individual_Pitching___Dashboard[[Name]:[G]], 6, FALSE)</f>
        <v>#N/A</v>
      </c>
      <c r="C688" t="e">
        <f>VLOOKUP(A688, Individual_Pitching___Dashboard[], 21,FALSE)/'SP Per G'!B688</f>
        <v>#N/A</v>
      </c>
      <c r="D688">
        <f>VLOOKUP(A688, 'Starter - Projections'!$B$2:$R$1380, 17, FALSE)/VLOOKUP(A688, 'Starter - Projections'!$B$2:$G$1380, 6, FALSE)</f>
        <v>2.2727272727272728E-2</v>
      </c>
    </row>
    <row r="689" spans="1:4" x14ac:dyDescent="0.45">
      <c r="A689" t="s">
        <v>1209</v>
      </c>
      <c r="B689" t="e">
        <f>VLOOKUP(A689, Individual_Pitching___Dashboard[[Name]:[G]], 6, FALSE)</f>
        <v>#N/A</v>
      </c>
      <c r="C689" t="e">
        <f>VLOOKUP(A689, Individual_Pitching___Dashboard[], 21,FALSE)/'SP Per G'!B689</f>
        <v>#N/A</v>
      </c>
      <c r="D689">
        <f>VLOOKUP(A689, 'Starter - Projections'!$B$2:$R$1380, 17, FALSE)/VLOOKUP(A689, 'Starter - Projections'!$B$2:$G$1380, 6, FALSE)</f>
        <v>1.5625E-2</v>
      </c>
    </row>
    <row r="690" spans="1:4" x14ac:dyDescent="0.45">
      <c r="A690" t="s">
        <v>1210</v>
      </c>
      <c r="B690" t="e">
        <f>VLOOKUP(A690, Individual_Pitching___Dashboard[[Name]:[G]], 6, FALSE)</f>
        <v>#N/A</v>
      </c>
      <c r="C690" t="e">
        <f>VLOOKUP(A690, Individual_Pitching___Dashboard[], 21,FALSE)/'SP Per G'!B690</f>
        <v>#N/A</v>
      </c>
      <c r="D690">
        <f>VLOOKUP(A690, 'Starter - Projections'!$B$2:$R$1380, 17, FALSE)/VLOOKUP(A690, 'Starter - Projections'!$B$2:$G$1380, 6, FALSE)</f>
        <v>2.6315789473684209E-2</v>
      </c>
    </row>
    <row r="691" spans="1:4" x14ac:dyDescent="0.45">
      <c r="A691" t="s">
        <v>1211</v>
      </c>
      <c r="B691" t="e">
        <f>VLOOKUP(A691, Individual_Pitching___Dashboard[[Name]:[G]], 6, FALSE)</f>
        <v>#N/A</v>
      </c>
      <c r="C691" t="e">
        <f>VLOOKUP(A691, Individual_Pitching___Dashboard[], 21,FALSE)/'SP Per G'!B691</f>
        <v>#N/A</v>
      </c>
      <c r="D691">
        <f>VLOOKUP(A691, 'Starter - Projections'!$B$2:$R$1380, 17, FALSE)/VLOOKUP(A691, 'Starter - Projections'!$B$2:$G$1380, 6, FALSE)</f>
        <v>1.6129032258064516E-2</v>
      </c>
    </row>
    <row r="692" spans="1:4" x14ac:dyDescent="0.45">
      <c r="A692" t="s">
        <v>1212</v>
      </c>
      <c r="B692" t="e">
        <f>VLOOKUP(A692, Individual_Pitching___Dashboard[[Name]:[G]], 6, FALSE)</f>
        <v>#N/A</v>
      </c>
      <c r="C692" t="e">
        <f>VLOOKUP(A692, Individual_Pitching___Dashboard[], 21,FALSE)/'SP Per G'!B692</f>
        <v>#N/A</v>
      </c>
      <c r="D692">
        <f>VLOOKUP(A692, 'Starter - Projections'!$B$2:$R$1380, 17, FALSE)/VLOOKUP(A692, 'Starter - Projections'!$B$2:$G$1380, 6, FALSE)</f>
        <v>2.6666666666666668E-2</v>
      </c>
    </row>
    <row r="693" spans="1:4" x14ac:dyDescent="0.45">
      <c r="A693" t="s">
        <v>1213</v>
      </c>
      <c r="B693" t="e">
        <f>VLOOKUP(A693, Individual_Pitching___Dashboard[[Name]:[G]], 6, FALSE)</f>
        <v>#N/A</v>
      </c>
      <c r="C693" t="e">
        <f>VLOOKUP(A693, Individual_Pitching___Dashboard[], 21,FALSE)/'SP Per G'!B693</f>
        <v>#N/A</v>
      </c>
      <c r="D693">
        <f>VLOOKUP(A693, 'Starter - Projections'!$B$2:$R$1380, 17, FALSE)/VLOOKUP(A693, 'Starter - Projections'!$B$2:$G$1380, 6, FALSE)</f>
        <v>1.7391304347826087E-2</v>
      </c>
    </row>
    <row r="694" spans="1:4" x14ac:dyDescent="0.45">
      <c r="A694" t="s">
        <v>1214</v>
      </c>
      <c r="B694" t="e">
        <f>VLOOKUP(A694, Individual_Pitching___Dashboard[[Name]:[G]], 6, FALSE)</f>
        <v>#N/A</v>
      </c>
      <c r="C694" t="e">
        <f>VLOOKUP(A694, Individual_Pitching___Dashboard[], 21,FALSE)/'SP Per G'!B694</f>
        <v>#N/A</v>
      </c>
      <c r="D694">
        <f>VLOOKUP(A694, 'Starter - Projections'!$B$2:$R$1380, 17, FALSE)/VLOOKUP(A694, 'Starter - Projections'!$B$2:$G$1380, 6, FALSE)</f>
        <v>2.5000000000000001E-2</v>
      </c>
    </row>
    <row r="695" spans="1:4" x14ac:dyDescent="0.45">
      <c r="A695" t="s">
        <v>1215</v>
      </c>
      <c r="B695" t="e">
        <f>VLOOKUP(A695, Individual_Pitching___Dashboard[[Name]:[G]], 6, FALSE)</f>
        <v>#N/A</v>
      </c>
      <c r="C695" t="e">
        <f>VLOOKUP(A695, Individual_Pitching___Dashboard[], 21,FALSE)/'SP Per G'!B695</f>
        <v>#N/A</v>
      </c>
      <c r="D695">
        <f>VLOOKUP(A695, 'Starter - Projections'!$B$2:$R$1380, 17, FALSE)/VLOOKUP(A695, 'Starter - Projections'!$B$2:$G$1380, 6, FALSE)</f>
        <v>1.2499999999999999E-2</v>
      </c>
    </row>
    <row r="696" spans="1:4" x14ac:dyDescent="0.45">
      <c r="A696" t="s">
        <v>1216</v>
      </c>
      <c r="B696" t="e">
        <f>VLOOKUP(A696, Individual_Pitching___Dashboard[[Name]:[G]], 6, FALSE)</f>
        <v>#N/A</v>
      </c>
      <c r="C696" t="e">
        <f>VLOOKUP(A696, Individual_Pitching___Dashboard[], 21,FALSE)/'SP Per G'!B696</f>
        <v>#N/A</v>
      </c>
      <c r="D696">
        <f>VLOOKUP(A696, 'Starter - Projections'!$B$2:$R$1380, 17, FALSE)/VLOOKUP(A696, 'Starter - Projections'!$B$2:$G$1380, 6, FALSE)</f>
        <v>1.4285714285714285E-2</v>
      </c>
    </row>
    <row r="697" spans="1:4" x14ac:dyDescent="0.45">
      <c r="A697" t="s">
        <v>1217</v>
      </c>
      <c r="B697" t="e">
        <f>VLOOKUP(A697, Individual_Pitching___Dashboard[[Name]:[G]], 6, FALSE)</f>
        <v>#N/A</v>
      </c>
      <c r="C697" t="e">
        <f>VLOOKUP(A697, Individual_Pitching___Dashboard[], 21,FALSE)/'SP Per G'!B697</f>
        <v>#N/A</v>
      </c>
      <c r="D697">
        <f>VLOOKUP(A697, 'Starter - Projections'!$B$2:$R$1380, 17, FALSE)/VLOOKUP(A697, 'Starter - Projections'!$B$2:$G$1380, 6, FALSE)</f>
        <v>1.3636363636363636E-2</v>
      </c>
    </row>
    <row r="698" spans="1:4" x14ac:dyDescent="0.45">
      <c r="A698" t="s">
        <v>1218</v>
      </c>
      <c r="B698" t="e">
        <f>VLOOKUP(A698, Individual_Pitching___Dashboard[[Name]:[G]], 6, FALSE)</f>
        <v>#N/A</v>
      </c>
      <c r="C698" t="e">
        <f>VLOOKUP(A698, Individual_Pitching___Dashboard[], 21,FALSE)/'SP Per G'!B698</f>
        <v>#N/A</v>
      </c>
      <c r="D698">
        <f>VLOOKUP(A698, 'Starter - Projections'!$B$2:$R$1380, 17, FALSE)/VLOOKUP(A698, 'Starter - Projections'!$B$2:$G$1380, 6, FALSE)</f>
        <v>1.7647058823529412E-2</v>
      </c>
    </row>
    <row r="699" spans="1:4" x14ac:dyDescent="0.45">
      <c r="A699" t="s">
        <v>1219</v>
      </c>
      <c r="B699" t="e">
        <f>VLOOKUP(A699, Individual_Pitching___Dashboard[[Name]:[G]], 6, FALSE)</f>
        <v>#N/A</v>
      </c>
      <c r="C699" t="e">
        <f>VLOOKUP(A699, Individual_Pitching___Dashboard[], 21,FALSE)/'SP Per G'!B699</f>
        <v>#N/A</v>
      </c>
      <c r="D699">
        <f>VLOOKUP(A699, 'Starter - Projections'!$B$2:$R$1380, 17, FALSE)/VLOOKUP(A699, 'Starter - Projections'!$B$2:$G$1380, 6, FALSE)</f>
        <v>1.3043478260869565E-2</v>
      </c>
    </row>
    <row r="700" spans="1:4" x14ac:dyDescent="0.45">
      <c r="A700" t="s">
        <v>1220</v>
      </c>
      <c r="B700" t="e">
        <f>VLOOKUP(A700, Individual_Pitching___Dashboard[[Name]:[G]], 6, FALSE)</f>
        <v>#N/A</v>
      </c>
      <c r="C700" t="e">
        <f>VLOOKUP(A700, Individual_Pitching___Dashboard[], 21,FALSE)/'SP Per G'!B700</f>
        <v>#N/A</v>
      </c>
      <c r="D700">
        <f>VLOOKUP(A700, 'Starter - Projections'!$B$2:$R$1380, 17, FALSE)/VLOOKUP(A700, 'Starter - Projections'!$B$2:$G$1380, 6, FALSE)</f>
        <v>1.2499999999999999E-2</v>
      </c>
    </row>
    <row r="701" spans="1:4" x14ac:dyDescent="0.45">
      <c r="A701" t="s">
        <v>1221</v>
      </c>
      <c r="B701" t="e">
        <f>VLOOKUP(A701, Individual_Pitching___Dashboard[[Name]:[G]], 6, FALSE)</f>
        <v>#N/A</v>
      </c>
      <c r="C701" t="e">
        <f>VLOOKUP(A701, Individual_Pitching___Dashboard[], 21,FALSE)/'SP Per G'!B701</f>
        <v>#N/A</v>
      </c>
      <c r="D701">
        <f>VLOOKUP(A701, 'Starter - Projections'!$B$2:$R$1380, 17, FALSE)/VLOOKUP(A701, 'Starter - Projections'!$B$2:$G$1380, 6, FALSE)</f>
        <v>1.4285714285714285E-2</v>
      </c>
    </row>
    <row r="702" spans="1:4" x14ac:dyDescent="0.45">
      <c r="A702" t="s">
        <v>1222</v>
      </c>
      <c r="B702" t="e">
        <f>VLOOKUP(A702, Individual_Pitching___Dashboard[[Name]:[G]], 6, FALSE)</f>
        <v>#N/A</v>
      </c>
      <c r="C702" t="e">
        <f>VLOOKUP(A702, Individual_Pitching___Dashboard[], 21,FALSE)/'SP Per G'!B702</f>
        <v>#N/A</v>
      </c>
      <c r="D702">
        <f>VLOOKUP(A702, 'Starter - Projections'!$B$2:$R$1380, 17, FALSE)/VLOOKUP(A702, 'Starter - Projections'!$B$2:$G$1380, 6, FALSE)</f>
        <v>1.3636363636363636E-2</v>
      </c>
    </row>
    <row r="703" spans="1:4" x14ac:dyDescent="0.45">
      <c r="A703" t="s">
        <v>1223</v>
      </c>
      <c r="B703" t="e">
        <f>VLOOKUP(A703, Individual_Pitching___Dashboard[[Name]:[G]], 6, FALSE)</f>
        <v>#N/A</v>
      </c>
      <c r="C703" t="e">
        <f>VLOOKUP(A703, Individual_Pitching___Dashboard[], 21,FALSE)/'SP Per G'!B703</f>
        <v>#N/A</v>
      </c>
      <c r="D703">
        <f>VLOOKUP(A703, 'Starter - Projections'!$B$2:$R$1380, 17, FALSE)/VLOOKUP(A703, 'Starter - Projections'!$B$2:$G$1380, 6, FALSE)</f>
        <v>6.8965517241379318E-3</v>
      </c>
    </row>
    <row r="704" spans="1:4" x14ac:dyDescent="0.45">
      <c r="A704" t="s">
        <v>1224</v>
      </c>
      <c r="B704" t="e">
        <f>VLOOKUP(A704, Individual_Pitching___Dashboard[[Name]:[G]], 6, FALSE)</f>
        <v>#N/A</v>
      </c>
      <c r="C704" t="e">
        <f>VLOOKUP(A704, Individual_Pitching___Dashboard[], 21,FALSE)/'SP Per G'!B704</f>
        <v>#N/A</v>
      </c>
      <c r="D704">
        <f>VLOOKUP(A704, 'Starter - Projections'!$B$2:$R$1380, 17, FALSE)/VLOOKUP(A704, 'Starter - Projections'!$B$2:$G$1380, 6, FALSE)</f>
        <v>1.4285714285714287E-2</v>
      </c>
    </row>
    <row r="705" spans="1:4" x14ac:dyDescent="0.45">
      <c r="A705" t="s">
        <v>1225</v>
      </c>
      <c r="B705" t="e">
        <f>VLOOKUP(A705, Individual_Pitching___Dashboard[[Name]:[G]], 6, FALSE)</f>
        <v>#N/A</v>
      </c>
      <c r="C705" t="e">
        <f>VLOOKUP(A705, Individual_Pitching___Dashboard[], 21,FALSE)/'SP Per G'!B705</f>
        <v>#N/A</v>
      </c>
      <c r="D705">
        <f>VLOOKUP(A705, 'Starter - Projections'!$B$2:$R$1380, 17, FALSE)/VLOOKUP(A705, 'Starter - Projections'!$B$2:$G$1380, 6, FALSE)</f>
        <v>1.2500000000000001E-2</v>
      </c>
    </row>
    <row r="706" spans="1:4" x14ac:dyDescent="0.45">
      <c r="A706" t="s">
        <v>1226</v>
      </c>
      <c r="B706" t="e">
        <f>VLOOKUP(A706, Individual_Pitching___Dashboard[[Name]:[G]], 6, FALSE)</f>
        <v>#N/A</v>
      </c>
      <c r="C706" t="e">
        <f>VLOOKUP(A706, Individual_Pitching___Dashboard[], 21,FALSE)/'SP Per G'!B706</f>
        <v>#N/A</v>
      </c>
      <c r="D706">
        <f>VLOOKUP(A706, 'Starter - Projections'!$B$2:$R$1380, 17, FALSE)/VLOOKUP(A706, 'Starter - Projections'!$B$2:$G$1380, 6, FALSE)</f>
        <v>1.2500000000000001E-2</v>
      </c>
    </row>
    <row r="707" spans="1:4" x14ac:dyDescent="0.45">
      <c r="A707" t="s">
        <v>1227</v>
      </c>
      <c r="B707" t="e">
        <f>VLOOKUP(A707, Individual_Pitching___Dashboard[[Name]:[G]], 6, FALSE)</f>
        <v>#N/A</v>
      </c>
      <c r="C707" t="e">
        <f>VLOOKUP(A707, Individual_Pitching___Dashboard[], 21,FALSE)/'SP Per G'!B707</f>
        <v>#N/A</v>
      </c>
      <c r="D707">
        <f>VLOOKUP(A707, 'Starter - Projections'!$B$2:$R$1380, 17, FALSE)/VLOOKUP(A707, 'Starter - Projections'!$B$2:$G$1380, 6, FALSE)</f>
        <v>0.01</v>
      </c>
    </row>
    <row r="708" spans="1:4" x14ac:dyDescent="0.45">
      <c r="A708" t="s">
        <v>1228</v>
      </c>
      <c r="B708" t="e">
        <f>VLOOKUP(A708, Individual_Pitching___Dashboard[[Name]:[G]], 6, FALSE)</f>
        <v>#N/A</v>
      </c>
      <c r="C708" t="e">
        <f>VLOOKUP(A708, Individual_Pitching___Dashboard[], 21,FALSE)/'SP Per G'!B708</f>
        <v>#N/A</v>
      </c>
      <c r="D708">
        <f>VLOOKUP(A708, 'Starter - Projections'!$B$2:$R$1380, 17, FALSE)/VLOOKUP(A708, 'Starter - Projections'!$B$2:$G$1380, 6, FALSE)</f>
        <v>1.3333333333333334E-2</v>
      </c>
    </row>
    <row r="709" spans="1:4" x14ac:dyDescent="0.45">
      <c r="A709" t="s">
        <v>1229</v>
      </c>
      <c r="B709" t="e">
        <f>VLOOKUP(A709, Individual_Pitching___Dashboard[[Name]:[G]], 6, FALSE)</f>
        <v>#N/A</v>
      </c>
      <c r="C709" t="e">
        <f>VLOOKUP(A709, Individual_Pitching___Dashboard[], 21,FALSE)/'SP Per G'!B709</f>
        <v>#N/A</v>
      </c>
      <c r="D709">
        <f>VLOOKUP(A709, 'Starter - Projections'!$B$2:$R$1380, 17, FALSE)/VLOOKUP(A709, 'Starter - Projections'!$B$2:$G$1380, 6, FALSE)</f>
        <v>6.4516129032258064E-3</v>
      </c>
    </row>
    <row r="710" spans="1:4" x14ac:dyDescent="0.45">
      <c r="A710" t="s">
        <v>1230</v>
      </c>
      <c r="B710" t="e">
        <f>VLOOKUP(A710, Individual_Pitching___Dashboard[[Name]:[G]], 6, FALSE)</f>
        <v>#N/A</v>
      </c>
      <c r="C710" t="e">
        <f>VLOOKUP(A710, Individual_Pitching___Dashboard[], 21,FALSE)/'SP Per G'!B710</f>
        <v>#N/A</v>
      </c>
      <c r="D710">
        <f>VLOOKUP(A710, 'Starter - Projections'!$B$2:$R$1380, 17, FALSE)/VLOOKUP(A710, 'Starter - Projections'!$B$2:$G$1380, 6, FALSE)</f>
        <v>4.3478260869565218E-3</v>
      </c>
    </row>
    <row r="711" spans="1:4" x14ac:dyDescent="0.45">
      <c r="A711" t="s">
        <v>1231</v>
      </c>
      <c r="B711" t="e">
        <f>VLOOKUP(A711, Individual_Pitching___Dashboard[[Name]:[G]], 6, FALSE)</f>
        <v>#N/A</v>
      </c>
      <c r="C711" t="e">
        <f>VLOOKUP(A711, Individual_Pitching___Dashboard[], 21,FALSE)/'SP Per G'!B711</f>
        <v>#N/A</v>
      </c>
      <c r="D711">
        <f>VLOOKUP(A711, 'Starter - Projections'!$B$2:$R$1380, 17, FALSE)/VLOOKUP(A711, 'Starter - Projections'!$B$2:$G$1380, 6, FALSE)</f>
        <v>7.1428571428571435E-3</v>
      </c>
    </row>
    <row r="712" spans="1:4" x14ac:dyDescent="0.45">
      <c r="A712" t="s">
        <v>1232</v>
      </c>
      <c r="B712" t="e">
        <f>VLOOKUP(A712, Individual_Pitching___Dashboard[[Name]:[G]], 6, FALSE)</f>
        <v>#N/A</v>
      </c>
      <c r="C712" t="e">
        <f>VLOOKUP(A712, Individual_Pitching___Dashboard[], 21,FALSE)/'SP Per G'!B712</f>
        <v>#N/A</v>
      </c>
      <c r="D712">
        <f>VLOOKUP(A712, 'Starter - Projections'!$B$2:$R$1380, 17, FALSE)/VLOOKUP(A712, 'Starter - Projections'!$B$2:$G$1380, 6, FALSE)</f>
        <v>0</v>
      </c>
    </row>
    <row r="713" spans="1:4" x14ac:dyDescent="0.45">
      <c r="A713" t="s">
        <v>1233</v>
      </c>
      <c r="B713" t="e">
        <f>VLOOKUP(A713, Individual_Pitching___Dashboard[[Name]:[G]], 6, FALSE)</f>
        <v>#N/A</v>
      </c>
      <c r="C713" t="e">
        <f>VLOOKUP(A713, Individual_Pitching___Dashboard[], 21,FALSE)/'SP Per G'!B713</f>
        <v>#N/A</v>
      </c>
      <c r="D713">
        <f>VLOOKUP(A713, 'Starter - Projections'!$B$2:$R$1380, 17, FALSE)/VLOOKUP(A713, 'Starter - Projections'!$B$2:$G$1380, 6, FALSE)</f>
        <v>-3.5714285714285718E-3</v>
      </c>
    </row>
    <row r="714" spans="1:4" x14ac:dyDescent="0.45">
      <c r="A714" t="s">
        <v>1234</v>
      </c>
      <c r="B714" t="e">
        <f>VLOOKUP(A714, Individual_Pitching___Dashboard[[Name]:[G]], 6, FALSE)</f>
        <v>#N/A</v>
      </c>
      <c r="C714" t="e">
        <f>VLOOKUP(A714, Individual_Pitching___Dashboard[], 21,FALSE)/'SP Per G'!B714</f>
        <v>#N/A</v>
      </c>
      <c r="D714">
        <f>VLOOKUP(A714, 'Starter - Projections'!$B$2:$R$1380, 17, FALSE)/VLOOKUP(A714, 'Starter - Projections'!$B$2:$G$1380, 6, FALSE)</f>
        <v>-5.8823529411764705E-3</v>
      </c>
    </row>
    <row r="715" spans="1:4" x14ac:dyDescent="0.45">
      <c r="A715" t="s">
        <v>1235</v>
      </c>
      <c r="B715" t="e">
        <f>VLOOKUP(A715, Individual_Pitching___Dashboard[[Name]:[G]], 6, FALSE)</f>
        <v>#N/A</v>
      </c>
      <c r="C715" t="e">
        <f>VLOOKUP(A715, Individual_Pitching___Dashboard[], 21,FALSE)/'SP Per G'!B715</f>
        <v>#N/A</v>
      </c>
      <c r="D715">
        <f>VLOOKUP(A715, 'Starter - Projections'!$B$2:$R$1380, 17, FALSE)/VLOOKUP(A715, 'Starter - Projections'!$B$2:$G$1380, 6, FALSE)</f>
        <v>-8.6956521739130436E-3</v>
      </c>
    </row>
    <row r="716" spans="1:4" x14ac:dyDescent="0.45">
      <c r="A716" t="s">
        <v>1236</v>
      </c>
      <c r="B716" t="e">
        <f>VLOOKUP(A716, Individual_Pitching___Dashboard[[Name]:[G]], 6, FALSE)</f>
        <v>#N/A</v>
      </c>
      <c r="C716" t="e">
        <f>VLOOKUP(A716, Individual_Pitching___Dashboard[], 21,FALSE)/'SP Per G'!B716</f>
        <v>#N/A</v>
      </c>
      <c r="D716">
        <f>VLOOKUP(A716, 'Starter - Projections'!$B$2:$R$1380, 17, FALSE)/VLOOKUP(A716, 'Starter - Projections'!$B$2:$G$1380, 6, FALSE)</f>
        <v>3.6666666666666667E-2</v>
      </c>
    </row>
    <row r="717" spans="1:4" x14ac:dyDescent="0.45">
      <c r="A717" t="s">
        <v>1237</v>
      </c>
      <c r="B717" t="e">
        <f>VLOOKUP(A717, Individual_Pitching___Dashboard[[Name]:[G]], 6, FALSE)</f>
        <v>#N/A</v>
      </c>
      <c r="C717" t="e">
        <f>VLOOKUP(A717, Individual_Pitching___Dashboard[], 21,FALSE)/'SP Per G'!B717</f>
        <v>#N/A</v>
      </c>
      <c r="D717">
        <f>VLOOKUP(A717, 'Starter - Projections'!$B$2:$R$1380, 17, FALSE)/VLOOKUP(A717, 'Starter - Projections'!$B$2:$G$1380, 6, FALSE)</f>
        <v>7.4999999999999997E-2</v>
      </c>
    </row>
    <row r="718" spans="1:4" x14ac:dyDescent="0.45">
      <c r="A718" t="s">
        <v>1238</v>
      </c>
      <c r="B718" t="e">
        <f>VLOOKUP(A718, Individual_Pitching___Dashboard[[Name]:[G]], 6, FALSE)</f>
        <v>#N/A</v>
      </c>
      <c r="C718" t="e">
        <f>VLOOKUP(A718, Individual_Pitching___Dashboard[], 21,FALSE)/'SP Per G'!B718</f>
        <v>#N/A</v>
      </c>
      <c r="D718">
        <f>VLOOKUP(A718, 'Starter - Projections'!$B$2:$R$1380, 17, FALSE)/VLOOKUP(A718, 'Starter - Projections'!$B$2:$G$1380, 6, FALSE)</f>
        <v>4.736842105263158E-2</v>
      </c>
    </row>
    <row r="719" spans="1:4" x14ac:dyDescent="0.45">
      <c r="A719" t="s">
        <v>1239</v>
      </c>
      <c r="B719" t="e">
        <f>VLOOKUP(A719, Individual_Pitching___Dashboard[[Name]:[G]], 6, FALSE)</f>
        <v>#N/A</v>
      </c>
      <c r="C719" t="e">
        <f>VLOOKUP(A719, Individual_Pitching___Dashboard[], 21,FALSE)/'SP Per G'!B719</f>
        <v>#N/A</v>
      </c>
      <c r="D719">
        <f>VLOOKUP(A719, 'Starter - Projections'!$B$2:$R$1380, 17, FALSE)/VLOOKUP(A719, 'Starter - Projections'!$B$2:$G$1380, 6, FALSE)</f>
        <v>0.05</v>
      </c>
    </row>
    <row r="720" spans="1:4" x14ac:dyDescent="0.45">
      <c r="A720" t="s">
        <v>1240</v>
      </c>
      <c r="B720">
        <f>VLOOKUP(A720, Individual_Pitching___Dashboard[[Name]:[G]], 6, FALSE)</f>
        <v>12</v>
      </c>
      <c r="C720">
        <f>VLOOKUP(A720, Individual_Pitching___Dashboard[], 21,FALSE)/'SP Per G'!B720</f>
        <v>2.4999999999999998E-2</v>
      </c>
      <c r="D720">
        <f>VLOOKUP(A720, 'Starter - Projections'!$B$2:$R$1380, 17, FALSE)/VLOOKUP(A720, 'Starter - Projections'!$B$2:$G$1380, 6, FALSE)</f>
        <v>1.6071428571428573E-2</v>
      </c>
    </row>
    <row r="721" spans="1:4" x14ac:dyDescent="0.45">
      <c r="A721" t="s">
        <v>1241</v>
      </c>
      <c r="B721" t="e">
        <f>VLOOKUP(A721, Individual_Pitching___Dashboard[[Name]:[G]], 6, FALSE)</f>
        <v>#N/A</v>
      </c>
      <c r="C721" t="e">
        <f>VLOOKUP(A721, Individual_Pitching___Dashboard[], 21,FALSE)/'SP Per G'!B721</f>
        <v>#N/A</v>
      </c>
      <c r="D721">
        <f>VLOOKUP(A721, 'Starter - Projections'!$B$2:$R$1380, 17, FALSE)/VLOOKUP(A721, 'Starter - Projections'!$B$2:$G$1380, 6, FALSE)</f>
        <v>2.8125000000000001E-2</v>
      </c>
    </row>
    <row r="722" spans="1:4" x14ac:dyDescent="0.45">
      <c r="A722" t="s">
        <v>1242</v>
      </c>
      <c r="B722" t="e">
        <f>VLOOKUP(A722, Individual_Pitching___Dashboard[[Name]:[G]], 6, FALSE)</f>
        <v>#N/A</v>
      </c>
      <c r="C722" t="e">
        <f>VLOOKUP(A722, Individual_Pitching___Dashboard[], 21,FALSE)/'SP Per G'!B722</f>
        <v>#N/A</v>
      </c>
      <c r="D722">
        <f>VLOOKUP(A722, 'Starter - Projections'!$B$2:$R$1380, 17, FALSE)/VLOOKUP(A722, 'Starter - Projections'!$B$2:$G$1380, 6, FALSE)</f>
        <v>7.2727272727272738E-2</v>
      </c>
    </row>
    <row r="723" spans="1:4" x14ac:dyDescent="0.45">
      <c r="A723" t="s">
        <v>1243</v>
      </c>
      <c r="B723" t="e">
        <f>VLOOKUP(A723, Individual_Pitching___Dashboard[[Name]:[G]], 6, FALSE)</f>
        <v>#N/A</v>
      </c>
      <c r="C723" t="e">
        <f>VLOOKUP(A723, Individual_Pitching___Dashboard[], 21,FALSE)/'SP Per G'!B723</f>
        <v>#N/A</v>
      </c>
      <c r="D723">
        <f>VLOOKUP(A723, 'Starter - Projections'!$B$2:$R$1380, 17, FALSE)/VLOOKUP(A723, 'Starter - Projections'!$B$2:$G$1380, 6, FALSE)</f>
        <v>2.6666666666666668E-2</v>
      </c>
    </row>
    <row r="724" spans="1:4" x14ac:dyDescent="0.45">
      <c r="A724" t="s">
        <v>1244</v>
      </c>
      <c r="B724" t="e">
        <f>VLOOKUP(A724, Individual_Pitching___Dashboard[[Name]:[G]], 6, FALSE)</f>
        <v>#N/A</v>
      </c>
      <c r="C724" t="e">
        <f>VLOOKUP(A724, Individual_Pitching___Dashboard[], 21,FALSE)/'SP Per G'!B724</f>
        <v>#N/A</v>
      </c>
      <c r="D724">
        <f>VLOOKUP(A724, 'Starter - Projections'!$B$2:$R$1380, 17, FALSE)/VLOOKUP(A724, 'Starter - Projections'!$B$2:$G$1380, 6, FALSE)</f>
        <v>2.4999999999999998E-2</v>
      </c>
    </row>
    <row r="725" spans="1:4" x14ac:dyDescent="0.45">
      <c r="A725" t="s">
        <v>1245</v>
      </c>
      <c r="B725" t="e">
        <f>VLOOKUP(A725, Individual_Pitching___Dashboard[[Name]:[G]], 6, FALSE)</f>
        <v>#N/A</v>
      </c>
      <c r="C725" t="e">
        <f>VLOOKUP(A725, Individual_Pitching___Dashboard[], 21,FALSE)/'SP Per G'!B725</f>
        <v>#N/A</v>
      </c>
      <c r="D725">
        <f>VLOOKUP(A725, 'Starter - Projections'!$B$2:$R$1380, 17, FALSE)/VLOOKUP(A725, 'Starter - Projections'!$B$2:$G$1380, 6, FALSE)</f>
        <v>2.1739130434782608E-2</v>
      </c>
    </row>
    <row r="726" spans="1:4" x14ac:dyDescent="0.45">
      <c r="A726" t="s">
        <v>1246</v>
      </c>
      <c r="B726" t="e">
        <f>VLOOKUP(A726, Individual_Pitching___Dashboard[[Name]:[G]], 6, FALSE)</f>
        <v>#N/A</v>
      </c>
      <c r="C726" t="e">
        <f>VLOOKUP(A726, Individual_Pitching___Dashboard[], 21,FALSE)/'SP Per G'!B726</f>
        <v>#N/A</v>
      </c>
      <c r="D726">
        <f>VLOOKUP(A726, 'Starter - Projections'!$B$2:$R$1380, 17, FALSE)/VLOOKUP(A726, 'Starter - Projections'!$B$2:$G$1380, 6, FALSE)</f>
        <v>1.6129032258064516E-2</v>
      </c>
    </row>
    <row r="727" spans="1:4" x14ac:dyDescent="0.45">
      <c r="A727" t="s">
        <v>1247</v>
      </c>
      <c r="B727" t="e">
        <f>VLOOKUP(A727, Individual_Pitching___Dashboard[[Name]:[G]], 6, FALSE)</f>
        <v>#N/A</v>
      </c>
      <c r="C727" t="e">
        <f>VLOOKUP(A727, Individual_Pitching___Dashboard[], 21,FALSE)/'SP Per G'!B727</f>
        <v>#N/A</v>
      </c>
      <c r="D727">
        <f>VLOOKUP(A727, 'Starter - Projections'!$B$2:$R$1380, 17, FALSE)/VLOOKUP(A727, 'Starter - Projections'!$B$2:$G$1380, 6, FALSE)</f>
        <v>2.1052631578947368E-2</v>
      </c>
    </row>
    <row r="728" spans="1:4" x14ac:dyDescent="0.45">
      <c r="A728" t="s">
        <v>1248</v>
      </c>
      <c r="B728" t="e">
        <f>VLOOKUP(A728, Individual_Pitching___Dashboard[[Name]:[G]], 6, FALSE)</f>
        <v>#N/A</v>
      </c>
      <c r="C728" t="e">
        <f>VLOOKUP(A728, Individual_Pitching___Dashboard[], 21,FALSE)/'SP Per G'!B728</f>
        <v>#N/A</v>
      </c>
      <c r="D728">
        <f>VLOOKUP(A728, 'Starter - Projections'!$B$2:$R$1380, 17, FALSE)/VLOOKUP(A728, 'Starter - Projections'!$B$2:$G$1380, 6, FALSE)</f>
        <v>1.8181818181818184E-2</v>
      </c>
    </row>
    <row r="729" spans="1:4" x14ac:dyDescent="0.45">
      <c r="A729" t="s">
        <v>1249</v>
      </c>
      <c r="B729" t="e">
        <f>VLOOKUP(A729, Individual_Pitching___Dashboard[[Name]:[G]], 6, FALSE)</f>
        <v>#N/A</v>
      </c>
      <c r="C729" t="e">
        <f>VLOOKUP(A729, Individual_Pitching___Dashboard[], 21,FALSE)/'SP Per G'!B729</f>
        <v>#N/A</v>
      </c>
      <c r="D729">
        <f>VLOOKUP(A729, 'Starter - Projections'!$B$2:$R$1380, 17, FALSE)/VLOOKUP(A729, 'Starter - Projections'!$B$2:$G$1380, 6, FALSE)</f>
        <v>1.3793103448275864E-2</v>
      </c>
    </row>
    <row r="730" spans="1:4" x14ac:dyDescent="0.45">
      <c r="A730" t="s">
        <v>1250</v>
      </c>
      <c r="B730" t="e">
        <f>VLOOKUP(A730, Individual_Pitching___Dashboard[[Name]:[G]], 6, FALSE)</f>
        <v>#N/A</v>
      </c>
      <c r="C730" t="e">
        <f>VLOOKUP(A730, Individual_Pitching___Dashboard[], 21,FALSE)/'SP Per G'!B730</f>
        <v>#N/A</v>
      </c>
      <c r="D730">
        <f>VLOOKUP(A730, 'Starter - Projections'!$B$2:$R$1380, 17, FALSE)/VLOOKUP(A730, 'Starter - Projections'!$B$2:$G$1380, 6, FALSE)</f>
        <v>1.4285714285714287E-2</v>
      </c>
    </row>
    <row r="731" spans="1:4" x14ac:dyDescent="0.45">
      <c r="A731" t="s">
        <v>1251</v>
      </c>
      <c r="B731" t="e">
        <f>VLOOKUP(A731, Individual_Pitching___Dashboard[[Name]:[G]], 6, FALSE)</f>
        <v>#N/A</v>
      </c>
      <c r="C731" t="e">
        <f>VLOOKUP(A731, Individual_Pitching___Dashboard[], 21,FALSE)/'SP Per G'!B731</f>
        <v>#N/A</v>
      </c>
      <c r="D731">
        <f>VLOOKUP(A731, 'Starter - Projections'!$B$2:$R$1380, 17, FALSE)/VLOOKUP(A731, 'Starter - Projections'!$B$2:$G$1380, 6, FALSE)</f>
        <v>1.6666666666666666E-2</v>
      </c>
    </row>
    <row r="732" spans="1:4" x14ac:dyDescent="0.45">
      <c r="A732" t="s">
        <v>1252</v>
      </c>
      <c r="B732" t="e">
        <f>VLOOKUP(A732, Individual_Pitching___Dashboard[[Name]:[G]], 6, FALSE)</f>
        <v>#N/A</v>
      </c>
      <c r="C732" t="e">
        <f>VLOOKUP(A732, Individual_Pitching___Dashboard[], 21,FALSE)/'SP Per G'!B732</f>
        <v>#N/A</v>
      </c>
      <c r="D732">
        <f>VLOOKUP(A732, 'Starter - Projections'!$B$2:$R$1380, 17, FALSE)/VLOOKUP(A732, 'Starter - Projections'!$B$2:$G$1380, 6, FALSE)</f>
        <v>0.02</v>
      </c>
    </row>
    <row r="733" spans="1:4" x14ac:dyDescent="0.45">
      <c r="A733" t="s">
        <v>1253</v>
      </c>
      <c r="B733" t="e">
        <f>VLOOKUP(A733, Individual_Pitching___Dashboard[[Name]:[G]], 6, FALSE)</f>
        <v>#N/A</v>
      </c>
      <c r="C733" t="e">
        <f>VLOOKUP(A733, Individual_Pitching___Dashboard[], 21,FALSE)/'SP Per G'!B733</f>
        <v>#N/A</v>
      </c>
      <c r="D733">
        <f>VLOOKUP(A733, 'Starter - Projections'!$B$2:$R$1380, 17, FALSE)/VLOOKUP(A733, 'Starter - Projections'!$B$2:$G$1380, 6, FALSE)</f>
        <v>1.2500000000000001E-2</v>
      </c>
    </row>
    <row r="734" spans="1:4" x14ac:dyDescent="0.45">
      <c r="A734" t="s">
        <v>1254</v>
      </c>
      <c r="B734" t="e">
        <f>VLOOKUP(A734, Individual_Pitching___Dashboard[[Name]:[G]], 6, FALSE)</f>
        <v>#N/A</v>
      </c>
      <c r="C734" t="e">
        <f>VLOOKUP(A734, Individual_Pitching___Dashboard[], 21,FALSE)/'SP Per G'!B734</f>
        <v>#N/A</v>
      </c>
      <c r="D734">
        <f>VLOOKUP(A734, 'Starter - Projections'!$B$2:$R$1380, 17, FALSE)/VLOOKUP(A734, 'Starter - Projections'!$B$2:$G$1380, 6, FALSE)</f>
        <v>1.0344827586206896E-2</v>
      </c>
    </row>
    <row r="735" spans="1:4" x14ac:dyDescent="0.45">
      <c r="A735" t="s">
        <v>1255</v>
      </c>
      <c r="B735" t="e">
        <f>VLOOKUP(A735, Individual_Pitching___Dashboard[[Name]:[G]], 6, FALSE)</f>
        <v>#N/A</v>
      </c>
      <c r="C735" t="e">
        <f>VLOOKUP(A735, Individual_Pitching___Dashboard[], 21,FALSE)/'SP Per G'!B735</f>
        <v>#N/A</v>
      </c>
      <c r="D735">
        <f>VLOOKUP(A735, 'Starter - Projections'!$B$2:$R$1380, 17, FALSE)/VLOOKUP(A735, 'Starter - Projections'!$B$2:$G$1380, 6, FALSE)</f>
        <v>1.3636363636363636E-2</v>
      </c>
    </row>
    <row r="736" spans="1:4" x14ac:dyDescent="0.45">
      <c r="A736" t="s">
        <v>1256</v>
      </c>
      <c r="B736" t="e">
        <f>VLOOKUP(A736, Individual_Pitching___Dashboard[[Name]:[G]], 6, FALSE)</f>
        <v>#N/A</v>
      </c>
      <c r="C736" t="e">
        <f>VLOOKUP(A736, Individual_Pitching___Dashboard[], 21,FALSE)/'SP Per G'!B736</f>
        <v>#N/A</v>
      </c>
      <c r="D736">
        <f>VLOOKUP(A736, 'Starter - Projections'!$B$2:$R$1380, 17, FALSE)/VLOOKUP(A736, 'Starter - Projections'!$B$2:$G$1380, 6, FALSE)</f>
        <v>9.3749999999999997E-3</v>
      </c>
    </row>
    <row r="737" spans="1:4" x14ac:dyDescent="0.45">
      <c r="A737" t="s">
        <v>1257</v>
      </c>
      <c r="B737" t="e">
        <f>VLOOKUP(A737, Individual_Pitching___Dashboard[[Name]:[G]], 6, FALSE)</f>
        <v>#N/A</v>
      </c>
      <c r="C737" t="e">
        <f>VLOOKUP(A737, Individual_Pitching___Dashboard[], 21,FALSE)/'SP Per G'!B737</f>
        <v>#N/A</v>
      </c>
      <c r="D737">
        <f>VLOOKUP(A737, 'Starter - Projections'!$B$2:$R$1380, 17, FALSE)/VLOOKUP(A737, 'Starter - Projections'!$B$2:$G$1380, 6, FALSE)</f>
        <v>1.2499999999999999E-2</v>
      </c>
    </row>
    <row r="738" spans="1:4" x14ac:dyDescent="0.45">
      <c r="A738" t="s">
        <v>1258</v>
      </c>
      <c r="B738" t="e">
        <f>VLOOKUP(A738, Individual_Pitching___Dashboard[[Name]:[G]], 6, FALSE)</f>
        <v>#N/A</v>
      </c>
      <c r="C738" t="e">
        <f>VLOOKUP(A738, Individual_Pitching___Dashboard[], 21,FALSE)/'SP Per G'!B738</f>
        <v>#N/A</v>
      </c>
      <c r="D738">
        <f>VLOOKUP(A738, 'Starter - Projections'!$B$2:$R$1380, 17, FALSE)/VLOOKUP(A738, 'Starter - Projections'!$B$2:$G$1380, 6, FALSE)</f>
        <v>0.01</v>
      </c>
    </row>
    <row r="739" spans="1:4" x14ac:dyDescent="0.45">
      <c r="A739" t="s">
        <v>1259</v>
      </c>
      <c r="B739" t="e">
        <f>VLOOKUP(A739, Individual_Pitching___Dashboard[[Name]:[G]], 6, FALSE)</f>
        <v>#N/A</v>
      </c>
      <c r="C739" t="e">
        <f>VLOOKUP(A739, Individual_Pitching___Dashboard[], 21,FALSE)/'SP Per G'!B739</f>
        <v>#N/A</v>
      </c>
      <c r="D739">
        <f>VLOOKUP(A739, 'Starter - Projections'!$B$2:$R$1380, 17, FALSE)/VLOOKUP(A739, 'Starter - Projections'!$B$2:$G$1380, 6, FALSE)</f>
        <v>6.4516129032258064E-3</v>
      </c>
    </row>
    <row r="740" spans="1:4" x14ac:dyDescent="0.45">
      <c r="A740" t="s">
        <v>1260</v>
      </c>
      <c r="B740" t="e">
        <f>VLOOKUP(A740, Individual_Pitching___Dashboard[[Name]:[G]], 6, FALSE)</f>
        <v>#N/A</v>
      </c>
      <c r="C740" t="e">
        <f>VLOOKUP(A740, Individual_Pitching___Dashboard[], 21,FALSE)/'SP Per G'!B740</f>
        <v>#N/A</v>
      </c>
      <c r="D740">
        <f>VLOOKUP(A740, 'Starter - Projections'!$B$2:$R$1380, 17, FALSE)/VLOOKUP(A740, 'Starter - Projections'!$B$2:$G$1380, 6, FALSE)</f>
        <v>9.5238095238095247E-3</v>
      </c>
    </row>
    <row r="741" spans="1:4" x14ac:dyDescent="0.45">
      <c r="A741" t="s">
        <v>1261</v>
      </c>
      <c r="B741" t="e">
        <f>VLOOKUP(A741, Individual_Pitching___Dashboard[[Name]:[G]], 6, FALSE)</f>
        <v>#N/A</v>
      </c>
      <c r="C741" t="e">
        <f>VLOOKUP(A741, Individual_Pitching___Dashboard[], 21,FALSE)/'SP Per G'!B741</f>
        <v>#N/A</v>
      </c>
      <c r="D741">
        <f>VLOOKUP(A741, 'Starter - Projections'!$B$2:$R$1380, 17, FALSE)/VLOOKUP(A741, 'Starter - Projections'!$B$2:$G$1380, 6, FALSE)</f>
        <v>7.6923076923076927E-3</v>
      </c>
    </row>
    <row r="742" spans="1:4" x14ac:dyDescent="0.45">
      <c r="A742" t="s">
        <v>335</v>
      </c>
      <c r="B742">
        <f>VLOOKUP(A742, Individual_Pitching___Dashboard[[Name]:[G]], 6, FALSE)</f>
        <v>5</v>
      </c>
      <c r="C742">
        <f>VLOOKUP(A742, Individual_Pitching___Dashboard[], 21,FALSE)/'SP Per G'!B742</f>
        <v>-0.04</v>
      </c>
      <c r="D742">
        <f>VLOOKUP(A742, 'Starter - Projections'!$B$2:$R$1380, 17, FALSE)/VLOOKUP(A742, 'Starter - Projections'!$B$2:$G$1380, 6, FALSE)</f>
        <v>6.5384615384615388E-2</v>
      </c>
    </row>
    <row r="743" spans="1:4" x14ac:dyDescent="0.45">
      <c r="A743" t="s">
        <v>1262</v>
      </c>
      <c r="B743" t="e">
        <f>VLOOKUP(A743, Individual_Pitching___Dashboard[[Name]:[G]], 6, FALSE)</f>
        <v>#N/A</v>
      </c>
      <c r="C743" t="e">
        <f>VLOOKUP(A743, Individual_Pitching___Dashboard[], 21,FALSE)/'SP Per G'!B743</f>
        <v>#N/A</v>
      </c>
      <c r="D743">
        <f>VLOOKUP(A743, 'Starter - Projections'!$B$2:$R$1380, 17, FALSE)/VLOOKUP(A743, 'Starter - Projections'!$B$2:$G$1380, 6, FALSE)</f>
        <v>6.8965517241379318E-3</v>
      </c>
    </row>
    <row r="744" spans="1:4" x14ac:dyDescent="0.45">
      <c r="A744" t="s">
        <v>1263</v>
      </c>
      <c r="B744">
        <f>VLOOKUP(A744, Individual_Pitching___Dashboard[[Name]:[G]], 6, FALSE)</f>
        <v>10</v>
      </c>
      <c r="C744">
        <f>VLOOKUP(A744, Individual_Pitching___Dashboard[], 21,FALSE)/'SP Per G'!B744</f>
        <v>0</v>
      </c>
      <c r="D744">
        <f>VLOOKUP(A744, 'Starter - Projections'!$B$2:$R$1380, 17, FALSE)/VLOOKUP(A744, 'Starter - Projections'!$B$2:$G$1380, 6, FALSE)</f>
        <v>6.0606060606060606E-3</v>
      </c>
    </row>
    <row r="745" spans="1:4" x14ac:dyDescent="0.45">
      <c r="A745" t="s">
        <v>1264</v>
      </c>
      <c r="B745" t="e">
        <f>VLOOKUP(A745, Individual_Pitching___Dashboard[[Name]:[G]], 6, FALSE)</f>
        <v>#N/A</v>
      </c>
      <c r="C745" t="e">
        <f>VLOOKUP(A745, Individual_Pitching___Dashboard[], 21,FALSE)/'SP Per G'!B745</f>
        <v>#N/A</v>
      </c>
      <c r="D745">
        <f>VLOOKUP(A745, 'Starter - Projections'!$B$2:$R$1380, 17, FALSE)/VLOOKUP(A745, 'Starter - Projections'!$B$2:$G$1380, 6, FALSE)</f>
        <v>1.3333333333333334E-2</v>
      </c>
    </row>
    <row r="746" spans="1:4" x14ac:dyDescent="0.45">
      <c r="A746" t="s">
        <v>1265</v>
      </c>
      <c r="B746" t="e">
        <f>VLOOKUP(A746, Individual_Pitching___Dashboard[[Name]:[G]], 6, FALSE)</f>
        <v>#N/A</v>
      </c>
      <c r="C746" t="e">
        <f>VLOOKUP(A746, Individual_Pitching___Dashboard[], 21,FALSE)/'SP Per G'!B746</f>
        <v>#N/A</v>
      </c>
      <c r="D746">
        <f>VLOOKUP(A746, 'Starter - Projections'!$B$2:$R$1380, 17, FALSE)/VLOOKUP(A746, 'Starter - Projections'!$B$2:$G$1380, 6, FALSE)</f>
        <v>6.6666666666666671E-3</v>
      </c>
    </row>
    <row r="747" spans="1:4" x14ac:dyDescent="0.45">
      <c r="A747" t="s">
        <v>1266</v>
      </c>
      <c r="B747" t="e">
        <f>VLOOKUP(A747, Individual_Pitching___Dashboard[[Name]:[G]], 6, FALSE)</f>
        <v>#N/A</v>
      </c>
      <c r="C747" t="e">
        <f>VLOOKUP(A747, Individual_Pitching___Dashboard[], 21,FALSE)/'SP Per G'!B747</f>
        <v>#N/A</v>
      </c>
      <c r="D747">
        <f>VLOOKUP(A747, 'Starter - Projections'!$B$2:$R$1380, 17, FALSE)/VLOOKUP(A747, 'Starter - Projections'!$B$2:$G$1380, 6, FALSE)</f>
        <v>4.1666666666666666E-3</v>
      </c>
    </row>
    <row r="748" spans="1:4" x14ac:dyDescent="0.45">
      <c r="A748" t="s">
        <v>1267</v>
      </c>
      <c r="B748" t="e">
        <f>VLOOKUP(A748, Individual_Pitching___Dashboard[[Name]:[G]], 6, FALSE)</f>
        <v>#N/A</v>
      </c>
      <c r="C748" t="e">
        <f>VLOOKUP(A748, Individual_Pitching___Dashboard[], 21,FALSE)/'SP Per G'!B748</f>
        <v>#N/A</v>
      </c>
      <c r="D748">
        <f>VLOOKUP(A748, 'Starter - Projections'!$B$2:$R$1380, 17, FALSE)/VLOOKUP(A748, 'Starter - Projections'!$B$2:$G$1380, 6, FALSE)</f>
        <v>3.3333333333333335E-3</v>
      </c>
    </row>
    <row r="749" spans="1:4" x14ac:dyDescent="0.45">
      <c r="A749" t="s">
        <v>1268</v>
      </c>
      <c r="B749" t="e">
        <f>VLOOKUP(A749, Individual_Pitching___Dashboard[[Name]:[G]], 6, FALSE)</f>
        <v>#N/A</v>
      </c>
      <c r="C749" t="e">
        <f>VLOOKUP(A749, Individual_Pitching___Dashboard[], 21,FALSE)/'SP Per G'!B749</f>
        <v>#N/A</v>
      </c>
      <c r="D749">
        <f>VLOOKUP(A749, 'Starter - Projections'!$B$2:$R$1380, 17, FALSE)/VLOOKUP(A749, 'Starter - Projections'!$B$2:$G$1380, 6, FALSE)</f>
        <v>3.7037037037037038E-3</v>
      </c>
    </row>
    <row r="750" spans="1:4" x14ac:dyDescent="0.45">
      <c r="A750" t="s">
        <v>1269</v>
      </c>
      <c r="B750" t="e">
        <f>VLOOKUP(A750, Individual_Pitching___Dashboard[[Name]:[G]], 6, FALSE)</f>
        <v>#N/A</v>
      </c>
      <c r="C750" t="e">
        <f>VLOOKUP(A750, Individual_Pitching___Dashboard[], 21,FALSE)/'SP Per G'!B750</f>
        <v>#N/A</v>
      </c>
      <c r="D750">
        <f>VLOOKUP(A750, 'Starter - Projections'!$B$2:$R$1380, 17, FALSE)/VLOOKUP(A750, 'Starter - Projections'!$B$2:$G$1380, 6, FALSE)</f>
        <v>0</v>
      </c>
    </row>
    <row r="751" spans="1:4" x14ac:dyDescent="0.45">
      <c r="A751" t="s">
        <v>1270</v>
      </c>
      <c r="B751" t="e">
        <f>VLOOKUP(A751, Individual_Pitching___Dashboard[[Name]:[G]], 6, FALSE)</f>
        <v>#N/A</v>
      </c>
      <c r="C751" t="e">
        <f>VLOOKUP(A751, Individual_Pitching___Dashboard[], 21,FALSE)/'SP Per G'!B751</f>
        <v>#N/A</v>
      </c>
      <c r="D751">
        <f>VLOOKUP(A751, 'Starter - Projections'!$B$2:$R$1380, 17, FALSE)/VLOOKUP(A751, 'Starter - Projections'!$B$2:$G$1380, 6, FALSE)</f>
        <v>0</v>
      </c>
    </row>
    <row r="752" spans="1:4" x14ac:dyDescent="0.45">
      <c r="A752" t="s">
        <v>1271</v>
      </c>
      <c r="B752" t="e">
        <f>VLOOKUP(A752, Individual_Pitching___Dashboard[[Name]:[G]], 6, FALSE)</f>
        <v>#N/A</v>
      </c>
      <c r="C752" t="e">
        <f>VLOOKUP(A752, Individual_Pitching___Dashboard[], 21,FALSE)/'SP Per G'!B752</f>
        <v>#N/A</v>
      </c>
      <c r="D752">
        <f>VLOOKUP(A752, 'Starter - Projections'!$B$2:$R$1380, 17, FALSE)/VLOOKUP(A752, 'Starter - Projections'!$B$2:$G$1380, 6, FALSE)</f>
        <v>0</v>
      </c>
    </row>
    <row r="753" spans="1:4" x14ac:dyDescent="0.45">
      <c r="A753" t="s">
        <v>1272</v>
      </c>
      <c r="B753" t="e">
        <f>VLOOKUP(A753, Individual_Pitching___Dashboard[[Name]:[G]], 6, FALSE)</f>
        <v>#N/A</v>
      </c>
      <c r="C753" t="e">
        <f>VLOOKUP(A753, Individual_Pitching___Dashboard[], 21,FALSE)/'SP Per G'!B753</f>
        <v>#N/A</v>
      </c>
      <c r="D753">
        <f>VLOOKUP(A753, 'Starter - Projections'!$B$2:$R$1380, 17, FALSE)/VLOOKUP(A753, 'Starter - Projections'!$B$2:$G$1380, 6, FALSE)</f>
        <v>0</v>
      </c>
    </row>
    <row r="754" spans="1:4" x14ac:dyDescent="0.45">
      <c r="A754" t="s">
        <v>1273</v>
      </c>
      <c r="B754" t="e">
        <f>VLOOKUP(A754, Individual_Pitching___Dashboard[[Name]:[G]], 6, FALSE)</f>
        <v>#N/A</v>
      </c>
      <c r="C754" t="e">
        <f>VLOOKUP(A754, Individual_Pitching___Dashboard[], 21,FALSE)/'SP Per G'!B754</f>
        <v>#N/A</v>
      </c>
      <c r="D754">
        <f>VLOOKUP(A754, 'Starter - Projections'!$B$2:$R$1380, 17, FALSE)/VLOOKUP(A754, 'Starter - Projections'!$B$2:$G$1380, 6, FALSE)</f>
        <v>0</v>
      </c>
    </row>
    <row r="755" spans="1:4" x14ac:dyDescent="0.45">
      <c r="A755" t="s">
        <v>1274</v>
      </c>
      <c r="B755" t="e">
        <f>VLOOKUP(A755, Individual_Pitching___Dashboard[[Name]:[G]], 6, FALSE)</f>
        <v>#N/A</v>
      </c>
      <c r="C755" t="e">
        <f>VLOOKUP(A755, Individual_Pitching___Dashboard[], 21,FALSE)/'SP Per G'!B755</f>
        <v>#N/A</v>
      </c>
      <c r="D755">
        <f>VLOOKUP(A755, 'Starter - Projections'!$B$2:$R$1380, 17, FALSE)/VLOOKUP(A755, 'Starter - Projections'!$B$2:$G$1380, 6, FALSE)</f>
        <v>-8.0000000000000002E-3</v>
      </c>
    </row>
    <row r="756" spans="1:4" x14ac:dyDescent="0.45">
      <c r="A756" t="s">
        <v>1275</v>
      </c>
      <c r="B756" t="e">
        <f>VLOOKUP(A756, Individual_Pitching___Dashboard[[Name]:[G]], 6, FALSE)</f>
        <v>#N/A</v>
      </c>
      <c r="C756" t="e">
        <f>VLOOKUP(A756, Individual_Pitching___Dashboard[], 21,FALSE)/'SP Per G'!B756</f>
        <v>#N/A</v>
      </c>
      <c r="D756">
        <f>VLOOKUP(A756, 'Starter - Projections'!$B$2:$R$1380, 17, FALSE)/VLOOKUP(A756, 'Starter - Projections'!$B$2:$G$1380, 6, FALSE)</f>
        <v>-6.6666666666666666E-2</v>
      </c>
    </row>
    <row r="757" spans="1:4" x14ac:dyDescent="0.45">
      <c r="A757" t="s">
        <v>281</v>
      </c>
      <c r="B757">
        <f>VLOOKUP(A757, Individual_Pitching___Dashboard[[Name]:[G]], 6, FALSE)</f>
        <v>4</v>
      </c>
      <c r="C757">
        <f>VLOOKUP(A757, Individual_Pitching___Dashboard[], 21,FALSE)/'SP Per G'!B757</f>
        <v>0.17499999999999999</v>
      </c>
      <c r="D757">
        <f>VLOOKUP(A757, 'Starter - Projections'!$B$2:$R$1380, 17, FALSE)/VLOOKUP(A757, 'Starter - Projections'!$B$2:$G$1380, 6, FALSE)</f>
        <v>1.9444444444444445E-2</v>
      </c>
    </row>
    <row r="758" spans="1:4" x14ac:dyDescent="0.45">
      <c r="A758" t="s">
        <v>1276</v>
      </c>
      <c r="B758" t="e">
        <f>VLOOKUP(A758, Individual_Pitching___Dashboard[[Name]:[G]], 6, FALSE)</f>
        <v>#N/A</v>
      </c>
      <c r="C758" t="e">
        <f>VLOOKUP(A758, Individual_Pitching___Dashboard[], 21,FALSE)/'SP Per G'!B758</f>
        <v>#N/A</v>
      </c>
      <c r="D758">
        <f>VLOOKUP(A758, 'Starter - Projections'!$B$2:$R$1380, 17, FALSE)/VLOOKUP(A758, 'Starter - Projections'!$B$2:$G$1380, 6, FALSE)</f>
        <v>4.3749999999999997E-2</v>
      </c>
    </row>
    <row r="759" spans="1:4" x14ac:dyDescent="0.45">
      <c r="A759" t="s">
        <v>1277</v>
      </c>
      <c r="B759" t="e">
        <f>VLOOKUP(A759, Individual_Pitching___Dashboard[[Name]:[G]], 6, FALSE)</f>
        <v>#N/A</v>
      </c>
      <c r="C759" t="e">
        <f>VLOOKUP(A759, Individual_Pitching___Dashboard[], 21,FALSE)/'SP Per G'!B759</f>
        <v>#N/A</v>
      </c>
      <c r="D759">
        <f>VLOOKUP(A759, 'Starter - Projections'!$B$2:$R$1380, 17, FALSE)/VLOOKUP(A759, 'Starter - Projections'!$B$2:$G$1380, 6, FALSE)</f>
        <v>4.6153846153846149E-2</v>
      </c>
    </row>
    <row r="760" spans="1:4" x14ac:dyDescent="0.45">
      <c r="A760" t="s">
        <v>1278</v>
      </c>
      <c r="B760" t="e">
        <f>VLOOKUP(A760, Individual_Pitching___Dashboard[[Name]:[G]], 6, FALSE)</f>
        <v>#N/A</v>
      </c>
      <c r="C760" t="e">
        <f>VLOOKUP(A760, Individual_Pitching___Dashboard[], 21,FALSE)/'SP Per G'!B760</f>
        <v>#N/A</v>
      </c>
      <c r="D760">
        <f>VLOOKUP(A760, 'Starter - Projections'!$B$2:$R$1380, 17, FALSE)/VLOOKUP(A760, 'Starter - Projections'!$B$2:$G$1380, 6, FALSE)</f>
        <v>1.935483870967742E-2</v>
      </c>
    </row>
    <row r="761" spans="1:4" x14ac:dyDescent="0.45">
      <c r="A761" t="s">
        <v>1279</v>
      </c>
      <c r="B761" t="e">
        <f>VLOOKUP(A761, Individual_Pitching___Dashboard[[Name]:[G]], 6, FALSE)</f>
        <v>#N/A</v>
      </c>
      <c r="C761" t="e">
        <f>VLOOKUP(A761, Individual_Pitching___Dashboard[], 21,FALSE)/'SP Per G'!B761</f>
        <v>#N/A</v>
      </c>
      <c r="D761">
        <f>VLOOKUP(A761, 'Starter - Projections'!$B$2:$R$1380, 17, FALSE)/VLOOKUP(A761, 'Starter - Projections'!$B$2:$G$1380, 6, FALSE)</f>
        <v>2.0833333333333332E-2</v>
      </c>
    </row>
    <row r="762" spans="1:4" x14ac:dyDescent="0.45">
      <c r="A762" t="s">
        <v>1280</v>
      </c>
      <c r="B762" t="e">
        <f>VLOOKUP(A762, Individual_Pitching___Dashboard[[Name]:[G]], 6, FALSE)</f>
        <v>#N/A</v>
      </c>
      <c r="C762" t="e">
        <f>VLOOKUP(A762, Individual_Pitching___Dashboard[], 21,FALSE)/'SP Per G'!B762</f>
        <v>#N/A</v>
      </c>
      <c r="D762">
        <f>VLOOKUP(A762, 'Starter - Projections'!$B$2:$R$1380, 17, FALSE)/VLOOKUP(A762, 'Starter - Projections'!$B$2:$G$1380, 6, FALSE)</f>
        <v>1.5384615384615385E-2</v>
      </c>
    </row>
    <row r="763" spans="1:4" x14ac:dyDescent="0.45">
      <c r="A763" t="s">
        <v>1281</v>
      </c>
      <c r="B763" t="e">
        <f>VLOOKUP(A763, Individual_Pitching___Dashboard[[Name]:[G]], 6, FALSE)</f>
        <v>#N/A</v>
      </c>
      <c r="C763" t="e">
        <f>VLOOKUP(A763, Individual_Pitching___Dashboard[], 21,FALSE)/'SP Per G'!B763</f>
        <v>#N/A</v>
      </c>
      <c r="D763">
        <f>VLOOKUP(A763, 'Starter - Projections'!$B$2:$R$1380, 17, FALSE)/VLOOKUP(A763, 'Starter - Projections'!$B$2:$G$1380, 6, FALSE)</f>
        <v>1.0526315789473684E-2</v>
      </c>
    </row>
    <row r="764" spans="1:4" x14ac:dyDescent="0.45">
      <c r="A764" t="s">
        <v>1282</v>
      </c>
      <c r="B764" t="e">
        <f>VLOOKUP(A764, Individual_Pitching___Dashboard[[Name]:[G]], 6, FALSE)</f>
        <v>#N/A</v>
      </c>
      <c r="C764" t="e">
        <f>VLOOKUP(A764, Individual_Pitching___Dashboard[], 21,FALSE)/'SP Per G'!B764</f>
        <v>#N/A</v>
      </c>
      <c r="D764">
        <f>VLOOKUP(A764, 'Starter - Projections'!$B$2:$R$1380, 17, FALSE)/VLOOKUP(A764, 'Starter - Projections'!$B$2:$G$1380, 6, FALSE)</f>
        <v>1.3793103448275864E-2</v>
      </c>
    </row>
    <row r="765" spans="1:4" x14ac:dyDescent="0.45">
      <c r="A765" t="s">
        <v>1283</v>
      </c>
      <c r="B765" t="e">
        <f>VLOOKUP(A765, Individual_Pitching___Dashboard[[Name]:[G]], 6, FALSE)</f>
        <v>#N/A</v>
      </c>
      <c r="C765" t="e">
        <f>VLOOKUP(A765, Individual_Pitching___Dashboard[], 21,FALSE)/'SP Per G'!B765</f>
        <v>#N/A</v>
      </c>
      <c r="D765">
        <f>VLOOKUP(A765, 'Starter - Projections'!$B$2:$R$1380, 17, FALSE)/VLOOKUP(A765, 'Starter - Projections'!$B$2:$G$1380, 6, FALSE)</f>
        <v>8.5714285714285719E-3</v>
      </c>
    </row>
    <row r="766" spans="1:4" x14ac:dyDescent="0.45">
      <c r="A766" t="s">
        <v>1284</v>
      </c>
      <c r="B766" t="e">
        <f>VLOOKUP(A766, Individual_Pitching___Dashboard[[Name]:[G]], 6, FALSE)</f>
        <v>#N/A</v>
      </c>
      <c r="C766" t="e">
        <f>VLOOKUP(A766, Individual_Pitching___Dashboard[], 21,FALSE)/'SP Per G'!B766</f>
        <v>#N/A</v>
      </c>
      <c r="D766">
        <f>VLOOKUP(A766, 'Starter - Projections'!$B$2:$R$1380, 17, FALSE)/VLOOKUP(A766, 'Starter - Projections'!$B$2:$G$1380, 6, FALSE)</f>
        <v>1.1538461538461537E-2</v>
      </c>
    </row>
    <row r="767" spans="1:4" x14ac:dyDescent="0.45">
      <c r="A767" t="s">
        <v>1285</v>
      </c>
      <c r="B767" t="e">
        <f>VLOOKUP(A767, Individual_Pitching___Dashboard[[Name]:[G]], 6, FALSE)</f>
        <v>#N/A</v>
      </c>
      <c r="C767" t="e">
        <f>VLOOKUP(A767, Individual_Pitching___Dashboard[], 21,FALSE)/'SP Per G'!B767</f>
        <v>#N/A</v>
      </c>
      <c r="D767">
        <f>VLOOKUP(A767, 'Starter - Projections'!$B$2:$R$1380, 17, FALSE)/VLOOKUP(A767, 'Starter - Projections'!$B$2:$G$1380, 6, FALSE)</f>
        <v>1.5789473684210527E-2</v>
      </c>
    </row>
    <row r="768" spans="1:4" x14ac:dyDescent="0.45">
      <c r="A768" t="s">
        <v>1286</v>
      </c>
      <c r="B768" t="e">
        <f>VLOOKUP(A768, Individual_Pitching___Dashboard[[Name]:[G]], 6, FALSE)</f>
        <v>#N/A</v>
      </c>
      <c r="C768" t="e">
        <f>VLOOKUP(A768, Individual_Pitching___Dashboard[], 21,FALSE)/'SP Per G'!B768</f>
        <v>#N/A</v>
      </c>
      <c r="D768">
        <f>VLOOKUP(A768, 'Starter - Projections'!$B$2:$R$1380, 17, FALSE)/VLOOKUP(A768, 'Starter - Projections'!$B$2:$G$1380, 6, FALSE)</f>
        <v>6.4516129032258064E-3</v>
      </c>
    </row>
    <row r="769" spans="1:4" x14ac:dyDescent="0.45">
      <c r="A769" t="s">
        <v>1287</v>
      </c>
      <c r="B769" t="e">
        <f>VLOOKUP(A769, Individual_Pitching___Dashboard[[Name]:[G]], 6, FALSE)</f>
        <v>#N/A</v>
      </c>
      <c r="C769" t="e">
        <f>VLOOKUP(A769, Individual_Pitching___Dashboard[], 21,FALSE)/'SP Per G'!B769</f>
        <v>#N/A</v>
      </c>
      <c r="D769">
        <f>VLOOKUP(A769, 'Starter - Projections'!$B$2:$R$1380, 17, FALSE)/VLOOKUP(A769, 'Starter - Projections'!$B$2:$G$1380, 6, FALSE)</f>
        <v>5.5555555555555558E-3</v>
      </c>
    </row>
    <row r="770" spans="1:4" x14ac:dyDescent="0.45">
      <c r="A770" t="s">
        <v>1288</v>
      </c>
      <c r="B770" t="e">
        <f>VLOOKUP(A770, Individual_Pitching___Dashboard[[Name]:[G]], 6, FALSE)</f>
        <v>#N/A</v>
      </c>
      <c r="C770" t="e">
        <f>VLOOKUP(A770, Individual_Pitching___Dashboard[], 21,FALSE)/'SP Per G'!B770</f>
        <v>#N/A</v>
      </c>
      <c r="D770">
        <f>VLOOKUP(A770, 'Starter - Projections'!$B$2:$R$1380, 17, FALSE)/VLOOKUP(A770, 'Starter - Projections'!$B$2:$G$1380, 6, FALSE)</f>
        <v>6.6666666666666671E-3</v>
      </c>
    </row>
    <row r="771" spans="1:4" x14ac:dyDescent="0.45">
      <c r="A771" t="s">
        <v>1289</v>
      </c>
      <c r="B771" t="e">
        <f>VLOOKUP(A771, Individual_Pitching___Dashboard[[Name]:[G]], 6, FALSE)</f>
        <v>#N/A</v>
      </c>
      <c r="C771" t="e">
        <f>VLOOKUP(A771, Individual_Pitching___Dashboard[], 21,FALSE)/'SP Per G'!B771</f>
        <v>#N/A</v>
      </c>
      <c r="D771">
        <f>VLOOKUP(A771, 'Starter - Projections'!$B$2:$R$1380, 17, FALSE)/VLOOKUP(A771, 'Starter - Projections'!$B$2:$G$1380, 6, FALSE)</f>
        <v>2.9411764705882353E-3</v>
      </c>
    </row>
    <row r="772" spans="1:4" x14ac:dyDescent="0.45">
      <c r="A772" t="s">
        <v>1290</v>
      </c>
      <c r="B772" t="e">
        <f>VLOOKUP(A772, Individual_Pitching___Dashboard[[Name]:[G]], 6, FALSE)</f>
        <v>#N/A</v>
      </c>
      <c r="C772" t="e">
        <f>VLOOKUP(A772, Individual_Pitching___Dashboard[], 21,FALSE)/'SP Per G'!B772</f>
        <v>#N/A</v>
      </c>
      <c r="D772">
        <f>VLOOKUP(A772, 'Starter - Projections'!$B$2:$R$1380, 17, FALSE)/VLOOKUP(A772, 'Starter - Projections'!$B$2:$G$1380, 6, FALSE)</f>
        <v>4.3478260869565218E-3</v>
      </c>
    </row>
    <row r="773" spans="1:4" x14ac:dyDescent="0.45">
      <c r="A773" t="s">
        <v>1291</v>
      </c>
      <c r="B773" t="e">
        <f>VLOOKUP(A773, Individual_Pitching___Dashboard[[Name]:[G]], 6, FALSE)</f>
        <v>#N/A</v>
      </c>
      <c r="C773" t="e">
        <f>VLOOKUP(A773, Individual_Pitching___Dashboard[], 21,FALSE)/'SP Per G'!B773</f>
        <v>#N/A</v>
      </c>
      <c r="D773">
        <f>VLOOKUP(A773, 'Starter - Projections'!$B$2:$R$1380, 17, FALSE)/VLOOKUP(A773, 'Starter - Projections'!$B$2:$G$1380, 6, FALSE)</f>
        <v>4.0000000000000001E-3</v>
      </c>
    </row>
    <row r="774" spans="1:4" x14ac:dyDescent="0.45">
      <c r="A774" t="s">
        <v>1292</v>
      </c>
      <c r="B774">
        <f>VLOOKUP(A774, Individual_Pitching___Dashboard[[Name]:[G]], 6, FALSE)</f>
        <v>9</v>
      </c>
      <c r="C774">
        <f>VLOOKUP(A774, Individual_Pitching___Dashboard[], 21,FALSE)/'SP Per G'!B774</f>
        <v>-2.2222222222222223E-2</v>
      </c>
      <c r="D774">
        <f>VLOOKUP(A774, 'Starter - Projections'!$B$2:$R$1380, 17, FALSE)/VLOOKUP(A774, 'Starter - Projections'!$B$2:$G$1380, 6, FALSE)</f>
        <v>0</v>
      </c>
    </row>
    <row r="775" spans="1:4" x14ac:dyDescent="0.45">
      <c r="A775" t="s">
        <v>1293</v>
      </c>
      <c r="B775" t="e">
        <f>VLOOKUP(A775, Individual_Pitching___Dashboard[[Name]:[G]], 6, FALSE)</f>
        <v>#N/A</v>
      </c>
      <c r="C775" t="e">
        <f>VLOOKUP(A775, Individual_Pitching___Dashboard[], 21,FALSE)/'SP Per G'!B775</f>
        <v>#N/A</v>
      </c>
      <c r="D775">
        <f>VLOOKUP(A775, 'Starter - Projections'!$B$2:$R$1380, 17, FALSE)/VLOOKUP(A775, 'Starter - Projections'!$B$2:$G$1380, 6, FALSE)</f>
        <v>0</v>
      </c>
    </row>
    <row r="776" spans="1:4" x14ac:dyDescent="0.45">
      <c r="A776" t="s">
        <v>1294</v>
      </c>
      <c r="B776" t="e">
        <f>VLOOKUP(A776, Individual_Pitching___Dashboard[[Name]:[G]], 6, FALSE)</f>
        <v>#N/A</v>
      </c>
      <c r="C776" t="e">
        <f>VLOOKUP(A776, Individual_Pitching___Dashboard[], 21,FALSE)/'SP Per G'!B776</f>
        <v>#N/A</v>
      </c>
      <c r="D776">
        <f>VLOOKUP(A776, 'Starter - Projections'!$B$2:$R$1380, 17, FALSE)/VLOOKUP(A776, 'Starter - Projections'!$B$2:$G$1380, 6, FALSE)</f>
        <v>-5.8823529411764705E-3</v>
      </c>
    </row>
    <row r="777" spans="1:4" x14ac:dyDescent="0.45">
      <c r="A777" t="s">
        <v>1295</v>
      </c>
      <c r="B777" t="e">
        <f>VLOOKUP(A777, Individual_Pitching___Dashboard[[Name]:[G]], 6, FALSE)</f>
        <v>#N/A</v>
      </c>
      <c r="C777" t="e">
        <f>VLOOKUP(A777, Individual_Pitching___Dashboard[], 21,FALSE)/'SP Per G'!B777</f>
        <v>#N/A</v>
      </c>
      <c r="D777">
        <f>VLOOKUP(A777, 'Starter - Projections'!$B$2:$R$1380, 17, FALSE)/VLOOKUP(A777, 'Starter - Projections'!$B$2:$G$1380, 6, FALSE)</f>
        <v>-4.0000000000000001E-3</v>
      </c>
    </row>
    <row r="778" spans="1:4" x14ac:dyDescent="0.45">
      <c r="A778" t="s">
        <v>1296</v>
      </c>
      <c r="B778" t="e">
        <f>VLOOKUP(A778, Individual_Pitching___Dashboard[[Name]:[G]], 6, FALSE)</f>
        <v>#N/A</v>
      </c>
      <c r="C778" t="e">
        <f>VLOOKUP(A778, Individual_Pitching___Dashboard[], 21,FALSE)/'SP Per G'!B778</f>
        <v>#N/A</v>
      </c>
      <c r="D778">
        <f>VLOOKUP(A778, 'Starter - Projections'!$B$2:$R$1380, 17, FALSE)/VLOOKUP(A778, 'Starter - Projections'!$B$2:$G$1380, 6, FALSE)</f>
        <v>-4.1666666666666666E-3</v>
      </c>
    </row>
    <row r="779" spans="1:4" x14ac:dyDescent="0.45">
      <c r="A779" t="s">
        <v>1297</v>
      </c>
      <c r="B779" t="e">
        <f>VLOOKUP(A779, Individual_Pitching___Dashboard[[Name]:[G]], 6, FALSE)</f>
        <v>#N/A</v>
      </c>
      <c r="C779" t="e">
        <f>VLOOKUP(A779, Individual_Pitching___Dashboard[], 21,FALSE)/'SP Per G'!B779</f>
        <v>#N/A</v>
      </c>
      <c r="D779">
        <f>VLOOKUP(A779, 'Starter - Projections'!$B$2:$R$1380, 17, FALSE)/VLOOKUP(A779, 'Starter - Projections'!$B$2:$G$1380, 6, FALSE)</f>
        <v>-8.3333333333333332E-3</v>
      </c>
    </row>
    <row r="780" spans="1:4" x14ac:dyDescent="0.45">
      <c r="A780" t="s">
        <v>1298</v>
      </c>
      <c r="B780" t="e">
        <f>VLOOKUP(A780, Individual_Pitching___Dashboard[[Name]:[G]], 6, FALSE)</f>
        <v>#N/A</v>
      </c>
      <c r="C780" t="e">
        <f>VLOOKUP(A780, Individual_Pitching___Dashboard[], 21,FALSE)/'SP Per G'!B780</f>
        <v>#N/A</v>
      </c>
      <c r="D780">
        <f>VLOOKUP(A780, 'Starter - Projections'!$B$2:$R$1380, 17, FALSE)/VLOOKUP(A780, 'Starter - Projections'!$B$2:$G$1380, 6, FALSE)</f>
        <v>-3.1250000000000002E-3</v>
      </c>
    </row>
    <row r="781" spans="1:4" x14ac:dyDescent="0.45">
      <c r="A781" t="s">
        <v>1299</v>
      </c>
      <c r="B781" t="e">
        <f>VLOOKUP(A781, Individual_Pitching___Dashboard[[Name]:[G]], 6, FALSE)</f>
        <v>#N/A</v>
      </c>
      <c r="C781" t="e">
        <f>VLOOKUP(A781, Individual_Pitching___Dashboard[], 21,FALSE)/'SP Per G'!B781</f>
        <v>#N/A</v>
      </c>
      <c r="D781">
        <f>VLOOKUP(A781, 'Starter - Projections'!$B$2:$R$1380, 17, FALSE)/VLOOKUP(A781, 'Starter - Projections'!$B$2:$G$1380, 6, FALSE)</f>
        <v>-1.4285714285714287E-2</v>
      </c>
    </row>
    <row r="782" spans="1:4" x14ac:dyDescent="0.45">
      <c r="A782" t="s">
        <v>1300</v>
      </c>
      <c r="B782" t="e">
        <f>VLOOKUP(A782, Individual_Pitching___Dashboard[[Name]:[G]], 6, FALSE)</f>
        <v>#N/A</v>
      </c>
      <c r="C782" t="e">
        <f>VLOOKUP(A782, Individual_Pitching___Dashboard[], 21,FALSE)/'SP Per G'!B782</f>
        <v>#N/A</v>
      </c>
      <c r="D782">
        <f>VLOOKUP(A782, 'Starter - Projections'!$B$2:$R$1380, 17, FALSE)/VLOOKUP(A782, 'Starter - Projections'!$B$2:$G$1380, 6, FALSE)</f>
        <v>-8.6956521739130436E-3</v>
      </c>
    </row>
    <row r="783" spans="1:4" x14ac:dyDescent="0.45">
      <c r="A783" t="s">
        <v>1301</v>
      </c>
      <c r="B783" t="e">
        <f>VLOOKUP(A783, Individual_Pitching___Dashboard[[Name]:[G]], 6, FALSE)</f>
        <v>#N/A</v>
      </c>
      <c r="C783" t="e">
        <f>VLOOKUP(A783, Individual_Pitching___Dashboard[], 21,FALSE)/'SP Per G'!B783</f>
        <v>#N/A</v>
      </c>
      <c r="D783">
        <f>VLOOKUP(A783, 'Starter - Projections'!$B$2:$R$1380, 17, FALSE)/VLOOKUP(A783, 'Starter - Projections'!$B$2:$G$1380, 6, FALSE)</f>
        <v>-1.0344827586206896E-2</v>
      </c>
    </row>
    <row r="784" spans="1:4" x14ac:dyDescent="0.45">
      <c r="A784" t="s">
        <v>1302</v>
      </c>
      <c r="B784" t="e">
        <f>VLOOKUP(A784, Individual_Pitching___Dashboard[[Name]:[G]], 6, FALSE)</f>
        <v>#N/A</v>
      </c>
      <c r="C784" t="e">
        <f>VLOOKUP(A784, Individual_Pitching___Dashboard[], 21,FALSE)/'SP Per G'!B784</f>
        <v>#N/A</v>
      </c>
      <c r="D784">
        <f>VLOOKUP(A784, 'Starter - Projections'!$B$2:$R$1380, 17, FALSE)/VLOOKUP(A784, 'Starter - Projections'!$B$2:$G$1380, 6, FALSE)</f>
        <v>-1.6E-2</v>
      </c>
    </row>
    <row r="785" spans="1:4" x14ac:dyDescent="0.45">
      <c r="A785" t="s">
        <v>615</v>
      </c>
      <c r="B785">
        <f>VLOOKUP(A785, Individual_Pitching___Dashboard[[Name]:[G]], 6, FALSE)</f>
        <v>4</v>
      </c>
      <c r="C785">
        <f>VLOOKUP(A785, Individual_Pitching___Dashboard[], 21,FALSE)/'SP Per G'!B785</f>
        <v>0.1</v>
      </c>
      <c r="D785">
        <f>VLOOKUP(A785, 'Starter - Projections'!$B$2:$R$1380, 17, FALSE)/VLOOKUP(A785, 'Starter - Projections'!$B$2:$G$1380, 6, FALSE)</f>
        <v>2.4999999999999998E-2</v>
      </c>
    </row>
    <row r="786" spans="1:4" x14ac:dyDescent="0.45">
      <c r="A786" t="s">
        <v>1303</v>
      </c>
      <c r="B786" t="e">
        <f>VLOOKUP(A786, Individual_Pitching___Dashboard[[Name]:[G]], 6, FALSE)</f>
        <v>#N/A</v>
      </c>
      <c r="C786" t="e">
        <f>VLOOKUP(A786, Individual_Pitching___Dashboard[], 21,FALSE)/'SP Per G'!B786</f>
        <v>#N/A</v>
      </c>
      <c r="D786">
        <f>VLOOKUP(A786, 'Starter - Projections'!$B$2:$R$1380, 17, FALSE)/VLOOKUP(A786, 'Starter - Projections'!$B$2:$G$1380, 6, FALSE)</f>
        <v>2.3333333333333331E-2</v>
      </c>
    </row>
    <row r="787" spans="1:4" x14ac:dyDescent="0.45">
      <c r="A787" t="s">
        <v>1304</v>
      </c>
      <c r="B787" t="e">
        <f>VLOOKUP(A787, Individual_Pitching___Dashboard[[Name]:[G]], 6, FALSE)</f>
        <v>#N/A</v>
      </c>
      <c r="C787" t="e">
        <f>VLOOKUP(A787, Individual_Pitching___Dashboard[], 21,FALSE)/'SP Per G'!B787</f>
        <v>#N/A</v>
      </c>
      <c r="D787">
        <f>VLOOKUP(A787, 'Starter - Projections'!$B$2:$R$1380, 17, FALSE)/VLOOKUP(A787, 'Starter - Projections'!$B$2:$G$1380, 6, FALSE)</f>
        <v>1.7073170731707315E-2</v>
      </c>
    </row>
    <row r="788" spans="1:4" x14ac:dyDescent="0.45">
      <c r="A788" t="s">
        <v>1305</v>
      </c>
      <c r="B788" t="e">
        <f>VLOOKUP(A788, Individual_Pitching___Dashboard[[Name]:[G]], 6, FALSE)</f>
        <v>#N/A</v>
      </c>
      <c r="C788" t="e">
        <f>VLOOKUP(A788, Individual_Pitching___Dashboard[], 21,FALSE)/'SP Per G'!B788</f>
        <v>#N/A</v>
      </c>
      <c r="D788">
        <f>VLOOKUP(A788, 'Starter - Projections'!$B$2:$R$1380, 17, FALSE)/VLOOKUP(A788, 'Starter - Projections'!$B$2:$G$1380, 6, FALSE)</f>
        <v>2.3076923076923075E-2</v>
      </c>
    </row>
    <row r="789" spans="1:4" x14ac:dyDescent="0.45">
      <c r="A789" t="s">
        <v>1306</v>
      </c>
      <c r="B789">
        <f>VLOOKUP(A789, Individual_Pitching___Dashboard[[Name]:[G]], 6, FALSE)</f>
        <v>10</v>
      </c>
      <c r="C789">
        <f>VLOOKUP(A789, Individual_Pitching___Dashboard[], 21,FALSE)/'SP Per G'!B789</f>
        <v>0.01</v>
      </c>
      <c r="D789">
        <f>VLOOKUP(A789, 'Starter - Projections'!$B$2:$R$1380, 17, FALSE)/VLOOKUP(A789, 'Starter - Projections'!$B$2:$G$1380, 6, FALSE)</f>
        <v>2.4E-2</v>
      </c>
    </row>
    <row r="790" spans="1:4" x14ac:dyDescent="0.45">
      <c r="A790" t="s">
        <v>1307</v>
      </c>
      <c r="B790" t="e">
        <f>VLOOKUP(A790, Individual_Pitching___Dashboard[[Name]:[G]], 6, FALSE)</f>
        <v>#N/A</v>
      </c>
      <c r="C790" t="e">
        <f>VLOOKUP(A790, Individual_Pitching___Dashboard[], 21,FALSE)/'SP Per G'!B790</f>
        <v>#N/A</v>
      </c>
      <c r="D790">
        <f>VLOOKUP(A790, 'Starter - Projections'!$B$2:$R$1380, 17, FALSE)/VLOOKUP(A790, 'Starter - Projections'!$B$2:$G$1380, 6, FALSE)</f>
        <v>2.1428571428571429E-2</v>
      </c>
    </row>
    <row r="791" spans="1:4" x14ac:dyDescent="0.45">
      <c r="A791" t="s">
        <v>1308</v>
      </c>
      <c r="B791" t="e">
        <f>VLOOKUP(A791, Individual_Pitching___Dashboard[[Name]:[G]], 6, FALSE)</f>
        <v>#N/A</v>
      </c>
      <c r="C791" t="e">
        <f>VLOOKUP(A791, Individual_Pitching___Dashboard[], 21,FALSE)/'SP Per G'!B791</f>
        <v>#N/A</v>
      </c>
      <c r="D791">
        <f>VLOOKUP(A791, 'Starter - Projections'!$B$2:$R$1380, 17, FALSE)/VLOOKUP(A791, 'Starter - Projections'!$B$2:$G$1380, 6, FALSE)</f>
        <v>1.4285714285714285E-2</v>
      </c>
    </row>
    <row r="792" spans="1:4" x14ac:dyDescent="0.45">
      <c r="A792" t="s">
        <v>1309</v>
      </c>
      <c r="B792" t="e">
        <f>VLOOKUP(A792, Individual_Pitching___Dashboard[[Name]:[G]], 6, FALSE)</f>
        <v>#N/A</v>
      </c>
      <c r="C792" t="e">
        <f>VLOOKUP(A792, Individual_Pitching___Dashboard[], 21,FALSE)/'SP Per G'!B792</f>
        <v>#N/A</v>
      </c>
      <c r="D792">
        <f>VLOOKUP(A792, 'Starter - Projections'!$B$2:$R$1380, 17, FALSE)/VLOOKUP(A792, 'Starter - Projections'!$B$2:$G$1380, 6, FALSE)</f>
        <v>1.6129032258064516E-2</v>
      </c>
    </row>
    <row r="793" spans="1:4" x14ac:dyDescent="0.45">
      <c r="A793" t="s">
        <v>1310</v>
      </c>
      <c r="B793" t="e">
        <f>VLOOKUP(A793, Individual_Pitching___Dashboard[[Name]:[G]], 6, FALSE)</f>
        <v>#N/A</v>
      </c>
      <c r="C793" t="e">
        <f>VLOOKUP(A793, Individual_Pitching___Dashboard[], 21,FALSE)/'SP Per G'!B793</f>
        <v>#N/A</v>
      </c>
      <c r="D793">
        <f>VLOOKUP(A793, 'Starter - Projections'!$B$2:$R$1380, 17, FALSE)/VLOOKUP(A793, 'Starter - Projections'!$B$2:$G$1380, 6, FALSE)</f>
        <v>2.5000000000000001E-2</v>
      </c>
    </row>
    <row r="794" spans="1:4" x14ac:dyDescent="0.45">
      <c r="A794" t="s">
        <v>1311</v>
      </c>
      <c r="B794" t="e">
        <f>VLOOKUP(A794, Individual_Pitching___Dashboard[[Name]:[G]], 6, FALSE)</f>
        <v>#N/A</v>
      </c>
      <c r="C794" t="e">
        <f>VLOOKUP(A794, Individual_Pitching___Dashboard[], 21,FALSE)/'SP Per G'!B794</f>
        <v>#N/A</v>
      </c>
      <c r="D794">
        <f>VLOOKUP(A794, 'Starter - Projections'!$B$2:$R$1380, 17, FALSE)/VLOOKUP(A794, 'Starter - Projections'!$B$2:$G$1380, 6, FALSE)</f>
        <v>2.2727272727272728E-2</v>
      </c>
    </row>
    <row r="795" spans="1:4" x14ac:dyDescent="0.45">
      <c r="A795" t="s">
        <v>619</v>
      </c>
      <c r="B795">
        <f>VLOOKUP(A795, Individual_Pitching___Dashboard[[Name]:[G]], 6, FALSE)</f>
        <v>4</v>
      </c>
      <c r="C795">
        <f>VLOOKUP(A795, Individual_Pitching___Dashboard[], 21,FALSE)/'SP Per G'!B795</f>
        <v>-0.05</v>
      </c>
      <c r="D795">
        <f>VLOOKUP(A795, 'Starter - Projections'!$B$2:$R$1380, 17, FALSE)/VLOOKUP(A795, 'Starter - Projections'!$B$2:$G$1380, 6, FALSE)</f>
        <v>1.5384615384615385E-2</v>
      </c>
    </row>
    <row r="796" spans="1:4" x14ac:dyDescent="0.45">
      <c r="A796" t="s">
        <v>1312</v>
      </c>
      <c r="B796" t="e">
        <f>VLOOKUP(A796, Individual_Pitching___Dashboard[[Name]:[G]], 6, FALSE)</f>
        <v>#N/A</v>
      </c>
      <c r="C796" t="e">
        <f>VLOOKUP(A796, Individual_Pitching___Dashboard[], 21,FALSE)/'SP Per G'!B796</f>
        <v>#N/A</v>
      </c>
      <c r="D796">
        <f>VLOOKUP(A796, 'Starter - Projections'!$B$2:$R$1380, 17, FALSE)/VLOOKUP(A796, 'Starter - Projections'!$B$2:$G$1380, 6, FALSE)</f>
        <v>1.1428571428571429E-2</v>
      </c>
    </row>
    <row r="797" spans="1:4" x14ac:dyDescent="0.45">
      <c r="A797" t="s">
        <v>1313</v>
      </c>
      <c r="B797" t="e">
        <f>VLOOKUP(A797, Individual_Pitching___Dashboard[[Name]:[G]], 6, FALSE)</f>
        <v>#N/A</v>
      </c>
      <c r="C797" t="e">
        <f>VLOOKUP(A797, Individual_Pitching___Dashboard[], 21,FALSE)/'SP Per G'!B797</f>
        <v>#N/A</v>
      </c>
      <c r="D797">
        <f>VLOOKUP(A797, 'Starter - Projections'!$B$2:$R$1380, 17, FALSE)/VLOOKUP(A797, 'Starter - Projections'!$B$2:$G$1380, 6, FALSE)</f>
        <v>1.1764705882352941E-2</v>
      </c>
    </row>
    <row r="798" spans="1:4" x14ac:dyDescent="0.45">
      <c r="A798" t="s">
        <v>1314</v>
      </c>
      <c r="B798" t="e">
        <f>VLOOKUP(A798, Individual_Pitching___Dashboard[[Name]:[G]], 6, FALSE)</f>
        <v>#N/A</v>
      </c>
      <c r="C798" t="e">
        <f>VLOOKUP(A798, Individual_Pitching___Dashboard[], 21,FALSE)/'SP Per G'!B798</f>
        <v>#N/A</v>
      </c>
      <c r="D798">
        <f>VLOOKUP(A798, 'Starter - Projections'!$B$2:$R$1380, 17, FALSE)/VLOOKUP(A798, 'Starter - Projections'!$B$2:$G$1380, 6, FALSE)</f>
        <v>1.6E-2</v>
      </c>
    </row>
    <row r="799" spans="1:4" x14ac:dyDescent="0.45">
      <c r="A799" t="s">
        <v>1315</v>
      </c>
      <c r="B799" t="e">
        <f>VLOOKUP(A799, Individual_Pitching___Dashboard[[Name]:[G]], 6, FALSE)</f>
        <v>#N/A</v>
      </c>
      <c r="C799" t="e">
        <f>VLOOKUP(A799, Individual_Pitching___Dashboard[], 21,FALSE)/'SP Per G'!B799</f>
        <v>#N/A</v>
      </c>
      <c r="D799">
        <f>VLOOKUP(A799, 'Starter - Projections'!$B$2:$R$1380, 17, FALSE)/VLOOKUP(A799, 'Starter - Projections'!$B$2:$G$1380, 6, FALSE)</f>
        <v>1.6666666666666666E-2</v>
      </c>
    </row>
    <row r="800" spans="1:4" x14ac:dyDescent="0.45">
      <c r="A800" t="s">
        <v>1316</v>
      </c>
      <c r="B800" t="e">
        <f>VLOOKUP(A800, Individual_Pitching___Dashboard[[Name]:[G]], 6, FALSE)</f>
        <v>#N/A</v>
      </c>
      <c r="C800" t="e">
        <f>VLOOKUP(A800, Individual_Pitching___Dashboard[], 21,FALSE)/'SP Per G'!B800</f>
        <v>#N/A</v>
      </c>
      <c r="D800">
        <f>VLOOKUP(A800, 'Starter - Projections'!$B$2:$R$1380, 17, FALSE)/VLOOKUP(A800, 'Starter - Projections'!$B$2:$G$1380, 6, FALSE)</f>
        <v>1.5789473684210527E-2</v>
      </c>
    </row>
    <row r="801" spans="1:4" x14ac:dyDescent="0.45">
      <c r="A801" t="s">
        <v>1317</v>
      </c>
      <c r="B801" t="e">
        <f>VLOOKUP(A801, Individual_Pitching___Dashboard[[Name]:[G]], 6, FALSE)</f>
        <v>#N/A</v>
      </c>
      <c r="C801" t="e">
        <f>VLOOKUP(A801, Individual_Pitching___Dashboard[], 21,FALSE)/'SP Per G'!B801</f>
        <v>#N/A</v>
      </c>
      <c r="D801">
        <f>VLOOKUP(A801, 'Starter - Projections'!$B$2:$R$1380, 17, FALSE)/VLOOKUP(A801, 'Starter - Projections'!$B$2:$G$1380, 6, FALSE)</f>
        <v>7.1428571428571435E-3</v>
      </c>
    </row>
    <row r="802" spans="1:4" x14ac:dyDescent="0.45">
      <c r="A802" t="s">
        <v>1318</v>
      </c>
      <c r="B802" t="e">
        <f>VLOOKUP(A802, Individual_Pitching___Dashboard[[Name]:[G]], 6, FALSE)</f>
        <v>#N/A</v>
      </c>
      <c r="C802" t="e">
        <f>VLOOKUP(A802, Individual_Pitching___Dashboard[], 21,FALSE)/'SP Per G'!B802</f>
        <v>#N/A</v>
      </c>
      <c r="D802">
        <f>VLOOKUP(A802, 'Starter - Projections'!$B$2:$R$1380, 17, FALSE)/VLOOKUP(A802, 'Starter - Projections'!$B$2:$G$1380, 6, FALSE)</f>
        <v>1.1111111111111112E-2</v>
      </c>
    </row>
    <row r="803" spans="1:4" x14ac:dyDescent="0.45">
      <c r="A803" t="s">
        <v>1319</v>
      </c>
      <c r="B803" t="e">
        <f>VLOOKUP(A803, Individual_Pitching___Dashboard[[Name]:[G]], 6, FALSE)</f>
        <v>#N/A</v>
      </c>
      <c r="C803" t="e">
        <f>VLOOKUP(A803, Individual_Pitching___Dashboard[], 21,FALSE)/'SP Per G'!B803</f>
        <v>#N/A</v>
      </c>
      <c r="D803">
        <f>VLOOKUP(A803, 'Starter - Projections'!$B$2:$R$1380, 17, FALSE)/VLOOKUP(A803, 'Starter - Projections'!$B$2:$G$1380, 6, FALSE)</f>
        <v>0.01</v>
      </c>
    </row>
    <row r="804" spans="1:4" x14ac:dyDescent="0.45">
      <c r="A804" t="s">
        <v>1320</v>
      </c>
      <c r="B804" t="e">
        <f>VLOOKUP(A804, Individual_Pitching___Dashboard[[Name]:[G]], 6, FALSE)</f>
        <v>#N/A</v>
      </c>
      <c r="C804" t="e">
        <f>VLOOKUP(A804, Individual_Pitching___Dashboard[], 21,FALSE)/'SP Per G'!B804</f>
        <v>#N/A</v>
      </c>
      <c r="D804">
        <f>VLOOKUP(A804, 'Starter - Projections'!$B$2:$R$1380, 17, FALSE)/VLOOKUP(A804, 'Starter - Projections'!$B$2:$G$1380, 6, FALSE)</f>
        <v>1.2500000000000001E-2</v>
      </c>
    </row>
    <row r="805" spans="1:4" x14ac:dyDescent="0.45">
      <c r="A805" t="s">
        <v>1321</v>
      </c>
      <c r="B805" t="e">
        <f>VLOOKUP(A805, Individual_Pitching___Dashboard[[Name]:[G]], 6, FALSE)</f>
        <v>#N/A</v>
      </c>
      <c r="C805" t="e">
        <f>VLOOKUP(A805, Individual_Pitching___Dashboard[], 21,FALSE)/'SP Per G'!B805</f>
        <v>#N/A</v>
      </c>
      <c r="D805">
        <f>VLOOKUP(A805, 'Starter - Projections'!$B$2:$R$1380, 17, FALSE)/VLOOKUP(A805, 'Starter - Projections'!$B$2:$G$1380, 6, FALSE)</f>
        <v>7.1428571428571435E-3</v>
      </c>
    </row>
    <row r="806" spans="1:4" x14ac:dyDescent="0.45">
      <c r="A806" t="s">
        <v>1322</v>
      </c>
      <c r="B806" t="e">
        <f>VLOOKUP(A806, Individual_Pitching___Dashboard[[Name]:[G]], 6, FALSE)</f>
        <v>#N/A</v>
      </c>
      <c r="C806" t="e">
        <f>VLOOKUP(A806, Individual_Pitching___Dashboard[], 21,FALSE)/'SP Per G'!B806</f>
        <v>#N/A</v>
      </c>
      <c r="D806">
        <f>VLOOKUP(A806, 'Starter - Projections'!$B$2:$R$1380, 17, FALSE)/VLOOKUP(A806, 'Starter - Projections'!$B$2:$G$1380, 6, FALSE)</f>
        <v>4.0000000000000001E-3</v>
      </c>
    </row>
    <row r="807" spans="1:4" x14ac:dyDescent="0.45">
      <c r="A807" t="s">
        <v>1323</v>
      </c>
      <c r="B807" t="e">
        <f>VLOOKUP(A807, Individual_Pitching___Dashboard[[Name]:[G]], 6, FALSE)</f>
        <v>#N/A</v>
      </c>
      <c r="C807" t="e">
        <f>VLOOKUP(A807, Individual_Pitching___Dashboard[], 21,FALSE)/'SP Per G'!B807</f>
        <v>#N/A</v>
      </c>
      <c r="D807">
        <f>VLOOKUP(A807, 'Starter - Projections'!$B$2:$R$1380, 17, FALSE)/VLOOKUP(A807, 'Starter - Projections'!$B$2:$G$1380, 6, FALSE)</f>
        <v>3.5714285714285718E-3</v>
      </c>
    </row>
    <row r="808" spans="1:4" x14ac:dyDescent="0.45">
      <c r="A808" t="s">
        <v>1324</v>
      </c>
      <c r="B808" t="e">
        <f>VLOOKUP(A808, Individual_Pitching___Dashboard[[Name]:[G]], 6, FALSE)</f>
        <v>#N/A</v>
      </c>
      <c r="C808" t="e">
        <f>VLOOKUP(A808, Individual_Pitching___Dashboard[], 21,FALSE)/'SP Per G'!B808</f>
        <v>#N/A</v>
      </c>
      <c r="D808">
        <f>VLOOKUP(A808, 'Starter - Projections'!$B$2:$R$1380, 17, FALSE)/VLOOKUP(A808, 'Starter - Projections'!$B$2:$G$1380, 6, FALSE)</f>
        <v>4.1666666666666666E-3</v>
      </c>
    </row>
    <row r="809" spans="1:4" x14ac:dyDescent="0.45">
      <c r="A809" t="s">
        <v>1325</v>
      </c>
      <c r="B809" t="e">
        <f>VLOOKUP(A809, Individual_Pitching___Dashboard[[Name]:[G]], 6, FALSE)</f>
        <v>#N/A</v>
      </c>
      <c r="C809" t="e">
        <f>VLOOKUP(A809, Individual_Pitching___Dashboard[], 21,FALSE)/'SP Per G'!B809</f>
        <v>#N/A</v>
      </c>
      <c r="D809">
        <f>VLOOKUP(A809, 'Starter - Projections'!$B$2:$R$1380, 17, FALSE)/VLOOKUP(A809, 'Starter - Projections'!$B$2:$G$1380, 6, FALSE)</f>
        <v>6.2500000000000003E-3</v>
      </c>
    </row>
    <row r="810" spans="1:4" x14ac:dyDescent="0.45">
      <c r="A810" t="s">
        <v>1326</v>
      </c>
      <c r="B810" t="e">
        <f>VLOOKUP(A810, Individual_Pitching___Dashboard[[Name]:[G]], 6, FALSE)</f>
        <v>#N/A</v>
      </c>
      <c r="C810" t="e">
        <f>VLOOKUP(A810, Individual_Pitching___Dashboard[], 21,FALSE)/'SP Per G'!B810</f>
        <v>#N/A</v>
      </c>
      <c r="D810">
        <f>VLOOKUP(A810, 'Starter - Projections'!$B$2:$R$1380, 17, FALSE)/VLOOKUP(A810, 'Starter - Projections'!$B$2:$G$1380, 6, FALSE)</f>
        <v>8.3333333333333332E-3</v>
      </c>
    </row>
    <row r="811" spans="1:4" x14ac:dyDescent="0.45">
      <c r="A811" t="s">
        <v>1327</v>
      </c>
      <c r="B811" t="e">
        <f>VLOOKUP(A811, Individual_Pitching___Dashboard[[Name]:[G]], 6, FALSE)</f>
        <v>#N/A</v>
      </c>
      <c r="C811" t="e">
        <f>VLOOKUP(A811, Individual_Pitching___Dashboard[], 21,FALSE)/'SP Per G'!B811</f>
        <v>#N/A</v>
      </c>
      <c r="D811">
        <f>VLOOKUP(A811, 'Starter - Projections'!$B$2:$R$1380, 17, FALSE)/VLOOKUP(A811, 'Starter - Projections'!$B$2:$G$1380, 6, FALSE)</f>
        <v>0</v>
      </c>
    </row>
    <row r="812" spans="1:4" x14ac:dyDescent="0.45">
      <c r="A812" t="s">
        <v>1328</v>
      </c>
      <c r="B812" t="e">
        <f>VLOOKUP(A812, Individual_Pitching___Dashboard[[Name]:[G]], 6, FALSE)</f>
        <v>#N/A</v>
      </c>
      <c r="C812" t="e">
        <f>VLOOKUP(A812, Individual_Pitching___Dashboard[], 21,FALSE)/'SP Per G'!B812</f>
        <v>#N/A</v>
      </c>
      <c r="D812">
        <f>VLOOKUP(A812, 'Starter - Projections'!$B$2:$R$1380, 17, FALSE)/VLOOKUP(A812, 'Starter - Projections'!$B$2:$G$1380, 6, FALSE)</f>
        <v>0</v>
      </c>
    </row>
    <row r="813" spans="1:4" x14ac:dyDescent="0.45">
      <c r="A813" t="s">
        <v>1329</v>
      </c>
      <c r="B813" t="e">
        <f>VLOOKUP(A813, Individual_Pitching___Dashboard[[Name]:[G]], 6, FALSE)</f>
        <v>#N/A</v>
      </c>
      <c r="C813" t="e">
        <f>VLOOKUP(A813, Individual_Pitching___Dashboard[], 21,FALSE)/'SP Per G'!B813</f>
        <v>#N/A</v>
      </c>
      <c r="D813">
        <f>VLOOKUP(A813, 'Starter - Projections'!$B$2:$R$1380, 17, FALSE)/VLOOKUP(A813, 'Starter - Projections'!$B$2:$G$1380, 6, FALSE)</f>
        <v>0</v>
      </c>
    </row>
    <row r="814" spans="1:4" x14ac:dyDescent="0.45">
      <c r="A814" t="s">
        <v>1330</v>
      </c>
      <c r="B814" t="e">
        <f>VLOOKUP(A814, Individual_Pitching___Dashboard[[Name]:[G]], 6, FALSE)</f>
        <v>#N/A</v>
      </c>
      <c r="C814" t="e">
        <f>VLOOKUP(A814, Individual_Pitching___Dashboard[], 21,FALSE)/'SP Per G'!B814</f>
        <v>#N/A</v>
      </c>
      <c r="D814">
        <f>VLOOKUP(A814, 'Starter - Projections'!$B$2:$R$1380, 17, FALSE)/VLOOKUP(A814, 'Starter - Projections'!$B$2:$G$1380, 6, FALSE)</f>
        <v>0</v>
      </c>
    </row>
    <row r="815" spans="1:4" x14ac:dyDescent="0.45">
      <c r="A815" t="s">
        <v>1331</v>
      </c>
      <c r="B815" t="e">
        <f>VLOOKUP(A815, Individual_Pitching___Dashboard[[Name]:[G]], 6, FALSE)</f>
        <v>#N/A</v>
      </c>
      <c r="C815" t="e">
        <f>VLOOKUP(A815, Individual_Pitching___Dashboard[], 21,FALSE)/'SP Per G'!B815</f>
        <v>#N/A</v>
      </c>
      <c r="D815">
        <f>VLOOKUP(A815, 'Starter - Projections'!$B$2:$R$1380, 17, FALSE)/VLOOKUP(A815, 'Starter - Projections'!$B$2:$G$1380, 6, FALSE)</f>
        <v>-4.7619047619047623E-3</v>
      </c>
    </row>
    <row r="816" spans="1:4" x14ac:dyDescent="0.45">
      <c r="A816" t="s">
        <v>1332</v>
      </c>
      <c r="B816" t="e">
        <f>VLOOKUP(A816, Individual_Pitching___Dashboard[[Name]:[G]], 6, FALSE)</f>
        <v>#N/A</v>
      </c>
      <c r="C816" t="e">
        <f>VLOOKUP(A816, Individual_Pitching___Dashboard[], 21,FALSE)/'SP Per G'!B816</f>
        <v>#N/A</v>
      </c>
      <c r="D816">
        <f>VLOOKUP(A816, 'Starter - Projections'!$B$2:$R$1380, 17, FALSE)/VLOOKUP(A816, 'Starter - Projections'!$B$2:$G$1380, 6, FALSE)</f>
        <v>-7.1428571428571435E-3</v>
      </c>
    </row>
    <row r="817" spans="1:4" x14ac:dyDescent="0.45">
      <c r="A817" t="s">
        <v>1333</v>
      </c>
      <c r="B817" t="e">
        <f>VLOOKUP(A817, Individual_Pitching___Dashboard[[Name]:[G]], 6, FALSE)</f>
        <v>#N/A</v>
      </c>
      <c r="C817" t="e">
        <f>VLOOKUP(A817, Individual_Pitching___Dashboard[], 21,FALSE)/'SP Per G'!B817</f>
        <v>#N/A</v>
      </c>
      <c r="D817">
        <f>VLOOKUP(A817, 'Starter - Projections'!$B$2:$R$1380, 17, FALSE)/VLOOKUP(A817, 'Starter - Projections'!$B$2:$G$1380, 6, FALSE)</f>
        <v>-7.1428571428571435E-3</v>
      </c>
    </row>
    <row r="818" spans="1:4" x14ac:dyDescent="0.45">
      <c r="A818" t="s">
        <v>1334</v>
      </c>
      <c r="B818" t="e">
        <f>VLOOKUP(A818, Individual_Pitching___Dashboard[[Name]:[G]], 6, FALSE)</f>
        <v>#N/A</v>
      </c>
      <c r="C818" t="e">
        <f>VLOOKUP(A818, Individual_Pitching___Dashboard[], 21,FALSE)/'SP Per G'!B818</f>
        <v>#N/A</v>
      </c>
      <c r="D818">
        <f>VLOOKUP(A818, 'Starter - Projections'!$B$2:$R$1380, 17, FALSE)/VLOOKUP(A818, 'Starter - Projections'!$B$2:$G$1380, 6, FALSE)</f>
        <v>-6.4516129032258064E-3</v>
      </c>
    </row>
    <row r="819" spans="1:4" x14ac:dyDescent="0.45">
      <c r="A819" t="s">
        <v>1335</v>
      </c>
      <c r="B819" t="e">
        <f>VLOOKUP(A819, Individual_Pitching___Dashboard[[Name]:[G]], 6, FALSE)</f>
        <v>#N/A</v>
      </c>
      <c r="C819" t="e">
        <f>VLOOKUP(A819, Individual_Pitching___Dashboard[], 21,FALSE)/'SP Per G'!B819</f>
        <v>#N/A</v>
      </c>
      <c r="D819">
        <f>VLOOKUP(A819, 'Starter - Projections'!$B$2:$R$1380, 17, FALSE)/VLOOKUP(A819, 'Starter - Projections'!$B$2:$G$1380, 6, FALSE)</f>
        <v>-1.8181818181818184E-2</v>
      </c>
    </row>
    <row r="820" spans="1:4" x14ac:dyDescent="0.45">
      <c r="A820" t="s">
        <v>1336</v>
      </c>
      <c r="B820" t="e">
        <f>VLOOKUP(A820, Individual_Pitching___Dashboard[[Name]:[G]], 6, FALSE)</f>
        <v>#N/A</v>
      </c>
      <c r="C820" t="e">
        <f>VLOOKUP(A820, Individual_Pitching___Dashboard[], 21,FALSE)/'SP Per G'!B820</f>
        <v>#N/A</v>
      </c>
      <c r="D820">
        <f>VLOOKUP(A820, 'Starter - Projections'!$B$2:$R$1380, 17, FALSE)/VLOOKUP(A820, 'Starter - Projections'!$B$2:$G$1380, 6, FALSE)</f>
        <v>-6.4516129032258064E-3</v>
      </c>
    </row>
    <row r="821" spans="1:4" x14ac:dyDescent="0.45">
      <c r="A821" t="s">
        <v>1337</v>
      </c>
      <c r="B821" t="e">
        <f>VLOOKUP(A821, Individual_Pitching___Dashboard[[Name]:[G]], 6, FALSE)</f>
        <v>#N/A</v>
      </c>
      <c r="C821" t="e">
        <f>VLOOKUP(A821, Individual_Pitching___Dashboard[], 21,FALSE)/'SP Per G'!B821</f>
        <v>#N/A</v>
      </c>
      <c r="D821">
        <f>VLOOKUP(A821, 'Starter - Projections'!$B$2:$R$1380, 17, FALSE)/VLOOKUP(A821, 'Starter - Projections'!$B$2:$G$1380, 6, FALSE)</f>
        <v>-0.01</v>
      </c>
    </row>
    <row r="822" spans="1:4" x14ac:dyDescent="0.45">
      <c r="A822" t="s">
        <v>1338</v>
      </c>
      <c r="B822" t="e">
        <f>VLOOKUP(A822, Individual_Pitching___Dashboard[[Name]:[G]], 6, FALSE)</f>
        <v>#N/A</v>
      </c>
      <c r="C822" t="e">
        <f>VLOOKUP(A822, Individual_Pitching___Dashboard[], 21,FALSE)/'SP Per G'!B822</f>
        <v>#N/A</v>
      </c>
      <c r="D822">
        <f>VLOOKUP(A822, 'Starter - Projections'!$B$2:$R$1380, 17, FALSE)/VLOOKUP(A822, 'Starter - Projections'!$B$2:$G$1380, 6, FALSE)</f>
        <v>-1.4285714285714287E-2</v>
      </c>
    </row>
    <row r="823" spans="1:4" x14ac:dyDescent="0.45">
      <c r="A823" t="s">
        <v>1339</v>
      </c>
      <c r="B823" t="e">
        <f>VLOOKUP(A823, Individual_Pitching___Dashboard[[Name]:[G]], 6, FALSE)</f>
        <v>#N/A</v>
      </c>
      <c r="C823" t="e">
        <f>VLOOKUP(A823, Individual_Pitching___Dashboard[], 21,FALSE)/'SP Per G'!B823</f>
        <v>#N/A</v>
      </c>
      <c r="D823">
        <f>VLOOKUP(A823, 'Starter - Projections'!$B$2:$R$1380, 17, FALSE)/VLOOKUP(A823, 'Starter - Projections'!$B$2:$G$1380, 6, FALSE)</f>
        <v>-8.0000000000000002E-3</v>
      </c>
    </row>
    <row r="824" spans="1:4" x14ac:dyDescent="0.45">
      <c r="A824" t="s">
        <v>1340</v>
      </c>
      <c r="B824" t="e">
        <f>VLOOKUP(A824, Individual_Pitching___Dashboard[[Name]:[G]], 6, FALSE)</f>
        <v>#N/A</v>
      </c>
      <c r="C824" t="e">
        <f>VLOOKUP(A824, Individual_Pitching___Dashboard[], 21,FALSE)/'SP Per G'!B824</f>
        <v>#N/A</v>
      </c>
      <c r="D824">
        <f>VLOOKUP(A824, 'Starter - Projections'!$B$2:$R$1380, 17, FALSE)/VLOOKUP(A824, 'Starter - Projections'!$B$2:$G$1380, 6, FALSE)</f>
        <v>-1.4999999999999999E-2</v>
      </c>
    </row>
    <row r="825" spans="1:4" x14ac:dyDescent="0.45">
      <c r="A825" t="s">
        <v>1341</v>
      </c>
      <c r="B825" t="e">
        <f>VLOOKUP(A825, Individual_Pitching___Dashboard[[Name]:[G]], 6, FALSE)</f>
        <v>#N/A</v>
      </c>
      <c r="C825" t="e">
        <f>VLOOKUP(A825, Individual_Pitching___Dashboard[], 21,FALSE)/'SP Per G'!B825</f>
        <v>#N/A</v>
      </c>
      <c r="D825">
        <f>VLOOKUP(A825, 'Starter - Projections'!$B$2:$R$1380, 17, FALSE)/VLOOKUP(A825, 'Starter - Projections'!$B$2:$G$1380, 6, FALSE)</f>
        <v>-1.2E-2</v>
      </c>
    </row>
    <row r="826" spans="1:4" x14ac:dyDescent="0.45">
      <c r="A826" t="s">
        <v>1342</v>
      </c>
      <c r="B826" t="e">
        <f>VLOOKUP(A826, Individual_Pitching___Dashboard[[Name]:[G]], 6, FALSE)</f>
        <v>#N/A</v>
      </c>
      <c r="C826" t="e">
        <f>VLOOKUP(A826, Individual_Pitching___Dashboard[], 21,FALSE)/'SP Per G'!B826</f>
        <v>#N/A</v>
      </c>
      <c r="D826">
        <f>VLOOKUP(A826, 'Starter - Projections'!$B$2:$R$1380, 17, FALSE)/VLOOKUP(A826, 'Starter - Projections'!$B$2:$G$1380, 6, FALSE)</f>
        <v>-1.8181818181818184E-2</v>
      </c>
    </row>
    <row r="827" spans="1:4" x14ac:dyDescent="0.45">
      <c r="A827" t="s">
        <v>1343</v>
      </c>
      <c r="B827" t="e">
        <f>VLOOKUP(A827, Individual_Pitching___Dashboard[[Name]:[G]], 6, FALSE)</f>
        <v>#N/A</v>
      </c>
      <c r="C827" t="e">
        <f>VLOOKUP(A827, Individual_Pitching___Dashboard[], 21,FALSE)/'SP Per G'!B827</f>
        <v>#N/A</v>
      </c>
      <c r="D827">
        <f>VLOOKUP(A827, 'Starter - Projections'!$B$2:$R$1380, 17, FALSE)/VLOOKUP(A827, 'Starter - Projections'!$B$2:$G$1380, 6, FALSE)</f>
        <v>-2.2222222222222223E-2</v>
      </c>
    </row>
    <row r="828" spans="1:4" x14ac:dyDescent="0.45">
      <c r="A828" t="s">
        <v>596</v>
      </c>
      <c r="B828" t="e">
        <f>VLOOKUP(A828, Individual_Pitching___Dashboard[[Name]:[G]], 6, FALSE)</f>
        <v>#N/A</v>
      </c>
      <c r="C828" t="e">
        <f>VLOOKUP(A828, Individual_Pitching___Dashboard[], 21,FALSE)/'SP Per G'!B828</f>
        <v>#N/A</v>
      </c>
      <c r="D828">
        <f>VLOOKUP(A828, 'Starter - Projections'!$B$2:$R$1380, 17, FALSE)/VLOOKUP(A828, 'Starter - Projections'!$B$2:$G$1380, 6, FALSE)</f>
        <v>2.1568627450980395E-2</v>
      </c>
    </row>
    <row r="829" spans="1:4" x14ac:dyDescent="0.45">
      <c r="A829" t="s">
        <v>1344</v>
      </c>
      <c r="B829" t="e">
        <f>VLOOKUP(A829, Individual_Pitching___Dashboard[[Name]:[G]], 6, FALSE)</f>
        <v>#N/A</v>
      </c>
      <c r="C829" t="e">
        <f>VLOOKUP(A829, Individual_Pitching___Dashboard[], 21,FALSE)/'SP Per G'!B829</f>
        <v>#N/A</v>
      </c>
      <c r="D829">
        <f>VLOOKUP(A829, 'Starter - Projections'!$B$2:$R$1380, 17, FALSE)/VLOOKUP(A829, 'Starter - Projections'!$B$2:$G$1380, 6, FALSE)</f>
        <v>2.4E-2</v>
      </c>
    </row>
    <row r="830" spans="1:4" x14ac:dyDescent="0.45">
      <c r="A830" t="s">
        <v>1345</v>
      </c>
      <c r="B830" t="e">
        <f>VLOOKUP(A830, Individual_Pitching___Dashboard[[Name]:[G]], 6, FALSE)</f>
        <v>#N/A</v>
      </c>
      <c r="C830" t="e">
        <f>VLOOKUP(A830, Individual_Pitching___Dashboard[], 21,FALSE)/'SP Per G'!B830</f>
        <v>#N/A</v>
      </c>
      <c r="D830">
        <f>VLOOKUP(A830, 'Starter - Projections'!$B$2:$R$1380, 17, FALSE)/VLOOKUP(A830, 'Starter - Projections'!$B$2:$G$1380, 6, FALSE)</f>
        <v>2.2727272727272728E-2</v>
      </c>
    </row>
    <row r="831" spans="1:4" x14ac:dyDescent="0.45">
      <c r="A831" t="s">
        <v>1346</v>
      </c>
      <c r="B831" t="e">
        <f>VLOOKUP(A831, Individual_Pitching___Dashboard[[Name]:[G]], 6, FALSE)</f>
        <v>#N/A</v>
      </c>
      <c r="C831" t="e">
        <f>VLOOKUP(A831, Individual_Pitching___Dashboard[], 21,FALSE)/'SP Per G'!B831</f>
        <v>#N/A</v>
      </c>
      <c r="D831">
        <f>VLOOKUP(A831, 'Starter - Projections'!$B$2:$R$1380, 17, FALSE)/VLOOKUP(A831, 'Starter - Projections'!$B$2:$G$1380, 6, FALSE)</f>
        <v>1.0416666666666666E-2</v>
      </c>
    </row>
    <row r="832" spans="1:4" x14ac:dyDescent="0.45">
      <c r="A832" t="s">
        <v>1347</v>
      </c>
      <c r="B832" t="e">
        <f>VLOOKUP(A832, Individual_Pitching___Dashboard[[Name]:[G]], 6, FALSE)</f>
        <v>#N/A</v>
      </c>
      <c r="C832" t="e">
        <f>VLOOKUP(A832, Individual_Pitching___Dashboard[], 21,FALSE)/'SP Per G'!B832</f>
        <v>#N/A</v>
      </c>
      <c r="D832">
        <f>VLOOKUP(A832, 'Starter - Projections'!$B$2:$R$1380, 17, FALSE)/VLOOKUP(A832, 'Starter - Projections'!$B$2:$G$1380, 6, FALSE)</f>
        <v>2.5000000000000001E-2</v>
      </c>
    </row>
    <row r="833" spans="1:4" x14ac:dyDescent="0.45">
      <c r="A833" t="s">
        <v>1348</v>
      </c>
      <c r="B833" t="e">
        <f>VLOOKUP(A833, Individual_Pitching___Dashboard[[Name]:[G]], 6, FALSE)</f>
        <v>#N/A</v>
      </c>
      <c r="C833" t="e">
        <f>VLOOKUP(A833, Individual_Pitching___Dashboard[], 21,FALSE)/'SP Per G'!B833</f>
        <v>#N/A</v>
      </c>
      <c r="D833">
        <f>VLOOKUP(A833, 'Starter - Projections'!$B$2:$R$1380, 17, FALSE)/VLOOKUP(A833, 'Starter - Projections'!$B$2:$G$1380, 6, FALSE)</f>
        <v>2.2222222222222223E-2</v>
      </c>
    </row>
    <row r="834" spans="1:4" x14ac:dyDescent="0.45">
      <c r="A834" t="s">
        <v>1349</v>
      </c>
      <c r="B834" t="e">
        <f>VLOOKUP(A834, Individual_Pitching___Dashboard[[Name]:[G]], 6, FALSE)</f>
        <v>#N/A</v>
      </c>
      <c r="C834" t="e">
        <f>VLOOKUP(A834, Individual_Pitching___Dashboard[], 21,FALSE)/'SP Per G'!B834</f>
        <v>#N/A</v>
      </c>
      <c r="D834">
        <f>VLOOKUP(A834, 'Starter - Projections'!$B$2:$R$1380, 17, FALSE)/VLOOKUP(A834, 'Starter - Projections'!$B$2:$G$1380, 6, FALSE)</f>
        <v>1.2121212121212121E-2</v>
      </c>
    </row>
    <row r="835" spans="1:4" x14ac:dyDescent="0.45">
      <c r="A835" t="s">
        <v>1350</v>
      </c>
      <c r="B835" t="e">
        <f>VLOOKUP(A835, Individual_Pitching___Dashboard[[Name]:[G]], 6, FALSE)</f>
        <v>#N/A</v>
      </c>
      <c r="C835" t="e">
        <f>VLOOKUP(A835, Individual_Pitching___Dashboard[], 21,FALSE)/'SP Per G'!B835</f>
        <v>#N/A</v>
      </c>
      <c r="D835">
        <f>VLOOKUP(A835, 'Starter - Projections'!$B$2:$R$1380, 17, FALSE)/VLOOKUP(A835, 'Starter - Projections'!$B$2:$G$1380, 6, FALSE)</f>
        <v>1.6666666666666666E-2</v>
      </c>
    </row>
    <row r="836" spans="1:4" x14ac:dyDescent="0.45">
      <c r="A836" t="s">
        <v>1351</v>
      </c>
      <c r="B836" t="e">
        <f>VLOOKUP(A836, Individual_Pitching___Dashboard[[Name]:[G]], 6, FALSE)</f>
        <v>#N/A</v>
      </c>
      <c r="C836" t="e">
        <f>VLOOKUP(A836, Individual_Pitching___Dashboard[], 21,FALSE)/'SP Per G'!B836</f>
        <v>#N/A</v>
      </c>
      <c r="D836">
        <f>VLOOKUP(A836, 'Starter - Projections'!$B$2:$R$1380, 17, FALSE)/VLOOKUP(A836, 'Starter - Projections'!$B$2:$G$1380, 6, FALSE)</f>
        <v>8.3333333333333332E-3</v>
      </c>
    </row>
    <row r="837" spans="1:4" x14ac:dyDescent="0.45">
      <c r="A837" t="s">
        <v>1352</v>
      </c>
      <c r="B837" t="e">
        <f>VLOOKUP(A837, Individual_Pitching___Dashboard[[Name]:[G]], 6, FALSE)</f>
        <v>#N/A</v>
      </c>
      <c r="C837" t="e">
        <f>VLOOKUP(A837, Individual_Pitching___Dashboard[], 21,FALSE)/'SP Per G'!B837</f>
        <v>#N/A</v>
      </c>
      <c r="D837">
        <f>VLOOKUP(A837, 'Starter - Projections'!$B$2:$R$1380, 17, FALSE)/VLOOKUP(A837, 'Starter - Projections'!$B$2:$G$1380, 6, FALSE)</f>
        <v>8.5106382978723406E-3</v>
      </c>
    </row>
    <row r="838" spans="1:4" x14ac:dyDescent="0.45">
      <c r="A838" t="s">
        <v>1353</v>
      </c>
      <c r="B838" t="e">
        <f>VLOOKUP(A838, Individual_Pitching___Dashboard[[Name]:[G]], 6, FALSE)</f>
        <v>#N/A</v>
      </c>
      <c r="C838" t="e">
        <f>VLOOKUP(A838, Individual_Pitching___Dashboard[], 21,FALSE)/'SP Per G'!B838</f>
        <v>#N/A</v>
      </c>
      <c r="D838">
        <f>VLOOKUP(A838, 'Starter - Projections'!$B$2:$R$1380, 17, FALSE)/VLOOKUP(A838, 'Starter - Projections'!$B$2:$G$1380, 6, FALSE)</f>
        <v>0.01</v>
      </c>
    </row>
    <row r="839" spans="1:4" x14ac:dyDescent="0.45">
      <c r="A839" t="s">
        <v>1354</v>
      </c>
      <c r="B839" t="e">
        <f>VLOOKUP(A839, Individual_Pitching___Dashboard[[Name]:[G]], 6, FALSE)</f>
        <v>#N/A</v>
      </c>
      <c r="C839" t="e">
        <f>VLOOKUP(A839, Individual_Pitching___Dashboard[], 21,FALSE)/'SP Per G'!B839</f>
        <v>#N/A</v>
      </c>
      <c r="D839">
        <f>VLOOKUP(A839, 'Starter - Projections'!$B$2:$R$1380, 17, FALSE)/VLOOKUP(A839, 'Starter - Projections'!$B$2:$G$1380, 6, FALSE)</f>
        <v>0.02</v>
      </c>
    </row>
    <row r="840" spans="1:4" x14ac:dyDescent="0.45">
      <c r="A840" t="s">
        <v>1355</v>
      </c>
      <c r="B840" t="e">
        <f>VLOOKUP(A840, Individual_Pitching___Dashboard[[Name]:[G]], 6, FALSE)</f>
        <v>#N/A</v>
      </c>
      <c r="C840" t="e">
        <f>VLOOKUP(A840, Individual_Pitching___Dashboard[], 21,FALSE)/'SP Per G'!B840</f>
        <v>#N/A</v>
      </c>
      <c r="D840">
        <f>VLOOKUP(A840, 'Starter - Projections'!$B$2:$R$1380, 17, FALSE)/VLOOKUP(A840, 'Starter - Projections'!$B$2:$G$1380, 6, FALSE)</f>
        <v>7.6923076923076927E-3</v>
      </c>
    </row>
    <row r="841" spans="1:4" x14ac:dyDescent="0.45">
      <c r="A841" t="s">
        <v>1356</v>
      </c>
      <c r="B841" t="e">
        <f>VLOOKUP(A841, Individual_Pitching___Dashboard[[Name]:[G]], 6, FALSE)</f>
        <v>#N/A</v>
      </c>
      <c r="C841" t="e">
        <f>VLOOKUP(A841, Individual_Pitching___Dashboard[], 21,FALSE)/'SP Per G'!B841</f>
        <v>#N/A</v>
      </c>
      <c r="D841">
        <f>VLOOKUP(A841, 'Starter - Projections'!$B$2:$R$1380, 17, FALSE)/VLOOKUP(A841, 'Starter - Projections'!$B$2:$G$1380, 6, FALSE)</f>
        <v>6.6666666666666671E-3</v>
      </c>
    </row>
    <row r="842" spans="1:4" x14ac:dyDescent="0.45">
      <c r="A842" t="s">
        <v>1357</v>
      </c>
      <c r="B842" t="e">
        <f>VLOOKUP(A842, Individual_Pitching___Dashboard[[Name]:[G]], 6, FALSE)</f>
        <v>#N/A</v>
      </c>
      <c r="C842" t="e">
        <f>VLOOKUP(A842, Individual_Pitching___Dashboard[], 21,FALSE)/'SP Per G'!B842</f>
        <v>#N/A</v>
      </c>
      <c r="D842">
        <f>VLOOKUP(A842, 'Starter - Projections'!$B$2:$R$1380, 17, FALSE)/VLOOKUP(A842, 'Starter - Projections'!$B$2:$G$1380, 6, FALSE)</f>
        <v>5.5555555555555558E-3</v>
      </c>
    </row>
    <row r="843" spans="1:4" x14ac:dyDescent="0.45">
      <c r="A843" t="s">
        <v>1358</v>
      </c>
      <c r="B843" t="e">
        <f>VLOOKUP(A843, Individual_Pitching___Dashboard[[Name]:[G]], 6, FALSE)</f>
        <v>#N/A</v>
      </c>
      <c r="C843" t="e">
        <f>VLOOKUP(A843, Individual_Pitching___Dashboard[], 21,FALSE)/'SP Per G'!B843</f>
        <v>#N/A</v>
      </c>
      <c r="D843">
        <f>VLOOKUP(A843, 'Starter - Projections'!$B$2:$R$1380, 17, FALSE)/VLOOKUP(A843, 'Starter - Projections'!$B$2:$G$1380, 6, FALSE)</f>
        <v>1.2500000000000001E-2</v>
      </c>
    </row>
    <row r="844" spans="1:4" x14ac:dyDescent="0.45">
      <c r="A844" t="s">
        <v>1359</v>
      </c>
      <c r="B844" t="e">
        <f>VLOOKUP(A844, Individual_Pitching___Dashboard[[Name]:[G]], 6, FALSE)</f>
        <v>#N/A</v>
      </c>
      <c r="C844" t="e">
        <f>VLOOKUP(A844, Individual_Pitching___Dashboard[], 21,FALSE)/'SP Per G'!B844</f>
        <v>#N/A</v>
      </c>
      <c r="D844">
        <f>VLOOKUP(A844, 'Starter - Projections'!$B$2:$R$1380, 17, FALSE)/VLOOKUP(A844, 'Starter - Projections'!$B$2:$G$1380, 6, FALSE)</f>
        <v>3.0303030303030303E-3</v>
      </c>
    </row>
    <row r="845" spans="1:4" x14ac:dyDescent="0.45">
      <c r="A845" t="s">
        <v>1360</v>
      </c>
      <c r="B845" t="e">
        <f>VLOOKUP(A845, Individual_Pitching___Dashboard[[Name]:[G]], 6, FALSE)</f>
        <v>#N/A</v>
      </c>
      <c r="C845" t="e">
        <f>VLOOKUP(A845, Individual_Pitching___Dashboard[], 21,FALSE)/'SP Per G'!B845</f>
        <v>#N/A</v>
      </c>
      <c r="D845">
        <f>VLOOKUP(A845, 'Starter - Projections'!$B$2:$R$1380, 17, FALSE)/VLOOKUP(A845, 'Starter - Projections'!$B$2:$G$1380, 6, FALSE)</f>
        <v>0</v>
      </c>
    </row>
    <row r="846" spans="1:4" x14ac:dyDescent="0.45">
      <c r="A846" t="s">
        <v>1361</v>
      </c>
      <c r="B846" t="e">
        <f>VLOOKUP(A846, Individual_Pitching___Dashboard[[Name]:[G]], 6, FALSE)</f>
        <v>#N/A</v>
      </c>
      <c r="C846" t="e">
        <f>VLOOKUP(A846, Individual_Pitching___Dashboard[], 21,FALSE)/'SP Per G'!B846</f>
        <v>#N/A</v>
      </c>
      <c r="D846">
        <f>VLOOKUP(A846, 'Starter - Projections'!$B$2:$R$1380, 17, FALSE)/VLOOKUP(A846, 'Starter - Projections'!$B$2:$G$1380, 6, FALSE)</f>
        <v>0</v>
      </c>
    </row>
    <row r="847" spans="1:4" x14ac:dyDescent="0.45">
      <c r="A847" t="s">
        <v>1362</v>
      </c>
      <c r="B847" t="e">
        <f>VLOOKUP(A847, Individual_Pitching___Dashboard[[Name]:[G]], 6, FALSE)</f>
        <v>#N/A</v>
      </c>
      <c r="C847" t="e">
        <f>VLOOKUP(A847, Individual_Pitching___Dashboard[], 21,FALSE)/'SP Per G'!B847</f>
        <v>#N/A</v>
      </c>
      <c r="D847">
        <f>VLOOKUP(A847, 'Starter - Projections'!$B$2:$R$1380, 17, FALSE)/VLOOKUP(A847, 'Starter - Projections'!$B$2:$G$1380, 6, FALSE)</f>
        <v>0</v>
      </c>
    </row>
    <row r="848" spans="1:4" x14ac:dyDescent="0.45">
      <c r="A848" t="s">
        <v>1363</v>
      </c>
      <c r="B848" t="e">
        <f>VLOOKUP(A848, Individual_Pitching___Dashboard[[Name]:[G]], 6, FALSE)</f>
        <v>#N/A</v>
      </c>
      <c r="C848" t="e">
        <f>VLOOKUP(A848, Individual_Pitching___Dashboard[], 21,FALSE)/'SP Per G'!B848</f>
        <v>#N/A</v>
      </c>
      <c r="D848">
        <f>VLOOKUP(A848, 'Starter - Projections'!$B$2:$R$1380, 17, FALSE)/VLOOKUP(A848, 'Starter - Projections'!$B$2:$G$1380, 6, FALSE)</f>
        <v>0</v>
      </c>
    </row>
    <row r="849" spans="1:4" x14ac:dyDescent="0.45">
      <c r="A849" t="s">
        <v>1364</v>
      </c>
      <c r="B849" t="e">
        <f>VLOOKUP(A849, Individual_Pitching___Dashboard[[Name]:[G]], 6, FALSE)</f>
        <v>#N/A</v>
      </c>
      <c r="C849" t="e">
        <f>VLOOKUP(A849, Individual_Pitching___Dashboard[], 21,FALSE)/'SP Per G'!B849</f>
        <v>#N/A</v>
      </c>
      <c r="D849">
        <f>VLOOKUP(A849, 'Starter - Projections'!$B$2:$R$1380, 17, FALSE)/VLOOKUP(A849, 'Starter - Projections'!$B$2:$G$1380, 6, FALSE)</f>
        <v>0</v>
      </c>
    </row>
    <row r="850" spans="1:4" x14ac:dyDescent="0.45">
      <c r="A850" t="s">
        <v>1365</v>
      </c>
      <c r="B850" t="e">
        <f>VLOOKUP(A850, Individual_Pitching___Dashboard[[Name]:[G]], 6, FALSE)</f>
        <v>#N/A</v>
      </c>
      <c r="C850" t="e">
        <f>VLOOKUP(A850, Individual_Pitching___Dashboard[], 21,FALSE)/'SP Per G'!B850</f>
        <v>#N/A</v>
      </c>
      <c r="D850">
        <f>VLOOKUP(A850, 'Starter - Projections'!$B$2:$R$1380, 17, FALSE)/VLOOKUP(A850, 'Starter - Projections'!$B$2:$G$1380, 6, FALSE)</f>
        <v>0</v>
      </c>
    </row>
    <row r="851" spans="1:4" x14ac:dyDescent="0.45">
      <c r="A851" t="s">
        <v>1366</v>
      </c>
      <c r="B851" t="e">
        <f>VLOOKUP(A851, Individual_Pitching___Dashboard[[Name]:[G]], 6, FALSE)</f>
        <v>#N/A</v>
      </c>
      <c r="C851" t="e">
        <f>VLOOKUP(A851, Individual_Pitching___Dashboard[], 21,FALSE)/'SP Per G'!B851</f>
        <v>#N/A</v>
      </c>
      <c r="D851">
        <f>VLOOKUP(A851, 'Starter - Projections'!$B$2:$R$1380, 17, FALSE)/VLOOKUP(A851, 'Starter - Projections'!$B$2:$G$1380, 6, FALSE)</f>
        <v>0</v>
      </c>
    </row>
    <row r="852" spans="1:4" x14ac:dyDescent="0.45">
      <c r="A852" t="s">
        <v>1367</v>
      </c>
      <c r="B852" t="e">
        <f>VLOOKUP(A852, Individual_Pitching___Dashboard[[Name]:[G]], 6, FALSE)</f>
        <v>#N/A</v>
      </c>
      <c r="C852" t="e">
        <f>VLOOKUP(A852, Individual_Pitching___Dashboard[], 21,FALSE)/'SP Per G'!B852</f>
        <v>#N/A</v>
      </c>
      <c r="D852">
        <f>VLOOKUP(A852, 'Starter - Projections'!$B$2:$R$1380, 17, FALSE)/VLOOKUP(A852, 'Starter - Projections'!$B$2:$G$1380, 6, FALSE)</f>
        <v>-4.7619047619047623E-3</v>
      </c>
    </row>
    <row r="853" spans="1:4" x14ac:dyDescent="0.45">
      <c r="A853" t="s">
        <v>1368</v>
      </c>
      <c r="B853" t="e">
        <f>VLOOKUP(A853, Individual_Pitching___Dashboard[[Name]:[G]], 6, FALSE)</f>
        <v>#N/A</v>
      </c>
      <c r="C853" t="e">
        <f>VLOOKUP(A853, Individual_Pitching___Dashboard[], 21,FALSE)/'SP Per G'!B853</f>
        <v>#N/A</v>
      </c>
      <c r="D853">
        <f>VLOOKUP(A853, 'Starter - Projections'!$B$2:$R$1380, 17, FALSE)/VLOOKUP(A853, 'Starter - Projections'!$B$2:$G$1380, 6, FALSE)</f>
        <v>-5.0000000000000001E-3</v>
      </c>
    </row>
    <row r="854" spans="1:4" x14ac:dyDescent="0.45">
      <c r="A854" t="s">
        <v>1369</v>
      </c>
      <c r="B854" t="e">
        <f>VLOOKUP(A854, Individual_Pitching___Dashboard[[Name]:[G]], 6, FALSE)</f>
        <v>#N/A</v>
      </c>
      <c r="C854" t="e">
        <f>VLOOKUP(A854, Individual_Pitching___Dashboard[], 21,FALSE)/'SP Per G'!B854</f>
        <v>#N/A</v>
      </c>
      <c r="D854">
        <f>VLOOKUP(A854, 'Starter - Projections'!$B$2:$R$1380, 17, FALSE)/VLOOKUP(A854, 'Starter - Projections'!$B$2:$G$1380, 6, FALSE)</f>
        <v>-3.2258064516129032E-3</v>
      </c>
    </row>
    <row r="855" spans="1:4" x14ac:dyDescent="0.45">
      <c r="A855" t="s">
        <v>1370</v>
      </c>
      <c r="B855" t="e">
        <f>VLOOKUP(A855, Individual_Pitching___Dashboard[[Name]:[G]], 6, FALSE)</f>
        <v>#N/A</v>
      </c>
      <c r="C855" t="e">
        <f>VLOOKUP(A855, Individual_Pitching___Dashboard[], 21,FALSE)/'SP Per G'!B855</f>
        <v>#N/A</v>
      </c>
      <c r="D855">
        <f>VLOOKUP(A855, 'Starter - Projections'!$B$2:$R$1380, 17, FALSE)/VLOOKUP(A855, 'Starter - Projections'!$B$2:$G$1380, 6, FALSE)</f>
        <v>-1.8181818181818184E-2</v>
      </c>
    </row>
    <row r="856" spans="1:4" x14ac:dyDescent="0.45">
      <c r="A856" t="s">
        <v>1371</v>
      </c>
      <c r="B856" t="e">
        <f>VLOOKUP(A856, Individual_Pitching___Dashboard[[Name]:[G]], 6, FALSE)</f>
        <v>#N/A</v>
      </c>
      <c r="C856" t="e">
        <f>VLOOKUP(A856, Individual_Pitching___Dashboard[], 21,FALSE)/'SP Per G'!B856</f>
        <v>#N/A</v>
      </c>
      <c r="D856">
        <f>VLOOKUP(A856, 'Starter - Projections'!$B$2:$R$1380, 17, FALSE)/VLOOKUP(A856, 'Starter - Projections'!$B$2:$G$1380, 6, FALSE)</f>
        <v>-5.263157894736842E-3</v>
      </c>
    </row>
    <row r="857" spans="1:4" x14ac:dyDescent="0.45">
      <c r="A857" t="s">
        <v>1372</v>
      </c>
      <c r="B857" t="e">
        <f>VLOOKUP(A857, Individual_Pitching___Dashboard[[Name]:[G]], 6, FALSE)</f>
        <v>#N/A</v>
      </c>
      <c r="C857" t="e">
        <f>VLOOKUP(A857, Individual_Pitching___Dashboard[], 21,FALSE)/'SP Per G'!B857</f>
        <v>#N/A</v>
      </c>
      <c r="D857">
        <f>VLOOKUP(A857, 'Starter - Projections'!$B$2:$R$1380, 17, FALSE)/VLOOKUP(A857, 'Starter - Projections'!$B$2:$G$1380, 6, FALSE)</f>
        <v>-8.3333333333333332E-3</v>
      </c>
    </row>
    <row r="858" spans="1:4" x14ac:dyDescent="0.45">
      <c r="A858" t="s">
        <v>1373</v>
      </c>
      <c r="B858" t="e">
        <f>VLOOKUP(A858, Individual_Pitching___Dashboard[[Name]:[G]], 6, FALSE)</f>
        <v>#N/A</v>
      </c>
      <c r="C858" t="e">
        <f>VLOOKUP(A858, Individual_Pitching___Dashboard[], 21,FALSE)/'SP Per G'!B858</f>
        <v>#N/A</v>
      </c>
      <c r="D858">
        <f>VLOOKUP(A858, 'Starter - Projections'!$B$2:$R$1380, 17, FALSE)/VLOOKUP(A858, 'Starter - Projections'!$B$2:$G$1380, 6, FALSE)</f>
        <v>-0.02</v>
      </c>
    </row>
    <row r="859" spans="1:4" x14ac:dyDescent="0.45">
      <c r="A859" t="s">
        <v>1374</v>
      </c>
      <c r="B859" t="e">
        <f>VLOOKUP(A859, Individual_Pitching___Dashboard[[Name]:[G]], 6, FALSE)</f>
        <v>#N/A</v>
      </c>
      <c r="C859" t="e">
        <f>VLOOKUP(A859, Individual_Pitching___Dashboard[], 21,FALSE)/'SP Per G'!B859</f>
        <v>#N/A</v>
      </c>
      <c r="D859">
        <f>VLOOKUP(A859, 'Starter - Projections'!$B$2:$R$1380, 17, FALSE)/VLOOKUP(A859, 'Starter - Projections'!$B$2:$G$1380, 6, FALSE)</f>
        <v>-1.3333333333333334E-2</v>
      </c>
    </row>
    <row r="860" spans="1:4" x14ac:dyDescent="0.45">
      <c r="A860" t="s">
        <v>1375</v>
      </c>
      <c r="B860" t="e">
        <f>VLOOKUP(A860, Individual_Pitching___Dashboard[[Name]:[G]], 6, FALSE)</f>
        <v>#N/A</v>
      </c>
      <c r="C860" t="e">
        <f>VLOOKUP(A860, Individual_Pitching___Dashboard[], 21,FALSE)/'SP Per G'!B860</f>
        <v>#N/A</v>
      </c>
      <c r="D860">
        <f>VLOOKUP(A860, 'Starter - Projections'!$B$2:$R$1380, 17, FALSE)/VLOOKUP(A860, 'Starter - Projections'!$B$2:$G$1380, 6, FALSE)</f>
        <v>-2.1739130434782608E-2</v>
      </c>
    </row>
    <row r="861" spans="1:4" x14ac:dyDescent="0.45">
      <c r="A861" t="s">
        <v>1376</v>
      </c>
      <c r="B861" t="e">
        <f>VLOOKUP(A861, Individual_Pitching___Dashboard[[Name]:[G]], 6, FALSE)</f>
        <v>#N/A</v>
      </c>
      <c r="C861" t="e">
        <f>VLOOKUP(A861, Individual_Pitching___Dashboard[], 21,FALSE)/'SP Per G'!B861</f>
        <v>#N/A</v>
      </c>
      <c r="D861">
        <f>VLOOKUP(A861, 'Starter - Projections'!$B$2:$R$1380, 17, FALSE)/VLOOKUP(A861, 'Starter - Projections'!$B$2:$G$1380, 6, FALSE)</f>
        <v>-2.3809523809523808E-2</v>
      </c>
    </row>
    <row r="862" spans="1:4" x14ac:dyDescent="0.45">
      <c r="A862" t="s">
        <v>345</v>
      </c>
      <c r="B862">
        <f>VLOOKUP(A862, Individual_Pitching___Dashboard[[Name]:[G]], 6, FALSE)</f>
        <v>5</v>
      </c>
      <c r="C862">
        <f>VLOOKUP(A862, Individual_Pitching___Dashboard[], 21,FALSE)/'SP Per G'!B862</f>
        <v>-0.02</v>
      </c>
      <c r="D862">
        <f>VLOOKUP(A862, 'Starter - Projections'!$B$2:$R$1380, 17, FALSE)/VLOOKUP(A862, 'Starter - Projections'!$B$2:$G$1380, 6, FALSE)</f>
        <v>2.6666666666666665E-2</v>
      </c>
    </row>
    <row r="863" spans="1:4" x14ac:dyDescent="0.45">
      <c r="A863" t="s">
        <v>1377</v>
      </c>
      <c r="B863" t="e">
        <f>VLOOKUP(A863, Individual_Pitching___Dashboard[[Name]:[G]], 6, FALSE)</f>
        <v>#N/A</v>
      </c>
      <c r="C863" t="e">
        <f>VLOOKUP(A863, Individual_Pitching___Dashboard[], 21,FALSE)/'SP Per G'!B863</f>
        <v>#N/A</v>
      </c>
      <c r="D863">
        <f>VLOOKUP(A863, 'Starter - Projections'!$B$2:$R$1380, 17, FALSE)/VLOOKUP(A863, 'Starter - Projections'!$B$2:$G$1380, 6, FALSE)</f>
        <v>2.1153846153846155E-2</v>
      </c>
    </row>
    <row r="864" spans="1:4" x14ac:dyDescent="0.45">
      <c r="A864" t="s">
        <v>1378</v>
      </c>
      <c r="B864" t="e">
        <f>VLOOKUP(A864, Individual_Pitching___Dashboard[[Name]:[G]], 6, FALSE)</f>
        <v>#N/A</v>
      </c>
      <c r="C864" t="e">
        <f>VLOOKUP(A864, Individual_Pitching___Dashboard[], 21,FALSE)/'SP Per G'!B864</f>
        <v>#N/A</v>
      </c>
      <c r="D864">
        <f>VLOOKUP(A864, 'Starter - Projections'!$B$2:$R$1380, 17, FALSE)/VLOOKUP(A864, 'Starter - Projections'!$B$2:$G$1380, 6, FALSE)</f>
        <v>3.4482758620689655E-2</v>
      </c>
    </row>
    <row r="865" spans="1:4" x14ac:dyDescent="0.45">
      <c r="A865" t="s">
        <v>1379</v>
      </c>
      <c r="B865">
        <f>VLOOKUP(A865, Individual_Pitching___Dashboard[[Name]:[G]], 6, FALSE)</f>
        <v>11</v>
      </c>
      <c r="C865">
        <f>VLOOKUP(A865, Individual_Pitching___Dashboard[], 21,FALSE)/'SP Per G'!B865</f>
        <v>-5.4545454545454543E-2</v>
      </c>
      <c r="D865">
        <f>VLOOKUP(A865, 'Starter - Projections'!$B$2:$R$1380, 17, FALSE)/VLOOKUP(A865, 'Starter - Projections'!$B$2:$G$1380, 6, FALSE)</f>
        <v>2.3809523809523808E-2</v>
      </c>
    </row>
    <row r="866" spans="1:4" x14ac:dyDescent="0.45">
      <c r="A866" t="s">
        <v>1380</v>
      </c>
      <c r="B866" t="e">
        <f>VLOOKUP(A866, Individual_Pitching___Dashboard[[Name]:[G]], 6, FALSE)</f>
        <v>#N/A</v>
      </c>
      <c r="C866" t="e">
        <f>VLOOKUP(A866, Individual_Pitching___Dashboard[], 21,FALSE)/'SP Per G'!B866</f>
        <v>#N/A</v>
      </c>
      <c r="D866">
        <f>VLOOKUP(A866, 'Starter - Projections'!$B$2:$R$1380, 17, FALSE)/VLOOKUP(A866, 'Starter - Projections'!$B$2:$G$1380, 6, FALSE)</f>
        <v>2.4137931034482758E-2</v>
      </c>
    </row>
    <row r="867" spans="1:4" x14ac:dyDescent="0.45">
      <c r="A867" t="s">
        <v>1381</v>
      </c>
      <c r="B867" t="e">
        <f>VLOOKUP(A867, Individual_Pitching___Dashboard[[Name]:[G]], 6, FALSE)</f>
        <v>#N/A</v>
      </c>
      <c r="C867" t="e">
        <f>VLOOKUP(A867, Individual_Pitching___Dashboard[], 21,FALSE)/'SP Per G'!B867</f>
        <v>#N/A</v>
      </c>
      <c r="D867">
        <f>VLOOKUP(A867, 'Starter - Projections'!$B$2:$R$1380, 17, FALSE)/VLOOKUP(A867, 'Starter - Projections'!$B$2:$G$1380, 6, FALSE)</f>
        <v>2.121212121212121E-2</v>
      </c>
    </row>
    <row r="868" spans="1:4" x14ac:dyDescent="0.45">
      <c r="A868" t="s">
        <v>1382</v>
      </c>
      <c r="B868" t="e">
        <f>VLOOKUP(A868, Individual_Pitching___Dashboard[[Name]:[G]], 6, FALSE)</f>
        <v>#N/A</v>
      </c>
      <c r="C868" t="e">
        <f>VLOOKUP(A868, Individual_Pitching___Dashboard[], 21,FALSE)/'SP Per G'!B868</f>
        <v>#N/A</v>
      </c>
      <c r="D868">
        <f>VLOOKUP(A868, 'Starter - Projections'!$B$2:$R$1380, 17, FALSE)/VLOOKUP(A868, 'Starter - Projections'!$B$2:$G$1380, 6, FALSE)</f>
        <v>1.8918918918918916E-2</v>
      </c>
    </row>
    <row r="869" spans="1:4" x14ac:dyDescent="0.45">
      <c r="A869" t="s">
        <v>1383</v>
      </c>
      <c r="B869" t="e">
        <f>VLOOKUP(A869, Individual_Pitching___Dashboard[[Name]:[G]], 6, FALSE)</f>
        <v>#N/A</v>
      </c>
      <c r="C869" t="e">
        <f>VLOOKUP(A869, Individual_Pitching___Dashboard[], 21,FALSE)/'SP Per G'!B869</f>
        <v>#N/A</v>
      </c>
      <c r="D869">
        <f>VLOOKUP(A869, 'Starter - Projections'!$B$2:$R$1380, 17, FALSE)/VLOOKUP(A869, 'Starter - Projections'!$B$2:$G$1380, 6, FALSE)</f>
        <v>1.4285714285714285E-2</v>
      </c>
    </row>
    <row r="870" spans="1:4" x14ac:dyDescent="0.45">
      <c r="A870" t="s">
        <v>1384</v>
      </c>
      <c r="B870" t="e">
        <f>VLOOKUP(A870, Individual_Pitching___Dashboard[[Name]:[G]], 6, FALSE)</f>
        <v>#N/A</v>
      </c>
      <c r="C870" t="e">
        <f>VLOOKUP(A870, Individual_Pitching___Dashboard[], 21,FALSE)/'SP Per G'!B870</f>
        <v>#N/A</v>
      </c>
      <c r="D870">
        <f>VLOOKUP(A870, 'Starter - Projections'!$B$2:$R$1380, 17, FALSE)/VLOOKUP(A870, 'Starter - Projections'!$B$2:$G$1380, 6, FALSE)</f>
        <v>1.4999999999999999E-2</v>
      </c>
    </row>
    <row r="871" spans="1:4" x14ac:dyDescent="0.45">
      <c r="A871" t="s">
        <v>1385</v>
      </c>
      <c r="B871" t="e">
        <f>VLOOKUP(A871, Individual_Pitching___Dashboard[[Name]:[G]], 6, FALSE)</f>
        <v>#N/A</v>
      </c>
      <c r="C871" t="e">
        <f>VLOOKUP(A871, Individual_Pitching___Dashboard[], 21,FALSE)/'SP Per G'!B871</f>
        <v>#N/A</v>
      </c>
      <c r="D871">
        <f>VLOOKUP(A871, 'Starter - Projections'!$B$2:$R$1380, 17, FALSE)/VLOOKUP(A871, 'Starter - Projections'!$B$2:$G$1380, 6, FALSE)</f>
        <v>1.8749999999999999E-2</v>
      </c>
    </row>
    <row r="872" spans="1:4" x14ac:dyDescent="0.45">
      <c r="A872" t="s">
        <v>1386</v>
      </c>
      <c r="B872" t="e">
        <f>VLOOKUP(A872, Individual_Pitching___Dashboard[[Name]:[G]], 6, FALSE)</f>
        <v>#N/A</v>
      </c>
      <c r="C872" t="e">
        <f>VLOOKUP(A872, Individual_Pitching___Dashboard[], 21,FALSE)/'SP Per G'!B872</f>
        <v>#N/A</v>
      </c>
      <c r="D872">
        <f>VLOOKUP(A872, 'Starter - Projections'!$B$2:$R$1380, 17, FALSE)/VLOOKUP(A872, 'Starter - Projections'!$B$2:$G$1380, 6, FALSE)</f>
        <v>1.6129032258064516E-2</v>
      </c>
    </row>
    <row r="873" spans="1:4" x14ac:dyDescent="0.45">
      <c r="A873" t="s">
        <v>1387</v>
      </c>
      <c r="B873" t="e">
        <f>VLOOKUP(A873, Individual_Pitching___Dashboard[[Name]:[G]], 6, FALSE)</f>
        <v>#N/A</v>
      </c>
      <c r="C873" t="e">
        <f>VLOOKUP(A873, Individual_Pitching___Dashboard[], 21,FALSE)/'SP Per G'!B873</f>
        <v>#N/A</v>
      </c>
      <c r="D873">
        <f>VLOOKUP(A873, 'Starter - Projections'!$B$2:$R$1380, 17, FALSE)/VLOOKUP(A873, 'Starter - Projections'!$B$2:$G$1380, 6, FALSE)</f>
        <v>1.3793103448275864E-2</v>
      </c>
    </row>
    <row r="874" spans="1:4" x14ac:dyDescent="0.45">
      <c r="A874" t="s">
        <v>1388</v>
      </c>
      <c r="B874" t="e">
        <f>VLOOKUP(A874, Individual_Pitching___Dashboard[[Name]:[G]], 6, FALSE)</f>
        <v>#N/A</v>
      </c>
      <c r="C874" t="e">
        <f>VLOOKUP(A874, Individual_Pitching___Dashboard[], 21,FALSE)/'SP Per G'!B874</f>
        <v>#N/A</v>
      </c>
      <c r="D874">
        <f>VLOOKUP(A874, 'Starter - Projections'!$B$2:$R$1380, 17, FALSE)/VLOOKUP(A874, 'Starter - Projections'!$B$2:$G$1380, 6, FALSE)</f>
        <v>1.2121212121212121E-2</v>
      </c>
    </row>
    <row r="875" spans="1:4" x14ac:dyDescent="0.45">
      <c r="A875" t="s">
        <v>1389</v>
      </c>
      <c r="B875" t="e">
        <f>VLOOKUP(A875, Individual_Pitching___Dashboard[[Name]:[G]], 6, FALSE)</f>
        <v>#N/A</v>
      </c>
      <c r="C875" t="e">
        <f>VLOOKUP(A875, Individual_Pitching___Dashboard[], 21,FALSE)/'SP Per G'!B875</f>
        <v>#N/A</v>
      </c>
      <c r="D875">
        <f>VLOOKUP(A875, 'Starter - Projections'!$B$2:$R$1380, 17, FALSE)/VLOOKUP(A875, 'Starter - Projections'!$B$2:$G$1380, 6, FALSE)</f>
        <v>1.2903225806451613E-2</v>
      </c>
    </row>
    <row r="876" spans="1:4" x14ac:dyDescent="0.45">
      <c r="A876" t="s">
        <v>1390</v>
      </c>
      <c r="B876" t="e">
        <f>VLOOKUP(A876, Individual_Pitching___Dashboard[[Name]:[G]], 6, FALSE)</f>
        <v>#N/A</v>
      </c>
      <c r="C876" t="e">
        <f>VLOOKUP(A876, Individual_Pitching___Dashboard[], 21,FALSE)/'SP Per G'!B876</f>
        <v>#N/A</v>
      </c>
      <c r="D876">
        <f>VLOOKUP(A876, 'Starter - Projections'!$B$2:$R$1380, 17, FALSE)/VLOOKUP(A876, 'Starter - Projections'!$B$2:$G$1380, 6, FALSE)</f>
        <v>1.3793103448275864E-2</v>
      </c>
    </row>
    <row r="877" spans="1:4" x14ac:dyDescent="0.45">
      <c r="A877" t="s">
        <v>1391</v>
      </c>
      <c r="B877" t="e">
        <f>VLOOKUP(A877, Individual_Pitching___Dashboard[[Name]:[G]], 6, FALSE)</f>
        <v>#N/A</v>
      </c>
      <c r="C877" t="e">
        <f>VLOOKUP(A877, Individual_Pitching___Dashboard[], 21,FALSE)/'SP Per G'!B877</f>
        <v>#N/A</v>
      </c>
      <c r="D877">
        <f>VLOOKUP(A877, 'Starter - Projections'!$B$2:$R$1380, 17, FALSE)/VLOOKUP(A877, 'Starter - Projections'!$B$2:$G$1380, 6, FALSE)</f>
        <v>9.6774193548387101E-3</v>
      </c>
    </row>
    <row r="878" spans="1:4" x14ac:dyDescent="0.45">
      <c r="A878" t="s">
        <v>1392</v>
      </c>
      <c r="B878" t="e">
        <f>VLOOKUP(A878, Individual_Pitching___Dashboard[[Name]:[G]], 6, FALSE)</f>
        <v>#N/A</v>
      </c>
      <c r="C878" t="e">
        <f>VLOOKUP(A878, Individual_Pitching___Dashboard[], 21,FALSE)/'SP Per G'!B878</f>
        <v>#N/A</v>
      </c>
      <c r="D878">
        <f>VLOOKUP(A878, 'Starter - Projections'!$B$2:$R$1380, 17, FALSE)/VLOOKUP(A878, 'Starter - Projections'!$B$2:$G$1380, 6, FALSE)</f>
        <v>9.6774193548387101E-3</v>
      </c>
    </row>
    <row r="879" spans="1:4" x14ac:dyDescent="0.45">
      <c r="A879" t="s">
        <v>1393</v>
      </c>
      <c r="B879" t="e">
        <f>VLOOKUP(A879, Individual_Pitching___Dashboard[[Name]:[G]], 6, FALSE)</f>
        <v>#N/A</v>
      </c>
      <c r="C879" t="e">
        <f>VLOOKUP(A879, Individual_Pitching___Dashboard[], 21,FALSE)/'SP Per G'!B879</f>
        <v>#N/A</v>
      </c>
      <c r="D879">
        <f>VLOOKUP(A879, 'Starter - Projections'!$B$2:$R$1380, 17, FALSE)/VLOOKUP(A879, 'Starter - Projections'!$B$2:$G$1380, 6, FALSE)</f>
        <v>6.9767441860465115E-3</v>
      </c>
    </row>
    <row r="880" spans="1:4" x14ac:dyDescent="0.45">
      <c r="A880" t="s">
        <v>1394</v>
      </c>
      <c r="B880" t="e">
        <f>VLOOKUP(A880, Individual_Pitching___Dashboard[[Name]:[G]], 6, FALSE)</f>
        <v>#N/A</v>
      </c>
      <c r="C880" t="e">
        <f>VLOOKUP(A880, Individual_Pitching___Dashboard[], 21,FALSE)/'SP Per G'!B880</f>
        <v>#N/A</v>
      </c>
      <c r="D880">
        <f>VLOOKUP(A880, 'Starter - Projections'!$B$2:$R$1380, 17, FALSE)/VLOOKUP(A880, 'Starter - Projections'!$B$2:$G$1380, 6, FALSE)</f>
        <v>1.5789473684210527E-2</v>
      </c>
    </row>
    <row r="881" spans="1:4" x14ac:dyDescent="0.45">
      <c r="A881" t="s">
        <v>1395</v>
      </c>
      <c r="B881">
        <f>VLOOKUP(A881, Individual_Pitching___Dashboard[[Name]:[G]], 6, FALSE)</f>
        <v>9</v>
      </c>
      <c r="C881">
        <f>VLOOKUP(A881, Individual_Pitching___Dashboard[], 21,FALSE)/'SP Per G'!B881</f>
        <v>-1.1111111111111112E-2</v>
      </c>
      <c r="D881">
        <f>VLOOKUP(A881, 'Starter - Projections'!$B$2:$R$1380, 17, FALSE)/VLOOKUP(A881, 'Starter - Projections'!$B$2:$G$1380, 6, FALSE)</f>
        <v>5.8823529411764705E-3</v>
      </c>
    </row>
    <row r="882" spans="1:4" x14ac:dyDescent="0.45">
      <c r="A882" t="s">
        <v>1396</v>
      </c>
      <c r="B882" t="e">
        <f>VLOOKUP(A882, Individual_Pitching___Dashboard[[Name]:[G]], 6, FALSE)</f>
        <v>#N/A</v>
      </c>
      <c r="C882" t="e">
        <f>VLOOKUP(A882, Individual_Pitching___Dashboard[], 21,FALSE)/'SP Per G'!B882</f>
        <v>#N/A</v>
      </c>
      <c r="D882">
        <f>VLOOKUP(A882, 'Starter - Projections'!$B$2:$R$1380, 17, FALSE)/VLOOKUP(A882, 'Starter - Projections'!$B$2:$G$1380, 6, FALSE)</f>
        <v>0.01</v>
      </c>
    </row>
    <row r="883" spans="1:4" x14ac:dyDescent="0.45">
      <c r="A883" t="s">
        <v>1397</v>
      </c>
      <c r="B883" t="e">
        <f>VLOOKUP(A883, Individual_Pitching___Dashboard[[Name]:[G]], 6, FALSE)</f>
        <v>#N/A</v>
      </c>
      <c r="C883" t="e">
        <f>VLOOKUP(A883, Individual_Pitching___Dashboard[], 21,FALSE)/'SP Per G'!B883</f>
        <v>#N/A</v>
      </c>
      <c r="D883">
        <f>VLOOKUP(A883, 'Starter - Projections'!$B$2:$R$1380, 17, FALSE)/VLOOKUP(A883, 'Starter - Projections'!$B$2:$G$1380, 6, FALSE)</f>
        <v>5.0000000000000001E-3</v>
      </c>
    </row>
    <row r="884" spans="1:4" x14ac:dyDescent="0.45">
      <c r="A884" t="s">
        <v>1398</v>
      </c>
      <c r="B884" t="e">
        <f>VLOOKUP(A884, Individual_Pitching___Dashboard[[Name]:[G]], 6, FALSE)</f>
        <v>#N/A</v>
      </c>
      <c r="C884" t="e">
        <f>VLOOKUP(A884, Individual_Pitching___Dashboard[], 21,FALSE)/'SP Per G'!B884</f>
        <v>#N/A</v>
      </c>
      <c r="D884">
        <f>VLOOKUP(A884, 'Starter - Projections'!$B$2:$R$1380, 17, FALSE)/VLOOKUP(A884, 'Starter - Projections'!$B$2:$G$1380, 6, FALSE)</f>
        <v>7.1428571428571435E-3</v>
      </c>
    </row>
    <row r="885" spans="1:4" x14ac:dyDescent="0.45">
      <c r="A885" t="s">
        <v>1399</v>
      </c>
      <c r="B885" t="e">
        <f>VLOOKUP(A885, Individual_Pitching___Dashboard[[Name]:[G]], 6, FALSE)</f>
        <v>#N/A</v>
      </c>
      <c r="C885" t="e">
        <f>VLOOKUP(A885, Individual_Pitching___Dashboard[], 21,FALSE)/'SP Per G'!B885</f>
        <v>#N/A</v>
      </c>
      <c r="D885">
        <f>VLOOKUP(A885, 'Starter - Projections'!$B$2:$R$1380, 17, FALSE)/VLOOKUP(A885, 'Starter - Projections'!$B$2:$G$1380, 6, FALSE)</f>
        <v>3.4482758620689659E-3</v>
      </c>
    </row>
    <row r="886" spans="1:4" x14ac:dyDescent="0.45">
      <c r="A886" t="s">
        <v>1400</v>
      </c>
      <c r="B886" t="e">
        <f>VLOOKUP(A886, Individual_Pitching___Dashboard[[Name]:[G]], 6, FALSE)</f>
        <v>#N/A</v>
      </c>
      <c r="C886" t="e">
        <f>VLOOKUP(A886, Individual_Pitching___Dashboard[], 21,FALSE)/'SP Per G'!B886</f>
        <v>#N/A</v>
      </c>
      <c r="D886">
        <f>VLOOKUP(A886, 'Starter - Projections'!$B$2:$R$1380, 17, FALSE)/VLOOKUP(A886, 'Starter - Projections'!$B$2:$G$1380, 6, FALSE)</f>
        <v>3.5714285714285718E-3</v>
      </c>
    </row>
    <row r="887" spans="1:4" x14ac:dyDescent="0.45">
      <c r="A887" t="s">
        <v>1401</v>
      </c>
      <c r="B887" t="e">
        <f>VLOOKUP(A887, Individual_Pitching___Dashboard[[Name]:[G]], 6, FALSE)</f>
        <v>#N/A</v>
      </c>
      <c r="C887" t="e">
        <f>VLOOKUP(A887, Individual_Pitching___Dashboard[], 21,FALSE)/'SP Per G'!B887</f>
        <v>#N/A</v>
      </c>
      <c r="D887">
        <f>VLOOKUP(A887, 'Starter - Projections'!$B$2:$R$1380, 17, FALSE)/VLOOKUP(A887, 'Starter - Projections'!$B$2:$G$1380, 6, FALSE)</f>
        <v>4.3478260869565218E-3</v>
      </c>
    </row>
    <row r="888" spans="1:4" x14ac:dyDescent="0.45">
      <c r="A888" t="s">
        <v>1402</v>
      </c>
      <c r="B888" t="e">
        <f>VLOOKUP(A888, Individual_Pitching___Dashboard[[Name]:[G]], 6, FALSE)</f>
        <v>#N/A</v>
      </c>
      <c r="C888" t="e">
        <f>VLOOKUP(A888, Individual_Pitching___Dashboard[], 21,FALSE)/'SP Per G'!B888</f>
        <v>#N/A</v>
      </c>
      <c r="D888">
        <f>VLOOKUP(A888, 'Starter - Projections'!$B$2:$R$1380, 17, FALSE)/VLOOKUP(A888, 'Starter - Projections'!$B$2:$G$1380, 6, FALSE)</f>
        <v>5.263157894736842E-3</v>
      </c>
    </row>
    <row r="889" spans="1:4" x14ac:dyDescent="0.45">
      <c r="A889" t="s">
        <v>1403</v>
      </c>
      <c r="B889" t="e">
        <f>VLOOKUP(A889, Individual_Pitching___Dashboard[[Name]:[G]], 6, FALSE)</f>
        <v>#N/A</v>
      </c>
      <c r="C889" t="e">
        <f>VLOOKUP(A889, Individual_Pitching___Dashboard[], 21,FALSE)/'SP Per G'!B889</f>
        <v>#N/A</v>
      </c>
      <c r="D889">
        <f>VLOOKUP(A889, 'Starter - Projections'!$B$2:$R$1380, 17, FALSE)/VLOOKUP(A889, 'Starter - Projections'!$B$2:$G$1380, 6, FALSE)</f>
        <v>2.5000000000000001E-3</v>
      </c>
    </row>
    <row r="890" spans="1:4" x14ac:dyDescent="0.45">
      <c r="A890" t="s">
        <v>1404</v>
      </c>
      <c r="B890" t="e">
        <f>VLOOKUP(A890, Individual_Pitching___Dashboard[[Name]:[G]], 6, FALSE)</f>
        <v>#N/A</v>
      </c>
      <c r="C890" t="e">
        <f>VLOOKUP(A890, Individual_Pitching___Dashboard[], 21,FALSE)/'SP Per G'!B890</f>
        <v>#N/A</v>
      </c>
      <c r="D890">
        <f>VLOOKUP(A890, 'Starter - Projections'!$B$2:$R$1380, 17, FALSE)/VLOOKUP(A890, 'Starter - Projections'!$B$2:$G$1380, 6, FALSE)</f>
        <v>3.7037037037037038E-3</v>
      </c>
    </row>
    <row r="891" spans="1:4" x14ac:dyDescent="0.45">
      <c r="A891" t="s">
        <v>1405</v>
      </c>
      <c r="B891" t="e">
        <f>VLOOKUP(A891, Individual_Pitching___Dashboard[[Name]:[G]], 6, FALSE)</f>
        <v>#N/A</v>
      </c>
      <c r="C891" t="e">
        <f>VLOOKUP(A891, Individual_Pitching___Dashboard[], 21,FALSE)/'SP Per G'!B891</f>
        <v>#N/A</v>
      </c>
      <c r="D891">
        <f>VLOOKUP(A891, 'Starter - Projections'!$B$2:$R$1380, 17, FALSE)/VLOOKUP(A891, 'Starter - Projections'!$B$2:$G$1380, 6, FALSE)</f>
        <v>0</v>
      </c>
    </row>
    <row r="892" spans="1:4" x14ac:dyDescent="0.45">
      <c r="A892" t="s">
        <v>1406</v>
      </c>
      <c r="B892" t="e">
        <f>VLOOKUP(A892, Individual_Pitching___Dashboard[[Name]:[G]], 6, FALSE)</f>
        <v>#N/A</v>
      </c>
      <c r="C892" t="e">
        <f>VLOOKUP(A892, Individual_Pitching___Dashboard[], 21,FALSE)/'SP Per G'!B892</f>
        <v>#N/A</v>
      </c>
      <c r="D892">
        <f>VLOOKUP(A892, 'Starter - Projections'!$B$2:$R$1380, 17, FALSE)/VLOOKUP(A892, 'Starter - Projections'!$B$2:$G$1380, 6, FALSE)</f>
        <v>0</v>
      </c>
    </row>
    <row r="893" spans="1:4" x14ac:dyDescent="0.45">
      <c r="A893" t="s">
        <v>1407</v>
      </c>
      <c r="B893" t="e">
        <f>VLOOKUP(A893, Individual_Pitching___Dashboard[[Name]:[G]], 6, FALSE)</f>
        <v>#N/A</v>
      </c>
      <c r="C893" t="e">
        <f>VLOOKUP(A893, Individual_Pitching___Dashboard[], 21,FALSE)/'SP Per G'!B893</f>
        <v>#N/A</v>
      </c>
      <c r="D893">
        <f>VLOOKUP(A893, 'Starter - Projections'!$B$2:$R$1380, 17, FALSE)/VLOOKUP(A893, 'Starter - Projections'!$B$2:$G$1380, 6, FALSE)</f>
        <v>0</v>
      </c>
    </row>
    <row r="894" spans="1:4" x14ac:dyDescent="0.45">
      <c r="A894" t="s">
        <v>1408</v>
      </c>
      <c r="B894" t="e">
        <f>VLOOKUP(A894, Individual_Pitching___Dashboard[[Name]:[G]], 6, FALSE)</f>
        <v>#N/A</v>
      </c>
      <c r="C894" t="e">
        <f>VLOOKUP(A894, Individual_Pitching___Dashboard[], 21,FALSE)/'SP Per G'!B894</f>
        <v>#N/A</v>
      </c>
      <c r="D894">
        <f>VLOOKUP(A894, 'Starter - Projections'!$B$2:$R$1380, 17, FALSE)/VLOOKUP(A894, 'Starter - Projections'!$B$2:$G$1380, 6, FALSE)</f>
        <v>0</v>
      </c>
    </row>
    <row r="895" spans="1:4" x14ac:dyDescent="0.45">
      <c r="A895" t="s">
        <v>1409</v>
      </c>
      <c r="B895" t="e">
        <f>VLOOKUP(A895, Individual_Pitching___Dashboard[[Name]:[G]], 6, FALSE)</f>
        <v>#N/A</v>
      </c>
      <c r="C895" t="e">
        <f>VLOOKUP(A895, Individual_Pitching___Dashboard[], 21,FALSE)/'SP Per G'!B895</f>
        <v>#N/A</v>
      </c>
      <c r="D895">
        <f>VLOOKUP(A895, 'Starter - Projections'!$B$2:$R$1380, 17, FALSE)/VLOOKUP(A895, 'Starter - Projections'!$B$2:$G$1380, 6, FALSE)</f>
        <v>-2.7027027027027029E-3</v>
      </c>
    </row>
    <row r="896" spans="1:4" x14ac:dyDescent="0.45">
      <c r="A896" t="s">
        <v>1410</v>
      </c>
      <c r="B896" t="e">
        <f>VLOOKUP(A896, Individual_Pitching___Dashboard[[Name]:[G]], 6, FALSE)</f>
        <v>#N/A</v>
      </c>
      <c r="C896" t="e">
        <f>VLOOKUP(A896, Individual_Pitching___Dashboard[], 21,FALSE)/'SP Per G'!B896</f>
        <v>#N/A</v>
      </c>
      <c r="D896">
        <f>VLOOKUP(A896, 'Starter - Projections'!$B$2:$R$1380, 17, FALSE)/VLOOKUP(A896, 'Starter - Projections'!$B$2:$G$1380, 6, FALSE)</f>
        <v>-4.0000000000000001E-3</v>
      </c>
    </row>
    <row r="897" spans="1:4" x14ac:dyDescent="0.45">
      <c r="A897" t="s">
        <v>1411</v>
      </c>
      <c r="B897" t="e">
        <f>VLOOKUP(A897, Individual_Pitching___Dashboard[[Name]:[G]], 6, FALSE)</f>
        <v>#N/A</v>
      </c>
      <c r="C897" t="e">
        <f>VLOOKUP(A897, Individual_Pitching___Dashboard[], 21,FALSE)/'SP Per G'!B897</f>
        <v>#N/A</v>
      </c>
      <c r="D897">
        <f>VLOOKUP(A897, 'Starter - Projections'!$B$2:$R$1380, 17, FALSE)/VLOOKUP(A897, 'Starter - Projections'!$B$2:$G$1380, 6, FALSE)</f>
        <v>-4.0000000000000001E-3</v>
      </c>
    </row>
    <row r="898" spans="1:4" x14ac:dyDescent="0.45">
      <c r="A898" t="s">
        <v>1412</v>
      </c>
      <c r="B898" t="e">
        <f>VLOOKUP(A898, Individual_Pitching___Dashboard[[Name]:[G]], 6, FALSE)</f>
        <v>#N/A</v>
      </c>
      <c r="C898" t="e">
        <f>VLOOKUP(A898, Individual_Pitching___Dashboard[], 21,FALSE)/'SP Per G'!B898</f>
        <v>#N/A</v>
      </c>
      <c r="D898">
        <f>VLOOKUP(A898, 'Starter - Projections'!$B$2:$R$1380, 17, FALSE)/VLOOKUP(A898, 'Starter - Projections'!$B$2:$G$1380, 6, FALSE)</f>
        <v>-4.1666666666666666E-3</v>
      </c>
    </row>
    <row r="899" spans="1:4" x14ac:dyDescent="0.45">
      <c r="A899" t="s">
        <v>1413</v>
      </c>
      <c r="B899" t="e">
        <f>VLOOKUP(A899, Individual_Pitching___Dashboard[[Name]:[G]], 6, FALSE)</f>
        <v>#N/A</v>
      </c>
      <c r="C899" t="e">
        <f>VLOOKUP(A899, Individual_Pitching___Dashboard[], 21,FALSE)/'SP Per G'!B899</f>
        <v>#N/A</v>
      </c>
      <c r="D899">
        <f>VLOOKUP(A899, 'Starter - Projections'!$B$2:$R$1380, 17, FALSE)/VLOOKUP(A899, 'Starter - Projections'!$B$2:$G$1380, 6, FALSE)</f>
        <v>-4.1666666666666666E-3</v>
      </c>
    </row>
    <row r="900" spans="1:4" x14ac:dyDescent="0.45">
      <c r="A900" t="s">
        <v>1414</v>
      </c>
      <c r="B900" t="e">
        <f>VLOOKUP(A900, Individual_Pitching___Dashboard[[Name]:[G]], 6, FALSE)</f>
        <v>#N/A</v>
      </c>
      <c r="C900" t="e">
        <f>VLOOKUP(A900, Individual_Pitching___Dashboard[], 21,FALSE)/'SP Per G'!B900</f>
        <v>#N/A</v>
      </c>
      <c r="D900">
        <f>VLOOKUP(A900, 'Starter - Projections'!$B$2:$R$1380, 17, FALSE)/VLOOKUP(A900, 'Starter - Projections'!$B$2:$G$1380, 6, FALSE)</f>
        <v>-4.3478260869565218E-3</v>
      </c>
    </row>
    <row r="901" spans="1:4" x14ac:dyDescent="0.45">
      <c r="A901" t="s">
        <v>1415</v>
      </c>
      <c r="B901" t="e">
        <f>VLOOKUP(A901, Individual_Pitching___Dashboard[[Name]:[G]], 6, FALSE)</f>
        <v>#N/A</v>
      </c>
      <c r="C901" t="e">
        <f>VLOOKUP(A901, Individual_Pitching___Dashboard[], 21,FALSE)/'SP Per G'!B901</f>
        <v>#N/A</v>
      </c>
      <c r="D901">
        <f>VLOOKUP(A901, 'Starter - Projections'!$B$2:$R$1380, 17, FALSE)/VLOOKUP(A901, 'Starter - Projections'!$B$2:$G$1380, 6, FALSE)</f>
        <v>-5.4054054054054057E-3</v>
      </c>
    </row>
    <row r="902" spans="1:4" x14ac:dyDescent="0.45">
      <c r="A902" t="s">
        <v>1416</v>
      </c>
      <c r="B902" t="e">
        <f>VLOOKUP(A902, Individual_Pitching___Dashboard[[Name]:[G]], 6, FALSE)</f>
        <v>#N/A</v>
      </c>
      <c r="C902" t="e">
        <f>VLOOKUP(A902, Individual_Pitching___Dashboard[], 21,FALSE)/'SP Per G'!B902</f>
        <v>#N/A</v>
      </c>
      <c r="D902">
        <f>VLOOKUP(A902, 'Starter - Projections'!$B$2:$R$1380, 17, FALSE)/VLOOKUP(A902, 'Starter - Projections'!$B$2:$G$1380, 6, FALSE)</f>
        <v>-7.6923076923076927E-3</v>
      </c>
    </row>
    <row r="903" spans="1:4" x14ac:dyDescent="0.45">
      <c r="A903" t="s">
        <v>1417</v>
      </c>
      <c r="B903" t="e">
        <f>VLOOKUP(A903, Individual_Pitching___Dashboard[[Name]:[G]], 6, FALSE)</f>
        <v>#N/A</v>
      </c>
      <c r="C903" t="e">
        <f>VLOOKUP(A903, Individual_Pitching___Dashboard[], 21,FALSE)/'SP Per G'!B903</f>
        <v>#N/A</v>
      </c>
      <c r="D903">
        <f>VLOOKUP(A903, 'Starter - Projections'!$B$2:$R$1380, 17, FALSE)/VLOOKUP(A903, 'Starter - Projections'!$B$2:$G$1380, 6, FALSE)</f>
        <v>-7.1428571428571435E-3</v>
      </c>
    </row>
    <row r="904" spans="1:4" x14ac:dyDescent="0.45">
      <c r="A904" t="s">
        <v>1418</v>
      </c>
      <c r="B904" t="e">
        <f>VLOOKUP(A904, Individual_Pitching___Dashboard[[Name]:[G]], 6, FALSE)</f>
        <v>#N/A</v>
      </c>
      <c r="C904" t="e">
        <f>VLOOKUP(A904, Individual_Pitching___Dashboard[], 21,FALSE)/'SP Per G'!B904</f>
        <v>#N/A</v>
      </c>
      <c r="D904">
        <f>VLOOKUP(A904, 'Starter - Projections'!$B$2:$R$1380, 17, FALSE)/VLOOKUP(A904, 'Starter - Projections'!$B$2:$G$1380, 6, FALSE)</f>
        <v>-9.0909090909090922E-3</v>
      </c>
    </row>
    <row r="905" spans="1:4" x14ac:dyDescent="0.45">
      <c r="A905" t="s">
        <v>1419</v>
      </c>
      <c r="B905" t="e">
        <f>VLOOKUP(A905, Individual_Pitching___Dashboard[[Name]:[G]], 6, FALSE)</f>
        <v>#N/A</v>
      </c>
      <c r="C905" t="e">
        <f>VLOOKUP(A905, Individual_Pitching___Dashboard[], 21,FALSE)/'SP Per G'!B905</f>
        <v>#N/A</v>
      </c>
      <c r="D905">
        <f>VLOOKUP(A905, 'Starter - Projections'!$B$2:$R$1380, 17, FALSE)/VLOOKUP(A905, 'Starter - Projections'!$B$2:$G$1380, 6, FALSE)</f>
        <v>-1.1111111111111112E-2</v>
      </c>
    </row>
    <row r="906" spans="1:4" x14ac:dyDescent="0.45">
      <c r="A906" t="s">
        <v>1420</v>
      </c>
      <c r="B906" t="e">
        <f>VLOOKUP(A906, Individual_Pitching___Dashboard[[Name]:[G]], 6, FALSE)</f>
        <v>#N/A</v>
      </c>
      <c r="C906" t="e">
        <f>VLOOKUP(A906, Individual_Pitching___Dashboard[], 21,FALSE)/'SP Per G'!B906</f>
        <v>#N/A</v>
      </c>
      <c r="D906">
        <f>VLOOKUP(A906, 'Starter - Projections'!$B$2:$R$1380, 17, FALSE)/VLOOKUP(A906, 'Starter - Projections'!$B$2:$G$1380, 6, FALSE)</f>
        <v>-6.4516129032258064E-3</v>
      </c>
    </row>
    <row r="907" spans="1:4" x14ac:dyDescent="0.45">
      <c r="A907" t="s">
        <v>1421</v>
      </c>
      <c r="B907" t="e">
        <f>VLOOKUP(A907, Individual_Pitching___Dashboard[[Name]:[G]], 6, FALSE)</f>
        <v>#N/A</v>
      </c>
      <c r="C907" t="e">
        <f>VLOOKUP(A907, Individual_Pitching___Dashboard[], 21,FALSE)/'SP Per G'!B907</f>
        <v>#N/A</v>
      </c>
      <c r="D907">
        <f>VLOOKUP(A907, 'Starter - Projections'!$B$2:$R$1380, 17, FALSE)/VLOOKUP(A907, 'Starter - Projections'!$B$2:$G$1380, 6, FALSE)</f>
        <v>-1.4285714285714285E-2</v>
      </c>
    </row>
    <row r="908" spans="1:4" x14ac:dyDescent="0.45">
      <c r="A908" t="s">
        <v>1422</v>
      </c>
      <c r="B908" t="e">
        <f>VLOOKUP(A908, Individual_Pitching___Dashboard[[Name]:[G]], 6, FALSE)</f>
        <v>#N/A</v>
      </c>
      <c r="C908" t="e">
        <f>VLOOKUP(A908, Individual_Pitching___Dashboard[], 21,FALSE)/'SP Per G'!B908</f>
        <v>#N/A</v>
      </c>
      <c r="D908">
        <f>VLOOKUP(A908, 'Starter - Projections'!$B$2:$R$1380, 17, FALSE)/VLOOKUP(A908, 'Starter - Projections'!$B$2:$G$1380, 6, FALSE)</f>
        <v>1.5686274509803921E-2</v>
      </c>
    </row>
    <row r="909" spans="1:4" x14ac:dyDescent="0.45">
      <c r="A909" t="s">
        <v>1423</v>
      </c>
      <c r="B909" t="e">
        <f>VLOOKUP(A909, Individual_Pitching___Dashboard[[Name]:[G]], 6, FALSE)</f>
        <v>#N/A</v>
      </c>
      <c r="C909" t="e">
        <f>VLOOKUP(A909, Individual_Pitching___Dashboard[], 21,FALSE)/'SP Per G'!B909</f>
        <v>#N/A</v>
      </c>
      <c r="D909">
        <f>VLOOKUP(A909, 'Starter - Projections'!$B$2:$R$1380, 17, FALSE)/VLOOKUP(A909, 'Starter - Projections'!$B$2:$G$1380, 6, FALSE)</f>
        <v>1.5909090909090907E-2</v>
      </c>
    </row>
    <row r="910" spans="1:4" x14ac:dyDescent="0.45">
      <c r="A910" t="s">
        <v>1424</v>
      </c>
      <c r="B910" t="e">
        <f>VLOOKUP(A910, Individual_Pitching___Dashboard[[Name]:[G]], 6, FALSE)</f>
        <v>#N/A</v>
      </c>
      <c r="C910" t="e">
        <f>VLOOKUP(A910, Individual_Pitching___Dashboard[], 21,FALSE)/'SP Per G'!B910</f>
        <v>#N/A</v>
      </c>
      <c r="D910">
        <f>VLOOKUP(A910, 'Starter - Projections'!$B$2:$R$1380, 17, FALSE)/VLOOKUP(A910, 'Starter - Projections'!$B$2:$G$1380, 6, FALSE)</f>
        <v>1.111111111111111E-2</v>
      </c>
    </row>
    <row r="911" spans="1:4" x14ac:dyDescent="0.45">
      <c r="A911" t="s">
        <v>1425</v>
      </c>
      <c r="B911" t="e">
        <f>VLOOKUP(A911, Individual_Pitching___Dashboard[[Name]:[G]], 6, FALSE)</f>
        <v>#N/A</v>
      </c>
      <c r="C911" t="e">
        <f>VLOOKUP(A911, Individual_Pitching___Dashboard[], 21,FALSE)/'SP Per G'!B911</f>
        <v>#N/A</v>
      </c>
      <c r="D911">
        <f>VLOOKUP(A911, 'Starter - Projections'!$B$2:$R$1380, 17, FALSE)/VLOOKUP(A911, 'Starter - Projections'!$B$2:$G$1380, 6, FALSE)</f>
        <v>1.3333333333333334E-2</v>
      </c>
    </row>
    <row r="912" spans="1:4" x14ac:dyDescent="0.45">
      <c r="A912" t="s">
        <v>1426</v>
      </c>
      <c r="B912" t="e">
        <f>VLOOKUP(A912, Individual_Pitching___Dashboard[[Name]:[G]], 6, FALSE)</f>
        <v>#N/A</v>
      </c>
      <c r="C912" t="e">
        <f>VLOOKUP(A912, Individual_Pitching___Dashboard[], 21,FALSE)/'SP Per G'!B912</f>
        <v>#N/A</v>
      </c>
      <c r="D912">
        <f>VLOOKUP(A912, 'Starter - Projections'!$B$2:$R$1380, 17, FALSE)/VLOOKUP(A912, 'Starter - Projections'!$B$2:$G$1380, 6, FALSE)</f>
        <v>1.1764705882352941E-2</v>
      </c>
    </row>
    <row r="913" spans="1:4" x14ac:dyDescent="0.45">
      <c r="A913" t="s">
        <v>1427</v>
      </c>
      <c r="B913" t="e">
        <f>VLOOKUP(A913, Individual_Pitching___Dashboard[[Name]:[G]], 6, FALSE)</f>
        <v>#N/A</v>
      </c>
      <c r="C913" t="e">
        <f>VLOOKUP(A913, Individual_Pitching___Dashboard[], 21,FALSE)/'SP Per G'!B913</f>
        <v>#N/A</v>
      </c>
      <c r="D913">
        <f>VLOOKUP(A913, 'Starter - Projections'!$B$2:$R$1380, 17, FALSE)/VLOOKUP(A913, 'Starter - Projections'!$B$2:$G$1380, 6, FALSE)</f>
        <v>8.6956521739130436E-3</v>
      </c>
    </row>
    <row r="914" spans="1:4" x14ac:dyDescent="0.45">
      <c r="A914" t="s">
        <v>1428</v>
      </c>
      <c r="B914" t="e">
        <f>VLOOKUP(A914, Individual_Pitching___Dashboard[[Name]:[G]], 6, FALSE)</f>
        <v>#N/A</v>
      </c>
      <c r="C914" t="e">
        <f>VLOOKUP(A914, Individual_Pitching___Dashboard[], 21,FALSE)/'SP Per G'!B914</f>
        <v>#N/A</v>
      </c>
      <c r="D914">
        <f>VLOOKUP(A914, 'Starter - Projections'!$B$2:$R$1380, 17, FALSE)/VLOOKUP(A914, 'Starter - Projections'!$B$2:$G$1380, 6, FALSE)</f>
        <v>8.8888888888888889E-3</v>
      </c>
    </row>
    <row r="915" spans="1:4" x14ac:dyDescent="0.45">
      <c r="A915" t="s">
        <v>1429</v>
      </c>
      <c r="B915">
        <f>VLOOKUP(A915, Individual_Pitching___Dashboard[[Name]:[G]], 6, FALSE)</f>
        <v>10</v>
      </c>
      <c r="C915">
        <f>VLOOKUP(A915, Individual_Pitching___Dashboard[], 21,FALSE)/'SP Per G'!B915</f>
        <v>0.03</v>
      </c>
      <c r="D915">
        <f>VLOOKUP(A915, 'Starter - Projections'!$B$2:$R$1380, 17, FALSE)/VLOOKUP(A915, 'Starter - Projections'!$B$2:$G$1380, 6, FALSE)</f>
        <v>8.8888888888888889E-3</v>
      </c>
    </row>
    <row r="916" spans="1:4" x14ac:dyDescent="0.45">
      <c r="A916" t="s">
        <v>1430</v>
      </c>
      <c r="B916" t="e">
        <f>VLOOKUP(A916, Individual_Pitching___Dashboard[[Name]:[G]], 6, FALSE)</f>
        <v>#N/A</v>
      </c>
      <c r="C916" t="e">
        <f>VLOOKUP(A916, Individual_Pitching___Dashboard[], 21,FALSE)/'SP Per G'!B916</f>
        <v>#N/A</v>
      </c>
      <c r="D916">
        <f>VLOOKUP(A916, 'Starter - Projections'!$B$2:$R$1380, 17, FALSE)/VLOOKUP(A916, 'Starter - Projections'!$B$2:$G$1380, 6, FALSE)</f>
        <v>8.5714285714285719E-3</v>
      </c>
    </row>
    <row r="917" spans="1:4" x14ac:dyDescent="0.45">
      <c r="A917" t="s">
        <v>1431</v>
      </c>
      <c r="B917" t="e">
        <f>VLOOKUP(A917, Individual_Pitching___Dashboard[[Name]:[G]], 6, FALSE)</f>
        <v>#N/A</v>
      </c>
      <c r="C917" t="e">
        <f>VLOOKUP(A917, Individual_Pitching___Dashboard[], 21,FALSE)/'SP Per G'!B917</f>
        <v>#N/A</v>
      </c>
      <c r="D917">
        <f>VLOOKUP(A917, 'Starter - Projections'!$B$2:$R$1380, 17, FALSE)/VLOOKUP(A917, 'Starter - Projections'!$B$2:$G$1380, 6, FALSE)</f>
        <v>6.382978723404255E-3</v>
      </c>
    </row>
    <row r="918" spans="1:4" x14ac:dyDescent="0.45">
      <c r="A918" t="s">
        <v>1432</v>
      </c>
      <c r="B918">
        <f>VLOOKUP(A918, Individual_Pitching___Dashboard[[Name]:[G]], 6, FALSE)</f>
        <v>8</v>
      </c>
      <c r="C918">
        <f>VLOOKUP(A918, Individual_Pitching___Dashboard[], 21,FALSE)/'SP Per G'!B918</f>
        <v>6.25E-2</v>
      </c>
      <c r="D918">
        <f>VLOOKUP(A918, 'Starter - Projections'!$B$2:$R$1380, 17, FALSE)/VLOOKUP(A918, 'Starter - Projections'!$B$2:$G$1380, 6, FALSE)</f>
        <v>0.01</v>
      </c>
    </row>
    <row r="919" spans="1:4" x14ac:dyDescent="0.45">
      <c r="A919" t="s">
        <v>1433</v>
      </c>
      <c r="B919" t="e">
        <f>VLOOKUP(A919, Individual_Pitching___Dashboard[[Name]:[G]], 6, FALSE)</f>
        <v>#N/A</v>
      </c>
      <c r="C919" t="e">
        <f>VLOOKUP(A919, Individual_Pitching___Dashboard[], 21,FALSE)/'SP Per G'!B919</f>
        <v>#N/A</v>
      </c>
      <c r="D919">
        <f>VLOOKUP(A919, 'Starter - Projections'!$B$2:$R$1380, 17, FALSE)/VLOOKUP(A919, 'Starter - Projections'!$B$2:$G$1380, 6, FALSE)</f>
        <v>3.7499999999999999E-2</v>
      </c>
    </row>
    <row r="920" spans="1:4" x14ac:dyDescent="0.45">
      <c r="A920" t="s">
        <v>1434</v>
      </c>
      <c r="B920" t="e">
        <f>VLOOKUP(A920, Individual_Pitching___Dashboard[[Name]:[G]], 6, FALSE)</f>
        <v>#N/A</v>
      </c>
      <c r="C920" t="e">
        <f>VLOOKUP(A920, Individual_Pitching___Dashboard[], 21,FALSE)/'SP Per G'!B920</f>
        <v>#N/A</v>
      </c>
      <c r="D920">
        <f>VLOOKUP(A920, 'Starter - Projections'!$B$2:$R$1380, 17, FALSE)/VLOOKUP(A920, 'Starter - Projections'!$B$2:$G$1380, 6, FALSE)</f>
        <v>9.0909090909090922E-3</v>
      </c>
    </row>
    <row r="921" spans="1:4" x14ac:dyDescent="0.45">
      <c r="A921" t="s">
        <v>1435</v>
      </c>
      <c r="B921" t="e">
        <f>VLOOKUP(A921, Individual_Pitching___Dashboard[[Name]:[G]], 6, FALSE)</f>
        <v>#N/A</v>
      </c>
      <c r="C921" t="e">
        <f>VLOOKUP(A921, Individual_Pitching___Dashboard[], 21,FALSE)/'SP Per G'!B921</f>
        <v>#N/A</v>
      </c>
      <c r="D921">
        <f>VLOOKUP(A921, 'Starter - Projections'!$B$2:$R$1380, 17, FALSE)/VLOOKUP(A921, 'Starter - Projections'!$B$2:$G$1380, 6, FALSE)</f>
        <v>7.6923076923076927E-3</v>
      </c>
    </row>
    <row r="922" spans="1:4" x14ac:dyDescent="0.45">
      <c r="A922" t="s">
        <v>1436</v>
      </c>
      <c r="B922" t="e">
        <f>VLOOKUP(A922, Individual_Pitching___Dashboard[[Name]:[G]], 6, FALSE)</f>
        <v>#N/A</v>
      </c>
      <c r="C922" t="e">
        <f>VLOOKUP(A922, Individual_Pitching___Dashboard[], 21,FALSE)/'SP Per G'!B922</f>
        <v>#N/A</v>
      </c>
      <c r="D922">
        <f>VLOOKUP(A922, 'Starter - Projections'!$B$2:$R$1380, 17, FALSE)/VLOOKUP(A922, 'Starter - Projections'!$B$2:$G$1380, 6, FALSE)</f>
        <v>7.1428571428571435E-3</v>
      </c>
    </row>
    <row r="923" spans="1:4" x14ac:dyDescent="0.45">
      <c r="A923" t="s">
        <v>1437</v>
      </c>
      <c r="B923" t="e">
        <f>VLOOKUP(A923, Individual_Pitching___Dashboard[[Name]:[G]], 6, FALSE)</f>
        <v>#N/A</v>
      </c>
      <c r="C923" t="e">
        <f>VLOOKUP(A923, Individual_Pitching___Dashboard[], 21,FALSE)/'SP Per G'!B923</f>
        <v>#N/A</v>
      </c>
      <c r="D923">
        <f>VLOOKUP(A923, 'Starter - Projections'!$B$2:$R$1380, 17, FALSE)/VLOOKUP(A923, 'Starter - Projections'!$B$2:$G$1380, 6, FALSE)</f>
        <v>3.7037037037037038E-3</v>
      </c>
    </row>
    <row r="924" spans="1:4" x14ac:dyDescent="0.45">
      <c r="A924" t="s">
        <v>1438</v>
      </c>
      <c r="B924" t="e">
        <f>VLOOKUP(A924, Individual_Pitching___Dashboard[[Name]:[G]], 6, FALSE)</f>
        <v>#N/A</v>
      </c>
      <c r="C924" t="e">
        <f>VLOOKUP(A924, Individual_Pitching___Dashboard[], 21,FALSE)/'SP Per G'!B924</f>
        <v>#N/A</v>
      </c>
      <c r="D924">
        <f>VLOOKUP(A924, 'Starter - Projections'!$B$2:$R$1380, 17, FALSE)/VLOOKUP(A924, 'Starter - Projections'!$B$2:$G$1380, 6, FALSE)</f>
        <v>4.5454545454545461E-3</v>
      </c>
    </row>
    <row r="925" spans="1:4" x14ac:dyDescent="0.45">
      <c r="A925" t="s">
        <v>1439</v>
      </c>
      <c r="B925" t="e">
        <f>VLOOKUP(A925, Individual_Pitching___Dashboard[[Name]:[G]], 6, FALSE)</f>
        <v>#N/A</v>
      </c>
      <c r="C925" t="e">
        <f>VLOOKUP(A925, Individual_Pitching___Dashboard[], 21,FALSE)/'SP Per G'!B925</f>
        <v>#N/A</v>
      </c>
      <c r="D925">
        <f>VLOOKUP(A925, 'Starter - Projections'!$B$2:$R$1380, 17, FALSE)/VLOOKUP(A925, 'Starter - Projections'!$B$2:$G$1380, 6, FALSE)</f>
        <v>3.4482758620689659E-3</v>
      </c>
    </row>
    <row r="926" spans="1:4" x14ac:dyDescent="0.45">
      <c r="A926" t="s">
        <v>1440</v>
      </c>
      <c r="B926" t="e">
        <f>VLOOKUP(A926, Individual_Pitching___Dashboard[[Name]:[G]], 6, FALSE)</f>
        <v>#N/A</v>
      </c>
      <c r="C926" t="e">
        <f>VLOOKUP(A926, Individual_Pitching___Dashboard[], 21,FALSE)/'SP Per G'!B926</f>
        <v>#N/A</v>
      </c>
      <c r="D926">
        <f>VLOOKUP(A926, 'Starter - Projections'!$B$2:$R$1380, 17, FALSE)/VLOOKUP(A926, 'Starter - Projections'!$B$2:$G$1380, 6, FALSE)</f>
        <v>4.3478260869565218E-3</v>
      </c>
    </row>
    <row r="927" spans="1:4" x14ac:dyDescent="0.45">
      <c r="A927" t="s">
        <v>1441</v>
      </c>
      <c r="B927" t="e">
        <f>VLOOKUP(A927, Individual_Pitching___Dashboard[[Name]:[G]], 6, FALSE)</f>
        <v>#N/A</v>
      </c>
      <c r="C927" t="e">
        <f>VLOOKUP(A927, Individual_Pitching___Dashboard[], 21,FALSE)/'SP Per G'!B927</f>
        <v>#N/A</v>
      </c>
      <c r="D927">
        <f>VLOOKUP(A927, 'Starter - Projections'!$B$2:$R$1380, 17, FALSE)/VLOOKUP(A927, 'Starter - Projections'!$B$2:$G$1380, 6, FALSE)</f>
        <v>2.9411764705882353E-3</v>
      </c>
    </row>
    <row r="928" spans="1:4" x14ac:dyDescent="0.45">
      <c r="A928" t="s">
        <v>1442</v>
      </c>
      <c r="B928" t="e">
        <f>VLOOKUP(A928, Individual_Pitching___Dashboard[[Name]:[G]], 6, FALSE)</f>
        <v>#N/A</v>
      </c>
      <c r="C928" t="e">
        <f>VLOOKUP(A928, Individual_Pitching___Dashboard[], 21,FALSE)/'SP Per G'!B928</f>
        <v>#N/A</v>
      </c>
      <c r="D928">
        <f>VLOOKUP(A928, 'Starter - Projections'!$B$2:$R$1380, 17, FALSE)/VLOOKUP(A928, 'Starter - Projections'!$B$2:$G$1380, 6, FALSE)</f>
        <v>2.8571428571428571E-3</v>
      </c>
    </row>
    <row r="929" spans="1:4" x14ac:dyDescent="0.45">
      <c r="A929" t="s">
        <v>1443</v>
      </c>
      <c r="B929" t="e">
        <f>VLOOKUP(A929, Individual_Pitching___Dashboard[[Name]:[G]], 6, FALSE)</f>
        <v>#N/A</v>
      </c>
      <c r="C929" t="e">
        <f>VLOOKUP(A929, Individual_Pitching___Dashboard[], 21,FALSE)/'SP Per G'!B929</f>
        <v>#N/A</v>
      </c>
      <c r="D929">
        <f>VLOOKUP(A929, 'Starter - Projections'!$B$2:$R$1380, 17, FALSE)/VLOOKUP(A929, 'Starter - Projections'!$B$2:$G$1380, 6, FALSE)</f>
        <v>3.0303030303030303E-3</v>
      </c>
    </row>
    <row r="930" spans="1:4" x14ac:dyDescent="0.45">
      <c r="A930" t="s">
        <v>1444</v>
      </c>
      <c r="B930" t="e">
        <f>VLOOKUP(A930, Individual_Pitching___Dashboard[[Name]:[G]], 6, FALSE)</f>
        <v>#N/A</v>
      </c>
      <c r="C930" t="e">
        <f>VLOOKUP(A930, Individual_Pitching___Dashboard[], 21,FALSE)/'SP Per G'!B930</f>
        <v>#N/A</v>
      </c>
      <c r="D930">
        <f>VLOOKUP(A930, 'Starter - Projections'!$B$2:$R$1380, 17, FALSE)/VLOOKUP(A930, 'Starter - Projections'!$B$2:$G$1380, 6, FALSE)</f>
        <v>0</v>
      </c>
    </row>
    <row r="931" spans="1:4" x14ac:dyDescent="0.45">
      <c r="A931" t="s">
        <v>1445</v>
      </c>
      <c r="B931" t="e">
        <f>VLOOKUP(A931, Individual_Pitching___Dashboard[[Name]:[G]], 6, FALSE)</f>
        <v>#N/A</v>
      </c>
      <c r="C931" t="e">
        <f>VLOOKUP(A931, Individual_Pitching___Dashboard[], 21,FALSE)/'SP Per G'!B931</f>
        <v>#N/A</v>
      </c>
      <c r="D931">
        <f>VLOOKUP(A931, 'Starter - Projections'!$B$2:$R$1380, 17, FALSE)/VLOOKUP(A931, 'Starter - Projections'!$B$2:$G$1380, 6, FALSE)</f>
        <v>0</v>
      </c>
    </row>
    <row r="932" spans="1:4" x14ac:dyDescent="0.45">
      <c r="A932" t="s">
        <v>1446</v>
      </c>
      <c r="B932" t="e">
        <f>VLOOKUP(A932, Individual_Pitching___Dashboard[[Name]:[G]], 6, FALSE)</f>
        <v>#N/A</v>
      </c>
      <c r="C932" t="e">
        <f>VLOOKUP(A932, Individual_Pitching___Dashboard[], 21,FALSE)/'SP Per G'!B932</f>
        <v>#N/A</v>
      </c>
      <c r="D932">
        <f>VLOOKUP(A932, 'Starter - Projections'!$B$2:$R$1380, 17, FALSE)/VLOOKUP(A932, 'Starter - Projections'!$B$2:$G$1380, 6, FALSE)</f>
        <v>0</v>
      </c>
    </row>
    <row r="933" spans="1:4" x14ac:dyDescent="0.45">
      <c r="A933" t="s">
        <v>1447</v>
      </c>
      <c r="B933" t="e">
        <f>VLOOKUP(A933, Individual_Pitching___Dashboard[[Name]:[G]], 6, FALSE)</f>
        <v>#N/A</v>
      </c>
      <c r="C933" t="e">
        <f>VLOOKUP(A933, Individual_Pitching___Dashboard[], 21,FALSE)/'SP Per G'!B933</f>
        <v>#N/A</v>
      </c>
      <c r="D933">
        <f>VLOOKUP(A933, 'Starter - Projections'!$B$2:$R$1380, 17, FALSE)/VLOOKUP(A933, 'Starter - Projections'!$B$2:$G$1380, 6, FALSE)</f>
        <v>0</v>
      </c>
    </row>
    <row r="934" spans="1:4" x14ac:dyDescent="0.45">
      <c r="A934" t="s">
        <v>1448</v>
      </c>
      <c r="B934" t="e">
        <f>VLOOKUP(A934, Individual_Pitching___Dashboard[[Name]:[G]], 6, FALSE)</f>
        <v>#N/A</v>
      </c>
      <c r="C934" t="e">
        <f>VLOOKUP(A934, Individual_Pitching___Dashboard[], 21,FALSE)/'SP Per G'!B934</f>
        <v>#N/A</v>
      </c>
      <c r="D934">
        <f>VLOOKUP(A934, 'Starter - Projections'!$B$2:$R$1380, 17, FALSE)/VLOOKUP(A934, 'Starter - Projections'!$B$2:$G$1380, 6, FALSE)</f>
        <v>0</v>
      </c>
    </row>
    <row r="935" spans="1:4" x14ac:dyDescent="0.45">
      <c r="A935" t="s">
        <v>1449</v>
      </c>
      <c r="B935" t="e">
        <f>VLOOKUP(A935, Individual_Pitching___Dashboard[[Name]:[G]], 6, FALSE)</f>
        <v>#N/A</v>
      </c>
      <c r="C935" t="e">
        <f>VLOOKUP(A935, Individual_Pitching___Dashboard[], 21,FALSE)/'SP Per G'!B935</f>
        <v>#N/A</v>
      </c>
      <c r="D935">
        <f>VLOOKUP(A935, 'Starter - Projections'!$B$2:$R$1380, 17, FALSE)/VLOOKUP(A935, 'Starter - Projections'!$B$2:$G$1380, 6, FALSE)</f>
        <v>0</v>
      </c>
    </row>
    <row r="936" spans="1:4" x14ac:dyDescent="0.45">
      <c r="A936" t="s">
        <v>1450</v>
      </c>
      <c r="B936" t="e">
        <f>VLOOKUP(A936, Individual_Pitching___Dashboard[[Name]:[G]], 6, FALSE)</f>
        <v>#N/A</v>
      </c>
      <c r="C936" t="e">
        <f>VLOOKUP(A936, Individual_Pitching___Dashboard[], 21,FALSE)/'SP Per G'!B936</f>
        <v>#N/A</v>
      </c>
      <c r="D936">
        <f>VLOOKUP(A936, 'Starter - Projections'!$B$2:$R$1380, 17, FALSE)/VLOOKUP(A936, 'Starter - Projections'!$B$2:$G$1380, 6, FALSE)</f>
        <v>-2.8571428571428571E-3</v>
      </c>
    </row>
    <row r="937" spans="1:4" x14ac:dyDescent="0.45">
      <c r="A937" t="s">
        <v>1451</v>
      </c>
      <c r="B937" t="e">
        <f>VLOOKUP(A937, Individual_Pitching___Dashboard[[Name]:[G]], 6, FALSE)</f>
        <v>#N/A</v>
      </c>
      <c r="C937" t="e">
        <f>VLOOKUP(A937, Individual_Pitching___Dashboard[], 21,FALSE)/'SP Per G'!B937</f>
        <v>#N/A</v>
      </c>
      <c r="D937">
        <f>VLOOKUP(A937, 'Starter - Projections'!$B$2:$R$1380, 17, FALSE)/VLOOKUP(A937, 'Starter - Projections'!$B$2:$G$1380, 6, FALSE)</f>
        <v>-2.7777777777777779E-3</v>
      </c>
    </row>
    <row r="938" spans="1:4" x14ac:dyDescent="0.45">
      <c r="A938" t="s">
        <v>1452</v>
      </c>
      <c r="B938" t="e">
        <f>VLOOKUP(A938, Individual_Pitching___Dashboard[[Name]:[G]], 6, FALSE)</f>
        <v>#N/A</v>
      </c>
      <c r="C938" t="e">
        <f>VLOOKUP(A938, Individual_Pitching___Dashboard[], 21,FALSE)/'SP Per G'!B938</f>
        <v>#N/A</v>
      </c>
      <c r="D938">
        <f>VLOOKUP(A938, 'Starter - Projections'!$B$2:$R$1380, 17, FALSE)/VLOOKUP(A938, 'Starter - Projections'!$B$2:$G$1380, 6, FALSE)</f>
        <v>-0.01</v>
      </c>
    </row>
    <row r="939" spans="1:4" x14ac:dyDescent="0.45">
      <c r="A939" t="s">
        <v>1453</v>
      </c>
      <c r="B939" t="e">
        <f>VLOOKUP(A939, Individual_Pitching___Dashboard[[Name]:[G]], 6, FALSE)</f>
        <v>#N/A</v>
      </c>
      <c r="C939" t="e">
        <f>VLOOKUP(A939, Individual_Pitching___Dashboard[], 21,FALSE)/'SP Per G'!B939</f>
        <v>#N/A</v>
      </c>
      <c r="D939">
        <f>VLOOKUP(A939, 'Starter - Projections'!$B$2:$R$1380, 17, FALSE)/VLOOKUP(A939, 'Starter - Projections'!$B$2:$G$1380, 6, FALSE)</f>
        <v>-4.1666666666666666E-3</v>
      </c>
    </row>
    <row r="940" spans="1:4" x14ac:dyDescent="0.45">
      <c r="A940" t="s">
        <v>1454</v>
      </c>
      <c r="B940" t="e">
        <f>VLOOKUP(A940, Individual_Pitching___Dashboard[[Name]:[G]], 6, FALSE)</f>
        <v>#N/A</v>
      </c>
      <c r="C940" t="e">
        <f>VLOOKUP(A940, Individual_Pitching___Dashboard[], 21,FALSE)/'SP Per G'!B940</f>
        <v>#N/A</v>
      </c>
      <c r="D940">
        <f>VLOOKUP(A940, 'Starter - Projections'!$B$2:$R$1380, 17, FALSE)/VLOOKUP(A940, 'Starter - Projections'!$B$2:$G$1380, 6, FALSE)</f>
        <v>-5.0000000000000001E-3</v>
      </c>
    </row>
    <row r="941" spans="1:4" x14ac:dyDescent="0.45">
      <c r="A941" t="s">
        <v>1455</v>
      </c>
      <c r="B941" t="e">
        <f>VLOOKUP(A941, Individual_Pitching___Dashboard[[Name]:[G]], 6, FALSE)</f>
        <v>#N/A</v>
      </c>
      <c r="C941" t="e">
        <f>VLOOKUP(A941, Individual_Pitching___Dashboard[], 21,FALSE)/'SP Per G'!B941</f>
        <v>#N/A</v>
      </c>
      <c r="D941">
        <f>VLOOKUP(A941, 'Starter - Projections'!$B$2:$R$1380, 17, FALSE)/VLOOKUP(A941, 'Starter - Projections'!$B$2:$G$1380, 6, FALSE)</f>
        <v>-7.6923076923076927E-3</v>
      </c>
    </row>
    <row r="942" spans="1:4" x14ac:dyDescent="0.45">
      <c r="A942" t="s">
        <v>1456</v>
      </c>
      <c r="B942" t="e">
        <f>VLOOKUP(A942, Individual_Pitching___Dashboard[[Name]:[G]], 6, FALSE)</f>
        <v>#N/A</v>
      </c>
      <c r="C942" t="e">
        <f>VLOOKUP(A942, Individual_Pitching___Dashboard[], 21,FALSE)/'SP Per G'!B942</f>
        <v>#N/A</v>
      </c>
      <c r="D942">
        <f>VLOOKUP(A942, 'Starter - Projections'!$B$2:$R$1380, 17, FALSE)/VLOOKUP(A942, 'Starter - Projections'!$B$2:$G$1380, 6, FALSE)</f>
        <v>-4.7619047619047623E-3</v>
      </c>
    </row>
    <row r="943" spans="1:4" x14ac:dyDescent="0.45">
      <c r="A943" t="s">
        <v>1457</v>
      </c>
      <c r="B943" t="e">
        <f>VLOOKUP(A943, Individual_Pitching___Dashboard[[Name]:[G]], 6, FALSE)</f>
        <v>#N/A</v>
      </c>
      <c r="C943" t="e">
        <f>VLOOKUP(A943, Individual_Pitching___Dashboard[], 21,FALSE)/'SP Per G'!B943</f>
        <v>#N/A</v>
      </c>
      <c r="D943">
        <f>VLOOKUP(A943, 'Starter - Projections'!$B$2:$R$1380, 17, FALSE)/VLOOKUP(A943, 'Starter - Projections'!$B$2:$G$1380, 6, FALSE)</f>
        <v>-6.2500000000000003E-3</v>
      </c>
    </row>
    <row r="944" spans="1:4" x14ac:dyDescent="0.45">
      <c r="A944" t="s">
        <v>1458</v>
      </c>
      <c r="B944" t="e">
        <f>VLOOKUP(A944, Individual_Pitching___Dashboard[[Name]:[G]], 6, FALSE)</f>
        <v>#N/A</v>
      </c>
      <c r="C944" t="e">
        <f>VLOOKUP(A944, Individual_Pitching___Dashboard[], 21,FALSE)/'SP Per G'!B944</f>
        <v>#N/A</v>
      </c>
      <c r="D944">
        <f>VLOOKUP(A944, 'Starter - Projections'!$B$2:$R$1380, 17, FALSE)/VLOOKUP(A944, 'Starter - Projections'!$B$2:$G$1380, 6, FALSE)</f>
        <v>-1.2499999999999999E-2</v>
      </c>
    </row>
    <row r="945" spans="1:4" x14ac:dyDescent="0.45">
      <c r="A945" t="s">
        <v>1459</v>
      </c>
      <c r="B945" t="e">
        <f>VLOOKUP(A945, Individual_Pitching___Dashboard[[Name]:[G]], 6, FALSE)</f>
        <v>#N/A</v>
      </c>
      <c r="C945" t="e">
        <f>VLOOKUP(A945, Individual_Pitching___Dashboard[], 21,FALSE)/'SP Per G'!B945</f>
        <v>#N/A</v>
      </c>
      <c r="D945">
        <f>VLOOKUP(A945, 'Starter - Projections'!$B$2:$R$1380, 17, FALSE)/VLOOKUP(A945, 'Starter - Projections'!$B$2:$G$1380, 6, FALSE)</f>
        <v>-1.9047619047619049E-2</v>
      </c>
    </row>
    <row r="946" spans="1:4" x14ac:dyDescent="0.45">
      <c r="A946" t="s">
        <v>1460</v>
      </c>
      <c r="B946" t="e">
        <f>VLOOKUP(A946, Individual_Pitching___Dashboard[[Name]:[G]], 6, FALSE)</f>
        <v>#N/A</v>
      </c>
      <c r="C946" t="e">
        <f>VLOOKUP(A946, Individual_Pitching___Dashboard[], 21,FALSE)/'SP Per G'!B946</f>
        <v>#N/A</v>
      </c>
      <c r="D946">
        <f>VLOOKUP(A946, 'Starter - Projections'!$B$2:$R$1380, 17, FALSE)/VLOOKUP(A946, 'Starter - Projections'!$B$2:$G$1380, 6, FALSE)</f>
        <v>-1.7241379310344827E-2</v>
      </c>
    </row>
    <row r="947" spans="1:4" x14ac:dyDescent="0.45">
      <c r="A947" t="s">
        <v>1461</v>
      </c>
      <c r="B947" t="e">
        <f>VLOOKUP(A947, Individual_Pitching___Dashboard[[Name]:[G]], 6, FALSE)</f>
        <v>#N/A</v>
      </c>
      <c r="C947" t="e">
        <f>VLOOKUP(A947, Individual_Pitching___Dashboard[], 21,FALSE)/'SP Per G'!B947</f>
        <v>#N/A</v>
      </c>
      <c r="D947">
        <f>VLOOKUP(A947, 'Starter - Projections'!$B$2:$R$1380, 17, FALSE)/VLOOKUP(A947, 'Starter - Projections'!$B$2:$G$1380, 6, FALSE)</f>
        <v>-2.1428571428571429E-2</v>
      </c>
    </row>
    <row r="948" spans="1:4" x14ac:dyDescent="0.45">
      <c r="A948" t="s">
        <v>1462</v>
      </c>
      <c r="B948" t="e">
        <f>VLOOKUP(A948, Individual_Pitching___Dashboard[[Name]:[G]], 6, FALSE)</f>
        <v>#N/A</v>
      </c>
      <c r="C948" t="e">
        <f>VLOOKUP(A948, Individual_Pitching___Dashboard[], 21,FALSE)/'SP Per G'!B948</f>
        <v>#N/A</v>
      </c>
      <c r="D948">
        <f>VLOOKUP(A948, 'Starter - Projections'!$B$2:$R$1380, 17, FALSE)/VLOOKUP(A948, 'Starter - Projections'!$B$2:$G$1380, 6, FALSE)</f>
        <v>-4.1176470588235294E-2</v>
      </c>
    </row>
    <row r="949" spans="1:4" x14ac:dyDescent="0.45">
      <c r="A949" t="s">
        <v>1463</v>
      </c>
      <c r="B949" t="e">
        <f>VLOOKUP(A949, Individual_Pitching___Dashboard[[Name]:[G]], 6, FALSE)</f>
        <v>#N/A</v>
      </c>
      <c r="C949" t="e">
        <f>VLOOKUP(A949, Individual_Pitching___Dashboard[], 21,FALSE)/'SP Per G'!B949</f>
        <v>#N/A</v>
      </c>
      <c r="D949">
        <f>VLOOKUP(A949, 'Starter - Projections'!$B$2:$R$1380, 17, FALSE)/VLOOKUP(A949, 'Starter - Projections'!$B$2:$G$1380, 6, FALSE)</f>
        <v>1.5254237288135594E-2</v>
      </c>
    </row>
    <row r="950" spans="1:4" x14ac:dyDescent="0.45">
      <c r="A950" t="s">
        <v>1464</v>
      </c>
      <c r="B950" t="e">
        <f>VLOOKUP(A950, Individual_Pitching___Dashboard[[Name]:[G]], 6, FALSE)</f>
        <v>#N/A</v>
      </c>
      <c r="C950" t="e">
        <f>VLOOKUP(A950, Individual_Pitching___Dashboard[], 21,FALSE)/'SP Per G'!B950</f>
        <v>#N/A</v>
      </c>
      <c r="D950">
        <f>VLOOKUP(A950, 'Starter - Projections'!$B$2:$R$1380, 17, FALSE)/VLOOKUP(A950, 'Starter - Projections'!$B$2:$G$1380, 6, FALSE)</f>
        <v>1.0416666666666666E-2</v>
      </c>
    </row>
    <row r="951" spans="1:4" x14ac:dyDescent="0.45">
      <c r="A951" t="s">
        <v>1465</v>
      </c>
      <c r="B951">
        <f>VLOOKUP(A951, Individual_Pitching___Dashboard[[Name]:[G]], 6, FALSE)</f>
        <v>8</v>
      </c>
      <c r="C951">
        <f>VLOOKUP(A951, Individual_Pitching___Dashboard[], 21,FALSE)/'SP Per G'!B951</f>
        <v>2.5000000000000001E-2</v>
      </c>
      <c r="D951">
        <f>VLOOKUP(A951, 'Starter - Projections'!$B$2:$R$1380, 17, FALSE)/VLOOKUP(A951, 'Starter - Projections'!$B$2:$G$1380, 6, FALSE)</f>
        <v>1.1363636363636364E-2</v>
      </c>
    </row>
    <row r="952" spans="1:4" x14ac:dyDescent="0.45">
      <c r="A952" t="s">
        <v>1466</v>
      </c>
      <c r="B952" t="e">
        <f>VLOOKUP(A952, Individual_Pitching___Dashboard[[Name]:[G]], 6, FALSE)</f>
        <v>#N/A</v>
      </c>
      <c r="C952" t="e">
        <f>VLOOKUP(A952, Individual_Pitching___Dashboard[], 21,FALSE)/'SP Per G'!B952</f>
        <v>#N/A</v>
      </c>
      <c r="D952">
        <f>VLOOKUP(A952, 'Starter - Projections'!$B$2:$R$1380, 17, FALSE)/VLOOKUP(A952, 'Starter - Projections'!$B$2:$G$1380, 6, FALSE)</f>
        <v>1.7391304347826087E-2</v>
      </c>
    </row>
    <row r="953" spans="1:4" x14ac:dyDescent="0.45">
      <c r="A953" t="s">
        <v>1467</v>
      </c>
      <c r="B953" t="e">
        <f>VLOOKUP(A953, Individual_Pitching___Dashboard[[Name]:[G]], 6, FALSE)</f>
        <v>#N/A</v>
      </c>
      <c r="C953" t="e">
        <f>VLOOKUP(A953, Individual_Pitching___Dashboard[], 21,FALSE)/'SP Per G'!B953</f>
        <v>#N/A</v>
      </c>
      <c r="D953">
        <f>VLOOKUP(A953, 'Starter - Projections'!$B$2:$R$1380, 17, FALSE)/VLOOKUP(A953, 'Starter - Projections'!$B$2:$G$1380, 6, FALSE)</f>
        <v>8.3333333333333332E-3</v>
      </c>
    </row>
    <row r="954" spans="1:4" x14ac:dyDescent="0.45">
      <c r="A954" t="s">
        <v>1468</v>
      </c>
      <c r="B954" t="e">
        <f>VLOOKUP(A954, Individual_Pitching___Dashboard[[Name]:[G]], 6, FALSE)</f>
        <v>#N/A</v>
      </c>
      <c r="C954" t="e">
        <f>VLOOKUP(A954, Individual_Pitching___Dashboard[], 21,FALSE)/'SP Per G'!B954</f>
        <v>#N/A</v>
      </c>
      <c r="D954">
        <f>VLOOKUP(A954, 'Starter - Projections'!$B$2:$R$1380, 17, FALSE)/VLOOKUP(A954, 'Starter - Projections'!$B$2:$G$1380, 6, FALSE)</f>
        <v>9.6774193548387101E-3</v>
      </c>
    </row>
    <row r="955" spans="1:4" x14ac:dyDescent="0.45">
      <c r="A955" t="s">
        <v>1469</v>
      </c>
      <c r="B955" t="e">
        <f>VLOOKUP(A955, Individual_Pitching___Dashboard[[Name]:[G]], 6, FALSE)</f>
        <v>#N/A</v>
      </c>
      <c r="C955" t="e">
        <f>VLOOKUP(A955, Individual_Pitching___Dashboard[], 21,FALSE)/'SP Per G'!B955</f>
        <v>#N/A</v>
      </c>
      <c r="D955">
        <f>VLOOKUP(A955, 'Starter - Projections'!$B$2:$R$1380, 17, FALSE)/VLOOKUP(A955, 'Starter - Projections'!$B$2:$G$1380, 6, FALSE)</f>
        <v>9.6774193548387101E-3</v>
      </c>
    </row>
    <row r="956" spans="1:4" x14ac:dyDescent="0.45">
      <c r="A956" t="s">
        <v>1470</v>
      </c>
      <c r="B956" t="e">
        <f>VLOOKUP(A956, Individual_Pitching___Dashboard[[Name]:[G]], 6, FALSE)</f>
        <v>#N/A</v>
      </c>
      <c r="C956" t="e">
        <f>VLOOKUP(A956, Individual_Pitching___Dashboard[], 21,FALSE)/'SP Per G'!B956</f>
        <v>#N/A</v>
      </c>
      <c r="D956">
        <f>VLOOKUP(A956, 'Starter - Projections'!$B$2:$R$1380, 17, FALSE)/VLOOKUP(A956, 'Starter - Projections'!$B$2:$G$1380, 6, FALSE)</f>
        <v>1.6666666666666666E-2</v>
      </c>
    </row>
    <row r="957" spans="1:4" x14ac:dyDescent="0.45">
      <c r="A957" t="s">
        <v>1471</v>
      </c>
      <c r="B957" t="e">
        <f>VLOOKUP(A957, Individual_Pitching___Dashboard[[Name]:[G]], 6, FALSE)</f>
        <v>#N/A</v>
      </c>
      <c r="C957" t="e">
        <f>VLOOKUP(A957, Individual_Pitching___Dashboard[], 21,FALSE)/'SP Per G'!B957</f>
        <v>#N/A</v>
      </c>
      <c r="D957">
        <f>VLOOKUP(A957, 'Starter - Projections'!$B$2:$R$1380, 17, FALSE)/VLOOKUP(A957, 'Starter - Projections'!$B$2:$G$1380, 6, FALSE)</f>
        <v>6.0606060606060606E-3</v>
      </c>
    </row>
    <row r="958" spans="1:4" x14ac:dyDescent="0.45">
      <c r="A958" t="s">
        <v>1472</v>
      </c>
      <c r="B958" t="e">
        <f>VLOOKUP(A958, Individual_Pitching___Dashboard[[Name]:[G]], 6, FALSE)</f>
        <v>#N/A</v>
      </c>
      <c r="C958" t="e">
        <f>VLOOKUP(A958, Individual_Pitching___Dashboard[], 21,FALSE)/'SP Per G'!B958</f>
        <v>#N/A</v>
      </c>
      <c r="D958">
        <f>VLOOKUP(A958, 'Starter - Projections'!$B$2:$R$1380, 17, FALSE)/VLOOKUP(A958, 'Starter - Projections'!$B$2:$G$1380, 6, FALSE)</f>
        <v>4.6511627906976744E-3</v>
      </c>
    </row>
    <row r="959" spans="1:4" x14ac:dyDescent="0.45">
      <c r="A959" t="s">
        <v>1473</v>
      </c>
      <c r="B959" t="e">
        <f>VLOOKUP(A959, Individual_Pitching___Dashboard[[Name]:[G]], 6, FALSE)</f>
        <v>#N/A</v>
      </c>
      <c r="C959" t="e">
        <f>VLOOKUP(A959, Individual_Pitching___Dashboard[], 21,FALSE)/'SP Per G'!B959</f>
        <v>#N/A</v>
      </c>
      <c r="D959">
        <f>VLOOKUP(A959, 'Starter - Projections'!$B$2:$R$1380, 17, FALSE)/VLOOKUP(A959, 'Starter - Projections'!$B$2:$G$1380, 6, FALSE)</f>
        <v>8.3333333333333332E-3</v>
      </c>
    </row>
    <row r="960" spans="1:4" x14ac:dyDescent="0.45">
      <c r="A960" t="s">
        <v>1474</v>
      </c>
      <c r="B960" t="e">
        <f>VLOOKUP(A960, Individual_Pitching___Dashboard[[Name]:[G]], 6, FALSE)</f>
        <v>#N/A</v>
      </c>
      <c r="C960" t="e">
        <f>VLOOKUP(A960, Individual_Pitching___Dashboard[], 21,FALSE)/'SP Per G'!B960</f>
        <v>#N/A</v>
      </c>
      <c r="D960">
        <f>VLOOKUP(A960, 'Starter - Projections'!$B$2:$R$1380, 17, FALSE)/VLOOKUP(A960, 'Starter - Projections'!$B$2:$G$1380, 6, FALSE)</f>
        <v>6.6666666666666671E-3</v>
      </c>
    </row>
    <row r="961" spans="1:4" x14ac:dyDescent="0.45">
      <c r="A961" t="s">
        <v>1475</v>
      </c>
      <c r="B961" t="e">
        <f>VLOOKUP(A961, Individual_Pitching___Dashboard[[Name]:[G]], 6, FALSE)</f>
        <v>#N/A</v>
      </c>
      <c r="C961" t="e">
        <f>VLOOKUP(A961, Individual_Pitching___Dashboard[], 21,FALSE)/'SP Per G'!B961</f>
        <v>#N/A</v>
      </c>
      <c r="D961">
        <f>VLOOKUP(A961, 'Starter - Projections'!$B$2:$R$1380, 17, FALSE)/VLOOKUP(A961, 'Starter - Projections'!$B$2:$G$1380, 6, FALSE)</f>
        <v>8.6956521739130436E-3</v>
      </c>
    </row>
    <row r="962" spans="1:4" x14ac:dyDescent="0.45">
      <c r="A962" t="s">
        <v>1476</v>
      </c>
      <c r="B962" t="e">
        <f>VLOOKUP(A962, Individual_Pitching___Dashboard[[Name]:[G]], 6, FALSE)</f>
        <v>#N/A</v>
      </c>
      <c r="C962" t="e">
        <f>VLOOKUP(A962, Individual_Pitching___Dashboard[], 21,FALSE)/'SP Per G'!B962</f>
        <v>#N/A</v>
      </c>
      <c r="D962">
        <f>VLOOKUP(A962, 'Starter - Projections'!$B$2:$R$1380, 17, FALSE)/VLOOKUP(A962, 'Starter - Projections'!$B$2:$G$1380, 6, FALSE)</f>
        <v>2.1276595744680851E-3</v>
      </c>
    </row>
    <row r="963" spans="1:4" x14ac:dyDescent="0.45">
      <c r="A963" t="s">
        <v>1477</v>
      </c>
      <c r="B963" t="e">
        <f>VLOOKUP(A963, Individual_Pitching___Dashboard[[Name]:[G]], 6, FALSE)</f>
        <v>#N/A</v>
      </c>
      <c r="C963" t="e">
        <f>VLOOKUP(A963, Individual_Pitching___Dashboard[], 21,FALSE)/'SP Per G'!B963</f>
        <v>#N/A</v>
      </c>
      <c r="D963">
        <f>VLOOKUP(A963, 'Starter - Projections'!$B$2:$R$1380, 17, FALSE)/VLOOKUP(A963, 'Starter - Projections'!$B$2:$G$1380, 6, FALSE)</f>
        <v>3.1250000000000002E-3</v>
      </c>
    </row>
    <row r="964" spans="1:4" x14ac:dyDescent="0.45">
      <c r="A964" t="s">
        <v>1478</v>
      </c>
      <c r="B964" t="e">
        <f>VLOOKUP(A964, Individual_Pitching___Dashboard[[Name]:[G]], 6, FALSE)</f>
        <v>#N/A</v>
      </c>
      <c r="C964" t="e">
        <f>VLOOKUP(A964, Individual_Pitching___Dashboard[], 21,FALSE)/'SP Per G'!B964</f>
        <v>#N/A</v>
      </c>
      <c r="D964">
        <f>VLOOKUP(A964, 'Starter - Projections'!$B$2:$R$1380, 17, FALSE)/VLOOKUP(A964, 'Starter - Projections'!$B$2:$G$1380, 6, FALSE)</f>
        <v>3.2258064516129032E-3</v>
      </c>
    </row>
    <row r="965" spans="1:4" x14ac:dyDescent="0.45">
      <c r="A965" t="s">
        <v>1479</v>
      </c>
      <c r="B965" t="e">
        <f>VLOOKUP(A965, Individual_Pitching___Dashboard[[Name]:[G]], 6, FALSE)</f>
        <v>#N/A</v>
      </c>
      <c r="C965" t="e">
        <f>VLOOKUP(A965, Individual_Pitching___Dashboard[], 21,FALSE)/'SP Per G'!B965</f>
        <v>#N/A</v>
      </c>
      <c r="D965">
        <f>VLOOKUP(A965, 'Starter - Projections'!$B$2:$R$1380, 17, FALSE)/VLOOKUP(A965, 'Starter - Projections'!$B$2:$G$1380, 6, FALSE)</f>
        <v>3.5714285714285718E-3</v>
      </c>
    </row>
    <row r="966" spans="1:4" x14ac:dyDescent="0.45">
      <c r="A966" t="s">
        <v>1480</v>
      </c>
      <c r="B966" t="e">
        <f>VLOOKUP(A966, Individual_Pitching___Dashboard[[Name]:[G]], 6, FALSE)</f>
        <v>#N/A</v>
      </c>
      <c r="C966" t="e">
        <f>VLOOKUP(A966, Individual_Pitching___Dashboard[], 21,FALSE)/'SP Per G'!B966</f>
        <v>#N/A</v>
      </c>
      <c r="D966">
        <f>VLOOKUP(A966, 'Starter - Projections'!$B$2:$R$1380, 17, FALSE)/VLOOKUP(A966, 'Starter - Projections'!$B$2:$G$1380, 6, FALSE)</f>
        <v>4.3478260869565218E-3</v>
      </c>
    </row>
    <row r="967" spans="1:4" x14ac:dyDescent="0.45">
      <c r="A967" t="s">
        <v>1481</v>
      </c>
      <c r="B967" t="e">
        <f>VLOOKUP(A967, Individual_Pitching___Dashboard[[Name]:[G]], 6, FALSE)</f>
        <v>#N/A</v>
      </c>
      <c r="C967" t="e">
        <f>VLOOKUP(A967, Individual_Pitching___Dashboard[], 21,FALSE)/'SP Per G'!B967</f>
        <v>#N/A</v>
      </c>
      <c r="D967">
        <f>VLOOKUP(A967, 'Starter - Projections'!$B$2:$R$1380, 17, FALSE)/VLOOKUP(A967, 'Starter - Projections'!$B$2:$G$1380, 6, FALSE)</f>
        <v>2.631578947368421E-3</v>
      </c>
    </row>
    <row r="968" spans="1:4" x14ac:dyDescent="0.45">
      <c r="A968" t="s">
        <v>1482</v>
      </c>
      <c r="B968" t="e">
        <f>VLOOKUP(A968, Individual_Pitching___Dashboard[[Name]:[G]], 6, FALSE)</f>
        <v>#N/A</v>
      </c>
      <c r="C968" t="e">
        <f>VLOOKUP(A968, Individual_Pitching___Dashboard[], 21,FALSE)/'SP Per G'!B968</f>
        <v>#N/A</v>
      </c>
      <c r="D968">
        <f>VLOOKUP(A968, 'Starter - Projections'!$B$2:$R$1380, 17, FALSE)/VLOOKUP(A968, 'Starter - Projections'!$B$2:$G$1380, 6, FALSE)</f>
        <v>3.1250000000000002E-3</v>
      </c>
    </row>
    <row r="969" spans="1:4" x14ac:dyDescent="0.45">
      <c r="A969" t="s">
        <v>1483</v>
      </c>
      <c r="B969" t="e">
        <f>VLOOKUP(A969, Individual_Pitching___Dashboard[[Name]:[G]], 6, FALSE)</f>
        <v>#N/A</v>
      </c>
      <c r="C969" t="e">
        <f>VLOOKUP(A969, Individual_Pitching___Dashboard[], 21,FALSE)/'SP Per G'!B969</f>
        <v>#N/A</v>
      </c>
      <c r="D969">
        <f>VLOOKUP(A969, 'Starter - Projections'!$B$2:$R$1380, 17, FALSE)/VLOOKUP(A969, 'Starter - Projections'!$B$2:$G$1380, 6, FALSE)</f>
        <v>3.4482758620689659E-3</v>
      </c>
    </row>
    <row r="970" spans="1:4" x14ac:dyDescent="0.45">
      <c r="A970" t="s">
        <v>1484</v>
      </c>
      <c r="B970" t="e">
        <f>VLOOKUP(A970, Individual_Pitching___Dashboard[[Name]:[G]], 6, FALSE)</f>
        <v>#N/A</v>
      </c>
      <c r="C970" t="e">
        <f>VLOOKUP(A970, Individual_Pitching___Dashboard[], 21,FALSE)/'SP Per G'!B970</f>
        <v>#N/A</v>
      </c>
      <c r="D970">
        <f>VLOOKUP(A970, 'Starter - Projections'!$B$2:$R$1380, 17, FALSE)/VLOOKUP(A970, 'Starter - Projections'!$B$2:$G$1380, 6, FALSE)</f>
        <v>3.1250000000000002E-3</v>
      </c>
    </row>
    <row r="971" spans="1:4" x14ac:dyDescent="0.45">
      <c r="A971" t="s">
        <v>1485</v>
      </c>
      <c r="B971" t="e">
        <f>VLOOKUP(A971, Individual_Pitching___Dashboard[[Name]:[G]], 6, FALSE)</f>
        <v>#N/A</v>
      </c>
      <c r="C971" t="e">
        <f>VLOOKUP(A971, Individual_Pitching___Dashboard[], 21,FALSE)/'SP Per G'!B971</f>
        <v>#N/A</v>
      </c>
      <c r="D971">
        <f>VLOOKUP(A971, 'Starter - Projections'!$B$2:$R$1380, 17, FALSE)/VLOOKUP(A971, 'Starter - Projections'!$B$2:$G$1380, 6, FALSE)</f>
        <v>3.7037037037037038E-3</v>
      </c>
    </row>
    <row r="972" spans="1:4" x14ac:dyDescent="0.45">
      <c r="A972" t="s">
        <v>1486</v>
      </c>
      <c r="B972" t="e">
        <f>VLOOKUP(A972, Individual_Pitching___Dashboard[[Name]:[G]], 6, FALSE)</f>
        <v>#N/A</v>
      </c>
      <c r="C972" t="e">
        <f>VLOOKUP(A972, Individual_Pitching___Dashboard[], 21,FALSE)/'SP Per G'!B972</f>
        <v>#N/A</v>
      </c>
      <c r="D972">
        <f>VLOOKUP(A972, 'Starter - Projections'!$B$2:$R$1380, 17, FALSE)/VLOOKUP(A972, 'Starter - Projections'!$B$2:$G$1380, 6, FALSE)</f>
        <v>8.3333333333333332E-3</v>
      </c>
    </row>
    <row r="973" spans="1:4" x14ac:dyDescent="0.45">
      <c r="A973" t="s">
        <v>1487</v>
      </c>
      <c r="B973" t="e">
        <f>VLOOKUP(A973, Individual_Pitching___Dashboard[[Name]:[G]], 6, FALSE)</f>
        <v>#N/A</v>
      </c>
      <c r="C973" t="e">
        <f>VLOOKUP(A973, Individual_Pitching___Dashboard[], 21,FALSE)/'SP Per G'!B973</f>
        <v>#N/A</v>
      </c>
      <c r="D973">
        <f>VLOOKUP(A973, 'Starter - Projections'!$B$2:$R$1380, 17, FALSE)/VLOOKUP(A973, 'Starter - Projections'!$B$2:$G$1380, 6, FALSE)</f>
        <v>0</v>
      </c>
    </row>
    <row r="974" spans="1:4" x14ac:dyDescent="0.45">
      <c r="A974" t="s">
        <v>1488</v>
      </c>
      <c r="B974" t="e">
        <f>VLOOKUP(A974, Individual_Pitching___Dashboard[[Name]:[G]], 6, FALSE)</f>
        <v>#N/A</v>
      </c>
      <c r="C974" t="e">
        <f>VLOOKUP(A974, Individual_Pitching___Dashboard[], 21,FALSE)/'SP Per G'!B974</f>
        <v>#N/A</v>
      </c>
      <c r="D974">
        <f>VLOOKUP(A974, 'Starter - Projections'!$B$2:$R$1380, 17, FALSE)/VLOOKUP(A974, 'Starter - Projections'!$B$2:$G$1380, 6, FALSE)</f>
        <v>0</v>
      </c>
    </row>
    <row r="975" spans="1:4" x14ac:dyDescent="0.45">
      <c r="A975" t="s">
        <v>1489</v>
      </c>
      <c r="B975" t="e">
        <f>VLOOKUP(A975, Individual_Pitching___Dashboard[[Name]:[G]], 6, FALSE)</f>
        <v>#N/A</v>
      </c>
      <c r="C975" t="e">
        <f>VLOOKUP(A975, Individual_Pitching___Dashboard[], 21,FALSE)/'SP Per G'!B975</f>
        <v>#N/A</v>
      </c>
      <c r="D975">
        <f>VLOOKUP(A975, 'Starter - Projections'!$B$2:$R$1380, 17, FALSE)/VLOOKUP(A975, 'Starter - Projections'!$B$2:$G$1380, 6, FALSE)</f>
        <v>0</v>
      </c>
    </row>
    <row r="976" spans="1:4" x14ac:dyDescent="0.45">
      <c r="A976" t="s">
        <v>1490</v>
      </c>
      <c r="B976" t="e">
        <f>VLOOKUP(A976, Individual_Pitching___Dashboard[[Name]:[G]], 6, FALSE)</f>
        <v>#N/A</v>
      </c>
      <c r="C976" t="e">
        <f>VLOOKUP(A976, Individual_Pitching___Dashboard[], 21,FALSE)/'SP Per G'!B976</f>
        <v>#N/A</v>
      </c>
      <c r="D976">
        <f>VLOOKUP(A976, 'Starter - Projections'!$B$2:$R$1380, 17, FALSE)/VLOOKUP(A976, 'Starter - Projections'!$B$2:$G$1380, 6, FALSE)</f>
        <v>0</v>
      </c>
    </row>
    <row r="977" spans="1:4" x14ac:dyDescent="0.45">
      <c r="A977" t="s">
        <v>1491</v>
      </c>
      <c r="B977" t="e">
        <f>VLOOKUP(A977, Individual_Pitching___Dashboard[[Name]:[G]], 6, FALSE)</f>
        <v>#N/A</v>
      </c>
      <c r="C977" t="e">
        <f>VLOOKUP(A977, Individual_Pitching___Dashboard[], 21,FALSE)/'SP Per G'!B977</f>
        <v>#N/A</v>
      </c>
      <c r="D977">
        <f>VLOOKUP(A977, 'Starter - Projections'!$B$2:$R$1380, 17, FALSE)/VLOOKUP(A977, 'Starter - Projections'!$B$2:$G$1380, 6, FALSE)</f>
        <v>0</v>
      </c>
    </row>
    <row r="978" spans="1:4" x14ac:dyDescent="0.45">
      <c r="A978" t="s">
        <v>1492</v>
      </c>
      <c r="B978" t="e">
        <f>VLOOKUP(A978, Individual_Pitching___Dashboard[[Name]:[G]], 6, FALSE)</f>
        <v>#N/A</v>
      </c>
      <c r="C978" t="e">
        <f>VLOOKUP(A978, Individual_Pitching___Dashboard[], 21,FALSE)/'SP Per G'!B978</f>
        <v>#N/A</v>
      </c>
      <c r="D978">
        <f>VLOOKUP(A978, 'Starter - Projections'!$B$2:$R$1380, 17, FALSE)/VLOOKUP(A978, 'Starter - Projections'!$B$2:$G$1380, 6, FALSE)</f>
        <v>-4.7619047619047623E-3</v>
      </c>
    </row>
    <row r="979" spans="1:4" x14ac:dyDescent="0.45">
      <c r="A979" t="s">
        <v>1493</v>
      </c>
      <c r="B979" t="e">
        <f>VLOOKUP(A979, Individual_Pitching___Dashboard[[Name]:[G]], 6, FALSE)</f>
        <v>#N/A</v>
      </c>
      <c r="C979" t="e">
        <f>VLOOKUP(A979, Individual_Pitching___Dashboard[], 21,FALSE)/'SP Per G'!B979</f>
        <v>#N/A</v>
      </c>
      <c r="D979">
        <f>VLOOKUP(A979, 'Starter - Projections'!$B$2:$R$1380, 17, FALSE)/VLOOKUP(A979, 'Starter - Projections'!$B$2:$G$1380, 6, FALSE)</f>
        <v>-3.7037037037037038E-3</v>
      </c>
    </row>
    <row r="980" spans="1:4" x14ac:dyDescent="0.45">
      <c r="A980" t="s">
        <v>1494</v>
      </c>
      <c r="B980" t="e">
        <f>VLOOKUP(A980, Individual_Pitching___Dashboard[[Name]:[G]], 6, FALSE)</f>
        <v>#N/A</v>
      </c>
      <c r="C980" t="e">
        <f>VLOOKUP(A980, Individual_Pitching___Dashboard[], 21,FALSE)/'SP Per G'!B980</f>
        <v>#N/A</v>
      </c>
      <c r="D980">
        <f>VLOOKUP(A980, 'Starter - Projections'!$B$2:$R$1380, 17, FALSE)/VLOOKUP(A980, 'Starter - Projections'!$B$2:$G$1380, 6, FALSE)</f>
        <v>-2.9411764705882353E-3</v>
      </c>
    </row>
    <row r="981" spans="1:4" x14ac:dyDescent="0.45">
      <c r="A981" t="s">
        <v>1495</v>
      </c>
      <c r="B981" t="e">
        <f>VLOOKUP(A981, Individual_Pitching___Dashboard[[Name]:[G]], 6, FALSE)</f>
        <v>#N/A</v>
      </c>
      <c r="C981" t="e">
        <f>VLOOKUP(A981, Individual_Pitching___Dashboard[], 21,FALSE)/'SP Per G'!B981</f>
        <v>#N/A</v>
      </c>
      <c r="D981">
        <f>VLOOKUP(A981, 'Starter - Projections'!$B$2:$R$1380, 17, FALSE)/VLOOKUP(A981, 'Starter - Projections'!$B$2:$G$1380, 6, FALSE)</f>
        <v>-4.7619047619047623E-3</v>
      </c>
    </row>
    <row r="982" spans="1:4" x14ac:dyDescent="0.45">
      <c r="A982" t="s">
        <v>1496</v>
      </c>
      <c r="B982" t="e">
        <f>VLOOKUP(A982, Individual_Pitching___Dashboard[[Name]:[G]], 6, FALSE)</f>
        <v>#N/A</v>
      </c>
      <c r="C982" t="e">
        <f>VLOOKUP(A982, Individual_Pitching___Dashboard[], 21,FALSE)/'SP Per G'!B982</f>
        <v>#N/A</v>
      </c>
      <c r="D982">
        <f>VLOOKUP(A982, 'Starter - Projections'!$B$2:$R$1380, 17, FALSE)/VLOOKUP(A982, 'Starter - Projections'!$B$2:$G$1380, 6, FALSE)</f>
        <v>-3.7037037037037038E-3</v>
      </c>
    </row>
    <row r="983" spans="1:4" x14ac:dyDescent="0.45">
      <c r="A983" t="s">
        <v>1497</v>
      </c>
      <c r="B983" t="e">
        <f>VLOOKUP(A983, Individual_Pitching___Dashboard[[Name]:[G]], 6, FALSE)</f>
        <v>#N/A</v>
      </c>
      <c r="C983" t="e">
        <f>VLOOKUP(A983, Individual_Pitching___Dashboard[], 21,FALSE)/'SP Per G'!B983</f>
        <v>#N/A</v>
      </c>
      <c r="D983">
        <f>VLOOKUP(A983, 'Starter - Projections'!$B$2:$R$1380, 17, FALSE)/VLOOKUP(A983, 'Starter - Projections'!$B$2:$G$1380, 6, FALSE)</f>
        <v>-4.1666666666666666E-3</v>
      </c>
    </row>
    <row r="984" spans="1:4" x14ac:dyDescent="0.45">
      <c r="A984" t="s">
        <v>1498</v>
      </c>
      <c r="B984" t="e">
        <f>VLOOKUP(A984, Individual_Pitching___Dashboard[[Name]:[G]], 6, FALSE)</f>
        <v>#N/A</v>
      </c>
      <c r="C984" t="e">
        <f>VLOOKUP(A984, Individual_Pitching___Dashboard[], 21,FALSE)/'SP Per G'!B984</f>
        <v>#N/A</v>
      </c>
      <c r="D984">
        <f>VLOOKUP(A984, 'Starter - Projections'!$B$2:$R$1380, 17, FALSE)/VLOOKUP(A984, 'Starter - Projections'!$B$2:$G$1380, 6, FALSE)</f>
        <v>-3.7037037037037038E-3</v>
      </c>
    </row>
    <row r="985" spans="1:4" x14ac:dyDescent="0.45">
      <c r="A985" t="s">
        <v>1499</v>
      </c>
      <c r="B985" t="e">
        <f>VLOOKUP(A985, Individual_Pitching___Dashboard[[Name]:[G]], 6, FALSE)</f>
        <v>#N/A</v>
      </c>
      <c r="C985" t="e">
        <f>VLOOKUP(A985, Individual_Pitching___Dashboard[], 21,FALSE)/'SP Per G'!B985</f>
        <v>#N/A</v>
      </c>
      <c r="D985">
        <f>VLOOKUP(A985, 'Starter - Projections'!$B$2:$R$1380, 17, FALSE)/VLOOKUP(A985, 'Starter - Projections'!$B$2:$G$1380, 6, FALSE)</f>
        <v>-4.5454545454545461E-3</v>
      </c>
    </row>
    <row r="986" spans="1:4" x14ac:dyDescent="0.45">
      <c r="A986" t="s">
        <v>1500</v>
      </c>
      <c r="B986" t="e">
        <f>VLOOKUP(A986, Individual_Pitching___Dashboard[[Name]:[G]], 6, FALSE)</f>
        <v>#N/A</v>
      </c>
      <c r="C986" t="e">
        <f>VLOOKUP(A986, Individual_Pitching___Dashboard[], 21,FALSE)/'SP Per G'!B986</f>
        <v>#N/A</v>
      </c>
      <c r="D986">
        <f>VLOOKUP(A986, 'Starter - Projections'!$B$2:$R$1380, 17, FALSE)/VLOOKUP(A986, 'Starter - Projections'!$B$2:$G$1380, 6, FALSE)</f>
        <v>-3.4482758620689659E-3</v>
      </c>
    </row>
    <row r="987" spans="1:4" x14ac:dyDescent="0.45">
      <c r="A987" t="s">
        <v>1501</v>
      </c>
      <c r="B987" t="e">
        <f>VLOOKUP(A987, Individual_Pitching___Dashboard[[Name]:[G]], 6, FALSE)</f>
        <v>#N/A</v>
      </c>
      <c r="C987" t="e">
        <f>VLOOKUP(A987, Individual_Pitching___Dashboard[], 21,FALSE)/'SP Per G'!B987</f>
        <v>#N/A</v>
      </c>
      <c r="D987">
        <f>VLOOKUP(A987, 'Starter - Projections'!$B$2:$R$1380, 17, FALSE)/VLOOKUP(A987, 'Starter - Projections'!$B$2:$G$1380, 6, FALSE)</f>
        <v>-3.3333333333333335E-3</v>
      </c>
    </row>
    <row r="988" spans="1:4" x14ac:dyDescent="0.45">
      <c r="A988" t="s">
        <v>1502</v>
      </c>
      <c r="B988" t="e">
        <f>VLOOKUP(A988, Individual_Pitching___Dashboard[[Name]:[G]], 6, FALSE)</f>
        <v>#N/A</v>
      </c>
      <c r="C988" t="e">
        <f>VLOOKUP(A988, Individual_Pitching___Dashboard[], 21,FALSE)/'SP Per G'!B988</f>
        <v>#N/A</v>
      </c>
      <c r="D988">
        <f>VLOOKUP(A988, 'Starter - Projections'!$B$2:$R$1380, 17, FALSE)/VLOOKUP(A988, 'Starter - Projections'!$B$2:$G$1380, 6, FALSE)</f>
        <v>-6.8965517241379318E-3</v>
      </c>
    </row>
    <row r="989" spans="1:4" x14ac:dyDescent="0.45">
      <c r="A989" t="s">
        <v>1503</v>
      </c>
      <c r="B989" t="e">
        <f>VLOOKUP(A989, Individual_Pitching___Dashboard[[Name]:[G]], 6, FALSE)</f>
        <v>#N/A</v>
      </c>
      <c r="C989" t="e">
        <f>VLOOKUP(A989, Individual_Pitching___Dashboard[], 21,FALSE)/'SP Per G'!B989</f>
        <v>#N/A</v>
      </c>
      <c r="D989">
        <f>VLOOKUP(A989, 'Starter - Projections'!$B$2:$R$1380, 17, FALSE)/VLOOKUP(A989, 'Starter - Projections'!$B$2:$G$1380, 6, FALSE)</f>
        <v>-0.01</v>
      </c>
    </row>
    <row r="990" spans="1:4" x14ac:dyDescent="0.45">
      <c r="A990" t="s">
        <v>1504</v>
      </c>
      <c r="B990" t="e">
        <f>VLOOKUP(A990, Individual_Pitching___Dashboard[[Name]:[G]], 6, FALSE)</f>
        <v>#N/A</v>
      </c>
      <c r="C990" t="e">
        <f>VLOOKUP(A990, Individual_Pitching___Dashboard[], 21,FALSE)/'SP Per G'!B990</f>
        <v>#N/A</v>
      </c>
      <c r="D990">
        <f>VLOOKUP(A990, 'Starter - Projections'!$B$2:$R$1380, 17, FALSE)/VLOOKUP(A990, 'Starter - Projections'!$B$2:$G$1380, 6, FALSE)</f>
        <v>-9.0909090909090922E-3</v>
      </c>
    </row>
    <row r="991" spans="1:4" x14ac:dyDescent="0.45">
      <c r="A991" t="s">
        <v>1505</v>
      </c>
      <c r="B991" t="e">
        <f>VLOOKUP(A991, Individual_Pitching___Dashboard[[Name]:[G]], 6, FALSE)</f>
        <v>#N/A</v>
      </c>
      <c r="C991" t="e">
        <f>VLOOKUP(A991, Individual_Pitching___Dashboard[], 21,FALSE)/'SP Per G'!B991</f>
        <v>#N/A</v>
      </c>
      <c r="D991">
        <f>VLOOKUP(A991, 'Starter - Projections'!$B$2:$R$1380, 17, FALSE)/VLOOKUP(A991, 'Starter - Projections'!$B$2:$G$1380, 6, FALSE)</f>
        <v>-5.8823529411764705E-3</v>
      </c>
    </row>
    <row r="992" spans="1:4" x14ac:dyDescent="0.45">
      <c r="A992" t="s">
        <v>1506</v>
      </c>
      <c r="B992" t="e">
        <f>VLOOKUP(A992, Individual_Pitching___Dashboard[[Name]:[G]], 6, FALSE)</f>
        <v>#N/A</v>
      </c>
      <c r="C992" t="e">
        <f>VLOOKUP(A992, Individual_Pitching___Dashboard[], 21,FALSE)/'SP Per G'!B992</f>
        <v>#N/A</v>
      </c>
      <c r="D992">
        <f>VLOOKUP(A992, 'Starter - Projections'!$B$2:$R$1380, 17, FALSE)/VLOOKUP(A992, 'Starter - Projections'!$B$2:$G$1380, 6, FALSE)</f>
        <v>-6.6666666666666671E-3</v>
      </c>
    </row>
    <row r="993" spans="1:4" x14ac:dyDescent="0.45">
      <c r="A993" t="s">
        <v>1507</v>
      </c>
      <c r="B993" t="e">
        <f>VLOOKUP(A993, Individual_Pitching___Dashboard[[Name]:[G]], 6, FALSE)</f>
        <v>#N/A</v>
      </c>
      <c r="C993" t="e">
        <f>VLOOKUP(A993, Individual_Pitching___Dashboard[], 21,FALSE)/'SP Per G'!B993</f>
        <v>#N/A</v>
      </c>
      <c r="D993">
        <f>VLOOKUP(A993, 'Starter - Projections'!$B$2:$R$1380, 17, FALSE)/VLOOKUP(A993, 'Starter - Projections'!$B$2:$G$1380, 6, FALSE)</f>
        <v>-6.4516129032258064E-3</v>
      </c>
    </row>
    <row r="994" spans="1:4" x14ac:dyDescent="0.45">
      <c r="A994" t="s">
        <v>1508</v>
      </c>
      <c r="B994" t="e">
        <f>VLOOKUP(A994, Individual_Pitching___Dashboard[[Name]:[G]], 6, FALSE)</f>
        <v>#N/A</v>
      </c>
      <c r="C994" t="e">
        <f>VLOOKUP(A994, Individual_Pitching___Dashboard[], 21,FALSE)/'SP Per G'!B994</f>
        <v>#N/A</v>
      </c>
      <c r="D994">
        <f>VLOOKUP(A994, 'Starter - Projections'!$B$2:$R$1380, 17, FALSE)/VLOOKUP(A994, 'Starter - Projections'!$B$2:$G$1380, 6, FALSE)</f>
        <v>-1.4999999999999999E-2</v>
      </c>
    </row>
    <row r="995" spans="1:4" x14ac:dyDescent="0.45">
      <c r="A995" t="s">
        <v>1509</v>
      </c>
      <c r="B995" t="e">
        <f>VLOOKUP(A995, Individual_Pitching___Dashboard[[Name]:[G]], 6, FALSE)</f>
        <v>#N/A</v>
      </c>
      <c r="C995" t="e">
        <f>VLOOKUP(A995, Individual_Pitching___Dashboard[], 21,FALSE)/'SP Per G'!B995</f>
        <v>#N/A</v>
      </c>
      <c r="D995">
        <f>VLOOKUP(A995, 'Starter - Projections'!$B$2:$R$1380, 17, FALSE)/VLOOKUP(A995, 'Starter - Projections'!$B$2:$G$1380, 6, FALSE)</f>
        <v>-0.01</v>
      </c>
    </row>
    <row r="996" spans="1:4" x14ac:dyDescent="0.45">
      <c r="A996" t="s">
        <v>1510</v>
      </c>
      <c r="B996" t="e">
        <f>VLOOKUP(A996, Individual_Pitching___Dashboard[[Name]:[G]], 6, FALSE)</f>
        <v>#N/A</v>
      </c>
      <c r="C996" t="e">
        <f>VLOOKUP(A996, Individual_Pitching___Dashboard[], 21,FALSE)/'SP Per G'!B996</f>
        <v>#N/A</v>
      </c>
      <c r="D996">
        <f>VLOOKUP(A996, 'Starter - Projections'!$B$2:$R$1380, 17, FALSE)/VLOOKUP(A996, 'Starter - Projections'!$B$2:$G$1380, 6, FALSE)</f>
        <v>-1.2E-2</v>
      </c>
    </row>
    <row r="997" spans="1:4" x14ac:dyDescent="0.45">
      <c r="A997" t="s">
        <v>1511</v>
      </c>
      <c r="B997" t="e">
        <f>VLOOKUP(A997, Individual_Pitching___Dashboard[[Name]:[G]], 6, FALSE)</f>
        <v>#N/A</v>
      </c>
      <c r="C997" t="e">
        <f>VLOOKUP(A997, Individual_Pitching___Dashboard[], 21,FALSE)/'SP Per G'!B997</f>
        <v>#N/A</v>
      </c>
      <c r="D997">
        <f>VLOOKUP(A997, 'Starter - Projections'!$B$2:$R$1380, 17, FALSE)/VLOOKUP(A997, 'Starter - Projections'!$B$2:$G$1380, 6, FALSE)</f>
        <v>-1.1111111111111112E-2</v>
      </c>
    </row>
    <row r="998" spans="1:4" x14ac:dyDescent="0.45">
      <c r="A998" t="s">
        <v>1512</v>
      </c>
      <c r="B998" t="e">
        <f>VLOOKUP(A998, Individual_Pitching___Dashboard[[Name]:[G]], 6, FALSE)</f>
        <v>#N/A</v>
      </c>
      <c r="C998" t="e">
        <f>VLOOKUP(A998, Individual_Pitching___Dashboard[], 21,FALSE)/'SP Per G'!B998</f>
        <v>#N/A</v>
      </c>
      <c r="D998">
        <f>VLOOKUP(A998, 'Starter - Projections'!$B$2:$R$1380, 17, FALSE)/VLOOKUP(A998, 'Starter - Projections'!$B$2:$G$1380, 6, FALSE)</f>
        <v>-1.4285714285714287E-2</v>
      </c>
    </row>
    <row r="999" spans="1:4" x14ac:dyDescent="0.45">
      <c r="A999" t="s">
        <v>1513</v>
      </c>
      <c r="B999" t="e">
        <f>VLOOKUP(A999, Individual_Pitching___Dashboard[[Name]:[G]], 6, FALSE)</f>
        <v>#N/A</v>
      </c>
      <c r="C999" t="e">
        <f>VLOOKUP(A999, Individual_Pitching___Dashboard[], 21,FALSE)/'SP Per G'!B999</f>
        <v>#N/A</v>
      </c>
      <c r="D999">
        <f>VLOOKUP(A999, 'Starter - Projections'!$B$2:$R$1380, 17, FALSE)/VLOOKUP(A999, 'Starter - Projections'!$B$2:$G$1380, 6, FALSE)</f>
        <v>-1.8181818181818184E-2</v>
      </c>
    </row>
    <row r="1000" spans="1:4" x14ac:dyDescent="0.45">
      <c r="A1000" t="s">
        <v>1514</v>
      </c>
      <c r="B1000" t="e">
        <f>VLOOKUP(A1000, Individual_Pitching___Dashboard[[Name]:[G]], 6, FALSE)</f>
        <v>#N/A</v>
      </c>
      <c r="C1000" t="e">
        <f>VLOOKUP(A1000, Individual_Pitching___Dashboard[], 21,FALSE)/'SP Per G'!B1000</f>
        <v>#N/A</v>
      </c>
      <c r="D1000">
        <f>VLOOKUP(A1000, 'Starter - Projections'!$B$2:$R$1380, 17, FALSE)/VLOOKUP(A1000, 'Starter - Projections'!$B$2:$G$1380, 6, FALSE)</f>
        <v>-1.4814814814814815E-2</v>
      </c>
    </row>
    <row r="1001" spans="1:4" x14ac:dyDescent="0.45">
      <c r="A1001" t="s">
        <v>1515</v>
      </c>
      <c r="B1001" t="e">
        <f>VLOOKUP(A1001, Individual_Pitching___Dashboard[[Name]:[G]], 6, FALSE)</f>
        <v>#N/A</v>
      </c>
      <c r="C1001" t="e">
        <f>VLOOKUP(A1001, Individual_Pitching___Dashboard[], 21,FALSE)/'SP Per G'!B1001</f>
        <v>#N/A</v>
      </c>
      <c r="D1001">
        <f>VLOOKUP(A1001, 'Starter - Projections'!$B$2:$R$1380, 17, FALSE)/VLOOKUP(A1001, 'Starter - Projections'!$B$2:$G$1380, 6, FALSE)</f>
        <v>-1.3793103448275864E-2</v>
      </c>
    </row>
    <row r="1002" spans="1:4" x14ac:dyDescent="0.45">
      <c r="A1002" t="s">
        <v>1516</v>
      </c>
      <c r="B1002" t="e">
        <f>VLOOKUP(A1002, Individual_Pitching___Dashboard[[Name]:[G]], 6, FALSE)</f>
        <v>#N/A</v>
      </c>
      <c r="C1002" t="e">
        <f>VLOOKUP(A1002, Individual_Pitching___Dashboard[], 21,FALSE)/'SP Per G'!B1002</f>
        <v>#N/A</v>
      </c>
      <c r="D1002">
        <f>VLOOKUP(A1002, 'Starter - Projections'!$B$2:$R$1380, 17, FALSE)/VLOOKUP(A1002, 'Starter - Projections'!$B$2:$G$1380, 6, FALSE)</f>
        <v>-2.0833333333333332E-2</v>
      </c>
    </row>
    <row r="1003" spans="1:4" x14ac:dyDescent="0.45">
      <c r="A1003" t="s">
        <v>1517</v>
      </c>
      <c r="B1003" t="e">
        <f>VLOOKUP(A1003, Individual_Pitching___Dashboard[[Name]:[G]], 6, FALSE)</f>
        <v>#N/A</v>
      </c>
      <c r="C1003" t="e">
        <f>VLOOKUP(A1003, Individual_Pitching___Dashboard[], 21,FALSE)/'SP Per G'!B1003</f>
        <v>#N/A</v>
      </c>
      <c r="D1003">
        <f>VLOOKUP(A1003, 'Starter - Projections'!$B$2:$R$1380, 17, FALSE)/VLOOKUP(A1003, 'Starter - Projections'!$B$2:$G$1380, 6, FALSE)</f>
        <v>-1.5151515151515152E-2</v>
      </c>
    </row>
    <row r="1004" spans="1:4" x14ac:dyDescent="0.45">
      <c r="A1004" t="s">
        <v>1518</v>
      </c>
      <c r="B1004" t="e">
        <f>VLOOKUP(A1004, Individual_Pitching___Dashboard[[Name]:[G]], 6, FALSE)</f>
        <v>#N/A</v>
      </c>
      <c r="C1004" t="e">
        <f>VLOOKUP(A1004, Individual_Pitching___Dashboard[], 21,FALSE)/'SP Per G'!B1004</f>
        <v>#N/A</v>
      </c>
      <c r="D1004">
        <f>VLOOKUP(A1004, 'Starter - Projections'!$B$2:$R$1380, 17, FALSE)/VLOOKUP(A1004, 'Starter - Projections'!$B$2:$G$1380, 6, FALSE)</f>
        <v>-1.6129032258064516E-2</v>
      </c>
    </row>
    <row r="1005" spans="1:4" x14ac:dyDescent="0.45">
      <c r="A1005" t="s">
        <v>1519</v>
      </c>
      <c r="B1005" t="e">
        <f>VLOOKUP(A1005, Individual_Pitching___Dashboard[[Name]:[G]], 6, FALSE)</f>
        <v>#N/A</v>
      </c>
      <c r="C1005" t="e">
        <f>VLOOKUP(A1005, Individual_Pitching___Dashboard[], 21,FALSE)/'SP Per G'!B1005</f>
        <v>#N/A</v>
      </c>
      <c r="D1005">
        <f>VLOOKUP(A1005, 'Starter - Projections'!$B$2:$R$1380, 17, FALSE)/VLOOKUP(A1005, 'Starter - Projections'!$B$2:$G$1380, 6, FALSE)</f>
        <v>-2.2222222222222223E-2</v>
      </c>
    </row>
    <row r="1006" spans="1:4" x14ac:dyDescent="0.45">
      <c r="A1006" t="s">
        <v>604</v>
      </c>
      <c r="B1006">
        <f>VLOOKUP(A1006, Individual_Pitching___Dashboard[[Name]:[G]], 6, FALSE)</f>
        <v>10</v>
      </c>
      <c r="C1006">
        <f>VLOOKUP(A1006, Individual_Pitching___Dashboard[], 21,FALSE)/'SP Per G'!B1006</f>
        <v>0</v>
      </c>
      <c r="D1006">
        <f>VLOOKUP(A1006, 'Starter - Projections'!$B$2:$R$1380, 17, FALSE)/VLOOKUP(A1006, 'Starter - Projections'!$B$2:$G$1380, 6, FALSE)</f>
        <v>1.3999999999999999E-2</v>
      </c>
    </row>
    <row r="1007" spans="1:4" x14ac:dyDescent="0.45">
      <c r="A1007" t="s">
        <v>1520</v>
      </c>
      <c r="B1007">
        <f>VLOOKUP(A1007, Individual_Pitching___Dashboard[[Name]:[G]], 6, FALSE)</f>
        <v>8</v>
      </c>
      <c r="C1007">
        <f>VLOOKUP(A1007, Individual_Pitching___Dashboard[], 21,FALSE)/'SP Per G'!B1007</f>
        <v>3.7499999999999999E-2</v>
      </c>
      <c r="D1007">
        <f>VLOOKUP(A1007, 'Starter - Projections'!$B$2:$R$1380, 17, FALSE)/VLOOKUP(A1007, 'Starter - Projections'!$B$2:$G$1380, 6, FALSE)</f>
        <v>1.5555555555555555E-2</v>
      </c>
    </row>
    <row r="1008" spans="1:4" x14ac:dyDescent="0.45">
      <c r="A1008" t="s">
        <v>1521</v>
      </c>
      <c r="B1008">
        <f>VLOOKUP(A1008, Individual_Pitching___Dashboard[[Name]:[G]], 6, FALSE)</f>
        <v>10</v>
      </c>
      <c r="C1008">
        <f>VLOOKUP(A1008, Individual_Pitching___Dashboard[], 21,FALSE)/'SP Per G'!B1008</f>
        <v>0.03</v>
      </c>
      <c r="D1008">
        <f>VLOOKUP(A1008, 'Starter - Projections'!$B$2:$R$1380, 17, FALSE)/VLOOKUP(A1008, 'Starter - Projections'!$B$2:$G$1380, 6, FALSE)</f>
        <v>1.5789473684210527E-2</v>
      </c>
    </row>
    <row r="1009" spans="1:4" x14ac:dyDescent="0.45">
      <c r="A1009" t="s">
        <v>1522</v>
      </c>
      <c r="B1009">
        <f>VLOOKUP(A1009, Individual_Pitching___Dashboard[[Name]:[G]], 6, FALSE)</f>
        <v>8</v>
      </c>
      <c r="C1009">
        <f>VLOOKUP(A1009, Individual_Pitching___Dashboard[], 21,FALSE)/'SP Per G'!B1009</f>
        <v>3.7499999999999999E-2</v>
      </c>
      <c r="D1009">
        <f>VLOOKUP(A1009, 'Starter - Projections'!$B$2:$R$1380, 17, FALSE)/VLOOKUP(A1009, 'Starter - Projections'!$B$2:$G$1380, 6, FALSE)</f>
        <v>1.6216216216216217E-2</v>
      </c>
    </row>
    <row r="1010" spans="1:4" x14ac:dyDescent="0.45">
      <c r="A1010" t="s">
        <v>1523</v>
      </c>
      <c r="B1010" t="e">
        <f>VLOOKUP(A1010, Individual_Pitching___Dashboard[[Name]:[G]], 6, FALSE)</f>
        <v>#N/A</v>
      </c>
      <c r="C1010" t="e">
        <f>VLOOKUP(A1010, Individual_Pitching___Dashboard[], 21,FALSE)/'SP Per G'!B1010</f>
        <v>#N/A</v>
      </c>
      <c r="D1010">
        <f>VLOOKUP(A1010, 'Starter - Projections'!$B$2:$R$1380, 17, FALSE)/VLOOKUP(A1010, 'Starter - Projections'!$B$2:$G$1380, 6, FALSE)</f>
        <v>1.5384615384615384E-2</v>
      </c>
    </row>
    <row r="1011" spans="1:4" x14ac:dyDescent="0.45">
      <c r="A1011" t="s">
        <v>1524</v>
      </c>
      <c r="B1011" t="e">
        <f>VLOOKUP(A1011, Individual_Pitching___Dashboard[[Name]:[G]], 6, FALSE)</f>
        <v>#N/A</v>
      </c>
      <c r="C1011" t="e">
        <f>VLOOKUP(A1011, Individual_Pitching___Dashboard[], 21,FALSE)/'SP Per G'!B1011</f>
        <v>#N/A</v>
      </c>
      <c r="D1011">
        <f>VLOOKUP(A1011, 'Starter - Projections'!$B$2:$R$1380, 17, FALSE)/VLOOKUP(A1011, 'Starter - Projections'!$B$2:$G$1380, 6, FALSE)</f>
        <v>1.5789473684210527E-2</v>
      </c>
    </row>
    <row r="1012" spans="1:4" x14ac:dyDescent="0.45">
      <c r="A1012" t="s">
        <v>1525</v>
      </c>
      <c r="B1012" t="e">
        <f>VLOOKUP(A1012, Individual_Pitching___Dashboard[[Name]:[G]], 6, FALSE)</f>
        <v>#N/A</v>
      </c>
      <c r="C1012" t="e">
        <f>VLOOKUP(A1012, Individual_Pitching___Dashboard[], 21,FALSE)/'SP Per G'!B1012</f>
        <v>#N/A</v>
      </c>
      <c r="D1012">
        <f>VLOOKUP(A1012, 'Starter - Projections'!$B$2:$R$1380, 17, FALSE)/VLOOKUP(A1012, 'Starter - Projections'!$B$2:$G$1380, 6, FALSE)</f>
        <v>1.3333333333333334E-2</v>
      </c>
    </row>
    <row r="1013" spans="1:4" x14ac:dyDescent="0.45">
      <c r="A1013" t="s">
        <v>1526</v>
      </c>
      <c r="B1013" t="e">
        <f>VLOOKUP(A1013, Individual_Pitching___Dashboard[[Name]:[G]], 6, FALSE)</f>
        <v>#N/A</v>
      </c>
      <c r="C1013" t="e">
        <f>VLOOKUP(A1013, Individual_Pitching___Dashboard[], 21,FALSE)/'SP Per G'!B1013</f>
        <v>#N/A</v>
      </c>
      <c r="D1013">
        <f>VLOOKUP(A1013, 'Starter - Projections'!$B$2:$R$1380, 17, FALSE)/VLOOKUP(A1013, 'Starter - Projections'!$B$2:$G$1380, 6, FALSE)</f>
        <v>1.0256410256410256E-2</v>
      </c>
    </row>
    <row r="1014" spans="1:4" x14ac:dyDescent="0.45">
      <c r="A1014" t="s">
        <v>600</v>
      </c>
      <c r="B1014">
        <f>VLOOKUP(A1014, Individual_Pitching___Dashboard[[Name]:[G]], 6, FALSE)</f>
        <v>7</v>
      </c>
      <c r="C1014">
        <f>VLOOKUP(A1014, Individual_Pitching___Dashboard[], 21,FALSE)/'SP Per G'!B1014</f>
        <v>-7.1428571428571425E-2</v>
      </c>
      <c r="D1014">
        <f>VLOOKUP(A1014, 'Starter - Projections'!$B$2:$R$1380, 17, FALSE)/VLOOKUP(A1014, 'Starter - Projections'!$B$2:$G$1380, 6, FALSE)</f>
        <v>9.5238095238095247E-3</v>
      </c>
    </row>
    <row r="1015" spans="1:4" x14ac:dyDescent="0.45">
      <c r="A1015" t="s">
        <v>1527</v>
      </c>
      <c r="B1015" t="e">
        <f>VLOOKUP(A1015, Individual_Pitching___Dashboard[[Name]:[G]], 6, FALSE)</f>
        <v>#N/A</v>
      </c>
      <c r="C1015" t="e">
        <f>VLOOKUP(A1015, Individual_Pitching___Dashboard[], 21,FALSE)/'SP Per G'!B1015</f>
        <v>#N/A</v>
      </c>
      <c r="D1015">
        <f>VLOOKUP(A1015, 'Starter - Projections'!$B$2:$R$1380, 17, FALSE)/VLOOKUP(A1015, 'Starter - Projections'!$B$2:$G$1380, 6, FALSE)</f>
        <v>1.1538461538461537E-2</v>
      </c>
    </row>
    <row r="1016" spans="1:4" x14ac:dyDescent="0.45">
      <c r="A1016" t="s">
        <v>1528</v>
      </c>
      <c r="B1016" t="e">
        <f>VLOOKUP(A1016, Individual_Pitching___Dashboard[[Name]:[G]], 6, FALSE)</f>
        <v>#N/A</v>
      </c>
      <c r="C1016" t="e">
        <f>VLOOKUP(A1016, Individual_Pitching___Dashboard[], 21,FALSE)/'SP Per G'!B1016</f>
        <v>#N/A</v>
      </c>
      <c r="D1016">
        <f>VLOOKUP(A1016, 'Starter - Projections'!$B$2:$R$1380, 17, FALSE)/VLOOKUP(A1016, 'Starter - Projections'!$B$2:$G$1380, 6, FALSE)</f>
        <v>1.0714285714285714E-2</v>
      </c>
    </row>
    <row r="1017" spans="1:4" x14ac:dyDescent="0.45">
      <c r="A1017" t="s">
        <v>624</v>
      </c>
      <c r="B1017" t="e">
        <f>VLOOKUP(A1017, Individual_Pitching___Dashboard[[Name]:[G]], 6, FALSE)</f>
        <v>#N/A</v>
      </c>
      <c r="C1017" t="e">
        <f>VLOOKUP(A1017, Individual_Pitching___Dashboard[], 21,FALSE)/'SP Per G'!B1017</f>
        <v>#N/A</v>
      </c>
      <c r="D1017">
        <f>VLOOKUP(A1017, 'Starter - Projections'!$B$2:$R$1380, 17, FALSE)/VLOOKUP(A1017, 'Starter - Projections'!$B$2:$G$1380, 6, FALSE)</f>
        <v>7.4999999999999997E-3</v>
      </c>
    </row>
    <row r="1018" spans="1:4" x14ac:dyDescent="0.45">
      <c r="A1018" t="s">
        <v>1529</v>
      </c>
      <c r="B1018" t="e">
        <f>VLOOKUP(A1018, Individual_Pitching___Dashboard[[Name]:[G]], 6, FALSE)</f>
        <v>#N/A</v>
      </c>
      <c r="C1018" t="e">
        <f>VLOOKUP(A1018, Individual_Pitching___Dashboard[], 21,FALSE)/'SP Per G'!B1018</f>
        <v>#N/A</v>
      </c>
      <c r="D1018">
        <f>VLOOKUP(A1018, 'Starter - Projections'!$B$2:$R$1380, 17, FALSE)/VLOOKUP(A1018, 'Starter - Projections'!$B$2:$G$1380, 6, FALSE)</f>
        <v>6.8181818181818179E-3</v>
      </c>
    </row>
    <row r="1019" spans="1:4" x14ac:dyDescent="0.45">
      <c r="A1019" t="s">
        <v>1530</v>
      </c>
      <c r="B1019" t="e">
        <f>VLOOKUP(A1019, Individual_Pitching___Dashboard[[Name]:[G]], 6, FALSE)</f>
        <v>#N/A</v>
      </c>
      <c r="C1019" t="e">
        <f>VLOOKUP(A1019, Individual_Pitching___Dashboard[], 21,FALSE)/'SP Per G'!B1019</f>
        <v>#N/A</v>
      </c>
      <c r="D1019">
        <f>VLOOKUP(A1019, 'Starter - Projections'!$B$2:$R$1380, 17, FALSE)/VLOOKUP(A1019, 'Starter - Projections'!$B$2:$G$1380, 6, FALSE)</f>
        <v>9.0909090909090905E-3</v>
      </c>
    </row>
    <row r="1020" spans="1:4" x14ac:dyDescent="0.45">
      <c r="A1020" t="s">
        <v>1531</v>
      </c>
      <c r="B1020" t="e">
        <f>VLOOKUP(A1020, Individual_Pitching___Dashboard[[Name]:[G]], 6, FALSE)</f>
        <v>#N/A</v>
      </c>
      <c r="C1020" t="e">
        <f>VLOOKUP(A1020, Individual_Pitching___Dashboard[], 21,FALSE)/'SP Per G'!B1020</f>
        <v>#N/A</v>
      </c>
      <c r="D1020">
        <f>VLOOKUP(A1020, 'Starter - Projections'!$B$2:$R$1380, 17, FALSE)/VLOOKUP(A1020, 'Starter - Projections'!$B$2:$G$1380, 6, FALSE)</f>
        <v>7.8947368421052634E-3</v>
      </c>
    </row>
    <row r="1021" spans="1:4" x14ac:dyDescent="0.45">
      <c r="A1021" t="s">
        <v>571</v>
      </c>
      <c r="B1021">
        <f>VLOOKUP(A1021, Individual_Pitching___Dashboard[[Name]:[G]], 6, FALSE)</f>
        <v>8</v>
      </c>
      <c r="C1021">
        <f>VLOOKUP(A1021, Individual_Pitching___Dashboard[], 21,FALSE)/'SP Per G'!B1021</f>
        <v>1.2500000000000001E-2</v>
      </c>
      <c r="D1021">
        <f>VLOOKUP(A1021, 'Starter - Projections'!$B$2:$R$1380, 17, FALSE)/VLOOKUP(A1021, 'Starter - Projections'!$B$2:$G$1380, 6, FALSE)</f>
        <v>5.4054054054054057E-3</v>
      </c>
    </row>
    <row r="1022" spans="1:4" x14ac:dyDescent="0.45">
      <c r="A1022" t="s">
        <v>1532</v>
      </c>
      <c r="B1022" t="e">
        <f>VLOOKUP(A1022, Individual_Pitching___Dashboard[[Name]:[G]], 6, FALSE)</f>
        <v>#N/A</v>
      </c>
      <c r="C1022" t="e">
        <f>VLOOKUP(A1022, Individual_Pitching___Dashboard[], 21,FALSE)/'SP Per G'!B1022</f>
        <v>#N/A</v>
      </c>
      <c r="D1022">
        <f>VLOOKUP(A1022, 'Starter - Projections'!$B$2:$R$1380, 17, FALSE)/VLOOKUP(A1022, 'Starter - Projections'!$B$2:$G$1380, 6, FALSE)</f>
        <v>5.263157894736842E-3</v>
      </c>
    </row>
    <row r="1023" spans="1:4" x14ac:dyDescent="0.45">
      <c r="A1023" t="s">
        <v>1533</v>
      </c>
      <c r="B1023" t="e">
        <f>VLOOKUP(A1023, Individual_Pitching___Dashboard[[Name]:[G]], 6, FALSE)</f>
        <v>#N/A</v>
      </c>
      <c r="C1023" t="e">
        <f>VLOOKUP(A1023, Individual_Pitching___Dashboard[], 21,FALSE)/'SP Per G'!B1023</f>
        <v>#N/A</v>
      </c>
      <c r="D1023">
        <f>VLOOKUP(A1023, 'Starter - Projections'!$B$2:$R$1380, 17, FALSE)/VLOOKUP(A1023, 'Starter - Projections'!$B$2:$G$1380, 6, FALSE)</f>
        <v>6.6666666666666671E-3</v>
      </c>
    </row>
    <row r="1024" spans="1:4" x14ac:dyDescent="0.45">
      <c r="A1024" t="s">
        <v>566</v>
      </c>
      <c r="B1024" t="e">
        <f>VLOOKUP(A1024, Individual_Pitching___Dashboard[[Name]:[G]], 6, FALSE)</f>
        <v>#N/A</v>
      </c>
      <c r="C1024" t="e">
        <f>VLOOKUP(A1024, Individual_Pitching___Dashboard[], 21,FALSE)/'SP Per G'!B1024</f>
        <v>#N/A</v>
      </c>
      <c r="D1024">
        <f>VLOOKUP(A1024, 'Starter - Projections'!$B$2:$R$1380, 17, FALSE)/VLOOKUP(A1024, 'Starter - Projections'!$B$2:$G$1380, 6, FALSE)</f>
        <v>5.0000000000000001E-3</v>
      </c>
    </row>
    <row r="1025" spans="1:4" x14ac:dyDescent="0.45">
      <c r="A1025" t="s">
        <v>1534</v>
      </c>
      <c r="B1025" t="e">
        <f>VLOOKUP(A1025, Individual_Pitching___Dashboard[[Name]:[G]], 6, FALSE)</f>
        <v>#N/A</v>
      </c>
      <c r="C1025" t="e">
        <f>VLOOKUP(A1025, Individual_Pitching___Dashboard[], 21,FALSE)/'SP Per G'!B1025</f>
        <v>#N/A</v>
      </c>
      <c r="D1025">
        <f>VLOOKUP(A1025, 'Starter - Projections'!$B$2:$R$1380, 17, FALSE)/VLOOKUP(A1025, 'Starter - Projections'!$B$2:$G$1380, 6, FALSE)</f>
        <v>5.4054054054054057E-3</v>
      </c>
    </row>
    <row r="1026" spans="1:4" x14ac:dyDescent="0.45">
      <c r="A1026" t="s">
        <v>1535</v>
      </c>
      <c r="B1026" t="e">
        <f>VLOOKUP(A1026, Individual_Pitching___Dashboard[[Name]:[G]], 6, FALSE)</f>
        <v>#N/A</v>
      </c>
      <c r="C1026" t="e">
        <f>VLOOKUP(A1026, Individual_Pitching___Dashboard[], 21,FALSE)/'SP Per G'!B1026</f>
        <v>#N/A</v>
      </c>
      <c r="D1026">
        <f>VLOOKUP(A1026, 'Starter - Projections'!$B$2:$R$1380, 17, FALSE)/VLOOKUP(A1026, 'Starter - Projections'!$B$2:$G$1380, 6, FALSE)</f>
        <v>5.263157894736842E-3</v>
      </c>
    </row>
    <row r="1027" spans="1:4" x14ac:dyDescent="0.45">
      <c r="A1027" t="s">
        <v>1536</v>
      </c>
      <c r="B1027" t="e">
        <f>VLOOKUP(A1027, Individual_Pitching___Dashboard[[Name]:[G]], 6, FALSE)</f>
        <v>#N/A</v>
      </c>
      <c r="C1027" t="e">
        <f>VLOOKUP(A1027, Individual_Pitching___Dashboard[], 21,FALSE)/'SP Per G'!B1027</f>
        <v>#N/A</v>
      </c>
      <c r="D1027">
        <f>VLOOKUP(A1027, 'Starter - Projections'!$B$2:$R$1380, 17, FALSE)/VLOOKUP(A1027, 'Starter - Projections'!$B$2:$G$1380, 6, FALSE)</f>
        <v>3.0303030303030303E-3</v>
      </c>
    </row>
    <row r="1028" spans="1:4" x14ac:dyDescent="0.45">
      <c r="A1028" t="s">
        <v>1537</v>
      </c>
      <c r="B1028" t="e">
        <f>VLOOKUP(A1028, Individual_Pitching___Dashboard[[Name]:[G]], 6, FALSE)</f>
        <v>#N/A</v>
      </c>
      <c r="C1028" t="e">
        <f>VLOOKUP(A1028, Individual_Pitching___Dashboard[], 21,FALSE)/'SP Per G'!B1028</f>
        <v>#N/A</v>
      </c>
      <c r="D1028">
        <f>VLOOKUP(A1028, 'Starter - Projections'!$B$2:$R$1380, 17, FALSE)/VLOOKUP(A1028, 'Starter - Projections'!$B$2:$G$1380, 6, FALSE)</f>
        <v>4.5454545454545461E-3</v>
      </c>
    </row>
    <row r="1029" spans="1:4" x14ac:dyDescent="0.45">
      <c r="A1029" t="s">
        <v>1538</v>
      </c>
      <c r="B1029" t="e">
        <f>VLOOKUP(A1029, Individual_Pitching___Dashboard[[Name]:[G]], 6, FALSE)</f>
        <v>#N/A</v>
      </c>
      <c r="C1029" t="e">
        <f>VLOOKUP(A1029, Individual_Pitching___Dashboard[], 21,FALSE)/'SP Per G'!B1029</f>
        <v>#N/A</v>
      </c>
      <c r="D1029">
        <f>VLOOKUP(A1029, 'Starter - Projections'!$B$2:$R$1380, 17, FALSE)/VLOOKUP(A1029, 'Starter - Projections'!$B$2:$G$1380, 6, FALSE)</f>
        <v>3.0303030303030303E-3</v>
      </c>
    </row>
    <row r="1030" spans="1:4" x14ac:dyDescent="0.45">
      <c r="A1030" t="s">
        <v>1539</v>
      </c>
      <c r="B1030" t="e">
        <f>VLOOKUP(A1030, Individual_Pitching___Dashboard[[Name]:[G]], 6, FALSE)</f>
        <v>#N/A</v>
      </c>
      <c r="C1030" t="e">
        <f>VLOOKUP(A1030, Individual_Pitching___Dashboard[], 21,FALSE)/'SP Per G'!B1030</f>
        <v>#N/A</v>
      </c>
      <c r="D1030">
        <f>VLOOKUP(A1030, 'Starter - Projections'!$B$2:$R$1380, 17, FALSE)/VLOOKUP(A1030, 'Starter - Projections'!$B$2:$G$1380, 6, FALSE)</f>
        <v>2.9411764705882353E-3</v>
      </c>
    </row>
    <row r="1031" spans="1:4" x14ac:dyDescent="0.45">
      <c r="A1031" t="s">
        <v>1540</v>
      </c>
      <c r="B1031" t="e">
        <f>VLOOKUP(A1031, Individual_Pitching___Dashboard[[Name]:[G]], 6, FALSE)</f>
        <v>#N/A</v>
      </c>
      <c r="C1031" t="e">
        <f>VLOOKUP(A1031, Individual_Pitching___Dashboard[], 21,FALSE)/'SP Per G'!B1031</f>
        <v>#N/A</v>
      </c>
      <c r="D1031">
        <f>VLOOKUP(A1031, 'Starter - Projections'!$B$2:$R$1380, 17, FALSE)/VLOOKUP(A1031, 'Starter - Projections'!$B$2:$G$1380, 6, FALSE)</f>
        <v>0</v>
      </c>
    </row>
    <row r="1032" spans="1:4" x14ac:dyDescent="0.45">
      <c r="A1032" t="s">
        <v>1541</v>
      </c>
      <c r="B1032" t="e">
        <f>VLOOKUP(A1032, Individual_Pitching___Dashboard[[Name]:[G]], 6, FALSE)</f>
        <v>#N/A</v>
      </c>
      <c r="C1032" t="e">
        <f>VLOOKUP(A1032, Individual_Pitching___Dashboard[], 21,FALSE)/'SP Per G'!B1032</f>
        <v>#N/A</v>
      </c>
      <c r="D1032">
        <f>VLOOKUP(A1032, 'Starter - Projections'!$B$2:$R$1380, 17, FALSE)/VLOOKUP(A1032, 'Starter - Projections'!$B$2:$G$1380, 6, FALSE)</f>
        <v>0</v>
      </c>
    </row>
    <row r="1033" spans="1:4" x14ac:dyDescent="0.45">
      <c r="A1033" t="s">
        <v>1542</v>
      </c>
      <c r="B1033" t="e">
        <f>VLOOKUP(A1033, Individual_Pitching___Dashboard[[Name]:[G]], 6, FALSE)</f>
        <v>#N/A</v>
      </c>
      <c r="C1033" t="e">
        <f>VLOOKUP(A1033, Individual_Pitching___Dashboard[], 21,FALSE)/'SP Per G'!B1033</f>
        <v>#N/A</v>
      </c>
      <c r="D1033">
        <f>VLOOKUP(A1033, 'Starter - Projections'!$B$2:$R$1380, 17, FALSE)/VLOOKUP(A1033, 'Starter - Projections'!$B$2:$G$1380, 6, FALSE)</f>
        <v>0</v>
      </c>
    </row>
    <row r="1034" spans="1:4" x14ac:dyDescent="0.45">
      <c r="A1034" t="s">
        <v>1543</v>
      </c>
      <c r="B1034" t="e">
        <f>VLOOKUP(A1034, Individual_Pitching___Dashboard[[Name]:[G]], 6, FALSE)</f>
        <v>#N/A</v>
      </c>
      <c r="C1034" t="e">
        <f>VLOOKUP(A1034, Individual_Pitching___Dashboard[], 21,FALSE)/'SP Per G'!B1034</f>
        <v>#N/A</v>
      </c>
      <c r="D1034">
        <f>VLOOKUP(A1034, 'Starter - Projections'!$B$2:$R$1380, 17, FALSE)/VLOOKUP(A1034, 'Starter - Projections'!$B$2:$G$1380, 6, FALSE)</f>
        <v>0</v>
      </c>
    </row>
    <row r="1035" spans="1:4" x14ac:dyDescent="0.45">
      <c r="A1035" t="s">
        <v>1544</v>
      </c>
      <c r="B1035" t="e">
        <f>VLOOKUP(A1035, Individual_Pitching___Dashboard[[Name]:[G]], 6, FALSE)</f>
        <v>#N/A</v>
      </c>
      <c r="C1035" t="e">
        <f>VLOOKUP(A1035, Individual_Pitching___Dashboard[], 21,FALSE)/'SP Per G'!B1035</f>
        <v>#N/A</v>
      </c>
      <c r="D1035">
        <f>VLOOKUP(A1035, 'Starter - Projections'!$B$2:$R$1380, 17, FALSE)/VLOOKUP(A1035, 'Starter - Projections'!$B$2:$G$1380, 6, FALSE)</f>
        <v>0</v>
      </c>
    </row>
    <row r="1036" spans="1:4" x14ac:dyDescent="0.45">
      <c r="A1036" t="s">
        <v>1545</v>
      </c>
      <c r="B1036" t="e">
        <f>VLOOKUP(A1036, Individual_Pitching___Dashboard[[Name]:[G]], 6, FALSE)</f>
        <v>#N/A</v>
      </c>
      <c r="C1036" t="e">
        <f>VLOOKUP(A1036, Individual_Pitching___Dashboard[], 21,FALSE)/'SP Per G'!B1036</f>
        <v>#N/A</v>
      </c>
      <c r="D1036">
        <f>VLOOKUP(A1036, 'Starter - Projections'!$B$2:$R$1380, 17, FALSE)/VLOOKUP(A1036, 'Starter - Projections'!$B$2:$G$1380, 6, FALSE)</f>
        <v>0</v>
      </c>
    </row>
    <row r="1037" spans="1:4" x14ac:dyDescent="0.45">
      <c r="A1037" t="s">
        <v>1546</v>
      </c>
      <c r="B1037" t="e">
        <f>VLOOKUP(A1037, Individual_Pitching___Dashboard[[Name]:[G]], 6, FALSE)</f>
        <v>#N/A</v>
      </c>
      <c r="C1037" t="e">
        <f>VLOOKUP(A1037, Individual_Pitching___Dashboard[], 21,FALSE)/'SP Per G'!B1037</f>
        <v>#N/A</v>
      </c>
      <c r="D1037">
        <f>VLOOKUP(A1037, 'Starter - Projections'!$B$2:$R$1380, 17, FALSE)/VLOOKUP(A1037, 'Starter - Projections'!$B$2:$G$1380, 6, FALSE)</f>
        <v>0</v>
      </c>
    </row>
    <row r="1038" spans="1:4" x14ac:dyDescent="0.45">
      <c r="A1038" t="s">
        <v>1547</v>
      </c>
      <c r="B1038" t="e">
        <f>VLOOKUP(A1038, Individual_Pitching___Dashboard[[Name]:[G]], 6, FALSE)</f>
        <v>#N/A</v>
      </c>
      <c r="C1038" t="e">
        <f>VLOOKUP(A1038, Individual_Pitching___Dashboard[], 21,FALSE)/'SP Per G'!B1038</f>
        <v>#N/A</v>
      </c>
      <c r="D1038">
        <f>VLOOKUP(A1038, 'Starter - Projections'!$B$2:$R$1380, 17, FALSE)/VLOOKUP(A1038, 'Starter - Projections'!$B$2:$G$1380, 6, FALSE)</f>
        <v>0</v>
      </c>
    </row>
    <row r="1039" spans="1:4" x14ac:dyDescent="0.45">
      <c r="A1039" t="s">
        <v>1548</v>
      </c>
      <c r="B1039" t="e">
        <f>VLOOKUP(A1039, Individual_Pitching___Dashboard[[Name]:[G]], 6, FALSE)</f>
        <v>#N/A</v>
      </c>
      <c r="C1039" t="e">
        <f>VLOOKUP(A1039, Individual_Pitching___Dashboard[], 21,FALSE)/'SP Per G'!B1039</f>
        <v>#N/A</v>
      </c>
      <c r="D1039">
        <f>VLOOKUP(A1039, 'Starter - Projections'!$B$2:$R$1380, 17, FALSE)/VLOOKUP(A1039, 'Starter - Projections'!$B$2:$G$1380, 6, FALSE)</f>
        <v>-1.1111111111111112E-2</v>
      </c>
    </row>
    <row r="1040" spans="1:4" x14ac:dyDescent="0.45">
      <c r="A1040" t="s">
        <v>1549</v>
      </c>
      <c r="B1040" t="e">
        <f>VLOOKUP(A1040, Individual_Pitching___Dashboard[[Name]:[G]], 6, FALSE)</f>
        <v>#N/A</v>
      </c>
      <c r="C1040" t="e">
        <f>VLOOKUP(A1040, Individual_Pitching___Dashboard[], 21,FALSE)/'SP Per G'!B1040</f>
        <v>#N/A</v>
      </c>
      <c r="D1040">
        <f>VLOOKUP(A1040, 'Starter - Projections'!$B$2:$R$1380, 17, FALSE)/VLOOKUP(A1040, 'Starter - Projections'!$B$2:$G$1380, 6, FALSE)</f>
        <v>-4.1666666666666666E-3</v>
      </c>
    </row>
    <row r="1041" spans="1:4" x14ac:dyDescent="0.45">
      <c r="A1041" t="s">
        <v>1550</v>
      </c>
      <c r="B1041" t="e">
        <f>VLOOKUP(A1041, Individual_Pitching___Dashboard[[Name]:[G]], 6, FALSE)</f>
        <v>#N/A</v>
      </c>
      <c r="C1041" t="e">
        <f>VLOOKUP(A1041, Individual_Pitching___Dashboard[], 21,FALSE)/'SP Per G'!B1041</f>
        <v>#N/A</v>
      </c>
      <c r="D1041">
        <f>VLOOKUP(A1041, 'Starter - Projections'!$B$2:$R$1380, 17, FALSE)/VLOOKUP(A1041, 'Starter - Projections'!$B$2:$G$1380, 6, FALSE)</f>
        <v>-2.7777777777777779E-3</v>
      </c>
    </row>
    <row r="1042" spans="1:4" x14ac:dyDescent="0.45">
      <c r="A1042" t="s">
        <v>1551</v>
      </c>
      <c r="B1042" t="e">
        <f>VLOOKUP(A1042, Individual_Pitching___Dashboard[[Name]:[G]], 6, FALSE)</f>
        <v>#N/A</v>
      </c>
      <c r="C1042" t="e">
        <f>VLOOKUP(A1042, Individual_Pitching___Dashboard[], 21,FALSE)/'SP Per G'!B1042</f>
        <v>#N/A</v>
      </c>
      <c r="D1042">
        <f>VLOOKUP(A1042, 'Starter - Projections'!$B$2:$R$1380, 17, FALSE)/VLOOKUP(A1042, 'Starter - Projections'!$B$2:$G$1380, 6, FALSE)</f>
        <v>-5.8823529411764705E-3</v>
      </c>
    </row>
    <row r="1043" spans="1:4" x14ac:dyDescent="0.45">
      <c r="A1043" t="s">
        <v>1552</v>
      </c>
      <c r="B1043" t="e">
        <f>VLOOKUP(A1043, Individual_Pitching___Dashboard[[Name]:[G]], 6, FALSE)</f>
        <v>#N/A</v>
      </c>
      <c r="C1043" t="e">
        <f>VLOOKUP(A1043, Individual_Pitching___Dashboard[], 21,FALSE)/'SP Per G'!B1043</f>
        <v>#N/A</v>
      </c>
      <c r="D1043">
        <f>VLOOKUP(A1043, 'Starter - Projections'!$B$2:$R$1380, 17, FALSE)/VLOOKUP(A1043, 'Starter - Projections'!$B$2:$G$1380, 6, FALSE)</f>
        <v>-7.1428571428571435E-3</v>
      </c>
    </row>
    <row r="1044" spans="1:4" x14ac:dyDescent="0.45">
      <c r="A1044" t="s">
        <v>1553</v>
      </c>
      <c r="B1044" t="e">
        <f>VLOOKUP(A1044, Individual_Pitching___Dashboard[[Name]:[G]], 6, FALSE)</f>
        <v>#N/A</v>
      </c>
      <c r="C1044" t="e">
        <f>VLOOKUP(A1044, Individual_Pitching___Dashboard[], 21,FALSE)/'SP Per G'!B1044</f>
        <v>#N/A</v>
      </c>
      <c r="D1044">
        <f>VLOOKUP(A1044, 'Starter - Projections'!$B$2:$R$1380, 17, FALSE)/VLOOKUP(A1044, 'Starter - Projections'!$B$2:$G$1380, 6, FALSE)</f>
        <v>-5.4054054054054057E-3</v>
      </c>
    </row>
    <row r="1045" spans="1:4" x14ac:dyDescent="0.45">
      <c r="A1045" t="s">
        <v>1554</v>
      </c>
      <c r="B1045" t="e">
        <f>VLOOKUP(A1045, Individual_Pitching___Dashboard[[Name]:[G]], 6, FALSE)</f>
        <v>#N/A</v>
      </c>
      <c r="C1045" t="e">
        <f>VLOOKUP(A1045, Individual_Pitching___Dashboard[], 21,FALSE)/'SP Per G'!B1045</f>
        <v>#N/A</v>
      </c>
      <c r="D1045">
        <f>VLOOKUP(A1045, 'Starter - Projections'!$B$2:$R$1380, 17, FALSE)/VLOOKUP(A1045, 'Starter - Projections'!$B$2:$G$1380, 6, FALSE)</f>
        <v>-5.263157894736842E-3</v>
      </c>
    </row>
    <row r="1046" spans="1:4" x14ac:dyDescent="0.45">
      <c r="A1046" t="s">
        <v>1555</v>
      </c>
      <c r="B1046" t="e">
        <f>VLOOKUP(A1046, Individual_Pitching___Dashboard[[Name]:[G]], 6, FALSE)</f>
        <v>#N/A</v>
      </c>
      <c r="C1046" t="e">
        <f>VLOOKUP(A1046, Individual_Pitching___Dashboard[], 21,FALSE)/'SP Per G'!B1046</f>
        <v>#N/A</v>
      </c>
      <c r="D1046">
        <f>VLOOKUP(A1046, 'Starter - Projections'!$B$2:$R$1380, 17, FALSE)/VLOOKUP(A1046, 'Starter - Projections'!$B$2:$G$1380, 6, FALSE)</f>
        <v>-6.8965517241379318E-3</v>
      </c>
    </row>
    <row r="1047" spans="1:4" x14ac:dyDescent="0.45">
      <c r="A1047" t="s">
        <v>1556</v>
      </c>
      <c r="B1047" t="e">
        <f>VLOOKUP(A1047, Individual_Pitching___Dashboard[[Name]:[G]], 6, FALSE)</f>
        <v>#N/A</v>
      </c>
      <c r="C1047" t="e">
        <f>VLOOKUP(A1047, Individual_Pitching___Dashboard[], 21,FALSE)/'SP Per G'!B1047</f>
        <v>#N/A</v>
      </c>
      <c r="D1047">
        <f>VLOOKUP(A1047, 'Starter - Projections'!$B$2:$R$1380, 17, FALSE)/VLOOKUP(A1047, 'Starter - Projections'!$B$2:$G$1380, 6, FALSE)</f>
        <v>-8.3333333333333332E-3</v>
      </c>
    </row>
    <row r="1048" spans="1:4" x14ac:dyDescent="0.45">
      <c r="A1048" t="s">
        <v>1557</v>
      </c>
      <c r="B1048" t="e">
        <f>VLOOKUP(A1048, Individual_Pitching___Dashboard[[Name]:[G]], 6, FALSE)</f>
        <v>#N/A</v>
      </c>
      <c r="C1048" t="e">
        <f>VLOOKUP(A1048, Individual_Pitching___Dashboard[], 21,FALSE)/'SP Per G'!B1048</f>
        <v>#N/A</v>
      </c>
      <c r="D1048">
        <f>VLOOKUP(A1048, 'Starter - Projections'!$B$2:$R$1380, 17, FALSE)/VLOOKUP(A1048, 'Starter - Projections'!$B$2:$G$1380, 6, FALSE)</f>
        <v>-7.8947368421052634E-3</v>
      </c>
    </row>
    <row r="1049" spans="1:4" x14ac:dyDescent="0.45">
      <c r="A1049" t="s">
        <v>1558</v>
      </c>
      <c r="B1049" t="e">
        <f>VLOOKUP(A1049, Individual_Pitching___Dashboard[[Name]:[G]], 6, FALSE)</f>
        <v>#N/A</v>
      </c>
      <c r="C1049" t="e">
        <f>VLOOKUP(A1049, Individual_Pitching___Dashboard[], 21,FALSE)/'SP Per G'!B1049</f>
        <v>#N/A</v>
      </c>
      <c r="D1049">
        <f>VLOOKUP(A1049, 'Starter - Projections'!$B$2:$R$1380, 17, FALSE)/VLOOKUP(A1049, 'Starter - Projections'!$B$2:$G$1380, 6, FALSE)</f>
        <v>-0.01</v>
      </c>
    </row>
    <row r="1050" spans="1:4" x14ac:dyDescent="0.45">
      <c r="A1050" t="s">
        <v>1559</v>
      </c>
      <c r="B1050" t="e">
        <f>VLOOKUP(A1050, Individual_Pitching___Dashboard[[Name]:[G]], 6, FALSE)</f>
        <v>#N/A</v>
      </c>
      <c r="C1050" t="e">
        <f>VLOOKUP(A1050, Individual_Pitching___Dashboard[], 21,FALSE)/'SP Per G'!B1050</f>
        <v>#N/A</v>
      </c>
      <c r="D1050">
        <f>VLOOKUP(A1050, 'Starter - Projections'!$B$2:$R$1380, 17, FALSE)/VLOOKUP(A1050, 'Starter - Projections'!$B$2:$G$1380, 6, FALSE)</f>
        <v>-0.01</v>
      </c>
    </row>
    <row r="1051" spans="1:4" x14ac:dyDescent="0.45">
      <c r="A1051" t="s">
        <v>1560</v>
      </c>
      <c r="B1051" t="e">
        <f>VLOOKUP(A1051, Individual_Pitching___Dashboard[[Name]:[G]], 6, FALSE)</f>
        <v>#N/A</v>
      </c>
      <c r="C1051" t="e">
        <f>VLOOKUP(A1051, Individual_Pitching___Dashboard[], 21,FALSE)/'SP Per G'!B1051</f>
        <v>#N/A</v>
      </c>
      <c r="D1051">
        <f>VLOOKUP(A1051, 'Starter - Projections'!$B$2:$R$1380, 17, FALSE)/VLOOKUP(A1051, 'Starter - Projections'!$B$2:$G$1380, 6, FALSE)</f>
        <v>-7.6923076923076919E-3</v>
      </c>
    </row>
    <row r="1052" spans="1:4" x14ac:dyDescent="0.45">
      <c r="A1052" t="s">
        <v>1561</v>
      </c>
      <c r="B1052" t="e">
        <f>VLOOKUP(A1052, Individual_Pitching___Dashboard[[Name]:[G]], 6, FALSE)</f>
        <v>#N/A</v>
      </c>
      <c r="C1052" t="e">
        <f>VLOOKUP(A1052, Individual_Pitching___Dashboard[], 21,FALSE)/'SP Per G'!B1052</f>
        <v>#N/A</v>
      </c>
      <c r="D1052">
        <f>VLOOKUP(A1052, 'Starter - Projections'!$B$2:$R$1380, 17, FALSE)/VLOOKUP(A1052, 'Starter - Projections'!$B$2:$G$1380, 6, FALSE)</f>
        <v>-1.0526315789473684E-2</v>
      </c>
    </row>
    <row r="1053" spans="1:4" x14ac:dyDescent="0.45">
      <c r="A1053" t="s">
        <v>1562</v>
      </c>
      <c r="B1053" t="e">
        <f>VLOOKUP(A1053, Individual_Pitching___Dashboard[[Name]:[G]], 6, FALSE)</f>
        <v>#N/A</v>
      </c>
      <c r="C1053" t="e">
        <f>VLOOKUP(A1053, Individual_Pitching___Dashboard[], 21,FALSE)/'SP Per G'!B1053</f>
        <v>#N/A</v>
      </c>
      <c r="D1053">
        <f>VLOOKUP(A1053, 'Starter - Projections'!$B$2:$R$1380, 17, FALSE)/VLOOKUP(A1053, 'Starter - Projections'!$B$2:$G$1380, 6, FALSE)</f>
        <v>-1.6E-2</v>
      </c>
    </row>
    <row r="1054" spans="1:4" x14ac:dyDescent="0.45">
      <c r="A1054" t="s">
        <v>1563</v>
      </c>
      <c r="B1054" t="e">
        <f>VLOOKUP(A1054, Individual_Pitching___Dashboard[[Name]:[G]], 6, FALSE)</f>
        <v>#N/A</v>
      </c>
      <c r="C1054" t="e">
        <f>VLOOKUP(A1054, Individual_Pitching___Dashboard[], 21,FALSE)/'SP Per G'!B1054</f>
        <v>#N/A</v>
      </c>
      <c r="D1054">
        <f>VLOOKUP(A1054, 'Starter - Projections'!$B$2:$R$1380, 17, FALSE)/VLOOKUP(A1054, 'Starter - Projections'!$B$2:$G$1380, 6, FALSE)</f>
        <v>-1.1764705882352941E-2</v>
      </c>
    </row>
    <row r="1055" spans="1:4" x14ac:dyDescent="0.45">
      <c r="A1055" t="s">
        <v>1564</v>
      </c>
      <c r="B1055" t="e">
        <f>VLOOKUP(A1055, Individual_Pitching___Dashboard[[Name]:[G]], 6, FALSE)</f>
        <v>#N/A</v>
      </c>
      <c r="C1055" t="e">
        <f>VLOOKUP(A1055, Individual_Pitching___Dashboard[], 21,FALSE)/'SP Per G'!B1055</f>
        <v>#N/A</v>
      </c>
      <c r="D1055">
        <f>VLOOKUP(A1055, 'Starter - Projections'!$B$2:$R$1380, 17, FALSE)/VLOOKUP(A1055, 'Starter - Projections'!$B$2:$G$1380, 6, FALSE)</f>
        <v>-1.5625E-2</v>
      </c>
    </row>
    <row r="1056" spans="1:4" x14ac:dyDescent="0.45">
      <c r="A1056" t="s">
        <v>1565</v>
      </c>
      <c r="B1056" t="e">
        <f>VLOOKUP(A1056, Individual_Pitching___Dashboard[[Name]:[G]], 6, FALSE)</f>
        <v>#N/A</v>
      </c>
      <c r="C1056" t="e">
        <f>VLOOKUP(A1056, Individual_Pitching___Dashboard[], 21,FALSE)/'SP Per G'!B1056</f>
        <v>#N/A</v>
      </c>
      <c r="D1056">
        <f>VLOOKUP(A1056, 'Starter - Projections'!$B$2:$R$1380, 17, FALSE)/VLOOKUP(A1056, 'Starter - Projections'!$B$2:$G$1380, 6, FALSE)</f>
        <v>-2.0689655172413793E-2</v>
      </c>
    </row>
    <row r="1057" spans="1:4" x14ac:dyDescent="0.45">
      <c r="A1057" t="s">
        <v>1566</v>
      </c>
      <c r="B1057" t="e">
        <f>VLOOKUP(A1057, Individual_Pitching___Dashboard[[Name]:[G]], 6, FALSE)</f>
        <v>#N/A</v>
      </c>
      <c r="C1057" t="e">
        <f>VLOOKUP(A1057, Individual_Pitching___Dashboard[], 21,FALSE)/'SP Per G'!B1057</f>
        <v>#N/A</v>
      </c>
      <c r="D1057">
        <f>VLOOKUP(A1057, 'Starter - Projections'!$B$2:$R$1380, 17, FALSE)/VLOOKUP(A1057, 'Starter - Projections'!$B$2:$G$1380, 6, FALSE)</f>
        <v>-2.5925925925925925E-2</v>
      </c>
    </row>
    <row r="1058" spans="1:4" x14ac:dyDescent="0.45">
      <c r="A1058" t="s">
        <v>1567</v>
      </c>
      <c r="B1058" t="e">
        <f>VLOOKUP(A1058, Individual_Pitching___Dashboard[[Name]:[G]], 6, FALSE)</f>
        <v>#N/A</v>
      </c>
      <c r="C1058" t="e">
        <f>VLOOKUP(A1058, Individual_Pitching___Dashboard[], 21,FALSE)/'SP Per G'!B1058</f>
        <v>#N/A</v>
      </c>
      <c r="D1058">
        <f>VLOOKUP(A1058, 'Starter - Projections'!$B$2:$R$1380, 17, FALSE)/VLOOKUP(A1058, 'Starter - Projections'!$B$2:$G$1380, 6, FALSE)</f>
        <v>-3.3333333333333333E-2</v>
      </c>
    </row>
    <row r="1059" spans="1:4" x14ac:dyDescent="0.45">
      <c r="A1059" t="s">
        <v>1568</v>
      </c>
      <c r="B1059">
        <f>VLOOKUP(A1059, Individual_Pitching___Dashboard[[Name]:[G]], 6, FALSE)</f>
        <v>9</v>
      </c>
      <c r="C1059">
        <f>VLOOKUP(A1059, Individual_Pitching___Dashboard[], 21,FALSE)/'SP Per G'!B1059</f>
        <v>0</v>
      </c>
      <c r="D1059">
        <f>VLOOKUP(A1059, 'Starter - Projections'!$B$2:$R$1380, 17, FALSE)/VLOOKUP(A1059, 'Starter - Projections'!$B$2:$G$1380, 6, FALSE)</f>
        <v>1.3725490196078431E-2</v>
      </c>
    </row>
    <row r="1060" spans="1:4" x14ac:dyDescent="0.45">
      <c r="A1060" t="s">
        <v>1569</v>
      </c>
      <c r="B1060" t="e">
        <f>VLOOKUP(A1060, Individual_Pitching___Dashboard[[Name]:[G]], 6, FALSE)</f>
        <v>#N/A</v>
      </c>
      <c r="C1060" t="e">
        <f>VLOOKUP(A1060, Individual_Pitching___Dashboard[], 21,FALSE)/'SP Per G'!B1060</f>
        <v>#N/A</v>
      </c>
      <c r="D1060">
        <f>VLOOKUP(A1060, 'Starter - Projections'!$B$2:$R$1380, 17, FALSE)/VLOOKUP(A1060, 'Starter - Projections'!$B$2:$G$1380, 6, FALSE)</f>
        <v>1.0869565217391304E-2</v>
      </c>
    </row>
    <row r="1061" spans="1:4" x14ac:dyDescent="0.45">
      <c r="A1061" t="s">
        <v>1570</v>
      </c>
      <c r="B1061">
        <f>VLOOKUP(A1061, Individual_Pitching___Dashboard[[Name]:[G]], 6, FALSE)</f>
        <v>9</v>
      </c>
      <c r="C1061">
        <f>VLOOKUP(A1061, Individual_Pitching___Dashboard[], 21,FALSE)/'SP Per G'!B1061</f>
        <v>1.1111111111111112E-2</v>
      </c>
      <c r="D1061">
        <f>VLOOKUP(A1061, 'Starter - Projections'!$B$2:$R$1380, 17, FALSE)/VLOOKUP(A1061, 'Starter - Projections'!$B$2:$G$1380, 6, FALSE)</f>
        <v>8.771929824561403E-3</v>
      </c>
    </row>
    <row r="1062" spans="1:4" x14ac:dyDescent="0.45">
      <c r="A1062" t="s">
        <v>1571</v>
      </c>
      <c r="B1062" t="e">
        <f>VLOOKUP(A1062, Individual_Pitching___Dashboard[[Name]:[G]], 6, FALSE)</f>
        <v>#N/A</v>
      </c>
      <c r="C1062" t="e">
        <f>VLOOKUP(A1062, Individual_Pitching___Dashboard[], 21,FALSE)/'SP Per G'!B1062</f>
        <v>#N/A</v>
      </c>
      <c r="D1062">
        <f>VLOOKUP(A1062, 'Starter - Projections'!$B$2:$R$1380, 17, FALSE)/VLOOKUP(A1062, 'Starter - Projections'!$B$2:$G$1380, 6, FALSE)</f>
        <v>6.8965517241379318E-3</v>
      </c>
    </row>
    <row r="1063" spans="1:4" x14ac:dyDescent="0.45">
      <c r="A1063" t="s">
        <v>1572</v>
      </c>
      <c r="B1063" t="e">
        <f>VLOOKUP(A1063, Individual_Pitching___Dashboard[[Name]:[G]], 6, FALSE)</f>
        <v>#N/A</v>
      </c>
      <c r="C1063" t="e">
        <f>VLOOKUP(A1063, Individual_Pitching___Dashboard[], 21,FALSE)/'SP Per G'!B1063</f>
        <v>#N/A</v>
      </c>
      <c r="D1063">
        <f>VLOOKUP(A1063, 'Starter - Projections'!$B$2:$R$1380, 17, FALSE)/VLOOKUP(A1063, 'Starter - Projections'!$B$2:$G$1380, 6, FALSE)</f>
        <v>0.01</v>
      </c>
    </row>
    <row r="1064" spans="1:4" x14ac:dyDescent="0.45">
      <c r="A1064" t="s">
        <v>1573</v>
      </c>
      <c r="B1064" t="e">
        <f>VLOOKUP(A1064, Individual_Pitching___Dashboard[[Name]:[G]], 6, FALSE)</f>
        <v>#N/A</v>
      </c>
      <c r="C1064" t="e">
        <f>VLOOKUP(A1064, Individual_Pitching___Dashboard[], 21,FALSE)/'SP Per G'!B1064</f>
        <v>#N/A</v>
      </c>
      <c r="D1064">
        <f>VLOOKUP(A1064, 'Starter - Projections'!$B$2:$R$1380, 17, FALSE)/VLOOKUP(A1064, 'Starter - Projections'!$B$2:$G$1380, 6, FALSE)</f>
        <v>7.4999999999999997E-3</v>
      </c>
    </row>
    <row r="1065" spans="1:4" x14ac:dyDescent="0.45">
      <c r="A1065" t="s">
        <v>1574</v>
      </c>
      <c r="B1065" t="e">
        <f>VLOOKUP(A1065, Individual_Pitching___Dashboard[[Name]:[G]], 6, FALSE)</f>
        <v>#N/A</v>
      </c>
      <c r="C1065" t="e">
        <f>VLOOKUP(A1065, Individual_Pitching___Dashboard[], 21,FALSE)/'SP Per G'!B1065</f>
        <v>#N/A</v>
      </c>
      <c r="D1065">
        <f>VLOOKUP(A1065, 'Starter - Projections'!$B$2:$R$1380, 17, FALSE)/VLOOKUP(A1065, 'Starter - Projections'!$B$2:$G$1380, 6, FALSE)</f>
        <v>6.1224489795918364E-3</v>
      </c>
    </row>
    <row r="1066" spans="1:4" x14ac:dyDescent="0.45">
      <c r="A1066" t="s">
        <v>1575</v>
      </c>
      <c r="B1066" t="e">
        <f>VLOOKUP(A1066, Individual_Pitching___Dashboard[[Name]:[G]], 6, FALSE)</f>
        <v>#N/A</v>
      </c>
      <c r="C1066" t="e">
        <f>VLOOKUP(A1066, Individual_Pitching___Dashboard[], 21,FALSE)/'SP Per G'!B1066</f>
        <v>#N/A</v>
      </c>
      <c r="D1066">
        <f>VLOOKUP(A1066, 'Starter - Projections'!$B$2:$R$1380, 17, FALSE)/VLOOKUP(A1066, 'Starter - Projections'!$B$2:$G$1380, 6, FALSE)</f>
        <v>6.5217391304347823E-3</v>
      </c>
    </row>
    <row r="1067" spans="1:4" x14ac:dyDescent="0.45">
      <c r="A1067" t="s">
        <v>1576</v>
      </c>
      <c r="B1067" t="e">
        <f>VLOOKUP(A1067, Individual_Pitching___Dashboard[[Name]:[G]], 6, FALSE)</f>
        <v>#N/A</v>
      </c>
      <c r="C1067" t="e">
        <f>VLOOKUP(A1067, Individual_Pitching___Dashboard[], 21,FALSE)/'SP Per G'!B1067</f>
        <v>#N/A</v>
      </c>
      <c r="D1067">
        <f>VLOOKUP(A1067, 'Starter - Projections'!$B$2:$R$1380, 17, FALSE)/VLOOKUP(A1067, 'Starter - Projections'!$B$2:$G$1380, 6, FALSE)</f>
        <v>7.3170731707317069E-3</v>
      </c>
    </row>
    <row r="1068" spans="1:4" x14ac:dyDescent="0.45">
      <c r="A1068" t="s">
        <v>1577</v>
      </c>
      <c r="B1068" t="e">
        <f>VLOOKUP(A1068, Individual_Pitching___Dashboard[[Name]:[G]], 6, FALSE)</f>
        <v>#N/A</v>
      </c>
      <c r="C1068" t="e">
        <f>VLOOKUP(A1068, Individual_Pitching___Dashboard[], 21,FALSE)/'SP Per G'!B1068</f>
        <v>#N/A</v>
      </c>
      <c r="D1068">
        <f>VLOOKUP(A1068, 'Starter - Projections'!$B$2:$R$1380, 17, FALSE)/VLOOKUP(A1068, 'Starter - Projections'!$B$2:$G$1380, 6, FALSE)</f>
        <v>1.4999999999999999E-2</v>
      </c>
    </row>
    <row r="1069" spans="1:4" x14ac:dyDescent="0.45">
      <c r="A1069" t="s">
        <v>1578</v>
      </c>
      <c r="B1069" t="e">
        <f>VLOOKUP(A1069, Individual_Pitching___Dashboard[[Name]:[G]], 6, FALSE)</f>
        <v>#N/A</v>
      </c>
      <c r="C1069" t="e">
        <f>VLOOKUP(A1069, Individual_Pitching___Dashboard[], 21,FALSE)/'SP Per G'!B1069</f>
        <v>#N/A</v>
      </c>
      <c r="D1069">
        <f>VLOOKUP(A1069, 'Starter - Projections'!$B$2:$R$1380, 17, FALSE)/VLOOKUP(A1069, 'Starter - Projections'!$B$2:$G$1380, 6, FALSE)</f>
        <v>5.7692307692307687E-3</v>
      </c>
    </row>
    <row r="1070" spans="1:4" x14ac:dyDescent="0.45">
      <c r="A1070" t="s">
        <v>1579</v>
      </c>
      <c r="B1070" t="e">
        <f>VLOOKUP(A1070, Individual_Pitching___Dashboard[[Name]:[G]], 6, FALSE)</f>
        <v>#N/A</v>
      </c>
      <c r="C1070" t="e">
        <f>VLOOKUP(A1070, Individual_Pitching___Dashboard[], 21,FALSE)/'SP Per G'!B1070</f>
        <v>#N/A</v>
      </c>
      <c r="D1070">
        <f>VLOOKUP(A1070, 'Starter - Projections'!$B$2:$R$1380, 17, FALSE)/VLOOKUP(A1070, 'Starter - Projections'!$B$2:$G$1380, 6, FALSE)</f>
        <v>7.6923076923076919E-3</v>
      </c>
    </row>
    <row r="1071" spans="1:4" x14ac:dyDescent="0.45">
      <c r="A1071" t="s">
        <v>1580</v>
      </c>
      <c r="B1071" t="e">
        <f>VLOOKUP(A1071, Individual_Pitching___Dashboard[[Name]:[G]], 6, FALSE)</f>
        <v>#N/A</v>
      </c>
      <c r="C1071" t="e">
        <f>VLOOKUP(A1071, Individual_Pitching___Dashboard[], 21,FALSE)/'SP Per G'!B1071</f>
        <v>#N/A</v>
      </c>
      <c r="D1071">
        <f>VLOOKUP(A1071, 'Starter - Projections'!$B$2:$R$1380, 17, FALSE)/VLOOKUP(A1071, 'Starter - Projections'!$B$2:$G$1380, 6, FALSE)</f>
        <v>7.1428571428571435E-3</v>
      </c>
    </row>
    <row r="1072" spans="1:4" x14ac:dyDescent="0.45">
      <c r="A1072" t="s">
        <v>1581</v>
      </c>
      <c r="B1072" t="e">
        <f>VLOOKUP(A1072, Individual_Pitching___Dashboard[[Name]:[G]], 6, FALSE)</f>
        <v>#N/A</v>
      </c>
      <c r="C1072" t="e">
        <f>VLOOKUP(A1072, Individual_Pitching___Dashboard[], 21,FALSE)/'SP Per G'!B1072</f>
        <v>#N/A</v>
      </c>
      <c r="D1072">
        <f>VLOOKUP(A1072, 'Starter - Projections'!$B$2:$R$1380, 17, FALSE)/VLOOKUP(A1072, 'Starter - Projections'!$B$2:$G$1380, 6, FALSE)</f>
        <v>5.8823529411764705E-3</v>
      </c>
    </row>
    <row r="1073" spans="1:4" x14ac:dyDescent="0.45">
      <c r="A1073" t="s">
        <v>1582</v>
      </c>
      <c r="B1073" t="e">
        <f>VLOOKUP(A1073, Individual_Pitching___Dashboard[[Name]:[G]], 6, FALSE)</f>
        <v>#N/A</v>
      </c>
      <c r="C1073" t="e">
        <f>VLOOKUP(A1073, Individual_Pitching___Dashboard[], 21,FALSE)/'SP Per G'!B1073</f>
        <v>#N/A</v>
      </c>
      <c r="D1073">
        <f>VLOOKUP(A1073, 'Starter - Projections'!$B$2:$R$1380, 17, FALSE)/VLOOKUP(A1073, 'Starter - Projections'!$B$2:$G$1380, 6, FALSE)</f>
        <v>5.263157894736842E-3</v>
      </c>
    </row>
    <row r="1074" spans="1:4" x14ac:dyDescent="0.45">
      <c r="A1074" t="s">
        <v>1583</v>
      </c>
      <c r="B1074" t="e">
        <f>VLOOKUP(A1074, Individual_Pitching___Dashboard[[Name]:[G]], 6, FALSE)</f>
        <v>#N/A</v>
      </c>
      <c r="C1074" t="e">
        <f>VLOOKUP(A1074, Individual_Pitching___Dashboard[], 21,FALSE)/'SP Per G'!B1074</f>
        <v>#N/A</v>
      </c>
      <c r="D1074">
        <f>VLOOKUP(A1074, 'Starter - Projections'!$B$2:$R$1380, 17, FALSE)/VLOOKUP(A1074, 'Starter - Projections'!$B$2:$G$1380, 6, FALSE)</f>
        <v>5.8823529411764705E-3</v>
      </c>
    </row>
    <row r="1075" spans="1:4" x14ac:dyDescent="0.45">
      <c r="A1075" t="s">
        <v>1584</v>
      </c>
      <c r="B1075" t="e">
        <f>VLOOKUP(A1075, Individual_Pitching___Dashboard[[Name]:[G]], 6, FALSE)</f>
        <v>#N/A</v>
      </c>
      <c r="C1075" t="e">
        <f>VLOOKUP(A1075, Individual_Pitching___Dashboard[], 21,FALSE)/'SP Per G'!B1075</f>
        <v>#N/A</v>
      </c>
      <c r="D1075">
        <f>VLOOKUP(A1075, 'Starter - Projections'!$B$2:$R$1380, 17, FALSE)/VLOOKUP(A1075, 'Starter - Projections'!$B$2:$G$1380, 6, FALSE)</f>
        <v>5.263157894736842E-3</v>
      </c>
    </row>
    <row r="1076" spans="1:4" x14ac:dyDescent="0.45">
      <c r="A1076" t="s">
        <v>1585</v>
      </c>
      <c r="B1076" t="e">
        <f>VLOOKUP(A1076, Individual_Pitching___Dashboard[[Name]:[G]], 6, FALSE)</f>
        <v>#N/A</v>
      </c>
      <c r="C1076" t="e">
        <f>VLOOKUP(A1076, Individual_Pitching___Dashboard[], 21,FALSE)/'SP Per G'!B1076</f>
        <v>#N/A</v>
      </c>
      <c r="D1076">
        <f>VLOOKUP(A1076, 'Starter - Projections'!$B$2:$R$1380, 17, FALSE)/VLOOKUP(A1076, 'Starter - Projections'!$B$2:$G$1380, 6, FALSE)</f>
        <v>6.0606060606060606E-3</v>
      </c>
    </row>
    <row r="1077" spans="1:4" x14ac:dyDescent="0.45">
      <c r="A1077" t="s">
        <v>1586</v>
      </c>
      <c r="B1077">
        <f>VLOOKUP(A1077, Individual_Pitching___Dashboard[[Name]:[G]], 6, FALSE)</f>
        <v>10</v>
      </c>
      <c r="C1077">
        <f>VLOOKUP(A1077, Individual_Pitching___Dashboard[], 21,FALSE)/'SP Per G'!B1077</f>
        <v>0</v>
      </c>
      <c r="D1077">
        <f>VLOOKUP(A1077, 'Starter - Projections'!$B$2:$R$1380, 17, FALSE)/VLOOKUP(A1077, 'Starter - Projections'!$B$2:$G$1380, 6, FALSE)</f>
        <v>4.1666666666666666E-3</v>
      </c>
    </row>
    <row r="1078" spans="1:4" x14ac:dyDescent="0.45">
      <c r="A1078" t="s">
        <v>1587</v>
      </c>
      <c r="B1078" t="e">
        <f>VLOOKUP(A1078, Individual_Pitching___Dashboard[[Name]:[G]], 6, FALSE)</f>
        <v>#N/A</v>
      </c>
      <c r="C1078" t="e">
        <f>VLOOKUP(A1078, Individual_Pitching___Dashboard[], 21,FALSE)/'SP Per G'!B1078</f>
        <v>#N/A</v>
      </c>
      <c r="D1078">
        <f>VLOOKUP(A1078, 'Starter - Projections'!$B$2:$R$1380, 17, FALSE)/VLOOKUP(A1078, 'Starter - Projections'!$B$2:$G$1380, 6, FALSE)</f>
        <v>3.7037037037037038E-3</v>
      </c>
    </row>
    <row r="1079" spans="1:4" x14ac:dyDescent="0.45">
      <c r="A1079" t="s">
        <v>1588</v>
      </c>
      <c r="B1079" t="e">
        <f>VLOOKUP(A1079, Individual_Pitching___Dashboard[[Name]:[G]], 6, FALSE)</f>
        <v>#N/A</v>
      </c>
      <c r="C1079" t="e">
        <f>VLOOKUP(A1079, Individual_Pitching___Dashboard[], 21,FALSE)/'SP Per G'!B1079</f>
        <v>#N/A</v>
      </c>
      <c r="D1079">
        <f>VLOOKUP(A1079, 'Starter - Projections'!$B$2:$R$1380, 17, FALSE)/VLOOKUP(A1079, 'Starter - Projections'!$B$2:$G$1380, 6, FALSE)</f>
        <v>3.8461538461538464E-3</v>
      </c>
    </row>
    <row r="1080" spans="1:4" x14ac:dyDescent="0.45">
      <c r="A1080" t="s">
        <v>1589</v>
      </c>
      <c r="B1080" t="e">
        <f>VLOOKUP(A1080, Individual_Pitching___Dashboard[[Name]:[G]], 6, FALSE)</f>
        <v>#N/A</v>
      </c>
      <c r="C1080" t="e">
        <f>VLOOKUP(A1080, Individual_Pitching___Dashboard[], 21,FALSE)/'SP Per G'!B1080</f>
        <v>#N/A</v>
      </c>
      <c r="D1080">
        <f>VLOOKUP(A1080, 'Starter - Projections'!$B$2:$R$1380, 17, FALSE)/VLOOKUP(A1080, 'Starter - Projections'!$B$2:$G$1380, 6, FALSE)</f>
        <v>2.5000000000000001E-3</v>
      </c>
    </row>
    <row r="1081" spans="1:4" x14ac:dyDescent="0.45">
      <c r="A1081" t="s">
        <v>1590</v>
      </c>
      <c r="B1081" t="e">
        <f>VLOOKUP(A1081, Individual_Pitching___Dashboard[[Name]:[G]], 6, FALSE)</f>
        <v>#N/A</v>
      </c>
      <c r="C1081" t="e">
        <f>VLOOKUP(A1081, Individual_Pitching___Dashboard[], 21,FALSE)/'SP Per G'!B1081</f>
        <v>#N/A</v>
      </c>
      <c r="D1081">
        <f>VLOOKUP(A1081, 'Starter - Projections'!$B$2:$R$1380, 17, FALSE)/VLOOKUP(A1081, 'Starter - Projections'!$B$2:$G$1380, 6, FALSE)</f>
        <v>2.5000000000000001E-3</v>
      </c>
    </row>
    <row r="1082" spans="1:4" x14ac:dyDescent="0.45">
      <c r="A1082" t="s">
        <v>1591</v>
      </c>
      <c r="B1082" t="e">
        <f>VLOOKUP(A1082, Individual_Pitching___Dashboard[[Name]:[G]], 6, FALSE)</f>
        <v>#N/A</v>
      </c>
      <c r="C1082" t="e">
        <f>VLOOKUP(A1082, Individual_Pitching___Dashboard[], 21,FALSE)/'SP Per G'!B1082</f>
        <v>#N/A</v>
      </c>
      <c r="D1082">
        <f>VLOOKUP(A1082, 'Starter - Projections'!$B$2:$R$1380, 17, FALSE)/VLOOKUP(A1082, 'Starter - Projections'!$B$2:$G$1380, 6, FALSE)</f>
        <v>2.7777777777777779E-3</v>
      </c>
    </row>
    <row r="1083" spans="1:4" x14ac:dyDescent="0.45">
      <c r="A1083" t="s">
        <v>1592</v>
      </c>
      <c r="B1083" t="e">
        <f>VLOOKUP(A1083, Individual_Pitching___Dashboard[[Name]:[G]], 6, FALSE)</f>
        <v>#N/A</v>
      </c>
      <c r="C1083" t="e">
        <f>VLOOKUP(A1083, Individual_Pitching___Dashboard[], 21,FALSE)/'SP Per G'!B1083</f>
        <v>#N/A</v>
      </c>
      <c r="D1083">
        <f>VLOOKUP(A1083, 'Starter - Projections'!$B$2:$R$1380, 17, FALSE)/VLOOKUP(A1083, 'Starter - Projections'!$B$2:$G$1380, 6, FALSE)</f>
        <v>0</v>
      </c>
    </row>
    <row r="1084" spans="1:4" x14ac:dyDescent="0.45">
      <c r="A1084" t="s">
        <v>1593</v>
      </c>
      <c r="B1084" t="e">
        <f>VLOOKUP(A1084, Individual_Pitching___Dashboard[[Name]:[G]], 6, FALSE)</f>
        <v>#N/A</v>
      </c>
      <c r="C1084" t="e">
        <f>VLOOKUP(A1084, Individual_Pitching___Dashboard[], 21,FALSE)/'SP Per G'!B1084</f>
        <v>#N/A</v>
      </c>
      <c r="D1084">
        <f>VLOOKUP(A1084, 'Starter - Projections'!$B$2:$R$1380, 17, FALSE)/VLOOKUP(A1084, 'Starter - Projections'!$B$2:$G$1380, 6, FALSE)</f>
        <v>0</v>
      </c>
    </row>
    <row r="1085" spans="1:4" x14ac:dyDescent="0.45">
      <c r="A1085" t="s">
        <v>1594</v>
      </c>
      <c r="B1085" t="e">
        <f>VLOOKUP(A1085, Individual_Pitching___Dashboard[[Name]:[G]], 6, FALSE)</f>
        <v>#N/A</v>
      </c>
      <c r="C1085" t="e">
        <f>VLOOKUP(A1085, Individual_Pitching___Dashboard[], 21,FALSE)/'SP Per G'!B1085</f>
        <v>#N/A</v>
      </c>
      <c r="D1085">
        <f>VLOOKUP(A1085, 'Starter - Projections'!$B$2:$R$1380, 17, FALSE)/VLOOKUP(A1085, 'Starter - Projections'!$B$2:$G$1380, 6, FALSE)</f>
        <v>0</v>
      </c>
    </row>
    <row r="1086" spans="1:4" x14ac:dyDescent="0.45">
      <c r="A1086" t="s">
        <v>1595</v>
      </c>
      <c r="B1086" t="e">
        <f>VLOOKUP(A1086, Individual_Pitching___Dashboard[[Name]:[G]], 6, FALSE)</f>
        <v>#N/A</v>
      </c>
      <c r="C1086" t="e">
        <f>VLOOKUP(A1086, Individual_Pitching___Dashboard[], 21,FALSE)/'SP Per G'!B1086</f>
        <v>#N/A</v>
      </c>
      <c r="D1086">
        <f>VLOOKUP(A1086, 'Starter - Projections'!$B$2:$R$1380, 17, FALSE)/VLOOKUP(A1086, 'Starter - Projections'!$B$2:$G$1380, 6, FALSE)</f>
        <v>0</v>
      </c>
    </row>
    <row r="1087" spans="1:4" x14ac:dyDescent="0.45">
      <c r="A1087" t="s">
        <v>1596</v>
      </c>
      <c r="B1087" t="e">
        <f>VLOOKUP(A1087, Individual_Pitching___Dashboard[[Name]:[G]], 6, FALSE)</f>
        <v>#N/A</v>
      </c>
      <c r="C1087" t="e">
        <f>VLOOKUP(A1087, Individual_Pitching___Dashboard[], 21,FALSE)/'SP Per G'!B1087</f>
        <v>#N/A</v>
      </c>
      <c r="D1087">
        <f>VLOOKUP(A1087, 'Starter - Projections'!$B$2:$R$1380, 17, FALSE)/VLOOKUP(A1087, 'Starter - Projections'!$B$2:$G$1380, 6, FALSE)</f>
        <v>0</v>
      </c>
    </row>
    <row r="1088" spans="1:4" x14ac:dyDescent="0.45">
      <c r="A1088" t="s">
        <v>1597</v>
      </c>
      <c r="B1088" t="e">
        <f>VLOOKUP(A1088, Individual_Pitching___Dashboard[[Name]:[G]], 6, FALSE)</f>
        <v>#N/A</v>
      </c>
      <c r="C1088" t="e">
        <f>VLOOKUP(A1088, Individual_Pitching___Dashboard[], 21,FALSE)/'SP Per G'!B1088</f>
        <v>#N/A</v>
      </c>
      <c r="D1088">
        <f>VLOOKUP(A1088, 'Starter - Projections'!$B$2:$R$1380, 17, FALSE)/VLOOKUP(A1088, 'Starter - Projections'!$B$2:$G$1380, 6, FALSE)</f>
        <v>0</v>
      </c>
    </row>
    <row r="1089" spans="1:4" x14ac:dyDescent="0.45">
      <c r="A1089" t="s">
        <v>1598</v>
      </c>
      <c r="B1089">
        <f>VLOOKUP(A1089, Individual_Pitching___Dashboard[[Name]:[G]], 6, FALSE)</f>
        <v>7</v>
      </c>
      <c r="C1089">
        <f>VLOOKUP(A1089, Individual_Pitching___Dashboard[], 21,FALSE)/'SP Per G'!B1089</f>
        <v>1.4285714285714287E-2</v>
      </c>
      <c r="D1089">
        <f>VLOOKUP(A1089, 'Starter - Projections'!$B$2:$R$1380, 17, FALSE)/VLOOKUP(A1089, 'Starter - Projections'!$B$2:$G$1380, 6, FALSE)</f>
        <v>0</v>
      </c>
    </row>
    <row r="1090" spans="1:4" x14ac:dyDescent="0.45">
      <c r="A1090" t="s">
        <v>1599</v>
      </c>
      <c r="B1090" t="e">
        <f>VLOOKUP(A1090, Individual_Pitching___Dashboard[[Name]:[G]], 6, FALSE)</f>
        <v>#N/A</v>
      </c>
      <c r="C1090" t="e">
        <f>VLOOKUP(A1090, Individual_Pitching___Dashboard[], 21,FALSE)/'SP Per G'!B1090</f>
        <v>#N/A</v>
      </c>
      <c r="D1090">
        <f>VLOOKUP(A1090, 'Starter - Projections'!$B$2:$R$1380, 17, FALSE)/VLOOKUP(A1090, 'Starter - Projections'!$B$2:$G$1380, 6, FALSE)</f>
        <v>-3.4482758620689659E-3</v>
      </c>
    </row>
    <row r="1091" spans="1:4" x14ac:dyDescent="0.45">
      <c r="A1091" t="s">
        <v>1600</v>
      </c>
      <c r="B1091" t="e">
        <f>VLOOKUP(A1091, Individual_Pitching___Dashboard[[Name]:[G]], 6, FALSE)</f>
        <v>#N/A</v>
      </c>
      <c r="C1091" t="e">
        <f>VLOOKUP(A1091, Individual_Pitching___Dashboard[], 21,FALSE)/'SP Per G'!B1091</f>
        <v>#N/A</v>
      </c>
      <c r="D1091">
        <f>VLOOKUP(A1091, 'Starter - Projections'!$B$2:$R$1380, 17, FALSE)/VLOOKUP(A1091, 'Starter - Projections'!$B$2:$G$1380, 6, FALSE)</f>
        <v>-4.0000000000000001E-3</v>
      </c>
    </row>
    <row r="1092" spans="1:4" x14ac:dyDescent="0.45">
      <c r="A1092" t="s">
        <v>1601</v>
      </c>
      <c r="B1092" t="e">
        <f>VLOOKUP(A1092, Individual_Pitching___Dashboard[[Name]:[G]], 6, FALSE)</f>
        <v>#N/A</v>
      </c>
      <c r="C1092" t="e">
        <f>VLOOKUP(A1092, Individual_Pitching___Dashboard[], 21,FALSE)/'SP Per G'!B1092</f>
        <v>#N/A</v>
      </c>
      <c r="D1092">
        <f>VLOOKUP(A1092, 'Starter - Projections'!$B$2:$R$1380, 17, FALSE)/VLOOKUP(A1092, 'Starter - Projections'!$B$2:$G$1380, 6, FALSE)</f>
        <v>-2.2222222222222222E-3</v>
      </c>
    </row>
    <row r="1093" spans="1:4" x14ac:dyDescent="0.45">
      <c r="A1093" t="s">
        <v>1602</v>
      </c>
      <c r="B1093" t="e">
        <f>VLOOKUP(A1093, Individual_Pitching___Dashboard[[Name]:[G]], 6, FALSE)</f>
        <v>#N/A</v>
      </c>
      <c r="C1093" t="e">
        <f>VLOOKUP(A1093, Individual_Pitching___Dashboard[], 21,FALSE)/'SP Per G'!B1093</f>
        <v>#N/A</v>
      </c>
      <c r="D1093">
        <f>VLOOKUP(A1093, 'Starter - Projections'!$B$2:$R$1380, 17, FALSE)/VLOOKUP(A1093, 'Starter - Projections'!$B$2:$G$1380, 6, FALSE)</f>
        <v>-5.8823529411764705E-3</v>
      </c>
    </row>
    <row r="1094" spans="1:4" x14ac:dyDescent="0.45">
      <c r="A1094" t="s">
        <v>1603</v>
      </c>
      <c r="B1094" t="e">
        <f>VLOOKUP(A1094, Individual_Pitching___Dashboard[[Name]:[G]], 6, FALSE)</f>
        <v>#N/A</v>
      </c>
      <c r="C1094" t="e">
        <f>VLOOKUP(A1094, Individual_Pitching___Dashboard[], 21,FALSE)/'SP Per G'!B1094</f>
        <v>#N/A</v>
      </c>
      <c r="D1094">
        <f>VLOOKUP(A1094, 'Starter - Projections'!$B$2:$R$1380, 17, FALSE)/VLOOKUP(A1094, 'Starter - Projections'!$B$2:$G$1380, 6, FALSE)</f>
        <v>-2.2727272727272731E-3</v>
      </c>
    </row>
    <row r="1095" spans="1:4" x14ac:dyDescent="0.45">
      <c r="A1095" t="s">
        <v>1604</v>
      </c>
      <c r="B1095" t="e">
        <f>VLOOKUP(A1095, Individual_Pitching___Dashboard[[Name]:[G]], 6, FALSE)</f>
        <v>#N/A</v>
      </c>
      <c r="C1095" t="e">
        <f>VLOOKUP(A1095, Individual_Pitching___Dashboard[], 21,FALSE)/'SP Per G'!B1095</f>
        <v>#N/A</v>
      </c>
      <c r="D1095">
        <f>VLOOKUP(A1095, 'Starter - Projections'!$B$2:$R$1380, 17, FALSE)/VLOOKUP(A1095, 'Starter - Projections'!$B$2:$G$1380, 6, FALSE)</f>
        <v>-3.1250000000000002E-3</v>
      </c>
    </row>
    <row r="1096" spans="1:4" x14ac:dyDescent="0.45">
      <c r="A1096" t="s">
        <v>1605</v>
      </c>
      <c r="B1096" t="e">
        <f>VLOOKUP(A1096, Individual_Pitching___Dashboard[[Name]:[G]], 6, FALSE)</f>
        <v>#N/A</v>
      </c>
      <c r="C1096" t="e">
        <f>VLOOKUP(A1096, Individual_Pitching___Dashboard[], 21,FALSE)/'SP Per G'!B1096</f>
        <v>#N/A</v>
      </c>
      <c r="D1096">
        <f>VLOOKUP(A1096, 'Starter - Projections'!$B$2:$R$1380, 17, FALSE)/VLOOKUP(A1096, 'Starter - Projections'!$B$2:$G$1380, 6, FALSE)</f>
        <v>-1.8518518518518519E-3</v>
      </c>
    </row>
    <row r="1097" spans="1:4" x14ac:dyDescent="0.45">
      <c r="A1097" t="s">
        <v>1606</v>
      </c>
      <c r="B1097" t="e">
        <f>VLOOKUP(A1097, Individual_Pitching___Dashboard[[Name]:[G]], 6, FALSE)</f>
        <v>#N/A</v>
      </c>
      <c r="C1097" t="e">
        <f>VLOOKUP(A1097, Individual_Pitching___Dashboard[], 21,FALSE)/'SP Per G'!B1097</f>
        <v>#N/A</v>
      </c>
      <c r="D1097">
        <f>VLOOKUP(A1097, 'Starter - Projections'!$B$2:$R$1380, 17, FALSE)/VLOOKUP(A1097, 'Starter - Projections'!$B$2:$G$1380, 6, FALSE)</f>
        <v>-2.5641025641025641E-3</v>
      </c>
    </row>
    <row r="1098" spans="1:4" x14ac:dyDescent="0.45">
      <c r="A1098" t="s">
        <v>1607</v>
      </c>
      <c r="B1098" t="e">
        <f>VLOOKUP(A1098, Individual_Pitching___Dashboard[[Name]:[G]], 6, FALSE)</f>
        <v>#N/A</v>
      </c>
      <c r="C1098" t="e">
        <f>VLOOKUP(A1098, Individual_Pitching___Dashboard[], 21,FALSE)/'SP Per G'!B1098</f>
        <v>#N/A</v>
      </c>
      <c r="D1098">
        <f>VLOOKUP(A1098, 'Starter - Projections'!$B$2:$R$1380, 17, FALSE)/VLOOKUP(A1098, 'Starter - Projections'!$B$2:$G$1380, 6, FALSE)</f>
        <v>-2.2222222222222222E-3</v>
      </c>
    </row>
    <row r="1099" spans="1:4" x14ac:dyDescent="0.45">
      <c r="A1099" t="s">
        <v>1608</v>
      </c>
      <c r="B1099" t="e">
        <f>VLOOKUP(A1099, Individual_Pitching___Dashboard[[Name]:[G]], 6, FALSE)</f>
        <v>#N/A</v>
      </c>
      <c r="C1099" t="e">
        <f>VLOOKUP(A1099, Individual_Pitching___Dashboard[], 21,FALSE)/'SP Per G'!B1099</f>
        <v>#N/A</v>
      </c>
      <c r="D1099">
        <f>VLOOKUP(A1099, 'Starter - Projections'!$B$2:$R$1380, 17, FALSE)/VLOOKUP(A1099, 'Starter - Projections'!$B$2:$G$1380, 6, FALSE)</f>
        <v>-5.263157894736842E-3</v>
      </c>
    </row>
    <row r="1100" spans="1:4" x14ac:dyDescent="0.45">
      <c r="A1100" t="s">
        <v>1609</v>
      </c>
      <c r="B1100" t="e">
        <f>VLOOKUP(A1100, Individual_Pitching___Dashboard[[Name]:[G]], 6, FALSE)</f>
        <v>#N/A</v>
      </c>
      <c r="C1100" t="e">
        <f>VLOOKUP(A1100, Individual_Pitching___Dashboard[], 21,FALSE)/'SP Per G'!B1100</f>
        <v>#N/A</v>
      </c>
      <c r="D1100">
        <f>VLOOKUP(A1100, 'Starter - Projections'!$B$2:$R$1380, 17, FALSE)/VLOOKUP(A1100, 'Starter - Projections'!$B$2:$G$1380, 6, FALSE)</f>
        <v>-8.3333333333333332E-3</v>
      </c>
    </row>
    <row r="1101" spans="1:4" x14ac:dyDescent="0.45">
      <c r="A1101" t="s">
        <v>1610</v>
      </c>
      <c r="B1101" t="e">
        <f>VLOOKUP(A1101, Individual_Pitching___Dashboard[[Name]:[G]], 6, FALSE)</f>
        <v>#N/A</v>
      </c>
      <c r="C1101" t="e">
        <f>VLOOKUP(A1101, Individual_Pitching___Dashboard[], 21,FALSE)/'SP Per G'!B1101</f>
        <v>#N/A</v>
      </c>
      <c r="D1101">
        <f>VLOOKUP(A1101, 'Starter - Projections'!$B$2:$R$1380, 17, FALSE)/VLOOKUP(A1101, 'Starter - Projections'!$B$2:$G$1380, 6, FALSE)</f>
        <v>-7.4074074074074077E-3</v>
      </c>
    </row>
    <row r="1102" spans="1:4" x14ac:dyDescent="0.45">
      <c r="A1102" t="s">
        <v>1611</v>
      </c>
      <c r="B1102" t="e">
        <f>VLOOKUP(A1102, Individual_Pitching___Dashboard[[Name]:[G]], 6, FALSE)</f>
        <v>#N/A</v>
      </c>
      <c r="C1102" t="e">
        <f>VLOOKUP(A1102, Individual_Pitching___Dashboard[], 21,FALSE)/'SP Per G'!B1102</f>
        <v>#N/A</v>
      </c>
      <c r="D1102">
        <f>VLOOKUP(A1102, 'Starter - Projections'!$B$2:$R$1380, 17, FALSE)/VLOOKUP(A1102, 'Starter - Projections'!$B$2:$G$1380, 6, FALSE)</f>
        <v>-8.0000000000000002E-3</v>
      </c>
    </row>
    <row r="1103" spans="1:4" x14ac:dyDescent="0.45">
      <c r="A1103" t="s">
        <v>1612</v>
      </c>
      <c r="B1103" t="e">
        <f>VLOOKUP(A1103, Individual_Pitching___Dashboard[[Name]:[G]], 6, FALSE)</f>
        <v>#N/A</v>
      </c>
      <c r="C1103" t="e">
        <f>VLOOKUP(A1103, Individual_Pitching___Dashboard[], 21,FALSE)/'SP Per G'!B1103</f>
        <v>#N/A</v>
      </c>
      <c r="D1103">
        <f>VLOOKUP(A1103, 'Starter - Projections'!$B$2:$R$1380, 17, FALSE)/VLOOKUP(A1103, 'Starter - Projections'!$B$2:$G$1380, 6, FALSE)</f>
        <v>-6.2500000000000003E-3</v>
      </c>
    </row>
    <row r="1104" spans="1:4" x14ac:dyDescent="0.45">
      <c r="A1104" t="s">
        <v>1613</v>
      </c>
      <c r="B1104" t="e">
        <f>VLOOKUP(A1104, Individual_Pitching___Dashboard[[Name]:[G]], 6, FALSE)</f>
        <v>#N/A</v>
      </c>
      <c r="C1104" t="e">
        <f>VLOOKUP(A1104, Individual_Pitching___Dashboard[], 21,FALSE)/'SP Per G'!B1104</f>
        <v>#N/A</v>
      </c>
      <c r="D1104">
        <f>VLOOKUP(A1104, 'Starter - Projections'!$B$2:$R$1380, 17, FALSE)/VLOOKUP(A1104, 'Starter - Projections'!$B$2:$G$1380, 6, FALSE)</f>
        <v>-5.263157894736842E-3</v>
      </c>
    </row>
    <row r="1105" spans="1:4" x14ac:dyDescent="0.45">
      <c r="A1105" t="s">
        <v>1614</v>
      </c>
      <c r="B1105" t="e">
        <f>VLOOKUP(A1105, Individual_Pitching___Dashboard[[Name]:[G]], 6, FALSE)</f>
        <v>#N/A</v>
      </c>
      <c r="C1105" t="e">
        <f>VLOOKUP(A1105, Individual_Pitching___Dashboard[], 21,FALSE)/'SP Per G'!B1105</f>
        <v>#N/A</v>
      </c>
      <c r="D1105">
        <f>VLOOKUP(A1105, 'Starter - Projections'!$B$2:$R$1380, 17, FALSE)/VLOOKUP(A1105, 'Starter - Projections'!$B$2:$G$1380, 6, FALSE)</f>
        <v>-5.4054054054054057E-3</v>
      </c>
    </row>
    <row r="1106" spans="1:4" x14ac:dyDescent="0.45">
      <c r="A1106" t="s">
        <v>1615</v>
      </c>
      <c r="B1106" t="e">
        <f>VLOOKUP(A1106, Individual_Pitching___Dashboard[[Name]:[G]], 6, FALSE)</f>
        <v>#N/A</v>
      </c>
      <c r="C1106" t="e">
        <f>VLOOKUP(A1106, Individual_Pitching___Dashboard[], 21,FALSE)/'SP Per G'!B1106</f>
        <v>#N/A</v>
      </c>
      <c r="D1106">
        <f>VLOOKUP(A1106, 'Starter - Projections'!$B$2:$R$1380, 17, FALSE)/VLOOKUP(A1106, 'Starter - Projections'!$B$2:$G$1380, 6, FALSE)</f>
        <v>-8.5714285714285719E-3</v>
      </c>
    </row>
    <row r="1107" spans="1:4" x14ac:dyDescent="0.45">
      <c r="A1107" t="s">
        <v>1616</v>
      </c>
      <c r="B1107" t="e">
        <f>VLOOKUP(A1107, Individual_Pitching___Dashboard[[Name]:[G]], 6, FALSE)</f>
        <v>#N/A</v>
      </c>
      <c r="C1107" t="e">
        <f>VLOOKUP(A1107, Individual_Pitching___Dashboard[], 21,FALSE)/'SP Per G'!B1107</f>
        <v>#N/A</v>
      </c>
      <c r="D1107">
        <f>VLOOKUP(A1107, 'Starter - Projections'!$B$2:$R$1380, 17, FALSE)/VLOOKUP(A1107, 'Starter - Projections'!$B$2:$G$1380, 6, FALSE)</f>
        <v>-1.1538461538461537E-2</v>
      </c>
    </row>
    <row r="1108" spans="1:4" x14ac:dyDescent="0.45">
      <c r="A1108" t="s">
        <v>1617</v>
      </c>
      <c r="B1108" t="e">
        <f>VLOOKUP(A1108, Individual_Pitching___Dashboard[[Name]:[G]], 6, FALSE)</f>
        <v>#N/A</v>
      </c>
      <c r="C1108" t="e">
        <f>VLOOKUP(A1108, Individual_Pitching___Dashboard[], 21,FALSE)/'SP Per G'!B1108</f>
        <v>#N/A</v>
      </c>
      <c r="D1108">
        <f>VLOOKUP(A1108, 'Starter - Projections'!$B$2:$R$1380, 17, FALSE)/VLOOKUP(A1108, 'Starter - Projections'!$B$2:$G$1380, 6, FALSE)</f>
        <v>-1.4285714285714287E-2</v>
      </c>
    </row>
    <row r="1109" spans="1:4" x14ac:dyDescent="0.45">
      <c r="A1109" t="s">
        <v>1618</v>
      </c>
      <c r="B1109" t="e">
        <f>VLOOKUP(A1109, Individual_Pitching___Dashboard[[Name]:[G]], 6, FALSE)</f>
        <v>#N/A</v>
      </c>
      <c r="C1109" t="e">
        <f>VLOOKUP(A1109, Individual_Pitching___Dashboard[], 21,FALSE)/'SP Per G'!B1109</f>
        <v>#N/A</v>
      </c>
      <c r="D1109">
        <f>VLOOKUP(A1109, 'Starter - Projections'!$B$2:$R$1380, 17, FALSE)/VLOOKUP(A1109, 'Starter - Projections'!$B$2:$G$1380, 6, FALSE)</f>
        <v>-1.1764705882352941E-2</v>
      </c>
    </row>
    <row r="1110" spans="1:4" x14ac:dyDescent="0.45">
      <c r="A1110" t="s">
        <v>1619</v>
      </c>
      <c r="B1110" t="e">
        <f>VLOOKUP(A1110, Individual_Pitching___Dashboard[[Name]:[G]], 6, FALSE)</f>
        <v>#N/A</v>
      </c>
      <c r="C1110" t="e">
        <f>VLOOKUP(A1110, Individual_Pitching___Dashboard[], 21,FALSE)/'SP Per G'!B1110</f>
        <v>#N/A</v>
      </c>
      <c r="D1110">
        <f>VLOOKUP(A1110, 'Starter - Projections'!$B$2:$R$1380, 17, FALSE)/VLOOKUP(A1110, 'Starter - Projections'!$B$2:$G$1380, 6, FALSE)</f>
        <v>-1.3333333333333334E-2</v>
      </c>
    </row>
    <row r="1111" spans="1:4" x14ac:dyDescent="0.45">
      <c r="A1111" t="s">
        <v>1620</v>
      </c>
      <c r="B1111" t="e">
        <f>VLOOKUP(A1111, Individual_Pitching___Dashboard[[Name]:[G]], 6, FALSE)</f>
        <v>#N/A</v>
      </c>
      <c r="C1111" t="e">
        <f>VLOOKUP(A1111, Individual_Pitching___Dashboard[], 21,FALSE)/'SP Per G'!B1111</f>
        <v>#N/A</v>
      </c>
      <c r="D1111">
        <f>VLOOKUP(A1111, 'Starter - Projections'!$B$2:$R$1380, 17, FALSE)/VLOOKUP(A1111, 'Starter - Projections'!$B$2:$G$1380, 6, FALSE)</f>
        <v>-1.1764705882352941E-2</v>
      </c>
    </row>
    <row r="1112" spans="1:4" x14ac:dyDescent="0.45">
      <c r="A1112" t="s">
        <v>1621</v>
      </c>
      <c r="B1112" t="e">
        <f>VLOOKUP(A1112, Individual_Pitching___Dashboard[[Name]:[G]], 6, FALSE)</f>
        <v>#N/A</v>
      </c>
      <c r="C1112" t="e">
        <f>VLOOKUP(A1112, Individual_Pitching___Dashboard[], 21,FALSE)/'SP Per G'!B1112</f>
        <v>#N/A</v>
      </c>
      <c r="D1112">
        <f>VLOOKUP(A1112, 'Starter - Projections'!$B$2:$R$1380, 17, FALSE)/VLOOKUP(A1112, 'Starter - Projections'!$B$2:$G$1380, 6, FALSE)</f>
        <v>-1.0810810810810811E-2</v>
      </c>
    </row>
    <row r="1113" spans="1:4" x14ac:dyDescent="0.45">
      <c r="A1113" t="s">
        <v>1622</v>
      </c>
      <c r="B1113" t="e">
        <f>VLOOKUP(A1113, Individual_Pitching___Dashboard[[Name]:[G]], 6, FALSE)</f>
        <v>#N/A</v>
      </c>
      <c r="C1113" t="e">
        <f>VLOOKUP(A1113, Individual_Pitching___Dashboard[], 21,FALSE)/'SP Per G'!B1113</f>
        <v>#N/A</v>
      </c>
      <c r="D1113">
        <f>VLOOKUP(A1113, 'Starter - Projections'!$B$2:$R$1380, 17, FALSE)/VLOOKUP(A1113, 'Starter - Projections'!$B$2:$G$1380, 6, FALSE)</f>
        <v>-2.0833333333333332E-2</v>
      </c>
    </row>
    <row r="1114" spans="1:4" x14ac:dyDescent="0.45">
      <c r="A1114" t="s">
        <v>1623</v>
      </c>
      <c r="B1114" t="e">
        <f>VLOOKUP(A1114, Individual_Pitching___Dashboard[[Name]:[G]], 6, FALSE)</f>
        <v>#N/A</v>
      </c>
      <c r="C1114" t="e">
        <f>VLOOKUP(A1114, Individual_Pitching___Dashboard[], 21,FALSE)/'SP Per G'!B1114</f>
        <v>#N/A</v>
      </c>
      <c r="D1114">
        <f>VLOOKUP(A1114, 'Starter - Projections'!$B$2:$R$1380, 17, FALSE)/VLOOKUP(A1114, 'Starter - Projections'!$B$2:$G$1380, 6, FALSE)</f>
        <v>-1.7857142857142856E-2</v>
      </c>
    </row>
    <row r="1115" spans="1:4" x14ac:dyDescent="0.45">
      <c r="A1115" t="s">
        <v>1624</v>
      </c>
      <c r="B1115" t="e">
        <f>VLOOKUP(A1115, Individual_Pitching___Dashboard[[Name]:[G]], 6, FALSE)</f>
        <v>#N/A</v>
      </c>
      <c r="C1115" t="e">
        <f>VLOOKUP(A1115, Individual_Pitching___Dashboard[], 21,FALSE)/'SP Per G'!B1115</f>
        <v>#N/A</v>
      </c>
      <c r="D1115">
        <f>VLOOKUP(A1115, 'Starter - Projections'!$B$2:$R$1380, 17, FALSE)/VLOOKUP(A1115, 'Starter - Projections'!$B$2:$G$1380, 6, FALSE)</f>
        <v>-1.8181818181818181E-2</v>
      </c>
    </row>
    <row r="1116" spans="1:4" x14ac:dyDescent="0.45">
      <c r="A1116" t="s">
        <v>1625</v>
      </c>
      <c r="B1116" t="e">
        <f>VLOOKUP(A1116, Individual_Pitching___Dashboard[[Name]:[G]], 6, FALSE)</f>
        <v>#N/A</v>
      </c>
      <c r="C1116" t="e">
        <f>VLOOKUP(A1116, Individual_Pitching___Dashboard[], 21,FALSE)/'SP Per G'!B1116</f>
        <v>#N/A</v>
      </c>
      <c r="D1116">
        <f>VLOOKUP(A1116, 'Starter - Projections'!$B$2:$R$1380, 17, FALSE)/VLOOKUP(A1116, 'Starter - Projections'!$B$2:$G$1380, 6, FALSE)</f>
        <v>-4.2857142857142858E-2</v>
      </c>
    </row>
    <row r="1117" spans="1:4" x14ac:dyDescent="0.45">
      <c r="A1117" t="s">
        <v>570</v>
      </c>
      <c r="B1117" t="e">
        <f>VLOOKUP(A1117, Individual_Pitching___Dashboard[[Name]:[G]], 6, FALSE)</f>
        <v>#N/A</v>
      </c>
      <c r="C1117" t="e">
        <f>VLOOKUP(A1117, Individual_Pitching___Dashboard[], 21,FALSE)/'SP Per G'!B1117</f>
        <v>#N/A</v>
      </c>
      <c r="D1117">
        <f>VLOOKUP(A1117, 'Starter - Projections'!$B$2:$R$1380, 17, FALSE)/VLOOKUP(A1117, 'Starter - Projections'!$B$2:$G$1380, 6, FALSE)</f>
        <v>1.5789473684210527E-2</v>
      </c>
    </row>
    <row r="1118" spans="1:4" x14ac:dyDescent="0.45">
      <c r="A1118" t="s">
        <v>1626</v>
      </c>
      <c r="B1118" t="e">
        <f>VLOOKUP(A1118, Individual_Pitching___Dashboard[[Name]:[G]], 6, FALSE)</f>
        <v>#N/A</v>
      </c>
      <c r="C1118" t="e">
        <f>VLOOKUP(A1118, Individual_Pitching___Dashboard[], 21,FALSE)/'SP Per G'!B1118</f>
        <v>#N/A</v>
      </c>
      <c r="D1118">
        <f>VLOOKUP(A1118, 'Starter - Projections'!$B$2:$R$1380, 17, FALSE)/VLOOKUP(A1118, 'Starter - Projections'!$B$2:$G$1380, 6, FALSE)</f>
        <v>1.4705882352941176E-2</v>
      </c>
    </row>
    <row r="1119" spans="1:4" x14ac:dyDescent="0.45">
      <c r="A1119" t="s">
        <v>1627</v>
      </c>
      <c r="B1119" t="e">
        <f>VLOOKUP(A1119, Individual_Pitching___Dashboard[[Name]:[G]], 6, FALSE)</f>
        <v>#N/A</v>
      </c>
      <c r="C1119" t="e">
        <f>VLOOKUP(A1119, Individual_Pitching___Dashboard[], 21,FALSE)/'SP Per G'!B1119</f>
        <v>#N/A</v>
      </c>
      <c r="D1119">
        <f>VLOOKUP(A1119, 'Starter - Projections'!$B$2:$R$1380, 17, FALSE)/VLOOKUP(A1119, 'Starter - Projections'!$B$2:$G$1380, 6, FALSE)</f>
        <v>1.3513513513513514E-2</v>
      </c>
    </row>
    <row r="1120" spans="1:4" x14ac:dyDescent="0.45">
      <c r="A1120" t="s">
        <v>1628</v>
      </c>
      <c r="B1120" t="e">
        <f>VLOOKUP(A1120, Individual_Pitching___Dashboard[[Name]:[G]], 6, FALSE)</f>
        <v>#N/A</v>
      </c>
      <c r="C1120" t="e">
        <f>VLOOKUP(A1120, Individual_Pitching___Dashboard[], 21,FALSE)/'SP Per G'!B1120</f>
        <v>#N/A</v>
      </c>
      <c r="D1120">
        <f>VLOOKUP(A1120, 'Starter - Projections'!$B$2:$R$1380, 17, FALSE)/VLOOKUP(A1120, 'Starter - Projections'!$B$2:$G$1380, 6, FALSE)</f>
        <v>1.4705882352941176E-2</v>
      </c>
    </row>
    <row r="1121" spans="1:4" x14ac:dyDescent="0.45">
      <c r="A1121" t="s">
        <v>1629</v>
      </c>
      <c r="B1121" t="e">
        <f>VLOOKUP(A1121, Individual_Pitching___Dashboard[[Name]:[G]], 6, FALSE)</f>
        <v>#N/A</v>
      </c>
      <c r="C1121" t="e">
        <f>VLOOKUP(A1121, Individual_Pitching___Dashboard[], 21,FALSE)/'SP Per G'!B1121</f>
        <v>#N/A</v>
      </c>
      <c r="D1121">
        <f>VLOOKUP(A1121, 'Starter - Projections'!$B$2:$R$1380, 17, FALSE)/VLOOKUP(A1121, 'Starter - Projections'!$B$2:$G$1380, 6, FALSE)</f>
        <v>8.3333333333333332E-3</v>
      </c>
    </row>
    <row r="1122" spans="1:4" x14ac:dyDescent="0.45">
      <c r="A1122" t="s">
        <v>1630</v>
      </c>
      <c r="B1122">
        <f>VLOOKUP(A1122, Individual_Pitching___Dashboard[[Name]:[G]], 6, FALSE)</f>
        <v>8</v>
      </c>
      <c r="C1122">
        <f>VLOOKUP(A1122, Individual_Pitching___Dashboard[], 21,FALSE)/'SP Per G'!B1122</f>
        <v>3.7499999999999999E-2</v>
      </c>
      <c r="D1122">
        <f>VLOOKUP(A1122, 'Starter - Projections'!$B$2:$R$1380, 17, FALSE)/VLOOKUP(A1122, 'Starter - Projections'!$B$2:$G$1380, 6, FALSE)</f>
        <v>1.0256410256410256E-2</v>
      </c>
    </row>
    <row r="1123" spans="1:4" x14ac:dyDescent="0.45">
      <c r="A1123" t="s">
        <v>1631</v>
      </c>
      <c r="B1123" t="e">
        <f>VLOOKUP(A1123, Individual_Pitching___Dashboard[[Name]:[G]], 6, FALSE)</f>
        <v>#N/A</v>
      </c>
      <c r="C1123" t="e">
        <f>VLOOKUP(A1123, Individual_Pitching___Dashboard[], 21,FALSE)/'SP Per G'!B1123</f>
        <v>#N/A</v>
      </c>
      <c r="D1123">
        <f>VLOOKUP(A1123, 'Starter - Projections'!$B$2:$R$1380, 17, FALSE)/VLOOKUP(A1123, 'Starter - Projections'!$B$2:$G$1380, 6, FALSE)</f>
        <v>6.5573770491803279E-3</v>
      </c>
    </row>
    <row r="1124" spans="1:4" x14ac:dyDescent="0.45">
      <c r="A1124" t="s">
        <v>1632</v>
      </c>
      <c r="B1124">
        <f>VLOOKUP(A1124, Individual_Pitching___Dashboard[[Name]:[G]], 6, FALSE)</f>
        <v>11</v>
      </c>
      <c r="C1124">
        <f>VLOOKUP(A1124, Individual_Pitching___Dashboard[], 21,FALSE)/'SP Per G'!B1124</f>
        <v>1.8181818181818184E-2</v>
      </c>
      <c r="D1124">
        <f>VLOOKUP(A1124, 'Starter - Projections'!$B$2:$R$1380, 17, FALSE)/VLOOKUP(A1124, 'Starter - Projections'!$B$2:$G$1380, 6, FALSE)</f>
        <v>7.6923076923076927E-3</v>
      </c>
    </row>
    <row r="1125" spans="1:4" x14ac:dyDescent="0.45">
      <c r="A1125" t="s">
        <v>1633</v>
      </c>
      <c r="B1125">
        <f>VLOOKUP(A1125, Individual_Pitching___Dashboard[[Name]:[G]], 6, FALSE)</f>
        <v>10</v>
      </c>
      <c r="C1125">
        <f>VLOOKUP(A1125, Individual_Pitching___Dashboard[], 21,FALSE)/'SP Per G'!B1125</f>
        <v>0</v>
      </c>
      <c r="D1125">
        <f>VLOOKUP(A1125, 'Starter - Projections'!$B$2:$R$1380, 17, FALSE)/VLOOKUP(A1125, 'Starter - Projections'!$B$2:$G$1380, 6, FALSE)</f>
        <v>4.9180327868852455E-3</v>
      </c>
    </row>
    <row r="1126" spans="1:4" x14ac:dyDescent="0.45">
      <c r="A1126" t="s">
        <v>1634</v>
      </c>
      <c r="B1126" t="e">
        <f>VLOOKUP(A1126, Individual_Pitching___Dashboard[[Name]:[G]], 6, FALSE)</f>
        <v>#N/A</v>
      </c>
      <c r="C1126" t="e">
        <f>VLOOKUP(A1126, Individual_Pitching___Dashboard[], 21,FALSE)/'SP Per G'!B1126</f>
        <v>#N/A</v>
      </c>
      <c r="D1126">
        <f>VLOOKUP(A1126, 'Starter - Projections'!$B$2:$R$1380, 17, FALSE)/VLOOKUP(A1126, 'Starter - Projections'!$B$2:$G$1380, 6, FALSE)</f>
        <v>8.1081081081081086E-3</v>
      </c>
    </row>
    <row r="1127" spans="1:4" x14ac:dyDescent="0.45">
      <c r="A1127" t="s">
        <v>1635</v>
      </c>
      <c r="B1127" t="e">
        <f>VLOOKUP(A1127, Individual_Pitching___Dashboard[[Name]:[G]], 6, FALSE)</f>
        <v>#N/A</v>
      </c>
      <c r="C1127" t="e">
        <f>VLOOKUP(A1127, Individual_Pitching___Dashboard[], 21,FALSE)/'SP Per G'!B1127</f>
        <v>#N/A</v>
      </c>
      <c r="D1127">
        <f>VLOOKUP(A1127, 'Starter - Projections'!$B$2:$R$1380, 17, FALSE)/VLOOKUP(A1127, 'Starter - Projections'!$B$2:$G$1380, 6, FALSE)</f>
        <v>7.8947368421052634E-3</v>
      </c>
    </row>
    <row r="1128" spans="1:4" x14ac:dyDescent="0.45">
      <c r="A1128" t="s">
        <v>1636</v>
      </c>
      <c r="B1128" t="e">
        <f>VLOOKUP(A1128, Individual_Pitching___Dashboard[[Name]:[G]], 6, FALSE)</f>
        <v>#N/A</v>
      </c>
      <c r="C1128" t="e">
        <f>VLOOKUP(A1128, Individual_Pitching___Dashboard[], 21,FALSE)/'SP Per G'!B1128</f>
        <v>#N/A</v>
      </c>
      <c r="D1128">
        <f>VLOOKUP(A1128, 'Starter - Projections'!$B$2:$R$1380, 17, FALSE)/VLOOKUP(A1128, 'Starter - Projections'!$B$2:$G$1380, 6, FALSE)</f>
        <v>5.5555555555555558E-3</v>
      </c>
    </row>
    <row r="1129" spans="1:4" x14ac:dyDescent="0.45">
      <c r="A1129" t="s">
        <v>1637</v>
      </c>
      <c r="B1129" t="e">
        <f>VLOOKUP(A1129, Individual_Pitching___Dashboard[[Name]:[G]], 6, FALSE)</f>
        <v>#N/A</v>
      </c>
      <c r="C1129" t="e">
        <f>VLOOKUP(A1129, Individual_Pitching___Dashboard[], 21,FALSE)/'SP Per G'!B1129</f>
        <v>#N/A</v>
      </c>
      <c r="D1129">
        <f>VLOOKUP(A1129, 'Starter - Projections'!$B$2:$R$1380, 17, FALSE)/VLOOKUP(A1129, 'Starter - Projections'!$B$2:$G$1380, 6, FALSE)</f>
        <v>9.6774193548387101E-3</v>
      </c>
    </row>
    <row r="1130" spans="1:4" x14ac:dyDescent="0.45">
      <c r="A1130" t="s">
        <v>1638</v>
      </c>
      <c r="B1130" t="e">
        <f>VLOOKUP(A1130, Individual_Pitching___Dashboard[[Name]:[G]], 6, FALSE)</f>
        <v>#N/A</v>
      </c>
      <c r="C1130" t="e">
        <f>VLOOKUP(A1130, Individual_Pitching___Dashboard[], 21,FALSE)/'SP Per G'!B1130</f>
        <v>#N/A</v>
      </c>
      <c r="D1130">
        <f>VLOOKUP(A1130, 'Starter - Projections'!$B$2:$R$1380, 17, FALSE)/VLOOKUP(A1130, 'Starter - Projections'!$B$2:$G$1380, 6, FALSE)</f>
        <v>5.7692307692307687E-3</v>
      </c>
    </row>
    <row r="1131" spans="1:4" x14ac:dyDescent="0.45">
      <c r="A1131" t="s">
        <v>1639</v>
      </c>
      <c r="B1131" t="e">
        <f>VLOOKUP(A1131, Individual_Pitching___Dashboard[[Name]:[G]], 6, FALSE)</f>
        <v>#N/A</v>
      </c>
      <c r="C1131" t="e">
        <f>VLOOKUP(A1131, Individual_Pitching___Dashboard[], 21,FALSE)/'SP Per G'!B1131</f>
        <v>#N/A</v>
      </c>
      <c r="D1131">
        <f>VLOOKUP(A1131, 'Starter - Projections'!$B$2:$R$1380, 17, FALSE)/VLOOKUP(A1131, 'Starter - Projections'!$B$2:$G$1380, 6, FALSE)</f>
        <v>7.6923076923076919E-3</v>
      </c>
    </row>
    <row r="1132" spans="1:4" x14ac:dyDescent="0.45">
      <c r="A1132" t="s">
        <v>1640</v>
      </c>
      <c r="B1132" t="e">
        <f>VLOOKUP(A1132, Individual_Pitching___Dashboard[[Name]:[G]], 6, FALSE)</f>
        <v>#N/A</v>
      </c>
      <c r="C1132" t="e">
        <f>VLOOKUP(A1132, Individual_Pitching___Dashboard[], 21,FALSE)/'SP Per G'!B1132</f>
        <v>#N/A</v>
      </c>
      <c r="D1132">
        <f>VLOOKUP(A1132, 'Starter - Projections'!$B$2:$R$1380, 17, FALSE)/VLOOKUP(A1132, 'Starter - Projections'!$B$2:$G$1380, 6, FALSE)</f>
        <v>7.8947368421052634E-3</v>
      </c>
    </row>
    <row r="1133" spans="1:4" x14ac:dyDescent="0.45">
      <c r="A1133" t="s">
        <v>1641</v>
      </c>
      <c r="B1133" t="e">
        <f>VLOOKUP(A1133, Individual_Pitching___Dashboard[[Name]:[G]], 6, FALSE)</f>
        <v>#N/A</v>
      </c>
      <c r="C1133" t="e">
        <f>VLOOKUP(A1133, Individual_Pitching___Dashboard[], 21,FALSE)/'SP Per G'!B1133</f>
        <v>#N/A</v>
      </c>
      <c r="D1133">
        <f>VLOOKUP(A1133, 'Starter - Projections'!$B$2:$R$1380, 17, FALSE)/VLOOKUP(A1133, 'Starter - Projections'!$B$2:$G$1380, 6, FALSE)</f>
        <v>6.6666666666666662E-3</v>
      </c>
    </row>
    <row r="1134" spans="1:4" x14ac:dyDescent="0.45">
      <c r="A1134" t="s">
        <v>1642</v>
      </c>
      <c r="B1134" t="e">
        <f>VLOOKUP(A1134, Individual_Pitching___Dashboard[[Name]:[G]], 6, FALSE)</f>
        <v>#N/A</v>
      </c>
      <c r="C1134" t="e">
        <f>VLOOKUP(A1134, Individual_Pitching___Dashboard[], 21,FALSE)/'SP Per G'!B1134</f>
        <v>#N/A</v>
      </c>
      <c r="D1134">
        <f>VLOOKUP(A1134, 'Starter - Projections'!$B$2:$R$1380, 17, FALSE)/VLOOKUP(A1134, 'Starter - Projections'!$B$2:$G$1380, 6, FALSE)</f>
        <v>8.3333333333333332E-3</v>
      </c>
    </row>
    <row r="1135" spans="1:4" x14ac:dyDescent="0.45">
      <c r="A1135" t="s">
        <v>1643</v>
      </c>
      <c r="B1135">
        <f>VLOOKUP(A1135, Individual_Pitching___Dashboard[[Name]:[G]], 6, FALSE)</f>
        <v>10</v>
      </c>
      <c r="C1135">
        <f>VLOOKUP(A1135, Individual_Pitching___Dashboard[], 21,FALSE)/'SP Per G'!B1135</f>
        <v>0.01</v>
      </c>
      <c r="D1135">
        <f>VLOOKUP(A1135, 'Starter - Projections'!$B$2:$R$1380, 17, FALSE)/VLOOKUP(A1135, 'Starter - Projections'!$B$2:$G$1380, 6, FALSE)</f>
        <v>5.084745762711864E-3</v>
      </c>
    </row>
    <row r="1136" spans="1:4" x14ac:dyDescent="0.45">
      <c r="A1136" t="s">
        <v>593</v>
      </c>
      <c r="B1136">
        <f>VLOOKUP(A1136, Individual_Pitching___Dashboard[[Name]:[G]], 6, FALSE)</f>
        <v>9</v>
      </c>
      <c r="C1136">
        <f>VLOOKUP(A1136, Individual_Pitching___Dashboard[], 21,FALSE)/'SP Per G'!B1136</f>
        <v>2.2222222222222223E-2</v>
      </c>
      <c r="D1136">
        <f>VLOOKUP(A1136, 'Starter - Projections'!$B$2:$R$1380, 17, FALSE)/VLOOKUP(A1136, 'Starter - Projections'!$B$2:$G$1380, 6, FALSE)</f>
        <v>6.0000000000000001E-3</v>
      </c>
    </row>
    <row r="1137" spans="1:4" x14ac:dyDescent="0.45">
      <c r="A1137" t="s">
        <v>1644</v>
      </c>
      <c r="B1137" t="e">
        <f>VLOOKUP(A1137, Individual_Pitching___Dashboard[[Name]:[G]], 6, FALSE)</f>
        <v>#N/A</v>
      </c>
      <c r="C1137" t="e">
        <f>VLOOKUP(A1137, Individual_Pitching___Dashboard[], 21,FALSE)/'SP Per G'!B1137</f>
        <v>#N/A</v>
      </c>
      <c r="D1137">
        <f>VLOOKUP(A1137, 'Starter - Projections'!$B$2:$R$1380, 17, FALSE)/VLOOKUP(A1137, 'Starter - Projections'!$B$2:$G$1380, 6, FALSE)</f>
        <v>1.4285714285714285E-2</v>
      </c>
    </row>
    <row r="1138" spans="1:4" x14ac:dyDescent="0.45">
      <c r="A1138" t="s">
        <v>1645</v>
      </c>
      <c r="B1138" t="e">
        <f>VLOOKUP(A1138, Individual_Pitching___Dashboard[[Name]:[G]], 6, FALSE)</f>
        <v>#N/A</v>
      </c>
      <c r="C1138" t="e">
        <f>VLOOKUP(A1138, Individual_Pitching___Dashboard[], 21,FALSE)/'SP Per G'!B1138</f>
        <v>#N/A</v>
      </c>
      <c r="D1138">
        <f>VLOOKUP(A1138, 'Starter - Projections'!$B$2:$R$1380, 17, FALSE)/VLOOKUP(A1138, 'Starter - Projections'!$B$2:$G$1380, 6, FALSE)</f>
        <v>3.8461538461538464E-3</v>
      </c>
    </row>
    <row r="1139" spans="1:4" x14ac:dyDescent="0.45">
      <c r="A1139" t="s">
        <v>1646</v>
      </c>
      <c r="B1139" t="e">
        <f>VLOOKUP(A1139, Individual_Pitching___Dashboard[[Name]:[G]], 6, FALSE)</f>
        <v>#N/A</v>
      </c>
      <c r="C1139" t="e">
        <f>VLOOKUP(A1139, Individual_Pitching___Dashboard[], 21,FALSE)/'SP Per G'!B1139</f>
        <v>#N/A</v>
      </c>
      <c r="D1139">
        <f>VLOOKUP(A1139, 'Starter - Projections'!$B$2:$R$1380, 17, FALSE)/VLOOKUP(A1139, 'Starter - Projections'!$B$2:$G$1380, 6, FALSE)</f>
        <v>4.7619047619047623E-3</v>
      </c>
    </row>
    <row r="1140" spans="1:4" x14ac:dyDescent="0.45">
      <c r="A1140" t="s">
        <v>1647</v>
      </c>
      <c r="B1140" t="e">
        <f>VLOOKUP(A1140, Individual_Pitching___Dashboard[[Name]:[G]], 6, FALSE)</f>
        <v>#N/A</v>
      </c>
      <c r="C1140" t="e">
        <f>VLOOKUP(A1140, Individual_Pitching___Dashboard[], 21,FALSE)/'SP Per G'!B1140</f>
        <v>#N/A</v>
      </c>
      <c r="D1140">
        <f>VLOOKUP(A1140, 'Starter - Projections'!$B$2:$R$1380, 17, FALSE)/VLOOKUP(A1140, 'Starter - Projections'!$B$2:$G$1380, 6, FALSE)</f>
        <v>4.1666666666666666E-3</v>
      </c>
    </row>
    <row r="1141" spans="1:4" x14ac:dyDescent="0.45">
      <c r="A1141" t="s">
        <v>1648</v>
      </c>
      <c r="B1141" t="e">
        <f>VLOOKUP(A1141, Individual_Pitching___Dashboard[[Name]:[G]], 6, FALSE)</f>
        <v>#N/A</v>
      </c>
      <c r="C1141" t="e">
        <f>VLOOKUP(A1141, Individual_Pitching___Dashboard[], 21,FALSE)/'SP Per G'!B1141</f>
        <v>#N/A</v>
      </c>
      <c r="D1141">
        <f>VLOOKUP(A1141, 'Starter - Projections'!$B$2:$R$1380, 17, FALSE)/VLOOKUP(A1141, 'Starter - Projections'!$B$2:$G$1380, 6, FALSE)</f>
        <v>4.5454545454545461E-3</v>
      </c>
    </row>
    <row r="1142" spans="1:4" x14ac:dyDescent="0.45">
      <c r="A1142" t="s">
        <v>1649</v>
      </c>
      <c r="B1142" t="e">
        <f>VLOOKUP(A1142, Individual_Pitching___Dashboard[[Name]:[G]], 6, FALSE)</f>
        <v>#N/A</v>
      </c>
      <c r="C1142" t="e">
        <f>VLOOKUP(A1142, Individual_Pitching___Dashboard[], 21,FALSE)/'SP Per G'!B1142</f>
        <v>#N/A</v>
      </c>
      <c r="D1142">
        <f>VLOOKUP(A1142, 'Starter - Projections'!$B$2:$R$1380, 17, FALSE)/VLOOKUP(A1142, 'Starter - Projections'!$B$2:$G$1380, 6, FALSE)</f>
        <v>8.0000000000000002E-3</v>
      </c>
    </row>
    <row r="1143" spans="1:4" x14ac:dyDescent="0.45">
      <c r="A1143" t="s">
        <v>294</v>
      </c>
      <c r="B1143">
        <f>VLOOKUP(A1143, Individual_Pitching___Dashboard[[Name]:[G]], 6, FALSE)</f>
        <v>5</v>
      </c>
      <c r="C1143">
        <f>VLOOKUP(A1143, Individual_Pitching___Dashboard[], 21,FALSE)/'SP Per G'!B1143</f>
        <v>0.08</v>
      </c>
      <c r="D1143">
        <f>VLOOKUP(A1143, 'Starter - Projections'!$B$2:$R$1380, 17, FALSE)/VLOOKUP(A1143, 'Starter - Projections'!$B$2:$G$1380, 6, FALSE)</f>
        <v>3.5714285714285718E-3</v>
      </c>
    </row>
    <row r="1144" spans="1:4" x14ac:dyDescent="0.45">
      <c r="A1144" t="s">
        <v>1650</v>
      </c>
      <c r="B1144">
        <f>VLOOKUP(A1144, Individual_Pitching___Dashboard[[Name]:[G]], 6, FALSE)</f>
        <v>10</v>
      </c>
      <c r="C1144">
        <f>VLOOKUP(A1144, Individual_Pitching___Dashboard[], 21,FALSE)/'SP Per G'!B1144</f>
        <v>0</v>
      </c>
      <c r="D1144">
        <f>VLOOKUP(A1144, 'Starter - Projections'!$B$2:$R$1380, 17, FALSE)/VLOOKUP(A1144, 'Starter - Projections'!$B$2:$G$1380, 6, FALSE)</f>
        <v>4.2553191489361703E-3</v>
      </c>
    </row>
    <row r="1145" spans="1:4" x14ac:dyDescent="0.45">
      <c r="A1145" t="s">
        <v>1651</v>
      </c>
      <c r="B1145" t="e">
        <f>VLOOKUP(A1145, Individual_Pitching___Dashboard[[Name]:[G]], 6, FALSE)</f>
        <v>#N/A</v>
      </c>
      <c r="C1145" t="e">
        <f>VLOOKUP(A1145, Individual_Pitching___Dashboard[], 21,FALSE)/'SP Per G'!B1145</f>
        <v>#N/A</v>
      </c>
      <c r="D1145">
        <f>VLOOKUP(A1145, 'Starter - Projections'!$B$2:$R$1380, 17, FALSE)/VLOOKUP(A1145, 'Starter - Projections'!$B$2:$G$1380, 6, FALSE)</f>
        <v>5.5555555555555558E-3</v>
      </c>
    </row>
    <row r="1146" spans="1:4" x14ac:dyDescent="0.45">
      <c r="A1146" t="s">
        <v>572</v>
      </c>
      <c r="B1146" t="e">
        <f>VLOOKUP(A1146, Individual_Pitching___Dashboard[[Name]:[G]], 6, FALSE)</f>
        <v>#N/A</v>
      </c>
      <c r="C1146" t="e">
        <f>VLOOKUP(A1146, Individual_Pitching___Dashboard[], 21,FALSE)/'SP Per G'!B1146</f>
        <v>#N/A</v>
      </c>
      <c r="D1146">
        <f>VLOOKUP(A1146, 'Starter - Projections'!$B$2:$R$1380, 17, FALSE)/VLOOKUP(A1146, 'Starter - Projections'!$B$2:$G$1380, 6, FALSE)</f>
        <v>5.1282051282051282E-3</v>
      </c>
    </row>
    <row r="1147" spans="1:4" x14ac:dyDescent="0.45">
      <c r="A1147" t="s">
        <v>1652</v>
      </c>
      <c r="B1147" t="e">
        <f>VLOOKUP(A1147, Individual_Pitching___Dashboard[[Name]:[G]], 6, FALSE)</f>
        <v>#N/A</v>
      </c>
      <c r="C1147" t="e">
        <f>VLOOKUP(A1147, Individual_Pitching___Dashboard[], 21,FALSE)/'SP Per G'!B1147</f>
        <v>#N/A</v>
      </c>
      <c r="D1147">
        <f>VLOOKUP(A1147, 'Starter - Projections'!$B$2:$R$1380, 17, FALSE)/VLOOKUP(A1147, 'Starter - Projections'!$B$2:$G$1380, 6, FALSE)</f>
        <v>6.8965517241379318E-3</v>
      </c>
    </row>
    <row r="1148" spans="1:4" x14ac:dyDescent="0.45">
      <c r="A1148" t="s">
        <v>1653</v>
      </c>
      <c r="B1148" t="e">
        <f>VLOOKUP(A1148, Individual_Pitching___Dashboard[[Name]:[G]], 6, FALSE)</f>
        <v>#N/A</v>
      </c>
      <c r="C1148" t="e">
        <f>VLOOKUP(A1148, Individual_Pitching___Dashboard[], 21,FALSE)/'SP Per G'!B1148</f>
        <v>#N/A</v>
      </c>
      <c r="D1148">
        <f>VLOOKUP(A1148, 'Starter - Projections'!$B$2:$R$1380, 17, FALSE)/VLOOKUP(A1148, 'Starter - Projections'!$B$2:$G$1380, 6, FALSE)</f>
        <v>4.0000000000000001E-3</v>
      </c>
    </row>
    <row r="1149" spans="1:4" x14ac:dyDescent="0.45">
      <c r="A1149" t="s">
        <v>1654</v>
      </c>
      <c r="B1149" t="e">
        <f>VLOOKUP(A1149, Individual_Pitching___Dashboard[[Name]:[G]], 6, FALSE)</f>
        <v>#N/A</v>
      </c>
      <c r="C1149" t="e">
        <f>VLOOKUP(A1149, Individual_Pitching___Dashboard[], 21,FALSE)/'SP Per G'!B1149</f>
        <v>#N/A</v>
      </c>
      <c r="D1149">
        <f>VLOOKUP(A1149, 'Starter - Projections'!$B$2:$R$1380, 17, FALSE)/VLOOKUP(A1149, 'Starter - Projections'!$B$2:$G$1380, 6, FALSE)</f>
        <v>2.9411764705882353E-3</v>
      </c>
    </row>
    <row r="1150" spans="1:4" x14ac:dyDescent="0.45">
      <c r="A1150" t="s">
        <v>597</v>
      </c>
      <c r="B1150" t="e">
        <f>VLOOKUP(A1150, Individual_Pitching___Dashboard[[Name]:[G]], 6, FALSE)</f>
        <v>#N/A</v>
      </c>
      <c r="C1150" t="e">
        <f>VLOOKUP(A1150, Individual_Pitching___Dashboard[], 21,FALSE)/'SP Per G'!B1150</f>
        <v>#N/A</v>
      </c>
      <c r="D1150">
        <f>VLOOKUP(A1150, 'Starter - Projections'!$B$2:$R$1380, 17, FALSE)/VLOOKUP(A1150, 'Starter - Projections'!$B$2:$G$1380, 6, FALSE)</f>
        <v>2.5000000000000001E-3</v>
      </c>
    </row>
    <row r="1151" spans="1:4" x14ac:dyDescent="0.45">
      <c r="A1151" t="s">
        <v>1655</v>
      </c>
      <c r="B1151" t="e">
        <f>VLOOKUP(A1151, Individual_Pitching___Dashboard[[Name]:[G]], 6, FALSE)</f>
        <v>#N/A</v>
      </c>
      <c r="C1151" t="e">
        <f>VLOOKUP(A1151, Individual_Pitching___Dashboard[], 21,FALSE)/'SP Per G'!B1151</f>
        <v>#N/A</v>
      </c>
      <c r="D1151">
        <f>VLOOKUP(A1151, 'Starter - Projections'!$B$2:$R$1380, 17, FALSE)/VLOOKUP(A1151, 'Starter - Projections'!$B$2:$G$1380, 6, FALSE)</f>
        <v>2.4390243902439024E-3</v>
      </c>
    </row>
    <row r="1152" spans="1:4" x14ac:dyDescent="0.45">
      <c r="A1152" t="s">
        <v>1656</v>
      </c>
      <c r="B1152" t="e">
        <f>VLOOKUP(A1152, Individual_Pitching___Dashboard[[Name]:[G]], 6, FALSE)</f>
        <v>#N/A</v>
      </c>
      <c r="C1152" t="e">
        <f>VLOOKUP(A1152, Individual_Pitching___Dashboard[], 21,FALSE)/'SP Per G'!B1152</f>
        <v>#N/A</v>
      </c>
      <c r="D1152">
        <f>VLOOKUP(A1152, 'Starter - Projections'!$B$2:$R$1380, 17, FALSE)/VLOOKUP(A1152, 'Starter - Projections'!$B$2:$G$1380, 6, FALSE)</f>
        <v>2.4390243902439024E-3</v>
      </c>
    </row>
    <row r="1153" spans="1:4" x14ac:dyDescent="0.45">
      <c r="A1153" t="s">
        <v>1657</v>
      </c>
      <c r="B1153" t="e">
        <f>VLOOKUP(A1153, Individual_Pitching___Dashboard[[Name]:[G]], 6, FALSE)</f>
        <v>#N/A</v>
      </c>
      <c r="C1153" t="e">
        <f>VLOOKUP(A1153, Individual_Pitching___Dashboard[], 21,FALSE)/'SP Per G'!B1153</f>
        <v>#N/A</v>
      </c>
      <c r="D1153">
        <f>VLOOKUP(A1153, 'Starter - Projections'!$B$2:$R$1380, 17, FALSE)/VLOOKUP(A1153, 'Starter - Projections'!$B$2:$G$1380, 6, FALSE)</f>
        <v>4.0000000000000001E-3</v>
      </c>
    </row>
    <row r="1154" spans="1:4" x14ac:dyDescent="0.45">
      <c r="A1154" t="s">
        <v>1658</v>
      </c>
      <c r="B1154" t="e">
        <f>VLOOKUP(A1154, Individual_Pitching___Dashboard[[Name]:[G]], 6, FALSE)</f>
        <v>#N/A</v>
      </c>
      <c r="C1154" t="e">
        <f>VLOOKUP(A1154, Individual_Pitching___Dashboard[], 21,FALSE)/'SP Per G'!B1154</f>
        <v>#N/A</v>
      </c>
      <c r="D1154">
        <f>VLOOKUP(A1154, 'Starter - Projections'!$B$2:$R$1380, 17, FALSE)/VLOOKUP(A1154, 'Starter - Projections'!$B$2:$G$1380, 6, FALSE)</f>
        <v>2.3255813953488372E-3</v>
      </c>
    </row>
    <row r="1155" spans="1:4" x14ac:dyDescent="0.45">
      <c r="A1155" t="s">
        <v>1659</v>
      </c>
      <c r="B1155" t="e">
        <f>VLOOKUP(A1155, Individual_Pitching___Dashboard[[Name]:[G]], 6, FALSE)</f>
        <v>#N/A</v>
      </c>
      <c r="C1155" t="e">
        <f>VLOOKUP(A1155, Individual_Pitching___Dashboard[], 21,FALSE)/'SP Per G'!B1155</f>
        <v>#N/A</v>
      </c>
      <c r="D1155">
        <f>VLOOKUP(A1155, 'Starter - Projections'!$B$2:$R$1380, 17, FALSE)/VLOOKUP(A1155, 'Starter - Projections'!$B$2:$G$1380, 6, FALSE)</f>
        <v>2.1276595744680851E-3</v>
      </c>
    </row>
    <row r="1156" spans="1:4" x14ac:dyDescent="0.45">
      <c r="A1156" t="s">
        <v>1660</v>
      </c>
      <c r="B1156" t="e">
        <f>VLOOKUP(A1156, Individual_Pitching___Dashboard[[Name]:[G]], 6, FALSE)</f>
        <v>#N/A</v>
      </c>
      <c r="C1156" t="e">
        <f>VLOOKUP(A1156, Individual_Pitching___Dashboard[], 21,FALSE)/'SP Per G'!B1156</f>
        <v>#N/A</v>
      </c>
      <c r="D1156">
        <f>VLOOKUP(A1156, 'Starter - Projections'!$B$2:$R$1380, 17, FALSE)/VLOOKUP(A1156, 'Starter - Projections'!$B$2:$G$1380, 6, FALSE)</f>
        <v>2.5641025641025641E-3</v>
      </c>
    </row>
    <row r="1157" spans="1:4" x14ac:dyDescent="0.45">
      <c r="A1157" t="s">
        <v>1661</v>
      </c>
      <c r="B1157" t="e">
        <f>VLOOKUP(A1157, Individual_Pitching___Dashboard[[Name]:[G]], 6, FALSE)</f>
        <v>#N/A</v>
      </c>
      <c r="C1157" t="e">
        <f>VLOOKUP(A1157, Individual_Pitching___Dashboard[], 21,FALSE)/'SP Per G'!B1157</f>
        <v>#N/A</v>
      </c>
      <c r="D1157">
        <f>VLOOKUP(A1157, 'Starter - Projections'!$B$2:$R$1380, 17, FALSE)/VLOOKUP(A1157, 'Starter - Projections'!$B$2:$G$1380, 6, FALSE)</f>
        <v>3.2258064516129032E-3</v>
      </c>
    </row>
    <row r="1158" spans="1:4" x14ac:dyDescent="0.45">
      <c r="A1158" t="s">
        <v>1662</v>
      </c>
      <c r="B1158" t="e">
        <f>VLOOKUP(A1158, Individual_Pitching___Dashboard[[Name]:[G]], 6, FALSE)</f>
        <v>#N/A</v>
      </c>
      <c r="C1158" t="e">
        <f>VLOOKUP(A1158, Individual_Pitching___Dashboard[], 21,FALSE)/'SP Per G'!B1158</f>
        <v>#N/A</v>
      </c>
      <c r="D1158">
        <f>VLOOKUP(A1158, 'Starter - Projections'!$B$2:$R$1380, 17, FALSE)/VLOOKUP(A1158, 'Starter - Projections'!$B$2:$G$1380, 6, FALSE)</f>
        <v>4.0000000000000001E-3</v>
      </c>
    </row>
    <row r="1159" spans="1:4" x14ac:dyDescent="0.45">
      <c r="A1159" t="s">
        <v>1663</v>
      </c>
      <c r="B1159" t="e">
        <f>VLOOKUP(A1159, Individual_Pitching___Dashboard[[Name]:[G]], 6, FALSE)</f>
        <v>#N/A</v>
      </c>
      <c r="C1159" t="e">
        <f>VLOOKUP(A1159, Individual_Pitching___Dashboard[], 21,FALSE)/'SP Per G'!B1159</f>
        <v>#N/A</v>
      </c>
      <c r="D1159">
        <f>VLOOKUP(A1159, 'Starter - Projections'!$B$2:$R$1380, 17, FALSE)/VLOOKUP(A1159, 'Starter - Projections'!$B$2:$G$1380, 6, FALSE)</f>
        <v>0</v>
      </c>
    </row>
    <row r="1160" spans="1:4" x14ac:dyDescent="0.45">
      <c r="A1160" t="s">
        <v>1664</v>
      </c>
      <c r="B1160" t="e">
        <f>VLOOKUP(A1160, Individual_Pitching___Dashboard[[Name]:[G]], 6, FALSE)</f>
        <v>#N/A</v>
      </c>
      <c r="C1160" t="e">
        <f>VLOOKUP(A1160, Individual_Pitching___Dashboard[], 21,FALSE)/'SP Per G'!B1160</f>
        <v>#N/A</v>
      </c>
      <c r="D1160">
        <f>VLOOKUP(A1160, 'Starter - Projections'!$B$2:$R$1380, 17, FALSE)/VLOOKUP(A1160, 'Starter - Projections'!$B$2:$G$1380, 6, FALSE)</f>
        <v>0</v>
      </c>
    </row>
    <row r="1161" spans="1:4" x14ac:dyDescent="0.45">
      <c r="A1161" t="s">
        <v>1665</v>
      </c>
      <c r="B1161" t="e">
        <f>VLOOKUP(A1161, Individual_Pitching___Dashboard[[Name]:[G]], 6, FALSE)</f>
        <v>#N/A</v>
      </c>
      <c r="C1161" t="e">
        <f>VLOOKUP(A1161, Individual_Pitching___Dashboard[], 21,FALSE)/'SP Per G'!B1161</f>
        <v>#N/A</v>
      </c>
      <c r="D1161">
        <f>VLOOKUP(A1161, 'Starter - Projections'!$B$2:$R$1380, 17, FALSE)/VLOOKUP(A1161, 'Starter - Projections'!$B$2:$G$1380, 6, FALSE)</f>
        <v>0</v>
      </c>
    </row>
    <row r="1162" spans="1:4" x14ac:dyDescent="0.45">
      <c r="A1162" t="s">
        <v>1666</v>
      </c>
      <c r="B1162" t="e">
        <f>VLOOKUP(A1162, Individual_Pitching___Dashboard[[Name]:[G]], 6, FALSE)</f>
        <v>#N/A</v>
      </c>
      <c r="C1162" t="e">
        <f>VLOOKUP(A1162, Individual_Pitching___Dashboard[], 21,FALSE)/'SP Per G'!B1162</f>
        <v>#N/A</v>
      </c>
      <c r="D1162">
        <f>VLOOKUP(A1162, 'Starter - Projections'!$B$2:$R$1380, 17, FALSE)/VLOOKUP(A1162, 'Starter - Projections'!$B$2:$G$1380, 6, FALSE)</f>
        <v>0</v>
      </c>
    </row>
    <row r="1163" spans="1:4" x14ac:dyDescent="0.45">
      <c r="A1163" t="s">
        <v>1667</v>
      </c>
      <c r="B1163" t="e">
        <f>VLOOKUP(A1163, Individual_Pitching___Dashboard[[Name]:[G]], 6, FALSE)</f>
        <v>#N/A</v>
      </c>
      <c r="C1163" t="e">
        <f>VLOOKUP(A1163, Individual_Pitching___Dashboard[], 21,FALSE)/'SP Per G'!B1163</f>
        <v>#N/A</v>
      </c>
      <c r="D1163">
        <f>VLOOKUP(A1163, 'Starter - Projections'!$B$2:$R$1380, 17, FALSE)/VLOOKUP(A1163, 'Starter - Projections'!$B$2:$G$1380, 6, FALSE)</f>
        <v>0</v>
      </c>
    </row>
    <row r="1164" spans="1:4" x14ac:dyDescent="0.45">
      <c r="A1164" t="s">
        <v>1668</v>
      </c>
      <c r="B1164" t="e">
        <f>VLOOKUP(A1164, Individual_Pitching___Dashboard[[Name]:[G]], 6, FALSE)</f>
        <v>#N/A</v>
      </c>
      <c r="C1164" t="e">
        <f>VLOOKUP(A1164, Individual_Pitching___Dashboard[], 21,FALSE)/'SP Per G'!B1164</f>
        <v>#N/A</v>
      </c>
      <c r="D1164">
        <f>VLOOKUP(A1164, 'Starter - Projections'!$B$2:$R$1380, 17, FALSE)/VLOOKUP(A1164, 'Starter - Projections'!$B$2:$G$1380, 6, FALSE)</f>
        <v>0</v>
      </c>
    </row>
    <row r="1165" spans="1:4" x14ac:dyDescent="0.45">
      <c r="A1165" t="s">
        <v>1669</v>
      </c>
      <c r="B1165" t="e">
        <f>VLOOKUP(A1165, Individual_Pitching___Dashboard[[Name]:[G]], 6, FALSE)</f>
        <v>#N/A</v>
      </c>
      <c r="C1165" t="e">
        <f>VLOOKUP(A1165, Individual_Pitching___Dashboard[], 21,FALSE)/'SP Per G'!B1165</f>
        <v>#N/A</v>
      </c>
      <c r="D1165">
        <f>VLOOKUP(A1165, 'Starter - Projections'!$B$2:$R$1380, 17, FALSE)/VLOOKUP(A1165, 'Starter - Projections'!$B$2:$G$1380, 6, FALSE)</f>
        <v>0</v>
      </c>
    </row>
    <row r="1166" spans="1:4" x14ac:dyDescent="0.45">
      <c r="A1166" t="s">
        <v>1670</v>
      </c>
      <c r="B1166" t="e">
        <f>VLOOKUP(A1166, Individual_Pitching___Dashboard[[Name]:[G]], 6, FALSE)</f>
        <v>#N/A</v>
      </c>
      <c r="C1166" t="e">
        <f>VLOOKUP(A1166, Individual_Pitching___Dashboard[], 21,FALSE)/'SP Per G'!B1166</f>
        <v>#N/A</v>
      </c>
      <c r="D1166">
        <f>VLOOKUP(A1166, 'Starter - Projections'!$B$2:$R$1380, 17, FALSE)/VLOOKUP(A1166, 'Starter - Projections'!$B$2:$G$1380, 6, FALSE)</f>
        <v>0</v>
      </c>
    </row>
    <row r="1167" spans="1:4" x14ac:dyDescent="0.45">
      <c r="A1167" t="s">
        <v>1671</v>
      </c>
      <c r="B1167" t="e">
        <f>VLOOKUP(A1167, Individual_Pitching___Dashboard[[Name]:[G]], 6, FALSE)</f>
        <v>#N/A</v>
      </c>
      <c r="C1167" t="e">
        <f>VLOOKUP(A1167, Individual_Pitching___Dashboard[], 21,FALSE)/'SP Per G'!B1167</f>
        <v>#N/A</v>
      </c>
      <c r="D1167">
        <f>VLOOKUP(A1167, 'Starter - Projections'!$B$2:$R$1380, 17, FALSE)/VLOOKUP(A1167, 'Starter - Projections'!$B$2:$G$1380, 6, FALSE)</f>
        <v>0</v>
      </c>
    </row>
    <row r="1168" spans="1:4" x14ac:dyDescent="0.45">
      <c r="A1168" t="s">
        <v>1672</v>
      </c>
      <c r="B1168" t="e">
        <f>VLOOKUP(A1168, Individual_Pitching___Dashboard[[Name]:[G]], 6, FALSE)</f>
        <v>#N/A</v>
      </c>
      <c r="C1168" t="e">
        <f>VLOOKUP(A1168, Individual_Pitching___Dashboard[], 21,FALSE)/'SP Per G'!B1168</f>
        <v>#N/A</v>
      </c>
      <c r="D1168">
        <f>VLOOKUP(A1168, 'Starter - Projections'!$B$2:$R$1380, 17, FALSE)/VLOOKUP(A1168, 'Starter - Projections'!$B$2:$G$1380, 6, FALSE)</f>
        <v>0</v>
      </c>
    </row>
    <row r="1169" spans="1:4" x14ac:dyDescent="0.45">
      <c r="A1169" t="s">
        <v>1673</v>
      </c>
      <c r="B1169" t="e">
        <f>VLOOKUP(A1169, Individual_Pitching___Dashboard[[Name]:[G]], 6, FALSE)</f>
        <v>#N/A</v>
      </c>
      <c r="C1169" t="e">
        <f>VLOOKUP(A1169, Individual_Pitching___Dashboard[], 21,FALSE)/'SP Per G'!B1169</f>
        <v>#N/A</v>
      </c>
      <c r="D1169">
        <f>VLOOKUP(A1169, 'Starter - Projections'!$B$2:$R$1380, 17, FALSE)/VLOOKUP(A1169, 'Starter - Projections'!$B$2:$G$1380, 6, FALSE)</f>
        <v>0</v>
      </c>
    </row>
    <row r="1170" spans="1:4" x14ac:dyDescent="0.45">
      <c r="A1170" t="s">
        <v>1674</v>
      </c>
      <c r="B1170" t="e">
        <f>VLOOKUP(A1170, Individual_Pitching___Dashboard[[Name]:[G]], 6, FALSE)</f>
        <v>#N/A</v>
      </c>
      <c r="C1170" t="e">
        <f>VLOOKUP(A1170, Individual_Pitching___Dashboard[], 21,FALSE)/'SP Per G'!B1170</f>
        <v>#N/A</v>
      </c>
      <c r="D1170">
        <f>VLOOKUP(A1170, 'Starter - Projections'!$B$2:$R$1380, 17, FALSE)/VLOOKUP(A1170, 'Starter - Projections'!$B$2:$G$1380, 6, FALSE)</f>
        <v>0</v>
      </c>
    </row>
    <row r="1171" spans="1:4" x14ac:dyDescent="0.45">
      <c r="A1171" t="s">
        <v>1675</v>
      </c>
      <c r="B1171">
        <f>VLOOKUP(A1171, Individual_Pitching___Dashboard[[Name]:[G]], 6, FALSE)</f>
        <v>11</v>
      </c>
      <c r="C1171">
        <f>VLOOKUP(A1171, Individual_Pitching___Dashboard[], 21,FALSE)/'SP Per G'!B1171</f>
        <v>9.0909090909090922E-3</v>
      </c>
      <c r="D1171">
        <f>VLOOKUP(A1171, 'Starter - Projections'!$B$2:$R$1380, 17, FALSE)/VLOOKUP(A1171, 'Starter - Projections'!$B$2:$G$1380, 6, FALSE)</f>
        <v>0</v>
      </c>
    </row>
    <row r="1172" spans="1:4" x14ac:dyDescent="0.45">
      <c r="A1172" t="s">
        <v>1676</v>
      </c>
      <c r="B1172">
        <f>VLOOKUP(A1172, Individual_Pitching___Dashboard[[Name]:[G]], 6, FALSE)</f>
        <v>9</v>
      </c>
      <c r="C1172">
        <f>VLOOKUP(A1172, Individual_Pitching___Dashboard[], 21,FALSE)/'SP Per G'!B1172</f>
        <v>1.1111111111111112E-2</v>
      </c>
      <c r="D1172">
        <f>VLOOKUP(A1172, 'Starter - Projections'!$B$2:$R$1380, 17, FALSE)/VLOOKUP(A1172, 'Starter - Projections'!$B$2:$G$1380, 6, FALSE)</f>
        <v>0</v>
      </c>
    </row>
    <row r="1173" spans="1:4" x14ac:dyDescent="0.45">
      <c r="A1173" t="s">
        <v>1677</v>
      </c>
      <c r="B1173" t="e">
        <f>VLOOKUP(A1173, Individual_Pitching___Dashboard[[Name]:[G]], 6, FALSE)</f>
        <v>#N/A</v>
      </c>
      <c r="C1173" t="e">
        <f>VLOOKUP(A1173, Individual_Pitching___Dashboard[], 21,FALSE)/'SP Per G'!B1173</f>
        <v>#N/A</v>
      </c>
      <c r="D1173">
        <f>VLOOKUP(A1173, 'Starter - Projections'!$B$2:$R$1380, 17, FALSE)/VLOOKUP(A1173, 'Starter - Projections'!$B$2:$G$1380, 6, FALSE)</f>
        <v>0</v>
      </c>
    </row>
    <row r="1174" spans="1:4" x14ac:dyDescent="0.45">
      <c r="A1174" t="s">
        <v>1678</v>
      </c>
      <c r="B1174" t="e">
        <f>VLOOKUP(A1174, Individual_Pitching___Dashboard[[Name]:[G]], 6, FALSE)</f>
        <v>#N/A</v>
      </c>
      <c r="C1174" t="e">
        <f>VLOOKUP(A1174, Individual_Pitching___Dashboard[], 21,FALSE)/'SP Per G'!B1174</f>
        <v>#N/A</v>
      </c>
      <c r="D1174">
        <f>VLOOKUP(A1174, 'Starter - Projections'!$B$2:$R$1380, 17, FALSE)/VLOOKUP(A1174, 'Starter - Projections'!$B$2:$G$1380, 6, FALSE)</f>
        <v>0</v>
      </c>
    </row>
    <row r="1175" spans="1:4" x14ac:dyDescent="0.45">
      <c r="A1175" t="s">
        <v>1679</v>
      </c>
      <c r="B1175" t="e">
        <f>VLOOKUP(A1175, Individual_Pitching___Dashboard[[Name]:[G]], 6, FALSE)</f>
        <v>#N/A</v>
      </c>
      <c r="C1175" t="e">
        <f>VLOOKUP(A1175, Individual_Pitching___Dashboard[], 21,FALSE)/'SP Per G'!B1175</f>
        <v>#N/A</v>
      </c>
      <c r="D1175">
        <f>VLOOKUP(A1175, 'Starter - Projections'!$B$2:$R$1380, 17, FALSE)/VLOOKUP(A1175, 'Starter - Projections'!$B$2:$G$1380, 6, FALSE)</f>
        <v>-2.8571428571428571E-3</v>
      </c>
    </row>
    <row r="1176" spans="1:4" x14ac:dyDescent="0.45">
      <c r="A1176" t="s">
        <v>1680</v>
      </c>
      <c r="B1176" t="e">
        <f>VLOOKUP(A1176, Individual_Pitching___Dashboard[[Name]:[G]], 6, FALSE)</f>
        <v>#N/A</v>
      </c>
      <c r="C1176" t="e">
        <f>VLOOKUP(A1176, Individual_Pitching___Dashboard[], 21,FALSE)/'SP Per G'!B1176</f>
        <v>#N/A</v>
      </c>
      <c r="D1176">
        <f>VLOOKUP(A1176, 'Starter - Projections'!$B$2:$R$1380, 17, FALSE)/VLOOKUP(A1176, 'Starter - Projections'!$B$2:$G$1380, 6, FALSE)</f>
        <v>-4.5454545454545461E-3</v>
      </c>
    </row>
    <row r="1177" spans="1:4" x14ac:dyDescent="0.45">
      <c r="A1177" t="s">
        <v>1681</v>
      </c>
      <c r="B1177" t="e">
        <f>VLOOKUP(A1177, Individual_Pitching___Dashboard[[Name]:[G]], 6, FALSE)</f>
        <v>#N/A</v>
      </c>
      <c r="C1177" t="e">
        <f>VLOOKUP(A1177, Individual_Pitching___Dashboard[], 21,FALSE)/'SP Per G'!B1177</f>
        <v>#N/A</v>
      </c>
      <c r="D1177">
        <f>VLOOKUP(A1177, 'Starter - Projections'!$B$2:$R$1380, 17, FALSE)/VLOOKUP(A1177, 'Starter - Projections'!$B$2:$G$1380, 6, FALSE)</f>
        <v>-2.3255813953488372E-3</v>
      </c>
    </row>
    <row r="1178" spans="1:4" x14ac:dyDescent="0.45">
      <c r="A1178" t="s">
        <v>1682</v>
      </c>
      <c r="B1178" t="e">
        <f>VLOOKUP(A1178, Individual_Pitching___Dashboard[[Name]:[G]], 6, FALSE)</f>
        <v>#N/A</v>
      </c>
      <c r="C1178" t="e">
        <f>VLOOKUP(A1178, Individual_Pitching___Dashboard[], 21,FALSE)/'SP Per G'!B1178</f>
        <v>#N/A</v>
      </c>
      <c r="D1178">
        <f>VLOOKUP(A1178, 'Starter - Projections'!$B$2:$R$1380, 17, FALSE)/VLOOKUP(A1178, 'Starter - Projections'!$B$2:$G$1380, 6, FALSE)</f>
        <v>-3.2258064516129032E-3</v>
      </c>
    </row>
    <row r="1179" spans="1:4" x14ac:dyDescent="0.45">
      <c r="A1179" t="s">
        <v>1683</v>
      </c>
      <c r="B1179" t="e">
        <f>VLOOKUP(A1179, Individual_Pitching___Dashboard[[Name]:[G]], 6, FALSE)</f>
        <v>#N/A</v>
      </c>
      <c r="C1179" t="e">
        <f>VLOOKUP(A1179, Individual_Pitching___Dashboard[], 21,FALSE)/'SP Per G'!B1179</f>
        <v>#N/A</v>
      </c>
      <c r="D1179">
        <f>VLOOKUP(A1179, 'Starter - Projections'!$B$2:$R$1380, 17, FALSE)/VLOOKUP(A1179, 'Starter - Projections'!$B$2:$G$1380, 6, FALSE)</f>
        <v>-2.3809523809523812E-3</v>
      </c>
    </row>
    <row r="1180" spans="1:4" x14ac:dyDescent="0.45">
      <c r="A1180" t="s">
        <v>1684</v>
      </c>
      <c r="B1180" t="e">
        <f>VLOOKUP(A1180, Individual_Pitching___Dashboard[[Name]:[G]], 6, FALSE)</f>
        <v>#N/A</v>
      </c>
      <c r="C1180" t="e">
        <f>VLOOKUP(A1180, Individual_Pitching___Dashboard[], 21,FALSE)/'SP Per G'!B1180</f>
        <v>#N/A</v>
      </c>
      <c r="D1180">
        <f>VLOOKUP(A1180, 'Starter - Projections'!$B$2:$R$1380, 17, FALSE)/VLOOKUP(A1180, 'Starter - Projections'!$B$2:$G$1380, 6, FALSE)</f>
        <v>-2.8571428571428571E-3</v>
      </c>
    </row>
    <row r="1181" spans="1:4" x14ac:dyDescent="0.45">
      <c r="A1181" t="s">
        <v>1685</v>
      </c>
      <c r="B1181" t="e">
        <f>VLOOKUP(A1181, Individual_Pitching___Dashboard[[Name]:[G]], 6, FALSE)</f>
        <v>#N/A</v>
      </c>
      <c r="C1181" t="e">
        <f>VLOOKUP(A1181, Individual_Pitching___Dashboard[], 21,FALSE)/'SP Per G'!B1181</f>
        <v>#N/A</v>
      </c>
      <c r="D1181">
        <f>VLOOKUP(A1181, 'Starter - Projections'!$B$2:$R$1380, 17, FALSE)/VLOOKUP(A1181, 'Starter - Projections'!$B$2:$G$1380, 6, FALSE)</f>
        <v>-4.0000000000000001E-3</v>
      </c>
    </row>
    <row r="1182" spans="1:4" x14ac:dyDescent="0.45">
      <c r="A1182" t="s">
        <v>1686</v>
      </c>
      <c r="B1182" t="e">
        <f>VLOOKUP(A1182, Individual_Pitching___Dashboard[[Name]:[G]], 6, FALSE)</f>
        <v>#N/A</v>
      </c>
      <c r="C1182" t="e">
        <f>VLOOKUP(A1182, Individual_Pitching___Dashboard[], 21,FALSE)/'SP Per G'!B1182</f>
        <v>#N/A</v>
      </c>
      <c r="D1182">
        <f>VLOOKUP(A1182, 'Starter - Projections'!$B$2:$R$1380, 17, FALSE)/VLOOKUP(A1182, 'Starter - Projections'!$B$2:$G$1380, 6, FALSE)</f>
        <v>-2.2727272727272731E-3</v>
      </c>
    </row>
    <row r="1183" spans="1:4" x14ac:dyDescent="0.45">
      <c r="A1183" t="s">
        <v>1687</v>
      </c>
      <c r="B1183" t="e">
        <f>VLOOKUP(A1183, Individual_Pitching___Dashboard[[Name]:[G]], 6, FALSE)</f>
        <v>#N/A</v>
      </c>
      <c r="C1183" t="e">
        <f>VLOOKUP(A1183, Individual_Pitching___Dashboard[], 21,FALSE)/'SP Per G'!B1183</f>
        <v>#N/A</v>
      </c>
      <c r="D1183">
        <f>VLOOKUP(A1183, 'Starter - Projections'!$B$2:$R$1380, 17, FALSE)/VLOOKUP(A1183, 'Starter - Projections'!$B$2:$G$1380, 6, FALSE)</f>
        <v>-2.4390243902439024E-3</v>
      </c>
    </row>
    <row r="1184" spans="1:4" x14ac:dyDescent="0.45">
      <c r="A1184" t="s">
        <v>1688</v>
      </c>
      <c r="B1184" t="e">
        <f>VLOOKUP(A1184, Individual_Pitching___Dashboard[[Name]:[G]], 6, FALSE)</f>
        <v>#N/A</v>
      </c>
      <c r="C1184" t="e">
        <f>VLOOKUP(A1184, Individual_Pitching___Dashboard[], 21,FALSE)/'SP Per G'!B1184</f>
        <v>#N/A</v>
      </c>
      <c r="D1184">
        <f>VLOOKUP(A1184, 'Starter - Projections'!$B$2:$R$1380, 17, FALSE)/VLOOKUP(A1184, 'Starter - Projections'!$B$2:$G$1380, 6, FALSE)</f>
        <v>-3.3333333333333335E-3</v>
      </c>
    </row>
    <row r="1185" spans="1:4" x14ac:dyDescent="0.45">
      <c r="A1185" t="s">
        <v>1689</v>
      </c>
      <c r="B1185" t="e">
        <f>VLOOKUP(A1185, Individual_Pitching___Dashboard[[Name]:[G]], 6, FALSE)</f>
        <v>#N/A</v>
      </c>
      <c r="C1185" t="e">
        <f>VLOOKUP(A1185, Individual_Pitching___Dashboard[], 21,FALSE)/'SP Per G'!B1185</f>
        <v>#N/A</v>
      </c>
      <c r="D1185">
        <f>VLOOKUP(A1185, 'Starter - Projections'!$B$2:$R$1380, 17, FALSE)/VLOOKUP(A1185, 'Starter - Projections'!$B$2:$G$1380, 6, FALSE)</f>
        <v>-2.5641025641025641E-3</v>
      </c>
    </row>
    <row r="1186" spans="1:4" x14ac:dyDescent="0.45">
      <c r="A1186" t="s">
        <v>1690</v>
      </c>
      <c r="B1186" t="e">
        <f>VLOOKUP(A1186, Individual_Pitching___Dashboard[[Name]:[G]], 6, FALSE)</f>
        <v>#N/A</v>
      </c>
      <c r="C1186" t="e">
        <f>VLOOKUP(A1186, Individual_Pitching___Dashboard[], 21,FALSE)/'SP Per G'!B1186</f>
        <v>#N/A</v>
      </c>
      <c r="D1186">
        <f>VLOOKUP(A1186, 'Starter - Projections'!$B$2:$R$1380, 17, FALSE)/VLOOKUP(A1186, 'Starter - Projections'!$B$2:$G$1380, 6, FALSE)</f>
        <v>-4.3478260869565218E-3</v>
      </c>
    </row>
    <row r="1187" spans="1:4" x14ac:dyDescent="0.45">
      <c r="A1187" t="s">
        <v>1691</v>
      </c>
      <c r="B1187" t="e">
        <f>VLOOKUP(A1187, Individual_Pitching___Dashboard[[Name]:[G]], 6, FALSE)</f>
        <v>#N/A</v>
      </c>
      <c r="C1187" t="e">
        <f>VLOOKUP(A1187, Individual_Pitching___Dashboard[], 21,FALSE)/'SP Per G'!B1187</f>
        <v>#N/A</v>
      </c>
      <c r="D1187">
        <f>VLOOKUP(A1187, 'Starter - Projections'!$B$2:$R$1380, 17, FALSE)/VLOOKUP(A1187, 'Starter - Projections'!$B$2:$G$1380, 6, FALSE)</f>
        <v>-3.0303030303030303E-3</v>
      </c>
    </row>
    <row r="1188" spans="1:4" x14ac:dyDescent="0.45">
      <c r="A1188" t="s">
        <v>1692</v>
      </c>
      <c r="B1188" t="e">
        <f>VLOOKUP(A1188, Individual_Pitching___Dashboard[[Name]:[G]], 6, FALSE)</f>
        <v>#N/A</v>
      </c>
      <c r="C1188" t="e">
        <f>VLOOKUP(A1188, Individual_Pitching___Dashboard[], 21,FALSE)/'SP Per G'!B1188</f>
        <v>#N/A</v>
      </c>
      <c r="D1188">
        <f>VLOOKUP(A1188, 'Starter - Projections'!$B$2:$R$1380, 17, FALSE)/VLOOKUP(A1188, 'Starter - Projections'!$B$2:$G$1380, 6, FALSE)</f>
        <v>-8.6956521739130436E-3</v>
      </c>
    </row>
    <row r="1189" spans="1:4" x14ac:dyDescent="0.45">
      <c r="A1189" t="s">
        <v>1693</v>
      </c>
      <c r="B1189" t="e">
        <f>VLOOKUP(A1189, Individual_Pitching___Dashboard[[Name]:[G]], 6, FALSE)</f>
        <v>#N/A</v>
      </c>
      <c r="C1189" t="e">
        <f>VLOOKUP(A1189, Individual_Pitching___Dashboard[], 21,FALSE)/'SP Per G'!B1189</f>
        <v>#N/A</v>
      </c>
      <c r="D1189">
        <f>VLOOKUP(A1189, 'Starter - Projections'!$B$2:$R$1380, 17, FALSE)/VLOOKUP(A1189, 'Starter - Projections'!$B$2:$G$1380, 6, FALSE)</f>
        <v>-8.3333333333333332E-3</v>
      </c>
    </row>
    <row r="1190" spans="1:4" x14ac:dyDescent="0.45">
      <c r="A1190" t="s">
        <v>1694</v>
      </c>
      <c r="B1190" t="e">
        <f>VLOOKUP(A1190, Individual_Pitching___Dashboard[[Name]:[G]], 6, FALSE)</f>
        <v>#N/A</v>
      </c>
      <c r="C1190" t="e">
        <f>VLOOKUP(A1190, Individual_Pitching___Dashboard[], 21,FALSE)/'SP Per G'!B1190</f>
        <v>#N/A</v>
      </c>
      <c r="D1190">
        <f>VLOOKUP(A1190, 'Starter - Projections'!$B$2:$R$1380, 17, FALSE)/VLOOKUP(A1190, 'Starter - Projections'!$B$2:$G$1380, 6, FALSE)</f>
        <v>-7.4074074074074077E-3</v>
      </c>
    </row>
    <row r="1191" spans="1:4" x14ac:dyDescent="0.45">
      <c r="A1191" t="s">
        <v>1695</v>
      </c>
      <c r="B1191" t="e">
        <f>VLOOKUP(A1191, Individual_Pitching___Dashboard[[Name]:[G]], 6, FALSE)</f>
        <v>#N/A</v>
      </c>
      <c r="C1191" t="e">
        <f>VLOOKUP(A1191, Individual_Pitching___Dashboard[], 21,FALSE)/'SP Per G'!B1191</f>
        <v>#N/A</v>
      </c>
      <c r="D1191">
        <f>VLOOKUP(A1191, 'Starter - Projections'!$B$2:$R$1380, 17, FALSE)/VLOOKUP(A1191, 'Starter - Projections'!$B$2:$G$1380, 6, FALSE)</f>
        <v>-4.8780487804878049E-3</v>
      </c>
    </row>
    <row r="1192" spans="1:4" x14ac:dyDescent="0.45">
      <c r="A1192" t="s">
        <v>1696</v>
      </c>
      <c r="B1192" t="e">
        <f>VLOOKUP(A1192, Individual_Pitching___Dashboard[[Name]:[G]], 6, FALSE)</f>
        <v>#N/A</v>
      </c>
      <c r="C1192" t="e">
        <f>VLOOKUP(A1192, Individual_Pitching___Dashboard[], 21,FALSE)/'SP Per G'!B1192</f>
        <v>#N/A</v>
      </c>
      <c r="D1192">
        <f>VLOOKUP(A1192, 'Starter - Projections'!$B$2:$R$1380, 17, FALSE)/VLOOKUP(A1192, 'Starter - Projections'!$B$2:$G$1380, 6, FALSE)</f>
        <v>-4.3478260869565218E-3</v>
      </c>
    </row>
    <row r="1193" spans="1:4" x14ac:dyDescent="0.45">
      <c r="A1193" t="s">
        <v>1697</v>
      </c>
      <c r="B1193" t="e">
        <f>VLOOKUP(A1193, Individual_Pitching___Dashboard[[Name]:[G]], 6, FALSE)</f>
        <v>#N/A</v>
      </c>
      <c r="C1193" t="e">
        <f>VLOOKUP(A1193, Individual_Pitching___Dashboard[], 21,FALSE)/'SP Per G'!B1193</f>
        <v>#N/A</v>
      </c>
      <c r="D1193">
        <f>VLOOKUP(A1193, 'Starter - Projections'!$B$2:$R$1380, 17, FALSE)/VLOOKUP(A1193, 'Starter - Projections'!$B$2:$G$1380, 6, FALSE)</f>
        <v>-4.7619047619047623E-3</v>
      </c>
    </row>
    <row r="1194" spans="1:4" x14ac:dyDescent="0.45">
      <c r="A1194" t="s">
        <v>1698</v>
      </c>
      <c r="B1194" t="e">
        <f>VLOOKUP(A1194, Individual_Pitching___Dashboard[[Name]:[G]], 6, FALSE)</f>
        <v>#N/A</v>
      </c>
      <c r="C1194" t="e">
        <f>VLOOKUP(A1194, Individual_Pitching___Dashboard[], 21,FALSE)/'SP Per G'!B1194</f>
        <v>#N/A</v>
      </c>
      <c r="D1194">
        <f>VLOOKUP(A1194, 'Starter - Projections'!$B$2:$R$1380, 17, FALSE)/VLOOKUP(A1194, 'Starter - Projections'!$B$2:$G$1380, 6, FALSE)</f>
        <v>-7.4074074074074077E-3</v>
      </c>
    </row>
    <row r="1195" spans="1:4" x14ac:dyDescent="0.45">
      <c r="A1195" t="s">
        <v>1699</v>
      </c>
      <c r="B1195" t="e">
        <f>VLOOKUP(A1195, Individual_Pitching___Dashboard[[Name]:[G]], 6, FALSE)</f>
        <v>#N/A</v>
      </c>
      <c r="C1195" t="e">
        <f>VLOOKUP(A1195, Individual_Pitching___Dashboard[], 21,FALSE)/'SP Per G'!B1195</f>
        <v>#N/A</v>
      </c>
      <c r="D1195">
        <f>VLOOKUP(A1195, 'Starter - Projections'!$B$2:$R$1380, 17, FALSE)/VLOOKUP(A1195, 'Starter - Projections'!$B$2:$G$1380, 6, FALSE)</f>
        <v>-5.8823529411764705E-3</v>
      </c>
    </row>
    <row r="1196" spans="1:4" x14ac:dyDescent="0.45">
      <c r="A1196" t="s">
        <v>1700</v>
      </c>
      <c r="B1196" t="e">
        <f>VLOOKUP(A1196, Individual_Pitching___Dashboard[[Name]:[G]], 6, FALSE)</f>
        <v>#N/A</v>
      </c>
      <c r="C1196" t="e">
        <f>VLOOKUP(A1196, Individual_Pitching___Dashboard[], 21,FALSE)/'SP Per G'!B1196</f>
        <v>#N/A</v>
      </c>
      <c r="D1196">
        <f>VLOOKUP(A1196, 'Starter - Projections'!$B$2:$R$1380, 17, FALSE)/VLOOKUP(A1196, 'Starter - Projections'!$B$2:$G$1380, 6, FALSE)</f>
        <v>-5.4054054054054057E-3</v>
      </c>
    </row>
    <row r="1197" spans="1:4" x14ac:dyDescent="0.45">
      <c r="A1197" t="s">
        <v>1701</v>
      </c>
      <c r="B1197" t="e">
        <f>VLOOKUP(A1197, Individual_Pitching___Dashboard[[Name]:[G]], 6, FALSE)</f>
        <v>#N/A</v>
      </c>
      <c r="C1197" t="e">
        <f>VLOOKUP(A1197, Individual_Pitching___Dashboard[], 21,FALSE)/'SP Per G'!B1197</f>
        <v>#N/A</v>
      </c>
      <c r="D1197">
        <f>VLOOKUP(A1197, 'Starter - Projections'!$B$2:$R$1380, 17, FALSE)/VLOOKUP(A1197, 'Starter - Projections'!$B$2:$G$1380, 6, FALSE)</f>
        <v>-8.3333333333333332E-3</v>
      </c>
    </row>
    <row r="1198" spans="1:4" x14ac:dyDescent="0.45">
      <c r="A1198" t="s">
        <v>1702</v>
      </c>
      <c r="B1198" t="e">
        <f>VLOOKUP(A1198, Individual_Pitching___Dashboard[[Name]:[G]], 6, FALSE)</f>
        <v>#N/A</v>
      </c>
      <c r="C1198" t="e">
        <f>VLOOKUP(A1198, Individual_Pitching___Dashboard[], 21,FALSE)/'SP Per G'!B1198</f>
        <v>#N/A</v>
      </c>
      <c r="D1198">
        <f>VLOOKUP(A1198, 'Starter - Projections'!$B$2:$R$1380, 17, FALSE)/VLOOKUP(A1198, 'Starter - Projections'!$B$2:$G$1380, 6, FALSE)</f>
        <v>-1.5789473684210527E-2</v>
      </c>
    </row>
    <row r="1199" spans="1:4" x14ac:dyDescent="0.45">
      <c r="A1199" t="s">
        <v>1703</v>
      </c>
      <c r="B1199" t="e">
        <f>VLOOKUP(A1199, Individual_Pitching___Dashboard[[Name]:[G]], 6, FALSE)</f>
        <v>#N/A</v>
      </c>
      <c r="C1199" t="e">
        <f>VLOOKUP(A1199, Individual_Pitching___Dashboard[], 21,FALSE)/'SP Per G'!B1199</f>
        <v>#N/A</v>
      </c>
      <c r="D1199">
        <f>VLOOKUP(A1199, 'Starter - Projections'!$B$2:$R$1380, 17, FALSE)/VLOOKUP(A1199, 'Starter - Projections'!$B$2:$G$1380, 6, FALSE)</f>
        <v>-8.8235294117647058E-3</v>
      </c>
    </row>
    <row r="1200" spans="1:4" x14ac:dyDescent="0.45">
      <c r="A1200" t="s">
        <v>1704</v>
      </c>
      <c r="B1200" t="e">
        <f>VLOOKUP(A1200, Individual_Pitching___Dashboard[[Name]:[G]], 6, FALSE)</f>
        <v>#N/A</v>
      </c>
      <c r="C1200" t="e">
        <f>VLOOKUP(A1200, Individual_Pitching___Dashboard[], 21,FALSE)/'SP Per G'!B1200</f>
        <v>#N/A</v>
      </c>
      <c r="D1200">
        <f>VLOOKUP(A1200, 'Starter - Projections'!$B$2:$R$1380, 17, FALSE)/VLOOKUP(A1200, 'Starter - Projections'!$B$2:$G$1380, 6, FALSE)</f>
        <v>-8.5714285714285719E-3</v>
      </c>
    </row>
    <row r="1201" spans="1:4" x14ac:dyDescent="0.45">
      <c r="A1201" t="s">
        <v>1705</v>
      </c>
      <c r="B1201" t="e">
        <f>VLOOKUP(A1201, Individual_Pitching___Dashboard[[Name]:[G]], 6, FALSE)</f>
        <v>#N/A</v>
      </c>
      <c r="C1201" t="e">
        <f>VLOOKUP(A1201, Individual_Pitching___Dashboard[], 21,FALSE)/'SP Per G'!B1201</f>
        <v>#N/A</v>
      </c>
      <c r="D1201">
        <f>VLOOKUP(A1201, 'Starter - Projections'!$B$2:$R$1380, 17, FALSE)/VLOOKUP(A1201, 'Starter - Projections'!$B$2:$G$1380, 6, FALSE)</f>
        <v>-0.01</v>
      </c>
    </row>
    <row r="1202" spans="1:4" x14ac:dyDescent="0.45">
      <c r="A1202" t="s">
        <v>1706</v>
      </c>
      <c r="B1202" t="e">
        <f>VLOOKUP(A1202, Individual_Pitching___Dashboard[[Name]:[G]], 6, FALSE)</f>
        <v>#N/A</v>
      </c>
      <c r="C1202" t="e">
        <f>VLOOKUP(A1202, Individual_Pitching___Dashboard[], 21,FALSE)/'SP Per G'!B1202</f>
        <v>#N/A</v>
      </c>
      <c r="D1202">
        <f>VLOOKUP(A1202, 'Starter - Projections'!$B$2:$R$1380, 17, FALSE)/VLOOKUP(A1202, 'Starter - Projections'!$B$2:$G$1380, 6, FALSE)</f>
        <v>-1.3043478260869565E-2</v>
      </c>
    </row>
    <row r="1203" spans="1:4" x14ac:dyDescent="0.45">
      <c r="A1203" t="s">
        <v>1707</v>
      </c>
      <c r="B1203" t="e">
        <f>VLOOKUP(A1203, Individual_Pitching___Dashboard[[Name]:[G]], 6, FALSE)</f>
        <v>#N/A</v>
      </c>
      <c r="C1203" t="e">
        <f>VLOOKUP(A1203, Individual_Pitching___Dashboard[], 21,FALSE)/'SP Per G'!B1203</f>
        <v>#N/A</v>
      </c>
      <c r="D1203">
        <f>VLOOKUP(A1203, 'Starter - Projections'!$B$2:$R$1380, 17, FALSE)/VLOOKUP(A1203, 'Starter - Projections'!$B$2:$G$1380, 6, FALSE)</f>
        <v>-8.8235294117647058E-3</v>
      </c>
    </row>
    <row r="1204" spans="1:4" x14ac:dyDescent="0.45">
      <c r="A1204" t="s">
        <v>1708</v>
      </c>
      <c r="B1204" t="e">
        <f>VLOOKUP(A1204, Individual_Pitching___Dashboard[[Name]:[G]], 6, FALSE)</f>
        <v>#N/A</v>
      </c>
      <c r="C1204" t="e">
        <f>VLOOKUP(A1204, Individual_Pitching___Dashboard[], 21,FALSE)/'SP Per G'!B1204</f>
        <v>#N/A</v>
      </c>
      <c r="D1204">
        <f>VLOOKUP(A1204, 'Starter - Projections'!$B$2:$R$1380, 17, FALSE)/VLOOKUP(A1204, 'Starter - Projections'!$B$2:$G$1380, 6, FALSE)</f>
        <v>-7.4999999999999997E-3</v>
      </c>
    </row>
    <row r="1205" spans="1:4" x14ac:dyDescent="0.45">
      <c r="A1205" t="s">
        <v>1709</v>
      </c>
      <c r="B1205" t="e">
        <f>VLOOKUP(A1205, Individual_Pitching___Dashboard[[Name]:[G]], 6, FALSE)</f>
        <v>#N/A</v>
      </c>
      <c r="C1205" t="e">
        <f>VLOOKUP(A1205, Individual_Pitching___Dashboard[], 21,FALSE)/'SP Per G'!B1205</f>
        <v>#N/A</v>
      </c>
      <c r="D1205">
        <f>VLOOKUP(A1205, 'Starter - Projections'!$B$2:$R$1380, 17, FALSE)/VLOOKUP(A1205, 'Starter - Projections'!$B$2:$G$1380, 6, FALSE)</f>
        <v>-8.3333333333333332E-3</v>
      </c>
    </row>
    <row r="1206" spans="1:4" x14ac:dyDescent="0.45">
      <c r="A1206" t="s">
        <v>1710</v>
      </c>
      <c r="B1206" t="e">
        <f>VLOOKUP(A1206, Individual_Pitching___Dashboard[[Name]:[G]], 6, FALSE)</f>
        <v>#N/A</v>
      </c>
      <c r="C1206" t="e">
        <f>VLOOKUP(A1206, Individual_Pitching___Dashboard[], 21,FALSE)/'SP Per G'!B1206</f>
        <v>#N/A</v>
      </c>
      <c r="D1206">
        <f>VLOOKUP(A1206, 'Starter - Projections'!$B$2:$R$1380, 17, FALSE)/VLOOKUP(A1206, 'Starter - Projections'!$B$2:$G$1380, 6, FALSE)</f>
        <v>-8.1632653061224497E-3</v>
      </c>
    </row>
    <row r="1207" spans="1:4" x14ac:dyDescent="0.45">
      <c r="A1207" t="s">
        <v>1711</v>
      </c>
      <c r="B1207" t="e">
        <f>VLOOKUP(A1207, Individual_Pitching___Dashboard[[Name]:[G]], 6, FALSE)</f>
        <v>#N/A</v>
      </c>
      <c r="C1207" t="e">
        <f>VLOOKUP(A1207, Individual_Pitching___Dashboard[], 21,FALSE)/'SP Per G'!B1207</f>
        <v>#N/A</v>
      </c>
      <c r="D1207">
        <f>VLOOKUP(A1207, 'Starter - Projections'!$B$2:$R$1380, 17, FALSE)/VLOOKUP(A1207, 'Starter - Projections'!$B$2:$G$1380, 6, FALSE)</f>
        <v>-1.1428571428571429E-2</v>
      </c>
    </row>
    <row r="1208" spans="1:4" x14ac:dyDescent="0.45">
      <c r="A1208" t="s">
        <v>1712</v>
      </c>
      <c r="B1208" t="e">
        <f>VLOOKUP(A1208, Individual_Pitching___Dashboard[[Name]:[G]], 6, FALSE)</f>
        <v>#N/A</v>
      </c>
      <c r="C1208" t="e">
        <f>VLOOKUP(A1208, Individual_Pitching___Dashboard[], 21,FALSE)/'SP Per G'!B1208</f>
        <v>#N/A</v>
      </c>
      <c r="D1208">
        <f>VLOOKUP(A1208, 'Starter - Projections'!$B$2:$R$1380, 17, FALSE)/VLOOKUP(A1208, 'Starter - Projections'!$B$2:$G$1380, 6, FALSE)</f>
        <v>-1.6666666666666666E-2</v>
      </c>
    </row>
    <row r="1209" spans="1:4" x14ac:dyDescent="0.45">
      <c r="A1209" t="s">
        <v>1713</v>
      </c>
      <c r="B1209" t="e">
        <f>VLOOKUP(A1209, Individual_Pitching___Dashboard[[Name]:[G]], 6, FALSE)</f>
        <v>#N/A</v>
      </c>
      <c r="C1209" t="e">
        <f>VLOOKUP(A1209, Individual_Pitching___Dashboard[], 21,FALSE)/'SP Per G'!B1209</f>
        <v>#N/A</v>
      </c>
      <c r="D1209">
        <f>VLOOKUP(A1209, 'Starter - Projections'!$B$2:$R$1380, 17, FALSE)/VLOOKUP(A1209, 'Starter - Projections'!$B$2:$G$1380, 6, FALSE)</f>
        <v>-1.2903225806451613E-2</v>
      </c>
    </row>
    <row r="1210" spans="1:4" x14ac:dyDescent="0.45">
      <c r="A1210" t="s">
        <v>1714</v>
      </c>
      <c r="B1210" t="e">
        <f>VLOOKUP(A1210, Individual_Pitching___Dashboard[[Name]:[G]], 6, FALSE)</f>
        <v>#N/A</v>
      </c>
      <c r="C1210" t="e">
        <f>VLOOKUP(A1210, Individual_Pitching___Dashboard[], 21,FALSE)/'SP Per G'!B1210</f>
        <v>#N/A</v>
      </c>
      <c r="D1210">
        <f>VLOOKUP(A1210, 'Starter - Projections'!$B$2:$R$1380, 17, FALSE)/VLOOKUP(A1210, 'Starter - Projections'!$B$2:$G$1380, 6, FALSE)</f>
        <v>-2.2222222222222223E-2</v>
      </c>
    </row>
    <row r="1211" spans="1:4" x14ac:dyDescent="0.45">
      <c r="A1211" t="s">
        <v>1715</v>
      </c>
      <c r="B1211" t="e">
        <f>VLOOKUP(A1211, Individual_Pitching___Dashboard[[Name]:[G]], 6, FALSE)</f>
        <v>#N/A</v>
      </c>
      <c r="C1211" t="e">
        <f>VLOOKUP(A1211, Individual_Pitching___Dashboard[], 21,FALSE)/'SP Per G'!B1211</f>
        <v>#N/A</v>
      </c>
      <c r="D1211">
        <f>VLOOKUP(A1211, 'Starter - Projections'!$B$2:$R$1380, 17, FALSE)/VLOOKUP(A1211, 'Starter - Projections'!$B$2:$G$1380, 6, FALSE)</f>
        <v>-1.3793103448275864E-2</v>
      </c>
    </row>
    <row r="1212" spans="1:4" x14ac:dyDescent="0.45">
      <c r="A1212" t="s">
        <v>1716</v>
      </c>
      <c r="B1212" t="e">
        <f>VLOOKUP(A1212, Individual_Pitching___Dashboard[[Name]:[G]], 6, FALSE)</f>
        <v>#N/A</v>
      </c>
      <c r="C1212" t="e">
        <f>VLOOKUP(A1212, Individual_Pitching___Dashboard[], 21,FALSE)/'SP Per G'!B1212</f>
        <v>#N/A</v>
      </c>
      <c r="D1212">
        <f>VLOOKUP(A1212, 'Starter - Projections'!$B$2:$R$1380, 17, FALSE)/VLOOKUP(A1212, 'Starter - Projections'!$B$2:$G$1380, 6, FALSE)</f>
        <v>-1.2903225806451613E-2</v>
      </c>
    </row>
    <row r="1213" spans="1:4" x14ac:dyDescent="0.45">
      <c r="A1213" t="s">
        <v>1717</v>
      </c>
      <c r="B1213" t="e">
        <f>VLOOKUP(A1213, Individual_Pitching___Dashboard[[Name]:[G]], 6, FALSE)</f>
        <v>#N/A</v>
      </c>
      <c r="C1213" t="e">
        <f>VLOOKUP(A1213, Individual_Pitching___Dashboard[], 21,FALSE)/'SP Per G'!B1213</f>
        <v>#N/A</v>
      </c>
      <c r="D1213">
        <f>VLOOKUP(A1213, 'Starter - Projections'!$B$2:$R$1380, 17, FALSE)/VLOOKUP(A1213, 'Starter - Projections'!$B$2:$G$1380, 6, FALSE)</f>
        <v>-9.3023255813953487E-3</v>
      </c>
    </row>
    <row r="1214" spans="1:4" x14ac:dyDescent="0.45">
      <c r="A1214" t="s">
        <v>1718</v>
      </c>
      <c r="B1214" t="e">
        <f>VLOOKUP(A1214, Individual_Pitching___Dashboard[[Name]:[G]], 6, FALSE)</f>
        <v>#N/A</v>
      </c>
      <c r="C1214" t="e">
        <f>VLOOKUP(A1214, Individual_Pitching___Dashboard[], 21,FALSE)/'SP Per G'!B1214</f>
        <v>#N/A</v>
      </c>
      <c r="D1214">
        <f>VLOOKUP(A1214, 'Starter - Projections'!$B$2:$R$1380, 17, FALSE)/VLOOKUP(A1214, 'Starter - Projections'!$B$2:$G$1380, 6, FALSE)</f>
        <v>-1.1764705882352941E-2</v>
      </c>
    </row>
    <row r="1215" spans="1:4" x14ac:dyDescent="0.45">
      <c r="A1215" t="s">
        <v>1719</v>
      </c>
      <c r="B1215" t="e">
        <f>VLOOKUP(A1215, Individual_Pitching___Dashboard[[Name]:[G]], 6, FALSE)</f>
        <v>#N/A</v>
      </c>
      <c r="C1215" t="e">
        <f>VLOOKUP(A1215, Individual_Pitching___Dashboard[], 21,FALSE)/'SP Per G'!B1215</f>
        <v>#N/A</v>
      </c>
      <c r="D1215">
        <f>VLOOKUP(A1215, 'Starter - Projections'!$B$2:$R$1380, 17, FALSE)/VLOOKUP(A1215, 'Starter - Projections'!$B$2:$G$1380, 6, FALSE)</f>
        <v>-1.3793103448275864E-2</v>
      </c>
    </row>
    <row r="1216" spans="1:4" x14ac:dyDescent="0.45">
      <c r="A1216" t="s">
        <v>1720</v>
      </c>
      <c r="B1216" t="e">
        <f>VLOOKUP(A1216, Individual_Pitching___Dashboard[[Name]:[G]], 6, FALSE)</f>
        <v>#N/A</v>
      </c>
      <c r="C1216" t="e">
        <f>VLOOKUP(A1216, Individual_Pitching___Dashboard[], 21,FALSE)/'SP Per G'!B1216</f>
        <v>#N/A</v>
      </c>
      <c r="D1216">
        <f>VLOOKUP(A1216, 'Starter - Projections'!$B$2:$R$1380, 17, FALSE)/VLOOKUP(A1216, 'Starter - Projections'!$B$2:$G$1380, 6, FALSE)</f>
        <v>-1.3888888888888888E-2</v>
      </c>
    </row>
    <row r="1217" spans="1:4" x14ac:dyDescent="0.45">
      <c r="A1217" t="s">
        <v>1721</v>
      </c>
      <c r="B1217" t="e">
        <f>VLOOKUP(A1217, Individual_Pitching___Dashboard[[Name]:[G]], 6, FALSE)</f>
        <v>#N/A</v>
      </c>
      <c r="C1217" t="e">
        <f>VLOOKUP(A1217, Individual_Pitching___Dashboard[], 21,FALSE)/'SP Per G'!B1217</f>
        <v>#N/A</v>
      </c>
      <c r="D1217">
        <f>VLOOKUP(A1217, 'Starter - Projections'!$B$2:$R$1380, 17, FALSE)/VLOOKUP(A1217, 'Starter - Projections'!$B$2:$G$1380, 6, FALSE)</f>
        <v>-1.6129032258064516E-2</v>
      </c>
    </row>
    <row r="1218" spans="1:4" x14ac:dyDescent="0.45">
      <c r="A1218" t="s">
        <v>1722</v>
      </c>
      <c r="B1218" t="e">
        <f>VLOOKUP(A1218, Individual_Pitching___Dashboard[[Name]:[G]], 6, FALSE)</f>
        <v>#N/A</v>
      </c>
      <c r="C1218" t="e">
        <f>VLOOKUP(A1218, Individual_Pitching___Dashboard[], 21,FALSE)/'SP Per G'!B1218</f>
        <v>#N/A</v>
      </c>
      <c r="D1218">
        <f>VLOOKUP(A1218, 'Starter - Projections'!$B$2:$R$1380, 17, FALSE)/VLOOKUP(A1218, 'Starter - Projections'!$B$2:$G$1380, 6, FALSE)</f>
        <v>-1.2500000000000001E-2</v>
      </c>
    </row>
    <row r="1219" spans="1:4" x14ac:dyDescent="0.45">
      <c r="A1219" t="s">
        <v>1723</v>
      </c>
      <c r="B1219" t="e">
        <f>VLOOKUP(A1219, Individual_Pitching___Dashboard[[Name]:[G]], 6, FALSE)</f>
        <v>#N/A</v>
      </c>
      <c r="C1219" t="e">
        <f>VLOOKUP(A1219, Individual_Pitching___Dashboard[], 21,FALSE)/'SP Per G'!B1219</f>
        <v>#N/A</v>
      </c>
      <c r="D1219">
        <f>VLOOKUP(A1219, 'Starter - Projections'!$B$2:$R$1380, 17, FALSE)/VLOOKUP(A1219, 'Starter - Projections'!$B$2:$G$1380, 6, FALSE)</f>
        <v>-2.4999999999999998E-2</v>
      </c>
    </row>
    <row r="1220" spans="1:4" x14ac:dyDescent="0.45">
      <c r="A1220" t="s">
        <v>1724</v>
      </c>
      <c r="B1220" t="e">
        <f>VLOOKUP(A1220, Individual_Pitching___Dashboard[[Name]:[G]], 6, FALSE)</f>
        <v>#N/A</v>
      </c>
      <c r="C1220" t="e">
        <f>VLOOKUP(A1220, Individual_Pitching___Dashboard[], 21,FALSE)/'SP Per G'!B1220</f>
        <v>#N/A</v>
      </c>
      <c r="D1220">
        <f>VLOOKUP(A1220, 'Starter - Projections'!$B$2:$R$1380, 17, FALSE)/VLOOKUP(A1220, 'Starter - Projections'!$B$2:$G$1380, 6, FALSE)</f>
        <v>-2.0588235294117647E-2</v>
      </c>
    </row>
    <row r="1221" spans="1:4" x14ac:dyDescent="0.45">
      <c r="A1221" t="s">
        <v>1725</v>
      </c>
      <c r="B1221" t="e">
        <f>VLOOKUP(A1221, Individual_Pitching___Dashboard[[Name]:[G]], 6, FALSE)</f>
        <v>#N/A</v>
      </c>
      <c r="C1221" t="e">
        <f>VLOOKUP(A1221, Individual_Pitching___Dashboard[], 21,FALSE)/'SP Per G'!B1221</f>
        <v>#N/A</v>
      </c>
      <c r="D1221">
        <f>VLOOKUP(A1221, 'Starter - Projections'!$B$2:$R$1380, 17, FALSE)/VLOOKUP(A1221, 'Starter - Projections'!$B$2:$G$1380, 6, FALSE)</f>
        <v>-2.4137931034482758E-2</v>
      </c>
    </row>
    <row r="1222" spans="1:4" x14ac:dyDescent="0.45">
      <c r="A1222" t="s">
        <v>1726</v>
      </c>
      <c r="B1222" t="e">
        <f>VLOOKUP(A1222, Individual_Pitching___Dashboard[[Name]:[G]], 6, FALSE)</f>
        <v>#N/A</v>
      </c>
      <c r="C1222" t="e">
        <f>VLOOKUP(A1222, Individual_Pitching___Dashboard[], 21,FALSE)/'SP Per G'!B1222</f>
        <v>#N/A</v>
      </c>
      <c r="D1222">
        <f>VLOOKUP(A1222, 'Starter - Projections'!$B$2:$R$1380, 17, FALSE)/VLOOKUP(A1222, 'Starter - Projections'!$B$2:$G$1380, 6, FALSE)</f>
        <v>-2.4137931034482758E-2</v>
      </c>
    </row>
    <row r="1223" spans="1:4" x14ac:dyDescent="0.45">
      <c r="A1223" t="s">
        <v>1727</v>
      </c>
      <c r="B1223" t="e">
        <f>VLOOKUP(A1223, Individual_Pitching___Dashboard[[Name]:[G]], 6, FALSE)</f>
        <v>#N/A</v>
      </c>
      <c r="C1223" t="e">
        <f>VLOOKUP(A1223, Individual_Pitching___Dashboard[], 21,FALSE)/'SP Per G'!B1223</f>
        <v>#N/A</v>
      </c>
      <c r="D1223">
        <f>VLOOKUP(A1223, 'Starter - Projections'!$B$2:$R$1380, 17, FALSE)/VLOOKUP(A1223, 'Starter - Projections'!$B$2:$G$1380, 6, FALSE)</f>
        <v>1.8867924528301886E-2</v>
      </c>
    </row>
    <row r="1224" spans="1:4" x14ac:dyDescent="0.45">
      <c r="A1224" t="s">
        <v>1728</v>
      </c>
      <c r="B1224">
        <f>VLOOKUP(A1224, Individual_Pitching___Dashboard[[Name]:[G]], 6, FALSE)</f>
        <v>4</v>
      </c>
      <c r="C1224">
        <f>VLOOKUP(A1224, Individual_Pitching___Dashboard[], 21,FALSE)/'SP Per G'!B1224</f>
        <v>-0.05</v>
      </c>
      <c r="D1224">
        <f>VLOOKUP(A1224, 'Starter - Projections'!$B$2:$R$1380, 17, FALSE)/VLOOKUP(A1224, 'Starter - Projections'!$B$2:$G$1380, 6, FALSE)</f>
        <v>1.4814814814814815E-2</v>
      </c>
    </row>
    <row r="1225" spans="1:4" x14ac:dyDescent="0.45">
      <c r="A1225" t="s">
        <v>1729</v>
      </c>
      <c r="B1225">
        <f>VLOOKUP(A1225, Individual_Pitching___Dashboard[[Name]:[G]], 6, FALSE)</f>
        <v>11</v>
      </c>
      <c r="C1225">
        <f>VLOOKUP(A1225, Individual_Pitching___Dashboard[], 21,FALSE)/'SP Per G'!B1225</f>
        <v>-2.7272727272727271E-2</v>
      </c>
      <c r="D1225">
        <f>VLOOKUP(A1225, 'Starter - Projections'!$B$2:$R$1380, 17, FALSE)/VLOOKUP(A1225, 'Starter - Projections'!$B$2:$G$1380, 6, FALSE)</f>
        <v>1.2903225806451613E-2</v>
      </c>
    </row>
    <row r="1226" spans="1:4" x14ac:dyDescent="0.45">
      <c r="A1226" t="s">
        <v>1730</v>
      </c>
      <c r="B1226">
        <f>VLOOKUP(A1226, Individual_Pitching___Dashboard[[Name]:[G]], 6, FALSE)</f>
        <v>10</v>
      </c>
      <c r="C1226">
        <f>VLOOKUP(A1226, Individual_Pitching___Dashboard[], 21,FALSE)/'SP Per G'!B1226</f>
        <v>0.08</v>
      </c>
      <c r="D1226">
        <f>VLOOKUP(A1226, 'Starter - Projections'!$B$2:$R$1380, 17, FALSE)/VLOOKUP(A1226, 'Starter - Projections'!$B$2:$G$1380, 6, FALSE)</f>
        <v>1.3999999999999999E-2</v>
      </c>
    </row>
    <row r="1227" spans="1:4" x14ac:dyDescent="0.45">
      <c r="A1227" t="s">
        <v>1731</v>
      </c>
      <c r="B1227">
        <f>VLOOKUP(A1227, Individual_Pitching___Dashboard[[Name]:[G]], 6, FALSE)</f>
        <v>11</v>
      </c>
      <c r="C1227">
        <f>VLOOKUP(A1227, Individual_Pitching___Dashboard[], 21,FALSE)/'SP Per G'!B1227</f>
        <v>-1.8181818181818184E-2</v>
      </c>
      <c r="D1227">
        <f>VLOOKUP(A1227, 'Starter - Projections'!$B$2:$R$1380, 17, FALSE)/VLOOKUP(A1227, 'Starter - Projections'!$B$2:$G$1380, 6, FALSE)</f>
        <v>1.111111111111111E-2</v>
      </c>
    </row>
    <row r="1228" spans="1:4" x14ac:dyDescent="0.45">
      <c r="A1228" t="s">
        <v>1732</v>
      </c>
      <c r="B1228" t="e">
        <f>VLOOKUP(A1228, Individual_Pitching___Dashboard[[Name]:[G]], 6, FALSE)</f>
        <v>#N/A</v>
      </c>
      <c r="C1228" t="e">
        <f>VLOOKUP(A1228, Individual_Pitching___Dashboard[], 21,FALSE)/'SP Per G'!B1228</f>
        <v>#N/A</v>
      </c>
      <c r="D1228">
        <f>VLOOKUP(A1228, 'Starter - Projections'!$B$2:$R$1380, 17, FALSE)/VLOOKUP(A1228, 'Starter - Projections'!$B$2:$G$1380, 6, FALSE)</f>
        <v>9.8360655737704909E-3</v>
      </c>
    </row>
    <row r="1229" spans="1:4" x14ac:dyDescent="0.45">
      <c r="A1229" t="s">
        <v>1733</v>
      </c>
      <c r="B1229" t="e">
        <f>VLOOKUP(A1229, Individual_Pitching___Dashboard[[Name]:[G]], 6, FALSE)</f>
        <v>#N/A</v>
      </c>
      <c r="C1229" t="e">
        <f>VLOOKUP(A1229, Individual_Pitching___Dashboard[], 21,FALSE)/'SP Per G'!B1229</f>
        <v>#N/A</v>
      </c>
      <c r="D1229">
        <f>VLOOKUP(A1229, 'Starter - Projections'!$B$2:$R$1380, 17, FALSE)/VLOOKUP(A1229, 'Starter - Projections'!$B$2:$G$1380, 6, FALSE)</f>
        <v>1.2500000000000001E-2</v>
      </c>
    </row>
    <row r="1230" spans="1:4" x14ac:dyDescent="0.45">
      <c r="A1230" t="s">
        <v>1734</v>
      </c>
      <c r="B1230" t="e">
        <f>VLOOKUP(A1230, Individual_Pitching___Dashboard[[Name]:[G]], 6, FALSE)</f>
        <v>#N/A</v>
      </c>
      <c r="C1230" t="e">
        <f>VLOOKUP(A1230, Individual_Pitching___Dashboard[], 21,FALSE)/'SP Per G'!B1230</f>
        <v>#N/A</v>
      </c>
      <c r="D1230">
        <f>VLOOKUP(A1230, 'Starter - Projections'!$B$2:$R$1380, 17, FALSE)/VLOOKUP(A1230, 'Starter - Projections'!$B$2:$G$1380, 6, FALSE)</f>
        <v>1.2500000000000001E-2</v>
      </c>
    </row>
    <row r="1231" spans="1:4" x14ac:dyDescent="0.45">
      <c r="A1231" t="s">
        <v>1735</v>
      </c>
      <c r="B1231" t="e">
        <f>VLOOKUP(A1231, Individual_Pitching___Dashboard[[Name]:[G]], 6, FALSE)</f>
        <v>#N/A</v>
      </c>
      <c r="C1231" t="e">
        <f>VLOOKUP(A1231, Individual_Pitching___Dashboard[], 21,FALSE)/'SP Per G'!B1231</f>
        <v>#N/A</v>
      </c>
      <c r="D1231">
        <f>VLOOKUP(A1231, 'Starter - Projections'!$B$2:$R$1380, 17, FALSE)/VLOOKUP(A1231, 'Starter - Projections'!$B$2:$G$1380, 6, FALSE)</f>
        <v>8.771929824561403E-3</v>
      </c>
    </row>
    <row r="1232" spans="1:4" x14ac:dyDescent="0.45">
      <c r="A1232" t="s">
        <v>1736</v>
      </c>
      <c r="B1232" t="e">
        <f>VLOOKUP(A1232, Individual_Pitching___Dashboard[[Name]:[G]], 6, FALSE)</f>
        <v>#N/A</v>
      </c>
      <c r="C1232" t="e">
        <f>VLOOKUP(A1232, Individual_Pitching___Dashboard[], 21,FALSE)/'SP Per G'!B1232</f>
        <v>#N/A</v>
      </c>
      <c r="D1232">
        <f>VLOOKUP(A1232, 'Starter - Projections'!$B$2:$R$1380, 17, FALSE)/VLOOKUP(A1232, 'Starter - Projections'!$B$2:$G$1380, 6, FALSE)</f>
        <v>1.1111111111111112E-2</v>
      </c>
    </row>
    <row r="1233" spans="1:4" x14ac:dyDescent="0.45">
      <c r="A1233" t="s">
        <v>1737</v>
      </c>
      <c r="B1233" t="e">
        <f>VLOOKUP(A1233, Individual_Pitching___Dashboard[[Name]:[G]], 6, FALSE)</f>
        <v>#N/A</v>
      </c>
      <c r="C1233" t="e">
        <f>VLOOKUP(A1233, Individual_Pitching___Dashboard[], 21,FALSE)/'SP Per G'!B1233</f>
        <v>#N/A</v>
      </c>
      <c r="D1233">
        <f>VLOOKUP(A1233, 'Starter - Projections'!$B$2:$R$1380, 17, FALSE)/VLOOKUP(A1233, 'Starter - Projections'!$B$2:$G$1380, 6, FALSE)</f>
        <v>6.8965517241379318E-3</v>
      </c>
    </row>
    <row r="1234" spans="1:4" x14ac:dyDescent="0.45">
      <c r="A1234" t="s">
        <v>1738</v>
      </c>
      <c r="B1234" t="e">
        <f>VLOOKUP(A1234, Individual_Pitching___Dashboard[[Name]:[G]], 6, FALSE)</f>
        <v>#N/A</v>
      </c>
      <c r="C1234" t="e">
        <f>VLOOKUP(A1234, Individual_Pitching___Dashboard[], 21,FALSE)/'SP Per G'!B1234</f>
        <v>#N/A</v>
      </c>
      <c r="D1234">
        <f>VLOOKUP(A1234, 'Starter - Projections'!$B$2:$R$1380, 17, FALSE)/VLOOKUP(A1234, 'Starter - Projections'!$B$2:$G$1380, 6, FALSE)</f>
        <v>8.0000000000000002E-3</v>
      </c>
    </row>
    <row r="1235" spans="1:4" x14ac:dyDescent="0.45">
      <c r="A1235" t="s">
        <v>1739</v>
      </c>
      <c r="B1235" t="e">
        <f>VLOOKUP(A1235, Individual_Pitching___Dashboard[[Name]:[G]], 6, FALSE)</f>
        <v>#N/A</v>
      </c>
      <c r="C1235" t="e">
        <f>VLOOKUP(A1235, Individual_Pitching___Dashboard[], 21,FALSE)/'SP Per G'!B1235</f>
        <v>#N/A</v>
      </c>
      <c r="D1235">
        <f>VLOOKUP(A1235, 'Starter - Projections'!$B$2:$R$1380, 17, FALSE)/VLOOKUP(A1235, 'Starter - Projections'!$B$2:$G$1380, 6, FALSE)</f>
        <v>6.4516129032258064E-3</v>
      </c>
    </row>
    <row r="1236" spans="1:4" x14ac:dyDescent="0.45">
      <c r="A1236" t="s">
        <v>1740</v>
      </c>
      <c r="B1236" t="e">
        <f>VLOOKUP(A1236, Individual_Pitching___Dashboard[[Name]:[G]], 6, FALSE)</f>
        <v>#N/A</v>
      </c>
      <c r="C1236" t="e">
        <f>VLOOKUP(A1236, Individual_Pitching___Dashboard[], 21,FALSE)/'SP Per G'!B1236</f>
        <v>#N/A</v>
      </c>
      <c r="D1236">
        <f>VLOOKUP(A1236, 'Starter - Projections'!$B$2:$R$1380, 17, FALSE)/VLOOKUP(A1236, 'Starter - Projections'!$B$2:$G$1380, 6, FALSE)</f>
        <v>7.8431372549019607E-3</v>
      </c>
    </row>
    <row r="1237" spans="1:4" x14ac:dyDescent="0.45">
      <c r="A1237" t="s">
        <v>1741</v>
      </c>
      <c r="B1237" t="e">
        <f>VLOOKUP(A1237, Individual_Pitching___Dashboard[[Name]:[G]], 6, FALSE)</f>
        <v>#N/A</v>
      </c>
      <c r="C1237" t="e">
        <f>VLOOKUP(A1237, Individual_Pitching___Dashboard[], 21,FALSE)/'SP Per G'!B1237</f>
        <v>#N/A</v>
      </c>
      <c r="D1237">
        <f>VLOOKUP(A1237, 'Starter - Projections'!$B$2:$R$1380, 17, FALSE)/VLOOKUP(A1237, 'Starter - Projections'!$B$2:$G$1380, 6, FALSE)</f>
        <v>7.1428571428571435E-3</v>
      </c>
    </row>
    <row r="1238" spans="1:4" x14ac:dyDescent="0.45">
      <c r="A1238" t="s">
        <v>1742</v>
      </c>
      <c r="B1238" t="e">
        <f>VLOOKUP(A1238, Individual_Pitching___Dashboard[[Name]:[G]], 6, FALSE)</f>
        <v>#N/A</v>
      </c>
      <c r="C1238" t="e">
        <f>VLOOKUP(A1238, Individual_Pitching___Dashboard[], 21,FALSE)/'SP Per G'!B1238</f>
        <v>#N/A</v>
      </c>
      <c r="D1238">
        <f>VLOOKUP(A1238, 'Starter - Projections'!$B$2:$R$1380, 17, FALSE)/VLOOKUP(A1238, 'Starter - Projections'!$B$2:$G$1380, 6, FALSE)</f>
        <v>6.6666666666666671E-3</v>
      </c>
    </row>
    <row r="1239" spans="1:4" x14ac:dyDescent="0.45">
      <c r="A1239" t="s">
        <v>1743</v>
      </c>
      <c r="B1239">
        <f>VLOOKUP(A1239, Individual_Pitching___Dashboard[[Name]:[G]], 6, FALSE)</f>
        <v>9</v>
      </c>
      <c r="C1239">
        <f>VLOOKUP(A1239, Individual_Pitching___Dashboard[], 21,FALSE)/'SP Per G'!B1239</f>
        <v>2.2222222222222223E-2</v>
      </c>
      <c r="D1239">
        <f>VLOOKUP(A1239, 'Starter - Projections'!$B$2:$R$1380, 17, FALSE)/VLOOKUP(A1239, 'Starter - Projections'!$B$2:$G$1380, 6, FALSE)</f>
        <v>8.5106382978723406E-3</v>
      </c>
    </row>
    <row r="1240" spans="1:4" x14ac:dyDescent="0.45">
      <c r="A1240" t="s">
        <v>1744</v>
      </c>
      <c r="B1240" t="e">
        <f>VLOOKUP(A1240, Individual_Pitching___Dashboard[[Name]:[G]], 6, FALSE)</f>
        <v>#N/A</v>
      </c>
      <c r="C1240" t="e">
        <f>VLOOKUP(A1240, Individual_Pitching___Dashboard[], 21,FALSE)/'SP Per G'!B1240</f>
        <v>#N/A</v>
      </c>
      <c r="D1240">
        <f>VLOOKUP(A1240, 'Starter - Projections'!$B$2:$R$1380, 17, FALSE)/VLOOKUP(A1240, 'Starter - Projections'!$B$2:$G$1380, 6, FALSE)</f>
        <v>6.7796610169491532E-3</v>
      </c>
    </row>
    <row r="1241" spans="1:4" x14ac:dyDescent="0.45">
      <c r="A1241" t="s">
        <v>1745</v>
      </c>
      <c r="B1241" t="e">
        <f>VLOOKUP(A1241, Individual_Pitching___Dashboard[[Name]:[G]], 6, FALSE)</f>
        <v>#N/A</v>
      </c>
      <c r="C1241" t="e">
        <f>VLOOKUP(A1241, Individual_Pitching___Dashboard[], 21,FALSE)/'SP Per G'!B1241</f>
        <v>#N/A</v>
      </c>
      <c r="D1241">
        <f>VLOOKUP(A1241, 'Starter - Projections'!$B$2:$R$1380, 17, FALSE)/VLOOKUP(A1241, 'Starter - Projections'!$B$2:$G$1380, 6, FALSE)</f>
        <v>1.6E-2</v>
      </c>
    </row>
    <row r="1242" spans="1:4" x14ac:dyDescent="0.45">
      <c r="A1242" t="s">
        <v>1746</v>
      </c>
      <c r="B1242" t="e">
        <f>VLOOKUP(A1242, Individual_Pitching___Dashboard[[Name]:[G]], 6, FALSE)</f>
        <v>#N/A</v>
      </c>
      <c r="C1242" t="e">
        <f>VLOOKUP(A1242, Individual_Pitching___Dashboard[], 21,FALSE)/'SP Per G'!B1242</f>
        <v>#N/A</v>
      </c>
      <c r="D1242">
        <f>VLOOKUP(A1242, 'Starter - Projections'!$B$2:$R$1380, 17, FALSE)/VLOOKUP(A1242, 'Starter - Projections'!$B$2:$G$1380, 6, FALSE)</f>
        <v>1.0810810810810811E-2</v>
      </c>
    </row>
    <row r="1243" spans="1:4" x14ac:dyDescent="0.45">
      <c r="A1243" t="s">
        <v>1747</v>
      </c>
      <c r="B1243" t="e">
        <f>VLOOKUP(A1243, Individual_Pitching___Dashboard[[Name]:[G]], 6, FALSE)</f>
        <v>#N/A</v>
      </c>
      <c r="C1243" t="e">
        <f>VLOOKUP(A1243, Individual_Pitching___Dashboard[], 21,FALSE)/'SP Per G'!B1243</f>
        <v>#N/A</v>
      </c>
      <c r="D1243">
        <f>VLOOKUP(A1243, 'Starter - Projections'!$B$2:$R$1380, 17, FALSE)/VLOOKUP(A1243, 'Starter - Projections'!$B$2:$G$1380, 6, FALSE)</f>
        <v>7.1428571428571435E-3</v>
      </c>
    </row>
    <row r="1244" spans="1:4" x14ac:dyDescent="0.45">
      <c r="A1244" t="s">
        <v>1748</v>
      </c>
      <c r="B1244" t="e">
        <f>VLOOKUP(A1244, Individual_Pitching___Dashboard[[Name]:[G]], 6, FALSE)</f>
        <v>#N/A</v>
      </c>
      <c r="C1244" t="e">
        <f>VLOOKUP(A1244, Individual_Pitching___Dashboard[], 21,FALSE)/'SP Per G'!B1244</f>
        <v>#N/A</v>
      </c>
      <c r="D1244">
        <f>VLOOKUP(A1244, 'Starter - Projections'!$B$2:$R$1380, 17, FALSE)/VLOOKUP(A1244, 'Starter - Projections'!$B$2:$G$1380, 6, FALSE)</f>
        <v>6.2499999999999995E-3</v>
      </c>
    </row>
    <row r="1245" spans="1:4" x14ac:dyDescent="0.45">
      <c r="A1245" t="s">
        <v>1749</v>
      </c>
      <c r="B1245" t="e">
        <f>VLOOKUP(A1245, Individual_Pitching___Dashboard[[Name]:[G]], 6, FALSE)</f>
        <v>#N/A</v>
      </c>
      <c r="C1245" t="e">
        <f>VLOOKUP(A1245, Individual_Pitching___Dashboard[], 21,FALSE)/'SP Per G'!B1245</f>
        <v>#N/A</v>
      </c>
      <c r="D1245">
        <f>VLOOKUP(A1245, 'Starter - Projections'!$B$2:$R$1380, 17, FALSE)/VLOOKUP(A1245, 'Starter - Projections'!$B$2:$G$1380, 6, FALSE)</f>
        <v>9.0909090909090905E-3</v>
      </c>
    </row>
    <row r="1246" spans="1:4" x14ac:dyDescent="0.45">
      <c r="A1246" t="s">
        <v>1750</v>
      </c>
      <c r="B1246" t="e">
        <f>VLOOKUP(A1246, Individual_Pitching___Dashboard[[Name]:[G]], 6, FALSE)</f>
        <v>#N/A</v>
      </c>
      <c r="C1246" t="e">
        <f>VLOOKUP(A1246, Individual_Pitching___Dashboard[], 21,FALSE)/'SP Per G'!B1246</f>
        <v>#N/A</v>
      </c>
      <c r="D1246">
        <f>VLOOKUP(A1246, 'Starter - Projections'!$B$2:$R$1380, 17, FALSE)/VLOOKUP(A1246, 'Starter - Projections'!$B$2:$G$1380, 6, FALSE)</f>
        <v>6.8181818181818179E-3</v>
      </c>
    </row>
    <row r="1247" spans="1:4" x14ac:dyDescent="0.45">
      <c r="A1247" t="s">
        <v>1751</v>
      </c>
      <c r="B1247">
        <f>VLOOKUP(A1247, Individual_Pitching___Dashboard[[Name]:[G]], 6, FALSE)</f>
        <v>10</v>
      </c>
      <c r="C1247">
        <f>VLOOKUP(A1247, Individual_Pitching___Dashboard[], 21,FALSE)/'SP Per G'!B1247</f>
        <v>0</v>
      </c>
      <c r="D1247">
        <f>VLOOKUP(A1247, 'Starter - Projections'!$B$2:$R$1380, 17, FALSE)/VLOOKUP(A1247, 'Starter - Projections'!$B$2:$G$1380, 6, FALSE)</f>
        <v>7.1428571428571426E-3</v>
      </c>
    </row>
    <row r="1248" spans="1:4" x14ac:dyDescent="0.45">
      <c r="A1248" t="s">
        <v>1752</v>
      </c>
      <c r="B1248" t="e">
        <f>VLOOKUP(A1248, Individual_Pitching___Dashboard[[Name]:[G]], 6, FALSE)</f>
        <v>#N/A</v>
      </c>
      <c r="C1248" t="e">
        <f>VLOOKUP(A1248, Individual_Pitching___Dashboard[], 21,FALSE)/'SP Per G'!B1248</f>
        <v>#N/A</v>
      </c>
      <c r="D1248">
        <f>VLOOKUP(A1248, 'Starter - Projections'!$B$2:$R$1380, 17, FALSE)/VLOOKUP(A1248, 'Starter - Projections'!$B$2:$G$1380, 6, FALSE)</f>
        <v>5.3571428571428572E-3</v>
      </c>
    </row>
    <row r="1249" spans="1:4" x14ac:dyDescent="0.45">
      <c r="A1249" t="s">
        <v>1753</v>
      </c>
      <c r="B1249" t="e">
        <f>VLOOKUP(A1249, Individual_Pitching___Dashboard[[Name]:[G]], 6, FALSE)</f>
        <v>#N/A</v>
      </c>
      <c r="C1249" t="e">
        <f>VLOOKUP(A1249, Individual_Pitching___Dashboard[], 21,FALSE)/'SP Per G'!B1249</f>
        <v>#N/A</v>
      </c>
      <c r="D1249">
        <f>VLOOKUP(A1249, 'Starter - Projections'!$B$2:$R$1380, 17, FALSE)/VLOOKUP(A1249, 'Starter - Projections'!$B$2:$G$1380, 6, FALSE)</f>
        <v>6.6666666666666662E-3</v>
      </c>
    </row>
    <row r="1250" spans="1:4" x14ac:dyDescent="0.45">
      <c r="A1250" t="s">
        <v>1754</v>
      </c>
      <c r="B1250" t="e">
        <f>VLOOKUP(A1250, Individual_Pitching___Dashboard[[Name]:[G]], 6, FALSE)</f>
        <v>#N/A</v>
      </c>
      <c r="C1250" t="e">
        <f>VLOOKUP(A1250, Individual_Pitching___Dashboard[], 21,FALSE)/'SP Per G'!B1250</f>
        <v>#N/A</v>
      </c>
      <c r="D1250">
        <f>VLOOKUP(A1250, 'Starter - Projections'!$B$2:$R$1380, 17, FALSE)/VLOOKUP(A1250, 'Starter - Projections'!$B$2:$G$1380, 6, FALSE)</f>
        <v>6.1224489795918364E-3</v>
      </c>
    </row>
    <row r="1251" spans="1:4" x14ac:dyDescent="0.45">
      <c r="A1251" t="s">
        <v>1755</v>
      </c>
      <c r="B1251" t="e">
        <f>VLOOKUP(A1251, Individual_Pitching___Dashboard[[Name]:[G]], 6, FALSE)</f>
        <v>#N/A</v>
      </c>
      <c r="C1251" t="e">
        <f>VLOOKUP(A1251, Individual_Pitching___Dashboard[], 21,FALSE)/'SP Per G'!B1251</f>
        <v>#N/A</v>
      </c>
      <c r="D1251">
        <f>VLOOKUP(A1251, 'Starter - Projections'!$B$2:$R$1380, 17, FALSE)/VLOOKUP(A1251, 'Starter - Projections'!$B$2:$G$1380, 6, FALSE)</f>
        <v>8.5714285714285719E-3</v>
      </c>
    </row>
    <row r="1252" spans="1:4" x14ac:dyDescent="0.45">
      <c r="A1252" t="s">
        <v>1756</v>
      </c>
      <c r="B1252" t="e">
        <f>VLOOKUP(A1252, Individual_Pitching___Dashboard[[Name]:[G]], 6, FALSE)</f>
        <v>#N/A</v>
      </c>
      <c r="C1252" t="e">
        <f>VLOOKUP(A1252, Individual_Pitching___Dashboard[], 21,FALSE)/'SP Per G'!B1252</f>
        <v>#N/A</v>
      </c>
      <c r="D1252">
        <f>VLOOKUP(A1252, 'Starter - Projections'!$B$2:$R$1380, 17, FALSE)/VLOOKUP(A1252, 'Starter - Projections'!$B$2:$G$1380, 6, FALSE)</f>
        <v>4.8387096774193551E-3</v>
      </c>
    </row>
    <row r="1253" spans="1:4" x14ac:dyDescent="0.45">
      <c r="A1253" t="s">
        <v>1757</v>
      </c>
      <c r="B1253" t="e">
        <f>VLOOKUP(A1253, Individual_Pitching___Dashboard[[Name]:[G]], 6, FALSE)</f>
        <v>#N/A</v>
      </c>
      <c r="C1253" t="e">
        <f>VLOOKUP(A1253, Individual_Pitching___Dashboard[], 21,FALSE)/'SP Per G'!B1253</f>
        <v>#N/A</v>
      </c>
      <c r="D1253">
        <f>VLOOKUP(A1253, 'Starter - Projections'!$B$2:$R$1380, 17, FALSE)/VLOOKUP(A1253, 'Starter - Projections'!$B$2:$G$1380, 6, FALSE)</f>
        <v>1.4285714285714285E-2</v>
      </c>
    </row>
    <row r="1254" spans="1:4" x14ac:dyDescent="0.45">
      <c r="A1254" t="s">
        <v>1758</v>
      </c>
      <c r="B1254" t="e">
        <f>VLOOKUP(A1254, Individual_Pitching___Dashboard[[Name]:[G]], 6, FALSE)</f>
        <v>#N/A</v>
      </c>
      <c r="C1254" t="e">
        <f>VLOOKUP(A1254, Individual_Pitching___Dashboard[], 21,FALSE)/'SP Per G'!B1254</f>
        <v>#N/A</v>
      </c>
      <c r="D1254">
        <f>VLOOKUP(A1254, 'Starter - Projections'!$B$2:$R$1380, 17, FALSE)/VLOOKUP(A1254, 'Starter - Projections'!$B$2:$G$1380, 6, FALSE)</f>
        <v>5.7142857142857143E-3</v>
      </c>
    </row>
    <row r="1255" spans="1:4" x14ac:dyDescent="0.45">
      <c r="A1255" t="s">
        <v>1759</v>
      </c>
      <c r="B1255" t="e">
        <f>VLOOKUP(A1255, Individual_Pitching___Dashboard[[Name]:[G]], 6, FALSE)</f>
        <v>#N/A</v>
      </c>
      <c r="C1255" t="e">
        <f>VLOOKUP(A1255, Individual_Pitching___Dashboard[], 21,FALSE)/'SP Per G'!B1255</f>
        <v>#N/A</v>
      </c>
      <c r="D1255">
        <f>VLOOKUP(A1255, 'Starter - Projections'!$B$2:$R$1380, 17, FALSE)/VLOOKUP(A1255, 'Starter - Projections'!$B$2:$G$1380, 6, FALSE)</f>
        <v>4.5454545454545461E-3</v>
      </c>
    </row>
    <row r="1256" spans="1:4" x14ac:dyDescent="0.45">
      <c r="A1256" t="s">
        <v>1760</v>
      </c>
      <c r="B1256" t="e">
        <f>VLOOKUP(A1256, Individual_Pitching___Dashboard[[Name]:[G]], 6, FALSE)</f>
        <v>#N/A</v>
      </c>
      <c r="C1256" t="e">
        <f>VLOOKUP(A1256, Individual_Pitching___Dashboard[], 21,FALSE)/'SP Per G'!B1256</f>
        <v>#N/A</v>
      </c>
      <c r="D1256">
        <f>VLOOKUP(A1256, 'Starter - Projections'!$B$2:$R$1380, 17, FALSE)/VLOOKUP(A1256, 'Starter - Projections'!$B$2:$G$1380, 6, FALSE)</f>
        <v>5.263157894736842E-3</v>
      </c>
    </row>
    <row r="1257" spans="1:4" x14ac:dyDescent="0.45">
      <c r="A1257" t="s">
        <v>1761</v>
      </c>
      <c r="B1257" t="e">
        <f>VLOOKUP(A1257, Individual_Pitching___Dashboard[[Name]:[G]], 6, FALSE)</f>
        <v>#N/A</v>
      </c>
      <c r="C1257" t="e">
        <f>VLOOKUP(A1257, Individual_Pitching___Dashboard[], 21,FALSE)/'SP Per G'!B1257</f>
        <v>#N/A</v>
      </c>
      <c r="D1257">
        <f>VLOOKUP(A1257, 'Starter - Projections'!$B$2:$R$1380, 17, FALSE)/VLOOKUP(A1257, 'Starter - Projections'!$B$2:$G$1380, 6, FALSE)</f>
        <v>3.5087719298245615E-3</v>
      </c>
    </row>
    <row r="1258" spans="1:4" x14ac:dyDescent="0.45">
      <c r="A1258" t="s">
        <v>1762</v>
      </c>
      <c r="B1258" t="e">
        <f>VLOOKUP(A1258, Individual_Pitching___Dashboard[[Name]:[G]], 6, FALSE)</f>
        <v>#N/A</v>
      </c>
      <c r="C1258" t="e">
        <f>VLOOKUP(A1258, Individual_Pitching___Dashboard[], 21,FALSE)/'SP Per G'!B1258</f>
        <v>#N/A</v>
      </c>
      <c r="D1258">
        <f>VLOOKUP(A1258, 'Starter - Projections'!$B$2:$R$1380, 17, FALSE)/VLOOKUP(A1258, 'Starter - Projections'!$B$2:$G$1380, 6, FALSE)</f>
        <v>4.4444444444444444E-3</v>
      </c>
    </row>
    <row r="1259" spans="1:4" x14ac:dyDescent="0.45">
      <c r="A1259" t="s">
        <v>1763</v>
      </c>
      <c r="B1259" t="e">
        <f>VLOOKUP(A1259, Individual_Pitching___Dashboard[[Name]:[G]], 6, FALSE)</f>
        <v>#N/A</v>
      </c>
      <c r="C1259" t="e">
        <f>VLOOKUP(A1259, Individual_Pitching___Dashboard[], 21,FALSE)/'SP Per G'!B1259</f>
        <v>#N/A</v>
      </c>
      <c r="D1259">
        <f>VLOOKUP(A1259, 'Starter - Projections'!$B$2:$R$1380, 17, FALSE)/VLOOKUP(A1259, 'Starter - Projections'!$B$2:$G$1380, 6, FALSE)</f>
        <v>5.7142857142857143E-3</v>
      </c>
    </row>
    <row r="1260" spans="1:4" x14ac:dyDescent="0.45">
      <c r="A1260" t="s">
        <v>1764</v>
      </c>
      <c r="B1260" t="e">
        <f>VLOOKUP(A1260, Individual_Pitching___Dashboard[[Name]:[G]], 6, FALSE)</f>
        <v>#N/A</v>
      </c>
      <c r="C1260" t="e">
        <f>VLOOKUP(A1260, Individual_Pitching___Dashboard[], 21,FALSE)/'SP Per G'!B1260</f>
        <v>#N/A</v>
      </c>
      <c r="D1260">
        <f>VLOOKUP(A1260, 'Starter - Projections'!$B$2:$R$1380, 17, FALSE)/VLOOKUP(A1260, 'Starter - Projections'!$B$2:$G$1380, 6, FALSE)</f>
        <v>4.6511627906976744E-3</v>
      </c>
    </row>
    <row r="1261" spans="1:4" x14ac:dyDescent="0.45">
      <c r="A1261" t="s">
        <v>1765</v>
      </c>
      <c r="B1261" t="e">
        <f>VLOOKUP(A1261, Individual_Pitching___Dashboard[[Name]:[G]], 6, FALSE)</f>
        <v>#N/A</v>
      </c>
      <c r="C1261" t="e">
        <f>VLOOKUP(A1261, Individual_Pitching___Dashboard[], 21,FALSE)/'SP Per G'!B1261</f>
        <v>#N/A</v>
      </c>
      <c r="D1261">
        <f>VLOOKUP(A1261, 'Starter - Projections'!$B$2:$R$1380, 17, FALSE)/VLOOKUP(A1261, 'Starter - Projections'!$B$2:$G$1380, 6, FALSE)</f>
        <v>6.6666666666666671E-3</v>
      </c>
    </row>
    <row r="1262" spans="1:4" x14ac:dyDescent="0.45">
      <c r="A1262" t="s">
        <v>1766</v>
      </c>
      <c r="B1262" t="e">
        <f>VLOOKUP(A1262, Individual_Pitching___Dashboard[[Name]:[G]], 6, FALSE)</f>
        <v>#N/A</v>
      </c>
      <c r="C1262" t="e">
        <f>VLOOKUP(A1262, Individual_Pitching___Dashboard[], 21,FALSE)/'SP Per G'!B1262</f>
        <v>#N/A</v>
      </c>
      <c r="D1262">
        <f>VLOOKUP(A1262, 'Starter - Projections'!$B$2:$R$1380, 17, FALSE)/VLOOKUP(A1262, 'Starter - Projections'!$B$2:$G$1380, 6, FALSE)</f>
        <v>5.4054054054054057E-3</v>
      </c>
    </row>
    <row r="1263" spans="1:4" x14ac:dyDescent="0.45">
      <c r="A1263" t="s">
        <v>1767</v>
      </c>
      <c r="B1263" t="e">
        <f>VLOOKUP(A1263, Individual_Pitching___Dashboard[[Name]:[G]], 6, FALSE)</f>
        <v>#N/A</v>
      </c>
      <c r="C1263" t="e">
        <f>VLOOKUP(A1263, Individual_Pitching___Dashboard[], 21,FALSE)/'SP Per G'!B1263</f>
        <v>#N/A</v>
      </c>
      <c r="D1263">
        <f>VLOOKUP(A1263, 'Starter - Projections'!$B$2:$R$1380, 17, FALSE)/VLOOKUP(A1263, 'Starter - Projections'!$B$2:$G$1380, 6, FALSE)</f>
        <v>5.5555555555555558E-3</v>
      </c>
    </row>
    <row r="1264" spans="1:4" x14ac:dyDescent="0.45">
      <c r="A1264" t="s">
        <v>1768</v>
      </c>
      <c r="B1264" t="e">
        <f>VLOOKUP(A1264, Individual_Pitching___Dashboard[[Name]:[G]], 6, FALSE)</f>
        <v>#N/A</v>
      </c>
      <c r="C1264" t="e">
        <f>VLOOKUP(A1264, Individual_Pitching___Dashboard[], 21,FALSE)/'SP Per G'!B1264</f>
        <v>#N/A</v>
      </c>
      <c r="D1264">
        <f>VLOOKUP(A1264, 'Starter - Projections'!$B$2:$R$1380, 17, FALSE)/VLOOKUP(A1264, 'Starter - Projections'!$B$2:$G$1380, 6, FALSE)</f>
        <v>6.8965517241379318E-3</v>
      </c>
    </row>
    <row r="1265" spans="1:4" x14ac:dyDescent="0.45">
      <c r="A1265" t="s">
        <v>611</v>
      </c>
      <c r="B1265" t="e">
        <f>VLOOKUP(A1265, Individual_Pitching___Dashboard[[Name]:[G]], 6, FALSE)</f>
        <v>#N/A</v>
      </c>
      <c r="C1265" t="e">
        <f>VLOOKUP(A1265, Individual_Pitching___Dashboard[], 21,FALSE)/'SP Per G'!B1265</f>
        <v>#N/A</v>
      </c>
      <c r="D1265">
        <f>VLOOKUP(A1265, 'Starter - Projections'!$B$2:$R$1380, 17, FALSE)/VLOOKUP(A1265, 'Starter - Projections'!$B$2:$G$1380, 6, FALSE)</f>
        <v>1.7857142857142859E-3</v>
      </c>
    </row>
    <row r="1266" spans="1:4" x14ac:dyDescent="0.45">
      <c r="A1266" t="s">
        <v>1769</v>
      </c>
      <c r="B1266" t="e">
        <f>VLOOKUP(A1266, Individual_Pitching___Dashboard[[Name]:[G]], 6, FALSE)</f>
        <v>#N/A</v>
      </c>
      <c r="C1266" t="e">
        <f>VLOOKUP(A1266, Individual_Pitching___Dashboard[], 21,FALSE)/'SP Per G'!B1266</f>
        <v>#N/A</v>
      </c>
      <c r="D1266">
        <f>VLOOKUP(A1266, 'Starter - Projections'!$B$2:$R$1380, 17, FALSE)/VLOOKUP(A1266, 'Starter - Projections'!$B$2:$G$1380, 6, FALSE)</f>
        <v>3.0303030303030303E-3</v>
      </c>
    </row>
    <row r="1267" spans="1:4" x14ac:dyDescent="0.45">
      <c r="A1267" t="s">
        <v>1770</v>
      </c>
      <c r="B1267" t="e">
        <f>VLOOKUP(A1267, Individual_Pitching___Dashboard[[Name]:[G]], 6, FALSE)</f>
        <v>#N/A</v>
      </c>
      <c r="C1267" t="e">
        <f>VLOOKUP(A1267, Individual_Pitching___Dashboard[], 21,FALSE)/'SP Per G'!B1267</f>
        <v>#N/A</v>
      </c>
      <c r="D1267">
        <f>VLOOKUP(A1267, 'Starter - Projections'!$B$2:$R$1380, 17, FALSE)/VLOOKUP(A1267, 'Starter - Projections'!$B$2:$G$1380, 6, FALSE)</f>
        <v>2.0408163265306124E-3</v>
      </c>
    </row>
    <row r="1268" spans="1:4" x14ac:dyDescent="0.45">
      <c r="A1268" t="s">
        <v>1771</v>
      </c>
      <c r="B1268" t="e">
        <f>VLOOKUP(A1268, Individual_Pitching___Dashboard[[Name]:[G]], 6, FALSE)</f>
        <v>#N/A</v>
      </c>
      <c r="C1268" t="e">
        <f>VLOOKUP(A1268, Individual_Pitching___Dashboard[], 21,FALSE)/'SP Per G'!B1268</f>
        <v>#N/A</v>
      </c>
      <c r="D1268">
        <f>VLOOKUP(A1268, 'Starter - Projections'!$B$2:$R$1380, 17, FALSE)/VLOOKUP(A1268, 'Starter - Projections'!$B$2:$G$1380, 6, FALSE)</f>
        <v>2.1739130434782609E-3</v>
      </c>
    </row>
    <row r="1269" spans="1:4" x14ac:dyDescent="0.45">
      <c r="A1269" t="s">
        <v>1772</v>
      </c>
      <c r="B1269" t="e">
        <f>VLOOKUP(A1269, Individual_Pitching___Dashboard[[Name]:[G]], 6, FALSE)</f>
        <v>#N/A</v>
      </c>
      <c r="C1269" t="e">
        <f>VLOOKUP(A1269, Individual_Pitching___Dashboard[], 21,FALSE)/'SP Per G'!B1269</f>
        <v>#N/A</v>
      </c>
      <c r="D1269">
        <f>VLOOKUP(A1269, 'Starter - Projections'!$B$2:$R$1380, 17, FALSE)/VLOOKUP(A1269, 'Starter - Projections'!$B$2:$G$1380, 6, FALSE)</f>
        <v>2.5000000000000001E-3</v>
      </c>
    </row>
    <row r="1270" spans="1:4" x14ac:dyDescent="0.45">
      <c r="A1270" t="s">
        <v>1773</v>
      </c>
      <c r="B1270" t="e">
        <f>VLOOKUP(A1270, Individual_Pitching___Dashboard[[Name]:[G]], 6, FALSE)</f>
        <v>#N/A</v>
      </c>
      <c r="C1270" t="e">
        <f>VLOOKUP(A1270, Individual_Pitching___Dashboard[], 21,FALSE)/'SP Per G'!B1270</f>
        <v>#N/A</v>
      </c>
      <c r="D1270">
        <f>VLOOKUP(A1270, 'Starter - Projections'!$B$2:$R$1380, 17, FALSE)/VLOOKUP(A1270, 'Starter - Projections'!$B$2:$G$1380, 6, FALSE)</f>
        <v>3.2258064516129032E-3</v>
      </c>
    </row>
    <row r="1271" spans="1:4" x14ac:dyDescent="0.45">
      <c r="A1271" t="s">
        <v>1774</v>
      </c>
      <c r="B1271" t="e">
        <f>VLOOKUP(A1271, Individual_Pitching___Dashboard[[Name]:[G]], 6, FALSE)</f>
        <v>#N/A</v>
      </c>
      <c r="C1271" t="e">
        <f>VLOOKUP(A1271, Individual_Pitching___Dashboard[], 21,FALSE)/'SP Per G'!B1271</f>
        <v>#N/A</v>
      </c>
      <c r="D1271">
        <f>VLOOKUP(A1271, 'Starter - Projections'!$B$2:$R$1380, 17, FALSE)/VLOOKUP(A1271, 'Starter - Projections'!$B$2:$G$1380, 6, FALSE)</f>
        <v>2.8571428571428571E-3</v>
      </c>
    </row>
    <row r="1272" spans="1:4" x14ac:dyDescent="0.45">
      <c r="A1272" t="s">
        <v>1775</v>
      </c>
      <c r="B1272" t="e">
        <f>VLOOKUP(A1272, Individual_Pitching___Dashboard[[Name]:[G]], 6, FALSE)</f>
        <v>#N/A</v>
      </c>
      <c r="C1272" t="e">
        <f>VLOOKUP(A1272, Individual_Pitching___Dashboard[], 21,FALSE)/'SP Per G'!B1272</f>
        <v>#N/A</v>
      </c>
      <c r="D1272">
        <f>VLOOKUP(A1272, 'Starter - Projections'!$B$2:$R$1380, 17, FALSE)/VLOOKUP(A1272, 'Starter - Projections'!$B$2:$G$1380, 6, FALSE)</f>
        <v>3.4482758620689659E-3</v>
      </c>
    </row>
    <row r="1273" spans="1:4" x14ac:dyDescent="0.45">
      <c r="A1273" t="s">
        <v>1776</v>
      </c>
      <c r="B1273" t="e">
        <f>VLOOKUP(A1273, Individual_Pitching___Dashboard[[Name]:[G]], 6, FALSE)</f>
        <v>#N/A</v>
      </c>
      <c r="C1273" t="e">
        <f>VLOOKUP(A1273, Individual_Pitching___Dashboard[], 21,FALSE)/'SP Per G'!B1273</f>
        <v>#N/A</v>
      </c>
      <c r="D1273">
        <f>VLOOKUP(A1273, 'Starter - Projections'!$B$2:$R$1380, 17, FALSE)/VLOOKUP(A1273, 'Starter - Projections'!$B$2:$G$1380, 6, FALSE)</f>
        <v>1.639344262295082E-3</v>
      </c>
    </row>
    <row r="1274" spans="1:4" x14ac:dyDescent="0.45">
      <c r="A1274" t="s">
        <v>1777</v>
      </c>
      <c r="B1274" t="e">
        <f>VLOOKUP(A1274, Individual_Pitching___Dashboard[[Name]:[G]], 6, FALSE)</f>
        <v>#N/A</v>
      </c>
      <c r="C1274" t="e">
        <f>VLOOKUP(A1274, Individual_Pitching___Dashboard[], 21,FALSE)/'SP Per G'!B1274</f>
        <v>#N/A</v>
      </c>
      <c r="D1274">
        <f>VLOOKUP(A1274, 'Starter - Projections'!$B$2:$R$1380, 17, FALSE)/VLOOKUP(A1274, 'Starter - Projections'!$B$2:$G$1380, 6, FALSE)</f>
        <v>2.3809523809523812E-3</v>
      </c>
    </row>
    <row r="1275" spans="1:4" x14ac:dyDescent="0.45">
      <c r="A1275" t="s">
        <v>1778</v>
      </c>
      <c r="B1275" t="e">
        <f>VLOOKUP(A1275, Individual_Pitching___Dashboard[[Name]:[G]], 6, FALSE)</f>
        <v>#N/A</v>
      </c>
      <c r="C1275" t="e">
        <f>VLOOKUP(A1275, Individual_Pitching___Dashboard[], 21,FALSE)/'SP Per G'!B1275</f>
        <v>#N/A</v>
      </c>
      <c r="D1275">
        <f>VLOOKUP(A1275, 'Starter - Projections'!$B$2:$R$1380, 17, FALSE)/VLOOKUP(A1275, 'Starter - Projections'!$B$2:$G$1380, 6, FALSE)</f>
        <v>2.7027027027027029E-3</v>
      </c>
    </row>
    <row r="1276" spans="1:4" x14ac:dyDescent="0.45">
      <c r="A1276" t="s">
        <v>1779</v>
      </c>
      <c r="B1276" t="e">
        <f>VLOOKUP(A1276, Individual_Pitching___Dashboard[[Name]:[G]], 6, FALSE)</f>
        <v>#N/A</v>
      </c>
      <c r="C1276" t="e">
        <f>VLOOKUP(A1276, Individual_Pitching___Dashboard[], 21,FALSE)/'SP Per G'!B1276</f>
        <v>#N/A</v>
      </c>
      <c r="D1276">
        <f>VLOOKUP(A1276, 'Starter - Projections'!$B$2:$R$1380, 17, FALSE)/VLOOKUP(A1276, 'Starter - Projections'!$B$2:$G$1380, 6, FALSE)</f>
        <v>3.0303030303030303E-3</v>
      </c>
    </row>
    <row r="1277" spans="1:4" x14ac:dyDescent="0.45">
      <c r="A1277" t="s">
        <v>1780</v>
      </c>
      <c r="B1277" t="e">
        <f>VLOOKUP(A1277, Individual_Pitching___Dashboard[[Name]:[G]], 6, FALSE)</f>
        <v>#N/A</v>
      </c>
      <c r="C1277" t="e">
        <f>VLOOKUP(A1277, Individual_Pitching___Dashboard[], 21,FALSE)/'SP Per G'!B1277</f>
        <v>#N/A</v>
      </c>
      <c r="D1277">
        <f>VLOOKUP(A1277, 'Starter - Projections'!$B$2:$R$1380, 17, FALSE)/VLOOKUP(A1277, 'Starter - Projections'!$B$2:$G$1380, 6, FALSE)</f>
        <v>1.5873015873015873E-3</v>
      </c>
    </row>
    <row r="1278" spans="1:4" x14ac:dyDescent="0.45">
      <c r="A1278" t="s">
        <v>1781</v>
      </c>
      <c r="B1278" t="e">
        <f>VLOOKUP(A1278, Individual_Pitching___Dashboard[[Name]:[G]], 6, FALSE)</f>
        <v>#N/A</v>
      </c>
      <c r="C1278" t="e">
        <f>VLOOKUP(A1278, Individual_Pitching___Dashboard[], 21,FALSE)/'SP Per G'!B1278</f>
        <v>#N/A</v>
      </c>
      <c r="D1278">
        <f>VLOOKUP(A1278, 'Starter - Projections'!$B$2:$R$1380, 17, FALSE)/VLOOKUP(A1278, 'Starter - Projections'!$B$2:$G$1380, 6, FALSE)</f>
        <v>2.4390243902439024E-3</v>
      </c>
    </row>
    <row r="1279" spans="1:4" x14ac:dyDescent="0.45">
      <c r="A1279" t="s">
        <v>622</v>
      </c>
      <c r="B1279">
        <f>VLOOKUP(A1279, Individual_Pitching___Dashboard[[Name]:[G]], 6, FALSE)</f>
        <v>11</v>
      </c>
      <c r="C1279">
        <f>VLOOKUP(A1279, Individual_Pitching___Dashboard[], 21,FALSE)/'SP Per G'!B1279</f>
        <v>-4.5454545454545456E-2</v>
      </c>
      <c r="D1279">
        <f>VLOOKUP(A1279, 'Starter - Projections'!$B$2:$R$1380, 17, FALSE)/VLOOKUP(A1279, 'Starter - Projections'!$B$2:$G$1380, 6, FALSE)</f>
        <v>1.9607843137254902E-3</v>
      </c>
    </row>
    <row r="1280" spans="1:4" x14ac:dyDescent="0.45">
      <c r="A1280" t="s">
        <v>1782</v>
      </c>
      <c r="B1280" t="e">
        <f>VLOOKUP(A1280, Individual_Pitching___Dashboard[[Name]:[G]], 6, FALSE)</f>
        <v>#N/A</v>
      </c>
      <c r="C1280" t="e">
        <f>VLOOKUP(A1280, Individual_Pitching___Dashboard[], 21,FALSE)/'SP Per G'!B1280</f>
        <v>#N/A</v>
      </c>
      <c r="D1280">
        <f>VLOOKUP(A1280, 'Starter - Projections'!$B$2:$R$1380, 17, FALSE)/VLOOKUP(A1280, 'Starter - Projections'!$B$2:$G$1380, 6, FALSE)</f>
        <v>3.4482758620689659E-3</v>
      </c>
    </row>
    <row r="1281" spans="1:4" x14ac:dyDescent="0.45">
      <c r="A1281" t="s">
        <v>589</v>
      </c>
      <c r="B1281">
        <f>VLOOKUP(A1281, Individual_Pitching___Dashboard[[Name]:[G]], 6, FALSE)</f>
        <v>10</v>
      </c>
      <c r="C1281">
        <f>VLOOKUP(A1281, Individual_Pitching___Dashboard[], 21,FALSE)/'SP Per G'!B1281</f>
        <v>0.01</v>
      </c>
      <c r="D1281">
        <f>VLOOKUP(A1281, 'Starter - Projections'!$B$2:$R$1380, 17, FALSE)/VLOOKUP(A1281, 'Starter - Projections'!$B$2:$G$1380, 6, FALSE)</f>
        <v>1.7857142857142859E-3</v>
      </c>
    </row>
    <row r="1282" spans="1:4" x14ac:dyDescent="0.45">
      <c r="A1282" t="s">
        <v>1783</v>
      </c>
      <c r="B1282" t="e">
        <f>VLOOKUP(A1282, Individual_Pitching___Dashboard[[Name]:[G]], 6, FALSE)</f>
        <v>#N/A</v>
      </c>
      <c r="C1282" t="e">
        <f>VLOOKUP(A1282, Individual_Pitching___Dashboard[], 21,FALSE)/'SP Per G'!B1282</f>
        <v>#N/A</v>
      </c>
      <c r="D1282">
        <f>VLOOKUP(A1282, 'Starter - Projections'!$B$2:$R$1380, 17, FALSE)/VLOOKUP(A1282, 'Starter - Projections'!$B$2:$G$1380, 6, FALSE)</f>
        <v>2.5000000000000001E-3</v>
      </c>
    </row>
    <row r="1283" spans="1:4" x14ac:dyDescent="0.45">
      <c r="A1283" t="s">
        <v>1784</v>
      </c>
      <c r="B1283" t="e">
        <f>VLOOKUP(A1283, Individual_Pitching___Dashboard[[Name]:[G]], 6, FALSE)</f>
        <v>#N/A</v>
      </c>
      <c r="C1283" t="e">
        <f>VLOOKUP(A1283, Individual_Pitching___Dashboard[], 21,FALSE)/'SP Per G'!B1283</f>
        <v>#N/A</v>
      </c>
      <c r="D1283">
        <f>VLOOKUP(A1283, 'Starter - Projections'!$B$2:$R$1380, 17, FALSE)/VLOOKUP(A1283, 'Starter - Projections'!$B$2:$G$1380, 6, FALSE)</f>
        <v>2.8571428571428571E-3</v>
      </c>
    </row>
    <row r="1284" spans="1:4" x14ac:dyDescent="0.45">
      <c r="A1284" t="s">
        <v>1785</v>
      </c>
      <c r="B1284" t="e">
        <f>VLOOKUP(A1284, Individual_Pitching___Dashboard[[Name]:[G]], 6, FALSE)</f>
        <v>#N/A</v>
      </c>
      <c r="C1284" t="e">
        <f>VLOOKUP(A1284, Individual_Pitching___Dashboard[], 21,FALSE)/'SP Per G'!B1284</f>
        <v>#N/A</v>
      </c>
      <c r="D1284">
        <f>VLOOKUP(A1284, 'Starter - Projections'!$B$2:$R$1380, 17, FALSE)/VLOOKUP(A1284, 'Starter - Projections'!$B$2:$G$1380, 6, FALSE)</f>
        <v>2.3255813953488372E-3</v>
      </c>
    </row>
    <row r="1285" spans="1:4" x14ac:dyDescent="0.45">
      <c r="A1285" t="s">
        <v>1786</v>
      </c>
      <c r="B1285" t="e">
        <f>VLOOKUP(A1285, Individual_Pitching___Dashboard[[Name]:[G]], 6, FALSE)</f>
        <v>#N/A</v>
      </c>
      <c r="C1285" t="e">
        <f>VLOOKUP(A1285, Individual_Pitching___Dashboard[], 21,FALSE)/'SP Per G'!B1285</f>
        <v>#N/A</v>
      </c>
      <c r="D1285">
        <f>VLOOKUP(A1285, 'Starter - Projections'!$B$2:$R$1380, 17, FALSE)/VLOOKUP(A1285, 'Starter - Projections'!$B$2:$G$1380, 6, FALSE)</f>
        <v>2.5641025641025641E-3</v>
      </c>
    </row>
    <row r="1286" spans="1:4" x14ac:dyDescent="0.45">
      <c r="A1286" t="s">
        <v>1787</v>
      </c>
      <c r="B1286" t="e">
        <f>VLOOKUP(A1286, Individual_Pitching___Dashboard[[Name]:[G]], 6, FALSE)</f>
        <v>#N/A</v>
      </c>
      <c r="C1286" t="e">
        <f>VLOOKUP(A1286, Individual_Pitching___Dashboard[], 21,FALSE)/'SP Per G'!B1286</f>
        <v>#N/A</v>
      </c>
      <c r="D1286">
        <f>VLOOKUP(A1286, 'Starter - Projections'!$B$2:$R$1380, 17, FALSE)/VLOOKUP(A1286, 'Starter - Projections'!$B$2:$G$1380, 6, FALSE)</f>
        <v>3.2258064516129032E-3</v>
      </c>
    </row>
    <row r="1287" spans="1:4" x14ac:dyDescent="0.45">
      <c r="A1287" t="s">
        <v>1788</v>
      </c>
      <c r="B1287" t="e">
        <f>VLOOKUP(A1287, Individual_Pitching___Dashboard[[Name]:[G]], 6, FALSE)</f>
        <v>#N/A</v>
      </c>
      <c r="C1287" t="e">
        <f>VLOOKUP(A1287, Individual_Pitching___Dashboard[], 21,FALSE)/'SP Per G'!B1287</f>
        <v>#N/A</v>
      </c>
      <c r="D1287">
        <f>VLOOKUP(A1287, 'Starter - Projections'!$B$2:$R$1380, 17, FALSE)/VLOOKUP(A1287, 'Starter - Projections'!$B$2:$G$1380, 6, FALSE)</f>
        <v>3.1250000000000002E-3</v>
      </c>
    </row>
    <row r="1288" spans="1:4" x14ac:dyDescent="0.45">
      <c r="A1288" t="s">
        <v>1789</v>
      </c>
      <c r="B1288" t="e">
        <f>VLOOKUP(A1288, Individual_Pitching___Dashboard[[Name]:[G]], 6, FALSE)</f>
        <v>#N/A</v>
      </c>
      <c r="C1288" t="e">
        <f>VLOOKUP(A1288, Individual_Pitching___Dashboard[], 21,FALSE)/'SP Per G'!B1288</f>
        <v>#N/A</v>
      </c>
      <c r="D1288">
        <f>VLOOKUP(A1288, 'Starter - Projections'!$B$2:$R$1380, 17, FALSE)/VLOOKUP(A1288, 'Starter - Projections'!$B$2:$G$1380, 6, FALSE)</f>
        <v>3.1250000000000002E-3</v>
      </c>
    </row>
    <row r="1289" spans="1:4" x14ac:dyDescent="0.45">
      <c r="A1289" t="s">
        <v>1790</v>
      </c>
      <c r="B1289" t="e">
        <f>VLOOKUP(A1289, Individual_Pitching___Dashboard[[Name]:[G]], 6, FALSE)</f>
        <v>#N/A</v>
      </c>
      <c r="C1289" t="e">
        <f>VLOOKUP(A1289, Individual_Pitching___Dashboard[], 21,FALSE)/'SP Per G'!B1289</f>
        <v>#N/A</v>
      </c>
      <c r="D1289">
        <f>VLOOKUP(A1289, 'Starter - Projections'!$B$2:$R$1380, 17, FALSE)/VLOOKUP(A1289, 'Starter - Projections'!$B$2:$G$1380, 6, FALSE)</f>
        <v>2.3809523809523812E-3</v>
      </c>
    </row>
    <row r="1290" spans="1:4" x14ac:dyDescent="0.45">
      <c r="A1290" t="s">
        <v>1791</v>
      </c>
      <c r="B1290" t="e">
        <f>VLOOKUP(A1290, Individual_Pitching___Dashboard[[Name]:[G]], 6, FALSE)</f>
        <v>#N/A</v>
      </c>
      <c r="C1290" t="e">
        <f>VLOOKUP(A1290, Individual_Pitching___Dashboard[], 21,FALSE)/'SP Per G'!B1290</f>
        <v>#N/A</v>
      </c>
      <c r="D1290">
        <f>VLOOKUP(A1290, 'Starter - Projections'!$B$2:$R$1380, 17, FALSE)/VLOOKUP(A1290, 'Starter - Projections'!$B$2:$G$1380, 6, FALSE)</f>
        <v>2.7027027027027029E-3</v>
      </c>
    </row>
    <row r="1291" spans="1:4" x14ac:dyDescent="0.45">
      <c r="A1291" t="s">
        <v>1792</v>
      </c>
      <c r="B1291" t="e">
        <f>VLOOKUP(A1291, Individual_Pitching___Dashboard[[Name]:[G]], 6, FALSE)</f>
        <v>#N/A</v>
      </c>
      <c r="C1291" t="e">
        <f>VLOOKUP(A1291, Individual_Pitching___Dashboard[], 21,FALSE)/'SP Per G'!B1291</f>
        <v>#N/A</v>
      </c>
      <c r="D1291">
        <f>VLOOKUP(A1291, 'Starter - Projections'!$B$2:$R$1380, 17, FALSE)/VLOOKUP(A1291, 'Starter - Projections'!$B$2:$G$1380, 6, FALSE)</f>
        <v>2.5000000000000001E-3</v>
      </c>
    </row>
    <row r="1292" spans="1:4" x14ac:dyDescent="0.45">
      <c r="A1292" t="s">
        <v>1793</v>
      </c>
      <c r="B1292" t="e">
        <f>VLOOKUP(A1292, Individual_Pitching___Dashboard[[Name]:[G]], 6, FALSE)</f>
        <v>#N/A</v>
      </c>
      <c r="C1292" t="e">
        <f>VLOOKUP(A1292, Individual_Pitching___Dashboard[], 21,FALSE)/'SP Per G'!B1292</f>
        <v>#N/A</v>
      </c>
      <c r="D1292">
        <f>VLOOKUP(A1292, 'Starter - Projections'!$B$2:$R$1380, 17, FALSE)/VLOOKUP(A1292, 'Starter - Projections'!$B$2:$G$1380, 6, FALSE)</f>
        <v>2.7777777777777779E-3</v>
      </c>
    </row>
    <row r="1293" spans="1:4" x14ac:dyDescent="0.45">
      <c r="A1293" t="s">
        <v>1794</v>
      </c>
      <c r="B1293" t="e">
        <f>VLOOKUP(A1293, Individual_Pitching___Dashboard[[Name]:[G]], 6, FALSE)</f>
        <v>#N/A</v>
      </c>
      <c r="C1293" t="e">
        <f>VLOOKUP(A1293, Individual_Pitching___Dashboard[], 21,FALSE)/'SP Per G'!B1293</f>
        <v>#N/A</v>
      </c>
      <c r="D1293">
        <f>VLOOKUP(A1293, 'Starter - Projections'!$B$2:$R$1380, 17, FALSE)/VLOOKUP(A1293, 'Starter - Projections'!$B$2:$G$1380, 6, FALSE)</f>
        <v>1.6949152542372883E-3</v>
      </c>
    </row>
    <row r="1294" spans="1:4" x14ac:dyDescent="0.45">
      <c r="A1294" t="s">
        <v>1795</v>
      </c>
      <c r="B1294" t="e">
        <f>VLOOKUP(A1294, Individual_Pitching___Dashboard[[Name]:[G]], 6, FALSE)</f>
        <v>#N/A</v>
      </c>
      <c r="C1294" t="e">
        <f>VLOOKUP(A1294, Individual_Pitching___Dashboard[], 21,FALSE)/'SP Per G'!B1294</f>
        <v>#N/A</v>
      </c>
      <c r="D1294">
        <f>VLOOKUP(A1294, 'Starter - Projections'!$B$2:$R$1380, 17, FALSE)/VLOOKUP(A1294, 'Starter - Projections'!$B$2:$G$1380, 6, FALSE)</f>
        <v>3.0303030303030303E-3</v>
      </c>
    </row>
    <row r="1295" spans="1:4" x14ac:dyDescent="0.45">
      <c r="A1295" t="s">
        <v>1796</v>
      </c>
      <c r="B1295" t="e">
        <f>VLOOKUP(A1295, Individual_Pitching___Dashboard[[Name]:[G]], 6, FALSE)</f>
        <v>#N/A</v>
      </c>
      <c r="C1295" t="e">
        <f>VLOOKUP(A1295, Individual_Pitching___Dashboard[], 21,FALSE)/'SP Per G'!B1295</f>
        <v>#N/A</v>
      </c>
      <c r="D1295">
        <f>VLOOKUP(A1295, 'Starter - Projections'!$B$2:$R$1380, 17, FALSE)/VLOOKUP(A1295, 'Starter - Projections'!$B$2:$G$1380, 6, FALSE)</f>
        <v>0</v>
      </c>
    </row>
    <row r="1296" spans="1:4" x14ac:dyDescent="0.45">
      <c r="A1296" t="s">
        <v>1797</v>
      </c>
      <c r="B1296" t="e">
        <f>VLOOKUP(A1296, Individual_Pitching___Dashboard[[Name]:[G]], 6, FALSE)</f>
        <v>#N/A</v>
      </c>
      <c r="C1296" t="e">
        <f>VLOOKUP(A1296, Individual_Pitching___Dashboard[], 21,FALSE)/'SP Per G'!B1296</f>
        <v>#N/A</v>
      </c>
      <c r="D1296">
        <f>VLOOKUP(A1296, 'Starter - Projections'!$B$2:$R$1380, 17, FALSE)/VLOOKUP(A1296, 'Starter - Projections'!$B$2:$G$1380, 6, FALSE)</f>
        <v>0</v>
      </c>
    </row>
    <row r="1297" spans="1:4" x14ac:dyDescent="0.45">
      <c r="A1297" t="s">
        <v>1798</v>
      </c>
      <c r="B1297" t="e">
        <f>VLOOKUP(A1297, Individual_Pitching___Dashboard[[Name]:[G]], 6, FALSE)</f>
        <v>#N/A</v>
      </c>
      <c r="C1297" t="e">
        <f>VLOOKUP(A1297, Individual_Pitching___Dashboard[], 21,FALSE)/'SP Per G'!B1297</f>
        <v>#N/A</v>
      </c>
      <c r="D1297">
        <f>VLOOKUP(A1297, 'Starter - Projections'!$B$2:$R$1380, 17, FALSE)/VLOOKUP(A1297, 'Starter - Projections'!$B$2:$G$1380, 6, FALSE)</f>
        <v>0</v>
      </c>
    </row>
    <row r="1298" spans="1:4" x14ac:dyDescent="0.45">
      <c r="A1298" t="s">
        <v>1799</v>
      </c>
      <c r="B1298" t="e">
        <f>VLOOKUP(A1298, Individual_Pitching___Dashboard[[Name]:[G]], 6, FALSE)</f>
        <v>#N/A</v>
      </c>
      <c r="C1298" t="e">
        <f>VLOOKUP(A1298, Individual_Pitching___Dashboard[], 21,FALSE)/'SP Per G'!B1298</f>
        <v>#N/A</v>
      </c>
      <c r="D1298">
        <f>VLOOKUP(A1298, 'Starter - Projections'!$B$2:$R$1380, 17, FALSE)/VLOOKUP(A1298, 'Starter - Projections'!$B$2:$G$1380, 6, FALSE)</f>
        <v>0</v>
      </c>
    </row>
    <row r="1299" spans="1:4" x14ac:dyDescent="0.45">
      <c r="A1299" t="s">
        <v>1800</v>
      </c>
      <c r="B1299">
        <f>VLOOKUP(A1299, Individual_Pitching___Dashboard[[Name]:[G]], 6, FALSE)</f>
        <v>8</v>
      </c>
      <c r="C1299">
        <f>VLOOKUP(A1299, Individual_Pitching___Dashboard[], 21,FALSE)/'SP Per G'!B1299</f>
        <v>2.5000000000000001E-2</v>
      </c>
      <c r="D1299">
        <f>VLOOKUP(A1299, 'Starter - Projections'!$B$2:$R$1380, 17, FALSE)/VLOOKUP(A1299, 'Starter - Projections'!$B$2:$G$1380, 6, FALSE)</f>
        <v>0</v>
      </c>
    </row>
    <row r="1300" spans="1:4" x14ac:dyDescent="0.45">
      <c r="A1300" t="s">
        <v>1801</v>
      </c>
      <c r="B1300" t="e">
        <f>VLOOKUP(A1300, Individual_Pitching___Dashboard[[Name]:[G]], 6, FALSE)</f>
        <v>#N/A</v>
      </c>
      <c r="C1300" t="e">
        <f>VLOOKUP(A1300, Individual_Pitching___Dashboard[], 21,FALSE)/'SP Per G'!B1300</f>
        <v>#N/A</v>
      </c>
      <c r="D1300">
        <f>VLOOKUP(A1300, 'Starter - Projections'!$B$2:$R$1380, 17, FALSE)/VLOOKUP(A1300, 'Starter - Projections'!$B$2:$G$1380, 6, FALSE)</f>
        <v>0</v>
      </c>
    </row>
    <row r="1301" spans="1:4" x14ac:dyDescent="0.45">
      <c r="A1301" t="s">
        <v>1802</v>
      </c>
      <c r="B1301" t="e">
        <f>VLOOKUP(A1301, Individual_Pitching___Dashboard[[Name]:[G]], 6, FALSE)</f>
        <v>#N/A</v>
      </c>
      <c r="C1301" t="e">
        <f>VLOOKUP(A1301, Individual_Pitching___Dashboard[], 21,FALSE)/'SP Per G'!B1301</f>
        <v>#N/A</v>
      </c>
      <c r="D1301">
        <f>VLOOKUP(A1301, 'Starter - Projections'!$B$2:$R$1380, 17, FALSE)/VLOOKUP(A1301, 'Starter - Projections'!$B$2:$G$1380, 6, FALSE)</f>
        <v>0</v>
      </c>
    </row>
    <row r="1302" spans="1:4" x14ac:dyDescent="0.45">
      <c r="A1302" t="s">
        <v>1803</v>
      </c>
      <c r="B1302" t="e">
        <f>VLOOKUP(A1302, Individual_Pitching___Dashboard[[Name]:[G]], 6, FALSE)</f>
        <v>#N/A</v>
      </c>
      <c r="C1302" t="e">
        <f>VLOOKUP(A1302, Individual_Pitching___Dashboard[], 21,FALSE)/'SP Per G'!B1302</f>
        <v>#N/A</v>
      </c>
      <c r="D1302">
        <f>VLOOKUP(A1302, 'Starter - Projections'!$B$2:$R$1380, 17, FALSE)/VLOOKUP(A1302, 'Starter - Projections'!$B$2:$G$1380, 6, FALSE)</f>
        <v>0</v>
      </c>
    </row>
    <row r="1303" spans="1:4" x14ac:dyDescent="0.45">
      <c r="A1303" t="s">
        <v>1804</v>
      </c>
      <c r="B1303" t="e">
        <f>VLOOKUP(A1303, Individual_Pitching___Dashboard[[Name]:[G]], 6, FALSE)</f>
        <v>#N/A</v>
      </c>
      <c r="C1303" t="e">
        <f>VLOOKUP(A1303, Individual_Pitching___Dashboard[], 21,FALSE)/'SP Per G'!B1303</f>
        <v>#N/A</v>
      </c>
      <c r="D1303">
        <f>VLOOKUP(A1303, 'Starter - Projections'!$B$2:$R$1380, 17, FALSE)/VLOOKUP(A1303, 'Starter - Projections'!$B$2:$G$1380, 6, FALSE)</f>
        <v>0</v>
      </c>
    </row>
    <row r="1304" spans="1:4" x14ac:dyDescent="0.45">
      <c r="A1304" t="s">
        <v>1805</v>
      </c>
      <c r="B1304" t="e">
        <f>VLOOKUP(A1304, Individual_Pitching___Dashboard[[Name]:[G]], 6, FALSE)</f>
        <v>#N/A</v>
      </c>
      <c r="C1304" t="e">
        <f>VLOOKUP(A1304, Individual_Pitching___Dashboard[], 21,FALSE)/'SP Per G'!B1304</f>
        <v>#N/A</v>
      </c>
      <c r="D1304">
        <f>VLOOKUP(A1304, 'Starter - Projections'!$B$2:$R$1380, 17, FALSE)/VLOOKUP(A1304, 'Starter - Projections'!$B$2:$G$1380, 6, FALSE)</f>
        <v>0</v>
      </c>
    </row>
    <row r="1305" spans="1:4" x14ac:dyDescent="0.45">
      <c r="A1305" t="s">
        <v>1806</v>
      </c>
      <c r="B1305" t="e">
        <f>VLOOKUP(A1305, Individual_Pitching___Dashboard[[Name]:[G]], 6, FALSE)</f>
        <v>#N/A</v>
      </c>
      <c r="C1305" t="e">
        <f>VLOOKUP(A1305, Individual_Pitching___Dashboard[], 21,FALSE)/'SP Per G'!B1305</f>
        <v>#N/A</v>
      </c>
      <c r="D1305">
        <f>VLOOKUP(A1305, 'Starter - Projections'!$B$2:$R$1380, 17, FALSE)/VLOOKUP(A1305, 'Starter - Projections'!$B$2:$G$1380, 6, FALSE)</f>
        <v>0</v>
      </c>
    </row>
    <row r="1306" spans="1:4" x14ac:dyDescent="0.45">
      <c r="A1306" t="s">
        <v>1807</v>
      </c>
      <c r="B1306" t="e">
        <f>VLOOKUP(A1306, Individual_Pitching___Dashboard[[Name]:[G]], 6, FALSE)</f>
        <v>#N/A</v>
      </c>
      <c r="C1306" t="e">
        <f>VLOOKUP(A1306, Individual_Pitching___Dashboard[], 21,FALSE)/'SP Per G'!B1306</f>
        <v>#N/A</v>
      </c>
      <c r="D1306">
        <f>VLOOKUP(A1306, 'Starter - Projections'!$B$2:$R$1380, 17, FALSE)/VLOOKUP(A1306, 'Starter - Projections'!$B$2:$G$1380, 6, FALSE)</f>
        <v>0</v>
      </c>
    </row>
    <row r="1307" spans="1:4" x14ac:dyDescent="0.45">
      <c r="A1307" t="s">
        <v>1808</v>
      </c>
      <c r="B1307" t="e">
        <f>VLOOKUP(A1307, Individual_Pitching___Dashboard[[Name]:[G]], 6, FALSE)</f>
        <v>#N/A</v>
      </c>
      <c r="C1307" t="e">
        <f>VLOOKUP(A1307, Individual_Pitching___Dashboard[], 21,FALSE)/'SP Per G'!B1307</f>
        <v>#N/A</v>
      </c>
      <c r="D1307">
        <f>VLOOKUP(A1307, 'Starter - Projections'!$B$2:$R$1380, 17, FALSE)/VLOOKUP(A1307, 'Starter - Projections'!$B$2:$G$1380, 6, FALSE)</f>
        <v>0</v>
      </c>
    </row>
    <row r="1308" spans="1:4" x14ac:dyDescent="0.45">
      <c r="A1308" t="s">
        <v>1809</v>
      </c>
      <c r="B1308" t="e">
        <f>VLOOKUP(A1308, Individual_Pitching___Dashboard[[Name]:[G]], 6, FALSE)</f>
        <v>#N/A</v>
      </c>
      <c r="C1308" t="e">
        <f>VLOOKUP(A1308, Individual_Pitching___Dashboard[], 21,FALSE)/'SP Per G'!B1308</f>
        <v>#N/A</v>
      </c>
      <c r="D1308">
        <f>VLOOKUP(A1308, 'Starter - Projections'!$B$2:$R$1380, 17, FALSE)/VLOOKUP(A1308, 'Starter - Projections'!$B$2:$G$1380, 6, FALSE)</f>
        <v>0</v>
      </c>
    </row>
    <row r="1309" spans="1:4" x14ac:dyDescent="0.45">
      <c r="A1309" t="s">
        <v>1810</v>
      </c>
      <c r="B1309" t="e">
        <f>VLOOKUP(A1309, Individual_Pitching___Dashboard[[Name]:[G]], 6, FALSE)</f>
        <v>#N/A</v>
      </c>
      <c r="C1309" t="e">
        <f>VLOOKUP(A1309, Individual_Pitching___Dashboard[], 21,FALSE)/'SP Per G'!B1309</f>
        <v>#N/A</v>
      </c>
      <c r="D1309">
        <f>VLOOKUP(A1309, 'Starter - Projections'!$B$2:$R$1380, 17, FALSE)/VLOOKUP(A1309, 'Starter - Projections'!$B$2:$G$1380, 6, FALSE)</f>
        <v>0</v>
      </c>
    </row>
    <row r="1310" spans="1:4" x14ac:dyDescent="0.45">
      <c r="A1310" t="s">
        <v>1811</v>
      </c>
      <c r="B1310" t="e">
        <f>VLOOKUP(A1310, Individual_Pitching___Dashboard[[Name]:[G]], 6, FALSE)</f>
        <v>#N/A</v>
      </c>
      <c r="C1310" t="e">
        <f>VLOOKUP(A1310, Individual_Pitching___Dashboard[], 21,FALSE)/'SP Per G'!B1310</f>
        <v>#N/A</v>
      </c>
      <c r="D1310">
        <f>VLOOKUP(A1310, 'Starter - Projections'!$B$2:$R$1380, 17, FALSE)/VLOOKUP(A1310, 'Starter - Projections'!$B$2:$G$1380, 6, FALSE)</f>
        <v>0</v>
      </c>
    </row>
    <row r="1311" spans="1:4" x14ac:dyDescent="0.45">
      <c r="A1311" t="s">
        <v>1812</v>
      </c>
      <c r="B1311" t="e">
        <f>VLOOKUP(A1311, Individual_Pitching___Dashboard[[Name]:[G]], 6, FALSE)</f>
        <v>#N/A</v>
      </c>
      <c r="C1311" t="e">
        <f>VLOOKUP(A1311, Individual_Pitching___Dashboard[], 21,FALSE)/'SP Per G'!B1311</f>
        <v>#N/A</v>
      </c>
      <c r="D1311">
        <f>VLOOKUP(A1311, 'Starter - Projections'!$B$2:$R$1380, 17, FALSE)/VLOOKUP(A1311, 'Starter - Projections'!$B$2:$G$1380, 6, FALSE)</f>
        <v>0</v>
      </c>
    </row>
    <row r="1312" spans="1:4" x14ac:dyDescent="0.45">
      <c r="A1312" t="s">
        <v>1813</v>
      </c>
      <c r="B1312" t="e">
        <f>VLOOKUP(A1312, Individual_Pitching___Dashboard[[Name]:[G]], 6, FALSE)</f>
        <v>#N/A</v>
      </c>
      <c r="C1312" t="e">
        <f>VLOOKUP(A1312, Individual_Pitching___Dashboard[], 21,FALSE)/'SP Per G'!B1312</f>
        <v>#N/A</v>
      </c>
      <c r="D1312">
        <f>VLOOKUP(A1312, 'Starter - Projections'!$B$2:$R$1380, 17, FALSE)/VLOOKUP(A1312, 'Starter - Projections'!$B$2:$G$1380, 6, FALSE)</f>
        <v>0</v>
      </c>
    </row>
    <row r="1313" spans="1:4" x14ac:dyDescent="0.45">
      <c r="A1313" t="s">
        <v>1814</v>
      </c>
      <c r="B1313" t="e">
        <f>VLOOKUP(A1313, Individual_Pitching___Dashboard[[Name]:[G]], 6, FALSE)</f>
        <v>#N/A</v>
      </c>
      <c r="C1313" t="e">
        <f>VLOOKUP(A1313, Individual_Pitching___Dashboard[], 21,FALSE)/'SP Per G'!B1313</f>
        <v>#N/A</v>
      </c>
      <c r="D1313">
        <f>VLOOKUP(A1313, 'Starter - Projections'!$B$2:$R$1380, 17, FALSE)/VLOOKUP(A1313, 'Starter - Projections'!$B$2:$G$1380, 6, FALSE)</f>
        <v>0</v>
      </c>
    </row>
    <row r="1314" spans="1:4" x14ac:dyDescent="0.45">
      <c r="A1314" t="s">
        <v>1815</v>
      </c>
      <c r="B1314" t="e">
        <f>VLOOKUP(A1314, Individual_Pitching___Dashboard[[Name]:[G]], 6, FALSE)</f>
        <v>#N/A</v>
      </c>
      <c r="C1314" t="e">
        <f>VLOOKUP(A1314, Individual_Pitching___Dashboard[], 21,FALSE)/'SP Per G'!B1314</f>
        <v>#N/A</v>
      </c>
      <c r="D1314">
        <f>VLOOKUP(A1314, 'Starter - Projections'!$B$2:$R$1380, 17, FALSE)/VLOOKUP(A1314, 'Starter - Projections'!$B$2:$G$1380, 6, FALSE)</f>
        <v>0</v>
      </c>
    </row>
    <row r="1315" spans="1:4" x14ac:dyDescent="0.45">
      <c r="A1315" t="s">
        <v>1816</v>
      </c>
      <c r="B1315" t="e">
        <f>VLOOKUP(A1315, Individual_Pitching___Dashboard[[Name]:[G]], 6, FALSE)</f>
        <v>#N/A</v>
      </c>
      <c r="C1315" t="e">
        <f>VLOOKUP(A1315, Individual_Pitching___Dashboard[], 21,FALSE)/'SP Per G'!B1315</f>
        <v>#N/A</v>
      </c>
      <c r="D1315">
        <f>VLOOKUP(A1315, 'Starter - Projections'!$B$2:$R$1380, 17, FALSE)/VLOOKUP(A1315, 'Starter - Projections'!$B$2:$G$1380, 6, FALSE)</f>
        <v>0</v>
      </c>
    </row>
    <row r="1316" spans="1:4" x14ac:dyDescent="0.45">
      <c r="A1316" t="s">
        <v>1817</v>
      </c>
      <c r="B1316" t="e">
        <f>VLOOKUP(A1316, Individual_Pitching___Dashboard[[Name]:[G]], 6, FALSE)</f>
        <v>#N/A</v>
      </c>
      <c r="C1316" t="e">
        <f>VLOOKUP(A1316, Individual_Pitching___Dashboard[], 21,FALSE)/'SP Per G'!B1316</f>
        <v>#N/A</v>
      </c>
      <c r="D1316">
        <f>VLOOKUP(A1316, 'Starter - Projections'!$B$2:$R$1380, 17, FALSE)/VLOOKUP(A1316, 'Starter - Projections'!$B$2:$G$1380, 6, FALSE)</f>
        <v>0</v>
      </c>
    </row>
    <row r="1317" spans="1:4" x14ac:dyDescent="0.45">
      <c r="A1317" t="s">
        <v>1818</v>
      </c>
      <c r="B1317" t="e">
        <f>VLOOKUP(A1317, Individual_Pitching___Dashboard[[Name]:[G]], 6, FALSE)</f>
        <v>#N/A</v>
      </c>
      <c r="C1317" t="e">
        <f>VLOOKUP(A1317, Individual_Pitching___Dashboard[], 21,FALSE)/'SP Per G'!B1317</f>
        <v>#N/A</v>
      </c>
      <c r="D1317">
        <f>VLOOKUP(A1317, 'Starter - Projections'!$B$2:$R$1380, 17, FALSE)/VLOOKUP(A1317, 'Starter - Projections'!$B$2:$G$1380, 6, FALSE)</f>
        <v>0</v>
      </c>
    </row>
    <row r="1318" spans="1:4" x14ac:dyDescent="0.45">
      <c r="A1318" t="s">
        <v>1819</v>
      </c>
      <c r="B1318" t="e">
        <f>VLOOKUP(A1318, Individual_Pitching___Dashboard[[Name]:[G]], 6, FALSE)</f>
        <v>#N/A</v>
      </c>
      <c r="C1318" t="e">
        <f>VLOOKUP(A1318, Individual_Pitching___Dashboard[], 21,FALSE)/'SP Per G'!B1318</f>
        <v>#N/A</v>
      </c>
      <c r="D1318">
        <f>VLOOKUP(A1318, 'Starter - Projections'!$B$2:$R$1380, 17, FALSE)/VLOOKUP(A1318, 'Starter - Projections'!$B$2:$G$1380, 6, FALSE)</f>
        <v>0</v>
      </c>
    </row>
    <row r="1319" spans="1:4" x14ac:dyDescent="0.45">
      <c r="A1319" t="s">
        <v>1820</v>
      </c>
      <c r="B1319" t="e">
        <f>VLOOKUP(A1319, Individual_Pitching___Dashboard[[Name]:[G]], 6, FALSE)</f>
        <v>#N/A</v>
      </c>
      <c r="C1319" t="e">
        <f>VLOOKUP(A1319, Individual_Pitching___Dashboard[], 21,FALSE)/'SP Per G'!B1319</f>
        <v>#N/A</v>
      </c>
      <c r="D1319">
        <f>VLOOKUP(A1319, 'Starter - Projections'!$B$2:$R$1380, 17, FALSE)/VLOOKUP(A1319, 'Starter - Projections'!$B$2:$G$1380, 6, FALSE)</f>
        <v>0</v>
      </c>
    </row>
    <row r="1320" spans="1:4" x14ac:dyDescent="0.45">
      <c r="A1320" t="s">
        <v>1821</v>
      </c>
      <c r="B1320" t="e">
        <f>VLOOKUP(A1320, Individual_Pitching___Dashboard[[Name]:[G]], 6, FALSE)</f>
        <v>#N/A</v>
      </c>
      <c r="C1320" t="e">
        <f>VLOOKUP(A1320, Individual_Pitching___Dashboard[], 21,FALSE)/'SP Per G'!B1320</f>
        <v>#N/A</v>
      </c>
      <c r="D1320">
        <f>VLOOKUP(A1320, 'Starter - Projections'!$B$2:$R$1380, 17, FALSE)/VLOOKUP(A1320, 'Starter - Projections'!$B$2:$G$1380, 6, FALSE)</f>
        <v>0</v>
      </c>
    </row>
    <row r="1321" spans="1:4" x14ac:dyDescent="0.45">
      <c r="A1321" t="s">
        <v>1822</v>
      </c>
      <c r="B1321" t="e">
        <f>VLOOKUP(A1321, Individual_Pitching___Dashboard[[Name]:[G]], 6, FALSE)</f>
        <v>#N/A</v>
      </c>
      <c r="C1321" t="e">
        <f>VLOOKUP(A1321, Individual_Pitching___Dashboard[], 21,FALSE)/'SP Per G'!B1321</f>
        <v>#N/A</v>
      </c>
      <c r="D1321">
        <f>VLOOKUP(A1321, 'Starter - Projections'!$B$2:$R$1380, 17, FALSE)/VLOOKUP(A1321, 'Starter - Projections'!$B$2:$G$1380, 6, FALSE)</f>
        <v>0</v>
      </c>
    </row>
    <row r="1322" spans="1:4" x14ac:dyDescent="0.45">
      <c r="A1322" t="s">
        <v>1823</v>
      </c>
      <c r="B1322" t="e">
        <f>VLOOKUP(A1322, Individual_Pitching___Dashboard[[Name]:[G]], 6, FALSE)</f>
        <v>#N/A</v>
      </c>
      <c r="C1322" t="e">
        <f>VLOOKUP(A1322, Individual_Pitching___Dashboard[], 21,FALSE)/'SP Per G'!B1322</f>
        <v>#N/A</v>
      </c>
      <c r="D1322">
        <f>VLOOKUP(A1322, 'Starter - Projections'!$B$2:$R$1380, 17, FALSE)/VLOOKUP(A1322, 'Starter - Projections'!$B$2:$G$1380, 6, FALSE)</f>
        <v>0</v>
      </c>
    </row>
    <row r="1323" spans="1:4" x14ac:dyDescent="0.45">
      <c r="A1323" t="s">
        <v>1824</v>
      </c>
      <c r="B1323" t="e">
        <f>VLOOKUP(A1323, Individual_Pitching___Dashboard[[Name]:[G]], 6, FALSE)</f>
        <v>#N/A</v>
      </c>
      <c r="C1323" t="e">
        <f>VLOOKUP(A1323, Individual_Pitching___Dashboard[], 21,FALSE)/'SP Per G'!B1323</f>
        <v>#N/A</v>
      </c>
      <c r="D1323">
        <f>VLOOKUP(A1323, 'Starter - Projections'!$B$2:$R$1380, 17, FALSE)/VLOOKUP(A1323, 'Starter - Projections'!$B$2:$G$1380, 6, FALSE)</f>
        <v>0</v>
      </c>
    </row>
    <row r="1324" spans="1:4" x14ac:dyDescent="0.45">
      <c r="A1324" t="s">
        <v>1825</v>
      </c>
      <c r="B1324" t="e">
        <f>VLOOKUP(A1324, Individual_Pitching___Dashboard[[Name]:[G]], 6, FALSE)</f>
        <v>#N/A</v>
      </c>
      <c r="C1324" t="e">
        <f>VLOOKUP(A1324, Individual_Pitching___Dashboard[], 21,FALSE)/'SP Per G'!B1324</f>
        <v>#N/A</v>
      </c>
      <c r="D1324">
        <f>VLOOKUP(A1324, 'Starter - Projections'!$B$2:$R$1380, 17, FALSE)/VLOOKUP(A1324, 'Starter - Projections'!$B$2:$G$1380, 6, FALSE)</f>
        <v>-2.9411764705882353E-3</v>
      </c>
    </row>
    <row r="1325" spans="1:4" x14ac:dyDescent="0.45">
      <c r="A1325" t="s">
        <v>1826</v>
      </c>
      <c r="B1325" t="e">
        <f>VLOOKUP(A1325, Individual_Pitching___Dashboard[[Name]:[G]], 6, FALSE)</f>
        <v>#N/A</v>
      </c>
      <c r="C1325" t="e">
        <f>VLOOKUP(A1325, Individual_Pitching___Dashboard[], 21,FALSE)/'SP Per G'!B1325</f>
        <v>#N/A</v>
      </c>
      <c r="D1325">
        <f>VLOOKUP(A1325, 'Starter - Projections'!$B$2:$R$1380, 17, FALSE)/VLOOKUP(A1325, 'Starter - Projections'!$B$2:$G$1380, 6, FALSE)</f>
        <v>-3.3333333333333335E-3</v>
      </c>
    </row>
    <row r="1326" spans="1:4" x14ac:dyDescent="0.45">
      <c r="A1326" t="s">
        <v>1827</v>
      </c>
      <c r="B1326" t="e">
        <f>VLOOKUP(A1326, Individual_Pitching___Dashboard[[Name]:[G]], 6, FALSE)</f>
        <v>#N/A</v>
      </c>
      <c r="C1326" t="e">
        <f>VLOOKUP(A1326, Individual_Pitching___Dashboard[], 21,FALSE)/'SP Per G'!B1326</f>
        <v>#N/A</v>
      </c>
      <c r="D1326">
        <f>VLOOKUP(A1326, 'Starter - Projections'!$B$2:$R$1380, 17, FALSE)/VLOOKUP(A1326, 'Starter - Projections'!$B$2:$G$1380, 6, FALSE)</f>
        <v>-2.1276595744680851E-3</v>
      </c>
    </row>
    <row r="1327" spans="1:4" x14ac:dyDescent="0.45">
      <c r="A1327" t="s">
        <v>1828</v>
      </c>
      <c r="B1327">
        <f>VLOOKUP(A1327, Individual_Pitching___Dashboard[[Name]:[G]], 6, FALSE)</f>
        <v>10</v>
      </c>
      <c r="C1327">
        <f>VLOOKUP(A1327, Individual_Pitching___Dashboard[], 21,FALSE)/'SP Per G'!B1327</f>
        <v>0</v>
      </c>
      <c r="D1327">
        <f>VLOOKUP(A1327, 'Starter - Projections'!$B$2:$R$1380, 17, FALSE)/VLOOKUP(A1327, 'Starter - Projections'!$B$2:$G$1380, 6, FALSE)</f>
        <v>-3.4482758620689659E-3</v>
      </c>
    </row>
    <row r="1328" spans="1:4" x14ac:dyDescent="0.45">
      <c r="A1328" t="s">
        <v>1829</v>
      </c>
      <c r="B1328" t="e">
        <f>VLOOKUP(A1328, Individual_Pitching___Dashboard[[Name]:[G]], 6, FALSE)</f>
        <v>#N/A</v>
      </c>
      <c r="C1328" t="e">
        <f>VLOOKUP(A1328, Individual_Pitching___Dashboard[], 21,FALSE)/'SP Per G'!B1328</f>
        <v>#N/A</v>
      </c>
      <c r="D1328">
        <f>VLOOKUP(A1328, 'Starter - Projections'!$B$2:$R$1380, 17, FALSE)/VLOOKUP(A1328, 'Starter - Projections'!$B$2:$G$1380, 6, FALSE)</f>
        <v>-4.5454545454545461E-3</v>
      </c>
    </row>
    <row r="1329" spans="1:4" x14ac:dyDescent="0.45">
      <c r="A1329" t="s">
        <v>1830</v>
      </c>
      <c r="B1329" t="e">
        <f>VLOOKUP(A1329, Individual_Pitching___Dashboard[[Name]:[G]], 6, FALSE)</f>
        <v>#N/A</v>
      </c>
      <c r="C1329" t="e">
        <f>VLOOKUP(A1329, Individual_Pitching___Dashboard[], 21,FALSE)/'SP Per G'!B1329</f>
        <v>#N/A</v>
      </c>
      <c r="D1329">
        <f>VLOOKUP(A1329, 'Starter - Projections'!$B$2:$R$1380, 17, FALSE)/VLOOKUP(A1329, 'Starter - Projections'!$B$2:$G$1380, 6, FALSE)</f>
        <v>-3.0303030303030303E-3</v>
      </c>
    </row>
    <row r="1330" spans="1:4" x14ac:dyDescent="0.45">
      <c r="A1330" t="s">
        <v>1831</v>
      </c>
      <c r="B1330" t="e">
        <f>VLOOKUP(A1330, Individual_Pitching___Dashboard[[Name]:[G]], 6, FALSE)</f>
        <v>#N/A</v>
      </c>
      <c r="C1330" t="e">
        <f>VLOOKUP(A1330, Individual_Pitching___Dashboard[], 21,FALSE)/'SP Per G'!B1330</f>
        <v>#N/A</v>
      </c>
      <c r="D1330">
        <f>VLOOKUP(A1330, 'Starter - Projections'!$B$2:$R$1380, 17, FALSE)/VLOOKUP(A1330, 'Starter - Projections'!$B$2:$G$1380, 6, FALSE)</f>
        <v>-4.7619047619047623E-3</v>
      </c>
    </row>
    <row r="1331" spans="1:4" x14ac:dyDescent="0.45">
      <c r="A1331" t="s">
        <v>1832</v>
      </c>
      <c r="B1331" t="e">
        <f>VLOOKUP(A1331, Individual_Pitching___Dashboard[[Name]:[G]], 6, FALSE)</f>
        <v>#N/A</v>
      </c>
      <c r="C1331" t="e">
        <f>VLOOKUP(A1331, Individual_Pitching___Dashboard[], 21,FALSE)/'SP Per G'!B1331</f>
        <v>#N/A</v>
      </c>
      <c r="D1331">
        <f>VLOOKUP(A1331, 'Starter - Projections'!$B$2:$R$1380, 17, FALSE)/VLOOKUP(A1331, 'Starter - Projections'!$B$2:$G$1380, 6, FALSE)</f>
        <v>-3.8461538461538464E-3</v>
      </c>
    </row>
    <row r="1332" spans="1:4" x14ac:dyDescent="0.45">
      <c r="A1332" t="s">
        <v>1833</v>
      </c>
      <c r="B1332" t="e">
        <f>VLOOKUP(A1332, Individual_Pitching___Dashboard[[Name]:[G]], 6, FALSE)</f>
        <v>#N/A</v>
      </c>
      <c r="C1332" t="e">
        <f>VLOOKUP(A1332, Individual_Pitching___Dashboard[], 21,FALSE)/'SP Per G'!B1332</f>
        <v>#N/A</v>
      </c>
      <c r="D1332">
        <f>VLOOKUP(A1332, 'Starter - Projections'!$B$2:$R$1380, 17, FALSE)/VLOOKUP(A1332, 'Starter - Projections'!$B$2:$G$1380, 6, FALSE)</f>
        <v>-2.2727272727272731E-3</v>
      </c>
    </row>
    <row r="1333" spans="1:4" x14ac:dyDescent="0.45">
      <c r="A1333" t="s">
        <v>1834</v>
      </c>
      <c r="B1333" t="e">
        <f>VLOOKUP(A1333, Individual_Pitching___Dashboard[[Name]:[G]], 6, FALSE)</f>
        <v>#N/A</v>
      </c>
      <c r="C1333" t="e">
        <f>VLOOKUP(A1333, Individual_Pitching___Dashboard[], 21,FALSE)/'SP Per G'!B1333</f>
        <v>#N/A</v>
      </c>
      <c r="D1333">
        <f>VLOOKUP(A1333, 'Starter - Projections'!$B$2:$R$1380, 17, FALSE)/VLOOKUP(A1333, 'Starter - Projections'!$B$2:$G$1380, 6, FALSE)</f>
        <v>-2.3809523809523812E-3</v>
      </c>
    </row>
    <row r="1334" spans="1:4" x14ac:dyDescent="0.45">
      <c r="A1334" t="s">
        <v>1835</v>
      </c>
      <c r="B1334" t="e">
        <f>VLOOKUP(A1334, Individual_Pitching___Dashboard[[Name]:[G]], 6, FALSE)</f>
        <v>#N/A</v>
      </c>
      <c r="C1334" t="e">
        <f>VLOOKUP(A1334, Individual_Pitching___Dashboard[], 21,FALSE)/'SP Per G'!B1334</f>
        <v>#N/A</v>
      </c>
      <c r="D1334">
        <f>VLOOKUP(A1334, 'Starter - Projections'!$B$2:$R$1380, 17, FALSE)/VLOOKUP(A1334, 'Starter - Projections'!$B$2:$G$1380, 6, FALSE)</f>
        <v>-4.0000000000000001E-3</v>
      </c>
    </row>
    <row r="1335" spans="1:4" x14ac:dyDescent="0.45">
      <c r="A1335" t="s">
        <v>1836</v>
      </c>
      <c r="B1335" t="e">
        <f>VLOOKUP(A1335, Individual_Pitching___Dashboard[[Name]:[G]], 6, FALSE)</f>
        <v>#N/A</v>
      </c>
      <c r="C1335" t="e">
        <f>VLOOKUP(A1335, Individual_Pitching___Dashboard[], 21,FALSE)/'SP Per G'!B1335</f>
        <v>#N/A</v>
      </c>
      <c r="D1335">
        <f>VLOOKUP(A1335, 'Starter - Projections'!$B$2:$R$1380, 17, FALSE)/VLOOKUP(A1335, 'Starter - Projections'!$B$2:$G$1380, 6, FALSE)</f>
        <v>-2.631578947368421E-3</v>
      </c>
    </row>
    <row r="1336" spans="1:4" x14ac:dyDescent="0.45">
      <c r="A1336" t="s">
        <v>1837</v>
      </c>
      <c r="B1336" t="e">
        <f>VLOOKUP(A1336, Individual_Pitching___Dashboard[[Name]:[G]], 6, FALSE)</f>
        <v>#N/A</v>
      </c>
      <c r="C1336" t="e">
        <f>VLOOKUP(A1336, Individual_Pitching___Dashboard[], 21,FALSE)/'SP Per G'!B1336</f>
        <v>#N/A</v>
      </c>
      <c r="D1336">
        <f>VLOOKUP(A1336, 'Starter - Projections'!$B$2:$R$1380, 17, FALSE)/VLOOKUP(A1336, 'Starter - Projections'!$B$2:$G$1380, 6, FALSE)</f>
        <v>-2.3809523809523812E-3</v>
      </c>
    </row>
    <row r="1337" spans="1:4" x14ac:dyDescent="0.45">
      <c r="A1337" t="s">
        <v>1838</v>
      </c>
      <c r="B1337" t="e">
        <f>VLOOKUP(A1337, Individual_Pitching___Dashboard[[Name]:[G]], 6, FALSE)</f>
        <v>#N/A</v>
      </c>
      <c r="C1337" t="e">
        <f>VLOOKUP(A1337, Individual_Pitching___Dashboard[], 21,FALSE)/'SP Per G'!B1337</f>
        <v>#N/A</v>
      </c>
      <c r="D1337">
        <f>VLOOKUP(A1337, 'Starter - Projections'!$B$2:$R$1380, 17, FALSE)/VLOOKUP(A1337, 'Starter - Projections'!$B$2:$G$1380, 6, FALSE)</f>
        <v>-2.4390243902439024E-3</v>
      </c>
    </row>
    <row r="1338" spans="1:4" x14ac:dyDescent="0.45">
      <c r="A1338" t="s">
        <v>1839</v>
      </c>
      <c r="B1338" t="e">
        <f>VLOOKUP(A1338, Individual_Pitching___Dashboard[[Name]:[G]], 6, FALSE)</f>
        <v>#N/A</v>
      </c>
      <c r="C1338" t="e">
        <f>VLOOKUP(A1338, Individual_Pitching___Dashboard[], 21,FALSE)/'SP Per G'!B1338</f>
        <v>#N/A</v>
      </c>
      <c r="D1338">
        <f>VLOOKUP(A1338, 'Starter - Projections'!$B$2:$R$1380, 17, FALSE)/VLOOKUP(A1338, 'Starter - Projections'!$B$2:$G$1380, 6, FALSE)</f>
        <v>-3.7037037037037038E-3</v>
      </c>
    </row>
    <row r="1339" spans="1:4" x14ac:dyDescent="0.45">
      <c r="A1339" t="s">
        <v>1840</v>
      </c>
      <c r="B1339" t="e">
        <f>VLOOKUP(A1339, Individual_Pitching___Dashboard[[Name]:[G]], 6, FALSE)</f>
        <v>#N/A</v>
      </c>
      <c r="C1339" t="e">
        <f>VLOOKUP(A1339, Individual_Pitching___Dashboard[], 21,FALSE)/'SP Per G'!B1339</f>
        <v>#N/A</v>
      </c>
      <c r="D1339">
        <f>VLOOKUP(A1339, 'Starter - Projections'!$B$2:$R$1380, 17, FALSE)/VLOOKUP(A1339, 'Starter - Projections'!$B$2:$G$1380, 6, FALSE)</f>
        <v>-3.5714285714285718E-3</v>
      </c>
    </row>
    <row r="1340" spans="1:4" x14ac:dyDescent="0.45">
      <c r="A1340" t="s">
        <v>1841</v>
      </c>
      <c r="B1340" t="e">
        <f>VLOOKUP(A1340, Individual_Pitching___Dashboard[[Name]:[G]], 6, FALSE)</f>
        <v>#N/A</v>
      </c>
      <c r="C1340" t="e">
        <f>VLOOKUP(A1340, Individual_Pitching___Dashboard[], 21,FALSE)/'SP Per G'!B1340</f>
        <v>#N/A</v>
      </c>
      <c r="D1340">
        <f>VLOOKUP(A1340, 'Starter - Projections'!$B$2:$R$1380, 17, FALSE)/VLOOKUP(A1340, 'Starter - Projections'!$B$2:$G$1380, 6, FALSE)</f>
        <v>-2.2222222222222222E-3</v>
      </c>
    </row>
    <row r="1341" spans="1:4" x14ac:dyDescent="0.45">
      <c r="A1341" t="s">
        <v>1842</v>
      </c>
      <c r="B1341" t="e">
        <f>VLOOKUP(A1341, Individual_Pitching___Dashboard[[Name]:[G]], 6, FALSE)</f>
        <v>#N/A</v>
      </c>
      <c r="C1341" t="e">
        <f>VLOOKUP(A1341, Individual_Pitching___Dashboard[], 21,FALSE)/'SP Per G'!B1341</f>
        <v>#N/A</v>
      </c>
      <c r="D1341">
        <f>VLOOKUP(A1341, 'Starter - Projections'!$B$2:$R$1380, 17, FALSE)/VLOOKUP(A1341, 'Starter - Projections'!$B$2:$G$1380, 6, FALSE)</f>
        <v>-2.5000000000000001E-3</v>
      </c>
    </row>
    <row r="1342" spans="1:4" x14ac:dyDescent="0.45">
      <c r="A1342" t="s">
        <v>1843</v>
      </c>
      <c r="B1342" t="e">
        <f>VLOOKUP(A1342, Individual_Pitching___Dashboard[[Name]:[G]], 6, FALSE)</f>
        <v>#N/A</v>
      </c>
      <c r="C1342" t="e">
        <f>VLOOKUP(A1342, Individual_Pitching___Dashboard[], 21,FALSE)/'SP Per G'!B1342</f>
        <v>#N/A</v>
      </c>
      <c r="D1342">
        <f>VLOOKUP(A1342, 'Starter - Projections'!$B$2:$R$1380, 17, FALSE)/VLOOKUP(A1342, 'Starter - Projections'!$B$2:$G$1380, 6, FALSE)</f>
        <v>-2E-3</v>
      </c>
    </row>
    <row r="1343" spans="1:4" x14ac:dyDescent="0.45">
      <c r="A1343" t="s">
        <v>1844</v>
      </c>
      <c r="B1343" t="e">
        <f>VLOOKUP(A1343, Individual_Pitching___Dashboard[[Name]:[G]], 6, FALSE)</f>
        <v>#N/A</v>
      </c>
      <c r="C1343" t="e">
        <f>VLOOKUP(A1343, Individual_Pitching___Dashboard[], 21,FALSE)/'SP Per G'!B1343</f>
        <v>#N/A</v>
      </c>
      <c r="D1343">
        <f>VLOOKUP(A1343, 'Starter - Projections'!$B$2:$R$1380, 17, FALSE)/VLOOKUP(A1343, 'Starter - Projections'!$B$2:$G$1380, 6, FALSE)</f>
        <v>-2.1276595744680851E-3</v>
      </c>
    </row>
    <row r="1344" spans="1:4" x14ac:dyDescent="0.45">
      <c r="A1344" t="s">
        <v>1845</v>
      </c>
      <c r="B1344" t="e">
        <f>VLOOKUP(A1344, Individual_Pitching___Dashboard[[Name]:[G]], 6, FALSE)</f>
        <v>#N/A</v>
      </c>
      <c r="C1344" t="e">
        <f>VLOOKUP(A1344, Individual_Pitching___Dashboard[], 21,FALSE)/'SP Per G'!B1344</f>
        <v>#N/A</v>
      </c>
      <c r="D1344">
        <f>VLOOKUP(A1344, 'Starter - Projections'!$B$2:$R$1380, 17, FALSE)/VLOOKUP(A1344, 'Starter - Projections'!$B$2:$G$1380, 6, FALSE)</f>
        <v>-2.8571428571428571E-3</v>
      </c>
    </row>
    <row r="1345" spans="1:4" x14ac:dyDescent="0.45">
      <c r="A1345" t="s">
        <v>1846</v>
      </c>
      <c r="B1345" t="e">
        <f>VLOOKUP(A1345, Individual_Pitching___Dashboard[[Name]:[G]], 6, FALSE)</f>
        <v>#N/A</v>
      </c>
      <c r="C1345" t="e">
        <f>VLOOKUP(A1345, Individual_Pitching___Dashboard[], 21,FALSE)/'SP Per G'!B1345</f>
        <v>#N/A</v>
      </c>
      <c r="D1345">
        <f>VLOOKUP(A1345, 'Starter - Projections'!$B$2:$R$1380, 17, FALSE)/VLOOKUP(A1345, 'Starter - Projections'!$B$2:$G$1380, 6, FALSE)</f>
        <v>-7.1428571428571435E-3</v>
      </c>
    </row>
    <row r="1346" spans="1:4" x14ac:dyDescent="0.45">
      <c r="A1346" t="s">
        <v>1847</v>
      </c>
      <c r="B1346" t="e">
        <f>VLOOKUP(A1346, Individual_Pitching___Dashboard[[Name]:[G]], 6, FALSE)</f>
        <v>#N/A</v>
      </c>
      <c r="C1346" t="e">
        <f>VLOOKUP(A1346, Individual_Pitching___Dashboard[], 21,FALSE)/'SP Per G'!B1346</f>
        <v>#N/A</v>
      </c>
      <c r="D1346">
        <f>VLOOKUP(A1346, 'Starter - Projections'!$B$2:$R$1380, 17, FALSE)/VLOOKUP(A1346, 'Starter - Projections'!$B$2:$G$1380, 6, FALSE)</f>
        <v>-3.3333333333333335E-3</v>
      </c>
    </row>
    <row r="1347" spans="1:4" x14ac:dyDescent="0.45">
      <c r="A1347" t="s">
        <v>1848</v>
      </c>
      <c r="B1347" t="e">
        <f>VLOOKUP(A1347, Individual_Pitching___Dashboard[[Name]:[G]], 6, FALSE)</f>
        <v>#N/A</v>
      </c>
      <c r="C1347" t="e">
        <f>VLOOKUP(A1347, Individual_Pitching___Dashboard[], 21,FALSE)/'SP Per G'!B1347</f>
        <v>#N/A</v>
      </c>
      <c r="D1347">
        <f>VLOOKUP(A1347, 'Starter - Projections'!$B$2:$R$1380, 17, FALSE)/VLOOKUP(A1347, 'Starter - Projections'!$B$2:$G$1380, 6, FALSE)</f>
        <v>-2.5641025641025641E-3</v>
      </c>
    </row>
    <row r="1348" spans="1:4" x14ac:dyDescent="0.45">
      <c r="A1348" t="s">
        <v>1849</v>
      </c>
      <c r="B1348" t="e">
        <f>VLOOKUP(A1348, Individual_Pitching___Dashboard[[Name]:[G]], 6, FALSE)</f>
        <v>#N/A</v>
      </c>
      <c r="C1348" t="e">
        <f>VLOOKUP(A1348, Individual_Pitching___Dashboard[], 21,FALSE)/'SP Per G'!B1348</f>
        <v>#N/A</v>
      </c>
      <c r="D1348">
        <f>VLOOKUP(A1348, 'Starter - Projections'!$B$2:$R$1380, 17, FALSE)/VLOOKUP(A1348, 'Starter - Projections'!$B$2:$G$1380, 6, FALSE)</f>
        <v>-2.9411764705882353E-3</v>
      </c>
    </row>
    <row r="1349" spans="1:4" x14ac:dyDescent="0.45">
      <c r="A1349" t="s">
        <v>1850</v>
      </c>
      <c r="B1349" t="e">
        <f>VLOOKUP(A1349, Individual_Pitching___Dashboard[[Name]:[G]], 6, FALSE)</f>
        <v>#N/A</v>
      </c>
      <c r="C1349" t="e">
        <f>VLOOKUP(A1349, Individual_Pitching___Dashboard[], 21,FALSE)/'SP Per G'!B1349</f>
        <v>#N/A</v>
      </c>
      <c r="D1349">
        <f>VLOOKUP(A1349, 'Starter - Projections'!$B$2:$R$1380, 17, FALSE)/VLOOKUP(A1349, 'Starter - Projections'!$B$2:$G$1380, 6, FALSE)</f>
        <v>-3.5714285714285718E-3</v>
      </c>
    </row>
    <row r="1350" spans="1:4" x14ac:dyDescent="0.45">
      <c r="A1350" t="s">
        <v>1851</v>
      </c>
      <c r="B1350" t="e">
        <f>VLOOKUP(A1350, Individual_Pitching___Dashboard[[Name]:[G]], 6, FALSE)</f>
        <v>#N/A</v>
      </c>
      <c r="C1350" t="e">
        <f>VLOOKUP(A1350, Individual_Pitching___Dashboard[], 21,FALSE)/'SP Per G'!B1350</f>
        <v>#N/A</v>
      </c>
      <c r="D1350">
        <f>VLOOKUP(A1350, 'Starter - Projections'!$B$2:$R$1380, 17, FALSE)/VLOOKUP(A1350, 'Starter - Projections'!$B$2:$G$1380, 6, FALSE)</f>
        <v>-4.0000000000000001E-3</v>
      </c>
    </row>
    <row r="1351" spans="1:4" x14ac:dyDescent="0.45">
      <c r="A1351" t="s">
        <v>1852</v>
      </c>
      <c r="B1351" t="e">
        <f>VLOOKUP(A1351, Individual_Pitching___Dashboard[[Name]:[G]], 6, FALSE)</f>
        <v>#N/A</v>
      </c>
      <c r="C1351" t="e">
        <f>VLOOKUP(A1351, Individual_Pitching___Dashboard[], 21,FALSE)/'SP Per G'!B1351</f>
        <v>#N/A</v>
      </c>
      <c r="D1351">
        <f>VLOOKUP(A1351, 'Starter - Projections'!$B$2:$R$1380, 17, FALSE)/VLOOKUP(A1351, 'Starter - Projections'!$B$2:$G$1380, 6, FALSE)</f>
        <v>-2.5641025641025641E-3</v>
      </c>
    </row>
    <row r="1352" spans="1:4" x14ac:dyDescent="0.45">
      <c r="A1352" t="s">
        <v>1853</v>
      </c>
      <c r="B1352" t="e">
        <f>VLOOKUP(A1352, Individual_Pitching___Dashboard[[Name]:[G]], 6, FALSE)</f>
        <v>#N/A</v>
      </c>
      <c r="C1352" t="e">
        <f>VLOOKUP(A1352, Individual_Pitching___Dashboard[], 21,FALSE)/'SP Per G'!B1352</f>
        <v>#N/A</v>
      </c>
      <c r="D1352">
        <f>VLOOKUP(A1352, 'Starter - Projections'!$B$2:$R$1380, 17, FALSE)/VLOOKUP(A1352, 'Starter - Projections'!$B$2:$G$1380, 6, FALSE)</f>
        <v>-2.9411764705882353E-3</v>
      </c>
    </row>
    <row r="1353" spans="1:4" x14ac:dyDescent="0.45">
      <c r="A1353" t="s">
        <v>1854</v>
      </c>
      <c r="B1353" t="e">
        <f>VLOOKUP(A1353, Individual_Pitching___Dashboard[[Name]:[G]], 6, FALSE)</f>
        <v>#N/A</v>
      </c>
      <c r="C1353" t="e">
        <f>VLOOKUP(A1353, Individual_Pitching___Dashboard[], 21,FALSE)/'SP Per G'!B1353</f>
        <v>#N/A</v>
      </c>
      <c r="D1353">
        <f>VLOOKUP(A1353, 'Starter - Projections'!$B$2:$R$1380, 17, FALSE)/VLOOKUP(A1353, 'Starter - Projections'!$B$2:$G$1380, 6, FALSE)</f>
        <v>-2.2727272727272731E-3</v>
      </c>
    </row>
    <row r="1354" spans="1:4" x14ac:dyDescent="0.45">
      <c r="A1354" t="s">
        <v>1855</v>
      </c>
      <c r="B1354" t="e">
        <f>VLOOKUP(A1354, Individual_Pitching___Dashboard[[Name]:[G]], 6, FALSE)</f>
        <v>#N/A</v>
      </c>
      <c r="C1354" t="e">
        <f>VLOOKUP(A1354, Individual_Pitching___Dashboard[], 21,FALSE)/'SP Per G'!B1354</f>
        <v>#N/A</v>
      </c>
      <c r="D1354">
        <f>VLOOKUP(A1354, 'Starter - Projections'!$B$2:$R$1380, 17, FALSE)/VLOOKUP(A1354, 'Starter - Projections'!$B$2:$G$1380, 6, FALSE)</f>
        <v>-2.3809523809523812E-3</v>
      </c>
    </row>
    <row r="1355" spans="1:4" x14ac:dyDescent="0.45">
      <c r="A1355" t="s">
        <v>1856</v>
      </c>
      <c r="B1355" t="e">
        <f>VLOOKUP(A1355, Individual_Pitching___Dashboard[[Name]:[G]], 6, FALSE)</f>
        <v>#N/A</v>
      </c>
      <c r="C1355" t="e">
        <f>VLOOKUP(A1355, Individual_Pitching___Dashboard[], 21,FALSE)/'SP Per G'!B1355</f>
        <v>#N/A</v>
      </c>
      <c r="D1355">
        <f>VLOOKUP(A1355, 'Starter - Projections'!$B$2:$R$1380, 17, FALSE)/VLOOKUP(A1355, 'Starter - Projections'!$B$2:$G$1380, 6, FALSE)</f>
        <v>-4.5454545454545461E-3</v>
      </c>
    </row>
    <row r="1356" spans="1:4" x14ac:dyDescent="0.45">
      <c r="A1356" t="s">
        <v>1857</v>
      </c>
      <c r="B1356" t="e">
        <f>VLOOKUP(A1356, Individual_Pitching___Dashboard[[Name]:[G]], 6, FALSE)</f>
        <v>#N/A</v>
      </c>
      <c r="C1356" t="e">
        <f>VLOOKUP(A1356, Individual_Pitching___Dashboard[], 21,FALSE)/'SP Per G'!B1356</f>
        <v>#N/A</v>
      </c>
      <c r="D1356">
        <f>VLOOKUP(A1356, 'Starter - Projections'!$B$2:$R$1380, 17, FALSE)/VLOOKUP(A1356, 'Starter - Projections'!$B$2:$G$1380, 6, FALSE)</f>
        <v>-2.5641025641025641E-3</v>
      </c>
    </row>
    <row r="1357" spans="1:4" x14ac:dyDescent="0.45">
      <c r="A1357" t="s">
        <v>1858</v>
      </c>
      <c r="B1357" t="e">
        <f>VLOOKUP(A1357, Individual_Pitching___Dashboard[[Name]:[G]], 6, FALSE)</f>
        <v>#N/A</v>
      </c>
      <c r="C1357" t="e">
        <f>VLOOKUP(A1357, Individual_Pitching___Dashboard[], 21,FALSE)/'SP Per G'!B1357</f>
        <v>#N/A</v>
      </c>
      <c r="D1357">
        <f>VLOOKUP(A1357, 'Starter - Projections'!$B$2:$R$1380, 17, FALSE)/VLOOKUP(A1357, 'Starter - Projections'!$B$2:$G$1380, 6, FALSE)</f>
        <v>-2.631578947368421E-3</v>
      </c>
    </row>
    <row r="1358" spans="1:4" x14ac:dyDescent="0.45">
      <c r="A1358" t="s">
        <v>1859</v>
      </c>
      <c r="B1358" t="e">
        <f>VLOOKUP(A1358, Individual_Pitching___Dashboard[[Name]:[G]], 6, FALSE)</f>
        <v>#N/A</v>
      </c>
      <c r="C1358" t="e">
        <f>VLOOKUP(A1358, Individual_Pitching___Dashboard[], 21,FALSE)/'SP Per G'!B1358</f>
        <v>#N/A</v>
      </c>
      <c r="D1358">
        <f>VLOOKUP(A1358, 'Starter - Projections'!$B$2:$R$1380, 17, FALSE)/VLOOKUP(A1358, 'Starter - Projections'!$B$2:$G$1380, 6, FALSE)</f>
        <v>-3.1250000000000002E-3</v>
      </c>
    </row>
    <row r="1359" spans="1:4" x14ac:dyDescent="0.45">
      <c r="A1359" t="s">
        <v>1860</v>
      </c>
      <c r="B1359" t="e">
        <f>VLOOKUP(A1359, Individual_Pitching___Dashboard[[Name]:[G]], 6, FALSE)</f>
        <v>#N/A</v>
      </c>
      <c r="C1359" t="e">
        <f>VLOOKUP(A1359, Individual_Pitching___Dashboard[], 21,FALSE)/'SP Per G'!B1359</f>
        <v>#N/A</v>
      </c>
      <c r="D1359">
        <f>VLOOKUP(A1359, 'Starter - Projections'!$B$2:$R$1380, 17, FALSE)/VLOOKUP(A1359, 'Starter - Projections'!$B$2:$G$1380, 6, FALSE)</f>
        <v>-5.5555555555555558E-3</v>
      </c>
    </row>
    <row r="1360" spans="1:4" x14ac:dyDescent="0.45">
      <c r="A1360" t="s">
        <v>1861</v>
      </c>
      <c r="B1360" t="e">
        <f>VLOOKUP(A1360, Individual_Pitching___Dashboard[[Name]:[G]], 6, FALSE)</f>
        <v>#N/A</v>
      </c>
      <c r="C1360" t="e">
        <f>VLOOKUP(A1360, Individual_Pitching___Dashboard[], 21,FALSE)/'SP Per G'!B1360</f>
        <v>#N/A</v>
      </c>
      <c r="D1360">
        <f>VLOOKUP(A1360, 'Starter - Projections'!$B$2:$R$1380, 17, FALSE)/VLOOKUP(A1360, 'Starter - Projections'!$B$2:$G$1380, 6, FALSE)</f>
        <v>-8.0000000000000002E-3</v>
      </c>
    </row>
    <row r="1361" spans="1:4" x14ac:dyDescent="0.45">
      <c r="A1361" t="s">
        <v>1862</v>
      </c>
      <c r="B1361" t="e">
        <f>VLOOKUP(A1361, Individual_Pitching___Dashboard[[Name]:[G]], 6, FALSE)</f>
        <v>#N/A</v>
      </c>
      <c r="C1361" t="e">
        <f>VLOOKUP(A1361, Individual_Pitching___Dashboard[], 21,FALSE)/'SP Per G'!B1361</f>
        <v>#N/A</v>
      </c>
      <c r="D1361">
        <f>VLOOKUP(A1361, 'Starter - Projections'!$B$2:$R$1380, 17, FALSE)/VLOOKUP(A1361, 'Starter - Projections'!$B$2:$G$1380, 6, FALSE)</f>
        <v>-5.4054054054054057E-3</v>
      </c>
    </row>
    <row r="1362" spans="1:4" x14ac:dyDescent="0.45">
      <c r="A1362" t="s">
        <v>1863</v>
      </c>
      <c r="B1362" t="e">
        <f>VLOOKUP(A1362, Individual_Pitching___Dashboard[[Name]:[G]], 6, FALSE)</f>
        <v>#N/A</v>
      </c>
      <c r="C1362" t="e">
        <f>VLOOKUP(A1362, Individual_Pitching___Dashboard[], 21,FALSE)/'SP Per G'!B1362</f>
        <v>#N/A</v>
      </c>
      <c r="D1362">
        <f>VLOOKUP(A1362, 'Starter - Projections'!$B$2:$R$1380, 17, FALSE)/VLOOKUP(A1362, 'Starter - Projections'!$B$2:$G$1380, 6, FALSE)</f>
        <v>-5.8823529411764705E-3</v>
      </c>
    </row>
    <row r="1363" spans="1:4" x14ac:dyDescent="0.45">
      <c r="A1363" t="s">
        <v>1864</v>
      </c>
      <c r="B1363" t="e">
        <f>VLOOKUP(A1363, Individual_Pitching___Dashboard[[Name]:[G]], 6, FALSE)</f>
        <v>#N/A</v>
      </c>
      <c r="C1363" t="e">
        <f>VLOOKUP(A1363, Individual_Pitching___Dashboard[], 21,FALSE)/'SP Per G'!B1363</f>
        <v>#N/A</v>
      </c>
      <c r="D1363">
        <f>VLOOKUP(A1363, 'Starter - Projections'!$B$2:$R$1380, 17, FALSE)/VLOOKUP(A1363, 'Starter - Projections'!$B$2:$G$1380, 6, FALSE)</f>
        <v>-4.6511627906976744E-3</v>
      </c>
    </row>
    <row r="1364" spans="1:4" x14ac:dyDescent="0.45">
      <c r="A1364" t="s">
        <v>1865</v>
      </c>
      <c r="B1364" t="e">
        <f>VLOOKUP(A1364, Individual_Pitching___Dashboard[[Name]:[G]], 6, FALSE)</f>
        <v>#N/A</v>
      </c>
      <c r="C1364" t="e">
        <f>VLOOKUP(A1364, Individual_Pitching___Dashboard[], 21,FALSE)/'SP Per G'!B1364</f>
        <v>#N/A</v>
      </c>
      <c r="D1364">
        <f>VLOOKUP(A1364, 'Starter - Projections'!$B$2:$R$1380, 17, FALSE)/VLOOKUP(A1364, 'Starter - Projections'!$B$2:$G$1380, 6, FALSE)</f>
        <v>-6.2500000000000003E-3</v>
      </c>
    </row>
    <row r="1365" spans="1:4" x14ac:dyDescent="0.45">
      <c r="A1365" t="s">
        <v>1866</v>
      </c>
      <c r="B1365" t="e">
        <f>VLOOKUP(A1365, Individual_Pitching___Dashboard[[Name]:[G]], 6, FALSE)</f>
        <v>#N/A</v>
      </c>
      <c r="C1365" t="e">
        <f>VLOOKUP(A1365, Individual_Pitching___Dashboard[], 21,FALSE)/'SP Per G'!B1365</f>
        <v>#N/A</v>
      </c>
      <c r="D1365">
        <f>VLOOKUP(A1365, 'Starter - Projections'!$B$2:$R$1380, 17, FALSE)/VLOOKUP(A1365, 'Starter - Projections'!$B$2:$G$1380, 6, FALSE)</f>
        <v>-9.5238095238095247E-3</v>
      </c>
    </row>
    <row r="1366" spans="1:4" x14ac:dyDescent="0.45">
      <c r="A1366" t="s">
        <v>1867</v>
      </c>
      <c r="B1366" t="e">
        <f>VLOOKUP(A1366, Individual_Pitching___Dashboard[[Name]:[G]], 6, FALSE)</f>
        <v>#N/A</v>
      </c>
      <c r="C1366" t="e">
        <f>VLOOKUP(A1366, Individual_Pitching___Dashboard[], 21,FALSE)/'SP Per G'!B1366</f>
        <v>#N/A</v>
      </c>
      <c r="D1366">
        <f>VLOOKUP(A1366, 'Starter - Projections'!$B$2:$R$1380, 17, FALSE)/VLOOKUP(A1366, 'Starter - Projections'!$B$2:$G$1380, 6, FALSE)</f>
        <v>-5.0000000000000001E-3</v>
      </c>
    </row>
    <row r="1367" spans="1:4" x14ac:dyDescent="0.45">
      <c r="A1367" t="s">
        <v>1868</v>
      </c>
      <c r="B1367" t="e">
        <f>VLOOKUP(A1367, Individual_Pitching___Dashboard[[Name]:[G]], 6, FALSE)</f>
        <v>#N/A</v>
      </c>
      <c r="C1367" t="e">
        <f>VLOOKUP(A1367, Individual_Pitching___Dashboard[], 21,FALSE)/'SP Per G'!B1367</f>
        <v>#N/A</v>
      </c>
      <c r="D1367">
        <f>VLOOKUP(A1367, 'Starter - Projections'!$B$2:$R$1380, 17, FALSE)/VLOOKUP(A1367, 'Starter - Projections'!$B$2:$G$1380, 6, FALSE)</f>
        <v>-6.4516129032258064E-3</v>
      </c>
    </row>
    <row r="1368" spans="1:4" x14ac:dyDescent="0.45">
      <c r="A1368" t="s">
        <v>1869</v>
      </c>
      <c r="B1368" t="e">
        <f>VLOOKUP(A1368, Individual_Pitching___Dashboard[[Name]:[G]], 6, FALSE)</f>
        <v>#N/A</v>
      </c>
      <c r="C1368" t="e">
        <f>VLOOKUP(A1368, Individual_Pitching___Dashboard[], 21,FALSE)/'SP Per G'!B1368</f>
        <v>#N/A</v>
      </c>
      <c r="D1368">
        <f>VLOOKUP(A1368, 'Starter - Projections'!$B$2:$R$1380, 17, FALSE)/VLOOKUP(A1368, 'Starter - Projections'!$B$2:$G$1380, 6, FALSE)</f>
        <v>-5.263157894736842E-3</v>
      </c>
    </row>
    <row r="1369" spans="1:4" x14ac:dyDescent="0.45">
      <c r="A1369" t="s">
        <v>1870</v>
      </c>
      <c r="B1369" t="e">
        <f>VLOOKUP(A1369, Individual_Pitching___Dashboard[[Name]:[G]], 6, FALSE)</f>
        <v>#N/A</v>
      </c>
      <c r="C1369" t="e">
        <f>VLOOKUP(A1369, Individual_Pitching___Dashboard[], 21,FALSE)/'SP Per G'!B1369</f>
        <v>#N/A</v>
      </c>
      <c r="D1369">
        <f>VLOOKUP(A1369, 'Starter - Projections'!$B$2:$R$1380, 17, FALSE)/VLOOKUP(A1369, 'Starter - Projections'!$B$2:$G$1380, 6, FALSE)</f>
        <v>-4.5454545454545461E-3</v>
      </c>
    </row>
    <row r="1370" spans="1:4" x14ac:dyDescent="0.45">
      <c r="A1370" t="s">
        <v>1871</v>
      </c>
      <c r="B1370" t="e">
        <f>VLOOKUP(A1370, Individual_Pitching___Dashboard[[Name]:[G]], 6, FALSE)</f>
        <v>#N/A</v>
      </c>
      <c r="C1370" t="e">
        <f>VLOOKUP(A1370, Individual_Pitching___Dashboard[], 21,FALSE)/'SP Per G'!B1370</f>
        <v>#N/A</v>
      </c>
      <c r="D1370">
        <f>VLOOKUP(A1370, 'Starter - Projections'!$B$2:$R$1380, 17, FALSE)/VLOOKUP(A1370, 'Starter - Projections'!$B$2:$G$1380, 6, FALSE)</f>
        <v>-5.8823529411764705E-3</v>
      </c>
    </row>
    <row r="1371" spans="1:4" x14ac:dyDescent="0.45">
      <c r="A1371" t="s">
        <v>1872</v>
      </c>
      <c r="B1371" t="e">
        <f>VLOOKUP(A1371, Individual_Pitching___Dashboard[[Name]:[G]], 6, FALSE)</f>
        <v>#N/A</v>
      </c>
      <c r="C1371" t="e">
        <f>VLOOKUP(A1371, Individual_Pitching___Dashboard[], 21,FALSE)/'SP Per G'!B1371</f>
        <v>#N/A</v>
      </c>
      <c r="D1371">
        <f>VLOOKUP(A1371, 'Starter - Projections'!$B$2:$R$1380, 17, FALSE)/VLOOKUP(A1371, 'Starter - Projections'!$B$2:$G$1380, 6, FALSE)</f>
        <v>-5.0000000000000001E-3</v>
      </c>
    </row>
    <row r="1372" spans="1:4" x14ac:dyDescent="0.45">
      <c r="A1372" t="s">
        <v>1873</v>
      </c>
      <c r="B1372" t="e">
        <f>VLOOKUP(A1372, Individual_Pitching___Dashboard[[Name]:[G]], 6, FALSE)</f>
        <v>#N/A</v>
      </c>
      <c r="C1372" t="e">
        <f>VLOOKUP(A1372, Individual_Pitching___Dashboard[], 21,FALSE)/'SP Per G'!B1372</f>
        <v>#N/A</v>
      </c>
      <c r="D1372">
        <f>VLOOKUP(A1372, 'Starter - Projections'!$B$2:$R$1380, 17, FALSE)/VLOOKUP(A1372, 'Starter - Projections'!$B$2:$G$1380, 6, FALSE)</f>
        <v>-9.0909090909090922E-3</v>
      </c>
    </row>
    <row r="1373" spans="1:4" x14ac:dyDescent="0.45">
      <c r="A1373" t="s">
        <v>1874</v>
      </c>
      <c r="B1373" t="e">
        <f>VLOOKUP(A1373, Individual_Pitching___Dashboard[[Name]:[G]], 6, FALSE)</f>
        <v>#N/A</v>
      </c>
      <c r="C1373" t="e">
        <f>VLOOKUP(A1373, Individual_Pitching___Dashboard[], 21,FALSE)/'SP Per G'!B1373</f>
        <v>#N/A</v>
      </c>
      <c r="D1373">
        <f>VLOOKUP(A1373, 'Starter - Projections'!$B$2:$R$1380, 17, FALSE)/VLOOKUP(A1373, 'Starter - Projections'!$B$2:$G$1380, 6, FALSE)</f>
        <v>-6.0606060606060606E-3</v>
      </c>
    </row>
    <row r="1374" spans="1:4" x14ac:dyDescent="0.45">
      <c r="A1374" t="s">
        <v>1875</v>
      </c>
      <c r="B1374" t="e">
        <f>VLOOKUP(A1374, Individual_Pitching___Dashboard[[Name]:[G]], 6, FALSE)</f>
        <v>#N/A</v>
      </c>
      <c r="C1374" t="e">
        <f>VLOOKUP(A1374, Individual_Pitching___Dashboard[], 21,FALSE)/'SP Per G'!B1374</f>
        <v>#N/A</v>
      </c>
      <c r="D1374">
        <f>VLOOKUP(A1374, 'Starter - Projections'!$B$2:$R$1380, 17, FALSE)/VLOOKUP(A1374, 'Starter - Projections'!$B$2:$G$1380, 6, FALSE)</f>
        <v>-9.0909090909090922E-3</v>
      </c>
    </row>
    <row r="1375" spans="1:4" x14ac:dyDescent="0.45">
      <c r="A1375" t="s">
        <v>1876</v>
      </c>
      <c r="B1375" t="e">
        <f>VLOOKUP(A1375, Individual_Pitching___Dashboard[[Name]:[G]], 6, FALSE)</f>
        <v>#N/A</v>
      </c>
      <c r="C1375" t="e">
        <f>VLOOKUP(A1375, Individual_Pitching___Dashboard[], 21,FALSE)/'SP Per G'!B1375</f>
        <v>#N/A</v>
      </c>
      <c r="D1375">
        <f>VLOOKUP(A1375, 'Starter - Projections'!$B$2:$R$1380, 17, FALSE)/VLOOKUP(A1375, 'Starter - Projections'!$B$2:$G$1380, 6, FALSE)</f>
        <v>-6.4516129032258064E-3</v>
      </c>
    </row>
    <row r="1376" spans="1:4" x14ac:dyDescent="0.45">
      <c r="A1376" t="s">
        <v>1877</v>
      </c>
      <c r="B1376" t="e">
        <f>VLOOKUP(A1376, Individual_Pitching___Dashboard[[Name]:[G]], 6, FALSE)</f>
        <v>#N/A</v>
      </c>
      <c r="C1376" t="e">
        <f>VLOOKUP(A1376, Individual_Pitching___Dashboard[], 21,FALSE)/'SP Per G'!B1376</f>
        <v>#N/A</v>
      </c>
      <c r="D1376">
        <f>VLOOKUP(A1376, 'Starter - Projections'!$B$2:$R$1380, 17, FALSE)/VLOOKUP(A1376, 'Starter - Projections'!$B$2:$G$1380, 6, FALSE)</f>
        <v>-5.0000000000000001E-3</v>
      </c>
    </row>
    <row r="1377" spans="1:4" x14ac:dyDescent="0.45">
      <c r="A1377" t="s">
        <v>1878</v>
      </c>
      <c r="B1377" t="e">
        <f>VLOOKUP(A1377, Individual_Pitching___Dashboard[[Name]:[G]], 6, FALSE)</f>
        <v>#N/A</v>
      </c>
      <c r="C1377" t="e">
        <f>VLOOKUP(A1377, Individual_Pitching___Dashboard[], 21,FALSE)/'SP Per G'!B1377</f>
        <v>#N/A</v>
      </c>
      <c r="D1377">
        <f>VLOOKUP(A1377, 'Starter - Projections'!$B$2:$R$1380, 17, FALSE)/VLOOKUP(A1377, 'Starter - Projections'!$B$2:$G$1380, 6, FALSE)</f>
        <v>-5.4054054054054057E-3</v>
      </c>
    </row>
    <row r="1378" spans="1:4" x14ac:dyDescent="0.45">
      <c r="A1378" t="s">
        <v>1879</v>
      </c>
      <c r="B1378" t="e">
        <f>VLOOKUP(A1378, Individual_Pitching___Dashboard[[Name]:[G]], 6, FALSE)</f>
        <v>#N/A</v>
      </c>
      <c r="C1378" t="e">
        <f>VLOOKUP(A1378, Individual_Pitching___Dashboard[], 21,FALSE)/'SP Per G'!B1378</f>
        <v>#N/A</v>
      </c>
      <c r="D1378">
        <f>VLOOKUP(A1378, 'Starter - Projections'!$B$2:$R$1380, 17, FALSE)/VLOOKUP(A1378, 'Starter - Projections'!$B$2:$G$1380, 6, FALSE)</f>
        <v>-4.4444444444444444E-3</v>
      </c>
    </row>
    <row r="1379" spans="1:4" x14ac:dyDescent="0.45">
      <c r="A1379" t="s">
        <v>1880</v>
      </c>
      <c r="B1379" t="e">
        <f>VLOOKUP(A1379, Individual_Pitching___Dashboard[[Name]:[G]], 6, FALSE)</f>
        <v>#N/A</v>
      </c>
      <c r="C1379" t="e">
        <f>VLOOKUP(A1379, Individual_Pitching___Dashboard[], 21,FALSE)/'SP Per G'!B1379</f>
        <v>#N/A</v>
      </c>
      <c r="D1379">
        <f>VLOOKUP(A1379, 'Starter - Projections'!$B$2:$R$1380, 17, FALSE)/VLOOKUP(A1379, 'Starter - Projections'!$B$2:$G$1380, 6, FALSE)</f>
        <v>-4.8780487804878049E-3</v>
      </c>
    </row>
    <row r="1380" spans="1:4" x14ac:dyDescent="0.45">
      <c r="A1380" t="s">
        <v>1881</v>
      </c>
      <c r="B1380" t="e">
        <f>VLOOKUP(A1380, Individual_Pitching___Dashboard[[Name]:[G]], 6, FALSE)</f>
        <v>#N/A</v>
      </c>
      <c r="C1380" t="e">
        <f>VLOOKUP(A1380, Individual_Pitching___Dashboard[], 21,FALSE)/'SP Per G'!B1380</f>
        <v>#N/A</v>
      </c>
      <c r="D1380">
        <f>VLOOKUP(A1380, 'Starter - Projections'!$B$2:$R$1380, 17, FALSE)/VLOOKUP(A1380, 'Starter - Projections'!$B$2:$G$1380, 6, FALSE)</f>
        <v>-1.3333333333333334E-2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BDA8-C2D2-47A5-BA9B-7D1B89BBB8DC}">
  <dimension ref="A1:U246"/>
  <sheetViews>
    <sheetView workbookViewId="0">
      <selection sqref="A1:U69"/>
    </sheetView>
    <sheetView topLeftCell="A19" workbookViewId="1">
      <selection activeCell="A19" sqref="A19:R30"/>
    </sheetView>
  </sheetViews>
  <sheetFormatPr defaultRowHeight="14.25" x14ac:dyDescent="0.45"/>
  <cols>
    <col min="1" max="1" width="17.9296875" bestFit="1" customWidth="1"/>
    <col min="2" max="2" width="7.265625" bestFit="1" customWidth="1"/>
    <col min="3" max="3" width="4.53125" bestFit="1" customWidth="1"/>
    <col min="4" max="4" width="3.796875" bestFit="1" customWidth="1"/>
    <col min="5" max="5" width="5.06640625" bestFit="1" customWidth="1"/>
    <col min="6" max="6" width="4.19921875" bestFit="1" customWidth="1"/>
    <col min="7" max="7" width="5.265625" bestFit="1" customWidth="1"/>
    <col min="8" max="8" width="4.73046875" bestFit="1" customWidth="1"/>
    <col min="9" max="9" width="5.73046875" bestFit="1" customWidth="1"/>
    <col min="10" max="10" width="6.73046875" bestFit="1" customWidth="1"/>
    <col min="11" max="11" width="7" bestFit="1" customWidth="1"/>
    <col min="12" max="12" width="7.73046875" bestFit="1" customWidth="1"/>
    <col min="13" max="13" width="7.59765625" bestFit="1" customWidth="1"/>
    <col min="14" max="14" width="6.73046875" bestFit="1" customWidth="1"/>
    <col min="15" max="15" width="8" bestFit="1" customWidth="1"/>
    <col min="16" max="16" width="8.796875" bestFit="1" customWidth="1"/>
    <col min="17" max="17" width="6.1328125" bestFit="1" customWidth="1"/>
    <col min="18" max="18" width="7" bestFit="1" customWidth="1"/>
    <col min="19" max="19" width="5.46484375" bestFit="1" customWidth="1"/>
    <col min="20" max="20" width="6.33203125" bestFit="1" customWidth="1"/>
    <col min="21" max="21" width="6.73046875" bestFit="1" customWidth="1"/>
  </cols>
  <sheetData>
    <row r="1" spans="1:21" x14ac:dyDescent="0.45">
      <c r="A1" t="s">
        <v>0</v>
      </c>
      <c r="B1" t="s">
        <v>1</v>
      </c>
      <c r="C1" t="s">
        <v>352</v>
      </c>
      <c r="D1" t="s">
        <v>353</v>
      </c>
      <c r="E1" t="s">
        <v>354</v>
      </c>
      <c r="F1" t="s">
        <v>355</v>
      </c>
      <c r="G1" t="s">
        <v>356</v>
      </c>
      <c r="H1" t="s">
        <v>357</v>
      </c>
      <c r="I1" t="s">
        <v>252</v>
      </c>
      <c r="J1" t="s">
        <v>253</v>
      </c>
      <c r="K1" t="s">
        <v>255</v>
      </c>
      <c r="L1" t="s">
        <v>235</v>
      </c>
      <c r="M1" t="s">
        <v>260</v>
      </c>
      <c r="N1" t="s">
        <v>238</v>
      </c>
      <c r="O1" t="s">
        <v>241</v>
      </c>
      <c r="P1" t="s">
        <v>358</v>
      </c>
      <c r="Q1" t="s">
        <v>264</v>
      </c>
      <c r="R1" t="s">
        <v>359</v>
      </c>
      <c r="S1" t="s">
        <v>265</v>
      </c>
      <c r="T1" t="s">
        <v>267</v>
      </c>
      <c r="U1" t="s">
        <v>360</v>
      </c>
    </row>
    <row r="2" spans="1:21" x14ac:dyDescent="0.45">
      <c r="A2" t="s">
        <v>274</v>
      </c>
      <c r="B2" t="s">
        <v>61</v>
      </c>
      <c r="C2">
        <v>1</v>
      </c>
      <c r="D2">
        <v>0</v>
      </c>
      <c r="E2">
        <v>0</v>
      </c>
      <c r="F2">
        <v>5</v>
      </c>
      <c r="G2">
        <v>5</v>
      </c>
      <c r="H2">
        <v>27.1</v>
      </c>
      <c r="I2">
        <v>9.8800000000000008</v>
      </c>
      <c r="J2">
        <v>3.62</v>
      </c>
      <c r="K2">
        <v>0</v>
      </c>
      <c r="L2">
        <v>0.23499999999999999</v>
      </c>
      <c r="M2">
        <v>0.89300000000000002</v>
      </c>
      <c r="N2">
        <v>0.38800000000000001</v>
      </c>
      <c r="O2">
        <v>0</v>
      </c>
      <c r="P2">
        <v>93.5</v>
      </c>
      <c r="Q2">
        <v>0.66</v>
      </c>
      <c r="R2">
        <v>2.66</v>
      </c>
      <c r="S2">
        <v>2.33</v>
      </c>
      <c r="T2">
        <v>3.92</v>
      </c>
      <c r="U2">
        <v>1.1000000000000001</v>
      </c>
    </row>
    <row r="3" spans="1:21" x14ac:dyDescent="0.45">
      <c r="A3" t="s">
        <v>283</v>
      </c>
      <c r="B3" t="s">
        <v>51</v>
      </c>
      <c r="C3">
        <v>1</v>
      </c>
      <c r="D3">
        <v>3</v>
      </c>
      <c r="E3">
        <v>0</v>
      </c>
      <c r="F3">
        <v>5</v>
      </c>
      <c r="G3">
        <v>5</v>
      </c>
      <c r="H3">
        <v>31.1</v>
      </c>
      <c r="I3">
        <v>10.91</v>
      </c>
      <c r="J3">
        <v>2.0099999999999998</v>
      </c>
      <c r="K3">
        <v>0.56999999999999995</v>
      </c>
      <c r="L3">
        <v>0.247</v>
      </c>
      <c r="M3">
        <v>0.69899999999999995</v>
      </c>
      <c r="N3">
        <v>0.51900000000000002</v>
      </c>
      <c r="O3">
        <v>8.3000000000000004E-2</v>
      </c>
      <c r="P3">
        <v>95</v>
      </c>
      <c r="Q3">
        <v>2.2999999999999998</v>
      </c>
      <c r="R3">
        <v>2.36</v>
      </c>
      <c r="S3">
        <v>2.4700000000000002</v>
      </c>
      <c r="T3">
        <v>2.69</v>
      </c>
      <c r="U3">
        <v>1.1000000000000001</v>
      </c>
    </row>
    <row r="4" spans="1:21" x14ac:dyDescent="0.45">
      <c r="A4" t="s">
        <v>269</v>
      </c>
      <c r="B4" t="s">
        <v>55</v>
      </c>
      <c r="C4">
        <v>3</v>
      </c>
      <c r="D4">
        <v>0</v>
      </c>
      <c r="E4">
        <v>0</v>
      </c>
      <c r="F4">
        <v>4</v>
      </c>
      <c r="G4">
        <v>4</v>
      </c>
      <c r="H4">
        <v>22.2</v>
      </c>
      <c r="I4">
        <v>11.91</v>
      </c>
      <c r="J4">
        <v>2.78</v>
      </c>
      <c r="K4">
        <v>0</v>
      </c>
      <c r="L4">
        <v>0.313</v>
      </c>
      <c r="M4">
        <v>0.82599999999999996</v>
      </c>
      <c r="N4">
        <v>0.438</v>
      </c>
      <c r="O4">
        <v>0</v>
      </c>
      <c r="P4">
        <v>94.5</v>
      </c>
      <c r="Q4">
        <v>1.19</v>
      </c>
      <c r="R4">
        <v>2.56</v>
      </c>
      <c r="S4">
        <v>1.62</v>
      </c>
      <c r="T4">
        <v>2.64</v>
      </c>
      <c r="U4">
        <v>1</v>
      </c>
    </row>
    <row r="5" spans="1:21" x14ac:dyDescent="0.45">
      <c r="A5" t="s">
        <v>272</v>
      </c>
      <c r="B5" t="s">
        <v>61</v>
      </c>
      <c r="C5">
        <v>3</v>
      </c>
      <c r="D5">
        <v>1</v>
      </c>
      <c r="E5">
        <v>0</v>
      </c>
      <c r="F5">
        <v>4</v>
      </c>
      <c r="G5">
        <v>4</v>
      </c>
      <c r="H5">
        <v>26.2</v>
      </c>
      <c r="I5">
        <v>9.4499999999999993</v>
      </c>
      <c r="J5">
        <v>0.67</v>
      </c>
      <c r="K5">
        <v>0.34</v>
      </c>
      <c r="L5">
        <v>0.29199999999999998</v>
      </c>
      <c r="M5">
        <v>0.77200000000000002</v>
      </c>
      <c r="N5">
        <v>0.50700000000000001</v>
      </c>
      <c r="O5">
        <v>0.05</v>
      </c>
      <c r="Q5">
        <v>1.35</v>
      </c>
      <c r="R5">
        <v>2.89</v>
      </c>
      <c r="S5">
        <v>2.04</v>
      </c>
      <c r="T5">
        <v>2.58</v>
      </c>
      <c r="U5">
        <v>1</v>
      </c>
    </row>
    <row r="6" spans="1:21" x14ac:dyDescent="0.45">
      <c r="A6" t="s">
        <v>543</v>
      </c>
      <c r="B6" t="s">
        <v>119</v>
      </c>
      <c r="C6">
        <v>2</v>
      </c>
      <c r="D6">
        <v>1</v>
      </c>
      <c r="E6">
        <v>0</v>
      </c>
      <c r="F6">
        <v>3</v>
      </c>
      <c r="G6">
        <v>3</v>
      </c>
      <c r="H6">
        <v>17.100000000000001</v>
      </c>
      <c r="I6">
        <v>11.94</v>
      </c>
      <c r="J6">
        <v>0.52</v>
      </c>
      <c r="K6">
        <v>0</v>
      </c>
      <c r="L6">
        <v>0.35</v>
      </c>
      <c r="M6">
        <v>0.86699999999999999</v>
      </c>
      <c r="N6">
        <v>0.46200000000000002</v>
      </c>
      <c r="O6">
        <v>0</v>
      </c>
      <c r="P6">
        <v>93.3</v>
      </c>
      <c r="Q6">
        <v>1.04</v>
      </c>
      <c r="R6">
        <v>1.75</v>
      </c>
      <c r="S6">
        <v>0.73</v>
      </c>
      <c r="T6">
        <v>1.83</v>
      </c>
      <c r="U6">
        <v>1</v>
      </c>
    </row>
    <row r="7" spans="1:21" x14ac:dyDescent="0.45">
      <c r="A7" t="s">
        <v>291</v>
      </c>
      <c r="B7" t="s">
        <v>53</v>
      </c>
      <c r="C7">
        <v>1</v>
      </c>
      <c r="D7">
        <v>4</v>
      </c>
      <c r="E7">
        <v>0</v>
      </c>
      <c r="F7">
        <v>5</v>
      </c>
      <c r="G7">
        <v>5</v>
      </c>
      <c r="H7">
        <v>28.2</v>
      </c>
      <c r="I7">
        <v>11.3</v>
      </c>
      <c r="J7">
        <v>1.57</v>
      </c>
      <c r="K7">
        <v>0.94</v>
      </c>
      <c r="L7">
        <v>0.39200000000000002</v>
      </c>
      <c r="M7">
        <v>0.69</v>
      </c>
      <c r="N7">
        <v>0.37</v>
      </c>
      <c r="O7">
        <v>9.4E-2</v>
      </c>
      <c r="P7">
        <v>95.3</v>
      </c>
      <c r="Q7">
        <v>4.4000000000000004</v>
      </c>
      <c r="R7">
        <v>2.91</v>
      </c>
      <c r="S7">
        <v>2.58</v>
      </c>
      <c r="T7">
        <v>2.74</v>
      </c>
      <c r="U7">
        <v>1</v>
      </c>
    </row>
    <row r="8" spans="1:21" x14ac:dyDescent="0.45">
      <c r="A8" t="s">
        <v>277</v>
      </c>
      <c r="B8" t="s">
        <v>20</v>
      </c>
      <c r="C8">
        <v>0</v>
      </c>
      <c r="D8">
        <v>2</v>
      </c>
      <c r="E8">
        <v>0</v>
      </c>
      <c r="F8">
        <v>5</v>
      </c>
      <c r="G8">
        <v>5</v>
      </c>
      <c r="H8">
        <v>25</v>
      </c>
      <c r="I8">
        <v>11.88</v>
      </c>
      <c r="J8">
        <v>2.52</v>
      </c>
      <c r="K8">
        <v>0.36</v>
      </c>
      <c r="L8">
        <v>0.41399999999999998</v>
      </c>
      <c r="M8">
        <v>0.71</v>
      </c>
      <c r="N8">
        <v>0.443</v>
      </c>
      <c r="O8">
        <v>4.2999999999999997E-2</v>
      </c>
      <c r="P8">
        <v>96.6</v>
      </c>
      <c r="Q8">
        <v>4.32</v>
      </c>
      <c r="R8">
        <v>3.48</v>
      </c>
      <c r="S8">
        <v>2.0499999999999998</v>
      </c>
      <c r="T8">
        <v>2.78</v>
      </c>
      <c r="U8">
        <v>0.9</v>
      </c>
    </row>
    <row r="9" spans="1:21" x14ac:dyDescent="0.45">
      <c r="A9" t="s">
        <v>305</v>
      </c>
      <c r="B9" t="s">
        <v>28</v>
      </c>
      <c r="C9">
        <v>4</v>
      </c>
      <c r="D9">
        <v>1</v>
      </c>
      <c r="E9">
        <v>0</v>
      </c>
      <c r="F9">
        <v>6</v>
      </c>
      <c r="G9">
        <v>6</v>
      </c>
      <c r="H9">
        <v>37</v>
      </c>
      <c r="I9">
        <v>10.7</v>
      </c>
      <c r="J9">
        <v>2.19</v>
      </c>
      <c r="K9">
        <v>0.97</v>
      </c>
      <c r="L9">
        <v>0.253</v>
      </c>
      <c r="M9">
        <v>0.78200000000000003</v>
      </c>
      <c r="N9">
        <v>0.44400000000000001</v>
      </c>
      <c r="O9">
        <v>0.13300000000000001</v>
      </c>
      <c r="P9">
        <v>96.6</v>
      </c>
      <c r="Q9">
        <v>2.92</v>
      </c>
      <c r="R9">
        <v>2.98</v>
      </c>
      <c r="S9">
        <v>2.96</v>
      </c>
      <c r="T9">
        <v>2.66</v>
      </c>
      <c r="U9">
        <v>0.9</v>
      </c>
    </row>
    <row r="10" spans="1:21" x14ac:dyDescent="0.45">
      <c r="A10" t="s">
        <v>282</v>
      </c>
      <c r="B10" t="s">
        <v>63</v>
      </c>
      <c r="C10">
        <v>0</v>
      </c>
      <c r="D10">
        <v>1</v>
      </c>
      <c r="E10">
        <v>0</v>
      </c>
      <c r="F10">
        <v>4</v>
      </c>
      <c r="G10">
        <v>4</v>
      </c>
      <c r="H10">
        <v>22.2</v>
      </c>
      <c r="I10">
        <v>11.91</v>
      </c>
      <c r="J10">
        <v>1.19</v>
      </c>
      <c r="K10">
        <v>0.79</v>
      </c>
      <c r="L10">
        <v>0.33300000000000002</v>
      </c>
      <c r="M10">
        <v>0.63100000000000001</v>
      </c>
      <c r="N10">
        <v>0.41399999999999998</v>
      </c>
      <c r="O10">
        <v>0.08</v>
      </c>
      <c r="P10">
        <v>93.8</v>
      </c>
      <c r="Q10">
        <v>3.57</v>
      </c>
      <c r="R10">
        <v>2.17</v>
      </c>
      <c r="S10">
        <v>2.2400000000000002</v>
      </c>
      <c r="T10">
        <v>2.59</v>
      </c>
      <c r="U10">
        <v>0.9</v>
      </c>
    </row>
    <row r="11" spans="1:21" x14ac:dyDescent="0.45">
      <c r="A11" t="s">
        <v>271</v>
      </c>
      <c r="B11" t="s">
        <v>51</v>
      </c>
      <c r="C11">
        <v>1</v>
      </c>
      <c r="D11">
        <v>2</v>
      </c>
      <c r="E11">
        <v>0</v>
      </c>
      <c r="F11">
        <v>4</v>
      </c>
      <c r="G11">
        <v>4</v>
      </c>
      <c r="H11">
        <v>21.1</v>
      </c>
      <c r="I11">
        <v>10.55</v>
      </c>
      <c r="J11">
        <v>3.38</v>
      </c>
      <c r="K11">
        <v>0</v>
      </c>
      <c r="L11">
        <v>0.33900000000000002</v>
      </c>
      <c r="M11">
        <v>0.71399999999999997</v>
      </c>
      <c r="N11">
        <v>0.627</v>
      </c>
      <c r="O11">
        <v>0</v>
      </c>
      <c r="Q11">
        <v>2.5299999999999998</v>
      </c>
      <c r="R11">
        <v>2.64</v>
      </c>
      <c r="S11">
        <v>1.99</v>
      </c>
      <c r="T11">
        <v>2.75</v>
      </c>
      <c r="U11">
        <v>0.8</v>
      </c>
    </row>
    <row r="12" spans="1:21" x14ac:dyDescent="0.45">
      <c r="A12" t="s">
        <v>278</v>
      </c>
      <c r="B12" t="s">
        <v>24</v>
      </c>
      <c r="C12">
        <v>2</v>
      </c>
      <c r="D12">
        <v>0</v>
      </c>
      <c r="E12">
        <v>0</v>
      </c>
      <c r="F12">
        <v>4</v>
      </c>
      <c r="G12">
        <v>4</v>
      </c>
      <c r="H12">
        <v>23.2</v>
      </c>
      <c r="I12">
        <v>12.55</v>
      </c>
      <c r="J12">
        <v>1.52</v>
      </c>
      <c r="K12">
        <v>0.76</v>
      </c>
      <c r="L12">
        <v>0.245</v>
      </c>
      <c r="M12">
        <v>0.872</v>
      </c>
      <c r="N12">
        <v>0.41199999999999998</v>
      </c>
      <c r="O12">
        <v>9.0999999999999998E-2</v>
      </c>
      <c r="P12">
        <v>95</v>
      </c>
      <c r="Q12">
        <v>1.9</v>
      </c>
      <c r="R12">
        <v>3.14</v>
      </c>
      <c r="S12">
        <v>2.2799999999999998</v>
      </c>
      <c r="T12">
        <v>2.44</v>
      </c>
      <c r="U12">
        <v>0.8</v>
      </c>
    </row>
    <row r="13" spans="1:21" x14ac:dyDescent="0.45">
      <c r="A13" t="s">
        <v>672</v>
      </c>
      <c r="B13" t="s">
        <v>30</v>
      </c>
      <c r="C13">
        <v>3</v>
      </c>
      <c r="D13">
        <v>0</v>
      </c>
      <c r="E13">
        <v>0</v>
      </c>
      <c r="F13">
        <v>4</v>
      </c>
      <c r="G13">
        <v>4</v>
      </c>
      <c r="H13">
        <v>21.1</v>
      </c>
      <c r="I13">
        <v>8.86</v>
      </c>
      <c r="J13">
        <v>0.84</v>
      </c>
      <c r="K13">
        <v>0.42</v>
      </c>
      <c r="L13">
        <v>0.224</v>
      </c>
      <c r="M13">
        <v>0.82199999999999995</v>
      </c>
      <c r="N13">
        <v>0.32200000000000001</v>
      </c>
      <c r="O13">
        <v>3.4000000000000002E-2</v>
      </c>
      <c r="P13">
        <v>93</v>
      </c>
      <c r="Q13">
        <v>0.84</v>
      </c>
      <c r="R13">
        <v>3.43</v>
      </c>
      <c r="S13">
        <v>2.13</v>
      </c>
      <c r="T13">
        <v>3.37</v>
      </c>
      <c r="U13">
        <v>0.8</v>
      </c>
    </row>
    <row r="14" spans="1:21" x14ac:dyDescent="0.45">
      <c r="A14" t="s">
        <v>275</v>
      </c>
      <c r="B14" t="s">
        <v>26</v>
      </c>
      <c r="C14">
        <v>1</v>
      </c>
      <c r="D14">
        <v>1</v>
      </c>
      <c r="E14">
        <v>0</v>
      </c>
      <c r="F14">
        <v>4</v>
      </c>
      <c r="G14">
        <v>4</v>
      </c>
      <c r="H14">
        <v>21.2</v>
      </c>
      <c r="I14">
        <v>12.05</v>
      </c>
      <c r="J14">
        <v>3.32</v>
      </c>
      <c r="K14">
        <v>0.42</v>
      </c>
      <c r="L14">
        <v>0.32</v>
      </c>
      <c r="M14">
        <v>0.84799999999999998</v>
      </c>
      <c r="N14">
        <v>0.51</v>
      </c>
      <c r="O14">
        <v>7.0999999999999994E-2</v>
      </c>
      <c r="P14">
        <v>95.7</v>
      </c>
      <c r="Q14">
        <v>2.08</v>
      </c>
      <c r="R14">
        <v>2.66</v>
      </c>
      <c r="S14">
        <v>2.2400000000000002</v>
      </c>
      <c r="T14">
        <v>2.52</v>
      </c>
      <c r="U14">
        <v>0.8</v>
      </c>
    </row>
    <row r="15" spans="1:21" x14ac:dyDescent="0.45">
      <c r="A15" t="s">
        <v>1730</v>
      </c>
      <c r="B15" t="s">
        <v>81</v>
      </c>
      <c r="C15">
        <v>1</v>
      </c>
      <c r="D15">
        <v>0</v>
      </c>
      <c r="E15">
        <v>0</v>
      </c>
      <c r="F15">
        <v>10</v>
      </c>
      <c r="G15">
        <v>0</v>
      </c>
      <c r="H15">
        <v>11</v>
      </c>
      <c r="I15">
        <v>14.73</v>
      </c>
      <c r="J15">
        <v>0.82</v>
      </c>
      <c r="K15">
        <v>0</v>
      </c>
      <c r="L15">
        <v>0.38500000000000001</v>
      </c>
      <c r="M15">
        <v>0.72699999999999998</v>
      </c>
      <c r="N15">
        <v>0.57699999999999996</v>
      </c>
      <c r="O15">
        <v>0</v>
      </c>
      <c r="P15">
        <v>98</v>
      </c>
      <c r="Q15">
        <v>2.4500000000000002</v>
      </c>
      <c r="R15">
        <v>2.23</v>
      </c>
      <c r="S15">
        <v>0.21</v>
      </c>
      <c r="T15">
        <v>0.57999999999999996</v>
      </c>
      <c r="U15">
        <v>0.8</v>
      </c>
    </row>
    <row r="16" spans="1:21" x14ac:dyDescent="0.45">
      <c r="A16" t="s">
        <v>290</v>
      </c>
      <c r="B16" t="s">
        <v>53</v>
      </c>
      <c r="C16">
        <v>2</v>
      </c>
      <c r="D16">
        <v>2</v>
      </c>
      <c r="E16">
        <v>0</v>
      </c>
      <c r="F16">
        <v>5</v>
      </c>
      <c r="G16">
        <v>5</v>
      </c>
      <c r="H16">
        <v>25.1</v>
      </c>
      <c r="I16">
        <v>9.24</v>
      </c>
      <c r="J16">
        <v>1.07</v>
      </c>
      <c r="K16">
        <v>0.71</v>
      </c>
      <c r="L16">
        <v>0.35899999999999999</v>
      </c>
      <c r="M16">
        <v>0.60899999999999999</v>
      </c>
      <c r="N16">
        <v>0.35</v>
      </c>
      <c r="O16">
        <v>6.0999999999999999E-2</v>
      </c>
      <c r="P16">
        <v>95.6</v>
      </c>
      <c r="Q16">
        <v>5.33</v>
      </c>
      <c r="R16">
        <v>3.43</v>
      </c>
      <c r="S16">
        <v>2.65</v>
      </c>
      <c r="T16">
        <v>3.4</v>
      </c>
      <c r="U16">
        <v>0.8</v>
      </c>
    </row>
    <row r="17" spans="1:21" x14ac:dyDescent="0.45">
      <c r="A17" t="s">
        <v>575</v>
      </c>
      <c r="B17" t="s">
        <v>81</v>
      </c>
      <c r="C17">
        <v>2</v>
      </c>
      <c r="D17">
        <v>0</v>
      </c>
      <c r="E17">
        <v>0</v>
      </c>
      <c r="F17">
        <v>4</v>
      </c>
      <c r="G17">
        <v>4</v>
      </c>
      <c r="H17">
        <v>21.2</v>
      </c>
      <c r="I17">
        <v>7.48</v>
      </c>
      <c r="J17">
        <v>2.4900000000000002</v>
      </c>
      <c r="K17">
        <v>0</v>
      </c>
      <c r="L17">
        <v>0.26300000000000001</v>
      </c>
      <c r="M17">
        <v>0.66700000000000004</v>
      </c>
      <c r="N17">
        <v>0.49099999999999999</v>
      </c>
      <c r="O17">
        <v>0</v>
      </c>
      <c r="P17">
        <v>89.7</v>
      </c>
      <c r="Q17">
        <v>2.91</v>
      </c>
      <c r="R17">
        <v>3.16</v>
      </c>
      <c r="S17">
        <v>2.38</v>
      </c>
      <c r="T17">
        <v>3.76</v>
      </c>
      <c r="U17">
        <v>0.8</v>
      </c>
    </row>
    <row r="18" spans="1:21" x14ac:dyDescent="0.45">
      <c r="A18" t="s">
        <v>693</v>
      </c>
      <c r="B18" t="s">
        <v>97</v>
      </c>
      <c r="C18">
        <v>2</v>
      </c>
      <c r="D18">
        <v>0</v>
      </c>
      <c r="E18">
        <v>0</v>
      </c>
      <c r="F18">
        <v>2</v>
      </c>
      <c r="G18">
        <v>2</v>
      </c>
      <c r="H18">
        <v>12</v>
      </c>
      <c r="I18">
        <v>15</v>
      </c>
      <c r="J18">
        <v>0.75</v>
      </c>
      <c r="K18">
        <v>0</v>
      </c>
      <c r="L18">
        <v>0.41699999999999998</v>
      </c>
      <c r="M18">
        <v>1</v>
      </c>
      <c r="N18">
        <v>0.5</v>
      </c>
      <c r="O18">
        <v>0</v>
      </c>
      <c r="P18">
        <v>92.5</v>
      </c>
      <c r="Q18">
        <v>0</v>
      </c>
      <c r="R18">
        <v>2.58</v>
      </c>
      <c r="S18">
        <v>0.12</v>
      </c>
      <c r="T18">
        <v>0.57999999999999996</v>
      </c>
      <c r="U18">
        <v>0.7</v>
      </c>
    </row>
    <row r="19" spans="1:21" x14ac:dyDescent="0.45">
      <c r="A19" t="s">
        <v>284</v>
      </c>
      <c r="B19" t="s">
        <v>51</v>
      </c>
      <c r="C19">
        <v>3</v>
      </c>
      <c r="D19">
        <v>0</v>
      </c>
      <c r="E19">
        <v>0</v>
      </c>
      <c r="F19">
        <v>4</v>
      </c>
      <c r="G19">
        <v>4</v>
      </c>
      <c r="H19">
        <v>26</v>
      </c>
      <c r="I19">
        <v>9.35</v>
      </c>
      <c r="J19">
        <v>1.38</v>
      </c>
      <c r="K19">
        <v>0.69</v>
      </c>
      <c r="L19">
        <v>0.23</v>
      </c>
      <c r="M19">
        <v>0.879</v>
      </c>
      <c r="N19">
        <v>0.61899999999999999</v>
      </c>
      <c r="O19">
        <v>0.154</v>
      </c>
      <c r="P19">
        <v>92.8</v>
      </c>
      <c r="Q19">
        <v>1.73</v>
      </c>
      <c r="R19">
        <v>2.0499999999999998</v>
      </c>
      <c r="S19">
        <v>2.71</v>
      </c>
      <c r="T19">
        <v>2.39</v>
      </c>
      <c r="U19">
        <v>0.7</v>
      </c>
    </row>
    <row r="20" spans="1:21" x14ac:dyDescent="0.45">
      <c r="A20" t="s">
        <v>307</v>
      </c>
      <c r="B20" t="s">
        <v>26</v>
      </c>
      <c r="C20">
        <v>4</v>
      </c>
      <c r="D20">
        <v>0</v>
      </c>
      <c r="E20">
        <v>0</v>
      </c>
      <c r="F20">
        <v>5</v>
      </c>
      <c r="G20">
        <v>5</v>
      </c>
      <c r="H20">
        <v>31.2</v>
      </c>
      <c r="I20">
        <v>7.67</v>
      </c>
      <c r="J20">
        <v>2.56</v>
      </c>
      <c r="K20">
        <v>0.56999999999999995</v>
      </c>
      <c r="L20">
        <v>0.25</v>
      </c>
      <c r="M20">
        <v>0.99399999999999999</v>
      </c>
      <c r="N20">
        <v>0.50600000000000001</v>
      </c>
      <c r="O20">
        <v>7.6999999999999999E-2</v>
      </c>
      <c r="P20">
        <v>94.6</v>
      </c>
      <c r="Q20">
        <v>0.85</v>
      </c>
      <c r="R20">
        <v>4.32</v>
      </c>
      <c r="S20">
        <v>3.36</v>
      </c>
      <c r="T20">
        <v>3.66</v>
      </c>
      <c r="U20">
        <v>0.7</v>
      </c>
    </row>
    <row r="21" spans="1:21" x14ac:dyDescent="0.45">
      <c r="A21" t="s">
        <v>270</v>
      </c>
      <c r="B21" t="s">
        <v>42</v>
      </c>
      <c r="C21">
        <v>3</v>
      </c>
      <c r="D21">
        <v>1</v>
      </c>
      <c r="E21">
        <v>0</v>
      </c>
      <c r="F21">
        <v>5</v>
      </c>
      <c r="G21">
        <v>5</v>
      </c>
      <c r="H21">
        <v>27</v>
      </c>
      <c r="I21">
        <v>10.67</v>
      </c>
      <c r="J21">
        <v>2.67</v>
      </c>
      <c r="K21">
        <v>0.67</v>
      </c>
      <c r="L21">
        <v>0.35199999999999998</v>
      </c>
      <c r="M21">
        <v>0.81299999999999994</v>
      </c>
      <c r="N21">
        <v>0.438</v>
      </c>
      <c r="O21">
        <v>8.6999999999999994E-2</v>
      </c>
      <c r="P21">
        <v>93</v>
      </c>
      <c r="Q21">
        <v>3</v>
      </c>
      <c r="R21">
        <v>3.63</v>
      </c>
      <c r="S21">
        <v>2.8</v>
      </c>
      <c r="T21">
        <v>3</v>
      </c>
      <c r="U21">
        <v>0.7</v>
      </c>
    </row>
    <row r="22" spans="1:21" x14ac:dyDescent="0.45">
      <c r="A22" t="s">
        <v>293</v>
      </c>
      <c r="B22" t="s">
        <v>44</v>
      </c>
      <c r="C22">
        <v>2</v>
      </c>
      <c r="D22">
        <v>1</v>
      </c>
      <c r="E22">
        <v>0</v>
      </c>
      <c r="F22">
        <v>5</v>
      </c>
      <c r="G22">
        <v>5</v>
      </c>
      <c r="H22">
        <v>30.2</v>
      </c>
      <c r="I22">
        <v>6.46</v>
      </c>
      <c r="J22">
        <v>1.76</v>
      </c>
      <c r="K22">
        <v>0.28999999999999998</v>
      </c>
      <c r="L22">
        <v>0.312</v>
      </c>
      <c r="M22">
        <v>0.75800000000000001</v>
      </c>
      <c r="N22">
        <v>0.56399999999999995</v>
      </c>
      <c r="O22">
        <v>6.3E-2</v>
      </c>
      <c r="P22">
        <v>92.6</v>
      </c>
      <c r="Q22">
        <v>2.93</v>
      </c>
      <c r="R22">
        <v>4.84</v>
      </c>
      <c r="S22">
        <v>2.88</v>
      </c>
      <c r="T22">
        <v>3.17</v>
      </c>
      <c r="U22">
        <v>0.7</v>
      </c>
    </row>
    <row r="23" spans="1:21" x14ac:dyDescent="0.45">
      <c r="A23" t="s">
        <v>280</v>
      </c>
      <c r="B23" t="s">
        <v>91</v>
      </c>
      <c r="C23">
        <v>0</v>
      </c>
      <c r="D23">
        <v>2</v>
      </c>
      <c r="E23">
        <v>0</v>
      </c>
      <c r="F23">
        <v>4</v>
      </c>
      <c r="G23">
        <v>4</v>
      </c>
      <c r="H23">
        <v>20.2</v>
      </c>
      <c r="I23">
        <v>8.7100000000000009</v>
      </c>
      <c r="J23">
        <v>3.48</v>
      </c>
      <c r="K23">
        <v>0</v>
      </c>
      <c r="L23">
        <v>0.36899999999999999</v>
      </c>
      <c r="M23">
        <v>0.68799999999999994</v>
      </c>
      <c r="N23">
        <v>0.51600000000000001</v>
      </c>
      <c r="O23">
        <v>0</v>
      </c>
      <c r="P23">
        <v>92.8</v>
      </c>
      <c r="Q23">
        <v>3.92</v>
      </c>
      <c r="R23">
        <v>3.4</v>
      </c>
      <c r="S23">
        <v>2.4300000000000002</v>
      </c>
      <c r="T23">
        <v>3.55</v>
      </c>
      <c r="U23">
        <v>0.7</v>
      </c>
    </row>
    <row r="24" spans="1:21" x14ac:dyDescent="0.45">
      <c r="A24" t="s">
        <v>281</v>
      </c>
      <c r="B24" t="s">
        <v>72</v>
      </c>
      <c r="C24">
        <v>1</v>
      </c>
      <c r="D24">
        <v>0</v>
      </c>
      <c r="E24">
        <v>0</v>
      </c>
      <c r="F24">
        <v>4</v>
      </c>
      <c r="G24">
        <v>4</v>
      </c>
      <c r="H24">
        <v>21</v>
      </c>
      <c r="I24">
        <v>9.43</v>
      </c>
      <c r="J24">
        <v>2.14</v>
      </c>
      <c r="K24">
        <v>0.43</v>
      </c>
      <c r="L24">
        <v>0.36099999999999999</v>
      </c>
      <c r="M24">
        <v>0.86499999999999999</v>
      </c>
      <c r="N24">
        <v>0.35499999999999998</v>
      </c>
      <c r="O24">
        <v>4.4999999999999998E-2</v>
      </c>
      <c r="P24">
        <v>93.5</v>
      </c>
      <c r="Q24">
        <v>2.14</v>
      </c>
      <c r="R24">
        <v>2.78</v>
      </c>
      <c r="S24">
        <v>2.44</v>
      </c>
      <c r="T24">
        <v>3.25</v>
      </c>
      <c r="U24">
        <v>0.7</v>
      </c>
    </row>
    <row r="25" spans="1:21" x14ac:dyDescent="0.45">
      <c r="A25" t="s">
        <v>279</v>
      </c>
      <c r="B25" t="s">
        <v>46</v>
      </c>
      <c r="C25">
        <v>3</v>
      </c>
      <c r="D25">
        <v>0</v>
      </c>
      <c r="E25">
        <v>0</v>
      </c>
      <c r="F25">
        <v>3</v>
      </c>
      <c r="G25">
        <v>3</v>
      </c>
      <c r="H25">
        <v>19.100000000000001</v>
      </c>
      <c r="I25">
        <v>7.91</v>
      </c>
      <c r="J25">
        <v>0.93</v>
      </c>
      <c r="K25">
        <v>0.47</v>
      </c>
      <c r="L25">
        <v>0.17599999999999999</v>
      </c>
      <c r="M25">
        <v>0.755</v>
      </c>
      <c r="N25">
        <v>0.34599999999999997</v>
      </c>
      <c r="O25">
        <v>3.2000000000000001E-2</v>
      </c>
      <c r="P25">
        <v>90.6</v>
      </c>
      <c r="Q25">
        <v>1.4</v>
      </c>
      <c r="R25">
        <v>2.42</v>
      </c>
      <c r="S25">
        <v>2.4300000000000002</v>
      </c>
      <c r="T25">
        <v>3.94</v>
      </c>
      <c r="U25">
        <v>0.7</v>
      </c>
    </row>
    <row r="26" spans="1:21" x14ac:dyDescent="0.45">
      <c r="A26" t="s">
        <v>723</v>
      </c>
      <c r="B26" t="s">
        <v>81</v>
      </c>
      <c r="C26">
        <v>2</v>
      </c>
      <c r="D26">
        <v>1</v>
      </c>
      <c r="E26">
        <v>0</v>
      </c>
      <c r="F26">
        <v>4</v>
      </c>
      <c r="G26">
        <v>4</v>
      </c>
      <c r="H26">
        <v>20</v>
      </c>
      <c r="I26">
        <v>12.15</v>
      </c>
      <c r="J26">
        <v>2.7</v>
      </c>
      <c r="K26">
        <v>0.45</v>
      </c>
      <c r="L26">
        <v>0.40799999999999997</v>
      </c>
      <c r="M26">
        <v>0.76100000000000001</v>
      </c>
      <c r="N26">
        <v>0.3</v>
      </c>
      <c r="O26">
        <v>5.2999999999999999E-2</v>
      </c>
      <c r="P26">
        <v>97.1</v>
      </c>
      <c r="Q26">
        <v>3.6</v>
      </c>
      <c r="R26">
        <v>3.5</v>
      </c>
      <c r="S26">
        <v>2.36</v>
      </c>
      <c r="T26">
        <v>3</v>
      </c>
      <c r="U26">
        <v>0.6</v>
      </c>
    </row>
    <row r="27" spans="1:21" x14ac:dyDescent="0.45">
      <c r="A27" t="s">
        <v>285</v>
      </c>
      <c r="B27" t="s">
        <v>37</v>
      </c>
      <c r="C27">
        <v>2</v>
      </c>
      <c r="D27">
        <v>0</v>
      </c>
      <c r="E27">
        <v>0</v>
      </c>
      <c r="F27">
        <v>4</v>
      </c>
      <c r="G27">
        <v>4</v>
      </c>
      <c r="H27">
        <v>25</v>
      </c>
      <c r="I27">
        <v>6.48</v>
      </c>
      <c r="J27">
        <v>2.88</v>
      </c>
      <c r="K27">
        <v>0</v>
      </c>
      <c r="L27">
        <v>0.23899999999999999</v>
      </c>
      <c r="M27">
        <v>0.88</v>
      </c>
      <c r="N27">
        <v>0.53500000000000003</v>
      </c>
      <c r="O27">
        <v>0</v>
      </c>
      <c r="P27">
        <v>92.6</v>
      </c>
      <c r="Q27">
        <v>1.08</v>
      </c>
      <c r="R27">
        <v>3.48</v>
      </c>
      <c r="S27">
        <v>2.73</v>
      </c>
      <c r="T27">
        <v>3.76</v>
      </c>
      <c r="U27">
        <v>0.6</v>
      </c>
    </row>
    <row r="28" spans="1:21" x14ac:dyDescent="0.45">
      <c r="A28" t="s">
        <v>296</v>
      </c>
      <c r="B28" t="s">
        <v>18</v>
      </c>
      <c r="C28">
        <v>3</v>
      </c>
      <c r="D28">
        <v>0</v>
      </c>
      <c r="E28">
        <v>0</v>
      </c>
      <c r="F28">
        <v>5</v>
      </c>
      <c r="G28">
        <v>5</v>
      </c>
      <c r="H28">
        <v>29.1</v>
      </c>
      <c r="I28">
        <v>8.9</v>
      </c>
      <c r="J28">
        <v>1.53</v>
      </c>
      <c r="K28">
        <v>1.23</v>
      </c>
      <c r="L28">
        <v>0.23699999999999999</v>
      </c>
      <c r="M28">
        <v>0.79400000000000004</v>
      </c>
      <c r="N28">
        <v>0.45600000000000002</v>
      </c>
      <c r="O28">
        <v>0.13800000000000001</v>
      </c>
      <c r="Q28">
        <v>2.76</v>
      </c>
      <c r="R28">
        <v>2.83</v>
      </c>
      <c r="S28">
        <v>3.51</v>
      </c>
      <c r="T28">
        <v>3.09</v>
      </c>
      <c r="U28">
        <v>0.6</v>
      </c>
    </row>
    <row r="29" spans="1:21" x14ac:dyDescent="0.45">
      <c r="A29" t="s">
        <v>286</v>
      </c>
      <c r="B29" t="s">
        <v>76</v>
      </c>
      <c r="C29">
        <v>2</v>
      </c>
      <c r="D29">
        <v>1</v>
      </c>
      <c r="E29">
        <v>0</v>
      </c>
      <c r="F29">
        <v>4</v>
      </c>
      <c r="G29">
        <v>4</v>
      </c>
      <c r="H29">
        <v>22.2</v>
      </c>
      <c r="I29">
        <v>10.72</v>
      </c>
      <c r="J29">
        <v>4.37</v>
      </c>
      <c r="K29">
        <v>0.4</v>
      </c>
      <c r="L29">
        <v>0.17599999999999999</v>
      </c>
      <c r="M29">
        <v>0.66300000000000003</v>
      </c>
      <c r="N29">
        <v>0.32700000000000001</v>
      </c>
      <c r="O29">
        <v>3.5999999999999997E-2</v>
      </c>
      <c r="P29">
        <v>97.3</v>
      </c>
      <c r="Q29">
        <v>1.99</v>
      </c>
      <c r="R29">
        <v>3.73</v>
      </c>
      <c r="S29">
        <v>2.85</v>
      </c>
      <c r="T29">
        <v>3.96</v>
      </c>
      <c r="U29">
        <v>0.6</v>
      </c>
    </row>
    <row r="30" spans="1:21" x14ac:dyDescent="0.45">
      <c r="A30" t="s">
        <v>318</v>
      </c>
      <c r="B30" t="s">
        <v>22</v>
      </c>
      <c r="C30">
        <v>1</v>
      </c>
      <c r="D30">
        <v>1</v>
      </c>
      <c r="E30">
        <v>0</v>
      </c>
      <c r="F30">
        <v>5</v>
      </c>
      <c r="G30">
        <v>5</v>
      </c>
      <c r="H30">
        <v>29</v>
      </c>
      <c r="I30">
        <v>8.69</v>
      </c>
      <c r="J30">
        <v>1.55</v>
      </c>
      <c r="K30">
        <v>0.93</v>
      </c>
      <c r="L30">
        <v>0.28399999999999997</v>
      </c>
      <c r="M30">
        <v>0.755</v>
      </c>
      <c r="N30">
        <v>0.30499999999999999</v>
      </c>
      <c r="O30">
        <v>7.6999999999999999E-2</v>
      </c>
      <c r="P30">
        <v>91.7</v>
      </c>
      <c r="Q30">
        <v>3.41</v>
      </c>
      <c r="R30">
        <v>2.78</v>
      </c>
      <c r="S30">
        <v>3.24</v>
      </c>
      <c r="T30">
        <v>3.73</v>
      </c>
      <c r="U30">
        <v>0.6</v>
      </c>
    </row>
    <row r="31" spans="1:21" x14ac:dyDescent="0.45">
      <c r="A31" t="s">
        <v>273</v>
      </c>
      <c r="B31" t="s">
        <v>32</v>
      </c>
      <c r="C31">
        <v>2</v>
      </c>
      <c r="D31">
        <v>0</v>
      </c>
      <c r="E31">
        <v>0</v>
      </c>
      <c r="F31">
        <v>3</v>
      </c>
      <c r="G31">
        <v>3</v>
      </c>
      <c r="H31">
        <v>18</v>
      </c>
      <c r="I31">
        <v>9</v>
      </c>
      <c r="J31">
        <v>3</v>
      </c>
      <c r="K31">
        <v>0</v>
      </c>
      <c r="L31">
        <v>0.25</v>
      </c>
      <c r="M31">
        <v>0.94099999999999995</v>
      </c>
      <c r="N31">
        <v>0.39500000000000002</v>
      </c>
      <c r="O31">
        <v>0</v>
      </c>
      <c r="P31">
        <v>95.6</v>
      </c>
      <c r="Q31">
        <v>0.5</v>
      </c>
      <c r="R31">
        <v>2.12</v>
      </c>
      <c r="S31">
        <v>2.21</v>
      </c>
      <c r="T31">
        <v>3.87</v>
      </c>
      <c r="U31">
        <v>0.6</v>
      </c>
    </row>
    <row r="32" spans="1:21" x14ac:dyDescent="0.45">
      <c r="A32" t="s">
        <v>299</v>
      </c>
      <c r="B32" t="s">
        <v>40</v>
      </c>
      <c r="C32">
        <v>1</v>
      </c>
      <c r="D32">
        <v>1</v>
      </c>
      <c r="E32">
        <v>0</v>
      </c>
      <c r="F32">
        <v>5</v>
      </c>
      <c r="G32">
        <v>5</v>
      </c>
      <c r="H32">
        <v>28.2</v>
      </c>
      <c r="I32">
        <v>7.22</v>
      </c>
      <c r="J32">
        <v>3.45</v>
      </c>
      <c r="K32">
        <v>0.31</v>
      </c>
      <c r="L32">
        <v>0.32600000000000001</v>
      </c>
      <c r="M32">
        <v>0.76900000000000002</v>
      </c>
      <c r="N32">
        <v>0.46100000000000002</v>
      </c>
      <c r="O32">
        <v>3.4000000000000002E-2</v>
      </c>
      <c r="P32">
        <v>91.9</v>
      </c>
      <c r="Q32">
        <v>3.45</v>
      </c>
      <c r="R32">
        <v>4.3499999999999996</v>
      </c>
      <c r="S32">
        <v>3.42</v>
      </c>
      <c r="T32">
        <v>4.34</v>
      </c>
      <c r="U32">
        <v>0.6</v>
      </c>
    </row>
    <row r="33" spans="1:21" x14ac:dyDescent="0.45">
      <c r="A33" t="s">
        <v>287</v>
      </c>
      <c r="B33" t="s">
        <v>104</v>
      </c>
      <c r="C33">
        <v>2</v>
      </c>
      <c r="D33">
        <v>0</v>
      </c>
      <c r="E33">
        <v>0</v>
      </c>
      <c r="F33">
        <v>4</v>
      </c>
      <c r="G33">
        <v>4</v>
      </c>
      <c r="H33">
        <v>23.2</v>
      </c>
      <c r="I33">
        <v>9.89</v>
      </c>
      <c r="J33">
        <v>1.9</v>
      </c>
      <c r="K33">
        <v>0.76</v>
      </c>
      <c r="L33">
        <v>0.20699999999999999</v>
      </c>
      <c r="M33">
        <v>0.69799999999999995</v>
      </c>
      <c r="N33">
        <v>0.48299999999999998</v>
      </c>
      <c r="O33">
        <v>0.1</v>
      </c>
      <c r="P33">
        <v>96.3</v>
      </c>
      <c r="Q33">
        <v>2.2799999999999998</v>
      </c>
      <c r="R33">
        <v>2.34</v>
      </c>
      <c r="S33">
        <v>2.87</v>
      </c>
      <c r="T33">
        <v>2.92</v>
      </c>
      <c r="U33">
        <v>0.6</v>
      </c>
    </row>
    <row r="34" spans="1:21" x14ac:dyDescent="0.45">
      <c r="A34" t="s">
        <v>585</v>
      </c>
      <c r="B34" t="s">
        <v>51</v>
      </c>
      <c r="C34">
        <v>2</v>
      </c>
      <c r="D34">
        <v>0</v>
      </c>
      <c r="E34">
        <v>0</v>
      </c>
      <c r="F34">
        <v>4</v>
      </c>
      <c r="G34">
        <v>4</v>
      </c>
      <c r="H34">
        <v>22</v>
      </c>
      <c r="I34">
        <v>9</v>
      </c>
      <c r="J34">
        <v>2.86</v>
      </c>
      <c r="K34">
        <v>0.41</v>
      </c>
      <c r="L34">
        <v>0.16700000000000001</v>
      </c>
      <c r="M34">
        <v>0.84299999999999997</v>
      </c>
      <c r="N34">
        <v>0.49099999999999999</v>
      </c>
      <c r="O34">
        <v>5.6000000000000001E-2</v>
      </c>
      <c r="Q34">
        <v>1.23</v>
      </c>
      <c r="R34">
        <v>3</v>
      </c>
      <c r="S34">
        <v>2.89</v>
      </c>
      <c r="T34">
        <v>3.41</v>
      </c>
      <c r="U34">
        <v>0.6</v>
      </c>
    </row>
    <row r="35" spans="1:21" x14ac:dyDescent="0.45">
      <c r="A35" t="s">
        <v>936</v>
      </c>
      <c r="B35" t="s">
        <v>58</v>
      </c>
      <c r="C35">
        <v>2</v>
      </c>
      <c r="D35">
        <v>0</v>
      </c>
      <c r="E35">
        <v>0</v>
      </c>
      <c r="F35">
        <v>2</v>
      </c>
      <c r="G35">
        <v>2</v>
      </c>
      <c r="H35">
        <v>12</v>
      </c>
      <c r="I35">
        <v>12</v>
      </c>
      <c r="J35">
        <v>0.75</v>
      </c>
      <c r="K35">
        <v>0</v>
      </c>
      <c r="L35">
        <v>0.29599999999999999</v>
      </c>
      <c r="M35">
        <v>0.90900000000000003</v>
      </c>
      <c r="N35">
        <v>0.46200000000000002</v>
      </c>
      <c r="O35">
        <v>0</v>
      </c>
      <c r="P35">
        <v>94.1</v>
      </c>
      <c r="Q35">
        <v>0.75</v>
      </c>
      <c r="R35">
        <v>2.58</v>
      </c>
      <c r="S35">
        <v>1.29</v>
      </c>
      <c r="T35">
        <v>2.31</v>
      </c>
      <c r="U35">
        <v>0.6</v>
      </c>
    </row>
    <row r="36" spans="1:21" x14ac:dyDescent="0.45">
      <c r="A36" t="s">
        <v>711</v>
      </c>
      <c r="B36" t="s">
        <v>81</v>
      </c>
      <c r="C36">
        <v>2</v>
      </c>
      <c r="D36">
        <v>0</v>
      </c>
      <c r="E36">
        <v>0</v>
      </c>
      <c r="F36">
        <v>2</v>
      </c>
      <c r="G36">
        <v>2</v>
      </c>
      <c r="H36">
        <v>12</v>
      </c>
      <c r="I36">
        <v>9</v>
      </c>
      <c r="J36">
        <v>0</v>
      </c>
      <c r="K36">
        <v>0</v>
      </c>
      <c r="L36">
        <v>0.22600000000000001</v>
      </c>
      <c r="M36">
        <v>0.71399999999999997</v>
      </c>
      <c r="N36">
        <v>0.41899999999999998</v>
      </c>
      <c r="O36">
        <v>0</v>
      </c>
      <c r="P36">
        <v>92.5</v>
      </c>
      <c r="Q36">
        <v>1.5</v>
      </c>
      <c r="R36">
        <v>2.38</v>
      </c>
      <c r="S36">
        <v>1.21</v>
      </c>
      <c r="T36">
        <v>2.46</v>
      </c>
      <c r="U36">
        <v>0.6</v>
      </c>
    </row>
    <row r="37" spans="1:21" x14ac:dyDescent="0.45">
      <c r="A37" t="s">
        <v>2102</v>
      </c>
      <c r="B37" t="s">
        <v>65</v>
      </c>
      <c r="C37">
        <v>3</v>
      </c>
      <c r="D37">
        <v>0</v>
      </c>
      <c r="E37">
        <v>1</v>
      </c>
      <c r="F37">
        <v>6</v>
      </c>
      <c r="G37">
        <v>0</v>
      </c>
      <c r="H37">
        <v>10.199999999999999</v>
      </c>
      <c r="I37">
        <v>17.72</v>
      </c>
      <c r="J37">
        <v>2.5299999999999998</v>
      </c>
      <c r="K37">
        <v>0</v>
      </c>
      <c r="L37">
        <v>0.313</v>
      </c>
      <c r="M37">
        <v>0.77800000000000002</v>
      </c>
      <c r="N37">
        <v>0.313</v>
      </c>
      <c r="O37">
        <v>0</v>
      </c>
      <c r="P37">
        <v>96.1</v>
      </c>
      <c r="Q37">
        <v>0</v>
      </c>
      <c r="R37">
        <v>1.3</v>
      </c>
      <c r="S37">
        <v>0.39</v>
      </c>
      <c r="T37">
        <v>1.29</v>
      </c>
      <c r="U37">
        <v>0.6</v>
      </c>
    </row>
    <row r="38" spans="1:21" x14ac:dyDescent="0.45">
      <c r="A38" t="s">
        <v>288</v>
      </c>
      <c r="B38" t="s">
        <v>49</v>
      </c>
      <c r="C38">
        <v>2</v>
      </c>
      <c r="D38">
        <v>0</v>
      </c>
      <c r="E38">
        <v>0</v>
      </c>
      <c r="F38">
        <v>4</v>
      </c>
      <c r="G38">
        <v>4</v>
      </c>
      <c r="H38">
        <v>27</v>
      </c>
      <c r="I38">
        <v>7.33</v>
      </c>
      <c r="J38">
        <v>4</v>
      </c>
      <c r="K38">
        <v>0.33</v>
      </c>
      <c r="L38">
        <v>0.14899999999999999</v>
      </c>
      <c r="M38">
        <v>0.88</v>
      </c>
      <c r="N38">
        <v>0.47099999999999997</v>
      </c>
      <c r="O38">
        <v>3.2000000000000001E-2</v>
      </c>
      <c r="P38">
        <v>94</v>
      </c>
      <c r="Q38">
        <v>1.33</v>
      </c>
      <c r="R38">
        <v>2.1</v>
      </c>
      <c r="S38">
        <v>3.39</v>
      </c>
      <c r="T38">
        <v>4.47</v>
      </c>
      <c r="U38">
        <v>0.6</v>
      </c>
    </row>
    <row r="39" spans="1:21" x14ac:dyDescent="0.45">
      <c r="A39" t="s">
        <v>295</v>
      </c>
      <c r="B39" t="s">
        <v>37</v>
      </c>
      <c r="C39">
        <v>0</v>
      </c>
      <c r="D39">
        <v>5</v>
      </c>
      <c r="E39">
        <v>0</v>
      </c>
      <c r="F39">
        <v>5</v>
      </c>
      <c r="G39">
        <v>5</v>
      </c>
      <c r="H39">
        <v>28.2</v>
      </c>
      <c r="I39">
        <v>6.91</v>
      </c>
      <c r="J39">
        <v>2.5099999999999998</v>
      </c>
      <c r="K39">
        <v>0.63</v>
      </c>
      <c r="L39">
        <v>0.376</v>
      </c>
      <c r="M39">
        <v>0.64</v>
      </c>
      <c r="N39">
        <v>0.34399999999999997</v>
      </c>
      <c r="O39">
        <v>6.7000000000000004E-2</v>
      </c>
      <c r="P39">
        <v>91.8</v>
      </c>
      <c r="Q39">
        <v>5.34</v>
      </c>
      <c r="R39">
        <v>3.73</v>
      </c>
      <c r="S39">
        <v>3.42</v>
      </c>
      <c r="T39">
        <v>3.93</v>
      </c>
      <c r="U39">
        <v>0.5</v>
      </c>
    </row>
    <row r="40" spans="1:21" x14ac:dyDescent="0.45">
      <c r="A40" t="s">
        <v>292</v>
      </c>
      <c r="B40" t="s">
        <v>40</v>
      </c>
      <c r="C40">
        <v>1</v>
      </c>
      <c r="D40">
        <v>2</v>
      </c>
      <c r="E40">
        <v>0</v>
      </c>
      <c r="F40">
        <v>4</v>
      </c>
      <c r="G40">
        <v>4</v>
      </c>
      <c r="H40">
        <v>23</v>
      </c>
      <c r="I40">
        <v>12.52</v>
      </c>
      <c r="J40">
        <v>0.78</v>
      </c>
      <c r="K40">
        <v>1.57</v>
      </c>
      <c r="L40">
        <v>0.245</v>
      </c>
      <c r="M40">
        <v>0.82099999999999995</v>
      </c>
      <c r="N40">
        <v>0.377</v>
      </c>
      <c r="O40">
        <v>0.182</v>
      </c>
      <c r="P40">
        <v>97.7</v>
      </c>
      <c r="Q40">
        <v>3.13</v>
      </c>
      <c r="R40">
        <v>2.74</v>
      </c>
      <c r="S40">
        <v>3.08</v>
      </c>
      <c r="T40">
        <v>2.12</v>
      </c>
      <c r="U40">
        <v>0.5</v>
      </c>
    </row>
    <row r="41" spans="1:21" x14ac:dyDescent="0.45">
      <c r="A41" t="s">
        <v>736</v>
      </c>
      <c r="B41" t="s">
        <v>91</v>
      </c>
      <c r="C41">
        <v>1</v>
      </c>
      <c r="D41">
        <v>0</v>
      </c>
      <c r="E41">
        <v>0</v>
      </c>
      <c r="F41">
        <v>2</v>
      </c>
      <c r="G41">
        <v>2</v>
      </c>
      <c r="H41">
        <v>11</v>
      </c>
      <c r="I41">
        <v>13.91</v>
      </c>
      <c r="J41">
        <v>3.27</v>
      </c>
      <c r="K41">
        <v>0</v>
      </c>
      <c r="L41">
        <v>0.46200000000000002</v>
      </c>
      <c r="M41">
        <v>0.75</v>
      </c>
      <c r="N41">
        <v>0.5</v>
      </c>
      <c r="O41">
        <v>0</v>
      </c>
      <c r="P41">
        <v>96.1</v>
      </c>
      <c r="Q41">
        <v>3.27</v>
      </c>
      <c r="R41">
        <v>2.3199999999999998</v>
      </c>
      <c r="S41">
        <v>1.21</v>
      </c>
      <c r="T41">
        <v>2.3199999999999998</v>
      </c>
      <c r="U41">
        <v>0.5</v>
      </c>
    </row>
    <row r="42" spans="1:21" x14ac:dyDescent="0.45">
      <c r="A42" t="s">
        <v>852</v>
      </c>
      <c r="B42" t="s">
        <v>22</v>
      </c>
      <c r="C42">
        <v>1</v>
      </c>
      <c r="D42">
        <v>1</v>
      </c>
      <c r="E42">
        <v>0</v>
      </c>
      <c r="F42">
        <v>4</v>
      </c>
      <c r="G42">
        <v>4</v>
      </c>
      <c r="H42">
        <v>19.2</v>
      </c>
      <c r="I42">
        <v>13.27</v>
      </c>
      <c r="J42">
        <v>7.78</v>
      </c>
      <c r="K42">
        <v>0</v>
      </c>
      <c r="L42">
        <v>0.216</v>
      </c>
      <c r="M42">
        <v>0.73099999999999998</v>
      </c>
      <c r="N42">
        <v>0.44400000000000001</v>
      </c>
      <c r="O42">
        <v>0</v>
      </c>
      <c r="P42">
        <v>96.7</v>
      </c>
      <c r="Q42">
        <v>2.75</v>
      </c>
      <c r="R42">
        <v>2.46</v>
      </c>
      <c r="S42">
        <v>3</v>
      </c>
      <c r="T42">
        <v>4.1100000000000003</v>
      </c>
      <c r="U42">
        <v>0.5</v>
      </c>
    </row>
    <row r="43" spans="1:21" x14ac:dyDescent="0.45">
      <c r="A43" t="s">
        <v>681</v>
      </c>
      <c r="B43" t="s">
        <v>104</v>
      </c>
      <c r="C43">
        <v>0</v>
      </c>
      <c r="D43">
        <v>3</v>
      </c>
      <c r="E43">
        <v>0</v>
      </c>
      <c r="F43">
        <v>4</v>
      </c>
      <c r="G43">
        <v>4</v>
      </c>
      <c r="H43">
        <v>21.1</v>
      </c>
      <c r="I43">
        <v>7.59</v>
      </c>
      <c r="J43">
        <v>3.38</v>
      </c>
      <c r="K43">
        <v>0</v>
      </c>
      <c r="L43">
        <v>0.34300000000000003</v>
      </c>
      <c r="M43">
        <v>0.67700000000000005</v>
      </c>
      <c r="N43">
        <v>0.53700000000000003</v>
      </c>
      <c r="O43">
        <v>0</v>
      </c>
      <c r="P43">
        <v>94.7</v>
      </c>
      <c r="Q43">
        <v>3.8</v>
      </c>
      <c r="R43">
        <v>4.0599999999999996</v>
      </c>
      <c r="S43">
        <v>3.07</v>
      </c>
      <c r="T43">
        <v>4.47</v>
      </c>
      <c r="U43">
        <v>0.5</v>
      </c>
    </row>
    <row r="44" spans="1:21" x14ac:dyDescent="0.45">
      <c r="A44" t="s">
        <v>322</v>
      </c>
      <c r="B44" t="s">
        <v>72</v>
      </c>
      <c r="C44">
        <v>1</v>
      </c>
      <c r="D44">
        <v>2</v>
      </c>
      <c r="E44">
        <v>0</v>
      </c>
      <c r="F44">
        <v>5</v>
      </c>
      <c r="G44">
        <v>5</v>
      </c>
      <c r="H44">
        <v>29.1</v>
      </c>
      <c r="I44">
        <v>7.98</v>
      </c>
      <c r="J44">
        <v>0.61</v>
      </c>
      <c r="K44">
        <v>1.23</v>
      </c>
      <c r="L44">
        <v>0.29099999999999998</v>
      </c>
      <c r="M44">
        <v>0.75800000000000001</v>
      </c>
      <c r="N44">
        <v>0.433</v>
      </c>
      <c r="O44">
        <v>0.11799999999999999</v>
      </c>
      <c r="P44">
        <v>93.1</v>
      </c>
      <c r="Q44">
        <v>3.68</v>
      </c>
      <c r="R44">
        <v>2.85</v>
      </c>
      <c r="S44">
        <v>3.51</v>
      </c>
      <c r="T44">
        <v>3.32</v>
      </c>
      <c r="U44">
        <v>0.5</v>
      </c>
    </row>
    <row r="45" spans="1:21" x14ac:dyDescent="0.45">
      <c r="A45" t="s">
        <v>297</v>
      </c>
      <c r="B45" t="s">
        <v>20</v>
      </c>
      <c r="C45">
        <v>1</v>
      </c>
      <c r="D45">
        <v>2</v>
      </c>
      <c r="E45">
        <v>0</v>
      </c>
      <c r="F45">
        <v>4</v>
      </c>
      <c r="G45">
        <v>4</v>
      </c>
      <c r="H45">
        <v>24</v>
      </c>
      <c r="I45">
        <v>7.88</v>
      </c>
      <c r="J45">
        <v>2.25</v>
      </c>
      <c r="K45">
        <v>0.75</v>
      </c>
      <c r="L45">
        <v>0.26600000000000001</v>
      </c>
      <c r="M45">
        <v>0.67600000000000005</v>
      </c>
      <c r="N45">
        <v>0.38500000000000001</v>
      </c>
      <c r="O45">
        <v>7.6999999999999999E-2</v>
      </c>
      <c r="P45">
        <v>93.1</v>
      </c>
      <c r="Q45">
        <v>3.75</v>
      </c>
      <c r="R45">
        <v>3.26</v>
      </c>
      <c r="S45">
        <v>3.29</v>
      </c>
      <c r="T45">
        <v>3.68</v>
      </c>
      <c r="U45">
        <v>0.5</v>
      </c>
    </row>
    <row r="46" spans="1:21" x14ac:dyDescent="0.45">
      <c r="A46" t="s">
        <v>657</v>
      </c>
      <c r="B46" t="s">
        <v>28</v>
      </c>
      <c r="C46">
        <v>1</v>
      </c>
      <c r="D46">
        <v>1</v>
      </c>
      <c r="E46">
        <v>0</v>
      </c>
      <c r="F46">
        <v>5</v>
      </c>
      <c r="G46">
        <v>5</v>
      </c>
      <c r="H46">
        <v>22</v>
      </c>
      <c r="I46">
        <v>12.27</v>
      </c>
      <c r="J46">
        <v>2.0499999999999998</v>
      </c>
      <c r="K46">
        <v>1.23</v>
      </c>
      <c r="L46">
        <v>0.315</v>
      </c>
      <c r="M46">
        <v>0.64200000000000002</v>
      </c>
      <c r="N46">
        <v>0.38600000000000001</v>
      </c>
      <c r="O46">
        <v>0.13</v>
      </c>
      <c r="P46">
        <v>95.8</v>
      </c>
      <c r="Q46">
        <v>4.5</v>
      </c>
      <c r="R46">
        <v>4.1399999999999997</v>
      </c>
      <c r="S46">
        <v>3.07</v>
      </c>
      <c r="T46">
        <v>2.72</v>
      </c>
      <c r="U46">
        <v>0.5</v>
      </c>
    </row>
    <row r="47" spans="1:21" x14ac:dyDescent="0.45">
      <c r="A47" t="s">
        <v>599</v>
      </c>
      <c r="B47" t="s">
        <v>46</v>
      </c>
      <c r="C47">
        <v>2</v>
      </c>
      <c r="D47">
        <v>0</v>
      </c>
      <c r="E47">
        <v>3</v>
      </c>
      <c r="F47">
        <v>9</v>
      </c>
      <c r="G47">
        <v>0</v>
      </c>
      <c r="H47">
        <v>10</v>
      </c>
      <c r="I47">
        <v>9.9</v>
      </c>
      <c r="J47">
        <v>1.8</v>
      </c>
      <c r="K47">
        <v>0</v>
      </c>
      <c r="L47">
        <v>9.5000000000000001E-2</v>
      </c>
      <c r="M47">
        <v>1</v>
      </c>
      <c r="N47">
        <v>0.33300000000000002</v>
      </c>
      <c r="O47">
        <v>0</v>
      </c>
      <c r="P47">
        <v>93.3</v>
      </c>
      <c r="Q47">
        <v>0</v>
      </c>
      <c r="R47">
        <v>1.85</v>
      </c>
      <c r="S47">
        <v>1.61</v>
      </c>
      <c r="T47">
        <v>2.97</v>
      </c>
      <c r="U47">
        <v>0.5</v>
      </c>
    </row>
    <row r="48" spans="1:21" x14ac:dyDescent="0.45">
      <c r="A48" t="s">
        <v>1432</v>
      </c>
      <c r="B48" t="s">
        <v>61</v>
      </c>
      <c r="C48">
        <v>1</v>
      </c>
      <c r="D48">
        <v>0</v>
      </c>
      <c r="E48">
        <v>1</v>
      </c>
      <c r="F48">
        <v>8</v>
      </c>
      <c r="G48">
        <v>0</v>
      </c>
      <c r="H48">
        <v>14.1</v>
      </c>
      <c r="I48">
        <v>6.91</v>
      </c>
      <c r="J48">
        <v>1.26</v>
      </c>
      <c r="K48">
        <v>0</v>
      </c>
      <c r="L48">
        <v>0.17100000000000001</v>
      </c>
      <c r="M48">
        <v>0.88900000000000001</v>
      </c>
      <c r="N48">
        <v>0.48599999999999999</v>
      </c>
      <c r="O48">
        <v>0</v>
      </c>
      <c r="P48">
        <v>96.4</v>
      </c>
      <c r="Q48">
        <v>0.63</v>
      </c>
      <c r="R48">
        <v>2.0299999999999998</v>
      </c>
      <c r="S48">
        <v>2.2999999999999998</v>
      </c>
      <c r="T48">
        <v>3.53</v>
      </c>
      <c r="U48">
        <v>0.5</v>
      </c>
    </row>
    <row r="49" spans="1:21" x14ac:dyDescent="0.45">
      <c r="A49" t="s">
        <v>306</v>
      </c>
      <c r="B49" t="s">
        <v>58</v>
      </c>
      <c r="C49">
        <v>0</v>
      </c>
      <c r="D49">
        <v>1</v>
      </c>
      <c r="E49">
        <v>0</v>
      </c>
      <c r="F49">
        <v>4</v>
      </c>
      <c r="G49">
        <v>4</v>
      </c>
      <c r="H49">
        <v>20.2</v>
      </c>
      <c r="I49">
        <v>13.06</v>
      </c>
      <c r="J49">
        <v>3.92</v>
      </c>
      <c r="K49">
        <v>0.87</v>
      </c>
      <c r="L49">
        <v>0.34799999999999998</v>
      </c>
      <c r="M49">
        <v>0.71899999999999997</v>
      </c>
      <c r="N49">
        <v>0.41699999999999998</v>
      </c>
      <c r="O49">
        <v>9.5000000000000001E-2</v>
      </c>
      <c r="P49">
        <v>98.5</v>
      </c>
      <c r="Q49">
        <v>4.3499999999999996</v>
      </c>
      <c r="R49">
        <v>2.58</v>
      </c>
      <c r="S49">
        <v>3.59</v>
      </c>
      <c r="T49">
        <v>3.72</v>
      </c>
      <c r="U49">
        <v>0.5</v>
      </c>
    </row>
    <row r="50" spans="1:21" x14ac:dyDescent="0.45">
      <c r="A50" t="s">
        <v>304</v>
      </c>
      <c r="B50" t="s">
        <v>18</v>
      </c>
      <c r="C50">
        <v>3</v>
      </c>
      <c r="D50">
        <v>0</v>
      </c>
      <c r="E50">
        <v>0</v>
      </c>
      <c r="F50">
        <v>4</v>
      </c>
      <c r="G50">
        <v>4</v>
      </c>
      <c r="H50">
        <v>24</v>
      </c>
      <c r="I50">
        <v>10.130000000000001</v>
      </c>
      <c r="J50">
        <v>3</v>
      </c>
      <c r="K50">
        <v>1.1299999999999999</v>
      </c>
      <c r="L50">
        <v>0.28799999999999998</v>
      </c>
      <c r="M50">
        <v>0.88200000000000001</v>
      </c>
      <c r="N50">
        <v>0.371</v>
      </c>
      <c r="O50">
        <v>0.111</v>
      </c>
      <c r="P50">
        <v>96.7</v>
      </c>
      <c r="Q50">
        <v>2.63</v>
      </c>
      <c r="R50">
        <v>3.45</v>
      </c>
      <c r="S50">
        <v>3.58</v>
      </c>
      <c r="T50">
        <v>3.49</v>
      </c>
      <c r="U50">
        <v>0.5</v>
      </c>
    </row>
    <row r="51" spans="1:21" x14ac:dyDescent="0.45">
      <c r="A51" t="s">
        <v>863</v>
      </c>
      <c r="B51" t="s">
        <v>20</v>
      </c>
      <c r="C51">
        <v>3</v>
      </c>
      <c r="D51">
        <v>0</v>
      </c>
      <c r="E51">
        <v>0</v>
      </c>
      <c r="F51">
        <v>4</v>
      </c>
      <c r="G51">
        <v>4</v>
      </c>
      <c r="H51">
        <v>22.1</v>
      </c>
      <c r="I51">
        <v>6.45</v>
      </c>
      <c r="J51">
        <v>2.0099999999999998</v>
      </c>
      <c r="K51">
        <v>0.4</v>
      </c>
      <c r="L51">
        <v>0.254</v>
      </c>
      <c r="M51">
        <v>0.70799999999999996</v>
      </c>
      <c r="N51">
        <v>0.36399999999999999</v>
      </c>
      <c r="O51">
        <v>0.04</v>
      </c>
      <c r="P51">
        <v>93.9</v>
      </c>
      <c r="Q51">
        <v>3.22</v>
      </c>
      <c r="R51">
        <v>4.1399999999999997</v>
      </c>
      <c r="S51">
        <v>3.16</v>
      </c>
      <c r="T51">
        <v>4.0999999999999996</v>
      </c>
      <c r="U51">
        <v>0.5</v>
      </c>
    </row>
    <row r="52" spans="1:21" x14ac:dyDescent="0.45">
      <c r="A52" t="s">
        <v>301</v>
      </c>
      <c r="B52" t="s">
        <v>53</v>
      </c>
      <c r="C52">
        <v>1</v>
      </c>
      <c r="D52">
        <v>0</v>
      </c>
      <c r="E52">
        <v>0</v>
      </c>
      <c r="F52">
        <v>4</v>
      </c>
      <c r="G52">
        <v>4</v>
      </c>
      <c r="H52">
        <v>27</v>
      </c>
      <c r="I52">
        <v>9.67</v>
      </c>
      <c r="J52">
        <v>1.33</v>
      </c>
      <c r="K52">
        <v>1.33</v>
      </c>
      <c r="L52">
        <v>0.20599999999999999</v>
      </c>
      <c r="M52">
        <v>0.90900000000000003</v>
      </c>
      <c r="N52">
        <v>0.40899999999999997</v>
      </c>
      <c r="O52">
        <v>0.13800000000000001</v>
      </c>
      <c r="P52">
        <v>95.6</v>
      </c>
      <c r="Q52">
        <v>2.33</v>
      </c>
      <c r="R52">
        <v>3.73</v>
      </c>
      <c r="S52">
        <v>3.43</v>
      </c>
      <c r="T52">
        <v>2.97</v>
      </c>
      <c r="U52">
        <v>0.5</v>
      </c>
    </row>
    <row r="53" spans="1:21" x14ac:dyDescent="0.45">
      <c r="A53" t="s">
        <v>298</v>
      </c>
      <c r="B53" t="s">
        <v>81</v>
      </c>
      <c r="C53">
        <v>1</v>
      </c>
      <c r="D53">
        <v>1</v>
      </c>
      <c r="E53">
        <v>0</v>
      </c>
      <c r="F53">
        <v>4</v>
      </c>
      <c r="G53">
        <v>4</v>
      </c>
      <c r="H53">
        <v>23</v>
      </c>
      <c r="I53">
        <v>7.83</v>
      </c>
      <c r="J53">
        <v>2.35</v>
      </c>
      <c r="K53">
        <v>0.78</v>
      </c>
      <c r="L53">
        <v>0.254</v>
      </c>
      <c r="M53">
        <v>0.74299999999999999</v>
      </c>
      <c r="N53">
        <v>0.41</v>
      </c>
      <c r="O53">
        <v>0.111</v>
      </c>
      <c r="P53">
        <v>95.1</v>
      </c>
      <c r="Q53">
        <v>3.13</v>
      </c>
      <c r="R53">
        <v>4.32</v>
      </c>
      <c r="S53">
        <v>3.38</v>
      </c>
      <c r="T53">
        <v>3.32</v>
      </c>
      <c r="U53">
        <v>0.5</v>
      </c>
    </row>
    <row r="54" spans="1:21" x14ac:dyDescent="0.45">
      <c r="A54" t="s">
        <v>308</v>
      </c>
      <c r="B54" t="s">
        <v>49</v>
      </c>
      <c r="C54">
        <v>2</v>
      </c>
      <c r="D54">
        <v>0</v>
      </c>
      <c r="E54">
        <v>0</v>
      </c>
      <c r="F54">
        <v>4</v>
      </c>
      <c r="G54">
        <v>4</v>
      </c>
      <c r="H54">
        <v>23.1</v>
      </c>
      <c r="I54">
        <v>6.94</v>
      </c>
      <c r="J54">
        <v>4.24</v>
      </c>
      <c r="K54">
        <v>0.39</v>
      </c>
      <c r="L54">
        <v>0.215</v>
      </c>
      <c r="M54">
        <v>0.85399999999999998</v>
      </c>
      <c r="N54">
        <v>0.246</v>
      </c>
      <c r="O54">
        <v>2.5999999999999999E-2</v>
      </c>
      <c r="P54">
        <v>92.4</v>
      </c>
      <c r="Q54">
        <v>1.54</v>
      </c>
      <c r="R54">
        <v>3.55</v>
      </c>
      <c r="S54">
        <v>3.64</v>
      </c>
      <c r="T54">
        <v>5.3</v>
      </c>
      <c r="U54">
        <v>0.4</v>
      </c>
    </row>
    <row r="55" spans="1:21" x14ac:dyDescent="0.45">
      <c r="A55" t="s">
        <v>867</v>
      </c>
      <c r="B55" t="s">
        <v>97</v>
      </c>
      <c r="C55">
        <v>0</v>
      </c>
      <c r="D55">
        <v>0</v>
      </c>
      <c r="E55">
        <v>0</v>
      </c>
      <c r="F55">
        <v>11</v>
      </c>
      <c r="G55">
        <v>0</v>
      </c>
      <c r="H55">
        <v>10.199999999999999</v>
      </c>
      <c r="I55">
        <v>12.66</v>
      </c>
      <c r="J55">
        <v>2.5299999999999998</v>
      </c>
      <c r="K55">
        <v>0</v>
      </c>
      <c r="L55">
        <v>0.2</v>
      </c>
      <c r="M55">
        <v>1</v>
      </c>
      <c r="N55">
        <v>0.3</v>
      </c>
      <c r="O55">
        <v>0</v>
      </c>
      <c r="P55">
        <v>96.5</v>
      </c>
      <c r="Q55">
        <v>0</v>
      </c>
      <c r="R55">
        <v>2.0299999999999998</v>
      </c>
      <c r="S55">
        <v>1.52</v>
      </c>
      <c r="T55">
        <v>2.54</v>
      </c>
      <c r="U55">
        <v>0.4</v>
      </c>
    </row>
    <row r="56" spans="1:21" x14ac:dyDescent="0.45">
      <c r="A56" t="s">
        <v>2103</v>
      </c>
      <c r="B56" t="s">
        <v>65</v>
      </c>
      <c r="C56">
        <v>0</v>
      </c>
      <c r="D56">
        <v>0</v>
      </c>
      <c r="E56">
        <v>0</v>
      </c>
      <c r="F56">
        <v>3</v>
      </c>
      <c r="G56">
        <v>3</v>
      </c>
      <c r="H56">
        <v>16.100000000000001</v>
      </c>
      <c r="I56">
        <v>11.57</v>
      </c>
      <c r="J56">
        <v>4.96</v>
      </c>
      <c r="K56">
        <v>0</v>
      </c>
      <c r="L56">
        <v>0.23499999999999999</v>
      </c>
      <c r="M56">
        <v>0.84199999999999997</v>
      </c>
      <c r="N56">
        <v>0.38200000000000001</v>
      </c>
      <c r="O56">
        <v>0</v>
      </c>
      <c r="P56">
        <v>94.2</v>
      </c>
      <c r="Q56">
        <v>1.65</v>
      </c>
      <c r="R56">
        <v>3.58</v>
      </c>
      <c r="S56">
        <v>2.66</v>
      </c>
      <c r="T56">
        <v>3.66</v>
      </c>
      <c r="U56">
        <v>0.4</v>
      </c>
    </row>
    <row r="57" spans="1:21" x14ac:dyDescent="0.45">
      <c r="A57" t="s">
        <v>276</v>
      </c>
      <c r="B57" t="s">
        <v>134</v>
      </c>
      <c r="C57">
        <v>1</v>
      </c>
      <c r="D57">
        <v>3</v>
      </c>
      <c r="E57">
        <v>0</v>
      </c>
      <c r="F57">
        <v>5</v>
      </c>
      <c r="G57">
        <v>5</v>
      </c>
      <c r="H57">
        <v>25.2</v>
      </c>
      <c r="I57">
        <v>11.92</v>
      </c>
      <c r="J57">
        <v>2.1</v>
      </c>
      <c r="K57">
        <v>1.75</v>
      </c>
      <c r="L57">
        <v>0.25900000000000001</v>
      </c>
      <c r="M57">
        <v>0.55000000000000004</v>
      </c>
      <c r="N57">
        <v>0.42899999999999999</v>
      </c>
      <c r="O57">
        <v>0.17899999999999999</v>
      </c>
      <c r="P57">
        <v>96.5</v>
      </c>
      <c r="Q57">
        <v>5.61</v>
      </c>
      <c r="R57">
        <v>2.23</v>
      </c>
      <c r="S57">
        <v>3.91</v>
      </c>
      <c r="T57">
        <v>2.86</v>
      </c>
      <c r="U57">
        <v>0.4</v>
      </c>
    </row>
    <row r="58" spans="1:21" x14ac:dyDescent="0.45">
      <c r="A58" t="s">
        <v>551</v>
      </c>
      <c r="B58" t="s">
        <v>46</v>
      </c>
      <c r="C58">
        <v>0</v>
      </c>
      <c r="D58">
        <v>1</v>
      </c>
      <c r="E58">
        <v>0</v>
      </c>
      <c r="F58">
        <v>5</v>
      </c>
      <c r="G58">
        <v>4</v>
      </c>
      <c r="H58">
        <v>20</v>
      </c>
      <c r="I58">
        <v>11.25</v>
      </c>
      <c r="J58">
        <v>4.5</v>
      </c>
      <c r="K58">
        <v>0.9</v>
      </c>
      <c r="L58">
        <v>0.314</v>
      </c>
      <c r="M58">
        <v>0.71399999999999997</v>
      </c>
      <c r="N58">
        <v>0.39600000000000002</v>
      </c>
      <c r="O58">
        <v>9.0999999999999998E-2</v>
      </c>
      <c r="P58">
        <v>94.5</v>
      </c>
      <c r="Q58">
        <v>3.15</v>
      </c>
      <c r="R58">
        <v>6.04</v>
      </c>
      <c r="S58">
        <v>3.51</v>
      </c>
      <c r="T58">
        <v>3.7</v>
      </c>
      <c r="U58">
        <v>0.4</v>
      </c>
    </row>
    <row r="59" spans="1:21" x14ac:dyDescent="0.45">
      <c r="A59" t="s">
        <v>300</v>
      </c>
      <c r="B59" t="s">
        <v>63</v>
      </c>
      <c r="C59">
        <v>1</v>
      </c>
      <c r="D59">
        <v>2</v>
      </c>
      <c r="E59">
        <v>0</v>
      </c>
      <c r="F59">
        <v>4</v>
      </c>
      <c r="G59">
        <v>4</v>
      </c>
      <c r="H59">
        <v>22.2</v>
      </c>
      <c r="I59">
        <v>9.1300000000000008</v>
      </c>
      <c r="J59">
        <v>1.59</v>
      </c>
      <c r="K59">
        <v>1.19</v>
      </c>
      <c r="L59">
        <v>0.254</v>
      </c>
      <c r="M59">
        <v>0.61799999999999999</v>
      </c>
      <c r="N59">
        <v>0.41899999999999998</v>
      </c>
      <c r="O59">
        <v>0.12</v>
      </c>
      <c r="P59">
        <v>95.2</v>
      </c>
      <c r="Q59">
        <v>3.97</v>
      </c>
      <c r="R59">
        <v>3.07</v>
      </c>
      <c r="S59">
        <v>3.43</v>
      </c>
      <c r="T59">
        <v>3.21</v>
      </c>
      <c r="U59">
        <v>0.4</v>
      </c>
    </row>
    <row r="60" spans="1:21" x14ac:dyDescent="0.45">
      <c r="A60" t="s">
        <v>1971</v>
      </c>
      <c r="B60" t="s">
        <v>97</v>
      </c>
      <c r="C60">
        <v>1</v>
      </c>
      <c r="D60">
        <v>0</v>
      </c>
      <c r="E60">
        <v>6</v>
      </c>
      <c r="F60">
        <v>11</v>
      </c>
      <c r="G60">
        <v>0</v>
      </c>
      <c r="H60">
        <v>11</v>
      </c>
      <c r="I60">
        <v>8.18</v>
      </c>
      <c r="J60">
        <v>0.82</v>
      </c>
      <c r="K60">
        <v>0</v>
      </c>
      <c r="L60">
        <v>0.32300000000000001</v>
      </c>
      <c r="M60">
        <v>0.81799999999999995</v>
      </c>
      <c r="N60">
        <v>0.5</v>
      </c>
      <c r="O60">
        <v>0</v>
      </c>
      <c r="Q60">
        <v>0.82</v>
      </c>
      <c r="R60">
        <v>2.96</v>
      </c>
      <c r="S60">
        <v>1.66</v>
      </c>
      <c r="T60">
        <v>2.4</v>
      </c>
      <c r="U60">
        <v>0.4</v>
      </c>
    </row>
    <row r="61" spans="1:21" x14ac:dyDescent="0.45">
      <c r="A61" t="s">
        <v>911</v>
      </c>
      <c r="B61" t="s">
        <v>104</v>
      </c>
      <c r="C61">
        <v>1</v>
      </c>
      <c r="D61">
        <v>0</v>
      </c>
      <c r="E61">
        <v>0</v>
      </c>
      <c r="F61">
        <v>4</v>
      </c>
      <c r="G61">
        <v>4</v>
      </c>
      <c r="H61">
        <v>21.1</v>
      </c>
      <c r="I61">
        <v>6.75</v>
      </c>
      <c r="J61">
        <v>2.5299999999999998</v>
      </c>
      <c r="K61">
        <v>0.42</v>
      </c>
      <c r="L61">
        <v>0.28799999999999998</v>
      </c>
      <c r="M61">
        <v>0.78100000000000003</v>
      </c>
      <c r="N61">
        <v>0.49299999999999999</v>
      </c>
      <c r="O61">
        <v>4.2000000000000003E-2</v>
      </c>
      <c r="P61">
        <v>95.6</v>
      </c>
      <c r="Q61">
        <v>2.95</v>
      </c>
      <c r="R61">
        <v>4.5</v>
      </c>
      <c r="S61">
        <v>3.3</v>
      </c>
      <c r="T61">
        <v>4.22</v>
      </c>
      <c r="U61">
        <v>0.4</v>
      </c>
    </row>
    <row r="62" spans="1:21" x14ac:dyDescent="0.45">
      <c r="A62" t="s">
        <v>289</v>
      </c>
      <c r="B62" t="s">
        <v>20</v>
      </c>
      <c r="C62">
        <v>3</v>
      </c>
      <c r="D62">
        <v>1</v>
      </c>
      <c r="E62">
        <v>0</v>
      </c>
      <c r="F62">
        <v>5</v>
      </c>
      <c r="G62">
        <v>5</v>
      </c>
      <c r="H62">
        <v>31</v>
      </c>
      <c r="I62">
        <v>4.0599999999999996</v>
      </c>
      <c r="J62">
        <v>2.0299999999999998</v>
      </c>
      <c r="K62">
        <v>0.57999999999999996</v>
      </c>
      <c r="L62">
        <v>0.27500000000000002</v>
      </c>
      <c r="M62">
        <v>0.88100000000000001</v>
      </c>
      <c r="N62">
        <v>0.433</v>
      </c>
      <c r="O62">
        <v>5.0999999999999997E-2</v>
      </c>
      <c r="P62">
        <v>92.5</v>
      </c>
      <c r="Q62">
        <v>2.0299999999999998</v>
      </c>
      <c r="R62">
        <v>3.71</v>
      </c>
      <c r="S62">
        <v>3.92</v>
      </c>
      <c r="T62">
        <v>4.79</v>
      </c>
      <c r="U62">
        <v>0.4</v>
      </c>
    </row>
    <row r="63" spans="1:21" x14ac:dyDescent="0.45">
      <c r="A63" t="s">
        <v>615</v>
      </c>
      <c r="B63" t="s">
        <v>58</v>
      </c>
      <c r="C63">
        <v>0</v>
      </c>
      <c r="D63">
        <v>0</v>
      </c>
      <c r="E63">
        <v>0</v>
      </c>
      <c r="F63">
        <v>4</v>
      </c>
      <c r="G63">
        <v>2</v>
      </c>
      <c r="H63">
        <v>17</v>
      </c>
      <c r="I63">
        <v>7.41</v>
      </c>
      <c r="J63">
        <v>1.06</v>
      </c>
      <c r="K63">
        <v>0.53</v>
      </c>
      <c r="L63">
        <v>0.32700000000000001</v>
      </c>
      <c r="M63">
        <v>0.64800000000000002</v>
      </c>
      <c r="N63">
        <v>0.32700000000000001</v>
      </c>
      <c r="O63">
        <v>3.6999999999999998E-2</v>
      </c>
      <c r="P63">
        <v>92.8</v>
      </c>
      <c r="Q63">
        <v>4.76</v>
      </c>
      <c r="R63">
        <v>3.6</v>
      </c>
      <c r="S63">
        <v>3.03</v>
      </c>
      <c r="T63">
        <v>4.43</v>
      </c>
      <c r="U63">
        <v>0.4</v>
      </c>
    </row>
    <row r="64" spans="1:21" x14ac:dyDescent="0.45">
      <c r="A64" t="s">
        <v>847</v>
      </c>
      <c r="B64" t="s">
        <v>30</v>
      </c>
      <c r="C64">
        <v>0</v>
      </c>
      <c r="D64">
        <v>0</v>
      </c>
      <c r="E64">
        <v>0</v>
      </c>
      <c r="F64">
        <v>5</v>
      </c>
      <c r="G64">
        <v>2</v>
      </c>
      <c r="H64">
        <v>18.100000000000001</v>
      </c>
      <c r="I64">
        <v>8.84</v>
      </c>
      <c r="J64">
        <v>2.95</v>
      </c>
      <c r="K64">
        <v>0.49</v>
      </c>
      <c r="L64">
        <v>0.27700000000000002</v>
      </c>
      <c r="M64">
        <v>0.64500000000000002</v>
      </c>
      <c r="N64">
        <v>0.39600000000000002</v>
      </c>
      <c r="O64">
        <v>4.8000000000000001E-2</v>
      </c>
      <c r="P64">
        <v>96.8</v>
      </c>
      <c r="Q64">
        <v>3.93</v>
      </c>
      <c r="R64">
        <v>5.81</v>
      </c>
      <c r="S64">
        <v>2.93</v>
      </c>
      <c r="T64">
        <v>3.78</v>
      </c>
      <c r="U64">
        <v>0.4</v>
      </c>
    </row>
    <row r="65" spans="1:21" x14ac:dyDescent="0.45">
      <c r="A65" t="s">
        <v>302</v>
      </c>
      <c r="B65" t="s">
        <v>32</v>
      </c>
      <c r="C65">
        <v>2</v>
      </c>
      <c r="D65">
        <v>1</v>
      </c>
      <c r="E65">
        <v>0</v>
      </c>
      <c r="F65">
        <v>4</v>
      </c>
      <c r="G65">
        <v>4</v>
      </c>
      <c r="H65">
        <v>24.2</v>
      </c>
      <c r="I65">
        <v>9.85</v>
      </c>
      <c r="J65">
        <v>2.19</v>
      </c>
      <c r="K65">
        <v>1.0900000000000001</v>
      </c>
      <c r="L65">
        <v>0.27900000000000003</v>
      </c>
      <c r="M65">
        <v>0.65800000000000003</v>
      </c>
      <c r="N65">
        <v>0.46</v>
      </c>
      <c r="O65">
        <v>0.15</v>
      </c>
      <c r="P65">
        <v>95.1</v>
      </c>
      <c r="Q65">
        <v>4.38</v>
      </c>
      <c r="R65">
        <v>3.63</v>
      </c>
      <c r="S65">
        <v>3.45</v>
      </c>
      <c r="T65">
        <v>2.97</v>
      </c>
      <c r="U65">
        <v>0.4</v>
      </c>
    </row>
    <row r="66" spans="1:21" x14ac:dyDescent="0.45">
      <c r="A66" t="s">
        <v>676</v>
      </c>
      <c r="B66" t="s">
        <v>22</v>
      </c>
      <c r="C66">
        <v>1</v>
      </c>
      <c r="D66">
        <v>0</v>
      </c>
      <c r="E66">
        <v>0</v>
      </c>
      <c r="F66">
        <v>4</v>
      </c>
      <c r="G66">
        <v>4</v>
      </c>
      <c r="H66">
        <v>20</v>
      </c>
      <c r="I66">
        <v>10.35</v>
      </c>
      <c r="J66">
        <v>3.6</v>
      </c>
      <c r="K66">
        <v>0.9</v>
      </c>
      <c r="L66">
        <v>0.40400000000000003</v>
      </c>
      <c r="M66">
        <v>0.82199999999999995</v>
      </c>
      <c r="N66">
        <v>0.44400000000000001</v>
      </c>
      <c r="O66">
        <v>0.11799999999999999</v>
      </c>
      <c r="Q66">
        <v>3.15</v>
      </c>
      <c r="R66">
        <v>4.2300000000000004</v>
      </c>
      <c r="S66">
        <v>3.56</v>
      </c>
      <c r="T66">
        <v>3.41</v>
      </c>
      <c r="U66">
        <v>0.4</v>
      </c>
    </row>
    <row r="67" spans="1:21" x14ac:dyDescent="0.45">
      <c r="A67" t="s">
        <v>323</v>
      </c>
      <c r="B67" t="s">
        <v>104</v>
      </c>
      <c r="C67">
        <v>0</v>
      </c>
      <c r="D67">
        <v>1</v>
      </c>
      <c r="E67">
        <v>0</v>
      </c>
      <c r="F67">
        <v>4</v>
      </c>
      <c r="G67">
        <v>4</v>
      </c>
      <c r="H67">
        <v>24.1</v>
      </c>
      <c r="I67">
        <v>11.1</v>
      </c>
      <c r="J67">
        <v>1.48</v>
      </c>
      <c r="K67">
        <v>1.48</v>
      </c>
      <c r="L67">
        <v>0.30599999999999999</v>
      </c>
      <c r="M67">
        <v>0.65600000000000003</v>
      </c>
      <c r="N67">
        <v>0.4</v>
      </c>
      <c r="O67">
        <v>0.16700000000000001</v>
      </c>
      <c r="P67">
        <v>93.8</v>
      </c>
      <c r="Q67">
        <v>4.4400000000000004</v>
      </c>
      <c r="R67">
        <v>3.89</v>
      </c>
      <c r="S67">
        <v>3.74</v>
      </c>
      <c r="T67">
        <v>2.95</v>
      </c>
      <c r="U67">
        <v>0.4</v>
      </c>
    </row>
    <row r="68" spans="1:21" x14ac:dyDescent="0.45">
      <c r="A68" t="s">
        <v>1198</v>
      </c>
      <c r="B68" t="s">
        <v>61</v>
      </c>
      <c r="C68">
        <v>1</v>
      </c>
      <c r="D68">
        <v>0</v>
      </c>
      <c r="E68">
        <v>0</v>
      </c>
      <c r="F68">
        <v>4</v>
      </c>
      <c r="G68">
        <v>4</v>
      </c>
      <c r="H68">
        <v>18.100000000000001</v>
      </c>
      <c r="I68">
        <v>8.35</v>
      </c>
      <c r="J68">
        <v>3.44</v>
      </c>
      <c r="K68">
        <v>0.49</v>
      </c>
      <c r="L68">
        <v>0.26500000000000001</v>
      </c>
      <c r="M68">
        <v>0.874</v>
      </c>
      <c r="N68">
        <v>0.44900000000000001</v>
      </c>
      <c r="O68">
        <v>6.7000000000000004E-2</v>
      </c>
      <c r="Q68">
        <v>1.96</v>
      </c>
      <c r="R68">
        <v>4.29</v>
      </c>
      <c r="S68">
        <v>3.37</v>
      </c>
      <c r="T68">
        <v>3.78</v>
      </c>
      <c r="U68">
        <v>0.4</v>
      </c>
    </row>
    <row r="69" spans="1:21" x14ac:dyDescent="0.45">
      <c r="A69" t="s">
        <v>803</v>
      </c>
      <c r="B69" t="s">
        <v>28</v>
      </c>
      <c r="C69">
        <v>1</v>
      </c>
      <c r="D69">
        <v>1</v>
      </c>
      <c r="E69">
        <v>0</v>
      </c>
      <c r="F69">
        <v>4</v>
      </c>
      <c r="G69">
        <v>4</v>
      </c>
      <c r="H69">
        <v>18</v>
      </c>
      <c r="I69">
        <v>8</v>
      </c>
      <c r="J69">
        <v>5</v>
      </c>
      <c r="K69">
        <v>0</v>
      </c>
      <c r="L69">
        <v>0.379</v>
      </c>
      <c r="M69">
        <v>0.625</v>
      </c>
      <c r="N69">
        <v>0.42099999999999999</v>
      </c>
      <c r="O69">
        <v>0</v>
      </c>
      <c r="P69">
        <v>95.2</v>
      </c>
      <c r="Q69">
        <v>6</v>
      </c>
      <c r="R69">
        <v>4.03</v>
      </c>
      <c r="S69">
        <v>3.1</v>
      </c>
      <c r="T69">
        <v>4.6100000000000003</v>
      </c>
      <c r="U69">
        <v>0.4</v>
      </c>
    </row>
    <row r="70" spans="1:21" x14ac:dyDescent="0.45">
      <c r="A70" t="s">
        <v>1031</v>
      </c>
      <c r="B70" t="s">
        <v>72</v>
      </c>
      <c r="C70">
        <v>2</v>
      </c>
      <c r="D70">
        <v>2</v>
      </c>
      <c r="E70">
        <v>0</v>
      </c>
      <c r="F70">
        <v>4</v>
      </c>
      <c r="G70">
        <v>4</v>
      </c>
      <c r="H70">
        <v>22.2</v>
      </c>
      <c r="I70">
        <v>10.72</v>
      </c>
      <c r="J70">
        <v>3.18</v>
      </c>
      <c r="K70">
        <v>1.19</v>
      </c>
      <c r="L70">
        <v>0.24</v>
      </c>
      <c r="M70">
        <v>0.63800000000000001</v>
      </c>
      <c r="N70">
        <v>0.32100000000000001</v>
      </c>
      <c r="O70">
        <v>0.115</v>
      </c>
      <c r="P70">
        <v>95</v>
      </c>
      <c r="Q70">
        <v>4.37</v>
      </c>
      <c r="R70">
        <v>3.02</v>
      </c>
      <c r="S70">
        <v>3.6</v>
      </c>
      <c r="T70">
        <v>3.45</v>
      </c>
      <c r="U70">
        <v>0.4</v>
      </c>
    </row>
    <row r="71" spans="1:21" x14ac:dyDescent="0.45">
      <c r="A71" t="s">
        <v>586</v>
      </c>
      <c r="B71" t="s">
        <v>24</v>
      </c>
      <c r="C71">
        <v>1</v>
      </c>
      <c r="D71">
        <v>1</v>
      </c>
      <c r="E71">
        <v>0</v>
      </c>
      <c r="F71">
        <v>3</v>
      </c>
      <c r="G71">
        <v>3</v>
      </c>
      <c r="H71">
        <v>14.2</v>
      </c>
      <c r="I71">
        <v>8.59</v>
      </c>
      <c r="J71">
        <v>4.91</v>
      </c>
      <c r="K71">
        <v>0</v>
      </c>
      <c r="L71">
        <v>0.33300000000000002</v>
      </c>
      <c r="M71">
        <v>0.58299999999999996</v>
      </c>
      <c r="N71">
        <v>0.5</v>
      </c>
      <c r="O71">
        <v>0</v>
      </c>
      <c r="P71">
        <v>94.6</v>
      </c>
      <c r="Q71">
        <v>4.91</v>
      </c>
      <c r="R71">
        <v>3.23</v>
      </c>
      <c r="S71">
        <v>2.93</v>
      </c>
      <c r="T71">
        <v>4.42</v>
      </c>
      <c r="U71">
        <v>0.4</v>
      </c>
    </row>
    <row r="72" spans="1:21" x14ac:dyDescent="0.45">
      <c r="A72" t="s">
        <v>1979</v>
      </c>
      <c r="B72" t="s">
        <v>119</v>
      </c>
      <c r="C72">
        <v>1</v>
      </c>
      <c r="D72">
        <v>2</v>
      </c>
      <c r="E72">
        <v>7</v>
      </c>
      <c r="F72">
        <v>11</v>
      </c>
      <c r="G72">
        <v>0</v>
      </c>
      <c r="H72">
        <v>11</v>
      </c>
      <c r="I72">
        <v>9.82</v>
      </c>
      <c r="J72">
        <v>0.82</v>
      </c>
      <c r="K72">
        <v>0.82</v>
      </c>
      <c r="L72">
        <v>0.27600000000000002</v>
      </c>
      <c r="M72">
        <v>0.58099999999999996</v>
      </c>
      <c r="N72">
        <v>0.56699999999999995</v>
      </c>
      <c r="O72">
        <v>9.0999999999999998E-2</v>
      </c>
      <c r="P72">
        <v>99.4</v>
      </c>
      <c r="Q72">
        <v>2.4500000000000002</v>
      </c>
      <c r="R72">
        <v>0.87</v>
      </c>
      <c r="S72">
        <v>2.48</v>
      </c>
      <c r="T72">
        <v>2.66</v>
      </c>
      <c r="U72">
        <v>0.4</v>
      </c>
    </row>
    <row r="73" spans="1:21" x14ac:dyDescent="0.45">
      <c r="A73" t="s">
        <v>294</v>
      </c>
      <c r="B73" t="s">
        <v>44</v>
      </c>
      <c r="C73">
        <v>2</v>
      </c>
      <c r="D73">
        <v>0</v>
      </c>
      <c r="E73">
        <v>0</v>
      </c>
      <c r="F73">
        <v>5</v>
      </c>
      <c r="G73">
        <v>5</v>
      </c>
      <c r="H73">
        <v>28</v>
      </c>
      <c r="I73">
        <v>5.79</v>
      </c>
      <c r="J73">
        <v>3.21</v>
      </c>
      <c r="K73">
        <v>0.32</v>
      </c>
      <c r="L73">
        <v>0.19700000000000001</v>
      </c>
      <c r="M73">
        <v>0.83299999999999996</v>
      </c>
      <c r="N73">
        <v>0.56599999999999995</v>
      </c>
      <c r="O73">
        <v>4.2000000000000003E-2</v>
      </c>
      <c r="P73">
        <v>97.6</v>
      </c>
      <c r="Q73">
        <v>1.61</v>
      </c>
      <c r="R73">
        <v>2.36</v>
      </c>
      <c r="S73">
        <v>3.78</v>
      </c>
      <c r="T73">
        <v>4.4800000000000004</v>
      </c>
      <c r="U73">
        <v>0.4</v>
      </c>
    </row>
    <row r="74" spans="1:21" x14ac:dyDescent="0.45">
      <c r="A74" t="s">
        <v>682</v>
      </c>
      <c r="B74" t="s">
        <v>30</v>
      </c>
      <c r="C74">
        <v>0</v>
      </c>
      <c r="D74">
        <v>2</v>
      </c>
      <c r="E74">
        <v>0</v>
      </c>
      <c r="F74">
        <v>4</v>
      </c>
      <c r="G74">
        <v>4</v>
      </c>
      <c r="H74">
        <v>17</v>
      </c>
      <c r="I74">
        <v>12.71</v>
      </c>
      <c r="J74">
        <v>4.76</v>
      </c>
      <c r="K74">
        <v>0.53</v>
      </c>
      <c r="L74">
        <v>0.40799999999999997</v>
      </c>
      <c r="M74">
        <v>0.621</v>
      </c>
      <c r="N74">
        <v>0.36</v>
      </c>
      <c r="O74">
        <v>5.6000000000000001E-2</v>
      </c>
      <c r="P74">
        <v>93.1</v>
      </c>
      <c r="Q74">
        <v>5.29</v>
      </c>
      <c r="R74">
        <v>5</v>
      </c>
      <c r="S74">
        <v>3.09</v>
      </c>
      <c r="T74">
        <v>3.77</v>
      </c>
      <c r="U74">
        <v>0.4</v>
      </c>
    </row>
    <row r="75" spans="1:21" x14ac:dyDescent="0.45">
      <c r="A75" t="s">
        <v>844</v>
      </c>
      <c r="B75" t="s">
        <v>61</v>
      </c>
      <c r="C75">
        <v>1</v>
      </c>
      <c r="D75">
        <v>1</v>
      </c>
      <c r="E75">
        <v>0</v>
      </c>
      <c r="F75">
        <v>2</v>
      </c>
      <c r="G75">
        <v>2</v>
      </c>
      <c r="H75">
        <v>11</v>
      </c>
      <c r="I75">
        <v>10.64</v>
      </c>
      <c r="J75">
        <v>0.82</v>
      </c>
      <c r="K75">
        <v>0.82</v>
      </c>
      <c r="L75">
        <v>0.26900000000000002</v>
      </c>
      <c r="M75">
        <v>1</v>
      </c>
      <c r="N75">
        <v>0.40699999999999997</v>
      </c>
      <c r="O75">
        <v>8.3000000000000004E-2</v>
      </c>
      <c r="P75">
        <v>94.6</v>
      </c>
      <c r="Q75">
        <v>0.82</v>
      </c>
      <c r="R75">
        <v>3.5</v>
      </c>
      <c r="S75">
        <v>2.2999999999999998</v>
      </c>
      <c r="T75">
        <v>2.6</v>
      </c>
      <c r="U75">
        <v>0.4</v>
      </c>
    </row>
    <row r="76" spans="1:21" x14ac:dyDescent="0.45">
      <c r="A76" t="s">
        <v>303</v>
      </c>
      <c r="B76" t="s">
        <v>40</v>
      </c>
      <c r="C76">
        <v>2</v>
      </c>
      <c r="D76">
        <v>2</v>
      </c>
      <c r="E76">
        <v>0</v>
      </c>
      <c r="F76">
        <v>5</v>
      </c>
      <c r="G76">
        <v>5</v>
      </c>
      <c r="H76">
        <v>30</v>
      </c>
      <c r="I76">
        <v>7.5</v>
      </c>
      <c r="J76">
        <v>3.3</v>
      </c>
      <c r="K76">
        <v>0.9</v>
      </c>
      <c r="L76">
        <v>0.32600000000000001</v>
      </c>
      <c r="M76">
        <v>0.66200000000000003</v>
      </c>
      <c r="N76">
        <v>0.43</v>
      </c>
      <c r="O76">
        <v>0.10299999999999999</v>
      </c>
      <c r="P76">
        <v>94.5</v>
      </c>
      <c r="Q76">
        <v>4.8</v>
      </c>
      <c r="R76">
        <v>4.78</v>
      </c>
      <c r="S76">
        <v>4.04</v>
      </c>
      <c r="T76">
        <v>4.0599999999999996</v>
      </c>
      <c r="U76">
        <v>0.3</v>
      </c>
    </row>
    <row r="77" spans="1:21" x14ac:dyDescent="0.45">
      <c r="A77" t="s">
        <v>309</v>
      </c>
      <c r="B77" t="s">
        <v>53</v>
      </c>
      <c r="C77">
        <v>3</v>
      </c>
      <c r="D77">
        <v>1</v>
      </c>
      <c r="E77">
        <v>0</v>
      </c>
      <c r="F77">
        <v>4</v>
      </c>
      <c r="G77">
        <v>4</v>
      </c>
      <c r="H77">
        <v>24.1</v>
      </c>
      <c r="I77">
        <v>8.8800000000000008</v>
      </c>
      <c r="J77">
        <v>2.59</v>
      </c>
      <c r="K77">
        <v>1.1100000000000001</v>
      </c>
      <c r="L77">
        <v>0.17199999999999999</v>
      </c>
      <c r="M77">
        <v>0.88600000000000001</v>
      </c>
      <c r="N77">
        <v>0.377</v>
      </c>
      <c r="O77">
        <v>0.115</v>
      </c>
      <c r="P77">
        <v>95.4</v>
      </c>
      <c r="Q77">
        <v>1.85</v>
      </c>
      <c r="R77">
        <v>3.43</v>
      </c>
      <c r="S77">
        <v>3.7</v>
      </c>
      <c r="T77">
        <v>3.55</v>
      </c>
      <c r="U77">
        <v>0.3</v>
      </c>
    </row>
    <row r="78" spans="1:21" x14ac:dyDescent="0.45">
      <c r="A78" t="s">
        <v>574</v>
      </c>
      <c r="B78" t="s">
        <v>55</v>
      </c>
      <c r="C78">
        <v>1</v>
      </c>
      <c r="D78">
        <v>3</v>
      </c>
      <c r="E78">
        <v>0</v>
      </c>
      <c r="F78">
        <v>5</v>
      </c>
      <c r="G78">
        <v>5</v>
      </c>
      <c r="H78">
        <v>21.1</v>
      </c>
      <c r="I78">
        <v>10.130000000000001</v>
      </c>
      <c r="J78">
        <v>5.91</v>
      </c>
      <c r="K78">
        <v>0.42</v>
      </c>
      <c r="L78">
        <v>0.38100000000000001</v>
      </c>
      <c r="M78">
        <v>0.54400000000000004</v>
      </c>
      <c r="N78">
        <v>0.46899999999999997</v>
      </c>
      <c r="O78">
        <v>5.2999999999999999E-2</v>
      </c>
      <c r="P78">
        <v>93.9</v>
      </c>
      <c r="Q78">
        <v>6.75</v>
      </c>
      <c r="R78">
        <v>4.74</v>
      </c>
      <c r="S78">
        <v>3.68</v>
      </c>
      <c r="T78">
        <v>4.28</v>
      </c>
      <c r="U78">
        <v>0.3</v>
      </c>
    </row>
    <row r="79" spans="1:21" x14ac:dyDescent="0.45">
      <c r="A79" t="s">
        <v>1981</v>
      </c>
      <c r="B79" t="s">
        <v>22</v>
      </c>
      <c r="C79">
        <v>1</v>
      </c>
      <c r="D79">
        <v>0</v>
      </c>
      <c r="E79">
        <v>8</v>
      </c>
      <c r="F79">
        <v>11</v>
      </c>
      <c r="G79">
        <v>0</v>
      </c>
      <c r="H79">
        <v>11</v>
      </c>
      <c r="I79">
        <v>6.55</v>
      </c>
      <c r="J79">
        <v>0.82</v>
      </c>
      <c r="K79">
        <v>0</v>
      </c>
      <c r="L79">
        <v>0.33300000000000002</v>
      </c>
      <c r="M79">
        <v>0.8</v>
      </c>
      <c r="N79">
        <v>0.66700000000000004</v>
      </c>
      <c r="O79">
        <v>0</v>
      </c>
      <c r="Q79">
        <v>0</v>
      </c>
      <c r="R79">
        <v>3.98</v>
      </c>
      <c r="S79">
        <v>2.57</v>
      </c>
      <c r="T79">
        <v>3.19</v>
      </c>
      <c r="U79">
        <v>0.3</v>
      </c>
    </row>
    <row r="80" spans="1:21" x14ac:dyDescent="0.45">
      <c r="A80" t="s">
        <v>843</v>
      </c>
      <c r="B80" t="s">
        <v>76</v>
      </c>
      <c r="C80">
        <v>0</v>
      </c>
      <c r="D80">
        <v>2</v>
      </c>
      <c r="E80">
        <v>0</v>
      </c>
      <c r="F80">
        <v>4</v>
      </c>
      <c r="G80">
        <v>4</v>
      </c>
      <c r="H80">
        <v>19</v>
      </c>
      <c r="I80">
        <v>8.5299999999999994</v>
      </c>
      <c r="J80">
        <v>3.32</v>
      </c>
      <c r="K80">
        <v>0.95</v>
      </c>
      <c r="L80">
        <v>0.32800000000000001</v>
      </c>
      <c r="M80">
        <v>0.68700000000000006</v>
      </c>
      <c r="N80">
        <v>0.32300000000000001</v>
      </c>
      <c r="O80">
        <v>6.7000000000000004E-2</v>
      </c>
      <c r="P80">
        <v>91.5</v>
      </c>
      <c r="Q80">
        <v>4.74</v>
      </c>
      <c r="R80">
        <v>4.68</v>
      </c>
      <c r="S80">
        <v>3.79</v>
      </c>
      <c r="T80">
        <v>4.57</v>
      </c>
      <c r="U80">
        <v>0.3</v>
      </c>
    </row>
    <row r="81" spans="1:21" x14ac:dyDescent="0.45">
      <c r="A81" t="s">
        <v>1429</v>
      </c>
      <c r="B81" t="s">
        <v>30</v>
      </c>
      <c r="C81">
        <v>0</v>
      </c>
      <c r="D81">
        <v>0</v>
      </c>
      <c r="E81">
        <v>0</v>
      </c>
      <c r="F81">
        <v>10</v>
      </c>
      <c r="G81">
        <v>0</v>
      </c>
      <c r="H81">
        <v>10.199999999999999</v>
      </c>
      <c r="I81">
        <v>10.119999999999999</v>
      </c>
      <c r="J81">
        <v>3.37</v>
      </c>
      <c r="K81">
        <v>0</v>
      </c>
      <c r="L81">
        <v>0.192</v>
      </c>
      <c r="M81">
        <v>0.77800000000000002</v>
      </c>
      <c r="N81">
        <v>0.57699999999999996</v>
      </c>
      <c r="O81">
        <v>0</v>
      </c>
      <c r="Q81">
        <v>0</v>
      </c>
      <c r="R81">
        <v>1.91</v>
      </c>
      <c r="S81">
        <v>2.08</v>
      </c>
      <c r="T81">
        <v>3.1</v>
      </c>
      <c r="U81">
        <v>0.3</v>
      </c>
    </row>
    <row r="82" spans="1:21" x14ac:dyDescent="0.45">
      <c r="A82" t="s">
        <v>333</v>
      </c>
      <c r="B82" t="s">
        <v>61</v>
      </c>
      <c r="C82">
        <v>3</v>
      </c>
      <c r="D82">
        <v>1</v>
      </c>
      <c r="E82">
        <v>0</v>
      </c>
      <c r="F82">
        <v>5</v>
      </c>
      <c r="G82">
        <v>5</v>
      </c>
      <c r="H82">
        <v>26.2</v>
      </c>
      <c r="I82">
        <v>8.77</v>
      </c>
      <c r="J82">
        <v>2.36</v>
      </c>
      <c r="K82">
        <v>1.35</v>
      </c>
      <c r="L82">
        <v>0.23599999999999999</v>
      </c>
      <c r="M82">
        <v>0.76900000000000002</v>
      </c>
      <c r="N82">
        <v>0.51300000000000001</v>
      </c>
      <c r="O82">
        <v>0.19</v>
      </c>
      <c r="Q82">
        <v>3.04</v>
      </c>
      <c r="R82">
        <v>3.65</v>
      </c>
      <c r="S82">
        <v>4.1100000000000003</v>
      </c>
      <c r="T82">
        <v>3.23</v>
      </c>
      <c r="U82">
        <v>0.3</v>
      </c>
    </row>
    <row r="83" spans="1:21" x14ac:dyDescent="0.45">
      <c r="A83" t="s">
        <v>1001</v>
      </c>
      <c r="B83" t="s">
        <v>30</v>
      </c>
      <c r="C83">
        <v>2</v>
      </c>
      <c r="D83">
        <v>0</v>
      </c>
      <c r="E83">
        <v>0</v>
      </c>
      <c r="F83">
        <v>4</v>
      </c>
      <c r="G83">
        <v>4</v>
      </c>
      <c r="H83">
        <v>21.1</v>
      </c>
      <c r="I83">
        <v>8.86</v>
      </c>
      <c r="J83">
        <v>3.38</v>
      </c>
      <c r="K83">
        <v>0.84</v>
      </c>
      <c r="L83">
        <v>0.23100000000000001</v>
      </c>
      <c r="M83">
        <v>0.89100000000000001</v>
      </c>
      <c r="N83">
        <v>0.34599999999999997</v>
      </c>
      <c r="O83">
        <v>8.6999999999999994E-2</v>
      </c>
      <c r="P83">
        <v>92.7</v>
      </c>
      <c r="Q83">
        <v>2.11</v>
      </c>
      <c r="R83">
        <v>3.23</v>
      </c>
      <c r="S83">
        <v>3.72</v>
      </c>
      <c r="T83">
        <v>3.97</v>
      </c>
      <c r="U83">
        <v>0.3</v>
      </c>
    </row>
    <row r="84" spans="1:21" x14ac:dyDescent="0.45">
      <c r="A84" t="s">
        <v>1520</v>
      </c>
      <c r="B84" t="s">
        <v>72</v>
      </c>
      <c r="C84">
        <v>0</v>
      </c>
      <c r="D84">
        <v>1</v>
      </c>
      <c r="E84">
        <v>1</v>
      </c>
      <c r="F84">
        <v>8</v>
      </c>
      <c r="G84">
        <v>2</v>
      </c>
      <c r="H84">
        <v>11</v>
      </c>
      <c r="I84">
        <v>10.64</v>
      </c>
      <c r="J84">
        <v>3.27</v>
      </c>
      <c r="K84">
        <v>0</v>
      </c>
      <c r="L84">
        <v>0.33300000000000002</v>
      </c>
      <c r="M84">
        <v>0.53900000000000003</v>
      </c>
      <c r="N84">
        <v>0.51900000000000002</v>
      </c>
      <c r="O84">
        <v>0</v>
      </c>
      <c r="P84">
        <v>93.5</v>
      </c>
      <c r="Q84">
        <v>4.09</v>
      </c>
      <c r="R84">
        <v>3.26</v>
      </c>
      <c r="S84">
        <v>1.93</v>
      </c>
      <c r="T84">
        <v>2.5499999999999998</v>
      </c>
      <c r="U84">
        <v>0.3</v>
      </c>
    </row>
    <row r="85" spans="1:21" x14ac:dyDescent="0.45">
      <c r="A85" t="s">
        <v>324</v>
      </c>
      <c r="B85" t="s">
        <v>32</v>
      </c>
      <c r="C85">
        <v>2</v>
      </c>
      <c r="D85">
        <v>0</v>
      </c>
      <c r="E85">
        <v>0</v>
      </c>
      <c r="F85">
        <v>4</v>
      </c>
      <c r="G85">
        <v>4</v>
      </c>
      <c r="H85">
        <v>23</v>
      </c>
      <c r="I85">
        <v>8.61</v>
      </c>
      <c r="J85">
        <v>3.91</v>
      </c>
      <c r="K85">
        <v>0.78</v>
      </c>
      <c r="L85">
        <v>0.28299999999999997</v>
      </c>
      <c r="M85">
        <v>0.66200000000000003</v>
      </c>
      <c r="N85">
        <v>0.45200000000000001</v>
      </c>
      <c r="O85">
        <v>9.0999999999999998E-2</v>
      </c>
      <c r="P85">
        <v>94.1</v>
      </c>
      <c r="Q85">
        <v>4.7</v>
      </c>
      <c r="R85">
        <v>3.43</v>
      </c>
      <c r="S85">
        <v>3.86</v>
      </c>
      <c r="T85">
        <v>4.03</v>
      </c>
      <c r="U85">
        <v>0.3</v>
      </c>
    </row>
    <row r="86" spans="1:21" x14ac:dyDescent="0.45">
      <c r="A86" t="s">
        <v>558</v>
      </c>
      <c r="B86" t="s">
        <v>65</v>
      </c>
      <c r="C86">
        <v>1</v>
      </c>
      <c r="D86">
        <v>1</v>
      </c>
      <c r="E86">
        <v>0</v>
      </c>
      <c r="F86">
        <v>4</v>
      </c>
      <c r="G86">
        <v>4</v>
      </c>
      <c r="H86">
        <v>19.2</v>
      </c>
      <c r="I86">
        <v>9.61</v>
      </c>
      <c r="J86">
        <v>4.58</v>
      </c>
      <c r="K86">
        <v>0.46</v>
      </c>
      <c r="L86">
        <v>0.308</v>
      </c>
      <c r="M86">
        <v>0.65200000000000002</v>
      </c>
      <c r="N86">
        <v>0.28799999999999998</v>
      </c>
      <c r="O86">
        <v>4.2999999999999997E-2</v>
      </c>
      <c r="P86">
        <v>92.7</v>
      </c>
      <c r="Q86">
        <v>4.12</v>
      </c>
      <c r="R86">
        <v>5.81</v>
      </c>
      <c r="S86">
        <v>3.56</v>
      </c>
      <c r="T86">
        <v>4.49</v>
      </c>
      <c r="U86">
        <v>0.3</v>
      </c>
    </row>
    <row r="87" spans="1:21" x14ac:dyDescent="0.45">
      <c r="A87" t="s">
        <v>643</v>
      </c>
      <c r="B87" t="s">
        <v>63</v>
      </c>
      <c r="C87">
        <v>1</v>
      </c>
      <c r="D87">
        <v>1</v>
      </c>
      <c r="E87">
        <v>0</v>
      </c>
      <c r="F87">
        <v>4</v>
      </c>
      <c r="G87">
        <v>4</v>
      </c>
      <c r="H87">
        <v>18.100000000000001</v>
      </c>
      <c r="I87">
        <v>8.35</v>
      </c>
      <c r="J87">
        <v>1.96</v>
      </c>
      <c r="K87">
        <v>1.47</v>
      </c>
      <c r="L87">
        <v>0.27500000000000002</v>
      </c>
      <c r="M87">
        <v>0.65500000000000003</v>
      </c>
      <c r="N87">
        <v>0.29599999999999999</v>
      </c>
      <c r="O87">
        <v>9.7000000000000003E-2</v>
      </c>
      <c r="P87">
        <v>92.4</v>
      </c>
      <c r="Q87">
        <v>4.91</v>
      </c>
      <c r="R87">
        <v>4.3499999999999996</v>
      </c>
      <c r="S87">
        <v>4.13</v>
      </c>
      <c r="T87">
        <v>4.3099999999999996</v>
      </c>
      <c r="U87">
        <v>0.3</v>
      </c>
    </row>
    <row r="88" spans="1:21" x14ac:dyDescent="0.45">
      <c r="A88" t="s">
        <v>312</v>
      </c>
      <c r="B88" t="s">
        <v>42</v>
      </c>
      <c r="C88">
        <v>2</v>
      </c>
      <c r="D88">
        <v>0</v>
      </c>
      <c r="E88">
        <v>0</v>
      </c>
      <c r="F88">
        <v>4</v>
      </c>
      <c r="G88">
        <v>4</v>
      </c>
      <c r="H88">
        <v>24.2</v>
      </c>
      <c r="I88">
        <v>7.66</v>
      </c>
      <c r="J88">
        <v>2.19</v>
      </c>
      <c r="K88">
        <v>1.0900000000000001</v>
      </c>
      <c r="L88">
        <v>0.22600000000000001</v>
      </c>
      <c r="M88">
        <v>0.90400000000000003</v>
      </c>
      <c r="N88">
        <v>0.45300000000000001</v>
      </c>
      <c r="O88">
        <v>0.125</v>
      </c>
      <c r="P88">
        <v>92.7</v>
      </c>
      <c r="Q88">
        <v>2.19</v>
      </c>
      <c r="R88">
        <v>3.26</v>
      </c>
      <c r="S88">
        <v>3.81</v>
      </c>
      <c r="T88">
        <v>3.56</v>
      </c>
      <c r="U88">
        <v>0.3</v>
      </c>
    </row>
    <row r="89" spans="1:21" x14ac:dyDescent="0.45">
      <c r="A89" t="s">
        <v>910</v>
      </c>
      <c r="B89" t="s">
        <v>40</v>
      </c>
      <c r="C89">
        <v>0</v>
      </c>
      <c r="D89">
        <v>0</v>
      </c>
      <c r="E89">
        <v>0</v>
      </c>
      <c r="F89">
        <v>3</v>
      </c>
      <c r="G89">
        <v>3</v>
      </c>
      <c r="H89">
        <v>17</v>
      </c>
      <c r="I89">
        <v>5.82</v>
      </c>
      <c r="J89">
        <v>2.65</v>
      </c>
      <c r="K89">
        <v>0.53</v>
      </c>
      <c r="L89">
        <v>0.26900000000000002</v>
      </c>
      <c r="M89">
        <v>0.80700000000000005</v>
      </c>
      <c r="N89">
        <v>0.42299999999999999</v>
      </c>
      <c r="O89">
        <v>5.2999999999999999E-2</v>
      </c>
      <c r="P89">
        <v>90.5</v>
      </c>
      <c r="Q89">
        <v>2.65</v>
      </c>
      <c r="R89">
        <v>5.2</v>
      </c>
      <c r="S89">
        <v>3.56</v>
      </c>
      <c r="T89">
        <v>4.32</v>
      </c>
      <c r="U89">
        <v>0.3</v>
      </c>
    </row>
    <row r="90" spans="1:21" x14ac:dyDescent="0.45">
      <c r="A90" t="s">
        <v>320</v>
      </c>
      <c r="B90" t="s">
        <v>42</v>
      </c>
      <c r="C90">
        <v>1</v>
      </c>
      <c r="D90">
        <v>1</v>
      </c>
      <c r="E90">
        <v>0</v>
      </c>
      <c r="F90">
        <v>4</v>
      </c>
      <c r="G90">
        <v>4</v>
      </c>
      <c r="H90">
        <v>23.2</v>
      </c>
      <c r="I90">
        <v>8.75</v>
      </c>
      <c r="J90">
        <v>1.1399999999999999</v>
      </c>
      <c r="K90">
        <v>1.52</v>
      </c>
      <c r="L90">
        <v>0.31900000000000001</v>
      </c>
      <c r="M90">
        <v>0.63</v>
      </c>
      <c r="N90">
        <v>0.375</v>
      </c>
      <c r="O90">
        <v>0.13800000000000001</v>
      </c>
      <c r="P90">
        <v>92.8</v>
      </c>
      <c r="Q90">
        <v>5.32</v>
      </c>
      <c r="R90">
        <v>3.65</v>
      </c>
      <c r="S90">
        <v>4.09</v>
      </c>
      <c r="T90">
        <v>3.57</v>
      </c>
      <c r="U90">
        <v>0.3</v>
      </c>
    </row>
    <row r="91" spans="1:21" x14ac:dyDescent="0.45">
      <c r="A91" t="s">
        <v>314</v>
      </c>
      <c r="B91" t="s">
        <v>46</v>
      </c>
      <c r="C91">
        <v>1</v>
      </c>
      <c r="D91">
        <v>2</v>
      </c>
      <c r="E91">
        <v>0</v>
      </c>
      <c r="F91">
        <v>5</v>
      </c>
      <c r="G91">
        <v>5</v>
      </c>
      <c r="H91">
        <v>30</v>
      </c>
      <c r="I91">
        <v>8.4</v>
      </c>
      <c r="J91">
        <v>3.6</v>
      </c>
      <c r="K91">
        <v>0.9</v>
      </c>
      <c r="L91">
        <v>0.27600000000000002</v>
      </c>
      <c r="M91">
        <v>0.80500000000000005</v>
      </c>
      <c r="N91">
        <v>0.46200000000000002</v>
      </c>
      <c r="O91">
        <v>0.107</v>
      </c>
      <c r="P91">
        <v>95.9</v>
      </c>
      <c r="Q91">
        <v>3.3</v>
      </c>
      <c r="R91">
        <v>4.2</v>
      </c>
      <c r="S91">
        <v>4.1399999999999997</v>
      </c>
      <c r="T91">
        <v>4.1100000000000003</v>
      </c>
      <c r="U91">
        <v>0.3</v>
      </c>
    </row>
    <row r="92" spans="1:21" x14ac:dyDescent="0.45">
      <c r="A92" t="s">
        <v>328</v>
      </c>
      <c r="B92" t="s">
        <v>58</v>
      </c>
      <c r="C92">
        <v>1</v>
      </c>
      <c r="D92">
        <v>2</v>
      </c>
      <c r="E92">
        <v>0</v>
      </c>
      <c r="F92">
        <v>4</v>
      </c>
      <c r="G92">
        <v>4</v>
      </c>
      <c r="H92">
        <v>23.1</v>
      </c>
      <c r="I92">
        <v>6.56</v>
      </c>
      <c r="J92">
        <v>2.7</v>
      </c>
      <c r="K92">
        <v>1.1599999999999999</v>
      </c>
      <c r="L92">
        <v>0.22700000000000001</v>
      </c>
      <c r="M92">
        <v>0.82599999999999996</v>
      </c>
      <c r="N92">
        <v>0.32800000000000001</v>
      </c>
      <c r="O92">
        <v>7.9000000000000001E-2</v>
      </c>
      <c r="P92">
        <v>93.3</v>
      </c>
      <c r="Q92">
        <v>2.7</v>
      </c>
      <c r="R92">
        <v>3.35</v>
      </c>
      <c r="S92">
        <v>4.45</v>
      </c>
      <c r="T92">
        <v>5</v>
      </c>
      <c r="U92">
        <v>0.3</v>
      </c>
    </row>
    <row r="93" spans="1:21" x14ac:dyDescent="0.45">
      <c r="A93" t="s">
        <v>607</v>
      </c>
      <c r="B93" t="s">
        <v>26</v>
      </c>
      <c r="C93">
        <v>1</v>
      </c>
      <c r="D93">
        <v>0</v>
      </c>
      <c r="E93">
        <v>2</v>
      </c>
      <c r="F93">
        <v>10</v>
      </c>
      <c r="G93">
        <v>0</v>
      </c>
      <c r="H93">
        <v>10.1</v>
      </c>
      <c r="I93">
        <v>12.19</v>
      </c>
      <c r="J93">
        <v>0.87</v>
      </c>
      <c r="K93">
        <v>0.87</v>
      </c>
      <c r="L93">
        <v>5.6000000000000001E-2</v>
      </c>
      <c r="M93">
        <v>1</v>
      </c>
      <c r="N93">
        <v>0.158</v>
      </c>
      <c r="O93">
        <v>7.0999999999999994E-2</v>
      </c>
      <c r="P93">
        <v>96.7</v>
      </c>
      <c r="Q93">
        <v>0.87</v>
      </c>
      <c r="R93">
        <v>1.9</v>
      </c>
      <c r="S93">
        <v>2.0499999999999998</v>
      </c>
      <c r="T93">
        <v>2.63</v>
      </c>
      <c r="U93">
        <v>0.3</v>
      </c>
    </row>
    <row r="94" spans="1:21" x14ac:dyDescent="0.45">
      <c r="A94" t="s">
        <v>1240</v>
      </c>
      <c r="B94" t="s">
        <v>44</v>
      </c>
      <c r="C94">
        <v>2</v>
      </c>
      <c r="D94">
        <v>2</v>
      </c>
      <c r="E94">
        <v>0</v>
      </c>
      <c r="F94">
        <v>12</v>
      </c>
      <c r="G94">
        <v>0</v>
      </c>
      <c r="H94">
        <v>12</v>
      </c>
      <c r="I94">
        <v>11.25</v>
      </c>
      <c r="J94">
        <v>2.25</v>
      </c>
      <c r="K94">
        <v>0</v>
      </c>
      <c r="L94">
        <v>0.32100000000000001</v>
      </c>
      <c r="M94">
        <v>0.64300000000000002</v>
      </c>
      <c r="N94">
        <v>0.46400000000000002</v>
      </c>
      <c r="O94">
        <v>0</v>
      </c>
      <c r="P94">
        <v>94.8</v>
      </c>
      <c r="Q94">
        <v>3.75</v>
      </c>
      <c r="R94">
        <v>1.78</v>
      </c>
      <c r="S94">
        <v>1.96</v>
      </c>
      <c r="T94">
        <v>3.09</v>
      </c>
      <c r="U94">
        <v>0.3</v>
      </c>
    </row>
    <row r="95" spans="1:21" x14ac:dyDescent="0.45">
      <c r="A95" t="s">
        <v>310</v>
      </c>
      <c r="B95" t="s">
        <v>119</v>
      </c>
      <c r="C95">
        <v>1</v>
      </c>
      <c r="D95">
        <v>1</v>
      </c>
      <c r="E95">
        <v>0</v>
      </c>
      <c r="F95">
        <v>4</v>
      </c>
      <c r="G95">
        <v>4</v>
      </c>
      <c r="H95">
        <v>20</v>
      </c>
      <c r="I95">
        <v>5.4</v>
      </c>
      <c r="J95">
        <v>2.7</v>
      </c>
      <c r="K95">
        <v>0.45</v>
      </c>
      <c r="L95">
        <v>0.34300000000000003</v>
      </c>
      <c r="M95">
        <v>0.67600000000000005</v>
      </c>
      <c r="N95">
        <v>0.379</v>
      </c>
      <c r="O95">
        <v>4.8000000000000001E-2</v>
      </c>
      <c r="Q95">
        <v>3.6</v>
      </c>
      <c r="R95">
        <v>4.84</v>
      </c>
      <c r="S95">
        <v>3.71</v>
      </c>
      <c r="T95">
        <v>4.49</v>
      </c>
      <c r="U95">
        <v>0.3</v>
      </c>
    </row>
    <row r="96" spans="1:21" x14ac:dyDescent="0.45">
      <c r="A96" t="s">
        <v>1521</v>
      </c>
      <c r="B96" t="s">
        <v>119</v>
      </c>
      <c r="C96">
        <v>0</v>
      </c>
      <c r="D96">
        <v>0</v>
      </c>
      <c r="E96">
        <v>0</v>
      </c>
      <c r="F96">
        <v>10</v>
      </c>
      <c r="G96">
        <v>0</v>
      </c>
      <c r="H96">
        <v>10.199999999999999</v>
      </c>
      <c r="I96">
        <v>10.97</v>
      </c>
      <c r="J96">
        <v>0.84</v>
      </c>
      <c r="K96">
        <v>0.84</v>
      </c>
      <c r="L96">
        <v>0.16700000000000001</v>
      </c>
      <c r="M96">
        <v>0.87</v>
      </c>
      <c r="N96">
        <v>0.6</v>
      </c>
      <c r="O96">
        <v>0.14299999999999999</v>
      </c>
      <c r="P96">
        <v>95.4</v>
      </c>
      <c r="Q96">
        <v>1.69</v>
      </c>
      <c r="R96">
        <v>2.96</v>
      </c>
      <c r="S96">
        <v>2.27</v>
      </c>
      <c r="T96">
        <v>1.94</v>
      </c>
      <c r="U96">
        <v>0.3</v>
      </c>
    </row>
    <row r="97" spans="1:21" x14ac:dyDescent="0.45">
      <c r="A97" t="s">
        <v>994</v>
      </c>
      <c r="B97" t="s">
        <v>91</v>
      </c>
      <c r="C97">
        <v>2</v>
      </c>
      <c r="D97">
        <v>0</v>
      </c>
      <c r="E97">
        <v>0</v>
      </c>
      <c r="F97">
        <v>3</v>
      </c>
      <c r="G97">
        <v>3</v>
      </c>
      <c r="H97">
        <v>17</v>
      </c>
      <c r="I97">
        <v>7.41</v>
      </c>
      <c r="J97">
        <v>1.59</v>
      </c>
      <c r="K97">
        <v>1.06</v>
      </c>
      <c r="L97">
        <v>0.2</v>
      </c>
      <c r="M97">
        <v>0.90200000000000002</v>
      </c>
      <c r="N97">
        <v>0.48899999999999999</v>
      </c>
      <c r="O97">
        <v>0.125</v>
      </c>
      <c r="P97">
        <v>94.7</v>
      </c>
      <c r="Q97">
        <v>2.12</v>
      </c>
      <c r="R97">
        <v>3.92</v>
      </c>
      <c r="S97">
        <v>3.79</v>
      </c>
      <c r="T97">
        <v>3.55</v>
      </c>
      <c r="U97">
        <v>0.3</v>
      </c>
    </row>
    <row r="98" spans="1:21" x14ac:dyDescent="0.45">
      <c r="A98" t="s">
        <v>313</v>
      </c>
      <c r="B98" t="s">
        <v>76</v>
      </c>
      <c r="C98">
        <v>0</v>
      </c>
      <c r="D98">
        <v>1</v>
      </c>
      <c r="E98">
        <v>0</v>
      </c>
      <c r="F98">
        <v>5</v>
      </c>
      <c r="G98">
        <v>5</v>
      </c>
      <c r="H98">
        <v>23.2</v>
      </c>
      <c r="I98">
        <v>8.3699999999999992</v>
      </c>
      <c r="J98">
        <v>3.8</v>
      </c>
      <c r="K98">
        <v>0.76</v>
      </c>
      <c r="L98">
        <v>0.27300000000000002</v>
      </c>
      <c r="M98">
        <v>0.67400000000000004</v>
      </c>
      <c r="N98">
        <v>0.313</v>
      </c>
      <c r="O98">
        <v>7.3999999999999996E-2</v>
      </c>
      <c r="P98">
        <v>94.2</v>
      </c>
      <c r="Q98">
        <v>4.18</v>
      </c>
      <c r="R98">
        <v>4.6500000000000004</v>
      </c>
      <c r="S98">
        <v>3.84</v>
      </c>
      <c r="T98">
        <v>4.3</v>
      </c>
      <c r="U98">
        <v>0.3</v>
      </c>
    </row>
    <row r="99" spans="1:21" x14ac:dyDescent="0.45">
      <c r="A99" t="s">
        <v>804</v>
      </c>
      <c r="B99" t="s">
        <v>24</v>
      </c>
      <c r="C99">
        <v>2</v>
      </c>
      <c r="D99">
        <v>0</v>
      </c>
      <c r="E99">
        <v>0</v>
      </c>
      <c r="F99">
        <v>4</v>
      </c>
      <c r="G99">
        <v>4</v>
      </c>
      <c r="H99">
        <v>21.2</v>
      </c>
      <c r="I99">
        <v>5.82</v>
      </c>
      <c r="J99">
        <v>2.4900000000000002</v>
      </c>
      <c r="K99">
        <v>0.83</v>
      </c>
      <c r="L99">
        <v>0.28199999999999997</v>
      </c>
      <c r="M99">
        <v>0.878</v>
      </c>
      <c r="N99">
        <v>0.36599999999999999</v>
      </c>
      <c r="O99">
        <v>7.6999999999999999E-2</v>
      </c>
      <c r="P99">
        <v>92.5</v>
      </c>
      <c r="Q99">
        <v>2.08</v>
      </c>
      <c r="R99">
        <v>6.27</v>
      </c>
      <c r="S99">
        <v>4.08</v>
      </c>
      <c r="T99">
        <v>4.5199999999999996</v>
      </c>
      <c r="U99">
        <v>0.3</v>
      </c>
    </row>
    <row r="100" spans="1:21" x14ac:dyDescent="0.45">
      <c r="A100" t="s">
        <v>311</v>
      </c>
      <c r="B100" t="s">
        <v>65</v>
      </c>
      <c r="C100">
        <v>2</v>
      </c>
      <c r="D100">
        <v>1</v>
      </c>
      <c r="E100">
        <v>0</v>
      </c>
      <c r="F100">
        <v>4</v>
      </c>
      <c r="G100">
        <v>4</v>
      </c>
      <c r="H100">
        <v>21</v>
      </c>
      <c r="I100">
        <v>9</v>
      </c>
      <c r="J100">
        <v>3.86</v>
      </c>
      <c r="K100">
        <v>0.86</v>
      </c>
      <c r="L100">
        <v>0.3</v>
      </c>
      <c r="M100">
        <v>0.72499999999999998</v>
      </c>
      <c r="N100">
        <v>0.60699999999999998</v>
      </c>
      <c r="O100">
        <v>0.125</v>
      </c>
      <c r="P100">
        <v>96.6</v>
      </c>
      <c r="Q100">
        <v>2.14</v>
      </c>
      <c r="R100">
        <v>3.92</v>
      </c>
      <c r="S100">
        <v>3.73</v>
      </c>
      <c r="T100">
        <v>3.53</v>
      </c>
      <c r="U100">
        <v>0.3</v>
      </c>
    </row>
    <row r="101" spans="1:21" x14ac:dyDescent="0.45">
      <c r="A101" t="s">
        <v>606</v>
      </c>
      <c r="B101" t="s">
        <v>46</v>
      </c>
      <c r="C101">
        <v>0</v>
      </c>
      <c r="D101">
        <v>2</v>
      </c>
      <c r="E101">
        <v>0</v>
      </c>
      <c r="F101">
        <v>7</v>
      </c>
      <c r="G101">
        <v>0</v>
      </c>
      <c r="H101">
        <v>15.1</v>
      </c>
      <c r="I101">
        <v>7.63</v>
      </c>
      <c r="J101">
        <v>3.52</v>
      </c>
      <c r="K101">
        <v>0</v>
      </c>
      <c r="L101">
        <v>0.25600000000000001</v>
      </c>
      <c r="M101">
        <v>0.66700000000000004</v>
      </c>
      <c r="N101">
        <v>0.52400000000000002</v>
      </c>
      <c r="O101">
        <v>0</v>
      </c>
      <c r="P101">
        <v>95.8</v>
      </c>
      <c r="Q101">
        <v>3.52</v>
      </c>
      <c r="R101">
        <v>2.98</v>
      </c>
      <c r="S101">
        <v>2.88</v>
      </c>
      <c r="T101">
        <v>3.86</v>
      </c>
      <c r="U101">
        <v>0.3</v>
      </c>
    </row>
    <row r="102" spans="1:21" x14ac:dyDescent="0.45">
      <c r="A102" t="s">
        <v>1630</v>
      </c>
      <c r="B102" t="s">
        <v>22</v>
      </c>
      <c r="C102">
        <v>0</v>
      </c>
      <c r="D102">
        <v>0</v>
      </c>
      <c r="E102">
        <v>0</v>
      </c>
      <c r="F102">
        <v>8</v>
      </c>
      <c r="G102">
        <v>0</v>
      </c>
      <c r="H102">
        <v>12.2</v>
      </c>
      <c r="I102">
        <v>7.11</v>
      </c>
      <c r="J102">
        <v>3.55</v>
      </c>
      <c r="K102">
        <v>0</v>
      </c>
      <c r="L102">
        <v>0.23499999999999999</v>
      </c>
      <c r="M102">
        <v>0.61499999999999999</v>
      </c>
      <c r="N102">
        <v>0.47099999999999997</v>
      </c>
      <c r="O102">
        <v>0</v>
      </c>
      <c r="P102">
        <v>96.2</v>
      </c>
      <c r="Q102">
        <v>3.55</v>
      </c>
      <c r="R102">
        <v>3.76</v>
      </c>
      <c r="S102">
        <v>2.81</v>
      </c>
      <c r="T102">
        <v>3.89</v>
      </c>
      <c r="U102">
        <v>0.3</v>
      </c>
    </row>
    <row r="103" spans="1:21" x14ac:dyDescent="0.45">
      <c r="A103" t="s">
        <v>316</v>
      </c>
      <c r="B103" t="s">
        <v>22</v>
      </c>
      <c r="C103">
        <v>1</v>
      </c>
      <c r="D103">
        <v>1</v>
      </c>
      <c r="E103">
        <v>0</v>
      </c>
      <c r="F103">
        <v>4</v>
      </c>
      <c r="G103">
        <v>4</v>
      </c>
      <c r="H103">
        <v>22.1</v>
      </c>
      <c r="I103">
        <v>7.66</v>
      </c>
      <c r="J103">
        <v>3.63</v>
      </c>
      <c r="K103">
        <v>0.81</v>
      </c>
      <c r="L103">
        <v>0.25</v>
      </c>
      <c r="M103">
        <v>0.74399999999999999</v>
      </c>
      <c r="N103">
        <v>0.60699999999999998</v>
      </c>
      <c r="O103">
        <v>0.125</v>
      </c>
      <c r="P103">
        <v>91.1</v>
      </c>
      <c r="Q103">
        <v>2.42</v>
      </c>
      <c r="R103">
        <v>3.3</v>
      </c>
      <c r="S103">
        <v>4.01</v>
      </c>
      <c r="T103">
        <v>3.82</v>
      </c>
      <c r="U103">
        <v>0.3</v>
      </c>
    </row>
    <row r="104" spans="1:21" x14ac:dyDescent="0.45">
      <c r="A104" t="s">
        <v>321</v>
      </c>
      <c r="B104" t="s">
        <v>91</v>
      </c>
      <c r="C104">
        <v>2</v>
      </c>
      <c r="D104">
        <v>1</v>
      </c>
      <c r="E104">
        <v>0</v>
      </c>
      <c r="F104">
        <v>4</v>
      </c>
      <c r="G104">
        <v>4</v>
      </c>
      <c r="H104">
        <v>20</v>
      </c>
      <c r="I104">
        <v>9.9</v>
      </c>
      <c r="J104">
        <v>4.05</v>
      </c>
      <c r="K104">
        <v>0.9</v>
      </c>
      <c r="L104">
        <v>0.30199999999999999</v>
      </c>
      <c r="M104">
        <v>0.80900000000000005</v>
      </c>
      <c r="N104">
        <v>0.436</v>
      </c>
      <c r="O104">
        <v>9.5000000000000001E-2</v>
      </c>
      <c r="P104">
        <v>96.7</v>
      </c>
      <c r="Q104">
        <v>2.7</v>
      </c>
      <c r="R104">
        <v>4.97</v>
      </c>
      <c r="S104">
        <v>4.1100000000000003</v>
      </c>
      <c r="T104">
        <v>4.24</v>
      </c>
      <c r="U104">
        <v>0.3</v>
      </c>
    </row>
    <row r="105" spans="1:21" x14ac:dyDescent="0.45">
      <c r="A105" t="s">
        <v>1522</v>
      </c>
      <c r="B105" t="s">
        <v>134</v>
      </c>
      <c r="C105">
        <v>0</v>
      </c>
      <c r="D105">
        <v>1</v>
      </c>
      <c r="E105">
        <v>0</v>
      </c>
      <c r="F105">
        <v>8</v>
      </c>
      <c r="G105">
        <v>1</v>
      </c>
      <c r="H105">
        <v>11</v>
      </c>
      <c r="I105">
        <v>12.27</v>
      </c>
      <c r="J105">
        <v>3.27</v>
      </c>
      <c r="K105">
        <v>0.82</v>
      </c>
      <c r="L105">
        <v>0.35499999999999998</v>
      </c>
      <c r="M105">
        <v>0.51300000000000001</v>
      </c>
      <c r="N105">
        <v>0.438</v>
      </c>
      <c r="O105">
        <v>7.6999999999999999E-2</v>
      </c>
      <c r="P105">
        <v>93.9</v>
      </c>
      <c r="Q105">
        <v>3.27</v>
      </c>
      <c r="R105">
        <v>4.53</v>
      </c>
      <c r="S105">
        <v>3.02</v>
      </c>
      <c r="T105">
        <v>3.45</v>
      </c>
      <c r="U105">
        <v>0.3</v>
      </c>
    </row>
    <row r="106" spans="1:21" x14ac:dyDescent="0.45">
      <c r="A106" t="s">
        <v>544</v>
      </c>
      <c r="B106" t="s">
        <v>97</v>
      </c>
      <c r="C106">
        <v>1</v>
      </c>
      <c r="D106">
        <v>1</v>
      </c>
      <c r="E106">
        <v>0</v>
      </c>
      <c r="F106">
        <v>4</v>
      </c>
      <c r="G106">
        <v>4</v>
      </c>
      <c r="H106">
        <v>18.100000000000001</v>
      </c>
      <c r="I106">
        <v>7.85</v>
      </c>
      <c r="J106">
        <v>5.89</v>
      </c>
      <c r="K106">
        <v>0</v>
      </c>
      <c r="L106">
        <v>0.308</v>
      </c>
      <c r="M106">
        <v>0.75900000000000001</v>
      </c>
      <c r="N106">
        <v>0.49</v>
      </c>
      <c r="O106">
        <v>0</v>
      </c>
      <c r="P106">
        <v>90.9</v>
      </c>
      <c r="Q106">
        <v>3.44</v>
      </c>
      <c r="R106">
        <v>3.3</v>
      </c>
      <c r="S106">
        <v>3.59</v>
      </c>
      <c r="T106">
        <v>4.93</v>
      </c>
      <c r="U106">
        <v>0.3</v>
      </c>
    </row>
    <row r="107" spans="1:21" x14ac:dyDescent="0.45">
      <c r="A107" t="s">
        <v>760</v>
      </c>
      <c r="B107" t="s">
        <v>37</v>
      </c>
      <c r="C107">
        <v>1</v>
      </c>
      <c r="D107">
        <v>3</v>
      </c>
      <c r="E107">
        <v>0</v>
      </c>
      <c r="F107">
        <v>4</v>
      </c>
      <c r="G107">
        <v>4</v>
      </c>
      <c r="H107">
        <v>18.2</v>
      </c>
      <c r="I107">
        <v>8.68</v>
      </c>
      <c r="J107">
        <v>5.79</v>
      </c>
      <c r="K107">
        <v>0.48</v>
      </c>
      <c r="L107">
        <v>0.35199999999999998</v>
      </c>
      <c r="M107">
        <v>0.53800000000000003</v>
      </c>
      <c r="N107">
        <v>0.35199999999999998</v>
      </c>
      <c r="O107">
        <v>5.6000000000000001E-2</v>
      </c>
      <c r="P107">
        <v>97</v>
      </c>
      <c r="Q107">
        <v>7.23</v>
      </c>
      <c r="R107">
        <v>4.3499999999999996</v>
      </c>
      <c r="S107">
        <v>4.0599999999999996</v>
      </c>
      <c r="T107">
        <v>4.68</v>
      </c>
      <c r="U107">
        <v>0.2</v>
      </c>
    </row>
    <row r="108" spans="1:21" x14ac:dyDescent="0.45">
      <c r="A108" t="s">
        <v>2020</v>
      </c>
      <c r="B108" t="s">
        <v>24</v>
      </c>
      <c r="C108">
        <v>3</v>
      </c>
      <c r="D108">
        <v>0</v>
      </c>
      <c r="E108">
        <v>0</v>
      </c>
      <c r="F108">
        <v>9</v>
      </c>
      <c r="G108">
        <v>0</v>
      </c>
      <c r="H108">
        <v>11</v>
      </c>
      <c r="I108">
        <v>8.18</v>
      </c>
      <c r="J108">
        <v>3.27</v>
      </c>
      <c r="K108">
        <v>0</v>
      </c>
      <c r="L108">
        <v>0.35299999999999998</v>
      </c>
      <c r="M108">
        <v>0.68799999999999994</v>
      </c>
      <c r="N108">
        <v>0.47099999999999997</v>
      </c>
      <c r="O108">
        <v>0</v>
      </c>
      <c r="Q108">
        <v>3.27</v>
      </c>
      <c r="R108">
        <v>2.89</v>
      </c>
      <c r="S108">
        <v>2.48</v>
      </c>
      <c r="T108">
        <v>3.59</v>
      </c>
      <c r="U108">
        <v>0.2</v>
      </c>
    </row>
    <row r="109" spans="1:21" x14ac:dyDescent="0.45">
      <c r="A109" t="s">
        <v>329</v>
      </c>
      <c r="B109" t="s">
        <v>35</v>
      </c>
      <c r="C109">
        <v>1</v>
      </c>
      <c r="D109">
        <v>2</v>
      </c>
      <c r="E109">
        <v>0</v>
      </c>
      <c r="F109">
        <v>4</v>
      </c>
      <c r="G109">
        <v>4</v>
      </c>
      <c r="H109">
        <v>21.1</v>
      </c>
      <c r="I109">
        <v>10.97</v>
      </c>
      <c r="J109">
        <v>3.38</v>
      </c>
      <c r="K109">
        <v>1.69</v>
      </c>
      <c r="L109">
        <v>0.35699999999999998</v>
      </c>
      <c r="M109">
        <v>0.69299999999999995</v>
      </c>
      <c r="N109">
        <v>0.49199999999999999</v>
      </c>
      <c r="O109">
        <v>0.154</v>
      </c>
      <c r="P109">
        <v>95.6</v>
      </c>
      <c r="Q109">
        <v>5.0599999999999996</v>
      </c>
      <c r="R109">
        <v>3.05</v>
      </c>
      <c r="S109">
        <v>4.47</v>
      </c>
      <c r="T109">
        <v>3.69</v>
      </c>
      <c r="U109">
        <v>0.2</v>
      </c>
    </row>
    <row r="110" spans="1:21" x14ac:dyDescent="0.45">
      <c r="A110" t="s">
        <v>1800</v>
      </c>
      <c r="B110" t="s">
        <v>40</v>
      </c>
      <c r="C110">
        <v>1</v>
      </c>
      <c r="D110">
        <v>0</v>
      </c>
      <c r="E110">
        <v>0</v>
      </c>
      <c r="F110">
        <v>8</v>
      </c>
      <c r="G110">
        <v>0</v>
      </c>
      <c r="H110">
        <v>10.1</v>
      </c>
      <c r="I110">
        <v>10.45</v>
      </c>
      <c r="J110">
        <v>2.61</v>
      </c>
      <c r="K110">
        <v>0</v>
      </c>
      <c r="L110">
        <v>0.29599999999999999</v>
      </c>
      <c r="M110">
        <v>0.58299999999999996</v>
      </c>
      <c r="N110">
        <v>0.38500000000000001</v>
      </c>
      <c r="O110">
        <v>0</v>
      </c>
      <c r="P110">
        <v>94.4</v>
      </c>
      <c r="Q110">
        <v>3.48</v>
      </c>
      <c r="R110">
        <v>1.52</v>
      </c>
      <c r="S110">
        <v>2.0499999999999998</v>
      </c>
      <c r="T110">
        <v>3.76</v>
      </c>
      <c r="U110">
        <v>0.2</v>
      </c>
    </row>
    <row r="111" spans="1:21" x14ac:dyDescent="0.45">
      <c r="A111" t="s">
        <v>1991</v>
      </c>
      <c r="B111" t="s">
        <v>104</v>
      </c>
      <c r="C111">
        <v>2</v>
      </c>
      <c r="D111">
        <v>0</v>
      </c>
      <c r="E111">
        <v>6</v>
      </c>
      <c r="F111">
        <v>10</v>
      </c>
      <c r="G111">
        <v>0</v>
      </c>
      <c r="H111">
        <v>10</v>
      </c>
      <c r="I111">
        <v>9</v>
      </c>
      <c r="J111">
        <v>5.4</v>
      </c>
      <c r="K111">
        <v>0</v>
      </c>
      <c r="L111">
        <v>0.217</v>
      </c>
      <c r="M111">
        <v>0.90900000000000003</v>
      </c>
      <c r="N111">
        <v>0.52200000000000002</v>
      </c>
      <c r="O111">
        <v>0</v>
      </c>
      <c r="P111">
        <v>98.6</v>
      </c>
      <c r="Q111">
        <v>0</v>
      </c>
      <c r="R111">
        <v>3.26</v>
      </c>
      <c r="S111">
        <v>3.01</v>
      </c>
      <c r="T111">
        <v>3.82</v>
      </c>
      <c r="U111">
        <v>0.2</v>
      </c>
    </row>
    <row r="112" spans="1:21" x14ac:dyDescent="0.45">
      <c r="A112" t="s">
        <v>1030</v>
      </c>
      <c r="B112" t="s">
        <v>28</v>
      </c>
      <c r="C112">
        <v>0</v>
      </c>
      <c r="D112">
        <v>0</v>
      </c>
      <c r="E112">
        <v>0</v>
      </c>
      <c r="F112">
        <v>8</v>
      </c>
      <c r="G112">
        <v>0</v>
      </c>
      <c r="H112">
        <v>14</v>
      </c>
      <c r="I112">
        <v>10.93</v>
      </c>
      <c r="J112">
        <v>3.21</v>
      </c>
      <c r="K112">
        <v>0</v>
      </c>
      <c r="L112">
        <v>0.36799999999999999</v>
      </c>
      <c r="M112">
        <v>0.56499999999999995</v>
      </c>
      <c r="N112">
        <v>0.44700000000000001</v>
      </c>
      <c r="O112">
        <v>0</v>
      </c>
      <c r="P112">
        <v>94.8</v>
      </c>
      <c r="Q112">
        <v>6.43</v>
      </c>
      <c r="R112">
        <v>3.55</v>
      </c>
      <c r="S112">
        <v>2.71</v>
      </c>
      <c r="T112">
        <v>3.48</v>
      </c>
      <c r="U112">
        <v>0.2</v>
      </c>
    </row>
    <row r="113" spans="1:21" x14ac:dyDescent="0.45">
      <c r="A113" t="s">
        <v>317</v>
      </c>
      <c r="B113" t="s">
        <v>20</v>
      </c>
      <c r="C113">
        <v>2</v>
      </c>
      <c r="D113">
        <v>0</v>
      </c>
      <c r="E113">
        <v>0</v>
      </c>
      <c r="F113">
        <v>4</v>
      </c>
      <c r="G113">
        <v>4</v>
      </c>
      <c r="H113">
        <v>23.1</v>
      </c>
      <c r="I113">
        <v>8.8699999999999992</v>
      </c>
      <c r="J113">
        <v>2.7</v>
      </c>
      <c r="K113">
        <v>1.1599999999999999</v>
      </c>
      <c r="L113">
        <v>0.182</v>
      </c>
      <c r="M113">
        <v>1</v>
      </c>
      <c r="N113">
        <v>0.57899999999999996</v>
      </c>
      <c r="O113">
        <v>0.188</v>
      </c>
      <c r="P113">
        <v>91.9</v>
      </c>
      <c r="Q113">
        <v>1.54</v>
      </c>
      <c r="R113">
        <v>3.89</v>
      </c>
      <c r="S113">
        <v>4.0599999999999996</v>
      </c>
      <c r="T113">
        <v>3.33</v>
      </c>
      <c r="U113">
        <v>0.2</v>
      </c>
    </row>
    <row r="114" spans="1:21" x14ac:dyDescent="0.45">
      <c r="A114" t="s">
        <v>2104</v>
      </c>
      <c r="B114" t="s">
        <v>97</v>
      </c>
      <c r="C114">
        <v>0</v>
      </c>
      <c r="D114">
        <v>0</v>
      </c>
      <c r="E114">
        <v>0</v>
      </c>
      <c r="F114">
        <v>11</v>
      </c>
      <c r="G114">
        <v>0</v>
      </c>
      <c r="H114">
        <v>11</v>
      </c>
      <c r="I114">
        <v>13.91</v>
      </c>
      <c r="J114">
        <v>4.91</v>
      </c>
      <c r="K114">
        <v>0</v>
      </c>
      <c r="L114">
        <v>0.33300000000000002</v>
      </c>
      <c r="M114">
        <v>0.73299999999999998</v>
      </c>
      <c r="N114">
        <v>0.5</v>
      </c>
      <c r="O114">
        <v>0</v>
      </c>
      <c r="P114">
        <v>95.6</v>
      </c>
      <c r="Q114">
        <v>3.27</v>
      </c>
      <c r="R114">
        <v>3.71</v>
      </c>
      <c r="S114">
        <v>2.02</v>
      </c>
      <c r="T114">
        <v>2.77</v>
      </c>
      <c r="U114">
        <v>0.2</v>
      </c>
    </row>
    <row r="115" spans="1:21" x14ac:dyDescent="0.45">
      <c r="A115" t="s">
        <v>327</v>
      </c>
      <c r="B115" t="s">
        <v>22</v>
      </c>
      <c r="C115">
        <v>1</v>
      </c>
      <c r="D115">
        <v>1</v>
      </c>
      <c r="E115">
        <v>0</v>
      </c>
      <c r="F115">
        <v>4</v>
      </c>
      <c r="G115">
        <v>4</v>
      </c>
      <c r="H115">
        <v>19.2</v>
      </c>
      <c r="I115">
        <v>8.24</v>
      </c>
      <c r="J115">
        <v>5.03</v>
      </c>
      <c r="K115">
        <v>0.92</v>
      </c>
      <c r="L115">
        <v>0.33900000000000002</v>
      </c>
      <c r="M115">
        <v>0.82799999999999996</v>
      </c>
      <c r="N115">
        <v>0.32800000000000001</v>
      </c>
      <c r="O115">
        <v>6.9000000000000006E-2</v>
      </c>
      <c r="P115">
        <v>95.7</v>
      </c>
      <c r="Q115">
        <v>3.66</v>
      </c>
      <c r="R115">
        <v>4.53</v>
      </c>
      <c r="S115">
        <v>4.38</v>
      </c>
      <c r="T115">
        <v>5.0599999999999996</v>
      </c>
      <c r="U115">
        <v>0.2</v>
      </c>
    </row>
    <row r="116" spans="1:21" x14ac:dyDescent="0.45">
      <c r="A116" t="s">
        <v>326</v>
      </c>
      <c r="B116" t="s">
        <v>55</v>
      </c>
      <c r="C116">
        <v>2</v>
      </c>
      <c r="D116">
        <v>2</v>
      </c>
      <c r="E116">
        <v>0</v>
      </c>
      <c r="F116">
        <v>4</v>
      </c>
      <c r="G116">
        <v>4</v>
      </c>
      <c r="H116">
        <v>25.1</v>
      </c>
      <c r="I116">
        <v>4.97</v>
      </c>
      <c r="J116">
        <v>3.2</v>
      </c>
      <c r="K116">
        <v>1.07</v>
      </c>
      <c r="L116">
        <v>0.16700000000000001</v>
      </c>
      <c r="M116">
        <v>0.96</v>
      </c>
      <c r="N116">
        <v>0.34699999999999998</v>
      </c>
      <c r="O116">
        <v>7.9000000000000001E-2</v>
      </c>
      <c r="P116">
        <v>89.7</v>
      </c>
      <c r="Q116">
        <v>1.42</v>
      </c>
      <c r="R116">
        <v>4.17</v>
      </c>
      <c r="S116">
        <v>4.71</v>
      </c>
      <c r="T116">
        <v>5.21</v>
      </c>
      <c r="U116">
        <v>0.2</v>
      </c>
    </row>
    <row r="117" spans="1:21" x14ac:dyDescent="0.45">
      <c r="A117" t="s">
        <v>1743</v>
      </c>
      <c r="B117" t="s">
        <v>42</v>
      </c>
      <c r="C117">
        <v>0</v>
      </c>
      <c r="D117">
        <v>3</v>
      </c>
      <c r="E117">
        <v>0</v>
      </c>
      <c r="F117">
        <v>9</v>
      </c>
      <c r="G117">
        <v>0</v>
      </c>
      <c r="H117">
        <v>10</v>
      </c>
      <c r="I117">
        <v>7.2</v>
      </c>
      <c r="J117">
        <v>2.7</v>
      </c>
      <c r="K117">
        <v>0</v>
      </c>
      <c r="L117">
        <v>0.27600000000000002</v>
      </c>
      <c r="M117">
        <v>0.27300000000000002</v>
      </c>
      <c r="N117">
        <v>0.31</v>
      </c>
      <c r="O117">
        <v>0</v>
      </c>
      <c r="P117">
        <v>93.4</v>
      </c>
      <c r="Q117">
        <v>5.4</v>
      </c>
      <c r="R117">
        <v>2.94</v>
      </c>
      <c r="S117">
        <v>2.5099999999999998</v>
      </c>
      <c r="T117">
        <v>4.55</v>
      </c>
      <c r="U117">
        <v>0.2</v>
      </c>
    </row>
    <row r="118" spans="1:21" x14ac:dyDescent="0.45">
      <c r="A118" t="s">
        <v>1199</v>
      </c>
      <c r="B118" t="s">
        <v>61</v>
      </c>
      <c r="C118">
        <v>1</v>
      </c>
      <c r="D118">
        <v>1</v>
      </c>
      <c r="E118">
        <v>0</v>
      </c>
      <c r="F118">
        <v>8</v>
      </c>
      <c r="G118">
        <v>1</v>
      </c>
      <c r="H118">
        <v>15</v>
      </c>
      <c r="I118">
        <v>10.8</v>
      </c>
      <c r="J118">
        <v>4.8</v>
      </c>
      <c r="K118">
        <v>0.6</v>
      </c>
      <c r="L118">
        <v>0.39100000000000001</v>
      </c>
      <c r="M118">
        <v>0.52600000000000002</v>
      </c>
      <c r="N118">
        <v>0.48899999999999999</v>
      </c>
      <c r="O118">
        <v>8.3000000000000004E-2</v>
      </c>
      <c r="P118">
        <v>94.8</v>
      </c>
      <c r="Q118">
        <v>4.2</v>
      </c>
      <c r="R118">
        <v>4.84</v>
      </c>
      <c r="S118">
        <v>3.47</v>
      </c>
      <c r="T118">
        <v>3.7</v>
      </c>
      <c r="U118">
        <v>0.2</v>
      </c>
    </row>
    <row r="119" spans="1:21" x14ac:dyDescent="0.45">
      <c r="A119" t="s">
        <v>1632</v>
      </c>
      <c r="B119" t="s">
        <v>20</v>
      </c>
      <c r="C119">
        <v>1</v>
      </c>
      <c r="D119">
        <v>0</v>
      </c>
      <c r="E119">
        <v>0</v>
      </c>
      <c r="F119">
        <v>11</v>
      </c>
      <c r="G119">
        <v>0</v>
      </c>
      <c r="H119">
        <v>10</v>
      </c>
      <c r="I119">
        <v>7.2</v>
      </c>
      <c r="J119">
        <v>2.7</v>
      </c>
      <c r="K119">
        <v>0</v>
      </c>
      <c r="L119">
        <v>0.25</v>
      </c>
      <c r="M119">
        <v>0.91700000000000004</v>
      </c>
      <c r="N119">
        <v>0.5</v>
      </c>
      <c r="O119">
        <v>0</v>
      </c>
      <c r="P119">
        <v>93.2</v>
      </c>
      <c r="Q119">
        <v>0.9</v>
      </c>
      <c r="R119">
        <v>3.33</v>
      </c>
      <c r="S119">
        <v>3.11</v>
      </c>
      <c r="T119">
        <v>4.47</v>
      </c>
      <c r="U119">
        <v>0.2</v>
      </c>
    </row>
    <row r="120" spans="1:21" x14ac:dyDescent="0.45">
      <c r="A120" t="s">
        <v>636</v>
      </c>
      <c r="B120" t="s">
        <v>49</v>
      </c>
      <c r="C120">
        <v>0</v>
      </c>
      <c r="D120">
        <v>0</v>
      </c>
      <c r="E120">
        <v>0</v>
      </c>
      <c r="F120">
        <v>2</v>
      </c>
      <c r="G120">
        <v>2</v>
      </c>
      <c r="H120">
        <v>12.1</v>
      </c>
      <c r="I120">
        <v>7.3</v>
      </c>
      <c r="J120">
        <v>4.38</v>
      </c>
      <c r="K120">
        <v>0</v>
      </c>
      <c r="L120">
        <v>0.34399999999999997</v>
      </c>
      <c r="M120">
        <v>0.84199999999999997</v>
      </c>
      <c r="N120">
        <v>0.71899999999999997</v>
      </c>
      <c r="O120">
        <v>0</v>
      </c>
      <c r="Q120">
        <v>2.19</v>
      </c>
      <c r="R120">
        <v>4.1399999999999997</v>
      </c>
      <c r="S120">
        <v>3.53</v>
      </c>
      <c r="T120">
        <v>3.75</v>
      </c>
      <c r="U120">
        <v>0.2</v>
      </c>
    </row>
    <row r="121" spans="1:21" x14ac:dyDescent="0.45">
      <c r="A121" t="s">
        <v>325</v>
      </c>
      <c r="B121" t="s">
        <v>72</v>
      </c>
      <c r="C121">
        <v>2</v>
      </c>
      <c r="D121">
        <v>2</v>
      </c>
      <c r="E121">
        <v>0</v>
      </c>
      <c r="F121">
        <v>5</v>
      </c>
      <c r="G121">
        <v>5</v>
      </c>
      <c r="H121">
        <v>27.2</v>
      </c>
      <c r="I121">
        <v>10.08</v>
      </c>
      <c r="J121">
        <v>2.93</v>
      </c>
      <c r="K121">
        <v>1.63</v>
      </c>
      <c r="L121">
        <v>0.28199999999999997</v>
      </c>
      <c r="M121">
        <v>0.77800000000000002</v>
      </c>
      <c r="N121">
        <v>0.35499999999999998</v>
      </c>
      <c r="O121">
        <v>0.16700000000000001</v>
      </c>
      <c r="P121">
        <v>91.8</v>
      </c>
      <c r="Q121">
        <v>3.9</v>
      </c>
      <c r="R121">
        <v>2.38</v>
      </c>
      <c r="S121">
        <v>4.29</v>
      </c>
      <c r="T121">
        <v>3.42</v>
      </c>
      <c r="U121">
        <v>0.2</v>
      </c>
    </row>
    <row r="122" spans="1:21" x14ac:dyDescent="0.45">
      <c r="A122" t="s">
        <v>1465</v>
      </c>
      <c r="B122" t="s">
        <v>24</v>
      </c>
      <c r="C122">
        <v>1</v>
      </c>
      <c r="D122">
        <v>0</v>
      </c>
      <c r="E122">
        <v>0</v>
      </c>
      <c r="F122">
        <v>8</v>
      </c>
      <c r="G122">
        <v>0</v>
      </c>
      <c r="H122">
        <v>11.2</v>
      </c>
      <c r="I122">
        <v>9.26</v>
      </c>
      <c r="J122">
        <v>1.54</v>
      </c>
      <c r="K122">
        <v>0.77</v>
      </c>
      <c r="L122">
        <v>0.154</v>
      </c>
      <c r="M122">
        <v>1</v>
      </c>
      <c r="N122">
        <v>0.51900000000000002</v>
      </c>
      <c r="O122">
        <v>0.16700000000000001</v>
      </c>
      <c r="P122">
        <v>92.1</v>
      </c>
      <c r="Q122">
        <v>0.77</v>
      </c>
      <c r="R122">
        <v>2.0299999999999998</v>
      </c>
      <c r="S122">
        <v>3.04</v>
      </c>
      <c r="T122">
        <v>2.62</v>
      </c>
      <c r="U122">
        <v>0.2</v>
      </c>
    </row>
    <row r="123" spans="1:21" x14ac:dyDescent="0.45">
      <c r="A123" t="s">
        <v>696</v>
      </c>
      <c r="B123" t="s">
        <v>58</v>
      </c>
      <c r="C123">
        <v>3</v>
      </c>
      <c r="D123">
        <v>1</v>
      </c>
      <c r="E123">
        <v>0</v>
      </c>
      <c r="F123">
        <v>4</v>
      </c>
      <c r="G123">
        <v>4</v>
      </c>
      <c r="H123">
        <v>22.1</v>
      </c>
      <c r="I123">
        <v>9.27</v>
      </c>
      <c r="J123">
        <v>2.82</v>
      </c>
      <c r="K123">
        <v>1.61</v>
      </c>
      <c r="L123">
        <v>0.29699999999999999</v>
      </c>
      <c r="M123">
        <v>0.57399999999999995</v>
      </c>
      <c r="N123">
        <v>0.54400000000000004</v>
      </c>
      <c r="O123">
        <v>0.2</v>
      </c>
      <c r="Q123">
        <v>5.24</v>
      </c>
      <c r="R123">
        <v>3.58</v>
      </c>
      <c r="S123">
        <v>4.42</v>
      </c>
      <c r="T123">
        <v>3.31</v>
      </c>
      <c r="U123">
        <v>0.2</v>
      </c>
    </row>
    <row r="124" spans="1:21" x14ac:dyDescent="0.45">
      <c r="A124" t="s">
        <v>1999</v>
      </c>
      <c r="B124" t="s">
        <v>42</v>
      </c>
      <c r="C124">
        <v>1</v>
      </c>
      <c r="D124">
        <v>0</v>
      </c>
      <c r="E124">
        <v>4</v>
      </c>
      <c r="F124">
        <v>10</v>
      </c>
      <c r="G124">
        <v>0</v>
      </c>
      <c r="H124">
        <v>10.1</v>
      </c>
      <c r="I124">
        <v>9.58</v>
      </c>
      <c r="J124">
        <v>1.74</v>
      </c>
      <c r="K124">
        <v>0.87</v>
      </c>
      <c r="L124">
        <v>0.3</v>
      </c>
      <c r="M124">
        <v>0.56599999999999995</v>
      </c>
      <c r="N124">
        <v>0.41899999999999998</v>
      </c>
      <c r="O124">
        <v>9.0999999999999998E-2</v>
      </c>
      <c r="P124">
        <v>96.2</v>
      </c>
      <c r="Q124">
        <v>3.48</v>
      </c>
      <c r="R124">
        <v>3.43</v>
      </c>
      <c r="S124">
        <v>2.92</v>
      </c>
      <c r="T124">
        <v>3.11</v>
      </c>
      <c r="U124">
        <v>0.2</v>
      </c>
    </row>
    <row r="125" spans="1:21" x14ac:dyDescent="0.45">
      <c r="A125" t="s">
        <v>602</v>
      </c>
      <c r="B125" t="s">
        <v>18</v>
      </c>
      <c r="C125">
        <v>1</v>
      </c>
      <c r="D125">
        <v>1</v>
      </c>
      <c r="E125">
        <v>0</v>
      </c>
      <c r="F125">
        <v>4</v>
      </c>
      <c r="G125">
        <v>4</v>
      </c>
      <c r="H125">
        <v>21.1</v>
      </c>
      <c r="I125">
        <v>5.48</v>
      </c>
      <c r="J125">
        <v>2.95</v>
      </c>
      <c r="K125">
        <v>0.84</v>
      </c>
      <c r="L125">
        <v>0.314</v>
      </c>
      <c r="M125">
        <v>0.70899999999999996</v>
      </c>
      <c r="N125">
        <v>0.47899999999999998</v>
      </c>
      <c r="O125">
        <v>7.6999999999999999E-2</v>
      </c>
      <c r="P125">
        <v>92.5</v>
      </c>
      <c r="Q125">
        <v>4.6399999999999997</v>
      </c>
      <c r="R125">
        <v>5.92</v>
      </c>
      <c r="S125">
        <v>4.1900000000000004</v>
      </c>
      <c r="T125">
        <v>4.63</v>
      </c>
      <c r="U125">
        <v>0.2</v>
      </c>
    </row>
    <row r="126" spans="1:21" x14ac:dyDescent="0.45">
      <c r="A126" t="s">
        <v>659</v>
      </c>
      <c r="B126" t="s">
        <v>28</v>
      </c>
      <c r="C126">
        <v>1</v>
      </c>
      <c r="D126">
        <v>1</v>
      </c>
      <c r="E126">
        <v>0</v>
      </c>
      <c r="F126">
        <v>3</v>
      </c>
      <c r="G126">
        <v>3</v>
      </c>
      <c r="H126">
        <v>11.2</v>
      </c>
      <c r="I126">
        <v>13.89</v>
      </c>
      <c r="J126">
        <v>4.63</v>
      </c>
      <c r="K126">
        <v>1.54</v>
      </c>
      <c r="L126">
        <v>0.375</v>
      </c>
      <c r="M126">
        <v>0.70399999999999996</v>
      </c>
      <c r="N126">
        <v>0.46200000000000002</v>
      </c>
      <c r="O126">
        <v>0.25</v>
      </c>
      <c r="P126">
        <v>98.8</v>
      </c>
      <c r="Q126">
        <v>5.4</v>
      </c>
      <c r="R126">
        <v>4.29</v>
      </c>
      <c r="S126">
        <v>3.89</v>
      </c>
      <c r="T126">
        <v>2.6</v>
      </c>
      <c r="U126">
        <v>0.2</v>
      </c>
    </row>
    <row r="127" spans="1:21" x14ac:dyDescent="0.45">
      <c r="A127" t="s">
        <v>623</v>
      </c>
      <c r="B127" t="s">
        <v>65</v>
      </c>
      <c r="C127">
        <v>0</v>
      </c>
      <c r="D127">
        <v>0</v>
      </c>
      <c r="E127">
        <v>1</v>
      </c>
      <c r="F127">
        <v>11</v>
      </c>
      <c r="G127">
        <v>0</v>
      </c>
      <c r="H127">
        <v>10.199999999999999</v>
      </c>
      <c r="I127">
        <v>6.75</v>
      </c>
      <c r="J127">
        <v>3.37</v>
      </c>
      <c r="K127">
        <v>0</v>
      </c>
      <c r="L127">
        <v>0.24099999999999999</v>
      </c>
      <c r="M127">
        <v>0.83299999999999996</v>
      </c>
      <c r="N127">
        <v>0.35699999999999998</v>
      </c>
      <c r="O127">
        <v>0</v>
      </c>
      <c r="P127">
        <v>95.1</v>
      </c>
      <c r="Q127">
        <v>1.69</v>
      </c>
      <c r="R127">
        <v>4.47</v>
      </c>
      <c r="S127">
        <v>3.11</v>
      </c>
      <c r="T127">
        <v>4.7699999999999996</v>
      </c>
      <c r="U127">
        <v>0.2</v>
      </c>
    </row>
    <row r="128" spans="1:21" x14ac:dyDescent="0.45">
      <c r="A128" t="s">
        <v>337</v>
      </c>
      <c r="B128" t="s">
        <v>40</v>
      </c>
      <c r="C128">
        <v>1</v>
      </c>
      <c r="D128">
        <v>1</v>
      </c>
      <c r="E128">
        <v>0</v>
      </c>
      <c r="F128">
        <v>4</v>
      </c>
      <c r="G128">
        <v>4</v>
      </c>
      <c r="H128">
        <v>20</v>
      </c>
      <c r="I128">
        <v>4.5</v>
      </c>
      <c r="J128">
        <v>2.25</v>
      </c>
      <c r="K128">
        <v>1.35</v>
      </c>
      <c r="L128">
        <v>0.18</v>
      </c>
      <c r="M128">
        <v>0.67600000000000005</v>
      </c>
      <c r="N128">
        <v>0.32800000000000001</v>
      </c>
      <c r="O128">
        <v>9.4E-2</v>
      </c>
      <c r="P128">
        <v>91.4</v>
      </c>
      <c r="Q128">
        <v>4.05</v>
      </c>
      <c r="R128">
        <v>4.29</v>
      </c>
      <c r="S128">
        <v>4.91</v>
      </c>
      <c r="T128">
        <v>5.14</v>
      </c>
      <c r="U128">
        <v>0.2</v>
      </c>
    </row>
    <row r="129" spans="1:21" x14ac:dyDescent="0.45">
      <c r="A129" t="s">
        <v>319</v>
      </c>
      <c r="B129" t="s">
        <v>44</v>
      </c>
      <c r="C129">
        <v>1</v>
      </c>
      <c r="D129">
        <v>3</v>
      </c>
      <c r="E129">
        <v>0</v>
      </c>
      <c r="F129">
        <v>4</v>
      </c>
      <c r="G129">
        <v>4</v>
      </c>
      <c r="H129">
        <v>22</v>
      </c>
      <c r="I129">
        <v>6.95</v>
      </c>
      <c r="J129">
        <v>3.27</v>
      </c>
      <c r="K129">
        <v>0.82</v>
      </c>
      <c r="L129">
        <v>0.23699999999999999</v>
      </c>
      <c r="M129">
        <v>0.67600000000000005</v>
      </c>
      <c r="N129">
        <v>0.56699999999999995</v>
      </c>
      <c r="O129">
        <v>0.11799999999999999</v>
      </c>
      <c r="P129">
        <v>96.4</v>
      </c>
      <c r="Q129">
        <v>4.09</v>
      </c>
      <c r="R129">
        <v>4.78</v>
      </c>
      <c r="S129">
        <v>4.07</v>
      </c>
      <c r="T129">
        <v>3.94</v>
      </c>
      <c r="U129">
        <v>0.2</v>
      </c>
    </row>
    <row r="130" spans="1:21" x14ac:dyDescent="0.45">
      <c r="A130" t="s">
        <v>662</v>
      </c>
      <c r="B130" t="s">
        <v>42</v>
      </c>
      <c r="C130">
        <v>1</v>
      </c>
      <c r="D130">
        <v>2</v>
      </c>
      <c r="E130">
        <v>0</v>
      </c>
      <c r="F130">
        <v>4</v>
      </c>
      <c r="G130">
        <v>4</v>
      </c>
      <c r="H130">
        <v>15.2</v>
      </c>
      <c r="I130">
        <v>7.47</v>
      </c>
      <c r="J130">
        <v>2.87</v>
      </c>
      <c r="K130">
        <v>1.1499999999999999</v>
      </c>
      <c r="L130">
        <v>0.33300000000000002</v>
      </c>
      <c r="M130">
        <v>0.70799999999999996</v>
      </c>
      <c r="N130">
        <v>0.41499999999999998</v>
      </c>
      <c r="O130">
        <v>9.0999999999999998E-2</v>
      </c>
      <c r="P130">
        <v>95.5</v>
      </c>
      <c r="Q130">
        <v>4.5999999999999996</v>
      </c>
      <c r="R130">
        <v>4.1399999999999997</v>
      </c>
      <c r="S130">
        <v>4.16</v>
      </c>
      <c r="T130">
        <v>4.42</v>
      </c>
      <c r="U130">
        <v>0.2</v>
      </c>
    </row>
    <row r="131" spans="1:21" x14ac:dyDescent="0.45">
      <c r="A131" t="s">
        <v>593</v>
      </c>
      <c r="B131" t="s">
        <v>58</v>
      </c>
      <c r="C131">
        <v>0</v>
      </c>
      <c r="D131">
        <v>0</v>
      </c>
      <c r="E131">
        <v>0</v>
      </c>
      <c r="F131">
        <v>9</v>
      </c>
      <c r="G131">
        <v>0</v>
      </c>
      <c r="H131">
        <v>15.2</v>
      </c>
      <c r="I131">
        <v>6.89</v>
      </c>
      <c r="J131">
        <v>3.45</v>
      </c>
      <c r="K131">
        <v>0.56999999999999995</v>
      </c>
      <c r="L131">
        <v>0.24399999999999999</v>
      </c>
      <c r="M131">
        <v>0.78300000000000003</v>
      </c>
      <c r="N131">
        <v>0.35599999999999998</v>
      </c>
      <c r="O131">
        <v>5.6000000000000001E-2</v>
      </c>
      <c r="Q131">
        <v>2.2999999999999998</v>
      </c>
      <c r="R131">
        <v>5.14</v>
      </c>
      <c r="S131">
        <v>3.65</v>
      </c>
      <c r="T131">
        <v>4.3899999999999997</v>
      </c>
      <c r="U131">
        <v>0.2</v>
      </c>
    </row>
    <row r="132" spans="1:21" x14ac:dyDescent="0.45">
      <c r="A132" t="s">
        <v>2105</v>
      </c>
      <c r="B132" t="s">
        <v>76</v>
      </c>
      <c r="C132">
        <v>2</v>
      </c>
      <c r="D132">
        <v>0</v>
      </c>
      <c r="E132">
        <v>0</v>
      </c>
      <c r="F132">
        <v>12</v>
      </c>
      <c r="G132">
        <v>0</v>
      </c>
      <c r="H132">
        <v>11</v>
      </c>
      <c r="I132">
        <v>4.91</v>
      </c>
      <c r="J132">
        <v>4.09</v>
      </c>
      <c r="K132">
        <v>0</v>
      </c>
      <c r="L132">
        <v>0.24199999999999999</v>
      </c>
      <c r="M132">
        <v>0.76900000000000002</v>
      </c>
      <c r="N132">
        <v>0.42399999999999999</v>
      </c>
      <c r="O132">
        <v>0</v>
      </c>
      <c r="P132">
        <v>92.2</v>
      </c>
      <c r="Q132">
        <v>1.64</v>
      </c>
      <c r="R132">
        <v>4.5599999999999996</v>
      </c>
      <c r="S132">
        <v>3.48</v>
      </c>
      <c r="T132">
        <v>4.97</v>
      </c>
      <c r="U132">
        <v>0.2</v>
      </c>
    </row>
    <row r="133" spans="1:21" x14ac:dyDescent="0.45">
      <c r="A133" t="s">
        <v>1570</v>
      </c>
      <c r="B133" t="s">
        <v>104</v>
      </c>
      <c r="C133">
        <v>1</v>
      </c>
      <c r="D133">
        <v>0</v>
      </c>
      <c r="E133">
        <v>0</v>
      </c>
      <c r="F133">
        <v>9</v>
      </c>
      <c r="G133">
        <v>0</v>
      </c>
      <c r="H133">
        <v>10</v>
      </c>
      <c r="I133">
        <v>5.4</v>
      </c>
      <c r="J133">
        <v>2.7</v>
      </c>
      <c r="K133">
        <v>0</v>
      </c>
      <c r="L133">
        <v>0.24099999999999999</v>
      </c>
      <c r="M133">
        <v>0.8</v>
      </c>
      <c r="N133">
        <v>0.60699999999999998</v>
      </c>
      <c r="O133">
        <v>0</v>
      </c>
      <c r="P133">
        <v>95</v>
      </c>
      <c r="Q133">
        <v>1.8</v>
      </c>
      <c r="R133">
        <v>3.53</v>
      </c>
      <c r="S133">
        <v>2.91</v>
      </c>
      <c r="T133">
        <v>3.86</v>
      </c>
      <c r="U133">
        <v>0.1</v>
      </c>
    </row>
    <row r="134" spans="1:21" x14ac:dyDescent="0.45">
      <c r="A134" t="s">
        <v>1306</v>
      </c>
      <c r="B134" t="s">
        <v>40</v>
      </c>
      <c r="C134">
        <v>1</v>
      </c>
      <c r="D134">
        <v>0</v>
      </c>
      <c r="E134">
        <v>1</v>
      </c>
      <c r="F134">
        <v>10</v>
      </c>
      <c r="G134">
        <v>0</v>
      </c>
      <c r="H134">
        <v>10.1</v>
      </c>
      <c r="I134">
        <v>6.1</v>
      </c>
      <c r="J134">
        <v>2.61</v>
      </c>
      <c r="K134">
        <v>0</v>
      </c>
      <c r="L134">
        <v>0.25800000000000001</v>
      </c>
      <c r="M134">
        <v>0.75</v>
      </c>
      <c r="N134">
        <v>0.71</v>
      </c>
      <c r="O134">
        <v>0</v>
      </c>
      <c r="Q134">
        <v>1.74</v>
      </c>
      <c r="R134">
        <v>3.98</v>
      </c>
      <c r="S134">
        <v>3.01</v>
      </c>
      <c r="T134">
        <v>3.67</v>
      </c>
      <c r="U134">
        <v>0.1</v>
      </c>
    </row>
    <row r="135" spans="1:21" x14ac:dyDescent="0.45">
      <c r="A135" t="s">
        <v>331</v>
      </c>
      <c r="B135" t="s">
        <v>26</v>
      </c>
      <c r="C135">
        <v>2</v>
      </c>
      <c r="D135">
        <v>3</v>
      </c>
      <c r="E135">
        <v>0</v>
      </c>
      <c r="F135">
        <v>5</v>
      </c>
      <c r="G135">
        <v>5</v>
      </c>
      <c r="H135">
        <v>27.2</v>
      </c>
      <c r="I135">
        <v>8.4600000000000009</v>
      </c>
      <c r="J135">
        <v>4.55</v>
      </c>
      <c r="K135">
        <v>1.3</v>
      </c>
      <c r="L135">
        <v>0.34200000000000003</v>
      </c>
      <c r="M135">
        <v>0.76100000000000001</v>
      </c>
      <c r="N135">
        <v>0.38800000000000001</v>
      </c>
      <c r="O135">
        <v>0.14299999999999999</v>
      </c>
      <c r="P135">
        <v>93.5</v>
      </c>
      <c r="Q135">
        <v>3.9</v>
      </c>
      <c r="R135">
        <v>5.59</v>
      </c>
      <c r="S135">
        <v>4.83</v>
      </c>
      <c r="T135">
        <v>4.33</v>
      </c>
      <c r="U135">
        <v>0.1</v>
      </c>
    </row>
    <row r="136" spans="1:21" x14ac:dyDescent="0.45">
      <c r="A136" t="s">
        <v>339</v>
      </c>
      <c r="B136" t="s">
        <v>97</v>
      </c>
      <c r="C136">
        <v>2</v>
      </c>
      <c r="D136">
        <v>0</v>
      </c>
      <c r="E136">
        <v>0</v>
      </c>
      <c r="F136">
        <v>5</v>
      </c>
      <c r="G136">
        <v>5</v>
      </c>
      <c r="H136">
        <v>24.1</v>
      </c>
      <c r="I136">
        <v>9.6199999999999992</v>
      </c>
      <c r="J136">
        <v>4.4400000000000004</v>
      </c>
      <c r="K136">
        <v>1.48</v>
      </c>
      <c r="L136">
        <v>0.33800000000000002</v>
      </c>
      <c r="M136">
        <v>0.81399999999999995</v>
      </c>
      <c r="N136">
        <v>0.371</v>
      </c>
      <c r="O136">
        <v>0.13800000000000001</v>
      </c>
      <c r="P136">
        <v>94.3</v>
      </c>
      <c r="Q136">
        <v>4.4400000000000004</v>
      </c>
      <c r="R136">
        <v>7.02</v>
      </c>
      <c r="S136">
        <v>4.8099999999999996</v>
      </c>
      <c r="T136">
        <v>4.3</v>
      </c>
      <c r="U136">
        <v>0.1</v>
      </c>
    </row>
    <row r="137" spans="1:21" x14ac:dyDescent="0.45">
      <c r="A137" t="s">
        <v>577</v>
      </c>
      <c r="B137" t="s">
        <v>61</v>
      </c>
      <c r="C137">
        <v>0</v>
      </c>
      <c r="D137">
        <v>0</v>
      </c>
      <c r="E137">
        <v>2</v>
      </c>
      <c r="F137">
        <v>6</v>
      </c>
      <c r="G137">
        <v>0</v>
      </c>
      <c r="H137">
        <v>13</v>
      </c>
      <c r="I137">
        <v>5.54</v>
      </c>
      <c r="J137">
        <v>0.69</v>
      </c>
      <c r="K137">
        <v>0.69</v>
      </c>
      <c r="L137">
        <v>0.22500000000000001</v>
      </c>
      <c r="M137">
        <v>0.72899999999999998</v>
      </c>
      <c r="N137">
        <v>0.27500000000000002</v>
      </c>
      <c r="O137">
        <v>0.05</v>
      </c>
      <c r="P137">
        <v>93.8</v>
      </c>
      <c r="Q137">
        <v>2.77</v>
      </c>
      <c r="R137">
        <v>3.65</v>
      </c>
      <c r="S137">
        <v>3.21</v>
      </c>
      <c r="T137">
        <v>4.3</v>
      </c>
      <c r="U137">
        <v>0.1</v>
      </c>
    </row>
    <row r="138" spans="1:21" x14ac:dyDescent="0.45">
      <c r="A138" t="s">
        <v>846</v>
      </c>
      <c r="B138" t="s">
        <v>18</v>
      </c>
      <c r="C138">
        <v>0</v>
      </c>
      <c r="D138">
        <v>2</v>
      </c>
      <c r="E138">
        <v>0</v>
      </c>
      <c r="F138">
        <v>3</v>
      </c>
      <c r="G138">
        <v>3</v>
      </c>
      <c r="H138">
        <v>15.1</v>
      </c>
      <c r="I138">
        <v>7.63</v>
      </c>
      <c r="J138">
        <v>1.76</v>
      </c>
      <c r="K138">
        <v>1.76</v>
      </c>
      <c r="L138">
        <v>0.313</v>
      </c>
      <c r="M138">
        <v>0.59499999999999997</v>
      </c>
      <c r="N138">
        <v>0.373</v>
      </c>
      <c r="O138">
        <v>0.13</v>
      </c>
      <c r="P138">
        <v>93</v>
      </c>
      <c r="Q138">
        <v>5.87</v>
      </c>
      <c r="R138">
        <v>7.24</v>
      </c>
      <c r="S138">
        <v>4.6399999999999997</v>
      </c>
      <c r="T138">
        <v>4.1399999999999997</v>
      </c>
      <c r="U138">
        <v>0.1</v>
      </c>
    </row>
    <row r="139" spans="1:21" x14ac:dyDescent="0.45">
      <c r="A139" t="s">
        <v>579</v>
      </c>
      <c r="B139" t="s">
        <v>32</v>
      </c>
      <c r="C139">
        <v>3</v>
      </c>
      <c r="D139">
        <v>1</v>
      </c>
      <c r="E139">
        <v>0</v>
      </c>
      <c r="F139">
        <v>10</v>
      </c>
      <c r="G139">
        <v>0</v>
      </c>
      <c r="H139">
        <v>10</v>
      </c>
      <c r="I139">
        <v>10.8</v>
      </c>
      <c r="J139">
        <v>0</v>
      </c>
      <c r="K139">
        <v>1.8</v>
      </c>
      <c r="L139">
        <v>0.1</v>
      </c>
      <c r="M139">
        <v>1</v>
      </c>
      <c r="N139">
        <v>0.318</v>
      </c>
      <c r="O139">
        <v>0.16700000000000001</v>
      </c>
      <c r="P139">
        <v>95.3</v>
      </c>
      <c r="Q139">
        <v>1.8</v>
      </c>
      <c r="R139">
        <v>1.3</v>
      </c>
      <c r="S139">
        <v>3.41</v>
      </c>
      <c r="T139">
        <v>2.44</v>
      </c>
      <c r="U139">
        <v>0.1</v>
      </c>
    </row>
    <row r="140" spans="1:21" x14ac:dyDescent="0.45">
      <c r="A140" t="s">
        <v>336</v>
      </c>
      <c r="B140" t="s">
        <v>119</v>
      </c>
      <c r="C140">
        <v>1</v>
      </c>
      <c r="D140">
        <v>0</v>
      </c>
      <c r="E140">
        <v>0</v>
      </c>
      <c r="F140">
        <v>4</v>
      </c>
      <c r="G140">
        <v>4</v>
      </c>
      <c r="H140">
        <v>20.2</v>
      </c>
      <c r="I140">
        <v>8.27</v>
      </c>
      <c r="J140">
        <v>3.05</v>
      </c>
      <c r="K140">
        <v>1.74</v>
      </c>
      <c r="L140">
        <v>0.24099999999999999</v>
      </c>
      <c r="M140">
        <v>0.876</v>
      </c>
      <c r="N140">
        <v>0.36699999999999999</v>
      </c>
      <c r="O140">
        <v>0.129</v>
      </c>
      <c r="P140">
        <v>92.5</v>
      </c>
      <c r="Q140">
        <v>2.1800000000000002</v>
      </c>
      <c r="R140">
        <v>4.71</v>
      </c>
      <c r="S140">
        <v>4.9000000000000004</v>
      </c>
      <c r="T140">
        <v>4.43</v>
      </c>
      <c r="U140">
        <v>0.1</v>
      </c>
    </row>
    <row r="141" spans="1:21" x14ac:dyDescent="0.45">
      <c r="A141" t="s">
        <v>2018</v>
      </c>
      <c r="B141" t="s">
        <v>97</v>
      </c>
      <c r="C141">
        <v>2</v>
      </c>
      <c r="D141">
        <v>0</v>
      </c>
      <c r="E141">
        <v>0</v>
      </c>
      <c r="F141">
        <v>12</v>
      </c>
      <c r="G141">
        <v>0</v>
      </c>
      <c r="H141">
        <v>10.199999999999999</v>
      </c>
      <c r="I141">
        <v>12.66</v>
      </c>
      <c r="J141">
        <v>2.5299999999999998</v>
      </c>
      <c r="K141">
        <v>0.84</v>
      </c>
      <c r="L141">
        <v>0.182</v>
      </c>
      <c r="M141">
        <v>0.93</v>
      </c>
      <c r="N141">
        <v>0.318</v>
      </c>
      <c r="O141">
        <v>8.3000000000000004E-2</v>
      </c>
      <c r="P141">
        <v>92</v>
      </c>
      <c r="Q141">
        <v>1.69</v>
      </c>
      <c r="R141">
        <v>1.72</v>
      </c>
      <c r="S141">
        <v>3.02</v>
      </c>
      <c r="T141">
        <v>3.33</v>
      </c>
      <c r="U141">
        <v>0.1</v>
      </c>
    </row>
    <row r="142" spans="1:21" x14ac:dyDescent="0.45">
      <c r="A142" t="s">
        <v>2106</v>
      </c>
      <c r="B142" t="s">
        <v>97</v>
      </c>
      <c r="C142">
        <v>1</v>
      </c>
      <c r="D142">
        <v>0</v>
      </c>
      <c r="E142">
        <v>0</v>
      </c>
      <c r="F142">
        <v>11</v>
      </c>
      <c r="G142">
        <v>0</v>
      </c>
      <c r="H142">
        <v>11.1</v>
      </c>
      <c r="I142">
        <v>8.74</v>
      </c>
      <c r="J142">
        <v>3.97</v>
      </c>
      <c r="K142">
        <v>0</v>
      </c>
      <c r="L142">
        <v>0.12</v>
      </c>
      <c r="M142">
        <v>0.88900000000000001</v>
      </c>
      <c r="N142">
        <v>0.375</v>
      </c>
      <c r="O142">
        <v>0</v>
      </c>
      <c r="P142">
        <v>95.4</v>
      </c>
      <c r="Q142">
        <v>0.79</v>
      </c>
      <c r="R142">
        <v>3.55</v>
      </c>
      <c r="S142">
        <v>2.85</v>
      </c>
      <c r="T142">
        <v>4.42</v>
      </c>
      <c r="U142">
        <v>0.1</v>
      </c>
    </row>
    <row r="143" spans="1:21" x14ac:dyDescent="0.45">
      <c r="A143" t="s">
        <v>554</v>
      </c>
      <c r="B143" t="s">
        <v>46</v>
      </c>
      <c r="C143">
        <v>1</v>
      </c>
      <c r="D143">
        <v>0</v>
      </c>
      <c r="E143">
        <v>0</v>
      </c>
      <c r="F143">
        <v>11</v>
      </c>
      <c r="G143">
        <v>0</v>
      </c>
      <c r="H143">
        <v>12.1</v>
      </c>
      <c r="I143">
        <v>8.0299999999999994</v>
      </c>
      <c r="J143">
        <v>2.92</v>
      </c>
      <c r="K143">
        <v>0.73</v>
      </c>
      <c r="L143">
        <v>0.22900000000000001</v>
      </c>
      <c r="M143">
        <v>0.86199999999999999</v>
      </c>
      <c r="N143">
        <v>0.371</v>
      </c>
      <c r="O143">
        <v>7.0999999999999994E-2</v>
      </c>
      <c r="Q143">
        <v>1.46</v>
      </c>
      <c r="R143">
        <v>4.68</v>
      </c>
      <c r="S143">
        <v>3.45</v>
      </c>
      <c r="T143">
        <v>3.94</v>
      </c>
      <c r="U143">
        <v>0.1</v>
      </c>
    </row>
    <row r="144" spans="1:21" x14ac:dyDescent="0.45">
      <c r="A144" t="s">
        <v>1675</v>
      </c>
      <c r="B144" t="s">
        <v>44</v>
      </c>
      <c r="C144">
        <v>0</v>
      </c>
      <c r="D144">
        <v>1</v>
      </c>
      <c r="E144">
        <v>0</v>
      </c>
      <c r="F144">
        <v>11</v>
      </c>
      <c r="G144">
        <v>0</v>
      </c>
      <c r="H144">
        <v>11</v>
      </c>
      <c r="I144">
        <v>12.27</v>
      </c>
      <c r="J144">
        <v>4.09</v>
      </c>
      <c r="K144">
        <v>0.82</v>
      </c>
      <c r="L144">
        <v>0.182</v>
      </c>
      <c r="M144">
        <v>0.23300000000000001</v>
      </c>
      <c r="N144">
        <v>0.60899999999999999</v>
      </c>
      <c r="O144">
        <v>0.125</v>
      </c>
      <c r="P144">
        <v>96.8</v>
      </c>
      <c r="Q144">
        <v>5.73</v>
      </c>
      <c r="R144">
        <v>2.52</v>
      </c>
      <c r="S144">
        <v>3.02</v>
      </c>
      <c r="T144">
        <v>2.83</v>
      </c>
      <c r="U144">
        <v>0.1</v>
      </c>
    </row>
    <row r="145" spans="1:21" x14ac:dyDescent="0.45">
      <c r="A145" t="s">
        <v>332</v>
      </c>
      <c r="B145" t="s">
        <v>81</v>
      </c>
      <c r="C145">
        <v>0</v>
      </c>
      <c r="D145">
        <v>3</v>
      </c>
      <c r="E145">
        <v>0</v>
      </c>
      <c r="F145">
        <v>4</v>
      </c>
      <c r="G145">
        <v>4</v>
      </c>
      <c r="H145">
        <v>22.1</v>
      </c>
      <c r="I145">
        <v>6.04</v>
      </c>
      <c r="J145">
        <v>3.22</v>
      </c>
      <c r="K145">
        <v>1.21</v>
      </c>
      <c r="L145">
        <v>0.41799999999999998</v>
      </c>
      <c r="M145">
        <v>0.60299999999999998</v>
      </c>
      <c r="N145">
        <v>0.49399999999999999</v>
      </c>
      <c r="O145">
        <v>0.15</v>
      </c>
      <c r="P145">
        <v>91.8</v>
      </c>
      <c r="Q145">
        <v>8.06</v>
      </c>
      <c r="R145">
        <v>6.68</v>
      </c>
      <c r="S145">
        <v>4.68</v>
      </c>
      <c r="T145">
        <v>4.16</v>
      </c>
      <c r="U145">
        <v>0.1</v>
      </c>
    </row>
    <row r="146" spans="1:21" x14ac:dyDescent="0.45">
      <c r="A146" t="s">
        <v>1008</v>
      </c>
      <c r="B146" t="s">
        <v>35</v>
      </c>
      <c r="C146">
        <v>2</v>
      </c>
      <c r="D146">
        <v>1</v>
      </c>
      <c r="E146">
        <v>0</v>
      </c>
      <c r="F146">
        <v>7</v>
      </c>
      <c r="G146">
        <v>1</v>
      </c>
      <c r="H146">
        <v>14.2</v>
      </c>
      <c r="I146">
        <v>9.1999999999999993</v>
      </c>
      <c r="J146">
        <v>3.68</v>
      </c>
      <c r="K146">
        <v>0.61</v>
      </c>
      <c r="L146">
        <v>0.4</v>
      </c>
      <c r="M146">
        <v>0.67800000000000005</v>
      </c>
      <c r="N146">
        <v>0.53700000000000003</v>
      </c>
      <c r="O146">
        <v>0.16700000000000001</v>
      </c>
      <c r="P146">
        <v>95</v>
      </c>
      <c r="Q146">
        <v>5.52</v>
      </c>
      <c r="R146">
        <v>4.53</v>
      </c>
      <c r="S146">
        <v>3.68</v>
      </c>
      <c r="T146">
        <v>3.35</v>
      </c>
      <c r="U146">
        <v>0.1</v>
      </c>
    </row>
    <row r="147" spans="1:21" x14ac:dyDescent="0.45">
      <c r="A147" t="s">
        <v>1676</v>
      </c>
      <c r="B147" t="s">
        <v>35</v>
      </c>
      <c r="C147">
        <v>0</v>
      </c>
      <c r="D147">
        <v>0</v>
      </c>
      <c r="E147">
        <v>0</v>
      </c>
      <c r="F147">
        <v>9</v>
      </c>
      <c r="G147">
        <v>0</v>
      </c>
      <c r="H147">
        <v>13.1</v>
      </c>
      <c r="I147">
        <v>7.43</v>
      </c>
      <c r="J147">
        <v>4.7300000000000004</v>
      </c>
      <c r="K147">
        <v>0</v>
      </c>
      <c r="L147">
        <v>0.29699999999999999</v>
      </c>
      <c r="M147">
        <v>0.83299999999999996</v>
      </c>
      <c r="N147">
        <v>0.67600000000000005</v>
      </c>
      <c r="O147">
        <v>0</v>
      </c>
      <c r="P147">
        <v>97.7</v>
      </c>
      <c r="Q147">
        <v>2.0299999999999998</v>
      </c>
      <c r="R147">
        <v>3.33</v>
      </c>
      <c r="S147">
        <v>3.13</v>
      </c>
      <c r="T147">
        <v>3.85</v>
      </c>
      <c r="U147">
        <v>0.1</v>
      </c>
    </row>
    <row r="148" spans="1:21" x14ac:dyDescent="0.45">
      <c r="A148" t="s">
        <v>1598</v>
      </c>
      <c r="B148" t="s">
        <v>22</v>
      </c>
      <c r="C148">
        <v>1</v>
      </c>
      <c r="D148">
        <v>0</v>
      </c>
      <c r="E148">
        <v>1</v>
      </c>
      <c r="F148">
        <v>7</v>
      </c>
      <c r="G148">
        <v>0</v>
      </c>
      <c r="H148">
        <v>10</v>
      </c>
      <c r="I148">
        <v>6.3</v>
      </c>
      <c r="J148">
        <v>3.6</v>
      </c>
      <c r="K148">
        <v>0</v>
      </c>
      <c r="L148">
        <v>0.28599999999999998</v>
      </c>
      <c r="M148">
        <v>0.5</v>
      </c>
      <c r="N148">
        <v>0.37</v>
      </c>
      <c r="O148">
        <v>0</v>
      </c>
      <c r="P148">
        <v>96.4</v>
      </c>
      <c r="Q148">
        <v>5.4</v>
      </c>
      <c r="R148">
        <v>2.5</v>
      </c>
      <c r="S148">
        <v>3.01</v>
      </c>
      <c r="T148">
        <v>4.37</v>
      </c>
      <c r="U148">
        <v>0.1</v>
      </c>
    </row>
    <row r="149" spans="1:21" x14ac:dyDescent="0.45">
      <c r="A149" t="s">
        <v>344</v>
      </c>
      <c r="B149" t="s">
        <v>51</v>
      </c>
      <c r="C149">
        <v>3</v>
      </c>
      <c r="D149">
        <v>1</v>
      </c>
      <c r="E149">
        <v>0</v>
      </c>
      <c r="F149">
        <v>5</v>
      </c>
      <c r="G149">
        <v>5</v>
      </c>
      <c r="H149">
        <v>31.1</v>
      </c>
      <c r="I149">
        <v>7.47</v>
      </c>
      <c r="J149">
        <v>2.87</v>
      </c>
      <c r="K149">
        <v>1.72</v>
      </c>
      <c r="L149">
        <v>0.217</v>
      </c>
      <c r="M149">
        <v>0.85899999999999999</v>
      </c>
      <c r="N149">
        <v>0.48899999999999999</v>
      </c>
      <c r="O149">
        <v>0.19400000000000001</v>
      </c>
      <c r="P149">
        <v>91.5</v>
      </c>
      <c r="Q149">
        <v>3.16</v>
      </c>
      <c r="R149">
        <v>4.32</v>
      </c>
      <c r="S149">
        <v>4.99</v>
      </c>
      <c r="T149">
        <v>3.85</v>
      </c>
      <c r="U149">
        <v>0.1</v>
      </c>
    </row>
    <row r="150" spans="1:21" x14ac:dyDescent="0.45">
      <c r="A150" t="s">
        <v>338</v>
      </c>
      <c r="B150" t="s">
        <v>44</v>
      </c>
      <c r="C150">
        <v>2</v>
      </c>
      <c r="D150">
        <v>1</v>
      </c>
      <c r="E150">
        <v>0</v>
      </c>
      <c r="F150">
        <v>5</v>
      </c>
      <c r="G150">
        <v>5</v>
      </c>
      <c r="H150">
        <v>27</v>
      </c>
      <c r="I150">
        <v>8</v>
      </c>
      <c r="J150">
        <v>1.67</v>
      </c>
      <c r="K150">
        <v>1.67</v>
      </c>
      <c r="L150">
        <v>0.33300000000000002</v>
      </c>
      <c r="M150">
        <v>0.74199999999999999</v>
      </c>
      <c r="N150">
        <v>0.36099999999999999</v>
      </c>
      <c r="O150">
        <v>0.122</v>
      </c>
      <c r="P150">
        <v>93.5</v>
      </c>
      <c r="Q150">
        <v>5</v>
      </c>
      <c r="R150">
        <v>4.17</v>
      </c>
      <c r="S150">
        <v>4.6100000000000003</v>
      </c>
      <c r="T150">
        <v>4.2699999999999996</v>
      </c>
      <c r="U150">
        <v>0.1</v>
      </c>
    </row>
    <row r="151" spans="1:21" x14ac:dyDescent="0.45">
      <c r="A151" t="s">
        <v>571</v>
      </c>
      <c r="B151" t="s">
        <v>104</v>
      </c>
      <c r="C151">
        <v>3</v>
      </c>
      <c r="D151">
        <v>2</v>
      </c>
      <c r="E151">
        <v>0</v>
      </c>
      <c r="F151">
        <v>8</v>
      </c>
      <c r="G151">
        <v>0</v>
      </c>
      <c r="H151">
        <v>10.1</v>
      </c>
      <c r="I151">
        <v>7.84</v>
      </c>
      <c r="J151">
        <v>1.74</v>
      </c>
      <c r="K151">
        <v>0.87</v>
      </c>
      <c r="L151">
        <v>0.111</v>
      </c>
      <c r="M151">
        <v>0.71399999999999997</v>
      </c>
      <c r="N151">
        <v>0.35699999999999998</v>
      </c>
      <c r="O151">
        <v>7.6999999999999999E-2</v>
      </c>
      <c r="P151">
        <v>93.4</v>
      </c>
      <c r="Q151">
        <v>1.74</v>
      </c>
      <c r="R151">
        <v>2.94</v>
      </c>
      <c r="S151">
        <v>3.59</v>
      </c>
      <c r="T151">
        <v>4.05</v>
      </c>
      <c r="U151">
        <v>0.1</v>
      </c>
    </row>
    <row r="152" spans="1:21" x14ac:dyDescent="0.45">
      <c r="A152" t="s">
        <v>628</v>
      </c>
      <c r="B152" t="s">
        <v>76</v>
      </c>
      <c r="C152">
        <v>1</v>
      </c>
      <c r="D152">
        <v>0</v>
      </c>
      <c r="E152">
        <v>0</v>
      </c>
      <c r="F152">
        <v>12</v>
      </c>
      <c r="G152">
        <v>0</v>
      </c>
      <c r="H152">
        <v>11</v>
      </c>
      <c r="I152">
        <v>3.27</v>
      </c>
      <c r="J152">
        <v>1.64</v>
      </c>
      <c r="K152">
        <v>0</v>
      </c>
      <c r="L152">
        <v>0.14699999999999999</v>
      </c>
      <c r="M152">
        <v>0.77800000000000002</v>
      </c>
      <c r="N152">
        <v>0.5</v>
      </c>
      <c r="O152">
        <v>0</v>
      </c>
      <c r="P152">
        <v>94.9</v>
      </c>
      <c r="Q152">
        <v>0.82</v>
      </c>
      <c r="R152">
        <v>4.2</v>
      </c>
      <c r="S152">
        <v>3.57</v>
      </c>
      <c r="T152">
        <v>5.3</v>
      </c>
      <c r="U152">
        <v>0.1</v>
      </c>
    </row>
    <row r="153" spans="1:21" x14ac:dyDescent="0.45">
      <c r="A153" t="s">
        <v>2019</v>
      </c>
      <c r="B153" t="s">
        <v>49</v>
      </c>
      <c r="C153">
        <v>1</v>
      </c>
      <c r="D153">
        <v>2</v>
      </c>
      <c r="E153">
        <v>0</v>
      </c>
      <c r="F153">
        <v>10</v>
      </c>
      <c r="G153">
        <v>0</v>
      </c>
      <c r="H153">
        <v>12</v>
      </c>
      <c r="I153">
        <v>5.25</v>
      </c>
      <c r="J153">
        <v>1.5</v>
      </c>
      <c r="K153">
        <v>0.75</v>
      </c>
      <c r="L153">
        <v>0.22900000000000001</v>
      </c>
      <c r="M153">
        <v>0.625</v>
      </c>
      <c r="N153">
        <v>0.52800000000000002</v>
      </c>
      <c r="O153">
        <v>7.6999999999999999E-2</v>
      </c>
      <c r="P153">
        <v>91.2</v>
      </c>
      <c r="Q153">
        <v>2.25</v>
      </c>
      <c r="R153">
        <v>2.0299999999999998</v>
      </c>
      <c r="S153">
        <v>3.62</v>
      </c>
      <c r="T153">
        <v>4.0199999999999996</v>
      </c>
      <c r="U153">
        <v>0.1</v>
      </c>
    </row>
    <row r="154" spans="1:21" x14ac:dyDescent="0.45">
      <c r="A154" t="s">
        <v>589</v>
      </c>
      <c r="B154" t="s">
        <v>81</v>
      </c>
      <c r="C154">
        <v>0</v>
      </c>
      <c r="D154">
        <v>0</v>
      </c>
      <c r="E154">
        <v>0</v>
      </c>
      <c r="F154">
        <v>10</v>
      </c>
      <c r="G154">
        <v>0</v>
      </c>
      <c r="H154">
        <v>10</v>
      </c>
      <c r="I154">
        <v>8.1</v>
      </c>
      <c r="J154">
        <v>5.4</v>
      </c>
      <c r="K154">
        <v>0</v>
      </c>
      <c r="L154">
        <v>0.26900000000000002</v>
      </c>
      <c r="M154">
        <v>0.92300000000000004</v>
      </c>
      <c r="N154">
        <v>0.53800000000000003</v>
      </c>
      <c r="O154">
        <v>0</v>
      </c>
      <c r="P154">
        <v>90.1</v>
      </c>
      <c r="Q154">
        <v>0.9</v>
      </c>
      <c r="R154">
        <v>3.5</v>
      </c>
      <c r="S154">
        <v>3.21</v>
      </c>
      <c r="T154">
        <v>4.0199999999999996</v>
      </c>
      <c r="U154">
        <v>0.1</v>
      </c>
    </row>
    <row r="155" spans="1:21" x14ac:dyDescent="0.45">
      <c r="A155" t="s">
        <v>330</v>
      </c>
      <c r="B155" t="s">
        <v>65</v>
      </c>
      <c r="C155">
        <v>1</v>
      </c>
      <c r="D155">
        <v>1</v>
      </c>
      <c r="E155">
        <v>0</v>
      </c>
      <c r="F155">
        <v>4</v>
      </c>
      <c r="G155">
        <v>4</v>
      </c>
      <c r="H155">
        <v>20.2</v>
      </c>
      <c r="I155">
        <v>6.97</v>
      </c>
      <c r="J155">
        <v>4.79</v>
      </c>
      <c r="K155">
        <v>0.87</v>
      </c>
      <c r="L155">
        <v>0.28999999999999998</v>
      </c>
      <c r="M155">
        <v>0.85099999999999998</v>
      </c>
      <c r="N155">
        <v>0.438</v>
      </c>
      <c r="O155">
        <v>8.6999999999999994E-2</v>
      </c>
      <c r="P155">
        <v>90.1</v>
      </c>
      <c r="Q155">
        <v>3.05</v>
      </c>
      <c r="R155">
        <v>6.55</v>
      </c>
      <c r="S155">
        <v>4.51</v>
      </c>
      <c r="T155">
        <v>4.7699999999999996</v>
      </c>
      <c r="U155">
        <v>0.1</v>
      </c>
    </row>
    <row r="156" spans="1:21" x14ac:dyDescent="0.45">
      <c r="A156" t="s">
        <v>343</v>
      </c>
      <c r="B156" t="s">
        <v>58</v>
      </c>
      <c r="C156">
        <v>2</v>
      </c>
      <c r="D156">
        <v>2</v>
      </c>
      <c r="E156">
        <v>0</v>
      </c>
      <c r="F156">
        <v>5</v>
      </c>
      <c r="G156">
        <v>5</v>
      </c>
      <c r="H156">
        <v>19.100000000000001</v>
      </c>
      <c r="I156">
        <v>6.52</v>
      </c>
      <c r="J156">
        <v>4.66</v>
      </c>
      <c r="K156">
        <v>1.4</v>
      </c>
      <c r="L156">
        <v>0.26300000000000001</v>
      </c>
      <c r="M156">
        <v>0.71399999999999997</v>
      </c>
      <c r="N156">
        <v>0.43099999999999999</v>
      </c>
      <c r="O156">
        <v>0.14299999999999999</v>
      </c>
      <c r="P156">
        <v>94.5</v>
      </c>
      <c r="Q156">
        <v>4.1900000000000004</v>
      </c>
      <c r="R156">
        <v>4.03</v>
      </c>
      <c r="S156">
        <v>5.33</v>
      </c>
      <c r="T156">
        <v>4.79</v>
      </c>
      <c r="U156">
        <v>0.1</v>
      </c>
    </row>
    <row r="157" spans="1:21" x14ac:dyDescent="0.45">
      <c r="A157" t="s">
        <v>608</v>
      </c>
      <c r="B157" t="s">
        <v>35</v>
      </c>
      <c r="C157">
        <v>0</v>
      </c>
      <c r="D157">
        <v>4</v>
      </c>
      <c r="E157">
        <v>0</v>
      </c>
      <c r="F157">
        <v>4</v>
      </c>
      <c r="G157">
        <v>4</v>
      </c>
      <c r="H157">
        <v>21.1</v>
      </c>
      <c r="I157">
        <v>5.0599999999999996</v>
      </c>
      <c r="J157">
        <v>4.6399999999999997</v>
      </c>
      <c r="K157">
        <v>0.84</v>
      </c>
      <c r="L157">
        <v>0.29599999999999999</v>
      </c>
      <c r="M157">
        <v>0.60899999999999999</v>
      </c>
      <c r="N157">
        <v>0.52800000000000002</v>
      </c>
      <c r="O157">
        <v>8.6999999999999994E-2</v>
      </c>
      <c r="P157">
        <v>91</v>
      </c>
      <c r="Q157">
        <v>5.0599999999999996</v>
      </c>
      <c r="R157">
        <v>4.97</v>
      </c>
      <c r="S157">
        <v>4.8499999999999996</v>
      </c>
      <c r="T157">
        <v>5.0999999999999996</v>
      </c>
      <c r="U157">
        <v>0.1</v>
      </c>
    </row>
    <row r="158" spans="1:21" x14ac:dyDescent="0.45">
      <c r="A158" t="s">
        <v>680</v>
      </c>
      <c r="B158" t="s">
        <v>37</v>
      </c>
      <c r="C158">
        <v>1</v>
      </c>
      <c r="D158">
        <v>1</v>
      </c>
      <c r="E158">
        <v>0</v>
      </c>
      <c r="F158">
        <v>6</v>
      </c>
      <c r="G158">
        <v>0</v>
      </c>
      <c r="H158">
        <v>13</v>
      </c>
      <c r="I158">
        <v>8.31</v>
      </c>
      <c r="J158">
        <v>2.77</v>
      </c>
      <c r="K158">
        <v>0.69</v>
      </c>
      <c r="L158">
        <v>0.30299999999999999</v>
      </c>
      <c r="M158">
        <v>0.61599999999999999</v>
      </c>
      <c r="N158">
        <v>0.47099999999999997</v>
      </c>
      <c r="O158">
        <v>0.1</v>
      </c>
      <c r="Q158">
        <v>4.1500000000000004</v>
      </c>
      <c r="R158">
        <v>2.83</v>
      </c>
      <c r="S158">
        <v>3.51</v>
      </c>
      <c r="T158">
        <v>3.56</v>
      </c>
      <c r="U158">
        <v>0.1</v>
      </c>
    </row>
    <row r="159" spans="1:21" x14ac:dyDescent="0.45">
      <c r="A159" t="s">
        <v>587</v>
      </c>
      <c r="B159" t="s">
        <v>46</v>
      </c>
      <c r="C159">
        <v>2</v>
      </c>
      <c r="D159">
        <v>0</v>
      </c>
      <c r="E159">
        <v>0</v>
      </c>
      <c r="F159">
        <v>2</v>
      </c>
      <c r="G159">
        <v>2</v>
      </c>
      <c r="H159">
        <v>11</v>
      </c>
      <c r="I159">
        <v>9</v>
      </c>
      <c r="J159">
        <v>6.55</v>
      </c>
      <c r="K159">
        <v>0.82</v>
      </c>
      <c r="L159">
        <v>0.20799999999999999</v>
      </c>
      <c r="M159">
        <v>0.873</v>
      </c>
      <c r="N159">
        <v>0.44</v>
      </c>
      <c r="O159">
        <v>0.2</v>
      </c>
      <c r="P159">
        <v>94.7</v>
      </c>
      <c r="Q159">
        <v>2.4500000000000002</v>
      </c>
      <c r="R159">
        <v>7.66</v>
      </c>
      <c r="S159">
        <v>4.57</v>
      </c>
      <c r="T159">
        <v>4.01</v>
      </c>
      <c r="U159">
        <v>0.1</v>
      </c>
    </row>
    <row r="160" spans="1:21" x14ac:dyDescent="0.45">
      <c r="A160" t="s">
        <v>346</v>
      </c>
      <c r="B160" t="s">
        <v>35</v>
      </c>
      <c r="C160">
        <v>0</v>
      </c>
      <c r="D160">
        <v>2</v>
      </c>
      <c r="E160">
        <v>0</v>
      </c>
      <c r="F160">
        <v>5</v>
      </c>
      <c r="G160">
        <v>5</v>
      </c>
      <c r="H160">
        <v>27</v>
      </c>
      <c r="I160">
        <v>5</v>
      </c>
      <c r="J160">
        <v>4</v>
      </c>
      <c r="K160">
        <v>1.33</v>
      </c>
      <c r="L160">
        <v>0.27600000000000002</v>
      </c>
      <c r="M160">
        <v>0.78500000000000003</v>
      </c>
      <c r="N160">
        <v>0.433</v>
      </c>
      <c r="O160">
        <v>0.114</v>
      </c>
      <c r="P160">
        <v>93.9</v>
      </c>
      <c r="Q160">
        <v>4.33</v>
      </c>
      <c r="R160">
        <v>4.5</v>
      </c>
      <c r="S160">
        <v>5.35</v>
      </c>
      <c r="T160">
        <v>5.19</v>
      </c>
      <c r="U160">
        <v>0.1</v>
      </c>
    </row>
    <row r="161" spans="1:21" x14ac:dyDescent="0.45">
      <c r="A161" t="s">
        <v>1643</v>
      </c>
      <c r="B161" t="s">
        <v>42</v>
      </c>
      <c r="C161">
        <v>0</v>
      </c>
      <c r="D161">
        <v>0</v>
      </c>
      <c r="E161">
        <v>0</v>
      </c>
      <c r="F161">
        <v>10</v>
      </c>
      <c r="G161">
        <v>0</v>
      </c>
      <c r="H161">
        <v>10.199999999999999</v>
      </c>
      <c r="I161">
        <v>6.75</v>
      </c>
      <c r="J161">
        <v>3.37</v>
      </c>
      <c r="K161">
        <v>0.84</v>
      </c>
      <c r="L161">
        <v>0.214</v>
      </c>
      <c r="M161">
        <v>0.72899999999999998</v>
      </c>
      <c r="N161">
        <v>0.379</v>
      </c>
      <c r="O161">
        <v>0.16700000000000001</v>
      </c>
      <c r="P161">
        <v>90.6</v>
      </c>
      <c r="Q161">
        <v>3.37</v>
      </c>
      <c r="R161">
        <v>4.2</v>
      </c>
      <c r="S161">
        <v>4.05</v>
      </c>
      <c r="T161">
        <v>3.6</v>
      </c>
      <c r="U161">
        <v>0.1</v>
      </c>
    </row>
    <row r="162" spans="1:21" x14ac:dyDescent="0.45">
      <c r="A162" t="s">
        <v>1990</v>
      </c>
      <c r="B162" t="s">
        <v>55</v>
      </c>
      <c r="C162">
        <v>1</v>
      </c>
      <c r="D162">
        <v>0</v>
      </c>
      <c r="E162">
        <v>0</v>
      </c>
      <c r="F162">
        <v>10</v>
      </c>
      <c r="G162">
        <v>0</v>
      </c>
      <c r="H162">
        <v>10.1</v>
      </c>
      <c r="I162">
        <v>5.23</v>
      </c>
      <c r="J162">
        <v>2.61</v>
      </c>
      <c r="K162">
        <v>0</v>
      </c>
      <c r="L162">
        <v>0.23100000000000001</v>
      </c>
      <c r="M162">
        <v>0.58299999999999996</v>
      </c>
      <c r="N162">
        <v>0.44</v>
      </c>
      <c r="O162">
        <v>0</v>
      </c>
      <c r="P162">
        <v>86.4</v>
      </c>
      <c r="Q162">
        <v>4.3499999999999996</v>
      </c>
      <c r="R162">
        <v>5.41</v>
      </c>
      <c r="S162">
        <v>3.79</v>
      </c>
      <c r="T162">
        <v>4.97</v>
      </c>
      <c r="U162">
        <v>0</v>
      </c>
    </row>
    <row r="163" spans="1:21" x14ac:dyDescent="0.45">
      <c r="A163" t="s">
        <v>548</v>
      </c>
      <c r="B163" t="s">
        <v>44</v>
      </c>
      <c r="C163">
        <v>0</v>
      </c>
      <c r="D163">
        <v>3</v>
      </c>
      <c r="E163">
        <v>0</v>
      </c>
      <c r="F163">
        <v>3</v>
      </c>
      <c r="G163">
        <v>3</v>
      </c>
      <c r="H163">
        <v>11.2</v>
      </c>
      <c r="I163">
        <v>9.26</v>
      </c>
      <c r="J163">
        <v>3.86</v>
      </c>
      <c r="K163">
        <v>1.54</v>
      </c>
      <c r="L163">
        <v>0.41</v>
      </c>
      <c r="M163">
        <v>0.39600000000000002</v>
      </c>
      <c r="N163">
        <v>0.5</v>
      </c>
      <c r="O163">
        <v>0.182</v>
      </c>
      <c r="P163">
        <v>95.9</v>
      </c>
      <c r="Q163">
        <v>11.57</v>
      </c>
      <c r="R163">
        <v>4.17</v>
      </c>
      <c r="S163">
        <v>4.66</v>
      </c>
      <c r="T163">
        <v>3.72</v>
      </c>
      <c r="U163">
        <v>0</v>
      </c>
    </row>
    <row r="164" spans="1:21" x14ac:dyDescent="0.45">
      <c r="A164" t="s">
        <v>334</v>
      </c>
      <c r="B164" t="s">
        <v>49</v>
      </c>
      <c r="C164">
        <v>0</v>
      </c>
      <c r="D164">
        <v>2</v>
      </c>
      <c r="E164">
        <v>0</v>
      </c>
      <c r="F164">
        <v>4</v>
      </c>
      <c r="G164">
        <v>4</v>
      </c>
      <c r="H164">
        <v>20.100000000000001</v>
      </c>
      <c r="I164">
        <v>7.08</v>
      </c>
      <c r="J164">
        <v>3.54</v>
      </c>
      <c r="K164">
        <v>1.33</v>
      </c>
      <c r="L164">
        <v>0.32900000000000001</v>
      </c>
      <c r="M164">
        <v>0.61699999999999999</v>
      </c>
      <c r="N164">
        <v>0.30099999999999999</v>
      </c>
      <c r="O164">
        <v>8.3000000000000004E-2</v>
      </c>
      <c r="P164">
        <v>92.5</v>
      </c>
      <c r="Q164">
        <v>7.08</v>
      </c>
      <c r="R164">
        <v>4.97</v>
      </c>
      <c r="S164">
        <v>4.88</v>
      </c>
      <c r="T164">
        <v>5.37</v>
      </c>
      <c r="U164">
        <v>0</v>
      </c>
    </row>
    <row r="165" spans="1:21" x14ac:dyDescent="0.45">
      <c r="A165" t="s">
        <v>341</v>
      </c>
      <c r="B165" t="s">
        <v>37</v>
      </c>
      <c r="C165">
        <v>1</v>
      </c>
      <c r="D165">
        <v>1</v>
      </c>
      <c r="E165">
        <v>0</v>
      </c>
      <c r="F165">
        <v>4</v>
      </c>
      <c r="G165">
        <v>4</v>
      </c>
      <c r="H165">
        <v>20.2</v>
      </c>
      <c r="I165">
        <v>3.92</v>
      </c>
      <c r="J165">
        <v>3.92</v>
      </c>
      <c r="K165">
        <v>0.87</v>
      </c>
      <c r="L165">
        <v>0.2</v>
      </c>
      <c r="M165">
        <v>0.69</v>
      </c>
      <c r="N165">
        <v>0.26600000000000001</v>
      </c>
      <c r="O165">
        <v>6.0999999999999999E-2</v>
      </c>
      <c r="P165">
        <v>93.3</v>
      </c>
      <c r="Q165">
        <v>4.3499999999999996</v>
      </c>
      <c r="R165">
        <v>4.9400000000000004</v>
      </c>
      <c r="S165">
        <v>5.19</v>
      </c>
      <c r="T165">
        <v>6.11</v>
      </c>
      <c r="U165">
        <v>0</v>
      </c>
    </row>
    <row r="166" spans="1:21" x14ac:dyDescent="0.45">
      <c r="A166" t="s">
        <v>1115</v>
      </c>
      <c r="B166" t="s">
        <v>91</v>
      </c>
      <c r="C166">
        <v>0</v>
      </c>
      <c r="D166">
        <v>0</v>
      </c>
      <c r="E166">
        <v>0</v>
      </c>
      <c r="F166">
        <v>7</v>
      </c>
      <c r="G166">
        <v>0</v>
      </c>
      <c r="H166">
        <v>14</v>
      </c>
      <c r="I166">
        <v>7.07</v>
      </c>
      <c r="J166">
        <v>3.21</v>
      </c>
      <c r="K166">
        <v>0.64</v>
      </c>
      <c r="L166">
        <v>0.21099999999999999</v>
      </c>
      <c r="M166">
        <v>0.95199999999999996</v>
      </c>
      <c r="N166">
        <v>0.38500000000000001</v>
      </c>
      <c r="O166">
        <v>8.3000000000000004E-2</v>
      </c>
      <c r="P166">
        <v>94.8</v>
      </c>
      <c r="Q166">
        <v>1.29</v>
      </c>
      <c r="R166">
        <v>6.51</v>
      </c>
      <c r="S166">
        <v>3.64</v>
      </c>
      <c r="T166">
        <v>3.87</v>
      </c>
      <c r="U166">
        <v>0</v>
      </c>
    </row>
    <row r="167" spans="1:21" x14ac:dyDescent="0.45">
      <c r="A167" t="s">
        <v>2107</v>
      </c>
      <c r="B167" t="s">
        <v>46</v>
      </c>
      <c r="C167">
        <v>0</v>
      </c>
      <c r="D167">
        <v>1</v>
      </c>
      <c r="E167">
        <v>0</v>
      </c>
      <c r="F167">
        <v>10</v>
      </c>
      <c r="G167">
        <v>0</v>
      </c>
      <c r="H167">
        <v>10.1</v>
      </c>
      <c r="I167">
        <v>7.84</v>
      </c>
      <c r="J167">
        <v>3.48</v>
      </c>
      <c r="K167">
        <v>0.87</v>
      </c>
      <c r="L167">
        <v>0.28999999999999998</v>
      </c>
      <c r="M167">
        <v>0.73499999999999999</v>
      </c>
      <c r="N167">
        <v>0.313</v>
      </c>
      <c r="O167">
        <v>6.7000000000000004E-2</v>
      </c>
      <c r="P167">
        <v>94.8</v>
      </c>
      <c r="Q167">
        <v>4.3499999999999996</v>
      </c>
      <c r="R167">
        <v>3.87</v>
      </c>
      <c r="S167">
        <v>4.17</v>
      </c>
      <c r="T167">
        <v>4.8899999999999997</v>
      </c>
      <c r="U167">
        <v>0</v>
      </c>
    </row>
    <row r="168" spans="1:21" x14ac:dyDescent="0.45">
      <c r="A168" t="s">
        <v>735</v>
      </c>
      <c r="B168" t="s">
        <v>37</v>
      </c>
      <c r="C168">
        <v>0</v>
      </c>
      <c r="D168">
        <v>0</v>
      </c>
      <c r="E168">
        <v>0</v>
      </c>
      <c r="F168">
        <v>5</v>
      </c>
      <c r="G168">
        <v>0</v>
      </c>
      <c r="H168">
        <v>15.1</v>
      </c>
      <c r="I168">
        <v>8.2200000000000006</v>
      </c>
      <c r="J168">
        <v>1.17</v>
      </c>
      <c r="K168">
        <v>1.17</v>
      </c>
      <c r="L168">
        <v>0.2</v>
      </c>
      <c r="M168">
        <v>0.68600000000000005</v>
      </c>
      <c r="N168">
        <v>0.42899999999999999</v>
      </c>
      <c r="O168">
        <v>0.111</v>
      </c>
      <c r="P168">
        <v>93</v>
      </c>
      <c r="Q168">
        <v>2.35</v>
      </c>
      <c r="R168">
        <v>2.5</v>
      </c>
      <c r="S168">
        <v>3.66</v>
      </c>
      <c r="T168">
        <v>3.57</v>
      </c>
      <c r="U168">
        <v>0</v>
      </c>
    </row>
    <row r="169" spans="1:21" x14ac:dyDescent="0.45">
      <c r="A169" t="s">
        <v>1263</v>
      </c>
      <c r="B169" t="s">
        <v>76</v>
      </c>
      <c r="C169">
        <v>0</v>
      </c>
      <c r="D169">
        <v>0</v>
      </c>
      <c r="E169">
        <v>0</v>
      </c>
      <c r="F169">
        <v>10</v>
      </c>
      <c r="G169">
        <v>0</v>
      </c>
      <c r="H169">
        <v>11</v>
      </c>
      <c r="I169">
        <v>10.64</v>
      </c>
      <c r="J169">
        <v>3.27</v>
      </c>
      <c r="K169">
        <v>0.82</v>
      </c>
      <c r="L169">
        <v>0.31</v>
      </c>
      <c r="M169">
        <v>0.753</v>
      </c>
      <c r="N169">
        <v>0.44800000000000001</v>
      </c>
      <c r="O169">
        <v>0.14299999999999999</v>
      </c>
      <c r="P169">
        <v>95.6</v>
      </c>
      <c r="Q169">
        <v>4.09</v>
      </c>
      <c r="R169">
        <v>5.14</v>
      </c>
      <c r="S169">
        <v>3.66</v>
      </c>
      <c r="T169">
        <v>3.35</v>
      </c>
      <c r="U169">
        <v>0</v>
      </c>
    </row>
    <row r="170" spans="1:21" x14ac:dyDescent="0.45">
      <c r="A170" t="s">
        <v>1586</v>
      </c>
      <c r="B170" t="s">
        <v>81</v>
      </c>
      <c r="C170">
        <v>0</v>
      </c>
      <c r="D170">
        <v>1</v>
      </c>
      <c r="E170">
        <v>0</v>
      </c>
      <c r="F170">
        <v>10</v>
      </c>
      <c r="G170">
        <v>0</v>
      </c>
      <c r="H170">
        <v>12.1</v>
      </c>
      <c r="I170">
        <v>6.57</v>
      </c>
      <c r="J170">
        <v>3.65</v>
      </c>
      <c r="K170">
        <v>0.73</v>
      </c>
      <c r="L170">
        <v>0.375</v>
      </c>
      <c r="M170">
        <v>0.81599999999999995</v>
      </c>
      <c r="N170">
        <v>0.51200000000000001</v>
      </c>
      <c r="O170">
        <v>0.111</v>
      </c>
      <c r="P170">
        <v>95.6</v>
      </c>
      <c r="Q170">
        <v>3.65</v>
      </c>
      <c r="R170">
        <v>5.77</v>
      </c>
      <c r="S170">
        <v>4.0199999999999996</v>
      </c>
      <c r="T170">
        <v>3.96</v>
      </c>
      <c r="U170">
        <v>0</v>
      </c>
    </row>
    <row r="171" spans="1:21" x14ac:dyDescent="0.45">
      <c r="A171" t="s">
        <v>729</v>
      </c>
      <c r="B171" t="s">
        <v>119</v>
      </c>
      <c r="C171">
        <v>0</v>
      </c>
      <c r="D171">
        <v>0</v>
      </c>
      <c r="E171">
        <v>0</v>
      </c>
      <c r="F171">
        <v>9</v>
      </c>
      <c r="G171">
        <v>0</v>
      </c>
      <c r="H171">
        <v>11.1</v>
      </c>
      <c r="I171">
        <v>5.56</v>
      </c>
      <c r="J171">
        <v>5.56</v>
      </c>
      <c r="K171">
        <v>0</v>
      </c>
      <c r="L171">
        <v>0.24099999999999999</v>
      </c>
      <c r="M171">
        <v>0.78600000000000003</v>
      </c>
      <c r="N171">
        <v>0.57099999999999995</v>
      </c>
      <c r="O171">
        <v>0</v>
      </c>
      <c r="P171">
        <v>95.3</v>
      </c>
      <c r="Q171">
        <v>2.38</v>
      </c>
      <c r="R171">
        <v>3.73</v>
      </c>
      <c r="S171">
        <v>3.82</v>
      </c>
      <c r="T171">
        <v>5.03</v>
      </c>
      <c r="U171">
        <v>0</v>
      </c>
    </row>
    <row r="172" spans="1:21" x14ac:dyDescent="0.45">
      <c r="A172" t="s">
        <v>627</v>
      </c>
      <c r="B172" t="s">
        <v>24</v>
      </c>
      <c r="C172">
        <v>2</v>
      </c>
      <c r="D172">
        <v>0</v>
      </c>
      <c r="E172">
        <v>0</v>
      </c>
      <c r="F172">
        <v>7</v>
      </c>
      <c r="G172">
        <v>1</v>
      </c>
      <c r="H172">
        <v>13.2</v>
      </c>
      <c r="I172">
        <v>7.9</v>
      </c>
      <c r="J172">
        <v>1.32</v>
      </c>
      <c r="K172">
        <v>1.98</v>
      </c>
      <c r="L172">
        <v>0.20599999999999999</v>
      </c>
      <c r="M172">
        <v>0.89700000000000002</v>
      </c>
      <c r="N172">
        <v>0.378</v>
      </c>
      <c r="O172">
        <v>0.2</v>
      </c>
      <c r="P172">
        <v>94.9</v>
      </c>
      <c r="Q172">
        <v>3.29</v>
      </c>
      <c r="R172">
        <v>3.89</v>
      </c>
      <c r="S172">
        <v>4.74</v>
      </c>
      <c r="T172">
        <v>3.38</v>
      </c>
      <c r="U172">
        <v>0</v>
      </c>
    </row>
    <row r="173" spans="1:21" x14ac:dyDescent="0.45">
      <c r="A173" t="s">
        <v>825</v>
      </c>
      <c r="B173" t="s">
        <v>53</v>
      </c>
      <c r="C173">
        <v>2</v>
      </c>
      <c r="D173">
        <v>2</v>
      </c>
      <c r="E173">
        <v>0</v>
      </c>
      <c r="F173">
        <v>4</v>
      </c>
      <c r="G173">
        <v>4</v>
      </c>
      <c r="H173">
        <v>20.2</v>
      </c>
      <c r="I173">
        <v>6.53</v>
      </c>
      <c r="J173">
        <v>1.31</v>
      </c>
      <c r="K173">
        <v>1.74</v>
      </c>
      <c r="L173">
        <v>0.28799999999999998</v>
      </c>
      <c r="M173">
        <v>0.57999999999999996</v>
      </c>
      <c r="N173">
        <v>0.35699999999999998</v>
      </c>
      <c r="O173">
        <v>0.154</v>
      </c>
      <c r="P173">
        <v>93.8</v>
      </c>
      <c r="Q173">
        <v>6.1</v>
      </c>
      <c r="R173">
        <v>6.76</v>
      </c>
      <c r="S173">
        <v>5</v>
      </c>
      <c r="T173">
        <v>4.1900000000000004</v>
      </c>
      <c r="U173">
        <v>0</v>
      </c>
    </row>
    <row r="174" spans="1:21" x14ac:dyDescent="0.45">
      <c r="A174" t="s">
        <v>1828</v>
      </c>
      <c r="B174" t="s">
        <v>49</v>
      </c>
      <c r="C174">
        <v>0</v>
      </c>
      <c r="D174">
        <v>1</v>
      </c>
      <c r="E174">
        <v>0</v>
      </c>
      <c r="F174">
        <v>10</v>
      </c>
      <c r="G174">
        <v>0</v>
      </c>
      <c r="H174">
        <v>10.1</v>
      </c>
      <c r="I174">
        <v>10.45</v>
      </c>
      <c r="J174">
        <v>4.3499999999999996</v>
      </c>
      <c r="K174">
        <v>0.87</v>
      </c>
      <c r="L174">
        <v>0.24</v>
      </c>
      <c r="M174">
        <v>0.86199999999999999</v>
      </c>
      <c r="N174">
        <v>0.42299999999999999</v>
      </c>
      <c r="O174">
        <v>0.1</v>
      </c>
      <c r="P174">
        <v>92.7</v>
      </c>
      <c r="Q174">
        <v>2.61</v>
      </c>
      <c r="R174">
        <v>2.87</v>
      </c>
      <c r="S174">
        <v>3.88</v>
      </c>
      <c r="T174">
        <v>3.94</v>
      </c>
      <c r="U174">
        <v>0</v>
      </c>
    </row>
    <row r="175" spans="1:21" x14ac:dyDescent="0.45">
      <c r="A175" t="s">
        <v>2108</v>
      </c>
      <c r="B175" t="s">
        <v>55</v>
      </c>
      <c r="C175">
        <v>0</v>
      </c>
      <c r="D175">
        <v>3</v>
      </c>
      <c r="E175">
        <v>0</v>
      </c>
      <c r="F175">
        <v>5</v>
      </c>
      <c r="G175">
        <v>3</v>
      </c>
      <c r="H175">
        <v>21</v>
      </c>
      <c r="I175">
        <v>9.43</v>
      </c>
      <c r="J175">
        <v>4.71</v>
      </c>
      <c r="K175">
        <v>1.29</v>
      </c>
      <c r="L175">
        <v>0.22</v>
      </c>
      <c r="M175">
        <v>0.70199999999999996</v>
      </c>
      <c r="N175">
        <v>0.58499999999999996</v>
      </c>
      <c r="O175">
        <v>0.214</v>
      </c>
      <c r="P175">
        <v>99.6</v>
      </c>
      <c r="Q175">
        <v>3.43</v>
      </c>
      <c r="R175">
        <v>4.9400000000000004</v>
      </c>
      <c r="S175">
        <v>4.83</v>
      </c>
      <c r="T175">
        <v>3.88</v>
      </c>
      <c r="U175">
        <v>0</v>
      </c>
    </row>
    <row r="176" spans="1:21" x14ac:dyDescent="0.45">
      <c r="A176" t="s">
        <v>315</v>
      </c>
      <c r="B176" t="s">
        <v>119</v>
      </c>
      <c r="C176">
        <v>1</v>
      </c>
      <c r="D176">
        <v>3</v>
      </c>
      <c r="E176">
        <v>0</v>
      </c>
      <c r="F176">
        <v>5</v>
      </c>
      <c r="G176">
        <v>5</v>
      </c>
      <c r="H176">
        <v>26.1</v>
      </c>
      <c r="I176">
        <v>6.84</v>
      </c>
      <c r="J176">
        <v>2.39</v>
      </c>
      <c r="K176">
        <v>1.71</v>
      </c>
      <c r="L176">
        <v>0.33700000000000002</v>
      </c>
      <c r="M176">
        <v>0.64700000000000002</v>
      </c>
      <c r="N176">
        <v>0.39500000000000002</v>
      </c>
      <c r="O176">
        <v>0.17199999999999999</v>
      </c>
      <c r="P176">
        <v>93.3</v>
      </c>
      <c r="Q176">
        <v>6.49</v>
      </c>
      <c r="R176">
        <v>5.96</v>
      </c>
      <c r="S176">
        <v>5.07</v>
      </c>
      <c r="T176">
        <v>4.0999999999999996</v>
      </c>
      <c r="U176">
        <v>0</v>
      </c>
    </row>
    <row r="177" spans="1:21" x14ac:dyDescent="0.45">
      <c r="A177" t="s">
        <v>2029</v>
      </c>
      <c r="B177" t="s">
        <v>40</v>
      </c>
      <c r="C177">
        <v>1</v>
      </c>
      <c r="D177">
        <v>1</v>
      </c>
      <c r="E177">
        <v>0</v>
      </c>
      <c r="F177">
        <v>7</v>
      </c>
      <c r="G177">
        <v>0</v>
      </c>
      <c r="H177">
        <v>11.1</v>
      </c>
      <c r="I177">
        <v>5.56</v>
      </c>
      <c r="J177">
        <v>6.35</v>
      </c>
      <c r="K177">
        <v>0</v>
      </c>
      <c r="L177">
        <v>0.19400000000000001</v>
      </c>
      <c r="M177">
        <v>0.57099999999999995</v>
      </c>
      <c r="N177">
        <v>0.54800000000000004</v>
      </c>
      <c r="O177">
        <v>0</v>
      </c>
      <c r="P177">
        <v>95.9</v>
      </c>
      <c r="Q177">
        <v>3.97</v>
      </c>
      <c r="R177">
        <v>2.5</v>
      </c>
      <c r="S177">
        <v>4.09</v>
      </c>
      <c r="T177">
        <v>5.65</v>
      </c>
      <c r="U177">
        <v>0</v>
      </c>
    </row>
    <row r="178" spans="1:21" x14ac:dyDescent="0.45">
      <c r="A178" t="s">
        <v>342</v>
      </c>
      <c r="B178" t="s">
        <v>35</v>
      </c>
      <c r="C178">
        <v>0</v>
      </c>
      <c r="D178">
        <v>1</v>
      </c>
      <c r="E178">
        <v>0</v>
      </c>
      <c r="F178">
        <v>4</v>
      </c>
      <c r="G178">
        <v>4</v>
      </c>
      <c r="H178">
        <v>20</v>
      </c>
      <c r="I178">
        <v>8.1</v>
      </c>
      <c r="J178">
        <v>3.6</v>
      </c>
      <c r="K178">
        <v>1.8</v>
      </c>
      <c r="L178">
        <v>0.31</v>
      </c>
      <c r="M178">
        <v>0.77900000000000003</v>
      </c>
      <c r="N178">
        <v>0.48399999999999999</v>
      </c>
      <c r="O178">
        <v>0.222</v>
      </c>
      <c r="P178">
        <v>90.3</v>
      </c>
      <c r="Q178">
        <v>4.95</v>
      </c>
      <c r="R178">
        <v>5.48</v>
      </c>
      <c r="S178">
        <v>5.21</v>
      </c>
      <c r="T178">
        <v>3.83</v>
      </c>
      <c r="U178">
        <v>0</v>
      </c>
    </row>
    <row r="179" spans="1:21" x14ac:dyDescent="0.45">
      <c r="A179" t="s">
        <v>842</v>
      </c>
      <c r="B179" t="s">
        <v>76</v>
      </c>
      <c r="C179">
        <v>0</v>
      </c>
      <c r="D179">
        <v>2</v>
      </c>
      <c r="E179">
        <v>0</v>
      </c>
      <c r="F179">
        <v>9</v>
      </c>
      <c r="G179">
        <v>0</v>
      </c>
      <c r="H179">
        <v>12</v>
      </c>
      <c r="I179">
        <v>4.5</v>
      </c>
      <c r="J179">
        <v>2.25</v>
      </c>
      <c r="K179">
        <v>0.75</v>
      </c>
      <c r="L179">
        <v>0.317</v>
      </c>
      <c r="M179">
        <v>0.51300000000000001</v>
      </c>
      <c r="N179">
        <v>0.41499999999999998</v>
      </c>
      <c r="O179">
        <v>6.3E-2</v>
      </c>
      <c r="P179">
        <v>96.9</v>
      </c>
      <c r="Q179">
        <v>5.25</v>
      </c>
      <c r="R179">
        <v>6.76</v>
      </c>
      <c r="S179">
        <v>4.04</v>
      </c>
      <c r="T179">
        <v>4.7699999999999996</v>
      </c>
      <c r="U179">
        <v>0</v>
      </c>
    </row>
    <row r="180" spans="1:21" x14ac:dyDescent="0.45">
      <c r="A180" t="s">
        <v>1633</v>
      </c>
      <c r="B180" t="s">
        <v>35</v>
      </c>
      <c r="C180">
        <v>0</v>
      </c>
      <c r="D180">
        <v>1</v>
      </c>
      <c r="E180">
        <v>1</v>
      </c>
      <c r="F180">
        <v>10</v>
      </c>
      <c r="G180">
        <v>0</v>
      </c>
      <c r="H180">
        <v>11.2</v>
      </c>
      <c r="I180">
        <v>5.4</v>
      </c>
      <c r="J180">
        <v>3.09</v>
      </c>
      <c r="K180">
        <v>0.77</v>
      </c>
      <c r="L180">
        <v>0.34200000000000003</v>
      </c>
      <c r="M180">
        <v>0.72299999999999998</v>
      </c>
      <c r="N180">
        <v>0.55300000000000005</v>
      </c>
      <c r="O180">
        <v>8.3000000000000004E-2</v>
      </c>
      <c r="P180">
        <v>95.6</v>
      </c>
      <c r="Q180">
        <v>3.86</v>
      </c>
      <c r="R180">
        <v>4.5599999999999996</v>
      </c>
      <c r="S180">
        <v>4.1500000000000004</v>
      </c>
      <c r="T180">
        <v>4.4400000000000004</v>
      </c>
      <c r="U180">
        <v>0</v>
      </c>
    </row>
    <row r="181" spans="1:21" x14ac:dyDescent="0.45">
      <c r="A181" t="s">
        <v>1751</v>
      </c>
      <c r="B181" t="s">
        <v>37</v>
      </c>
      <c r="C181">
        <v>2</v>
      </c>
      <c r="D181">
        <v>0</v>
      </c>
      <c r="E181">
        <v>0</v>
      </c>
      <c r="F181">
        <v>10</v>
      </c>
      <c r="G181">
        <v>0</v>
      </c>
      <c r="H181">
        <v>11.2</v>
      </c>
      <c r="I181">
        <v>6.94</v>
      </c>
      <c r="J181">
        <v>3.09</v>
      </c>
      <c r="K181">
        <v>0.77</v>
      </c>
      <c r="L181">
        <v>0.27300000000000002</v>
      </c>
      <c r="M181">
        <v>0.89</v>
      </c>
      <c r="N181">
        <v>0.45500000000000002</v>
      </c>
      <c r="O181">
        <v>8.3000000000000004E-2</v>
      </c>
      <c r="P181">
        <v>95.6</v>
      </c>
      <c r="Q181">
        <v>2.31</v>
      </c>
      <c r="R181">
        <v>3.45</v>
      </c>
      <c r="S181">
        <v>4.32</v>
      </c>
      <c r="T181">
        <v>4.6100000000000003</v>
      </c>
      <c r="U181">
        <v>0</v>
      </c>
    </row>
    <row r="182" spans="1:21" x14ac:dyDescent="0.45">
      <c r="A182" t="s">
        <v>542</v>
      </c>
      <c r="B182" t="s">
        <v>26</v>
      </c>
      <c r="C182">
        <v>0</v>
      </c>
      <c r="D182">
        <v>2</v>
      </c>
      <c r="E182">
        <v>0</v>
      </c>
      <c r="F182">
        <v>4</v>
      </c>
      <c r="G182">
        <v>4</v>
      </c>
      <c r="H182">
        <v>14.1</v>
      </c>
      <c r="I182">
        <v>10.050000000000001</v>
      </c>
      <c r="J182">
        <v>3.14</v>
      </c>
      <c r="K182">
        <v>1.88</v>
      </c>
      <c r="L182">
        <v>0.38600000000000001</v>
      </c>
      <c r="M182">
        <v>0.55100000000000005</v>
      </c>
      <c r="N182">
        <v>0.34799999999999998</v>
      </c>
      <c r="O182">
        <v>0.16700000000000001</v>
      </c>
      <c r="P182">
        <v>94.1</v>
      </c>
      <c r="Q182">
        <v>8.16</v>
      </c>
      <c r="R182">
        <v>7.8</v>
      </c>
      <c r="S182">
        <v>4.95</v>
      </c>
      <c r="T182">
        <v>3.94</v>
      </c>
      <c r="U182">
        <v>0</v>
      </c>
    </row>
    <row r="183" spans="1:21" x14ac:dyDescent="0.45">
      <c r="A183" t="s">
        <v>944</v>
      </c>
      <c r="B183" t="s">
        <v>42</v>
      </c>
      <c r="C183">
        <v>0</v>
      </c>
      <c r="D183">
        <v>1</v>
      </c>
      <c r="E183">
        <v>0</v>
      </c>
      <c r="F183">
        <v>9</v>
      </c>
      <c r="G183">
        <v>0</v>
      </c>
      <c r="H183">
        <v>14.2</v>
      </c>
      <c r="I183">
        <v>7.36</v>
      </c>
      <c r="J183">
        <v>4.91</v>
      </c>
      <c r="K183">
        <v>0.61</v>
      </c>
      <c r="L183">
        <v>0.28899999999999998</v>
      </c>
      <c r="M183">
        <v>0.68</v>
      </c>
      <c r="N183">
        <v>0.5</v>
      </c>
      <c r="O183">
        <v>5.8999999999999997E-2</v>
      </c>
      <c r="P183">
        <v>96.2</v>
      </c>
      <c r="Q183">
        <v>3.07</v>
      </c>
      <c r="R183">
        <v>2.87</v>
      </c>
      <c r="S183">
        <v>4.09</v>
      </c>
      <c r="T183">
        <v>4.79</v>
      </c>
      <c r="U183">
        <v>0</v>
      </c>
    </row>
    <row r="184" spans="1:21" x14ac:dyDescent="0.45">
      <c r="A184" t="s">
        <v>1998</v>
      </c>
      <c r="B184" t="s">
        <v>72</v>
      </c>
      <c r="C184">
        <v>1</v>
      </c>
      <c r="D184">
        <v>0</v>
      </c>
      <c r="E184">
        <v>0</v>
      </c>
      <c r="F184">
        <v>11</v>
      </c>
      <c r="G184">
        <v>0</v>
      </c>
      <c r="H184">
        <v>10</v>
      </c>
      <c r="I184">
        <v>6.3</v>
      </c>
      <c r="J184">
        <v>1.8</v>
      </c>
      <c r="K184">
        <v>0.9</v>
      </c>
      <c r="L184">
        <v>0.13</v>
      </c>
      <c r="M184">
        <v>0.71399999999999997</v>
      </c>
      <c r="N184">
        <v>0.33300000000000002</v>
      </c>
      <c r="O184">
        <v>7.6999999999999999E-2</v>
      </c>
      <c r="P184">
        <v>95.7</v>
      </c>
      <c r="Q184">
        <v>1.8</v>
      </c>
      <c r="R184">
        <v>4.5599999999999996</v>
      </c>
      <c r="S184">
        <v>4.01</v>
      </c>
      <c r="T184">
        <v>4.4800000000000004</v>
      </c>
      <c r="U184">
        <v>0</v>
      </c>
    </row>
    <row r="185" spans="1:21" x14ac:dyDescent="0.45">
      <c r="A185" t="s">
        <v>2109</v>
      </c>
      <c r="B185" t="s">
        <v>24</v>
      </c>
      <c r="C185">
        <v>2</v>
      </c>
      <c r="D185">
        <v>1</v>
      </c>
      <c r="E185">
        <v>3</v>
      </c>
      <c r="F185">
        <v>9</v>
      </c>
      <c r="G185">
        <v>0</v>
      </c>
      <c r="H185">
        <v>10.1</v>
      </c>
      <c r="I185">
        <v>8.7100000000000009</v>
      </c>
      <c r="J185">
        <v>5.23</v>
      </c>
      <c r="K185">
        <v>0.87</v>
      </c>
      <c r="L185">
        <v>0.379</v>
      </c>
      <c r="M185">
        <v>0.78300000000000003</v>
      </c>
      <c r="N185">
        <v>0.53300000000000003</v>
      </c>
      <c r="O185">
        <v>0.14299999999999999</v>
      </c>
      <c r="P185">
        <v>100</v>
      </c>
      <c r="Q185">
        <v>4.3499999999999996</v>
      </c>
      <c r="R185">
        <v>4.71</v>
      </c>
      <c r="S185">
        <v>4.2699999999999996</v>
      </c>
      <c r="T185">
        <v>3.94</v>
      </c>
      <c r="U185">
        <v>0</v>
      </c>
    </row>
    <row r="186" spans="1:21" x14ac:dyDescent="0.45">
      <c r="A186" t="s">
        <v>347</v>
      </c>
      <c r="B186" t="s">
        <v>91</v>
      </c>
      <c r="C186">
        <v>0</v>
      </c>
      <c r="D186">
        <v>2</v>
      </c>
      <c r="E186">
        <v>0</v>
      </c>
      <c r="F186">
        <v>5</v>
      </c>
      <c r="G186">
        <v>5</v>
      </c>
      <c r="H186">
        <v>26</v>
      </c>
      <c r="I186">
        <v>9.35</v>
      </c>
      <c r="J186">
        <v>4.5</v>
      </c>
      <c r="K186">
        <v>1.73</v>
      </c>
      <c r="L186">
        <v>0.28399999999999997</v>
      </c>
      <c r="M186">
        <v>0.6</v>
      </c>
      <c r="N186">
        <v>0.35199999999999998</v>
      </c>
      <c r="O186">
        <v>0.152</v>
      </c>
      <c r="P186">
        <v>96.5</v>
      </c>
      <c r="Q186">
        <v>6.58</v>
      </c>
      <c r="R186">
        <v>4.78</v>
      </c>
      <c r="S186">
        <v>5.13</v>
      </c>
      <c r="T186">
        <v>4.3600000000000003</v>
      </c>
      <c r="U186">
        <v>0</v>
      </c>
    </row>
    <row r="187" spans="1:21" x14ac:dyDescent="0.45">
      <c r="A187" t="s">
        <v>618</v>
      </c>
      <c r="B187" t="s">
        <v>134</v>
      </c>
      <c r="C187">
        <v>0</v>
      </c>
      <c r="D187">
        <v>2</v>
      </c>
      <c r="E187">
        <v>2</v>
      </c>
      <c r="F187">
        <v>9</v>
      </c>
      <c r="G187">
        <v>0</v>
      </c>
      <c r="H187">
        <v>11.1</v>
      </c>
      <c r="I187">
        <v>13.5</v>
      </c>
      <c r="J187">
        <v>4.76</v>
      </c>
      <c r="K187">
        <v>1.59</v>
      </c>
      <c r="L187">
        <v>0.25</v>
      </c>
      <c r="M187">
        <v>0.89300000000000002</v>
      </c>
      <c r="N187">
        <v>0.45500000000000002</v>
      </c>
      <c r="O187">
        <v>0.222</v>
      </c>
      <c r="P187">
        <v>98.8</v>
      </c>
      <c r="Q187">
        <v>3.18</v>
      </c>
      <c r="R187">
        <v>3.38</v>
      </c>
      <c r="S187">
        <v>4.3499999999999996</v>
      </c>
      <c r="T187">
        <v>3.14</v>
      </c>
      <c r="U187">
        <v>0</v>
      </c>
    </row>
    <row r="188" spans="1:21" x14ac:dyDescent="0.45">
      <c r="A188" t="s">
        <v>616</v>
      </c>
      <c r="B188" t="s">
        <v>134</v>
      </c>
      <c r="C188">
        <v>0</v>
      </c>
      <c r="D188">
        <v>3</v>
      </c>
      <c r="E188">
        <v>0</v>
      </c>
      <c r="F188">
        <v>4</v>
      </c>
      <c r="G188">
        <v>3</v>
      </c>
      <c r="H188">
        <v>17.100000000000001</v>
      </c>
      <c r="I188">
        <v>5.71</v>
      </c>
      <c r="J188">
        <v>3.12</v>
      </c>
      <c r="K188">
        <v>1.56</v>
      </c>
      <c r="L188">
        <v>0.30399999999999999</v>
      </c>
      <c r="M188">
        <v>0.59599999999999997</v>
      </c>
      <c r="N188">
        <v>0.33900000000000002</v>
      </c>
      <c r="O188">
        <v>9.7000000000000003E-2</v>
      </c>
      <c r="P188">
        <v>91.4</v>
      </c>
      <c r="Q188">
        <v>6.75</v>
      </c>
      <c r="R188">
        <v>6.51</v>
      </c>
      <c r="S188">
        <v>5.23</v>
      </c>
      <c r="T188">
        <v>5.41</v>
      </c>
      <c r="U188">
        <v>0</v>
      </c>
    </row>
    <row r="189" spans="1:21" x14ac:dyDescent="0.45">
      <c r="A189" t="s">
        <v>898</v>
      </c>
      <c r="B189" t="s">
        <v>104</v>
      </c>
      <c r="C189">
        <v>0</v>
      </c>
      <c r="D189">
        <v>1</v>
      </c>
      <c r="E189">
        <v>0</v>
      </c>
      <c r="F189">
        <v>2</v>
      </c>
      <c r="G189">
        <v>2</v>
      </c>
      <c r="H189">
        <v>12.1</v>
      </c>
      <c r="I189">
        <v>7.3</v>
      </c>
      <c r="J189">
        <v>4.38</v>
      </c>
      <c r="K189">
        <v>1.46</v>
      </c>
      <c r="L189">
        <v>0.1</v>
      </c>
      <c r="M189">
        <v>0.85399999999999998</v>
      </c>
      <c r="N189">
        <v>0.34399999999999997</v>
      </c>
      <c r="O189">
        <v>0.111</v>
      </c>
      <c r="P189">
        <v>93.7</v>
      </c>
      <c r="Q189">
        <v>2.92</v>
      </c>
      <c r="R189">
        <v>2.96</v>
      </c>
      <c r="S189">
        <v>5.15</v>
      </c>
      <c r="T189">
        <v>5.03</v>
      </c>
      <c r="U189">
        <v>0</v>
      </c>
    </row>
    <row r="190" spans="1:21" x14ac:dyDescent="0.45">
      <c r="A190" t="s">
        <v>808</v>
      </c>
      <c r="B190" t="s">
        <v>42</v>
      </c>
      <c r="C190">
        <v>0</v>
      </c>
      <c r="D190">
        <v>1</v>
      </c>
      <c r="E190">
        <v>0</v>
      </c>
      <c r="F190">
        <v>4</v>
      </c>
      <c r="G190">
        <v>4</v>
      </c>
      <c r="H190">
        <v>18.100000000000001</v>
      </c>
      <c r="I190">
        <v>8.84</v>
      </c>
      <c r="J190">
        <v>3.93</v>
      </c>
      <c r="K190">
        <v>1.47</v>
      </c>
      <c r="L190">
        <v>0.373</v>
      </c>
      <c r="M190">
        <v>0.63800000000000001</v>
      </c>
      <c r="N190">
        <v>0.51600000000000001</v>
      </c>
      <c r="O190">
        <v>0.17599999999999999</v>
      </c>
      <c r="P190">
        <v>90.7</v>
      </c>
      <c r="Q190">
        <v>6.87</v>
      </c>
      <c r="R190">
        <v>5.66</v>
      </c>
      <c r="S190">
        <v>4.84</v>
      </c>
      <c r="T190">
        <v>3.98</v>
      </c>
      <c r="U190">
        <v>0</v>
      </c>
    </row>
    <row r="191" spans="1:21" x14ac:dyDescent="0.45">
      <c r="A191" t="s">
        <v>605</v>
      </c>
      <c r="B191" t="s">
        <v>18</v>
      </c>
      <c r="C191">
        <v>0</v>
      </c>
      <c r="D191">
        <v>2</v>
      </c>
      <c r="E191">
        <v>0</v>
      </c>
      <c r="F191">
        <v>4</v>
      </c>
      <c r="G191">
        <v>4</v>
      </c>
      <c r="H191">
        <v>22</v>
      </c>
      <c r="I191">
        <v>6.95</v>
      </c>
      <c r="J191">
        <v>2.0499999999999998</v>
      </c>
      <c r="K191">
        <v>2.0499999999999998</v>
      </c>
      <c r="L191">
        <v>0.224</v>
      </c>
      <c r="M191">
        <v>0.55600000000000005</v>
      </c>
      <c r="N191">
        <v>0.43099999999999999</v>
      </c>
      <c r="O191">
        <v>0.152</v>
      </c>
      <c r="P191">
        <v>94.3</v>
      </c>
      <c r="Q191">
        <v>4.91</v>
      </c>
      <c r="R191">
        <v>6.11</v>
      </c>
      <c r="S191">
        <v>5.3</v>
      </c>
      <c r="T191">
        <v>4.3899999999999997</v>
      </c>
      <c r="U191">
        <v>0</v>
      </c>
    </row>
    <row r="192" spans="1:21" x14ac:dyDescent="0.45">
      <c r="A192" t="s">
        <v>590</v>
      </c>
      <c r="B192" t="s">
        <v>97</v>
      </c>
      <c r="C192">
        <v>0</v>
      </c>
      <c r="D192">
        <v>2</v>
      </c>
      <c r="E192">
        <v>1</v>
      </c>
      <c r="F192">
        <v>11</v>
      </c>
      <c r="G192">
        <v>0</v>
      </c>
      <c r="H192">
        <v>10.1</v>
      </c>
      <c r="I192">
        <v>10.45</v>
      </c>
      <c r="J192">
        <v>6.1</v>
      </c>
      <c r="K192">
        <v>0.87</v>
      </c>
      <c r="L192">
        <v>0.32</v>
      </c>
      <c r="M192">
        <v>0.753</v>
      </c>
      <c r="N192">
        <v>0.57699999999999996</v>
      </c>
      <c r="O192">
        <v>0.16700000000000001</v>
      </c>
      <c r="P192">
        <v>90.9</v>
      </c>
      <c r="Q192">
        <v>4.3499999999999996</v>
      </c>
      <c r="R192">
        <v>4.29</v>
      </c>
      <c r="S192">
        <v>4.17</v>
      </c>
      <c r="T192">
        <v>3.71</v>
      </c>
      <c r="U192">
        <v>0</v>
      </c>
    </row>
    <row r="193" spans="1:21" x14ac:dyDescent="0.45">
      <c r="A193" t="s">
        <v>564</v>
      </c>
      <c r="B193" t="s">
        <v>28</v>
      </c>
      <c r="C193">
        <v>1</v>
      </c>
      <c r="D193">
        <v>1</v>
      </c>
      <c r="E193">
        <v>1</v>
      </c>
      <c r="F193">
        <v>10</v>
      </c>
      <c r="G193">
        <v>0</v>
      </c>
      <c r="H193">
        <v>10</v>
      </c>
      <c r="I193">
        <v>12.6</v>
      </c>
      <c r="J193">
        <v>0</v>
      </c>
      <c r="K193">
        <v>2.7</v>
      </c>
      <c r="L193">
        <v>0.2</v>
      </c>
      <c r="M193">
        <v>1</v>
      </c>
      <c r="N193">
        <v>0.34799999999999998</v>
      </c>
      <c r="O193">
        <v>0.27300000000000002</v>
      </c>
      <c r="P193">
        <v>95.5</v>
      </c>
      <c r="Q193">
        <v>2.7</v>
      </c>
      <c r="R193">
        <v>2.91</v>
      </c>
      <c r="S193">
        <v>4.3099999999999996</v>
      </c>
      <c r="T193">
        <v>1.9</v>
      </c>
      <c r="U193">
        <v>0</v>
      </c>
    </row>
    <row r="194" spans="1:21" x14ac:dyDescent="0.45">
      <c r="A194" t="s">
        <v>1159</v>
      </c>
      <c r="B194" t="s">
        <v>44</v>
      </c>
      <c r="C194">
        <v>0</v>
      </c>
      <c r="D194">
        <v>0</v>
      </c>
      <c r="E194">
        <v>0</v>
      </c>
      <c r="F194">
        <v>8</v>
      </c>
      <c r="G194">
        <v>0</v>
      </c>
      <c r="H194">
        <v>10.1</v>
      </c>
      <c r="I194">
        <v>6.1</v>
      </c>
      <c r="J194">
        <v>3.48</v>
      </c>
      <c r="K194">
        <v>0.87</v>
      </c>
      <c r="L194">
        <v>0.27300000000000002</v>
      </c>
      <c r="M194">
        <v>0.63500000000000001</v>
      </c>
      <c r="N194">
        <v>0.38200000000000001</v>
      </c>
      <c r="O194">
        <v>8.3000000000000004E-2</v>
      </c>
      <c r="P194">
        <v>93.7</v>
      </c>
      <c r="Q194">
        <v>4.3499999999999996</v>
      </c>
      <c r="R194">
        <v>6.81</v>
      </c>
      <c r="S194">
        <v>4.2699999999999996</v>
      </c>
      <c r="T194">
        <v>4.59</v>
      </c>
      <c r="U194">
        <v>0</v>
      </c>
    </row>
    <row r="195" spans="1:21" x14ac:dyDescent="0.45">
      <c r="A195" t="s">
        <v>1568</v>
      </c>
      <c r="B195" t="s">
        <v>104</v>
      </c>
      <c r="C195">
        <v>1</v>
      </c>
      <c r="D195">
        <v>0</v>
      </c>
      <c r="E195">
        <v>0</v>
      </c>
      <c r="F195">
        <v>9</v>
      </c>
      <c r="G195">
        <v>0</v>
      </c>
      <c r="H195">
        <v>12</v>
      </c>
      <c r="I195">
        <v>6.75</v>
      </c>
      <c r="J195">
        <v>0.75</v>
      </c>
      <c r="K195">
        <v>1.5</v>
      </c>
      <c r="L195">
        <v>0.161</v>
      </c>
      <c r="M195">
        <v>1</v>
      </c>
      <c r="N195">
        <v>0.53100000000000003</v>
      </c>
      <c r="O195">
        <v>0.154</v>
      </c>
      <c r="P195">
        <v>91.7</v>
      </c>
      <c r="Q195">
        <v>1.5</v>
      </c>
      <c r="R195">
        <v>3.38</v>
      </c>
      <c r="S195">
        <v>4.37</v>
      </c>
      <c r="T195">
        <v>3.68</v>
      </c>
      <c r="U195">
        <v>0</v>
      </c>
    </row>
    <row r="196" spans="1:21" x14ac:dyDescent="0.45">
      <c r="A196" t="s">
        <v>1110</v>
      </c>
      <c r="B196" t="s">
        <v>26</v>
      </c>
      <c r="C196">
        <v>1</v>
      </c>
      <c r="D196">
        <v>0</v>
      </c>
      <c r="E196">
        <v>0</v>
      </c>
      <c r="F196">
        <v>4</v>
      </c>
      <c r="G196">
        <v>0</v>
      </c>
      <c r="H196">
        <v>10</v>
      </c>
      <c r="I196">
        <v>5.4</v>
      </c>
      <c r="J196">
        <v>3.6</v>
      </c>
      <c r="K196">
        <v>0.9</v>
      </c>
      <c r="L196">
        <v>0.28999999999999998</v>
      </c>
      <c r="M196">
        <v>0.63500000000000001</v>
      </c>
      <c r="N196">
        <v>0.34399999999999997</v>
      </c>
      <c r="O196">
        <v>8.3000000000000004E-2</v>
      </c>
      <c r="P196">
        <v>94.3</v>
      </c>
      <c r="Q196">
        <v>5.4</v>
      </c>
      <c r="R196">
        <v>6</v>
      </c>
      <c r="S196">
        <v>4.51</v>
      </c>
      <c r="T196">
        <v>4.84</v>
      </c>
      <c r="U196">
        <v>0</v>
      </c>
    </row>
    <row r="197" spans="1:21" x14ac:dyDescent="0.45">
      <c r="A197" t="s">
        <v>567</v>
      </c>
      <c r="B197" t="s">
        <v>46</v>
      </c>
      <c r="C197">
        <v>0</v>
      </c>
      <c r="D197">
        <v>2</v>
      </c>
      <c r="E197">
        <v>0</v>
      </c>
      <c r="F197">
        <v>4</v>
      </c>
      <c r="G197">
        <v>4</v>
      </c>
      <c r="H197">
        <v>17</v>
      </c>
      <c r="I197">
        <v>7.94</v>
      </c>
      <c r="J197">
        <v>4.76</v>
      </c>
      <c r="K197">
        <v>1.59</v>
      </c>
      <c r="L197">
        <v>0.245</v>
      </c>
      <c r="M197">
        <v>0.56999999999999995</v>
      </c>
      <c r="N197">
        <v>0.36499999999999999</v>
      </c>
      <c r="O197">
        <v>0.10299999999999999</v>
      </c>
      <c r="P197">
        <v>91.4</v>
      </c>
      <c r="Q197">
        <v>6.35</v>
      </c>
      <c r="R197">
        <v>4.62</v>
      </c>
      <c r="S197">
        <v>5.85</v>
      </c>
      <c r="T197">
        <v>5.88</v>
      </c>
      <c r="U197">
        <v>0</v>
      </c>
    </row>
    <row r="198" spans="1:21" x14ac:dyDescent="0.45">
      <c r="A198" t="s">
        <v>1650</v>
      </c>
      <c r="B198" t="s">
        <v>40</v>
      </c>
      <c r="C198">
        <v>0</v>
      </c>
      <c r="D198">
        <v>0</v>
      </c>
      <c r="E198">
        <v>1</v>
      </c>
      <c r="F198">
        <v>10</v>
      </c>
      <c r="G198">
        <v>0</v>
      </c>
      <c r="H198">
        <v>10.1</v>
      </c>
      <c r="I198">
        <v>10.45</v>
      </c>
      <c r="J198">
        <v>0.87</v>
      </c>
      <c r="K198">
        <v>1.74</v>
      </c>
      <c r="L198">
        <v>0.33300000000000002</v>
      </c>
      <c r="M198">
        <v>0.80400000000000005</v>
      </c>
      <c r="N198">
        <v>0.46400000000000002</v>
      </c>
      <c r="O198">
        <v>0.2</v>
      </c>
      <c r="P198">
        <v>95.7</v>
      </c>
      <c r="Q198">
        <v>4.3499999999999996</v>
      </c>
      <c r="R198">
        <v>3.65</v>
      </c>
      <c r="S198">
        <v>4.2699999999999996</v>
      </c>
      <c r="T198">
        <v>3.07</v>
      </c>
      <c r="U198">
        <v>0</v>
      </c>
    </row>
    <row r="199" spans="1:21" x14ac:dyDescent="0.45">
      <c r="A199" t="s">
        <v>1114</v>
      </c>
      <c r="B199" t="s">
        <v>72</v>
      </c>
      <c r="C199">
        <v>0</v>
      </c>
      <c r="D199">
        <v>0</v>
      </c>
      <c r="E199">
        <v>0</v>
      </c>
      <c r="F199">
        <v>4</v>
      </c>
      <c r="G199">
        <v>1</v>
      </c>
      <c r="H199">
        <v>10</v>
      </c>
      <c r="I199">
        <v>9.9</v>
      </c>
      <c r="J199">
        <v>9</v>
      </c>
      <c r="K199">
        <v>0.9</v>
      </c>
      <c r="L199">
        <v>0.41399999999999998</v>
      </c>
      <c r="M199">
        <v>0.74099999999999999</v>
      </c>
      <c r="N199">
        <v>0.5</v>
      </c>
      <c r="O199">
        <v>0.125</v>
      </c>
      <c r="P199">
        <v>94.1</v>
      </c>
      <c r="Q199">
        <v>5.4</v>
      </c>
      <c r="R199">
        <v>6.76</v>
      </c>
      <c r="S199">
        <v>5.31</v>
      </c>
      <c r="T199">
        <v>5.0999999999999996</v>
      </c>
      <c r="U199">
        <v>0</v>
      </c>
    </row>
    <row r="200" spans="1:21" x14ac:dyDescent="0.45">
      <c r="A200" t="s">
        <v>583</v>
      </c>
      <c r="B200" t="s">
        <v>65</v>
      </c>
      <c r="C200">
        <v>0</v>
      </c>
      <c r="D200">
        <v>2</v>
      </c>
      <c r="E200">
        <v>0</v>
      </c>
      <c r="F200">
        <v>4</v>
      </c>
      <c r="G200">
        <v>4</v>
      </c>
      <c r="H200">
        <v>19.100000000000001</v>
      </c>
      <c r="I200">
        <v>5.59</v>
      </c>
      <c r="J200">
        <v>6.52</v>
      </c>
      <c r="K200">
        <v>0.47</v>
      </c>
      <c r="L200">
        <v>0.311</v>
      </c>
      <c r="M200">
        <v>0.57799999999999996</v>
      </c>
      <c r="N200">
        <v>0.46800000000000003</v>
      </c>
      <c r="O200">
        <v>4.4999999999999998E-2</v>
      </c>
      <c r="P200">
        <v>93.5</v>
      </c>
      <c r="Q200">
        <v>7.45</v>
      </c>
      <c r="R200">
        <v>5.14</v>
      </c>
      <c r="S200">
        <v>5.12</v>
      </c>
      <c r="T200">
        <v>6</v>
      </c>
      <c r="U200">
        <v>0</v>
      </c>
    </row>
    <row r="201" spans="1:21" x14ac:dyDescent="0.45">
      <c r="A201" t="s">
        <v>553</v>
      </c>
      <c r="B201" t="s">
        <v>37</v>
      </c>
      <c r="C201">
        <v>0</v>
      </c>
      <c r="D201">
        <v>2</v>
      </c>
      <c r="E201">
        <v>0</v>
      </c>
      <c r="F201">
        <v>5</v>
      </c>
      <c r="G201">
        <v>5</v>
      </c>
      <c r="H201">
        <v>21.2</v>
      </c>
      <c r="I201">
        <v>8.31</v>
      </c>
      <c r="J201">
        <v>4.57</v>
      </c>
      <c r="K201">
        <v>1.25</v>
      </c>
      <c r="L201">
        <v>0.435</v>
      </c>
      <c r="M201">
        <v>0.67</v>
      </c>
      <c r="N201">
        <v>0.314</v>
      </c>
      <c r="O201">
        <v>0.1</v>
      </c>
      <c r="Q201">
        <v>7.89</v>
      </c>
      <c r="R201">
        <v>6.55</v>
      </c>
      <c r="S201">
        <v>5.38</v>
      </c>
      <c r="T201">
        <v>5.46</v>
      </c>
      <c r="U201">
        <v>0</v>
      </c>
    </row>
    <row r="202" spans="1:21" x14ac:dyDescent="0.45">
      <c r="A202" t="s">
        <v>555</v>
      </c>
      <c r="B202" t="s">
        <v>32</v>
      </c>
      <c r="C202">
        <v>1</v>
      </c>
      <c r="D202">
        <v>0</v>
      </c>
      <c r="E202">
        <v>0</v>
      </c>
      <c r="F202">
        <v>4</v>
      </c>
      <c r="G202">
        <v>4</v>
      </c>
      <c r="H202">
        <v>16.100000000000001</v>
      </c>
      <c r="I202">
        <v>6.61</v>
      </c>
      <c r="J202">
        <v>4.96</v>
      </c>
      <c r="K202">
        <v>1.1000000000000001</v>
      </c>
      <c r="L202">
        <v>0.375</v>
      </c>
      <c r="M202">
        <v>0.59599999999999997</v>
      </c>
      <c r="N202">
        <v>0.59599999999999997</v>
      </c>
      <c r="O202">
        <v>0.2</v>
      </c>
      <c r="P202">
        <v>94.7</v>
      </c>
      <c r="Q202">
        <v>7.71</v>
      </c>
      <c r="R202">
        <v>4.9400000000000004</v>
      </c>
      <c r="S202">
        <v>5.17</v>
      </c>
      <c r="T202">
        <v>4.41</v>
      </c>
      <c r="U202">
        <v>0</v>
      </c>
    </row>
    <row r="203" spans="1:21" x14ac:dyDescent="0.45">
      <c r="A203" t="s">
        <v>604</v>
      </c>
      <c r="B203" t="s">
        <v>26</v>
      </c>
      <c r="C203">
        <v>0</v>
      </c>
      <c r="D203">
        <v>0</v>
      </c>
      <c r="E203">
        <v>0</v>
      </c>
      <c r="F203">
        <v>10</v>
      </c>
      <c r="G203">
        <v>0</v>
      </c>
      <c r="H203">
        <v>10</v>
      </c>
      <c r="I203">
        <v>10.8</v>
      </c>
      <c r="J203">
        <v>7.2</v>
      </c>
      <c r="K203">
        <v>0.9</v>
      </c>
      <c r="L203">
        <v>0.13600000000000001</v>
      </c>
      <c r="M203">
        <v>0.755</v>
      </c>
      <c r="N203">
        <v>0.36399999999999999</v>
      </c>
      <c r="O203">
        <v>0.1</v>
      </c>
      <c r="P203">
        <v>92.2</v>
      </c>
      <c r="Q203">
        <v>3.6</v>
      </c>
      <c r="R203">
        <v>2.12</v>
      </c>
      <c r="S203">
        <v>4.51</v>
      </c>
      <c r="T203">
        <v>4.57</v>
      </c>
      <c r="U203">
        <v>0</v>
      </c>
    </row>
    <row r="204" spans="1:21" x14ac:dyDescent="0.45">
      <c r="A204" t="s">
        <v>1035</v>
      </c>
      <c r="B204" t="s">
        <v>119</v>
      </c>
      <c r="C204">
        <v>0</v>
      </c>
      <c r="D204">
        <v>2</v>
      </c>
      <c r="E204">
        <v>0</v>
      </c>
      <c r="F204">
        <v>4</v>
      </c>
      <c r="G204">
        <v>2</v>
      </c>
      <c r="H204">
        <v>14.1</v>
      </c>
      <c r="I204">
        <v>9.42</v>
      </c>
      <c r="J204">
        <v>4.4000000000000004</v>
      </c>
      <c r="K204">
        <v>2.5099999999999998</v>
      </c>
      <c r="L204">
        <v>0.32500000000000001</v>
      </c>
      <c r="M204">
        <v>0.70699999999999996</v>
      </c>
      <c r="N204">
        <v>0.432</v>
      </c>
      <c r="O204">
        <v>0.25</v>
      </c>
      <c r="P204">
        <v>91.3</v>
      </c>
      <c r="Q204">
        <v>6.91</v>
      </c>
      <c r="R204">
        <v>3.87</v>
      </c>
      <c r="S204">
        <v>6.21</v>
      </c>
      <c r="T204">
        <v>4.0999999999999996</v>
      </c>
      <c r="U204">
        <v>-0.1</v>
      </c>
    </row>
    <row r="205" spans="1:21" x14ac:dyDescent="0.45">
      <c r="A205" t="s">
        <v>2011</v>
      </c>
      <c r="B205" t="s">
        <v>32</v>
      </c>
      <c r="C205">
        <v>0</v>
      </c>
      <c r="D205">
        <v>0</v>
      </c>
      <c r="E205">
        <v>0</v>
      </c>
      <c r="F205">
        <v>6</v>
      </c>
      <c r="G205">
        <v>0</v>
      </c>
      <c r="H205">
        <v>10.1</v>
      </c>
      <c r="I205">
        <v>6.1</v>
      </c>
      <c r="J205">
        <v>4.3499999999999996</v>
      </c>
      <c r="K205">
        <v>0.87</v>
      </c>
      <c r="L205">
        <v>0.214</v>
      </c>
      <c r="M205">
        <v>0.755</v>
      </c>
      <c r="N205">
        <v>0.55200000000000005</v>
      </c>
      <c r="O205">
        <v>0.125</v>
      </c>
      <c r="P205">
        <v>91.6</v>
      </c>
      <c r="Q205">
        <v>0.87</v>
      </c>
      <c r="R205">
        <v>2.83</v>
      </c>
      <c r="S205">
        <v>4.5599999999999996</v>
      </c>
      <c r="T205">
        <v>4.3600000000000003</v>
      </c>
      <c r="U205">
        <v>-0.1</v>
      </c>
    </row>
    <row r="206" spans="1:21" x14ac:dyDescent="0.45">
      <c r="A206" t="s">
        <v>562</v>
      </c>
      <c r="B206" t="s">
        <v>30</v>
      </c>
      <c r="C206">
        <v>2</v>
      </c>
      <c r="D206">
        <v>2</v>
      </c>
      <c r="E206">
        <v>0</v>
      </c>
      <c r="F206">
        <v>9</v>
      </c>
      <c r="G206">
        <v>0</v>
      </c>
      <c r="H206">
        <v>12.2</v>
      </c>
      <c r="I206">
        <v>7.82</v>
      </c>
      <c r="J206">
        <v>3.55</v>
      </c>
      <c r="K206">
        <v>1.42</v>
      </c>
      <c r="L206">
        <v>0.28599999999999998</v>
      </c>
      <c r="M206">
        <v>0.56299999999999994</v>
      </c>
      <c r="N206">
        <v>0.24299999999999999</v>
      </c>
      <c r="O206">
        <v>0.105</v>
      </c>
      <c r="Q206">
        <v>4.97</v>
      </c>
      <c r="R206">
        <v>3.89</v>
      </c>
      <c r="S206">
        <v>4.71</v>
      </c>
      <c r="T206">
        <v>4.7</v>
      </c>
      <c r="U206">
        <v>-0.1</v>
      </c>
    </row>
    <row r="207" spans="1:21" x14ac:dyDescent="0.45">
      <c r="A207" t="s">
        <v>620</v>
      </c>
      <c r="B207" t="s">
        <v>58</v>
      </c>
      <c r="C207">
        <v>0</v>
      </c>
      <c r="D207">
        <v>0</v>
      </c>
      <c r="E207">
        <v>0</v>
      </c>
      <c r="F207">
        <v>8</v>
      </c>
      <c r="G207">
        <v>0</v>
      </c>
      <c r="H207">
        <v>10.199999999999999</v>
      </c>
      <c r="I207">
        <v>8.44</v>
      </c>
      <c r="J207">
        <v>3.37</v>
      </c>
      <c r="K207">
        <v>1.69</v>
      </c>
      <c r="L207">
        <v>0.24099999999999999</v>
      </c>
      <c r="M207">
        <v>0.82</v>
      </c>
      <c r="N207">
        <v>0.35499999999999998</v>
      </c>
      <c r="O207">
        <v>0.125</v>
      </c>
      <c r="P207">
        <v>92.2</v>
      </c>
      <c r="Q207">
        <v>4.22</v>
      </c>
      <c r="R207">
        <v>4.5599999999999996</v>
      </c>
      <c r="S207">
        <v>5.46</v>
      </c>
      <c r="T207">
        <v>5.0599999999999996</v>
      </c>
      <c r="U207">
        <v>-0.1</v>
      </c>
    </row>
    <row r="208" spans="1:21" x14ac:dyDescent="0.45">
      <c r="A208" t="s">
        <v>580</v>
      </c>
      <c r="B208" t="s">
        <v>22</v>
      </c>
      <c r="C208">
        <v>3</v>
      </c>
      <c r="D208">
        <v>0</v>
      </c>
      <c r="E208">
        <v>0</v>
      </c>
      <c r="F208">
        <v>8</v>
      </c>
      <c r="G208">
        <v>0</v>
      </c>
      <c r="H208">
        <v>13</v>
      </c>
      <c r="I208">
        <v>6.23</v>
      </c>
      <c r="J208">
        <v>2.08</v>
      </c>
      <c r="K208">
        <v>1.38</v>
      </c>
      <c r="L208">
        <v>0.17899999999999999</v>
      </c>
      <c r="M208">
        <v>0.625</v>
      </c>
      <c r="N208">
        <v>0.35</v>
      </c>
      <c r="O208">
        <v>0.105</v>
      </c>
      <c r="P208">
        <v>94.8</v>
      </c>
      <c r="Q208">
        <v>4.8499999999999996</v>
      </c>
      <c r="R208">
        <v>5.14</v>
      </c>
      <c r="S208">
        <v>4.9800000000000004</v>
      </c>
      <c r="T208">
        <v>4.97</v>
      </c>
      <c r="U208">
        <v>-0.1</v>
      </c>
    </row>
    <row r="209" spans="1:21" x14ac:dyDescent="0.45">
      <c r="A209" t="s">
        <v>722</v>
      </c>
      <c r="B209" t="s">
        <v>49</v>
      </c>
      <c r="C209">
        <v>0</v>
      </c>
      <c r="D209">
        <v>4</v>
      </c>
      <c r="E209">
        <v>0</v>
      </c>
      <c r="F209">
        <v>5</v>
      </c>
      <c r="G209">
        <v>5</v>
      </c>
      <c r="H209">
        <v>17.2</v>
      </c>
      <c r="I209">
        <v>8.66</v>
      </c>
      <c r="J209">
        <v>6.11</v>
      </c>
      <c r="K209">
        <v>1.53</v>
      </c>
      <c r="L209">
        <v>0.47499999999999998</v>
      </c>
      <c r="M209">
        <v>0.60299999999999998</v>
      </c>
      <c r="N209">
        <v>0.51600000000000001</v>
      </c>
      <c r="O209">
        <v>0.23100000000000001</v>
      </c>
      <c r="P209">
        <v>95.1</v>
      </c>
      <c r="Q209">
        <v>9.68</v>
      </c>
      <c r="R209">
        <v>6.98</v>
      </c>
      <c r="S209">
        <v>5.53</v>
      </c>
      <c r="T209">
        <v>4.32</v>
      </c>
      <c r="U209">
        <v>-0.1</v>
      </c>
    </row>
    <row r="210" spans="1:21" x14ac:dyDescent="0.45">
      <c r="A210" t="s">
        <v>1395</v>
      </c>
      <c r="B210" t="s">
        <v>119</v>
      </c>
      <c r="C210">
        <v>0</v>
      </c>
      <c r="D210">
        <v>1</v>
      </c>
      <c r="E210">
        <v>0</v>
      </c>
      <c r="F210">
        <v>9</v>
      </c>
      <c r="G210">
        <v>0</v>
      </c>
      <c r="H210">
        <v>10</v>
      </c>
      <c r="I210">
        <v>5.4</v>
      </c>
      <c r="J210">
        <v>4.5</v>
      </c>
      <c r="K210">
        <v>0.9</v>
      </c>
      <c r="L210">
        <v>0.35099999999999998</v>
      </c>
      <c r="M210">
        <v>0.625</v>
      </c>
      <c r="N210">
        <v>0.65800000000000003</v>
      </c>
      <c r="O210">
        <v>0.125</v>
      </c>
      <c r="P210">
        <v>95.5</v>
      </c>
      <c r="Q210">
        <v>6.3</v>
      </c>
      <c r="R210">
        <v>6.27</v>
      </c>
      <c r="S210">
        <v>4.8099999999999996</v>
      </c>
      <c r="T210">
        <v>4.5999999999999996</v>
      </c>
      <c r="U210">
        <v>-0.1</v>
      </c>
    </row>
    <row r="211" spans="1:21" x14ac:dyDescent="0.45">
      <c r="A211" t="s">
        <v>348</v>
      </c>
      <c r="B211" t="s">
        <v>134</v>
      </c>
      <c r="C211">
        <v>1</v>
      </c>
      <c r="D211">
        <v>0</v>
      </c>
      <c r="E211">
        <v>0</v>
      </c>
      <c r="F211">
        <v>4</v>
      </c>
      <c r="G211">
        <v>4</v>
      </c>
      <c r="H211">
        <v>20.100000000000001</v>
      </c>
      <c r="I211">
        <v>8.41</v>
      </c>
      <c r="J211">
        <v>3.98</v>
      </c>
      <c r="K211">
        <v>2.21</v>
      </c>
      <c r="L211">
        <v>0.23599999999999999</v>
      </c>
      <c r="M211">
        <v>0.95199999999999996</v>
      </c>
      <c r="N211">
        <v>0.46700000000000003</v>
      </c>
      <c r="O211">
        <v>0.22700000000000001</v>
      </c>
      <c r="Q211">
        <v>3.1</v>
      </c>
      <c r="R211">
        <v>5.34</v>
      </c>
      <c r="S211">
        <v>6.01</v>
      </c>
      <c r="T211">
        <v>4.29</v>
      </c>
      <c r="U211">
        <v>-0.1</v>
      </c>
    </row>
    <row r="212" spans="1:21" x14ac:dyDescent="0.45">
      <c r="A212" t="s">
        <v>601</v>
      </c>
      <c r="B212" t="s">
        <v>55</v>
      </c>
      <c r="C212">
        <v>0</v>
      </c>
      <c r="D212">
        <v>3</v>
      </c>
      <c r="E212">
        <v>0</v>
      </c>
      <c r="F212">
        <v>4</v>
      </c>
      <c r="G212">
        <v>4</v>
      </c>
      <c r="H212">
        <v>19</v>
      </c>
      <c r="I212">
        <v>7.58</v>
      </c>
      <c r="J212">
        <v>2.37</v>
      </c>
      <c r="K212">
        <v>2.37</v>
      </c>
      <c r="L212">
        <v>0.33300000000000002</v>
      </c>
      <c r="M212">
        <v>0.56000000000000005</v>
      </c>
      <c r="N212">
        <v>0.32300000000000001</v>
      </c>
      <c r="O212">
        <v>0.156</v>
      </c>
      <c r="P212">
        <v>93.5</v>
      </c>
      <c r="Q212">
        <v>8.0500000000000007</v>
      </c>
      <c r="R212">
        <v>5.41</v>
      </c>
      <c r="S212">
        <v>6.05</v>
      </c>
      <c r="T212">
        <v>4.92</v>
      </c>
      <c r="U212">
        <v>-0.1</v>
      </c>
    </row>
    <row r="213" spans="1:21" x14ac:dyDescent="0.45">
      <c r="A213" t="s">
        <v>582</v>
      </c>
      <c r="B213" t="s">
        <v>28</v>
      </c>
      <c r="C213">
        <v>2</v>
      </c>
      <c r="D213">
        <v>1</v>
      </c>
      <c r="E213">
        <v>1</v>
      </c>
      <c r="F213">
        <v>7</v>
      </c>
      <c r="G213">
        <v>0</v>
      </c>
      <c r="H213">
        <v>21</v>
      </c>
      <c r="I213">
        <v>3.86</v>
      </c>
      <c r="J213">
        <v>2.14</v>
      </c>
      <c r="K213">
        <v>1.29</v>
      </c>
      <c r="L213">
        <v>0.156</v>
      </c>
      <c r="M213">
        <v>0.63300000000000001</v>
      </c>
      <c r="N213">
        <v>0.36399999999999999</v>
      </c>
      <c r="O213">
        <v>9.0999999999999998E-2</v>
      </c>
      <c r="P213">
        <v>87</v>
      </c>
      <c r="Q213">
        <v>3.86</v>
      </c>
      <c r="R213">
        <v>2.83</v>
      </c>
      <c r="S213">
        <v>5.21</v>
      </c>
      <c r="T213">
        <v>5.49</v>
      </c>
      <c r="U213">
        <v>-0.1</v>
      </c>
    </row>
    <row r="214" spans="1:21" x14ac:dyDescent="0.45">
      <c r="A214" t="s">
        <v>345</v>
      </c>
      <c r="B214" t="s">
        <v>76</v>
      </c>
      <c r="C214">
        <v>2</v>
      </c>
      <c r="D214">
        <v>1</v>
      </c>
      <c r="E214">
        <v>0</v>
      </c>
      <c r="F214">
        <v>5</v>
      </c>
      <c r="G214">
        <v>4</v>
      </c>
      <c r="H214">
        <v>27</v>
      </c>
      <c r="I214">
        <v>9.67</v>
      </c>
      <c r="J214">
        <v>5</v>
      </c>
      <c r="K214">
        <v>2</v>
      </c>
      <c r="L214">
        <v>0.188</v>
      </c>
      <c r="M214">
        <v>0.81299999999999994</v>
      </c>
      <c r="N214">
        <v>0.39100000000000001</v>
      </c>
      <c r="O214">
        <v>0.19400000000000001</v>
      </c>
      <c r="P214">
        <v>93.7</v>
      </c>
      <c r="Q214">
        <v>3.33</v>
      </c>
      <c r="R214">
        <v>4.78</v>
      </c>
      <c r="S214">
        <v>5.61</v>
      </c>
      <c r="T214">
        <v>4.29</v>
      </c>
      <c r="U214">
        <v>-0.1</v>
      </c>
    </row>
    <row r="215" spans="1:21" x14ac:dyDescent="0.45">
      <c r="A215" t="s">
        <v>340</v>
      </c>
      <c r="B215" t="s">
        <v>76</v>
      </c>
      <c r="C215">
        <v>3</v>
      </c>
      <c r="D215">
        <v>2</v>
      </c>
      <c r="E215">
        <v>0</v>
      </c>
      <c r="F215">
        <v>6</v>
      </c>
      <c r="G215">
        <v>6</v>
      </c>
      <c r="H215">
        <v>31.1</v>
      </c>
      <c r="I215">
        <v>6.61</v>
      </c>
      <c r="J215">
        <v>3.16</v>
      </c>
      <c r="K215">
        <v>1.44</v>
      </c>
      <c r="L215">
        <v>0.34799999999999998</v>
      </c>
      <c r="M215">
        <v>0.72299999999999998</v>
      </c>
      <c r="N215">
        <v>0.38100000000000001</v>
      </c>
      <c r="O215">
        <v>0.14299999999999999</v>
      </c>
      <c r="P215">
        <v>92.5</v>
      </c>
      <c r="Q215">
        <v>5.74</v>
      </c>
      <c r="R215">
        <v>8.09</v>
      </c>
      <c r="S215">
        <v>5.44</v>
      </c>
      <c r="T215">
        <v>4.8899999999999997</v>
      </c>
      <c r="U215">
        <v>-0.1</v>
      </c>
    </row>
    <row r="216" spans="1:21" x14ac:dyDescent="0.45">
      <c r="A216" t="s">
        <v>603</v>
      </c>
      <c r="B216" t="s">
        <v>49</v>
      </c>
      <c r="C216">
        <v>0</v>
      </c>
      <c r="D216">
        <v>0</v>
      </c>
      <c r="E216">
        <v>0</v>
      </c>
      <c r="F216">
        <v>11</v>
      </c>
      <c r="G216">
        <v>0</v>
      </c>
      <c r="H216">
        <v>11</v>
      </c>
      <c r="I216">
        <v>4.91</v>
      </c>
      <c r="J216">
        <v>4.09</v>
      </c>
      <c r="K216">
        <v>0.82</v>
      </c>
      <c r="L216">
        <v>0.14299999999999999</v>
      </c>
      <c r="M216">
        <v>0.93799999999999994</v>
      </c>
      <c r="N216">
        <v>0.44800000000000001</v>
      </c>
      <c r="O216">
        <v>0.14299999999999999</v>
      </c>
      <c r="P216">
        <v>95.7</v>
      </c>
      <c r="Q216">
        <v>1.64</v>
      </c>
      <c r="R216">
        <v>4.87</v>
      </c>
      <c r="S216">
        <v>4.93</v>
      </c>
      <c r="T216">
        <v>4.62</v>
      </c>
      <c r="U216">
        <v>-0.1</v>
      </c>
    </row>
    <row r="217" spans="1:21" x14ac:dyDescent="0.45">
      <c r="A217" t="s">
        <v>2003</v>
      </c>
      <c r="B217" t="s">
        <v>55</v>
      </c>
      <c r="C217">
        <v>0</v>
      </c>
      <c r="D217">
        <v>0</v>
      </c>
      <c r="E217">
        <v>0</v>
      </c>
      <c r="F217">
        <v>11</v>
      </c>
      <c r="G217">
        <v>0</v>
      </c>
      <c r="H217">
        <v>11</v>
      </c>
      <c r="I217">
        <v>11.45</v>
      </c>
      <c r="J217">
        <v>4.09</v>
      </c>
      <c r="K217">
        <v>2.4500000000000002</v>
      </c>
      <c r="L217">
        <v>0.379</v>
      </c>
      <c r="M217">
        <v>0.63300000000000001</v>
      </c>
      <c r="N217">
        <v>0.41899999999999998</v>
      </c>
      <c r="O217">
        <v>0.3</v>
      </c>
      <c r="P217">
        <v>95.7</v>
      </c>
      <c r="Q217">
        <v>6.55</v>
      </c>
      <c r="R217">
        <v>5.31</v>
      </c>
      <c r="S217">
        <v>5.84</v>
      </c>
      <c r="T217">
        <v>3.54</v>
      </c>
      <c r="U217">
        <v>-0.1</v>
      </c>
    </row>
    <row r="218" spans="1:21" x14ac:dyDescent="0.45">
      <c r="A218" t="s">
        <v>991</v>
      </c>
      <c r="B218" t="s">
        <v>104</v>
      </c>
      <c r="C218">
        <v>0</v>
      </c>
      <c r="D218">
        <v>1</v>
      </c>
      <c r="E218">
        <v>0</v>
      </c>
      <c r="F218">
        <v>8</v>
      </c>
      <c r="G218">
        <v>0</v>
      </c>
      <c r="H218">
        <v>13.2</v>
      </c>
      <c r="I218">
        <v>5.27</v>
      </c>
      <c r="J218">
        <v>3.29</v>
      </c>
      <c r="K218">
        <v>1.32</v>
      </c>
      <c r="L218">
        <v>0.2</v>
      </c>
      <c r="M218">
        <v>0.90200000000000002</v>
      </c>
      <c r="N218">
        <v>0.29299999999999998</v>
      </c>
      <c r="O218">
        <v>0.11799999999999999</v>
      </c>
      <c r="P218">
        <v>93.4</v>
      </c>
      <c r="Q218">
        <v>1.98</v>
      </c>
      <c r="R218">
        <v>4.2300000000000004</v>
      </c>
      <c r="S218">
        <v>5.04</v>
      </c>
      <c r="T218">
        <v>4.83</v>
      </c>
      <c r="U218">
        <v>-0.1</v>
      </c>
    </row>
    <row r="219" spans="1:21" x14ac:dyDescent="0.45">
      <c r="A219" t="s">
        <v>559</v>
      </c>
      <c r="B219" t="s">
        <v>35</v>
      </c>
      <c r="C219">
        <v>0</v>
      </c>
      <c r="D219">
        <v>3</v>
      </c>
      <c r="E219">
        <v>0</v>
      </c>
      <c r="F219">
        <v>4</v>
      </c>
      <c r="G219">
        <v>4</v>
      </c>
      <c r="H219">
        <v>15.2</v>
      </c>
      <c r="I219">
        <v>5.17</v>
      </c>
      <c r="J219">
        <v>4.5999999999999996</v>
      </c>
      <c r="K219">
        <v>1.72</v>
      </c>
      <c r="L219">
        <v>0.439</v>
      </c>
      <c r="M219">
        <v>0.435</v>
      </c>
      <c r="N219">
        <v>0.50700000000000001</v>
      </c>
      <c r="O219">
        <v>0.14299999999999999</v>
      </c>
      <c r="P219">
        <v>92.4</v>
      </c>
      <c r="Q219">
        <v>13.21</v>
      </c>
      <c r="R219">
        <v>6.68</v>
      </c>
      <c r="S219">
        <v>6.27</v>
      </c>
      <c r="T219">
        <v>5.61</v>
      </c>
      <c r="U219">
        <v>-0.1</v>
      </c>
    </row>
    <row r="220" spans="1:21" x14ac:dyDescent="0.45">
      <c r="A220" t="s">
        <v>2028</v>
      </c>
      <c r="B220" t="s">
        <v>63</v>
      </c>
      <c r="C220">
        <v>0</v>
      </c>
      <c r="D220">
        <v>1</v>
      </c>
      <c r="E220">
        <v>0</v>
      </c>
      <c r="F220">
        <v>8</v>
      </c>
      <c r="G220">
        <v>0</v>
      </c>
      <c r="H220">
        <v>10.199999999999999</v>
      </c>
      <c r="I220">
        <v>9.2799999999999994</v>
      </c>
      <c r="J220">
        <v>3.37</v>
      </c>
      <c r="K220">
        <v>2.5299999999999998</v>
      </c>
      <c r="L220">
        <v>0.23100000000000001</v>
      </c>
      <c r="M220">
        <v>0.68200000000000005</v>
      </c>
      <c r="N220">
        <v>0.24099999999999999</v>
      </c>
      <c r="O220">
        <v>0.17599999999999999</v>
      </c>
      <c r="P220">
        <v>92.2</v>
      </c>
      <c r="Q220">
        <v>5.0599999999999996</v>
      </c>
      <c r="R220">
        <v>3.58</v>
      </c>
      <c r="S220">
        <v>5.93</v>
      </c>
      <c r="T220">
        <v>4.4400000000000004</v>
      </c>
      <c r="U220">
        <v>-0.1</v>
      </c>
    </row>
    <row r="221" spans="1:21" x14ac:dyDescent="0.45">
      <c r="A221" t="s">
        <v>552</v>
      </c>
      <c r="B221" t="s">
        <v>28</v>
      </c>
      <c r="C221">
        <v>2</v>
      </c>
      <c r="D221">
        <v>0</v>
      </c>
      <c r="E221">
        <v>0</v>
      </c>
      <c r="F221">
        <v>3</v>
      </c>
      <c r="G221">
        <v>3</v>
      </c>
      <c r="H221">
        <v>16</v>
      </c>
      <c r="I221">
        <v>5.63</v>
      </c>
      <c r="J221">
        <v>7.88</v>
      </c>
      <c r="K221">
        <v>1.1299999999999999</v>
      </c>
      <c r="L221">
        <v>0.19</v>
      </c>
      <c r="M221">
        <v>0.89600000000000002</v>
      </c>
      <c r="N221">
        <v>0.46500000000000002</v>
      </c>
      <c r="O221">
        <v>0.11799999999999999</v>
      </c>
      <c r="P221">
        <v>93.9</v>
      </c>
      <c r="Q221">
        <v>2.81</v>
      </c>
      <c r="R221">
        <v>5.17</v>
      </c>
      <c r="S221">
        <v>6.21</v>
      </c>
      <c r="T221">
        <v>6.03</v>
      </c>
      <c r="U221">
        <v>-0.1</v>
      </c>
    </row>
    <row r="222" spans="1:21" x14ac:dyDescent="0.45">
      <c r="A222" t="s">
        <v>1292</v>
      </c>
      <c r="B222" t="s">
        <v>97</v>
      </c>
      <c r="C222">
        <v>1</v>
      </c>
      <c r="D222">
        <v>0</v>
      </c>
      <c r="E222">
        <v>0</v>
      </c>
      <c r="F222">
        <v>9</v>
      </c>
      <c r="G222">
        <v>0</v>
      </c>
      <c r="H222">
        <v>10.1</v>
      </c>
      <c r="I222">
        <v>10.45</v>
      </c>
      <c r="J222">
        <v>4.3499999999999996</v>
      </c>
      <c r="K222">
        <v>1.74</v>
      </c>
      <c r="L222">
        <v>0.25</v>
      </c>
      <c r="M222">
        <v>0.625</v>
      </c>
      <c r="N222">
        <v>0.44</v>
      </c>
      <c r="O222">
        <v>0.2</v>
      </c>
      <c r="P222">
        <v>94</v>
      </c>
      <c r="Q222">
        <v>5.23</v>
      </c>
      <c r="R222">
        <v>3.45</v>
      </c>
      <c r="S222">
        <v>5.14</v>
      </c>
      <c r="T222">
        <v>3.94</v>
      </c>
      <c r="U222">
        <v>-0.2</v>
      </c>
    </row>
    <row r="223" spans="1:21" x14ac:dyDescent="0.45">
      <c r="A223" t="s">
        <v>909</v>
      </c>
      <c r="B223" t="s">
        <v>49</v>
      </c>
      <c r="C223">
        <v>0</v>
      </c>
      <c r="D223">
        <v>0</v>
      </c>
      <c r="E223">
        <v>0</v>
      </c>
      <c r="F223">
        <v>7</v>
      </c>
      <c r="G223">
        <v>0</v>
      </c>
      <c r="H223">
        <v>12.1</v>
      </c>
      <c r="I223">
        <v>5.84</v>
      </c>
      <c r="J223">
        <v>2.92</v>
      </c>
      <c r="K223">
        <v>2.19</v>
      </c>
      <c r="L223">
        <v>0.33300000000000002</v>
      </c>
      <c r="M223">
        <v>0.83299999999999996</v>
      </c>
      <c r="N223">
        <v>0.35599999999999998</v>
      </c>
      <c r="O223">
        <v>0.16700000000000001</v>
      </c>
      <c r="P223">
        <v>92.5</v>
      </c>
      <c r="Q223">
        <v>5.1100000000000003</v>
      </c>
      <c r="R223">
        <v>7.52</v>
      </c>
      <c r="S223">
        <v>6.04</v>
      </c>
      <c r="T223">
        <v>4.87</v>
      </c>
      <c r="U223">
        <v>-0.2</v>
      </c>
    </row>
    <row r="224" spans="1:21" x14ac:dyDescent="0.45">
      <c r="A224" t="s">
        <v>2110</v>
      </c>
      <c r="B224" t="s">
        <v>134</v>
      </c>
      <c r="C224">
        <v>0</v>
      </c>
      <c r="D224">
        <v>2</v>
      </c>
      <c r="E224">
        <v>1</v>
      </c>
      <c r="F224">
        <v>11</v>
      </c>
      <c r="G224">
        <v>0</v>
      </c>
      <c r="H224">
        <v>10.199999999999999</v>
      </c>
      <c r="I224">
        <v>8.44</v>
      </c>
      <c r="J224">
        <v>6.75</v>
      </c>
      <c r="K224">
        <v>1.69</v>
      </c>
      <c r="L224">
        <v>0.27600000000000002</v>
      </c>
      <c r="M224">
        <v>0.39500000000000002</v>
      </c>
      <c r="N224">
        <v>0.38700000000000001</v>
      </c>
      <c r="O224">
        <v>0.154</v>
      </c>
      <c r="P224">
        <v>95.2</v>
      </c>
      <c r="Q224">
        <v>6.75</v>
      </c>
      <c r="R224">
        <v>3.63</v>
      </c>
      <c r="S224">
        <v>6.02</v>
      </c>
      <c r="T224">
        <v>5.24</v>
      </c>
      <c r="U224">
        <v>-0.2</v>
      </c>
    </row>
    <row r="225" spans="1:21" x14ac:dyDescent="0.45">
      <c r="A225" t="s">
        <v>1728</v>
      </c>
      <c r="B225" t="s">
        <v>91</v>
      </c>
      <c r="C225">
        <v>0</v>
      </c>
      <c r="D225">
        <v>4</v>
      </c>
      <c r="E225">
        <v>0</v>
      </c>
      <c r="F225">
        <v>4</v>
      </c>
      <c r="G225">
        <v>4</v>
      </c>
      <c r="H225">
        <v>13.2</v>
      </c>
      <c r="I225">
        <v>7.9</v>
      </c>
      <c r="J225">
        <v>11.2</v>
      </c>
      <c r="K225">
        <v>0.66</v>
      </c>
      <c r="L225">
        <v>0.39100000000000001</v>
      </c>
      <c r="M225">
        <v>0.56200000000000006</v>
      </c>
      <c r="N225">
        <v>0.31900000000000001</v>
      </c>
      <c r="O225">
        <v>5.6000000000000001E-2</v>
      </c>
      <c r="P225">
        <v>94</v>
      </c>
      <c r="Q225">
        <v>9.2200000000000006</v>
      </c>
      <c r="R225">
        <v>6.68</v>
      </c>
      <c r="S225">
        <v>6.35</v>
      </c>
      <c r="T225">
        <v>7.2</v>
      </c>
      <c r="U225">
        <v>-0.2</v>
      </c>
    </row>
    <row r="226" spans="1:21" x14ac:dyDescent="0.45">
      <c r="A226" t="s">
        <v>692</v>
      </c>
      <c r="B226" t="s">
        <v>44</v>
      </c>
      <c r="C226">
        <v>0</v>
      </c>
      <c r="D226">
        <v>0</v>
      </c>
      <c r="E226">
        <v>0</v>
      </c>
      <c r="F226">
        <v>4</v>
      </c>
      <c r="G226">
        <v>0</v>
      </c>
      <c r="H226">
        <v>11</v>
      </c>
      <c r="I226">
        <v>5.73</v>
      </c>
      <c r="J226">
        <v>6.55</v>
      </c>
      <c r="K226">
        <v>1.64</v>
      </c>
      <c r="L226">
        <v>0.35099999999999998</v>
      </c>
      <c r="M226">
        <v>0.56599999999999995</v>
      </c>
      <c r="N226">
        <v>0.436</v>
      </c>
      <c r="O226">
        <v>0.13300000000000001</v>
      </c>
      <c r="P226">
        <v>93.9</v>
      </c>
      <c r="Q226">
        <v>9.82</v>
      </c>
      <c r="R226">
        <v>7.2</v>
      </c>
      <c r="S226">
        <v>6.75</v>
      </c>
      <c r="T226">
        <v>6.25</v>
      </c>
      <c r="U226">
        <v>-0.2</v>
      </c>
    </row>
    <row r="227" spans="1:21" x14ac:dyDescent="0.45">
      <c r="A227" t="s">
        <v>335</v>
      </c>
      <c r="B227" t="s">
        <v>97</v>
      </c>
      <c r="C227">
        <v>3</v>
      </c>
      <c r="D227">
        <v>0</v>
      </c>
      <c r="E227">
        <v>0</v>
      </c>
      <c r="F227">
        <v>5</v>
      </c>
      <c r="G227">
        <v>5</v>
      </c>
      <c r="H227">
        <v>26.2</v>
      </c>
      <c r="I227">
        <v>7.09</v>
      </c>
      <c r="J227">
        <v>3.04</v>
      </c>
      <c r="K227">
        <v>2.02</v>
      </c>
      <c r="L227">
        <v>0.28599999999999998</v>
      </c>
      <c r="M227">
        <v>0.76900000000000002</v>
      </c>
      <c r="N227">
        <v>0.47599999999999998</v>
      </c>
      <c r="O227">
        <v>0.188</v>
      </c>
      <c r="P227">
        <v>91.3</v>
      </c>
      <c r="Q227">
        <v>5.0599999999999996</v>
      </c>
      <c r="R227">
        <v>4.3499999999999996</v>
      </c>
      <c r="S227">
        <v>5.57</v>
      </c>
      <c r="T227">
        <v>4.28</v>
      </c>
      <c r="U227">
        <v>-0.2</v>
      </c>
    </row>
    <row r="228" spans="1:21" x14ac:dyDescent="0.45">
      <c r="A228" t="s">
        <v>1033</v>
      </c>
      <c r="B228" t="s">
        <v>26</v>
      </c>
      <c r="C228">
        <v>2</v>
      </c>
      <c r="D228">
        <v>2</v>
      </c>
      <c r="E228">
        <v>0</v>
      </c>
      <c r="F228">
        <v>4</v>
      </c>
      <c r="G228">
        <v>2</v>
      </c>
      <c r="H228">
        <v>12.2</v>
      </c>
      <c r="I228">
        <v>12.08</v>
      </c>
      <c r="J228">
        <v>4.97</v>
      </c>
      <c r="K228">
        <v>2.84</v>
      </c>
      <c r="L228">
        <v>0.38700000000000001</v>
      </c>
      <c r="M228">
        <v>0.54400000000000004</v>
      </c>
      <c r="N228">
        <v>0.34300000000000003</v>
      </c>
      <c r="O228">
        <v>0.36399999999999999</v>
      </c>
      <c r="P228">
        <v>94.1</v>
      </c>
      <c r="Q228">
        <v>9.9499999999999993</v>
      </c>
      <c r="R228">
        <v>5.45</v>
      </c>
      <c r="S228">
        <v>6.52</v>
      </c>
      <c r="T228">
        <v>3.6</v>
      </c>
      <c r="U228">
        <v>-0.2</v>
      </c>
    </row>
    <row r="229" spans="1:21" x14ac:dyDescent="0.45">
      <c r="A229" t="s">
        <v>350</v>
      </c>
      <c r="B229" t="s">
        <v>119</v>
      </c>
      <c r="C229">
        <v>1</v>
      </c>
      <c r="D229">
        <v>2</v>
      </c>
      <c r="E229">
        <v>0</v>
      </c>
      <c r="F229">
        <v>4</v>
      </c>
      <c r="G229">
        <v>4</v>
      </c>
      <c r="H229">
        <v>25</v>
      </c>
      <c r="I229">
        <v>5.04</v>
      </c>
      <c r="J229">
        <v>3.6</v>
      </c>
      <c r="K229">
        <v>1.8</v>
      </c>
      <c r="L229">
        <v>0.21099999999999999</v>
      </c>
      <c r="M229">
        <v>0.69599999999999995</v>
      </c>
      <c r="N229">
        <v>0.52600000000000002</v>
      </c>
      <c r="O229">
        <v>0.2</v>
      </c>
      <c r="P229">
        <v>92.4</v>
      </c>
      <c r="Q229">
        <v>5.04</v>
      </c>
      <c r="R229">
        <v>6.47</v>
      </c>
      <c r="S229">
        <v>5.89</v>
      </c>
      <c r="T229">
        <v>4.6500000000000004</v>
      </c>
      <c r="U229">
        <v>-0.2</v>
      </c>
    </row>
    <row r="230" spans="1:21" x14ac:dyDescent="0.45">
      <c r="A230" t="s">
        <v>1731</v>
      </c>
      <c r="B230" t="s">
        <v>28</v>
      </c>
      <c r="C230">
        <v>0</v>
      </c>
      <c r="D230">
        <v>2</v>
      </c>
      <c r="E230">
        <v>0</v>
      </c>
      <c r="F230">
        <v>11</v>
      </c>
      <c r="G230">
        <v>0</v>
      </c>
      <c r="H230">
        <v>11</v>
      </c>
      <c r="I230">
        <v>9.82</v>
      </c>
      <c r="J230">
        <v>8.18</v>
      </c>
      <c r="K230">
        <v>1.64</v>
      </c>
      <c r="L230">
        <v>0.13600000000000001</v>
      </c>
      <c r="M230">
        <v>0.83299999999999996</v>
      </c>
      <c r="N230">
        <v>0.13600000000000001</v>
      </c>
      <c r="O230">
        <v>0.11799999999999999</v>
      </c>
      <c r="P230">
        <v>93.7</v>
      </c>
      <c r="Q230">
        <v>2.4500000000000002</v>
      </c>
      <c r="R230">
        <v>3.92</v>
      </c>
      <c r="S230">
        <v>6.39</v>
      </c>
      <c r="T230">
        <v>6.13</v>
      </c>
      <c r="U230">
        <v>-0.2</v>
      </c>
    </row>
    <row r="231" spans="1:21" x14ac:dyDescent="0.45">
      <c r="A231" t="s">
        <v>595</v>
      </c>
      <c r="B231" t="s">
        <v>97</v>
      </c>
      <c r="C231">
        <v>2</v>
      </c>
      <c r="D231">
        <v>2</v>
      </c>
      <c r="E231">
        <v>0</v>
      </c>
      <c r="F231">
        <v>4</v>
      </c>
      <c r="G231">
        <v>4</v>
      </c>
      <c r="H231">
        <v>18</v>
      </c>
      <c r="I231">
        <v>5.5</v>
      </c>
      <c r="J231">
        <v>7.5</v>
      </c>
      <c r="K231">
        <v>1.5</v>
      </c>
      <c r="L231">
        <v>0.20399999999999999</v>
      </c>
      <c r="M231">
        <v>0.68600000000000005</v>
      </c>
      <c r="N231">
        <v>0.30399999999999999</v>
      </c>
      <c r="O231">
        <v>0.1</v>
      </c>
      <c r="P231">
        <v>91</v>
      </c>
      <c r="Q231">
        <v>5</v>
      </c>
      <c r="R231">
        <v>5.77</v>
      </c>
      <c r="S231">
        <v>6.65</v>
      </c>
      <c r="T231">
        <v>6.75</v>
      </c>
      <c r="U231">
        <v>-0.2</v>
      </c>
    </row>
    <row r="232" spans="1:21" x14ac:dyDescent="0.45">
      <c r="A232" t="s">
        <v>619</v>
      </c>
      <c r="B232" t="s">
        <v>72</v>
      </c>
      <c r="C232">
        <v>1</v>
      </c>
      <c r="D232">
        <v>0</v>
      </c>
      <c r="E232">
        <v>0</v>
      </c>
      <c r="F232">
        <v>4</v>
      </c>
      <c r="G232">
        <v>2</v>
      </c>
      <c r="H232">
        <v>20.2</v>
      </c>
      <c r="I232">
        <v>6.97</v>
      </c>
      <c r="J232">
        <v>2.61</v>
      </c>
      <c r="K232">
        <v>2.1800000000000002</v>
      </c>
      <c r="L232">
        <v>0.27400000000000002</v>
      </c>
      <c r="M232">
        <v>0.81799999999999995</v>
      </c>
      <c r="N232">
        <v>0.27300000000000002</v>
      </c>
      <c r="O232">
        <v>0.13900000000000001</v>
      </c>
      <c r="P232">
        <v>89.6</v>
      </c>
      <c r="Q232">
        <v>4.79</v>
      </c>
      <c r="R232">
        <v>3.76</v>
      </c>
      <c r="S232">
        <v>5.82</v>
      </c>
      <c r="T232">
        <v>5.05</v>
      </c>
      <c r="U232">
        <v>-0.2</v>
      </c>
    </row>
    <row r="233" spans="1:21" x14ac:dyDescent="0.45">
      <c r="A233" t="s">
        <v>1975</v>
      </c>
      <c r="B233" t="s">
        <v>91</v>
      </c>
      <c r="C233">
        <v>0</v>
      </c>
      <c r="D233">
        <v>3</v>
      </c>
      <c r="E233">
        <v>4</v>
      </c>
      <c r="F233">
        <v>10</v>
      </c>
      <c r="G233">
        <v>0</v>
      </c>
      <c r="H233">
        <v>10.199999999999999</v>
      </c>
      <c r="I233">
        <v>8.44</v>
      </c>
      <c r="J233">
        <v>10.119999999999999</v>
      </c>
      <c r="K233">
        <v>0.84</v>
      </c>
      <c r="L233">
        <v>0.17199999999999999</v>
      </c>
      <c r="M233">
        <v>0.72299999999999998</v>
      </c>
      <c r="N233">
        <v>0.55600000000000005</v>
      </c>
      <c r="O233">
        <v>0.111</v>
      </c>
      <c r="P233">
        <v>96.7</v>
      </c>
      <c r="Q233">
        <v>3.37</v>
      </c>
      <c r="R233">
        <v>4.2</v>
      </c>
      <c r="S233">
        <v>5.93</v>
      </c>
      <c r="T233">
        <v>5.86</v>
      </c>
      <c r="U233">
        <v>-0.2</v>
      </c>
    </row>
    <row r="234" spans="1:21" x14ac:dyDescent="0.45">
      <c r="A234" t="s">
        <v>349</v>
      </c>
      <c r="B234" t="s">
        <v>46</v>
      </c>
      <c r="C234">
        <v>2</v>
      </c>
      <c r="D234">
        <v>1</v>
      </c>
      <c r="E234">
        <v>0</v>
      </c>
      <c r="F234">
        <v>4</v>
      </c>
      <c r="G234">
        <v>4</v>
      </c>
      <c r="H234">
        <v>23</v>
      </c>
      <c r="I234">
        <v>8.61</v>
      </c>
      <c r="J234">
        <v>5.09</v>
      </c>
      <c r="K234">
        <v>1.96</v>
      </c>
      <c r="L234">
        <v>0.189</v>
      </c>
      <c r="M234">
        <v>0.83299999999999996</v>
      </c>
      <c r="N234">
        <v>0.43099999999999999</v>
      </c>
      <c r="O234">
        <v>0.20799999999999999</v>
      </c>
      <c r="P234">
        <v>90.3</v>
      </c>
      <c r="Q234">
        <v>3.91</v>
      </c>
      <c r="R234">
        <v>6.93</v>
      </c>
      <c r="S234">
        <v>6.21</v>
      </c>
      <c r="T234">
        <v>4.8</v>
      </c>
      <c r="U234">
        <v>-0.2</v>
      </c>
    </row>
    <row r="235" spans="1:21" x14ac:dyDescent="0.45">
      <c r="A235" t="s">
        <v>621</v>
      </c>
      <c r="B235" t="s">
        <v>55</v>
      </c>
      <c r="C235">
        <v>0</v>
      </c>
      <c r="D235">
        <v>0</v>
      </c>
      <c r="E235">
        <v>0</v>
      </c>
      <c r="F235">
        <v>6</v>
      </c>
      <c r="G235">
        <v>0</v>
      </c>
      <c r="H235">
        <v>13</v>
      </c>
      <c r="I235">
        <v>9.69</v>
      </c>
      <c r="J235">
        <v>7.62</v>
      </c>
      <c r="K235">
        <v>2.08</v>
      </c>
      <c r="L235">
        <v>0.27300000000000002</v>
      </c>
      <c r="M235">
        <v>0.65700000000000003</v>
      </c>
      <c r="N235">
        <v>0.5</v>
      </c>
      <c r="O235">
        <v>0.214</v>
      </c>
      <c r="P235">
        <v>92.4</v>
      </c>
      <c r="Q235">
        <v>7.62</v>
      </c>
      <c r="R235">
        <v>6.19</v>
      </c>
      <c r="S235">
        <v>6.82</v>
      </c>
      <c r="T235">
        <v>5.29</v>
      </c>
      <c r="U235">
        <v>-0.3</v>
      </c>
    </row>
    <row r="236" spans="1:21" x14ac:dyDescent="0.45">
      <c r="A236" t="s">
        <v>592</v>
      </c>
      <c r="B236" t="s">
        <v>63</v>
      </c>
      <c r="C236">
        <v>0</v>
      </c>
      <c r="D236">
        <v>1</v>
      </c>
      <c r="E236">
        <v>0</v>
      </c>
      <c r="F236">
        <v>3</v>
      </c>
      <c r="G236">
        <v>3</v>
      </c>
      <c r="H236">
        <v>14</v>
      </c>
      <c r="I236">
        <v>5.79</v>
      </c>
      <c r="J236">
        <v>3.21</v>
      </c>
      <c r="K236">
        <v>2.57</v>
      </c>
      <c r="L236">
        <v>0.39200000000000002</v>
      </c>
      <c r="M236">
        <v>0.69699999999999995</v>
      </c>
      <c r="N236">
        <v>0.32700000000000001</v>
      </c>
      <c r="O236">
        <v>0.182</v>
      </c>
      <c r="P236">
        <v>94.6</v>
      </c>
      <c r="Q236">
        <v>8.36</v>
      </c>
      <c r="R236">
        <v>8.98</v>
      </c>
      <c r="S236">
        <v>6.92</v>
      </c>
      <c r="T236">
        <v>5.35</v>
      </c>
      <c r="U236">
        <v>-0.3</v>
      </c>
    </row>
    <row r="237" spans="1:21" x14ac:dyDescent="0.45">
      <c r="A237" t="s">
        <v>351</v>
      </c>
      <c r="B237" t="s">
        <v>134</v>
      </c>
      <c r="C237">
        <v>0</v>
      </c>
      <c r="D237">
        <v>3</v>
      </c>
      <c r="E237">
        <v>0</v>
      </c>
      <c r="F237">
        <v>5</v>
      </c>
      <c r="G237">
        <v>5</v>
      </c>
      <c r="H237">
        <v>24</v>
      </c>
      <c r="I237">
        <v>4.5</v>
      </c>
      <c r="J237">
        <v>5.63</v>
      </c>
      <c r="K237">
        <v>1.88</v>
      </c>
      <c r="L237">
        <v>0.29099999999999998</v>
      </c>
      <c r="M237">
        <v>0.64900000000000002</v>
      </c>
      <c r="N237">
        <v>0.51200000000000001</v>
      </c>
      <c r="O237">
        <v>0.17899999999999999</v>
      </c>
      <c r="P237">
        <v>92.6</v>
      </c>
      <c r="Q237">
        <v>7.5</v>
      </c>
      <c r="R237">
        <v>7.02</v>
      </c>
      <c r="S237">
        <v>6.92</v>
      </c>
      <c r="T237">
        <v>5.8</v>
      </c>
      <c r="U237">
        <v>-0.3</v>
      </c>
    </row>
    <row r="238" spans="1:21" x14ac:dyDescent="0.45">
      <c r="A238" t="s">
        <v>1107</v>
      </c>
      <c r="B238" t="s">
        <v>24</v>
      </c>
      <c r="C238">
        <v>0</v>
      </c>
      <c r="D238">
        <v>1</v>
      </c>
      <c r="E238">
        <v>0</v>
      </c>
      <c r="F238">
        <v>4</v>
      </c>
      <c r="G238">
        <v>4</v>
      </c>
      <c r="H238">
        <v>16.100000000000001</v>
      </c>
      <c r="I238">
        <v>7.16</v>
      </c>
      <c r="J238">
        <v>5.51</v>
      </c>
      <c r="K238">
        <v>2.2000000000000002</v>
      </c>
      <c r="L238">
        <v>0.41799999999999998</v>
      </c>
      <c r="M238">
        <v>0.749</v>
      </c>
      <c r="N238">
        <v>0.40400000000000003</v>
      </c>
      <c r="O238">
        <v>0.2</v>
      </c>
      <c r="P238">
        <v>92.9</v>
      </c>
      <c r="Q238">
        <v>7.71</v>
      </c>
      <c r="R238">
        <v>7.02</v>
      </c>
      <c r="S238">
        <v>7</v>
      </c>
      <c r="T238">
        <v>5.49</v>
      </c>
      <c r="U238">
        <v>-0.3</v>
      </c>
    </row>
    <row r="239" spans="1:21" x14ac:dyDescent="0.45">
      <c r="A239" t="s">
        <v>2022</v>
      </c>
      <c r="B239" t="s">
        <v>24</v>
      </c>
      <c r="C239">
        <v>0</v>
      </c>
      <c r="D239">
        <v>0</v>
      </c>
      <c r="E239">
        <v>1</v>
      </c>
      <c r="F239">
        <v>10</v>
      </c>
      <c r="G239">
        <v>0</v>
      </c>
      <c r="H239">
        <v>10</v>
      </c>
      <c r="I239">
        <v>7.2</v>
      </c>
      <c r="J239">
        <v>2.7</v>
      </c>
      <c r="K239">
        <v>2.7</v>
      </c>
      <c r="L239">
        <v>0.154</v>
      </c>
      <c r="M239">
        <v>1</v>
      </c>
      <c r="N239">
        <v>0.5</v>
      </c>
      <c r="O239">
        <v>0.3</v>
      </c>
      <c r="P239">
        <v>88.2</v>
      </c>
      <c r="Q239">
        <v>3.6</v>
      </c>
      <c r="R239">
        <v>4.3499999999999996</v>
      </c>
      <c r="S239">
        <v>6.41</v>
      </c>
      <c r="T239">
        <v>3.87</v>
      </c>
      <c r="U239">
        <v>-0.3</v>
      </c>
    </row>
    <row r="240" spans="1:21" x14ac:dyDescent="0.45">
      <c r="A240" t="s">
        <v>1729</v>
      </c>
      <c r="B240" t="s">
        <v>49</v>
      </c>
      <c r="C240">
        <v>1</v>
      </c>
      <c r="D240">
        <v>1</v>
      </c>
      <c r="E240">
        <v>0</v>
      </c>
      <c r="F240">
        <v>11</v>
      </c>
      <c r="G240">
        <v>0</v>
      </c>
      <c r="H240">
        <v>11</v>
      </c>
      <c r="I240">
        <v>9.82</v>
      </c>
      <c r="J240">
        <v>6.55</v>
      </c>
      <c r="K240">
        <v>2.4500000000000002</v>
      </c>
      <c r="L240">
        <v>0.32100000000000001</v>
      </c>
      <c r="M240">
        <v>0.88600000000000001</v>
      </c>
      <c r="N240">
        <v>0.38700000000000001</v>
      </c>
      <c r="O240">
        <v>0.214</v>
      </c>
      <c r="P240">
        <v>96.8</v>
      </c>
      <c r="Q240">
        <v>4.91</v>
      </c>
      <c r="R240">
        <v>4.5599999999999996</v>
      </c>
      <c r="S240">
        <v>6.75</v>
      </c>
      <c r="T240">
        <v>4.9400000000000004</v>
      </c>
      <c r="U240">
        <v>-0.3</v>
      </c>
    </row>
    <row r="241" spans="1:21" x14ac:dyDescent="0.45">
      <c r="A241" t="s">
        <v>724</v>
      </c>
      <c r="B241" t="s">
        <v>63</v>
      </c>
      <c r="C241">
        <v>0</v>
      </c>
      <c r="D241">
        <v>4</v>
      </c>
      <c r="E241">
        <v>0</v>
      </c>
      <c r="F241">
        <v>4</v>
      </c>
      <c r="G241">
        <v>4</v>
      </c>
      <c r="H241">
        <v>16.2</v>
      </c>
      <c r="I241">
        <v>9.7200000000000006</v>
      </c>
      <c r="J241">
        <v>4.8600000000000003</v>
      </c>
      <c r="K241">
        <v>3.24</v>
      </c>
      <c r="L241">
        <v>0.40400000000000003</v>
      </c>
      <c r="M241">
        <v>0.64200000000000002</v>
      </c>
      <c r="N241">
        <v>0.46600000000000003</v>
      </c>
      <c r="O241">
        <v>0.35299999999999998</v>
      </c>
      <c r="P241">
        <v>95.9</v>
      </c>
      <c r="Q241">
        <v>9.18</v>
      </c>
      <c r="R241">
        <v>6.85</v>
      </c>
      <c r="S241">
        <v>7.71</v>
      </c>
      <c r="T241">
        <v>4.42</v>
      </c>
      <c r="U241">
        <v>-0.5</v>
      </c>
    </row>
    <row r="242" spans="1:21" x14ac:dyDescent="0.45">
      <c r="A242" t="s">
        <v>622</v>
      </c>
      <c r="B242" t="s">
        <v>134</v>
      </c>
      <c r="C242">
        <v>0</v>
      </c>
      <c r="D242">
        <v>0</v>
      </c>
      <c r="E242">
        <v>0</v>
      </c>
      <c r="F242">
        <v>11</v>
      </c>
      <c r="G242">
        <v>0</v>
      </c>
      <c r="H242">
        <v>10</v>
      </c>
      <c r="I242">
        <v>4.5</v>
      </c>
      <c r="J242">
        <v>6.3</v>
      </c>
      <c r="K242">
        <v>3.6</v>
      </c>
      <c r="L242">
        <v>0.23300000000000001</v>
      </c>
      <c r="M242">
        <v>0.64500000000000002</v>
      </c>
      <c r="N242">
        <v>0.48499999999999999</v>
      </c>
      <c r="O242">
        <v>0.36399999999999999</v>
      </c>
      <c r="P242">
        <v>94.7</v>
      </c>
      <c r="Q242">
        <v>6.3</v>
      </c>
      <c r="R242">
        <v>8.35</v>
      </c>
      <c r="S242">
        <v>9.51</v>
      </c>
      <c r="T242">
        <v>5.8</v>
      </c>
      <c r="U242">
        <v>-0.5</v>
      </c>
    </row>
    <row r="243" spans="1:21" x14ac:dyDescent="0.45">
      <c r="A243" t="s">
        <v>557</v>
      </c>
      <c r="B243" t="s">
        <v>104</v>
      </c>
      <c r="C243">
        <v>0</v>
      </c>
      <c r="D243">
        <v>1</v>
      </c>
      <c r="E243">
        <v>0</v>
      </c>
      <c r="F243">
        <v>4</v>
      </c>
      <c r="G243">
        <v>4</v>
      </c>
      <c r="H243">
        <v>17.2</v>
      </c>
      <c r="I243">
        <v>6.11</v>
      </c>
      <c r="J243">
        <v>3.57</v>
      </c>
      <c r="K243">
        <v>3.57</v>
      </c>
      <c r="L243">
        <v>0.26400000000000001</v>
      </c>
      <c r="M243">
        <v>0.625</v>
      </c>
      <c r="N243">
        <v>0.38300000000000001</v>
      </c>
      <c r="O243">
        <v>0.26900000000000002</v>
      </c>
      <c r="P243">
        <v>89.7</v>
      </c>
      <c r="Q243">
        <v>7.64</v>
      </c>
      <c r="R243">
        <v>6.35</v>
      </c>
      <c r="S243">
        <v>8.36</v>
      </c>
      <c r="T243">
        <v>5.21</v>
      </c>
      <c r="U243">
        <v>-0.5</v>
      </c>
    </row>
    <row r="244" spans="1:21" x14ac:dyDescent="0.45">
      <c r="A244" t="s">
        <v>600</v>
      </c>
      <c r="B244" t="s">
        <v>72</v>
      </c>
      <c r="C244">
        <v>0</v>
      </c>
      <c r="D244">
        <v>1</v>
      </c>
      <c r="E244">
        <v>0</v>
      </c>
      <c r="F244">
        <v>7</v>
      </c>
      <c r="G244">
        <v>0</v>
      </c>
      <c r="H244">
        <v>11</v>
      </c>
      <c r="I244">
        <v>5.73</v>
      </c>
      <c r="J244">
        <v>4.91</v>
      </c>
      <c r="K244">
        <v>4.09</v>
      </c>
      <c r="L244">
        <v>0.25</v>
      </c>
      <c r="M244">
        <v>0.46200000000000002</v>
      </c>
      <c r="N244">
        <v>0.34100000000000003</v>
      </c>
      <c r="O244">
        <v>0.23799999999999999</v>
      </c>
      <c r="P244">
        <v>92.9</v>
      </c>
      <c r="Q244">
        <v>7.36</v>
      </c>
      <c r="R244">
        <v>6.81</v>
      </c>
      <c r="S244">
        <v>9.48</v>
      </c>
      <c r="T244">
        <v>6.17</v>
      </c>
      <c r="U244">
        <v>-0.5</v>
      </c>
    </row>
    <row r="245" spans="1:21" x14ac:dyDescent="0.45">
      <c r="A245" t="s">
        <v>545</v>
      </c>
      <c r="B245" t="s">
        <v>30</v>
      </c>
      <c r="C245">
        <v>0</v>
      </c>
      <c r="D245">
        <v>3</v>
      </c>
      <c r="E245">
        <v>0</v>
      </c>
      <c r="F245">
        <v>5</v>
      </c>
      <c r="G245">
        <v>5</v>
      </c>
      <c r="H245">
        <v>21</v>
      </c>
      <c r="I245">
        <v>6.86</v>
      </c>
      <c r="J245">
        <v>3</v>
      </c>
      <c r="K245">
        <v>3.43</v>
      </c>
      <c r="L245">
        <v>0.39200000000000002</v>
      </c>
      <c r="M245">
        <v>0.503</v>
      </c>
      <c r="N245">
        <v>0.46300000000000002</v>
      </c>
      <c r="O245">
        <v>0.33300000000000002</v>
      </c>
      <c r="P245">
        <v>88.2</v>
      </c>
      <c r="Q245">
        <v>12</v>
      </c>
      <c r="R245">
        <v>7.56</v>
      </c>
      <c r="S245">
        <v>7.78</v>
      </c>
      <c r="T245">
        <v>4.38</v>
      </c>
      <c r="U245">
        <v>-0.5</v>
      </c>
    </row>
    <row r="246" spans="1:21" x14ac:dyDescent="0.45">
      <c r="A246" t="s">
        <v>1379</v>
      </c>
      <c r="B246" t="s">
        <v>30</v>
      </c>
      <c r="C246">
        <v>1</v>
      </c>
      <c r="D246">
        <v>2</v>
      </c>
      <c r="E246">
        <v>3</v>
      </c>
      <c r="F246">
        <v>11</v>
      </c>
      <c r="G246">
        <v>0</v>
      </c>
      <c r="H246">
        <v>11</v>
      </c>
      <c r="I246">
        <v>8.18</v>
      </c>
      <c r="J246">
        <v>3.27</v>
      </c>
      <c r="K246">
        <v>3.27</v>
      </c>
      <c r="L246">
        <v>0.222</v>
      </c>
      <c r="M246">
        <v>1</v>
      </c>
      <c r="N246">
        <v>0.48399999999999999</v>
      </c>
      <c r="O246">
        <v>0.4</v>
      </c>
      <c r="P246">
        <v>95.3</v>
      </c>
      <c r="Q246">
        <v>4.09</v>
      </c>
      <c r="R246">
        <v>5.2</v>
      </c>
      <c r="S246">
        <v>7.21</v>
      </c>
      <c r="T246">
        <v>3.72</v>
      </c>
      <c r="U246">
        <v>-0.6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DD14F-AC70-4148-AD00-4B984E348FE3}">
  <dimension ref="A1:S31"/>
  <sheetViews>
    <sheetView workbookViewId="0">
      <selection activeCell="Q1" activeCellId="1" sqref="I1 Q1:S1"/>
    </sheetView>
    <sheetView workbookViewId="1">
      <selection activeCell="A2" sqref="A2:S5"/>
    </sheetView>
  </sheetViews>
  <sheetFormatPr defaultRowHeight="14.25" x14ac:dyDescent="0.45"/>
  <cols>
    <col min="1" max="1" width="7.265625" bestFit="1" customWidth="1"/>
    <col min="2" max="2" width="5.06640625" bestFit="1" customWidth="1"/>
    <col min="3" max="3" width="6.53125" bestFit="1" customWidth="1"/>
    <col min="4" max="4" width="5.73046875" bestFit="1" customWidth="1"/>
    <col min="5" max="5" width="6.796875" bestFit="1" customWidth="1"/>
    <col min="6" max="7" width="6.33203125" bestFit="1" customWidth="1"/>
    <col min="8" max="8" width="6.1328125" bestFit="1" customWidth="1"/>
    <col min="9" max="9" width="6.33203125" bestFit="1" customWidth="1"/>
    <col min="10" max="10" width="5.796875" bestFit="1" customWidth="1"/>
    <col min="11" max="11" width="6" bestFit="1" customWidth="1"/>
    <col min="12" max="12" width="7.73046875" bestFit="1" customWidth="1"/>
    <col min="13" max="13" width="6.33203125" bestFit="1" customWidth="1"/>
    <col min="14" max="14" width="7.796875" bestFit="1" customWidth="1"/>
    <col min="15" max="15" width="6.3984375" bestFit="1" customWidth="1"/>
    <col min="16" max="16" width="6.59765625" bestFit="1" customWidth="1"/>
    <col min="17" max="17" width="7.53125" bestFit="1" customWidth="1"/>
    <col min="18" max="18" width="7.6640625" bestFit="1" customWidth="1"/>
    <col min="19" max="19" width="7.59765625" bestFit="1" customWidth="1"/>
  </cols>
  <sheetData>
    <row r="1" spans="1:19" x14ac:dyDescent="0.45">
      <c r="A1" t="s">
        <v>1</v>
      </c>
      <c r="B1" t="s">
        <v>2</v>
      </c>
      <c r="C1" t="s">
        <v>257</v>
      </c>
      <c r="D1" t="s">
        <v>256</v>
      </c>
      <c r="E1" t="s">
        <v>393</v>
      </c>
      <c r="F1" t="s">
        <v>11</v>
      </c>
      <c r="G1" t="s">
        <v>388</v>
      </c>
      <c r="H1" t="s">
        <v>13</v>
      </c>
      <c r="I1" t="s">
        <v>394</v>
      </c>
      <c r="J1" t="s">
        <v>387</v>
      </c>
      <c r="K1" t="s">
        <v>395</v>
      </c>
      <c r="L1" t="s">
        <v>235</v>
      </c>
      <c r="M1" t="s">
        <v>396</v>
      </c>
      <c r="N1" t="s">
        <v>397</v>
      </c>
      <c r="O1" t="s">
        <v>398</v>
      </c>
      <c r="P1" t="s">
        <v>399</v>
      </c>
      <c r="Q1" t="s">
        <v>400</v>
      </c>
      <c r="R1" t="s">
        <v>15</v>
      </c>
      <c r="S1" t="s">
        <v>389</v>
      </c>
    </row>
    <row r="2" spans="1:19" x14ac:dyDescent="0.45">
      <c r="A2" t="s">
        <v>32</v>
      </c>
      <c r="B2">
        <v>721</v>
      </c>
      <c r="C2">
        <v>0.09</v>
      </c>
      <c r="D2">
        <v>0.22900000000000001</v>
      </c>
      <c r="E2">
        <v>0.39</v>
      </c>
      <c r="F2">
        <v>0.28100000000000003</v>
      </c>
      <c r="G2">
        <v>0.35199999999999998</v>
      </c>
      <c r="H2">
        <v>0.47599999999999998</v>
      </c>
      <c r="I2">
        <v>0.82799999999999996</v>
      </c>
      <c r="J2">
        <v>0.19400000000000001</v>
      </c>
      <c r="K2">
        <v>5.0999999999999996</v>
      </c>
      <c r="L2">
        <v>0.34200000000000003</v>
      </c>
      <c r="M2" t="s">
        <v>382</v>
      </c>
      <c r="N2" t="s">
        <v>382</v>
      </c>
      <c r="O2">
        <v>-0.3</v>
      </c>
      <c r="P2">
        <v>114</v>
      </c>
      <c r="Q2">
        <v>29.3</v>
      </c>
      <c r="R2">
        <v>0.36499999999999999</v>
      </c>
      <c r="S2">
        <v>128</v>
      </c>
    </row>
    <row r="3" spans="1:19" x14ac:dyDescent="0.45">
      <c r="A3" t="s">
        <v>24</v>
      </c>
      <c r="B3">
        <v>705</v>
      </c>
      <c r="C3">
        <v>9.1999999999999998E-2</v>
      </c>
      <c r="D3">
        <v>0.224</v>
      </c>
      <c r="E3">
        <v>0.41</v>
      </c>
      <c r="F3">
        <v>0.27800000000000002</v>
      </c>
      <c r="G3">
        <v>0.35</v>
      </c>
      <c r="H3">
        <v>0.42899999999999999</v>
      </c>
      <c r="I3">
        <v>0.78</v>
      </c>
      <c r="J3">
        <v>0.151</v>
      </c>
      <c r="K3">
        <v>5.7</v>
      </c>
      <c r="L3">
        <v>0.33900000000000002</v>
      </c>
      <c r="M3" t="s">
        <v>382</v>
      </c>
      <c r="N3" t="s">
        <v>382</v>
      </c>
      <c r="O3">
        <v>2.2000000000000002</v>
      </c>
      <c r="P3">
        <v>102</v>
      </c>
      <c r="Q3">
        <v>19.600000000000001</v>
      </c>
      <c r="R3">
        <v>0.34899999999999998</v>
      </c>
      <c r="S3">
        <v>119</v>
      </c>
    </row>
    <row r="4" spans="1:19" x14ac:dyDescent="0.45">
      <c r="A4" t="s">
        <v>18</v>
      </c>
      <c r="B4">
        <v>802</v>
      </c>
      <c r="C4">
        <v>6.5000000000000002E-2</v>
      </c>
      <c r="D4">
        <v>0.20899999999999999</v>
      </c>
      <c r="E4">
        <v>0.31</v>
      </c>
      <c r="F4">
        <v>0.26800000000000002</v>
      </c>
      <c r="G4">
        <v>0.32100000000000001</v>
      </c>
      <c r="H4">
        <v>0.47099999999999997</v>
      </c>
      <c r="I4">
        <v>0.79200000000000004</v>
      </c>
      <c r="J4">
        <v>0.20200000000000001</v>
      </c>
      <c r="K4">
        <v>6</v>
      </c>
      <c r="L4">
        <v>0.30299999999999999</v>
      </c>
      <c r="M4" t="s">
        <v>382</v>
      </c>
      <c r="N4" t="s">
        <v>382</v>
      </c>
      <c r="O4">
        <v>1.3</v>
      </c>
      <c r="P4">
        <v>115</v>
      </c>
      <c r="Q4">
        <v>21.1</v>
      </c>
      <c r="R4">
        <v>0.34699999999999998</v>
      </c>
      <c r="S4">
        <v>130</v>
      </c>
    </row>
    <row r="5" spans="1:19" x14ac:dyDescent="0.45">
      <c r="A5" t="s">
        <v>28</v>
      </c>
      <c r="B5">
        <v>916</v>
      </c>
      <c r="C5">
        <v>0.11</v>
      </c>
      <c r="D5">
        <v>0.24199999999999999</v>
      </c>
      <c r="E5">
        <v>0.45</v>
      </c>
      <c r="F5">
        <v>0.26200000000000001</v>
      </c>
      <c r="G5">
        <v>0.34799999999999998</v>
      </c>
      <c r="H5">
        <v>0.42799999999999999</v>
      </c>
      <c r="I5">
        <v>0.77600000000000002</v>
      </c>
      <c r="J5">
        <v>0.16600000000000001</v>
      </c>
      <c r="K5">
        <v>4.2</v>
      </c>
      <c r="L5">
        <v>0.32500000000000001</v>
      </c>
      <c r="M5" t="s">
        <v>382</v>
      </c>
      <c r="N5" t="s">
        <v>382</v>
      </c>
      <c r="O5">
        <v>-0.5</v>
      </c>
      <c r="P5">
        <v>131</v>
      </c>
      <c r="Q5">
        <v>23.3</v>
      </c>
      <c r="R5">
        <v>0.34599999999999997</v>
      </c>
      <c r="S5">
        <v>119</v>
      </c>
    </row>
    <row r="6" spans="1:19" x14ac:dyDescent="0.45">
      <c r="A6" t="s">
        <v>42</v>
      </c>
      <c r="B6">
        <v>827</v>
      </c>
      <c r="C6">
        <v>0.10199999999999999</v>
      </c>
      <c r="D6">
        <v>0.17199999999999999</v>
      </c>
      <c r="E6">
        <v>0.59</v>
      </c>
      <c r="F6">
        <v>0.26400000000000001</v>
      </c>
      <c r="G6">
        <v>0.34300000000000003</v>
      </c>
      <c r="H6">
        <v>0.41199999999999998</v>
      </c>
      <c r="I6">
        <v>0.755</v>
      </c>
      <c r="J6">
        <v>0.14799999999999999</v>
      </c>
      <c r="K6">
        <v>4.3</v>
      </c>
      <c r="L6">
        <v>0.29699999999999999</v>
      </c>
      <c r="M6" t="s">
        <v>382</v>
      </c>
      <c r="N6" t="s">
        <v>382</v>
      </c>
      <c r="O6">
        <v>-1.4</v>
      </c>
      <c r="P6">
        <v>112</v>
      </c>
      <c r="Q6">
        <v>15.4</v>
      </c>
      <c r="R6">
        <v>0.33700000000000002</v>
      </c>
      <c r="S6">
        <v>111</v>
      </c>
    </row>
    <row r="7" spans="1:19" x14ac:dyDescent="0.45">
      <c r="A7" t="s">
        <v>49</v>
      </c>
      <c r="B7">
        <v>892</v>
      </c>
      <c r="C7">
        <v>8.5000000000000006E-2</v>
      </c>
      <c r="D7">
        <v>0.17299999999999999</v>
      </c>
      <c r="E7">
        <v>0.49</v>
      </c>
      <c r="F7">
        <v>0.26600000000000001</v>
      </c>
      <c r="G7">
        <v>0.33200000000000002</v>
      </c>
      <c r="H7">
        <v>0.40899999999999997</v>
      </c>
      <c r="I7">
        <v>0.74099999999999999</v>
      </c>
      <c r="J7">
        <v>0.14299999999999999</v>
      </c>
      <c r="K7">
        <v>3.4</v>
      </c>
      <c r="L7">
        <v>0.30099999999999999</v>
      </c>
      <c r="M7" t="s">
        <v>382</v>
      </c>
      <c r="N7" t="s">
        <v>382</v>
      </c>
      <c r="O7">
        <v>-0.2</v>
      </c>
      <c r="P7">
        <v>117</v>
      </c>
      <c r="Q7">
        <v>12.7</v>
      </c>
      <c r="R7">
        <v>0.33100000000000002</v>
      </c>
      <c r="S7">
        <v>118</v>
      </c>
    </row>
    <row r="8" spans="1:19" x14ac:dyDescent="0.45">
      <c r="A8" t="s">
        <v>76</v>
      </c>
      <c r="B8">
        <v>903</v>
      </c>
      <c r="C8">
        <v>9.9000000000000005E-2</v>
      </c>
      <c r="D8">
        <v>0.19600000000000001</v>
      </c>
      <c r="E8">
        <v>0.5</v>
      </c>
      <c r="F8">
        <v>0.253</v>
      </c>
      <c r="G8">
        <v>0.33100000000000002</v>
      </c>
      <c r="H8">
        <v>0.40500000000000003</v>
      </c>
      <c r="I8">
        <v>0.73599999999999999</v>
      </c>
      <c r="J8">
        <v>0.152</v>
      </c>
      <c r="K8">
        <v>5.0999999999999996</v>
      </c>
      <c r="L8">
        <v>0.29399999999999998</v>
      </c>
      <c r="M8" t="s">
        <v>382</v>
      </c>
      <c r="N8" t="s">
        <v>382</v>
      </c>
      <c r="O8">
        <v>0.4</v>
      </c>
      <c r="P8">
        <v>117</v>
      </c>
      <c r="Q8">
        <v>11</v>
      </c>
      <c r="R8">
        <v>0.32900000000000001</v>
      </c>
      <c r="S8">
        <v>111</v>
      </c>
    </row>
    <row r="9" spans="1:19" x14ac:dyDescent="0.45">
      <c r="A9" t="s">
        <v>65</v>
      </c>
      <c r="B9">
        <v>755</v>
      </c>
      <c r="C9">
        <v>9.4E-2</v>
      </c>
      <c r="D9">
        <v>0.192</v>
      </c>
      <c r="E9">
        <v>0.49</v>
      </c>
      <c r="F9">
        <v>0.25</v>
      </c>
      <c r="G9">
        <v>0.33300000000000002</v>
      </c>
      <c r="H9">
        <v>0.38600000000000001</v>
      </c>
      <c r="I9">
        <v>0.71899999999999997</v>
      </c>
      <c r="J9">
        <v>0.13600000000000001</v>
      </c>
      <c r="K9">
        <v>4.4000000000000004</v>
      </c>
      <c r="L9">
        <v>0.28999999999999998</v>
      </c>
      <c r="M9" t="s">
        <v>382</v>
      </c>
      <c r="N9" t="s">
        <v>382</v>
      </c>
      <c r="O9">
        <v>0.3</v>
      </c>
      <c r="P9">
        <v>96</v>
      </c>
      <c r="Q9">
        <v>7.1</v>
      </c>
      <c r="R9">
        <v>0.32600000000000001</v>
      </c>
      <c r="S9">
        <v>108</v>
      </c>
    </row>
    <row r="10" spans="1:19" x14ac:dyDescent="0.45">
      <c r="A10" t="s">
        <v>30</v>
      </c>
      <c r="B10">
        <v>762</v>
      </c>
      <c r="C10">
        <v>0.10100000000000001</v>
      </c>
      <c r="D10">
        <v>0.217</v>
      </c>
      <c r="E10">
        <v>0.47</v>
      </c>
      <c r="F10">
        <v>0.246</v>
      </c>
      <c r="G10">
        <v>0.32700000000000001</v>
      </c>
      <c r="H10">
        <v>0.40500000000000003</v>
      </c>
      <c r="I10">
        <v>0.73299999999999998</v>
      </c>
      <c r="J10">
        <v>0.159</v>
      </c>
      <c r="K10">
        <v>4.8</v>
      </c>
      <c r="L10">
        <v>0.29499999999999998</v>
      </c>
      <c r="M10" t="s">
        <v>382</v>
      </c>
      <c r="N10" t="s">
        <v>382</v>
      </c>
      <c r="O10">
        <v>-2.5</v>
      </c>
      <c r="P10">
        <v>97</v>
      </c>
      <c r="Q10">
        <v>7.2</v>
      </c>
      <c r="R10">
        <v>0.32600000000000001</v>
      </c>
      <c r="S10">
        <v>105</v>
      </c>
    </row>
    <row r="11" spans="1:19" x14ac:dyDescent="0.45">
      <c r="A11" t="s">
        <v>97</v>
      </c>
      <c r="B11">
        <v>855</v>
      </c>
      <c r="C11">
        <v>6.9000000000000006E-2</v>
      </c>
      <c r="D11">
        <v>0.19800000000000001</v>
      </c>
      <c r="E11">
        <v>0.35</v>
      </c>
      <c r="F11">
        <v>0.25700000000000001</v>
      </c>
      <c r="G11">
        <v>0.32400000000000001</v>
      </c>
      <c r="H11">
        <v>0.41099999999999998</v>
      </c>
      <c r="I11">
        <v>0.73499999999999999</v>
      </c>
      <c r="J11">
        <v>0.154</v>
      </c>
      <c r="K11">
        <v>5.7</v>
      </c>
      <c r="L11">
        <v>0.29899999999999999</v>
      </c>
      <c r="M11" t="s">
        <v>382</v>
      </c>
      <c r="N11" t="s">
        <v>382</v>
      </c>
      <c r="O11">
        <v>-0.5</v>
      </c>
      <c r="P11">
        <v>108</v>
      </c>
      <c r="Q11">
        <v>7.7</v>
      </c>
      <c r="R11">
        <v>0.32500000000000001</v>
      </c>
      <c r="S11">
        <v>115</v>
      </c>
    </row>
    <row r="12" spans="1:19" x14ac:dyDescent="0.45">
      <c r="A12" t="s">
        <v>22</v>
      </c>
      <c r="B12">
        <v>827</v>
      </c>
      <c r="C12">
        <v>0.12</v>
      </c>
      <c r="D12">
        <v>0.20399999999999999</v>
      </c>
      <c r="E12">
        <v>0.59</v>
      </c>
      <c r="F12">
        <v>0.23799999999999999</v>
      </c>
      <c r="G12">
        <v>0.33300000000000002</v>
      </c>
      <c r="H12">
        <v>0.374</v>
      </c>
      <c r="I12">
        <v>0.70699999999999996</v>
      </c>
      <c r="J12">
        <v>0.13600000000000001</v>
      </c>
      <c r="K12">
        <v>3.6</v>
      </c>
      <c r="L12">
        <v>0.27900000000000003</v>
      </c>
      <c r="M12" t="s">
        <v>382</v>
      </c>
      <c r="N12" t="s">
        <v>382</v>
      </c>
      <c r="O12">
        <v>-0.2</v>
      </c>
      <c r="P12">
        <v>102</v>
      </c>
      <c r="Q12">
        <v>4.8</v>
      </c>
      <c r="R12">
        <v>0.32100000000000001</v>
      </c>
      <c r="S12">
        <v>112</v>
      </c>
    </row>
    <row r="13" spans="1:19" x14ac:dyDescent="0.45">
      <c r="A13" t="s">
        <v>81</v>
      </c>
      <c r="B13">
        <v>688</v>
      </c>
      <c r="C13">
        <v>8.6999999999999994E-2</v>
      </c>
      <c r="D13">
        <v>0.23</v>
      </c>
      <c r="E13">
        <v>0.38</v>
      </c>
      <c r="F13">
        <v>0.24199999999999999</v>
      </c>
      <c r="G13">
        <v>0.317</v>
      </c>
      <c r="H13">
        <v>0.39600000000000002</v>
      </c>
      <c r="I13">
        <v>0.71299999999999997</v>
      </c>
      <c r="J13">
        <v>0.155</v>
      </c>
      <c r="K13">
        <v>5.7</v>
      </c>
      <c r="L13">
        <v>0.29399999999999998</v>
      </c>
      <c r="M13" t="s">
        <v>382</v>
      </c>
      <c r="N13" t="s">
        <v>382</v>
      </c>
      <c r="O13">
        <v>2.8</v>
      </c>
      <c r="P13">
        <v>83</v>
      </c>
      <c r="Q13">
        <v>2.7</v>
      </c>
      <c r="R13">
        <v>0.318</v>
      </c>
      <c r="S13">
        <v>99</v>
      </c>
    </row>
    <row r="14" spans="1:19" x14ac:dyDescent="0.45">
      <c r="A14" t="s">
        <v>46</v>
      </c>
      <c r="B14">
        <v>725</v>
      </c>
      <c r="C14">
        <v>0.09</v>
      </c>
      <c r="D14">
        <v>0.17799999999999999</v>
      </c>
      <c r="E14">
        <v>0.5</v>
      </c>
      <c r="F14">
        <v>0.253</v>
      </c>
      <c r="G14">
        <v>0.32600000000000001</v>
      </c>
      <c r="H14">
        <v>0.38300000000000001</v>
      </c>
      <c r="I14">
        <v>0.70899999999999996</v>
      </c>
      <c r="J14">
        <v>0.13</v>
      </c>
      <c r="K14">
        <v>4.4000000000000004</v>
      </c>
      <c r="L14">
        <v>0.29199999999999998</v>
      </c>
      <c r="M14" t="s">
        <v>382</v>
      </c>
      <c r="N14" t="s">
        <v>382</v>
      </c>
      <c r="O14">
        <v>-0.7</v>
      </c>
      <c r="P14">
        <v>88</v>
      </c>
      <c r="Q14">
        <v>2.7</v>
      </c>
      <c r="R14">
        <v>0.318</v>
      </c>
      <c r="S14">
        <v>106</v>
      </c>
    </row>
    <row r="15" spans="1:19" x14ac:dyDescent="0.45">
      <c r="A15" t="s">
        <v>58</v>
      </c>
      <c r="B15">
        <v>789</v>
      </c>
      <c r="C15">
        <v>0.10299999999999999</v>
      </c>
      <c r="D15">
        <v>0.26</v>
      </c>
      <c r="E15">
        <v>0.4</v>
      </c>
      <c r="F15">
        <v>0.22500000000000001</v>
      </c>
      <c r="G15">
        <v>0.311</v>
      </c>
      <c r="H15">
        <v>0.39900000000000002</v>
      </c>
      <c r="I15">
        <v>0.71</v>
      </c>
      <c r="J15">
        <v>0.17399999999999999</v>
      </c>
      <c r="K15">
        <v>7.3</v>
      </c>
      <c r="L15">
        <v>0.28100000000000003</v>
      </c>
      <c r="M15" t="s">
        <v>382</v>
      </c>
      <c r="N15" t="s">
        <v>382</v>
      </c>
      <c r="O15">
        <v>2.2999999999999998</v>
      </c>
      <c r="P15">
        <v>95</v>
      </c>
      <c r="Q15">
        <v>2.6</v>
      </c>
      <c r="R15">
        <v>0.318</v>
      </c>
      <c r="S15">
        <v>94</v>
      </c>
    </row>
    <row r="16" spans="1:19" x14ac:dyDescent="0.45">
      <c r="A16" t="s">
        <v>20</v>
      </c>
      <c r="B16">
        <v>778</v>
      </c>
      <c r="C16">
        <v>8.6999999999999994E-2</v>
      </c>
      <c r="D16">
        <v>0.20100000000000001</v>
      </c>
      <c r="E16">
        <v>0.44</v>
      </c>
      <c r="F16">
        <v>0.23499999999999999</v>
      </c>
      <c r="G16">
        <v>0.30599999999999999</v>
      </c>
      <c r="H16">
        <v>0.40699999999999997</v>
      </c>
      <c r="I16">
        <v>0.71299999999999997</v>
      </c>
      <c r="J16">
        <v>0.17100000000000001</v>
      </c>
      <c r="K16">
        <v>5.7</v>
      </c>
      <c r="L16">
        <v>0.26600000000000001</v>
      </c>
      <c r="M16" t="s">
        <v>382</v>
      </c>
      <c r="N16" t="s">
        <v>382</v>
      </c>
      <c r="O16">
        <v>1.6</v>
      </c>
      <c r="P16">
        <v>94</v>
      </c>
      <c r="Q16">
        <v>2.4</v>
      </c>
      <c r="R16">
        <v>0.317</v>
      </c>
      <c r="S16">
        <v>103</v>
      </c>
    </row>
    <row r="17" spans="1:19" x14ac:dyDescent="0.45">
      <c r="A17" t="s">
        <v>51</v>
      </c>
      <c r="B17">
        <v>812</v>
      </c>
      <c r="C17">
        <v>9.6000000000000002E-2</v>
      </c>
      <c r="D17">
        <v>0.23</v>
      </c>
      <c r="E17">
        <v>0.42</v>
      </c>
      <c r="F17">
        <v>0.247</v>
      </c>
      <c r="G17">
        <v>0.31900000000000001</v>
      </c>
      <c r="H17">
        <v>0.39</v>
      </c>
      <c r="I17">
        <v>0.70799999999999996</v>
      </c>
      <c r="J17">
        <v>0.14299999999999999</v>
      </c>
      <c r="K17">
        <v>4.9000000000000004</v>
      </c>
      <c r="L17">
        <v>0.29499999999999998</v>
      </c>
      <c r="M17" t="s">
        <v>382</v>
      </c>
      <c r="N17" t="s">
        <v>382</v>
      </c>
      <c r="O17">
        <v>-0.3</v>
      </c>
      <c r="P17">
        <v>97</v>
      </c>
      <c r="Q17">
        <v>2.2999999999999998</v>
      </c>
      <c r="R17">
        <v>0.317</v>
      </c>
      <c r="S17">
        <v>98</v>
      </c>
    </row>
    <row r="18" spans="1:19" x14ac:dyDescent="0.45">
      <c r="A18" t="s">
        <v>26</v>
      </c>
      <c r="B18">
        <v>802</v>
      </c>
      <c r="C18">
        <v>9.9000000000000005E-2</v>
      </c>
      <c r="D18">
        <v>0.19500000000000001</v>
      </c>
      <c r="E18">
        <v>0.51</v>
      </c>
      <c r="F18">
        <v>0.23699999999999999</v>
      </c>
      <c r="G18">
        <v>0.32</v>
      </c>
      <c r="H18">
        <v>0.38</v>
      </c>
      <c r="I18">
        <v>0.7</v>
      </c>
      <c r="J18">
        <v>0.14299999999999999</v>
      </c>
      <c r="K18">
        <v>3.9</v>
      </c>
      <c r="L18">
        <v>0.27600000000000002</v>
      </c>
      <c r="M18" t="s">
        <v>382</v>
      </c>
      <c r="N18" t="s">
        <v>382</v>
      </c>
      <c r="O18">
        <v>0.2</v>
      </c>
      <c r="P18">
        <v>96</v>
      </c>
      <c r="Q18">
        <v>2.1</v>
      </c>
      <c r="R18">
        <v>0.317</v>
      </c>
      <c r="S18">
        <v>108</v>
      </c>
    </row>
    <row r="19" spans="1:19" x14ac:dyDescent="0.45">
      <c r="A19" t="s">
        <v>44</v>
      </c>
      <c r="B19">
        <v>852</v>
      </c>
      <c r="C19">
        <v>8.5000000000000006E-2</v>
      </c>
      <c r="D19">
        <v>0.214</v>
      </c>
      <c r="E19">
        <v>0.4</v>
      </c>
      <c r="F19">
        <v>0.248</v>
      </c>
      <c r="G19">
        <v>0.314</v>
      </c>
      <c r="H19">
        <v>0.38800000000000001</v>
      </c>
      <c r="I19">
        <v>0.70299999999999996</v>
      </c>
      <c r="J19">
        <v>0.14000000000000001</v>
      </c>
      <c r="K19">
        <v>3.6</v>
      </c>
      <c r="L19">
        <v>0.29599999999999999</v>
      </c>
      <c r="M19" t="s">
        <v>382</v>
      </c>
      <c r="N19" t="s">
        <v>382</v>
      </c>
      <c r="O19">
        <v>-1.9</v>
      </c>
      <c r="P19">
        <v>100</v>
      </c>
      <c r="Q19">
        <v>0</v>
      </c>
      <c r="R19">
        <v>0.314</v>
      </c>
      <c r="S19">
        <v>100</v>
      </c>
    </row>
    <row r="20" spans="1:19" x14ac:dyDescent="0.45">
      <c r="A20" t="s">
        <v>40</v>
      </c>
      <c r="B20">
        <v>876</v>
      </c>
      <c r="C20">
        <v>0.106</v>
      </c>
      <c r="D20">
        <v>0.245</v>
      </c>
      <c r="E20">
        <v>0.43</v>
      </c>
      <c r="F20">
        <v>0.24</v>
      </c>
      <c r="G20">
        <v>0.32300000000000001</v>
      </c>
      <c r="H20">
        <v>0.35299999999999998</v>
      </c>
      <c r="I20">
        <v>0.67600000000000005</v>
      </c>
      <c r="J20">
        <v>0.113</v>
      </c>
      <c r="K20">
        <v>4.2</v>
      </c>
      <c r="L20">
        <v>0.308</v>
      </c>
      <c r="M20" t="s">
        <v>382</v>
      </c>
      <c r="N20" t="s">
        <v>382</v>
      </c>
      <c r="O20">
        <v>0.6</v>
      </c>
      <c r="P20">
        <v>98</v>
      </c>
      <c r="Q20">
        <v>-4.4000000000000004</v>
      </c>
      <c r="R20">
        <v>0.307</v>
      </c>
      <c r="S20">
        <v>91</v>
      </c>
    </row>
    <row r="21" spans="1:19" x14ac:dyDescent="0.45">
      <c r="A21" t="s">
        <v>35</v>
      </c>
      <c r="B21">
        <v>762</v>
      </c>
      <c r="C21">
        <v>7.1999999999999995E-2</v>
      </c>
      <c r="D21">
        <v>0.26100000000000001</v>
      </c>
      <c r="E21">
        <v>0.28000000000000003</v>
      </c>
      <c r="F21">
        <v>0.247</v>
      </c>
      <c r="G21">
        <v>0.307</v>
      </c>
      <c r="H21">
        <v>0.377</v>
      </c>
      <c r="I21">
        <v>0.68400000000000005</v>
      </c>
      <c r="J21">
        <v>0.13</v>
      </c>
      <c r="K21">
        <v>4.4000000000000004</v>
      </c>
      <c r="L21">
        <v>0.32200000000000001</v>
      </c>
      <c r="M21" t="s">
        <v>382</v>
      </c>
      <c r="N21" t="s">
        <v>382</v>
      </c>
      <c r="O21">
        <v>-1.1000000000000001</v>
      </c>
      <c r="P21">
        <v>85</v>
      </c>
      <c r="Q21">
        <v>-4.4000000000000004</v>
      </c>
      <c r="R21">
        <v>0.30599999999999999</v>
      </c>
      <c r="S21">
        <v>77</v>
      </c>
    </row>
    <row r="22" spans="1:19" x14ac:dyDescent="0.45">
      <c r="A22" t="s">
        <v>55</v>
      </c>
      <c r="B22">
        <v>756</v>
      </c>
      <c r="C22">
        <v>8.2000000000000003E-2</v>
      </c>
      <c r="D22">
        <v>0.24099999999999999</v>
      </c>
      <c r="E22">
        <v>0.34</v>
      </c>
      <c r="F22">
        <v>0.23300000000000001</v>
      </c>
      <c r="G22">
        <v>0.30299999999999999</v>
      </c>
      <c r="H22">
        <v>0.373</v>
      </c>
      <c r="I22">
        <v>0.67600000000000005</v>
      </c>
      <c r="J22">
        <v>0.14000000000000001</v>
      </c>
      <c r="K22">
        <v>5.5</v>
      </c>
      <c r="L22">
        <v>0.28499999999999998</v>
      </c>
      <c r="M22" t="s">
        <v>382</v>
      </c>
      <c r="N22" t="s">
        <v>382</v>
      </c>
      <c r="O22">
        <v>1.1000000000000001</v>
      </c>
      <c r="P22">
        <v>83</v>
      </c>
      <c r="Q22">
        <v>-5.3</v>
      </c>
      <c r="R22">
        <v>0.30399999999999999</v>
      </c>
      <c r="S22">
        <v>96</v>
      </c>
    </row>
    <row r="23" spans="1:19" x14ac:dyDescent="0.45">
      <c r="A23" t="s">
        <v>119</v>
      </c>
      <c r="B23">
        <v>753</v>
      </c>
      <c r="C23">
        <v>9.8000000000000004E-2</v>
      </c>
      <c r="D23">
        <v>0.22700000000000001</v>
      </c>
      <c r="E23">
        <v>0.43</v>
      </c>
      <c r="F23">
        <v>0.23</v>
      </c>
      <c r="G23">
        <v>0.315</v>
      </c>
      <c r="H23">
        <v>0.35099999999999998</v>
      </c>
      <c r="I23">
        <v>0.66700000000000004</v>
      </c>
      <c r="J23">
        <v>0.122</v>
      </c>
      <c r="K23">
        <v>4</v>
      </c>
      <c r="L23">
        <v>0.28599999999999998</v>
      </c>
      <c r="M23" t="s">
        <v>382</v>
      </c>
      <c r="N23" t="s">
        <v>382</v>
      </c>
      <c r="O23">
        <v>-1.7</v>
      </c>
      <c r="P23">
        <v>81</v>
      </c>
      <c r="Q23">
        <v>-6.8</v>
      </c>
      <c r="R23">
        <v>0.30199999999999999</v>
      </c>
      <c r="S23">
        <v>91</v>
      </c>
    </row>
    <row r="24" spans="1:19" x14ac:dyDescent="0.45">
      <c r="A24" t="s">
        <v>72</v>
      </c>
      <c r="B24">
        <v>827</v>
      </c>
      <c r="C24">
        <v>7.0000000000000007E-2</v>
      </c>
      <c r="D24">
        <v>0.23799999999999999</v>
      </c>
      <c r="E24">
        <v>0.28999999999999998</v>
      </c>
      <c r="F24">
        <v>0.246</v>
      </c>
      <c r="G24">
        <v>0.308</v>
      </c>
      <c r="H24">
        <v>0.35899999999999999</v>
      </c>
      <c r="I24">
        <v>0.66700000000000004</v>
      </c>
      <c r="J24">
        <v>0.112</v>
      </c>
      <c r="K24">
        <v>5</v>
      </c>
      <c r="L24">
        <v>0.31</v>
      </c>
      <c r="M24" t="s">
        <v>382</v>
      </c>
      <c r="N24" t="s">
        <v>382</v>
      </c>
      <c r="O24">
        <v>1.5</v>
      </c>
      <c r="P24">
        <v>89</v>
      </c>
      <c r="Q24">
        <v>-8.1</v>
      </c>
      <c r="R24">
        <v>0.30099999999999999</v>
      </c>
      <c r="S24">
        <v>100</v>
      </c>
    </row>
    <row r="25" spans="1:19" x14ac:dyDescent="0.45">
      <c r="A25" t="s">
        <v>53</v>
      </c>
      <c r="B25">
        <v>782</v>
      </c>
      <c r="C25">
        <v>0.10100000000000001</v>
      </c>
      <c r="D25">
        <v>0.26700000000000002</v>
      </c>
      <c r="E25">
        <v>0.38</v>
      </c>
      <c r="F25">
        <v>0.22800000000000001</v>
      </c>
      <c r="G25">
        <v>0.315</v>
      </c>
      <c r="H25">
        <v>0.34300000000000003</v>
      </c>
      <c r="I25">
        <v>0.65700000000000003</v>
      </c>
      <c r="J25">
        <v>0.115</v>
      </c>
      <c r="K25">
        <v>4.3</v>
      </c>
      <c r="L25">
        <v>0.3</v>
      </c>
      <c r="M25" t="s">
        <v>382</v>
      </c>
      <c r="N25" t="s">
        <v>382</v>
      </c>
      <c r="O25">
        <v>-0.7</v>
      </c>
      <c r="P25">
        <v>84</v>
      </c>
      <c r="Q25">
        <v>-7.9</v>
      </c>
      <c r="R25">
        <v>0.30099999999999999</v>
      </c>
      <c r="S25">
        <v>100</v>
      </c>
    </row>
    <row r="26" spans="1:19" x14ac:dyDescent="0.45">
      <c r="A26" t="s">
        <v>61</v>
      </c>
      <c r="B26">
        <v>692</v>
      </c>
      <c r="C26">
        <v>8.1000000000000003E-2</v>
      </c>
      <c r="D26">
        <v>0.26</v>
      </c>
      <c r="E26">
        <v>0.31</v>
      </c>
      <c r="F26">
        <v>0.219</v>
      </c>
      <c r="G26">
        <v>0.28999999999999998</v>
      </c>
      <c r="H26">
        <v>0.35599999999999998</v>
      </c>
      <c r="I26">
        <v>0.64600000000000002</v>
      </c>
      <c r="J26">
        <v>0.13700000000000001</v>
      </c>
      <c r="K26">
        <v>5.5</v>
      </c>
      <c r="L26">
        <v>0.27900000000000003</v>
      </c>
      <c r="M26" t="s">
        <v>382</v>
      </c>
      <c r="N26" t="s">
        <v>382</v>
      </c>
      <c r="O26">
        <v>-0.3</v>
      </c>
      <c r="P26">
        <v>69</v>
      </c>
      <c r="Q26">
        <v>-11.9</v>
      </c>
      <c r="R26">
        <v>0.29099999999999998</v>
      </c>
      <c r="S26">
        <v>83</v>
      </c>
    </row>
    <row r="27" spans="1:19" x14ac:dyDescent="0.45">
      <c r="A27" t="s">
        <v>104</v>
      </c>
      <c r="B27">
        <v>765</v>
      </c>
      <c r="C27">
        <v>9.9000000000000005E-2</v>
      </c>
      <c r="D27">
        <v>0.251</v>
      </c>
      <c r="E27">
        <v>0.4</v>
      </c>
      <c r="F27">
        <v>0.21199999999999999</v>
      </c>
      <c r="G27">
        <v>0.29899999999999999</v>
      </c>
      <c r="H27">
        <v>0.34</v>
      </c>
      <c r="I27">
        <v>0.63900000000000001</v>
      </c>
      <c r="J27">
        <v>0.128</v>
      </c>
      <c r="K27">
        <v>5.6</v>
      </c>
      <c r="L27">
        <v>0.27200000000000002</v>
      </c>
      <c r="M27" t="s">
        <v>382</v>
      </c>
      <c r="N27" t="s">
        <v>382</v>
      </c>
      <c r="O27">
        <v>1.2</v>
      </c>
      <c r="P27">
        <v>76</v>
      </c>
      <c r="Q27">
        <v>-13.9</v>
      </c>
      <c r="R27">
        <v>0.28999999999999998</v>
      </c>
      <c r="S27">
        <v>88</v>
      </c>
    </row>
    <row r="28" spans="1:19" x14ac:dyDescent="0.45">
      <c r="A28" t="s">
        <v>37</v>
      </c>
      <c r="B28">
        <v>710</v>
      </c>
      <c r="C28">
        <v>8.6999999999999994E-2</v>
      </c>
      <c r="D28">
        <v>0.27500000000000002</v>
      </c>
      <c r="E28">
        <v>0.32</v>
      </c>
      <c r="F28">
        <v>0.21299999999999999</v>
      </c>
      <c r="G28">
        <v>0.28399999999999997</v>
      </c>
      <c r="H28">
        <v>0.35199999999999998</v>
      </c>
      <c r="I28">
        <v>0.63500000000000001</v>
      </c>
      <c r="J28">
        <v>0.13900000000000001</v>
      </c>
      <c r="K28">
        <v>4</v>
      </c>
      <c r="L28">
        <v>0.27100000000000002</v>
      </c>
      <c r="M28" t="s">
        <v>382</v>
      </c>
      <c r="N28" t="s">
        <v>382</v>
      </c>
      <c r="O28">
        <v>-0.7</v>
      </c>
      <c r="P28">
        <v>68</v>
      </c>
      <c r="Q28">
        <v>-15.3</v>
      </c>
      <c r="R28">
        <v>0.28599999999999998</v>
      </c>
      <c r="S28">
        <v>90</v>
      </c>
    </row>
    <row r="29" spans="1:19" x14ac:dyDescent="0.45">
      <c r="A29" t="s">
        <v>91</v>
      </c>
      <c r="B29">
        <v>749</v>
      </c>
      <c r="C29">
        <v>6.9000000000000006E-2</v>
      </c>
      <c r="D29">
        <v>0.218</v>
      </c>
      <c r="E29">
        <v>0.32</v>
      </c>
      <c r="F29">
        <v>0.22700000000000001</v>
      </c>
      <c r="G29">
        <v>0.28699999999999998</v>
      </c>
      <c r="H29">
        <v>0.33500000000000002</v>
      </c>
      <c r="I29">
        <v>0.622</v>
      </c>
      <c r="J29">
        <v>0.108</v>
      </c>
      <c r="K29">
        <v>4</v>
      </c>
      <c r="L29">
        <v>0.27500000000000002</v>
      </c>
      <c r="M29" t="s">
        <v>382</v>
      </c>
      <c r="N29" t="s">
        <v>382</v>
      </c>
      <c r="O29">
        <v>0</v>
      </c>
      <c r="P29">
        <v>69</v>
      </c>
      <c r="Q29">
        <v>-19</v>
      </c>
      <c r="R29">
        <v>0.28100000000000003</v>
      </c>
      <c r="S29">
        <v>75</v>
      </c>
    </row>
    <row r="30" spans="1:19" x14ac:dyDescent="0.45">
      <c r="A30" t="s">
        <v>63</v>
      </c>
      <c r="B30">
        <v>647</v>
      </c>
      <c r="C30">
        <v>0.08</v>
      </c>
      <c r="D30">
        <v>0.25700000000000001</v>
      </c>
      <c r="E30">
        <v>0.31</v>
      </c>
      <c r="F30">
        <v>0.19500000000000001</v>
      </c>
      <c r="G30">
        <v>0.27400000000000002</v>
      </c>
      <c r="H30">
        <v>0.32800000000000001</v>
      </c>
      <c r="I30">
        <v>0.60199999999999998</v>
      </c>
      <c r="J30">
        <v>0.13200000000000001</v>
      </c>
      <c r="K30">
        <v>4.4000000000000004</v>
      </c>
      <c r="L30">
        <v>0.245</v>
      </c>
      <c r="M30" t="s">
        <v>382</v>
      </c>
      <c r="N30" t="s">
        <v>382</v>
      </c>
      <c r="O30">
        <v>-0.3</v>
      </c>
      <c r="P30">
        <v>55</v>
      </c>
      <c r="Q30">
        <v>-21</v>
      </c>
      <c r="R30">
        <v>0.27300000000000002</v>
      </c>
      <c r="S30">
        <v>77</v>
      </c>
    </row>
    <row r="31" spans="1:19" x14ac:dyDescent="0.45">
      <c r="A31" t="s">
        <v>134</v>
      </c>
      <c r="B31">
        <v>654</v>
      </c>
      <c r="C31">
        <v>8.4000000000000005E-2</v>
      </c>
      <c r="D31">
        <v>0.23499999999999999</v>
      </c>
      <c r="E31">
        <v>0.36</v>
      </c>
      <c r="F31">
        <v>0.18</v>
      </c>
      <c r="G31">
        <v>0.25900000000000001</v>
      </c>
      <c r="H31">
        <v>0.27100000000000002</v>
      </c>
      <c r="I31">
        <v>0.53</v>
      </c>
      <c r="J31">
        <v>9.0999999999999998E-2</v>
      </c>
      <c r="K31">
        <v>2.1</v>
      </c>
      <c r="L31">
        <v>0.22700000000000001</v>
      </c>
      <c r="M31" t="s">
        <v>382</v>
      </c>
      <c r="N31" t="s">
        <v>382</v>
      </c>
      <c r="O31">
        <v>-1.8</v>
      </c>
      <c r="P31">
        <v>42</v>
      </c>
      <c r="Q31">
        <v>-34.299999999999997</v>
      </c>
      <c r="R31">
        <v>0.247</v>
      </c>
      <c r="S31">
        <v>57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031E8-EF7F-4475-8EDB-2797247D2B32}">
  <dimension ref="A1:V31"/>
  <sheetViews>
    <sheetView workbookViewId="0">
      <selection activeCell="V2" sqref="A2:V2"/>
    </sheetView>
    <sheetView workbookViewId="1">
      <selection activeCell="A2" sqref="A2:V2"/>
    </sheetView>
  </sheetViews>
  <sheetFormatPr defaultRowHeight="14.25" x14ac:dyDescent="0.45"/>
  <cols>
    <col min="1" max="1" width="7.265625" bestFit="1" customWidth="1"/>
    <col min="2" max="2" width="5.06640625" bestFit="1" customWidth="1"/>
    <col min="3" max="3" width="4.19921875" bestFit="1" customWidth="1"/>
    <col min="4" max="4" width="5.06640625" bestFit="1" customWidth="1"/>
    <col min="5" max="5" width="5.33203125" bestFit="1" customWidth="1"/>
    <col min="6" max="6" width="4.06640625" bestFit="1" customWidth="1"/>
    <col min="7" max="7" width="5.6640625" bestFit="1" customWidth="1"/>
    <col min="8" max="8" width="5.06640625" bestFit="1" customWidth="1"/>
    <col min="9" max="9" width="6.53125" bestFit="1" customWidth="1"/>
    <col min="10" max="10" width="5.73046875" bestFit="1" customWidth="1"/>
    <col min="11" max="11" width="5.796875" bestFit="1" customWidth="1"/>
    <col min="12" max="12" width="7.73046875" bestFit="1" customWidth="1"/>
    <col min="13" max="14" width="6.33203125" bestFit="1" customWidth="1"/>
    <col min="15" max="15" width="6.1328125" bestFit="1" customWidth="1"/>
    <col min="16" max="16" width="7.6640625" bestFit="1" customWidth="1"/>
    <col min="17" max="17" width="8.53125" bestFit="1" customWidth="1"/>
    <col min="18" max="18" width="7.59765625" bestFit="1" customWidth="1"/>
    <col min="19" max="19" width="6" bestFit="1" customWidth="1"/>
    <col min="20" max="20" width="5.3984375" bestFit="1" customWidth="1"/>
    <col min="21" max="21" width="5.73046875" bestFit="1" customWidth="1"/>
    <col min="22" max="22" width="6.73046875" bestFit="1" customWidth="1"/>
  </cols>
  <sheetData>
    <row r="1" spans="1:22" x14ac:dyDescent="0.45">
      <c r="A1" t="s">
        <v>1</v>
      </c>
      <c r="B1" t="s">
        <v>381</v>
      </c>
      <c r="C1" t="s">
        <v>355</v>
      </c>
      <c r="D1" t="s">
        <v>2</v>
      </c>
      <c r="E1" t="s">
        <v>383</v>
      </c>
      <c r="F1" t="s">
        <v>384</v>
      </c>
      <c r="G1" t="s">
        <v>385</v>
      </c>
      <c r="H1" t="s">
        <v>386</v>
      </c>
      <c r="I1" t="s">
        <v>257</v>
      </c>
      <c r="J1" t="s">
        <v>256</v>
      </c>
      <c r="K1" t="s">
        <v>387</v>
      </c>
      <c r="L1" t="s">
        <v>235</v>
      </c>
      <c r="M1" t="s">
        <v>11</v>
      </c>
      <c r="N1" t="s">
        <v>388</v>
      </c>
      <c r="O1" t="s">
        <v>13</v>
      </c>
      <c r="P1" t="s">
        <v>15</v>
      </c>
      <c r="Q1" t="s">
        <v>16</v>
      </c>
      <c r="R1" t="s">
        <v>389</v>
      </c>
      <c r="S1" t="s">
        <v>390</v>
      </c>
      <c r="T1" t="s">
        <v>391</v>
      </c>
      <c r="U1" t="s">
        <v>392</v>
      </c>
      <c r="V1" t="s">
        <v>360</v>
      </c>
    </row>
    <row r="2" spans="1:22" x14ac:dyDescent="0.45">
      <c r="A2" t="s">
        <v>18</v>
      </c>
      <c r="B2">
        <v>21</v>
      </c>
      <c r="C2">
        <v>310</v>
      </c>
      <c r="D2">
        <v>802</v>
      </c>
      <c r="E2">
        <v>33</v>
      </c>
      <c r="F2">
        <v>121</v>
      </c>
      <c r="G2">
        <v>119</v>
      </c>
      <c r="H2">
        <v>15</v>
      </c>
      <c r="I2">
        <v>6.5000000000000002E-2</v>
      </c>
      <c r="J2">
        <v>0.20899999999999999</v>
      </c>
      <c r="K2">
        <v>0.20200000000000001</v>
      </c>
      <c r="L2">
        <v>0.30299999999999999</v>
      </c>
      <c r="M2">
        <v>0.26800000000000002</v>
      </c>
      <c r="N2">
        <v>0.32100000000000001</v>
      </c>
      <c r="O2">
        <v>0.47099999999999997</v>
      </c>
      <c r="P2">
        <v>0.34699999999999998</v>
      </c>
      <c r="Q2" t="s">
        <v>382</v>
      </c>
      <c r="R2">
        <v>130</v>
      </c>
      <c r="S2">
        <v>3.2</v>
      </c>
      <c r="T2">
        <v>30.4</v>
      </c>
      <c r="U2">
        <v>-2.6</v>
      </c>
      <c r="V2">
        <v>5.4</v>
      </c>
    </row>
    <row r="3" spans="1:22" x14ac:dyDescent="0.45">
      <c r="A3" t="s">
        <v>32</v>
      </c>
      <c r="B3">
        <v>20</v>
      </c>
      <c r="C3">
        <v>262</v>
      </c>
      <c r="D3">
        <v>721</v>
      </c>
      <c r="E3">
        <v>24</v>
      </c>
      <c r="F3">
        <v>110</v>
      </c>
      <c r="G3">
        <v>106</v>
      </c>
      <c r="H3">
        <v>11</v>
      </c>
      <c r="I3">
        <v>0.09</v>
      </c>
      <c r="J3">
        <v>0.22900000000000001</v>
      </c>
      <c r="K3">
        <v>0.19400000000000001</v>
      </c>
      <c r="L3">
        <v>0.34200000000000003</v>
      </c>
      <c r="M3">
        <v>0.28100000000000003</v>
      </c>
      <c r="N3">
        <v>0.35199999999999998</v>
      </c>
      <c r="O3">
        <v>0.47599999999999998</v>
      </c>
      <c r="P3">
        <v>0.36499999999999999</v>
      </c>
      <c r="Q3" t="s">
        <v>382</v>
      </c>
      <c r="R3">
        <v>128</v>
      </c>
      <c r="S3">
        <v>0</v>
      </c>
      <c r="T3">
        <v>24.7</v>
      </c>
      <c r="U3">
        <v>1.7</v>
      </c>
      <c r="V3">
        <v>5.3</v>
      </c>
    </row>
    <row r="4" spans="1:22" x14ac:dyDescent="0.45">
      <c r="A4" t="s">
        <v>28</v>
      </c>
      <c r="B4">
        <v>24</v>
      </c>
      <c r="C4">
        <v>328</v>
      </c>
      <c r="D4">
        <v>916</v>
      </c>
      <c r="E4">
        <v>28</v>
      </c>
      <c r="F4">
        <v>121</v>
      </c>
      <c r="G4">
        <v>119</v>
      </c>
      <c r="H4">
        <v>14</v>
      </c>
      <c r="I4">
        <v>0.11</v>
      </c>
      <c r="J4">
        <v>0.24199999999999999</v>
      </c>
      <c r="K4">
        <v>0.16600000000000001</v>
      </c>
      <c r="L4">
        <v>0.32500000000000001</v>
      </c>
      <c r="M4">
        <v>0.26200000000000001</v>
      </c>
      <c r="N4">
        <v>0.34799999999999998</v>
      </c>
      <c r="O4">
        <v>0.42799999999999999</v>
      </c>
      <c r="P4">
        <v>0.34599999999999997</v>
      </c>
      <c r="Q4" t="s">
        <v>382</v>
      </c>
      <c r="R4">
        <v>119</v>
      </c>
      <c r="S4">
        <v>-1</v>
      </c>
      <c r="T4">
        <v>20.6</v>
      </c>
      <c r="U4">
        <v>-3.8</v>
      </c>
      <c r="V4">
        <v>5</v>
      </c>
    </row>
    <row r="5" spans="1:22" x14ac:dyDescent="0.45">
      <c r="A5" t="s">
        <v>76</v>
      </c>
      <c r="B5">
        <v>24</v>
      </c>
      <c r="C5">
        <v>351</v>
      </c>
      <c r="D5">
        <v>903</v>
      </c>
      <c r="E5">
        <v>26</v>
      </c>
      <c r="F5">
        <v>118</v>
      </c>
      <c r="G5">
        <v>111</v>
      </c>
      <c r="H5">
        <v>18</v>
      </c>
      <c r="I5">
        <v>9.9000000000000005E-2</v>
      </c>
      <c r="J5">
        <v>0.19600000000000001</v>
      </c>
      <c r="K5">
        <v>0.152</v>
      </c>
      <c r="L5">
        <v>0.29399999999999998</v>
      </c>
      <c r="M5">
        <v>0.253</v>
      </c>
      <c r="N5">
        <v>0.33100000000000002</v>
      </c>
      <c r="O5">
        <v>0.40500000000000003</v>
      </c>
      <c r="P5">
        <v>0.32900000000000001</v>
      </c>
      <c r="Q5" t="s">
        <v>382</v>
      </c>
      <c r="R5">
        <v>111</v>
      </c>
      <c r="S5">
        <v>1.6</v>
      </c>
      <c r="T5">
        <v>14</v>
      </c>
      <c r="U5">
        <v>-1.8</v>
      </c>
      <c r="V5">
        <v>4.5</v>
      </c>
    </row>
    <row r="6" spans="1:22" x14ac:dyDescent="0.45">
      <c r="A6" t="s">
        <v>24</v>
      </c>
      <c r="B6">
        <v>20</v>
      </c>
      <c r="C6">
        <v>260</v>
      </c>
      <c r="D6">
        <v>705</v>
      </c>
      <c r="E6">
        <v>21</v>
      </c>
      <c r="F6">
        <v>101</v>
      </c>
      <c r="G6">
        <v>87</v>
      </c>
      <c r="H6">
        <v>24</v>
      </c>
      <c r="I6">
        <v>9.1999999999999998E-2</v>
      </c>
      <c r="J6">
        <v>0.224</v>
      </c>
      <c r="K6">
        <v>0.151</v>
      </c>
      <c r="L6">
        <v>0.33900000000000002</v>
      </c>
      <c r="M6">
        <v>0.27800000000000002</v>
      </c>
      <c r="N6">
        <v>0.35</v>
      </c>
      <c r="O6">
        <v>0.42899999999999999</v>
      </c>
      <c r="P6">
        <v>0.34899999999999998</v>
      </c>
      <c r="Q6" t="s">
        <v>382</v>
      </c>
      <c r="R6">
        <v>119</v>
      </c>
      <c r="S6">
        <v>1.4</v>
      </c>
      <c r="T6">
        <v>17.5</v>
      </c>
      <c r="U6">
        <v>1.1000000000000001</v>
      </c>
      <c r="V6">
        <v>4.4000000000000004</v>
      </c>
    </row>
    <row r="7" spans="1:22" x14ac:dyDescent="0.45">
      <c r="A7" t="s">
        <v>97</v>
      </c>
      <c r="B7">
        <v>22</v>
      </c>
      <c r="C7">
        <v>316</v>
      </c>
      <c r="D7">
        <v>855</v>
      </c>
      <c r="E7">
        <v>22</v>
      </c>
      <c r="F7">
        <v>124</v>
      </c>
      <c r="G7">
        <v>112</v>
      </c>
      <c r="H7">
        <v>19</v>
      </c>
      <c r="I7">
        <v>6.9000000000000006E-2</v>
      </c>
      <c r="J7">
        <v>0.19800000000000001</v>
      </c>
      <c r="K7">
        <v>0.154</v>
      </c>
      <c r="L7">
        <v>0.29899999999999999</v>
      </c>
      <c r="M7">
        <v>0.25700000000000001</v>
      </c>
      <c r="N7">
        <v>0.32400000000000001</v>
      </c>
      <c r="O7">
        <v>0.41099999999999998</v>
      </c>
      <c r="P7">
        <v>0.32500000000000001</v>
      </c>
      <c r="Q7" t="s">
        <v>382</v>
      </c>
      <c r="R7">
        <v>115</v>
      </c>
      <c r="S7">
        <v>0.3</v>
      </c>
      <c r="T7">
        <v>14.4</v>
      </c>
      <c r="U7">
        <v>1.9</v>
      </c>
      <c r="V7">
        <v>4.4000000000000004</v>
      </c>
    </row>
    <row r="8" spans="1:22" x14ac:dyDescent="0.45">
      <c r="A8" t="s">
        <v>49</v>
      </c>
      <c r="B8">
        <v>23</v>
      </c>
      <c r="C8">
        <v>327</v>
      </c>
      <c r="D8">
        <v>892</v>
      </c>
      <c r="E8">
        <v>24</v>
      </c>
      <c r="F8">
        <v>96</v>
      </c>
      <c r="G8">
        <v>93</v>
      </c>
      <c r="H8">
        <v>15</v>
      </c>
      <c r="I8">
        <v>8.5000000000000006E-2</v>
      </c>
      <c r="J8">
        <v>0.17299999999999999</v>
      </c>
      <c r="K8">
        <v>0.14299999999999999</v>
      </c>
      <c r="L8">
        <v>0.30099999999999999</v>
      </c>
      <c r="M8">
        <v>0.26600000000000001</v>
      </c>
      <c r="N8">
        <v>0.33200000000000002</v>
      </c>
      <c r="O8">
        <v>0.40899999999999997</v>
      </c>
      <c r="P8">
        <v>0.33100000000000002</v>
      </c>
      <c r="Q8" t="s">
        <v>382</v>
      </c>
      <c r="R8">
        <v>118</v>
      </c>
      <c r="S8">
        <v>-2.9</v>
      </c>
      <c r="T8">
        <v>15.2</v>
      </c>
      <c r="U8">
        <v>-2.2000000000000002</v>
      </c>
      <c r="V8">
        <v>4.2</v>
      </c>
    </row>
    <row r="9" spans="1:22" x14ac:dyDescent="0.45">
      <c r="A9" t="s">
        <v>26</v>
      </c>
      <c r="B9">
        <v>22</v>
      </c>
      <c r="C9">
        <v>301</v>
      </c>
      <c r="D9">
        <v>802</v>
      </c>
      <c r="E9">
        <v>20</v>
      </c>
      <c r="F9">
        <v>85</v>
      </c>
      <c r="G9">
        <v>79</v>
      </c>
      <c r="H9">
        <v>14</v>
      </c>
      <c r="I9">
        <v>9.9000000000000005E-2</v>
      </c>
      <c r="J9">
        <v>0.19500000000000001</v>
      </c>
      <c r="K9">
        <v>0.14299999999999999</v>
      </c>
      <c r="L9">
        <v>0.27600000000000002</v>
      </c>
      <c r="M9">
        <v>0.23699999999999999</v>
      </c>
      <c r="N9">
        <v>0.32</v>
      </c>
      <c r="O9">
        <v>0.38</v>
      </c>
      <c r="P9">
        <v>0.317</v>
      </c>
      <c r="Q9" t="s">
        <v>382</v>
      </c>
      <c r="R9">
        <v>108</v>
      </c>
      <c r="S9">
        <v>-2.6</v>
      </c>
      <c r="T9">
        <v>4.9000000000000004</v>
      </c>
      <c r="U9">
        <v>8.1999999999999993</v>
      </c>
      <c r="V9">
        <v>3.9</v>
      </c>
    </row>
    <row r="10" spans="1:22" x14ac:dyDescent="0.45">
      <c r="A10" t="s">
        <v>22</v>
      </c>
      <c r="B10">
        <v>22</v>
      </c>
      <c r="C10">
        <v>284</v>
      </c>
      <c r="D10">
        <v>827</v>
      </c>
      <c r="E10">
        <v>22</v>
      </c>
      <c r="F10">
        <v>98</v>
      </c>
      <c r="G10">
        <v>90</v>
      </c>
      <c r="H10">
        <v>13</v>
      </c>
      <c r="I10">
        <v>0.12</v>
      </c>
      <c r="J10">
        <v>0.20399999999999999</v>
      </c>
      <c r="K10">
        <v>0.13600000000000001</v>
      </c>
      <c r="L10">
        <v>0.27900000000000003</v>
      </c>
      <c r="M10">
        <v>0.23799999999999999</v>
      </c>
      <c r="N10">
        <v>0.33300000000000002</v>
      </c>
      <c r="O10">
        <v>0.374</v>
      </c>
      <c r="P10">
        <v>0.32100000000000001</v>
      </c>
      <c r="Q10" t="s">
        <v>382</v>
      </c>
      <c r="R10">
        <v>112</v>
      </c>
      <c r="S10">
        <v>-1.2</v>
      </c>
      <c r="T10">
        <v>9.6999999999999993</v>
      </c>
      <c r="U10">
        <v>0.5</v>
      </c>
      <c r="V10">
        <v>3.7</v>
      </c>
    </row>
    <row r="11" spans="1:22" x14ac:dyDescent="0.45">
      <c r="A11" t="s">
        <v>42</v>
      </c>
      <c r="B11">
        <v>23</v>
      </c>
      <c r="C11">
        <v>301</v>
      </c>
      <c r="D11">
        <v>827</v>
      </c>
      <c r="E11">
        <v>22</v>
      </c>
      <c r="F11">
        <v>123</v>
      </c>
      <c r="G11">
        <v>113</v>
      </c>
      <c r="H11">
        <v>15</v>
      </c>
      <c r="I11">
        <v>0.10199999999999999</v>
      </c>
      <c r="J11">
        <v>0.17199999999999999</v>
      </c>
      <c r="K11">
        <v>0.14799999999999999</v>
      </c>
      <c r="L11">
        <v>0.29699999999999999</v>
      </c>
      <c r="M11">
        <v>0.26400000000000001</v>
      </c>
      <c r="N11">
        <v>0.34300000000000003</v>
      </c>
      <c r="O11">
        <v>0.41199999999999998</v>
      </c>
      <c r="P11">
        <v>0.33700000000000002</v>
      </c>
      <c r="Q11" t="s">
        <v>382</v>
      </c>
      <c r="R11">
        <v>111</v>
      </c>
      <c r="S11">
        <v>0.2</v>
      </c>
      <c r="T11">
        <v>11.5</v>
      </c>
      <c r="U11">
        <v>-4.9000000000000004</v>
      </c>
      <c r="V11">
        <v>3.7</v>
      </c>
    </row>
    <row r="12" spans="1:22" x14ac:dyDescent="0.45">
      <c r="A12" t="s">
        <v>20</v>
      </c>
      <c r="B12">
        <v>22</v>
      </c>
      <c r="C12">
        <v>312</v>
      </c>
      <c r="D12">
        <v>778</v>
      </c>
      <c r="E12">
        <v>26</v>
      </c>
      <c r="F12">
        <v>101</v>
      </c>
      <c r="G12">
        <v>95</v>
      </c>
      <c r="H12">
        <v>22</v>
      </c>
      <c r="I12">
        <v>8.6999999999999994E-2</v>
      </c>
      <c r="J12">
        <v>0.20100000000000001</v>
      </c>
      <c r="K12">
        <v>0.17100000000000001</v>
      </c>
      <c r="L12">
        <v>0.26600000000000001</v>
      </c>
      <c r="M12">
        <v>0.23499999999999999</v>
      </c>
      <c r="N12">
        <v>0.30599999999999999</v>
      </c>
      <c r="O12">
        <v>0.40699999999999997</v>
      </c>
      <c r="P12">
        <v>0.317</v>
      </c>
      <c r="Q12" t="s">
        <v>382</v>
      </c>
      <c r="R12">
        <v>103</v>
      </c>
      <c r="S12">
        <v>3</v>
      </c>
      <c r="T12">
        <v>5.6</v>
      </c>
      <c r="U12">
        <v>4.9000000000000004</v>
      </c>
      <c r="V12">
        <v>3.6</v>
      </c>
    </row>
    <row r="13" spans="1:22" x14ac:dyDescent="0.45">
      <c r="A13" t="s">
        <v>44</v>
      </c>
      <c r="B13">
        <v>23</v>
      </c>
      <c r="C13">
        <v>331</v>
      </c>
      <c r="D13">
        <v>852</v>
      </c>
      <c r="E13">
        <v>21</v>
      </c>
      <c r="F13">
        <v>95</v>
      </c>
      <c r="G13">
        <v>89</v>
      </c>
      <c r="H13">
        <v>10</v>
      </c>
      <c r="I13">
        <v>8.5000000000000006E-2</v>
      </c>
      <c r="J13">
        <v>0.214</v>
      </c>
      <c r="K13">
        <v>0.14000000000000001</v>
      </c>
      <c r="L13">
        <v>0.29599999999999999</v>
      </c>
      <c r="M13">
        <v>0.248</v>
      </c>
      <c r="N13">
        <v>0.314</v>
      </c>
      <c r="O13">
        <v>0.38800000000000001</v>
      </c>
      <c r="P13">
        <v>0.314</v>
      </c>
      <c r="Q13" t="s">
        <v>382</v>
      </c>
      <c r="R13">
        <v>100</v>
      </c>
      <c r="S13">
        <v>0.4</v>
      </c>
      <c r="T13">
        <v>0.2</v>
      </c>
      <c r="U13">
        <v>3.8</v>
      </c>
      <c r="V13">
        <v>3.5</v>
      </c>
    </row>
    <row r="14" spans="1:22" x14ac:dyDescent="0.45">
      <c r="A14" t="s">
        <v>46</v>
      </c>
      <c r="B14">
        <v>23</v>
      </c>
      <c r="C14">
        <v>264</v>
      </c>
      <c r="D14">
        <v>725</v>
      </c>
      <c r="E14">
        <v>16</v>
      </c>
      <c r="F14">
        <v>93</v>
      </c>
      <c r="G14">
        <v>81</v>
      </c>
      <c r="H14">
        <v>9</v>
      </c>
      <c r="I14">
        <v>0.09</v>
      </c>
      <c r="J14">
        <v>0.17799999999999999</v>
      </c>
      <c r="K14">
        <v>0.13</v>
      </c>
      <c r="L14">
        <v>0.29199999999999998</v>
      </c>
      <c r="M14">
        <v>0.253</v>
      </c>
      <c r="N14">
        <v>0.32600000000000001</v>
      </c>
      <c r="O14">
        <v>0.38300000000000001</v>
      </c>
      <c r="P14">
        <v>0.318</v>
      </c>
      <c r="Q14" t="s">
        <v>382</v>
      </c>
      <c r="R14">
        <v>106</v>
      </c>
      <c r="S14">
        <v>0.2</v>
      </c>
      <c r="T14">
        <v>4.5</v>
      </c>
      <c r="U14">
        <v>4.5999999999999996</v>
      </c>
      <c r="V14">
        <v>3.3</v>
      </c>
    </row>
    <row r="15" spans="1:22" x14ac:dyDescent="0.45">
      <c r="A15" t="s">
        <v>30</v>
      </c>
      <c r="B15">
        <v>22</v>
      </c>
      <c r="C15">
        <v>287</v>
      </c>
      <c r="D15">
        <v>762</v>
      </c>
      <c r="E15">
        <v>20</v>
      </c>
      <c r="F15">
        <v>106</v>
      </c>
      <c r="G15">
        <v>95</v>
      </c>
      <c r="H15">
        <v>4</v>
      </c>
      <c r="I15">
        <v>0.10100000000000001</v>
      </c>
      <c r="J15">
        <v>0.217</v>
      </c>
      <c r="K15">
        <v>0.159</v>
      </c>
      <c r="L15">
        <v>0.29499999999999998</v>
      </c>
      <c r="M15">
        <v>0.246</v>
      </c>
      <c r="N15">
        <v>0.32700000000000001</v>
      </c>
      <c r="O15">
        <v>0.40500000000000003</v>
      </c>
      <c r="P15">
        <v>0.32600000000000001</v>
      </c>
      <c r="Q15" t="s">
        <v>382</v>
      </c>
      <c r="R15">
        <v>105</v>
      </c>
      <c r="S15">
        <v>-0.1</v>
      </c>
      <c r="T15">
        <v>4.4000000000000004</v>
      </c>
      <c r="U15">
        <v>-2.7</v>
      </c>
      <c r="V15">
        <v>2.9</v>
      </c>
    </row>
    <row r="16" spans="1:22" x14ac:dyDescent="0.45">
      <c r="A16" t="s">
        <v>72</v>
      </c>
      <c r="B16">
        <v>23</v>
      </c>
      <c r="C16">
        <v>311</v>
      </c>
      <c r="D16">
        <v>827</v>
      </c>
      <c r="E16">
        <v>17</v>
      </c>
      <c r="F16">
        <v>90</v>
      </c>
      <c r="G16">
        <v>80</v>
      </c>
      <c r="H16">
        <v>25</v>
      </c>
      <c r="I16">
        <v>7.0000000000000007E-2</v>
      </c>
      <c r="J16">
        <v>0.23799999999999999</v>
      </c>
      <c r="K16">
        <v>0.112</v>
      </c>
      <c r="L16">
        <v>0.31</v>
      </c>
      <c r="M16">
        <v>0.246</v>
      </c>
      <c r="N16">
        <v>0.308</v>
      </c>
      <c r="O16">
        <v>0.35899999999999999</v>
      </c>
      <c r="P16">
        <v>0.30099999999999999</v>
      </c>
      <c r="Q16" t="s">
        <v>382</v>
      </c>
      <c r="R16">
        <v>100</v>
      </c>
      <c r="S16">
        <v>2.9</v>
      </c>
      <c r="T16">
        <v>3.3</v>
      </c>
      <c r="U16">
        <v>-3.3</v>
      </c>
      <c r="V16">
        <v>2.6</v>
      </c>
    </row>
    <row r="17" spans="1:22" x14ac:dyDescent="0.45">
      <c r="A17" t="s">
        <v>51</v>
      </c>
      <c r="B17">
        <v>22</v>
      </c>
      <c r="C17">
        <v>295</v>
      </c>
      <c r="D17">
        <v>812</v>
      </c>
      <c r="E17">
        <v>26</v>
      </c>
      <c r="F17">
        <v>96</v>
      </c>
      <c r="G17">
        <v>92</v>
      </c>
      <c r="H17">
        <v>22</v>
      </c>
      <c r="I17">
        <v>9.6000000000000002E-2</v>
      </c>
      <c r="J17">
        <v>0.23</v>
      </c>
      <c r="K17">
        <v>0.14299999999999999</v>
      </c>
      <c r="L17">
        <v>0.29499999999999998</v>
      </c>
      <c r="M17">
        <v>0.247</v>
      </c>
      <c r="N17">
        <v>0.31900000000000001</v>
      </c>
      <c r="O17">
        <v>0.39</v>
      </c>
      <c r="P17">
        <v>0.317</v>
      </c>
      <c r="Q17" t="s">
        <v>382</v>
      </c>
      <c r="R17">
        <v>98</v>
      </c>
      <c r="S17">
        <v>-0.8</v>
      </c>
      <c r="T17">
        <v>-2.9</v>
      </c>
      <c r="U17">
        <v>-2.4</v>
      </c>
      <c r="V17">
        <v>2.4</v>
      </c>
    </row>
    <row r="18" spans="1:22" x14ac:dyDescent="0.45">
      <c r="A18" t="s">
        <v>53</v>
      </c>
      <c r="B18">
        <v>22</v>
      </c>
      <c r="C18">
        <v>296</v>
      </c>
      <c r="D18">
        <v>782</v>
      </c>
      <c r="E18">
        <v>17</v>
      </c>
      <c r="F18">
        <v>78</v>
      </c>
      <c r="G18">
        <v>75</v>
      </c>
      <c r="H18">
        <v>12</v>
      </c>
      <c r="I18">
        <v>0.10100000000000001</v>
      </c>
      <c r="J18">
        <v>0.26700000000000002</v>
      </c>
      <c r="K18">
        <v>0.115</v>
      </c>
      <c r="L18">
        <v>0.3</v>
      </c>
      <c r="M18">
        <v>0.22800000000000001</v>
      </c>
      <c r="N18">
        <v>0.315</v>
      </c>
      <c r="O18">
        <v>0.34300000000000003</v>
      </c>
      <c r="P18">
        <v>0.30099999999999999</v>
      </c>
      <c r="Q18" t="s">
        <v>382</v>
      </c>
      <c r="R18">
        <v>100</v>
      </c>
      <c r="S18">
        <v>-1.2</v>
      </c>
      <c r="T18">
        <v>-1.3</v>
      </c>
      <c r="U18">
        <v>-0.4</v>
      </c>
      <c r="V18">
        <v>2.2999999999999998</v>
      </c>
    </row>
    <row r="19" spans="1:22" x14ac:dyDescent="0.45">
      <c r="A19" t="s">
        <v>65</v>
      </c>
      <c r="B19">
        <v>21</v>
      </c>
      <c r="C19">
        <v>278</v>
      </c>
      <c r="D19">
        <v>755</v>
      </c>
      <c r="E19">
        <v>21</v>
      </c>
      <c r="F19">
        <v>94</v>
      </c>
      <c r="G19">
        <v>89</v>
      </c>
      <c r="H19">
        <v>17</v>
      </c>
      <c r="I19">
        <v>9.4E-2</v>
      </c>
      <c r="J19">
        <v>0.192</v>
      </c>
      <c r="K19">
        <v>0.13600000000000001</v>
      </c>
      <c r="L19">
        <v>0.28999999999999998</v>
      </c>
      <c r="M19">
        <v>0.25</v>
      </c>
      <c r="N19">
        <v>0.33300000000000002</v>
      </c>
      <c r="O19">
        <v>0.38600000000000001</v>
      </c>
      <c r="P19">
        <v>0.32600000000000001</v>
      </c>
      <c r="Q19" t="s">
        <v>382</v>
      </c>
      <c r="R19">
        <v>108</v>
      </c>
      <c r="S19">
        <v>-1</v>
      </c>
      <c r="T19">
        <v>6.7</v>
      </c>
      <c r="U19">
        <v>-10.6</v>
      </c>
      <c r="V19">
        <v>2.2999999999999998</v>
      </c>
    </row>
    <row r="20" spans="1:22" x14ac:dyDescent="0.45">
      <c r="A20" t="s">
        <v>119</v>
      </c>
      <c r="B20">
        <v>22</v>
      </c>
      <c r="C20">
        <v>284</v>
      </c>
      <c r="D20">
        <v>753</v>
      </c>
      <c r="E20">
        <v>13</v>
      </c>
      <c r="F20">
        <v>69</v>
      </c>
      <c r="G20">
        <v>70</v>
      </c>
      <c r="H20">
        <v>6</v>
      </c>
      <c r="I20">
        <v>9.8000000000000004E-2</v>
      </c>
      <c r="J20">
        <v>0.22700000000000001</v>
      </c>
      <c r="K20">
        <v>0.122</v>
      </c>
      <c r="L20">
        <v>0.28599999999999998</v>
      </c>
      <c r="M20">
        <v>0.23</v>
      </c>
      <c r="N20">
        <v>0.315</v>
      </c>
      <c r="O20">
        <v>0.35099999999999998</v>
      </c>
      <c r="P20">
        <v>0.30199999999999999</v>
      </c>
      <c r="Q20" t="s">
        <v>382</v>
      </c>
      <c r="R20">
        <v>91</v>
      </c>
      <c r="S20">
        <v>-0.4</v>
      </c>
      <c r="T20">
        <v>-8.6999999999999993</v>
      </c>
      <c r="U20">
        <v>-0.5</v>
      </c>
      <c r="V20">
        <v>1.8</v>
      </c>
    </row>
    <row r="21" spans="1:22" x14ac:dyDescent="0.45">
      <c r="A21" t="s">
        <v>81</v>
      </c>
      <c r="B21">
        <v>21</v>
      </c>
      <c r="C21">
        <v>278</v>
      </c>
      <c r="D21">
        <v>688</v>
      </c>
      <c r="E21">
        <v>18</v>
      </c>
      <c r="F21">
        <v>69</v>
      </c>
      <c r="G21">
        <v>70</v>
      </c>
      <c r="H21">
        <v>32</v>
      </c>
      <c r="I21">
        <v>8.6999999999999994E-2</v>
      </c>
      <c r="J21">
        <v>0.23</v>
      </c>
      <c r="K21">
        <v>0.155</v>
      </c>
      <c r="L21">
        <v>0.29399999999999998</v>
      </c>
      <c r="M21">
        <v>0.24199999999999999</v>
      </c>
      <c r="N21">
        <v>0.317</v>
      </c>
      <c r="O21">
        <v>0.39600000000000002</v>
      </c>
      <c r="P21">
        <v>0.318</v>
      </c>
      <c r="Q21" t="s">
        <v>382</v>
      </c>
      <c r="R21">
        <v>99</v>
      </c>
      <c r="S21">
        <v>2.1</v>
      </c>
      <c r="T21">
        <v>1.3</v>
      </c>
      <c r="U21">
        <v>-8.4</v>
      </c>
      <c r="V21">
        <v>1.7</v>
      </c>
    </row>
    <row r="22" spans="1:22" x14ac:dyDescent="0.45">
      <c r="A22" t="s">
        <v>58</v>
      </c>
      <c r="B22">
        <v>21</v>
      </c>
      <c r="C22">
        <v>298</v>
      </c>
      <c r="D22">
        <v>789</v>
      </c>
      <c r="E22">
        <v>23</v>
      </c>
      <c r="F22">
        <v>112</v>
      </c>
      <c r="G22">
        <v>106</v>
      </c>
      <c r="H22">
        <v>38</v>
      </c>
      <c r="I22">
        <v>0.10299999999999999</v>
      </c>
      <c r="J22">
        <v>0.26</v>
      </c>
      <c r="K22">
        <v>0.17399999999999999</v>
      </c>
      <c r="L22">
        <v>0.28100000000000003</v>
      </c>
      <c r="M22">
        <v>0.22500000000000001</v>
      </c>
      <c r="N22">
        <v>0.311</v>
      </c>
      <c r="O22">
        <v>0.39900000000000002</v>
      </c>
      <c r="P22">
        <v>0.318</v>
      </c>
      <c r="Q22" t="s">
        <v>382</v>
      </c>
      <c r="R22">
        <v>94</v>
      </c>
      <c r="S22">
        <v>2.8</v>
      </c>
      <c r="T22">
        <v>-3.1</v>
      </c>
      <c r="U22">
        <v>-9</v>
      </c>
      <c r="V22">
        <v>1.6</v>
      </c>
    </row>
    <row r="23" spans="1:22" x14ac:dyDescent="0.45">
      <c r="A23" t="s">
        <v>104</v>
      </c>
      <c r="B23">
        <v>22</v>
      </c>
      <c r="C23">
        <v>309</v>
      </c>
      <c r="D23">
        <v>765</v>
      </c>
      <c r="E23">
        <v>15</v>
      </c>
      <c r="F23">
        <v>80</v>
      </c>
      <c r="G23">
        <v>71</v>
      </c>
      <c r="H23">
        <v>12</v>
      </c>
      <c r="I23">
        <v>9.9000000000000005E-2</v>
      </c>
      <c r="J23">
        <v>0.251</v>
      </c>
      <c r="K23">
        <v>0.128</v>
      </c>
      <c r="L23">
        <v>0.27200000000000002</v>
      </c>
      <c r="M23">
        <v>0.21199999999999999</v>
      </c>
      <c r="N23">
        <v>0.29899999999999999</v>
      </c>
      <c r="O23">
        <v>0.34</v>
      </c>
      <c r="P23">
        <v>0.28999999999999998</v>
      </c>
      <c r="Q23" t="s">
        <v>382</v>
      </c>
      <c r="R23">
        <v>88</v>
      </c>
      <c r="S23">
        <v>1.9</v>
      </c>
      <c r="T23">
        <v>-8.4</v>
      </c>
      <c r="U23">
        <v>0.1</v>
      </c>
      <c r="V23">
        <v>1.6</v>
      </c>
    </row>
    <row r="24" spans="1:22" x14ac:dyDescent="0.45">
      <c r="A24" t="s">
        <v>55</v>
      </c>
      <c r="B24">
        <v>22</v>
      </c>
      <c r="C24">
        <v>291</v>
      </c>
      <c r="D24">
        <v>756</v>
      </c>
      <c r="E24">
        <v>22</v>
      </c>
      <c r="F24">
        <v>83</v>
      </c>
      <c r="G24">
        <v>78</v>
      </c>
      <c r="H24">
        <v>22</v>
      </c>
      <c r="I24">
        <v>8.2000000000000003E-2</v>
      </c>
      <c r="J24">
        <v>0.24099999999999999</v>
      </c>
      <c r="K24">
        <v>0.14000000000000001</v>
      </c>
      <c r="L24">
        <v>0.28499999999999998</v>
      </c>
      <c r="M24">
        <v>0.23300000000000001</v>
      </c>
      <c r="N24">
        <v>0.30299999999999999</v>
      </c>
      <c r="O24">
        <v>0.373</v>
      </c>
      <c r="P24">
        <v>0.30399999999999999</v>
      </c>
      <c r="Q24" t="s">
        <v>382</v>
      </c>
      <c r="R24">
        <v>96</v>
      </c>
      <c r="S24">
        <v>-1</v>
      </c>
      <c r="T24">
        <v>-4.2</v>
      </c>
      <c r="U24">
        <v>-4.8</v>
      </c>
      <c r="V24">
        <v>1.5</v>
      </c>
    </row>
    <row r="25" spans="1:22" x14ac:dyDescent="0.45">
      <c r="A25" t="s">
        <v>40</v>
      </c>
      <c r="B25">
        <v>22</v>
      </c>
      <c r="C25">
        <v>303</v>
      </c>
      <c r="D25">
        <v>876</v>
      </c>
      <c r="E25">
        <v>17</v>
      </c>
      <c r="F25">
        <v>96</v>
      </c>
      <c r="G25">
        <v>90</v>
      </c>
      <c r="H25">
        <v>11</v>
      </c>
      <c r="I25">
        <v>0.106</v>
      </c>
      <c r="J25">
        <v>0.245</v>
      </c>
      <c r="K25">
        <v>0.113</v>
      </c>
      <c r="L25">
        <v>0.308</v>
      </c>
      <c r="M25">
        <v>0.24</v>
      </c>
      <c r="N25">
        <v>0.32300000000000001</v>
      </c>
      <c r="O25">
        <v>0.35299999999999998</v>
      </c>
      <c r="P25">
        <v>0.307</v>
      </c>
      <c r="Q25" t="s">
        <v>382</v>
      </c>
      <c r="R25">
        <v>91</v>
      </c>
      <c r="S25">
        <v>0.1</v>
      </c>
      <c r="T25">
        <v>-9.9</v>
      </c>
      <c r="U25">
        <v>-13.1</v>
      </c>
      <c r="V25">
        <v>0.8</v>
      </c>
    </row>
    <row r="26" spans="1:22" x14ac:dyDescent="0.45">
      <c r="A26" t="s">
        <v>63</v>
      </c>
      <c r="B26">
        <v>20</v>
      </c>
      <c r="C26">
        <v>266</v>
      </c>
      <c r="D26">
        <v>647</v>
      </c>
      <c r="E26">
        <v>14</v>
      </c>
      <c r="F26">
        <v>60</v>
      </c>
      <c r="G26">
        <v>52</v>
      </c>
      <c r="H26">
        <v>5</v>
      </c>
      <c r="I26">
        <v>0.08</v>
      </c>
      <c r="J26">
        <v>0.25700000000000001</v>
      </c>
      <c r="K26">
        <v>0.13200000000000001</v>
      </c>
      <c r="L26">
        <v>0.245</v>
      </c>
      <c r="M26">
        <v>0.19500000000000001</v>
      </c>
      <c r="N26">
        <v>0.27400000000000002</v>
      </c>
      <c r="O26">
        <v>0.32800000000000001</v>
      </c>
      <c r="P26">
        <v>0.27300000000000002</v>
      </c>
      <c r="Q26" t="s">
        <v>382</v>
      </c>
      <c r="R26">
        <v>77</v>
      </c>
      <c r="S26">
        <v>0.7</v>
      </c>
      <c r="T26">
        <v>-16.100000000000001</v>
      </c>
      <c r="U26">
        <v>0.9</v>
      </c>
      <c r="V26">
        <v>0.5</v>
      </c>
    </row>
    <row r="27" spans="1:22" x14ac:dyDescent="0.45">
      <c r="A27" t="s">
        <v>37</v>
      </c>
      <c r="B27">
        <v>22</v>
      </c>
      <c r="C27">
        <v>299</v>
      </c>
      <c r="D27">
        <v>710</v>
      </c>
      <c r="E27">
        <v>20</v>
      </c>
      <c r="F27">
        <v>57</v>
      </c>
      <c r="G27">
        <v>58</v>
      </c>
      <c r="H27">
        <v>10</v>
      </c>
      <c r="I27">
        <v>8.6999999999999994E-2</v>
      </c>
      <c r="J27">
        <v>0.27500000000000002</v>
      </c>
      <c r="K27">
        <v>0.13900000000000001</v>
      </c>
      <c r="L27">
        <v>0.27100000000000002</v>
      </c>
      <c r="M27">
        <v>0.21299999999999999</v>
      </c>
      <c r="N27">
        <v>0.28399999999999997</v>
      </c>
      <c r="O27">
        <v>0.35199999999999998</v>
      </c>
      <c r="P27">
        <v>0.28599999999999998</v>
      </c>
      <c r="Q27" t="s">
        <v>382</v>
      </c>
      <c r="R27">
        <v>90</v>
      </c>
      <c r="S27">
        <v>-1.8</v>
      </c>
      <c r="T27">
        <v>-9.6999999999999993</v>
      </c>
      <c r="U27">
        <v>-8.6</v>
      </c>
      <c r="V27">
        <v>0.4</v>
      </c>
    </row>
    <row r="28" spans="1:22" x14ac:dyDescent="0.45">
      <c r="A28" t="s">
        <v>35</v>
      </c>
      <c r="B28">
        <v>22</v>
      </c>
      <c r="C28">
        <v>295</v>
      </c>
      <c r="D28">
        <v>762</v>
      </c>
      <c r="E28">
        <v>15</v>
      </c>
      <c r="F28">
        <v>77</v>
      </c>
      <c r="G28">
        <v>71</v>
      </c>
      <c r="H28">
        <v>7</v>
      </c>
      <c r="I28">
        <v>7.1999999999999995E-2</v>
      </c>
      <c r="J28">
        <v>0.26100000000000001</v>
      </c>
      <c r="K28">
        <v>0.13</v>
      </c>
      <c r="L28">
        <v>0.32200000000000001</v>
      </c>
      <c r="M28">
        <v>0.247</v>
      </c>
      <c r="N28">
        <v>0.307</v>
      </c>
      <c r="O28">
        <v>0.377</v>
      </c>
      <c r="P28">
        <v>0.30599999999999999</v>
      </c>
      <c r="Q28" t="s">
        <v>382</v>
      </c>
      <c r="R28">
        <v>77</v>
      </c>
      <c r="S28">
        <v>-2.9</v>
      </c>
      <c r="T28">
        <v>-24.5</v>
      </c>
      <c r="U28">
        <v>-0.5</v>
      </c>
      <c r="V28">
        <v>0.2</v>
      </c>
    </row>
    <row r="29" spans="1:22" x14ac:dyDescent="0.45">
      <c r="A29" t="s">
        <v>61</v>
      </c>
      <c r="B29">
        <v>23</v>
      </c>
      <c r="C29">
        <v>276</v>
      </c>
      <c r="D29">
        <v>692</v>
      </c>
      <c r="E29">
        <v>16</v>
      </c>
      <c r="F29">
        <v>75</v>
      </c>
      <c r="G29">
        <v>75</v>
      </c>
      <c r="H29">
        <v>18</v>
      </c>
      <c r="I29">
        <v>8.1000000000000003E-2</v>
      </c>
      <c r="J29">
        <v>0.26</v>
      </c>
      <c r="K29">
        <v>0.13700000000000001</v>
      </c>
      <c r="L29">
        <v>0.27900000000000003</v>
      </c>
      <c r="M29">
        <v>0.219</v>
      </c>
      <c r="N29">
        <v>0.28999999999999998</v>
      </c>
      <c r="O29">
        <v>0.35599999999999998</v>
      </c>
      <c r="P29">
        <v>0.29099999999999998</v>
      </c>
      <c r="Q29" t="s">
        <v>382</v>
      </c>
      <c r="R29">
        <v>83</v>
      </c>
      <c r="S29">
        <v>-0.1</v>
      </c>
      <c r="T29">
        <v>-13.4</v>
      </c>
      <c r="U29">
        <v>-8.6999999999999993</v>
      </c>
      <c r="V29">
        <v>-0.1</v>
      </c>
    </row>
    <row r="30" spans="1:22" x14ac:dyDescent="0.45">
      <c r="A30" t="s">
        <v>91</v>
      </c>
      <c r="B30">
        <v>23</v>
      </c>
      <c r="C30">
        <v>298</v>
      </c>
      <c r="D30">
        <v>749</v>
      </c>
      <c r="E30">
        <v>16</v>
      </c>
      <c r="F30">
        <v>76</v>
      </c>
      <c r="G30">
        <v>67</v>
      </c>
      <c r="H30">
        <v>12</v>
      </c>
      <c r="I30">
        <v>6.9000000000000006E-2</v>
      </c>
      <c r="J30">
        <v>0.218</v>
      </c>
      <c r="K30">
        <v>0.108</v>
      </c>
      <c r="L30">
        <v>0.27500000000000002</v>
      </c>
      <c r="M30">
        <v>0.22700000000000001</v>
      </c>
      <c r="N30">
        <v>0.28699999999999998</v>
      </c>
      <c r="O30">
        <v>0.33500000000000002</v>
      </c>
      <c r="P30">
        <v>0.28100000000000003</v>
      </c>
      <c r="Q30" t="s">
        <v>382</v>
      </c>
      <c r="R30">
        <v>75</v>
      </c>
      <c r="S30">
        <v>-0.3</v>
      </c>
      <c r="T30">
        <v>-23.2</v>
      </c>
      <c r="U30">
        <v>-11</v>
      </c>
      <c r="V30">
        <v>-0.8</v>
      </c>
    </row>
    <row r="31" spans="1:22" x14ac:dyDescent="0.45">
      <c r="A31" t="s">
        <v>134</v>
      </c>
      <c r="B31">
        <v>21</v>
      </c>
      <c r="C31">
        <v>284</v>
      </c>
      <c r="D31">
        <v>654</v>
      </c>
      <c r="E31">
        <v>9</v>
      </c>
      <c r="F31">
        <v>37</v>
      </c>
      <c r="G31">
        <v>38</v>
      </c>
      <c r="H31">
        <v>6</v>
      </c>
      <c r="I31">
        <v>8.4000000000000005E-2</v>
      </c>
      <c r="J31">
        <v>0.23499999999999999</v>
      </c>
      <c r="K31">
        <v>9.0999999999999998E-2</v>
      </c>
      <c r="L31">
        <v>0.22700000000000001</v>
      </c>
      <c r="M31">
        <v>0.18</v>
      </c>
      <c r="N31">
        <v>0.25900000000000001</v>
      </c>
      <c r="O31">
        <v>0.27100000000000002</v>
      </c>
      <c r="P31">
        <v>0.247</v>
      </c>
      <c r="Q31" t="s">
        <v>382</v>
      </c>
      <c r="R31">
        <v>57</v>
      </c>
      <c r="S31">
        <v>-2.5</v>
      </c>
      <c r="T31">
        <v>-34.299999999999997</v>
      </c>
      <c r="U31">
        <v>-6.9</v>
      </c>
      <c r="V31">
        <v>-2.1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E823-D32F-448C-8543-064EC87C075F}">
  <dimension ref="A1:U306"/>
  <sheetViews>
    <sheetView workbookViewId="0">
      <selection activeCell="A133" sqref="A133"/>
    </sheetView>
    <sheetView workbookViewId="1"/>
  </sheetViews>
  <sheetFormatPr defaultRowHeight="14.25" x14ac:dyDescent="0.45"/>
  <cols>
    <col min="1" max="1" width="18.86328125" bestFit="1" customWidth="1"/>
    <col min="2" max="2" width="7.265625" bestFit="1" customWidth="1"/>
    <col min="3" max="3" width="4.53125" bestFit="1" customWidth="1"/>
    <col min="4" max="4" width="3.796875" bestFit="1" customWidth="1"/>
    <col min="5" max="5" width="5.06640625" bestFit="1" customWidth="1"/>
    <col min="6" max="6" width="4.19921875" bestFit="1" customWidth="1"/>
    <col min="7" max="7" width="5.265625" bestFit="1" customWidth="1"/>
    <col min="8" max="8" width="6.73046875" bestFit="1" customWidth="1"/>
    <col min="9" max="9" width="5.73046875" bestFit="1" customWidth="1"/>
    <col min="10" max="10" width="6.73046875" bestFit="1" customWidth="1"/>
    <col min="11" max="11" width="7" bestFit="1" customWidth="1"/>
    <col min="12" max="12" width="7.73046875" bestFit="1" customWidth="1"/>
    <col min="13" max="13" width="7.59765625" bestFit="1" customWidth="1"/>
    <col min="14" max="14" width="6.73046875" bestFit="1" customWidth="1"/>
    <col min="15" max="15" width="8" bestFit="1" customWidth="1"/>
    <col min="16" max="16" width="8.796875" bestFit="1" customWidth="1"/>
    <col min="17" max="17" width="6.1328125" bestFit="1" customWidth="1"/>
    <col min="18" max="18" width="7" bestFit="1" customWidth="1"/>
    <col min="19" max="19" width="5.46484375" bestFit="1" customWidth="1"/>
    <col min="20" max="20" width="6.33203125" bestFit="1" customWidth="1"/>
    <col min="21" max="21" width="6.73046875" bestFit="1" customWidth="1"/>
  </cols>
  <sheetData>
    <row r="1" spans="1:21" x14ac:dyDescent="0.45">
      <c r="A1" t="s">
        <v>0</v>
      </c>
      <c r="B1" t="s">
        <v>1</v>
      </c>
      <c r="C1" t="s">
        <v>352</v>
      </c>
      <c r="D1" t="s">
        <v>353</v>
      </c>
      <c r="E1" t="s">
        <v>354</v>
      </c>
      <c r="F1" t="s">
        <v>355</v>
      </c>
      <c r="G1" t="s">
        <v>356</v>
      </c>
      <c r="H1" t="s">
        <v>357</v>
      </c>
      <c r="I1" t="s">
        <v>252</v>
      </c>
      <c r="J1" t="s">
        <v>253</v>
      </c>
      <c r="K1" t="s">
        <v>255</v>
      </c>
      <c r="L1" t="s">
        <v>235</v>
      </c>
      <c r="M1" t="s">
        <v>260</v>
      </c>
      <c r="N1" t="s">
        <v>238</v>
      </c>
      <c r="O1" t="s">
        <v>241</v>
      </c>
      <c r="P1" t="s">
        <v>358</v>
      </c>
      <c r="Q1" t="s">
        <v>264</v>
      </c>
      <c r="R1" t="s">
        <v>359</v>
      </c>
      <c r="S1" t="s">
        <v>265</v>
      </c>
      <c r="T1" t="s">
        <v>267</v>
      </c>
      <c r="U1" t="s">
        <v>360</v>
      </c>
    </row>
    <row r="2" spans="1:21" x14ac:dyDescent="0.45">
      <c r="A2" t="s">
        <v>674</v>
      </c>
      <c r="B2" t="s">
        <v>49</v>
      </c>
      <c r="C2">
        <v>258</v>
      </c>
      <c r="D2">
        <v>141</v>
      </c>
      <c r="E2">
        <v>0</v>
      </c>
      <c r="F2">
        <v>510</v>
      </c>
      <c r="G2">
        <v>510</v>
      </c>
      <c r="H2">
        <v>3331.1</v>
      </c>
      <c r="I2">
        <v>9.0399999999999991</v>
      </c>
      <c r="J2">
        <v>2.5</v>
      </c>
      <c r="K2">
        <v>0.92</v>
      </c>
      <c r="L2">
        <v>0.27800000000000002</v>
      </c>
      <c r="M2">
        <v>0.755</v>
      </c>
      <c r="N2">
        <v>0.379</v>
      </c>
      <c r="O2">
        <v>8.8999999999999996E-2</v>
      </c>
      <c r="P2">
        <v>94.8</v>
      </c>
      <c r="Q2">
        <v>3.24</v>
      </c>
      <c r="R2" t="s">
        <v>382</v>
      </c>
      <c r="S2">
        <v>3.38</v>
      </c>
      <c r="T2">
        <v>3.73</v>
      </c>
      <c r="U2">
        <v>81.400000000000006</v>
      </c>
    </row>
    <row r="3" spans="1:21" x14ac:dyDescent="0.45">
      <c r="A3" t="s">
        <v>302</v>
      </c>
      <c r="B3" t="s">
        <v>32</v>
      </c>
      <c r="C3">
        <v>122</v>
      </c>
      <c r="D3">
        <v>81</v>
      </c>
      <c r="E3">
        <v>12</v>
      </c>
      <c r="F3">
        <v>347</v>
      </c>
      <c r="G3">
        <v>267</v>
      </c>
      <c r="H3">
        <v>1805.1</v>
      </c>
      <c r="I3">
        <v>11.05</v>
      </c>
      <c r="J3">
        <v>2.1</v>
      </c>
      <c r="K3">
        <v>0.98</v>
      </c>
      <c r="L3">
        <v>0.29399999999999998</v>
      </c>
      <c r="M3">
        <v>0.76800000000000002</v>
      </c>
      <c r="N3">
        <v>0.43</v>
      </c>
      <c r="O3">
        <v>0.121</v>
      </c>
      <c r="P3">
        <v>94.5</v>
      </c>
      <c r="Q3">
        <v>3.12</v>
      </c>
      <c r="R3" t="s">
        <v>382</v>
      </c>
      <c r="S3">
        <v>2.98</v>
      </c>
      <c r="T3">
        <v>2.97</v>
      </c>
      <c r="U3">
        <v>48</v>
      </c>
    </row>
    <row r="4" spans="1:21" x14ac:dyDescent="0.45">
      <c r="A4" t="s">
        <v>330</v>
      </c>
      <c r="B4" t="s">
        <v>65</v>
      </c>
      <c r="C4">
        <v>93</v>
      </c>
      <c r="D4">
        <v>94</v>
      </c>
      <c r="E4">
        <v>0</v>
      </c>
      <c r="F4">
        <v>332</v>
      </c>
      <c r="G4">
        <v>306</v>
      </c>
      <c r="H4">
        <v>1820</v>
      </c>
      <c r="I4">
        <v>7.95</v>
      </c>
      <c r="J4">
        <v>2.67</v>
      </c>
      <c r="K4">
        <v>0.9</v>
      </c>
      <c r="L4">
        <v>0.30599999999999999</v>
      </c>
      <c r="M4">
        <v>0.73399999999999999</v>
      </c>
      <c r="N4">
        <v>0.44400000000000001</v>
      </c>
      <c r="O4">
        <v>0.1</v>
      </c>
      <c r="P4">
        <v>91.9</v>
      </c>
      <c r="Q4">
        <v>3.73</v>
      </c>
      <c r="R4" t="s">
        <v>382</v>
      </c>
      <c r="S4">
        <v>3.62</v>
      </c>
      <c r="T4">
        <v>3.89</v>
      </c>
      <c r="U4">
        <v>34.299999999999997</v>
      </c>
    </row>
    <row r="5" spans="1:21" x14ac:dyDescent="0.45">
      <c r="A5" t="s">
        <v>344</v>
      </c>
      <c r="B5" t="s">
        <v>51</v>
      </c>
      <c r="C5">
        <v>93</v>
      </c>
      <c r="D5">
        <v>72</v>
      </c>
      <c r="E5">
        <v>0</v>
      </c>
      <c r="F5">
        <v>240</v>
      </c>
      <c r="G5">
        <v>240</v>
      </c>
      <c r="H5">
        <v>1453.1</v>
      </c>
      <c r="I5">
        <v>9.9600000000000009</v>
      </c>
      <c r="J5">
        <v>2.36</v>
      </c>
      <c r="K5">
        <v>1.08</v>
      </c>
      <c r="L5">
        <v>0.29099999999999998</v>
      </c>
      <c r="M5">
        <v>0.73199999999999998</v>
      </c>
      <c r="N5">
        <v>0.47199999999999998</v>
      </c>
      <c r="O5">
        <v>0.13700000000000001</v>
      </c>
      <c r="P5">
        <v>92.8</v>
      </c>
      <c r="Q5">
        <v>3.71</v>
      </c>
      <c r="R5" t="s">
        <v>382</v>
      </c>
      <c r="S5">
        <v>3.41</v>
      </c>
      <c r="T5">
        <v>3.33</v>
      </c>
      <c r="U5">
        <v>34</v>
      </c>
    </row>
    <row r="6" spans="1:21" x14ac:dyDescent="0.45">
      <c r="A6" t="s">
        <v>283</v>
      </c>
      <c r="B6" t="s">
        <v>51</v>
      </c>
      <c r="C6">
        <v>88</v>
      </c>
      <c r="D6">
        <v>66</v>
      </c>
      <c r="E6">
        <v>0</v>
      </c>
      <c r="F6">
        <v>232</v>
      </c>
      <c r="G6">
        <v>232</v>
      </c>
      <c r="H6">
        <v>1410</v>
      </c>
      <c r="I6">
        <v>9.19</v>
      </c>
      <c r="J6">
        <v>2.63</v>
      </c>
      <c r="K6">
        <v>0.82</v>
      </c>
      <c r="L6">
        <v>0.29499999999999998</v>
      </c>
      <c r="M6">
        <v>0.73899999999999999</v>
      </c>
      <c r="N6">
        <v>0.46800000000000003</v>
      </c>
      <c r="O6">
        <v>0.105</v>
      </c>
      <c r="P6">
        <v>96.2</v>
      </c>
      <c r="Q6">
        <v>3.42</v>
      </c>
      <c r="R6" t="s">
        <v>382</v>
      </c>
      <c r="S6">
        <v>3.32</v>
      </c>
      <c r="T6">
        <v>3.57</v>
      </c>
      <c r="U6">
        <v>32.9</v>
      </c>
    </row>
    <row r="7" spans="1:21" x14ac:dyDescent="0.45">
      <c r="A7" t="s">
        <v>336</v>
      </c>
      <c r="B7" t="s">
        <v>119</v>
      </c>
      <c r="C7">
        <v>137</v>
      </c>
      <c r="D7">
        <v>95</v>
      </c>
      <c r="E7">
        <v>1</v>
      </c>
      <c r="F7">
        <v>345</v>
      </c>
      <c r="G7">
        <v>321</v>
      </c>
      <c r="H7">
        <v>1909.2</v>
      </c>
      <c r="I7">
        <v>9.07</v>
      </c>
      <c r="J7">
        <v>3.14</v>
      </c>
      <c r="K7">
        <v>1.03</v>
      </c>
      <c r="L7">
        <v>0.29599999999999999</v>
      </c>
      <c r="M7">
        <v>0.749</v>
      </c>
      <c r="N7">
        <v>0.42399999999999999</v>
      </c>
      <c r="O7">
        <v>0.112</v>
      </c>
      <c r="P7">
        <v>93.5</v>
      </c>
      <c r="Q7">
        <v>3.72</v>
      </c>
      <c r="R7" t="s">
        <v>382</v>
      </c>
      <c r="S7">
        <v>3.8</v>
      </c>
      <c r="T7">
        <v>3.95</v>
      </c>
      <c r="U7">
        <v>32</v>
      </c>
    </row>
    <row r="8" spans="1:21" x14ac:dyDescent="0.45">
      <c r="A8" t="s">
        <v>543</v>
      </c>
      <c r="B8" t="s">
        <v>119</v>
      </c>
      <c r="C8">
        <v>100</v>
      </c>
      <c r="D8">
        <v>86</v>
      </c>
      <c r="E8">
        <v>0</v>
      </c>
      <c r="F8">
        <v>282</v>
      </c>
      <c r="G8">
        <v>273</v>
      </c>
      <c r="H8">
        <v>1588.1</v>
      </c>
      <c r="I8">
        <v>8.75</v>
      </c>
      <c r="J8">
        <v>3.09</v>
      </c>
      <c r="K8">
        <v>0.83</v>
      </c>
      <c r="L8">
        <v>0.28199999999999997</v>
      </c>
      <c r="M8">
        <v>0.73699999999999999</v>
      </c>
      <c r="N8">
        <v>0.51100000000000001</v>
      </c>
      <c r="O8">
        <v>0.114</v>
      </c>
      <c r="P8">
        <v>93.5</v>
      </c>
      <c r="Q8">
        <v>3.45</v>
      </c>
      <c r="R8" t="s">
        <v>382</v>
      </c>
      <c r="S8">
        <v>3.54</v>
      </c>
      <c r="T8">
        <v>3.65</v>
      </c>
      <c r="U8">
        <v>31.4</v>
      </c>
    </row>
    <row r="9" spans="1:21" x14ac:dyDescent="0.45">
      <c r="A9" t="s">
        <v>542</v>
      </c>
      <c r="B9" t="s">
        <v>26</v>
      </c>
      <c r="C9">
        <v>88</v>
      </c>
      <c r="D9">
        <v>93</v>
      </c>
      <c r="E9">
        <v>0</v>
      </c>
      <c r="F9">
        <v>302</v>
      </c>
      <c r="G9">
        <v>263</v>
      </c>
      <c r="H9">
        <v>1551.1</v>
      </c>
      <c r="I9">
        <v>9.39</v>
      </c>
      <c r="J9">
        <v>2.52</v>
      </c>
      <c r="K9">
        <v>1.1299999999999999</v>
      </c>
      <c r="L9">
        <v>0.316</v>
      </c>
      <c r="M9">
        <v>0.745</v>
      </c>
      <c r="N9">
        <v>0.42399999999999999</v>
      </c>
      <c r="O9">
        <v>0.125</v>
      </c>
      <c r="P9">
        <v>95</v>
      </c>
      <c r="Q9">
        <v>3.88</v>
      </c>
      <c r="R9" t="s">
        <v>382</v>
      </c>
      <c r="S9">
        <v>3.62</v>
      </c>
      <c r="T9">
        <v>3.63</v>
      </c>
      <c r="U9">
        <v>30.9</v>
      </c>
    </row>
    <row r="10" spans="1:21" x14ac:dyDescent="0.45">
      <c r="A10" t="s">
        <v>324</v>
      </c>
      <c r="B10" t="s">
        <v>32</v>
      </c>
      <c r="C10">
        <v>132</v>
      </c>
      <c r="D10">
        <v>113</v>
      </c>
      <c r="E10">
        <v>0</v>
      </c>
      <c r="F10">
        <v>357</v>
      </c>
      <c r="G10">
        <v>356</v>
      </c>
      <c r="H10">
        <v>1983.1</v>
      </c>
      <c r="I10">
        <v>8.6300000000000008</v>
      </c>
      <c r="J10">
        <v>3.32</v>
      </c>
      <c r="K10">
        <v>0.83</v>
      </c>
      <c r="L10">
        <v>0.30399999999999999</v>
      </c>
      <c r="M10">
        <v>0.71299999999999997</v>
      </c>
      <c r="N10">
        <v>0.50800000000000001</v>
      </c>
      <c r="O10">
        <v>0.11700000000000001</v>
      </c>
      <c r="P10">
        <v>94.6</v>
      </c>
      <c r="Q10">
        <v>4.01</v>
      </c>
      <c r="R10" t="s">
        <v>382</v>
      </c>
      <c r="S10">
        <v>3.78</v>
      </c>
      <c r="T10">
        <v>3.8</v>
      </c>
      <c r="U10">
        <v>29.7</v>
      </c>
    </row>
    <row r="11" spans="1:21" x14ac:dyDescent="0.45">
      <c r="A11" t="s">
        <v>544</v>
      </c>
      <c r="B11" t="s">
        <v>97</v>
      </c>
      <c r="C11">
        <v>108</v>
      </c>
      <c r="D11">
        <v>94</v>
      </c>
      <c r="E11">
        <v>2</v>
      </c>
      <c r="F11">
        <v>307</v>
      </c>
      <c r="G11">
        <v>260</v>
      </c>
      <c r="H11">
        <v>1556.1</v>
      </c>
      <c r="I11">
        <v>9.19</v>
      </c>
      <c r="J11">
        <v>2.4900000000000002</v>
      </c>
      <c r="K11">
        <v>1.1100000000000001</v>
      </c>
      <c r="L11">
        <v>0.313</v>
      </c>
      <c r="M11">
        <v>0.73</v>
      </c>
      <c r="N11">
        <v>0.47599999999999998</v>
      </c>
      <c r="O11">
        <v>0.13900000000000001</v>
      </c>
      <c r="P11">
        <v>94.3</v>
      </c>
      <c r="Q11">
        <v>4.04</v>
      </c>
      <c r="R11" t="s">
        <v>382</v>
      </c>
      <c r="S11">
        <v>3.63</v>
      </c>
      <c r="T11">
        <v>3.42</v>
      </c>
      <c r="U11">
        <v>27.7</v>
      </c>
    </row>
    <row r="12" spans="1:21" x14ac:dyDescent="0.45">
      <c r="A12" t="s">
        <v>545</v>
      </c>
      <c r="B12" t="s">
        <v>30</v>
      </c>
      <c r="C12">
        <v>93</v>
      </c>
      <c r="D12">
        <v>72</v>
      </c>
      <c r="E12">
        <v>0</v>
      </c>
      <c r="F12">
        <v>252</v>
      </c>
      <c r="G12">
        <v>251</v>
      </c>
      <c r="H12">
        <v>1470.2</v>
      </c>
      <c r="I12">
        <v>7.27</v>
      </c>
      <c r="J12">
        <v>2.0099999999999998</v>
      </c>
      <c r="K12">
        <v>1.05</v>
      </c>
      <c r="L12">
        <v>0.28299999999999997</v>
      </c>
      <c r="M12">
        <v>0.74299999999999999</v>
      </c>
      <c r="N12">
        <v>0.46100000000000002</v>
      </c>
      <c r="O12">
        <v>0.12</v>
      </c>
      <c r="P12">
        <v>87.6</v>
      </c>
      <c r="Q12">
        <v>3.6</v>
      </c>
      <c r="R12" t="s">
        <v>382</v>
      </c>
      <c r="S12">
        <v>3.86</v>
      </c>
      <c r="T12">
        <v>3.98</v>
      </c>
      <c r="U12">
        <v>24.7</v>
      </c>
    </row>
    <row r="13" spans="1:21" x14ac:dyDescent="0.45">
      <c r="A13" t="s">
        <v>316</v>
      </c>
      <c r="B13" t="s">
        <v>22</v>
      </c>
      <c r="C13">
        <v>78</v>
      </c>
      <c r="D13">
        <v>77</v>
      </c>
      <c r="E13">
        <v>1</v>
      </c>
      <c r="F13">
        <v>235</v>
      </c>
      <c r="G13">
        <v>227</v>
      </c>
      <c r="H13">
        <v>1326</v>
      </c>
      <c r="I13">
        <v>7.53</v>
      </c>
      <c r="J13">
        <v>2.61</v>
      </c>
      <c r="K13">
        <v>0.83</v>
      </c>
      <c r="L13">
        <v>0.29799999999999999</v>
      </c>
      <c r="M13">
        <v>0.71799999999999997</v>
      </c>
      <c r="N13">
        <v>0.56799999999999995</v>
      </c>
      <c r="O13">
        <v>0.13100000000000001</v>
      </c>
      <c r="P13">
        <v>93.6</v>
      </c>
      <c r="Q13">
        <v>3.63</v>
      </c>
      <c r="R13" t="s">
        <v>382</v>
      </c>
      <c r="S13">
        <v>3.63</v>
      </c>
      <c r="T13">
        <v>3.6</v>
      </c>
      <c r="U13">
        <v>24.3</v>
      </c>
    </row>
    <row r="14" spans="1:21" x14ac:dyDescent="0.45">
      <c r="A14" t="s">
        <v>546</v>
      </c>
      <c r="B14" t="s">
        <v>61</v>
      </c>
      <c r="C14">
        <v>45</v>
      </c>
      <c r="D14">
        <v>34</v>
      </c>
      <c r="E14">
        <v>425</v>
      </c>
      <c r="F14">
        <v>825</v>
      </c>
      <c r="G14">
        <v>0</v>
      </c>
      <c r="H14">
        <v>821.1</v>
      </c>
      <c r="I14">
        <v>12.83</v>
      </c>
      <c r="J14">
        <v>2.75</v>
      </c>
      <c r="K14">
        <v>0.83</v>
      </c>
      <c r="L14">
        <v>0.26700000000000002</v>
      </c>
      <c r="M14">
        <v>0.80200000000000005</v>
      </c>
      <c r="N14">
        <v>0.32900000000000001</v>
      </c>
      <c r="O14">
        <v>9.0999999999999998E-2</v>
      </c>
      <c r="P14">
        <v>93.2</v>
      </c>
      <c r="Q14">
        <v>2.52</v>
      </c>
      <c r="R14" t="s">
        <v>382</v>
      </c>
      <c r="S14">
        <v>2.52</v>
      </c>
      <c r="T14">
        <v>2.91</v>
      </c>
      <c r="U14">
        <v>23.5</v>
      </c>
    </row>
    <row r="15" spans="1:21" x14ac:dyDescent="0.45">
      <c r="A15" t="s">
        <v>332</v>
      </c>
      <c r="B15" t="s">
        <v>81</v>
      </c>
      <c r="C15">
        <v>97</v>
      </c>
      <c r="D15">
        <v>121</v>
      </c>
      <c r="E15">
        <v>2</v>
      </c>
      <c r="F15">
        <v>314</v>
      </c>
      <c r="G15">
        <v>296</v>
      </c>
      <c r="H15">
        <v>1740</v>
      </c>
      <c r="I15">
        <v>8.3000000000000007</v>
      </c>
      <c r="J15">
        <v>2.76</v>
      </c>
      <c r="K15">
        <v>1.25</v>
      </c>
      <c r="L15">
        <v>0.317</v>
      </c>
      <c r="M15">
        <v>0.71699999999999997</v>
      </c>
      <c r="N15">
        <v>0.47599999999999998</v>
      </c>
      <c r="O15">
        <v>0.151</v>
      </c>
      <c r="P15">
        <v>92.1</v>
      </c>
      <c r="Q15">
        <v>4.45</v>
      </c>
      <c r="R15" t="s">
        <v>382</v>
      </c>
      <c r="S15">
        <v>4.1100000000000003</v>
      </c>
      <c r="T15">
        <v>3.82</v>
      </c>
      <c r="U15">
        <v>23.4</v>
      </c>
    </row>
    <row r="16" spans="1:21" x14ac:dyDescent="0.45">
      <c r="A16" t="s">
        <v>291</v>
      </c>
      <c r="B16" t="s">
        <v>53</v>
      </c>
      <c r="C16">
        <v>63</v>
      </c>
      <c r="D16">
        <v>68</v>
      </c>
      <c r="E16">
        <v>0</v>
      </c>
      <c r="F16">
        <v>186</v>
      </c>
      <c r="G16">
        <v>186</v>
      </c>
      <c r="H16">
        <v>1083.0999999999999</v>
      </c>
      <c r="I16">
        <v>9.9</v>
      </c>
      <c r="J16">
        <v>3.03</v>
      </c>
      <c r="K16">
        <v>1.07</v>
      </c>
      <c r="L16">
        <v>0.28499999999999998</v>
      </c>
      <c r="M16">
        <v>0.74199999999999999</v>
      </c>
      <c r="N16">
        <v>0.497</v>
      </c>
      <c r="O16">
        <v>0.14499999999999999</v>
      </c>
      <c r="P16">
        <v>96.7</v>
      </c>
      <c r="Q16">
        <v>3.56</v>
      </c>
      <c r="R16" t="s">
        <v>382</v>
      </c>
      <c r="S16">
        <v>3.64</v>
      </c>
      <c r="T16">
        <v>3.5</v>
      </c>
      <c r="U16">
        <v>22.6</v>
      </c>
    </row>
    <row r="17" spans="1:21" x14ac:dyDescent="0.45">
      <c r="A17" t="s">
        <v>314</v>
      </c>
      <c r="B17" t="s">
        <v>46</v>
      </c>
      <c r="C17">
        <v>80</v>
      </c>
      <c r="D17">
        <v>75</v>
      </c>
      <c r="E17">
        <v>0</v>
      </c>
      <c r="F17">
        <v>270</v>
      </c>
      <c r="G17">
        <v>251</v>
      </c>
      <c r="H17">
        <v>1431.2</v>
      </c>
      <c r="I17">
        <v>7.67</v>
      </c>
      <c r="J17">
        <v>2.61</v>
      </c>
      <c r="K17">
        <v>0.99</v>
      </c>
      <c r="L17">
        <v>0.30599999999999999</v>
      </c>
      <c r="M17">
        <v>0.72299999999999998</v>
      </c>
      <c r="N17">
        <v>0.46600000000000003</v>
      </c>
      <c r="O17">
        <v>0.112</v>
      </c>
      <c r="P17">
        <v>96.7</v>
      </c>
      <c r="Q17">
        <v>4.09</v>
      </c>
      <c r="R17" t="s">
        <v>382</v>
      </c>
      <c r="S17">
        <v>3.84</v>
      </c>
      <c r="T17">
        <v>3.93</v>
      </c>
      <c r="U17">
        <v>22.5</v>
      </c>
    </row>
    <row r="18" spans="1:21" x14ac:dyDescent="0.45">
      <c r="A18" t="s">
        <v>547</v>
      </c>
      <c r="B18" t="s">
        <v>40</v>
      </c>
      <c r="C18">
        <v>50</v>
      </c>
      <c r="D18">
        <v>41</v>
      </c>
      <c r="E18">
        <v>322</v>
      </c>
      <c r="F18">
        <v>738</v>
      </c>
      <c r="G18">
        <v>0</v>
      </c>
      <c r="H18">
        <v>705</v>
      </c>
      <c r="I18">
        <v>14.83</v>
      </c>
      <c r="J18">
        <v>4.6100000000000003</v>
      </c>
      <c r="K18">
        <v>0.59</v>
      </c>
      <c r="L18">
        <v>0.28100000000000003</v>
      </c>
      <c r="M18">
        <v>0.78800000000000003</v>
      </c>
      <c r="N18">
        <v>0.42599999999999999</v>
      </c>
      <c r="O18">
        <v>9.6000000000000002E-2</v>
      </c>
      <c r="P18">
        <v>99.4</v>
      </c>
      <c r="Q18">
        <v>2.54</v>
      </c>
      <c r="R18" t="s">
        <v>382</v>
      </c>
      <c r="S18">
        <v>2.36</v>
      </c>
      <c r="T18">
        <v>2.57</v>
      </c>
      <c r="U18">
        <v>22</v>
      </c>
    </row>
    <row r="19" spans="1:21" x14ac:dyDescent="0.45">
      <c r="A19" t="s">
        <v>549</v>
      </c>
      <c r="B19" t="s">
        <v>18</v>
      </c>
      <c r="C19">
        <v>52</v>
      </c>
      <c r="D19">
        <v>42</v>
      </c>
      <c r="E19">
        <v>422</v>
      </c>
      <c r="F19">
        <v>789</v>
      </c>
      <c r="G19">
        <v>0</v>
      </c>
      <c r="H19">
        <v>766.1</v>
      </c>
      <c r="I19">
        <v>14.16</v>
      </c>
      <c r="J19">
        <v>3.62</v>
      </c>
      <c r="K19">
        <v>0.78</v>
      </c>
      <c r="L19">
        <v>0.26300000000000001</v>
      </c>
      <c r="M19">
        <v>0.80900000000000005</v>
      </c>
      <c r="N19">
        <v>0.38300000000000001</v>
      </c>
      <c r="O19">
        <v>0.108</v>
      </c>
      <c r="P19">
        <v>97.2</v>
      </c>
      <c r="Q19">
        <v>2.38</v>
      </c>
      <c r="R19" t="s">
        <v>382</v>
      </c>
      <c r="S19">
        <v>2.4500000000000002</v>
      </c>
      <c r="T19">
        <v>2.57</v>
      </c>
      <c r="U19">
        <v>21.9</v>
      </c>
    </row>
    <row r="20" spans="1:21" x14ac:dyDescent="0.45">
      <c r="A20" t="s">
        <v>548</v>
      </c>
      <c r="B20" t="s">
        <v>44</v>
      </c>
      <c r="C20">
        <v>71</v>
      </c>
      <c r="D20">
        <v>58</v>
      </c>
      <c r="E20">
        <v>0</v>
      </c>
      <c r="F20">
        <v>194</v>
      </c>
      <c r="G20">
        <v>194</v>
      </c>
      <c r="H20">
        <v>1004.1</v>
      </c>
      <c r="I20">
        <v>11.07</v>
      </c>
      <c r="J20">
        <v>4.09</v>
      </c>
      <c r="K20">
        <v>0.93</v>
      </c>
      <c r="L20">
        <v>0.28999999999999998</v>
      </c>
      <c r="M20">
        <v>0.77500000000000002</v>
      </c>
      <c r="N20">
        <v>0.41799999999999998</v>
      </c>
      <c r="O20">
        <v>0.11600000000000001</v>
      </c>
      <c r="P20">
        <v>95.4</v>
      </c>
      <c r="Q20">
        <v>3.3</v>
      </c>
      <c r="R20" t="s">
        <v>382</v>
      </c>
      <c r="S20">
        <v>3.46</v>
      </c>
      <c r="T20">
        <v>3.63</v>
      </c>
      <c r="U20">
        <v>21.4</v>
      </c>
    </row>
    <row r="21" spans="1:21" x14ac:dyDescent="0.45">
      <c r="A21" t="s">
        <v>350</v>
      </c>
      <c r="B21" t="s">
        <v>119</v>
      </c>
      <c r="C21">
        <v>105</v>
      </c>
      <c r="D21">
        <v>102</v>
      </c>
      <c r="E21">
        <v>0</v>
      </c>
      <c r="F21">
        <v>304</v>
      </c>
      <c r="G21">
        <v>298</v>
      </c>
      <c r="H21">
        <v>1721</v>
      </c>
      <c r="I21">
        <v>7.18</v>
      </c>
      <c r="J21">
        <v>3.13</v>
      </c>
      <c r="K21">
        <v>1.0900000000000001</v>
      </c>
      <c r="L21">
        <v>0.30399999999999999</v>
      </c>
      <c r="M21">
        <v>0.70599999999999996</v>
      </c>
      <c r="N21">
        <v>0.50700000000000001</v>
      </c>
      <c r="O21">
        <v>0.14099999999999999</v>
      </c>
      <c r="P21">
        <v>92.8</v>
      </c>
      <c r="Q21">
        <v>4.55</v>
      </c>
      <c r="R21" t="s">
        <v>382</v>
      </c>
      <c r="S21">
        <v>4.29</v>
      </c>
      <c r="T21">
        <v>4.1100000000000003</v>
      </c>
      <c r="U21">
        <v>20.5</v>
      </c>
    </row>
    <row r="22" spans="1:21" x14ac:dyDescent="0.45">
      <c r="A22" t="s">
        <v>550</v>
      </c>
      <c r="B22" t="s">
        <v>24</v>
      </c>
      <c r="C22">
        <v>108</v>
      </c>
      <c r="D22">
        <v>99</v>
      </c>
      <c r="E22">
        <v>0</v>
      </c>
      <c r="F22">
        <v>317</v>
      </c>
      <c r="G22">
        <v>310</v>
      </c>
      <c r="H22">
        <v>1745.1</v>
      </c>
      <c r="I22">
        <v>7.02</v>
      </c>
      <c r="J22">
        <v>3.12</v>
      </c>
      <c r="K22">
        <v>1.01</v>
      </c>
      <c r="L22">
        <v>0.29899999999999999</v>
      </c>
      <c r="M22">
        <v>0.73299999999999998</v>
      </c>
      <c r="N22">
        <v>0.49</v>
      </c>
      <c r="O22">
        <v>0.124</v>
      </c>
      <c r="P22">
        <v>91.5</v>
      </c>
      <c r="Q22">
        <v>4.0599999999999996</v>
      </c>
      <c r="R22" t="s">
        <v>382</v>
      </c>
      <c r="S22">
        <v>4.1500000000000004</v>
      </c>
      <c r="T22">
        <v>4.12</v>
      </c>
      <c r="U22">
        <v>20.100000000000001</v>
      </c>
    </row>
    <row r="23" spans="1:21" x14ac:dyDescent="0.45">
      <c r="A23" t="s">
        <v>551</v>
      </c>
      <c r="B23" t="s">
        <v>46</v>
      </c>
      <c r="C23">
        <v>69</v>
      </c>
      <c r="D23">
        <v>65</v>
      </c>
      <c r="E23">
        <v>0</v>
      </c>
      <c r="F23">
        <v>210</v>
      </c>
      <c r="G23">
        <v>208</v>
      </c>
      <c r="H23">
        <v>1134</v>
      </c>
      <c r="I23">
        <v>9.1300000000000008</v>
      </c>
      <c r="J23">
        <v>3.04</v>
      </c>
      <c r="K23">
        <v>1.1599999999999999</v>
      </c>
      <c r="L23">
        <v>0.309</v>
      </c>
      <c r="M23">
        <v>0.70499999999999996</v>
      </c>
      <c r="N23">
        <v>0.45400000000000001</v>
      </c>
      <c r="O23">
        <v>0.14199999999999999</v>
      </c>
      <c r="P23">
        <v>95.5</v>
      </c>
      <c r="Q23">
        <v>4.43</v>
      </c>
      <c r="R23" t="s">
        <v>382</v>
      </c>
      <c r="S23">
        <v>3.97</v>
      </c>
      <c r="T23">
        <v>3.84</v>
      </c>
      <c r="U23">
        <v>19.899999999999999</v>
      </c>
    </row>
    <row r="24" spans="1:21" x14ac:dyDescent="0.45">
      <c r="A24" t="s">
        <v>307</v>
      </c>
      <c r="B24" t="s">
        <v>26</v>
      </c>
      <c r="C24">
        <v>87</v>
      </c>
      <c r="D24">
        <v>66</v>
      </c>
      <c r="E24">
        <v>0</v>
      </c>
      <c r="F24">
        <v>217</v>
      </c>
      <c r="G24">
        <v>216</v>
      </c>
      <c r="H24">
        <v>1245</v>
      </c>
      <c r="I24">
        <v>8.8000000000000007</v>
      </c>
      <c r="J24">
        <v>2.69</v>
      </c>
      <c r="K24">
        <v>1.19</v>
      </c>
      <c r="L24">
        <v>0.29399999999999998</v>
      </c>
      <c r="M24">
        <v>0.73199999999999998</v>
      </c>
      <c r="N24">
        <v>0.41299999999999998</v>
      </c>
      <c r="O24">
        <v>0.124</v>
      </c>
      <c r="P24">
        <v>93.9</v>
      </c>
      <c r="Q24">
        <v>4.0599999999999996</v>
      </c>
      <c r="R24" t="s">
        <v>382</v>
      </c>
      <c r="S24">
        <v>4.03</v>
      </c>
      <c r="T24">
        <v>4.1399999999999997</v>
      </c>
      <c r="U24">
        <v>19.600000000000001</v>
      </c>
    </row>
    <row r="25" spans="1:21" x14ac:dyDescent="0.45">
      <c r="A25" t="s">
        <v>296</v>
      </c>
      <c r="B25" t="s">
        <v>18</v>
      </c>
      <c r="C25">
        <v>48</v>
      </c>
      <c r="D25">
        <v>27</v>
      </c>
      <c r="E25">
        <v>2</v>
      </c>
      <c r="F25">
        <v>172</v>
      </c>
      <c r="G25">
        <v>111</v>
      </c>
      <c r="H25">
        <v>738.2</v>
      </c>
      <c r="I25">
        <v>10.95</v>
      </c>
      <c r="J25">
        <v>2.57</v>
      </c>
      <c r="K25">
        <v>0.96</v>
      </c>
      <c r="L25">
        <v>0.27600000000000002</v>
      </c>
      <c r="M25">
        <v>0.75</v>
      </c>
      <c r="N25">
        <v>0.46400000000000002</v>
      </c>
      <c r="O25">
        <v>0.13200000000000001</v>
      </c>
      <c r="P25">
        <v>95.4</v>
      </c>
      <c r="Q25">
        <v>3.24</v>
      </c>
      <c r="R25" t="s">
        <v>382</v>
      </c>
      <c r="S25">
        <v>3.13</v>
      </c>
      <c r="T25">
        <v>3.08</v>
      </c>
      <c r="U25">
        <v>18.399999999999999</v>
      </c>
    </row>
    <row r="26" spans="1:21" x14ac:dyDescent="0.45">
      <c r="A26" t="s">
        <v>552</v>
      </c>
      <c r="B26" t="s">
        <v>28</v>
      </c>
      <c r="C26">
        <v>66</v>
      </c>
      <c r="D26">
        <v>38</v>
      </c>
      <c r="E26">
        <v>0</v>
      </c>
      <c r="F26">
        <v>159</v>
      </c>
      <c r="G26">
        <v>159</v>
      </c>
      <c r="H26">
        <v>866.2</v>
      </c>
      <c r="I26">
        <v>9.7799999999999994</v>
      </c>
      <c r="J26">
        <v>2.89</v>
      </c>
      <c r="K26">
        <v>1.05</v>
      </c>
      <c r="L26">
        <v>0.30099999999999999</v>
      </c>
      <c r="M26">
        <v>0.73499999999999999</v>
      </c>
      <c r="N26">
        <v>0.44500000000000001</v>
      </c>
      <c r="O26">
        <v>0.122</v>
      </c>
      <c r="P26">
        <v>95.7</v>
      </c>
      <c r="Q26">
        <v>3.68</v>
      </c>
      <c r="R26" t="s">
        <v>382</v>
      </c>
      <c r="S26">
        <v>3.51</v>
      </c>
      <c r="T26">
        <v>3.62</v>
      </c>
      <c r="U26">
        <v>18.3</v>
      </c>
    </row>
    <row r="27" spans="1:21" x14ac:dyDescent="0.45">
      <c r="A27" t="s">
        <v>327</v>
      </c>
      <c r="B27" t="s">
        <v>22</v>
      </c>
      <c r="C27">
        <v>60</v>
      </c>
      <c r="D27">
        <v>55</v>
      </c>
      <c r="E27">
        <v>0</v>
      </c>
      <c r="F27">
        <v>170</v>
      </c>
      <c r="G27">
        <v>165</v>
      </c>
      <c r="H27">
        <v>931.1</v>
      </c>
      <c r="I27">
        <v>9.94</v>
      </c>
      <c r="J27">
        <v>3.46</v>
      </c>
      <c r="K27">
        <v>1.04</v>
      </c>
      <c r="L27">
        <v>0.29599999999999999</v>
      </c>
      <c r="M27">
        <v>0.74199999999999999</v>
      </c>
      <c r="N27">
        <v>0.39900000000000002</v>
      </c>
      <c r="O27">
        <v>0.109</v>
      </c>
      <c r="P27">
        <v>94.5</v>
      </c>
      <c r="Q27">
        <v>3.83</v>
      </c>
      <c r="R27" t="s">
        <v>382</v>
      </c>
      <c r="S27">
        <v>3.75</v>
      </c>
      <c r="T27">
        <v>3.98</v>
      </c>
      <c r="U27">
        <v>18.2</v>
      </c>
    </row>
    <row r="28" spans="1:21" x14ac:dyDescent="0.45">
      <c r="A28" t="s">
        <v>553</v>
      </c>
      <c r="B28" t="s">
        <v>37</v>
      </c>
      <c r="C28">
        <v>76</v>
      </c>
      <c r="D28">
        <v>67</v>
      </c>
      <c r="E28">
        <v>0</v>
      </c>
      <c r="F28">
        <v>274</v>
      </c>
      <c r="G28">
        <v>207</v>
      </c>
      <c r="H28">
        <v>1240.0999999999999</v>
      </c>
      <c r="I28">
        <v>8.42</v>
      </c>
      <c r="J28">
        <v>2.66</v>
      </c>
      <c r="K28">
        <v>0.9</v>
      </c>
      <c r="L28">
        <v>0.30499999999999999</v>
      </c>
      <c r="M28">
        <v>0.72799999999999998</v>
      </c>
      <c r="N28">
        <v>0.48299999999999998</v>
      </c>
      <c r="O28">
        <v>0.11600000000000001</v>
      </c>
      <c r="P28">
        <v>89.9</v>
      </c>
      <c r="Q28">
        <v>3.81</v>
      </c>
      <c r="R28" t="s">
        <v>382</v>
      </c>
      <c r="S28">
        <v>3.64</v>
      </c>
      <c r="T28">
        <v>3.69</v>
      </c>
      <c r="U28">
        <v>18</v>
      </c>
    </row>
    <row r="29" spans="1:21" x14ac:dyDescent="0.45">
      <c r="A29" t="s">
        <v>340</v>
      </c>
      <c r="B29" t="s">
        <v>76</v>
      </c>
      <c r="C29">
        <v>63</v>
      </c>
      <c r="D29">
        <v>59</v>
      </c>
      <c r="E29">
        <v>2</v>
      </c>
      <c r="F29">
        <v>193</v>
      </c>
      <c r="G29">
        <v>167</v>
      </c>
      <c r="H29">
        <v>987.2</v>
      </c>
      <c r="I29">
        <v>8.86</v>
      </c>
      <c r="J29">
        <v>2.2799999999999998</v>
      </c>
      <c r="K29">
        <v>1.1299999999999999</v>
      </c>
      <c r="L29">
        <v>0.29299999999999998</v>
      </c>
      <c r="M29">
        <v>0.74199999999999999</v>
      </c>
      <c r="N29">
        <v>0.44400000000000001</v>
      </c>
      <c r="O29">
        <v>0.129</v>
      </c>
      <c r="P29">
        <v>93.1</v>
      </c>
      <c r="Q29">
        <v>3.78</v>
      </c>
      <c r="R29" t="s">
        <v>382</v>
      </c>
      <c r="S29">
        <v>3.82</v>
      </c>
      <c r="T29">
        <v>3.85</v>
      </c>
      <c r="U29">
        <v>16.8</v>
      </c>
    </row>
    <row r="30" spans="1:21" x14ac:dyDescent="0.45">
      <c r="A30" t="s">
        <v>299</v>
      </c>
      <c r="B30" t="s">
        <v>40</v>
      </c>
      <c r="C30">
        <v>86</v>
      </c>
      <c r="D30">
        <v>82</v>
      </c>
      <c r="E30">
        <v>0</v>
      </c>
      <c r="F30">
        <v>293</v>
      </c>
      <c r="G30">
        <v>248</v>
      </c>
      <c r="H30">
        <v>1469.1</v>
      </c>
      <c r="I30">
        <v>6.28</v>
      </c>
      <c r="J30">
        <v>3.25</v>
      </c>
      <c r="K30">
        <v>1</v>
      </c>
      <c r="L30">
        <v>0.309</v>
      </c>
      <c r="M30">
        <v>0.70499999999999996</v>
      </c>
      <c r="N30">
        <v>0.49099999999999999</v>
      </c>
      <c r="O30">
        <v>0.11799999999999999</v>
      </c>
      <c r="P30">
        <v>93.3</v>
      </c>
      <c r="Q30">
        <v>4.42</v>
      </c>
      <c r="R30" t="s">
        <v>382</v>
      </c>
      <c r="S30">
        <v>4.3899999999999997</v>
      </c>
      <c r="T30">
        <v>4.5</v>
      </c>
      <c r="U30">
        <v>16.600000000000001</v>
      </c>
    </row>
    <row r="31" spans="1:21" x14ac:dyDescent="0.45">
      <c r="A31" t="s">
        <v>297</v>
      </c>
      <c r="B31" t="s">
        <v>20</v>
      </c>
      <c r="C31">
        <v>89</v>
      </c>
      <c r="D31">
        <v>56</v>
      </c>
      <c r="E31">
        <v>0</v>
      </c>
      <c r="F31">
        <v>253</v>
      </c>
      <c r="G31">
        <v>232</v>
      </c>
      <c r="H31">
        <v>1312</v>
      </c>
      <c r="I31">
        <v>8</v>
      </c>
      <c r="J31">
        <v>2.87</v>
      </c>
      <c r="K31">
        <v>1.1299999999999999</v>
      </c>
      <c r="L31">
        <v>0.29399999999999998</v>
      </c>
      <c r="M31">
        <v>0.74</v>
      </c>
      <c r="N31">
        <v>0.432</v>
      </c>
      <c r="O31">
        <v>0.125</v>
      </c>
      <c r="P31">
        <v>94.1</v>
      </c>
      <c r="Q31">
        <v>3.96</v>
      </c>
      <c r="R31" t="s">
        <v>382</v>
      </c>
      <c r="S31">
        <v>4.04</v>
      </c>
      <c r="T31">
        <v>4.04</v>
      </c>
      <c r="U31">
        <v>16.600000000000001</v>
      </c>
    </row>
    <row r="32" spans="1:21" x14ac:dyDescent="0.45">
      <c r="A32" t="s">
        <v>554</v>
      </c>
      <c r="B32" t="s">
        <v>46</v>
      </c>
      <c r="C32">
        <v>64</v>
      </c>
      <c r="D32">
        <v>42</v>
      </c>
      <c r="E32">
        <v>175</v>
      </c>
      <c r="F32">
        <v>804</v>
      </c>
      <c r="G32">
        <v>1</v>
      </c>
      <c r="H32">
        <v>817</v>
      </c>
      <c r="I32">
        <v>11.74</v>
      </c>
      <c r="J32">
        <v>3.68</v>
      </c>
      <c r="K32">
        <v>0.8</v>
      </c>
      <c r="L32">
        <v>0.28799999999999998</v>
      </c>
      <c r="M32">
        <v>0.79</v>
      </c>
      <c r="N32">
        <v>0.436</v>
      </c>
      <c r="O32">
        <v>0.104</v>
      </c>
      <c r="P32">
        <v>92.2</v>
      </c>
      <c r="Q32">
        <v>2.88</v>
      </c>
      <c r="R32" t="s">
        <v>382</v>
      </c>
      <c r="S32">
        <v>2.98</v>
      </c>
      <c r="T32">
        <v>3.09</v>
      </c>
      <c r="U32">
        <v>16.399999999999999</v>
      </c>
    </row>
    <row r="33" spans="1:21" x14ac:dyDescent="0.45">
      <c r="A33" t="s">
        <v>555</v>
      </c>
      <c r="B33" t="s">
        <v>32</v>
      </c>
      <c r="C33">
        <v>63</v>
      </c>
      <c r="D33">
        <v>26</v>
      </c>
      <c r="E33">
        <v>0</v>
      </c>
      <c r="F33">
        <v>143</v>
      </c>
      <c r="G33">
        <v>126</v>
      </c>
      <c r="H33">
        <v>726.1</v>
      </c>
      <c r="I33">
        <v>8.7899999999999991</v>
      </c>
      <c r="J33">
        <v>2.4500000000000002</v>
      </c>
      <c r="K33">
        <v>0.81</v>
      </c>
      <c r="L33">
        <v>0.30099999999999999</v>
      </c>
      <c r="M33">
        <v>0.76800000000000002</v>
      </c>
      <c r="N33">
        <v>0.53500000000000003</v>
      </c>
      <c r="O33">
        <v>0.126</v>
      </c>
      <c r="P33">
        <v>93.8</v>
      </c>
      <c r="Q33">
        <v>3.13</v>
      </c>
      <c r="R33" t="s">
        <v>382</v>
      </c>
      <c r="S33">
        <v>3.32</v>
      </c>
      <c r="T33">
        <v>3.38</v>
      </c>
      <c r="U33">
        <v>15.6</v>
      </c>
    </row>
    <row r="34" spans="1:21" x14ac:dyDescent="0.45">
      <c r="A34" t="s">
        <v>556</v>
      </c>
      <c r="B34" t="s">
        <v>30</v>
      </c>
      <c r="C34">
        <v>60</v>
      </c>
      <c r="D34">
        <v>45</v>
      </c>
      <c r="E34">
        <v>1</v>
      </c>
      <c r="F34">
        <v>174</v>
      </c>
      <c r="G34">
        <v>173</v>
      </c>
      <c r="H34">
        <v>947</v>
      </c>
      <c r="I34">
        <v>8.1199999999999992</v>
      </c>
      <c r="J34">
        <v>2.2200000000000002</v>
      </c>
      <c r="K34">
        <v>1.2</v>
      </c>
      <c r="L34">
        <v>0.29399999999999998</v>
      </c>
      <c r="M34">
        <v>0.72899999999999998</v>
      </c>
      <c r="N34">
        <v>0.42599999999999999</v>
      </c>
      <c r="O34">
        <v>0.124</v>
      </c>
      <c r="P34">
        <v>94.5</v>
      </c>
      <c r="Q34">
        <v>3.99</v>
      </c>
      <c r="R34" t="s">
        <v>382</v>
      </c>
      <c r="S34">
        <v>3.93</v>
      </c>
      <c r="T34">
        <v>3.98</v>
      </c>
      <c r="U34">
        <v>15.3</v>
      </c>
    </row>
    <row r="35" spans="1:21" x14ac:dyDescent="0.45">
      <c r="A35" t="s">
        <v>331</v>
      </c>
      <c r="B35" t="s">
        <v>26</v>
      </c>
      <c r="C35">
        <v>64</v>
      </c>
      <c r="D35">
        <v>45</v>
      </c>
      <c r="E35">
        <v>0</v>
      </c>
      <c r="F35">
        <v>174</v>
      </c>
      <c r="G35">
        <v>161</v>
      </c>
      <c r="H35">
        <v>965</v>
      </c>
      <c r="I35">
        <v>8.24</v>
      </c>
      <c r="J35">
        <v>2.81</v>
      </c>
      <c r="K35">
        <v>1</v>
      </c>
      <c r="L35">
        <v>0.28100000000000003</v>
      </c>
      <c r="M35">
        <v>0.76500000000000001</v>
      </c>
      <c r="N35">
        <v>0.436</v>
      </c>
      <c r="O35">
        <v>0.107</v>
      </c>
      <c r="P35">
        <v>93.6</v>
      </c>
      <c r="Q35">
        <v>3.5</v>
      </c>
      <c r="R35" t="s">
        <v>382</v>
      </c>
      <c r="S35">
        <v>3.94</v>
      </c>
      <c r="T35">
        <v>4.2300000000000004</v>
      </c>
      <c r="U35">
        <v>15</v>
      </c>
    </row>
    <row r="36" spans="1:21" x14ac:dyDescent="0.45">
      <c r="A36" t="s">
        <v>293</v>
      </c>
      <c r="B36" t="s">
        <v>44</v>
      </c>
      <c r="C36">
        <v>44</v>
      </c>
      <c r="D36">
        <v>33</v>
      </c>
      <c r="E36">
        <v>0</v>
      </c>
      <c r="F36">
        <v>118</v>
      </c>
      <c r="G36">
        <v>115</v>
      </c>
      <c r="H36">
        <v>681.1</v>
      </c>
      <c r="I36">
        <v>8.19</v>
      </c>
      <c r="J36">
        <v>2.11</v>
      </c>
      <c r="K36">
        <v>0.66</v>
      </c>
      <c r="L36">
        <v>0.307</v>
      </c>
      <c r="M36">
        <v>0.71599999999999997</v>
      </c>
      <c r="N36">
        <v>0.58299999999999996</v>
      </c>
      <c r="O36">
        <v>0.12</v>
      </c>
      <c r="P36">
        <v>93.1</v>
      </c>
      <c r="Q36">
        <v>3.38</v>
      </c>
      <c r="R36" t="s">
        <v>382</v>
      </c>
      <c r="S36">
        <v>3.15</v>
      </c>
      <c r="T36">
        <v>3.21</v>
      </c>
      <c r="U36">
        <v>15</v>
      </c>
    </row>
    <row r="37" spans="1:21" x14ac:dyDescent="0.45">
      <c r="A37" t="s">
        <v>557</v>
      </c>
      <c r="B37" t="s">
        <v>104</v>
      </c>
      <c r="C37">
        <v>65</v>
      </c>
      <c r="D37">
        <v>50</v>
      </c>
      <c r="E37">
        <v>6</v>
      </c>
      <c r="F37">
        <v>194</v>
      </c>
      <c r="G37">
        <v>159</v>
      </c>
      <c r="H37">
        <v>884</v>
      </c>
      <c r="I37">
        <v>9.8000000000000007</v>
      </c>
      <c r="J37">
        <v>2.6</v>
      </c>
      <c r="K37">
        <v>1.28</v>
      </c>
      <c r="L37">
        <v>0.28100000000000003</v>
      </c>
      <c r="M37">
        <v>0.72699999999999998</v>
      </c>
      <c r="N37">
        <v>0.40100000000000002</v>
      </c>
      <c r="O37">
        <v>0.14000000000000001</v>
      </c>
      <c r="P37">
        <v>91.5</v>
      </c>
      <c r="Q37">
        <v>3.99</v>
      </c>
      <c r="R37" t="s">
        <v>382</v>
      </c>
      <c r="S37">
        <v>3.83</v>
      </c>
      <c r="T37">
        <v>3.76</v>
      </c>
      <c r="U37">
        <v>14.5</v>
      </c>
    </row>
    <row r="38" spans="1:21" x14ac:dyDescent="0.45">
      <c r="A38" t="s">
        <v>270</v>
      </c>
      <c r="B38" t="s">
        <v>42</v>
      </c>
      <c r="C38">
        <v>42</v>
      </c>
      <c r="D38">
        <v>32</v>
      </c>
      <c r="E38">
        <v>0</v>
      </c>
      <c r="F38">
        <v>120</v>
      </c>
      <c r="G38">
        <v>120</v>
      </c>
      <c r="H38">
        <v>694.1</v>
      </c>
      <c r="I38">
        <v>9.86</v>
      </c>
      <c r="J38">
        <v>2.75</v>
      </c>
      <c r="K38">
        <v>0.97</v>
      </c>
      <c r="L38">
        <v>0.27900000000000003</v>
      </c>
      <c r="M38">
        <v>0.77300000000000002</v>
      </c>
      <c r="N38">
        <v>0.433</v>
      </c>
      <c r="O38">
        <v>0.11700000000000001</v>
      </c>
      <c r="P38">
        <v>93.5</v>
      </c>
      <c r="Q38">
        <v>3.2</v>
      </c>
      <c r="R38" t="s">
        <v>382</v>
      </c>
      <c r="S38">
        <v>3.44</v>
      </c>
      <c r="T38">
        <v>3.59</v>
      </c>
      <c r="U38">
        <v>14.3</v>
      </c>
    </row>
    <row r="39" spans="1:21" x14ac:dyDescent="0.45">
      <c r="A39" t="s">
        <v>635</v>
      </c>
      <c r="B39" t="s">
        <v>42</v>
      </c>
      <c r="C39">
        <v>39</v>
      </c>
      <c r="D39">
        <v>34</v>
      </c>
      <c r="E39">
        <v>0</v>
      </c>
      <c r="F39">
        <v>142</v>
      </c>
      <c r="G39">
        <v>141</v>
      </c>
      <c r="H39">
        <v>761</v>
      </c>
      <c r="I39">
        <v>8.3699999999999992</v>
      </c>
      <c r="J39">
        <v>2.4500000000000002</v>
      </c>
      <c r="K39">
        <v>1.08</v>
      </c>
      <c r="L39">
        <v>0.28999999999999998</v>
      </c>
      <c r="M39">
        <v>0.74399999999999999</v>
      </c>
      <c r="N39">
        <v>0.437</v>
      </c>
      <c r="O39">
        <v>0.115</v>
      </c>
      <c r="P39">
        <v>92.6</v>
      </c>
      <c r="Q39">
        <v>3.67</v>
      </c>
      <c r="R39" t="s">
        <v>382</v>
      </c>
      <c r="S39">
        <v>3.75</v>
      </c>
      <c r="T39">
        <v>3.94</v>
      </c>
      <c r="U39">
        <v>14.2</v>
      </c>
    </row>
    <row r="40" spans="1:21" x14ac:dyDescent="0.45">
      <c r="A40" t="s">
        <v>311</v>
      </c>
      <c r="B40" t="s">
        <v>65</v>
      </c>
      <c r="C40">
        <v>56</v>
      </c>
      <c r="D40">
        <v>38</v>
      </c>
      <c r="E40">
        <v>0</v>
      </c>
      <c r="F40">
        <v>145</v>
      </c>
      <c r="G40">
        <v>129</v>
      </c>
      <c r="H40">
        <v>748.1</v>
      </c>
      <c r="I40">
        <v>9.73</v>
      </c>
      <c r="J40">
        <v>2.69</v>
      </c>
      <c r="K40">
        <v>1.19</v>
      </c>
      <c r="L40">
        <v>0.29099999999999998</v>
      </c>
      <c r="M40">
        <v>0.74199999999999999</v>
      </c>
      <c r="N40">
        <v>0.45800000000000002</v>
      </c>
      <c r="O40">
        <v>0.14599999999999999</v>
      </c>
      <c r="P40">
        <v>97</v>
      </c>
      <c r="Q40">
        <v>3.74</v>
      </c>
      <c r="R40" t="s">
        <v>382</v>
      </c>
      <c r="S40">
        <v>3.73</v>
      </c>
      <c r="T40">
        <v>3.5</v>
      </c>
      <c r="U40">
        <v>14.1</v>
      </c>
    </row>
    <row r="41" spans="1:21" x14ac:dyDescent="0.45">
      <c r="A41" t="s">
        <v>322</v>
      </c>
      <c r="B41" t="s">
        <v>72</v>
      </c>
      <c r="C41">
        <v>53</v>
      </c>
      <c r="D41">
        <v>55</v>
      </c>
      <c r="E41">
        <v>1</v>
      </c>
      <c r="F41">
        <v>163</v>
      </c>
      <c r="G41">
        <v>151</v>
      </c>
      <c r="H41">
        <v>866.1</v>
      </c>
      <c r="I41">
        <v>7.94</v>
      </c>
      <c r="J41">
        <v>1.93</v>
      </c>
      <c r="K41">
        <v>1.31</v>
      </c>
      <c r="L41">
        <v>0.29899999999999999</v>
      </c>
      <c r="M41">
        <v>0.71</v>
      </c>
      <c r="N41">
        <v>0.443</v>
      </c>
      <c r="O41">
        <v>0.13600000000000001</v>
      </c>
      <c r="P41">
        <v>94</v>
      </c>
      <c r="Q41">
        <v>4.26</v>
      </c>
      <c r="R41" t="s">
        <v>382</v>
      </c>
      <c r="S41">
        <v>4.0599999999999996</v>
      </c>
      <c r="T41">
        <v>4.0199999999999996</v>
      </c>
      <c r="U41">
        <v>14</v>
      </c>
    </row>
    <row r="42" spans="1:21" x14ac:dyDescent="0.45">
      <c r="A42" t="s">
        <v>300</v>
      </c>
      <c r="B42" t="s">
        <v>63</v>
      </c>
      <c r="C42">
        <v>40</v>
      </c>
      <c r="D42">
        <v>41</v>
      </c>
      <c r="E42">
        <v>0</v>
      </c>
      <c r="F42">
        <v>130</v>
      </c>
      <c r="G42">
        <v>130</v>
      </c>
      <c r="H42">
        <v>726.2</v>
      </c>
      <c r="I42">
        <v>9.24</v>
      </c>
      <c r="J42">
        <v>2.4</v>
      </c>
      <c r="K42">
        <v>1.07</v>
      </c>
      <c r="L42">
        <v>0.29499999999999998</v>
      </c>
      <c r="M42">
        <v>0.73399999999999999</v>
      </c>
      <c r="N42">
        <v>0.47</v>
      </c>
      <c r="O42">
        <v>0.13100000000000001</v>
      </c>
      <c r="P42">
        <v>94</v>
      </c>
      <c r="Q42">
        <v>3.86</v>
      </c>
      <c r="R42" t="s">
        <v>382</v>
      </c>
      <c r="S42">
        <v>3.64</v>
      </c>
      <c r="T42">
        <v>3.63</v>
      </c>
      <c r="U42">
        <v>13.7</v>
      </c>
    </row>
    <row r="43" spans="1:21" x14ac:dyDescent="0.45">
      <c r="A43" t="s">
        <v>286</v>
      </c>
      <c r="B43" t="s">
        <v>76</v>
      </c>
      <c r="C43">
        <v>45</v>
      </c>
      <c r="D43">
        <v>36</v>
      </c>
      <c r="E43">
        <v>0</v>
      </c>
      <c r="F43">
        <v>127</v>
      </c>
      <c r="G43">
        <v>127</v>
      </c>
      <c r="H43">
        <v>680.2</v>
      </c>
      <c r="I43">
        <v>10.83</v>
      </c>
      <c r="J43">
        <v>4.03</v>
      </c>
      <c r="K43">
        <v>1.1000000000000001</v>
      </c>
      <c r="L43">
        <v>0.29399999999999998</v>
      </c>
      <c r="M43">
        <v>0.74399999999999999</v>
      </c>
      <c r="N43">
        <v>0.375</v>
      </c>
      <c r="O43">
        <v>0.115</v>
      </c>
      <c r="P43">
        <v>96.6</v>
      </c>
      <c r="Q43">
        <v>3.77</v>
      </c>
      <c r="R43" t="s">
        <v>382</v>
      </c>
      <c r="S43">
        <v>3.83</v>
      </c>
      <c r="T43">
        <v>4.0199999999999996</v>
      </c>
      <c r="U43">
        <v>13.6</v>
      </c>
    </row>
    <row r="44" spans="1:21" x14ac:dyDescent="0.45">
      <c r="A44" t="s">
        <v>558</v>
      </c>
      <c r="B44" t="s">
        <v>65</v>
      </c>
      <c r="C44">
        <v>66</v>
      </c>
      <c r="D44">
        <v>57</v>
      </c>
      <c r="E44">
        <v>1</v>
      </c>
      <c r="F44">
        <v>200</v>
      </c>
      <c r="G44">
        <v>170</v>
      </c>
      <c r="H44">
        <v>1022.1</v>
      </c>
      <c r="I44">
        <v>8.33</v>
      </c>
      <c r="J44">
        <v>2.48</v>
      </c>
      <c r="K44">
        <v>1.21</v>
      </c>
      <c r="L44">
        <v>0.28999999999999998</v>
      </c>
      <c r="M44">
        <v>0.71499999999999997</v>
      </c>
      <c r="N44">
        <v>0.42499999999999999</v>
      </c>
      <c r="O44">
        <v>0.128</v>
      </c>
      <c r="P44">
        <v>92</v>
      </c>
      <c r="Q44">
        <v>4.0999999999999996</v>
      </c>
      <c r="R44" t="s">
        <v>382</v>
      </c>
      <c r="S44">
        <v>4.04</v>
      </c>
      <c r="T44">
        <v>4.05</v>
      </c>
      <c r="U44">
        <v>13.5</v>
      </c>
    </row>
    <row r="45" spans="1:21" x14ac:dyDescent="0.45">
      <c r="A45" t="s">
        <v>326</v>
      </c>
      <c r="B45" t="s">
        <v>55</v>
      </c>
      <c r="C45">
        <v>52</v>
      </c>
      <c r="D45">
        <v>51</v>
      </c>
      <c r="E45">
        <v>0</v>
      </c>
      <c r="F45">
        <v>178</v>
      </c>
      <c r="G45">
        <v>170</v>
      </c>
      <c r="H45">
        <v>968.2</v>
      </c>
      <c r="I45">
        <v>7.55</v>
      </c>
      <c r="J45">
        <v>2.73</v>
      </c>
      <c r="K45">
        <v>1.25</v>
      </c>
      <c r="L45">
        <v>0.28599999999999998</v>
      </c>
      <c r="M45">
        <v>0.72</v>
      </c>
      <c r="N45">
        <v>0.38</v>
      </c>
      <c r="O45">
        <v>0.11600000000000001</v>
      </c>
      <c r="P45">
        <v>91.1</v>
      </c>
      <c r="Q45">
        <v>4.2699999999999996</v>
      </c>
      <c r="R45" t="s">
        <v>382</v>
      </c>
      <c r="S45">
        <v>4.3</v>
      </c>
      <c r="T45">
        <v>4.5</v>
      </c>
      <c r="U45">
        <v>13.2</v>
      </c>
    </row>
    <row r="46" spans="1:21" x14ac:dyDescent="0.45">
      <c r="A46" t="s">
        <v>315</v>
      </c>
      <c r="B46" t="s">
        <v>119</v>
      </c>
      <c r="C46">
        <v>55</v>
      </c>
      <c r="D46">
        <v>56</v>
      </c>
      <c r="E46">
        <v>0</v>
      </c>
      <c r="F46">
        <v>183</v>
      </c>
      <c r="G46">
        <v>155</v>
      </c>
      <c r="H46">
        <v>950.2</v>
      </c>
      <c r="I46">
        <v>6.56</v>
      </c>
      <c r="J46">
        <v>1.81</v>
      </c>
      <c r="K46">
        <v>1.1100000000000001</v>
      </c>
      <c r="L46">
        <v>0.28599999999999998</v>
      </c>
      <c r="M46">
        <v>0.71699999999999997</v>
      </c>
      <c r="N46">
        <v>0.44900000000000001</v>
      </c>
      <c r="O46">
        <v>0.11799999999999999</v>
      </c>
      <c r="P46">
        <v>93.8</v>
      </c>
      <c r="Q46">
        <v>4</v>
      </c>
      <c r="R46" t="s">
        <v>382</v>
      </c>
      <c r="S46">
        <v>4.0599999999999996</v>
      </c>
      <c r="T46">
        <v>4.16</v>
      </c>
      <c r="U46">
        <v>12.9</v>
      </c>
    </row>
    <row r="47" spans="1:21" x14ac:dyDescent="0.45">
      <c r="A47" t="s">
        <v>278</v>
      </c>
      <c r="B47" t="s">
        <v>24</v>
      </c>
      <c r="C47">
        <v>44</v>
      </c>
      <c r="D47">
        <v>27</v>
      </c>
      <c r="E47">
        <v>1</v>
      </c>
      <c r="F47">
        <v>150</v>
      </c>
      <c r="G47">
        <v>101</v>
      </c>
      <c r="H47">
        <v>604.1</v>
      </c>
      <c r="I47">
        <v>11.65</v>
      </c>
      <c r="J47">
        <v>3.43</v>
      </c>
      <c r="K47">
        <v>1.0900000000000001</v>
      </c>
      <c r="L47">
        <v>0.26700000000000002</v>
      </c>
      <c r="M47">
        <v>0.72199999999999998</v>
      </c>
      <c r="N47">
        <v>0.36399999999999999</v>
      </c>
      <c r="O47">
        <v>0.11600000000000001</v>
      </c>
      <c r="P47">
        <v>93.3</v>
      </c>
      <c r="Q47">
        <v>3.75</v>
      </c>
      <c r="R47" t="s">
        <v>382</v>
      </c>
      <c r="S47">
        <v>3.47</v>
      </c>
      <c r="T47">
        <v>3.68</v>
      </c>
      <c r="U47">
        <v>12.7</v>
      </c>
    </row>
    <row r="48" spans="1:21" x14ac:dyDescent="0.45">
      <c r="A48" t="s">
        <v>560</v>
      </c>
      <c r="B48" t="s">
        <v>32</v>
      </c>
      <c r="C48">
        <v>32</v>
      </c>
      <c r="D48">
        <v>47</v>
      </c>
      <c r="E48">
        <v>196</v>
      </c>
      <c r="F48">
        <v>472</v>
      </c>
      <c r="G48">
        <v>21</v>
      </c>
      <c r="H48">
        <v>606.20000000000005</v>
      </c>
      <c r="I48">
        <v>10.87</v>
      </c>
      <c r="J48">
        <v>2.58</v>
      </c>
      <c r="K48">
        <v>1.05</v>
      </c>
      <c r="L48">
        <v>0.28299999999999997</v>
      </c>
      <c r="M48">
        <v>0.78800000000000003</v>
      </c>
      <c r="N48">
        <v>0.39900000000000002</v>
      </c>
      <c r="O48">
        <v>0.126</v>
      </c>
      <c r="P48">
        <v>95.4</v>
      </c>
      <c r="Q48">
        <v>2.97</v>
      </c>
      <c r="R48" t="s">
        <v>382</v>
      </c>
      <c r="S48">
        <v>3.25</v>
      </c>
      <c r="T48">
        <v>3.28</v>
      </c>
      <c r="U48">
        <v>12.6</v>
      </c>
    </row>
    <row r="49" spans="1:21" x14ac:dyDescent="0.45">
      <c r="A49" t="s">
        <v>561</v>
      </c>
      <c r="B49" t="s">
        <v>65</v>
      </c>
      <c r="C49">
        <v>16</v>
      </c>
      <c r="D49">
        <v>29</v>
      </c>
      <c r="E49">
        <v>209</v>
      </c>
      <c r="F49">
        <v>412</v>
      </c>
      <c r="G49">
        <v>0</v>
      </c>
      <c r="H49">
        <v>407</v>
      </c>
      <c r="I49">
        <v>14.79</v>
      </c>
      <c r="J49">
        <v>3.21</v>
      </c>
      <c r="K49">
        <v>0.97</v>
      </c>
      <c r="L49">
        <v>0.311</v>
      </c>
      <c r="M49">
        <v>0.8</v>
      </c>
      <c r="N49">
        <v>0.41</v>
      </c>
      <c r="O49">
        <v>0.13800000000000001</v>
      </c>
      <c r="P49">
        <v>98</v>
      </c>
      <c r="Q49">
        <v>2.9</v>
      </c>
      <c r="R49" t="s">
        <v>382</v>
      </c>
      <c r="S49">
        <v>2.56</v>
      </c>
      <c r="T49">
        <v>2.5299999999999998</v>
      </c>
      <c r="U49">
        <v>12.4</v>
      </c>
    </row>
    <row r="50" spans="1:21" x14ac:dyDescent="0.45">
      <c r="A50" t="s">
        <v>27</v>
      </c>
      <c r="B50" t="s">
        <v>28</v>
      </c>
      <c r="C50">
        <v>38</v>
      </c>
      <c r="D50">
        <v>19</v>
      </c>
      <c r="E50">
        <v>0</v>
      </c>
      <c r="F50">
        <v>86</v>
      </c>
      <c r="G50">
        <v>86</v>
      </c>
      <c r="H50">
        <v>481.2</v>
      </c>
      <c r="I50">
        <v>11.36</v>
      </c>
      <c r="J50">
        <v>3.23</v>
      </c>
      <c r="K50">
        <v>0.99</v>
      </c>
      <c r="L50">
        <v>0.27</v>
      </c>
      <c r="M50">
        <v>0.79900000000000004</v>
      </c>
      <c r="N50">
        <v>0.434</v>
      </c>
      <c r="O50">
        <v>0.126</v>
      </c>
      <c r="P50">
        <v>96.5</v>
      </c>
      <c r="Q50">
        <v>3.01</v>
      </c>
      <c r="R50" t="s">
        <v>382</v>
      </c>
      <c r="S50">
        <v>3.31</v>
      </c>
      <c r="T50">
        <v>3.29</v>
      </c>
      <c r="U50">
        <v>11.8</v>
      </c>
    </row>
    <row r="51" spans="1:21" x14ac:dyDescent="0.45">
      <c r="A51" t="s">
        <v>562</v>
      </c>
      <c r="B51" t="s">
        <v>30</v>
      </c>
      <c r="C51">
        <v>66</v>
      </c>
      <c r="D51">
        <v>60</v>
      </c>
      <c r="E51">
        <v>3</v>
      </c>
      <c r="F51">
        <v>289</v>
      </c>
      <c r="G51">
        <v>179</v>
      </c>
      <c r="H51">
        <v>1098.2</v>
      </c>
      <c r="I51">
        <v>8.8000000000000007</v>
      </c>
      <c r="J51">
        <v>2.89</v>
      </c>
      <c r="K51">
        <v>1.49</v>
      </c>
      <c r="L51">
        <v>0.29199999999999998</v>
      </c>
      <c r="M51">
        <v>0.74199999999999999</v>
      </c>
      <c r="N51">
        <v>0.36499999999999999</v>
      </c>
      <c r="O51">
        <v>0.13300000000000001</v>
      </c>
      <c r="P51">
        <v>91.4</v>
      </c>
      <c r="Q51">
        <v>4.2300000000000004</v>
      </c>
      <c r="R51" t="s">
        <v>382</v>
      </c>
      <c r="S51">
        <v>4.38</v>
      </c>
      <c r="T51">
        <v>4.2</v>
      </c>
      <c r="U51">
        <v>11.8</v>
      </c>
    </row>
    <row r="52" spans="1:21" x14ac:dyDescent="0.45">
      <c r="A52" t="s">
        <v>563</v>
      </c>
      <c r="B52" t="s">
        <v>49</v>
      </c>
      <c r="C52">
        <v>20</v>
      </c>
      <c r="D52">
        <v>23</v>
      </c>
      <c r="E52">
        <v>167</v>
      </c>
      <c r="F52">
        <v>360</v>
      </c>
      <c r="G52">
        <v>0</v>
      </c>
      <c r="H52">
        <v>398.1</v>
      </c>
      <c r="I52">
        <v>15</v>
      </c>
      <c r="J52">
        <v>3.66</v>
      </c>
      <c r="K52">
        <v>1.04</v>
      </c>
      <c r="L52">
        <v>0.255</v>
      </c>
      <c r="M52">
        <v>0.82499999999999996</v>
      </c>
      <c r="N52">
        <v>0.30299999999999999</v>
      </c>
      <c r="O52">
        <v>0.13</v>
      </c>
      <c r="P52">
        <v>95.3</v>
      </c>
      <c r="Q52">
        <v>2.64</v>
      </c>
      <c r="R52" t="s">
        <v>382</v>
      </c>
      <c r="S52">
        <v>2.73</v>
      </c>
      <c r="T52">
        <v>2.76</v>
      </c>
      <c r="U52">
        <v>11.4</v>
      </c>
    </row>
    <row r="53" spans="1:21" x14ac:dyDescent="0.45">
      <c r="A53" t="s">
        <v>312</v>
      </c>
      <c r="B53" t="s">
        <v>42</v>
      </c>
      <c r="C53">
        <v>50</v>
      </c>
      <c r="D53">
        <v>43</v>
      </c>
      <c r="E53">
        <v>0</v>
      </c>
      <c r="F53">
        <v>131</v>
      </c>
      <c r="G53">
        <v>131</v>
      </c>
      <c r="H53">
        <v>775.1</v>
      </c>
      <c r="I53">
        <v>8.15</v>
      </c>
      <c r="J53">
        <v>2.77</v>
      </c>
      <c r="K53">
        <v>1.1499999999999999</v>
      </c>
      <c r="L53">
        <v>0.28199999999999997</v>
      </c>
      <c r="M53">
        <v>0.752</v>
      </c>
      <c r="N53">
        <v>0.435</v>
      </c>
      <c r="O53">
        <v>0.126</v>
      </c>
      <c r="P53">
        <v>92.2</v>
      </c>
      <c r="Q53">
        <v>3.75</v>
      </c>
      <c r="R53" t="s">
        <v>382</v>
      </c>
      <c r="S53">
        <v>4.01</v>
      </c>
      <c r="T53">
        <v>4.0999999999999996</v>
      </c>
      <c r="U53">
        <v>11.3</v>
      </c>
    </row>
    <row r="54" spans="1:21" x14ac:dyDescent="0.45">
      <c r="A54" t="s">
        <v>565</v>
      </c>
      <c r="B54" t="s">
        <v>49</v>
      </c>
      <c r="C54">
        <v>33</v>
      </c>
      <c r="D54">
        <v>34</v>
      </c>
      <c r="E54">
        <v>108</v>
      </c>
      <c r="F54">
        <v>574</v>
      </c>
      <c r="G54">
        <v>0</v>
      </c>
      <c r="H54">
        <v>602</v>
      </c>
      <c r="I54">
        <v>9.67</v>
      </c>
      <c r="J54">
        <v>2.63</v>
      </c>
      <c r="K54">
        <v>0.85</v>
      </c>
      <c r="L54">
        <v>0.29299999999999998</v>
      </c>
      <c r="M54">
        <v>0.73099999999999998</v>
      </c>
      <c r="N54">
        <v>0.48299999999999998</v>
      </c>
      <c r="O54">
        <v>0.113</v>
      </c>
      <c r="P54">
        <v>95.2</v>
      </c>
      <c r="Q54">
        <v>3.32</v>
      </c>
      <c r="R54" t="s">
        <v>382</v>
      </c>
      <c r="S54">
        <v>3.17</v>
      </c>
      <c r="T54">
        <v>3.29</v>
      </c>
      <c r="U54">
        <v>10.8</v>
      </c>
    </row>
    <row r="55" spans="1:21" x14ac:dyDescent="0.45">
      <c r="A55" t="s">
        <v>310</v>
      </c>
      <c r="B55" t="s">
        <v>119</v>
      </c>
      <c r="C55">
        <v>55</v>
      </c>
      <c r="D55">
        <v>59</v>
      </c>
      <c r="E55">
        <v>0</v>
      </c>
      <c r="F55">
        <v>185</v>
      </c>
      <c r="G55">
        <v>167</v>
      </c>
      <c r="H55">
        <v>903.1</v>
      </c>
      <c r="I55">
        <v>8.57</v>
      </c>
      <c r="J55">
        <v>2.7</v>
      </c>
      <c r="K55">
        <v>1.34</v>
      </c>
      <c r="L55">
        <v>0.308</v>
      </c>
      <c r="M55">
        <v>0.74199999999999999</v>
      </c>
      <c r="N55">
        <v>0.46100000000000002</v>
      </c>
      <c r="O55">
        <v>0.155</v>
      </c>
      <c r="P55">
        <v>93.9</v>
      </c>
      <c r="Q55">
        <v>4.2300000000000004</v>
      </c>
      <c r="R55" t="s">
        <v>382</v>
      </c>
      <c r="S55">
        <v>4.2300000000000004</v>
      </c>
      <c r="T55">
        <v>3.96</v>
      </c>
      <c r="U55">
        <v>10.8</v>
      </c>
    </row>
    <row r="56" spans="1:21" x14ac:dyDescent="0.45">
      <c r="A56" t="s">
        <v>564</v>
      </c>
      <c r="B56" t="s">
        <v>28</v>
      </c>
      <c r="C56">
        <v>60</v>
      </c>
      <c r="D56">
        <v>44</v>
      </c>
      <c r="E56">
        <v>34</v>
      </c>
      <c r="F56">
        <v>492</v>
      </c>
      <c r="G56">
        <v>61</v>
      </c>
      <c r="H56">
        <v>802.1</v>
      </c>
      <c r="I56">
        <v>8.61</v>
      </c>
      <c r="J56">
        <v>2.89</v>
      </c>
      <c r="K56">
        <v>1</v>
      </c>
      <c r="L56">
        <v>0.28799999999999998</v>
      </c>
      <c r="M56">
        <v>0.71499999999999997</v>
      </c>
      <c r="N56">
        <v>0.39100000000000001</v>
      </c>
      <c r="O56">
        <v>9.8000000000000004E-2</v>
      </c>
      <c r="P56">
        <v>95.3</v>
      </c>
      <c r="Q56">
        <v>3.78</v>
      </c>
      <c r="R56" t="s">
        <v>382</v>
      </c>
      <c r="S56">
        <v>3.73</v>
      </c>
      <c r="T56">
        <v>3.99</v>
      </c>
      <c r="U56">
        <v>10.7</v>
      </c>
    </row>
    <row r="57" spans="1:21" x14ac:dyDescent="0.45">
      <c r="A57" t="s">
        <v>305</v>
      </c>
      <c r="B57" t="s">
        <v>28</v>
      </c>
      <c r="C57">
        <v>34</v>
      </c>
      <c r="D57">
        <v>28</v>
      </c>
      <c r="E57">
        <v>0</v>
      </c>
      <c r="F57">
        <v>133</v>
      </c>
      <c r="G57">
        <v>94</v>
      </c>
      <c r="H57">
        <v>566.20000000000005</v>
      </c>
      <c r="I57">
        <v>11.47</v>
      </c>
      <c r="J57">
        <v>3.51</v>
      </c>
      <c r="K57">
        <v>1.1599999999999999</v>
      </c>
      <c r="L57">
        <v>0.28899999999999998</v>
      </c>
      <c r="M57">
        <v>0.73099999999999998</v>
      </c>
      <c r="N57">
        <v>0.47</v>
      </c>
      <c r="O57">
        <v>0.157</v>
      </c>
      <c r="P57">
        <v>96.7</v>
      </c>
      <c r="Q57">
        <v>3.83</v>
      </c>
      <c r="R57" t="s">
        <v>382</v>
      </c>
      <c r="S57">
        <v>3.54</v>
      </c>
      <c r="T57">
        <v>3.29</v>
      </c>
      <c r="U57">
        <v>10.7</v>
      </c>
    </row>
    <row r="58" spans="1:21" x14ac:dyDescent="0.45">
      <c r="A58" t="s">
        <v>323</v>
      </c>
      <c r="B58" t="s">
        <v>104</v>
      </c>
      <c r="C58">
        <v>42</v>
      </c>
      <c r="D58">
        <v>35</v>
      </c>
      <c r="E58">
        <v>0</v>
      </c>
      <c r="F58">
        <v>135</v>
      </c>
      <c r="G58">
        <v>129</v>
      </c>
      <c r="H58">
        <v>692</v>
      </c>
      <c r="I58">
        <v>10.119999999999999</v>
      </c>
      <c r="J58">
        <v>3.36</v>
      </c>
      <c r="K58">
        <v>1.2</v>
      </c>
      <c r="L58">
        <v>0.28199999999999997</v>
      </c>
      <c r="M58">
        <v>0.76200000000000001</v>
      </c>
      <c r="N58">
        <v>0.41299999999999998</v>
      </c>
      <c r="O58">
        <v>0.14699999999999999</v>
      </c>
      <c r="P58">
        <v>93.8</v>
      </c>
      <c r="Q58">
        <v>3.77</v>
      </c>
      <c r="R58" t="s">
        <v>382</v>
      </c>
      <c r="S58">
        <v>4</v>
      </c>
      <c r="T58">
        <v>3.87</v>
      </c>
      <c r="U58">
        <v>10.6</v>
      </c>
    </row>
    <row r="59" spans="1:21" x14ac:dyDescent="0.45">
      <c r="A59" t="s">
        <v>566</v>
      </c>
      <c r="B59" t="s">
        <v>55</v>
      </c>
      <c r="C59">
        <v>66</v>
      </c>
      <c r="D59">
        <v>63</v>
      </c>
      <c r="E59">
        <v>5</v>
      </c>
      <c r="F59">
        <v>325</v>
      </c>
      <c r="G59">
        <v>164</v>
      </c>
      <c r="H59">
        <v>1102.0999999999999</v>
      </c>
      <c r="I59">
        <v>8.31</v>
      </c>
      <c r="J59">
        <v>3.76</v>
      </c>
      <c r="K59">
        <v>1.1399999999999999</v>
      </c>
      <c r="L59">
        <v>0.29499999999999998</v>
      </c>
      <c r="M59">
        <v>0.72399999999999998</v>
      </c>
      <c r="N59">
        <v>0.38700000000000001</v>
      </c>
      <c r="O59">
        <v>0.105</v>
      </c>
      <c r="P59">
        <v>93.4</v>
      </c>
      <c r="Q59">
        <v>4.34</v>
      </c>
      <c r="R59" t="s">
        <v>382</v>
      </c>
      <c r="S59">
        <v>4.29</v>
      </c>
      <c r="T59">
        <v>4.57</v>
      </c>
      <c r="U59">
        <v>10.4</v>
      </c>
    </row>
    <row r="60" spans="1:21" x14ac:dyDescent="0.45">
      <c r="A60" t="s">
        <v>289</v>
      </c>
      <c r="B60" t="s">
        <v>20</v>
      </c>
      <c r="C60">
        <v>43</v>
      </c>
      <c r="D60">
        <v>32</v>
      </c>
      <c r="E60">
        <v>16</v>
      </c>
      <c r="F60">
        <v>306</v>
      </c>
      <c r="G60">
        <v>69</v>
      </c>
      <c r="H60">
        <v>672</v>
      </c>
      <c r="I60">
        <v>8.8699999999999992</v>
      </c>
      <c r="J60">
        <v>2.41</v>
      </c>
      <c r="K60">
        <v>1.08</v>
      </c>
      <c r="L60">
        <v>0.28799999999999998</v>
      </c>
      <c r="M60">
        <v>0.76900000000000002</v>
      </c>
      <c r="N60">
        <v>0.443</v>
      </c>
      <c r="O60">
        <v>0.123</v>
      </c>
      <c r="P60">
        <v>93.7</v>
      </c>
      <c r="Q60">
        <v>3.43</v>
      </c>
      <c r="R60" t="s">
        <v>382</v>
      </c>
      <c r="S60">
        <v>3.69</v>
      </c>
      <c r="T60">
        <v>3.78</v>
      </c>
      <c r="U60">
        <v>9.9</v>
      </c>
    </row>
    <row r="61" spans="1:21" x14ac:dyDescent="0.45">
      <c r="A61" t="s">
        <v>343</v>
      </c>
      <c r="B61" t="s">
        <v>58</v>
      </c>
      <c r="C61">
        <v>39</v>
      </c>
      <c r="D61">
        <v>37</v>
      </c>
      <c r="E61">
        <v>0</v>
      </c>
      <c r="F61">
        <v>135</v>
      </c>
      <c r="G61">
        <v>104</v>
      </c>
      <c r="H61">
        <v>613</v>
      </c>
      <c r="I61">
        <v>9.19</v>
      </c>
      <c r="J61">
        <v>3.04</v>
      </c>
      <c r="K61">
        <v>1.1000000000000001</v>
      </c>
      <c r="L61">
        <v>0.30599999999999999</v>
      </c>
      <c r="M61">
        <v>0.72799999999999998</v>
      </c>
      <c r="N61">
        <v>0.437</v>
      </c>
      <c r="O61">
        <v>0.127</v>
      </c>
      <c r="P61">
        <v>96.5</v>
      </c>
      <c r="Q61">
        <v>3.91</v>
      </c>
      <c r="R61" t="s">
        <v>382</v>
      </c>
      <c r="S61">
        <v>3.84</v>
      </c>
      <c r="T61">
        <v>3.9</v>
      </c>
      <c r="U61">
        <v>9.8000000000000007</v>
      </c>
    </row>
    <row r="62" spans="1:21" x14ac:dyDescent="0.45">
      <c r="A62" t="s">
        <v>567</v>
      </c>
      <c r="B62" t="s">
        <v>46</v>
      </c>
      <c r="C62">
        <v>46</v>
      </c>
      <c r="D62">
        <v>50</v>
      </c>
      <c r="E62">
        <v>0</v>
      </c>
      <c r="F62">
        <v>175</v>
      </c>
      <c r="G62">
        <v>158</v>
      </c>
      <c r="H62">
        <v>871.1</v>
      </c>
      <c r="I62">
        <v>9.56</v>
      </c>
      <c r="J62">
        <v>2.76</v>
      </c>
      <c r="K62">
        <v>1.59</v>
      </c>
      <c r="L62">
        <v>0.29599999999999999</v>
      </c>
      <c r="M62">
        <v>0.73399999999999999</v>
      </c>
      <c r="N62">
        <v>0.378</v>
      </c>
      <c r="O62">
        <v>0.154</v>
      </c>
      <c r="P62">
        <v>92.4</v>
      </c>
      <c r="Q62">
        <v>4.5199999999999996</v>
      </c>
      <c r="R62" t="s">
        <v>382</v>
      </c>
      <c r="S62">
        <v>4.46</v>
      </c>
      <c r="T62">
        <v>4.08</v>
      </c>
      <c r="U62">
        <v>9.6999999999999993</v>
      </c>
    </row>
    <row r="63" spans="1:21" x14ac:dyDescent="0.45">
      <c r="A63" t="s">
        <v>273</v>
      </c>
      <c r="B63" t="s">
        <v>32</v>
      </c>
      <c r="C63">
        <v>41</v>
      </c>
      <c r="D63">
        <v>49</v>
      </c>
      <c r="E63">
        <v>6</v>
      </c>
      <c r="F63">
        <v>244</v>
      </c>
      <c r="G63">
        <v>100</v>
      </c>
      <c r="H63">
        <v>697.2</v>
      </c>
      <c r="I63">
        <v>8.19</v>
      </c>
      <c r="J63">
        <v>3.29</v>
      </c>
      <c r="K63">
        <v>1.28</v>
      </c>
      <c r="L63">
        <v>0.28100000000000003</v>
      </c>
      <c r="M63">
        <v>0.71699999999999997</v>
      </c>
      <c r="N63">
        <v>0.35499999999999998</v>
      </c>
      <c r="O63">
        <v>0.11</v>
      </c>
      <c r="P63">
        <v>96</v>
      </c>
      <c r="Q63">
        <v>4.22</v>
      </c>
      <c r="R63" t="s">
        <v>382</v>
      </c>
      <c r="S63">
        <v>4.4000000000000004</v>
      </c>
      <c r="T63">
        <v>4.82</v>
      </c>
      <c r="U63">
        <v>9.6</v>
      </c>
    </row>
    <row r="64" spans="1:21" x14ac:dyDescent="0.45">
      <c r="A64" t="s">
        <v>301</v>
      </c>
      <c r="B64" t="s">
        <v>53</v>
      </c>
      <c r="C64">
        <v>33</v>
      </c>
      <c r="D64">
        <v>18</v>
      </c>
      <c r="E64">
        <v>0</v>
      </c>
      <c r="F64">
        <v>92</v>
      </c>
      <c r="G64">
        <v>92</v>
      </c>
      <c r="H64">
        <v>522.20000000000005</v>
      </c>
      <c r="I64">
        <v>8.9499999999999993</v>
      </c>
      <c r="J64">
        <v>2.0099999999999998</v>
      </c>
      <c r="K64">
        <v>1.19</v>
      </c>
      <c r="L64">
        <v>0.28100000000000003</v>
      </c>
      <c r="M64">
        <v>0.748</v>
      </c>
      <c r="N64">
        <v>0.376</v>
      </c>
      <c r="O64">
        <v>0.113</v>
      </c>
      <c r="P64">
        <v>95.8</v>
      </c>
      <c r="Q64">
        <v>3.68</v>
      </c>
      <c r="R64" t="s">
        <v>382</v>
      </c>
      <c r="S64">
        <v>3.66</v>
      </c>
      <c r="T64">
        <v>3.82</v>
      </c>
      <c r="U64">
        <v>9</v>
      </c>
    </row>
    <row r="65" spans="1:21" x14ac:dyDescent="0.45">
      <c r="A65" t="s">
        <v>295</v>
      </c>
      <c r="B65" t="s">
        <v>37</v>
      </c>
      <c r="C65">
        <v>38</v>
      </c>
      <c r="D65">
        <v>48</v>
      </c>
      <c r="E65">
        <v>4</v>
      </c>
      <c r="F65">
        <v>231</v>
      </c>
      <c r="G65">
        <v>120</v>
      </c>
      <c r="H65">
        <v>789.2</v>
      </c>
      <c r="I65">
        <v>8.14</v>
      </c>
      <c r="J65">
        <v>2.09</v>
      </c>
      <c r="K65">
        <v>1.36</v>
      </c>
      <c r="L65">
        <v>0.29399999999999998</v>
      </c>
      <c r="M65">
        <v>0.747</v>
      </c>
      <c r="N65">
        <v>0.44400000000000001</v>
      </c>
      <c r="O65">
        <v>0.14799999999999999</v>
      </c>
      <c r="P65">
        <v>91.8</v>
      </c>
      <c r="Q65">
        <v>4.01</v>
      </c>
      <c r="R65" t="s">
        <v>382</v>
      </c>
      <c r="S65">
        <v>4.0599999999999996</v>
      </c>
      <c r="T65">
        <v>3.82</v>
      </c>
      <c r="U65">
        <v>9</v>
      </c>
    </row>
    <row r="66" spans="1:21" x14ac:dyDescent="0.45">
      <c r="A66" t="s">
        <v>568</v>
      </c>
      <c r="B66" t="s">
        <v>65</v>
      </c>
      <c r="C66">
        <v>40</v>
      </c>
      <c r="D66">
        <v>41</v>
      </c>
      <c r="E66">
        <v>45</v>
      </c>
      <c r="F66">
        <v>672</v>
      </c>
      <c r="G66">
        <v>3</v>
      </c>
      <c r="H66">
        <v>695.1</v>
      </c>
      <c r="I66">
        <v>10.39</v>
      </c>
      <c r="J66">
        <v>3.92</v>
      </c>
      <c r="K66">
        <v>0.87</v>
      </c>
      <c r="L66">
        <v>0.29899999999999999</v>
      </c>
      <c r="M66">
        <v>0.77600000000000002</v>
      </c>
      <c r="N66">
        <v>0.46</v>
      </c>
      <c r="O66">
        <v>0.113</v>
      </c>
      <c r="P66">
        <v>94.3</v>
      </c>
      <c r="Q66">
        <v>3.4</v>
      </c>
      <c r="R66" t="s">
        <v>382</v>
      </c>
      <c r="S66">
        <v>3.58</v>
      </c>
      <c r="T66">
        <v>3.68</v>
      </c>
      <c r="U66">
        <v>8.9</v>
      </c>
    </row>
    <row r="67" spans="1:21" x14ac:dyDescent="0.45">
      <c r="A67" t="s">
        <v>284</v>
      </c>
      <c r="B67" t="s">
        <v>51</v>
      </c>
      <c r="C67">
        <v>32</v>
      </c>
      <c r="D67">
        <v>21</v>
      </c>
      <c r="E67">
        <v>4</v>
      </c>
      <c r="F67">
        <v>138</v>
      </c>
      <c r="G67">
        <v>70</v>
      </c>
      <c r="H67">
        <v>480</v>
      </c>
      <c r="I67">
        <v>8.18</v>
      </c>
      <c r="J67">
        <v>3.09</v>
      </c>
      <c r="K67">
        <v>0.83</v>
      </c>
      <c r="L67">
        <v>0.29899999999999999</v>
      </c>
      <c r="M67">
        <v>0.75700000000000001</v>
      </c>
      <c r="N67">
        <v>0.54300000000000004</v>
      </c>
      <c r="O67">
        <v>0.11600000000000001</v>
      </c>
      <c r="P67">
        <v>93.3</v>
      </c>
      <c r="Q67">
        <v>3.32</v>
      </c>
      <c r="R67" t="s">
        <v>382</v>
      </c>
      <c r="S67">
        <v>3.66</v>
      </c>
      <c r="T67">
        <v>3.76</v>
      </c>
      <c r="U67">
        <v>8.6999999999999993</v>
      </c>
    </row>
    <row r="68" spans="1:21" x14ac:dyDescent="0.45">
      <c r="A68" t="s">
        <v>569</v>
      </c>
      <c r="B68" t="s">
        <v>44</v>
      </c>
      <c r="C68">
        <v>27</v>
      </c>
      <c r="D68">
        <v>30</v>
      </c>
      <c r="E68">
        <v>83</v>
      </c>
      <c r="F68">
        <v>453</v>
      </c>
      <c r="G68">
        <v>0</v>
      </c>
      <c r="H68">
        <v>437</v>
      </c>
      <c r="I68">
        <v>10.59</v>
      </c>
      <c r="J68">
        <v>2.5099999999999998</v>
      </c>
      <c r="K68">
        <v>0.91</v>
      </c>
      <c r="L68">
        <v>0.312</v>
      </c>
      <c r="M68">
        <v>0.73599999999999999</v>
      </c>
      <c r="N68">
        <v>0.46</v>
      </c>
      <c r="O68">
        <v>0.12</v>
      </c>
      <c r="P68">
        <v>93.8</v>
      </c>
      <c r="Q68">
        <v>3.46</v>
      </c>
      <c r="R68" t="s">
        <v>382</v>
      </c>
      <c r="S68">
        <v>3.19</v>
      </c>
      <c r="T68">
        <v>3.31</v>
      </c>
      <c r="U68">
        <v>8.1999999999999993</v>
      </c>
    </row>
    <row r="69" spans="1:21" x14ac:dyDescent="0.45">
      <c r="A69" t="s">
        <v>317</v>
      </c>
      <c r="B69" t="s">
        <v>20</v>
      </c>
      <c r="C69">
        <v>29</v>
      </c>
      <c r="D69">
        <v>31</v>
      </c>
      <c r="E69">
        <v>0</v>
      </c>
      <c r="F69">
        <v>99</v>
      </c>
      <c r="G69">
        <v>96</v>
      </c>
      <c r="H69">
        <v>529</v>
      </c>
      <c r="I69">
        <v>8.4700000000000006</v>
      </c>
      <c r="J69">
        <v>2.84</v>
      </c>
      <c r="K69">
        <v>1.07</v>
      </c>
      <c r="L69">
        <v>0.313</v>
      </c>
      <c r="M69">
        <v>0.71199999999999997</v>
      </c>
      <c r="N69">
        <v>0.502</v>
      </c>
      <c r="O69">
        <v>0.13600000000000001</v>
      </c>
      <c r="P69">
        <v>92.3</v>
      </c>
      <c r="Q69">
        <v>4.3600000000000003</v>
      </c>
      <c r="R69" t="s">
        <v>382</v>
      </c>
      <c r="S69">
        <v>3.99</v>
      </c>
      <c r="T69">
        <v>3.88</v>
      </c>
      <c r="U69">
        <v>8.1</v>
      </c>
    </row>
    <row r="70" spans="1:21" x14ac:dyDescent="0.45">
      <c r="A70" t="s">
        <v>290</v>
      </c>
      <c r="B70" t="s">
        <v>53</v>
      </c>
      <c r="C70">
        <v>23</v>
      </c>
      <c r="D70">
        <v>17</v>
      </c>
      <c r="E70">
        <v>0</v>
      </c>
      <c r="F70">
        <v>61</v>
      </c>
      <c r="G70">
        <v>61</v>
      </c>
      <c r="H70">
        <v>346</v>
      </c>
      <c r="I70">
        <v>8.61</v>
      </c>
      <c r="J70">
        <v>1.1399999999999999</v>
      </c>
      <c r="K70">
        <v>0.96</v>
      </c>
      <c r="L70">
        <v>0.312</v>
      </c>
      <c r="M70">
        <v>0.73799999999999999</v>
      </c>
      <c r="N70">
        <v>0.439</v>
      </c>
      <c r="O70">
        <v>9.7000000000000003E-2</v>
      </c>
      <c r="P70">
        <v>95.8</v>
      </c>
      <c r="Q70">
        <v>3.51</v>
      </c>
      <c r="R70" t="s">
        <v>382</v>
      </c>
      <c r="S70">
        <v>3.16</v>
      </c>
      <c r="T70">
        <v>3.5</v>
      </c>
      <c r="U70">
        <v>8.1</v>
      </c>
    </row>
    <row r="71" spans="1:21" x14ac:dyDescent="0.45">
      <c r="A71" t="s">
        <v>574</v>
      </c>
      <c r="B71" t="s">
        <v>55</v>
      </c>
      <c r="C71">
        <v>18</v>
      </c>
      <c r="D71">
        <v>40</v>
      </c>
      <c r="E71">
        <v>1</v>
      </c>
      <c r="F71">
        <v>96</v>
      </c>
      <c r="G71">
        <v>89</v>
      </c>
      <c r="H71">
        <v>477.2</v>
      </c>
      <c r="I71">
        <v>8.89</v>
      </c>
      <c r="J71">
        <v>4.05</v>
      </c>
      <c r="K71">
        <v>0.9</v>
      </c>
      <c r="L71">
        <v>0.30099999999999999</v>
      </c>
      <c r="M71">
        <v>0.70199999999999996</v>
      </c>
      <c r="N71">
        <v>0.48299999999999998</v>
      </c>
      <c r="O71">
        <v>0.11799999999999999</v>
      </c>
      <c r="P71">
        <v>93.1</v>
      </c>
      <c r="Q71">
        <v>3.96</v>
      </c>
      <c r="R71" t="s">
        <v>382</v>
      </c>
      <c r="S71">
        <v>3.96</v>
      </c>
      <c r="T71">
        <v>4.0599999999999996</v>
      </c>
      <c r="U71">
        <v>8.1</v>
      </c>
    </row>
    <row r="72" spans="1:21" x14ac:dyDescent="0.45">
      <c r="A72" t="s">
        <v>575</v>
      </c>
      <c r="B72" t="s">
        <v>81</v>
      </c>
      <c r="C72">
        <v>46</v>
      </c>
      <c r="D72">
        <v>54</v>
      </c>
      <c r="E72">
        <v>1</v>
      </c>
      <c r="F72">
        <v>193</v>
      </c>
      <c r="G72">
        <v>152</v>
      </c>
      <c r="H72">
        <v>881.1</v>
      </c>
      <c r="I72">
        <v>7.34</v>
      </c>
      <c r="J72">
        <v>2.96</v>
      </c>
      <c r="K72">
        <v>1.35</v>
      </c>
      <c r="L72">
        <v>0.30099999999999999</v>
      </c>
      <c r="M72">
        <v>0.72799999999999998</v>
      </c>
      <c r="N72">
        <v>0.41699999999999998</v>
      </c>
      <c r="O72">
        <v>0.13100000000000001</v>
      </c>
      <c r="P72">
        <v>91.5</v>
      </c>
      <c r="Q72">
        <v>4.4400000000000004</v>
      </c>
      <c r="R72" t="s">
        <v>382</v>
      </c>
      <c r="S72">
        <v>4.6100000000000003</v>
      </c>
      <c r="T72">
        <v>4.6399999999999997</v>
      </c>
      <c r="U72">
        <v>8</v>
      </c>
    </row>
    <row r="73" spans="1:21" x14ac:dyDescent="0.45">
      <c r="A73" t="s">
        <v>571</v>
      </c>
      <c r="B73" t="s">
        <v>104</v>
      </c>
      <c r="C73">
        <v>44</v>
      </c>
      <c r="D73">
        <v>60</v>
      </c>
      <c r="E73">
        <v>1</v>
      </c>
      <c r="F73">
        <v>211</v>
      </c>
      <c r="G73">
        <v>133</v>
      </c>
      <c r="H73">
        <v>830.1</v>
      </c>
      <c r="I73">
        <v>7.53</v>
      </c>
      <c r="J73">
        <v>3.61</v>
      </c>
      <c r="K73">
        <v>0.98</v>
      </c>
      <c r="L73">
        <v>0.28499999999999998</v>
      </c>
      <c r="M73">
        <v>0.72299999999999998</v>
      </c>
      <c r="N73">
        <v>0.41899999999999998</v>
      </c>
      <c r="O73">
        <v>9.6000000000000002E-2</v>
      </c>
      <c r="P73">
        <v>94.3</v>
      </c>
      <c r="Q73">
        <v>4.05</v>
      </c>
      <c r="R73" t="s">
        <v>382</v>
      </c>
      <c r="S73">
        <v>4.1500000000000004</v>
      </c>
      <c r="T73">
        <v>4.41</v>
      </c>
      <c r="U73">
        <v>8</v>
      </c>
    </row>
    <row r="74" spans="1:21" x14ac:dyDescent="0.45">
      <c r="A74" t="s">
        <v>303</v>
      </c>
      <c r="B74" t="s">
        <v>40</v>
      </c>
      <c r="C74">
        <v>27</v>
      </c>
      <c r="D74">
        <v>40</v>
      </c>
      <c r="E74">
        <v>0</v>
      </c>
      <c r="F74">
        <v>107</v>
      </c>
      <c r="G74">
        <v>105</v>
      </c>
      <c r="H74">
        <v>553.20000000000005</v>
      </c>
      <c r="I74">
        <v>8.8800000000000008</v>
      </c>
      <c r="J74">
        <v>3.4</v>
      </c>
      <c r="K74">
        <v>1.01</v>
      </c>
      <c r="L74">
        <v>0.33700000000000002</v>
      </c>
      <c r="M74">
        <v>0.70399999999999996</v>
      </c>
      <c r="N74">
        <v>0.442</v>
      </c>
      <c r="O74">
        <v>0.11700000000000001</v>
      </c>
      <c r="P74">
        <v>95</v>
      </c>
      <c r="Q74">
        <v>4.71</v>
      </c>
      <c r="R74" t="s">
        <v>382</v>
      </c>
      <c r="S74">
        <v>3.99</v>
      </c>
      <c r="T74">
        <v>4.12</v>
      </c>
      <c r="U74">
        <v>7.8</v>
      </c>
    </row>
    <row r="75" spans="1:21" x14ac:dyDescent="0.45">
      <c r="A75" t="s">
        <v>572</v>
      </c>
      <c r="B75" t="s">
        <v>32</v>
      </c>
      <c r="C75">
        <v>50</v>
      </c>
      <c r="D75">
        <v>63</v>
      </c>
      <c r="E75">
        <v>9</v>
      </c>
      <c r="F75">
        <v>613</v>
      </c>
      <c r="G75">
        <v>85</v>
      </c>
      <c r="H75">
        <v>1080</v>
      </c>
      <c r="I75">
        <v>8.2200000000000006</v>
      </c>
      <c r="J75">
        <v>2.85</v>
      </c>
      <c r="K75">
        <v>1.29</v>
      </c>
      <c r="L75">
        <v>0.30299999999999999</v>
      </c>
      <c r="M75">
        <v>0.72699999999999998</v>
      </c>
      <c r="N75">
        <v>0.41799999999999998</v>
      </c>
      <c r="O75">
        <v>0.13200000000000001</v>
      </c>
      <c r="P75">
        <v>93.8</v>
      </c>
      <c r="Q75">
        <v>4.28</v>
      </c>
      <c r="R75" t="s">
        <v>382</v>
      </c>
      <c r="S75">
        <v>4.21</v>
      </c>
      <c r="T75">
        <v>4</v>
      </c>
      <c r="U75">
        <v>7.7</v>
      </c>
    </row>
    <row r="76" spans="1:21" x14ac:dyDescent="0.45">
      <c r="A76" t="s">
        <v>167</v>
      </c>
      <c r="B76" t="s">
        <v>20</v>
      </c>
      <c r="C76">
        <v>33</v>
      </c>
      <c r="D76">
        <v>43</v>
      </c>
      <c r="E76">
        <v>114</v>
      </c>
      <c r="F76">
        <v>582</v>
      </c>
      <c r="G76">
        <v>17</v>
      </c>
      <c r="H76">
        <v>619</v>
      </c>
      <c r="I76">
        <v>10.56</v>
      </c>
      <c r="J76">
        <v>3.32</v>
      </c>
      <c r="K76">
        <v>1.1499999999999999</v>
      </c>
      <c r="L76">
        <v>0.29899999999999999</v>
      </c>
      <c r="M76">
        <v>0.72799999999999998</v>
      </c>
      <c r="N76">
        <v>0.38600000000000001</v>
      </c>
      <c r="O76">
        <v>0.124</v>
      </c>
      <c r="P76">
        <v>92.8</v>
      </c>
      <c r="Q76">
        <v>3.78</v>
      </c>
      <c r="R76" t="s">
        <v>382</v>
      </c>
      <c r="S76">
        <v>3.64</v>
      </c>
      <c r="T76">
        <v>3.61</v>
      </c>
      <c r="U76">
        <v>7.5</v>
      </c>
    </row>
    <row r="77" spans="1:21" x14ac:dyDescent="0.45">
      <c r="A77" t="s">
        <v>577</v>
      </c>
      <c r="B77" t="s">
        <v>61</v>
      </c>
      <c r="C77">
        <v>59</v>
      </c>
      <c r="D77">
        <v>56</v>
      </c>
      <c r="E77">
        <v>3</v>
      </c>
      <c r="F77">
        <v>224</v>
      </c>
      <c r="G77">
        <v>200</v>
      </c>
      <c r="H77">
        <v>1062</v>
      </c>
      <c r="I77">
        <v>7.53</v>
      </c>
      <c r="J77">
        <v>3.05</v>
      </c>
      <c r="K77">
        <v>1.45</v>
      </c>
      <c r="L77">
        <v>0.28000000000000003</v>
      </c>
      <c r="M77">
        <v>0.747</v>
      </c>
      <c r="N77">
        <v>0.376</v>
      </c>
      <c r="O77">
        <v>0.13500000000000001</v>
      </c>
      <c r="P77">
        <v>92.6</v>
      </c>
      <c r="Q77">
        <v>4.33</v>
      </c>
      <c r="R77" t="s">
        <v>382</v>
      </c>
      <c r="S77">
        <v>4.74</v>
      </c>
      <c r="T77">
        <v>4.63</v>
      </c>
      <c r="U77">
        <v>7.4</v>
      </c>
    </row>
    <row r="78" spans="1:21" x14ac:dyDescent="0.45">
      <c r="A78" t="s">
        <v>325</v>
      </c>
      <c r="B78" t="s">
        <v>72</v>
      </c>
      <c r="C78">
        <v>33</v>
      </c>
      <c r="D78">
        <v>28</v>
      </c>
      <c r="E78">
        <v>0</v>
      </c>
      <c r="F78">
        <v>91</v>
      </c>
      <c r="G78">
        <v>91</v>
      </c>
      <c r="H78">
        <v>503</v>
      </c>
      <c r="I78">
        <v>8.2100000000000009</v>
      </c>
      <c r="J78">
        <v>2.27</v>
      </c>
      <c r="K78">
        <v>1.23</v>
      </c>
      <c r="L78">
        <v>0.28199999999999997</v>
      </c>
      <c r="M78">
        <v>0.73699999999999999</v>
      </c>
      <c r="N78">
        <v>0.41699999999999998</v>
      </c>
      <c r="O78">
        <v>0.129</v>
      </c>
      <c r="P78">
        <v>91.6</v>
      </c>
      <c r="Q78">
        <v>3.92</v>
      </c>
      <c r="R78" t="s">
        <v>382</v>
      </c>
      <c r="S78">
        <v>4.0199999999999996</v>
      </c>
      <c r="T78">
        <v>4.0599999999999996</v>
      </c>
      <c r="U78">
        <v>7.3</v>
      </c>
    </row>
    <row r="79" spans="1:21" x14ac:dyDescent="0.45">
      <c r="A79" t="s">
        <v>578</v>
      </c>
      <c r="B79" t="s">
        <v>28</v>
      </c>
      <c r="C79">
        <v>53</v>
      </c>
      <c r="D79">
        <v>37</v>
      </c>
      <c r="E79">
        <v>7</v>
      </c>
      <c r="F79">
        <v>460</v>
      </c>
      <c r="G79">
        <v>81</v>
      </c>
      <c r="H79">
        <v>816</v>
      </c>
      <c r="I79">
        <v>8.18</v>
      </c>
      <c r="J79">
        <v>3.79</v>
      </c>
      <c r="K79">
        <v>0.76</v>
      </c>
      <c r="L79">
        <v>0.30199999999999999</v>
      </c>
      <c r="M79">
        <v>0.71699999999999997</v>
      </c>
      <c r="N79">
        <v>0.51900000000000002</v>
      </c>
      <c r="O79">
        <v>0.112</v>
      </c>
      <c r="P79">
        <v>97.7</v>
      </c>
      <c r="Q79">
        <v>3.98</v>
      </c>
      <c r="R79" t="s">
        <v>382</v>
      </c>
      <c r="S79">
        <v>3.84</v>
      </c>
      <c r="T79">
        <v>3.88</v>
      </c>
      <c r="U79">
        <v>7.3</v>
      </c>
    </row>
    <row r="80" spans="1:21" x14ac:dyDescent="0.45">
      <c r="A80" t="s">
        <v>287</v>
      </c>
      <c r="B80" t="s">
        <v>104</v>
      </c>
      <c r="C80">
        <v>25</v>
      </c>
      <c r="D80">
        <v>27</v>
      </c>
      <c r="E80">
        <v>0</v>
      </c>
      <c r="F80">
        <v>79</v>
      </c>
      <c r="G80">
        <v>76</v>
      </c>
      <c r="H80">
        <v>403</v>
      </c>
      <c r="I80">
        <v>9.9600000000000009</v>
      </c>
      <c r="J80">
        <v>2.4300000000000002</v>
      </c>
      <c r="K80">
        <v>1.32</v>
      </c>
      <c r="L80">
        <v>0.28000000000000003</v>
      </c>
      <c r="M80">
        <v>0.73099999999999998</v>
      </c>
      <c r="N80">
        <v>0.42699999999999999</v>
      </c>
      <c r="O80">
        <v>0.14399999999999999</v>
      </c>
      <c r="P80">
        <v>94.8</v>
      </c>
      <c r="Q80">
        <v>3.77</v>
      </c>
      <c r="R80" t="s">
        <v>382</v>
      </c>
      <c r="S80">
        <v>3.77</v>
      </c>
      <c r="T80">
        <v>3.56</v>
      </c>
      <c r="U80">
        <v>7.3</v>
      </c>
    </row>
    <row r="81" spans="1:21" x14ac:dyDescent="0.45">
      <c r="A81" t="s">
        <v>579</v>
      </c>
      <c r="B81" t="s">
        <v>32</v>
      </c>
      <c r="C81">
        <v>22</v>
      </c>
      <c r="D81">
        <v>26</v>
      </c>
      <c r="E81">
        <v>35</v>
      </c>
      <c r="F81">
        <v>355</v>
      </c>
      <c r="G81">
        <v>0</v>
      </c>
      <c r="H81">
        <v>324.10000000000002</v>
      </c>
      <c r="I81">
        <v>11.07</v>
      </c>
      <c r="J81">
        <v>3.11</v>
      </c>
      <c r="K81">
        <v>0.64</v>
      </c>
      <c r="L81">
        <v>0.315</v>
      </c>
      <c r="M81">
        <v>0.72299999999999998</v>
      </c>
      <c r="N81">
        <v>0.39</v>
      </c>
      <c r="O81">
        <v>7.2999999999999995E-2</v>
      </c>
      <c r="P81">
        <v>96.3</v>
      </c>
      <c r="Q81">
        <v>3.3</v>
      </c>
      <c r="R81" t="s">
        <v>382</v>
      </c>
      <c r="S81">
        <v>2.74</v>
      </c>
      <c r="T81">
        <v>3.43</v>
      </c>
      <c r="U81">
        <v>7.2</v>
      </c>
    </row>
    <row r="82" spans="1:21" x14ac:dyDescent="0.45">
      <c r="A82" t="s">
        <v>576</v>
      </c>
      <c r="B82" t="s">
        <v>30</v>
      </c>
      <c r="C82">
        <v>34</v>
      </c>
      <c r="D82">
        <v>36</v>
      </c>
      <c r="E82">
        <v>90</v>
      </c>
      <c r="F82">
        <v>554</v>
      </c>
      <c r="G82">
        <v>0</v>
      </c>
      <c r="H82">
        <v>548.1</v>
      </c>
      <c r="I82">
        <v>11.21</v>
      </c>
      <c r="J82">
        <v>3.38</v>
      </c>
      <c r="K82">
        <v>1.1299999999999999</v>
      </c>
      <c r="L82">
        <v>0.28100000000000003</v>
      </c>
      <c r="M82">
        <v>0.78700000000000003</v>
      </c>
      <c r="N82">
        <v>0.38700000000000001</v>
      </c>
      <c r="O82">
        <v>0.126</v>
      </c>
      <c r="P82">
        <v>94.2</v>
      </c>
      <c r="Q82">
        <v>3.25</v>
      </c>
      <c r="R82" t="s">
        <v>382</v>
      </c>
      <c r="S82">
        <v>3.62</v>
      </c>
      <c r="T82">
        <v>3.68</v>
      </c>
      <c r="U82">
        <v>7.2</v>
      </c>
    </row>
    <row r="83" spans="1:21" x14ac:dyDescent="0.45">
      <c r="A83" t="s">
        <v>1971</v>
      </c>
      <c r="B83" t="s">
        <v>97</v>
      </c>
      <c r="C83">
        <v>13</v>
      </c>
      <c r="D83">
        <v>21</v>
      </c>
      <c r="E83">
        <v>117</v>
      </c>
      <c r="F83">
        <v>255</v>
      </c>
      <c r="G83">
        <v>1</v>
      </c>
      <c r="H83">
        <v>249.1</v>
      </c>
      <c r="I83">
        <v>8.8800000000000008</v>
      </c>
      <c r="J83">
        <v>1.77</v>
      </c>
      <c r="K83">
        <v>0.4</v>
      </c>
      <c r="L83">
        <v>0.26700000000000002</v>
      </c>
      <c r="M83">
        <v>0.70399999999999996</v>
      </c>
      <c r="N83">
        <v>0.61099999999999999</v>
      </c>
      <c r="O83">
        <v>7.5999999999999998E-2</v>
      </c>
      <c r="P83">
        <v>100.1</v>
      </c>
      <c r="Q83">
        <v>1.95</v>
      </c>
      <c r="R83" t="s">
        <v>382</v>
      </c>
      <c r="S83">
        <v>2.41</v>
      </c>
      <c r="T83">
        <v>2.79</v>
      </c>
      <c r="U83">
        <v>7</v>
      </c>
    </row>
    <row r="84" spans="1:21" x14ac:dyDescent="0.45">
      <c r="A84" t="s">
        <v>581</v>
      </c>
      <c r="B84" t="s">
        <v>104</v>
      </c>
      <c r="C84">
        <v>19</v>
      </c>
      <c r="D84">
        <v>24</v>
      </c>
      <c r="E84">
        <v>19</v>
      </c>
      <c r="F84">
        <v>547</v>
      </c>
      <c r="G84">
        <v>3</v>
      </c>
      <c r="H84">
        <v>460.2</v>
      </c>
      <c r="I84">
        <v>9.69</v>
      </c>
      <c r="J84">
        <v>3.67</v>
      </c>
      <c r="K84">
        <v>0.64</v>
      </c>
      <c r="L84">
        <v>0.29299999999999998</v>
      </c>
      <c r="M84">
        <v>0.73799999999999999</v>
      </c>
      <c r="N84">
        <v>0.49199999999999999</v>
      </c>
      <c r="O84">
        <v>9.0999999999999998E-2</v>
      </c>
      <c r="P84">
        <v>93</v>
      </c>
      <c r="Q84">
        <v>3.38</v>
      </c>
      <c r="R84" t="s">
        <v>382</v>
      </c>
      <c r="S84">
        <v>3.27</v>
      </c>
      <c r="T84">
        <v>3.64</v>
      </c>
      <c r="U84">
        <v>6.9</v>
      </c>
    </row>
    <row r="85" spans="1:21" x14ac:dyDescent="0.45">
      <c r="A85" t="s">
        <v>347</v>
      </c>
      <c r="B85" t="s">
        <v>91</v>
      </c>
      <c r="C85">
        <v>23</v>
      </c>
      <c r="D85">
        <v>30</v>
      </c>
      <c r="E85">
        <v>2</v>
      </c>
      <c r="F85">
        <v>98</v>
      </c>
      <c r="G85">
        <v>82</v>
      </c>
      <c r="H85">
        <v>471.1</v>
      </c>
      <c r="I85">
        <v>10.08</v>
      </c>
      <c r="J85">
        <v>3.27</v>
      </c>
      <c r="K85">
        <v>1.28</v>
      </c>
      <c r="L85">
        <v>0.29699999999999999</v>
      </c>
      <c r="M85">
        <v>0.71699999999999997</v>
      </c>
      <c r="N85">
        <v>0.40200000000000002</v>
      </c>
      <c r="O85">
        <v>0.13800000000000001</v>
      </c>
      <c r="P85">
        <v>96.4</v>
      </c>
      <c r="Q85">
        <v>4.32</v>
      </c>
      <c r="R85" t="s">
        <v>382</v>
      </c>
      <c r="S85">
        <v>3.99</v>
      </c>
      <c r="T85">
        <v>3.86</v>
      </c>
      <c r="U85">
        <v>6.8</v>
      </c>
    </row>
    <row r="86" spans="1:21" x14ac:dyDescent="0.45">
      <c r="A86" t="s">
        <v>580</v>
      </c>
      <c r="B86" t="s">
        <v>22</v>
      </c>
      <c r="C86">
        <v>30</v>
      </c>
      <c r="D86">
        <v>42</v>
      </c>
      <c r="E86">
        <v>0</v>
      </c>
      <c r="F86">
        <v>152</v>
      </c>
      <c r="G86">
        <v>106</v>
      </c>
      <c r="H86">
        <v>587.1</v>
      </c>
      <c r="I86">
        <v>8.89</v>
      </c>
      <c r="J86">
        <v>2.93</v>
      </c>
      <c r="K86">
        <v>1.41</v>
      </c>
      <c r="L86">
        <v>0.32500000000000001</v>
      </c>
      <c r="M86">
        <v>0.68300000000000005</v>
      </c>
      <c r="N86">
        <v>0.38900000000000001</v>
      </c>
      <c r="O86">
        <v>0.14000000000000001</v>
      </c>
      <c r="P86">
        <v>93.8</v>
      </c>
      <c r="Q86">
        <v>5.13</v>
      </c>
      <c r="R86" t="s">
        <v>382</v>
      </c>
      <c r="S86">
        <v>4.33</v>
      </c>
      <c r="T86">
        <v>4.22</v>
      </c>
      <c r="U86">
        <v>6.8</v>
      </c>
    </row>
    <row r="87" spans="1:21" x14ac:dyDescent="0.45">
      <c r="A87" t="s">
        <v>585</v>
      </c>
      <c r="B87" t="s">
        <v>51</v>
      </c>
      <c r="C87">
        <v>14</v>
      </c>
      <c r="D87">
        <v>29</v>
      </c>
      <c r="E87">
        <v>0</v>
      </c>
      <c r="F87">
        <v>65</v>
      </c>
      <c r="G87">
        <v>64</v>
      </c>
      <c r="H87">
        <v>324.10000000000002</v>
      </c>
      <c r="I87">
        <v>8.3800000000000008</v>
      </c>
      <c r="J87">
        <v>3.5</v>
      </c>
      <c r="K87">
        <v>0.69</v>
      </c>
      <c r="L87">
        <v>0.30199999999999999</v>
      </c>
      <c r="M87">
        <v>0.67900000000000005</v>
      </c>
      <c r="N87">
        <v>0.498</v>
      </c>
      <c r="O87">
        <v>8.7999999999999995E-2</v>
      </c>
      <c r="P87">
        <v>93.8</v>
      </c>
      <c r="Q87">
        <v>4.33</v>
      </c>
      <c r="R87" t="s">
        <v>382</v>
      </c>
      <c r="S87">
        <v>3.76</v>
      </c>
      <c r="T87">
        <v>4.3899999999999997</v>
      </c>
      <c r="U87">
        <v>6.6</v>
      </c>
    </row>
    <row r="88" spans="1:21" x14ac:dyDescent="0.45">
      <c r="A88" t="s">
        <v>582</v>
      </c>
      <c r="B88" t="s">
        <v>28</v>
      </c>
      <c r="C88">
        <v>50</v>
      </c>
      <c r="D88">
        <v>39</v>
      </c>
      <c r="E88">
        <v>3</v>
      </c>
      <c r="F88">
        <v>159</v>
      </c>
      <c r="G88">
        <v>68</v>
      </c>
      <c r="H88">
        <v>690.1</v>
      </c>
      <c r="I88">
        <v>7.08</v>
      </c>
      <c r="J88">
        <v>1.96</v>
      </c>
      <c r="K88">
        <v>1.19</v>
      </c>
      <c r="L88">
        <v>0.28399999999999997</v>
      </c>
      <c r="M88">
        <v>0.69599999999999995</v>
      </c>
      <c r="N88">
        <v>0.39</v>
      </c>
      <c r="O88">
        <v>0.113</v>
      </c>
      <c r="P88">
        <v>88</v>
      </c>
      <c r="Q88">
        <v>4.34</v>
      </c>
      <c r="R88" t="s">
        <v>382</v>
      </c>
      <c r="S88">
        <v>4.21</v>
      </c>
      <c r="T88">
        <v>4.51</v>
      </c>
      <c r="U88">
        <v>6.5</v>
      </c>
    </row>
    <row r="89" spans="1:21" x14ac:dyDescent="0.45">
      <c r="A89" t="s">
        <v>280</v>
      </c>
      <c r="B89" t="s">
        <v>91</v>
      </c>
      <c r="C89">
        <v>13</v>
      </c>
      <c r="D89">
        <v>25</v>
      </c>
      <c r="E89">
        <v>0</v>
      </c>
      <c r="F89">
        <v>63</v>
      </c>
      <c r="G89">
        <v>63</v>
      </c>
      <c r="H89">
        <v>306.2</v>
      </c>
      <c r="I89">
        <v>10.01</v>
      </c>
      <c r="J89">
        <v>3.46</v>
      </c>
      <c r="K89">
        <v>0.82</v>
      </c>
      <c r="L89">
        <v>0.32300000000000001</v>
      </c>
      <c r="M89">
        <v>0.70499999999999996</v>
      </c>
      <c r="N89">
        <v>0.43099999999999999</v>
      </c>
      <c r="O89">
        <v>9.6000000000000002E-2</v>
      </c>
      <c r="P89">
        <v>94.4</v>
      </c>
      <c r="Q89">
        <v>4.1100000000000003</v>
      </c>
      <c r="R89" t="s">
        <v>382</v>
      </c>
      <c r="S89">
        <v>3.42</v>
      </c>
      <c r="T89">
        <v>3.8</v>
      </c>
      <c r="U89">
        <v>6.4</v>
      </c>
    </row>
    <row r="90" spans="1:21" x14ac:dyDescent="0.45">
      <c r="A90" t="s">
        <v>586</v>
      </c>
      <c r="B90" t="s">
        <v>24</v>
      </c>
      <c r="C90">
        <v>27</v>
      </c>
      <c r="D90">
        <v>29</v>
      </c>
      <c r="E90">
        <v>0</v>
      </c>
      <c r="F90">
        <v>101</v>
      </c>
      <c r="G90">
        <v>79</v>
      </c>
      <c r="H90">
        <v>458</v>
      </c>
      <c r="I90">
        <v>8.19</v>
      </c>
      <c r="J90">
        <v>2.93</v>
      </c>
      <c r="K90">
        <v>1.1599999999999999</v>
      </c>
      <c r="L90">
        <v>0.30499999999999999</v>
      </c>
      <c r="M90">
        <v>0.72</v>
      </c>
      <c r="N90">
        <v>0.433</v>
      </c>
      <c r="O90">
        <v>0.128</v>
      </c>
      <c r="P90">
        <v>94</v>
      </c>
      <c r="Q90">
        <v>4.28</v>
      </c>
      <c r="R90" t="s">
        <v>382</v>
      </c>
      <c r="S90">
        <v>4.1399999999999997</v>
      </c>
      <c r="T90">
        <v>4.2</v>
      </c>
      <c r="U90">
        <v>6.4</v>
      </c>
    </row>
    <row r="91" spans="1:21" x14ac:dyDescent="0.45">
      <c r="A91" t="s">
        <v>346</v>
      </c>
      <c r="B91" t="s">
        <v>35</v>
      </c>
      <c r="C91">
        <v>35</v>
      </c>
      <c r="D91">
        <v>25</v>
      </c>
      <c r="E91">
        <v>1</v>
      </c>
      <c r="F91">
        <v>137</v>
      </c>
      <c r="G91">
        <v>99</v>
      </c>
      <c r="H91">
        <v>597.20000000000005</v>
      </c>
      <c r="I91">
        <v>6.66</v>
      </c>
      <c r="J91">
        <v>2.67</v>
      </c>
      <c r="K91">
        <v>1.07</v>
      </c>
      <c r="L91">
        <v>0.28399999999999997</v>
      </c>
      <c r="M91">
        <v>0.74199999999999999</v>
      </c>
      <c r="N91">
        <v>0.42499999999999999</v>
      </c>
      <c r="O91">
        <v>0.106</v>
      </c>
      <c r="P91">
        <v>94.3</v>
      </c>
      <c r="Q91">
        <v>3.85</v>
      </c>
      <c r="R91" t="s">
        <v>382</v>
      </c>
      <c r="S91">
        <v>4.29</v>
      </c>
      <c r="T91">
        <v>4.63</v>
      </c>
      <c r="U91">
        <v>6.3</v>
      </c>
    </row>
    <row r="92" spans="1:21" x14ac:dyDescent="0.45">
      <c r="A92" t="s">
        <v>583</v>
      </c>
      <c r="B92" t="s">
        <v>65</v>
      </c>
      <c r="C92">
        <v>31</v>
      </c>
      <c r="D92">
        <v>36</v>
      </c>
      <c r="E92">
        <v>0</v>
      </c>
      <c r="F92">
        <v>133</v>
      </c>
      <c r="G92">
        <v>101</v>
      </c>
      <c r="H92">
        <v>558.20000000000005</v>
      </c>
      <c r="I92">
        <v>7.27</v>
      </c>
      <c r="J92">
        <v>3.64</v>
      </c>
      <c r="K92">
        <v>0.9</v>
      </c>
      <c r="L92">
        <v>0.29499999999999998</v>
      </c>
      <c r="M92">
        <v>0.69699999999999995</v>
      </c>
      <c r="N92">
        <v>0.52100000000000002</v>
      </c>
      <c r="O92">
        <v>0.122</v>
      </c>
      <c r="P92">
        <v>94.1</v>
      </c>
      <c r="Q92">
        <v>4.12</v>
      </c>
      <c r="R92" t="s">
        <v>382</v>
      </c>
      <c r="S92">
        <v>4.22</v>
      </c>
      <c r="T92">
        <v>4.3099999999999996</v>
      </c>
      <c r="U92">
        <v>6.3</v>
      </c>
    </row>
    <row r="93" spans="1:21" x14ac:dyDescent="0.45">
      <c r="A93" t="s">
        <v>584</v>
      </c>
      <c r="B93" t="s">
        <v>119</v>
      </c>
      <c r="C93">
        <v>18</v>
      </c>
      <c r="D93">
        <v>20</v>
      </c>
      <c r="E93">
        <v>45</v>
      </c>
      <c r="F93">
        <v>300</v>
      </c>
      <c r="G93">
        <v>0</v>
      </c>
      <c r="H93">
        <v>323.10000000000002</v>
      </c>
      <c r="I93">
        <v>10.8</v>
      </c>
      <c r="J93">
        <v>2.25</v>
      </c>
      <c r="K93">
        <v>1.1399999999999999</v>
      </c>
      <c r="L93">
        <v>0.26300000000000001</v>
      </c>
      <c r="M93">
        <v>0.749</v>
      </c>
      <c r="N93">
        <v>0.33400000000000002</v>
      </c>
      <c r="O93">
        <v>0.11</v>
      </c>
      <c r="P93">
        <v>94.1</v>
      </c>
      <c r="Q93">
        <v>3.34</v>
      </c>
      <c r="R93" t="s">
        <v>382</v>
      </c>
      <c r="S93">
        <v>3.27</v>
      </c>
      <c r="T93">
        <v>3.61</v>
      </c>
      <c r="U93">
        <v>6.1</v>
      </c>
    </row>
    <row r="94" spans="1:21" x14ac:dyDescent="0.45">
      <c r="A94" t="s">
        <v>588</v>
      </c>
      <c r="B94" t="s">
        <v>61</v>
      </c>
      <c r="C94">
        <v>14</v>
      </c>
      <c r="D94">
        <v>18</v>
      </c>
      <c r="E94">
        <v>12</v>
      </c>
      <c r="F94">
        <v>333</v>
      </c>
      <c r="G94">
        <v>0</v>
      </c>
      <c r="H94">
        <v>311.10000000000002</v>
      </c>
      <c r="I94">
        <v>9.16</v>
      </c>
      <c r="J94">
        <v>1.24</v>
      </c>
      <c r="K94">
        <v>0.93</v>
      </c>
      <c r="L94">
        <v>0.32</v>
      </c>
      <c r="M94">
        <v>0.754</v>
      </c>
      <c r="N94">
        <v>0.48699999999999999</v>
      </c>
      <c r="O94">
        <v>0.126</v>
      </c>
      <c r="P94">
        <v>95.4</v>
      </c>
      <c r="Q94">
        <v>3.38</v>
      </c>
      <c r="R94" t="s">
        <v>382</v>
      </c>
      <c r="S94">
        <v>2.99</v>
      </c>
      <c r="T94">
        <v>3.02</v>
      </c>
      <c r="U94">
        <v>6.1</v>
      </c>
    </row>
    <row r="95" spans="1:21" x14ac:dyDescent="0.45">
      <c r="A95" t="s">
        <v>587</v>
      </c>
      <c r="B95" t="s">
        <v>46</v>
      </c>
      <c r="C95">
        <v>42</v>
      </c>
      <c r="D95">
        <v>38</v>
      </c>
      <c r="E95">
        <v>15</v>
      </c>
      <c r="F95">
        <v>344</v>
      </c>
      <c r="G95">
        <v>71</v>
      </c>
      <c r="H95">
        <v>735</v>
      </c>
      <c r="I95">
        <v>7.51</v>
      </c>
      <c r="J95">
        <v>3.62</v>
      </c>
      <c r="K95">
        <v>1.03</v>
      </c>
      <c r="L95">
        <v>0.28299999999999997</v>
      </c>
      <c r="M95">
        <v>0.73499999999999999</v>
      </c>
      <c r="N95">
        <v>0.46899999999999997</v>
      </c>
      <c r="O95">
        <v>0.127</v>
      </c>
      <c r="P95">
        <v>95.3</v>
      </c>
      <c r="Q95">
        <v>4.09</v>
      </c>
      <c r="R95" t="s">
        <v>382</v>
      </c>
      <c r="S95">
        <v>4.32</v>
      </c>
      <c r="T95">
        <v>4.33</v>
      </c>
      <c r="U95">
        <v>6</v>
      </c>
    </row>
    <row r="96" spans="1:21" x14ac:dyDescent="0.45">
      <c r="A96" t="s">
        <v>589</v>
      </c>
      <c r="B96" t="s">
        <v>81</v>
      </c>
      <c r="C96">
        <v>26</v>
      </c>
      <c r="D96">
        <v>22</v>
      </c>
      <c r="E96">
        <v>32</v>
      </c>
      <c r="F96">
        <v>340</v>
      </c>
      <c r="G96">
        <v>0</v>
      </c>
      <c r="H96">
        <v>344</v>
      </c>
      <c r="I96">
        <v>8.27</v>
      </c>
      <c r="J96">
        <v>2.9</v>
      </c>
      <c r="K96">
        <v>0.5</v>
      </c>
      <c r="L96">
        <v>0.31900000000000001</v>
      </c>
      <c r="M96">
        <v>0.72199999999999998</v>
      </c>
      <c r="N96">
        <v>0.51700000000000002</v>
      </c>
      <c r="O96">
        <v>6.9000000000000006E-2</v>
      </c>
      <c r="P96">
        <v>93.1</v>
      </c>
      <c r="Q96">
        <v>3.35</v>
      </c>
      <c r="R96" t="s">
        <v>382</v>
      </c>
      <c r="S96">
        <v>3.09</v>
      </c>
      <c r="T96">
        <v>3.74</v>
      </c>
      <c r="U96">
        <v>6</v>
      </c>
    </row>
    <row r="97" spans="1:21" x14ac:dyDescent="0.45">
      <c r="A97" t="s">
        <v>591</v>
      </c>
      <c r="B97" t="s">
        <v>58</v>
      </c>
      <c r="C97">
        <v>33</v>
      </c>
      <c r="D97">
        <v>24</v>
      </c>
      <c r="E97">
        <v>18</v>
      </c>
      <c r="F97">
        <v>533</v>
      </c>
      <c r="G97">
        <v>0</v>
      </c>
      <c r="H97">
        <v>471.2</v>
      </c>
      <c r="I97">
        <v>9.81</v>
      </c>
      <c r="J97">
        <v>4.05</v>
      </c>
      <c r="K97">
        <v>0.74</v>
      </c>
      <c r="L97">
        <v>0.29399999999999998</v>
      </c>
      <c r="M97">
        <v>0.75900000000000001</v>
      </c>
      <c r="N97">
        <v>0.46400000000000002</v>
      </c>
      <c r="O97">
        <v>9.1999999999999998E-2</v>
      </c>
      <c r="P97">
        <v>95.5</v>
      </c>
      <c r="Q97">
        <v>3.43</v>
      </c>
      <c r="R97" t="s">
        <v>382</v>
      </c>
      <c r="S97">
        <v>3.47</v>
      </c>
      <c r="T97">
        <v>3.82</v>
      </c>
      <c r="U97">
        <v>5.8</v>
      </c>
    </row>
    <row r="98" spans="1:21" x14ac:dyDescent="0.45">
      <c r="A98" t="s">
        <v>590</v>
      </c>
      <c r="B98" t="s">
        <v>97</v>
      </c>
      <c r="C98">
        <v>20</v>
      </c>
      <c r="D98">
        <v>20</v>
      </c>
      <c r="E98">
        <v>57</v>
      </c>
      <c r="F98">
        <v>313</v>
      </c>
      <c r="G98">
        <v>0</v>
      </c>
      <c r="H98">
        <v>342.1</v>
      </c>
      <c r="I98">
        <v>10.65</v>
      </c>
      <c r="J98">
        <v>3.68</v>
      </c>
      <c r="K98">
        <v>0.79</v>
      </c>
      <c r="L98">
        <v>0.30599999999999999</v>
      </c>
      <c r="M98">
        <v>0.754</v>
      </c>
      <c r="N98">
        <v>0.43099999999999999</v>
      </c>
      <c r="O98">
        <v>9.7000000000000003E-2</v>
      </c>
      <c r="P98">
        <v>94.1</v>
      </c>
      <c r="Q98">
        <v>3.39</v>
      </c>
      <c r="R98" t="s">
        <v>382</v>
      </c>
      <c r="S98">
        <v>3.32</v>
      </c>
      <c r="T98">
        <v>3.73</v>
      </c>
      <c r="U98">
        <v>5.8</v>
      </c>
    </row>
    <row r="99" spans="1:21" x14ac:dyDescent="0.45">
      <c r="A99" t="s">
        <v>282</v>
      </c>
      <c r="B99" t="s">
        <v>63</v>
      </c>
      <c r="C99">
        <v>26</v>
      </c>
      <c r="D99">
        <v>20</v>
      </c>
      <c r="E99">
        <v>0</v>
      </c>
      <c r="F99">
        <v>65</v>
      </c>
      <c r="G99">
        <v>65</v>
      </c>
      <c r="H99">
        <v>358</v>
      </c>
      <c r="I99">
        <v>10.26</v>
      </c>
      <c r="J99">
        <v>2.2400000000000002</v>
      </c>
      <c r="K99">
        <v>1.46</v>
      </c>
      <c r="L99">
        <v>0.27800000000000002</v>
      </c>
      <c r="M99">
        <v>0.74399999999999999</v>
      </c>
      <c r="N99">
        <v>0.30299999999999999</v>
      </c>
      <c r="O99">
        <v>0.12</v>
      </c>
      <c r="P99">
        <v>92.2</v>
      </c>
      <c r="Q99">
        <v>4.0199999999999996</v>
      </c>
      <c r="R99" t="s">
        <v>382</v>
      </c>
      <c r="S99">
        <v>3.9</v>
      </c>
      <c r="T99">
        <v>3.92</v>
      </c>
      <c r="U99">
        <v>5.7</v>
      </c>
    </row>
    <row r="100" spans="1:21" x14ac:dyDescent="0.45">
      <c r="A100" t="s">
        <v>1972</v>
      </c>
      <c r="B100" t="s">
        <v>51</v>
      </c>
      <c r="C100">
        <v>13</v>
      </c>
      <c r="D100">
        <v>21</v>
      </c>
      <c r="E100">
        <v>36</v>
      </c>
      <c r="F100">
        <v>324</v>
      </c>
      <c r="G100">
        <v>1</v>
      </c>
      <c r="H100">
        <v>289.10000000000002</v>
      </c>
      <c r="I100">
        <v>11.91</v>
      </c>
      <c r="J100">
        <v>5.16</v>
      </c>
      <c r="K100">
        <v>0.5</v>
      </c>
      <c r="L100">
        <v>0.3</v>
      </c>
      <c r="M100">
        <v>0.71399999999999997</v>
      </c>
      <c r="N100">
        <v>0.53800000000000003</v>
      </c>
      <c r="O100">
        <v>8.7999999999999995E-2</v>
      </c>
      <c r="P100">
        <v>98.2</v>
      </c>
      <c r="Q100">
        <v>3.36</v>
      </c>
      <c r="R100" t="s">
        <v>382</v>
      </c>
      <c r="S100">
        <v>3.08</v>
      </c>
      <c r="T100">
        <v>3.43</v>
      </c>
      <c r="U100">
        <v>5.7</v>
      </c>
    </row>
    <row r="101" spans="1:21" x14ac:dyDescent="0.45">
      <c r="A101" t="s">
        <v>1973</v>
      </c>
      <c r="B101" t="s">
        <v>46</v>
      </c>
      <c r="C101">
        <v>7</v>
      </c>
      <c r="D101">
        <v>17</v>
      </c>
      <c r="E101">
        <v>41</v>
      </c>
      <c r="F101">
        <v>294</v>
      </c>
      <c r="G101">
        <v>3</v>
      </c>
      <c r="H101">
        <v>302.2</v>
      </c>
      <c r="I101">
        <v>11.72</v>
      </c>
      <c r="J101">
        <v>5.26</v>
      </c>
      <c r="K101">
        <v>0.68</v>
      </c>
      <c r="L101">
        <v>0.252</v>
      </c>
      <c r="M101">
        <v>0.751</v>
      </c>
      <c r="N101">
        <v>0.32900000000000001</v>
      </c>
      <c r="O101">
        <v>6.9000000000000006E-2</v>
      </c>
      <c r="P101">
        <v>95.9</v>
      </c>
      <c r="Q101">
        <v>3.18</v>
      </c>
      <c r="R101" t="s">
        <v>382</v>
      </c>
      <c r="S101">
        <v>3.5</v>
      </c>
      <c r="T101">
        <v>4.38</v>
      </c>
      <c r="U101">
        <v>5.7</v>
      </c>
    </row>
    <row r="102" spans="1:21" x14ac:dyDescent="0.45">
      <c r="A102" t="s">
        <v>272</v>
      </c>
      <c r="B102" t="s">
        <v>61</v>
      </c>
      <c r="C102">
        <v>18</v>
      </c>
      <c r="D102">
        <v>20</v>
      </c>
      <c r="E102">
        <v>9</v>
      </c>
      <c r="F102">
        <v>78</v>
      </c>
      <c r="G102">
        <v>45</v>
      </c>
      <c r="H102">
        <v>278.2</v>
      </c>
      <c r="I102">
        <v>9.4</v>
      </c>
      <c r="J102">
        <v>3.07</v>
      </c>
      <c r="K102">
        <v>0.74</v>
      </c>
      <c r="L102">
        <v>0.29299999999999998</v>
      </c>
      <c r="M102">
        <v>0.71499999999999997</v>
      </c>
      <c r="N102">
        <v>0.51</v>
      </c>
      <c r="O102">
        <v>0.107</v>
      </c>
      <c r="P102">
        <v>94.6</v>
      </c>
      <c r="Q102">
        <v>3.62</v>
      </c>
      <c r="R102" t="s">
        <v>382</v>
      </c>
      <c r="S102">
        <v>3.43</v>
      </c>
      <c r="T102">
        <v>3.61</v>
      </c>
      <c r="U102">
        <v>5.6</v>
      </c>
    </row>
    <row r="103" spans="1:21" x14ac:dyDescent="0.45">
      <c r="A103" t="s">
        <v>269</v>
      </c>
      <c r="B103" t="s">
        <v>55</v>
      </c>
      <c r="C103">
        <v>15</v>
      </c>
      <c r="D103">
        <v>19</v>
      </c>
      <c r="E103">
        <v>0</v>
      </c>
      <c r="F103">
        <v>62</v>
      </c>
      <c r="G103">
        <v>62</v>
      </c>
      <c r="H103">
        <v>321</v>
      </c>
      <c r="I103">
        <v>9.5</v>
      </c>
      <c r="J103">
        <v>3.48</v>
      </c>
      <c r="K103">
        <v>1.04</v>
      </c>
      <c r="L103">
        <v>0.30099999999999999</v>
      </c>
      <c r="M103">
        <v>0.72599999999999998</v>
      </c>
      <c r="N103">
        <v>0.36599999999999999</v>
      </c>
      <c r="O103">
        <v>0.10299999999999999</v>
      </c>
      <c r="P103">
        <v>93.8</v>
      </c>
      <c r="Q103">
        <v>4.1500000000000004</v>
      </c>
      <c r="R103" t="s">
        <v>382</v>
      </c>
      <c r="S103">
        <v>3.96</v>
      </c>
      <c r="T103">
        <v>4.2300000000000004</v>
      </c>
      <c r="U103">
        <v>5.6</v>
      </c>
    </row>
    <row r="104" spans="1:21" x14ac:dyDescent="0.45">
      <c r="A104" t="s">
        <v>596</v>
      </c>
      <c r="B104" t="s">
        <v>51</v>
      </c>
      <c r="C104">
        <v>27</v>
      </c>
      <c r="D104">
        <v>33</v>
      </c>
      <c r="E104">
        <v>6</v>
      </c>
      <c r="F104">
        <v>271</v>
      </c>
      <c r="G104">
        <v>35</v>
      </c>
      <c r="H104">
        <v>401</v>
      </c>
      <c r="I104">
        <v>10.01</v>
      </c>
      <c r="J104">
        <v>2.69</v>
      </c>
      <c r="K104">
        <v>1.19</v>
      </c>
      <c r="L104">
        <v>0.28399999999999997</v>
      </c>
      <c r="M104">
        <v>0.75800000000000001</v>
      </c>
      <c r="N104">
        <v>0.36799999999999999</v>
      </c>
      <c r="O104">
        <v>0.12</v>
      </c>
      <c r="P104">
        <v>93.3</v>
      </c>
      <c r="Q104">
        <v>3.66</v>
      </c>
      <c r="R104" t="s">
        <v>382</v>
      </c>
      <c r="S104">
        <v>3.79</v>
      </c>
      <c r="T104">
        <v>4</v>
      </c>
      <c r="U104">
        <v>5.6</v>
      </c>
    </row>
    <row r="105" spans="1:21" x14ac:dyDescent="0.45">
      <c r="A105" t="s">
        <v>318</v>
      </c>
      <c r="B105" t="s">
        <v>22</v>
      </c>
      <c r="C105">
        <v>25</v>
      </c>
      <c r="D105">
        <v>12</v>
      </c>
      <c r="E105">
        <v>0</v>
      </c>
      <c r="F105">
        <v>109</v>
      </c>
      <c r="G105">
        <v>61</v>
      </c>
      <c r="H105">
        <v>422.2</v>
      </c>
      <c r="I105">
        <v>9.39</v>
      </c>
      <c r="J105">
        <v>2.68</v>
      </c>
      <c r="K105">
        <v>1.45</v>
      </c>
      <c r="L105">
        <v>0.27100000000000002</v>
      </c>
      <c r="M105">
        <v>0.77900000000000003</v>
      </c>
      <c r="N105">
        <v>0.313</v>
      </c>
      <c r="O105">
        <v>0.121</v>
      </c>
      <c r="P105">
        <v>90.9</v>
      </c>
      <c r="Q105">
        <v>3.79</v>
      </c>
      <c r="R105" t="s">
        <v>382</v>
      </c>
      <c r="S105">
        <v>4.1500000000000004</v>
      </c>
      <c r="T105">
        <v>4.2699999999999996</v>
      </c>
      <c r="U105">
        <v>5.6</v>
      </c>
    </row>
    <row r="106" spans="1:21" x14ac:dyDescent="0.45">
      <c r="A106" t="s">
        <v>593</v>
      </c>
      <c r="B106" t="s">
        <v>58</v>
      </c>
      <c r="C106">
        <v>40</v>
      </c>
      <c r="D106">
        <v>22</v>
      </c>
      <c r="E106">
        <v>1</v>
      </c>
      <c r="F106">
        <v>262</v>
      </c>
      <c r="G106">
        <v>41</v>
      </c>
      <c r="H106">
        <v>479.2</v>
      </c>
      <c r="I106">
        <v>7.6</v>
      </c>
      <c r="J106">
        <v>2.42</v>
      </c>
      <c r="K106">
        <v>1.05</v>
      </c>
      <c r="L106">
        <v>0.28899999999999998</v>
      </c>
      <c r="M106">
        <v>0.73499999999999999</v>
      </c>
      <c r="N106">
        <v>0.441</v>
      </c>
      <c r="O106">
        <v>0.11899999999999999</v>
      </c>
      <c r="P106">
        <v>86.5</v>
      </c>
      <c r="Q106">
        <v>3.45</v>
      </c>
      <c r="R106" t="s">
        <v>382</v>
      </c>
      <c r="S106">
        <v>3.9</v>
      </c>
      <c r="T106">
        <v>4.03</v>
      </c>
      <c r="U106">
        <v>5.6</v>
      </c>
    </row>
    <row r="107" spans="1:21" x14ac:dyDescent="0.45">
      <c r="A107" t="s">
        <v>349</v>
      </c>
      <c r="B107" t="s">
        <v>46</v>
      </c>
      <c r="C107">
        <v>25</v>
      </c>
      <c r="D107">
        <v>26</v>
      </c>
      <c r="E107">
        <v>0</v>
      </c>
      <c r="F107">
        <v>102</v>
      </c>
      <c r="G107">
        <v>91</v>
      </c>
      <c r="H107">
        <v>500.2</v>
      </c>
      <c r="I107">
        <v>8.0500000000000007</v>
      </c>
      <c r="J107">
        <v>3.34</v>
      </c>
      <c r="K107">
        <v>1.1100000000000001</v>
      </c>
      <c r="L107">
        <v>0.30099999999999999</v>
      </c>
      <c r="M107">
        <v>0.749</v>
      </c>
      <c r="N107">
        <v>0.501</v>
      </c>
      <c r="O107">
        <v>0.13900000000000001</v>
      </c>
      <c r="P107">
        <v>91.6</v>
      </c>
      <c r="Q107">
        <v>4.1500000000000004</v>
      </c>
      <c r="R107" t="s">
        <v>382</v>
      </c>
      <c r="S107">
        <v>4.32</v>
      </c>
      <c r="T107">
        <v>4.16</v>
      </c>
      <c r="U107">
        <v>5.5</v>
      </c>
    </row>
    <row r="108" spans="1:21" x14ac:dyDescent="0.45">
      <c r="A108" t="s">
        <v>594</v>
      </c>
      <c r="B108" t="s">
        <v>65</v>
      </c>
      <c r="C108">
        <v>26</v>
      </c>
      <c r="D108">
        <v>31</v>
      </c>
      <c r="E108">
        <v>15</v>
      </c>
      <c r="F108">
        <v>670</v>
      </c>
      <c r="G108">
        <v>0</v>
      </c>
      <c r="H108">
        <v>577.1</v>
      </c>
      <c r="I108">
        <v>11.44</v>
      </c>
      <c r="J108">
        <v>5.28</v>
      </c>
      <c r="K108">
        <v>0.72</v>
      </c>
      <c r="L108">
        <v>0.30099999999999999</v>
      </c>
      <c r="M108">
        <v>0.71</v>
      </c>
      <c r="N108">
        <v>0.47299999999999998</v>
      </c>
      <c r="O108">
        <v>0.104</v>
      </c>
      <c r="P108">
        <v>96.2</v>
      </c>
      <c r="Q108">
        <v>3.82</v>
      </c>
      <c r="R108" t="s">
        <v>382</v>
      </c>
      <c r="S108">
        <v>3.64</v>
      </c>
      <c r="T108">
        <v>3.83</v>
      </c>
      <c r="U108">
        <v>5.5</v>
      </c>
    </row>
    <row r="109" spans="1:21" x14ac:dyDescent="0.45">
      <c r="A109" t="s">
        <v>599</v>
      </c>
      <c r="B109" t="s">
        <v>46</v>
      </c>
      <c r="C109">
        <v>21</v>
      </c>
      <c r="D109">
        <v>19</v>
      </c>
      <c r="E109">
        <v>65</v>
      </c>
      <c r="F109">
        <v>370</v>
      </c>
      <c r="G109">
        <v>0</v>
      </c>
      <c r="H109">
        <v>359.2</v>
      </c>
      <c r="I109">
        <v>12.44</v>
      </c>
      <c r="J109">
        <v>3.45</v>
      </c>
      <c r="K109">
        <v>1.28</v>
      </c>
      <c r="L109">
        <v>0.28100000000000003</v>
      </c>
      <c r="M109">
        <v>0.79300000000000004</v>
      </c>
      <c r="N109">
        <v>0.378</v>
      </c>
      <c r="O109">
        <v>0.14099999999999999</v>
      </c>
      <c r="P109">
        <v>93.7</v>
      </c>
      <c r="Q109">
        <v>3.43</v>
      </c>
      <c r="R109" t="s">
        <v>382</v>
      </c>
      <c r="S109">
        <v>3.63</v>
      </c>
      <c r="T109">
        <v>3.43</v>
      </c>
      <c r="U109">
        <v>5.3</v>
      </c>
    </row>
    <row r="110" spans="1:21" x14ac:dyDescent="0.45">
      <c r="A110" t="s">
        <v>592</v>
      </c>
      <c r="B110" t="s">
        <v>63</v>
      </c>
      <c r="C110">
        <v>22</v>
      </c>
      <c r="D110">
        <v>22</v>
      </c>
      <c r="E110">
        <v>0</v>
      </c>
      <c r="F110">
        <v>71</v>
      </c>
      <c r="G110">
        <v>68</v>
      </c>
      <c r="H110">
        <v>349.1</v>
      </c>
      <c r="I110">
        <v>8.94</v>
      </c>
      <c r="J110">
        <v>1.88</v>
      </c>
      <c r="K110">
        <v>1.47</v>
      </c>
      <c r="L110">
        <v>0.28899999999999998</v>
      </c>
      <c r="M110">
        <v>0.69499999999999995</v>
      </c>
      <c r="N110">
        <v>0.41899999999999998</v>
      </c>
      <c r="O110">
        <v>0.151</v>
      </c>
      <c r="P110">
        <v>94.3</v>
      </c>
      <c r="Q110">
        <v>4.38</v>
      </c>
      <c r="R110" t="s">
        <v>382</v>
      </c>
      <c r="S110">
        <v>4.05</v>
      </c>
      <c r="T110">
        <v>3.91</v>
      </c>
      <c r="U110">
        <v>5.2</v>
      </c>
    </row>
    <row r="111" spans="1:21" x14ac:dyDescent="0.45">
      <c r="A111" t="s">
        <v>597</v>
      </c>
      <c r="B111" t="s">
        <v>81</v>
      </c>
      <c r="C111">
        <v>33</v>
      </c>
      <c r="D111">
        <v>30</v>
      </c>
      <c r="E111">
        <v>47</v>
      </c>
      <c r="F111">
        <v>462</v>
      </c>
      <c r="G111">
        <v>3</v>
      </c>
      <c r="H111">
        <v>461.1</v>
      </c>
      <c r="I111">
        <v>11.35</v>
      </c>
      <c r="J111">
        <v>4.16</v>
      </c>
      <c r="K111">
        <v>1.01</v>
      </c>
      <c r="L111">
        <v>0.318</v>
      </c>
      <c r="M111">
        <v>0.73099999999999998</v>
      </c>
      <c r="N111">
        <v>0.45500000000000002</v>
      </c>
      <c r="O111">
        <v>0.127</v>
      </c>
      <c r="P111">
        <v>96.1</v>
      </c>
      <c r="Q111">
        <v>4.12</v>
      </c>
      <c r="R111" t="s">
        <v>382</v>
      </c>
      <c r="S111">
        <v>3.61</v>
      </c>
      <c r="T111">
        <v>3.63</v>
      </c>
      <c r="U111">
        <v>5.2</v>
      </c>
    </row>
    <row r="112" spans="1:21" x14ac:dyDescent="0.45">
      <c r="A112" t="s">
        <v>595</v>
      </c>
      <c r="B112" t="s">
        <v>97</v>
      </c>
      <c r="C112">
        <v>20</v>
      </c>
      <c r="D112">
        <v>26</v>
      </c>
      <c r="E112">
        <v>0</v>
      </c>
      <c r="F112">
        <v>72</v>
      </c>
      <c r="G112">
        <v>68</v>
      </c>
      <c r="H112">
        <v>378.2</v>
      </c>
      <c r="I112">
        <v>9.39</v>
      </c>
      <c r="J112">
        <v>3.3</v>
      </c>
      <c r="K112">
        <v>1.33</v>
      </c>
      <c r="L112">
        <v>0.23200000000000001</v>
      </c>
      <c r="M112">
        <v>0.747</v>
      </c>
      <c r="N112">
        <v>0.32400000000000001</v>
      </c>
      <c r="O112">
        <v>0.11799999999999999</v>
      </c>
      <c r="P112">
        <v>92.4</v>
      </c>
      <c r="Q112">
        <v>3.8</v>
      </c>
      <c r="R112" t="s">
        <v>382</v>
      </c>
      <c r="S112">
        <v>4.16</v>
      </c>
      <c r="T112">
        <v>4.2300000000000004</v>
      </c>
      <c r="U112">
        <v>5.0999999999999996</v>
      </c>
    </row>
    <row r="113" spans="1:21" x14ac:dyDescent="0.45">
      <c r="A113" t="s">
        <v>275</v>
      </c>
      <c r="B113" t="s">
        <v>26</v>
      </c>
      <c r="C113">
        <v>33</v>
      </c>
      <c r="D113">
        <v>38</v>
      </c>
      <c r="E113">
        <v>1</v>
      </c>
      <c r="F113">
        <v>138</v>
      </c>
      <c r="G113">
        <v>126</v>
      </c>
      <c r="H113">
        <v>655.20000000000005</v>
      </c>
      <c r="I113">
        <v>9.06</v>
      </c>
      <c r="J113">
        <v>3.38</v>
      </c>
      <c r="K113">
        <v>1.61</v>
      </c>
      <c r="L113">
        <v>0.30299999999999999</v>
      </c>
      <c r="M113">
        <v>0.73199999999999998</v>
      </c>
      <c r="N113">
        <v>0.44700000000000001</v>
      </c>
      <c r="O113">
        <v>0.182</v>
      </c>
      <c r="P113">
        <v>94.5</v>
      </c>
      <c r="Q113">
        <v>4.63</v>
      </c>
      <c r="R113" t="s">
        <v>382</v>
      </c>
      <c r="S113">
        <v>4.74</v>
      </c>
      <c r="T113">
        <v>4.1399999999999997</v>
      </c>
      <c r="U113">
        <v>5</v>
      </c>
    </row>
    <row r="114" spans="1:21" x14ac:dyDescent="0.45">
      <c r="A114" t="s">
        <v>643</v>
      </c>
      <c r="B114" t="s">
        <v>63</v>
      </c>
      <c r="C114">
        <v>14</v>
      </c>
      <c r="D114">
        <v>13</v>
      </c>
      <c r="E114">
        <v>0</v>
      </c>
      <c r="F114">
        <v>61</v>
      </c>
      <c r="G114">
        <v>61</v>
      </c>
      <c r="H114">
        <v>311</v>
      </c>
      <c r="I114">
        <v>8.9700000000000006</v>
      </c>
      <c r="J114">
        <v>1.82</v>
      </c>
      <c r="K114">
        <v>1.42</v>
      </c>
      <c r="L114">
        <v>0.28199999999999997</v>
      </c>
      <c r="M114">
        <v>0.76800000000000002</v>
      </c>
      <c r="N114">
        <v>0.32400000000000001</v>
      </c>
      <c r="O114">
        <v>0.115</v>
      </c>
      <c r="P114">
        <v>91.9</v>
      </c>
      <c r="Q114">
        <v>3.7</v>
      </c>
      <c r="R114" t="s">
        <v>382</v>
      </c>
      <c r="S114">
        <v>3.96</v>
      </c>
      <c r="T114">
        <v>4.1500000000000004</v>
      </c>
      <c r="U114">
        <v>5</v>
      </c>
    </row>
    <row r="115" spans="1:21" x14ac:dyDescent="0.45">
      <c r="A115" t="s">
        <v>1974</v>
      </c>
      <c r="B115" t="s">
        <v>40</v>
      </c>
      <c r="C115">
        <v>10</v>
      </c>
      <c r="D115">
        <v>11</v>
      </c>
      <c r="E115">
        <v>63</v>
      </c>
      <c r="F115">
        <v>197</v>
      </c>
      <c r="G115">
        <v>0</v>
      </c>
      <c r="H115">
        <v>204</v>
      </c>
      <c r="I115">
        <v>11.25</v>
      </c>
      <c r="J115">
        <v>2.87</v>
      </c>
      <c r="K115">
        <v>0.75</v>
      </c>
      <c r="L115">
        <v>0.29699999999999999</v>
      </c>
      <c r="M115">
        <v>0.74</v>
      </c>
      <c r="N115">
        <v>0.38300000000000001</v>
      </c>
      <c r="O115">
        <v>8.1000000000000003E-2</v>
      </c>
      <c r="P115">
        <v>96.6</v>
      </c>
      <c r="Q115">
        <v>2.96</v>
      </c>
      <c r="R115" t="s">
        <v>382</v>
      </c>
      <c r="S115">
        <v>2.83</v>
      </c>
      <c r="T115">
        <v>3.47</v>
      </c>
      <c r="U115">
        <v>4.9000000000000004</v>
      </c>
    </row>
    <row r="116" spans="1:21" x14ac:dyDescent="0.45">
      <c r="A116" t="s">
        <v>598</v>
      </c>
      <c r="B116" t="s">
        <v>20</v>
      </c>
      <c r="C116">
        <v>38</v>
      </c>
      <c r="D116">
        <v>25</v>
      </c>
      <c r="E116">
        <v>13</v>
      </c>
      <c r="F116">
        <v>311</v>
      </c>
      <c r="G116">
        <v>42</v>
      </c>
      <c r="H116">
        <v>554.1</v>
      </c>
      <c r="I116">
        <v>8.3000000000000007</v>
      </c>
      <c r="J116">
        <v>3.65</v>
      </c>
      <c r="K116">
        <v>1.01</v>
      </c>
      <c r="L116">
        <v>0.313</v>
      </c>
      <c r="M116">
        <v>0.70299999999999996</v>
      </c>
      <c r="N116">
        <v>0.41899999999999998</v>
      </c>
      <c r="O116">
        <v>0.108</v>
      </c>
      <c r="P116">
        <v>92.3</v>
      </c>
      <c r="Q116">
        <v>4.42</v>
      </c>
      <c r="R116" t="s">
        <v>382</v>
      </c>
      <c r="S116">
        <v>4.05</v>
      </c>
      <c r="T116">
        <v>4.37</v>
      </c>
      <c r="U116">
        <v>4.7</v>
      </c>
    </row>
    <row r="117" spans="1:21" x14ac:dyDescent="0.45">
      <c r="A117" t="s">
        <v>345</v>
      </c>
      <c r="B117" t="s">
        <v>76</v>
      </c>
      <c r="C117">
        <v>15</v>
      </c>
      <c r="D117">
        <v>18</v>
      </c>
      <c r="E117">
        <v>7</v>
      </c>
      <c r="F117">
        <v>120</v>
      </c>
      <c r="G117">
        <v>23</v>
      </c>
      <c r="H117">
        <v>274.2</v>
      </c>
      <c r="I117">
        <v>10.19</v>
      </c>
      <c r="J117">
        <v>3.21</v>
      </c>
      <c r="K117">
        <v>0.98</v>
      </c>
      <c r="L117">
        <v>0.28699999999999998</v>
      </c>
      <c r="M117">
        <v>0.753</v>
      </c>
      <c r="N117">
        <v>0.434</v>
      </c>
      <c r="O117">
        <v>0.12</v>
      </c>
      <c r="P117">
        <v>95</v>
      </c>
      <c r="Q117">
        <v>3.37</v>
      </c>
      <c r="R117" t="s">
        <v>382</v>
      </c>
      <c r="S117">
        <v>3.57</v>
      </c>
      <c r="T117">
        <v>3.66</v>
      </c>
      <c r="U117">
        <v>4.5</v>
      </c>
    </row>
    <row r="118" spans="1:21" x14ac:dyDescent="0.45">
      <c r="A118" t="s">
        <v>342</v>
      </c>
      <c r="B118" t="s">
        <v>35</v>
      </c>
      <c r="C118">
        <v>30</v>
      </c>
      <c r="D118">
        <v>29</v>
      </c>
      <c r="E118">
        <v>0</v>
      </c>
      <c r="F118">
        <v>130</v>
      </c>
      <c r="G118">
        <v>86</v>
      </c>
      <c r="H118">
        <v>503</v>
      </c>
      <c r="I118">
        <v>7.28</v>
      </c>
      <c r="J118">
        <v>3.1</v>
      </c>
      <c r="K118">
        <v>1.4</v>
      </c>
      <c r="L118">
        <v>0.3</v>
      </c>
      <c r="M118">
        <v>0.70199999999999996</v>
      </c>
      <c r="N118">
        <v>0.42599999999999999</v>
      </c>
      <c r="O118">
        <v>0.13900000000000001</v>
      </c>
      <c r="P118">
        <v>91.5</v>
      </c>
      <c r="Q118">
        <v>4.9000000000000004</v>
      </c>
      <c r="R118" t="s">
        <v>382</v>
      </c>
      <c r="S118">
        <v>4.6900000000000004</v>
      </c>
      <c r="T118">
        <v>4.5</v>
      </c>
      <c r="U118">
        <v>4.5</v>
      </c>
    </row>
    <row r="119" spans="1:21" x14ac:dyDescent="0.45">
      <c r="A119" t="s">
        <v>1975</v>
      </c>
      <c r="B119" t="s">
        <v>91</v>
      </c>
      <c r="C119">
        <v>22</v>
      </c>
      <c r="D119">
        <v>21</v>
      </c>
      <c r="E119">
        <v>37</v>
      </c>
      <c r="F119">
        <v>321</v>
      </c>
      <c r="G119">
        <v>0</v>
      </c>
      <c r="H119">
        <v>307.10000000000002</v>
      </c>
      <c r="I119">
        <v>12.07</v>
      </c>
      <c r="J119">
        <v>5.21</v>
      </c>
      <c r="K119">
        <v>0.76</v>
      </c>
      <c r="L119">
        <v>0.32400000000000001</v>
      </c>
      <c r="M119">
        <v>0.72299999999999998</v>
      </c>
      <c r="N119">
        <v>0.497</v>
      </c>
      <c r="O119">
        <v>0.13700000000000001</v>
      </c>
      <c r="P119">
        <v>96.8</v>
      </c>
      <c r="Q119">
        <v>3.98</v>
      </c>
      <c r="R119" t="s">
        <v>382</v>
      </c>
      <c r="S119">
        <v>3.54</v>
      </c>
      <c r="T119">
        <v>3.47</v>
      </c>
      <c r="U119">
        <v>4.5</v>
      </c>
    </row>
    <row r="120" spans="1:21" x14ac:dyDescent="0.45">
      <c r="A120" t="s">
        <v>1976</v>
      </c>
      <c r="B120" t="s">
        <v>26</v>
      </c>
      <c r="C120">
        <v>19</v>
      </c>
      <c r="D120">
        <v>15</v>
      </c>
      <c r="E120">
        <v>99</v>
      </c>
      <c r="F120">
        <v>219</v>
      </c>
      <c r="G120">
        <v>0</v>
      </c>
      <c r="H120">
        <v>219</v>
      </c>
      <c r="I120">
        <v>11.26</v>
      </c>
      <c r="J120">
        <v>3.45</v>
      </c>
      <c r="K120">
        <v>0.95</v>
      </c>
      <c r="L120">
        <v>0.26900000000000002</v>
      </c>
      <c r="M120">
        <v>0.81799999999999995</v>
      </c>
      <c r="N120">
        <v>0.44</v>
      </c>
      <c r="O120">
        <v>0.111</v>
      </c>
      <c r="P120">
        <v>96.8</v>
      </c>
      <c r="Q120">
        <v>2.67</v>
      </c>
      <c r="R120" t="s">
        <v>382</v>
      </c>
      <c r="S120">
        <v>3.36</v>
      </c>
      <c r="T120">
        <v>3.56</v>
      </c>
      <c r="U120">
        <v>4.2</v>
      </c>
    </row>
    <row r="121" spans="1:21" x14ac:dyDescent="0.45">
      <c r="A121" t="s">
        <v>1977</v>
      </c>
      <c r="B121" t="s">
        <v>32</v>
      </c>
      <c r="C121">
        <v>15</v>
      </c>
      <c r="D121">
        <v>16</v>
      </c>
      <c r="E121">
        <v>5</v>
      </c>
      <c r="F121">
        <v>298</v>
      </c>
      <c r="G121">
        <v>0</v>
      </c>
      <c r="H121">
        <v>279.2</v>
      </c>
      <c r="I121">
        <v>10.17</v>
      </c>
      <c r="J121">
        <v>4.25</v>
      </c>
      <c r="K121">
        <v>0.61</v>
      </c>
      <c r="L121">
        <v>0.30499999999999999</v>
      </c>
      <c r="M121">
        <v>0.69199999999999995</v>
      </c>
      <c r="N121">
        <v>0.66</v>
      </c>
      <c r="O121">
        <v>0.151</v>
      </c>
      <c r="P121">
        <v>94.1</v>
      </c>
      <c r="Q121">
        <v>3.89</v>
      </c>
      <c r="R121" t="s">
        <v>382</v>
      </c>
      <c r="S121">
        <v>3.4</v>
      </c>
      <c r="T121">
        <v>3.31</v>
      </c>
      <c r="U121">
        <v>4.2</v>
      </c>
    </row>
    <row r="122" spans="1:21" x14ac:dyDescent="0.45">
      <c r="A122" t="s">
        <v>602</v>
      </c>
      <c r="B122" t="s">
        <v>18</v>
      </c>
      <c r="C122">
        <v>23</v>
      </c>
      <c r="D122">
        <v>35</v>
      </c>
      <c r="E122">
        <v>1</v>
      </c>
      <c r="F122">
        <v>109</v>
      </c>
      <c r="G122">
        <v>81</v>
      </c>
      <c r="H122">
        <v>503.1</v>
      </c>
      <c r="I122">
        <v>6.6</v>
      </c>
      <c r="J122">
        <v>2.15</v>
      </c>
      <c r="K122">
        <v>1.23</v>
      </c>
      <c r="L122">
        <v>0.29399999999999998</v>
      </c>
      <c r="M122">
        <v>0.70099999999999996</v>
      </c>
      <c r="N122">
        <v>0.38400000000000001</v>
      </c>
      <c r="O122">
        <v>0.111</v>
      </c>
      <c r="P122">
        <v>91.1</v>
      </c>
      <c r="Q122">
        <v>4.42</v>
      </c>
      <c r="R122" t="s">
        <v>382</v>
      </c>
      <c r="S122">
        <v>4.3499999999999996</v>
      </c>
      <c r="T122">
        <v>4.6100000000000003</v>
      </c>
      <c r="U122">
        <v>4.2</v>
      </c>
    </row>
    <row r="123" spans="1:21" x14ac:dyDescent="0.45">
      <c r="A123" t="s">
        <v>351</v>
      </c>
      <c r="B123" t="s">
        <v>134</v>
      </c>
      <c r="C123">
        <v>17</v>
      </c>
      <c r="D123">
        <v>11</v>
      </c>
      <c r="E123">
        <v>0</v>
      </c>
      <c r="F123">
        <v>49</v>
      </c>
      <c r="G123">
        <v>48</v>
      </c>
      <c r="H123">
        <v>270.10000000000002</v>
      </c>
      <c r="I123">
        <v>7.06</v>
      </c>
      <c r="J123">
        <v>2.73</v>
      </c>
      <c r="K123">
        <v>0.97</v>
      </c>
      <c r="L123">
        <v>0.28899999999999998</v>
      </c>
      <c r="M123">
        <v>0.746</v>
      </c>
      <c r="N123">
        <v>0.502</v>
      </c>
      <c r="O123">
        <v>0.13600000000000001</v>
      </c>
      <c r="P123">
        <v>92.8</v>
      </c>
      <c r="Q123">
        <v>3.7</v>
      </c>
      <c r="R123" t="s">
        <v>382</v>
      </c>
      <c r="S123">
        <v>4.09</v>
      </c>
      <c r="T123">
        <v>4.1399999999999997</v>
      </c>
      <c r="U123">
        <v>4.2</v>
      </c>
    </row>
    <row r="124" spans="1:21" x14ac:dyDescent="0.45">
      <c r="A124" t="s">
        <v>1727</v>
      </c>
      <c r="B124" t="s">
        <v>72</v>
      </c>
      <c r="C124">
        <v>13</v>
      </c>
      <c r="D124">
        <v>18</v>
      </c>
      <c r="E124">
        <v>43</v>
      </c>
      <c r="F124">
        <v>176</v>
      </c>
      <c r="G124">
        <v>2</v>
      </c>
      <c r="H124">
        <v>166.2</v>
      </c>
      <c r="I124">
        <v>12.91</v>
      </c>
      <c r="J124">
        <v>4.0999999999999996</v>
      </c>
      <c r="K124">
        <v>0.7</v>
      </c>
      <c r="L124">
        <v>0.32400000000000001</v>
      </c>
      <c r="M124">
        <v>0.71099999999999997</v>
      </c>
      <c r="N124">
        <v>0.45800000000000002</v>
      </c>
      <c r="O124">
        <v>0.10299999999999999</v>
      </c>
      <c r="P124">
        <v>98.2</v>
      </c>
      <c r="Q124">
        <v>3.46</v>
      </c>
      <c r="R124" t="s">
        <v>382</v>
      </c>
      <c r="S124">
        <v>2.84</v>
      </c>
      <c r="T124">
        <v>3.15</v>
      </c>
      <c r="U124">
        <v>4.0999999999999996</v>
      </c>
    </row>
    <row r="125" spans="1:21" x14ac:dyDescent="0.45">
      <c r="A125" t="s">
        <v>601</v>
      </c>
      <c r="B125" t="s">
        <v>55</v>
      </c>
      <c r="C125">
        <v>19</v>
      </c>
      <c r="D125">
        <v>24</v>
      </c>
      <c r="E125">
        <v>0</v>
      </c>
      <c r="F125">
        <v>71</v>
      </c>
      <c r="G125">
        <v>67</v>
      </c>
      <c r="H125">
        <v>355.1</v>
      </c>
      <c r="I125">
        <v>9.35</v>
      </c>
      <c r="J125">
        <v>3.09</v>
      </c>
      <c r="K125">
        <v>1.6</v>
      </c>
      <c r="L125">
        <v>0.29599999999999999</v>
      </c>
      <c r="M125">
        <v>0.72799999999999998</v>
      </c>
      <c r="N125">
        <v>0.38400000000000001</v>
      </c>
      <c r="O125">
        <v>0.14899999999999999</v>
      </c>
      <c r="P125">
        <v>93.9</v>
      </c>
      <c r="Q125">
        <v>4.76</v>
      </c>
      <c r="R125" t="s">
        <v>382</v>
      </c>
      <c r="S125">
        <v>4.62</v>
      </c>
      <c r="T125">
        <v>4.43</v>
      </c>
      <c r="U125">
        <v>4.0999999999999996</v>
      </c>
    </row>
    <row r="126" spans="1:21" x14ac:dyDescent="0.45">
      <c r="A126" t="s">
        <v>1978</v>
      </c>
      <c r="B126" t="s">
        <v>63</v>
      </c>
      <c r="C126">
        <v>21</v>
      </c>
      <c r="D126">
        <v>9</v>
      </c>
      <c r="E126">
        <v>1</v>
      </c>
      <c r="F126">
        <v>292</v>
      </c>
      <c r="G126">
        <v>0</v>
      </c>
      <c r="H126">
        <v>275.2</v>
      </c>
      <c r="I126">
        <v>9.73</v>
      </c>
      <c r="J126">
        <v>2.78</v>
      </c>
      <c r="K126">
        <v>0.91</v>
      </c>
      <c r="L126">
        <v>0.28299999999999997</v>
      </c>
      <c r="M126">
        <v>0.76100000000000001</v>
      </c>
      <c r="N126">
        <v>0.312</v>
      </c>
      <c r="O126">
        <v>8.1000000000000003E-2</v>
      </c>
      <c r="P126">
        <v>91.5</v>
      </c>
      <c r="Q126">
        <v>3.17</v>
      </c>
      <c r="R126" t="s">
        <v>382</v>
      </c>
      <c r="S126">
        <v>3.27</v>
      </c>
      <c r="T126">
        <v>3.86</v>
      </c>
      <c r="U126">
        <v>4</v>
      </c>
    </row>
    <row r="127" spans="1:21" x14ac:dyDescent="0.45">
      <c r="A127" t="s">
        <v>306</v>
      </c>
      <c r="B127" t="s">
        <v>58</v>
      </c>
      <c r="C127">
        <v>9</v>
      </c>
      <c r="D127">
        <v>21</v>
      </c>
      <c r="E127">
        <v>0</v>
      </c>
      <c r="F127">
        <v>50</v>
      </c>
      <c r="G127">
        <v>50</v>
      </c>
      <c r="H127">
        <v>258.10000000000002</v>
      </c>
      <c r="I127">
        <v>12.05</v>
      </c>
      <c r="J127">
        <v>3.66</v>
      </c>
      <c r="K127">
        <v>1.57</v>
      </c>
      <c r="L127">
        <v>0.312</v>
      </c>
      <c r="M127">
        <v>0.74199999999999999</v>
      </c>
      <c r="N127">
        <v>0.32500000000000001</v>
      </c>
      <c r="O127">
        <v>0.14899999999999999</v>
      </c>
      <c r="P127">
        <v>98.8</v>
      </c>
      <c r="Q127">
        <v>4.5999999999999996</v>
      </c>
      <c r="R127" t="s">
        <v>382</v>
      </c>
      <c r="S127">
        <v>4.25</v>
      </c>
      <c r="T127">
        <v>3.81</v>
      </c>
      <c r="U127">
        <v>4</v>
      </c>
    </row>
    <row r="128" spans="1:21" x14ac:dyDescent="0.45">
      <c r="A128" t="s">
        <v>274</v>
      </c>
      <c r="B128" t="s">
        <v>61</v>
      </c>
      <c r="C128">
        <v>10</v>
      </c>
      <c r="D128">
        <v>15</v>
      </c>
      <c r="E128">
        <v>0</v>
      </c>
      <c r="F128">
        <v>58</v>
      </c>
      <c r="G128">
        <v>41</v>
      </c>
      <c r="H128">
        <v>236</v>
      </c>
      <c r="I128">
        <v>9.31</v>
      </c>
      <c r="J128">
        <v>2.97</v>
      </c>
      <c r="K128">
        <v>1.1399999999999999</v>
      </c>
      <c r="L128">
        <v>0.28699999999999998</v>
      </c>
      <c r="M128">
        <v>0.70799999999999996</v>
      </c>
      <c r="N128">
        <v>0.33700000000000002</v>
      </c>
      <c r="O128">
        <v>9.6000000000000002E-2</v>
      </c>
      <c r="P128">
        <v>94.1</v>
      </c>
      <c r="Q128">
        <v>4.2699999999999996</v>
      </c>
      <c r="R128" t="s">
        <v>382</v>
      </c>
      <c r="S128">
        <v>3.88</v>
      </c>
      <c r="T128">
        <v>4.3099999999999996</v>
      </c>
      <c r="U128">
        <v>4</v>
      </c>
    </row>
    <row r="129" spans="1:21" x14ac:dyDescent="0.45">
      <c r="A129" t="s">
        <v>600</v>
      </c>
      <c r="B129" t="s">
        <v>72</v>
      </c>
      <c r="C129">
        <v>25</v>
      </c>
      <c r="D129">
        <v>22</v>
      </c>
      <c r="E129">
        <v>8</v>
      </c>
      <c r="F129">
        <v>291</v>
      </c>
      <c r="G129">
        <v>7</v>
      </c>
      <c r="H129">
        <v>384.1</v>
      </c>
      <c r="I129">
        <v>9.32</v>
      </c>
      <c r="J129">
        <v>2.41</v>
      </c>
      <c r="K129">
        <v>1.26</v>
      </c>
      <c r="L129">
        <v>0.27500000000000002</v>
      </c>
      <c r="M129">
        <v>0.72099999999999997</v>
      </c>
      <c r="N129">
        <v>0.35799999999999998</v>
      </c>
      <c r="O129">
        <v>0.12</v>
      </c>
      <c r="P129">
        <v>93.8</v>
      </c>
      <c r="Q129">
        <v>3.89</v>
      </c>
      <c r="R129" t="s">
        <v>382</v>
      </c>
      <c r="S129">
        <v>3.84</v>
      </c>
      <c r="T129">
        <v>4.04</v>
      </c>
      <c r="U129">
        <v>3.9</v>
      </c>
    </row>
    <row r="130" spans="1:21" x14ac:dyDescent="0.45">
      <c r="A130" t="s">
        <v>1980</v>
      </c>
      <c r="B130" t="s">
        <v>28</v>
      </c>
      <c r="C130">
        <v>11</v>
      </c>
      <c r="D130">
        <v>11</v>
      </c>
      <c r="E130">
        <v>32</v>
      </c>
      <c r="F130">
        <v>191</v>
      </c>
      <c r="G130">
        <v>1</v>
      </c>
      <c r="H130">
        <v>200.1</v>
      </c>
      <c r="I130">
        <v>10.38</v>
      </c>
      <c r="J130">
        <v>3.32</v>
      </c>
      <c r="K130">
        <v>0.76</v>
      </c>
      <c r="L130">
        <v>0.26700000000000002</v>
      </c>
      <c r="M130">
        <v>0.71399999999999997</v>
      </c>
      <c r="N130">
        <v>0.432</v>
      </c>
      <c r="O130">
        <v>9.7000000000000003E-2</v>
      </c>
      <c r="P130">
        <v>95</v>
      </c>
      <c r="Q130">
        <v>3.28</v>
      </c>
      <c r="R130" t="s">
        <v>382</v>
      </c>
      <c r="S130">
        <v>3.33</v>
      </c>
      <c r="T130">
        <v>3.68</v>
      </c>
      <c r="U130">
        <v>3.9</v>
      </c>
    </row>
    <row r="131" spans="1:21" x14ac:dyDescent="0.45">
      <c r="A131" t="s">
        <v>1979</v>
      </c>
      <c r="B131" t="s">
        <v>119</v>
      </c>
      <c r="C131">
        <v>22</v>
      </c>
      <c r="D131">
        <v>12</v>
      </c>
      <c r="E131">
        <v>42</v>
      </c>
      <c r="F131">
        <v>185</v>
      </c>
      <c r="G131">
        <v>0</v>
      </c>
      <c r="H131">
        <v>208.1</v>
      </c>
      <c r="I131">
        <v>10.67</v>
      </c>
      <c r="J131">
        <v>3.67</v>
      </c>
      <c r="K131">
        <v>0.86</v>
      </c>
      <c r="L131">
        <v>0.249</v>
      </c>
      <c r="M131">
        <v>0.78</v>
      </c>
      <c r="N131">
        <v>0.38500000000000001</v>
      </c>
      <c r="O131">
        <v>9.4E-2</v>
      </c>
      <c r="P131">
        <v>98.8</v>
      </c>
      <c r="Q131">
        <v>2.81</v>
      </c>
      <c r="R131" t="s">
        <v>382</v>
      </c>
      <c r="S131">
        <v>3.31</v>
      </c>
      <c r="T131">
        <v>3.81</v>
      </c>
      <c r="U131">
        <v>3.9</v>
      </c>
    </row>
    <row r="132" spans="1:21" x14ac:dyDescent="0.45">
      <c r="A132" t="s">
        <v>285</v>
      </c>
      <c r="B132" t="s">
        <v>37</v>
      </c>
      <c r="C132">
        <v>19</v>
      </c>
      <c r="D132">
        <v>24</v>
      </c>
      <c r="E132">
        <v>0</v>
      </c>
      <c r="F132">
        <v>76</v>
      </c>
      <c r="G132">
        <v>72</v>
      </c>
      <c r="H132">
        <v>378</v>
      </c>
      <c r="I132">
        <v>6.86</v>
      </c>
      <c r="J132">
        <v>2.83</v>
      </c>
      <c r="K132">
        <v>1.05</v>
      </c>
      <c r="L132">
        <v>0.315</v>
      </c>
      <c r="M132">
        <v>0.70899999999999996</v>
      </c>
      <c r="N132">
        <v>0.48099999999999998</v>
      </c>
      <c r="O132">
        <v>0.12</v>
      </c>
      <c r="P132">
        <v>91.6</v>
      </c>
      <c r="Q132">
        <v>4.6399999999999997</v>
      </c>
      <c r="R132" t="s">
        <v>382</v>
      </c>
      <c r="S132">
        <v>4.22</v>
      </c>
      <c r="T132">
        <v>4.29</v>
      </c>
      <c r="U132">
        <v>3.9</v>
      </c>
    </row>
    <row r="133" spans="1:21" x14ac:dyDescent="0.45">
      <c r="A133" t="s">
        <v>1981</v>
      </c>
      <c r="B133" t="s">
        <v>22</v>
      </c>
      <c r="C133">
        <v>22</v>
      </c>
      <c r="D133">
        <v>17</v>
      </c>
      <c r="E133">
        <v>52</v>
      </c>
      <c r="F133">
        <v>255</v>
      </c>
      <c r="G133">
        <v>4</v>
      </c>
      <c r="H133">
        <v>285.10000000000002</v>
      </c>
      <c r="I133">
        <v>9.4600000000000009</v>
      </c>
      <c r="J133">
        <v>4.16</v>
      </c>
      <c r="K133">
        <v>0.5</v>
      </c>
      <c r="L133">
        <v>0.29199999999999998</v>
      </c>
      <c r="M133">
        <v>0.70099999999999996</v>
      </c>
      <c r="N133">
        <v>0.66700000000000004</v>
      </c>
      <c r="O133">
        <v>0.11899999999999999</v>
      </c>
      <c r="P133">
        <v>94.5</v>
      </c>
      <c r="Q133">
        <v>3.69</v>
      </c>
      <c r="R133" t="s">
        <v>382</v>
      </c>
      <c r="S133">
        <v>3.5</v>
      </c>
      <c r="T133">
        <v>3.58</v>
      </c>
      <c r="U133">
        <v>3.8</v>
      </c>
    </row>
    <row r="134" spans="1:21" x14ac:dyDescent="0.45">
      <c r="A134" t="s">
        <v>603</v>
      </c>
      <c r="B134" t="s">
        <v>49</v>
      </c>
      <c r="C134">
        <v>21</v>
      </c>
      <c r="D134">
        <v>26</v>
      </c>
      <c r="E134">
        <v>30</v>
      </c>
      <c r="F134">
        <v>291</v>
      </c>
      <c r="G134">
        <v>30</v>
      </c>
      <c r="H134">
        <v>435</v>
      </c>
      <c r="I134">
        <v>9.14</v>
      </c>
      <c r="J134">
        <v>4.0599999999999996</v>
      </c>
      <c r="K134">
        <v>1.03</v>
      </c>
      <c r="L134">
        <v>0.32400000000000001</v>
      </c>
      <c r="M134">
        <v>0.70499999999999996</v>
      </c>
      <c r="N134">
        <v>0.45200000000000001</v>
      </c>
      <c r="O134">
        <v>0.11799999999999999</v>
      </c>
      <c r="P134">
        <v>95.1</v>
      </c>
      <c r="Q134">
        <v>4.63</v>
      </c>
      <c r="R134" t="s">
        <v>382</v>
      </c>
      <c r="S134">
        <v>4.1100000000000003</v>
      </c>
      <c r="T134">
        <v>4.2300000000000004</v>
      </c>
      <c r="U134">
        <v>3.7</v>
      </c>
    </row>
    <row r="135" spans="1:21" x14ac:dyDescent="0.45">
      <c r="A135" t="s">
        <v>604</v>
      </c>
      <c r="B135" t="s">
        <v>26</v>
      </c>
      <c r="C135">
        <v>22</v>
      </c>
      <c r="D135">
        <v>26</v>
      </c>
      <c r="E135">
        <v>1</v>
      </c>
      <c r="F135">
        <v>245</v>
      </c>
      <c r="G135">
        <v>59</v>
      </c>
      <c r="H135">
        <v>504.2</v>
      </c>
      <c r="I135">
        <v>10</v>
      </c>
      <c r="J135">
        <v>3.94</v>
      </c>
      <c r="K135">
        <v>1.34</v>
      </c>
      <c r="L135">
        <v>0.29399999999999998</v>
      </c>
      <c r="M135">
        <v>0.72799999999999998</v>
      </c>
      <c r="N135">
        <v>0.33700000000000002</v>
      </c>
      <c r="O135">
        <v>0.127</v>
      </c>
      <c r="P135">
        <v>91.7</v>
      </c>
      <c r="Q135">
        <v>4.4800000000000004</v>
      </c>
      <c r="R135" t="s">
        <v>382</v>
      </c>
      <c r="S135">
        <v>4.29</v>
      </c>
      <c r="T135">
        <v>4.41</v>
      </c>
      <c r="U135">
        <v>3.7</v>
      </c>
    </row>
    <row r="136" spans="1:21" x14ac:dyDescent="0.45">
      <c r="A136" t="s">
        <v>540</v>
      </c>
      <c r="B136" t="s">
        <v>55</v>
      </c>
      <c r="C136">
        <v>22</v>
      </c>
      <c r="D136">
        <v>27</v>
      </c>
      <c r="E136">
        <v>12</v>
      </c>
      <c r="F136">
        <v>495</v>
      </c>
      <c r="G136">
        <v>4</v>
      </c>
      <c r="H136">
        <v>477.2</v>
      </c>
      <c r="I136">
        <v>8.5500000000000007</v>
      </c>
      <c r="J136">
        <v>4.09</v>
      </c>
      <c r="K136">
        <v>0.83</v>
      </c>
      <c r="L136">
        <v>0.30599999999999999</v>
      </c>
      <c r="M136">
        <v>0.72499999999999998</v>
      </c>
      <c r="N136">
        <v>0.55100000000000005</v>
      </c>
      <c r="O136">
        <v>0.124</v>
      </c>
      <c r="P136">
        <v>96.6</v>
      </c>
      <c r="Q136">
        <v>4.05</v>
      </c>
      <c r="R136" t="s">
        <v>382</v>
      </c>
      <c r="S136">
        <v>3.97</v>
      </c>
      <c r="T136">
        <v>4.01</v>
      </c>
      <c r="U136">
        <v>3.6</v>
      </c>
    </row>
    <row r="137" spans="1:21" x14ac:dyDescent="0.45">
      <c r="A137" t="s">
        <v>605</v>
      </c>
      <c r="B137" t="s">
        <v>18</v>
      </c>
      <c r="C137">
        <v>22</v>
      </c>
      <c r="D137">
        <v>22</v>
      </c>
      <c r="E137">
        <v>0</v>
      </c>
      <c r="F137">
        <v>75</v>
      </c>
      <c r="G137">
        <v>74</v>
      </c>
      <c r="H137">
        <v>392.1</v>
      </c>
      <c r="I137">
        <v>7.57</v>
      </c>
      <c r="J137">
        <v>3.01</v>
      </c>
      <c r="K137">
        <v>1.38</v>
      </c>
      <c r="L137">
        <v>0.29199999999999998</v>
      </c>
      <c r="M137">
        <v>0.73299999999999998</v>
      </c>
      <c r="N137">
        <v>0.379</v>
      </c>
      <c r="O137">
        <v>0.123</v>
      </c>
      <c r="P137">
        <v>93.8</v>
      </c>
      <c r="Q137">
        <v>4.38</v>
      </c>
      <c r="R137" t="s">
        <v>382</v>
      </c>
      <c r="S137">
        <v>4.58</v>
      </c>
      <c r="T137">
        <v>4.5999999999999996</v>
      </c>
      <c r="U137">
        <v>3.5</v>
      </c>
    </row>
    <row r="138" spans="1:21" x14ac:dyDescent="0.45">
      <c r="A138" t="s">
        <v>606</v>
      </c>
      <c r="B138" t="s">
        <v>46</v>
      </c>
      <c r="C138">
        <v>39</v>
      </c>
      <c r="D138">
        <v>71</v>
      </c>
      <c r="E138">
        <v>4</v>
      </c>
      <c r="F138">
        <v>206</v>
      </c>
      <c r="G138">
        <v>143</v>
      </c>
      <c r="H138">
        <v>854.2</v>
      </c>
      <c r="I138">
        <v>6.09</v>
      </c>
      <c r="J138">
        <v>3.38</v>
      </c>
      <c r="K138">
        <v>1.22</v>
      </c>
      <c r="L138">
        <v>0.28899999999999998</v>
      </c>
      <c r="M138">
        <v>0.69499999999999995</v>
      </c>
      <c r="N138">
        <v>0.48199999999999998</v>
      </c>
      <c r="O138">
        <v>0.13300000000000001</v>
      </c>
      <c r="P138">
        <v>95.4</v>
      </c>
      <c r="Q138">
        <v>4.87</v>
      </c>
      <c r="R138" t="s">
        <v>382</v>
      </c>
      <c r="S138">
        <v>4.8600000000000003</v>
      </c>
      <c r="T138">
        <v>4.84</v>
      </c>
      <c r="U138">
        <v>3.5</v>
      </c>
    </row>
    <row r="139" spans="1:21" x14ac:dyDescent="0.45">
      <c r="A139" t="s">
        <v>1982</v>
      </c>
      <c r="B139" t="s">
        <v>20</v>
      </c>
      <c r="C139">
        <v>12</v>
      </c>
      <c r="D139">
        <v>7</v>
      </c>
      <c r="E139">
        <v>9</v>
      </c>
      <c r="F139">
        <v>137</v>
      </c>
      <c r="G139">
        <v>0</v>
      </c>
      <c r="H139">
        <v>130.19999999999999</v>
      </c>
      <c r="I139">
        <v>12.12</v>
      </c>
      <c r="J139">
        <v>2.5499999999999998</v>
      </c>
      <c r="K139">
        <v>1.03</v>
      </c>
      <c r="L139">
        <v>0.28699999999999998</v>
      </c>
      <c r="M139">
        <v>0.78</v>
      </c>
      <c r="N139">
        <v>0.33100000000000002</v>
      </c>
      <c r="O139">
        <v>0.11</v>
      </c>
      <c r="P139">
        <v>95.4</v>
      </c>
      <c r="Q139">
        <v>3.03</v>
      </c>
      <c r="R139" t="s">
        <v>382</v>
      </c>
      <c r="S139">
        <v>2.94</v>
      </c>
      <c r="T139">
        <v>3.34</v>
      </c>
      <c r="U139">
        <v>3.5</v>
      </c>
    </row>
    <row r="140" spans="1:21" x14ac:dyDescent="0.45">
      <c r="A140" t="s">
        <v>1985</v>
      </c>
      <c r="B140" t="s">
        <v>44</v>
      </c>
      <c r="C140">
        <v>18</v>
      </c>
      <c r="D140">
        <v>13</v>
      </c>
      <c r="E140">
        <v>72</v>
      </c>
      <c r="F140">
        <v>172</v>
      </c>
      <c r="G140">
        <v>0</v>
      </c>
      <c r="H140">
        <v>168.1</v>
      </c>
      <c r="I140">
        <v>11.5</v>
      </c>
      <c r="J140">
        <v>3.58</v>
      </c>
      <c r="K140">
        <v>0.64</v>
      </c>
      <c r="L140">
        <v>0.29399999999999998</v>
      </c>
      <c r="M140">
        <v>0.71499999999999997</v>
      </c>
      <c r="N140">
        <v>0.54</v>
      </c>
      <c r="O140">
        <v>0.111</v>
      </c>
      <c r="P140">
        <v>99.4</v>
      </c>
      <c r="Q140">
        <v>2.78</v>
      </c>
      <c r="R140" t="s">
        <v>382</v>
      </c>
      <c r="S140">
        <v>2.96</v>
      </c>
      <c r="T140">
        <v>3.07</v>
      </c>
      <c r="U140">
        <v>3.5</v>
      </c>
    </row>
    <row r="141" spans="1:21" x14ac:dyDescent="0.45">
      <c r="A141" t="s">
        <v>277</v>
      </c>
      <c r="B141" t="s">
        <v>20</v>
      </c>
      <c r="C141">
        <v>7</v>
      </c>
      <c r="D141">
        <v>10</v>
      </c>
      <c r="E141">
        <v>0</v>
      </c>
      <c r="F141">
        <v>43</v>
      </c>
      <c r="G141">
        <v>26</v>
      </c>
      <c r="H141">
        <v>161</v>
      </c>
      <c r="I141">
        <v>9.67</v>
      </c>
      <c r="J141">
        <v>3.58</v>
      </c>
      <c r="K141">
        <v>0.78</v>
      </c>
      <c r="L141">
        <v>0.30399999999999999</v>
      </c>
      <c r="M141">
        <v>0.70399999999999996</v>
      </c>
      <c r="N141">
        <v>0.41699999999999998</v>
      </c>
      <c r="O141">
        <v>8.7999999999999995E-2</v>
      </c>
      <c r="P141">
        <v>95.3</v>
      </c>
      <c r="Q141">
        <v>3.97</v>
      </c>
      <c r="R141" t="s">
        <v>382</v>
      </c>
      <c r="S141">
        <v>3.44</v>
      </c>
      <c r="T141">
        <v>3.85</v>
      </c>
      <c r="U141">
        <v>3.4</v>
      </c>
    </row>
    <row r="142" spans="1:21" x14ac:dyDescent="0.45">
      <c r="A142" t="s">
        <v>607</v>
      </c>
      <c r="B142" t="s">
        <v>26</v>
      </c>
      <c r="C142">
        <v>20</v>
      </c>
      <c r="D142">
        <v>29</v>
      </c>
      <c r="E142">
        <v>23</v>
      </c>
      <c r="F142">
        <v>385</v>
      </c>
      <c r="G142">
        <v>1</v>
      </c>
      <c r="H142">
        <v>369.2</v>
      </c>
      <c r="I142">
        <v>9.64</v>
      </c>
      <c r="J142">
        <v>2.0699999999999998</v>
      </c>
      <c r="K142">
        <v>1.34</v>
      </c>
      <c r="L142">
        <v>0.26200000000000001</v>
      </c>
      <c r="M142">
        <v>0.72099999999999997</v>
      </c>
      <c r="N142">
        <v>0.36599999999999999</v>
      </c>
      <c r="O142">
        <v>0.126</v>
      </c>
      <c r="P142">
        <v>94.8</v>
      </c>
      <c r="Q142">
        <v>3.53</v>
      </c>
      <c r="R142" t="s">
        <v>382</v>
      </c>
      <c r="S142">
        <v>3.84</v>
      </c>
      <c r="T142">
        <v>3.86</v>
      </c>
      <c r="U142">
        <v>3.4</v>
      </c>
    </row>
    <row r="143" spans="1:21" x14ac:dyDescent="0.45">
      <c r="A143" t="s">
        <v>1983</v>
      </c>
      <c r="B143" t="s">
        <v>32</v>
      </c>
      <c r="C143">
        <v>16</v>
      </c>
      <c r="D143">
        <v>21</v>
      </c>
      <c r="E143">
        <v>1</v>
      </c>
      <c r="F143">
        <v>165</v>
      </c>
      <c r="G143">
        <v>24</v>
      </c>
      <c r="H143">
        <v>283.10000000000002</v>
      </c>
      <c r="I143">
        <v>8.61</v>
      </c>
      <c r="J143">
        <v>4.4800000000000004</v>
      </c>
      <c r="K143">
        <v>0.64</v>
      </c>
      <c r="L143">
        <v>0.28799999999999998</v>
      </c>
      <c r="M143">
        <v>0.751</v>
      </c>
      <c r="N143">
        <v>0.435</v>
      </c>
      <c r="O143">
        <v>7.2999999999999995E-2</v>
      </c>
      <c r="P143">
        <v>94.3</v>
      </c>
      <c r="Q143">
        <v>3.62</v>
      </c>
      <c r="R143" t="s">
        <v>382</v>
      </c>
      <c r="S143">
        <v>3.77</v>
      </c>
      <c r="T143">
        <v>4.28</v>
      </c>
      <c r="U143">
        <v>3.4</v>
      </c>
    </row>
    <row r="144" spans="1:21" x14ac:dyDescent="0.45">
      <c r="A144" t="s">
        <v>1984</v>
      </c>
      <c r="B144" t="s">
        <v>53</v>
      </c>
      <c r="C144">
        <v>8</v>
      </c>
      <c r="D144">
        <v>15</v>
      </c>
      <c r="E144">
        <v>20</v>
      </c>
      <c r="F144">
        <v>147</v>
      </c>
      <c r="G144">
        <v>0</v>
      </c>
      <c r="H144">
        <v>145</v>
      </c>
      <c r="I144">
        <v>12.72</v>
      </c>
      <c r="J144">
        <v>3.48</v>
      </c>
      <c r="K144">
        <v>0.62</v>
      </c>
      <c r="L144">
        <v>0.30399999999999999</v>
      </c>
      <c r="M144">
        <v>0.745</v>
      </c>
      <c r="N144">
        <v>0.52500000000000002</v>
      </c>
      <c r="O144">
        <v>0.10299999999999999</v>
      </c>
      <c r="P144">
        <v>99.9</v>
      </c>
      <c r="Q144">
        <v>2.92</v>
      </c>
      <c r="R144" t="s">
        <v>382</v>
      </c>
      <c r="S144">
        <v>2.62</v>
      </c>
      <c r="T144">
        <v>2.81</v>
      </c>
      <c r="U144">
        <v>3.4</v>
      </c>
    </row>
    <row r="145" spans="1:21" x14ac:dyDescent="0.45">
      <c r="A145" t="s">
        <v>1986</v>
      </c>
      <c r="B145" t="s">
        <v>44</v>
      </c>
      <c r="C145">
        <v>19</v>
      </c>
      <c r="D145">
        <v>13</v>
      </c>
      <c r="E145">
        <v>18</v>
      </c>
      <c r="F145">
        <v>272</v>
      </c>
      <c r="G145">
        <v>0</v>
      </c>
      <c r="H145">
        <v>285.2</v>
      </c>
      <c r="I145">
        <v>6.68</v>
      </c>
      <c r="J145">
        <v>2.02</v>
      </c>
      <c r="K145">
        <v>0.6</v>
      </c>
      <c r="L145">
        <v>0.28399999999999997</v>
      </c>
      <c r="M145">
        <v>0.754</v>
      </c>
      <c r="N145">
        <v>0.56200000000000006</v>
      </c>
      <c r="O145">
        <v>8.3000000000000004E-2</v>
      </c>
      <c r="P145">
        <v>83.2</v>
      </c>
      <c r="Q145">
        <v>2.96</v>
      </c>
      <c r="R145" t="s">
        <v>382</v>
      </c>
      <c r="S145">
        <v>3.43</v>
      </c>
      <c r="T145">
        <v>3.91</v>
      </c>
      <c r="U145">
        <v>3.3</v>
      </c>
    </row>
    <row r="146" spans="1:21" x14ac:dyDescent="0.45">
      <c r="A146" t="s">
        <v>609</v>
      </c>
      <c r="B146" t="s">
        <v>55</v>
      </c>
      <c r="C146">
        <v>23</v>
      </c>
      <c r="D146">
        <v>26</v>
      </c>
      <c r="E146">
        <v>59</v>
      </c>
      <c r="F146">
        <v>390</v>
      </c>
      <c r="G146">
        <v>0</v>
      </c>
      <c r="H146">
        <v>370.1</v>
      </c>
      <c r="I146">
        <v>9.6</v>
      </c>
      <c r="J146">
        <v>3.62</v>
      </c>
      <c r="K146">
        <v>1.19</v>
      </c>
      <c r="L146">
        <v>0.31900000000000001</v>
      </c>
      <c r="M146">
        <v>0.71499999999999997</v>
      </c>
      <c r="N146">
        <v>0.38400000000000001</v>
      </c>
      <c r="O146">
        <v>0.115</v>
      </c>
      <c r="P146">
        <v>97.5</v>
      </c>
      <c r="Q146">
        <v>4.45</v>
      </c>
      <c r="R146" t="s">
        <v>382</v>
      </c>
      <c r="S146">
        <v>4.12</v>
      </c>
      <c r="T146">
        <v>4.3899999999999997</v>
      </c>
      <c r="U146">
        <v>3.3</v>
      </c>
    </row>
    <row r="147" spans="1:21" x14ac:dyDescent="0.45">
      <c r="A147" t="s">
        <v>333</v>
      </c>
      <c r="B147" t="s">
        <v>61</v>
      </c>
      <c r="C147">
        <v>17</v>
      </c>
      <c r="D147">
        <v>20</v>
      </c>
      <c r="E147">
        <v>0</v>
      </c>
      <c r="F147">
        <v>46</v>
      </c>
      <c r="G147">
        <v>44</v>
      </c>
      <c r="H147">
        <v>241</v>
      </c>
      <c r="I147">
        <v>7.95</v>
      </c>
      <c r="J147">
        <v>2.95</v>
      </c>
      <c r="K147">
        <v>1.08</v>
      </c>
      <c r="L147">
        <v>0.32400000000000001</v>
      </c>
      <c r="M147">
        <v>0.73599999999999999</v>
      </c>
      <c r="N147">
        <v>0.55600000000000005</v>
      </c>
      <c r="O147">
        <v>0.14299999999999999</v>
      </c>
      <c r="P147">
        <v>96</v>
      </c>
      <c r="Q147">
        <v>4.22</v>
      </c>
      <c r="R147" t="s">
        <v>382</v>
      </c>
      <c r="S147">
        <v>4.1100000000000003</v>
      </c>
      <c r="T147">
        <v>3.88</v>
      </c>
      <c r="U147">
        <v>3.2</v>
      </c>
    </row>
    <row r="148" spans="1:21" x14ac:dyDescent="0.45">
      <c r="A148" t="s">
        <v>1730</v>
      </c>
      <c r="B148" t="s">
        <v>81</v>
      </c>
      <c r="C148">
        <v>8</v>
      </c>
      <c r="D148">
        <v>7</v>
      </c>
      <c r="E148">
        <v>10</v>
      </c>
      <c r="F148">
        <v>131</v>
      </c>
      <c r="G148">
        <v>0</v>
      </c>
      <c r="H148">
        <v>134.19999999999999</v>
      </c>
      <c r="I148">
        <v>10.23</v>
      </c>
      <c r="J148">
        <v>2.34</v>
      </c>
      <c r="K148">
        <v>0.8</v>
      </c>
      <c r="L148">
        <v>0.28199999999999997</v>
      </c>
      <c r="M148">
        <v>0.76300000000000001</v>
      </c>
      <c r="N148">
        <v>0.433</v>
      </c>
      <c r="O148">
        <v>9.6000000000000002E-2</v>
      </c>
      <c r="P148">
        <v>98.2</v>
      </c>
      <c r="Q148">
        <v>2.81</v>
      </c>
      <c r="R148" t="s">
        <v>382</v>
      </c>
      <c r="S148">
        <v>2.93</v>
      </c>
      <c r="T148">
        <v>3.28</v>
      </c>
      <c r="U148">
        <v>3.2</v>
      </c>
    </row>
    <row r="149" spans="1:21" x14ac:dyDescent="0.45">
      <c r="A149" t="s">
        <v>339</v>
      </c>
      <c r="B149" t="s">
        <v>97</v>
      </c>
      <c r="C149">
        <v>12</v>
      </c>
      <c r="D149">
        <v>4</v>
      </c>
      <c r="E149">
        <v>0</v>
      </c>
      <c r="F149">
        <v>30</v>
      </c>
      <c r="G149">
        <v>30</v>
      </c>
      <c r="H149">
        <v>166.1</v>
      </c>
      <c r="I149">
        <v>9.0399999999999991</v>
      </c>
      <c r="J149">
        <v>3.08</v>
      </c>
      <c r="K149">
        <v>0.92</v>
      </c>
      <c r="L149">
        <v>0.29399999999999998</v>
      </c>
      <c r="M149">
        <v>0.80200000000000005</v>
      </c>
      <c r="N149">
        <v>0.36899999999999999</v>
      </c>
      <c r="O149">
        <v>8.8999999999999996E-2</v>
      </c>
      <c r="P149">
        <v>94.9</v>
      </c>
      <c r="Q149">
        <v>3.19</v>
      </c>
      <c r="R149" t="s">
        <v>382</v>
      </c>
      <c r="S149">
        <v>3.7</v>
      </c>
      <c r="T149">
        <v>4.2300000000000004</v>
      </c>
      <c r="U149">
        <v>3.2</v>
      </c>
    </row>
    <row r="150" spans="1:21" x14ac:dyDescent="0.45">
      <c r="A150" t="s">
        <v>608</v>
      </c>
      <c r="B150" t="s">
        <v>35</v>
      </c>
      <c r="C150">
        <v>38</v>
      </c>
      <c r="D150">
        <v>24</v>
      </c>
      <c r="E150">
        <v>1</v>
      </c>
      <c r="F150">
        <v>118</v>
      </c>
      <c r="G150">
        <v>83</v>
      </c>
      <c r="H150">
        <v>492</v>
      </c>
      <c r="I150">
        <v>5.98</v>
      </c>
      <c r="J150">
        <v>4.13</v>
      </c>
      <c r="K150">
        <v>0.86</v>
      </c>
      <c r="L150">
        <v>0.28100000000000003</v>
      </c>
      <c r="M150">
        <v>0.73799999999999999</v>
      </c>
      <c r="N150">
        <v>0.55000000000000004</v>
      </c>
      <c r="O150">
        <v>0.122</v>
      </c>
      <c r="P150">
        <v>92.4</v>
      </c>
      <c r="Q150">
        <v>3.9</v>
      </c>
      <c r="R150" t="s">
        <v>382</v>
      </c>
      <c r="S150">
        <v>4.6399999999999997</v>
      </c>
      <c r="T150">
        <v>4.7300000000000004</v>
      </c>
      <c r="U150">
        <v>3.1</v>
      </c>
    </row>
    <row r="151" spans="1:21" x14ac:dyDescent="0.45">
      <c r="A151" t="s">
        <v>2092</v>
      </c>
      <c r="B151" t="s">
        <v>72</v>
      </c>
      <c r="C151">
        <v>40</v>
      </c>
      <c r="D151">
        <v>45</v>
      </c>
      <c r="E151">
        <v>4</v>
      </c>
      <c r="F151">
        <v>315</v>
      </c>
      <c r="G151">
        <v>96</v>
      </c>
      <c r="H151">
        <v>831.1</v>
      </c>
      <c r="I151">
        <v>6.85</v>
      </c>
      <c r="J151">
        <v>2.36</v>
      </c>
      <c r="K151">
        <v>1.36</v>
      </c>
      <c r="L151">
        <v>0.27900000000000003</v>
      </c>
      <c r="M151">
        <v>0.71699999999999997</v>
      </c>
      <c r="N151">
        <v>0.441</v>
      </c>
      <c r="O151">
        <v>0.13600000000000001</v>
      </c>
      <c r="P151">
        <v>92.4</v>
      </c>
      <c r="Q151">
        <v>4.3499999999999996</v>
      </c>
      <c r="R151" t="s">
        <v>382</v>
      </c>
      <c r="S151">
        <v>4.5199999999999996</v>
      </c>
      <c r="T151">
        <v>4.29</v>
      </c>
      <c r="U151">
        <v>3</v>
      </c>
    </row>
    <row r="152" spans="1:21" x14ac:dyDescent="0.45">
      <c r="A152" t="s">
        <v>696</v>
      </c>
      <c r="B152" t="s">
        <v>58</v>
      </c>
      <c r="C152">
        <v>15</v>
      </c>
      <c r="D152">
        <v>16</v>
      </c>
      <c r="E152">
        <v>0</v>
      </c>
      <c r="F152">
        <v>49</v>
      </c>
      <c r="G152">
        <v>49</v>
      </c>
      <c r="H152">
        <v>273</v>
      </c>
      <c r="I152">
        <v>6.76</v>
      </c>
      <c r="J152">
        <v>2.93</v>
      </c>
      <c r="K152">
        <v>1.25</v>
      </c>
      <c r="L152">
        <v>0.30099999999999999</v>
      </c>
      <c r="M152">
        <v>0.70399999999999996</v>
      </c>
      <c r="N152">
        <v>0.51</v>
      </c>
      <c r="O152">
        <v>0.154</v>
      </c>
      <c r="P152">
        <v>97.3</v>
      </c>
      <c r="Q152">
        <v>4.8499999999999996</v>
      </c>
      <c r="R152" t="s">
        <v>382</v>
      </c>
      <c r="S152">
        <v>4.68</v>
      </c>
      <c r="T152">
        <v>4.28</v>
      </c>
      <c r="U152">
        <v>3</v>
      </c>
    </row>
    <row r="153" spans="1:21" x14ac:dyDescent="0.45">
      <c r="A153" t="s">
        <v>612</v>
      </c>
      <c r="B153" t="s">
        <v>32</v>
      </c>
      <c r="C153">
        <v>19</v>
      </c>
      <c r="D153">
        <v>22</v>
      </c>
      <c r="E153">
        <v>20</v>
      </c>
      <c r="F153">
        <v>365</v>
      </c>
      <c r="G153">
        <v>0</v>
      </c>
      <c r="H153">
        <v>331.1</v>
      </c>
      <c r="I153">
        <v>11.3</v>
      </c>
      <c r="J153">
        <v>3.34</v>
      </c>
      <c r="K153">
        <v>1.3</v>
      </c>
      <c r="L153">
        <v>0.309</v>
      </c>
      <c r="M153">
        <v>0.66900000000000004</v>
      </c>
      <c r="N153">
        <v>0.32400000000000001</v>
      </c>
      <c r="O153">
        <v>0.11899999999999999</v>
      </c>
      <c r="P153">
        <v>95.4</v>
      </c>
      <c r="Q153">
        <v>4.75</v>
      </c>
      <c r="R153" t="s">
        <v>382</v>
      </c>
      <c r="S153">
        <v>3.89</v>
      </c>
      <c r="T153">
        <v>4.0999999999999996</v>
      </c>
      <c r="U153">
        <v>3</v>
      </c>
    </row>
    <row r="154" spans="1:21" x14ac:dyDescent="0.45">
      <c r="A154" t="s">
        <v>1988</v>
      </c>
      <c r="B154" t="s">
        <v>58</v>
      </c>
      <c r="C154">
        <v>17</v>
      </c>
      <c r="D154">
        <v>10</v>
      </c>
      <c r="E154">
        <v>51</v>
      </c>
      <c r="F154">
        <v>139</v>
      </c>
      <c r="G154">
        <v>0</v>
      </c>
      <c r="H154">
        <v>140.1</v>
      </c>
      <c r="I154">
        <v>11.54</v>
      </c>
      <c r="J154">
        <v>4.8099999999999996</v>
      </c>
      <c r="K154">
        <v>0.57999999999999996</v>
      </c>
      <c r="L154">
        <v>0.22700000000000001</v>
      </c>
      <c r="M154">
        <v>0.748</v>
      </c>
      <c r="N154">
        <v>0.35</v>
      </c>
      <c r="O154">
        <v>6.4000000000000001E-2</v>
      </c>
      <c r="P154">
        <v>95.2</v>
      </c>
      <c r="Q154">
        <v>2.57</v>
      </c>
      <c r="R154" t="s">
        <v>382</v>
      </c>
      <c r="S154">
        <v>3.42</v>
      </c>
      <c r="T154">
        <v>4.13</v>
      </c>
      <c r="U154">
        <v>2.9</v>
      </c>
    </row>
    <row r="155" spans="1:21" x14ac:dyDescent="0.45">
      <c r="A155" t="s">
        <v>610</v>
      </c>
      <c r="B155" t="s">
        <v>58</v>
      </c>
      <c r="C155">
        <v>24</v>
      </c>
      <c r="D155">
        <v>19</v>
      </c>
      <c r="E155">
        <v>32</v>
      </c>
      <c r="F155">
        <v>378</v>
      </c>
      <c r="G155">
        <v>1</v>
      </c>
      <c r="H155">
        <v>409</v>
      </c>
      <c r="I155">
        <v>10.28</v>
      </c>
      <c r="J155">
        <v>2.5499999999999998</v>
      </c>
      <c r="K155">
        <v>1.56</v>
      </c>
      <c r="L155">
        <v>0.253</v>
      </c>
      <c r="M155">
        <v>0.76600000000000001</v>
      </c>
      <c r="N155">
        <v>0.29699999999999999</v>
      </c>
      <c r="O155">
        <v>0.129</v>
      </c>
      <c r="P155">
        <v>95</v>
      </c>
      <c r="Q155">
        <v>3.72</v>
      </c>
      <c r="R155" t="s">
        <v>382</v>
      </c>
      <c r="S155">
        <v>4.07</v>
      </c>
      <c r="T155">
        <v>4.13</v>
      </c>
      <c r="U155">
        <v>2.9</v>
      </c>
    </row>
    <row r="156" spans="1:21" x14ac:dyDescent="0.45">
      <c r="A156" t="s">
        <v>1987</v>
      </c>
      <c r="B156" t="s">
        <v>28</v>
      </c>
      <c r="C156">
        <v>9</v>
      </c>
      <c r="D156">
        <v>8</v>
      </c>
      <c r="E156">
        <v>10</v>
      </c>
      <c r="F156">
        <v>278</v>
      </c>
      <c r="G156">
        <v>2</v>
      </c>
      <c r="H156">
        <v>267</v>
      </c>
      <c r="I156">
        <v>8.93</v>
      </c>
      <c r="J156">
        <v>2.76</v>
      </c>
      <c r="K156">
        <v>1.04</v>
      </c>
      <c r="L156">
        <v>0.28199999999999997</v>
      </c>
      <c r="M156">
        <v>0.68600000000000005</v>
      </c>
      <c r="N156">
        <v>0.4</v>
      </c>
      <c r="O156">
        <v>0.105</v>
      </c>
      <c r="P156">
        <v>96.1</v>
      </c>
      <c r="Q156">
        <v>3.94</v>
      </c>
      <c r="R156" t="s">
        <v>382</v>
      </c>
      <c r="S156">
        <v>3.71</v>
      </c>
      <c r="T156">
        <v>4.07</v>
      </c>
      <c r="U156">
        <v>2.8</v>
      </c>
    </row>
    <row r="157" spans="1:21" x14ac:dyDescent="0.45">
      <c r="A157" t="s">
        <v>1520</v>
      </c>
      <c r="B157" t="s">
        <v>72</v>
      </c>
      <c r="C157">
        <v>8</v>
      </c>
      <c r="D157">
        <v>6</v>
      </c>
      <c r="E157">
        <v>8</v>
      </c>
      <c r="F157">
        <v>250</v>
      </c>
      <c r="G157">
        <v>11</v>
      </c>
      <c r="H157">
        <v>291.2</v>
      </c>
      <c r="I157">
        <v>9.4700000000000006</v>
      </c>
      <c r="J157">
        <v>3.05</v>
      </c>
      <c r="K157">
        <v>1.1100000000000001</v>
      </c>
      <c r="L157">
        <v>0.29699999999999999</v>
      </c>
      <c r="M157">
        <v>0.73199999999999998</v>
      </c>
      <c r="N157">
        <v>0.38900000000000001</v>
      </c>
      <c r="O157">
        <v>0.109</v>
      </c>
      <c r="P157">
        <v>94</v>
      </c>
      <c r="Q157">
        <v>3.98</v>
      </c>
      <c r="R157" t="s">
        <v>382</v>
      </c>
      <c r="S157">
        <v>3.89</v>
      </c>
      <c r="T157">
        <v>4.25</v>
      </c>
      <c r="U157">
        <v>2.8</v>
      </c>
    </row>
    <row r="158" spans="1:21" x14ac:dyDescent="0.45">
      <c r="A158" t="s">
        <v>613</v>
      </c>
      <c r="B158" t="s">
        <v>51</v>
      </c>
      <c r="C158">
        <v>22</v>
      </c>
      <c r="D158">
        <v>23</v>
      </c>
      <c r="E158">
        <v>3</v>
      </c>
      <c r="F158">
        <v>197</v>
      </c>
      <c r="G158">
        <v>50</v>
      </c>
      <c r="H158">
        <v>409.2</v>
      </c>
      <c r="I158">
        <v>8.77</v>
      </c>
      <c r="J158">
        <v>4.37</v>
      </c>
      <c r="K158">
        <v>1.45</v>
      </c>
      <c r="L158">
        <v>0.30399999999999999</v>
      </c>
      <c r="M158">
        <v>0.69099999999999995</v>
      </c>
      <c r="N158">
        <v>0.39200000000000002</v>
      </c>
      <c r="O158">
        <v>0.13800000000000001</v>
      </c>
      <c r="P158">
        <v>94.6</v>
      </c>
      <c r="Q158">
        <v>5.18</v>
      </c>
      <c r="R158" t="s">
        <v>382</v>
      </c>
      <c r="S158">
        <v>4.93</v>
      </c>
      <c r="T158">
        <v>4.88</v>
      </c>
      <c r="U158">
        <v>2.8</v>
      </c>
    </row>
    <row r="159" spans="1:21" x14ac:dyDescent="0.45">
      <c r="A159" t="s">
        <v>294</v>
      </c>
      <c r="B159" t="s">
        <v>44</v>
      </c>
      <c r="C159">
        <v>13</v>
      </c>
      <c r="D159">
        <v>21</v>
      </c>
      <c r="E159">
        <v>32</v>
      </c>
      <c r="F159">
        <v>217</v>
      </c>
      <c r="G159">
        <v>13</v>
      </c>
      <c r="H159">
        <v>271.10000000000002</v>
      </c>
      <c r="I159">
        <v>9.06</v>
      </c>
      <c r="J159">
        <v>4.74</v>
      </c>
      <c r="K159">
        <v>0.46</v>
      </c>
      <c r="L159">
        <v>0.26600000000000001</v>
      </c>
      <c r="M159">
        <v>0.71499999999999997</v>
      </c>
      <c r="N159">
        <v>0.6</v>
      </c>
      <c r="O159">
        <v>9.0999999999999998E-2</v>
      </c>
      <c r="P159">
        <v>100.4</v>
      </c>
      <c r="Q159">
        <v>3.62</v>
      </c>
      <c r="R159" t="s">
        <v>382</v>
      </c>
      <c r="S159">
        <v>3.68</v>
      </c>
      <c r="T159">
        <v>3.91</v>
      </c>
      <c r="U159">
        <v>2.7</v>
      </c>
    </row>
    <row r="160" spans="1:21" x14ac:dyDescent="0.45">
      <c r="A160" t="s">
        <v>271</v>
      </c>
      <c r="B160" t="s">
        <v>51</v>
      </c>
      <c r="C160">
        <v>7</v>
      </c>
      <c r="D160">
        <v>9</v>
      </c>
      <c r="E160">
        <v>1</v>
      </c>
      <c r="F160">
        <v>45</v>
      </c>
      <c r="G160">
        <v>26</v>
      </c>
      <c r="H160">
        <v>173.1</v>
      </c>
      <c r="I160">
        <v>8.7799999999999994</v>
      </c>
      <c r="J160">
        <v>2.4900000000000002</v>
      </c>
      <c r="K160">
        <v>1.1399999999999999</v>
      </c>
      <c r="L160">
        <v>0.29299999999999998</v>
      </c>
      <c r="M160">
        <v>0.70899999999999996</v>
      </c>
      <c r="N160">
        <v>0.57499999999999996</v>
      </c>
      <c r="O160">
        <v>0.17499999999999999</v>
      </c>
      <c r="Q160">
        <v>3.95</v>
      </c>
      <c r="R160" t="s">
        <v>382</v>
      </c>
      <c r="S160">
        <v>3.86</v>
      </c>
      <c r="T160">
        <v>3.36</v>
      </c>
      <c r="U160">
        <v>2.7</v>
      </c>
    </row>
    <row r="161" spans="1:21" x14ac:dyDescent="0.45">
      <c r="A161" t="s">
        <v>1729</v>
      </c>
      <c r="B161" t="s">
        <v>49</v>
      </c>
      <c r="C161">
        <v>11</v>
      </c>
      <c r="D161">
        <v>6</v>
      </c>
      <c r="E161">
        <v>8</v>
      </c>
      <c r="F161">
        <v>180</v>
      </c>
      <c r="G161">
        <v>0</v>
      </c>
      <c r="H161">
        <v>191.1</v>
      </c>
      <c r="I161">
        <v>11.85</v>
      </c>
      <c r="J161">
        <v>4.37</v>
      </c>
      <c r="K161">
        <v>0.71</v>
      </c>
      <c r="L161">
        <v>0.29499999999999998</v>
      </c>
      <c r="M161">
        <v>0.79100000000000004</v>
      </c>
      <c r="N161">
        <v>0.436</v>
      </c>
      <c r="O161">
        <v>9.6000000000000002E-2</v>
      </c>
      <c r="P161">
        <v>96.9</v>
      </c>
      <c r="Q161">
        <v>2.73</v>
      </c>
      <c r="R161" t="s">
        <v>382</v>
      </c>
      <c r="S161">
        <v>3.22</v>
      </c>
      <c r="T161">
        <v>3.52</v>
      </c>
      <c r="U161">
        <v>2.7</v>
      </c>
    </row>
    <row r="162" spans="1:21" x14ac:dyDescent="0.45">
      <c r="A162" t="s">
        <v>1378</v>
      </c>
      <c r="B162" t="s">
        <v>18</v>
      </c>
      <c r="C162">
        <v>8</v>
      </c>
      <c r="D162">
        <v>17</v>
      </c>
      <c r="E162">
        <v>2</v>
      </c>
      <c r="F162">
        <v>111</v>
      </c>
      <c r="G162">
        <v>25</v>
      </c>
      <c r="H162">
        <v>235.2</v>
      </c>
      <c r="I162">
        <v>8.94</v>
      </c>
      <c r="J162">
        <v>3.02</v>
      </c>
      <c r="K162">
        <v>1.22</v>
      </c>
      <c r="L162">
        <v>0.32300000000000001</v>
      </c>
      <c r="M162">
        <v>0.63800000000000001</v>
      </c>
      <c r="N162">
        <v>0.40300000000000002</v>
      </c>
      <c r="O162">
        <v>0.11799999999999999</v>
      </c>
      <c r="P162">
        <v>92.8</v>
      </c>
      <c r="Q162">
        <v>5.16</v>
      </c>
      <c r="R162" t="s">
        <v>382</v>
      </c>
      <c r="S162">
        <v>4</v>
      </c>
      <c r="T162">
        <v>4.17</v>
      </c>
      <c r="U162">
        <v>2.7</v>
      </c>
    </row>
    <row r="163" spans="1:21" x14ac:dyDescent="0.45">
      <c r="A163" t="s">
        <v>723</v>
      </c>
      <c r="B163" t="s">
        <v>81</v>
      </c>
      <c r="C163">
        <v>13</v>
      </c>
      <c r="D163">
        <v>15</v>
      </c>
      <c r="E163">
        <v>0</v>
      </c>
      <c r="F163">
        <v>47</v>
      </c>
      <c r="G163">
        <v>44</v>
      </c>
      <c r="H163">
        <v>226.1</v>
      </c>
      <c r="I163">
        <v>9.94</v>
      </c>
      <c r="J163">
        <v>3.98</v>
      </c>
      <c r="K163">
        <v>1.39</v>
      </c>
      <c r="L163">
        <v>0.318</v>
      </c>
      <c r="M163">
        <v>0.76700000000000002</v>
      </c>
      <c r="N163">
        <v>0.377</v>
      </c>
      <c r="O163">
        <v>0.14399999999999999</v>
      </c>
      <c r="P163">
        <v>95.2</v>
      </c>
      <c r="Q163">
        <v>4.37</v>
      </c>
      <c r="R163" t="s">
        <v>382</v>
      </c>
      <c r="S163">
        <v>4.43</v>
      </c>
      <c r="T163">
        <v>4.1100000000000003</v>
      </c>
      <c r="U163">
        <v>2.7</v>
      </c>
    </row>
    <row r="164" spans="1:21" x14ac:dyDescent="0.45">
      <c r="A164" t="s">
        <v>611</v>
      </c>
      <c r="B164" t="s">
        <v>53</v>
      </c>
      <c r="C164">
        <v>10</v>
      </c>
      <c r="D164">
        <v>14</v>
      </c>
      <c r="E164">
        <v>6</v>
      </c>
      <c r="F164">
        <v>346</v>
      </c>
      <c r="G164">
        <v>56</v>
      </c>
      <c r="H164">
        <v>355</v>
      </c>
      <c r="I164">
        <v>10.5</v>
      </c>
      <c r="J164">
        <v>4.5599999999999996</v>
      </c>
      <c r="K164">
        <v>1.19</v>
      </c>
      <c r="L164">
        <v>0.26700000000000002</v>
      </c>
      <c r="M164">
        <v>0.79</v>
      </c>
      <c r="N164">
        <v>0.33400000000000002</v>
      </c>
      <c r="O164">
        <v>0.111</v>
      </c>
      <c r="P164">
        <v>98</v>
      </c>
      <c r="Q164">
        <v>3.42</v>
      </c>
      <c r="R164" t="s">
        <v>382</v>
      </c>
      <c r="S164">
        <v>4.16</v>
      </c>
      <c r="T164">
        <v>4.51</v>
      </c>
      <c r="U164">
        <v>2.7</v>
      </c>
    </row>
    <row r="165" spans="1:21" x14ac:dyDescent="0.45">
      <c r="A165" t="s">
        <v>676</v>
      </c>
      <c r="B165" t="s">
        <v>22</v>
      </c>
      <c r="C165">
        <v>15</v>
      </c>
      <c r="D165">
        <v>15</v>
      </c>
      <c r="E165">
        <v>2</v>
      </c>
      <c r="F165">
        <v>71</v>
      </c>
      <c r="G165">
        <v>41</v>
      </c>
      <c r="H165">
        <v>249.1</v>
      </c>
      <c r="I165">
        <v>8.6999999999999993</v>
      </c>
      <c r="J165">
        <v>3.14</v>
      </c>
      <c r="K165">
        <v>1.1599999999999999</v>
      </c>
      <c r="L165">
        <v>0.315</v>
      </c>
      <c r="M165">
        <v>0.71399999999999997</v>
      </c>
      <c r="N165">
        <v>0.441</v>
      </c>
      <c r="O165">
        <v>0.11899999999999999</v>
      </c>
      <c r="P165">
        <v>94.4</v>
      </c>
      <c r="Q165">
        <v>4.26</v>
      </c>
      <c r="R165" t="s">
        <v>382</v>
      </c>
      <c r="S165">
        <v>4.2</v>
      </c>
      <c r="T165">
        <v>4.2699999999999996</v>
      </c>
      <c r="U165">
        <v>2.7</v>
      </c>
    </row>
    <row r="166" spans="1:21" x14ac:dyDescent="0.45">
      <c r="A166" t="s">
        <v>1379</v>
      </c>
      <c r="B166" t="s">
        <v>30</v>
      </c>
      <c r="C166">
        <v>12</v>
      </c>
      <c r="D166">
        <v>23</v>
      </c>
      <c r="E166">
        <v>26</v>
      </c>
      <c r="F166">
        <v>114</v>
      </c>
      <c r="G166">
        <v>27</v>
      </c>
      <c r="H166">
        <v>247.2</v>
      </c>
      <c r="I166">
        <v>9.67</v>
      </c>
      <c r="J166">
        <v>2.73</v>
      </c>
      <c r="K166">
        <v>1.45</v>
      </c>
      <c r="L166">
        <v>0.27</v>
      </c>
      <c r="M166">
        <v>0.746</v>
      </c>
      <c r="N166">
        <v>0.435</v>
      </c>
      <c r="O166">
        <v>0.17799999999999999</v>
      </c>
      <c r="P166">
        <v>94.7</v>
      </c>
      <c r="Q166">
        <v>4</v>
      </c>
      <c r="R166" t="s">
        <v>382</v>
      </c>
      <c r="S166">
        <v>4.21</v>
      </c>
      <c r="T166">
        <v>3.68</v>
      </c>
      <c r="U166">
        <v>2.6</v>
      </c>
    </row>
    <row r="167" spans="1:21" x14ac:dyDescent="0.45">
      <c r="A167" t="s">
        <v>1989</v>
      </c>
      <c r="B167" t="s">
        <v>26</v>
      </c>
      <c r="C167">
        <v>20</v>
      </c>
      <c r="D167">
        <v>8</v>
      </c>
      <c r="E167">
        <v>4</v>
      </c>
      <c r="F167">
        <v>328</v>
      </c>
      <c r="G167">
        <v>0</v>
      </c>
      <c r="H167">
        <v>266.2</v>
      </c>
      <c r="I167">
        <v>9.5500000000000007</v>
      </c>
      <c r="J167">
        <v>3.07</v>
      </c>
      <c r="K167">
        <v>1.01</v>
      </c>
      <c r="L167">
        <v>0.30299999999999999</v>
      </c>
      <c r="M167">
        <v>0.75600000000000001</v>
      </c>
      <c r="N167">
        <v>0.53600000000000003</v>
      </c>
      <c r="O167">
        <v>0.161</v>
      </c>
      <c r="P167">
        <v>94</v>
      </c>
      <c r="Q167">
        <v>3.61</v>
      </c>
      <c r="R167" t="s">
        <v>382</v>
      </c>
      <c r="S167">
        <v>3.63</v>
      </c>
      <c r="T167">
        <v>3.35</v>
      </c>
      <c r="U167">
        <v>2.6</v>
      </c>
    </row>
    <row r="168" spans="1:21" x14ac:dyDescent="0.45">
      <c r="A168" t="s">
        <v>615</v>
      </c>
      <c r="B168" t="s">
        <v>58</v>
      </c>
      <c r="C168">
        <v>27</v>
      </c>
      <c r="D168">
        <v>38</v>
      </c>
      <c r="E168">
        <v>9</v>
      </c>
      <c r="F168">
        <v>202</v>
      </c>
      <c r="G168">
        <v>89</v>
      </c>
      <c r="H168">
        <v>649</v>
      </c>
      <c r="I168">
        <v>6.27</v>
      </c>
      <c r="J168">
        <v>3.2</v>
      </c>
      <c r="K168">
        <v>1.33</v>
      </c>
      <c r="L168">
        <v>0.28599999999999998</v>
      </c>
      <c r="M168">
        <v>0.74099999999999999</v>
      </c>
      <c r="N168">
        <v>0.42799999999999999</v>
      </c>
      <c r="O168">
        <v>0.125</v>
      </c>
      <c r="P168">
        <v>92.2</v>
      </c>
      <c r="Q168">
        <v>4.33</v>
      </c>
      <c r="R168" t="s">
        <v>382</v>
      </c>
      <c r="S168">
        <v>4.9000000000000004</v>
      </c>
      <c r="T168">
        <v>4.74</v>
      </c>
      <c r="U168">
        <v>2.6</v>
      </c>
    </row>
    <row r="169" spans="1:21" x14ac:dyDescent="0.45">
      <c r="A169" t="s">
        <v>1161</v>
      </c>
      <c r="B169" t="s">
        <v>35</v>
      </c>
      <c r="C169">
        <v>20</v>
      </c>
      <c r="D169">
        <v>25</v>
      </c>
      <c r="E169">
        <v>1</v>
      </c>
      <c r="F169">
        <v>136</v>
      </c>
      <c r="G169">
        <v>58</v>
      </c>
      <c r="H169">
        <v>448.2</v>
      </c>
      <c r="I169">
        <v>5.16</v>
      </c>
      <c r="J169">
        <v>2.83</v>
      </c>
      <c r="K169">
        <v>1.06</v>
      </c>
      <c r="L169">
        <v>0.314</v>
      </c>
      <c r="M169">
        <v>0.66900000000000004</v>
      </c>
      <c r="N169">
        <v>0.46400000000000002</v>
      </c>
      <c r="O169">
        <v>0.113</v>
      </c>
      <c r="P169">
        <v>90.2</v>
      </c>
      <c r="Q169">
        <v>5.18</v>
      </c>
      <c r="R169" t="s">
        <v>382</v>
      </c>
      <c r="S169">
        <v>4.57</v>
      </c>
      <c r="T169">
        <v>4.82</v>
      </c>
      <c r="U169">
        <v>2.6</v>
      </c>
    </row>
    <row r="170" spans="1:21" x14ac:dyDescent="0.45">
      <c r="A170" t="s">
        <v>1990</v>
      </c>
      <c r="B170" t="s">
        <v>55</v>
      </c>
      <c r="C170">
        <v>23</v>
      </c>
      <c r="D170">
        <v>24</v>
      </c>
      <c r="E170">
        <v>7</v>
      </c>
      <c r="F170">
        <v>333</v>
      </c>
      <c r="G170">
        <v>0</v>
      </c>
      <c r="H170">
        <v>309.2</v>
      </c>
      <c r="I170">
        <v>6.71</v>
      </c>
      <c r="J170">
        <v>2.2400000000000002</v>
      </c>
      <c r="K170">
        <v>0.76</v>
      </c>
      <c r="L170">
        <v>0.29099999999999998</v>
      </c>
      <c r="M170">
        <v>0.72599999999999998</v>
      </c>
      <c r="N170">
        <v>0.51500000000000001</v>
      </c>
      <c r="O170">
        <v>9.9000000000000005E-2</v>
      </c>
      <c r="P170">
        <v>86.6</v>
      </c>
      <c r="Q170">
        <v>3.52</v>
      </c>
      <c r="R170" t="s">
        <v>382</v>
      </c>
      <c r="S170">
        <v>3.83</v>
      </c>
      <c r="T170">
        <v>4.17</v>
      </c>
      <c r="U170">
        <v>2.5</v>
      </c>
    </row>
    <row r="171" spans="1:21" x14ac:dyDescent="0.45">
      <c r="A171" t="s">
        <v>1991</v>
      </c>
      <c r="B171" t="s">
        <v>104</v>
      </c>
      <c r="C171">
        <v>6</v>
      </c>
      <c r="D171">
        <v>3</v>
      </c>
      <c r="E171">
        <v>13</v>
      </c>
      <c r="F171">
        <v>151</v>
      </c>
      <c r="G171">
        <v>0</v>
      </c>
      <c r="H171">
        <v>149.19999999999999</v>
      </c>
      <c r="I171">
        <v>6.86</v>
      </c>
      <c r="J171">
        <v>2.2200000000000002</v>
      </c>
      <c r="K171">
        <v>0.3</v>
      </c>
      <c r="L171">
        <v>0.31900000000000001</v>
      </c>
      <c r="M171">
        <v>0.75800000000000001</v>
      </c>
      <c r="N171">
        <v>0.56699999999999995</v>
      </c>
      <c r="O171">
        <v>4.4999999999999998E-2</v>
      </c>
      <c r="P171">
        <v>96.6</v>
      </c>
      <c r="Q171">
        <v>2.95</v>
      </c>
      <c r="R171" t="s">
        <v>382</v>
      </c>
      <c r="S171">
        <v>2.96</v>
      </c>
      <c r="T171">
        <v>3.7</v>
      </c>
      <c r="U171">
        <v>2.5</v>
      </c>
    </row>
    <row r="172" spans="1:21" x14ac:dyDescent="0.45">
      <c r="A172" t="s">
        <v>328</v>
      </c>
      <c r="B172" t="s">
        <v>58</v>
      </c>
      <c r="C172">
        <v>9</v>
      </c>
      <c r="D172">
        <v>8</v>
      </c>
      <c r="E172">
        <v>0</v>
      </c>
      <c r="F172">
        <v>25</v>
      </c>
      <c r="G172">
        <v>25</v>
      </c>
      <c r="H172">
        <v>132.19999999999999</v>
      </c>
      <c r="I172">
        <v>9.2899999999999991</v>
      </c>
      <c r="J172">
        <v>3.46</v>
      </c>
      <c r="K172">
        <v>1.29</v>
      </c>
      <c r="L172">
        <v>0.28799999999999998</v>
      </c>
      <c r="M172">
        <v>0.80300000000000005</v>
      </c>
      <c r="N172">
        <v>0.29399999999999998</v>
      </c>
      <c r="O172">
        <v>0.10100000000000001</v>
      </c>
      <c r="P172">
        <v>92.7</v>
      </c>
      <c r="Q172">
        <v>3.66</v>
      </c>
      <c r="R172" t="s">
        <v>382</v>
      </c>
      <c r="S172">
        <v>4.24</v>
      </c>
      <c r="T172">
        <v>4.6399999999999997</v>
      </c>
      <c r="U172">
        <v>2.5</v>
      </c>
    </row>
    <row r="173" spans="1:21" x14ac:dyDescent="0.45">
      <c r="A173" t="s">
        <v>936</v>
      </c>
      <c r="B173" t="s">
        <v>58</v>
      </c>
      <c r="C173">
        <v>8</v>
      </c>
      <c r="D173">
        <v>8</v>
      </c>
      <c r="E173">
        <v>0</v>
      </c>
      <c r="F173">
        <v>28</v>
      </c>
      <c r="G173">
        <v>28</v>
      </c>
      <c r="H173">
        <v>149.19999999999999</v>
      </c>
      <c r="I173">
        <v>11.67</v>
      </c>
      <c r="J173">
        <v>3.01</v>
      </c>
      <c r="K173">
        <v>1.38</v>
      </c>
      <c r="L173">
        <v>0.34899999999999998</v>
      </c>
      <c r="M173">
        <v>0.81</v>
      </c>
      <c r="N173">
        <v>0.46</v>
      </c>
      <c r="O173">
        <v>0.17399999999999999</v>
      </c>
      <c r="P173">
        <v>94.3</v>
      </c>
      <c r="Q173">
        <v>4.03</v>
      </c>
      <c r="R173" t="s">
        <v>382</v>
      </c>
      <c r="S173">
        <v>4.12</v>
      </c>
      <c r="T173">
        <v>3.47</v>
      </c>
      <c r="U173">
        <v>2.5</v>
      </c>
    </row>
    <row r="174" spans="1:21" x14ac:dyDescent="0.45">
      <c r="A174" t="s">
        <v>614</v>
      </c>
      <c r="B174" t="s">
        <v>55</v>
      </c>
      <c r="C174">
        <v>23</v>
      </c>
      <c r="D174">
        <v>21</v>
      </c>
      <c r="E174">
        <v>28</v>
      </c>
      <c r="F174">
        <v>414</v>
      </c>
      <c r="G174">
        <v>0</v>
      </c>
      <c r="H174">
        <v>382</v>
      </c>
      <c r="I174">
        <v>8.43</v>
      </c>
      <c r="J174">
        <v>3.39</v>
      </c>
      <c r="K174">
        <v>0.94</v>
      </c>
      <c r="L174">
        <v>0.27900000000000003</v>
      </c>
      <c r="M174">
        <v>0.76100000000000001</v>
      </c>
      <c r="N174">
        <v>0.38800000000000001</v>
      </c>
      <c r="O174">
        <v>9.0999999999999998E-2</v>
      </c>
      <c r="P174">
        <v>96.2</v>
      </c>
      <c r="Q174">
        <v>3.44</v>
      </c>
      <c r="R174" t="s">
        <v>382</v>
      </c>
      <c r="S174">
        <v>3.92</v>
      </c>
      <c r="T174">
        <v>4.4800000000000004</v>
      </c>
      <c r="U174">
        <v>2.4</v>
      </c>
    </row>
    <row r="175" spans="1:21" x14ac:dyDescent="0.45">
      <c r="A175" t="s">
        <v>1992</v>
      </c>
      <c r="B175" t="s">
        <v>51</v>
      </c>
      <c r="C175">
        <v>17</v>
      </c>
      <c r="D175">
        <v>15</v>
      </c>
      <c r="E175">
        <v>27</v>
      </c>
      <c r="F175">
        <v>201</v>
      </c>
      <c r="G175">
        <v>0</v>
      </c>
      <c r="H175">
        <v>192.1</v>
      </c>
      <c r="I175">
        <v>10.39</v>
      </c>
      <c r="J175">
        <v>3.7</v>
      </c>
      <c r="K175">
        <v>0.98</v>
      </c>
      <c r="L175">
        <v>0.27200000000000002</v>
      </c>
      <c r="M175">
        <v>0.76100000000000001</v>
      </c>
      <c r="N175">
        <v>0.48</v>
      </c>
      <c r="O175">
        <v>0.123</v>
      </c>
      <c r="P175">
        <v>97.8</v>
      </c>
      <c r="Q175">
        <v>3.42</v>
      </c>
      <c r="R175" t="s">
        <v>382</v>
      </c>
      <c r="S175">
        <v>3.71</v>
      </c>
      <c r="T175">
        <v>3.74</v>
      </c>
      <c r="U175">
        <v>2.4</v>
      </c>
    </row>
    <row r="176" spans="1:21" x14ac:dyDescent="0.45">
      <c r="A176" t="s">
        <v>1993</v>
      </c>
      <c r="B176" t="s">
        <v>58</v>
      </c>
      <c r="C176">
        <v>22</v>
      </c>
      <c r="D176">
        <v>13</v>
      </c>
      <c r="E176">
        <v>11</v>
      </c>
      <c r="F176">
        <v>195</v>
      </c>
      <c r="G176">
        <v>14</v>
      </c>
      <c r="H176">
        <v>263.2</v>
      </c>
      <c r="I176">
        <v>10.65</v>
      </c>
      <c r="J176">
        <v>4.68</v>
      </c>
      <c r="K176">
        <v>1.23</v>
      </c>
      <c r="L176">
        <v>0.26600000000000001</v>
      </c>
      <c r="M176">
        <v>0.70199999999999996</v>
      </c>
      <c r="N176">
        <v>0.312</v>
      </c>
      <c r="O176">
        <v>0.11600000000000001</v>
      </c>
      <c r="P176">
        <v>93.7</v>
      </c>
      <c r="Q176">
        <v>4.6100000000000003</v>
      </c>
      <c r="R176" t="s">
        <v>382</v>
      </c>
      <c r="S176">
        <v>4.46</v>
      </c>
      <c r="T176">
        <v>4.7699999999999996</v>
      </c>
      <c r="U176">
        <v>2.4</v>
      </c>
    </row>
    <row r="177" spans="1:21" x14ac:dyDescent="0.45">
      <c r="A177" t="s">
        <v>1732</v>
      </c>
      <c r="B177" t="s">
        <v>26</v>
      </c>
      <c r="C177">
        <v>8</v>
      </c>
      <c r="D177">
        <v>15</v>
      </c>
      <c r="E177">
        <v>10</v>
      </c>
      <c r="F177">
        <v>197</v>
      </c>
      <c r="G177">
        <v>11</v>
      </c>
      <c r="H177">
        <v>222.2</v>
      </c>
      <c r="I177">
        <v>9.7799999999999994</v>
      </c>
      <c r="J177">
        <v>2.2200000000000002</v>
      </c>
      <c r="K177">
        <v>1.5</v>
      </c>
      <c r="L177">
        <v>0.27500000000000002</v>
      </c>
      <c r="M177">
        <v>0.72099999999999997</v>
      </c>
      <c r="N177">
        <v>0.36099999999999999</v>
      </c>
      <c r="O177">
        <v>0.13700000000000001</v>
      </c>
      <c r="P177">
        <v>93.8</v>
      </c>
      <c r="Q177">
        <v>3.92</v>
      </c>
      <c r="R177" t="s">
        <v>382</v>
      </c>
      <c r="S177">
        <v>4</v>
      </c>
      <c r="T177">
        <v>3.96</v>
      </c>
      <c r="U177">
        <v>2.4</v>
      </c>
    </row>
    <row r="178" spans="1:21" x14ac:dyDescent="0.45">
      <c r="A178" t="s">
        <v>304</v>
      </c>
      <c r="B178" t="s">
        <v>18</v>
      </c>
      <c r="C178">
        <v>10</v>
      </c>
      <c r="D178">
        <v>4</v>
      </c>
      <c r="E178">
        <v>0</v>
      </c>
      <c r="F178">
        <v>27</v>
      </c>
      <c r="G178">
        <v>27</v>
      </c>
      <c r="H178">
        <v>146</v>
      </c>
      <c r="I178">
        <v>9.6199999999999992</v>
      </c>
      <c r="J178">
        <v>3.08</v>
      </c>
      <c r="K178">
        <v>1.17</v>
      </c>
      <c r="L178">
        <v>0.317</v>
      </c>
      <c r="M178">
        <v>0.745</v>
      </c>
      <c r="N178">
        <v>0.45700000000000002</v>
      </c>
      <c r="O178">
        <v>0.13400000000000001</v>
      </c>
      <c r="P178">
        <v>97.3</v>
      </c>
      <c r="Q178">
        <v>4.07</v>
      </c>
      <c r="R178" t="s">
        <v>382</v>
      </c>
      <c r="S178">
        <v>3.87</v>
      </c>
      <c r="T178">
        <v>3.73</v>
      </c>
      <c r="U178">
        <v>2.2999999999999998</v>
      </c>
    </row>
    <row r="179" spans="1:21" x14ac:dyDescent="0.45">
      <c r="A179" t="s">
        <v>1994</v>
      </c>
      <c r="B179" t="s">
        <v>58</v>
      </c>
      <c r="C179">
        <v>1</v>
      </c>
      <c r="D179">
        <v>4</v>
      </c>
      <c r="E179">
        <v>0</v>
      </c>
      <c r="F179">
        <v>81</v>
      </c>
      <c r="G179">
        <v>4</v>
      </c>
      <c r="H179">
        <v>89.2</v>
      </c>
      <c r="I179">
        <v>13.75</v>
      </c>
      <c r="J179">
        <v>4.22</v>
      </c>
      <c r="K179">
        <v>0.7</v>
      </c>
      <c r="L179">
        <v>0.3</v>
      </c>
      <c r="M179">
        <v>0.65500000000000003</v>
      </c>
      <c r="N179">
        <v>0.33200000000000002</v>
      </c>
      <c r="O179">
        <v>7.8E-2</v>
      </c>
      <c r="P179">
        <v>94.4</v>
      </c>
      <c r="Q179">
        <v>4.01</v>
      </c>
      <c r="R179" t="s">
        <v>382</v>
      </c>
      <c r="S179">
        <v>2.69</v>
      </c>
      <c r="T179">
        <v>3.3</v>
      </c>
      <c r="U179">
        <v>2.2999999999999998</v>
      </c>
    </row>
    <row r="180" spans="1:21" x14ac:dyDescent="0.45">
      <c r="A180" t="s">
        <v>1632</v>
      </c>
      <c r="B180" t="s">
        <v>20</v>
      </c>
      <c r="C180">
        <v>9</v>
      </c>
      <c r="D180">
        <v>6</v>
      </c>
      <c r="E180">
        <v>9</v>
      </c>
      <c r="F180">
        <v>150</v>
      </c>
      <c r="G180">
        <v>2</v>
      </c>
      <c r="H180">
        <v>153.1</v>
      </c>
      <c r="I180">
        <v>10.15</v>
      </c>
      <c r="J180">
        <v>3.29</v>
      </c>
      <c r="K180">
        <v>0.82</v>
      </c>
      <c r="L180">
        <v>0.30299999999999999</v>
      </c>
      <c r="M180">
        <v>0.75900000000000001</v>
      </c>
      <c r="N180">
        <v>0.46600000000000003</v>
      </c>
      <c r="O180">
        <v>0.10199999999999999</v>
      </c>
      <c r="P180">
        <v>93</v>
      </c>
      <c r="Q180">
        <v>3.4</v>
      </c>
      <c r="R180" t="s">
        <v>382</v>
      </c>
      <c r="S180">
        <v>3.44</v>
      </c>
      <c r="T180">
        <v>3.72</v>
      </c>
      <c r="U180">
        <v>2.2999999999999998</v>
      </c>
    </row>
    <row r="181" spans="1:21" x14ac:dyDescent="0.45">
      <c r="A181" t="s">
        <v>722</v>
      </c>
      <c r="B181" t="s">
        <v>49</v>
      </c>
      <c r="C181">
        <v>13</v>
      </c>
      <c r="D181">
        <v>17</v>
      </c>
      <c r="E181">
        <v>0</v>
      </c>
      <c r="F181">
        <v>43</v>
      </c>
      <c r="G181">
        <v>36</v>
      </c>
      <c r="H181">
        <v>193.2</v>
      </c>
      <c r="I181">
        <v>10.08</v>
      </c>
      <c r="J181">
        <v>3.44</v>
      </c>
      <c r="K181">
        <v>1.35</v>
      </c>
      <c r="L181">
        <v>0.34399999999999997</v>
      </c>
      <c r="M181">
        <v>0.69399999999999995</v>
      </c>
      <c r="N181">
        <v>0.53700000000000003</v>
      </c>
      <c r="O181">
        <v>0.19600000000000001</v>
      </c>
      <c r="P181">
        <v>95.8</v>
      </c>
      <c r="Q181">
        <v>5.07</v>
      </c>
      <c r="R181" t="s">
        <v>382</v>
      </c>
      <c r="S181">
        <v>4.2300000000000004</v>
      </c>
      <c r="T181">
        <v>3.51</v>
      </c>
      <c r="U181">
        <v>2.2999999999999998</v>
      </c>
    </row>
    <row r="182" spans="1:21" x14ac:dyDescent="0.45">
      <c r="A182" t="s">
        <v>309</v>
      </c>
      <c r="B182" t="s">
        <v>53</v>
      </c>
      <c r="C182">
        <v>11</v>
      </c>
      <c r="D182">
        <v>8</v>
      </c>
      <c r="E182">
        <v>0</v>
      </c>
      <c r="F182">
        <v>29</v>
      </c>
      <c r="G182">
        <v>29</v>
      </c>
      <c r="H182">
        <v>155.19999999999999</v>
      </c>
      <c r="I182">
        <v>8.27</v>
      </c>
      <c r="J182">
        <v>1.91</v>
      </c>
      <c r="K182">
        <v>1.21</v>
      </c>
      <c r="L182">
        <v>0.27300000000000002</v>
      </c>
      <c r="M182">
        <v>0.72499999999999998</v>
      </c>
      <c r="N182">
        <v>0.34100000000000003</v>
      </c>
      <c r="O182">
        <v>0.108</v>
      </c>
      <c r="P182">
        <v>95.1</v>
      </c>
      <c r="Q182">
        <v>3.93</v>
      </c>
      <c r="R182" t="s">
        <v>382</v>
      </c>
      <c r="S182">
        <v>3.93</v>
      </c>
      <c r="T182">
        <v>4.1900000000000004</v>
      </c>
      <c r="U182">
        <v>2.2999999999999998</v>
      </c>
    </row>
    <row r="183" spans="1:21" x14ac:dyDescent="0.45">
      <c r="A183" t="s">
        <v>1640</v>
      </c>
      <c r="B183" t="s">
        <v>119</v>
      </c>
      <c r="C183">
        <v>18</v>
      </c>
      <c r="D183">
        <v>7</v>
      </c>
      <c r="E183">
        <v>15</v>
      </c>
      <c r="F183">
        <v>190</v>
      </c>
      <c r="G183">
        <v>15</v>
      </c>
      <c r="H183">
        <v>222.1</v>
      </c>
      <c r="I183">
        <v>8.74</v>
      </c>
      <c r="J183">
        <v>2.35</v>
      </c>
      <c r="K183">
        <v>1.1299999999999999</v>
      </c>
      <c r="L183">
        <v>0.30199999999999999</v>
      </c>
      <c r="M183">
        <v>0.755</v>
      </c>
      <c r="N183">
        <v>0.498</v>
      </c>
      <c r="O183">
        <v>0.151</v>
      </c>
      <c r="P183">
        <v>94.1</v>
      </c>
      <c r="Q183">
        <v>3.56</v>
      </c>
      <c r="R183" t="s">
        <v>382</v>
      </c>
      <c r="S183">
        <v>3.75</v>
      </c>
      <c r="T183">
        <v>3.56</v>
      </c>
      <c r="U183">
        <v>2.2000000000000002</v>
      </c>
    </row>
    <row r="184" spans="1:21" x14ac:dyDescent="0.45">
      <c r="A184" t="s">
        <v>1995</v>
      </c>
      <c r="B184" t="s">
        <v>32</v>
      </c>
      <c r="C184">
        <v>14</v>
      </c>
      <c r="D184">
        <v>16</v>
      </c>
      <c r="E184">
        <v>14</v>
      </c>
      <c r="F184">
        <v>217</v>
      </c>
      <c r="G184">
        <v>2</v>
      </c>
      <c r="H184">
        <v>210</v>
      </c>
      <c r="I184">
        <v>11.31</v>
      </c>
      <c r="J184">
        <v>4.37</v>
      </c>
      <c r="K184">
        <v>1.07</v>
      </c>
      <c r="L184">
        <v>0.32200000000000001</v>
      </c>
      <c r="M184">
        <v>0.73499999999999999</v>
      </c>
      <c r="N184">
        <v>0.38400000000000001</v>
      </c>
      <c r="O184">
        <v>0.123</v>
      </c>
      <c r="P184">
        <v>95.1</v>
      </c>
      <c r="Q184">
        <v>4.03</v>
      </c>
      <c r="R184" t="s">
        <v>382</v>
      </c>
      <c r="S184">
        <v>3.7</v>
      </c>
      <c r="T184">
        <v>3.79</v>
      </c>
      <c r="U184">
        <v>2.1</v>
      </c>
    </row>
    <row r="185" spans="1:21" x14ac:dyDescent="0.45">
      <c r="A185" t="s">
        <v>1756</v>
      </c>
      <c r="B185" t="s">
        <v>51</v>
      </c>
      <c r="C185">
        <v>11</v>
      </c>
      <c r="D185">
        <v>24</v>
      </c>
      <c r="E185">
        <v>54</v>
      </c>
      <c r="F185">
        <v>263</v>
      </c>
      <c r="G185">
        <v>7</v>
      </c>
      <c r="H185">
        <v>270.2</v>
      </c>
      <c r="I185">
        <v>9.31</v>
      </c>
      <c r="J185">
        <v>4.8499999999999996</v>
      </c>
      <c r="K185">
        <v>0.86</v>
      </c>
      <c r="L185">
        <v>0.29599999999999999</v>
      </c>
      <c r="M185">
        <v>0.68100000000000005</v>
      </c>
      <c r="N185">
        <v>0.48399999999999999</v>
      </c>
      <c r="O185">
        <v>0.10100000000000001</v>
      </c>
      <c r="P185">
        <v>98.4</v>
      </c>
      <c r="Q185">
        <v>4.3600000000000003</v>
      </c>
      <c r="R185" t="s">
        <v>382</v>
      </c>
      <c r="S185">
        <v>4.12</v>
      </c>
      <c r="T185">
        <v>4.5199999999999996</v>
      </c>
      <c r="U185">
        <v>2.1</v>
      </c>
    </row>
    <row r="186" spans="1:21" x14ac:dyDescent="0.45">
      <c r="A186" t="s">
        <v>804</v>
      </c>
      <c r="B186" t="s">
        <v>24</v>
      </c>
      <c r="C186">
        <v>16</v>
      </c>
      <c r="D186">
        <v>14</v>
      </c>
      <c r="E186">
        <v>0</v>
      </c>
      <c r="F186">
        <v>66</v>
      </c>
      <c r="G186">
        <v>53</v>
      </c>
      <c r="H186">
        <v>300.2</v>
      </c>
      <c r="I186">
        <v>7.33</v>
      </c>
      <c r="J186">
        <v>3.02</v>
      </c>
      <c r="K186">
        <v>1.32</v>
      </c>
      <c r="L186">
        <v>0.27400000000000002</v>
      </c>
      <c r="M186">
        <v>0.69699999999999995</v>
      </c>
      <c r="N186">
        <v>0.434</v>
      </c>
      <c r="O186">
        <v>0.13800000000000001</v>
      </c>
      <c r="P186">
        <v>92.8</v>
      </c>
      <c r="Q186">
        <v>4.55</v>
      </c>
      <c r="R186" t="s">
        <v>382</v>
      </c>
      <c r="S186">
        <v>4.62</v>
      </c>
      <c r="T186">
        <v>4.4400000000000004</v>
      </c>
      <c r="U186">
        <v>2.1</v>
      </c>
    </row>
    <row r="187" spans="1:21" x14ac:dyDescent="0.45">
      <c r="A187" t="s">
        <v>1996</v>
      </c>
      <c r="B187" t="s">
        <v>18</v>
      </c>
      <c r="C187">
        <v>14</v>
      </c>
      <c r="D187">
        <v>9</v>
      </c>
      <c r="E187">
        <v>2</v>
      </c>
      <c r="F187">
        <v>265</v>
      </c>
      <c r="G187">
        <v>1</v>
      </c>
      <c r="H187">
        <v>252.1</v>
      </c>
      <c r="I187">
        <v>8.85</v>
      </c>
      <c r="J187">
        <v>3.35</v>
      </c>
      <c r="K187">
        <v>0.93</v>
      </c>
      <c r="L187">
        <v>0.28899999999999998</v>
      </c>
      <c r="M187">
        <v>0.73399999999999999</v>
      </c>
      <c r="N187">
        <v>0.51100000000000001</v>
      </c>
      <c r="O187">
        <v>0.126</v>
      </c>
      <c r="P187">
        <v>90.6</v>
      </c>
      <c r="Q187">
        <v>3.67</v>
      </c>
      <c r="R187" t="s">
        <v>382</v>
      </c>
      <c r="S187">
        <v>3.74</v>
      </c>
      <c r="T187">
        <v>3.76</v>
      </c>
      <c r="U187">
        <v>2</v>
      </c>
    </row>
    <row r="188" spans="1:21" x14ac:dyDescent="0.45">
      <c r="A188" t="s">
        <v>1997</v>
      </c>
      <c r="B188" t="s">
        <v>35</v>
      </c>
      <c r="C188">
        <v>9</v>
      </c>
      <c r="D188">
        <v>9</v>
      </c>
      <c r="E188">
        <v>12</v>
      </c>
      <c r="F188">
        <v>134</v>
      </c>
      <c r="G188">
        <v>0</v>
      </c>
      <c r="H188">
        <v>142</v>
      </c>
      <c r="I188">
        <v>9.6300000000000008</v>
      </c>
      <c r="J188">
        <v>5.13</v>
      </c>
      <c r="K188">
        <v>0.51</v>
      </c>
      <c r="L188">
        <v>0.33800000000000002</v>
      </c>
      <c r="M188">
        <v>0.64700000000000002</v>
      </c>
      <c r="N188">
        <v>0.496</v>
      </c>
      <c r="O188">
        <v>7.3999999999999996E-2</v>
      </c>
      <c r="Q188">
        <v>5.07</v>
      </c>
      <c r="R188" t="s">
        <v>382</v>
      </c>
      <c r="S188">
        <v>3.67</v>
      </c>
      <c r="T188">
        <v>4.1500000000000004</v>
      </c>
      <c r="U188">
        <v>2</v>
      </c>
    </row>
    <row r="189" spans="1:21" x14ac:dyDescent="0.45">
      <c r="A189" t="s">
        <v>616</v>
      </c>
      <c r="B189" t="s">
        <v>134</v>
      </c>
      <c r="C189">
        <v>27</v>
      </c>
      <c r="D189">
        <v>37</v>
      </c>
      <c r="E189">
        <v>2</v>
      </c>
      <c r="F189">
        <v>124</v>
      </c>
      <c r="G189">
        <v>83</v>
      </c>
      <c r="H189">
        <v>505</v>
      </c>
      <c r="I189">
        <v>6.31</v>
      </c>
      <c r="J189">
        <v>3.37</v>
      </c>
      <c r="K189">
        <v>1.39</v>
      </c>
      <c r="L189">
        <v>0.30499999999999999</v>
      </c>
      <c r="M189">
        <v>0.71099999999999997</v>
      </c>
      <c r="N189">
        <v>0.38700000000000001</v>
      </c>
      <c r="O189">
        <v>0.11799999999999999</v>
      </c>
      <c r="P189">
        <v>92.5</v>
      </c>
      <c r="Q189">
        <v>5.01</v>
      </c>
      <c r="R189" t="s">
        <v>382</v>
      </c>
      <c r="S189">
        <v>4.9800000000000004</v>
      </c>
      <c r="T189">
        <v>5.12</v>
      </c>
      <c r="U189">
        <v>2</v>
      </c>
    </row>
    <row r="190" spans="1:21" x14ac:dyDescent="0.45">
      <c r="A190" t="s">
        <v>1467</v>
      </c>
      <c r="B190" t="s">
        <v>53</v>
      </c>
      <c r="C190">
        <v>8</v>
      </c>
      <c r="D190">
        <v>16</v>
      </c>
      <c r="E190">
        <v>0</v>
      </c>
      <c r="F190">
        <v>141</v>
      </c>
      <c r="G190">
        <v>36</v>
      </c>
      <c r="H190">
        <v>296</v>
      </c>
      <c r="I190">
        <v>8.4499999999999993</v>
      </c>
      <c r="J190">
        <v>3.16</v>
      </c>
      <c r="K190">
        <v>1.46</v>
      </c>
      <c r="L190">
        <v>0.30199999999999999</v>
      </c>
      <c r="M190">
        <v>0.72799999999999998</v>
      </c>
      <c r="N190">
        <v>0.35099999999999998</v>
      </c>
      <c r="O190">
        <v>0.13800000000000001</v>
      </c>
      <c r="P190">
        <v>93.3</v>
      </c>
      <c r="Q190">
        <v>4.41</v>
      </c>
      <c r="R190" t="s">
        <v>382</v>
      </c>
      <c r="S190">
        <v>4.59</v>
      </c>
      <c r="T190">
        <v>4.63</v>
      </c>
      <c r="U190">
        <v>2</v>
      </c>
    </row>
    <row r="191" spans="1:21" x14ac:dyDescent="0.45">
      <c r="A191" t="s">
        <v>681</v>
      </c>
      <c r="B191" t="s">
        <v>104</v>
      </c>
      <c r="C191">
        <v>5</v>
      </c>
      <c r="D191">
        <v>10</v>
      </c>
      <c r="E191">
        <v>0</v>
      </c>
      <c r="F191">
        <v>25</v>
      </c>
      <c r="G191">
        <v>22</v>
      </c>
      <c r="H191">
        <v>125</v>
      </c>
      <c r="I191">
        <v>8.7100000000000009</v>
      </c>
      <c r="J191">
        <v>2.95</v>
      </c>
      <c r="K191">
        <v>1.01</v>
      </c>
      <c r="L191">
        <v>0.27200000000000002</v>
      </c>
      <c r="M191">
        <v>0.69299999999999995</v>
      </c>
      <c r="N191">
        <v>0.44900000000000001</v>
      </c>
      <c r="O191">
        <v>0.111</v>
      </c>
      <c r="P191">
        <v>94.8</v>
      </c>
      <c r="Q191">
        <v>3.96</v>
      </c>
      <c r="R191" t="s">
        <v>382</v>
      </c>
      <c r="S191">
        <v>3.85</v>
      </c>
      <c r="T191">
        <v>4.01</v>
      </c>
      <c r="U191">
        <v>2</v>
      </c>
    </row>
    <row r="192" spans="1:21" x14ac:dyDescent="0.45">
      <c r="A192" t="s">
        <v>1741</v>
      </c>
      <c r="B192" t="s">
        <v>24</v>
      </c>
      <c r="C192">
        <v>12</v>
      </c>
      <c r="D192">
        <v>15</v>
      </c>
      <c r="E192">
        <v>6</v>
      </c>
      <c r="F192">
        <v>161</v>
      </c>
      <c r="G192">
        <v>1</v>
      </c>
      <c r="H192">
        <v>192.1</v>
      </c>
      <c r="I192">
        <v>7.86</v>
      </c>
      <c r="J192">
        <v>2.5299999999999998</v>
      </c>
      <c r="K192">
        <v>0.98</v>
      </c>
      <c r="L192">
        <v>0.27800000000000002</v>
      </c>
      <c r="M192">
        <v>0.76400000000000001</v>
      </c>
      <c r="N192">
        <v>0.46200000000000002</v>
      </c>
      <c r="O192">
        <v>0.10299999999999999</v>
      </c>
      <c r="P192">
        <v>94.9</v>
      </c>
      <c r="Q192">
        <v>3.09</v>
      </c>
      <c r="R192" t="s">
        <v>382</v>
      </c>
      <c r="S192">
        <v>3.84</v>
      </c>
      <c r="T192">
        <v>4.1500000000000004</v>
      </c>
      <c r="U192">
        <v>2</v>
      </c>
    </row>
    <row r="193" spans="1:21" x14ac:dyDescent="0.45">
      <c r="A193" t="s">
        <v>1574</v>
      </c>
      <c r="B193" t="s">
        <v>42</v>
      </c>
      <c r="C193">
        <v>6</v>
      </c>
      <c r="D193">
        <v>11</v>
      </c>
      <c r="E193">
        <v>2</v>
      </c>
      <c r="F193">
        <v>182</v>
      </c>
      <c r="G193">
        <v>3</v>
      </c>
      <c r="H193">
        <v>155.1</v>
      </c>
      <c r="I193">
        <v>8.0500000000000007</v>
      </c>
      <c r="J193">
        <v>2.5499999999999998</v>
      </c>
      <c r="K193">
        <v>0.75</v>
      </c>
      <c r="L193">
        <v>0.32400000000000001</v>
      </c>
      <c r="M193">
        <v>0.65400000000000003</v>
      </c>
      <c r="N193">
        <v>0.51200000000000001</v>
      </c>
      <c r="O193">
        <v>9.8000000000000004E-2</v>
      </c>
      <c r="P193">
        <v>90.4</v>
      </c>
      <c r="Q193">
        <v>4.1100000000000003</v>
      </c>
      <c r="R193" t="s">
        <v>382</v>
      </c>
      <c r="S193">
        <v>3.4</v>
      </c>
      <c r="T193">
        <v>3.69</v>
      </c>
      <c r="U193">
        <v>2</v>
      </c>
    </row>
    <row r="194" spans="1:21" x14ac:dyDescent="0.45">
      <c r="A194" t="s">
        <v>276</v>
      </c>
      <c r="B194" t="s">
        <v>134</v>
      </c>
      <c r="C194">
        <v>4</v>
      </c>
      <c r="D194">
        <v>10</v>
      </c>
      <c r="E194">
        <v>0</v>
      </c>
      <c r="F194">
        <v>77</v>
      </c>
      <c r="G194">
        <v>5</v>
      </c>
      <c r="H194">
        <v>98.2</v>
      </c>
      <c r="I194">
        <v>10.85</v>
      </c>
      <c r="J194">
        <v>4.2</v>
      </c>
      <c r="K194">
        <v>0.73</v>
      </c>
      <c r="L194">
        <v>0.28399999999999997</v>
      </c>
      <c r="M194">
        <v>0.71699999999999997</v>
      </c>
      <c r="N194">
        <v>0.40799999999999997</v>
      </c>
      <c r="O194">
        <v>7.8E-2</v>
      </c>
      <c r="P194">
        <v>96.9</v>
      </c>
      <c r="Q194">
        <v>3.47</v>
      </c>
      <c r="R194" t="s">
        <v>382</v>
      </c>
      <c r="S194">
        <v>3.35</v>
      </c>
      <c r="T194">
        <v>4</v>
      </c>
      <c r="U194">
        <v>1.9</v>
      </c>
    </row>
    <row r="195" spans="1:21" x14ac:dyDescent="0.45">
      <c r="A195" t="s">
        <v>1468</v>
      </c>
      <c r="B195" t="s">
        <v>35</v>
      </c>
      <c r="C195">
        <v>17</v>
      </c>
      <c r="D195">
        <v>12</v>
      </c>
      <c r="E195">
        <v>5</v>
      </c>
      <c r="F195">
        <v>140</v>
      </c>
      <c r="G195">
        <v>19</v>
      </c>
      <c r="H195">
        <v>286.2</v>
      </c>
      <c r="I195">
        <v>8.7899999999999991</v>
      </c>
      <c r="J195">
        <v>3.64</v>
      </c>
      <c r="K195">
        <v>0.97</v>
      </c>
      <c r="L195">
        <v>0.314</v>
      </c>
      <c r="M195">
        <v>0.71299999999999997</v>
      </c>
      <c r="N195">
        <v>0.46100000000000002</v>
      </c>
      <c r="O195">
        <v>0.115</v>
      </c>
      <c r="P195">
        <v>93.4</v>
      </c>
      <c r="Q195">
        <v>4.33</v>
      </c>
      <c r="R195" t="s">
        <v>382</v>
      </c>
      <c r="S195">
        <v>4.01</v>
      </c>
      <c r="T195">
        <v>4.25</v>
      </c>
      <c r="U195">
        <v>1.9</v>
      </c>
    </row>
    <row r="196" spans="1:21" x14ac:dyDescent="0.45">
      <c r="A196" t="s">
        <v>618</v>
      </c>
      <c r="B196" t="s">
        <v>134</v>
      </c>
      <c r="C196">
        <v>15</v>
      </c>
      <c r="D196">
        <v>27</v>
      </c>
      <c r="E196">
        <v>2</v>
      </c>
      <c r="F196">
        <v>112</v>
      </c>
      <c r="G196">
        <v>60</v>
      </c>
      <c r="H196">
        <v>343.2</v>
      </c>
      <c r="I196">
        <v>9.7899999999999991</v>
      </c>
      <c r="J196">
        <v>4.71</v>
      </c>
      <c r="K196">
        <v>1.55</v>
      </c>
      <c r="L196">
        <v>0.26100000000000001</v>
      </c>
      <c r="M196">
        <v>0.77600000000000002</v>
      </c>
      <c r="N196">
        <v>0.35799999999999998</v>
      </c>
      <c r="O196">
        <v>0.13900000000000001</v>
      </c>
      <c r="P196">
        <v>95.8</v>
      </c>
      <c r="Q196">
        <v>4.29</v>
      </c>
      <c r="R196" t="s">
        <v>382</v>
      </c>
      <c r="S196">
        <v>4.99</v>
      </c>
      <c r="T196">
        <v>4.7300000000000004</v>
      </c>
      <c r="U196">
        <v>1.9</v>
      </c>
    </row>
    <row r="197" spans="1:21" x14ac:dyDescent="0.45">
      <c r="A197" t="s">
        <v>1570</v>
      </c>
      <c r="B197" t="s">
        <v>104</v>
      </c>
      <c r="C197">
        <v>7</v>
      </c>
      <c r="D197">
        <v>4</v>
      </c>
      <c r="E197">
        <v>3</v>
      </c>
      <c r="F197">
        <v>148</v>
      </c>
      <c r="G197">
        <v>6</v>
      </c>
      <c r="H197">
        <v>156.1</v>
      </c>
      <c r="I197">
        <v>8.75</v>
      </c>
      <c r="J197">
        <v>3.22</v>
      </c>
      <c r="K197">
        <v>0.63</v>
      </c>
      <c r="L197">
        <v>0.309</v>
      </c>
      <c r="M197">
        <v>0.69199999999999995</v>
      </c>
      <c r="N197">
        <v>0.47499999999999998</v>
      </c>
      <c r="O197">
        <v>8.1000000000000003E-2</v>
      </c>
      <c r="P197">
        <v>94.9</v>
      </c>
      <c r="Q197">
        <v>4.03</v>
      </c>
      <c r="R197" t="s">
        <v>382</v>
      </c>
      <c r="S197">
        <v>3.34</v>
      </c>
      <c r="T197">
        <v>3.81</v>
      </c>
      <c r="U197">
        <v>1.8</v>
      </c>
    </row>
    <row r="198" spans="1:21" x14ac:dyDescent="0.45">
      <c r="A198" t="s">
        <v>1731</v>
      </c>
      <c r="B198" t="s">
        <v>28</v>
      </c>
      <c r="C198">
        <v>10</v>
      </c>
      <c r="D198">
        <v>9</v>
      </c>
      <c r="E198">
        <v>3</v>
      </c>
      <c r="F198">
        <v>176</v>
      </c>
      <c r="G198">
        <v>1</v>
      </c>
      <c r="H198">
        <v>159.1</v>
      </c>
      <c r="I198">
        <v>12.09</v>
      </c>
      <c r="J198">
        <v>4.5199999999999996</v>
      </c>
      <c r="K198">
        <v>1.1299999999999999</v>
      </c>
      <c r="L198">
        <v>0.27400000000000002</v>
      </c>
      <c r="M198">
        <v>0.746</v>
      </c>
      <c r="N198">
        <v>0.28999999999999998</v>
      </c>
      <c r="O198">
        <v>0.10100000000000001</v>
      </c>
      <c r="P198">
        <v>94</v>
      </c>
      <c r="Q198">
        <v>3.33</v>
      </c>
      <c r="R198" t="s">
        <v>382</v>
      </c>
      <c r="S198">
        <v>3.76</v>
      </c>
      <c r="T198">
        <v>4.16</v>
      </c>
      <c r="U198">
        <v>1.8</v>
      </c>
    </row>
    <row r="199" spans="1:21" x14ac:dyDescent="0.45">
      <c r="A199" t="s">
        <v>1424</v>
      </c>
      <c r="B199" t="s">
        <v>22</v>
      </c>
      <c r="C199">
        <v>18</v>
      </c>
      <c r="D199">
        <v>12</v>
      </c>
      <c r="E199">
        <v>6</v>
      </c>
      <c r="F199">
        <v>210</v>
      </c>
      <c r="G199">
        <v>14</v>
      </c>
      <c r="H199">
        <v>216</v>
      </c>
      <c r="I199">
        <v>10.67</v>
      </c>
      <c r="J199">
        <v>3.62</v>
      </c>
      <c r="K199">
        <v>1.08</v>
      </c>
      <c r="L199">
        <v>0.308</v>
      </c>
      <c r="M199">
        <v>0.755</v>
      </c>
      <c r="N199">
        <v>0.44700000000000001</v>
      </c>
      <c r="O199">
        <v>0.14399999999999999</v>
      </c>
      <c r="P199">
        <v>94.9</v>
      </c>
      <c r="Q199">
        <v>3.54</v>
      </c>
      <c r="R199" t="s">
        <v>382</v>
      </c>
      <c r="S199">
        <v>3.86</v>
      </c>
      <c r="T199">
        <v>3.72</v>
      </c>
      <c r="U199">
        <v>1.8</v>
      </c>
    </row>
    <row r="200" spans="1:21" x14ac:dyDescent="0.45">
      <c r="A200" t="s">
        <v>1998</v>
      </c>
      <c r="B200" t="s">
        <v>72</v>
      </c>
      <c r="C200">
        <v>13</v>
      </c>
      <c r="D200">
        <v>9</v>
      </c>
      <c r="E200">
        <v>20</v>
      </c>
      <c r="F200">
        <v>213</v>
      </c>
      <c r="G200">
        <v>0</v>
      </c>
      <c r="H200">
        <v>206</v>
      </c>
      <c r="I200">
        <v>10.75</v>
      </c>
      <c r="J200">
        <v>3.41</v>
      </c>
      <c r="K200">
        <v>1.1399999999999999</v>
      </c>
      <c r="L200">
        <v>0.23499999999999999</v>
      </c>
      <c r="M200">
        <v>0.78300000000000003</v>
      </c>
      <c r="N200">
        <v>0.36899999999999999</v>
      </c>
      <c r="O200">
        <v>0.11700000000000001</v>
      </c>
      <c r="P200">
        <v>94.7</v>
      </c>
      <c r="Q200">
        <v>3.15</v>
      </c>
      <c r="R200" t="s">
        <v>382</v>
      </c>
      <c r="S200">
        <v>3.93</v>
      </c>
      <c r="T200">
        <v>4.09</v>
      </c>
      <c r="U200">
        <v>1.8</v>
      </c>
    </row>
    <row r="201" spans="1:21" x14ac:dyDescent="0.45">
      <c r="A201" t="s">
        <v>1999</v>
      </c>
      <c r="B201" t="s">
        <v>42</v>
      </c>
      <c r="C201">
        <v>14</v>
      </c>
      <c r="D201">
        <v>5</v>
      </c>
      <c r="E201">
        <v>12</v>
      </c>
      <c r="F201">
        <v>176</v>
      </c>
      <c r="G201">
        <v>0</v>
      </c>
      <c r="H201">
        <v>173.2</v>
      </c>
      <c r="I201">
        <v>9.74</v>
      </c>
      <c r="J201">
        <v>3.73</v>
      </c>
      <c r="K201">
        <v>0.88</v>
      </c>
      <c r="L201">
        <v>0.28599999999999998</v>
      </c>
      <c r="M201">
        <v>0.67400000000000004</v>
      </c>
      <c r="N201">
        <v>0.436</v>
      </c>
      <c r="O201">
        <v>0.10100000000000001</v>
      </c>
      <c r="P201">
        <v>95.3</v>
      </c>
      <c r="Q201">
        <v>3.58</v>
      </c>
      <c r="R201" t="s">
        <v>382</v>
      </c>
      <c r="S201">
        <v>3.64</v>
      </c>
      <c r="T201">
        <v>4.04</v>
      </c>
      <c r="U201">
        <v>1.8</v>
      </c>
    </row>
    <row r="202" spans="1:21" x14ac:dyDescent="0.45">
      <c r="A202" t="s">
        <v>281</v>
      </c>
      <c r="B202" t="s">
        <v>72</v>
      </c>
      <c r="C202">
        <v>17</v>
      </c>
      <c r="D202">
        <v>11</v>
      </c>
      <c r="E202">
        <v>3</v>
      </c>
      <c r="F202">
        <v>177</v>
      </c>
      <c r="G202">
        <v>22</v>
      </c>
      <c r="H202">
        <v>280.2</v>
      </c>
      <c r="I202">
        <v>7.92</v>
      </c>
      <c r="J202">
        <v>2.4700000000000002</v>
      </c>
      <c r="K202">
        <v>1.31</v>
      </c>
      <c r="L202">
        <v>0.29699999999999999</v>
      </c>
      <c r="M202">
        <v>0.75900000000000001</v>
      </c>
      <c r="N202">
        <v>0.42199999999999999</v>
      </c>
      <c r="O202">
        <v>0.13</v>
      </c>
      <c r="P202">
        <v>94.2</v>
      </c>
      <c r="Q202">
        <v>3.94</v>
      </c>
      <c r="R202" t="s">
        <v>382</v>
      </c>
      <c r="S202">
        <v>4.29</v>
      </c>
      <c r="T202">
        <v>4.26</v>
      </c>
      <c r="U202">
        <v>1.7</v>
      </c>
    </row>
    <row r="203" spans="1:21" x14ac:dyDescent="0.45">
      <c r="A203" t="s">
        <v>1631</v>
      </c>
      <c r="B203" t="s">
        <v>76</v>
      </c>
      <c r="C203">
        <v>13</v>
      </c>
      <c r="D203">
        <v>5</v>
      </c>
      <c r="E203">
        <v>1</v>
      </c>
      <c r="F203">
        <v>175</v>
      </c>
      <c r="G203">
        <v>3</v>
      </c>
      <c r="H203">
        <v>192.2</v>
      </c>
      <c r="I203">
        <v>9.39</v>
      </c>
      <c r="J203">
        <v>3.5</v>
      </c>
      <c r="K203">
        <v>0.98</v>
      </c>
      <c r="L203">
        <v>0.29899999999999999</v>
      </c>
      <c r="M203">
        <v>0.70899999999999996</v>
      </c>
      <c r="N203">
        <v>0.40400000000000003</v>
      </c>
      <c r="O203">
        <v>0.109</v>
      </c>
      <c r="P203">
        <v>95.2</v>
      </c>
      <c r="Q203">
        <v>4.0599999999999996</v>
      </c>
      <c r="R203" t="s">
        <v>382</v>
      </c>
      <c r="S203">
        <v>3.87</v>
      </c>
      <c r="T203">
        <v>4.08</v>
      </c>
      <c r="U203">
        <v>1.7</v>
      </c>
    </row>
    <row r="204" spans="1:21" x14ac:dyDescent="0.45">
      <c r="A204" t="s">
        <v>1001</v>
      </c>
      <c r="B204" t="s">
        <v>30</v>
      </c>
      <c r="C204">
        <v>9</v>
      </c>
      <c r="D204">
        <v>5</v>
      </c>
      <c r="E204">
        <v>0</v>
      </c>
      <c r="F204">
        <v>45</v>
      </c>
      <c r="G204">
        <v>22</v>
      </c>
      <c r="H204">
        <v>168.1</v>
      </c>
      <c r="I204">
        <v>7.75</v>
      </c>
      <c r="J204">
        <v>3.69</v>
      </c>
      <c r="K204">
        <v>1.02</v>
      </c>
      <c r="L204">
        <v>0.26600000000000001</v>
      </c>
      <c r="M204">
        <v>0.83899999999999997</v>
      </c>
      <c r="N204">
        <v>0.436</v>
      </c>
      <c r="O204">
        <v>0.109</v>
      </c>
      <c r="P204">
        <v>93</v>
      </c>
      <c r="Q204">
        <v>2.94</v>
      </c>
      <c r="R204" t="s">
        <v>382</v>
      </c>
      <c r="S204">
        <v>4.26</v>
      </c>
      <c r="T204">
        <v>4.43</v>
      </c>
      <c r="U204">
        <v>1.7</v>
      </c>
    </row>
    <row r="205" spans="1:21" x14ac:dyDescent="0.45">
      <c r="A205" t="s">
        <v>620</v>
      </c>
      <c r="B205" t="s">
        <v>58</v>
      </c>
      <c r="C205">
        <v>21</v>
      </c>
      <c r="D205">
        <v>28</v>
      </c>
      <c r="E205">
        <v>5</v>
      </c>
      <c r="F205">
        <v>364</v>
      </c>
      <c r="G205">
        <v>21</v>
      </c>
      <c r="H205">
        <v>453.1</v>
      </c>
      <c r="I205">
        <v>8.4600000000000009</v>
      </c>
      <c r="J205">
        <v>4.1900000000000004</v>
      </c>
      <c r="K205">
        <v>1.31</v>
      </c>
      <c r="L205">
        <v>0.29399999999999998</v>
      </c>
      <c r="M205">
        <v>0.70899999999999996</v>
      </c>
      <c r="N205">
        <v>0.40899999999999997</v>
      </c>
      <c r="O205">
        <v>0.125</v>
      </c>
      <c r="P205">
        <v>94</v>
      </c>
      <c r="Q205">
        <v>4.96</v>
      </c>
      <c r="R205" t="s">
        <v>382</v>
      </c>
      <c r="S205">
        <v>4.7699999999999996</v>
      </c>
      <c r="T205">
        <v>4.84</v>
      </c>
      <c r="U205">
        <v>1.6</v>
      </c>
    </row>
    <row r="206" spans="1:21" x14ac:dyDescent="0.45">
      <c r="A206" t="s">
        <v>617</v>
      </c>
      <c r="B206" t="s">
        <v>72</v>
      </c>
      <c r="C206">
        <v>16</v>
      </c>
      <c r="D206">
        <v>13</v>
      </c>
      <c r="E206">
        <v>2</v>
      </c>
      <c r="F206">
        <v>356</v>
      </c>
      <c r="G206">
        <v>1</v>
      </c>
      <c r="H206">
        <v>356.1</v>
      </c>
      <c r="I206">
        <v>10.25</v>
      </c>
      <c r="J206">
        <v>3.64</v>
      </c>
      <c r="K206">
        <v>1.1100000000000001</v>
      </c>
      <c r="L206">
        <v>0.313</v>
      </c>
      <c r="M206">
        <v>0.70499999999999996</v>
      </c>
      <c r="N206">
        <v>0.40899999999999997</v>
      </c>
      <c r="O206">
        <v>0.124</v>
      </c>
      <c r="P206">
        <v>91.8</v>
      </c>
      <c r="Q206">
        <v>4.34</v>
      </c>
      <c r="R206" t="s">
        <v>382</v>
      </c>
      <c r="S206">
        <v>4</v>
      </c>
      <c r="T206">
        <v>4.09</v>
      </c>
      <c r="U206">
        <v>1.6</v>
      </c>
    </row>
    <row r="207" spans="1:21" x14ac:dyDescent="0.45">
      <c r="A207" t="s">
        <v>911</v>
      </c>
      <c r="B207" t="s">
        <v>104</v>
      </c>
      <c r="C207">
        <v>8</v>
      </c>
      <c r="D207">
        <v>13</v>
      </c>
      <c r="E207">
        <v>0</v>
      </c>
      <c r="F207">
        <v>43</v>
      </c>
      <c r="G207">
        <v>43</v>
      </c>
      <c r="H207">
        <v>210</v>
      </c>
      <c r="I207">
        <v>7.03</v>
      </c>
      <c r="J207">
        <v>2.66</v>
      </c>
      <c r="K207">
        <v>1.41</v>
      </c>
      <c r="L207">
        <v>0.26300000000000001</v>
      </c>
      <c r="M207">
        <v>0.752</v>
      </c>
      <c r="N207">
        <v>0.46200000000000002</v>
      </c>
      <c r="O207">
        <v>0.14899999999999999</v>
      </c>
      <c r="P207">
        <v>94.3</v>
      </c>
      <c r="Q207">
        <v>4.16</v>
      </c>
      <c r="R207" t="s">
        <v>382</v>
      </c>
      <c r="S207">
        <v>4.78</v>
      </c>
      <c r="T207">
        <v>4.55</v>
      </c>
      <c r="U207">
        <v>1.6</v>
      </c>
    </row>
    <row r="208" spans="1:21" x14ac:dyDescent="0.45">
      <c r="A208" t="s">
        <v>619</v>
      </c>
      <c r="B208" t="s">
        <v>72</v>
      </c>
      <c r="C208">
        <v>12</v>
      </c>
      <c r="D208">
        <v>23</v>
      </c>
      <c r="E208">
        <v>0</v>
      </c>
      <c r="F208">
        <v>124</v>
      </c>
      <c r="G208">
        <v>45</v>
      </c>
      <c r="H208">
        <v>362</v>
      </c>
      <c r="I208">
        <v>7.19</v>
      </c>
      <c r="J208">
        <v>1.99</v>
      </c>
      <c r="K208">
        <v>1.59</v>
      </c>
      <c r="L208">
        <v>0.29699999999999999</v>
      </c>
      <c r="M208">
        <v>0.751</v>
      </c>
      <c r="N208">
        <v>0.36199999999999999</v>
      </c>
      <c r="O208">
        <v>0.129</v>
      </c>
      <c r="P208">
        <v>90.4</v>
      </c>
      <c r="Q208">
        <v>4.4000000000000004</v>
      </c>
      <c r="R208" t="s">
        <v>382</v>
      </c>
      <c r="S208">
        <v>4.66</v>
      </c>
      <c r="T208">
        <v>4.66</v>
      </c>
      <c r="U208">
        <v>1.6</v>
      </c>
    </row>
    <row r="209" spans="1:21" x14ac:dyDescent="0.45">
      <c r="A209" t="s">
        <v>329</v>
      </c>
      <c r="B209" t="s">
        <v>35</v>
      </c>
      <c r="C209">
        <v>7</v>
      </c>
      <c r="D209">
        <v>16</v>
      </c>
      <c r="E209">
        <v>0</v>
      </c>
      <c r="F209">
        <v>36</v>
      </c>
      <c r="G209">
        <v>35</v>
      </c>
      <c r="H209">
        <v>168.1</v>
      </c>
      <c r="I209">
        <v>8.23</v>
      </c>
      <c r="J209">
        <v>4.0599999999999996</v>
      </c>
      <c r="K209">
        <v>1.34</v>
      </c>
      <c r="L209">
        <v>0.314</v>
      </c>
      <c r="M209">
        <v>0.64800000000000002</v>
      </c>
      <c r="N209">
        <v>0.41499999999999998</v>
      </c>
      <c r="O209">
        <v>0.124</v>
      </c>
      <c r="P209">
        <v>94.6</v>
      </c>
      <c r="Q209">
        <v>5.93</v>
      </c>
      <c r="R209" t="s">
        <v>382</v>
      </c>
      <c r="S209">
        <v>4.78</v>
      </c>
      <c r="T209">
        <v>4.67</v>
      </c>
      <c r="U209">
        <v>1.5</v>
      </c>
    </row>
    <row r="210" spans="1:21" x14ac:dyDescent="0.45">
      <c r="A210" t="s">
        <v>736</v>
      </c>
      <c r="B210" t="s">
        <v>91</v>
      </c>
      <c r="C210">
        <v>14</v>
      </c>
      <c r="D210">
        <v>14</v>
      </c>
      <c r="E210">
        <v>0</v>
      </c>
      <c r="F210">
        <v>45</v>
      </c>
      <c r="G210">
        <v>43</v>
      </c>
      <c r="H210">
        <v>208.2</v>
      </c>
      <c r="I210">
        <v>10.27</v>
      </c>
      <c r="J210">
        <v>5.26</v>
      </c>
      <c r="K210">
        <v>1.1599999999999999</v>
      </c>
      <c r="L210">
        <v>0.26800000000000002</v>
      </c>
      <c r="M210">
        <v>0.77600000000000002</v>
      </c>
      <c r="N210">
        <v>0.49399999999999999</v>
      </c>
      <c r="O210">
        <v>0.154</v>
      </c>
      <c r="P210">
        <v>96.3</v>
      </c>
      <c r="Q210">
        <v>3.97</v>
      </c>
      <c r="R210" t="s">
        <v>382</v>
      </c>
      <c r="S210">
        <v>4.59</v>
      </c>
      <c r="T210">
        <v>4.24</v>
      </c>
      <c r="U210">
        <v>1.5</v>
      </c>
    </row>
    <row r="211" spans="1:21" x14ac:dyDescent="0.45">
      <c r="A211" t="s">
        <v>337</v>
      </c>
      <c r="B211" t="s">
        <v>40</v>
      </c>
      <c r="C211">
        <v>11</v>
      </c>
      <c r="D211">
        <v>15</v>
      </c>
      <c r="E211">
        <v>0</v>
      </c>
      <c r="F211">
        <v>64</v>
      </c>
      <c r="G211">
        <v>35</v>
      </c>
      <c r="H211">
        <v>218.1</v>
      </c>
      <c r="I211">
        <v>7.34</v>
      </c>
      <c r="J211">
        <v>1.98</v>
      </c>
      <c r="K211">
        <v>1.69</v>
      </c>
      <c r="L211">
        <v>0.29099999999999998</v>
      </c>
      <c r="M211">
        <v>0.70499999999999996</v>
      </c>
      <c r="N211">
        <v>0.35699999999999998</v>
      </c>
      <c r="O211">
        <v>0.14499999999999999</v>
      </c>
      <c r="P211">
        <v>91.4</v>
      </c>
      <c r="Q211">
        <v>4.7</v>
      </c>
      <c r="R211" t="s">
        <v>382</v>
      </c>
      <c r="S211">
        <v>4.76</v>
      </c>
      <c r="T211">
        <v>4.3499999999999996</v>
      </c>
      <c r="U211">
        <v>1.5</v>
      </c>
    </row>
    <row r="212" spans="1:21" x14ac:dyDescent="0.45">
      <c r="A212" t="s">
        <v>335</v>
      </c>
      <c r="B212" t="s">
        <v>97</v>
      </c>
      <c r="C212">
        <v>10</v>
      </c>
      <c r="D212">
        <v>8</v>
      </c>
      <c r="E212">
        <v>0</v>
      </c>
      <c r="F212">
        <v>29</v>
      </c>
      <c r="G212">
        <v>29</v>
      </c>
      <c r="H212">
        <v>152</v>
      </c>
      <c r="I212">
        <v>8.2899999999999991</v>
      </c>
      <c r="J212">
        <v>3.38</v>
      </c>
      <c r="K212">
        <v>1.3</v>
      </c>
      <c r="L212">
        <v>0.309</v>
      </c>
      <c r="M212">
        <v>0.78500000000000003</v>
      </c>
      <c r="N212">
        <v>0.436</v>
      </c>
      <c r="O212">
        <v>0.13300000000000001</v>
      </c>
      <c r="P212">
        <v>91.5</v>
      </c>
      <c r="Q212">
        <v>4.03</v>
      </c>
      <c r="R212" t="s">
        <v>382</v>
      </c>
      <c r="S212">
        <v>4.43</v>
      </c>
      <c r="T212">
        <v>4.28</v>
      </c>
      <c r="U212">
        <v>1.5</v>
      </c>
    </row>
    <row r="213" spans="1:21" x14ac:dyDescent="0.45">
      <c r="A213" t="s">
        <v>1123</v>
      </c>
      <c r="B213" t="s">
        <v>97</v>
      </c>
      <c r="C213">
        <v>8</v>
      </c>
      <c r="D213">
        <v>18</v>
      </c>
      <c r="E213">
        <v>0</v>
      </c>
      <c r="F213">
        <v>46</v>
      </c>
      <c r="G213">
        <v>33</v>
      </c>
      <c r="H213">
        <v>213.2</v>
      </c>
      <c r="I213">
        <v>6.99</v>
      </c>
      <c r="J213">
        <v>2.74</v>
      </c>
      <c r="K213">
        <v>1.64</v>
      </c>
      <c r="L213">
        <v>0.30299999999999999</v>
      </c>
      <c r="M213">
        <v>0.73799999999999999</v>
      </c>
      <c r="N213">
        <v>0.374</v>
      </c>
      <c r="O213">
        <v>0.14000000000000001</v>
      </c>
      <c r="P213">
        <v>91.4</v>
      </c>
      <c r="Q213">
        <v>5.01</v>
      </c>
      <c r="R213" t="s">
        <v>382</v>
      </c>
      <c r="S213">
        <v>5.13</v>
      </c>
      <c r="T213">
        <v>4.9800000000000004</v>
      </c>
      <c r="U213">
        <v>1.5</v>
      </c>
    </row>
    <row r="214" spans="1:21" x14ac:dyDescent="0.45">
      <c r="A214" t="s">
        <v>2000</v>
      </c>
      <c r="B214" t="s">
        <v>18</v>
      </c>
      <c r="C214">
        <v>4</v>
      </c>
      <c r="D214">
        <v>6</v>
      </c>
      <c r="E214">
        <v>8</v>
      </c>
      <c r="F214">
        <v>95</v>
      </c>
      <c r="G214">
        <v>0</v>
      </c>
      <c r="H214">
        <v>100.1</v>
      </c>
      <c r="I214">
        <v>8.6999999999999993</v>
      </c>
      <c r="J214">
        <v>2.96</v>
      </c>
      <c r="K214">
        <v>0.72</v>
      </c>
      <c r="L214">
        <v>0.316</v>
      </c>
      <c r="M214">
        <v>0.71699999999999997</v>
      </c>
      <c r="N214">
        <v>0.58299999999999996</v>
      </c>
      <c r="O214">
        <v>0.13800000000000001</v>
      </c>
      <c r="P214">
        <v>96.3</v>
      </c>
      <c r="Q214">
        <v>3.86</v>
      </c>
      <c r="R214" t="s">
        <v>382</v>
      </c>
      <c r="S214">
        <v>3.43</v>
      </c>
      <c r="T214">
        <v>3.32</v>
      </c>
      <c r="U214">
        <v>1.5</v>
      </c>
    </row>
    <row r="215" spans="1:21" x14ac:dyDescent="0.45">
      <c r="A215" t="s">
        <v>2003</v>
      </c>
      <c r="B215" t="s">
        <v>55</v>
      </c>
      <c r="C215">
        <v>13</v>
      </c>
      <c r="D215">
        <v>17</v>
      </c>
      <c r="E215">
        <v>6</v>
      </c>
      <c r="F215">
        <v>266</v>
      </c>
      <c r="G215">
        <v>0</v>
      </c>
      <c r="H215">
        <v>270.10000000000002</v>
      </c>
      <c r="I215">
        <v>9.6199999999999992</v>
      </c>
      <c r="J215">
        <v>4.49</v>
      </c>
      <c r="K215">
        <v>1</v>
      </c>
      <c r="L215">
        <v>0.314</v>
      </c>
      <c r="M215">
        <v>0.71799999999999997</v>
      </c>
      <c r="N215">
        <v>0.40699999999999997</v>
      </c>
      <c r="O215">
        <v>0.107</v>
      </c>
      <c r="P215">
        <v>95.7</v>
      </c>
      <c r="Q215">
        <v>4.09</v>
      </c>
      <c r="R215" t="s">
        <v>382</v>
      </c>
      <c r="S215">
        <v>4.18</v>
      </c>
      <c r="T215">
        <v>4.47</v>
      </c>
      <c r="U215">
        <v>1.5</v>
      </c>
    </row>
    <row r="216" spans="1:21" x14ac:dyDescent="0.45">
      <c r="A216" t="s">
        <v>2001</v>
      </c>
      <c r="B216" t="s">
        <v>42</v>
      </c>
      <c r="C216">
        <v>8</v>
      </c>
      <c r="D216">
        <v>9</v>
      </c>
      <c r="E216">
        <v>5</v>
      </c>
      <c r="F216">
        <v>148</v>
      </c>
      <c r="G216">
        <v>1</v>
      </c>
      <c r="H216">
        <v>142.1</v>
      </c>
      <c r="I216">
        <v>7.9</v>
      </c>
      <c r="J216">
        <v>2.34</v>
      </c>
      <c r="K216">
        <v>0.89</v>
      </c>
      <c r="L216">
        <v>0.26900000000000002</v>
      </c>
      <c r="M216">
        <v>0.69</v>
      </c>
      <c r="N216">
        <v>0.54900000000000004</v>
      </c>
      <c r="O216">
        <v>0.11799999999999999</v>
      </c>
      <c r="P216">
        <v>92.5</v>
      </c>
      <c r="Q216">
        <v>3.41</v>
      </c>
      <c r="R216" t="s">
        <v>382</v>
      </c>
      <c r="S216">
        <v>3.65</v>
      </c>
      <c r="T216">
        <v>3.75</v>
      </c>
      <c r="U216">
        <v>1.4</v>
      </c>
    </row>
    <row r="217" spans="1:21" x14ac:dyDescent="0.45">
      <c r="A217" t="s">
        <v>1422</v>
      </c>
      <c r="B217" t="s">
        <v>63</v>
      </c>
      <c r="C217">
        <v>18</v>
      </c>
      <c r="D217">
        <v>21</v>
      </c>
      <c r="E217">
        <v>7</v>
      </c>
      <c r="F217">
        <v>164</v>
      </c>
      <c r="G217">
        <v>14</v>
      </c>
      <c r="H217">
        <v>228.2</v>
      </c>
      <c r="I217">
        <v>8.82</v>
      </c>
      <c r="J217">
        <v>2.79</v>
      </c>
      <c r="K217">
        <v>1.42</v>
      </c>
      <c r="L217">
        <v>0.27100000000000002</v>
      </c>
      <c r="M217">
        <v>0.68799999999999994</v>
      </c>
      <c r="N217">
        <v>0.434</v>
      </c>
      <c r="O217">
        <v>0.13600000000000001</v>
      </c>
      <c r="P217">
        <v>94.3</v>
      </c>
      <c r="Q217">
        <v>4.57</v>
      </c>
      <c r="R217" t="s">
        <v>382</v>
      </c>
      <c r="S217">
        <v>4.3499999999999996</v>
      </c>
      <c r="T217">
        <v>4.22</v>
      </c>
      <c r="U217">
        <v>1.4</v>
      </c>
    </row>
    <row r="218" spans="1:21" x14ac:dyDescent="0.45">
      <c r="A218" t="s">
        <v>2002</v>
      </c>
      <c r="B218" t="s">
        <v>63</v>
      </c>
      <c r="C218">
        <v>7</v>
      </c>
      <c r="D218">
        <v>13</v>
      </c>
      <c r="E218">
        <v>2</v>
      </c>
      <c r="F218">
        <v>189</v>
      </c>
      <c r="G218">
        <v>0</v>
      </c>
      <c r="H218">
        <v>190.2</v>
      </c>
      <c r="I218">
        <v>7.36</v>
      </c>
      <c r="J218">
        <v>3.07</v>
      </c>
      <c r="K218">
        <v>0.76</v>
      </c>
      <c r="L218">
        <v>0.27800000000000002</v>
      </c>
      <c r="M218">
        <v>0.67200000000000004</v>
      </c>
      <c r="N218">
        <v>0.56299999999999994</v>
      </c>
      <c r="O218">
        <v>0.111</v>
      </c>
      <c r="P218">
        <v>93.2</v>
      </c>
      <c r="Q218">
        <v>4.0599999999999996</v>
      </c>
      <c r="R218" t="s">
        <v>382</v>
      </c>
      <c r="S218">
        <v>3.77</v>
      </c>
      <c r="T218">
        <v>4</v>
      </c>
      <c r="U218">
        <v>1.4</v>
      </c>
    </row>
    <row r="219" spans="1:21" x14ac:dyDescent="0.45">
      <c r="A219" t="s">
        <v>2004</v>
      </c>
      <c r="B219" t="s">
        <v>72</v>
      </c>
      <c r="C219">
        <v>21</v>
      </c>
      <c r="D219">
        <v>10</v>
      </c>
      <c r="E219">
        <v>12</v>
      </c>
      <c r="F219">
        <v>191</v>
      </c>
      <c r="G219">
        <v>0</v>
      </c>
      <c r="H219">
        <v>179.1</v>
      </c>
      <c r="I219">
        <v>10.19</v>
      </c>
      <c r="J219">
        <v>3.41</v>
      </c>
      <c r="K219">
        <v>1.25</v>
      </c>
      <c r="L219">
        <v>0.24399999999999999</v>
      </c>
      <c r="M219">
        <v>0.747</v>
      </c>
      <c r="N219">
        <v>0.28999999999999998</v>
      </c>
      <c r="O219">
        <v>0.107</v>
      </c>
      <c r="P219">
        <v>93.1</v>
      </c>
      <c r="Q219">
        <v>3.61</v>
      </c>
      <c r="R219" t="s">
        <v>382</v>
      </c>
      <c r="S219">
        <v>4</v>
      </c>
      <c r="T219">
        <v>4.37</v>
      </c>
      <c r="U219">
        <v>1.4</v>
      </c>
    </row>
    <row r="220" spans="1:21" x14ac:dyDescent="0.45">
      <c r="A220" t="s">
        <v>348</v>
      </c>
      <c r="B220" t="s">
        <v>134</v>
      </c>
      <c r="C220">
        <v>22</v>
      </c>
      <c r="D220">
        <v>33</v>
      </c>
      <c r="E220">
        <v>0</v>
      </c>
      <c r="F220">
        <v>106</v>
      </c>
      <c r="G220">
        <v>92</v>
      </c>
      <c r="H220">
        <v>474.2</v>
      </c>
      <c r="I220">
        <v>7.03</v>
      </c>
      <c r="J220">
        <v>3.79</v>
      </c>
      <c r="K220">
        <v>1.57</v>
      </c>
      <c r="L220">
        <v>0.30399999999999999</v>
      </c>
      <c r="M220">
        <v>0.71199999999999997</v>
      </c>
      <c r="N220">
        <v>0.48799999999999999</v>
      </c>
      <c r="O220">
        <v>0.183</v>
      </c>
      <c r="P220">
        <v>93.6</v>
      </c>
      <c r="Q220">
        <v>5.31</v>
      </c>
      <c r="R220" t="s">
        <v>382</v>
      </c>
      <c r="S220">
        <v>5.21</v>
      </c>
      <c r="T220">
        <v>4.55</v>
      </c>
      <c r="U220">
        <v>1.4</v>
      </c>
    </row>
    <row r="221" spans="1:21" x14ac:dyDescent="0.45">
      <c r="A221" t="s">
        <v>623</v>
      </c>
      <c r="B221" t="s">
        <v>65</v>
      </c>
      <c r="C221">
        <v>22</v>
      </c>
      <c r="D221">
        <v>40</v>
      </c>
      <c r="E221">
        <v>28</v>
      </c>
      <c r="F221">
        <v>241</v>
      </c>
      <c r="G221">
        <v>58</v>
      </c>
      <c r="H221">
        <v>490.2</v>
      </c>
      <c r="I221">
        <v>7.81</v>
      </c>
      <c r="J221">
        <v>3.58</v>
      </c>
      <c r="K221">
        <v>1.41</v>
      </c>
      <c r="L221">
        <v>0.316</v>
      </c>
      <c r="M221">
        <v>0.68400000000000005</v>
      </c>
      <c r="N221">
        <v>0.49</v>
      </c>
      <c r="O221">
        <v>0.16900000000000001</v>
      </c>
      <c r="P221">
        <v>94.9</v>
      </c>
      <c r="Q221">
        <v>5.43</v>
      </c>
      <c r="R221" t="s">
        <v>382</v>
      </c>
      <c r="S221">
        <v>4.93</v>
      </c>
      <c r="T221">
        <v>4.54</v>
      </c>
      <c r="U221">
        <v>1.3</v>
      </c>
    </row>
    <row r="222" spans="1:21" x14ac:dyDescent="0.45">
      <c r="A222" t="s">
        <v>334</v>
      </c>
      <c r="B222" t="s">
        <v>49</v>
      </c>
      <c r="C222">
        <v>11</v>
      </c>
      <c r="D222">
        <v>8</v>
      </c>
      <c r="E222">
        <v>0</v>
      </c>
      <c r="F222">
        <v>28</v>
      </c>
      <c r="G222">
        <v>27</v>
      </c>
      <c r="H222">
        <v>156.19999999999999</v>
      </c>
      <c r="I222">
        <v>6.72</v>
      </c>
      <c r="J222">
        <v>3.16</v>
      </c>
      <c r="K222">
        <v>1.26</v>
      </c>
      <c r="L222">
        <v>0.29499999999999998</v>
      </c>
      <c r="M222">
        <v>0.74299999999999999</v>
      </c>
      <c r="N222">
        <v>0.41</v>
      </c>
      <c r="O222">
        <v>0.112</v>
      </c>
      <c r="P222">
        <v>93</v>
      </c>
      <c r="Q222">
        <v>4.25</v>
      </c>
      <c r="R222" t="s">
        <v>382</v>
      </c>
      <c r="S222">
        <v>4.6900000000000004</v>
      </c>
      <c r="T222">
        <v>4.88</v>
      </c>
      <c r="U222">
        <v>1.3</v>
      </c>
    </row>
    <row r="223" spans="1:21" x14ac:dyDescent="0.45">
      <c r="A223" t="s">
        <v>1349</v>
      </c>
      <c r="B223" t="s">
        <v>53</v>
      </c>
      <c r="C223">
        <v>15</v>
      </c>
      <c r="D223">
        <v>14</v>
      </c>
      <c r="E223">
        <v>0</v>
      </c>
      <c r="F223">
        <v>147</v>
      </c>
      <c r="G223">
        <v>39</v>
      </c>
      <c r="H223">
        <v>309</v>
      </c>
      <c r="I223">
        <v>8.48</v>
      </c>
      <c r="J223">
        <v>3.32</v>
      </c>
      <c r="K223">
        <v>1.57</v>
      </c>
      <c r="L223">
        <v>0.30199999999999999</v>
      </c>
      <c r="M223">
        <v>0.73299999999999998</v>
      </c>
      <c r="N223">
        <v>0.34599999999999997</v>
      </c>
      <c r="O223">
        <v>0.13800000000000001</v>
      </c>
      <c r="P223">
        <v>93.2</v>
      </c>
      <c r="Q223">
        <v>4.8600000000000003</v>
      </c>
      <c r="R223" t="s">
        <v>382</v>
      </c>
      <c r="S223">
        <v>4.8</v>
      </c>
      <c r="T223">
        <v>4.68</v>
      </c>
      <c r="U223">
        <v>1.3</v>
      </c>
    </row>
    <row r="224" spans="1:21" x14ac:dyDescent="0.45">
      <c r="A224" t="s">
        <v>621</v>
      </c>
      <c r="B224" t="s">
        <v>55</v>
      </c>
      <c r="C224">
        <v>19</v>
      </c>
      <c r="D224">
        <v>27</v>
      </c>
      <c r="E224">
        <v>0</v>
      </c>
      <c r="F224">
        <v>83</v>
      </c>
      <c r="G224">
        <v>58</v>
      </c>
      <c r="H224">
        <v>337.1</v>
      </c>
      <c r="I224">
        <v>8.11</v>
      </c>
      <c r="J224">
        <v>3.68</v>
      </c>
      <c r="K224">
        <v>1.65</v>
      </c>
      <c r="L224">
        <v>0.30199999999999999</v>
      </c>
      <c r="M224">
        <v>0.70299999999999996</v>
      </c>
      <c r="N224">
        <v>0.41299999999999998</v>
      </c>
      <c r="O224">
        <v>0.158</v>
      </c>
      <c r="P224">
        <v>92.5</v>
      </c>
      <c r="Q224">
        <v>5.47</v>
      </c>
      <c r="R224" t="s">
        <v>382</v>
      </c>
      <c r="S224">
        <v>5.17</v>
      </c>
      <c r="T224">
        <v>4.7699999999999996</v>
      </c>
      <c r="U224">
        <v>1.3</v>
      </c>
    </row>
    <row r="225" spans="1:21" x14ac:dyDescent="0.45">
      <c r="A225" t="s">
        <v>2005</v>
      </c>
      <c r="B225" t="s">
        <v>37</v>
      </c>
      <c r="C225">
        <v>6</v>
      </c>
      <c r="D225">
        <v>5</v>
      </c>
      <c r="E225">
        <v>0</v>
      </c>
      <c r="F225">
        <v>142</v>
      </c>
      <c r="G225">
        <v>2</v>
      </c>
      <c r="H225">
        <v>121.2</v>
      </c>
      <c r="I225">
        <v>13.39</v>
      </c>
      <c r="J225">
        <v>5.7</v>
      </c>
      <c r="K225">
        <v>0.52</v>
      </c>
      <c r="L225">
        <v>0.28999999999999998</v>
      </c>
      <c r="M225">
        <v>0.70299999999999996</v>
      </c>
      <c r="N225">
        <v>0.40100000000000002</v>
      </c>
      <c r="O225">
        <v>7.3999999999999996E-2</v>
      </c>
      <c r="P225">
        <v>94.6</v>
      </c>
      <c r="Q225">
        <v>4.07</v>
      </c>
      <c r="R225" t="s">
        <v>382</v>
      </c>
      <c r="S225">
        <v>3.68</v>
      </c>
      <c r="T225">
        <v>4.3</v>
      </c>
      <c r="U225">
        <v>1.2</v>
      </c>
    </row>
    <row r="226" spans="1:21" x14ac:dyDescent="0.45">
      <c r="A226" t="s">
        <v>298</v>
      </c>
      <c r="B226" t="s">
        <v>81</v>
      </c>
      <c r="C226">
        <v>4</v>
      </c>
      <c r="D226">
        <v>8</v>
      </c>
      <c r="E226">
        <v>0</v>
      </c>
      <c r="F226">
        <v>28</v>
      </c>
      <c r="G226">
        <v>28</v>
      </c>
      <c r="H226">
        <v>144</v>
      </c>
      <c r="I226">
        <v>7.44</v>
      </c>
      <c r="J226">
        <v>3.75</v>
      </c>
      <c r="K226">
        <v>1.38</v>
      </c>
      <c r="L226">
        <v>0.27700000000000002</v>
      </c>
      <c r="M226">
        <v>0.749</v>
      </c>
      <c r="N226">
        <v>0.42499999999999999</v>
      </c>
      <c r="O226">
        <v>0.13500000000000001</v>
      </c>
      <c r="P226">
        <v>94.6</v>
      </c>
      <c r="Q226">
        <v>4.38</v>
      </c>
      <c r="R226" t="s">
        <v>382</v>
      </c>
      <c r="S226">
        <v>5</v>
      </c>
      <c r="T226">
        <v>4.8499999999999996</v>
      </c>
      <c r="U226">
        <v>1.2</v>
      </c>
    </row>
    <row r="227" spans="1:21" x14ac:dyDescent="0.45">
      <c r="A227" t="s">
        <v>341</v>
      </c>
      <c r="B227" t="s">
        <v>37</v>
      </c>
      <c r="C227">
        <v>12</v>
      </c>
      <c r="D227">
        <v>18</v>
      </c>
      <c r="E227">
        <v>0</v>
      </c>
      <c r="F227">
        <v>53</v>
      </c>
      <c r="G227">
        <v>47</v>
      </c>
      <c r="H227">
        <v>263</v>
      </c>
      <c r="I227">
        <v>7.56</v>
      </c>
      <c r="J227">
        <v>2.91</v>
      </c>
      <c r="K227">
        <v>1.51</v>
      </c>
      <c r="L227">
        <v>0.27400000000000002</v>
      </c>
      <c r="M227">
        <v>0.76100000000000001</v>
      </c>
      <c r="N227">
        <v>0.32</v>
      </c>
      <c r="O227">
        <v>0.115</v>
      </c>
      <c r="P227">
        <v>93.2</v>
      </c>
      <c r="Q227">
        <v>4.3499999999999996</v>
      </c>
      <c r="R227" t="s">
        <v>382</v>
      </c>
      <c r="S227">
        <v>4.91</v>
      </c>
      <c r="T227">
        <v>5.04</v>
      </c>
      <c r="U227">
        <v>1.2</v>
      </c>
    </row>
    <row r="228" spans="1:21" x14ac:dyDescent="0.45">
      <c r="A228" t="s">
        <v>1633</v>
      </c>
      <c r="B228" t="s">
        <v>35</v>
      </c>
      <c r="C228">
        <v>5</v>
      </c>
      <c r="D228">
        <v>8</v>
      </c>
      <c r="E228">
        <v>1</v>
      </c>
      <c r="F228">
        <v>118</v>
      </c>
      <c r="G228">
        <v>3</v>
      </c>
      <c r="H228">
        <v>148.19999999999999</v>
      </c>
      <c r="I228">
        <v>7.63</v>
      </c>
      <c r="J228">
        <v>3.27</v>
      </c>
      <c r="K228">
        <v>0.85</v>
      </c>
      <c r="L228">
        <v>0.318</v>
      </c>
      <c r="M228">
        <v>0.68600000000000005</v>
      </c>
      <c r="N228">
        <v>0.54</v>
      </c>
      <c r="O228">
        <v>0.11899999999999999</v>
      </c>
      <c r="P228">
        <v>95.6</v>
      </c>
      <c r="Q228">
        <v>4.4800000000000004</v>
      </c>
      <c r="R228" t="s">
        <v>382</v>
      </c>
      <c r="S228">
        <v>4.05</v>
      </c>
      <c r="T228">
        <v>4.07</v>
      </c>
      <c r="U228">
        <v>1.2</v>
      </c>
    </row>
    <row r="229" spans="1:21" x14ac:dyDescent="0.45">
      <c r="A229" t="s">
        <v>2007</v>
      </c>
      <c r="B229" t="s">
        <v>40</v>
      </c>
      <c r="C229">
        <v>5</v>
      </c>
      <c r="D229">
        <v>3</v>
      </c>
      <c r="E229">
        <v>2</v>
      </c>
      <c r="F229">
        <v>86</v>
      </c>
      <c r="G229">
        <v>0</v>
      </c>
      <c r="H229">
        <v>87.2</v>
      </c>
      <c r="I229">
        <v>8.93</v>
      </c>
      <c r="J229">
        <v>3.7</v>
      </c>
      <c r="K229">
        <v>0.51</v>
      </c>
      <c r="L229">
        <v>0.30099999999999999</v>
      </c>
      <c r="M229">
        <v>0.69599999999999995</v>
      </c>
      <c r="N229">
        <v>0.496</v>
      </c>
      <c r="O229">
        <v>6.3E-2</v>
      </c>
      <c r="P229">
        <v>96.9</v>
      </c>
      <c r="Q229">
        <v>3.8</v>
      </c>
      <c r="R229" t="s">
        <v>382</v>
      </c>
      <c r="S229">
        <v>3.4</v>
      </c>
      <c r="T229">
        <v>4.08</v>
      </c>
      <c r="U229">
        <v>1.2</v>
      </c>
    </row>
    <row r="230" spans="1:21" x14ac:dyDescent="0.45">
      <c r="A230" t="s">
        <v>1750</v>
      </c>
      <c r="B230" t="s">
        <v>91</v>
      </c>
      <c r="C230">
        <v>4</v>
      </c>
      <c r="D230">
        <v>6</v>
      </c>
      <c r="E230">
        <v>9</v>
      </c>
      <c r="F230">
        <v>92</v>
      </c>
      <c r="G230">
        <v>1</v>
      </c>
      <c r="H230">
        <v>89.1</v>
      </c>
      <c r="I230">
        <v>10.07</v>
      </c>
      <c r="J230">
        <v>3.12</v>
      </c>
      <c r="K230">
        <v>0.81</v>
      </c>
      <c r="L230">
        <v>0.313</v>
      </c>
      <c r="M230">
        <v>0.754</v>
      </c>
      <c r="N230">
        <v>0.48499999999999999</v>
      </c>
      <c r="O230">
        <v>0.13100000000000001</v>
      </c>
      <c r="P230">
        <v>97.6</v>
      </c>
      <c r="Q230">
        <v>3.43</v>
      </c>
      <c r="R230" t="s">
        <v>382</v>
      </c>
      <c r="S230">
        <v>3.36</v>
      </c>
      <c r="T230">
        <v>3.33</v>
      </c>
      <c r="U230">
        <v>1.1000000000000001</v>
      </c>
    </row>
    <row r="231" spans="1:21" x14ac:dyDescent="0.45">
      <c r="A231" t="s">
        <v>2008</v>
      </c>
      <c r="B231" t="s">
        <v>81</v>
      </c>
      <c r="C231">
        <v>20</v>
      </c>
      <c r="D231">
        <v>20</v>
      </c>
      <c r="E231">
        <v>57</v>
      </c>
      <c r="F231">
        <v>236</v>
      </c>
      <c r="G231">
        <v>0</v>
      </c>
      <c r="H231">
        <v>236</v>
      </c>
      <c r="I231">
        <v>9</v>
      </c>
      <c r="J231">
        <v>3.74</v>
      </c>
      <c r="K231">
        <v>1.26</v>
      </c>
      <c r="L231">
        <v>0.28499999999999998</v>
      </c>
      <c r="M231">
        <v>0.746</v>
      </c>
      <c r="N231">
        <v>0.47499999999999998</v>
      </c>
      <c r="O231">
        <v>0.159</v>
      </c>
      <c r="P231">
        <v>96.6</v>
      </c>
      <c r="Q231">
        <v>3.51</v>
      </c>
      <c r="R231" t="s">
        <v>382</v>
      </c>
      <c r="S231">
        <v>4.3</v>
      </c>
      <c r="T231">
        <v>3.94</v>
      </c>
      <c r="U231">
        <v>1.1000000000000001</v>
      </c>
    </row>
    <row r="232" spans="1:21" x14ac:dyDescent="0.45">
      <c r="A232" t="s">
        <v>1035</v>
      </c>
      <c r="B232" t="s">
        <v>119</v>
      </c>
      <c r="C232">
        <v>6</v>
      </c>
      <c r="D232">
        <v>10</v>
      </c>
      <c r="E232">
        <v>1</v>
      </c>
      <c r="F232">
        <v>51</v>
      </c>
      <c r="G232">
        <v>12</v>
      </c>
      <c r="H232">
        <v>115.1</v>
      </c>
      <c r="I232">
        <v>8.9</v>
      </c>
      <c r="J232">
        <v>3.59</v>
      </c>
      <c r="K232">
        <v>1.17</v>
      </c>
      <c r="L232">
        <v>0.29199999999999998</v>
      </c>
      <c r="M232">
        <v>0.74399999999999999</v>
      </c>
      <c r="N232">
        <v>0.46700000000000003</v>
      </c>
      <c r="O232">
        <v>0.14299999999999999</v>
      </c>
      <c r="P232">
        <v>93.9</v>
      </c>
      <c r="Q232">
        <v>4.0599999999999996</v>
      </c>
      <c r="R232" t="s">
        <v>382</v>
      </c>
      <c r="S232">
        <v>4.17</v>
      </c>
      <c r="T232">
        <v>3.9</v>
      </c>
      <c r="U232">
        <v>1.1000000000000001</v>
      </c>
    </row>
    <row r="233" spans="1:21" x14ac:dyDescent="0.45">
      <c r="A233" t="s">
        <v>1586</v>
      </c>
      <c r="B233" t="s">
        <v>81</v>
      </c>
      <c r="C233">
        <v>16</v>
      </c>
      <c r="D233">
        <v>15</v>
      </c>
      <c r="E233">
        <v>12</v>
      </c>
      <c r="F233">
        <v>257</v>
      </c>
      <c r="G233">
        <v>7</v>
      </c>
      <c r="H233">
        <v>268.10000000000002</v>
      </c>
      <c r="I233">
        <v>8.35</v>
      </c>
      <c r="J233">
        <v>3.96</v>
      </c>
      <c r="K233">
        <v>1.01</v>
      </c>
      <c r="L233">
        <v>0.309</v>
      </c>
      <c r="M233">
        <v>0.749</v>
      </c>
      <c r="N233">
        <v>0.45200000000000001</v>
      </c>
      <c r="O233">
        <v>0.11600000000000001</v>
      </c>
      <c r="P233">
        <v>94.2</v>
      </c>
      <c r="Q233">
        <v>4.0599999999999996</v>
      </c>
      <c r="R233" t="s">
        <v>382</v>
      </c>
      <c r="S233">
        <v>4.2300000000000004</v>
      </c>
      <c r="T233">
        <v>4.43</v>
      </c>
      <c r="U233">
        <v>1.1000000000000001</v>
      </c>
    </row>
    <row r="234" spans="1:21" x14ac:dyDescent="0.45">
      <c r="A234" t="s">
        <v>2009</v>
      </c>
      <c r="B234" t="s">
        <v>24</v>
      </c>
      <c r="C234">
        <v>6</v>
      </c>
      <c r="D234">
        <v>5</v>
      </c>
      <c r="E234">
        <v>0</v>
      </c>
      <c r="F234">
        <v>101</v>
      </c>
      <c r="G234">
        <v>2</v>
      </c>
      <c r="H234">
        <v>107</v>
      </c>
      <c r="I234">
        <v>11.36</v>
      </c>
      <c r="J234">
        <v>3.36</v>
      </c>
      <c r="K234">
        <v>1.0900000000000001</v>
      </c>
      <c r="L234">
        <v>0.38900000000000001</v>
      </c>
      <c r="M234">
        <v>0.66500000000000004</v>
      </c>
      <c r="N234">
        <v>0.38500000000000001</v>
      </c>
      <c r="O234">
        <v>0.113</v>
      </c>
      <c r="P234">
        <v>98.1</v>
      </c>
      <c r="Q234">
        <v>5.13</v>
      </c>
      <c r="R234" t="s">
        <v>382</v>
      </c>
      <c r="S234">
        <v>3.44</v>
      </c>
      <c r="T234">
        <v>3.58</v>
      </c>
      <c r="U234">
        <v>1.1000000000000001</v>
      </c>
    </row>
    <row r="235" spans="1:21" x14ac:dyDescent="0.45">
      <c r="A235" t="s">
        <v>2011</v>
      </c>
      <c r="B235" t="s">
        <v>32</v>
      </c>
      <c r="C235">
        <v>6</v>
      </c>
      <c r="D235">
        <v>1</v>
      </c>
      <c r="E235">
        <v>0</v>
      </c>
      <c r="F235">
        <v>78</v>
      </c>
      <c r="G235">
        <v>1</v>
      </c>
      <c r="H235">
        <v>86.2</v>
      </c>
      <c r="I235">
        <v>9.66</v>
      </c>
      <c r="J235">
        <v>2.39</v>
      </c>
      <c r="K235">
        <v>1.1399999999999999</v>
      </c>
      <c r="L235">
        <v>0.28000000000000003</v>
      </c>
      <c r="M235">
        <v>0.748</v>
      </c>
      <c r="N235">
        <v>0.38800000000000001</v>
      </c>
      <c r="O235">
        <v>0.11600000000000001</v>
      </c>
      <c r="P235">
        <v>92</v>
      </c>
      <c r="Q235">
        <v>2.7</v>
      </c>
      <c r="R235" t="s">
        <v>382</v>
      </c>
      <c r="S235">
        <v>3.46</v>
      </c>
      <c r="T235">
        <v>3.48</v>
      </c>
      <c r="U235">
        <v>1.1000000000000001</v>
      </c>
    </row>
    <row r="236" spans="1:21" x14ac:dyDescent="0.45">
      <c r="A236" t="s">
        <v>2010</v>
      </c>
      <c r="B236" t="s">
        <v>22</v>
      </c>
      <c r="C236">
        <v>10</v>
      </c>
      <c r="D236">
        <v>4</v>
      </c>
      <c r="E236">
        <v>3</v>
      </c>
      <c r="F236">
        <v>102</v>
      </c>
      <c r="G236">
        <v>3</v>
      </c>
      <c r="H236">
        <v>97.2</v>
      </c>
      <c r="I236">
        <v>8.1999999999999993</v>
      </c>
      <c r="J236">
        <v>3.32</v>
      </c>
      <c r="K236">
        <v>0.46</v>
      </c>
      <c r="L236">
        <v>0.26500000000000001</v>
      </c>
      <c r="M236">
        <v>0.76100000000000001</v>
      </c>
      <c r="N236">
        <v>0.57499999999999996</v>
      </c>
      <c r="O236">
        <v>7.8E-2</v>
      </c>
      <c r="P236">
        <v>95.1</v>
      </c>
      <c r="Q236">
        <v>3.04</v>
      </c>
      <c r="R236" t="s">
        <v>382</v>
      </c>
      <c r="S236">
        <v>3.43</v>
      </c>
      <c r="T236">
        <v>3.87</v>
      </c>
      <c r="U236">
        <v>1.1000000000000001</v>
      </c>
    </row>
    <row r="237" spans="1:21" x14ac:dyDescent="0.45">
      <c r="A237" t="s">
        <v>1630</v>
      </c>
      <c r="B237" t="s">
        <v>22</v>
      </c>
      <c r="C237">
        <v>4</v>
      </c>
      <c r="D237">
        <v>4</v>
      </c>
      <c r="E237">
        <v>2</v>
      </c>
      <c r="F237">
        <v>62</v>
      </c>
      <c r="G237">
        <v>3</v>
      </c>
      <c r="H237">
        <v>85.1</v>
      </c>
      <c r="I237">
        <v>9.2799999999999994</v>
      </c>
      <c r="J237">
        <v>4.1100000000000003</v>
      </c>
      <c r="K237">
        <v>0.53</v>
      </c>
      <c r="L237">
        <v>0.28199999999999997</v>
      </c>
      <c r="M237">
        <v>0.745</v>
      </c>
      <c r="N237">
        <v>0.50700000000000001</v>
      </c>
      <c r="O237">
        <v>9.0999999999999998E-2</v>
      </c>
      <c r="P237">
        <v>96</v>
      </c>
      <c r="Q237">
        <v>3.16</v>
      </c>
      <c r="R237" t="s">
        <v>382</v>
      </c>
      <c r="S237">
        <v>3.44</v>
      </c>
      <c r="T237">
        <v>3.72</v>
      </c>
      <c r="U237">
        <v>1.1000000000000001</v>
      </c>
    </row>
    <row r="238" spans="1:21" x14ac:dyDescent="0.45">
      <c r="A238" t="s">
        <v>1521</v>
      </c>
      <c r="B238" t="s">
        <v>119</v>
      </c>
      <c r="C238">
        <v>4</v>
      </c>
      <c r="D238">
        <v>2</v>
      </c>
      <c r="E238">
        <v>3</v>
      </c>
      <c r="F238">
        <v>77</v>
      </c>
      <c r="G238">
        <v>0</v>
      </c>
      <c r="H238">
        <v>83.1</v>
      </c>
      <c r="I238">
        <v>9.7200000000000006</v>
      </c>
      <c r="J238">
        <v>2.92</v>
      </c>
      <c r="K238">
        <v>1.08</v>
      </c>
      <c r="L238">
        <v>0.29099999999999998</v>
      </c>
      <c r="M238">
        <v>0.64</v>
      </c>
      <c r="N238">
        <v>0.57499999999999996</v>
      </c>
      <c r="O238">
        <v>0.20799999999999999</v>
      </c>
      <c r="P238">
        <v>95.4</v>
      </c>
      <c r="Q238">
        <v>4.54</v>
      </c>
      <c r="R238" t="s">
        <v>382</v>
      </c>
      <c r="S238">
        <v>3.72</v>
      </c>
      <c r="T238">
        <v>3.1</v>
      </c>
      <c r="U238">
        <v>1.1000000000000001</v>
      </c>
    </row>
    <row r="239" spans="1:21" x14ac:dyDescent="0.45">
      <c r="A239" t="s">
        <v>2012</v>
      </c>
      <c r="B239" t="s">
        <v>18</v>
      </c>
      <c r="C239">
        <v>6</v>
      </c>
      <c r="D239">
        <v>13</v>
      </c>
      <c r="E239">
        <v>8</v>
      </c>
      <c r="F239">
        <v>165</v>
      </c>
      <c r="G239">
        <v>0</v>
      </c>
      <c r="H239">
        <v>188</v>
      </c>
      <c r="I239">
        <v>7.04</v>
      </c>
      <c r="J239">
        <v>2.78</v>
      </c>
      <c r="K239">
        <v>0.86</v>
      </c>
      <c r="L239">
        <v>0.253</v>
      </c>
      <c r="M239">
        <v>0.68200000000000005</v>
      </c>
      <c r="N239">
        <v>0.57899999999999996</v>
      </c>
      <c r="O239">
        <v>0.13100000000000001</v>
      </c>
      <c r="P239">
        <v>95.1</v>
      </c>
      <c r="Q239">
        <v>3.97</v>
      </c>
      <c r="R239" t="s">
        <v>382</v>
      </c>
      <c r="S239">
        <v>4.1100000000000003</v>
      </c>
      <c r="T239">
        <v>4.09</v>
      </c>
      <c r="U239">
        <v>1.1000000000000001</v>
      </c>
    </row>
    <row r="240" spans="1:21" x14ac:dyDescent="0.45">
      <c r="A240" t="s">
        <v>1760</v>
      </c>
      <c r="B240" t="s">
        <v>35</v>
      </c>
      <c r="C240">
        <v>7</v>
      </c>
      <c r="D240">
        <v>10</v>
      </c>
      <c r="E240">
        <v>6</v>
      </c>
      <c r="F240">
        <v>212</v>
      </c>
      <c r="G240">
        <v>0</v>
      </c>
      <c r="H240">
        <v>203.2</v>
      </c>
      <c r="I240">
        <v>9.1</v>
      </c>
      <c r="J240">
        <v>4.51</v>
      </c>
      <c r="K240">
        <v>1.19</v>
      </c>
      <c r="L240">
        <v>0.28899999999999998</v>
      </c>
      <c r="M240">
        <v>0.70899999999999996</v>
      </c>
      <c r="N240">
        <v>0.38100000000000001</v>
      </c>
      <c r="O240">
        <v>0.115</v>
      </c>
      <c r="P240">
        <v>95.8</v>
      </c>
      <c r="Q240">
        <v>4.82</v>
      </c>
      <c r="R240" t="s">
        <v>382</v>
      </c>
      <c r="S240">
        <v>4.5199999999999996</v>
      </c>
      <c r="T240">
        <v>4.83</v>
      </c>
      <c r="U240">
        <v>1</v>
      </c>
    </row>
    <row r="241" spans="1:21" x14ac:dyDescent="0.45">
      <c r="A241" t="s">
        <v>1764</v>
      </c>
      <c r="B241" t="s">
        <v>28</v>
      </c>
      <c r="C241">
        <v>7</v>
      </c>
      <c r="D241">
        <v>7</v>
      </c>
      <c r="E241">
        <v>1</v>
      </c>
      <c r="F241">
        <v>100</v>
      </c>
      <c r="G241">
        <v>0</v>
      </c>
      <c r="H241">
        <v>156.1</v>
      </c>
      <c r="I241">
        <v>7.37</v>
      </c>
      <c r="J241">
        <v>3.22</v>
      </c>
      <c r="K241">
        <v>0.98</v>
      </c>
      <c r="L241">
        <v>0.28100000000000003</v>
      </c>
      <c r="M241">
        <v>0.67300000000000004</v>
      </c>
      <c r="N241">
        <v>0.47</v>
      </c>
      <c r="O241">
        <v>0.108</v>
      </c>
      <c r="P241">
        <v>90.2</v>
      </c>
      <c r="Q241">
        <v>3.91</v>
      </c>
      <c r="R241" t="s">
        <v>382</v>
      </c>
      <c r="S241">
        <v>4.13</v>
      </c>
      <c r="T241">
        <v>4.58</v>
      </c>
      <c r="U241">
        <v>1</v>
      </c>
    </row>
    <row r="242" spans="1:21" x14ac:dyDescent="0.45">
      <c r="A242" t="s">
        <v>1199</v>
      </c>
      <c r="B242" t="s">
        <v>61</v>
      </c>
      <c r="C242">
        <v>10</v>
      </c>
      <c r="D242">
        <v>12</v>
      </c>
      <c r="E242">
        <v>3</v>
      </c>
      <c r="F242">
        <v>83</v>
      </c>
      <c r="G242">
        <v>16</v>
      </c>
      <c r="H242">
        <v>169.2</v>
      </c>
      <c r="I242">
        <v>7.64</v>
      </c>
      <c r="J242">
        <v>3.5</v>
      </c>
      <c r="K242">
        <v>1.06</v>
      </c>
      <c r="L242">
        <v>0.33200000000000002</v>
      </c>
      <c r="M242">
        <v>0.71699999999999997</v>
      </c>
      <c r="N242">
        <v>0.51300000000000001</v>
      </c>
      <c r="O242">
        <v>0.13</v>
      </c>
      <c r="P242">
        <v>94.5</v>
      </c>
      <c r="Q242">
        <v>4.24</v>
      </c>
      <c r="R242" t="s">
        <v>382</v>
      </c>
      <c r="S242">
        <v>4.3</v>
      </c>
      <c r="T242">
        <v>4.17</v>
      </c>
      <c r="U242">
        <v>1</v>
      </c>
    </row>
    <row r="243" spans="1:21" x14ac:dyDescent="0.45">
      <c r="A243" t="s">
        <v>2006</v>
      </c>
      <c r="B243" t="s">
        <v>61</v>
      </c>
      <c r="C243">
        <v>5</v>
      </c>
      <c r="D243">
        <v>10</v>
      </c>
      <c r="E243">
        <v>1</v>
      </c>
      <c r="F243">
        <v>177</v>
      </c>
      <c r="G243">
        <v>0</v>
      </c>
      <c r="H243">
        <v>165</v>
      </c>
      <c r="I243">
        <v>9.2200000000000006</v>
      </c>
      <c r="J243">
        <v>4.09</v>
      </c>
      <c r="K243">
        <v>0.87</v>
      </c>
      <c r="L243">
        <v>0.33200000000000002</v>
      </c>
      <c r="M243">
        <v>0.64200000000000002</v>
      </c>
      <c r="N243">
        <v>0.55300000000000005</v>
      </c>
      <c r="O243">
        <v>0.14000000000000001</v>
      </c>
      <c r="P243">
        <v>94.2</v>
      </c>
      <c r="Q243">
        <v>4.75</v>
      </c>
      <c r="R243" t="s">
        <v>382</v>
      </c>
      <c r="S243">
        <v>3.84</v>
      </c>
      <c r="T243">
        <v>3.73</v>
      </c>
      <c r="U243">
        <v>1</v>
      </c>
    </row>
    <row r="244" spans="1:21" x14ac:dyDescent="0.45">
      <c r="A244" t="s">
        <v>1030</v>
      </c>
      <c r="B244" t="s">
        <v>28</v>
      </c>
      <c r="C244">
        <v>3</v>
      </c>
      <c r="D244">
        <v>3</v>
      </c>
      <c r="E244">
        <v>0</v>
      </c>
      <c r="F244">
        <v>33</v>
      </c>
      <c r="G244">
        <v>18</v>
      </c>
      <c r="H244">
        <v>112.1</v>
      </c>
      <c r="I244">
        <v>9.1300000000000008</v>
      </c>
      <c r="J244">
        <v>2.72</v>
      </c>
      <c r="K244">
        <v>1.44</v>
      </c>
      <c r="L244">
        <v>0.34</v>
      </c>
      <c r="M244">
        <v>0.63500000000000001</v>
      </c>
      <c r="N244">
        <v>0.40100000000000002</v>
      </c>
      <c r="O244">
        <v>0.14000000000000001</v>
      </c>
      <c r="P244">
        <v>94.6</v>
      </c>
      <c r="Q244">
        <v>5.77</v>
      </c>
      <c r="R244" t="s">
        <v>382</v>
      </c>
      <c r="S244">
        <v>4.3600000000000003</v>
      </c>
      <c r="T244">
        <v>4.09</v>
      </c>
      <c r="U244">
        <v>1</v>
      </c>
    </row>
    <row r="245" spans="1:21" x14ac:dyDescent="0.45">
      <c r="A245" t="s">
        <v>1429</v>
      </c>
      <c r="B245" t="s">
        <v>30</v>
      </c>
      <c r="C245">
        <v>6</v>
      </c>
      <c r="D245">
        <v>17</v>
      </c>
      <c r="E245">
        <v>7</v>
      </c>
      <c r="F245">
        <v>161</v>
      </c>
      <c r="G245">
        <v>15</v>
      </c>
      <c r="H245">
        <v>256.2</v>
      </c>
      <c r="I245">
        <v>9.4</v>
      </c>
      <c r="J245">
        <v>3.37</v>
      </c>
      <c r="K245">
        <v>1.47</v>
      </c>
      <c r="L245">
        <v>0.27600000000000002</v>
      </c>
      <c r="M245">
        <v>0.69399999999999995</v>
      </c>
      <c r="N245">
        <v>0.48</v>
      </c>
      <c r="O245">
        <v>0.185</v>
      </c>
      <c r="P245">
        <v>91.3</v>
      </c>
      <c r="Q245">
        <v>4.38</v>
      </c>
      <c r="R245" t="s">
        <v>382</v>
      </c>
      <c r="S245">
        <v>4.6100000000000003</v>
      </c>
      <c r="T245">
        <v>3.94</v>
      </c>
      <c r="U245">
        <v>1</v>
      </c>
    </row>
    <row r="246" spans="1:21" x14ac:dyDescent="0.45">
      <c r="A246" t="s">
        <v>1568</v>
      </c>
      <c r="B246" t="s">
        <v>104</v>
      </c>
      <c r="C246">
        <v>4</v>
      </c>
      <c r="D246">
        <v>2</v>
      </c>
      <c r="E246">
        <v>1</v>
      </c>
      <c r="F246">
        <v>78</v>
      </c>
      <c r="G246">
        <v>1</v>
      </c>
      <c r="H246">
        <v>106.1</v>
      </c>
      <c r="I246">
        <v>7.53</v>
      </c>
      <c r="J246">
        <v>1.78</v>
      </c>
      <c r="K246">
        <v>1.02</v>
      </c>
      <c r="L246">
        <v>0.20899999999999999</v>
      </c>
      <c r="M246">
        <v>0.88200000000000001</v>
      </c>
      <c r="N246">
        <v>0.44800000000000001</v>
      </c>
      <c r="O246">
        <v>0.109</v>
      </c>
      <c r="P246">
        <v>91.4</v>
      </c>
      <c r="Q246">
        <v>2.12</v>
      </c>
      <c r="R246" t="s">
        <v>382</v>
      </c>
      <c r="S246">
        <v>3.71</v>
      </c>
      <c r="T246">
        <v>3.89</v>
      </c>
      <c r="U246">
        <v>0.9</v>
      </c>
    </row>
    <row r="247" spans="1:21" x14ac:dyDescent="0.45">
      <c r="A247" t="s">
        <v>890</v>
      </c>
      <c r="B247" t="s">
        <v>40</v>
      </c>
      <c r="C247">
        <v>9</v>
      </c>
      <c r="D247">
        <v>12</v>
      </c>
      <c r="E247">
        <v>1</v>
      </c>
      <c r="F247">
        <v>48</v>
      </c>
      <c r="G247">
        <v>30</v>
      </c>
      <c r="H247">
        <v>174.1</v>
      </c>
      <c r="I247">
        <v>7.9</v>
      </c>
      <c r="J247">
        <v>3.92</v>
      </c>
      <c r="K247">
        <v>1.34</v>
      </c>
      <c r="L247">
        <v>0.28299999999999997</v>
      </c>
      <c r="M247">
        <v>0.69699999999999995</v>
      </c>
      <c r="N247">
        <v>0.37</v>
      </c>
      <c r="O247">
        <v>0.11600000000000001</v>
      </c>
      <c r="P247">
        <v>95.3</v>
      </c>
      <c r="Q247">
        <v>4.9000000000000004</v>
      </c>
      <c r="R247" t="s">
        <v>382</v>
      </c>
      <c r="S247">
        <v>4.72</v>
      </c>
      <c r="T247">
        <v>4.76</v>
      </c>
      <c r="U247">
        <v>0.9</v>
      </c>
    </row>
    <row r="248" spans="1:21" x14ac:dyDescent="0.45">
      <c r="A248" t="s">
        <v>2014</v>
      </c>
      <c r="B248" t="s">
        <v>134</v>
      </c>
      <c r="C248">
        <v>16</v>
      </c>
      <c r="D248">
        <v>14</v>
      </c>
      <c r="E248">
        <v>4</v>
      </c>
      <c r="F248">
        <v>328</v>
      </c>
      <c r="G248">
        <v>0</v>
      </c>
      <c r="H248">
        <v>261.2</v>
      </c>
      <c r="I248">
        <v>7.26</v>
      </c>
      <c r="J248">
        <v>2.99</v>
      </c>
      <c r="K248">
        <v>0.96</v>
      </c>
      <c r="L248">
        <v>0.29799999999999999</v>
      </c>
      <c r="M248">
        <v>0.66900000000000004</v>
      </c>
      <c r="N248">
        <v>0.59699999999999998</v>
      </c>
      <c r="O248">
        <v>0.15</v>
      </c>
      <c r="P248">
        <v>91.4</v>
      </c>
      <c r="Q248">
        <v>4.2</v>
      </c>
      <c r="R248" t="s">
        <v>382</v>
      </c>
      <c r="S248">
        <v>4.24</v>
      </c>
      <c r="T248">
        <v>4.07</v>
      </c>
      <c r="U248">
        <v>0.9</v>
      </c>
    </row>
    <row r="249" spans="1:21" x14ac:dyDescent="0.45">
      <c r="A249" t="s">
        <v>2013</v>
      </c>
      <c r="B249" t="s">
        <v>134</v>
      </c>
      <c r="C249">
        <v>6</v>
      </c>
      <c r="D249">
        <v>5</v>
      </c>
      <c r="E249">
        <v>1</v>
      </c>
      <c r="F249">
        <v>110</v>
      </c>
      <c r="G249">
        <v>1</v>
      </c>
      <c r="H249">
        <v>114</v>
      </c>
      <c r="I249">
        <v>9.24</v>
      </c>
      <c r="J249">
        <v>4.03</v>
      </c>
      <c r="K249">
        <v>1.1100000000000001</v>
      </c>
      <c r="L249">
        <v>0.215</v>
      </c>
      <c r="M249">
        <v>0.77900000000000003</v>
      </c>
      <c r="N249">
        <v>0.247</v>
      </c>
      <c r="O249">
        <v>8.3000000000000004E-2</v>
      </c>
      <c r="P249">
        <v>94.8</v>
      </c>
      <c r="Q249">
        <v>3.32</v>
      </c>
      <c r="R249" t="s">
        <v>382</v>
      </c>
      <c r="S249">
        <v>4.2300000000000004</v>
      </c>
      <c r="T249">
        <v>4.9400000000000004</v>
      </c>
      <c r="U249">
        <v>0.9</v>
      </c>
    </row>
    <row r="250" spans="1:21" x14ac:dyDescent="0.45">
      <c r="A250" t="s">
        <v>729</v>
      </c>
      <c r="B250" t="s">
        <v>119</v>
      </c>
      <c r="C250">
        <v>5</v>
      </c>
      <c r="D250">
        <v>8</v>
      </c>
      <c r="E250">
        <v>0</v>
      </c>
      <c r="F250">
        <v>40</v>
      </c>
      <c r="G250">
        <v>18</v>
      </c>
      <c r="H250">
        <v>107.2</v>
      </c>
      <c r="I250">
        <v>6.77</v>
      </c>
      <c r="J250">
        <v>4.18</v>
      </c>
      <c r="K250">
        <v>0.84</v>
      </c>
      <c r="L250">
        <v>0.316</v>
      </c>
      <c r="M250">
        <v>0.65600000000000003</v>
      </c>
      <c r="N250">
        <v>0.42899999999999999</v>
      </c>
      <c r="O250">
        <v>8.4000000000000005E-2</v>
      </c>
      <c r="P250">
        <v>94.2</v>
      </c>
      <c r="Q250">
        <v>5.18</v>
      </c>
      <c r="R250" t="s">
        <v>382</v>
      </c>
      <c r="S250">
        <v>4.47</v>
      </c>
      <c r="T250">
        <v>4.99</v>
      </c>
      <c r="U250">
        <v>0.9</v>
      </c>
    </row>
    <row r="251" spans="1:21" x14ac:dyDescent="0.45">
      <c r="A251" t="s">
        <v>2016</v>
      </c>
      <c r="B251" t="s">
        <v>53</v>
      </c>
      <c r="C251">
        <v>2</v>
      </c>
      <c r="D251">
        <v>4</v>
      </c>
      <c r="E251">
        <v>1</v>
      </c>
      <c r="F251">
        <v>119</v>
      </c>
      <c r="G251">
        <v>1</v>
      </c>
      <c r="H251">
        <v>102.1</v>
      </c>
      <c r="I251">
        <v>9.76</v>
      </c>
      <c r="J251">
        <v>2.46</v>
      </c>
      <c r="K251">
        <v>1.1399999999999999</v>
      </c>
      <c r="L251">
        <v>0.29799999999999999</v>
      </c>
      <c r="M251">
        <v>0.75600000000000001</v>
      </c>
      <c r="N251">
        <v>0.48699999999999999</v>
      </c>
      <c r="O251">
        <v>0.14799999999999999</v>
      </c>
      <c r="P251">
        <v>94.4</v>
      </c>
      <c r="Q251">
        <v>3.61</v>
      </c>
      <c r="R251" t="s">
        <v>382</v>
      </c>
      <c r="S251">
        <v>3.66</v>
      </c>
      <c r="T251">
        <v>3.43</v>
      </c>
      <c r="U251">
        <v>0.9</v>
      </c>
    </row>
    <row r="252" spans="1:21" x14ac:dyDescent="0.45">
      <c r="A252" t="s">
        <v>1388</v>
      </c>
      <c r="B252" t="s">
        <v>30</v>
      </c>
      <c r="C252">
        <v>16</v>
      </c>
      <c r="D252">
        <v>10</v>
      </c>
      <c r="E252">
        <v>3</v>
      </c>
      <c r="F252">
        <v>84</v>
      </c>
      <c r="G252">
        <v>23</v>
      </c>
      <c r="H252">
        <v>204</v>
      </c>
      <c r="I252">
        <v>8.7799999999999994</v>
      </c>
      <c r="J252">
        <v>4.1900000000000004</v>
      </c>
      <c r="K252">
        <v>1.19</v>
      </c>
      <c r="L252">
        <v>0.26600000000000001</v>
      </c>
      <c r="M252">
        <v>0.77900000000000003</v>
      </c>
      <c r="N252">
        <v>0.41599999999999998</v>
      </c>
      <c r="O252">
        <v>0.122</v>
      </c>
      <c r="P252">
        <v>93.9</v>
      </c>
      <c r="Q252">
        <v>3.66</v>
      </c>
      <c r="R252" t="s">
        <v>382</v>
      </c>
      <c r="S252">
        <v>4.49</v>
      </c>
      <c r="T252">
        <v>4.4800000000000004</v>
      </c>
      <c r="U252">
        <v>0.8</v>
      </c>
    </row>
    <row r="253" spans="1:21" x14ac:dyDescent="0.45">
      <c r="A253" t="s">
        <v>2015</v>
      </c>
      <c r="B253" t="s">
        <v>104</v>
      </c>
      <c r="C253">
        <v>15</v>
      </c>
      <c r="D253">
        <v>13</v>
      </c>
      <c r="E253">
        <v>28</v>
      </c>
      <c r="F253">
        <v>183</v>
      </c>
      <c r="G253">
        <v>0</v>
      </c>
      <c r="H253">
        <v>172.1</v>
      </c>
      <c r="I253">
        <v>11.02</v>
      </c>
      <c r="J253">
        <v>5.17</v>
      </c>
      <c r="K253">
        <v>0.84</v>
      </c>
      <c r="L253">
        <v>0.27700000000000002</v>
      </c>
      <c r="M253">
        <v>0.72299999999999998</v>
      </c>
      <c r="N253">
        <v>0.505</v>
      </c>
      <c r="O253">
        <v>0.125</v>
      </c>
      <c r="P253">
        <v>96.5</v>
      </c>
      <c r="Q253">
        <v>3.55</v>
      </c>
      <c r="R253" t="s">
        <v>382</v>
      </c>
      <c r="S253">
        <v>3.93</v>
      </c>
      <c r="T253">
        <v>3.91</v>
      </c>
      <c r="U253">
        <v>0.8</v>
      </c>
    </row>
    <row r="254" spans="1:21" x14ac:dyDescent="0.45">
      <c r="A254" t="s">
        <v>622</v>
      </c>
      <c r="B254" t="s">
        <v>134</v>
      </c>
      <c r="C254">
        <v>22</v>
      </c>
      <c r="D254">
        <v>23</v>
      </c>
      <c r="E254">
        <v>8</v>
      </c>
      <c r="F254">
        <v>415</v>
      </c>
      <c r="G254">
        <v>4</v>
      </c>
      <c r="H254">
        <v>420</v>
      </c>
      <c r="I254">
        <v>9.26</v>
      </c>
      <c r="J254">
        <v>3.96</v>
      </c>
      <c r="K254">
        <v>1.29</v>
      </c>
      <c r="L254">
        <v>0.30099999999999999</v>
      </c>
      <c r="M254">
        <v>0.76800000000000002</v>
      </c>
      <c r="N254">
        <v>0.42499999999999999</v>
      </c>
      <c r="O254">
        <v>0.13900000000000001</v>
      </c>
      <c r="P254">
        <v>95</v>
      </c>
      <c r="Q254">
        <v>3.88</v>
      </c>
      <c r="R254" t="s">
        <v>382</v>
      </c>
      <c r="S254">
        <v>4.3499999999999996</v>
      </c>
      <c r="T254">
        <v>4.1900000000000004</v>
      </c>
      <c r="U254">
        <v>0.8</v>
      </c>
    </row>
    <row r="255" spans="1:21" x14ac:dyDescent="0.45">
      <c r="A255" t="s">
        <v>2017</v>
      </c>
      <c r="B255" t="s">
        <v>30</v>
      </c>
      <c r="C255">
        <v>8</v>
      </c>
      <c r="D255">
        <v>6</v>
      </c>
      <c r="E255">
        <v>2</v>
      </c>
      <c r="F255">
        <v>207</v>
      </c>
      <c r="G255">
        <v>0</v>
      </c>
      <c r="H255">
        <v>216</v>
      </c>
      <c r="I255">
        <v>8.6199999999999992</v>
      </c>
      <c r="J255">
        <v>3.87</v>
      </c>
      <c r="K255">
        <v>1.17</v>
      </c>
      <c r="L255">
        <v>0.28199999999999997</v>
      </c>
      <c r="M255">
        <v>0.69099999999999995</v>
      </c>
      <c r="N255">
        <v>0.438</v>
      </c>
      <c r="O255">
        <v>0.13100000000000001</v>
      </c>
      <c r="P255">
        <v>95.2</v>
      </c>
      <c r="Q255">
        <v>4.5</v>
      </c>
      <c r="R255" t="s">
        <v>382</v>
      </c>
      <c r="S255">
        <v>4.5</v>
      </c>
      <c r="T255">
        <v>4.54</v>
      </c>
      <c r="U255">
        <v>0.8</v>
      </c>
    </row>
    <row r="256" spans="1:21" x14ac:dyDescent="0.45">
      <c r="A256" t="s">
        <v>2018</v>
      </c>
      <c r="B256" t="s">
        <v>97</v>
      </c>
      <c r="C256">
        <v>13</v>
      </c>
      <c r="D256">
        <v>8</v>
      </c>
      <c r="E256">
        <v>0</v>
      </c>
      <c r="F256">
        <v>153</v>
      </c>
      <c r="G256">
        <v>0</v>
      </c>
      <c r="H256">
        <v>148.1</v>
      </c>
      <c r="I256">
        <v>10.31</v>
      </c>
      <c r="J256">
        <v>4.13</v>
      </c>
      <c r="K256">
        <v>1.03</v>
      </c>
      <c r="L256">
        <v>0.22</v>
      </c>
      <c r="M256">
        <v>0.76600000000000001</v>
      </c>
      <c r="N256">
        <v>0.45300000000000001</v>
      </c>
      <c r="O256">
        <v>0.122</v>
      </c>
      <c r="P256">
        <v>93.1</v>
      </c>
      <c r="Q256">
        <v>2.97</v>
      </c>
      <c r="R256" t="s">
        <v>382</v>
      </c>
      <c r="S256">
        <v>3.99</v>
      </c>
      <c r="T256">
        <v>4</v>
      </c>
      <c r="U256">
        <v>0.7</v>
      </c>
    </row>
    <row r="257" spans="1:21" x14ac:dyDescent="0.45">
      <c r="A257" t="s">
        <v>625</v>
      </c>
      <c r="B257" t="s">
        <v>37</v>
      </c>
      <c r="C257">
        <v>24</v>
      </c>
      <c r="D257">
        <v>16</v>
      </c>
      <c r="E257">
        <v>1</v>
      </c>
      <c r="F257">
        <v>366</v>
      </c>
      <c r="G257">
        <v>3</v>
      </c>
      <c r="H257">
        <v>482.1</v>
      </c>
      <c r="I257">
        <v>5.3</v>
      </c>
      <c r="J257">
        <v>2.91</v>
      </c>
      <c r="K257">
        <v>0.8</v>
      </c>
      <c r="L257">
        <v>0.31900000000000001</v>
      </c>
      <c r="M257">
        <v>0.71</v>
      </c>
      <c r="N257">
        <v>0.621</v>
      </c>
      <c r="O257">
        <v>0.13200000000000001</v>
      </c>
      <c r="P257">
        <v>91.3</v>
      </c>
      <c r="Q257">
        <v>4.16</v>
      </c>
      <c r="R257" t="s">
        <v>382</v>
      </c>
      <c r="S257">
        <v>4.18</v>
      </c>
      <c r="T257">
        <v>4.0999999999999996</v>
      </c>
      <c r="U257">
        <v>0.7</v>
      </c>
    </row>
    <row r="258" spans="1:21" x14ac:dyDescent="0.45">
      <c r="A258" t="s">
        <v>1031</v>
      </c>
      <c r="B258" t="s">
        <v>72</v>
      </c>
      <c r="C258">
        <v>7</v>
      </c>
      <c r="D258">
        <v>3</v>
      </c>
      <c r="E258">
        <v>0</v>
      </c>
      <c r="F258">
        <v>21</v>
      </c>
      <c r="G258">
        <v>14</v>
      </c>
      <c r="H258">
        <v>101</v>
      </c>
      <c r="I258">
        <v>9.5299999999999994</v>
      </c>
      <c r="J258">
        <v>3.56</v>
      </c>
      <c r="K258">
        <v>1.43</v>
      </c>
      <c r="L258">
        <v>0.218</v>
      </c>
      <c r="M258">
        <v>0.85199999999999998</v>
      </c>
      <c r="N258">
        <v>0.32100000000000001</v>
      </c>
      <c r="O258">
        <v>0.127</v>
      </c>
      <c r="P258">
        <v>94.2</v>
      </c>
      <c r="Q258">
        <v>3.12</v>
      </c>
      <c r="R258" t="s">
        <v>382</v>
      </c>
      <c r="S258">
        <v>4.5</v>
      </c>
      <c r="T258">
        <v>4.34</v>
      </c>
      <c r="U258">
        <v>0.7</v>
      </c>
    </row>
    <row r="259" spans="1:21" x14ac:dyDescent="0.45">
      <c r="A259" t="s">
        <v>1744</v>
      </c>
      <c r="B259" t="s">
        <v>18</v>
      </c>
      <c r="C259">
        <v>10</v>
      </c>
      <c r="D259">
        <v>5</v>
      </c>
      <c r="E259">
        <v>4</v>
      </c>
      <c r="F259">
        <v>142</v>
      </c>
      <c r="G259">
        <v>0</v>
      </c>
      <c r="H259">
        <v>139.19999999999999</v>
      </c>
      <c r="I259">
        <v>8.83</v>
      </c>
      <c r="J259">
        <v>4.12</v>
      </c>
      <c r="K259">
        <v>0.9</v>
      </c>
      <c r="L259">
        <v>0.27200000000000002</v>
      </c>
      <c r="M259">
        <v>0.76800000000000002</v>
      </c>
      <c r="N259">
        <v>0.378</v>
      </c>
      <c r="O259">
        <v>8.8999999999999996E-2</v>
      </c>
      <c r="P259">
        <v>94.5</v>
      </c>
      <c r="Q259">
        <v>2.9</v>
      </c>
      <c r="R259" t="s">
        <v>382</v>
      </c>
      <c r="S259">
        <v>4.0599999999999996</v>
      </c>
      <c r="T259">
        <v>4.74</v>
      </c>
      <c r="U259">
        <v>0.7</v>
      </c>
    </row>
    <row r="260" spans="1:21" x14ac:dyDescent="0.45">
      <c r="A260" t="s">
        <v>1737</v>
      </c>
      <c r="B260" t="s">
        <v>63</v>
      </c>
      <c r="C260">
        <v>12</v>
      </c>
      <c r="D260">
        <v>9</v>
      </c>
      <c r="E260">
        <v>1</v>
      </c>
      <c r="F260">
        <v>235</v>
      </c>
      <c r="G260">
        <v>2</v>
      </c>
      <c r="H260">
        <v>200.1</v>
      </c>
      <c r="I260">
        <v>10.33</v>
      </c>
      <c r="J260">
        <v>3.73</v>
      </c>
      <c r="K260">
        <v>1.26</v>
      </c>
      <c r="L260">
        <v>0.26500000000000001</v>
      </c>
      <c r="M260">
        <v>0.77</v>
      </c>
      <c r="N260">
        <v>0.307</v>
      </c>
      <c r="O260">
        <v>0.115</v>
      </c>
      <c r="P260">
        <v>93.2</v>
      </c>
      <c r="Q260">
        <v>3.73</v>
      </c>
      <c r="R260" t="s">
        <v>382</v>
      </c>
      <c r="S260">
        <v>4.18</v>
      </c>
      <c r="T260">
        <v>4.37</v>
      </c>
      <c r="U260">
        <v>0.7</v>
      </c>
    </row>
    <row r="261" spans="1:21" x14ac:dyDescent="0.45">
      <c r="A261" t="s">
        <v>1824</v>
      </c>
      <c r="B261" t="s">
        <v>76</v>
      </c>
      <c r="C261">
        <v>10</v>
      </c>
      <c r="D261">
        <v>4</v>
      </c>
      <c r="E261">
        <v>8</v>
      </c>
      <c r="F261">
        <v>80</v>
      </c>
      <c r="G261">
        <v>0</v>
      </c>
      <c r="H261">
        <v>85</v>
      </c>
      <c r="I261">
        <v>9.9499999999999993</v>
      </c>
      <c r="J261">
        <v>3.71</v>
      </c>
      <c r="K261">
        <v>0.95</v>
      </c>
      <c r="L261">
        <v>0.20799999999999999</v>
      </c>
      <c r="M261">
        <v>0.80900000000000005</v>
      </c>
      <c r="N261">
        <v>0.46500000000000002</v>
      </c>
      <c r="O261">
        <v>0.13800000000000001</v>
      </c>
      <c r="P261">
        <v>98</v>
      </c>
      <c r="Q261">
        <v>2.75</v>
      </c>
      <c r="R261" t="s">
        <v>382</v>
      </c>
      <c r="S261">
        <v>3.71</v>
      </c>
      <c r="T261">
        <v>3.5</v>
      </c>
      <c r="U261">
        <v>0.7</v>
      </c>
    </row>
    <row r="262" spans="1:21" x14ac:dyDescent="0.45">
      <c r="A262" t="s">
        <v>991</v>
      </c>
      <c r="B262" t="s">
        <v>104</v>
      </c>
      <c r="C262">
        <v>3</v>
      </c>
      <c r="D262">
        <v>11</v>
      </c>
      <c r="E262">
        <v>0</v>
      </c>
      <c r="F262">
        <v>35</v>
      </c>
      <c r="G262">
        <v>24</v>
      </c>
      <c r="H262">
        <v>132</v>
      </c>
      <c r="I262">
        <v>7.5</v>
      </c>
      <c r="J262">
        <v>3.41</v>
      </c>
      <c r="K262">
        <v>1.43</v>
      </c>
      <c r="L262">
        <v>0.26500000000000001</v>
      </c>
      <c r="M262">
        <v>0.69599999999999995</v>
      </c>
      <c r="N262">
        <v>0.33300000000000002</v>
      </c>
      <c r="O262">
        <v>0.11899999999999999</v>
      </c>
      <c r="P262">
        <v>92.9</v>
      </c>
      <c r="Q262">
        <v>4.6399999999999997</v>
      </c>
      <c r="R262" t="s">
        <v>382</v>
      </c>
      <c r="S262">
        <v>4.78</v>
      </c>
      <c r="T262">
        <v>4.79</v>
      </c>
      <c r="U262">
        <v>0.7</v>
      </c>
    </row>
    <row r="263" spans="1:21" x14ac:dyDescent="0.45">
      <c r="A263" t="s">
        <v>1522</v>
      </c>
      <c r="B263" t="s">
        <v>134</v>
      </c>
      <c r="C263">
        <v>3</v>
      </c>
      <c r="D263">
        <v>5</v>
      </c>
      <c r="E263">
        <v>1</v>
      </c>
      <c r="F263">
        <v>75</v>
      </c>
      <c r="G263">
        <v>4</v>
      </c>
      <c r="H263">
        <v>125</v>
      </c>
      <c r="I263">
        <v>8.2799999999999994</v>
      </c>
      <c r="J263">
        <v>2.74</v>
      </c>
      <c r="K263">
        <v>1.1499999999999999</v>
      </c>
      <c r="L263">
        <v>0.27800000000000002</v>
      </c>
      <c r="M263">
        <v>0.67600000000000005</v>
      </c>
      <c r="N263">
        <v>0.41599999999999998</v>
      </c>
      <c r="O263">
        <v>0.11700000000000001</v>
      </c>
      <c r="P263">
        <v>93</v>
      </c>
      <c r="Q263">
        <v>3.74</v>
      </c>
      <c r="R263" t="s">
        <v>382</v>
      </c>
      <c r="S263">
        <v>4.07</v>
      </c>
      <c r="T263">
        <v>4.13</v>
      </c>
      <c r="U263">
        <v>0.7</v>
      </c>
    </row>
    <row r="264" spans="1:21" x14ac:dyDescent="0.45">
      <c r="A264" t="s">
        <v>320</v>
      </c>
      <c r="B264" t="s">
        <v>42</v>
      </c>
      <c r="C264">
        <v>4</v>
      </c>
      <c r="D264">
        <v>10</v>
      </c>
      <c r="E264">
        <v>0</v>
      </c>
      <c r="F264">
        <v>23</v>
      </c>
      <c r="G264">
        <v>22</v>
      </c>
      <c r="H264">
        <v>119.2</v>
      </c>
      <c r="I264">
        <v>8.8000000000000007</v>
      </c>
      <c r="J264">
        <v>2.1800000000000002</v>
      </c>
      <c r="K264">
        <v>1.96</v>
      </c>
      <c r="L264">
        <v>0.316</v>
      </c>
      <c r="M264">
        <v>0.68600000000000005</v>
      </c>
      <c r="N264">
        <v>0.33300000000000002</v>
      </c>
      <c r="O264">
        <v>0.16300000000000001</v>
      </c>
      <c r="P264">
        <v>93.5</v>
      </c>
      <c r="Q264">
        <v>5.64</v>
      </c>
      <c r="R264" t="s">
        <v>382</v>
      </c>
      <c r="S264">
        <v>4.97</v>
      </c>
      <c r="T264">
        <v>4.28</v>
      </c>
      <c r="U264">
        <v>0.6</v>
      </c>
    </row>
    <row r="265" spans="1:21" x14ac:dyDescent="0.45">
      <c r="A265" t="s">
        <v>2019</v>
      </c>
      <c r="B265" t="s">
        <v>49</v>
      </c>
      <c r="C265">
        <v>4</v>
      </c>
      <c r="D265">
        <v>6</v>
      </c>
      <c r="E265">
        <v>1</v>
      </c>
      <c r="F265">
        <v>77</v>
      </c>
      <c r="G265">
        <v>0</v>
      </c>
      <c r="H265">
        <v>96.2</v>
      </c>
      <c r="I265">
        <v>8.66</v>
      </c>
      <c r="J265">
        <v>3.54</v>
      </c>
      <c r="K265">
        <v>0.84</v>
      </c>
      <c r="L265">
        <v>0.28799999999999998</v>
      </c>
      <c r="M265">
        <v>0.69</v>
      </c>
      <c r="N265">
        <v>0.40899999999999997</v>
      </c>
      <c r="O265">
        <v>8.5000000000000006E-2</v>
      </c>
      <c r="P265">
        <v>91.4</v>
      </c>
      <c r="Q265">
        <v>3.91</v>
      </c>
      <c r="R265" t="s">
        <v>382</v>
      </c>
      <c r="S265">
        <v>3.87</v>
      </c>
      <c r="T265">
        <v>4.3600000000000003</v>
      </c>
      <c r="U265">
        <v>0.6</v>
      </c>
    </row>
    <row r="266" spans="1:21" x14ac:dyDescent="0.45">
      <c r="A266" t="s">
        <v>624</v>
      </c>
      <c r="B266" t="s">
        <v>46</v>
      </c>
      <c r="C266">
        <v>14</v>
      </c>
      <c r="D266">
        <v>16</v>
      </c>
      <c r="E266">
        <v>6</v>
      </c>
      <c r="F266">
        <v>154</v>
      </c>
      <c r="G266">
        <v>17</v>
      </c>
      <c r="H266">
        <v>315</v>
      </c>
      <c r="I266">
        <v>6.31</v>
      </c>
      <c r="J266">
        <v>2.11</v>
      </c>
      <c r="K266">
        <v>1.31</v>
      </c>
      <c r="L266">
        <v>0.28899999999999998</v>
      </c>
      <c r="M266">
        <v>0.68500000000000005</v>
      </c>
      <c r="N266">
        <v>0.45700000000000002</v>
      </c>
      <c r="O266">
        <v>0.129</v>
      </c>
      <c r="P266">
        <v>91.8</v>
      </c>
      <c r="Q266">
        <v>4.54</v>
      </c>
      <c r="R266" t="s">
        <v>382</v>
      </c>
      <c r="S266">
        <v>4.46</v>
      </c>
      <c r="T266">
        <v>4.47</v>
      </c>
      <c r="U266">
        <v>0.6</v>
      </c>
    </row>
    <row r="267" spans="1:21" x14ac:dyDescent="0.45">
      <c r="A267" t="s">
        <v>2022</v>
      </c>
      <c r="B267" t="s">
        <v>24</v>
      </c>
      <c r="C267">
        <v>5</v>
      </c>
      <c r="D267">
        <v>4</v>
      </c>
      <c r="E267">
        <v>1</v>
      </c>
      <c r="F267">
        <v>243</v>
      </c>
      <c r="G267">
        <v>0</v>
      </c>
      <c r="H267">
        <v>216.1</v>
      </c>
      <c r="I267">
        <v>8.61</v>
      </c>
      <c r="J267">
        <v>2.58</v>
      </c>
      <c r="K267">
        <v>1.29</v>
      </c>
      <c r="L267">
        <v>0.28799999999999998</v>
      </c>
      <c r="M267">
        <v>0.78900000000000003</v>
      </c>
      <c r="N267">
        <v>0.44800000000000001</v>
      </c>
      <c r="O267">
        <v>0.14399999999999999</v>
      </c>
      <c r="P267">
        <v>89</v>
      </c>
      <c r="Q267">
        <v>3.54</v>
      </c>
      <c r="R267" t="s">
        <v>382</v>
      </c>
      <c r="S267">
        <v>4.24</v>
      </c>
      <c r="T267">
        <v>4.0199999999999996</v>
      </c>
      <c r="U267">
        <v>0.6</v>
      </c>
    </row>
    <row r="268" spans="1:21" x14ac:dyDescent="0.45">
      <c r="A268" t="s">
        <v>1643</v>
      </c>
      <c r="B268" t="s">
        <v>42</v>
      </c>
      <c r="C268">
        <v>9</v>
      </c>
      <c r="D268">
        <v>5</v>
      </c>
      <c r="E268">
        <v>0</v>
      </c>
      <c r="F268">
        <v>132</v>
      </c>
      <c r="G268">
        <v>3</v>
      </c>
      <c r="H268">
        <v>114</v>
      </c>
      <c r="I268">
        <v>8.92</v>
      </c>
      <c r="J268">
        <v>3.24</v>
      </c>
      <c r="K268">
        <v>1.18</v>
      </c>
      <c r="L268">
        <v>0.28899999999999998</v>
      </c>
      <c r="M268">
        <v>0.71799999999999997</v>
      </c>
      <c r="N268">
        <v>0.38800000000000001</v>
      </c>
      <c r="O268">
        <v>0.125</v>
      </c>
      <c r="P268">
        <v>91.9</v>
      </c>
      <c r="Q268">
        <v>4.18</v>
      </c>
      <c r="R268" t="s">
        <v>382</v>
      </c>
      <c r="S268">
        <v>4.16</v>
      </c>
      <c r="T268">
        <v>4.13</v>
      </c>
      <c r="U268">
        <v>0.6</v>
      </c>
    </row>
    <row r="269" spans="1:21" x14ac:dyDescent="0.45">
      <c r="A269" t="s">
        <v>1598</v>
      </c>
      <c r="B269" t="s">
        <v>22</v>
      </c>
      <c r="C269">
        <v>9</v>
      </c>
      <c r="D269">
        <v>14</v>
      </c>
      <c r="E269">
        <v>2</v>
      </c>
      <c r="F269">
        <v>150</v>
      </c>
      <c r="G269">
        <v>1</v>
      </c>
      <c r="H269">
        <v>159.19999999999999</v>
      </c>
      <c r="I269">
        <v>8.2899999999999991</v>
      </c>
      <c r="J269">
        <v>4.68</v>
      </c>
      <c r="K269">
        <v>0.73</v>
      </c>
      <c r="L269">
        <v>0.29299999999999998</v>
      </c>
      <c r="M269">
        <v>0.61599999999999999</v>
      </c>
      <c r="N269">
        <v>0.44400000000000001</v>
      </c>
      <c r="O269">
        <v>0.09</v>
      </c>
      <c r="P269">
        <v>96.2</v>
      </c>
      <c r="Q269">
        <v>5.19</v>
      </c>
      <c r="R269" t="s">
        <v>382</v>
      </c>
      <c r="S269">
        <v>4.18</v>
      </c>
      <c r="T269">
        <v>4.6100000000000003</v>
      </c>
      <c r="U269">
        <v>0.6</v>
      </c>
    </row>
    <row r="270" spans="1:21" x14ac:dyDescent="0.45">
      <c r="A270" t="s">
        <v>2020</v>
      </c>
      <c r="B270" t="s">
        <v>24</v>
      </c>
      <c r="C270">
        <v>7</v>
      </c>
      <c r="D270">
        <v>6</v>
      </c>
      <c r="E270">
        <v>1</v>
      </c>
      <c r="F270">
        <v>84</v>
      </c>
      <c r="G270">
        <v>0</v>
      </c>
      <c r="H270">
        <v>92</v>
      </c>
      <c r="I270">
        <v>7.43</v>
      </c>
      <c r="J270">
        <v>3.72</v>
      </c>
      <c r="K270">
        <v>0.78</v>
      </c>
      <c r="L270">
        <v>0.311</v>
      </c>
      <c r="M270">
        <v>0.66</v>
      </c>
      <c r="N270">
        <v>0.52900000000000003</v>
      </c>
      <c r="O270">
        <v>0.108</v>
      </c>
      <c r="P270">
        <v>96.1</v>
      </c>
      <c r="Q270">
        <v>4.5999999999999996</v>
      </c>
      <c r="R270" t="s">
        <v>382</v>
      </c>
      <c r="S270">
        <v>4.0999999999999996</v>
      </c>
      <c r="T270">
        <v>4.24</v>
      </c>
      <c r="U270">
        <v>0.5</v>
      </c>
    </row>
    <row r="271" spans="1:21" x14ac:dyDescent="0.45">
      <c r="A271" t="s">
        <v>2023</v>
      </c>
      <c r="B271" t="s">
        <v>91</v>
      </c>
      <c r="C271">
        <v>9</v>
      </c>
      <c r="D271">
        <v>2</v>
      </c>
      <c r="E271">
        <v>3</v>
      </c>
      <c r="F271">
        <v>88</v>
      </c>
      <c r="G271">
        <v>0</v>
      </c>
      <c r="H271">
        <v>81.2</v>
      </c>
      <c r="I271">
        <v>12.12</v>
      </c>
      <c r="J271">
        <v>4.3</v>
      </c>
      <c r="K271">
        <v>1.43</v>
      </c>
      <c r="L271">
        <v>0.35799999999999998</v>
      </c>
      <c r="M271">
        <v>0.75800000000000001</v>
      </c>
      <c r="N271">
        <v>0.377</v>
      </c>
      <c r="O271">
        <v>0.155</v>
      </c>
      <c r="P271">
        <v>94.6</v>
      </c>
      <c r="Q271">
        <v>4.74</v>
      </c>
      <c r="R271" t="s">
        <v>382</v>
      </c>
      <c r="S271">
        <v>4.22</v>
      </c>
      <c r="T271">
        <v>3.76</v>
      </c>
      <c r="U271">
        <v>0.5</v>
      </c>
    </row>
    <row r="272" spans="1:21" x14ac:dyDescent="0.45">
      <c r="A272" t="s">
        <v>2021</v>
      </c>
      <c r="B272" t="s">
        <v>65</v>
      </c>
      <c r="C272">
        <v>12</v>
      </c>
      <c r="D272">
        <v>12</v>
      </c>
      <c r="E272">
        <v>4</v>
      </c>
      <c r="F272">
        <v>181</v>
      </c>
      <c r="G272">
        <v>1</v>
      </c>
      <c r="H272">
        <v>187.2</v>
      </c>
      <c r="I272">
        <v>9.11</v>
      </c>
      <c r="J272">
        <v>3.6</v>
      </c>
      <c r="K272">
        <v>1.29</v>
      </c>
      <c r="L272">
        <v>0.28000000000000003</v>
      </c>
      <c r="M272">
        <v>0.79800000000000004</v>
      </c>
      <c r="N272">
        <v>0.33200000000000002</v>
      </c>
      <c r="O272">
        <v>0.11</v>
      </c>
      <c r="P272">
        <v>95.5</v>
      </c>
      <c r="Q272">
        <v>3.4</v>
      </c>
      <c r="R272" t="s">
        <v>382</v>
      </c>
      <c r="S272">
        <v>4.37</v>
      </c>
      <c r="T272">
        <v>4.6399999999999997</v>
      </c>
      <c r="U272">
        <v>0.5</v>
      </c>
    </row>
    <row r="273" spans="1:21" x14ac:dyDescent="0.45">
      <c r="A273" t="s">
        <v>626</v>
      </c>
      <c r="B273" t="s">
        <v>42</v>
      </c>
      <c r="C273">
        <v>22</v>
      </c>
      <c r="D273">
        <v>28</v>
      </c>
      <c r="E273">
        <v>14</v>
      </c>
      <c r="F273">
        <v>416</v>
      </c>
      <c r="G273">
        <v>4</v>
      </c>
      <c r="H273">
        <v>455.2</v>
      </c>
      <c r="I273">
        <v>8.06</v>
      </c>
      <c r="J273">
        <v>4.5599999999999996</v>
      </c>
      <c r="K273">
        <v>1.1100000000000001</v>
      </c>
      <c r="L273">
        <v>0.27</v>
      </c>
      <c r="M273">
        <v>0.73399999999999999</v>
      </c>
      <c r="N273">
        <v>0.48099999999999998</v>
      </c>
      <c r="O273">
        <v>0.13</v>
      </c>
      <c r="P273">
        <v>95.8</v>
      </c>
      <c r="Q273">
        <v>4.17</v>
      </c>
      <c r="R273" t="s">
        <v>382</v>
      </c>
      <c r="S273">
        <v>4.6500000000000004</v>
      </c>
      <c r="T273">
        <v>4.6900000000000004</v>
      </c>
      <c r="U273">
        <v>0.5</v>
      </c>
    </row>
    <row r="274" spans="1:21" x14ac:dyDescent="0.45">
      <c r="A274" t="s">
        <v>842</v>
      </c>
      <c r="B274" t="s">
        <v>76</v>
      </c>
      <c r="C274">
        <v>9</v>
      </c>
      <c r="D274">
        <v>9</v>
      </c>
      <c r="E274">
        <v>1</v>
      </c>
      <c r="F274">
        <v>34</v>
      </c>
      <c r="G274">
        <v>13</v>
      </c>
      <c r="H274">
        <v>102.1</v>
      </c>
      <c r="I274">
        <v>6.86</v>
      </c>
      <c r="J274">
        <v>2.73</v>
      </c>
      <c r="K274">
        <v>1.32</v>
      </c>
      <c r="L274">
        <v>0.27500000000000002</v>
      </c>
      <c r="M274">
        <v>0.68200000000000005</v>
      </c>
      <c r="N274">
        <v>0.436</v>
      </c>
      <c r="O274">
        <v>0.123</v>
      </c>
      <c r="P274">
        <v>96.1</v>
      </c>
      <c r="Q274">
        <v>4.4000000000000004</v>
      </c>
      <c r="R274" t="s">
        <v>382</v>
      </c>
      <c r="S274">
        <v>4.66</v>
      </c>
      <c r="T274">
        <v>4.68</v>
      </c>
      <c r="U274">
        <v>0.4</v>
      </c>
    </row>
    <row r="275" spans="1:21" x14ac:dyDescent="0.45">
      <c r="A275" t="s">
        <v>628</v>
      </c>
      <c r="B275" t="s">
        <v>76</v>
      </c>
      <c r="C275">
        <v>20</v>
      </c>
      <c r="D275">
        <v>18</v>
      </c>
      <c r="E275">
        <v>13</v>
      </c>
      <c r="F275">
        <v>397</v>
      </c>
      <c r="G275">
        <v>1</v>
      </c>
      <c r="H275">
        <v>356.2</v>
      </c>
      <c r="I275">
        <v>7.44</v>
      </c>
      <c r="J275">
        <v>4.01</v>
      </c>
      <c r="K275">
        <v>1.01</v>
      </c>
      <c r="L275">
        <v>0.27200000000000002</v>
      </c>
      <c r="M275">
        <v>0.74099999999999999</v>
      </c>
      <c r="N275">
        <v>0.52900000000000003</v>
      </c>
      <c r="O275">
        <v>0.13700000000000001</v>
      </c>
      <c r="P275">
        <v>96</v>
      </c>
      <c r="Q275">
        <v>3.79</v>
      </c>
      <c r="R275" t="s">
        <v>382</v>
      </c>
      <c r="S275">
        <v>4.47</v>
      </c>
      <c r="T275">
        <v>4.42</v>
      </c>
      <c r="U275">
        <v>0.4</v>
      </c>
    </row>
    <row r="276" spans="1:21" x14ac:dyDescent="0.45">
      <c r="A276" t="s">
        <v>1306</v>
      </c>
      <c r="B276" t="s">
        <v>40</v>
      </c>
      <c r="C276">
        <v>20</v>
      </c>
      <c r="D276">
        <v>13</v>
      </c>
      <c r="E276">
        <v>2</v>
      </c>
      <c r="F276">
        <v>65</v>
      </c>
      <c r="G276">
        <v>22</v>
      </c>
      <c r="H276">
        <v>233.2</v>
      </c>
      <c r="I276">
        <v>5.82</v>
      </c>
      <c r="J276">
        <v>2.77</v>
      </c>
      <c r="K276">
        <v>1.1599999999999999</v>
      </c>
      <c r="L276">
        <v>0.30099999999999999</v>
      </c>
      <c r="M276">
        <v>0.67100000000000004</v>
      </c>
      <c r="N276">
        <v>0.59499999999999997</v>
      </c>
      <c r="O276">
        <v>0.17399999999999999</v>
      </c>
      <c r="P276">
        <v>91.6</v>
      </c>
      <c r="Q276">
        <v>4.74</v>
      </c>
      <c r="R276" t="s">
        <v>382</v>
      </c>
      <c r="S276">
        <v>4.5599999999999996</v>
      </c>
      <c r="T276">
        <v>4.1500000000000004</v>
      </c>
      <c r="U276">
        <v>0.4</v>
      </c>
    </row>
    <row r="277" spans="1:21" x14ac:dyDescent="0.45">
      <c r="A277" t="s">
        <v>627</v>
      </c>
      <c r="B277" t="s">
        <v>24</v>
      </c>
      <c r="C277">
        <v>17</v>
      </c>
      <c r="D277">
        <v>17</v>
      </c>
      <c r="E277">
        <v>4</v>
      </c>
      <c r="F277">
        <v>116</v>
      </c>
      <c r="G277">
        <v>44</v>
      </c>
      <c r="H277">
        <v>322.2</v>
      </c>
      <c r="I277">
        <v>6.55</v>
      </c>
      <c r="J277">
        <v>2.87</v>
      </c>
      <c r="K277">
        <v>1.51</v>
      </c>
      <c r="L277">
        <v>0.28799999999999998</v>
      </c>
      <c r="M277">
        <v>0.70899999999999996</v>
      </c>
      <c r="N277">
        <v>0.39100000000000001</v>
      </c>
      <c r="O277">
        <v>0.13800000000000001</v>
      </c>
      <c r="P277">
        <v>93.6</v>
      </c>
      <c r="Q277">
        <v>4.74</v>
      </c>
      <c r="R277" t="s">
        <v>382</v>
      </c>
      <c r="S277">
        <v>4.97</v>
      </c>
      <c r="T277">
        <v>4.8</v>
      </c>
      <c r="U277">
        <v>0.4</v>
      </c>
    </row>
    <row r="278" spans="1:21" x14ac:dyDescent="0.45">
      <c r="A278" t="s">
        <v>2024</v>
      </c>
      <c r="B278" t="s">
        <v>26</v>
      </c>
      <c r="C278">
        <v>14</v>
      </c>
      <c r="D278">
        <v>11</v>
      </c>
      <c r="E278">
        <v>3</v>
      </c>
      <c r="F278">
        <v>211</v>
      </c>
      <c r="G278">
        <v>2</v>
      </c>
      <c r="H278">
        <v>221</v>
      </c>
      <c r="I278">
        <v>9.1199999999999992</v>
      </c>
      <c r="J278">
        <v>4.4800000000000004</v>
      </c>
      <c r="K278">
        <v>1.1000000000000001</v>
      </c>
      <c r="L278">
        <v>0.26900000000000002</v>
      </c>
      <c r="M278">
        <v>0.71299999999999997</v>
      </c>
      <c r="N278">
        <v>0.40300000000000002</v>
      </c>
      <c r="O278">
        <v>0.115</v>
      </c>
      <c r="P278">
        <v>96.8</v>
      </c>
      <c r="Q278">
        <v>4.1500000000000004</v>
      </c>
      <c r="R278" t="s">
        <v>382</v>
      </c>
      <c r="S278">
        <v>4.47</v>
      </c>
      <c r="T278">
        <v>4.68</v>
      </c>
      <c r="U278">
        <v>0.3</v>
      </c>
    </row>
    <row r="279" spans="1:21" x14ac:dyDescent="0.45">
      <c r="A279" t="s">
        <v>943</v>
      </c>
      <c r="B279" t="s">
        <v>18</v>
      </c>
      <c r="C279">
        <v>3</v>
      </c>
      <c r="D279">
        <v>8</v>
      </c>
      <c r="E279">
        <v>1</v>
      </c>
      <c r="F279">
        <v>41</v>
      </c>
      <c r="G279">
        <v>13</v>
      </c>
      <c r="H279">
        <v>121.1</v>
      </c>
      <c r="I279">
        <v>6.82</v>
      </c>
      <c r="J279">
        <v>2.74</v>
      </c>
      <c r="K279">
        <v>1.1100000000000001</v>
      </c>
      <c r="L279">
        <v>0.27700000000000002</v>
      </c>
      <c r="M279">
        <v>0.71499999999999997</v>
      </c>
      <c r="N279">
        <v>0.46300000000000002</v>
      </c>
      <c r="O279">
        <v>0.123</v>
      </c>
      <c r="P279">
        <v>93.4</v>
      </c>
      <c r="Q279">
        <v>4.3</v>
      </c>
      <c r="R279" t="s">
        <v>382</v>
      </c>
      <c r="S279">
        <v>4.3099999999999996</v>
      </c>
      <c r="T279">
        <v>4.38</v>
      </c>
      <c r="U279">
        <v>0.3</v>
      </c>
    </row>
    <row r="280" spans="1:21" x14ac:dyDescent="0.45">
      <c r="A280" t="s">
        <v>1008</v>
      </c>
      <c r="B280" t="s">
        <v>35</v>
      </c>
      <c r="C280">
        <v>8</v>
      </c>
      <c r="D280">
        <v>15</v>
      </c>
      <c r="E280">
        <v>0</v>
      </c>
      <c r="F280">
        <v>53</v>
      </c>
      <c r="G280">
        <v>33</v>
      </c>
      <c r="H280">
        <v>197</v>
      </c>
      <c r="I280">
        <v>6.67</v>
      </c>
      <c r="J280">
        <v>3.29</v>
      </c>
      <c r="K280">
        <v>1.78</v>
      </c>
      <c r="L280">
        <v>0.32600000000000001</v>
      </c>
      <c r="M280">
        <v>0.67100000000000004</v>
      </c>
      <c r="N280">
        <v>0.45600000000000002</v>
      </c>
      <c r="O280">
        <v>0.18099999999999999</v>
      </c>
      <c r="P280">
        <v>93.1</v>
      </c>
      <c r="Q280">
        <v>6.4</v>
      </c>
      <c r="R280" t="s">
        <v>382</v>
      </c>
      <c r="S280">
        <v>5.62</v>
      </c>
      <c r="T280">
        <v>4.99</v>
      </c>
      <c r="U280">
        <v>0.3</v>
      </c>
    </row>
    <row r="281" spans="1:21" x14ac:dyDescent="0.45">
      <c r="A281" t="s">
        <v>2025</v>
      </c>
      <c r="B281" t="s">
        <v>51</v>
      </c>
      <c r="C281">
        <v>2</v>
      </c>
      <c r="D281">
        <v>2</v>
      </c>
      <c r="E281">
        <v>2</v>
      </c>
      <c r="F281">
        <v>88</v>
      </c>
      <c r="G281">
        <v>0</v>
      </c>
      <c r="H281">
        <v>97</v>
      </c>
      <c r="I281">
        <v>8.6300000000000008</v>
      </c>
      <c r="J281">
        <v>4.08</v>
      </c>
      <c r="K281">
        <v>1.02</v>
      </c>
      <c r="L281">
        <v>0.314</v>
      </c>
      <c r="M281">
        <v>0.66900000000000004</v>
      </c>
      <c r="N281">
        <v>0.48599999999999999</v>
      </c>
      <c r="O281">
        <v>0.129</v>
      </c>
      <c r="P281">
        <v>97.7</v>
      </c>
      <c r="Q281">
        <v>4.82</v>
      </c>
      <c r="R281" t="s">
        <v>382</v>
      </c>
      <c r="S281">
        <v>4.3099999999999996</v>
      </c>
      <c r="T281">
        <v>4.2</v>
      </c>
      <c r="U281">
        <v>0.2</v>
      </c>
    </row>
    <row r="282" spans="1:21" x14ac:dyDescent="0.45">
      <c r="A282" t="s">
        <v>1799</v>
      </c>
      <c r="B282" t="s">
        <v>53</v>
      </c>
      <c r="C282">
        <v>4</v>
      </c>
      <c r="D282">
        <v>2</v>
      </c>
      <c r="E282">
        <v>2</v>
      </c>
      <c r="F282">
        <v>93</v>
      </c>
      <c r="G282">
        <v>0</v>
      </c>
      <c r="H282">
        <v>83.2</v>
      </c>
      <c r="I282">
        <v>7.64</v>
      </c>
      <c r="J282">
        <v>3.98</v>
      </c>
      <c r="K282">
        <v>0.65</v>
      </c>
      <c r="L282">
        <v>0.28299999999999997</v>
      </c>
      <c r="M282">
        <v>0.71399999999999997</v>
      </c>
      <c r="N282">
        <v>0.58499999999999996</v>
      </c>
      <c r="O282">
        <v>0.115</v>
      </c>
      <c r="P282">
        <v>93.2</v>
      </c>
      <c r="Q282">
        <v>4.09</v>
      </c>
      <c r="R282" t="s">
        <v>382</v>
      </c>
      <c r="S282">
        <v>4.07</v>
      </c>
      <c r="T282">
        <v>4.16</v>
      </c>
      <c r="U282">
        <v>0.2</v>
      </c>
    </row>
    <row r="283" spans="1:21" x14ac:dyDescent="0.45">
      <c r="A283" t="s">
        <v>1428</v>
      </c>
      <c r="B283" t="s">
        <v>18</v>
      </c>
      <c r="C283">
        <v>13</v>
      </c>
      <c r="D283">
        <v>5</v>
      </c>
      <c r="E283">
        <v>0</v>
      </c>
      <c r="F283">
        <v>87</v>
      </c>
      <c r="G283">
        <v>4</v>
      </c>
      <c r="H283">
        <v>118.1</v>
      </c>
      <c r="I283">
        <v>7.61</v>
      </c>
      <c r="J283">
        <v>4.03</v>
      </c>
      <c r="K283">
        <v>0.99</v>
      </c>
      <c r="L283">
        <v>0.307</v>
      </c>
      <c r="M283">
        <v>0.69899999999999995</v>
      </c>
      <c r="N283">
        <v>0.44900000000000001</v>
      </c>
      <c r="O283">
        <v>9.9000000000000005E-2</v>
      </c>
      <c r="P283">
        <v>96.1</v>
      </c>
      <c r="Q283">
        <v>4.5599999999999996</v>
      </c>
      <c r="R283" t="s">
        <v>382</v>
      </c>
      <c r="S283">
        <v>4.41</v>
      </c>
      <c r="T283">
        <v>4.76</v>
      </c>
      <c r="U283">
        <v>0.2</v>
      </c>
    </row>
    <row r="284" spans="1:21" x14ac:dyDescent="0.45">
      <c r="A284" t="s">
        <v>2026</v>
      </c>
      <c r="B284" t="s">
        <v>22</v>
      </c>
      <c r="C284">
        <v>5</v>
      </c>
      <c r="D284">
        <v>5</v>
      </c>
      <c r="E284">
        <v>2</v>
      </c>
      <c r="F284">
        <v>87</v>
      </c>
      <c r="G284">
        <v>0</v>
      </c>
      <c r="H284">
        <v>94.1</v>
      </c>
      <c r="I284">
        <v>10.88</v>
      </c>
      <c r="J284">
        <v>4.96</v>
      </c>
      <c r="K284">
        <v>0.86</v>
      </c>
      <c r="L284">
        <v>0.23899999999999999</v>
      </c>
      <c r="M284">
        <v>0.78100000000000003</v>
      </c>
      <c r="N284">
        <v>0.39400000000000002</v>
      </c>
      <c r="O284">
        <v>9.4E-2</v>
      </c>
      <c r="P284">
        <v>94.2</v>
      </c>
      <c r="Q284">
        <v>3.05</v>
      </c>
      <c r="R284" t="s">
        <v>382</v>
      </c>
      <c r="S284">
        <v>4.08</v>
      </c>
      <c r="T284">
        <v>4.43</v>
      </c>
      <c r="U284">
        <v>0.2</v>
      </c>
    </row>
    <row r="285" spans="1:21" x14ac:dyDescent="0.45">
      <c r="A285" t="s">
        <v>2027</v>
      </c>
      <c r="B285" t="s">
        <v>81</v>
      </c>
      <c r="C285">
        <v>6</v>
      </c>
      <c r="D285">
        <v>3</v>
      </c>
      <c r="E285">
        <v>0</v>
      </c>
      <c r="F285">
        <v>108</v>
      </c>
      <c r="G285">
        <v>0</v>
      </c>
      <c r="H285">
        <v>121.1</v>
      </c>
      <c r="I285">
        <v>9.94</v>
      </c>
      <c r="J285">
        <v>4.2300000000000004</v>
      </c>
      <c r="K285">
        <v>1.41</v>
      </c>
      <c r="L285">
        <v>0.253</v>
      </c>
      <c r="M285">
        <v>0.69</v>
      </c>
      <c r="N285">
        <v>0.371</v>
      </c>
      <c r="O285">
        <v>0.13600000000000001</v>
      </c>
      <c r="P285">
        <v>96.3</v>
      </c>
      <c r="Q285">
        <v>4.5999999999999996</v>
      </c>
      <c r="R285" t="s">
        <v>382</v>
      </c>
      <c r="S285">
        <v>4.53</v>
      </c>
      <c r="T285">
        <v>4.34</v>
      </c>
      <c r="U285">
        <v>0.2</v>
      </c>
    </row>
    <row r="286" spans="1:21" x14ac:dyDescent="0.45">
      <c r="A286" t="s">
        <v>1743</v>
      </c>
      <c r="B286" t="s">
        <v>42</v>
      </c>
      <c r="C286">
        <v>2</v>
      </c>
      <c r="D286">
        <v>10</v>
      </c>
      <c r="E286">
        <v>9</v>
      </c>
      <c r="F286">
        <v>78</v>
      </c>
      <c r="G286">
        <v>1</v>
      </c>
      <c r="H286">
        <v>87</v>
      </c>
      <c r="I286">
        <v>10.14</v>
      </c>
      <c r="J286">
        <v>3.83</v>
      </c>
      <c r="K286">
        <v>1.45</v>
      </c>
      <c r="L286">
        <v>0.29299999999999998</v>
      </c>
      <c r="M286">
        <v>0.64400000000000002</v>
      </c>
      <c r="N286">
        <v>0.48099999999999998</v>
      </c>
      <c r="O286">
        <v>0.184</v>
      </c>
      <c r="P286">
        <v>93.5</v>
      </c>
      <c r="Q286">
        <v>5.17</v>
      </c>
      <c r="R286" t="s">
        <v>382</v>
      </c>
      <c r="S286">
        <v>4.42</v>
      </c>
      <c r="T286">
        <v>3.72</v>
      </c>
      <c r="U286">
        <v>0.1</v>
      </c>
    </row>
    <row r="287" spans="1:21" x14ac:dyDescent="0.45">
      <c r="A287" t="s">
        <v>2028</v>
      </c>
      <c r="B287" t="s">
        <v>63</v>
      </c>
      <c r="C287">
        <v>6</v>
      </c>
      <c r="D287">
        <v>3</v>
      </c>
      <c r="E287">
        <v>0</v>
      </c>
      <c r="F287">
        <v>92</v>
      </c>
      <c r="G287">
        <v>1</v>
      </c>
      <c r="H287">
        <v>98</v>
      </c>
      <c r="I287">
        <v>10.84</v>
      </c>
      <c r="J287">
        <v>4.04</v>
      </c>
      <c r="K287">
        <v>1.47</v>
      </c>
      <c r="L287">
        <v>0.248</v>
      </c>
      <c r="M287">
        <v>0.79700000000000004</v>
      </c>
      <c r="N287">
        <v>0.35899999999999999</v>
      </c>
      <c r="O287">
        <v>0.152</v>
      </c>
      <c r="P287">
        <v>94.1</v>
      </c>
      <c r="Q287">
        <v>3.67</v>
      </c>
      <c r="R287" t="s">
        <v>382</v>
      </c>
      <c r="S287">
        <v>4.3600000000000003</v>
      </c>
      <c r="T287">
        <v>4.0599999999999996</v>
      </c>
      <c r="U287">
        <v>0.1</v>
      </c>
    </row>
    <row r="288" spans="1:21" x14ac:dyDescent="0.45">
      <c r="A288" t="s">
        <v>288</v>
      </c>
      <c r="B288" t="s">
        <v>49</v>
      </c>
      <c r="C288">
        <v>4</v>
      </c>
      <c r="D288">
        <v>1</v>
      </c>
      <c r="E288">
        <v>0</v>
      </c>
      <c r="F288">
        <v>28</v>
      </c>
      <c r="G288">
        <v>11</v>
      </c>
      <c r="H288">
        <v>85.1</v>
      </c>
      <c r="I288">
        <v>8.5399999999999991</v>
      </c>
      <c r="J288">
        <v>4.6399999999999997</v>
      </c>
      <c r="K288">
        <v>1.48</v>
      </c>
      <c r="L288">
        <v>0.248</v>
      </c>
      <c r="M288">
        <v>0.80700000000000005</v>
      </c>
      <c r="N288">
        <v>0.371</v>
      </c>
      <c r="O288">
        <v>0.13200000000000001</v>
      </c>
      <c r="P288">
        <v>94.5</v>
      </c>
      <c r="Q288">
        <v>3.69</v>
      </c>
      <c r="R288" t="s">
        <v>382</v>
      </c>
      <c r="S288">
        <v>5.12</v>
      </c>
      <c r="T288">
        <v>4.91</v>
      </c>
      <c r="U288">
        <v>0.1</v>
      </c>
    </row>
    <row r="289" spans="1:21" x14ac:dyDescent="0.45">
      <c r="A289" t="s">
        <v>814</v>
      </c>
      <c r="B289" t="s">
        <v>104</v>
      </c>
      <c r="C289">
        <v>5</v>
      </c>
      <c r="D289">
        <v>15</v>
      </c>
      <c r="E289">
        <v>0</v>
      </c>
      <c r="F289">
        <v>37</v>
      </c>
      <c r="G289">
        <v>26</v>
      </c>
      <c r="H289">
        <v>147.19999999999999</v>
      </c>
      <c r="I289">
        <v>8.2899999999999991</v>
      </c>
      <c r="J289">
        <v>3.9</v>
      </c>
      <c r="K289">
        <v>1.65</v>
      </c>
      <c r="L289">
        <v>0.30599999999999999</v>
      </c>
      <c r="M289">
        <v>0.66800000000000004</v>
      </c>
      <c r="N289">
        <v>0.371</v>
      </c>
      <c r="O289">
        <v>0.13400000000000001</v>
      </c>
      <c r="P289">
        <v>93.4</v>
      </c>
      <c r="Q289">
        <v>5.67</v>
      </c>
      <c r="R289" t="s">
        <v>382</v>
      </c>
      <c r="S289">
        <v>5.12</v>
      </c>
      <c r="T289">
        <v>4.93</v>
      </c>
      <c r="U289">
        <v>0</v>
      </c>
    </row>
    <row r="290" spans="1:21" x14ac:dyDescent="0.45">
      <c r="A290" t="s">
        <v>735</v>
      </c>
      <c r="B290" t="s">
        <v>37</v>
      </c>
      <c r="C290">
        <v>4</v>
      </c>
      <c r="D290">
        <v>10</v>
      </c>
      <c r="E290">
        <v>0</v>
      </c>
      <c r="F290">
        <v>38</v>
      </c>
      <c r="G290">
        <v>24</v>
      </c>
      <c r="H290">
        <v>141.1</v>
      </c>
      <c r="I290">
        <v>7.58</v>
      </c>
      <c r="J290">
        <v>4.3899999999999997</v>
      </c>
      <c r="K290">
        <v>1.4</v>
      </c>
      <c r="L290">
        <v>0.32400000000000001</v>
      </c>
      <c r="M290">
        <v>0.66800000000000004</v>
      </c>
      <c r="N290">
        <v>0.41199999999999998</v>
      </c>
      <c r="O290">
        <v>0.13300000000000001</v>
      </c>
      <c r="P290">
        <v>93.6</v>
      </c>
      <c r="Q290">
        <v>6.18</v>
      </c>
      <c r="R290" t="s">
        <v>382</v>
      </c>
      <c r="S290">
        <v>5.15</v>
      </c>
      <c r="T290">
        <v>5.03</v>
      </c>
      <c r="U290">
        <v>0</v>
      </c>
    </row>
    <row r="291" spans="1:21" x14ac:dyDescent="0.45">
      <c r="A291" t="s">
        <v>2029</v>
      </c>
      <c r="B291" t="s">
        <v>40</v>
      </c>
      <c r="C291">
        <v>6</v>
      </c>
      <c r="D291">
        <v>8</v>
      </c>
      <c r="E291">
        <v>0</v>
      </c>
      <c r="F291">
        <v>29</v>
      </c>
      <c r="G291">
        <v>19</v>
      </c>
      <c r="H291">
        <v>114</v>
      </c>
      <c r="I291">
        <v>6.55</v>
      </c>
      <c r="J291">
        <v>5.21</v>
      </c>
      <c r="K291">
        <v>1.1100000000000001</v>
      </c>
      <c r="L291">
        <v>0.28299999999999997</v>
      </c>
      <c r="M291">
        <v>0.71899999999999997</v>
      </c>
      <c r="N291">
        <v>0.48099999999999998</v>
      </c>
      <c r="O291">
        <v>0.115</v>
      </c>
      <c r="P291">
        <v>96.6</v>
      </c>
      <c r="Q291">
        <v>4.66</v>
      </c>
      <c r="R291" t="s">
        <v>382</v>
      </c>
      <c r="S291">
        <v>5.16</v>
      </c>
      <c r="T291">
        <v>5.27</v>
      </c>
      <c r="U291">
        <v>0</v>
      </c>
    </row>
    <row r="292" spans="1:21" x14ac:dyDescent="0.45">
      <c r="A292" t="s">
        <v>2030</v>
      </c>
      <c r="B292" t="s">
        <v>65</v>
      </c>
      <c r="C292">
        <v>11</v>
      </c>
      <c r="D292">
        <v>8</v>
      </c>
      <c r="E292">
        <v>1</v>
      </c>
      <c r="F292">
        <v>192</v>
      </c>
      <c r="G292">
        <v>0</v>
      </c>
      <c r="H292">
        <v>235.1</v>
      </c>
      <c r="I292">
        <v>8.99</v>
      </c>
      <c r="J292">
        <v>3.1</v>
      </c>
      <c r="K292">
        <v>1.49</v>
      </c>
      <c r="L292">
        <v>0.29299999999999998</v>
      </c>
      <c r="M292">
        <v>0.67400000000000004</v>
      </c>
      <c r="N292">
        <v>0.39500000000000002</v>
      </c>
      <c r="O292">
        <v>0.14699999999999999</v>
      </c>
      <c r="P292">
        <v>94.4</v>
      </c>
      <c r="Q292">
        <v>4.4400000000000004</v>
      </c>
      <c r="R292" t="s">
        <v>382</v>
      </c>
      <c r="S292">
        <v>4.54</v>
      </c>
      <c r="T292">
        <v>4.18</v>
      </c>
      <c r="U292">
        <v>0</v>
      </c>
    </row>
    <row r="293" spans="1:21" x14ac:dyDescent="0.45">
      <c r="A293" t="s">
        <v>863</v>
      </c>
      <c r="B293" t="s">
        <v>20</v>
      </c>
      <c r="C293">
        <v>6</v>
      </c>
      <c r="D293">
        <v>9</v>
      </c>
      <c r="E293">
        <v>0</v>
      </c>
      <c r="F293">
        <v>21</v>
      </c>
      <c r="G293">
        <v>12</v>
      </c>
      <c r="H293">
        <v>96.2</v>
      </c>
      <c r="I293">
        <v>9.4</v>
      </c>
      <c r="J293">
        <v>4.0999999999999996</v>
      </c>
      <c r="K293">
        <v>1.58</v>
      </c>
      <c r="L293">
        <v>0.3</v>
      </c>
      <c r="M293">
        <v>0.72699999999999998</v>
      </c>
      <c r="N293">
        <v>0.35099999999999998</v>
      </c>
      <c r="O293">
        <v>0.152</v>
      </c>
      <c r="P293">
        <v>94.3</v>
      </c>
      <c r="Q293">
        <v>5.12</v>
      </c>
      <c r="R293" t="s">
        <v>382</v>
      </c>
      <c r="S293">
        <v>5.12</v>
      </c>
      <c r="T293">
        <v>4.67</v>
      </c>
      <c r="U293">
        <v>0</v>
      </c>
    </row>
    <row r="294" spans="1:21" x14ac:dyDescent="0.45">
      <c r="A294" t="s">
        <v>1292</v>
      </c>
      <c r="B294" t="s">
        <v>97</v>
      </c>
      <c r="C294">
        <v>8</v>
      </c>
      <c r="D294">
        <v>16</v>
      </c>
      <c r="E294">
        <v>0</v>
      </c>
      <c r="F294">
        <v>67</v>
      </c>
      <c r="G294">
        <v>29</v>
      </c>
      <c r="H294">
        <v>197.1</v>
      </c>
      <c r="I294">
        <v>7.98</v>
      </c>
      <c r="J294">
        <v>4.01</v>
      </c>
      <c r="K294">
        <v>1.41</v>
      </c>
      <c r="L294">
        <v>0.315</v>
      </c>
      <c r="M294">
        <v>0.70699999999999996</v>
      </c>
      <c r="N294">
        <v>0.45400000000000001</v>
      </c>
      <c r="O294">
        <v>0.152</v>
      </c>
      <c r="P294">
        <v>94.6</v>
      </c>
      <c r="Q294">
        <v>5.34</v>
      </c>
      <c r="R294" t="s">
        <v>382</v>
      </c>
      <c r="S294">
        <v>4.9800000000000004</v>
      </c>
      <c r="T294">
        <v>4.78</v>
      </c>
      <c r="U294">
        <v>-0.1</v>
      </c>
    </row>
    <row r="295" spans="1:21" x14ac:dyDescent="0.45">
      <c r="A295" t="s">
        <v>321</v>
      </c>
      <c r="B295" t="s">
        <v>91</v>
      </c>
      <c r="C295">
        <v>7</v>
      </c>
      <c r="D295">
        <v>16</v>
      </c>
      <c r="E295">
        <v>1</v>
      </c>
      <c r="F295">
        <v>50</v>
      </c>
      <c r="G295">
        <v>35</v>
      </c>
      <c r="H295">
        <v>176</v>
      </c>
      <c r="I295">
        <v>7.16</v>
      </c>
      <c r="J295">
        <v>3.68</v>
      </c>
      <c r="K295">
        <v>1.74</v>
      </c>
      <c r="L295">
        <v>0.309</v>
      </c>
      <c r="M295">
        <v>0.70899999999999996</v>
      </c>
      <c r="N295">
        <v>0.41899999999999998</v>
      </c>
      <c r="O295">
        <v>0.161</v>
      </c>
      <c r="P295">
        <v>94.6</v>
      </c>
      <c r="Q295">
        <v>5.52</v>
      </c>
      <c r="R295" t="s">
        <v>382</v>
      </c>
      <c r="S295">
        <v>5.47</v>
      </c>
      <c r="T295">
        <v>4.97</v>
      </c>
      <c r="U295">
        <v>-0.1</v>
      </c>
    </row>
    <row r="296" spans="1:21" x14ac:dyDescent="0.45">
      <c r="A296" t="s">
        <v>724</v>
      </c>
      <c r="B296" t="s">
        <v>63</v>
      </c>
      <c r="C296">
        <v>5</v>
      </c>
      <c r="D296">
        <v>9</v>
      </c>
      <c r="E296">
        <v>0</v>
      </c>
      <c r="F296">
        <v>26</v>
      </c>
      <c r="G296">
        <v>19</v>
      </c>
      <c r="H296">
        <v>110.2</v>
      </c>
      <c r="I296">
        <v>8.9499999999999993</v>
      </c>
      <c r="J296">
        <v>2.6</v>
      </c>
      <c r="K296">
        <v>2.11</v>
      </c>
      <c r="L296">
        <v>0.30599999999999999</v>
      </c>
      <c r="M296">
        <v>0.75900000000000001</v>
      </c>
      <c r="N296">
        <v>0.42699999999999999</v>
      </c>
      <c r="O296">
        <v>0.20799999999999999</v>
      </c>
      <c r="P296">
        <v>95</v>
      </c>
      <c r="Q296">
        <v>5.12</v>
      </c>
      <c r="R296" t="s">
        <v>382</v>
      </c>
      <c r="S296">
        <v>5.26</v>
      </c>
      <c r="T296">
        <v>3.97</v>
      </c>
      <c r="U296">
        <v>-0.1</v>
      </c>
    </row>
    <row r="297" spans="1:21" x14ac:dyDescent="0.45">
      <c r="A297" t="s">
        <v>1775</v>
      </c>
      <c r="B297" t="s">
        <v>81</v>
      </c>
      <c r="C297">
        <v>5</v>
      </c>
      <c r="D297">
        <v>10</v>
      </c>
      <c r="E297">
        <v>15</v>
      </c>
      <c r="F297">
        <v>156</v>
      </c>
      <c r="G297">
        <v>0</v>
      </c>
      <c r="H297">
        <v>146.1</v>
      </c>
      <c r="I297">
        <v>12.12</v>
      </c>
      <c r="J297">
        <v>6.33</v>
      </c>
      <c r="K297">
        <v>1.54</v>
      </c>
      <c r="L297">
        <v>0.28899999999999998</v>
      </c>
      <c r="M297">
        <v>0.69899999999999995</v>
      </c>
      <c r="N297">
        <v>0.36899999999999999</v>
      </c>
      <c r="O297">
        <v>0.158</v>
      </c>
      <c r="P297">
        <v>97.1</v>
      </c>
      <c r="Q297">
        <v>5.35</v>
      </c>
      <c r="R297" t="s">
        <v>382</v>
      </c>
      <c r="S297">
        <v>5</v>
      </c>
      <c r="T297">
        <v>4.63</v>
      </c>
      <c r="U297">
        <v>-0.2</v>
      </c>
    </row>
    <row r="298" spans="1:21" x14ac:dyDescent="0.45">
      <c r="A298" t="s">
        <v>1641</v>
      </c>
      <c r="B298" t="s">
        <v>26</v>
      </c>
      <c r="C298">
        <v>7</v>
      </c>
      <c r="D298">
        <v>3</v>
      </c>
      <c r="E298">
        <v>1</v>
      </c>
      <c r="F298">
        <v>59</v>
      </c>
      <c r="G298">
        <v>5</v>
      </c>
      <c r="H298">
        <v>83.1</v>
      </c>
      <c r="I298">
        <v>9.61</v>
      </c>
      <c r="J298">
        <v>5.29</v>
      </c>
      <c r="K298">
        <v>1.51</v>
      </c>
      <c r="L298">
        <v>0.255</v>
      </c>
      <c r="M298">
        <v>0.7</v>
      </c>
      <c r="N298">
        <v>0.34100000000000003</v>
      </c>
      <c r="O298">
        <v>0.13</v>
      </c>
      <c r="P298">
        <v>97.6</v>
      </c>
      <c r="Q298">
        <v>4.75</v>
      </c>
      <c r="R298" t="s">
        <v>382</v>
      </c>
      <c r="S298">
        <v>5.18</v>
      </c>
      <c r="T298">
        <v>5.21</v>
      </c>
      <c r="U298">
        <v>-0.2</v>
      </c>
    </row>
    <row r="299" spans="1:21" x14ac:dyDescent="0.45">
      <c r="A299" t="s">
        <v>2031</v>
      </c>
      <c r="B299" t="s">
        <v>63</v>
      </c>
      <c r="C299">
        <v>8</v>
      </c>
      <c r="D299">
        <v>3</v>
      </c>
      <c r="E299">
        <v>2</v>
      </c>
      <c r="F299">
        <v>83</v>
      </c>
      <c r="G299">
        <v>11</v>
      </c>
      <c r="H299">
        <v>142.19999999999999</v>
      </c>
      <c r="I299">
        <v>8.7100000000000009</v>
      </c>
      <c r="J299">
        <v>4.04</v>
      </c>
      <c r="K299">
        <v>1.7</v>
      </c>
      <c r="L299">
        <v>0.3</v>
      </c>
      <c r="M299">
        <v>0.753</v>
      </c>
      <c r="N299">
        <v>0.39900000000000002</v>
      </c>
      <c r="O299">
        <v>0.157</v>
      </c>
      <c r="P299">
        <v>93.6</v>
      </c>
      <c r="Q299">
        <v>4.6100000000000003</v>
      </c>
      <c r="R299" t="s">
        <v>382</v>
      </c>
      <c r="S299">
        <v>5.21</v>
      </c>
      <c r="T299">
        <v>4.8600000000000003</v>
      </c>
      <c r="U299">
        <v>-0.3</v>
      </c>
    </row>
    <row r="300" spans="1:21" x14ac:dyDescent="0.45">
      <c r="A300" t="s">
        <v>1542</v>
      </c>
      <c r="B300" t="s">
        <v>91</v>
      </c>
      <c r="C300">
        <v>5</v>
      </c>
      <c r="D300">
        <v>11</v>
      </c>
      <c r="E300">
        <v>1</v>
      </c>
      <c r="F300">
        <v>110</v>
      </c>
      <c r="G300">
        <v>13</v>
      </c>
      <c r="H300">
        <v>200.1</v>
      </c>
      <c r="I300">
        <v>8.5399999999999991</v>
      </c>
      <c r="J300">
        <v>4.04</v>
      </c>
      <c r="K300">
        <v>1.48</v>
      </c>
      <c r="L300">
        <v>0.32700000000000001</v>
      </c>
      <c r="M300">
        <v>0.67700000000000005</v>
      </c>
      <c r="N300">
        <v>0.36299999999999999</v>
      </c>
      <c r="O300">
        <v>0.125</v>
      </c>
      <c r="P300">
        <v>93.4</v>
      </c>
      <c r="Q300">
        <v>5.98</v>
      </c>
      <c r="R300" t="s">
        <v>382</v>
      </c>
      <c r="S300">
        <v>4.83</v>
      </c>
      <c r="T300">
        <v>4.8899999999999997</v>
      </c>
      <c r="U300">
        <v>-0.3</v>
      </c>
    </row>
    <row r="301" spans="1:21" x14ac:dyDescent="0.45">
      <c r="A301" t="s">
        <v>335</v>
      </c>
      <c r="B301" t="s">
        <v>42</v>
      </c>
      <c r="C301">
        <v>5</v>
      </c>
      <c r="D301">
        <v>11</v>
      </c>
      <c r="E301">
        <v>0</v>
      </c>
      <c r="F301">
        <v>34</v>
      </c>
      <c r="G301">
        <v>15</v>
      </c>
      <c r="H301">
        <v>101</v>
      </c>
      <c r="I301">
        <v>6.33</v>
      </c>
      <c r="J301">
        <v>3.83</v>
      </c>
      <c r="K301">
        <v>1.51</v>
      </c>
      <c r="L301">
        <v>0.32800000000000001</v>
      </c>
      <c r="M301">
        <v>0.69499999999999995</v>
      </c>
      <c r="N301">
        <v>0.47299999999999998</v>
      </c>
      <c r="O301">
        <v>0.17299999999999999</v>
      </c>
      <c r="P301">
        <v>93</v>
      </c>
      <c r="Q301">
        <v>5.7</v>
      </c>
      <c r="R301" t="s">
        <v>382</v>
      </c>
      <c r="S301">
        <v>5.48</v>
      </c>
      <c r="T301">
        <v>5.0199999999999996</v>
      </c>
      <c r="U301">
        <v>-0.3</v>
      </c>
    </row>
    <row r="302" spans="1:21" x14ac:dyDescent="0.45">
      <c r="A302" t="s">
        <v>909</v>
      </c>
      <c r="B302" t="s">
        <v>49</v>
      </c>
      <c r="C302">
        <v>11</v>
      </c>
      <c r="D302">
        <v>13</v>
      </c>
      <c r="E302">
        <v>1</v>
      </c>
      <c r="F302">
        <v>67</v>
      </c>
      <c r="G302">
        <v>21</v>
      </c>
      <c r="H302">
        <v>186.2</v>
      </c>
      <c r="I302">
        <v>7.43</v>
      </c>
      <c r="J302">
        <v>3.95</v>
      </c>
      <c r="K302">
        <v>1.49</v>
      </c>
      <c r="L302">
        <v>0.309</v>
      </c>
      <c r="M302">
        <v>0.73599999999999999</v>
      </c>
      <c r="N302">
        <v>0.45</v>
      </c>
      <c r="O302">
        <v>0.153</v>
      </c>
      <c r="P302">
        <v>93.4</v>
      </c>
      <c r="Q302">
        <v>4.58</v>
      </c>
      <c r="R302" t="s">
        <v>382</v>
      </c>
      <c r="S302">
        <v>5.24</v>
      </c>
      <c r="T302">
        <v>4.93</v>
      </c>
      <c r="U302">
        <v>-0.4</v>
      </c>
    </row>
    <row r="303" spans="1:21" x14ac:dyDescent="0.45">
      <c r="A303" t="s">
        <v>1808</v>
      </c>
      <c r="B303" t="s">
        <v>30</v>
      </c>
      <c r="C303">
        <v>2</v>
      </c>
      <c r="D303">
        <v>5</v>
      </c>
      <c r="E303">
        <v>0</v>
      </c>
      <c r="F303">
        <v>86</v>
      </c>
      <c r="G303">
        <v>4</v>
      </c>
      <c r="H303">
        <v>102</v>
      </c>
      <c r="I303">
        <v>8.2899999999999991</v>
      </c>
      <c r="J303">
        <v>5.56</v>
      </c>
      <c r="K303">
        <v>1.32</v>
      </c>
      <c r="L303">
        <v>0.33900000000000002</v>
      </c>
      <c r="M303">
        <v>0.74399999999999999</v>
      </c>
      <c r="N303">
        <v>0.52100000000000002</v>
      </c>
      <c r="O303">
        <v>0.185</v>
      </c>
      <c r="P303">
        <v>94.7</v>
      </c>
      <c r="Q303">
        <v>4.9400000000000004</v>
      </c>
      <c r="R303" t="s">
        <v>382</v>
      </c>
      <c r="S303">
        <v>5.25</v>
      </c>
      <c r="T303">
        <v>4.84</v>
      </c>
      <c r="U303">
        <v>-0.5</v>
      </c>
    </row>
    <row r="304" spans="1:21" x14ac:dyDescent="0.45">
      <c r="A304" t="s">
        <v>1417</v>
      </c>
      <c r="B304" t="s">
        <v>55</v>
      </c>
      <c r="C304">
        <v>7</v>
      </c>
      <c r="D304">
        <v>11</v>
      </c>
      <c r="E304">
        <v>0</v>
      </c>
      <c r="F304">
        <v>80</v>
      </c>
      <c r="G304">
        <v>16</v>
      </c>
      <c r="H304">
        <v>147.1</v>
      </c>
      <c r="I304">
        <v>8.06</v>
      </c>
      <c r="J304">
        <v>5.62</v>
      </c>
      <c r="K304">
        <v>1.47</v>
      </c>
      <c r="L304">
        <v>0.26800000000000002</v>
      </c>
      <c r="M304">
        <v>0.66200000000000003</v>
      </c>
      <c r="N304">
        <v>0.40799999999999997</v>
      </c>
      <c r="O304">
        <v>0.13900000000000001</v>
      </c>
      <c r="P304">
        <v>93.3</v>
      </c>
      <c r="Q304">
        <v>5.93</v>
      </c>
      <c r="R304" t="s">
        <v>382</v>
      </c>
      <c r="S304">
        <v>5.75</v>
      </c>
      <c r="T304">
        <v>5.69</v>
      </c>
      <c r="U304">
        <v>-0.7</v>
      </c>
    </row>
    <row r="305" spans="1:21" x14ac:dyDescent="0.45">
      <c r="A305" t="s">
        <v>2032</v>
      </c>
      <c r="B305" t="s">
        <v>18</v>
      </c>
      <c r="C305">
        <v>6</v>
      </c>
      <c r="D305">
        <v>5</v>
      </c>
      <c r="E305">
        <v>6</v>
      </c>
      <c r="F305">
        <v>108</v>
      </c>
      <c r="G305">
        <v>0</v>
      </c>
      <c r="H305">
        <v>133</v>
      </c>
      <c r="I305">
        <v>9.27</v>
      </c>
      <c r="J305">
        <v>5.08</v>
      </c>
      <c r="K305">
        <v>1.1499999999999999</v>
      </c>
      <c r="L305">
        <v>0.27100000000000002</v>
      </c>
      <c r="M305">
        <v>0.748</v>
      </c>
      <c r="N305">
        <v>0.443</v>
      </c>
      <c r="O305">
        <v>0.13700000000000001</v>
      </c>
      <c r="P305">
        <v>95.5</v>
      </c>
      <c r="Q305">
        <v>4.47</v>
      </c>
      <c r="R305" t="s">
        <v>382</v>
      </c>
      <c r="S305">
        <v>5.0599999999999996</v>
      </c>
      <c r="T305">
        <v>4.97</v>
      </c>
      <c r="U305">
        <v>-0.7</v>
      </c>
    </row>
    <row r="306" spans="1:21" x14ac:dyDescent="0.45">
      <c r="A306" t="s">
        <v>1115</v>
      </c>
      <c r="B306" t="s">
        <v>91</v>
      </c>
      <c r="C306">
        <v>3</v>
      </c>
      <c r="D306">
        <v>4</v>
      </c>
      <c r="E306">
        <v>0</v>
      </c>
      <c r="F306">
        <v>48</v>
      </c>
      <c r="G306">
        <v>8</v>
      </c>
      <c r="H306">
        <v>97.1</v>
      </c>
      <c r="I306">
        <v>6.47</v>
      </c>
      <c r="J306">
        <v>3.24</v>
      </c>
      <c r="K306">
        <v>1.76</v>
      </c>
      <c r="L306">
        <v>0.27200000000000002</v>
      </c>
      <c r="M306">
        <v>0.65800000000000003</v>
      </c>
      <c r="N306">
        <v>0.45200000000000001</v>
      </c>
      <c r="O306">
        <v>0.17</v>
      </c>
      <c r="P306">
        <v>94.1</v>
      </c>
      <c r="Q306">
        <v>5.73</v>
      </c>
      <c r="R306" t="s">
        <v>382</v>
      </c>
      <c r="S306">
        <v>5.47</v>
      </c>
      <c r="T306">
        <v>4.7699999999999996</v>
      </c>
      <c r="U306">
        <v>-0.8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40392-294B-4F08-93CB-7EFC164AF5DB}">
  <dimension ref="A1:M189"/>
  <sheetViews>
    <sheetView zoomScale="90" zoomScaleNormal="90" workbookViewId="0">
      <selection activeCell="B4" sqref="B4:F18"/>
    </sheetView>
    <sheetView workbookViewId="1"/>
  </sheetViews>
  <sheetFormatPr defaultRowHeight="14.25" x14ac:dyDescent="0.45"/>
  <cols>
    <col min="1" max="1" width="27.06640625" customWidth="1"/>
    <col min="2" max="3" width="10.796875" customWidth="1"/>
    <col min="4" max="4" width="16.1328125" customWidth="1"/>
    <col min="5" max="5" width="13.1328125" customWidth="1"/>
    <col min="6" max="6" width="26.06640625" customWidth="1"/>
    <col min="7" max="9" width="10.796875" customWidth="1"/>
    <col min="10" max="10" width="20.1328125" customWidth="1"/>
    <col min="11" max="11" width="27.9296875" customWidth="1"/>
    <col min="12" max="12" width="13.19921875" customWidth="1"/>
    <col min="13" max="13" width="16.19921875" customWidth="1"/>
    <col min="14" max="14" width="13.265625" customWidth="1"/>
  </cols>
  <sheetData>
    <row r="1" spans="1:13" ht="28.5" x14ac:dyDescent="0.45">
      <c r="A1" t="s">
        <v>1890</v>
      </c>
      <c r="B1" s="2" t="s">
        <v>15</v>
      </c>
      <c r="C1" s="2" t="s">
        <v>16</v>
      </c>
      <c r="D1" s="2" t="s">
        <v>1968</v>
      </c>
      <c r="E1" s="2" t="s">
        <v>1891</v>
      </c>
      <c r="F1" s="2" t="s">
        <v>1969</v>
      </c>
      <c r="G1" s="2"/>
      <c r="H1" s="2" t="s">
        <v>1890</v>
      </c>
      <c r="I1" s="2" t="s">
        <v>235</v>
      </c>
      <c r="J1" s="2" t="s">
        <v>1957</v>
      </c>
      <c r="K1" s="2" t="s">
        <v>1970</v>
      </c>
      <c r="L1" s="2" t="s">
        <v>1892</v>
      </c>
      <c r="M1" s="2" t="s">
        <v>1967</v>
      </c>
    </row>
    <row r="2" spans="1:13" x14ac:dyDescent="0.45">
      <c r="A2" t="s">
        <v>60</v>
      </c>
      <c r="B2" t="e">
        <f>VLOOKUP(A2, Individual_Batting___Dashboard[], 16, FALSE)</f>
        <v>#N/A</v>
      </c>
      <c r="C2" t="e">
        <f>VLOOKUP(A2, Individual_Batting___Dashboard[], 17, FALSE)</f>
        <v>#N/A</v>
      </c>
      <c r="D2" t="e">
        <f t="shared" ref="D2:D33" si="0">B2-C2</f>
        <v>#N/A</v>
      </c>
      <c r="E2" t="e">
        <f>VLOOKUP(A2, Batting___Career[], 16, FALSE)</f>
        <v>#N/A</v>
      </c>
      <c r="F2" t="e">
        <f t="shared" ref="F2:F33" si="1">B2-E2</f>
        <v>#N/A</v>
      </c>
      <c r="H2" t="s">
        <v>60</v>
      </c>
      <c r="I2" t="e">
        <f>VLOOKUP(H2, Individual_Batting___Dashboard[[Name]:[BABIP]], 12, FALSE)</f>
        <v>#N/A</v>
      </c>
      <c r="J2">
        <f>'League Batting Stats'!$L$22</f>
        <v>0.29099999999999998</v>
      </c>
      <c r="K2" t="e">
        <f t="shared" ref="K2:K33" si="2">I2-J2</f>
        <v>#N/A</v>
      </c>
      <c r="L2" t="e">
        <f>VLOOKUP(H2, Batting___Career[[Name]:[BABIP]], 12, FALSE)</f>
        <v>#N/A</v>
      </c>
      <c r="M2" t="e">
        <f t="shared" ref="M2:M33" si="3">I2-L2</f>
        <v>#N/A</v>
      </c>
    </row>
    <row r="3" spans="1:13" x14ac:dyDescent="0.45">
      <c r="A3" t="s">
        <v>226</v>
      </c>
      <c r="B3" t="e">
        <f>VLOOKUP(A3, Individual_Batting___Dashboard[], 16, FALSE)</f>
        <v>#N/A</v>
      </c>
      <c r="C3" t="e">
        <f>VLOOKUP(A3, Individual_Batting___Dashboard[], 17, FALSE)</f>
        <v>#N/A</v>
      </c>
      <c r="D3" t="e">
        <f t="shared" si="0"/>
        <v>#N/A</v>
      </c>
      <c r="E3" t="e">
        <f>VLOOKUP(A3, Batting___Career[], 16, FALSE)</f>
        <v>#N/A</v>
      </c>
      <c r="F3" t="e">
        <f t="shared" si="1"/>
        <v>#N/A</v>
      </c>
      <c r="H3" t="s">
        <v>226</v>
      </c>
      <c r="I3" t="e">
        <f>VLOOKUP(H3, Individual_Batting___Dashboard[[Name]:[BABIP]], 12, FALSE)</f>
        <v>#N/A</v>
      </c>
      <c r="J3">
        <f>'League Batting Stats'!$L$22</f>
        <v>0.29099999999999998</v>
      </c>
      <c r="K3" t="e">
        <f t="shared" si="2"/>
        <v>#N/A</v>
      </c>
      <c r="L3" t="e">
        <f>VLOOKUP(H3, Batting___Career[[Name]:[BABIP]], 12, FALSE)</f>
        <v>#N/A</v>
      </c>
      <c r="M3" t="e">
        <f t="shared" si="3"/>
        <v>#N/A</v>
      </c>
    </row>
    <row r="4" spans="1:13" x14ac:dyDescent="0.45">
      <c r="A4" t="s">
        <v>131</v>
      </c>
      <c r="B4">
        <f>VLOOKUP(A4, Individual_Batting___Dashboard[], 16, FALSE)</f>
        <v>0.44400000000000001</v>
      </c>
      <c r="C4">
        <f>VLOOKUP(A4, Individual_Batting___Dashboard[], 17, FALSE)</f>
        <v>0.38100000000000001</v>
      </c>
      <c r="D4">
        <f t="shared" si="0"/>
        <v>6.3E-2</v>
      </c>
      <c r="E4">
        <f>VLOOKUP(A4, Batting___Career[], 16, FALSE)</f>
        <v>0.36</v>
      </c>
      <c r="F4">
        <f t="shared" si="1"/>
        <v>8.4000000000000019E-2</v>
      </c>
      <c r="H4" t="s">
        <v>118</v>
      </c>
      <c r="I4">
        <f>VLOOKUP(H4, Individual_Batting___Dashboard[[Name]:[BABIP]], 12, FALSE)</f>
        <v>0.39600000000000002</v>
      </c>
      <c r="J4">
        <f>'League Batting Stats'!$L$22</f>
        <v>0.29099999999999998</v>
      </c>
      <c r="K4">
        <f t="shared" si="2"/>
        <v>0.10500000000000004</v>
      </c>
      <c r="L4" t="e">
        <f>VLOOKUP(H4, Batting___Career[[Name]:[BABIP]], 12, FALSE)</f>
        <v>#N/A</v>
      </c>
      <c r="M4" t="e">
        <f t="shared" si="3"/>
        <v>#N/A</v>
      </c>
    </row>
    <row r="5" spans="1:13" x14ac:dyDescent="0.45">
      <c r="A5" t="s">
        <v>68</v>
      </c>
      <c r="B5">
        <f>VLOOKUP(A5, Individual_Batting___Dashboard[], 16, FALSE)</f>
        <v>0.47799999999999998</v>
      </c>
      <c r="C5">
        <f>VLOOKUP(A5, Individual_Batting___Dashboard[], 17, FALSE)</f>
        <v>0.436</v>
      </c>
      <c r="D5">
        <f t="shared" si="0"/>
        <v>4.1999999999999982E-2</v>
      </c>
      <c r="E5">
        <f>VLOOKUP(A5, Batting___Career[], 16, FALSE)</f>
        <v>0.38300000000000001</v>
      </c>
      <c r="F5">
        <f t="shared" si="1"/>
        <v>9.4999999999999973E-2</v>
      </c>
      <c r="H5" t="s">
        <v>214</v>
      </c>
      <c r="I5">
        <f>VLOOKUP(H5, Individual_Batting___Dashboard[[Name]:[BABIP]], 12, FALSE)</f>
        <v>0.39300000000000002</v>
      </c>
      <c r="J5">
        <f>'League Batting Stats'!$L$22</f>
        <v>0.29099999999999998</v>
      </c>
      <c r="K5">
        <f t="shared" si="2"/>
        <v>0.10200000000000004</v>
      </c>
      <c r="L5">
        <f>VLOOKUP(H5, Batting___Career[[Name]:[BABIP]], 12, FALSE)</f>
        <v>0.314</v>
      </c>
      <c r="M5">
        <f t="shared" si="3"/>
        <v>7.9000000000000015E-2</v>
      </c>
    </row>
    <row r="6" spans="1:13" x14ac:dyDescent="0.45">
      <c r="A6" t="s">
        <v>66</v>
      </c>
      <c r="B6">
        <f>VLOOKUP(A6, Individual_Batting___Dashboard[], 16, FALSE)</f>
        <v>0.47899999999999998</v>
      </c>
      <c r="C6">
        <f>VLOOKUP(A6, Individual_Batting___Dashboard[], 17, FALSE)</f>
        <v>0.50800000000000001</v>
      </c>
      <c r="D6">
        <f t="shared" si="0"/>
        <v>-2.9000000000000026E-2</v>
      </c>
      <c r="E6">
        <f>VLOOKUP(A6, Batting___Career[], 16, FALSE)</f>
        <v>0.34300000000000003</v>
      </c>
      <c r="F6">
        <f t="shared" si="1"/>
        <v>0.13599999999999995</v>
      </c>
      <c r="H6" t="s">
        <v>54</v>
      </c>
      <c r="I6">
        <f>VLOOKUP(H6, Individual_Batting___Dashboard[[Name]:[BABIP]], 12, FALSE)</f>
        <v>0.36399999999999999</v>
      </c>
      <c r="J6">
        <f>'League Batting Stats'!$L$22</f>
        <v>0.29099999999999998</v>
      </c>
      <c r="K6">
        <f t="shared" si="2"/>
        <v>7.3000000000000009E-2</v>
      </c>
      <c r="L6" t="e">
        <f>VLOOKUP(H6, Batting___Career[[Name]:[BABIP]], 12, FALSE)</f>
        <v>#N/A</v>
      </c>
      <c r="M6" t="e">
        <f t="shared" si="3"/>
        <v>#N/A</v>
      </c>
    </row>
    <row r="7" spans="1:13" x14ac:dyDescent="0.45">
      <c r="A7" s="3" t="s">
        <v>140</v>
      </c>
      <c r="B7" s="3">
        <f>VLOOKUP(A7, Individual_Batting___Dashboard[], 16, FALSE)</f>
        <v>0.42099999999999999</v>
      </c>
      <c r="C7" s="3">
        <f>VLOOKUP(A7, Individual_Batting___Dashboard[], 17, FALSE)</f>
        <v>0.39200000000000002</v>
      </c>
      <c r="D7" s="3">
        <f t="shared" si="0"/>
        <v>2.899999999999997E-2</v>
      </c>
      <c r="E7" s="3">
        <f>VLOOKUP(A7, Batting___Career[], 16, FALSE)</f>
        <v>0.35599999999999998</v>
      </c>
      <c r="F7" s="3">
        <f t="shared" si="1"/>
        <v>6.5000000000000002E-2</v>
      </c>
      <c r="H7" t="s">
        <v>136</v>
      </c>
      <c r="I7">
        <f>VLOOKUP(H7, Individual_Batting___Dashboard[[Name]:[BABIP]], 12, FALSE)</f>
        <v>0.377</v>
      </c>
      <c r="J7">
        <f>'League Batting Stats'!$L$22</f>
        <v>0.29099999999999998</v>
      </c>
      <c r="K7">
        <f t="shared" si="2"/>
        <v>8.6000000000000021E-2</v>
      </c>
      <c r="L7" t="e">
        <f>VLOOKUP(H7, Batting___Career[[Name]:[BABIP]], 12, FALSE)</f>
        <v>#N/A</v>
      </c>
      <c r="M7" t="e">
        <f t="shared" si="3"/>
        <v>#N/A</v>
      </c>
    </row>
    <row r="8" spans="1:13" x14ac:dyDescent="0.45">
      <c r="A8" t="s">
        <v>21</v>
      </c>
      <c r="B8">
        <f>VLOOKUP(A8, Individual_Batting___Dashboard[], 16, FALSE)</f>
        <v>0.45200000000000001</v>
      </c>
      <c r="C8">
        <f>VLOOKUP(A8, Individual_Batting___Dashboard[], 17, FALSE)</f>
        <v>0.46500000000000002</v>
      </c>
      <c r="D8">
        <f t="shared" si="0"/>
        <v>-1.3000000000000012E-2</v>
      </c>
      <c r="E8">
        <f>VLOOKUP(A8, Batting___Career[], 16, FALSE)</f>
        <v>0.40100000000000002</v>
      </c>
      <c r="F8">
        <f t="shared" si="1"/>
        <v>5.099999999999999E-2</v>
      </c>
      <c r="H8" t="s">
        <v>29</v>
      </c>
      <c r="I8" t="e">
        <f>VLOOKUP(H8, Individual_Batting___Dashboard[[Name]:[BABIP]], 12, FALSE)</f>
        <v>#N/A</v>
      </c>
      <c r="J8">
        <f>'League Batting Stats'!$L$22</f>
        <v>0.29099999999999998</v>
      </c>
      <c r="K8" t="e">
        <f t="shared" si="2"/>
        <v>#N/A</v>
      </c>
      <c r="L8" t="e">
        <f>VLOOKUP(H8, Batting___Career[[Name]:[BABIP]], 12, FALSE)</f>
        <v>#N/A</v>
      </c>
      <c r="M8" t="e">
        <f t="shared" si="3"/>
        <v>#N/A</v>
      </c>
    </row>
    <row r="9" spans="1:13" x14ac:dyDescent="0.45">
      <c r="A9" t="s">
        <v>38</v>
      </c>
      <c r="B9">
        <f>VLOOKUP(A9, Individual_Batting___Dashboard[], 16, FALSE)</f>
        <v>0.43099999999999999</v>
      </c>
      <c r="C9">
        <f>VLOOKUP(A9, Individual_Batting___Dashboard[], 17, FALSE)</f>
        <v>0.45100000000000001</v>
      </c>
      <c r="D9">
        <f t="shared" si="0"/>
        <v>-2.0000000000000018E-2</v>
      </c>
      <c r="E9" t="e">
        <f>VLOOKUP(A9, Batting___Career[], 16, FALSE)</f>
        <v>#N/A</v>
      </c>
      <c r="F9" t="e">
        <f t="shared" si="1"/>
        <v>#N/A</v>
      </c>
      <c r="H9" t="s">
        <v>38</v>
      </c>
      <c r="I9">
        <f>VLOOKUP(H9, Individual_Batting___Dashboard[[Name]:[BABIP]], 12, FALSE)</f>
        <v>0.36599999999999999</v>
      </c>
      <c r="J9">
        <f>'League Batting Stats'!$L$22</f>
        <v>0.29099999999999998</v>
      </c>
      <c r="K9">
        <f t="shared" si="2"/>
        <v>7.5000000000000011E-2</v>
      </c>
      <c r="L9" t="e">
        <f>VLOOKUP(H9, Batting___Career[[Name]:[BABIP]], 12, FALSE)</f>
        <v>#N/A</v>
      </c>
      <c r="M9" t="e">
        <f t="shared" si="3"/>
        <v>#N/A</v>
      </c>
    </row>
    <row r="10" spans="1:13" x14ac:dyDescent="0.45">
      <c r="A10" t="s">
        <v>23</v>
      </c>
      <c r="B10">
        <f>VLOOKUP(A10, Individual_Batting___Dashboard[], 16, FALSE)</f>
        <v>0.433</v>
      </c>
      <c r="C10">
        <f>VLOOKUP(A10, Individual_Batting___Dashboard[], 17, FALSE)</f>
        <v>0.38400000000000001</v>
      </c>
      <c r="D10">
        <f t="shared" si="0"/>
        <v>4.8999999999999988E-2</v>
      </c>
      <c r="E10">
        <f>VLOOKUP(A10, Batting___Career[], 16, FALSE)</f>
        <v>0.35899999999999999</v>
      </c>
      <c r="F10">
        <f t="shared" si="1"/>
        <v>7.400000000000001E-2</v>
      </c>
      <c r="H10" t="s">
        <v>33</v>
      </c>
      <c r="I10">
        <f>VLOOKUP(H10, Individual_Batting___Dashboard[[Name]:[BABIP]], 12, FALSE)</f>
        <v>0.373</v>
      </c>
      <c r="J10">
        <f>'League Batting Stats'!$L$22</f>
        <v>0.29099999999999998</v>
      </c>
      <c r="K10">
        <f t="shared" si="2"/>
        <v>8.2000000000000017E-2</v>
      </c>
      <c r="L10">
        <f>VLOOKUP(H10, Batting___Career[[Name]:[BABIP]], 12, FALSE)</f>
        <v>0.34499999999999997</v>
      </c>
      <c r="M10">
        <f t="shared" si="3"/>
        <v>2.8000000000000025E-2</v>
      </c>
    </row>
    <row r="11" spans="1:13" x14ac:dyDescent="0.45">
      <c r="A11" t="s">
        <v>27</v>
      </c>
      <c r="B11">
        <f>VLOOKUP(A11, Individual_Batting___Dashboard[], 16, FALSE)</f>
        <v>0.46700000000000003</v>
      </c>
      <c r="C11">
        <f>VLOOKUP(A11, Individual_Batting___Dashboard[], 17, FALSE)</f>
        <v>0.47699999999999998</v>
      </c>
      <c r="D11">
        <f t="shared" si="0"/>
        <v>-9.9999999999999534E-3</v>
      </c>
      <c r="E11">
        <f>VLOOKUP(A11, Batting___Career[], 16, FALSE)</f>
        <v>0.38600000000000001</v>
      </c>
      <c r="F11">
        <f t="shared" si="1"/>
        <v>8.1000000000000016E-2</v>
      </c>
      <c r="H11" t="s">
        <v>181</v>
      </c>
      <c r="I11">
        <f>VLOOKUP(H11, Individual_Batting___Dashboard[[Name]:[BABIP]], 12, FALSE)</f>
        <v>0.34599999999999997</v>
      </c>
      <c r="J11">
        <f>'League Batting Stats'!$L$22</f>
        <v>0.29099999999999998</v>
      </c>
      <c r="K11">
        <f t="shared" si="2"/>
        <v>5.4999999999999993E-2</v>
      </c>
      <c r="L11" t="e">
        <f>VLOOKUP(H11, Batting___Career[[Name]:[BABIP]], 12, FALSE)</f>
        <v>#N/A</v>
      </c>
      <c r="M11" t="e">
        <f t="shared" si="3"/>
        <v>#N/A</v>
      </c>
    </row>
    <row r="12" spans="1:13" x14ac:dyDescent="0.45">
      <c r="A12" t="s">
        <v>121</v>
      </c>
      <c r="B12">
        <f>VLOOKUP(A12, Individual_Batting___Dashboard[], 16, FALSE)</f>
        <v>0.41899999999999998</v>
      </c>
      <c r="C12">
        <f>VLOOKUP(A12, Individual_Batting___Dashboard[], 17, FALSE)</f>
        <v>0.40699999999999997</v>
      </c>
      <c r="D12">
        <f t="shared" si="0"/>
        <v>1.2000000000000011E-2</v>
      </c>
      <c r="E12">
        <f>VLOOKUP(A12, Batting___Career[], 16, FALSE)</f>
        <v>0.35299999999999998</v>
      </c>
      <c r="F12">
        <f t="shared" si="1"/>
        <v>6.6000000000000003E-2</v>
      </c>
      <c r="H12" t="s">
        <v>204</v>
      </c>
      <c r="I12">
        <f>VLOOKUP(H12, Individual_Batting___Dashboard[[Name]:[BABIP]], 12, FALSE)</f>
        <v>0.308</v>
      </c>
      <c r="J12">
        <f>'League Batting Stats'!$L$22</f>
        <v>0.29099999999999998</v>
      </c>
      <c r="K12">
        <f t="shared" si="2"/>
        <v>1.7000000000000015E-2</v>
      </c>
      <c r="L12" t="e">
        <f>VLOOKUP(H12, Batting___Career[[Name]:[BABIP]], 12, FALSE)</f>
        <v>#N/A</v>
      </c>
      <c r="M12" t="e">
        <f t="shared" si="3"/>
        <v>#N/A</v>
      </c>
    </row>
    <row r="13" spans="1:13" x14ac:dyDescent="0.45">
      <c r="A13" t="s">
        <v>162</v>
      </c>
      <c r="B13">
        <f>VLOOKUP(A13, Individual_Batting___Dashboard[], 16, FALSE)</f>
        <v>0.38700000000000001</v>
      </c>
      <c r="C13">
        <f>VLOOKUP(A13, Individual_Batting___Dashboard[], 17, FALSE)</f>
        <v>0.41099999999999998</v>
      </c>
      <c r="D13">
        <f t="shared" si="0"/>
        <v>-2.3999999999999966E-2</v>
      </c>
      <c r="E13">
        <f>VLOOKUP(A13, Batting___Career[], 16, FALSE)</f>
        <v>0.41599999999999998</v>
      </c>
      <c r="F13">
        <f t="shared" si="1"/>
        <v>-2.899999999999997E-2</v>
      </c>
      <c r="H13" t="s">
        <v>200</v>
      </c>
      <c r="I13">
        <f>VLOOKUP(H13, Individual_Batting___Dashboard[[Name]:[BABIP]], 12, FALSE)</f>
        <v>0.29099999999999998</v>
      </c>
      <c r="J13">
        <f>'League Batting Stats'!$L$22</f>
        <v>0.29099999999999998</v>
      </c>
      <c r="K13">
        <f t="shared" si="2"/>
        <v>0</v>
      </c>
      <c r="L13" t="e">
        <f>VLOOKUP(H13, Batting___Career[[Name]:[BABIP]], 12, FALSE)</f>
        <v>#N/A</v>
      </c>
      <c r="M13" t="e">
        <f t="shared" si="3"/>
        <v>#N/A</v>
      </c>
    </row>
    <row r="14" spans="1:13" x14ac:dyDescent="0.45">
      <c r="A14" t="s">
        <v>80</v>
      </c>
      <c r="B14">
        <f>VLOOKUP(A14, Individual_Batting___Dashboard[], 16, FALSE)</f>
        <v>0.437</v>
      </c>
      <c r="C14">
        <f>VLOOKUP(A14, Individual_Batting___Dashboard[], 17, FALSE)</f>
        <v>0.40899999999999997</v>
      </c>
      <c r="D14">
        <f t="shared" si="0"/>
        <v>2.8000000000000025E-2</v>
      </c>
      <c r="E14">
        <f>VLOOKUP(A14, Batting___Career[], 16, FALSE)</f>
        <v>0.30499999999999999</v>
      </c>
      <c r="F14">
        <f t="shared" si="1"/>
        <v>0.13200000000000001</v>
      </c>
      <c r="H14" t="s">
        <v>84</v>
      </c>
      <c r="I14">
        <f>VLOOKUP(H14, Individual_Batting___Dashboard[[Name]:[BABIP]], 12, FALSE)</f>
        <v>0.28899999999999998</v>
      </c>
      <c r="J14">
        <f>'League Batting Stats'!$L$22</f>
        <v>0.29099999999999998</v>
      </c>
      <c r="K14">
        <f t="shared" si="2"/>
        <v>-2.0000000000000018E-3</v>
      </c>
      <c r="L14" t="e">
        <f>VLOOKUP(H14, Batting___Career[[Name]:[BABIP]], 12, FALSE)</f>
        <v>#N/A</v>
      </c>
      <c r="M14" t="e">
        <f t="shared" si="3"/>
        <v>#N/A</v>
      </c>
    </row>
    <row r="15" spans="1:13" x14ac:dyDescent="0.45">
      <c r="A15" t="s">
        <v>19</v>
      </c>
      <c r="B15">
        <f>VLOOKUP(A15, Individual_Batting___Dashboard[], 16, FALSE)</f>
        <v>0.40200000000000002</v>
      </c>
      <c r="C15">
        <f>VLOOKUP(A15, Individual_Batting___Dashboard[], 17, FALSE)</f>
        <v>0.45400000000000001</v>
      </c>
      <c r="D15">
        <f t="shared" si="0"/>
        <v>-5.1999999999999991E-2</v>
      </c>
      <c r="E15">
        <f>VLOOKUP(A15, Batting___Career[], 16, FALSE)</f>
        <v>0.33300000000000002</v>
      </c>
      <c r="F15">
        <f t="shared" si="1"/>
        <v>6.9000000000000006E-2</v>
      </c>
      <c r="H15" t="s">
        <v>220</v>
      </c>
      <c r="I15">
        <f>VLOOKUP(H15, Individual_Batting___Dashboard[[Name]:[BABIP]], 12, FALSE)</f>
        <v>0.27300000000000002</v>
      </c>
      <c r="J15">
        <f>'League Batting Stats'!$L$22</f>
        <v>0.29099999999999998</v>
      </c>
      <c r="K15">
        <f t="shared" si="2"/>
        <v>-1.799999999999996E-2</v>
      </c>
      <c r="L15" t="e">
        <f>VLOOKUP(H15, Batting___Career[[Name]:[BABIP]], 12, FALSE)</f>
        <v>#N/A</v>
      </c>
      <c r="M15" t="e">
        <f t="shared" si="3"/>
        <v>#N/A</v>
      </c>
    </row>
    <row r="16" spans="1:13" x14ac:dyDescent="0.45">
      <c r="A16" t="s">
        <v>33</v>
      </c>
      <c r="B16">
        <f>VLOOKUP(A16, Individual_Batting___Dashboard[], 16, FALSE)</f>
        <v>0.44600000000000001</v>
      </c>
      <c r="C16">
        <f>VLOOKUP(A16, Individual_Batting___Dashboard[], 17, FALSE)</f>
        <v>0.39700000000000002</v>
      </c>
      <c r="D16">
        <f t="shared" si="0"/>
        <v>4.8999999999999988E-2</v>
      </c>
      <c r="E16">
        <f>VLOOKUP(A16, Batting___Career[], 16, FALSE)</f>
        <v>0.34399999999999997</v>
      </c>
      <c r="F16">
        <f t="shared" si="1"/>
        <v>0.10200000000000004</v>
      </c>
      <c r="H16" t="s">
        <v>163</v>
      </c>
      <c r="I16">
        <f>VLOOKUP(H16, Individual_Batting___Dashboard[[Name]:[BABIP]], 12, FALSE)</f>
        <v>0.245</v>
      </c>
      <c r="J16">
        <f>'League Batting Stats'!$L$22</f>
        <v>0.29099999999999998</v>
      </c>
      <c r="K16">
        <f t="shared" si="2"/>
        <v>-4.5999999999999985E-2</v>
      </c>
      <c r="L16" t="e">
        <f>VLOOKUP(H16, Batting___Career[[Name]:[BABIP]], 12, FALSE)</f>
        <v>#N/A</v>
      </c>
      <c r="M16" t="e">
        <f t="shared" si="3"/>
        <v>#N/A</v>
      </c>
    </row>
    <row r="17" spans="1:13" x14ac:dyDescent="0.45">
      <c r="A17" s="3" t="s">
        <v>143</v>
      </c>
      <c r="B17" s="3">
        <f>VLOOKUP(A17, Individual_Batting___Dashboard[], 16, FALSE)</f>
        <v>0.36799999999999999</v>
      </c>
      <c r="C17" s="3">
        <f>VLOOKUP(A17, Individual_Batting___Dashboard[], 17, FALSE)</f>
        <v>0.27900000000000003</v>
      </c>
      <c r="D17" s="3">
        <f t="shared" si="0"/>
        <v>8.8999999999999968E-2</v>
      </c>
      <c r="E17" s="3">
        <f>VLOOKUP(A17, Batting___Career[], 16, FALSE)</f>
        <v>0.29499999999999998</v>
      </c>
      <c r="F17" s="3">
        <f t="shared" si="1"/>
        <v>7.3000000000000009E-2</v>
      </c>
      <c r="H17" t="s">
        <v>137</v>
      </c>
      <c r="I17">
        <f>VLOOKUP(H17, Individual_Batting___Dashboard[[Name]:[BABIP]], 12, FALSE)</f>
        <v>0.22800000000000001</v>
      </c>
      <c r="J17">
        <f>'League Batting Stats'!$L$22</f>
        <v>0.29099999999999998</v>
      </c>
      <c r="K17">
        <f t="shared" si="2"/>
        <v>-6.2999999999999973E-2</v>
      </c>
      <c r="L17" t="e">
        <f>VLOOKUP(H17, Batting___Career[[Name]:[BABIP]], 12, FALSE)</f>
        <v>#N/A</v>
      </c>
      <c r="M17" t="e">
        <f t="shared" si="3"/>
        <v>#N/A</v>
      </c>
    </row>
    <row r="18" spans="1:13" x14ac:dyDescent="0.45">
      <c r="A18" s="3" t="s">
        <v>34</v>
      </c>
      <c r="B18" s="3">
        <f>VLOOKUP(A18, Individual_Batting___Dashboard[], 16, FALSE)</f>
        <v>0.38700000000000001</v>
      </c>
      <c r="C18" s="3">
        <f>VLOOKUP(A18, Individual_Batting___Dashboard[], 17, FALSE)</f>
        <v>0.33300000000000002</v>
      </c>
      <c r="D18" s="3">
        <f t="shared" si="0"/>
        <v>5.3999999999999992E-2</v>
      </c>
      <c r="E18" s="3">
        <f>VLOOKUP(A18, Batting___Career[], 16, FALSE)</f>
        <v>0.32600000000000001</v>
      </c>
      <c r="F18" s="3">
        <f t="shared" si="1"/>
        <v>6.0999999999999999E-2</v>
      </c>
      <c r="H18" t="s">
        <v>36</v>
      </c>
      <c r="I18" t="e">
        <f>VLOOKUP(H18, Individual_Batting___Dashboard[[Name]:[BABIP]], 12, FALSE)</f>
        <v>#N/A</v>
      </c>
      <c r="J18">
        <f>'League Batting Stats'!$L$22</f>
        <v>0.29099999999999998</v>
      </c>
      <c r="K18" t="e">
        <f t="shared" si="2"/>
        <v>#N/A</v>
      </c>
      <c r="L18" t="e">
        <f>VLOOKUP(H18, Batting___Career[[Name]:[BABIP]], 12, FALSE)</f>
        <v>#N/A</v>
      </c>
      <c r="M18" t="e">
        <f t="shared" si="3"/>
        <v>#N/A</v>
      </c>
    </row>
    <row r="19" spans="1:13" x14ac:dyDescent="0.45">
      <c r="A19" t="s">
        <v>57</v>
      </c>
      <c r="B19">
        <f>VLOOKUP(A19, Individual_Batting___Dashboard[], 16, FALSE)</f>
        <v>0.45300000000000001</v>
      </c>
      <c r="C19">
        <f>VLOOKUP(A19, Individual_Batting___Dashboard[], 17, FALSE)</f>
        <v>0.38300000000000001</v>
      </c>
      <c r="D19">
        <f t="shared" si="0"/>
        <v>7.0000000000000007E-2</v>
      </c>
      <c r="E19">
        <f>VLOOKUP(A19, Batting___Career[], 16, FALSE)</f>
        <v>0.32900000000000001</v>
      </c>
      <c r="F19">
        <f t="shared" si="1"/>
        <v>0.124</v>
      </c>
      <c r="H19" t="s">
        <v>127</v>
      </c>
      <c r="I19" t="e">
        <f>VLOOKUP(H19, Individual_Batting___Dashboard[[Name]:[BABIP]], 12, FALSE)</f>
        <v>#N/A</v>
      </c>
      <c r="J19">
        <f>'League Batting Stats'!$L$22</f>
        <v>0.29099999999999998</v>
      </c>
      <c r="K19" t="e">
        <f t="shared" si="2"/>
        <v>#N/A</v>
      </c>
      <c r="L19" t="e">
        <f>VLOOKUP(H19, Batting___Career[[Name]:[BABIP]], 12, FALSE)</f>
        <v>#N/A</v>
      </c>
      <c r="M19" t="e">
        <f t="shared" si="3"/>
        <v>#N/A</v>
      </c>
    </row>
    <row r="20" spans="1:13" x14ac:dyDescent="0.45">
      <c r="A20" t="s">
        <v>96</v>
      </c>
      <c r="B20">
        <f>VLOOKUP(A20, Individual_Batting___Dashboard[], 16, FALSE)</f>
        <v>0.42899999999999999</v>
      </c>
      <c r="C20">
        <f>VLOOKUP(A20, Individual_Batting___Dashboard[], 17, FALSE)</f>
        <v>0.42699999999999999</v>
      </c>
      <c r="D20">
        <f t="shared" si="0"/>
        <v>2.0000000000000018E-3</v>
      </c>
      <c r="E20">
        <f>VLOOKUP(A20, Batting___Career[], 16, FALSE)</f>
        <v>0.33100000000000002</v>
      </c>
      <c r="F20">
        <f t="shared" si="1"/>
        <v>9.7999999999999976E-2</v>
      </c>
      <c r="H20" t="s">
        <v>224</v>
      </c>
      <c r="I20">
        <f>VLOOKUP(H20, Individual_Batting___Dashboard[[Name]:[BABIP]], 12, FALSE)</f>
        <v>0.20399999999999999</v>
      </c>
      <c r="J20">
        <f>'League Batting Stats'!$L$22</f>
        <v>0.29099999999999998</v>
      </c>
      <c r="K20">
        <f t="shared" si="2"/>
        <v>-8.6999999999999994E-2</v>
      </c>
      <c r="L20" t="e">
        <f>VLOOKUP(H20, Batting___Career[[Name]:[BABIP]], 12, FALSE)</f>
        <v>#N/A</v>
      </c>
      <c r="M20" t="e">
        <f t="shared" si="3"/>
        <v>#N/A</v>
      </c>
    </row>
    <row r="21" spans="1:13" x14ac:dyDescent="0.45">
      <c r="A21" t="s">
        <v>54</v>
      </c>
      <c r="B21">
        <f>VLOOKUP(A21, Individual_Batting___Dashboard[], 16, FALSE)</f>
        <v>0.36399999999999999</v>
      </c>
      <c r="C21">
        <f>VLOOKUP(A21, Individual_Batting___Dashboard[], 17, FALSE)</f>
        <v>0.35599999999999998</v>
      </c>
      <c r="D21">
        <f t="shared" si="0"/>
        <v>8.0000000000000071E-3</v>
      </c>
      <c r="E21" t="e">
        <f>VLOOKUP(A21, Batting___Career[], 16, FALSE)</f>
        <v>#N/A</v>
      </c>
      <c r="F21" t="e">
        <f t="shared" si="1"/>
        <v>#N/A</v>
      </c>
      <c r="H21" t="s">
        <v>207</v>
      </c>
      <c r="I21">
        <f>VLOOKUP(H21, Individual_Batting___Dashboard[[Name]:[BABIP]], 12, FALSE)</f>
        <v>0.23100000000000001</v>
      </c>
      <c r="J21">
        <f>'League Batting Stats'!$L$22</f>
        <v>0.29099999999999998</v>
      </c>
      <c r="K21">
        <f t="shared" si="2"/>
        <v>-5.999999999999997E-2</v>
      </c>
      <c r="L21" t="e">
        <f>VLOOKUP(H21, Batting___Career[[Name]:[BABIP]], 12, FALSE)</f>
        <v>#N/A</v>
      </c>
      <c r="M21" t="e">
        <f t="shared" si="3"/>
        <v>#N/A</v>
      </c>
    </row>
    <row r="22" spans="1:13" x14ac:dyDescent="0.45">
      <c r="A22" t="s">
        <v>102</v>
      </c>
      <c r="B22">
        <f>VLOOKUP(A22, Individual_Batting___Dashboard[], 16, FALSE)</f>
        <v>0.39600000000000002</v>
      </c>
      <c r="C22">
        <f>VLOOKUP(A22, Individual_Batting___Dashboard[], 17, FALSE)</f>
        <v>0.38800000000000001</v>
      </c>
      <c r="D22">
        <f t="shared" si="0"/>
        <v>8.0000000000000071E-3</v>
      </c>
      <c r="E22">
        <f>VLOOKUP(A22, Batting___Career[], 16, FALSE)</f>
        <v>0.35799999999999998</v>
      </c>
      <c r="F22">
        <f t="shared" si="1"/>
        <v>3.8000000000000034E-2</v>
      </c>
      <c r="H22" t="s">
        <v>198</v>
      </c>
      <c r="I22">
        <f>VLOOKUP(H22, Individual_Batting___Dashboard[[Name]:[BABIP]], 12, FALSE)</f>
        <v>0.23799999999999999</v>
      </c>
      <c r="J22">
        <f>'League Batting Stats'!$L$22</f>
        <v>0.29099999999999998</v>
      </c>
      <c r="K22">
        <f t="shared" si="2"/>
        <v>-5.2999999999999992E-2</v>
      </c>
      <c r="L22" t="e">
        <f>VLOOKUP(H22, Batting___Career[[Name]:[BABIP]], 12, FALSE)</f>
        <v>#N/A</v>
      </c>
      <c r="M22" t="e">
        <f t="shared" si="3"/>
        <v>#N/A</v>
      </c>
    </row>
    <row r="23" spans="1:13" x14ac:dyDescent="0.45">
      <c r="A23" t="s">
        <v>111</v>
      </c>
      <c r="B23">
        <f>VLOOKUP(A23, Individual_Batting___Dashboard[], 16, FALSE)</f>
        <v>0.42799999999999999</v>
      </c>
      <c r="C23">
        <f>VLOOKUP(A23, Individual_Batting___Dashboard[], 17, FALSE)</f>
        <v>0.436</v>
      </c>
      <c r="D23">
        <f t="shared" si="0"/>
        <v>-8.0000000000000071E-3</v>
      </c>
      <c r="E23">
        <f>VLOOKUP(A23, Batting___Career[], 16, FALSE)</f>
        <v>0.32500000000000001</v>
      </c>
      <c r="F23">
        <f t="shared" si="1"/>
        <v>0.10299999999999998</v>
      </c>
      <c r="H23" t="s">
        <v>172</v>
      </c>
      <c r="I23" t="e">
        <f>VLOOKUP(H23, Individual_Batting___Dashboard[[Name]:[BABIP]], 12, FALSE)</f>
        <v>#N/A</v>
      </c>
      <c r="J23">
        <f>'League Batting Stats'!$L$22</f>
        <v>0.29099999999999998</v>
      </c>
      <c r="K23" t="e">
        <f t="shared" si="2"/>
        <v>#N/A</v>
      </c>
      <c r="L23" t="e">
        <f>VLOOKUP(H23, Batting___Career[[Name]:[BABIP]], 12, FALSE)</f>
        <v>#N/A</v>
      </c>
      <c r="M23" t="e">
        <f t="shared" si="3"/>
        <v>#N/A</v>
      </c>
    </row>
    <row r="24" spans="1:13" x14ac:dyDescent="0.45">
      <c r="A24" t="s">
        <v>17</v>
      </c>
      <c r="B24">
        <f>VLOOKUP(A24, Individual_Batting___Dashboard[], 16, FALSE)</f>
        <v>0.39</v>
      </c>
      <c r="C24">
        <f>VLOOKUP(A24, Individual_Batting___Dashboard[], 17, FALSE)</f>
        <v>0.4</v>
      </c>
      <c r="D24">
        <f t="shared" si="0"/>
        <v>-1.0000000000000009E-2</v>
      </c>
      <c r="E24">
        <f>VLOOKUP(A24, Batting___Career[], 16, FALSE)</f>
        <v>0.35</v>
      </c>
      <c r="F24">
        <f t="shared" si="1"/>
        <v>4.0000000000000036E-2</v>
      </c>
      <c r="H24" s="3" t="s">
        <v>34</v>
      </c>
      <c r="I24" s="3">
        <f>VLOOKUP(H24, Individual_Batting___Dashboard[[Name]:[BABIP]], 12, FALSE)</f>
        <v>0.45500000000000002</v>
      </c>
      <c r="J24" s="3">
        <f>'League Batting Stats'!$L$22</f>
        <v>0.29099999999999998</v>
      </c>
      <c r="K24" s="3">
        <f t="shared" si="2"/>
        <v>0.16400000000000003</v>
      </c>
      <c r="L24" s="3">
        <f>VLOOKUP(H24, Batting___Career[[Name]:[BABIP]], 12, FALSE)</f>
        <v>0.31900000000000001</v>
      </c>
      <c r="M24" s="3">
        <f t="shared" si="3"/>
        <v>0.13600000000000001</v>
      </c>
    </row>
    <row r="25" spans="1:13" x14ac:dyDescent="0.45">
      <c r="A25" t="s">
        <v>41</v>
      </c>
      <c r="B25">
        <f>VLOOKUP(A25, Individual_Batting___Dashboard[], 16, FALSE)</f>
        <v>0.4</v>
      </c>
      <c r="C25">
        <f>VLOOKUP(A25, Individual_Batting___Dashboard[], 17, FALSE)</f>
        <v>0.40799999999999997</v>
      </c>
      <c r="D25">
        <f t="shared" si="0"/>
        <v>-7.9999999999999516E-3</v>
      </c>
      <c r="E25">
        <f>VLOOKUP(A25, Batting___Career[], 16, FALSE)</f>
        <v>0.34300000000000003</v>
      </c>
      <c r="F25">
        <f t="shared" si="1"/>
        <v>5.6999999999999995E-2</v>
      </c>
      <c r="H25" s="3" t="s">
        <v>140</v>
      </c>
      <c r="I25" s="3">
        <f>VLOOKUP(H25, Individual_Batting___Dashboard[[Name]:[BABIP]], 12, FALSE)</f>
        <v>0.4</v>
      </c>
      <c r="J25" s="3">
        <f>'League Batting Stats'!$L$22</f>
        <v>0.29099999999999998</v>
      </c>
      <c r="K25" s="3">
        <f t="shared" si="2"/>
        <v>0.10900000000000004</v>
      </c>
      <c r="L25" s="3">
        <f>VLOOKUP(H25, Batting___Career[[Name]:[BABIP]], 12, FALSE)</f>
        <v>0.29899999999999999</v>
      </c>
      <c r="M25" s="3">
        <f t="shared" si="3"/>
        <v>0.10100000000000003</v>
      </c>
    </row>
    <row r="26" spans="1:13" x14ac:dyDescent="0.45">
      <c r="A26" t="s">
        <v>150</v>
      </c>
      <c r="B26">
        <f>VLOOKUP(A26, Individual_Batting___Dashboard[], 16, FALSE)</f>
        <v>0.39400000000000002</v>
      </c>
      <c r="C26">
        <f>VLOOKUP(A26, Individual_Batting___Dashboard[], 17, FALSE)</f>
        <v>0.36499999999999999</v>
      </c>
      <c r="D26">
        <f t="shared" si="0"/>
        <v>2.9000000000000026E-2</v>
      </c>
      <c r="E26">
        <f>VLOOKUP(A26, Batting___Career[], 16, FALSE)</f>
        <v>0.32800000000000001</v>
      </c>
      <c r="F26">
        <f t="shared" si="1"/>
        <v>6.6000000000000003E-2</v>
      </c>
      <c r="H26" t="s">
        <v>89</v>
      </c>
      <c r="I26">
        <f>VLOOKUP(H26, Individual_Batting___Dashboard[[Name]:[BABIP]], 12, FALSE)</f>
        <v>0.41</v>
      </c>
      <c r="J26">
        <f>'League Batting Stats'!$L$22</f>
        <v>0.29099999999999998</v>
      </c>
      <c r="K26">
        <f t="shared" si="2"/>
        <v>0.11899999999999999</v>
      </c>
      <c r="L26">
        <f>VLOOKUP(H26, Batting___Career[[Name]:[BABIP]], 12, FALSE)</f>
        <v>0.27800000000000002</v>
      </c>
      <c r="M26">
        <f t="shared" si="3"/>
        <v>0.13199999999999995</v>
      </c>
    </row>
    <row r="27" spans="1:13" x14ac:dyDescent="0.45">
      <c r="A27" t="s">
        <v>45</v>
      </c>
      <c r="B27">
        <f>VLOOKUP(A27, Individual_Batting___Dashboard[], 16, FALSE)</f>
        <v>0.42199999999999999</v>
      </c>
      <c r="C27">
        <f>VLOOKUP(A27, Individual_Batting___Dashboard[], 17, FALSE)</f>
        <v>0.36599999999999999</v>
      </c>
      <c r="D27">
        <f t="shared" si="0"/>
        <v>5.5999999999999994E-2</v>
      </c>
      <c r="E27">
        <f>VLOOKUP(A27, Batting___Career[], 16, FALSE)</f>
        <v>0.33300000000000002</v>
      </c>
      <c r="F27">
        <f t="shared" si="1"/>
        <v>8.8999999999999968E-2</v>
      </c>
      <c r="H27" s="3" t="s">
        <v>143</v>
      </c>
      <c r="I27" s="3">
        <f>VLOOKUP(H27, Individual_Batting___Dashboard[[Name]:[BABIP]], 12, FALSE)</f>
        <v>0.377</v>
      </c>
      <c r="J27" s="3">
        <f>'League Batting Stats'!$L$22</f>
        <v>0.29099999999999998</v>
      </c>
      <c r="K27" s="3">
        <f t="shared" si="2"/>
        <v>8.6000000000000021E-2</v>
      </c>
      <c r="L27" s="3">
        <f>VLOOKUP(H27, Batting___Career[[Name]:[BABIP]], 12, FALSE)</f>
        <v>0.29099999999999998</v>
      </c>
      <c r="M27" s="3">
        <f t="shared" si="3"/>
        <v>8.6000000000000021E-2</v>
      </c>
    </row>
    <row r="28" spans="1:13" x14ac:dyDescent="0.45">
      <c r="A28" t="s">
        <v>48</v>
      </c>
      <c r="B28">
        <f>VLOOKUP(A28, Individual_Batting___Dashboard[], 16, FALSE)</f>
        <v>0.38</v>
      </c>
      <c r="C28">
        <f>VLOOKUP(A28, Individual_Batting___Dashboard[], 17, FALSE)</f>
        <v>0.46400000000000002</v>
      </c>
      <c r="D28">
        <f t="shared" si="0"/>
        <v>-8.4000000000000019E-2</v>
      </c>
      <c r="E28">
        <f>VLOOKUP(A28, Batting___Career[], 16, FALSE)</f>
        <v>0.40699999999999997</v>
      </c>
      <c r="F28">
        <f t="shared" si="1"/>
        <v>-2.6999999999999968E-2</v>
      </c>
      <c r="H28" t="s">
        <v>167</v>
      </c>
      <c r="I28">
        <f>VLOOKUP(H28, Individual_Batting___Dashboard[[Name]:[BABIP]], 12, FALSE)</f>
        <v>0.4</v>
      </c>
      <c r="J28">
        <f>'League Batting Stats'!$L$22</f>
        <v>0.29099999999999998</v>
      </c>
      <c r="K28">
        <f t="shared" si="2"/>
        <v>0.10900000000000004</v>
      </c>
      <c r="L28">
        <f>VLOOKUP(H28, Batting___Career[[Name]:[BABIP]], 12, FALSE)</f>
        <v>0.28199999999999997</v>
      </c>
      <c r="M28">
        <f t="shared" si="3"/>
        <v>0.11800000000000005</v>
      </c>
    </row>
    <row r="29" spans="1:13" x14ac:dyDescent="0.45">
      <c r="A29" t="s">
        <v>106</v>
      </c>
      <c r="B29">
        <f>VLOOKUP(A29, Individual_Batting___Dashboard[], 16, FALSE)</f>
        <v>0.35199999999999998</v>
      </c>
      <c r="C29">
        <f>VLOOKUP(A29, Individual_Batting___Dashboard[], 17, FALSE)</f>
        <v>0.33100000000000002</v>
      </c>
      <c r="D29">
        <f t="shared" si="0"/>
        <v>2.0999999999999963E-2</v>
      </c>
      <c r="E29">
        <f>VLOOKUP(A29, Batting___Career[], 16, FALSE)</f>
        <v>0.29799999999999999</v>
      </c>
      <c r="F29">
        <f t="shared" si="1"/>
        <v>5.3999999999999992E-2</v>
      </c>
      <c r="H29" t="s">
        <v>106</v>
      </c>
      <c r="I29">
        <f>VLOOKUP(H29, Individual_Batting___Dashboard[[Name]:[BABIP]], 12, FALSE)</f>
        <v>0.35</v>
      </c>
      <c r="J29">
        <f>'League Batting Stats'!$L$22</f>
        <v>0.29099999999999998</v>
      </c>
      <c r="K29">
        <f t="shared" si="2"/>
        <v>5.8999999999999997E-2</v>
      </c>
      <c r="L29">
        <f>VLOOKUP(H29, Batting___Career[[Name]:[BABIP]], 12, FALSE)</f>
        <v>0.27200000000000002</v>
      </c>
      <c r="M29">
        <f t="shared" si="3"/>
        <v>7.7999999999999958E-2</v>
      </c>
    </row>
    <row r="30" spans="1:13" x14ac:dyDescent="0.45">
      <c r="A30" t="s">
        <v>75</v>
      </c>
      <c r="B30">
        <f>VLOOKUP(A30, Individual_Batting___Dashboard[], 16, FALSE)</f>
        <v>0.38500000000000001</v>
      </c>
      <c r="C30">
        <f>VLOOKUP(A30, Individual_Batting___Dashboard[], 17, FALSE)</f>
        <v>0.34200000000000003</v>
      </c>
      <c r="D30">
        <f t="shared" si="0"/>
        <v>4.2999999999999983E-2</v>
      </c>
      <c r="E30">
        <f>VLOOKUP(A30, Batting___Career[], 16, FALSE)</f>
        <v>0.312</v>
      </c>
      <c r="F30">
        <f t="shared" si="1"/>
        <v>7.3000000000000009E-2</v>
      </c>
      <c r="H30" t="s">
        <v>182</v>
      </c>
      <c r="I30">
        <f>VLOOKUP(H30, Individual_Batting___Dashboard[[Name]:[BABIP]], 12, FALSE)</f>
        <v>0.311</v>
      </c>
      <c r="J30">
        <f>'League Batting Stats'!$L$22</f>
        <v>0.29099999999999998</v>
      </c>
      <c r="K30">
        <f t="shared" si="2"/>
        <v>2.0000000000000018E-2</v>
      </c>
      <c r="L30">
        <f>VLOOKUP(H30, Batting___Career[[Name]:[BABIP]], 12, FALSE)</f>
        <v>0.252</v>
      </c>
      <c r="M30">
        <f t="shared" si="3"/>
        <v>5.8999999999999997E-2</v>
      </c>
    </row>
    <row r="31" spans="1:13" x14ac:dyDescent="0.45">
      <c r="A31" t="s">
        <v>152</v>
      </c>
      <c r="B31">
        <f>VLOOKUP(A31, Individual_Batting___Dashboard[], 16, FALSE)</f>
        <v>0.35499999999999998</v>
      </c>
      <c r="C31">
        <f>VLOOKUP(A31, Individual_Batting___Dashboard[], 17, FALSE)</f>
        <v>0.32</v>
      </c>
      <c r="D31">
        <f t="shared" si="0"/>
        <v>3.4999999999999976E-2</v>
      </c>
      <c r="E31">
        <f>VLOOKUP(A31, Batting___Career[], 16, FALSE)</f>
        <v>0.36299999999999999</v>
      </c>
      <c r="F31">
        <f t="shared" si="1"/>
        <v>-8.0000000000000071E-3</v>
      </c>
      <c r="H31" t="s">
        <v>177</v>
      </c>
      <c r="I31">
        <f>VLOOKUP(H31, Individual_Batting___Dashboard[[Name]:[BABIP]], 12, FALSE)</f>
        <v>0.38500000000000001</v>
      </c>
      <c r="J31">
        <f>'League Batting Stats'!$L$22</f>
        <v>0.29099999999999998</v>
      </c>
      <c r="K31">
        <f t="shared" si="2"/>
        <v>9.4000000000000028E-2</v>
      </c>
      <c r="L31">
        <f>VLOOKUP(H31, Batting___Career[[Name]:[BABIP]], 12, FALSE)</f>
        <v>0.28899999999999998</v>
      </c>
      <c r="M31">
        <f t="shared" si="3"/>
        <v>9.600000000000003E-2</v>
      </c>
    </row>
    <row r="32" spans="1:13" x14ac:dyDescent="0.45">
      <c r="A32" t="s">
        <v>181</v>
      </c>
      <c r="B32">
        <f>VLOOKUP(A32, Individual_Batting___Dashboard[], 16, FALSE)</f>
        <v>0.39100000000000001</v>
      </c>
      <c r="C32">
        <f>VLOOKUP(A32, Individual_Batting___Dashboard[], 17, FALSE)</f>
        <v>0.34399999999999997</v>
      </c>
      <c r="D32">
        <f t="shared" si="0"/>
        <v>4.7000000000000042E-2</v>
      </c>
      <c r="E32" t="e">
        <f>VLOOKUP(A32, Batting___Career[], 16, FALSE)</f>
        <v>#N/A</v>
      </c>
      <c r="F32" t="e">
        <f t="shared" si="1"/>
        <v>#N/A</v>
      </c>
      <c r="H32" t="s">
        <v>93</v>
      </c>
      <c r="I32">
        <f>VLOOKUP(H32, Individual_Batting___Dashboard[[Name]:[BABIP]], 12, FALSE)</f>
        <v>0.41799999999999998</v>
      </c>
      <c r="J32">
        <f>'League Batting Stats'!$L$22</f>
        <v>0.29099999999999998</v>
      </c>
      <c r="K32">
        <f t="shared" si="2"/>
        <v>0.127</v>
      </c>
      <c r="L32">
        <f>VLOOKUP(H32, Batting___Career[[Name]:[BABIP]], 12, FALSE)</f>
        <v>0.33500000000000002</v>
      </c>
      <c r="M32">
        <f t="shared" si="3"/>
        <v>8.2999999999999963E-2</v>
      </c>
    </row>
    <row r="33" spans="1:13" x14ac:dyDescent="0.45">
      <c r="A33" t="s">
        <v>69</v>
      </c>
      <c r="B33">
        <f>VLOOKUP(A33, Individual_Batting___Dashboard[], 16, FALSE)</f>
        <v>0.39300000000000002</v>
      </c>
      <c r="C33">
        <f>VLOOKUP(A33, Individual_Batting___Dashboard[], 17, FALSE)</f>
        <v>0.45700000000000002</v>
      </c>
      <c r="D33">
        <f t="shared" si="0"/>
        <v>-6.4000000000000001E-2</v>
      </c>
      <c r="E33">
        <f>VLOOKUP(A33, Batting___Career[], 16, FALSE)</f>
        <v>0.36099999999999999</v>
      </c>
      <c r="F33">
        <f t="shared" si="1"/>
        <v>3.2000000000000028E-2</v>
      </c>
      <c r="H33" t="s">
        <v>131</v>
      </c>
      <c r="I33">
        <f>VLOOKUP(H33, Individual_Batting___Dashboard[[Name]:[BABIP]], 12, FALSE)</f>
        <v>0.38400000000000001</v>
      </c>
      <c r="J33">
        <f>'League Batting Stats'!$L$22</f>
        <v>0.29099999999999998</v>
      </c>
      <c r="K33">
        <f t="shared" si="2"/>
        <v>9.3000000000000027E-2</v>
      </c>
      <c r="L33">
        <f>VLOOKUP(H33, Batting___Career[[Name]:[BABIP]], 12, FALSE)</f>
        <v>0.32900000000000001</v>
      </c>
      <c r="M33">
        <f t="shared" si="3"/>
        <v>5.4999999999999993E-2</v>
      </c>
    </row>
    <row r="34" spans="1:13" x14ac:dyDescent="0.45">
      <c r="A34" t="s">
        <v>176</v>
      </c>
      <c r="B34">
        <f>VLOOKUP(A34, Individual_Batting___Dashboard[], 16, FALSE)</f>
        <v>0.36599999999999999</v>
      </c>
      <c r="C34">
        <f>VLOOKUP(A34, Individual_Batting___Dashboard[], 17, FALSE)</f>
        <v>0.27400000000000002</v>
      </c>
      <c r="D34">
        <f t="shared" ref="D34:D65" si="4">B34-C34</f>
        <v>9.1999999999999971E-2</v>
      </c>
      <c r="E34">
        <f>VLOOKUP(A34, Batting___Career[], 16, FALSE)</f>
        <v>0.28899999999999998</v>
      </c>
      <c r="F34">
        <f t="shared" ref="F34:F65" si="5">B34-E34</f>
        <v>7.7000000000000013E-2</v>
      </c>
      <c r="H34" t="s">
        <v>164</v>
      </c>
      <c r="I34">
        <f>VLOOKUP(H34, Individual_Batting___Dashboard[[Name]:[BABIP]], 12, FALSE)</f>
        <v>0.36399999999999999</v>
      </c>
      <c r="J34">
        <f>'League Batting Stats'!$L$22</f>
        <v>0.29099999999999998</v>
      </c>
      <c r="K34">
        <f t="shared" ref="K34:K65" si="6">I34-J34</f>
        <v>7.3000000000000009E-2</v>
      </c>
      <c r="L34">
        <f>VLOOKUP(H34, Batting___Career[[Name]:[BABIP]], 12, FALSE)</f>
        <v>0.28299999999999997</v>
      </c>
      <c r="M34">
        <f t="shared" ref="M34:M65" si="7">I34-L34</f>
        <v>8.1000000000000016E-2</v>
      </c>
    </row>
    <row r="35" spans="1:13" x14ac:dyDescent="0.45">
      <c r="A35" t="s">
        <v>232</v>
      </c>
      <c r="B35">
        <f>VLOOKUP(A35, Individual_Batting___Dashboard[], 16, FALSE)</f>
        <v>0.35599999999999998</v>
      </c>
      <c r="C35">
        <f>VLOOKUP(A35, Individual_Batting___Dashboard[], 17, FALSE)</f>
        <v>0.315</v>
      </c>
      <c r="D35">
        <f t="shared" si="4"/>
        <v>4.0999999999999981E-2</v>
      </c>
      <c r="E35">
        <f>VLOOKUP(A35, Batting___Career[], 16, FALSE)</f>
        <v>0.32400000000000001</v>
      </c>
      <c r="F35">
        <f t="shared" si="5"/>
        <v>3.1999999999999973E-2</v>
      </c>
      <c r="H35" t="s">
        <v>231</v>
      </c>
      <c r="I35">
        <f>VLOOKUP(H35, Individual_Batting___Dashboard[[Name]:[BABIP]], 12, FALSE)</f>
        <v>0.34</v>
      </c>
      <c r="J35">
        <f>'League Batting Stats'!$L$22</f>
        <v>0.29099999999999998</v>
      </c>
      <c r="K35">
        <f t="shared" si="6"/>
        <v>4.9000000000000044E-2</v>
      </c>
      <c r="L35">
        <f>VLOOKUP(H35, Batting___Career[[Name]:[BABIP]], 12, FALSE)</f>
        <v>0.28000000000000003</v>
      </c>
      <c r="M35">
        <f t="shared" si="7"/>
        <v>0.06</v>
      </c>
    </row>
    <row r="36" spans="1:13" x14ac:dyDescent="0.45">
      <c r="A36" t="s">
        <v>126</v>
      </c>
      <c r="B36">
        <f>VLOOKUP(A36, Individual_Batting___Dashboard[], 16, FALSE)</f>
        <v>0.36299999999999999</v>
      </c>
      <c r="C36">
        <f>VLOOKUP(A36, Individual_Batting___Dashboard[], 17, FALSE)</f>
        <v>0.40400000000000003</v>
      </c>
      <c r="D36">
        <f t="shared" si="4"/>
        <v>-4.1000000000000036E-2</v>
      </c>
      <c r="E36">
        <f>VLOOKUP(A36, Batting___Career[], 16, FALSE)</f>
        <v>0.375</v>
      </c>
      <c r="F36">
        <f t="shared" si="5"/>
        <v>-1.2000000000000011E-2</v>
      </c>
      <c r="H36" t="s">
        <v>75</v>
      </c>
      <c r="I36">
        <f>VLOOKUP(H36, Individual_Batting___Dashboard[[Name]:[BABIP]], 12, FALSE)</f>
        <v>0.34499999999999997</v>
      </c>
      <c r="J36">
        <f>'League Batting Stats'!$L$22</f>
        <v>0.29099999999999998</v>
      </c>
      <c r="K36">
        <f t="shared" si="6"/>
        <v>5.3999999999999992E-2</v>
      </c>
      <c r="L36">
        <f>VLOOKUP(H36, Batting___Career[[Name]:[BABIP]], 12, FALSE)</f>
        <v>0.26800000000000002</v>
      </c>
      <c r="M36">
        <f t="shared" si="7"/>
        <v>7.6999999999999957E-2</v>
      </c>
    </row>
    <row r="37" spans="1:13" x14ac:dyDescent="0.45">
      <c r="A37" t="s">
        <v>29</v>
      </c>
      <c r="B37" t="e">
        <f>VLOOKUP(A37, Individual_Batting___Dashboard[], 16, FALSE)</f>
        <v>#N/A</v>
      </c>
      <c r="C37" t="e">
        <f>VLOOKUP(A37, Individual_Batting___Dashboard[], 17, FALSE)</f>
        <v>#N/A</v>
      </c>
      <c r="D37" t="e">
        <f t="shared" si="4"/>
        <v>#N/A</v>
      </c>
      <c r="E37" t="e">
        <f>VLOOKUP(A37, Batting___Career[], 16, FALSE)</f>
        <v>#N/A</v>
      </c>
      <c r="F37" t="e">
        <f t="shared" si="5"/>
        <v>#N/A</v>
      </c>
      <c r="H37" t="s">
        <v>68</v>
      </c>
      <c r="I37">
        <f>VLOOKUP(H37, Individual_Batting___Dashboard[[Name]:[BABIP]], 12, FALSE)</f>
        <v>0.37</v>
      </c>
      <c r="J37">
        <f>'League Batting Stats'!$L$22</f>
        <v>0.29099999999999998</v>
      </c>
      <c r="K37">
        <f t="shared" si="6"/>
        <v>7.9000000000000015E-2</v>
      </c>
      <c r="L37">
        <f>VLOOKUP(H37, Batting___Career[[Name]:[BABIP]], 12, FALSE)</f>
        <v>0.30599999999999999</v>
      </c>
      <c r="M37">
        <f t="shared" si="7"/>
        <v>6.4000000000000001E-2</v>
      </c>
    </row>
    <row r="38" spans="1:13" x14ac:dyDescent="0.45">
      <c r="A38" t="s">
        <v>123</v>
      </c>
      <c r="B38">
        <f>VLOOKUP(A38, Individual_Batting___Dashboard[], 16, FALSE)</f>
        <v>0.40300000000000002</v>
      </c>
      <c r="C38">
        <f>VLOOKUP(A38, Individual_Batting___Dashboard[], 17, FALSE)</f>
        <v>0.33800000000000002</v>
      </c>
      <c r="D38">
        <f t="shared" si="4"/>
        <v>6.5000000000000002E-2</v>
      </c>
      <c r="E38">
        <f>VLOOKUP(A38, Batting___Career[], 16, FALSE)</f>
        <v>0.35599999999999998</v>
      </c>
      <c r="F38">
        <f t="shared" si="5"/>
        <v>4.7000000000000042E-2</v>
      </c>
      <c r="H38" t="s">
        <v>23</v>
      </c>
      <c r="I38">
        <f>VLOOKUP(H38, Individual_Batting___Dashboard[[Name]:[BABIP]], 12, FALSE)</f>
        <v>0.439</v>
      </c>
      <c r="J38">
        <f>'League Batting Stats'!$L$22</f>
        <v>0.29099999999999998</v>
      </c>
      <c r="K38">
        <f t="shared" si="6"/>
        <v>0.14800000000000002</v>
      </c>
      <c r="L38">
        <f>VLOOKUP(H38, Batting___Career[[Name]:[BABIP]], 12, FALSE)</f>
        <v>0.34499999999999997</v>
      </c>
      <c r="M38">
        <f t="shared" si="7"/>
        <v>9.4000000000000028E-2</v>
      </c>
    </row>
    <row r="39" spans="1:13" x14ac:dyDescent="0.45">
      <c r="A39" t="s">
        <v>194</v>
      </c>
      <c r="B39">
        <f>VLOOKUP(A39, Individual_Batting___Dashboard[], 16, FALSE)</f>
        <v>0.38900000000000001</v>
      </c>
      <c r="C39">
        <f>VLOOKUP(A39, Individual_Batting___Dashboard[], 17, FALSE)</f>
        <v>0.34</v>
      </c>
      <c r="D39">
        <f t="shared" si="4"/>
        <v>4.8999999999999988E-2</v>
      </c>
      <c r="E39">
        <f>VLOOKUP(A39, Batting___Career[], 16, FALSE)</f>
        <v>0.30599999999999999</v>
      </c>
      <c r="F39">
        <f t="shared" si="5"/>
        <v>8.3000000000000018E-2</v>
      </c>
      <c r="H39" t="s">
        <v>19</v>
      </c>
      <c r="I39">
        <f>VLOOKUP(H39, Individual_Batting___Dashboard[[Name]:[BABIP]], 12, FALSE)</f>
        <v>0.34799999999999998</v>
      </c>
      <c r="J39">
        <f>'League Batting Stats'!$L$22</f>
        <v>0.29099999999999998</v>
      </c>
      <c r="K39">
        <f t="shared" si="6"/>
        <v>5.6999999999999995E-2</v>
      </c>
      <c r="L39">
        <f>VLOOKUP(H39, Batting___Career[[Name]:[BABIP]], 12, FALSE)</f>
        <v>0.29899999999999999</v>
      </c>
      <c r="M39">
        <f t="shared" si="7"/>
        <v>4.8999999999999988E-2</v>
      </c>
    </row>
    <row r="40" spans="1:13" x14ac:dyDescent="0.45">
      <c r="A40" t="s">
        <v>31</v>
      </c>
      <c r="B40">
        <f>VLOOKUP(A40, Individual_Batting___Dashboard[], 16, FALSE)</f>
        <v>0.34799999999999998</v>
      </c>
      <c r="C40">
        <f>VLOOKUP(A40, Individual_Batting___Dashboard[], 17, FALSE)</f>
        <v>0.38500000000000001</v>
      </c>
      <c r="D40">
        <f t="shared" si="4"/>
        <v>-3.7000000000000033E-2</v>
      </c>
      <c r="E40">
        <f>VLOOKUP(A40, Batting___Career[], 16, FALSE)</f>
        <v>0.36699999999999999</v>
      </c>
      <c r="F40">
        <f t="shared" si="5"/>
        <v>-1.9000000000000017E-2</v>
      </c>
      <c r="H40" t="s">
        <v>222</v>
      </c>
      <c r="I40">
        <f>VLOOKUP(H40, Individual_Batting___Dashboard[[Name]:[BABIP]], 12, FALSE)</f>
        <v>0.39</v>
      </c>
      <c r="J40">
        <f>'League Batting Stats'!$L$22</f>
        <v>0.29099999999999998</v>
      </c>
      <c r="K40">
        <f t="shared" si="6"/>
        <v>9.9000000000000032E-2</v>
      </c>
      <c r="L40">
        <f>VLOOKUP(H40, Batting___Career[[Name]:[BABIP]], 12, FALSE)</f>
        <v>0.314</v>
      </c>
      <c r="M40">
        <f t="shared" si="7"/>
        <v>7.6000000000000012E-2</v>
      </c>
    </row>
    <row r="41" spans="1:13" x14ac:dyDescent="0.45">
      <c r="A41" t="s">
        <v>118</v>
      </c>
      <c r="B41">
        <f>VLOOKUP(A41, Individual_Batting___Dashboard[], 16, FALSE)</f>
        <v>0.35699999999999998</v>
      </c>
      <c r="C41">
        <f>VLOOKUP(A41, Individual_Batting___Dashboard[], 17, FALSE)</f>
        <v>0.32500000000000001</v>
      </c>
      <c r="D41">
        <f t="shared" si="4"/>
        <v>3.1999999999999973E-2</v>
      </c>
      <c r="E41" t="e">
        <f>VLOOKUP(A41, Batting___Career[], 16, FALSE)</f>
        <v>#N/A</v>
      </c>
      <c r="F41" t="e">
        <f t="shared" si="5"/>
        <v>#N/A</v>
      </c>
      <c r="H41" t="s">
        <v>145</v>
      </c>
      <c r="I41" t="e">
        <f>VLOOKUP(H41, Individual_Batting___Dashboard[[Name]:[BABIP]], 12, FALSE)</f>
        <v>#N/A</v>
      </c>
      <c r="J41">
        <f>'League Batting Stats'!$L$22</f>
        <v>0.29099999999999998</v>
      </c>
      <c r="K41" t="e">
        <f t="shared" si="6"/>
        <v>#N/A</v>
      </c>
      <c r="L41" t="e">
        <f>VLOOKUP(H41, Batting___Career[[Name]:[BABIP]], 12, FALSE)</f>
        <v>#N/A</v>
      </c>
      <c r="M41" t="e">
        <f t="shared" si="7"/>
        <v>#N/A</v>
      </c>
    </row>
    <row r="42" spans="1:13" x14ac:dyDescent="0.45">
      <c r="A42" t="s">
        <v>192</v>
      </c>
      <c r="B42">
        <f>VLOOKUP(A42, Individual_Batting___Dashboard[], 16, FALSE)</f>
        <v>0.36599999999999999</v>
      </c>
      <c r="C42">
        <f>VLOOKUP(A42, Individual_Batting___Dashboard[], 17, FALSE)</f>
        <v>0.29599999999999999</v>
      </c>
      <c r="D42">
        <f t="shared" si="4"/>
        <v>7.0000000000000007E-2</v>
      </c>
      <c r="E42">
        <f>VLOOKUP(A42, Batting___Career[], 16, FALSE)</f>
        <v>0.33500000000000002</v>
      </c>
      <c r="F42">
        <f t="shared" si="5"/>
        <v>3.0999999999999972E-2</v>
      </c>
      <c r="H42" t="s">
        <v>27</v>
      </c>
      <c r="I42">
        <f>VLOOKUP(H42, Individual_Batting___Dashboard[[Name]:[BABIP]], 12, FALSE)</f>
        <v>0.41699999999999998</v>
      </c>
      <c r="J42">
        <f>'League Batting Stats'!$L$22</f>
        <v>0.29099999999999998</v>
      </c>
      <c r="K42">
        <f t="shared" si="6"/>
        <v>0.126</v>
      </c>
      <c r="L42">
        <f>VLOOKUP(H42, Batting___Career[[Name]:[BABIP]], 12, FALSE)</f>
        <v>0.32900000000000001</v>
      </c>
      <c r="M42">
        <f t="shared" si="7"/>
        <v>8.7999999999999967E-2</v>
      </c>
    </row>
    <row r="43" spans="1:13" x14ac:dyDescent="0.45">
      <c r="A43" t="s">
        <v>62</v>
      </c>
      <c r="B43">
        <f>VLOOKUP(A43, Individual_Batting___Dashboard[], 16, FALSE)</f>
        <v>0.36599999999999999</v>
      </c>
      <c r="C43">
        <f>VLOOKUP(A43, Individual_Batting___Dashboard[], 17, FALSE)</f>
        <v>0.315</v>
      </c>
      <c r="D43">
        <f t="shared" si="4"/>
        <v>5.099999999999999E-2</v>
      </c>
      <c r="E43">
        <f>VLOOKUP(A43, Batting___Career[], 16, FALSE)</f>
        <v>0.32300000000000001</v>
      </c>
      <c r="F43">
        <f t="shared" si="5"/>
        <v>4.2999999999999983E-2</v>
      </c>
      <c r="H43" t="s">
        <v>102</v>
      </c>
      <c r="I43">
        <f>VLOOKUP(H43, Individual_Batting___Dashboard[[Name]:[BABIP]], 12, FALSE)</f>
        <v>0.34599999999999997</v>
      </c>
      <c r="J43">
        <f>'League Batting Stats'!$L$22</f>
        <v>0.29099999999999998</v>
      </c>
      <c r="K43">
        <f t="shared" si="6"/>
        <v>5.4999999999999993E-2</v>
      </c>
      <c r="L43">
        <f>VLOOKUP(H43, Batting___Career[[Name]:[BABIP]], 12, FALSE)</f>
        <v>0.314</v>
      </c>
      <c r="M43">
        <f t="shared" si="7"/>
        <v>3.1999999999999973E-2</v>
      </c>
    </row>
    <row r="44" spans="1:13" x14ac:dyDescent="0.45">
      <c r="A44" t="s">
        <v>79</v>
      </c>
      <c r="B44">
        <f>VLOOKUP(A44, Individual_Batting___Dashboard[], 16, FALSE)</f>
        <v>0.38900000000000001</v>
      </c>
      <c r="C44">
        <f>VLOOKUP(A44, Individual_Batting___Dashboard[], 17, FALSE)</f>
        <v>0.39500000000000002</v>
      </c>
      <c r="D44">
        <f t="shared" si="4"/>
        <v>-6.0000000000000053E-3</v>
      </c>
      <c r="E44">
        <f>VLOOKUP(A44, Batting___Career[], 16, FALSE)</f>
        <v>0.33400000000000002</v>
      </c>
      <c r="F44">
        <f t="shared" si="5"/>
        <v>5.4999999999999993E-2</v>
      </c>
      <c r="H44" t="s">
        <v>123</v>
      </c>
      <c r="I44">
        <f>VLOOKUP(H44, Individual_Batting___Dashboard[[Name]:[BABIP]], 12, FALSE)</f>
        <v>0.42599999999999999</v>
      </c>
      <c r="J44">
        <f>'League Batting Stats'!$L$22</f>
        <v>0.29099999999999998</v>
      </c>
      <c r="K44">
        <f t="shared" si="6"/>
        <v>0.13500000000000001</v>
      </c>
      <c r="L44">
        <f>VLOOKUP(H44, Batting___Career[[Name]:[BABIP]], 12, FALSE)</f>
        <v>0.34100000000000003</v>
      </c>
      <c r="M44">
        <f t="shared" si="7"/>
        <v>8.4999999999999964E-2</v>
      </c>
    </row>
    <row r="45" spans="1:13" x14ac:dyDescent="0.45">
      <c r="A45" t="s">
        <v>103</v>
      </c>
      <c r="B45">
        <f>VLOOKUP(A45, Individual_Batting___Dashboard[], 16, FALSE)</f>
        <v>0.35799999999999998</v>
      </c>
      <c r="C45">
        <f>VLOOKUP(A45, Individual_Batting___Dashboard[], 17, FALSE)</f>
        <v>0.34499999999999997</v>
      </c>
      <c r="D45">
        <f t="shared" si="4"/>
        <v>1.3000000000000012E-2</v>
      </c>
      <c r="E45">
        <f>VLOOKUP(A45, Batting___Career[], 16, FALSE)</f>
        <v>0.33800000000000002</v>
      </c>
      <c r="F45">
        <f t="shared" si="5"/>
        <v>1.9999999999999962E-2</v>
      </c>
      <c r="H45" t="s">
        <v>173</v>
      </c>
      <c r="I45">
        <f>VLOOKUP(H45, Individual_Batting___Dashboard[[Name]:[BABIP]], 12, FALSE)</f>
        <v>0.38800000000000001</v>
      </c>
      <c r="J45">
        <f>'League Batting Stats'!$L$22</f>
        <v>0.29099999999999998</v>
      </c>
      <c r="K45">
        <f t="shared" si="6"/>
        <v>9.7000000000000031E-2</v>
      </c>
      <c r="L45">
        <f>VLOOKUP(H45, Batting___Career[[Name]:[BABIP]], 12, FALSE)</f>
        <v>0.31</v>
      </c>
      <c r="M45">
        <f t="shared" si="7"/>
        <v>7.8000000000000014E-2</v>
      </c>
    </row>
    <row r="46" spans="1:13" x14ac:dyDescent="0.45">
      <c r="A46" t="s">
        <v>201</v>
      </c>
      <c r="B46">
        <f>VLOOKUP(A46, Individual_Batting___Dashboard[], 16, FALSE)</f>
        <v>0.34599999999999997</v>
      </c>
      <c r="C46">
        <f>VLOOKUP(A46, Individual_Batting___Dashboard[], 17, FALSE)</f>
        <v>0.33700000000000002</v>
      </c>
      <c r="D46">
        <f t="shared" si="4"/>
        <v>8.9999999999999525E-3</v>
      </c>
      <c r="E46">
        <f>VLOOKUP(A46, Batting___Career[], 16, FALSE)</f>
        <v>0.33900000000000002</v>
      </c>
      <c r="F46">
        <f t="shared" si="5"/>
        <v>6.9999999999999507E-3</v>
      </c>
      <c r="H46" t="s">
        <v>122</v>
      </c>
      <c r="I46">
        <f>VLOOKUP(H46, Individual_Batting___Dashboard[[Name]:[BABIP]], 12, FALSE)</f>
        <v>0.40699999999999997</v>
      </c>
      <c r="J46">
        <f>'League Batting Stats'!$L$22</f>
        <v>0.29099999999999998</v>
      </c>
      <c r="K46">
        <f t="shared" si="6"/>
        <v>0.11599999999999999</v>
      </c>
      <c r="L46">
        <f>VLOOKUP(H46, Batting___Career[[Name]:[BABIP]], 12, FALSE)</f>
        <v>0.33600000000000002</v>
      </c>
      <c r="M46">
        <f t="shared" si="7"/>
        <v>7.0999999999999952E-2</v>
      </c>
    </row>
    <row r="47" spans="1:13" x14ac:dyDescent="0.45">
      <c r="A47" t="s">
        <v>136</v>
      </c>
      <c r="B47">
        <f>VLOOKUP(A47, Individual_Batting___Dashboard[], 16, FALSE)</f>
        <v>0.34899999999999998</v>
      </c>
      <c r="C47">
        <f>VLOOKUP(A47, Individual_Batting___Dashboard[], 17, FALSE)</f>
        <v>0.36399999999999999</v>
      </c>
      <c r="D47">
        <f t="shared" si="4"/>
        <v>-1.5000000000000013E-2</v>
      </c>
      <c r="E47" t="e">
        <f>VLOOKUP(A47, Batting___Career[], 16, FALSE)</f>
        <v>#N/A</v>
      </c>
      <c r="F47" t="e">
        <f t="shared" si="5"/>
        <v>#N/A</v>
      </c>
      <c r="H47" t="s">
        <v>157</v>
      </c>
      <c r="I47">
        <f>VLOOKUP(H47, Individual_Batting___Dashboard[[Name]:[BABIP]], 12, FALSE)</f>
        <v>0.30199999999999999</v>
      </c>
      <c r="J47">
        <f>'League Batting Stats'!$L$22</f>
        <v>0.29099999999999998</v>
      </c>
      <c r="K47">
        <f t="shared" si="6"/>
        <v>1.100000000000001E-2</v>
      </c>
      <c r="L47" t="e">
        <f>VLOOKUP(H47, Batting___Career[[Name]:[BABIP]], 12, FALSE)</f>
        <v>#N/A</v>
      </c>
      <c r="M47" t="e">
        <f t="shared" si="7"/>
        <v>#N/A</v>
      </c>
    </row>
    <row r="48" spans="1:13" x14ac:dyDescent="0.45">
      <c r="A48" t="s">
        <v>160</v>
      </c>
      <c r="B48">
        <f>VLOOKUP(A48, Individual_Batting___Dashboard[], 16, FALSE)</f>
        <v>0.376</v>
      </c>
      <c r="C48">
        <f>VLOOKUP(A48, Individual_Batting___Dashboard[], 17, FALSE)</f>
        <v>0.35699999999999998</v>
      </c>
      <c r="D48">
        <f t="shared" si="4"/>
        <v>1.9000000000000017E-2</v>
      </c>
      <c r="E48">
        <f>VLOOKUP(A48, Batting___Career[], 16, FALSE)</f>
        <v>0.32900000000000001</v>
      </c>
      <c r="F48">
        <f t="shared" si="5"/>
        <v>4.6999999999999986E-2</v>
      </c>
      <c r="H48" t="s">
        <v>212</v>
      </c>
      <c r="I48">
        <f>VLOOKUP(H48, Individual_Batting___Dashboard[[Name]:[BABIP]], 12, FALSE)</f>
        <v>0.3</v>
      </c>
      <c r="J48">
        <f>'League Batting Stats'!$L$22</f>
        <v>0.29099999999999998</v>
      </c>
      <c r="K48">
        <f t="shared" si="6"/>
        <v>9.000000000000008E-3</v>
      </c>
      <c r="L48">
        <f>VLOOKUP(H48, Batting___Career[[Name]:[BABIP]], 12, FALSE)</f>
        <v>0.23499999999999999</v>
      </c>
      <c r="M48">
        <f t="shared" si="7"/>
        <v>6.5000000000000002E-2</v>
      </c>
    </row>
    <row r="49" spans="1:13" x14ac:dyDescent="0.45">
      <c r="A49" t="s">
        <v>116</v>
      </c>
      <c r="B49">
        <f>VLOOKUP(A49, Individual_Batting___Dashboard[], 16, FALSE)</f>
        <v>0.33900000000000002</v>
      </c>
      <c r="C49">
        <f>VLOOKUP(A49, Individual_Batting___Dashboard[], 17, FALSE)</f>
        <v>0.32700000000000001</v>
      </c>
      <c r="D49">
        <f t="shared" si="4"/>
        <v>1.2000000000000011E-2</v>
      </c>
      <c r="E49">
        <f>VLOOKUP(A49, Batting___Career[], 16, FALSE)</f>
        <v>0.34699999999999998</v>
      </c>
      <c r="F49">
        <f t="shared" si="5"/>
        <v>-7.9999999999999516E-3</v>
      </c>
      <c r="H49" t="s">
        <v>77</v>
      </c>
      <c r="I49">
        <f>VLOOKUP(H49, Individual_Batting___Dashboard[[Name]:[BABIP]], 12, FALSE)</f>
        <v>0.34300000000000003</v>
      </c>
      <c r="J49">
        <f>'League Batting Stats'!$L$22</f>
        <v>0.29099999999999998</v>
      </c>
      <c r="K49">
        <f t="shared" si="6"/>
        <v>5.2000000000000046E-2</v>
      </c>
      <c r="L49">
        <f>VLOOKUP(H49, Batting___Career[[Name]:[BABIP]], 12, FALSE)</f>
        <v>0.29799999999999999</v>
      </c>
      <c r="M49">
        <f t="shared" si="7"/>
        <v>4.500000000000004E-2</v>
      </c>
    </row>
    <row r="50" spans="1:13" x14ac:dyDescent="0.45">
      <c r="A50" t="s">
        <v>100</v>
      </c>
      <c r="B50">
        <f>VLOOKUP(A50, Individual_Batting___Dashboard[], 16, FALSE)</f>
        <v>0.38800000000000001</v>
      </c>
      <c r="C50">
        <f>VLOOKUP(A50, Individual_Batting___Dashboard[], 17, FALSE)</f>
        <v>0.38</v>
      </c>
      <c r="D50">
        <f t="shared" si="4"/>
        <v>8.0000000000000071E-3</v>
      </c>
      <c r="E50">
        <f>VLOOKUP(A50, Batting___Career[], 16, FALSE)</f>
        <v>0.35299999999999998</v>
      </c>
      <c r="F50">
        <f t="shared" si="5"/>
        <v>3.5000000000000031E-2</v>
      </c>
      <c r="H50" t="s">
        <v>187</v>
      </c>
      <c r="I50">
        <f>VLOOKUP(H50, Individual_Batting___Dashboard[[Name]:[BABIP]], 12, FALSE)</f>
        <v>0.35199999999999998</v>
      </c>
      <c r="J50">
        <f>'League Batting Stats'!$L$22</f>
        <v>0.29099999999999998</v>
      </c>
      <c r="K50">
        <f t="shared" si="6"/>
        <v>6.0999999999999999E-2</v>
      </c>
      <c r="L50">
        <f>VLOOKUP(H50, Batting___Career[[Name]:[BABIP]], 12, FALSE)</f>
        <v>0.27500000000000002</v>
      </c>
      <c r="M50">
        <f t="shared" si="7"/>
        <v>7.6999999999999957E-2</v>
      </c>
    </row>
    <row r="51" spans="1:13" x14ac:dyDescent="0.45">
      <c r="A51" t="s">
        <v>93</v>
      </c>
      <c r="B51">
        <f>VLOOKUP(A51, Individual_Batting___Dashboard[], 16, FALSE)</f>
        <v>0.36499999999999999</v>
      </c>
      <c r="C51">
        <f>VLOOKUP(A51, Individual_Batting___Dashboard[], 17, FALSE)</f>
        <v>0.29199999999999998</v>
      </c>
      <c r="D51">
        <f t="shared" si="4"/>
        <v>7.3000000000000009E-2</v>
      </c>
      <c r="E51">
        <f>VLOOKUP(A51, Batting___Career[], 16, FALSE)</f>
        <v>0.30499999999999999</v>
      </c>
      <c r="F51">
        <f t="shared" si="5"/>
        <v>0.06</v>
      </c>
      <c r="H51" t="s">
        <v>52</v>
      </c>
      <c r="I51">
        <f>VLOOKUP(H51, Individual_Batting___Dashboard[[Name]:[BABIP]], 12, FALSE)</f>
        <v>0.34</v>
      </c>
      <c r="J51">
        <f>'League Batting Stats'!$L$22</f>
        <v>0.29099999999999998</v>
      </c>
      <c r="K51">
        <f t="shared" si="6"/>
        <v>4.9000000000000044E-2</v>
      </c>
      <c r="L51">
        <f>VLOOKUP(H51, Batting___Career[[Name]:[BABIP]], 12, FALSE)</f>
        <v>0.31</v>
      </c>
      <c r="M51">
        <f t="shared" si="7"/>
        <v>3.0000000000000027E-2</v>
      </c>
    </row>
    <row r="52" spans="1:13" x14ac:dyDescent="0.45">
      <c r="A52" t="s">
        <v>67</v>
      </c>
      <c r="B52">
        <f>VLOOKUP(A52, Individual_Batting___Dashboard[], 16, FALSE)</f>
        <v>0.34599999999999997</v>
      </c>
      <c r="C52">
        <f>VLOOKUP(A52, Individual_Batting___Dashboard[], 17, FALSE)</f>
        <v>0.33400000000000002</v>
      </c>
      <c r="D52">
        <f t="shared" si="4"/>
        <v>1.1999999999999955E-2</v>
      </c>
      <c r="E52">
        <f>VLOOKUP(A52, Batting___Career[], 16, FALSE)</f>
        <v>0.371</v>
      </c>
      <c r="F52">
        <f t="shared" si="5"/>
        <v>-2.5000000000000022E-2</v>
      </c>
      <c r="H52" t="s">
        <v>201</v>
      </c>
      <c r="I52">
        <f>VLOOKUP(H52, Individual_Batting___Dashboard[[Name]:[BABIP]], 12, FALSE)</f>
        <v>0.35399999999999998</v>
      </c>
      <c r="J52">
        <f>'League Batting Stats'!$L$22</f>
        <v>0.29099999999999998</v>
      </c>
      <c r="K52">
        <f t="shared" si="6"/>
        <v>6.3E-2</v>
      </c>
      <c r="L52">
        <f>VLOOKUP(H52, Batting___Career[[Name]:[BABIP]], 12, FALSE)</f>
        <v>0.30299999999999999</v>
      </c>
      <c r="M52">
        <f t="shared" si="7"/>
        <v>5.099999999999999E-2</v>
      </c>
    </row>
    <row r="53" spans="1:13" x14ac:dyDescent="0.45">
      <c r="A53" t="s">
        <v>86</v>
      </c>
      <c r="B53">
        <f>VLOOKUP(A53, Individual_Batting___Dashboard[], 16, FALSE)</f>
        <v>0.35699999999999998</v>
      </c>
      <c r="C53">
        <f>VLOOKUP(A53, Individual_Batting___Dashboard[], 17, FALSE)</f>
        <v>0.29199999999999998</v>
      </c>
      <c r="D53">
        <f t="shared" si="4"/>
        <v>6.5000000000000002E-2</v>
      </c>
      <c r="E53">
        <f>VLOOKUP(A53, Batting___Career[], 16, FALSE)</f>
        <v>0.34100000000000003</v>
      </c>
      <c r="F53">
        <f t="shared" si="5"/>
        <v>1.5999999999999959E-2</v>
      </c>
      <c r="H53" t="s">
        <v>21</v>
      </c>
      <c r="I53">
        <f>VLOOKUP(H53, Individual_Batting___Dashboard[[Name]:[BABIP]], 12, FALSE)</f>
        <v>0.34300000000000003</v>
      </c>
      <c r="J53">
        <f>'League Batting Stats'!$L$22</f>
        <v>0.29099999999999998</v>
      </c>
      <c r="K53">
        <f t="shared" si="6"/>
        <v>5.2000000000000046E-2</v>
      </c>
      <c r="L53">
        <f>VLOOKUP(H53, Batting___Career[[Name]:[BABIP]], 12, FALSE)</f>
        <v>0.308</v>
      </c>
      <c r="M53">
        <f t="shared" si="7"/>
        <v>3.5000000000000031E-2</v>
      </c>
    </row>
    <row r="54" spans="1:13" x14ac:dyDescent="0.45">
      <c r="A54" t="s">
        <v>222</v>
      </c>
      <c r="B54">
        <f>VLOOKUP(A54, Individual_Batting___Dashboard[], 16, FALSE)</f>
        <v>0.378</v>
      </c>
      <c r="C54">
        <f>VLOOKUP(A54, Individual_Batting___Dashboard[], 17, FALSE)</f>
        <v>0.34100000000000003</v>
      </c>
      <c r="D54">
        <f t="shared" si="4"/>
        <v>3.6999999999999977E-2</v>
      </c>
      <c r="E54">
        <f>VLOOKUP(A54, Batting___Career[], 16, FALSE)</f>
        <v>0.33</v>
      </c>
      <c r="F54">
        <f t="shared" si="5"/>
        <v>4.7999999999999987E-2</v>
      </c>
      <c r="H54" t="s">
        <v>99</v>
      </c>
      <c r="I54">
        <f>VLOOKUP(H54, Individual_Batting___Dashboard[[Name]:[BABIP]], 12, FALSE)</f>
        <v>0.27300000000000002</v>
      </c>
      <c r="J54">
        <f>'League Batting Stats'!$L$22</f>
        <v>0.29099999999999998</v>
      </c>
      <c r="K54">
        <f t="shared" si="6"/>
        <v>-1.799999999999996E-2</v>
      </c>
      <c r="L54">
        <f>VLOOKUP(H54, Batting___Career[[Name]:[BABIP]], 12, FALSE)</f>
        <v>0.255</v>
      </c>
      <c r="M54">
        <f t="shared" si="7"/>
        <v>1.8000000000000016E-2</v>
      </c>
    </row>
    <row r="55" spans="1:13" x14ac:dyDescent="0.45">
      <c r="A55" t="s">
        <v>92</v>
      </c>
      <c r="B55">
        <f>VLOOKUP(A55, Individual_Batting___Dashboard[], 16, FALSE)</f>
        <v>0.36799999999999999</v>
      </c>
      <c r="C55">
        <f>VLOOKUP(A55, Individual_Batting___Dashboard[], 17, FALSE)</f>
        <v>0.39500000000000002</v>
      </c>
      <c r="D55">
        <f t="shared" si="4"/>
        <v>-2.7000000000000024E-2</v>
      </c>
      <c r="E55">
        <f>VLOOKUP(A55, Batting___Career[], 16, FALSE)</f>
        <v>0.33400000000000002</v>
      </c>
      <c r="F55">
        <f t="shared" si="5"/>
        <v>3.3999999999999975E-2</v>
      </c>
      <c r="H55" t="s">
        <v>176</v>
      </c>
      <c r="I55">
        <f>VLOOKUP(H55, Individual_Batting___Dashboard[[Name]:[BABIP]], 12, FALSE)</f>
        <v>0.34</v>
      </c>
      <c r="J55">
        <f>'League Batting Stats'!$L$22</f>
        <v>0.29099999999999998</v>
      </c>
      <c r="K55">
        <f t="shared" si="6"/>
        <v>4.9000000000000044E-2</v>
      </c>
      <c r="L55">
        <f>VLOOKUP(H55, Batting___Career[[Name]:[BABIP]], 12, FALSE)</f>
        <v>0.28299999999999997</v>
      </c>
      <c r="M55">
        <f t="shared" si="7"/>
        <v>5.7000000000000051E-2</v>
      </c>
    </row>
    <row r="56" spans="1:13" x14ac:dyDescent="0.45">
      <c r="A56" t="s">
        <v>139</v>
      </c>
      <c r="B56">
        <f>VLOOKUP(A56, Individual_Batting___Dashboard[], 16, FALSE)</f>
        <v>0.35899999999999999</v>
      </c>
      <c r="C56">
        <f>VLOOKUP(A56, Individual_Batting___Dashboard[], 17, FALSE)</f>
        <v>0.32200000000000001</v>
      </c>
      <c r="D56">
        <f t="shared" si="4"/>
        <v>3.6999999999999977E-2</v>
      </c>
      <c r="E56">
        <f>VLOOKUP(A56, Batting___Career[], 16, FALSE)</f>
        <v>0.32600000000000001</v>
      </c>
      <c r="F56">
        <f t="shared" si="5"/>
        <v>3.2999999999999974E-2</v>
      </c>
      <c r="H56" t="s">
        <v>202</v>
      </c>
      <c r="I56">
        <f>VLOOKUP(H56, Individual_Batting___Dashboard[[Name]:[BABIP]], 12, FALSE)</f>
        <v>0.375</v>
      </c>
      <c r="J56">
        <f>'League Batting Stats'!$L$22</f>
        <v>0.29099999999999998</v>
      </c>
      <c r="K56">
        <f t="shared" si="6"/>
        <v>8.4000000000000019E-2</v>
      </c>
      <c r="L56">
        <f>VLOOKUP(H56, Batting___Career[[Name]:[BABIP]], 12, FALSE)</f>
        <v>0.34899999999999998</v>
      </c>
      <c r="M56">
        <f t="shared" si="7"/>
        <v>2.6000000000000023E-2</v>
      </c>
    </row>
    <row r="57" spans="1:13" x14ac:dyDescent="0.45">
      <c r="A57" t="s">
        <v>105</v>
      </c>
      <c r="B57">
        <f>VLOOKUP(A57, Individual_Batting___Dashboard[], 16, FALSE)</f>
        <v>0.373</v>
      </c>
      <c r="C57">
        <f>VLOOKUP(A57, Individual_Batting___Dashboard[], 17, FALSE)</f>
        <v>0.36499999999999999</v>
      </c>
      <c r="D57">
        <f t="shared" si="4"/>
        <v>8.0000000000000071E-3</v>
      </c>
      <c r="E57">
        <f>VLOOKUP(A57, Batting___Career[], 16, FALSE)</f>
        <v>0.33800000000000002</v>
      </c>
      <c r="F57">
        <f t="shared" si="5"/>
        <v>3.4999999999999976E-2</v>
      </c>
      <c r="H57" t="s">
        <v>189</v>
      </c>
      <c r="I57">
        <f>VLOOKUP(H57, Individual_Batting___Dashboard[[Name]:[BABIP]], 12, FALSE)</f>
        <v>0.29299999999999998</v>
      </c>
      <c r="J57">
        <f>'League Batting Stats'!$L$22</f>
        <v>0.29099999999999998</v>
      </c>
      <c r="K57">
        <f t="shared" si="6"/>
        <v>2.0000000000000018E-3</v>
      </c>
      <c r="L57">
        <f>VLOOKUP(H57, Batting___Career[[Name]:[BABIP]], 12, FALSE)</f>
        <v>0.27200000000000002</v>
      </c>
      <c r="M57">
        <f t="shared" si="7"/>
        <v>2.0999999999999963E-2</v>
      </c>
    </row>
    <row r="58" spans="1:13" x14ac:dyDescent="0.45">
      <c r="A58" t="s">
        <v>83</v>
      </c>
      <c r="B58">
        <f>VLOOKUP(A58, Individual_Batting___Dashboard[], 16, FALSE)</f>
        <v>0.34100000000000003</v>
      </c>
      <c r="C58">
        <f>VLOOKUP(A58, Individual_Batting___Dashboard[], 17, FALSE)</f>
        <v>0.33500000000000002</v>
      </c>
      <c r="D58">
        <f t="shared" si="4"/>
        <v>6.0000000000000053E-3</v>
      </c>
      <c r="E58">
        <f>VLOOKUP(A58, Batting___Career[], 16, FALSE)</f>
        <v>0.35899999999999999</v>
      </c>
      <c r="F58">
        <f t="shared" si="5"/>
        <v>-1.799999999999996E-2</v>
      </c>
      <c r="H58" t="s">
        <v>147</v>
      </c>
      <c r="I58">
        <f>VLOOKUP(H58, Individual_Batting___Dashboard[[Name]:[BABIP]], 12, FALSE)</f>
        <v>0.39700000000000002</v>
      </c>
      <c r="J58">
        <f>'League Batting Stats'!$L$22</f>
        <v>0.29099999999999998</v>
      </c>
      <c r="K58">
        <f t="shared" si="6"/>
        <v>0.10600000000000004</v>
      </c>
      <c r="L58">
        <f>VLOOKUP(H58, Batting___Career[[Name]:[BABIP]], 12, FALSE)</f>
        <v>0.31900000000000001</v>
      </c>
      <c r="M58">
        <f t="shared" si="7"/>
        <v>7.8000000000000014E-2</v>
      </c>
    </row>
    <row r="59" spans="1:13" x14ac:dyDescent="0.45">
      <c r="A59" t="s">
        <v>122</v>
      </c>
      <c r="B59">
        <f>VLOOKUP(A59, Individual_Batting___Dashboard[], 16, FALSE)</f>
        <v>0.375</v>
      </c>
      <c r="C59">
        <f>VLOOKUP(A59, Individual_Batting___Dashboard[], 17, FALSE)</f>
        <v>0.34699999999999998</v>
      </c>
      <c r="D59">
        <f t="shared" si="4"/>
        <v>2.8000000000000025E-2</v>
      </c>
      <c r="E59">
        <f>VLOOKUP(A59, Batting___Career[], 16, FALSE)</f>
        <v>0.38800000000000001</v>
      </c>
      <c r="F59">
        <f t="shared" si="5"/>
        <v>-1.3000000000000012E-2</v>
      </c>
      <c r="H59" t="s">
        <v>194</v>
      </c>
      <c r="I59">
        <f>VLOOKUP(H59, Individual_Batting___Dashboard[[Name]:[BABIP]], 12, FALSE)</f>
        <v>0.38700000000000001</v>
      </c>
      <c r="J59">
        <f>'League Batting Stats'!$L$22</f>
        <v>0.29099999999999998</v>
      </c>
      <c r="K59">
        <f t="shared" si="6"/>
        <v>9.600000000000003E-2</v>
      </c>
      <c r="L59">
        <f>VLOOKUP(H59, Batting___Career[[Name]:[BABIP]], 12, FALSE)</f>
        <v>0.32700000000000001</v>
      </c>
      <c r="M59">
        <f t="shared" si="7"/>
        <v>0.06</v>
      </c>
    </row>
    <row r="60" spans="1:13" x14ac:dyDescent="0.45">
      <c r="A60" t="s">
        <v>56</v>
      </c>
      <c r="B60">
        <f>VLOOKUP(A60, Individual_Batting___Dashboard[], 16, FALSE)</f>
        <v>0.38100000000000001</v>
      </c>
      <c r="C60">
        <f>VLOOKUP(A60, Individual_Batting___Dashboard[], 17, FALSE)</f>
        <v>0.32700000000000001</v>
      </c>
      <c r="D60">
        <f t="shared" si="4"/>
        <v>5.3999999999999992E-2</v>
      </c>
      <c r="E60">
        <f>VLOOKUP(A60, Batting___Career[], 16, FALSE)</f>
        <v>0.32400000000000001</v>
      </c>
      <c r="F60">
        <f t="shared" si="5"/>
        <v>5.6999999999999995E-2</v>
      </c>
      <c r="H60" t="s">
        <v>45</v>
      </c>
      <c r="I60">
        <f>VLOOKUP(H60, Individual_Batting___Dashboard[[Name]:[BABIP]], 12, FALSE)</f>
        <v>0.36699999999999999</v>
      </c>
      <c r="J60">
        <f>'League Batting Stats'!$L$22</f>
        <v>0.29099999999999998</v>
      </c>
      <c r="K60">
        <f t="shared" si="6"/>
        <v>7.6000000000000012E-2</v>
      </c>
      <c r="L60">
        <f>VLOOKUP(H60, Batting___Career[[Name]:[BABIP]], 12, FALSE)</f>
        <v>0.30099999999999999</v>
      </c>
      <c r="M60">
        <f t="shared" si="7"/>
        <v>6.6000000000000003E-2</v>
      </c>
    </row>
    <row r="61" spans="1:13" x14ac:dyDescent="0.45">
      <c r="A61" t="s">
        <v>147</v>
      </c>
      <c r="B61">
        <f>VLOOKUP(A61, Individual_Batting___Dashboard[], 16, FALSE)</f>
        <v>0.374</v>
      </c>
      <c r="C61">
        <f>VLOOKUP(A61, Individual_Batting___Dashboard[], 17, FALSE)</f>
        <v>0.38100000000000001</v>
      </c>
      <c r="D61">
        <f t="shared" si="4"/>
        <v>-7.0000000000000062E-3</v>
      </c>
      <c r="E61">
        <f>VLOOKUP(A61, Batting___Career[], 16, FALSE)</f>
        <v>0.314</v>
      </c>
      <c r="F61">
        <f t="shared" si="5"/>
        <v>0.06</v>
      </c>
      <c r="H61" t="s">
        <v>213</v>
      </c>
      <c r="I61">
        <f>VLOOKUP(H61, Individual_Batting___Dashboard[[Name]:[BABIP]], 12, FALSE)</f>
        <v>0.32</v>
      </c>
      <c r="J61">
        <f>'League Batting Stats'!$L$22</f>
        <v>0.29099999999999998</v>
      </c>
      <c r="K61">
        <f t="shared" si="6"/>
        <v>2.9000000000000026E-2</v>
      </c>
      <c r="L61">
        <f>VLOOKUP(H61, Batting___Career[[Name]:[BABIP]], 12, FALSE)</f>
        <v>0.29099999999999998</v>
      </c>
      <c r="M61">
        <f t="shared" si="7"/>
        <v>2.9000000000000026E-2</v>
      </c>
    </row>
    <row r="62" spans="1:13" x14ac:dyDescent="0.45">
      <c r="A62" t="s">
        <v>184</v>
      </c>
      <c r="B62">
        <f>VLOOKUP(A62, Individual_Batting___Dashboard[], 16, FALSE)</f>
        <v>0.35599999999999998</v>
      </c>
      <c r="C62">
        <f>VLOOKUP(A62, Individual_Batting___Dashboard[], 17, FALSE)</f>
        <v>0.39900000000000002</v>
      </c>
      <c r="D62">
        <f t="shared" si="4"/>
        <v>-4.3000000000000038E-2</v>
      </c>
      <c r="E62">
        <f>VLOOKUP(A62, Batting___Career[], 16, FALSE)</f>
        <v>0.33200000000000002</v>
      </c>
      <c r="F62">
        <f t="shared" si="5"/>
        <v>2.3999999999999966E-2</v>
      </c>
      <c r="H62" t="s">
        <v>31</v>
      </c>
      <c r="I62">
        <f>VLOOKUP(H62, Individual_Batting___Dashboard[[Name]:[BABIP]], 12, FALSE)</f>
        <v>0.3</v>
      </c>
      <c r="J62">
        <f>'League Batting Stats'!$L$22</f>
        <v>0.29099999999999998</v>
      </c>
      <c r="K62">
        <f t="shared" si="6"/>
        <v>9.000000000000008E-3</v>
      </c>
      <c r="L62">
        <f>VLOOKUP(H62, Batting___Career[[Name]:[BABIP]], 12, FALSE)</f>
        <v>0.28000000000000003</v>
      </c>
      <c r="M62">
        <f t="shared" si="7"/>
        <v>1.9999999999999962E-2</v>
      </c>
    </row>
    <row r="63" spans="1:13" x14ac:dyDescent="0.45">
      <c r="A63" t="s">
        <v>164</v>
      </c>
      <c r="B63">
        <f>VLOOKUP(A63, Individual_Batting___Dashboard[], 16, FALSE)</f>
        <v>0.38900000000000001</v>
      </c>
      <c r="C63">
        <f>VLOOKUP(A63, Individual_Batting___Dashboard[], 17, FALSE)</f>
        <v>0.31</v>
      </c>
      <c r="D63">
        <f t="shared" si="4"/>
        <v>7.9000000000000015E-2</v>
      </c>
      <c r="E63">
        <f>VLOOKUP(A63, Batting___Career[], 16, FALSE)</f>
        <v>0.28000000000000003</v>
      </c>
      <c r="F63">
        <f t="shared" si="5"/>
        <v>0.10899999999999999</v>
      </c>
      <c r="H63" t="s">
        <v>230</v>
      </c>
      <c r="I63">
        <f>VLOOKUP(H63, Individual_Batting___Dashboard[[Name]:[BABIP]], 12, FALSE)</f>
        <v>0.373</v>
      </c>
      <c r="J63">
        <f>'League Batting Stats'!$L$22</f>
        <v>0.29099999999999998</v>
      </c>
      <c r="K63">
        <f t="shared" si="6"/>
        <v>8.2000000000000017E-2</v>
      </c>
      <c r="L63">
        <f>VLOOKUP(H63, Batting___Career[[Name]:[BABIP]], 12, FALSE)</f>
        <v>0.30599999999999999</v>
      </c>
      <c r="M63">
        <f t="shared" si="7"/>
        <v>6.7000000000000004E-2</v>
      </c>
    </row>
    <row r="64" spans="1:13" x14ac:dyDescent="0.45">
      <c r="A64" t="s">
        <v>167</v>
      </c>
      <c r="B64">
        <f>VLOOKUP(A64, Individual_Batting___Dashboard[], 16, FALSE)</f>
        <v>0.373</v>
      </c>
      <c r="C64">
        <f>VLOOKUP(A64, Individual_Batting___Dashboard[], 17, FALSE)</f>
        <v>0.32800000000000001</v>
      </c>
      <c r="D64">
        <f t="shared" si="4"/>
        <v>4.4999999999999984E-2</v>
      </c>
      <c r="E64">
        <f>VLOOKUP(A64, Batting___Career[], 16, FALSE)</f>
        <v>0.35799999999999998</v>
      </c>
      <c r="F64">
        <f t="shared" si="5"/>
        <v>1.5000000000000013E-2</v>
      </c>
      <c r="H64" t="s">
        <v>111</v>
      </c>
      <c r="I64">
        <f>VLOOKUP(H64, Individual_Batting___Dashboard[[Name]:[BABIP]], 12, FALSE)</f>
        <v>0.33900000000000002</v>
      </c>
      <c r="J64">
        <f>'League Batting Stats'!$L$22</f>
        <v>0.29099999999999998</v>
      </c>
      <c r="K64">
        <f t="shared" si="6"/>
        <v>4.8000000000000043E-2</v>
      </c>
      <c r="L64">
        <f>VLOOKUP(H64, Batting___Career[[Name]:[BABIP]], 12, FALSE)</f>
        <v>0.28899999999999998</v>
      </c>
      <c r="M64">
        <f t="shared" si="7"/>
        <v>5.0000000000000044E-2</v>
      </c>
    </row>
    <row r="65" spans="1:13" x14ac:dyDescent="0.45">
      <c r="A65" t="s">
        <v>234</v>
      </c>
      <c r="B65">
        <f>VLOOKUP(A65, Individual_Batting___Dashboard[], 16, FALSE)</f>
        <v>0.38400000000000001</v>
      </c>
      <c r="C65">
        <f>VLOOKUP(A65, Individual_Batting___Dashboard[], 17, FALSE)</f>
        <v>0.32500000000000001</v>
      </c>
      <c r="D65">
        <f t="shared" si="4"/>
        <v>5.8999999999999997E-2</v>
      </c>
      <c r="E65">
        <f>VLOOKUP(A65, Batting___Career[], 16, FALSE)</f>
        <v>0.33100000000000002</v>
      </c>
      <c r="F65">
        <f t="shared" si="5"/>
        <v>5.2999999999999992E-2</v>
      </c>
      <c r="H65" t="s">
        <v>108</v>
      </c>
      <c r="I65">
        <f>VLOOKUP(H65, Individual_Batting___Dashboard[[Name]:[BABIP]], 12, FALSE)</f>
        <v>0.33300000000000002</v>
      </c>
      <c r="J65">
        <f>'League Batting Stats'!$L$22</f>
        <v>0.29099999999999998</v>
      </c>
      <c r="K65">
        <f t="shared" si="6"/>
        <v>4.2000000000000037E-2</v>
      </c>
      <c r="L65">
        <f>VLOOKUP(H65, Batting___Career[[Name]:[BABIP]], 12, FALSE)</f>
        <v>0.28499999999999998</v>
      </c>
      <c r="M65">
        <f t="shared" si="7"/>
        <v>4.8000000000000043E-2</v>
      </c>
    </row>
    <row r="66" spans="1:13" x14ac:dyDescent="0.45">
      <c r="A66" t="s">
        <v>89</v>
      </c>
      <c r="B66">
        <f>VLOOKUP(A66, Individual_Batting___Dashboard[], 16, FALSE)</f>
        <v>0.34799999999999998</v>
      </c>
      <c r="C66">
        <f>VLOOKUP(A66, Individual_Batting___Dashboard[], 17, FALSE)</f>
        <v>0.33500000000000002</v>
      </c>
      <c r="D66">
        <f t="shared" ref="D66:D97" si="8">B66-C66</f>
        <v>1.2999999999999956E-2</v>
      </c>
      <c r="E66">
        <f>VLOOKUP(A66, Batting___Career[], 16, FALSE)</f>
        <v>0.33100000000000002</v>
      </c>
      <c r="F66">
        <f t="shared" ref="F66:F97" si="9">B66-E66</f>
        <v>1.699999999999996E-2</v>
      </c>
      <c r="H66" t="s">
        <v>150</v>
      </c>
      <c r="I66">
        <f>VLOOKUP(H66, Individual_Batting___Dashboard[[Name]:[BABIP]], 12, FALSE)</f>
        <v>0.36699999999999999</v>
      </c>
      <c r="J66">
        <f>'League Batting Stats'!$L$22</f>
        <v>0.29099999999999998</v>
      </c>
      <c r="K66">
        <f t="shared" ref="K66:K97" si="10">I66-J66</f>
        <v>7.6000000000000012E-2</v>
      </c>
      <c r="L66">
        <f>VLOOKUP(H66, Batting___Career[[Name]:[BABIP]], 12, FALSE)</f>
        <v>0.312</v>
      </c>
      <c r="M66">
        <f t="shared" ref="M66:M97" si="11">I66-L66</f>
        <v>5.4999999999999993E-2</v>
      </c>
    </row>
    <row r="67" spans="1:13" x14ac:dyDescent="0.45">
      <c r="A67" t="s">
        <v>182</v>
      </c>
      <c r="B67">
        <f>VLOOKUP(A67, Individual_Batting___Dashboard[], 16, FALSE)</f>
        <v>0.33400000000000002</v>
      </c>
      <c r="C67">
        <f>VLOOKUP(A67, Individual_Batting___Dashboard[], 17, FALSE)</f>
        <v>0.32</v>
      </c>
      <c r="D67">
        <f t="shared" si="8"/>
        <v>1.4000000000000012E-2</v>
      </c>
      <c r="E67">
        <f>VLOOKUP(A67, Batting___Career[], 16, FALSE)</f>
        <v>0.35199999999999998</v>
      </c>
      <c r="F67">
        <f t="shared" si="9"/>
        <v>-1.799999999999996E-2</v>
      </c>
      <c r="H67" t="s">
        <v>86</v>
      </c>
      <c r="I67">
        <f>VLOOKUP(H67, Individual_Batting___Dashboard[[Name]:[BABIP]], 12, FALSE)</f>
        <v>0.36</v>
      </c>
      <c r="J67">
        <f>'League Batting Stats'!$L$22</f>
        <v>0.29099999999999998</v>
      </c>
      <c r="K67">
        <f t="shared" si="10"/>
        <v>6.9000000000000006E-2</v>
      </c>
      <c r="L67">
        <f>VLOOKUP(H67, Batting___Career[[Name]:[BABIP]], 12, FALSE)</f>
        <v>0.33</v>
      </c>
      <c r="M67">
        <f t="shared" si="11"/>
        <v>2.9999999999999971E-2</v>
      </c>
    </row>
    <row r="68" spans="1:13" x14ac:dyDescent="0.45">
      <c r="A68" t="s">
        <v>108</v>
      </c>
      <c r="B68">
        <f>VLOOKUP(A68, Individual_Batting___Dashboard[], 16, FALSE)</f>
        <v>0.35499999999999998</v>
      </c>
      <c r="C68">
        <f>VLOOKUP(A68, Individual_Batting___Dashboard[], 17, FALSE)</f>
        <v>0.36</v>
      </c>
      <c r="D68">
        <f t="shared" si="8"/>
        <v>-5.0000000000000044E-3</v>
      </c>
      <c r="E68">
        <f>VLOOKUP(A68, Batting___Career[], 16, FALSE)</f>
        <v>0.33800000000000002</v>
      </c>
      <c r="F68">
        <f t="shared" si="9"/>
        <v>1.699999999999996E-2</v>
      </c>
      <c r="H68" t="s">
        <v>192</v>
      </c>
      <c r="I68">
        <f>VLOOKUP(H68, Individual_Batting___Dashboard[[Name]:[BABIP]], 12, FALSE)</f>
        <v>0.27800000000000002</v>
      </c>
      <c r="J68">
        <f>'League Batting Stats'!$L$22</f>
        <v>0.29099999999999998</v>
      </c>
      <c r="K68">
        <f t="shared" si="10"/>
        <v>-1.2999999999999956E-2</v>
      </c>
      <c r="L68">
        <f>VLOOKUP(H68, Batting___Career[[Name]:[BABIP]], 12, FALSE)</f>
        <v>0.23899999999999999</v>
      </c>
      <c r="M68">
        <f t="shared" si="11"/>
        <v>3.9000000000000035E-2</v>
      </c>
    </row>
    <row r="69" spans="1:13" x14ac:dyDescent="0.45">
      <c r="A69" t="s">
        <v>173</v>
      </c>
      <c r="B69">
        <f>VLOOKUP(A69, Individual_Batting___Dashboard[], 16, FALSE)</f>
        <v>0.36599999999999999</v>
      </c>
      <c r="C69">
        <f>VLOOKUP(A69, Individual_Batting___Dashboard[], 17, FALSE)</f>
        <v>0.26900000000000002</v>
      </c>
      <c r="D69">
        <f t="shared" si="8"/>
        <v>9.6999999999999975E-2</v>
      </c>
      <c r="E69">
        <f>VLOOKUP(A69, Batting___Career[], 16, FALSE)</f>
        <v>0.27500000000000002</v>
      </c>
      <c r="F69">
        <f t="shared" si="9"/>
        <v>9.099999999999997E-2</v>
      </c>
      <c r="H69" t="s">
        <v>130</v>
      </c>
      <c r="I69">
        <f>VLOOKUP(H69, Individual_Batting___Dashboard[[Name]:[BABIP]], 12, FALSE)</f>
        <v>0.318</v>
      </c>
      <c r="J69">
        <f>'League Batting Stats'!$L$22</f>
        <v>0.29099999999999998</v>
      </c>
      <c r="K69">
        <f t="shared" si="10"/>
        <v>2.7000000000000024E-2</v>
      </c>
      <c r="L69">
        <f>VLOOKUP(H69, Batting___Career[[Name]:[BABIP]], 12, FALSE)</f>
        <v>0.32</v>
      </c>
      <c r="M69">
        <f t="shared" si="11"/>
        <v>-2.0000000000000018E-3</v>
      </c>
    </row>
    <row r="70" spans="1:13" x14ac:dyDescent="0.45">
      <c r="A70" t="s">
        <v>124</v>
      </c>
      <c r="B70">
        <f>VLOOKUP(A70, Individual_Batting___Dashboard[], 16, FALSE)</f>
        <v>0.36899999999999999</v>
      </c>
      <c r="C70">
        <f>VLOOKUP(A70, Individual_Batting___Dashboard[], 17, FALSE)</f>
        <v>0.31</v>
      </c>
      <c r="D70">
        <f t="shared" si="8"/>
        <v>5.8999999999999997E-2</v>
      </c>
      <c r="E70" t="e">
        <f>VLOOKUP(A70, Batting___Career[], 16, FALSE)</f>
        <v>#N/A</v>
      </c>
      <c r="F70" t="e">
        <f t="shared" si="9"/>
        <v>#N/A</v>
      </c>
      <c r="H70" t="s">
        <v>39</v>
      </c>
      <c r="I70">
        <f>VLOOKUP(H70, Individual_Batting___Dashboard[[Name]:[BABIP]], 12, FALSE)</f>
        <v>0.32600000000000001</v>
      </c>
      <c r="J70">
        <f>'League Batting Stats'!$L$22</f>
        <v>0.29099999999999998</v>
      </c>
      <c r="K70">
        <f t="shared" si="10"/>
        <v>3.5000000000000031E-2</v>
      </c>
      <c r="L70">
        <f>VLOOKUP(H70, Batting___Career[[Name]:[BABIP]], 12, FALSE)</f>
        <v>0.31900000000000001</v>
      </c>
      <c r="M70">
        <f t="shared" si="11"/>
        <v>7.0000000000000062E-3</v>
      </c>
    </row>
    <row r="71" spans="1:13" x14ac:dyDescent="0.45">
      <c r="A71" t="s">
        <v>110</v>
      </c>
      <c r="B71">
        <f>VLOOKUP(A71, Individual_Batting___Dashboard[], 16, FALSE)</f>
        <v>0.34</v>
      </c>
      <c r="C71">
        <f>VLOOKUP(A71, Individual_Batting___Dashboard[], 17, FALSE)</f>
        <v>0.34300000000000003</v>
      </c>
      <c r="D71">
        <f t="shared" si="8"/>
        <v>-3.0000000000000027E-3</v>
      </c>
      <c r="E71">
        <f>VLOOKUP(A71, Batting___Career[], 16, FALSE)</f>
        <v>0.318</v>
      </c>
      <c r="F71">
        <f t="shared" si="9"/>
        <v>2.200000000000002E-2</v>
      </c>
      <c r="H71" t="s">
        <v>66</v>
      </c>
      <c r="I71">
        <f>VLOOKUP(H71, Individual_Batting___Dashboard[[Name]:[BABIP]], 12, FALSE)</f>
        <v>0.316</v>
      </c>
      <c r="J71">
        <f>'League Batting Stats'!$L$22</f>
        <v>0.29099999999999998</v>
      </c>
      <c r="K71">
        <f t="shared" si="10"/>
        <v>2.5000000000000022E-2</v>
      </c>
      <c r="L71">
        <f>VLOOKUP(H71, Batting___Career[[Name]:[BABIP]], 12, FALSE)</f>
        <v>0.307</v>
      </c>
      <c r="M71">
        <f t="shared" si="11"/>
        <v>9.000000000000008E-3</v>
      </c>
    </row>
    <row r="72" spans="1:13" x14ac:dyDescent="0.45">
      <c r="A72" t="s">
        <v>112</v>
      </c>
      <c r="B72">
        <f>VLOOKUP(A72, Individual_Batting___Dashboard[], 16, FALSE)</f>
        <v>0.35099999999999998</v>
      </c>
      <c r="C72">
        <f>VLOOKUP(A72, Individual_Batting___Dashboard[], 17, FALSE)</f>
        <v>0.40699999999999997</v>
      </c>
      <c r="D72">
        <f t="shared" si="8"/>
        <v>-5.5999999999999994E-2</v>
      </c>
      <c r="E72">
        <f>VLOOKUP(A72, Batting___Career[], 16, FALSE)</f>
        <v>0.32600000000000001</v>
      </c>
      <c r="F72">
        <f t="shared" si="9"/>
        <v>2.4999999999999967E-2</v>
      </c>
      <c r="H72" t="s">
        <v>80</v>
      </c>
      <c r="I72">
        <f>VLOOKUP(H72, Individual_Batting___Dashboard[[Name]:[BABIP]], 12, FALSE)</f>
        <v>0.314</v>
      </c>
      <c r="J72">
        <f>'League Batting Stats'!$L$22</f>
        <v>0.29099999999999998</v>
      </c>
      <c r="K72">
        <f t="shared" si="10"/>
        <v>2.300000000000002E-2</v>
      </c>
      <c r="L72">
        <f>VLOOKUP(H72, Batting___Career[[Name]:[BABIP]], 12, FALSE)</f>
        <v>0.28499999999999998</v>
      </c>
      <c r="M72">
        <f t="shared" si="11"/>
        <v>2.9000000000000026E-2</v>
      </c>
    </row>
    <row r="73" spans="1:13" x14ac:dyDescent="0.45">
      <c r="A73" t="s">
        <v>158</v>
      </c>
      <c r="B73">
        <f>VLOOKUP(A73, Individual_Batting___Dashboard[], 16, FALSE)</f>
        <v>0.36299999999999999</v>
      </c>
      <c r="C73">
        <f>VLOOKUP(A73, Individual_Batting___Dashboard[], 17, FALSE)</f>
        <v>0.371</v>
      </c>
      <c r="D73">
        <f t="shared" si="8"/>
        <v>-8.0000000000000071E-3</v>
      </c>
      <c r="E73">
        <f>VLOOKUP(A73, Batting___Career[], 16, FALSE)</f>
        <v>0.38300000000000001</v>
      </c>
      <c r="F73">
        <f t="shared" si="9"/>
        <v>-2.0000000000000018E-2</v>
      </c>
      <c r="H73" t="s">
        <v>79</v>
      </c>
      <c r="I73">
        <f>VLOOKUP(H73, Individual_Batting___Dashboard[[Name]:[BABIP]], 12, FALSE)</f>
        <v>0.36699999999999999</v>
      </c>
      <c r="J73">
        <f>'League Batting Stats'!$L$22</f>
        <v>0.29099999999999998</v>
      </c>
      <c r="K73">
        <f t="shared" si="10"/>
        <v>7.6000000000000012E-2</v>
      </c>
      <c r="L73">
        <f>VLOOKUP(H73, Batting___Career[[Name]:[BABIP]], 12, FALSE)</f>
        <v>0.315</v>
      </c>
      <c r="M73">
        <f t="shared" si="11"/>
        <v>5.1999999999999991E-2</v>
      </c>
    </row>
    <row r="74" spans="1:13" x14ac:dyDescent="0.45">
      <c r="A74" t="s">
        <v>94</v>
      </c>
      <c r="B74">
        <f>VLOOKUP(A74, Individual_Batting___Dashboard[], 16, FALSE)</f>
        <v>0.34</v>
      </c>
      <c r="C74">
        <f>VLOOKUP(A74, Individual_Batting___Dashboard[], 17, FALSE)</f>
        <v>0.309</v>
      </c>
      <c r="D74">
        <f t="shared" si="8"/>
        <v>3.1000000000000028E-2</v>
      </c>
      <c r="E74">
        <f>VLOOKUP(A74, Batting___Career[], 16, FALSE)</f>
        <v>0.34799999999999998</v>
      </c>
      <c r="F74">
        <f t="shared" si="9"/>
        <v>-7.9999999999999516E-3</v>
      </c>
      <c r="H74" t="s">
        <v>83</v>
      </c>
      <c r="I74">
        <f>VLOOKUP(H74, Individual_Batting___Dashboard[[Name]:[BABIP]], 12, FALSE)</f>
        <v>0.33300000000000002</v>
      </c>
      <c r="J74">
        <f>'League Batting Stats'!$L$22</f>
        <v>0.29099999999999998</v>
      </c>
      <c r="K74">
        <f t="shared" si="10"/>
        <v>4.2000000000000037E-2</v>
      </c>
      <c r="L74">
        <f>VLOOKUP(H74, Batting___Career[[Name]:[BABIP]], 12, FALSE)</f>
        <v>0.32600000000000001</v>
      </c>
      <c r="M74">
        <f t="shared" si="11"/>
        <v>7.0000000000000062E-3</v>
      </c>
    </row>
    <row r="75" spans="1:13" x14ac:dyDescent="0.45">
      <c r="A75" t="s">
        <v>170</v>
      </c>
      <c r="B75">
        <f>VLOOKUP(A75, Individual_Batting___Dashboard[], 16, FALSE)</f>
        <v>0.34200000000000003</v>
      </c>
      <c r="C75">
        <f>VLOOKUP(A75, Individual_Batting___Dashboard[], 17, FALSE)</f>
        <v>0.32400000000000001</v>
      </c>
      <c r="D75">
        <f t="shared" si="8"/>
        <v>1.8000000000000016E-2</v>
      </c>
      <c r="E75">
        <f>VLOOKUP(A75, Batting___Career[], 16, FALSE)</f>
        <v>0.318</v>
      </c>
      <c r="F75">
        <f t="shared" si="9"/>
        <v>2.4000000000000021E-2</v>
      </c>
      <c r="H75" t="s">
        <v>110</v>
      </c>
      <c r="I75">
        <f>VLOOKUP(H75, Individual_Batting___Dashboard[[Name]:[BABIP]], 12, FALSE)</f>
        <v>0.35099999999999998</v>
      </c>
      <c r="J75">
        <f>'League Batting Stats'!$L$22</f>
        <v>0.29099999999999998</v>
      </c>
      <c r="K75">
        <f t="shared" si="10"/>
        <v>0.06</v>
      </c>
      <c r="L75">
        <f>VLOOKUP(H75, Batting___Career[[Name]:[BABIP]], 12, FALSE)</f>
        <v>0.34799999999999998</v>
      </c>
      <c r="M75">
        <f t="shared" si="11"/>
        <v>3.0000000000000027E-3</v>
      </c>
    </row>
    <row r="76" spans="1:13" x14ac:dyDescent="0.45">
      <c r="A76" t="s">
        <v>109</v>
      </c>
      <c r="B76">
        <f>VLOOKUP(A76, Individual_Batting___Dashboard[], 16, FALSE)</f>
        <v>0.307</v>
      </c>
      <c r="C76">
        <f>VLOOKUP(A76, Individual_Batting___Dashboard[], 17, FALSE)</f>
        <v>0.316</v>
      </c>
      <c r="D76">
        <f t="shared" si="8"/>
        <v>-9.000000000000008E-3</v>
      </c>
      <c r="E76">
        <f>VLOOKUP(A76, Batting___Career[], 16, FALSE)</f>
        <v>0.33900000000000002</v>
      </c>
      <c r="F76">
        <f t="shared" si="9"/>
        <v>-3.2000000000000028E-2</v>
      </c>
      <c r="H76" t="s">
        <v>57</v>
      </c>
      <c r="I76">
        <f>VLOOKUP(H76, Individual_Batting___Dashboard[[Name]:[BABIP]], 12, FALSE)</f>
        <v>0.4</v>
      </c>
      <c r="J76">
        <f>'League Batting Stats'!$L$22</f>
        <v>0.29099999999999998</v>
      </c>
      <c r="K76">
        <f t="shared" si="10"/>
        <v>0.10900000000000004</v>
      </c>
      <c r="L76">
        <f>VLOOKUP(H76, Batting___Career[[Name]:[BABIP]], 12, FALSE)</f>
        <v>0.34599999999999997</v>
      </c>
      <c r="M76">
        <f t="shared" si="11"/>
        <v>5.4000000000000048E-2</v>
      </c>
    </row>
    <row r="77" spans="1:13" x14ac:dyDescent="0.45">
      <c r="A77" t="s">
        <v>120</v>
      </c>
      <c r="B77">
        <f>VLOOKUP(A77, Individual_Batting___Dashboard[], 16, FALSE)</f>
        <v>0.309</v>
      </c>
      <c r="C77">
        <f>VLOOKUP(A77, Individual_Batting___Dashboard[], 17, FALSE)</f>
        <v>0.34699999999999998</v>
      </c>
      <c r="D77">
        <f t="shared" si="8"/>
        <v>-3.7999999999999978E-2</v>
      </c>
      <c r="E77">
        <f>VLOOKUP(A77, Batting___Career[], 16, FALSE)</f>
        <v>0.34300000000000003</v>
      </c>
      <c r="F77">
        <f t="shared" si="9"/>
        <v>-3.400000000000003E-2</v>
      </c>
      <c r="H77" t="s">
        <v>175</v>
      </c>
      <c r="I77">
        <f>VLOOKUP(H77, Individual_Batting___Dashboard[[Name]:[BABIP]], 12, FALSE)</f>
        <v>0.33300000000000002</v>
      </c>
      <c r="J77">
        <f>'League Batting Stats'!$L$22</f>
        <v>0.29099999999999998</v>
      </c>
      <c r="K77">
        <f t="shared" si="10"/>
        <v>4.2000000000000037E-2</v>
      </c>
      <c r="L77">
        <f>VLOOKUP(H77, Batting___Career[[Name]:[BABIP]], 12, FALSE)</f>
        <v>0.32100000000000001</v>
      </c>
      <c r="M77">
        <f t="shared" si="11"/>
        <v>1.2000000000000011E-2</v>
      </c>
    </row>
    <row r="78" spans="1:13" x14ac:dyDescent="0.45">
      <c r="A78" t="s">
        <v>205</v>
      </c>
      <c r="B78">
        <f>VLOOKUP(A78, Individual_Batting___Dashboard[], 16, FALSE)</f>
        <v>0.34599999999999997</v>
      </c>
      <c r="C78">
        <f>VLOOKUP(A78, Individual_Batting___Dashboard[], 17, FALSE)</f>
        <v>0.39</v>
      </c>
      <c r="D78">
        <f t="shared" si="8"/>
        <v>-4.4000000000000039E-2</v>
      </c>
      <c r="E78">
        <f>VLOOKUP(A78, Batting___Career[], 16, FALSE)</f>
        <v>0.35399999999999998</v>
      </c>
      <c r="F78">
        <f t="shared" si="9"/>
        <v>-8.0000000000000071E-3</v>
      </c>
      <c r="H78" t="s">
        <v>154</v>
      </c>
      <c r="I78">
        <f>VLOOKUP(H78, Individual_Batting___Dashboard[[Name]:[BABIP]], 12, FALSE)</f>
        <v>0.29199999999999998</v>
      </c>
      <c r="J78">
        <f>'League Batting Stats'!$L$22</f>
        <v>0.29099999999999998</v>
      </c>
      <c r="K78">
        <f t="shared" si="10"/>
        <v>1.0000000000000009E-3</v>
      </c>
      <c r="L78">
        <f>VLOOKUP(H78, Batting___Career[[Name]:[BABIP]], 12, FALSE)</f>
        <v>0.316</v>
      </c>
      <c r="M78">
        <f t="shared" si="11"/>
        <v>-2.4000000000000021E-2</v>
      </c>
    </row>
    <row r="79" spans="1:13" x14ac:dyDescent="0.45">
      <c r="A79" t="s">
        <v>146</v>
      </c>
      <c r="B79">
        <f>VLOOKUP(A79, Individual_Batting___Dashboard[], 16, FALSE)</f>
        <v>0.34</v>
      </c>
      <c r="C79">
        <f>VLOOKUP(A79, Individual_Batting___Dashboard[], 17, FALSE)</f>
        <v>0.32600000000000001</v>
      </c>
      <c r="D79">
        <f t="shared" si="8"/>
        <v>1.4000000000000012E-2</v>
      </c>
      <c r="E79">
        <f>VLOOKUP(A79, Batting___Career[], 16, FALSE)</f>
        <v>0.34</v>
      </c>
      <c r="F79">
        <f t="shared" si="9"/>
        <v>0</v>
      </c>
      <c r="H79" t="s">
        <v>183</v>
      </c>
      <c r="I79">
        <f>VLOOKUP(H79, Individual_Batting___Dashboard[[Name]:[BABIP]], 12, FALSE)</f>
        <v>0.29699999999999999</v>
      </c>
      <c r="J79">
        <f>'League Batting Stats'!$L$22</f>
        <v>0.29099999999999998</v>
      </c>
      <c r="K79">
        <f t="shared" si="10"/>
        <v>6.0000000000000053E-3</v>
      </c>
      <c r="L79">
        <f>VLOOKUP(H79, Batting___Career[[Name]:[BABIP]], 12, FALSE)</f>
        <v>0.27900000000000003</v>
      </c>
      <c r="M79">
        <f t="shared" si="11"/>
        <v>1.799999999999996E-2</v>
      </c>
    </row>
    <row r="80" spans="1:13" x14ac:dyDescent="0.45">
      <c r="A80" t="s">
        <v>82</v>
      </c>
      <c r="B80">
        <f>VLOOKUP(A80, Individual_Batting___Dashboard[], 16, FALSE)</f>
        <v>0.34300000000000003</v>
      </c>
      <c r="C80">
        <f>VLOOKUP(A80, Individual_Batting___Dashboard[], 17, FALSE)</f>
        <v>0.36699999999999999</v>
      </c>
      <c r="D80">
        <f t="shared" si="8"/>
        <v>-2.3999999999999966E-2</v>
      </c>
      <c r="E80">
        <f>VLOOKUP(A80, Batting___Career[], 16, FALSE)</f>
        <v>0.312</v>
      </c>
      <c r="F80">
        <f t="shared" si="9"/>
        <v>3.1000000000000028E-2</v>
      </c>
      <c r="H80" t="s">
        <v>206</v>
      </c>
      <c r="I80">
        <f>VLOOKUP(H80, Individual_Batting___Dashboard[[Name]:[BABIP]], 12, FALSE)</f>
        <v>0.30399999999999999</v>
      </c>
      <c r="J80">
        <f>'League Batting Stats'!$L$22</f>
        <v>0.29099999999999998</v>
      </c>
      <c r="K80">
        <f t="shared" si="10"/>
        <v>1.3000000000000012E-2</v>
      </c>
      <c r="L80">
        <f>VLOOKUP(H80, Batting___Career[[Name]:[BABIP]], 12, FALSE)</f>
        <v>0.26700000000000002</v>
      </c>
      <c r="M80">
        <f t="shared" si="11"/>
        <v>3.6999999999999977E-2</v>
      </c>
    </row>
    <row r="81" spans="1:13" x14ac:dyDescent="0.45">
      <c r="A81" t="s">
        <v>107</v>
      </c>
      <c r="B81">
        <f>VLOOKUP(A81, Individual_Batting___Dashboard[], 16, FALSE)</f>
        <v>0.32800000000000001</v>
      </c>
      <c r="C81">
        <f>VLOOKUP(A81, Individual_Batting___Dashboard[], 17, FALSE)</f>
        <v>0.31</v>
      </c>
      <c r="D81">
        <f t="shared" si="8"/>
        <v>1.8000000000000016E-2</v>
      </c>
      <c r="E81">
        <f>VLOOKUP(A81, Batting___Career[], 16, FALSE)</f>
        <v>0.35099999999999998</v>
      </c>
      <c r="F81">
        <f t="shared" si="9"/>
        <v>-2.2999999999999965E-2</v>
      </c>
      <c r="H81" t="s">
        <v>121</v>
      </c>
      <c r="I81">
        <f>VLOOKUP(H81, Individual_Batting___Dashboard[[Name]:[BABIP]], 12, FALSE)</f>
        <v>0.34499999999999997</v>
      </c>
      <c r="J81">
        <f>'League Batting Stats'!$L$22</f>
        <v>0.29099999999999998</v>
      </c>
      <c r="K81">
        <f t="shared" si="10"/>
        <v>5.3999999999999992E-2</v>
      </c>
      <c r="L81">
        <f>VLOOKUP(H81, Batting___Career[[Name]:[BABIP]], 12, FALSE)</f>
        <v>0.315</v>
      </c>
      <c r="M81">
        <f t="shared" si="11"/>
        <v>2.9999999999999971E-2</v>
      </c>
    </row>
    <row r="82" spans="1:13" x14ac:dyDescent="0.45">
      <c r="A82" t="s">
        <v>219</v>
      </c>
      <c r="B82">
        <f>VLOOKUP(A82, Individual_Batting___Dashboard[], 16, FALSE)</f>
        <v>0.34300000000000003</v>
      </c>
      <c r="C82">
        <f>VLOOKUP(A82, Individual_Batting___Dashboard[], 17, FALSE)</f>
        <v>0.30499999999999999</v>
      </c>
      <c r="D82">
        <f t="shared" si="8"/>
        <v>3.8000000000000034E-2</v>
      </c>
      <c r="E82">
        <f>VLOOKUP(A82, Batting___Career[], 16, FALSE)</f>
        <v>0.33</v>
      </c>
      <c r="F82">
        <f t="shared" si="9"/>
        <v>1.3000000000000012E-2</v>
      </c>
      <c r="H82" t="s">
        <v>195</v>
      </c>
      <c r="I82">
        <f>VLOOKUP(H82, Individual_Batting___Dashboard[[Name]:[BABIP]], 12, FALSE)</f>
        <v>0.33300000000000002</v>
      </c>
      <c r="J82">
        <f>'League Batting Stats'!$L$22</f>
        <v>0.29099999999999998</v>
      </c>
      <c r="K82">
        <f t="shared" si="10"/>
        <v>4.2000000000000037E-2</v>
      </c>
      <c r="L82">
        <f>VLOOKUP(H82, Batting___Career[[Name]:[BABIP]], 12, FALSE)</f>
        <v>0.314</v>
      </c>
      <c r="M82">
        <f t="shared" si="11"/>
        <v>1.9000000000000017E-2</v>
      </c>
    </row>
    <row r="83" spans="1:13" x14ac:dyDescent="0.45">
      <c r="A83" t="s">
        <v>130</v>
      </c>
      <c r="B83">
        <f>VLOOKUP(A83, Individual_Batting___Dashboard[], 16, FALSE)</f>
        <v>0.30399999999999999</v>
      </c>
      <c r="C83">
        <f>VLOOKUP(A83, Individual_Batting___Dashboard[], 17, FALSE)</f>
        <v>0.33100000000000002</v>
      </c>
      <c r="D83">
        <f t="shared" si="8"/>
        <v>-2.7000000000000024E-2</v>
      </c>
      <c r="E83">
        <f>VLOOKUP(A83, Batting___Career[], 16, FALSE)</f>
        <v>0.36699999999999999</v>
      </c>
      <c r="F83">
        <f t="shared" si="9"/>
        <v>-6.3E-2</v>
      </c>
      <c r="H83" t="s">
        <v>170</v>
      </c>
      <c r="I83">
        <f>VLOOKUP(H83, Individual_Batting___Dashboard[[Name]:[BABIP]], 12, FALSE)</f>
        <v>0.33300000000000002</v>
      </c>
      <c r="J83">
        <f>'League Batting Stats'!$L$22</f>
        <v>0.29099999999999998</v>
      </c>
      <c r="K83">
        <f t="shared" si="10"/>
        <v>4.2000000000000037E-2</v>
      </c>
      <c r="L83">
        <f>VLOOKUP(H83, Batting___Career[[Name]:[BABIP]], 12, FALSE)</f>
        <v>0.32200000000000001</v>
      </c>
      <c r="M83">
        <f t="shared" si="11"/>
        <v>1.100000000000001E-2</v>
      </c>
    </row>
    <row r="84" spans="1:13" x14ac:dyDescent="0.45">
      <c r="A84" t="s">
        <v>155</v>
      </c>
      <c r="B84">
        <f>VLOOKUP(A84, Individual_Batting___Dashboard[], 16, FALSE)</f>
        <v>0.36299999999999999</v>
      </c>
      <c r="C84">
        <f>VLOOKUP(A84, Individual_Batting___Dashboard[], 17, FALSE)</f>
        <v>0.29399999999999998</v>
      </c>
      <c r="D84">
        <f t="shared" si="8"/>
        <v>6.9000000000000006E-2</v>
      </c>
      <c r="E84">
        <f>VLOOKUP(A84, Batting___Career[], 16, FALSE)</f>
        <v>0.311</v>
      </c>
      <c r="F84">
        <f t="shared" si="9"/>
        <v>5.1999999999999991E-2</v>
      </c>
      <c r="H84" t="s">
        <v>41</v>
      </c>
      <c r="I84">
        <f>VLOOKUP(H84, Individual_Batting___Dashboard[[Name]:[BABIP]], 12, FALSE)</f>
        <v>0.33800000000000002</v>
      </c>
      <c r="J84">
        <f>'League Batting Stats'!$L$22</f>
        <v>0.29099999999999998</v>
      </c>
      <c r="K84">
        <f t="shared" si="10"/>
        <v>4.7000000000000042E-2</v>
      </c>
      <c r="L84">
        <f>VLOOKUP(H84, Batting___Career[[Name]:[BABIP]], 12, FALSE)</f>
        <v>0.31</v>
      </c>
      <c r="M84">
        <f t="shared" si="11"/>
        <v>2.8000000000000025E-2</v>
      </c>
    </row>
    <row r="85" spans="1:13" x14ac:dyDescent="0.45">
      <c r="A85" t="s">
        <v>50</v>
      </c>
      <c r="B85">
        <f>VLOOKUP(A85, Individual_Batting___Dashboard[], 16, FALSE)</f>
        <v>0.34</v>
      </c>
      <c r="C85">
        <f>VLOOKUP(A85, Individual_Batting___Dashboard[], 17, FALSE)</f>
        <v>0.34699999999999998</v>
      </c>
      <c r="D85">
        <f t="shared" si="8"/>
        <v>-6.9999999999999507E-3</v>
      </c>
      <c r="E85">
        <f>VLOOKUP(A85, Batting___Career[], 16, FALSE)</f>
        <v>0.35199999999999998</v>
      </c>
      <c r="F85">
        <f t="shared" si="9"/>
        <v>-1.1999999999999955E-2</v>
      </c>
      <c r="H85" t="s">
        <v>62</v>
      </c>
      <c r="I85">
        <f>VLOOKUP(H85, Individual_Batting___Dashboard[[Name]:[BABIP]], 12, FALSE)</f>
        <v>0.34</v>
      </c>
      <c r="J85">
        <f>'League Batting Stats'!$L$22</f>
        <v>0.29099999999999998</v>
      </c>
      <c r="K85">
        <f t="shared" si="10"/>
        <v>4.9000000000000044E-2</v>
      </c>
      <c r="L85">
        <f>VLOOKUP(H85, Batting___Career[[Name]:[BABIP]], 12, FALSE)</f>
        <v>0.318</v>
      </c>
      <c r="M85">
        <f t="shared" si="11"/>
        <v>2.200000000000002E-2</v>
      </c>
    </row>
    <row r="86" spans="1:13" x14ac:dyDescent="0.45">
      <c r="A86" t="s">
        <v>195</v>
      </c>
      <c r="B86">
        <f>VLOOKUP(A86, Individual_Batting___Dashboard[], 16, FALSE)</f>
        <v>0.33500000000000002</v>
      </c>
      <c r="C86">
        <f>VLOOKUP(A86, Individual_Batting___Dashboard[], 17, FALSE)</f>
        <v>0.30199999999999999</v>
      </c>
      <c r="D86">
        <f t="shared" si="8"/>
        <v>3.3000000000000029E-2</v>
      </c>
      <c r="E86">
        <f>VLOOKUP(A86, Batting___Career[], 16, FALSE)</f>
        <v>0.32600000000000001</v>
      </c>
      <c r="F86">
        <f t="shared" si="9"/>
        <v>9.000000000000008E-3</v>
      </c>
      <c r="H86" t="s">
        <v>116</v>
      </c>
      <c r="I86">
        <f>VLOOKUP(H86, Individual_Batting___Dashboard[[Name]:[BABIP]], 12, FALSE)</f>
        <v>0.29299999999999998</v>
      </c>
      <c r="J86">
        <f>'League Batting Stats'!$L$22</f>
        <v>0.29099999999999998</v>
      </c>
      <c r="K86">
        <f t="shared" si="10"/>
        <v>2.0000000000000018E-3</v>
      </c>
      <c r="L86">
        <f>VLOOKUP(H86, Batting___Career[[Name]:[BABIP]], 12, FALSE)</f>
        <v>0.29699999999999999</v>
      </c>
      <c r="M86">
        <f t="shared" si="11"/>
        <v>-4.0000000000000036E-3</v>
      </c>
    </row>
    <row r="87" spans="1:13" x14ac:dyDescent="0.45">
      <c r="A87" t="s">
        <v>151</v>
      </c>
      <c r="B87">
        <f>VLOOKUP(A87, Individual_Batting___Dashboard[], 16, FALSE)</f>
        <v>0.32700000000000001</v>
      </c>
      <c r="C87">
        <f>VLOOKUP(A87, Individual_Batting___Dashboard[], 17, FALSE)</f>
        <v>0.38400000000000001</v>
      </c>
      <c r="D87">
        <f t="shared" si="8"/>
        <v>-5.6999999999999995E-2</v>
      </c>
      <c r="E87">
        <f>VLOOKUP(A87, Batting___Career[], 16, FALSE)</f>
        <v>0.36</v>
      </c>
      <c r="F87">
        <f t="shared" si="9"/>
        <v>-3.2999999999999974E-2</v>
      </c>
      <c r="H87" t="s">
        <v>50</v>
      </c>
      <c r="I87">
        <f>VLOOKUP(H87, Individual_Batting___Dashboard[[Name]:[BABIP]], 12, FALSE)</f>
        <v>0.25</v>
      </c>
      <c r="J87">
        <f>'League Batting Stats'!$L$22</f>
        <v>0.29099999999999998</v>
      </c>
      <c r="K87">
        <f t="shared" si="10"/>
        <v>-4.0999999999999981E-2</v>
      </c>
      <c r="L87">
        <f>VLOOKUP(H87, Batting___Career[[Name]:[BABIP]], 12, FALSE)</f>
        <v>0.25800000000000001</v>
      </c>
      <c r="M87">
        <f t="shared" si="11"/>
        <v>-8.0000000000000071E-3</v>
      </c>
    </row>
    <row r="88" spans="1:13" x14ac:dyDescent="0.45">
      <c r="A88" t="s">
        <v>231</v>
      </c>
      <c r="B88">
        <f>VLOOKUP(A88, Individual_Batting___Dashboard[], 16, FALSE)</f>
        <v>0.31</v>
      </c>
      <c r="C88">
        <f>VLOOKUP(A88, Individual_Batting___Dashboard[], 17, FALSE)</f>
        <v>0.29099999999999998</v>
      </c>
      <c r="D88">
        <f t="shared" si="8"/>
        <v>1.9000000000000017E-2</v>
      </c>
      <c r="E88">
        <f>VLOOKUP(A88, Batting___Career[], 16, FALSE)</f>
        <v>0.27100000000000002</v>
      </c>
      <c r="F88">
        <f t="shared" si="9"/>
        <v>3.8999999999999979E-2</v>
      </c>
      <c r="H88" t="s">
        <v>234</v>
      </c>
      <c r="I88">
        <f>VLOOKUP(H88, Individual_Batting___Dashboard[[Name]:[BABIP]], 12, FALSE)</f>
        <v>0.32</v>
      </c>
      <c r="J88">
        <f>'League Batting Stats'!$L$22</f>
        <v>0.29099999999999998</v>
      </c>
      <c r="K88">
        <f t="shared" si="10"/>
        <v>2.9000000000000026E-2</v>
      </c>
      <c r="L88">
        <f>VLOOKUP(H88, Batting___Career[[Name]:[BABIP]], 12, FALSE)</f>
        <v>0.30499999999999999</v>
      </c>
      <c r="M88">
        <f t="shared" si="11"/>
        <v>1.5000000000000013E-2</v>
      </c>
    </row>
    <row r="89" spans="1:13" x14ac:dyDescent="0.45">
      <c r="A89" t="s">
        <v>157</v>
      </c>
      <c r="B89">
        <f>VLOOKUP(A89, Individual_Batting___Dashboard[], 16, FALSE)</f>
        <v>0.315</v>
      </c>
      <c r="C89">
        <f>VLOOKUP(A89, Individual_Batting___Dashboard[], 17, FALSE)</f>
        <v>0.26500000000000001</v>
      </c>
      <c r="D89">
        <f t="shared" si="8"/>
        <v>4.9999999999999989E-2</v>
      </c>
      <c r="E89" t="e">
        <f>VLOOKUP(A89, Batting___Career[], 16, FALSE)</f>
        <v>#N/A</v>
      </c>
      <c r="F89" t="e">
        <f t="shared" si="9"/>
        <v>#N/A</v>
      </c>
      <c r="H89" t="s">
        <v>94</v>
      </c>
      <c r="I89">
        <f>VLOOKUP(H89, Individual_Batting___Dashboard[[Name]:[BABIP]], 12, FALSE)</f>
        <v>0.30399999999999999</v>
      </c>
      <c r="J89">
        <f>'League Batting Stats'!$L$22</f>
        <v>0.29099999999999998</v>
      </c>
      <c r="K89">
        <f t="shared" si="10"/>
        <v>1.3000000000000012E-2</v>
      </c>
      <c r="L89">
        <f>VLOOKUP(H89, Batting___Career[[Name]:[BABIP]], 12, FALSE)</f>
        <v>0.29199999999999998</v>
      </c>
      <c r="M89">
        <f t="shared" si="11"/>
        <v>1.2000000000000011E-2</v>
      </c>
    </row>
    <row r="90" spans="1:13" x14ac:dyDescent="0.45">
      <c r="A90" t="s">
        <v>193</v>
      </c>
      <c r="B90">
        <f>VLOOKUP(A90, Individual_Batting___Dashboard[], 16, FALSE)</f>
        <v>0.33100000000000002</v>
      </c>
      <c r="C90">
        <f>VLOOKUP(A90, Individual_Batting___Dashboard[], 17, FALSE)</f>
        <v>0.316</v>
      </c>
      <c r="D90">
        <f t="shared" si="8"/>
        <v>1.5000000000000013E-2</v>
      </c>
      <c r="E90">
        <f>VLOOKUP(A90, Batting___Career[], 16, FALSE)</f>
        <v>0.313</v>
      </c>
      <c r="F90">
        <f t="shared" si="9"/>
        <v>1.8000000000000016E-2</v>
      </c>
      <c r="H90" t="s">
        <v>96</v>
      </c>
      <c r="I90">
        <f>VLOOKUP(H90, Individual_Batting___Dashboard[[Name]:[BABIP]], 12, FALSE)</f>
        <v>0.30199999999999999</v>
      </c>
      <c r="J90">
        <f>'League Batting Stats'!$L$22</f>
        <v>0.29099999999999998</v>
      </c>
      <c r="K90">
        <f t="shared" si="10"/>
        <v>1.100000000000001E-2</v>
      </c>
      <c r="L90">
        <f>VLOOKUP(H90, Batting___Career[[Name]:[BABIP]], 12, FALSE)</f>
        <v>0.29599999999999999</v>
      </c>
      <c r="M90">
        <f t="shared" si="11"/>
        <v>6.0000000000000053E-3</v>
      </c>
    </row>
    <row r="91" spans="1:13" x14ac:dyDescent="0.45">
      <c r="A91" t="s">
        <v>196</v>
      </c>
      <c r="B91">
        <f>VLOOKUP(A91, Individual_Batting___Dashboard[], 16, FALSE)</f>
        <v>0.317</v>
      </c>
      <c r="C91">
        <f>VLOOKUP(A91, Individual_Batting___Dashboard[], 17, FALSE)</f>
        <v>0.31900000000000001</v>
      </c>
      <c r="D91">
        <f t="shared" si="8"/>
        <v>-2.0000000000000018E-3</v>
      </c>
      <c r="E91">
        <f>VLOOKUP(A91, Batting___Career[], 16, FALSE)</f>
        <v>0.35799999999999998</v>
      </c>
      <c r="F91">
        <f t="shared" si="9"/>
        <v>-4.0999999999999981E-2</v>
      </c>
      <c r="H91" t="s">
        <v>107</v>
      </c>
      <c r="I91">
        <f>VLOOKUP(H91, Individual_Batting___Dashboard[[Name]:[BABIP]], 12, FALSE)</f>
        <v>0.309</v>
      </c>
      <c r="J91">
        <f>'League Batting Stats'!$L$22</f>
        <v>0.29099999999999998</v>
      </c>
      <c r="K91">
        <f t="shared" si="10"/>
        <v>1.8000000000000016E-2</v>
      </c>
      <c r="L91">
        <f>VLOOKUP(H91, Batting___Career[[Name]:[BABIP]], 12, FALSE)</f>
        <v>0.29799999999999999</v>
      </c>
      <c r="M91">
        <f t="shared" si="11"/>
        <v>1.100000000000001E-2</v>
      </c>
    </row>
    <row r="92" spans="1:13" x14ac:dyDescent="0.45">
      <c r="A92" t="s">
        <v>87</v>
      </c>
      <c r="B92">
        <f>VLOOKUP(A92, Individual_Batting___Dashboard[], 16, FALSE)</f>
        <v>0.32800000000000001</v>
      </c>
      <c r="C92">
        <f>VLOOKUP(A92, Individual_Batting___Dashboard[], 17, FALSE)</f>
        <v>0.29799999999999999</v>
      </c>
      <c r="D92">
        <f t="shared" si="8"/>
        <v>3.0000000000000027E-2</v>
      </c>
      <c r="E92">
        <f>VLOOKUP(A92, Batting___Career[], 16, FALSE)</f>
        <v>0.34200000000000003</v>
      </c>
      <c r="F92">
        <f t="shared" si="9"/>
        <v>-1.4000000000000012E-2</v>
      </c>
      <c r="H92" t="s">
        <v>168</v>
      </c>
      <c r="I92">
        <f>VLOOKUP(H92, Individual_Batting___Dashboard[[Name]:[BABIP]], 12, FALSE)</f>
        <v>0.255</v>
      </c>
      <c r="J92">
        <f>'League Batting Stats'!$L$22</f>
        <v>0.29099999999999998</v>
      </c>
      <c r="K92">
        <f t="shared" si="10"/>
        <v>-3.5999999999999976E-2</v>
      </c>
      <c r="L92">
        <f>VLOOKUP(H92, Batting___Career[[Name]:[BABIP]], 12, FALSE)</f>
        <v>0.26900000000000002</v>
      </c>
      <c r="M92">
        <f t="shared" si="11"/>
        <v>-1.4000000000000012E-2</v>
      </c>
    </row>
    <row r="93" spans="1:13" x14ac:dyDescent="0.45">
      <c r="A93" t="s">
        <v>88</v>
      </c>
      <c r="B93">
        <f>VLOOKUP(A93, Individual_Batting___Dashboard[], 16, FALSE)</f>
        <v>0.35399999999999998</v>
      </c>
      <c r="C93">
        <f>VLOOKUP(A93, Individual_Batting___Dashboard[], 17, FALSE)</f>
        <v>0.33100000000000002</v>
      </c>
      <c r="D93">
        <f t="shared" si="8"/>
        <v>2.2999999999999965E-2</v>
      </c>
      <c r="E93">
        <f>VLOOKUP(A93, Batting___Career[], 16, FALSE)</f>
        <v>0.35499999999999998</v>
      </c>
      <c r="F93">
        <f t="shared" si="9"/>
        <v>-1.0000000000000009E-3</v>
      </c>
      <c r="H93" t="s">
        <v>101</v>
      </c>
      <c r="I93">
        <f>VLOOKUP(H93, Individual_Batting___Dashboard[[Name]:[BABIP]], 12, FALSE)</f>
        <v>0.32900000000000001</v>
      </c>
      <c r="J93">
        <f>'League Batting Stats'!$L$22</f>
        <v>0.29099999999999998</v>
      </c>
      <c r="K93">
        <f t="shared" si="10"/>
        <v>3.8000000000000034E-2</v>
      </c>
      <c r="L93">
        <f>VLOOKUP(H93, Batting___Career[[Name]:[BABIP]], 12, FALSE)</f>
        <v>0.30099999999999999</v>
      </c>
      <c r="M93">
        <f t="shared" si="11"/>
        <v>2.8000000000000025E-2</v>
      </c>
    </row>
    <row r="94" spans="1:13" x14ac:dyDescent="0.45">
      <c r="A94" t="s">
        <v>25</v>
      </c>
      <c r="B94">
        <f>VLOOKUP(A94, Individual_Batting___Dashboard[], 16, FALSE)</f>
        <v>0.32800000000000001</v>
      </c>
      <c r="C94">
        <f>VLOOKUP(A94, Individual_Batting___Dashboard[], 17, FALSE)</f>
        <v>0.38200000000000001</v>
      </c>
      <c r="D94">
        <f t="shared" si="8"/>
        <v>-5.3999999999999992E-2</v>
      </c>
      <c r="E94">
        <f>VLOOKUP(A94, Batting___Career[], 16, FALSE)</f>
        <v>0.35899999999999999</v>
      </c>
      <c r="F94">
        <f t="shared" si="9"/>
        <v>-3.0999999999999972E-2</v>
      </c>
      <c r="H94" t="s">
        <v>95</v>
      </c>
      <c r="I94">
        <f>VLOOKUP(H94, Individual_Batting___Dashboard[[Name]:[BABIP]], 12, FALSE)</f>
        <v>0.41399999999999998</v>
      </c>
      <c r="J94">
        <f>'League Batting Stats'!$L$22</f>
        <v>0.29099999999999998</v>
      </c>
      <c r="K94">
        <f t="shared" si="10"/>
        <v>0.123</v>
      </c>
      <c r="L94">
        <f>VLOOKUP(H94, Batting___Career[[Name]:[BABIP]], 12, FALSE)</f>
        <v>0.34200000000000003</v>
      </c>
      <c r="M94">
        <f t="shared" si="11"/>
        <v>7.1999999999999953E-2</v>
      </c>
    </row>
    <row r="95" spans="1:13" x14ac:dyDescent="0.45">
      <c r="A95" t="s">
        <v>214</v>
      </c>
      <c r="B95">
        <f>VLOOKUP(A95, Individual_Batting___Dashboard[], 16, FALSE)</f>
        <v>0.32100000000000001</v>
      </c>
      <c r="C95">
        <f>VLOOKUP(A95, Individual_Batting___Dashboard[], 17, FALSE)</f>
        <v>0.29599999999999999</v>
      </c>
      <c r="D95">
        <f t="shared" si="8"/>
        <v>2.5000000000000022E-2</v>
      </c>
      <c r="E95">
        <f>VLOOKUP(A95, Batting___Career[], 16, FALSE)</f>
        <v>0.313</v>
      </c>
      <c r="F95">
        <f t="shared" si="9"/>
        <v>8.0000000000000071E-3</v>
      </c>
      <c r="H95" t="s">
        <v>56</v>
      </c>
      <c r="I95">
        <f>VLOOKUP(H95, Individual_Batting___Dashboard[[Name]:[BABIP]], 12, FALSE)</f>
        <v>0.38900000000000001</v>
      </c>
      <c r="J95">
        <f>'League Batting Stats'!$L$22</f>
        <v>0.29099999999999998</v>
      </c>
      <c r="K95">
        <f t="shared" si="10"/>
        <v>9.8000000000000032E-2</v>
      </c>
      <c r="L95">
        <f>VLOOKUP(H95, Batting___Career[[Name]:[BABIP]], 12, FALSE)</f>
        <v>0.38400000000000001</v>
      </c>
      <c r="M95">
        <f t="shared" si="11"/>
        <v>5.0000000000000044E-3</v>
      </c>
    </row>
    <row r="96" spans="1:13" x14ac:dyDescent="0.45">
      <c r="A96" t="s">
        <v>64</v>
      </c>
      <c r="B96">
        <f>VLOOKUP(A96, Individual_Batting___Dashboard[], 16, FALSE)</f>
        <v>0.33500000000000002</v>
      </c>
      <c r="C96">
        <f>VLOOKUP(A96, Individual_Batting___Dashboard[], 17, FALSE)</f>
        <v>0.41599999999999998</v>
      </c>
      <c r="D96">
        <f t="shared" si="8"/>
        <v>-8.0999999999999961E-2</v>
      </c>
      <c r="E96">
        <f>VLOOKUP(A96, Batting___Career[], 16, FALSE)</f>
        <v>0.36099999999999999</v>
      </c>
      <c r="F96">
        <f t="shared" si="9"/>
        <v>-2.5999999999999968E-2</v>
      </c>
      <c r="H96" t="s">
        <v>148</v>
      </c>
      <c r="I96">
        <f>VLOOKUP(H96, Individual_Batting___Dashboard[[Name]:[BABIP]], 12, FALSE)</f>
        <v>0.32800000000000001</v>
      </c>
      <c r="J96">
        <f>'League Batting Stats'!$L$22</f>
        <v>0.29099999999999998</v>
      </c>
      <c r="K96">
        <f t="shared" si="10"/>
        <v>3.7000000000000033E-2</v>
      </c>
      <c r="L96" t="e">
        <f>VLOOKUP(H96, Batting___Career[[Name]:[BABIP]], 12, FALSE)</f>
        <v>#N/A</v>
      </c>
      <c r="M96" t="e">
        <f t="shared" si="11"/>
        <v>#N/A</v>
      </c>
    </row>
    <row r="97" spans="1:13" x14ac:dyDescent="0.45">
      <c r="A97" t="s">
        <v>217</v>
      </c>
      <c r="B97">
        <f>VLOOKUP(A97, Individual_Batting___Dashboard[], 16, FALSE)</f>
        <v>0.35699999999999998</v>
      </c>
      <c r="C97">
        <f>VLOOKUP(A97, Individual_Batting___Dashboard[], 17, FALSE)</f>
        <v>0.36799999999999999</v>
      </c>
      <c r="D97">
        <f t="shared" si="8"/>
        <v>-1.100000000000001E-2</v>
      </c>
      <c r="E97">
        <f>VLOOKUP(A97, Batting___Career[], 16, FALSE)</f>
        <v>0.31900000000000001</v>
      </c>
      <c r="F97">
        <f t="shared" si="9"/>
        <v>3.7999999999999978E-2</v>
      </c>
      <c r="H97" t="s">
        <v>114</v>
      </c>
      <c r="I97">
        <f>VLOOKUP(H97, Individual_Batting___Dashboard[[Name]:[BABIP]], 12, FALSE)</f>
        <v>0.33300000000000002</v>
      </c>
      <c r="J97">
        <f>'League Batting Stats'!$L$22</f>
        <v>0.29099999999999998</v>
      </c>
      <c r="K97">
        <f t="shared" si="10"/>
        <v>4.2000000000000037E-2</v>
      </c>
      <c r="L97">
        <f>VLOOKUP(H97, Batting___Career[[Name]:[BABIP]], 12, FALSE)</f>
        <v>0.29899999999999999</v>
      </c>
      <c r="M97">
        <f t="shared" si="11"/>
        <v>3.400000000000003E-2</v>
      </c>
    </row>
    <row r="98" spans="1:13" x14ac:dyDescent="0.45">
      <c r="A98" t="s">
        <v>216</v>
      </c>
      <c r="B98">
        <f>VLOOKUP(A98, Individual_Batting___Dashboard[], 16, FALSE)</f>
        <v>0.38600000000000001</v>
      </c>
      <c r="C98">
        <f>VLOOKUP(A98, Individual_Batting___Dashboard[], 17, FALSE)</f>
        <v>0.34699999999999998</v>
      </c>
      <c r="D98">
        <f t="shared" ref="D98:D129" si="12">B98-C98</f>
        <v>3.9000000000000035E-2</v>
      </c>
      <c r="E98">
        <f>VLOOKUP(A98, Batting___Career[], 16, FALSE)</f>
        <v>0.32100000000000001</v>
      </c>
      <c r="F98">
        <f t="shared" ref="F98:F129" si="13">B98-E98</f>
        <v>6.5000000000000002E-2</v>
      </c>
      <c r="H98" t="s">
        <v>138</v>
      </c>
      <c r="I98">
        <f>VLOOKUP(H98, Individual_Batting___Dashboard[[Name]:[BABIP]], 12, FALSE)</f>
        <v>0.24199999999999999</v>
      </c>
      <c r="J98">
        <f>'League Batting Stats'!$L$22</f>
        <v>0.29099999999999998</v>
      </c>
      <c r="K98">
        <f t="shared" ref="K98:K129" si="14">I98-J98</f>
        <v>-4.8999999999999988E-2</v>
      </c>
      <c r="L98">
        <f>VLOOKUP(H98, Batting___Career[[Name]:[BABIP]], 12, FALSE)</f>
        <v>0.28199999999999997</v>
      </c>
      <c r="M98">
        <f t="shared" ref="M98:M129" si="15">I98-L98</f>
        <v>-3.999999999999998E-2</v>
      </c>
    </row>
    <row r="99" spans="1:13" x14ac:dyDescent="0.45">
      <c r="A99" t="s">
        <v>115</v>
      </c>
      <c r="B99">
        <f>VLOOKUP(A99, Individual_Batting___Dashboard[], 16, FALSE)</f>
        <v>0.34200000000000003</v>
      </c>
      <c r="C99">
        <f>VLOOKUP(A99, Individual_Batting___Dashboard[], 17, FALSE)</f>
        <v>0.372</v>
      </c>
      <c r="D99">
        <f t="shared" si="12"/>
        <v>-2.9999999999999971E-2</v>
      </c>
      <c r="E99">
        <f>VLOOKUP(A99, Batting___Career[], 16, FALSE)</f>
        <v>0.34100000000000003</v>
      </c>
      <c r="F99">
        <f t="shared" si="13"/>
        <v>1.0000000000000009E-3</v>
      </c>
      <c r="H99" t="s">
        <v>184</v>
      </c>
      <c r="I99">
        <f>VLOOKUP(H99, Individual_Batting___Dashboard[[Name]:[BABIP]], 12, FALSE)</f>
        <v>0.28000000000000003</v>
      </c>
      <c r="J99">
        <f>'League Batting Stats'!$L$22</f>
        <v>0.29099999999999998</v>
      </c>
      <c r="K99">
        <f t="shared" si="14"/>
        <v>-1.0999999999999954E-2</v>
      </c>
      <c r="L99">
        <f>VLOOKUP(H99, Batting___Career[[Name]:[BABIP]], 12, FALSE)</f>
        <v>0.28699999999999998</v>
      </c>
      <c r="M99">
        <f t="shared" si="15"/>
        <v>-6.9999999999999507E-3</v>
      </c>
    </row>
    <row r="100" spans="1:13" x14ac:dyDescent="0.45">
      <c r="A100" t="s">
        <v>177</v>
      </c>
      <c r="B100">
        <f>VLOOKUP(A100, Individual_Batting___Dashboard[], 16, FALSE)</f>
        <v>0.34</v>
      </c>
      <c r="C100">
        <f>VLOOKUP(A100, Individual_Batting___Dashboard[], 17, FALSE)</f>
        <v>0.27700000000000002</v>
      </c>
      <c r="D100">
        <f t="shared" si="12"/>
        <v>6.3E-2</v>
      </c>
      <c r="E100">
        <f>VLOOKUP(A100, Batting___Career[], 16, FALSE)</f>
        <v>0.30099999999999999</v>
      </c>
      <c r="F100">
        <f t="shared" si="13"/>
        <v>3.9000000000000035E-2</v>
      </c>
      <c r="H100" t="s">
        <v>92</v>
      </c>
      <c r="I100">
        <f>VLOOKUP(H100, Individual_Batting___Dashboard[[Name]:[BABIP]], 12, FALSE)</f>
        <v>0.30299999999999999</v>
      </c>
      <c r="J100">
        <f>'League Batting Stats'!$L$22</f>
        <v>0.29099999999999998</v>
      </c>
      <c r="K100">
        <f t="shared" si="14"/>
        <v>1.2000000000000011E-2</v>
      </c>
      <c r="L100">
        <f>VLOOKUP(H100, Batting___Career[[Name]:[BABIP]], 12, FALSE)</f>
        <v>0.30499999999999999</v>
      </c>
      <c r="M100">
        <f t="shared" si="15"/>
        <v>-2.0000000000000018E-3</v>
      </c>
    </row>
    <row r="101" spans="1:13" x14ac:dyDescent="0.45">
      <c r="A101" t="s">
        <v>175</v>
      </c>
      <c r="B101">
        <f>VLOOKUP(A101, Individual_Batting___Dashboard[], 16, FALSE)</f>
        <v>0.33400000000000002</v>
      </c>
      <c r="C101">
        <f>VLOOKUP(A101, Individual_Batting___Dashboard[], 17, FALSE)</f>
        <v>0.35599999999999998</v>
      </c>
      <c r="D101">
        <f t="shared" si="12"/>
        <v>-2.1999999999999964E-2</v>
      </c>
      <c r="E101">
        <f>VLOOKUP(A101, Batting___Career[], 16, FALSE)</f>
        <v>0.317</v>
      </c>
      <c r="F101">
        <f t="shared" si="13"/>
        <v>1.7000000000000015E-2</v>
      </c>
      <c r="H101" t="s">
        <v>17</v>
      </c>
      <c r="I101">
        <f>VLOOKUP(H101, Individual_Batting___Dashboard[[Name]:[BABIP]], 12, FALSE)</f>
        <v>0.32100000000000001</v>
      </c>
      <c r="J101">
        <f>'League Batting Stats'!$L$22</f>
        <v>0.29099999999999998</v>
      </c>
      <c r="K101">
        <f t="shared" si="14"/>
        <v>3.0000000000000027E-2</v>
      </c>
      <c r="L101">
        <f>VLOOKUP(H101, Batting___Career[[Name]:[BABIP]], 12, FALSE)</f>
        <v>0.312</v>
      </c>
      <c r="M101">
        <f t="shared" si="15"/>
        <v>9.000000000000008E-3</v>
      </c>
    </row>
    <row r="102" spans="1:13" x14ac:dyDescent="0.45">
      <c r="A102" t="s">
        <v>154</v>
      </c>
      <c r="B102">
        <f>VLOOKUP(A102, Individual_Batting___Dashboard[], 16, FALSE)</f>
        <v>0.28399999999999997</v>
      </c>
      <c r="C102">
        <f>VLOOKUP(A102, Individual_Batting___Dashboard[], 17, FALSE)</f>
        <v>0.307</v>
      </c>
      <c r="D102">
        <f t="shared" si="12"/>
        <v>-2.300000000000002E-2</v>
      </c>
      <c r="E102">
        <f>VLOOKUP(A102, Batting___Career[], 16, FALSE)</f>
        <v>0.33400000000000002</v>
      </c>
      <c r="F102">
        <f t="shared" si="13"/>
        <v>-5.0000000000000044E-2</v>
      </c>
      <c r="H102" t="s">
        <v>113</v>
      </c>
      <c r="I102">
        <f>VLOOKUP(H102, Individual_Batting___Dashboard[[Name]:[BABIP]], 12, FALSE)</f>
        <v>0.33300000000000002</v>
      </c>
      <c r="J102">
        <f>'League Batting Stats'!$L$22</f>
        <v>0.29099999999999998</v>
      </c>
      <c r="K102">
        <f t="shared" si="14"/>
        <v>4.2000000000000037E-2</v>
      </c>
      <c r="L102">
        <f>VLOOKUP(H102, Batting___Career[[Name]:[BABIP]], 12, FALSE)</f>
        <v>0.31</v>
      </c>
      <c r="M102">
        <f t="shared" si="15"/>
        <v>2.300000000000002E-2</v>
      </c>
    </row>
    <row r="103" spans="1:13" x14ac:dyDescent="0.45">
      <c r="A103" t="s">
        <v>213</v>
      </c>
      <c r="B103">
        <f>VLOOKUP(A103, Individual_Batting___Dashboard[], 16, FALSE)</f>
        <v>0.32600000000000001</v>
      </c>
      <c r="C103">
        <f>VLOOKUP(A103, Individual_Batting___Dashboard[], 17, FALSE)</f>
        <v>0.28399999999999997</v>
      </c>
      <c r="D103">
        <f t="shared" si="12"/>
        <v>4.2000000000000037E-2</v>
      </c>
      <c r="E103">
        <f>VLOOKUP(A103, Batting___Career[], 16, FALSE)</f>
        <v>0.36399999999999999</v>
      </c>
      <c r="F103">
        <f t="shared" si="13"/>
        <v>-3.7999999999999978E-2</v>
      </c>
      <c r="H103" t="s">
        <v>59</v>
      </c>
      <c r="I103">
        <f>VLOOKUP(H103, Individual_Batting___Dashboard[[Name]:[BABIP]], 12, FALSE)</f>
        <v>0.3</v>
      </c>
      <c r="J103">
        <f>'League Batting Stats'!$L$22</f>
        <v>0.29099999999999998</v>
      </c>
      <c r="K103">
        <f t="shared" si="14"/>
        <v>9.000000000000008E-3</v>
      </c>
      <c r="L103">
        <f>VLOOKUP(H103, Batting___Career[[Name]:[BABIP]], 12, FALSE)</f>
        <v>0.25800000000000001</v>
      </c>
      <c r="M103">
        <f t="shared" si="15"/>
        <v>4.1999999999999982E-2</v>
      </c>
    </row>
    <row r="104" spans="1:13" x14ac:dyDescent="0.45">
      <c r="A104" t="s">
        <v>78</v>
      </c>
      <c r="B104">
        <f>VLOOKUP(A104, Individual_Batting___Dashboard[], 16, FALSE)</f>
        <v>0.33500000000000002</v>
      </c>
      <c r="C104">
        <f>VLOOKUP(A104, Individual_Batting___Dashboard[], 17, FALSE)</f>
        <v>0.34399999999999997</v>
      </c>
      <c r="D104">
        <f t="shared" si="12"/>
        <v>-8.9999999999999525E-3</v>
      </c>
      <c r="E104">
        <f>VLOOKUP(A104, Batting___Career[], 16, FALSE)</f>
        <v>0.38400000000000001</v>
      </c>
      <c r="F104">
        <f t="shared" si="13"/>
        <v>-4.8999999999999988E-2</v>
      </c>
      <c r="H104" t="s">
        <v>232</v>
      </c>
      <c r="I104">
        <f>VLOOKUP(H104, Individual_Batting___Dashboard[[Name]:[BABIP]], 12, FALSE)</f>
        <v>0.26200000000000001</v>
      </c>
      <c r="J104">
        <f>'League Batting Stats'!$L$22</f>
        <v>0.29099999999999998</v>
      </c>
      <c r="K104">
        <f t="shared" si="14"/>
        <v>-2.899999999999997E-2</v>
      </c>
      <c r="L104">
        <f>VLOOKUP(H104, Batting___Career[[Name]:[BABIP]], 12, FALSE)</f>
        <v>0.30099999999999999</v>
      </c>
      <c r="M104">
        <f t="shared" si="15"/>
        <v>-3.8999999999999979E-2</v>
      </c>
    </row>
    <row r="105" spans="1:13" x14ac:dyDescent="0.45">
      <c r="A105" t="s">
        <v>223</v>
      </c>
      <c r="B105">
        <f>VLOOKUP(A105, Individual_Batting___Dashboard[], 16, FALSE)</f>
        <v>0.315</v>
      </c>
      <c r="C105">
        <f>VLOOKUP(A105, Individual_Batting___Dashboard[], 17, FALSE)</f>
        <v>0.32400000000000001</v>
      </c>
      <c r="D105">
        <f t="shared" si="12"/>
        <v>-9.000000000000008E-3</v>
      </c>
      <c r="E105">
        <f>VLOOKUP(A105, Batting___Career[], 16, FALSE)</f>
        <v>0.34799999999999998</v>
      </c>
      <c r="F105">
        <f t="shared" si="13"/>
        <v>-3.2999999999999974E-2</v>
      </c>
      <c r="H105" t="s">
        <v>152</v>
      </c>
      <c r="I105">
        <f>VLOOKUP(H105, Individual_Batting___Dashboard[[Name]:[BABIP]], 12, FALSE)</f>
        <v>0.24099999999999999</v>
      </c>
      <c r="J105">
        <f>'League Batting Stats'!$L$22</f>
        <v>0.29099999999999998</v>
      </c>
      <c r="K105">
        <f t="shared" si="14"/>
        <v>-4.9999999999999989E-2</v>
      </c>
      <c r="L105">
        <f>VLOOKUP(H105, Batting___Career[[Name]:[BABIP]], 12, FALSE)</f>
        <v>0.25800000000000001</v>
      </c>
      <c r="M105">
        <f t="shared" si="15"/>
        <v>-1.7000000000000015E-2</v>
      </c>
    </row>
    <row r="106" spans="1:13" x14ac:dyDescent="0.45">
      <c r="A106" t="s">
        <v>47</v>
      </c>
      <c r="B106">
        <f>VLOOKUP(A106, Individual_Batting___Dashboard[], 16, FALSE)</f>
        <v>0.30599999999999999</v>
      </c>
      <c r="C106">
        <f>VLOOKUP(A106, Individual_Batting___Dashboard[], 17, FALSE)</f>
        <v>0.33900000000000002</v>
      </c>
      <c r="D106">
        <f t="shared" si="12"/>
        <v>-3.3000000000000029E-2</v>
      </c>
      <c r="E106">
        <f>VLOOKUP(A106, Batting___Career[], 16, FALSE)</f>
        <v>0.40600000000000003</v>
      </c>
      <c r="F106">
        <f t="shared" si="13"/>
        <v>-0.10000000000000003</v>
      </c>
      <c r="H106" t="s">
        <v>158</v>
      </c>
      <c r="I106">
        <f>VLOOKUP(H106, Individual_Batting___Dashboard[[Name]:[BABIP]], 12, FALSE)</f>
        <v>0.35799999999999998</v>
      </c>
      <c r="J106">
        <f>'League Batting Stats'!$L$22</f>
        <v>0.29099999999999998</v>
      </c>
      <c r="K106">
        <f t="shared" si="14"/>
        <v>6.7000000000000004E-2</v>
      </c>
      <c r="L106">
        <f>VLOOKUP(H106, Batting___Career[[Name]:[BABIP]], 12, FALSE)</f>
        <v>0.34399999999999997</v>
      </c>
      <c r="M106">
        <f t="shared" si="15"/>
        <v>1.4000000000000012E-2</v>
      </c>
    </row>
    <row r="107" spans="1:13" x14ac:dyDescent="0.45">
      <c r="A107" t="s">
        <v>230</v>
      </c>
      <c r="B107">
        <f>VLOOKUP(A107, Individual_Batting___Dashboard[], 16, FALSE)</f>
        <v>0.33</v>
      </c>
      <c r="C107">
        <f>VLOOKUP(A107, Individual_Batting___Dashboard[], 17, FALSE)</f>
        <v>0.32500000000000001</v>
      </c>
      <c r="D107">
        <f t="shared" si="12"/>
        <v>5.0000000000000044E-3</v>
      </c>
      <c r="E107">
        <f>VLOOKUP(A107, Batting___Career[], 16, FALSE)</f>
        <v>0.31</v>
      </c>
      <c r="F107">
        <f t="shared" si="13"/>
        <v>2.0000000000000018E-2</v>
      </c>
      <c r="H107" t="s">
        <v>124</v>
      </c>
      <c r="I107">
        <f>VLOOKUP(H107, Individual_Batting___Dashboard[[Name]:[BABIP]], 12, FALSE)</f>
        <v>0.28299999999999997</v>
      </c>
      <c r="J107">
        <f>'League Batting Stats'!$L$22</f>
        <v>0.29099999999999998</v>
      </c>
      <c r="K107">
        <f t="shared" si="14"/>
        <v>-8.0000000000000071E-3</v>
      </c>
      <c r="L107" t="e">
        <f>VLOOKUP(H107, Batting___Career[[Name]:[BABIP]], 12, FALSE)</f>
        <v>#N/A</v>
      </c>
      <c r="M107" t="e">
        <f t="shared" si="15"/>
        <v>#N/A</v>
      </c>
    </row>
    <row r="108" spans="1:13" x14ac:dyDescent="0.45">
      <c r="A108" t="s">
        <v>113</v>
      </c>
      <c r="B108">
        <f>VLOOKUP(A108, Individual_Batting___Dashboard[], 16, FALSE)</f>
        <v>0.315</v>
      </c>
      <c r="C108">
        <f>VLOOKUP(A108, Individual_Batting___Dashboard[], 17, FALSE)</f>
        <v>0.315</v>
      </c>
      <c r="D108">
        <f t="shared" si="12"/>
        <v>0</v>
      </c>
      <c r="E108">
        <f>VLOOKUP(A108, Batting___Career[], 16, FALSE)</f>
        <v>0.32300000000000001</v>
      </c>
      <c r="F108">
        <f t="shared" si="13"/>
        <v>-8.0000000000000071E-3</v>
      </c>
      <c r="H108" t="s">
        <v>87</v>
      </c>
      <c r="I108">
        <f>VLOOKUP(H108, Individual_Batting___Dashboard[[Name]:[BABIP]], 12, FALSE)</f>
        <v>0.309</v>
      </c>
      <c r="J108">
        <f>'League Batting Stats'!$L$22</f>
        <v>0.29099999999999998</v>
      </c>
      <c r="K108">
        <f t="shared" si="14"/>
        <v>1.8000000000000016E-2</v>
      </c>
      <c r="L108">
        <f>VLOOKUP(H108, Batting___Career[[Name]:[BABIP]], 12, FALSE)</f>
        <v>0.315</v>
      </c>
      <c r="M108">
        <f t="shared" si="15"/>
        <v>-6.0000000000000053E-3</v>
      </c>
    </row>
    <row r="109" spans="1:13" x14ac:dyDescent="0.45">
      <c r="A109" t="s">
        <v>59</v>
      </c>
      <c r="B109">
        <f>VLOOKUP(A109, Individual_Batting___Dashboard[], 16, FALSE)</f>
        <v>0.36399999999999999</v>
      </c>
      <c r="C109">
        <f>VLOOKUP(A109, Individual_Batting___Dashboard[], 17, FALSE)</f>
        <v>0.32600000000000001</v>
      </c>
      <c r="D109">
        <f t="shared" si="12"/>
        <v>3.7999999999999978E-2</v>
      </c>
      <c r="E109">
        <f>VLOOKUP(A109, Batting___Career[], 16, FALSE)</f>
        <v>0.318</v>
      </c>
      <c r="F109">
        <f t="shared" si="13"/>
        <v>4.5999999999999985E-2</v>
      </c>
      <c r="H109" t="s">
        <v>146</v>
      </c>
      <c r="I109">
        <f>VLOOKUP(H109, Individual_Batting___Dashboard[[Name]:[BABIP]], 12, FALSE)</f>
        <v>0.26300000000000001</v>
      </c>
      <c r="J109">
        <f>'League Batting Stats'!$L$22</f>
        <v>0.29099999999999998</v>
      </c>
      <c r="K109">
        <f t="shared" si="14"/>
        <v>-2.7999999999999969E-2</v>
      </c>
      <c r="L109">
        <f>VLOOKUP(H109, Batting___Career[[Name]:[BABIP]], 12, FALSE)</f>
        <v>0.28799999999999998</v>
      </c>
      <c r="M109">
        <f t="shared" si="15"/>
        <v>-2.4999999999999967E-2</v>
      </c>
    </row>
    <row r="110" spans="1:13" x14ac:dyDescent="0.45">
      <c r="A110" t="s">
        <v>101</v>
      </c>
      <c r="B110">
        <f>VLOOKUP(A110, Individual_Batting___Dashboard[], 16, FALSE)</f>
        <v>0.33300000000000002</v>
      </c>
      <c r="C110">
        <f>VLOOKUP(A110, Individual_Batting___Dashboard[], 17, FALSE)</f>
        <v>0.379</v>
      </c>
      <c r="D110">
        <f t="shared" si="12"/>
        <v>-4.5999999999999985E-2</v>
      </c>
      <c r="E110">
        <f>VLOOKUP(A110, Batting___Career[], 16, FALSE)</f>
        <v>0.35099999999999998</v>
      </c>
      <c r="F110">
        <f t="shared" si="13"/>
        <v>-1.799999999999996E-2</v>
      </c>
      <c r="H110" t="s">
        <v>221</v>
      </c>
      <c r="I110">
        <f>VLOOKUP(H110, Individual_Batting___Dashboard[[Name]:[BABIP]], 12, FALSE)</f>
        <v>0.29699999999999999</v>
      </c>
      <c r="J110">
        <f>'League Batting Stats'!$L$22</f>
        <v>0.29099999999999998</v>
      </c>
      <c r="K110">
        <f t="shared" si="14"/>
        <v>6.0000000000000053E-3</v>
      </c>
      <c r="L110">
        <f>VLOOKUP(H110, Batting___Career[[Name]:[BABIP]], 12, FALSE)</f>
        <v>0.3</v>
      </c>
      <c r="M110">
        <f t="shared" si="15"/>
        <v>-3.0000000000000027E-3</v>
      </c>
    </row>
    <row r="111" spans="1:13" x14ac:dyDescent="0.45">
      <c r="A111" t="s">
        <v>199</v>
      </c>
      <c r="B111">
        <f>VLOOKUP(A111, Individual_Batting___Dashboard[], 16, FALSE)</f>
        <v>0.29399999999999998</v>
      </c>
      <c r="C111">
        <f>VLOOKUP(A111, Individual_Batting___Dashboard[], 17, FALSE)</f>
        <v>0.33500000000000002</v>
      </c>
      <c r="D111">
        <f t="shared" si="12"/>
        <v>-4.1000000000000036E-2</v>
      </c>
      <c r="E111">
        <f>VLOOKUP(A111, Batting___Career[], 16, FALSE)</f>
        <v>0.35699999999999998</v>
      </c>
      <c r="F111">
        <f t="shared" si="13"/>
        <v>-6.3E-2</v>
      </c>
      <c r="H111" t="s">
        <v>88</v>
      </c>
      <c r="I111">
        <f>VLOOKUP(H111, Individual_Batting___Dashboard[[Name]:[BABIP]], 12, FALSE)</f>
        <v>0.36099999999999999</v>
      </c>
      <c r="J111">
        <f>'League Batting Stats'!$L$22</f>
        <v>0.29099999999999998</v>
      </c>
      <c r="K111">
        <f t="shared" si="14"/>
        <v>7.0000000000000007E-2</v>
      </c>
      <c r="L111">
        <f>VLOOKUP(H111, Batting___Career[[Name]:[BABIP]], 12, FALSE)</f>
        <v>0.34699999999999998</v>
      </c>
      <c r="M111">
        <f t="shared" si="15"/>
        <v>1.4000000000000012E-2</v>
      </c>
    </row>
    <row r="112" spans="1:13" x14ac:dyDescent="0.45">
      <c r="A112" t="s">
        <v>52</v>
      </c>
      <c r="B112">
        <f>VLOOKUP(A112, Individual_Batting___Dashboard[], 16, FALSE)</f>
        <v>0.30299999999999999</v>
      </c>
      <c r="C112">
        <f>VLOOKUP(A112, Individual_Batting___Dashboard[], 17, FALSE)</f>
        <v>0.379</v>
      </c>
      <c r="D112">
        <f t="shared" si="12"/>
        <v>-7.6000000000000012E-2</v>
      </c>
      <c r="E112">
        <f>VLOOKUP(A112, Batting___Career[], 16, FALSE)</f>
        <v>0.33200000000000002</v>
      </c>
      <c r="F112">
        <f t="shared" si="13"/>
        <v>-2.9000000000000026E-2</v>
      </c>
      <c r="H112" t="s">
        <v>112</v>
      </c>
      <c r="I112">
        <f>VLOOKUP(H112, Individual_Batting___Dashboard[[Name]:[BABIP]], 12, FALSE)</f>
        <v>0.28100000000000003</v>
      </c>
      <c r="J112">
        <f>'League Batting Stats'!$L$22</f>
        <v>0.29099999999999998</v>
      </c>
      <c r="K112">
        <f t="shared" si="14"/>
        <v>-9.9999999999999534E-3</v>
      </c>
      <c r="L112">
        <f>VLOOKUP(H112, Batting___Career[[Name]:[BABIP]], 12, FALSE)</f>
        <v>0.28100000000000003</v>
      </c>
      <c r="M112">
        <f t="shared" si="15"/>
        <v>0</v>
      </c>
    </row>
    <row r="113" spans="1:13" x14ac:dyDescent="0.45">
      <c r="A113" t="s">
        <v>207</v>
      </c>
      <c r="B113">
        <f>VLOOKUP(A113, Individual_Batting___Dashboard[], 16, FALSE)</f>
        <v>0.32800000000000001</v>
      </c>
      <c r="C113">
        <f>VLOOKUP(A113, Individual_Batting___Dashboard[], 17, FALSE)</f>
        <v>0.313</v>
      </c>
      <c r="D113">
        <f t="shared" si="12"/>
        <v>1.5000000000000013E-2</v>
      </c>
      <c r="E113" t="e">
        <f>VLOOKUP(A113, Batting___Career[], 16, FALSE)</f>
        <v>#N/A</v>
      </c>
      <c r="F113" t="e">
        <f t="shared" si="13"/>
        <v>#N/A</v>
      </c>
      <c r="H113" t="s">
        <v>67</v>
      </c>
      <c r="I113">
        <f>VLOOKUP(H113, Individual_Batting___Dashboard[[Name]:[BABIP]], 12, FALSE)</f>
        <v>0.25</v>
      </c>
      <c r="J113">
        <f>'League Batting Stats'!$L$22</f>
        <v>0.29099999999999998</v>
      </c>
      <c r="K113">
        <f t="shared" si="14"/>
        <v>-4.0999999999999981E-2</v>
      </c>
      <c r="L113">
        <f>VLOOKUP(H113, Batting___Career[[Name]:[BABIP]], 12, FALSE)</f>
        <v>0.307</v>
      </c>
      <c r="M113">
        <f t="shared" si="15"/>
        <v>-5.6999999999999995E-2</v>
      </c>
    </row>
    <row r="114" spans="1:13" x14ac:dyDescent="0.45">
      <c r="A114" t="s">
        <v>127</v>
      </c>
      <c r="B114" t="e">
        <f>VLOOKUP(A114, Individual_Batting___Dashboard[], 16, FALSE)</f>
        <v>#N/A</v>
      </c>
      <c r="C114" t="e">
        <f>VLOOKUP(A114, Individual_Batting___Dashboard[], 17, FALSE)</f>
        <v>#N/A</v>
      </c>
      <c r="D114" t="e">
        <f t="shared" si="12"/>
        <v>#N/A</v>
      </c>
      <c r="E114" t="e">
        <f>VLOOKUP(A114, Batting___Career[], 16, FALSE)</f>
        <v>#N/A</v>
      </c>
      <c r="F114" t="e">
        <f t="shared" si="13"/>
        <v>#N/A</v>
      </c>
      <c r="H114" t="s">
        <v>186</v>
      </c>
      <c r="I114" t="e">
        <f>VLOOKUP(H114, Individual_Batting___Dashboard[[Name]:[BABIP]], 12, FALSE)</f>
        <v>#N/A</v>
      </c>
      <c r="J114">
        <f>'League Batting Stats'!$L$22</f>
        <v>0.29099999999999998</v>
      </c>
      <c r="K114" t="e">
        <f t="shared" si="14"/>
        <v>#N/A</v>
      </c>
      <c r="L114">
        <f>VLOOKUP(H114, Batting___Career[[Name]:[BABIP]], 12, FALSE)</f>
        <v>0.27300000000000002</v>
      </c>
      <c r="M114" t="e">
        <f t="shared" si="15"/>
        <v>#N/A</v>
      </c>
    </row>
    <row r="115" spans="1:13" x14ac:dyDescent="0.45">
      <c r="A115" t="s">
        <v>98</v>
      </c>
      <c r="B115">
        <f>VLOOKUP(A115, Individual_Batting___Dashboard[], 16, FALSE)</f>
        <v>0.27400000000000002</v>
      </c>
      <c r="C115">
        <f>VLOOKUP(A115, Individual_Batting___Dashboard[], 17, FALSE)</f>
        <v>0.34</v>
      </c>
      <c r="D115">
        <f t="shared" si="12"/>
        <v>-6.6000000000000003E-2</v>
      </c>
      <c r="E115">
        <f>VLOOKUP(A115, Batting___Career[], 16, FALSE)</f>
        <v>0.28999999999999998</v>
      </c>
      <c r="F115">
        <f t="shared" si="13"/>
        <v>-1.5999999999999959E-2</v>
      </c>
      <c r="H115" t="s">
        <v>180</v>
      </c>
      <c r="I115">
        <f>VLOOKUP(H115, Individual_Batting___Dashboard[[Name]:[BABIP]], 12, FALSE)</f>
        <v>0.27400000000000002</v>
      </c>
      <c r="J115">
        <f>'League Batting Stats'!$L$22</f>
        <v>0.29099999999999998</v>
      </c>
      <c r="K115">
        <f t="shared" si="14"/>
        <v>-1.699999999999996E-2</v>
      </c>
      <c r="L115">
        <f>VLOOKUP(H115, Batting___Career[[Name]:[BABIP]], 12, FALSE)</f>
        <v>0.30199999999999999</v>
      </c>
      <c r="M115">
        <f t="shared" si="15"/>
        <v>-2.7999999999999969E-2</v>
      </c>
    </row>
    <row r="116" spans="1:13" x14ac:dyDescent="0.45">
      <c r="A116" t="s">
        <v>149</v>
      </c>
      <c r="B116">
        <f>VLOOKUP(A116, Individual_Batting___Dashboard[], 16, FALSE)</f>
        <v>0.30499999999999999</v>
      </c>
      <c r="C116">
        <f>VLOOKUP(A116, Individual_Batting___Dashboard[], 17, FALSE)</f>
        <v>0.33400000000000002</v>
      </c>
      <c r="D116">
        <f t="shared" si="12"/>
        <v>-2.9000000000000026E-2</v>
      </c>
      <c r="E116">
        <f>VLOOKUP(A116, Batting___Career[], 16, FALSE)</f>
        <v>0.316</v>
      </c>
      <c r="F116">
        <f t="shared" si="13"/>
        <v>-1.100000000000001E-2</v>
      </c>
      <c r="H116" t="s">
        <v>205</v>
      </c>
      <c r="I116">
        <f>VLOOKUP(H116, Individual_Batting___Dashboard[[Name]:[BABIP]], 12, FALSE)</f>
        <v>0.318</v>
      </c>
      <c r="J116">
        <f>'League Batting Stats'!$L$22</f>
        <v>0.29099999999999998</v>
      </c>
      <c r="K116">
        <f t="shared" si="14"/>
        <v>2.7000000000000024E-2</v>
      </c>
      <c r="L116">
        <f>VLOOKUP(H116, Batting___Career[[Name]:[BABIP]], 12, FALSE)</f>
        <v>0.32700000000000001</v>
      </c>
      <c r="M116">
        <f t="shared" si="15"/>
        <v>-9.000000000000008E-3</v>
      </c>
    </row>
    <row r="117" spans="1:13" x14ac:dyDescent="0.45">
      <c r="A117" t="s">
        <v>218</v>
      </c>
      <c r="B117">
        <f>VLOOKUP(A117, Individual_Batting___Dashboard[], 16, FALSE)</f>
        <v>0.33200000000000002</v>
      </c>
      <c r="C117">
        <f>VLOOKUP(A117, Individual_Batting___Dashboard[], 17, FALSE)</f>
        <v>0.33800000000000002</v>
      </c>
      <c r="D117">
        <f t="shared" si="12"/>
        <v>-6.0000000000000053E-3</v>
      </c>
      <c r="E117">
        <f>VLOOKUP(A117, Batting___Career[], 16, FALSE)</f>
        <v>0.34599999999999997</v>
      </c>
      <c r="F117">
        <f t="shared" si="13"/>
        <v>-1.3999999999999957E-2</v>
      </c>
      <c r="H117" t="s">
        <v>216</v>
      </c>
      <c r="I117">
        <f>VLOOKUP(H117, Individual_Batting___Dashboard[[Name]:[BABIP]], 12, FALSE)</f>
        <v>0.32700000000000001</v>
      </c>
      <c r="J117">
        <f>'League Batting Stats'!$L$22</f>
        <v>0.29099999999999998</v>
      </c>
      <c r="K117">
        <f t="shared" si="14"/>
        <v>3.6000000000000032E-2</v>
      </c>
      <c r="L117">
        <f>VLOOKUP(H117, Batting___Career[[Name]:[BABIP]], 12, FALSE)</f>
        <v>0.32100000000000001</v>
      </c>
      <c r="M117">
        <f t="shared" si="15"/>
        <v>6.0000000000000053E-3</v>
      </c>
    </row>
    <row r="118" spans="1:13" x14ac:dyDescent="0.45">
      <c r="A118" t="s">
        <v>142</v>
      </c>
      <c r="B118">
        <f>VLOOKUP(A118, Individual_Batting___Dashboard[], 16, FALSE)</f>
        <v>0.29899999999999999</v>
      </c>
      <c r="C118">
        <f>VLOOKUP(A118, Individual_Batting___Dashboard[], 17, FALSE)</f>
        <v>0.29799999999999999</v>
      </c>
      <c r="D118">
        <f t="shared" si="12"/>
        <v>1.0000000000000009E-3</v>
      </c>
      <c r="E118">
        <f>VLOOKUP(A118, Batting___Career[], 16, FALSE)</f>
        <v>0.35499999999999998</v>
      </c>
      <c r="F118">
        <f t="shared" si="13"/>
        <v>-5.5999999999999994E-2</v>
      </c>
      <c r="H118" t="s">
        <v>129</v>
      </c>
      <c r="I118">
        <f>VLOOKUP(H118, Individual_Batting___Dashboard[[Name]:[BABIP]], 12, FALSE)</f>
        <v>0.28100000000000003</v>
      </c>
      <c r="J118">
        <f>'League Batting Stats'!$L$22</f>
        <v>0.29099999999999998</v>
      </c>
      <c r="K118">
        <f t="shared" si="14"/>
        <v>-9.9999999999999534E-3</v>
      </c>
      <c r="L118">
        <f>VLOOKUP(H118, Batting___Career[[Name]:[BABIP]], 12, FALSE)</f>
        <v>0.3</v>
      </c>
      <c r="M118">
        <f t="shared" si="15"/>
        <v>-1.8999999999999961E-2</v>
      </c>
    </row>
    <row r="119" spans="1:13" x14ac:dyDescent="0.45">
      <c r="A119" t="s">
        <v>138</v>
      </c>
      <c r="B119">
        <f>VLOOKUP(A119, Individual_Batting___Dashboard[], 16, FALSE)</f>
        <v>0.27200000000000002</v>
      </c>
      <c r="C119">
        <f>VLOOKUP(A119, Individual_Batting___Dashboard[], 17, FALSE)</f>
        <v>0.29899999999999999</v>
      </c>
      <c r="D119">
        <f t="shared" si="12"/>
        <v>-2.6999999999999968E-2</v>
      </c>
      <c r="E119">
        <f>VLOOKUP(A119, Batting___Career[], 16, FALSE)</f>
        <v>0.36599999999999999</v>
      </c>
      <c r="F119">
        <f t="shared" si="13"/>
        <v>-9.3999999999999972E-2</v>
      </c>
      <c r="H119" t="s">
        <v>149</v>
      </c>
      <c r="I119">
        <f>VLOOKUP(H119, Individual_Batting___Dashboard[[Name]:[BABIP]], 12, FALSE)</f>
        <v>0.29599999999999999</v>
      </c>
      <c r="J119">
        <f>'League Batting Stats'!$L$22</f>
        <v>0.29099999999999998</v>
      </c>
      <c r="K119">
        <f t="shared" si="14"/>
        <v>5.0000000000000044E-3</v>
      </c>
      <c r="L119">
        <f>VLOOKUP(H119, Batting___Career[[Name]:[BABIP]], 12, FALSE)</f>
        <v>0.311</v>
      </c>
      <c r="M119">
        <f t="shared" si="15"/>
        <v>-1.5000000000000013E-2</v>
      </c>
    </row>
    <row r="120" spans="1:13" x14ac:dyDescent="0.45">
      <c r="A120" t="s">
        <v>187</v>
      </c>
      <c r="B120">
        <f>VLOOKUP(A120, Individual_Batting___Dashboard[], 16, FALSE)</f>
        <v>0.308</v>
      </c>
      <c r="C120">
        <f>VLOOKUP(A120, Individual_Batting___Dashboard[], 17, FALSE)</f>
        <v>0.31900000000000001</v>
      </c>
      <c r="D120">
        <f t="shared" si="12"/>
        <v>-1.100000000000001E-2</v>
      </c>
      <c r="E120">
        <f>VLOOKUP(A120, Batting___Career[], 16, FALSE)</f>
        <v>0.28599999999999998</v>
      </c>
      <c r="F120">
        <f t="shared" si="13"/>
        <v>2.200000000000002E-2</v>
      </c>
      <c r="H120" t="s">
        <v>69</v>
      </c>
      <c r="I120">
        <f>VLOOKUP(H120, Individual_Batting___Dashboard[[Name]:[BABIP]], 12, FALSE)</f>
        <v>0.28799999999999998</v>
      </c>
      <c r="J120">
        <f>'League Batting Stats'!$L$22</f>
        <v>0.29099999999999998</v>
      </c>
      <c r="K120">
        <f t="shared" si="14"/>
        <v>-3.0000000000000027E-3</v>
      </c>
      <c r="L120">
        <f>VLOOKUP(H120, Batting___Career[[Name]:[BABIP]], 12, FALSE)</f>
        <v>0.28399999999999997</v>
      </c>
      <c r="M120">
        <f t="shared" si="15"/>
        <v>4.0000000000000036E-3</v>
      </c>
    </row>
    <row r="121" spans="1:13" x14ac:dyDescent="0.45">
      <c r="A121" t="s">
        <v>84</v>
      </c>
      <c r="B121">
        <f>VLOOKUP(A121, Individual_Batting___Dashboard[], 16, FALSE)</f>
        <v>0.32500000000000001</v>
      </c>
      <c r="C121">
        <f>VLOOKUP(A121, Individual_Batting___Dashboard[], 17, FALSE)</f>
        <v>0.32600000000000001</v>
      </c>
      <c r="D121">
        <f t="shared" si="12"/>
        <v>-1.0000000000000009E-3</v>
      </c>
      <c r="E121" t="e">
        <f>VLOOKUP(A121, Batting___Career[], 16, FALSE)</f>
        <v>#N/A</v>
      </c>
      <c r="F121" t="e">
        <f t="shared" si="13"/>
        <v>#N/A</v>
      </c>
      <c r="H121" t="s">
        <v>217</v>
      </c>
      <c r="I121">
        <f>VLOOKUP(H121, Individual_Batting___Dashboard[[Name]:[BABIP]], 12, FALSE)</f>
        <v>0.33300000000000002</v>
      </c>
      <c r="J121">
        <f>'League Batting Stats'!$L$22</f>
        <v>0.29099999999999998</v>
      </c>
      <c r="K121">
        <f t="shared" si="14"/>
        <v>4.2000000000000037E-2</v>
      </c>
      <c r="L121">
        <f>VLOOKUP(H121, Batting___Career[[Name]:[BABIP]], 12, FALSE)</f>
        <v>0.311</v>
      </c>
      <c r="M121">
        <f t="shared" si="15"/>
        <v>2.200000000000002E-2</v>
      </c>
    </row>
    <row r="122" spans="1:13" x14ac:dyDescent="0.45">
      <c r="A122" t="s">
        <v>233</v>
      </c>
      <c r="B122">
        <f>VLOOKUP(A122, Individual_Batting___Dashboard[], 16, FALSE)</f>
        <v>0.28799999999999998</v>
      </c>
      <c r="C122">
        <f>VLOOKUP(A122, Individual_Batting___Dashboard[], 17, FALSE)</f>
        <v>0.32800000000000001</v>
      </c>
      <c r="D122">
        <f t="shared" si="12"/>
        <v>-4.0000000000000036E-2</v>
      </c>
      <c r="E122">
        <f>VLOOKUP(A122, Batting___Career[], 16, FALSE)</f>
        <v>0.35899999999999999</v>
      </c>
      <c r="F122">
        <f t="shared" si="13"/>
        <v>-7.1000000000000008E-2</v>
      </c>
      <c r="H122" t="s">
        <v>225</v>
      </c>
      <c r="I122">
        <f>VLOOKUP(H122, Individual_Batting___Dashboard[[Name]:[BABIP]], 12, FALSE)</f>
        <v>0.255</v>
      </c>
      <c r="J122">
        <f>'League Batting Stats'!$L$22</f>
        <v>0.29099999999999998</v>
      </c>
      <c r="K122">
        <f t="shared" si="14"/>
        <v>-3.5999999999999976E-2</v>
      </c>
      <c r="L122">
        <f>VLOOKUP(H122, Batting___Career[[Name]:[BABIP]], 12, FALSE)</f>
        <v>0.29399999999999998</v>
      </c>
      <c r="M122">
        <f t="shared" si="15"/>
        <v>-3.8999999999999979E-2</v>
      </c>
    </row>
    <row r="123" spans="1:13" x14ac:dyDescent="0.45">
      <c r="A123" t="s">
        <v>125</v>
      </c>
      <c r="B123">
        <f>VLOOKUP(A123, Individual_Batting___Dashboard[], 16, FALSE)</f>
        <v>0.311</v>
      </c>
      <c r="C123">
        <f>VLOOKUP(A123, Individual_Batting___Dashboard[], 17, FALSE)</f>
        <v>0.30499999999999999</v>
      </c>
      <c r="D123">
        <f t="shared" si="12"/>
        <v>6.0000000000000053E-3</v>
      </c>
      <c r="E123">
        <f>VLOOKUP(A123, Batting___Career[], 16, FALSE)</f>
        <v>0.33600000000000002</v>
      </c>
      <c r="F123">
        <f t="shared" si="13"/>
        <v>-2.5000000000000022E-2</v>
      </c>
      <c r="H123" t="s">
        <v>166</v>
      </c>
      <c r="I123">
        <f>VLOOKUP(H123, Individual_Batting___Dashboard[[Name]:[BABIP]], 12, FALSE)</f>
        <v>0.28100000000000003</v>
      </c>
      <c r="J123">
        <f>'League Batting Stats'!$L$22</f>
        <v>0.29099999999999998</v>
      </c>
      <c r="K123">
        <f t="shared" si="14"/>
        <v>-9.9999999999999534E-3</v>
      </c>
      <c r="L123">
        <f>VLOOKUP(H123, Batting___Career[[Name]:[BABIP]], 12, FALSE)</f>
        <v>0.3</v>
      </c>
      <c r="M123">
        <f t="shared" si="15"/>
        <v>-1.8999999999999961E-2</v>
      </c>
    </row>
    <row r="124" spans="1:13" x14ac:dyDescent="0.45">
      <c r="A124" t="s">
        <v>209</v>
      </c>
      <c r="B124">
        <f>VLOOKUP(A124, Individual_Batting___Dashboard[], 16, FALSE)</f>
        <v>0.28799999999999998</v>
      </c>
      <c r="C124">
        <f>VLOOKUP(A124, Individual_Batting___Dashboard[], 17, FALSE)</f>
        <v>0.31900000000000001</v>
      </c>
      <c r="D124">
        <f t="shared" si="12"/>
        <v>-3.1000000000000028E-2</v>
      </c>
      <c r="E124">
        <f>VLOOKUP(A124, Batting___Career[], 16, FALSE)</f>
        <v>0.33300000000000002</v>
      </c>
      <c r="F124">
        <f t="shared" si="13"/>
        <v>-4.500000000000004E-2</v>
      </c>
      <c r="H124" t="s">
        <v>115</v>
      </c>
      <c r="I124">
        <f>VLOOKUP(H124, Individual_Batting___Dashboard[[Name]:[BABIP]], 12, FALSE)</f>
        <v>0.32300000000000001</v>
      </c>
      <c r="J124">
        <f>'League Batting Stats'!$L$22</f>
        <v>0.29099999999999998</v>
      </c>
      <c r="K124">
        <f t="shared" si="14"/>
        <v>3.2000000000000028E-2</v>
      </c>
      <c r="L124">
        <f>VLOOKUP(H124, Batting___Career[[Name]:[BABIP]], 12, FALSE)</f>
        <v>0.34100000000000003</v>
      </c>
      <c r="M124">
        <f t="shared" si="15"/>
        <v>-1.8000000000000016E-2</v>
      </c>
    </row>
    <row r="125" spans="1:13" x14ac:dyDescent="0.45">
      <c r="A125" t="s">
        <v>145</v>
      </c>
      <c r="B125" t="e">
        <f>VLOOKUP(A125, Individual_Batting___Dashboard[], 16, FALSE)</f>
        <v>#N/A</v>
      </c>
      <c r="C125" t="e">
        <f>VLOOKUP(A125, Individual_Batting___Dashboard[], 17, FALSE)</f>
        <v>#N/A</v>
      </c>
      <c r="D125" t="e">
        <f t="shared" si="12"/>
        <v>#N/A</v>
      </c>
      <c r="E125" t="e">
        <f>VLOOKUP(A125, Batting___Career[], 16, FALSE)</f>
        <v>#N/A</v>
      </c>
      <c r="F125" t="e">
        <f t="shared" si="13"/>
        <v>#N/A</v>
      </c>
      <c r="H125" t="s">
        <v>100</v>
      </c>
      <c r="I125">
        <f>VLOOKUP(H125, Individual_Batting___Dashboard[[Name]:[BABIP]], 12, FALSE)</f>
        <v>0.246</v>
      </c>
      <c r="J125">
        <f>'League Batting Stats'!$L$22</f>
        <v>0.29099999999999998</v>
      </c>
      <c r="K125">
        <f t="shared" si="14"/>
        <v>-4.4999999999999984E-2</v>
      </c>
      <c r="L125">
        <f>VLOOKUP(H125, Batting___Career[[Name]:[BABIP]], 12, FALSE)</f>
        <v>0.27500000000000002</v>
      </c>
      <c r="M125">
        <f t="shared" si="15"/>
        <v>-2.9000000000000026E-2</v>
      </c>
    </row>
    <row r="126" spans="1:13" x14ac:dyDescent="0.45">
      <c r="A126" t="s">
        <v>220</v>
      </c>
      <c r="B126">
        <f>VLOOKUP(A126, Individual_Batting___Dashboard[], 16, FALSE)</f>
        <v>0.30499999999999999</v>
      </c>
      <c r="C126">
        <f>VLOOKUP(A126, Individual_Batting___Dashboard[], 17, FALSE)</f>
        <v>0.28599999999999998</v>
      </c>
      <c r="D126">
        <f t="shared" si="12"/>
        <v>1.9000000000000017E-2</v>
      </c>
      <c r="E126" t="e">
        <f>VLOOKUP(A126, Batting___Career[], 16, FALSE)</f>
        <v>#N/A</v>
      </c>
      <c r="F126" t="e">
        <f t="shared" si="13"/>
        <v>#N/A</v>
      </c>
      <c r="H126" t="s">
        <v>82</v>
      </c>
      <c r="I126">
        <f>VLOOKUP(H126, Individual_Batting___Dashboard[[Name]:[BABIP]], 12, FALSE)</f>
        <v>0.255</v>
      </c>
      <c r="J126">
        <f>'League Batting Stats'!$L$22</f>
        <v>0.29099999999999998</v>
      </c>
      <c r="K126">
        <f t="shared" si="14"/>
        <v>-3.5999999999999976E-2</v>
      </c>
      <c r="L126">
        <f>VLOOKUP(H126, Batting___Career[[Name]:[BABIP]], 12, FALSE)</f>
        <v>0.28399999999999997</v>
      </c>
      <c r="M126">
        <f t="shared" si="15"/>
        <v>-2.899999999999997E-2</v>
      </c>
    </row>
    <row r="127" spans="1:13" x14ac:dyDescent="0.45">
      <c r="A127" t="s">
        <v>204</v>
      </c>
      <c r="B127">
        <f>VLOOKUP(A127, Individual_Batting___Dashboard[], 16, FALSE)</f>
        <v>0.27400000000000002</v>
      </c>
      <c r="C127">
        <f>VLOOKUP(A127, Individual_Batting___Dashboard[], 17, FALSE)</f>
        <v>0.28899999999999998</v>
      </c>
      <c r="D127">
        <f t="shared" si="12"/>
        <v>-1.4999999999999958E-2</v>
      </c>
      <c r="E127" t="e">
        <f>VLOOKUP(A127, Batting___Career[], 16, FALSE)</f>
        <v>#N/A</v>
      </c>
      <c r="F127" t="e">
        <f t="shared" si="13"/>
        <v>#N/A</v>
      </c>
      <c r="H127" t="s">
        <v>151</v>
      </c>
      <c r="I127">
        <f>VLOOKUP(H127, Individual_Batting___Dashboard[[Name]:[BABIP]], 12, FALSE)</f>
        <v>0.22900000000000001</v>
      </c>
      <c r="J127">
        <f>'League Batting Stats'!$L$22</f>
        <v>0.29099999999999998</v>
      </c>
      <c r="K127">
        <f t="shared" si="14"/>
        <v>-6.1999999999999972E-2</v>
      </c>
      <c r="L127">
        <f>VLOOKUP(H127, Batting___Career[[Name]:[BABIP]], 12, FALSE)</f>
        <v>0.27200000000000002</v>
      </c>
      <c r="M127">
        <f t="shared" si="15"/>
        <v>-4.300000000000001E-2</v>
      </c>
    </row>
    <row r="128" spans="1:13" x14ac:dyDescent="0.45">
      <c r="A128" t="s">
        <v>206</v>
      </c>
      <c r="B128">
        <f>VLOOKUP(A128, Individual_Batting___Dashboard[], 16, FALSE)</f>
        <v>0.30399999999999999</v>
      </c>
      <c r="C128">
        <f>VLOOKUP(A128, Individual_Batting___Dashboard[], 17, FALSE)</f>
        <v>0.27800000000000002</v>
      </c>
      <c r="D128">
        <f t="shared" si="12"/>
        <v>2.5999999999999968E-2</v>
      </c>
      <c r="E128">
        <f>VLOOKUP(A128, Batting___Career[], 16, FALSE)</f>
        <v>0.30599999999999999</v>
      </c>
      <c r="F128">
        <f t="shared" si="13"/>
        <v>-2.0000000000000018E-3</v>
      </c>
      <c r="H128" t="s">
        <v>126</v>
      </c>
      <c r="I128">
        <f>VLOOKUP(H128, Individual_Batting___Dashboard[[Name]:[BABIP]], 12, FALSE)</f>
        <v>0.25700000000000001</v>
      </c>
      <c r="J128">
        <f>'League Batting Stats'!$L$22</f>
        <v>0.29099999999999998</v>
      </c>
      <c r="K128">
        <f t="shared" si="14"/>
        <v>-3.3999999999999975E-2</v>
      </c>
      <c r="L128">
        <f>VLOOKUP(H128, Batting___Career[[Name]:[BABIP]], 12, FALSE)</f>
        <v>0.32400000000000001</v>
      </c>
      <c r="M128">
        <f t="shared" si="15"/>
        <v>-6.7000000000000004E-2</v>
      </c>
    </row>
    <row r="129" spans="1:13" x14ac:dyDescent="0.45">
      <c r="A129" t="s">
        <v>180</v>
      </c>
      <c r="B129">
        <f>VLOOKUP(A129, Individual_Batting___Dashboard[], 16, FALSE)</f>
        <v>0.27700000000000002</v>
      </c>
      <c r="C129">
        <f>VLOOKUP(A129, Individual_Batting___Dashboard[], 17, FALSE)</f>
        <v>0.25700000000000001</v>
      </c>
      <c r="D129">
        <f t="shared" si="12"/>
        <v>2.0000000000000018E-2</v>
      </c>
      <c r="E129">
        <f>VLOOKUP(A129, Batting___Career[], 16, FALSE)</f>
        <v>0.313</v>
      </c>
      <c r="F129">
        <f t="shared" si="13"/>
        <v>-3.5999999999999976E-2</v>
      </c>
      <c r="H129" t="s">
        <v>174</v>
      </c>
      <c r="I129" t="e">
        <f>VLOOKUP(H129, Individual_Batting___Dashboard[[Name]:[BABIP]], 12, FALSE)</f>
        <v>#N/A</v>
      </c>
      <c r="J129">
        <f>'League Batting Stats'!$L$22</f>
        <v>0.29099999999999998</v>
      </c>
      <c r="K129" t="e">
        <f t="shared" si="14"/>
        <v>#N/A</v>
      </c>
      <c r="L129">
        <f>VLOOKUP(H129, Batting___Career[[Name]:[BABIP]], 12, FALSE)</f>
        <v>0.311</v>
      </c>
      <c r="M129" t="e">
        <f t="shared" si="15"/>
        <v>#N/A</v>
      </c>
    </row>
    <row r="130" spans="1:13" x14ac:dyDescent="0.45">
      <c r="A130" t="s">
        <v>165</v>
      </c>
      <c r="B130">
        <f>VLOOKUP(A130, Individual_Batting___Dashboard[], 16, FALSE)</f>
        <v>0.28999999999999998</v>
      </c>
      <c r="C130">
        <f>VLOOKUP(A130, Individual_Batting___Dashboard[], 17, FALSE)</f>
        <v>0.25600000000000001</v>
      </c>
      <c r="D130">
        <f t="shared" ref="D130:D161" si="16">B130-C130</f>
        <v>3.3999999999999975E-2</v>
      </c>
      <c r="E130">
        <f>VLOOKUP(A130, Batting___Career[], 16, FALSE)</f>
        <v>0.35099999999999998</v>
      </c>
      <c r="F130">
        <f t="shared" ref="F130:F161" si="17">B130-E130</f>
        <v>-6.0999999999999999E-2</v>
      </c>
      <c r="H130" t="s">
        <v>139</v>
      </c>
      <c r="I130">
        <f>VLOOKUP(H130, Individual_Batting___Dashboard[[Name]:[BABIP]], 12, FALSE)</f>
        <v>0.27700000000000002</v>
      </c>
      <c r="J130">
        <f>'League Batting Stats'!$L$22</f>
        <v>0.29099999999999998</v>
      </c>
      <c r="K130">
        <f t="shared" ref="K130:K161" si="18">I130-J130</f>
        <v>-1.3999999999999957E-2</v>
      </c>
      <c r="L130">
        <f>VLOOKUP(H130, Batting___Career[[Name]:[BABIP]], 12, FALSE)</f>
        <v>0.29499999999999998</v>
      </c>
      <c r="M130">
        <f t="shared" ref="M130:M161" si="19">I130-L130</f>
        <v>-1.799999999999996E-2</v>
      </c>
    </row>
    <row r="131" spans="1:13" x14ac:dyDescent="0.45">
      <c r="A131" t="s">
        <v>90</v>
      </c>
      <c r="B131">
        <f>VLOOKUP(A131, Individual_Batting___Dashboard[], 16, FALSE)</f>
        <v>0.29399999999999998</v>
      </c>
      <c r="C131">
        <f>VLOOKUP(A131, Individual_Batting___Dashboard[], 17, FALSE)</f>
        <v>0.3</v>
      </c>
      <c r="D131">
        <f t="shared" si="16"/>
        <v>-6.0000000000000053E-3</v>
      </c>
      <c r="E131">
        <f>VLOOKUP(A131, Batting___Career[], 16, FALSE)</f>
        <v>0.34</v>
      </c>
      <c r="F131">
        <f t="shared" si="17"/>
        <v>-4.6000000000000041E-2</v>
      </c>
      <c r="H131" t="s">
        <v>223</v>
      </c>
      <c r="I131">
        <f>VLOOKUP(H131, Individual_Batting___Dashboard[[Name]:[BABIP]], 12, FALSE)</f>
        <v>0.30599999999999999</v>
      </c>
      <c r="J131">
        <f>'League Batting Stats'!$L$22</f>
        <v>0.29099999999999998</v>
      </c>
      <c r="K131">
        <f t="shared" si="18"/>
        <v>1.5000000000000013E-2</v>
      </c>
      <c r="L131">
        <f>VLOOKUP(H131, Batting___Career[[Name]:[BABIP]], 12, FALSE)</f>
        <v>0.34200000000000003</v>
      </c>
      <c r="M131">
        <f t="shared" si="19"/>
        <v>-3.6000000000000032E-2</v>
      </c>
    </row>
    <row r="132" spans="1:13" x14ac:dyDescent="0.45">
      <c r="A132" t="s">
        <v>221</v>
      </c>
      <c r="B132">
        <f>VLOOKUP(A132, Individual_Batting___Dashboard[], 16, FALSE)</f>
        <v>0.31</v>
      </c>
      <c r="C132">
        <f>VLOOKUP(A132, Individual_Batting___Dashboard[], 17, FALSE)</f>
        <v>0.28000000000000003</v>
      </c>
      <c r="D132">
        <f t="shared" si="16"/>
        <v>2.9999999999999971E-2</v>
      </c>
      <c r="E132">
        <f>VLOOKUP(A132, Batting___Career[], 16, FALSE)</f>
        <v>0.315</v>
      </c>
      <c r="F132">
        <f t="shared" si="17"/>
        <v>-5.0000000000000044E-3</v>
      </c>
      <c r="H132" t="s">
        <v>141</v>
      </c>
      <c r="I132">
        <f>VLOOKUP(H132, Individual_Batting___Dashboard[[Name]:[BABIP]], 12, FALSE)</f>
        <v>0.28299999999999997</v>
      </c>
      <c r="J132">
        <f>'League Batting Stats'!$L$22</f>
        <v>0.29099999999999998</v>
      </c>
      <c r="K132">
        <f t="shared" si="18"/>
        <v>-8.0000000000000071E-3</v>
      </c>
      <c r="L132">
        <f>VLOOKUP(H132, Batting___Career[[Name]:[BABIP]], 12, FALSE)</f>
        <v>0.32</v>
      </c>
      <c r="M132">
        <f t="shared" si="19"/>
        <v>-3.7000000000000033E-2</v>
      </c>
    </row>
    <row r="133" spans="1:13" x14ac:dyDescent="0.45">
      <c r="A133" t="s">
        <v>99</v>
      </c>
      <c r="B133">
        <f>VLOOKUP(A133, Individual_Batting___Dashboard[], 16, FALSE)</f>
        <v>0.25900000000000001</v>
      </c>
      <c r="C133">
        <f>VLOOKUP(A133, Individual_Batting___Dashboard[], 17, FALSE)</f>
        <v>0.30399999999999999</v>
      </c>
      <c r="D133">
        <f t="shared" si="16"/>
        <v>-4.4999999999999984E-2</v>
      </c>
      <c r="E133">
        <f>VLOOKUP(A133, Batting___Career[], 16, FALSE)</f>
        <v>0.315</v>
      </c>
      <c r="F133">
        <f t="shared" si="17"/>
        <v>-5.5999999999999994E-2</v>
      </c>
      <c r="H133" t="s">
        <v>208</v>
      </c>
      <c r="I133">
        <f>VLOOKUP(H133, Individual_Batting___Dashboard[[Name]:[BABIP]], 12, FALSE)</f>
        <v>0.23799999999999999</v>
      </c>
      <c r="J133">
        <f>'League Batting Stats'!$L$22</f>
        <v>0.29099999999999998</v>
      </c>
      <c r="K133">
        <f t="shared" si="18"/>
        <v>-5.2999999999999992E-2</v>
      </c>
      <c r="L133">
        <f>VLOOKUP(H133, Batting___Career[[Name]:[BABIP]], 12, FALSE)</f>
        <v>0.29299999999999998</v>
      </c>
      <c r="M133">
        <f t="shared" si="19"/>
        <v>-5.4999999999999993E-2</v>
      </c>
    </row>
    <row r="134" spans="1:13" x14ac:dyDescent="0.45">
      <c r="A134" t="s">
        <v>183</v>
      </c>
      <c r="B134">
        <f>VLOOKUP(A134, Individual_Batting___Dashboard[], 16, FALSE)</f>
        <v>0.28599999999999998</v>
      </c>
      <c r="C134">
        <f>VLOOKUP(A134, Individual_Batting___Dashboard[], 17, FALSE)</f>
        <v>0.28599999999999998</v>
      </c>
      <c r="D134">
        <f t="shared" si="16"/>
        <v>0</v>
      </c>
      <c r="E134">
        <f>VLOOKUP(A134, Batting___Career[], 16, FALSE)</f>
        <v>0.35899999999999999</v>
      </c>
      <c r="F134">
        <f t="shared" si="17"/>
        <v>-7.3000000000000009E-2</v>
      </c>
      <c r="H134" t="s">
        <v>103</v>
      </c>
      <c r="I134">
        <f>VLOOKUP(H134, Individual_Batting___Dashboard[[Name]:[BABIP]], 12, FALSE)</f>
        <v>0.245</v>
      </c>
      <c r="J134">
        <f>'League Batting Stats'!$L$22</f>
        <v>0.29099999999999998</v>
      </c>
      <c r="K134">
        <f t="shared" si="18"/>
        <v>-4.5999999999999985E-2</v>
      </c>
      <c r="L134">
        <f>VLOOKUP(H134, Batting___Career[[Name]:[BABIP]], 12, FALSE)</f>
        <v>0.28999999999999998</v>
      </c>
      <c r="M134">
        <f t="shared" si="19"/>
        <v>-4.4999999999999984E-2</v>
      </c>
    </row>
    <row r="135" spans="1:13" x14ac:dyDescent="0.45">
      <c r="A135" t="s">
        <v>225</v>
      </c>
      <c r="B135">
        <f>VLOOKUP(A135, Individual_Batting___Dashboard[], 16, FALSE)</f>
        <v>0.26700000000000002</v>
      </c>
      <c r="C135">
        <f>VLOOKUP(A135, Individual_Batting___Dashboard[], 17, FALSE)</f>
        <v>0.29099999999999998</v>
      </c>
      <c r="D135">
        <f t="shared" si="16"/>
        <v>-2.3999999999999966E-2</v>
      </c>
      <c r="E135">
        <f>VLOOKUP(A135, Batting___Career[], 16, FALSE)</f>
        <v>0.30599999999999999</v>
      </c>
      <c r="F135">
        <f t="shared" si="17"/>
        <v>-3.8999999999999979E-2</v>
      </c>
      <c r="H135" t="s">
        <v>109</v>
      </c>
      <c r="I135">
        <f>VLOOKUP(H135, Individual_Batting___Dashboard[[Name]:[BABIP]], 12, FALSE)</f>
        <v>0.28899999999999998</v>
      </c>
      <c r="J135">
        <f>'League Batting Stats'!$L$22</f>
        <v>0.29099999999999998</v>
      </c>
      <c r="K135">
        <f t="shared" si="18"/>
        <v>-2.0000000000000018E-3</v>
      </c>
      <c r="L135">
        <f>VLOOKUP(H135, Batting___Career[[Name]:[BABIP]], 12, FALSE)</f>
        <v>0.35899999999999999</v>
      </c>
      <c r="M135">
        <f t="shared" si="19"/>
        <v>-7.0000000000000007E-2</v>
      </c>
    </row>
    <row r="136" spans="1:13" x14ac:dyDescent="0.45">
      <c r="A136" t="s">
        <v>43</v>
      </c>
      <c r="B136">
        <f>VLOOKUP(A136, Individual_Batting___Dashboard[], 16, FALSE)</f>
        <v>0.309</v>
      </c>
      <c r="C136">
        <f>VLOOKUP(A136, Individual_Batting___Dashboard[], 17, FALSE)</f>
        <v>0.33100000000000002</v>
      </c>
      <c r="D136">
        <f t="shared" si="16"/>
        <v>-2.200000000000002E-2</v>
      </c>
      <c r="E136">
        <f>VLOOKUP(A136, Batting___Career[], 16, FALSE)</f>
        <v>0.33800000000000002</v>
      </c>
      <c r="F136">
        <f t="shared" si="17"/>
        <v>-2.9000000000000026E-2</v>
      </c>
      <c r="H136" t="s">
        <v>161</v>
      </c>
      <c r="I136">
        <f>VLOOKUP(H136, Individual_Batting___Dashboard[[Name]:[BABIP]], 12, FALSE)</f>
        <v>0.26700000000000002</v>
      </c>
      <c r="J136">
        <f>'League Batting Stats'!$L$22</f>
        <v>0.29099999999999998</v>
      </c>
      <c r="K136">
        <f t="shared" si="18"/>
        <v>-2.3999999999999966E-2</v>
      </c>
      <c r="L136">
        <f>VLOOKUP(H136, Batting___Career[[Name]:[BABIP]], 12, FALSE)</f>
        <v>0.309</v>
      </c>
      <c r="M136">
        <f t="shared" si="19"/>
        <v>-4.1999999999999982E-2</v>
      </c>
    </row>
    <row r="137" spans="1:13" x14ac:dyDescent="0.45">
      <c r="A137" t="s">
        <v>171</v>
      </c>
      <c r="B137">
        <f>VLOOKUP(A137, Individual_Batting___Dashboard[], 16, FALSE)</f>
        <v>0.33200000000000002</v>
      </c>
      <c r="C137">
        <f>VLOOKUP(A137, Individual_Batting___Dashboard[], 17, FALSE)</f>
        <v>0.29699999999999999</v>
      </c>
      <c r="D137">
        <f t="shared" si="16"/>
        <v>3.5000000000000031E-2</v>
      </c>
      <c r="E137">
        <f>VLOOKUP(A137, Batting___Career[], 16, FALSE)</f>
        <v>0.32600000000000001</v>
      </c>
      <c r="F137">
        <f t="shared" si="17"/>
        <v>6.0000000000000053E-3</v>
      </c>
      <c r="H137" t="s">
        <v>48</v>
      </c>
      <c r="I137">
        <f>VLOOKUP(H137, Individual_Batting___Dashboard[[Name]:[BABIP]], 12, FALSE)</f>
        <v>0.28799999999999998</v>
      </c>
      <c r="J137">
        <f>'League Batting Stats'!$L$22</f>
        <v>0.29099999999999998</v>
      </c>
      <c r="K137">
        <f t="shared" si="18"/>
        <v>-3.0000000000000027E-3</v>
      </c>
      <c r="L137">
        <f>VLOOKUP(H137, Batting___Career[[Name]:[BABIP]], 12, FALSE)</f>
        <v>0.32100000000000001</v>
      </c>
      <c r="M137">
        <f t="shared" si="19"/>
        <v>-3.3000000000000029E-2</v>
      </c>
    </row>
    <row r="138" spans="1:13" x14ac:dyDescent="0.45">
      <c r="A138" t="s">
        <v>73</v>
      </c>
      <c r="B138">
        <f>VLOOKUP(A138, Individual_Batting___Dashboard[], 16, FALSE)</f>
        <v>0.27900000000000003</v>
      </c>
      <c r="C138">
        <f>VLOOKUP(A138, Individual_Batting___Dashboard[], 17, FALSE)</f>
        <v>0.34200000000000003</v>
      </c>
      <c r="D138">
        <f t="shared" si="16"/>
        <v>-6.3E-2</v>
      </c>
      <c r="E138">
        <f>VLOOKUP(A138, Batting___Career[], 16, FALSE)</f>
        <v>0.32900000000000001</v>
      </c>
      <c r="F138">
        <f t="shared" si="17"/>
        <v>-4.9999999999999989E-2</v>
      </c>
      <c r="H138" t="s">
        <v>159</v>
      </c>
      <c r="I138">
        <f>VLOOKUP(H138, Individual_Batting___Dashboard[[Name]:[BABIP]], 12, FALSE)</f>
        <v>0.24399999999999999</v>
      </c>
      <c r="J138">
        <f>'League Batting Stats'!$L$22</f>
        <v>0.29099999999999998</v>
      </c>
      <c r="K138">
        <f t="shared" si="18"/>
        <v>-4.6999999999999986E-2</v>
      </c>
      <c r="L138">
        <f>VLOOKUP(H138, Batting___Career[[Name]:[BABIP]], 12, FALSE)</f>
        <v>0.28100000000000003</v>
      </c>
      <c r="M138">
        <f t="shared" si="19"/>
        <v>-3.7000000000000033E-2</v>
      </c>
    </row>
    <row r="139" spans="1:13" x14ac:dyDescent="0.45">
      <c r="A139" t="s">
        <v>200</v>
      </c>
      <c r="B139">
        <f>VLOOKUP(A139, Individual_Batting___Dashboard[], 16, FALSE)</f>
        <v>0.26800000000000002</v>
      </c>
      <c r="C139">
        <f>VLOOKUP(A139, Individual_Batting___Dashboard[], 17, FALSE)</f>
        <v>0.28599999999999998</v>
      </c>
      <c r="D139">
        <f t="shared" si="16"/>
        <v>-1.799999999999996E-2</v>
      </c>
      <c r="E139" t="e">
        <f>VLOOKUP(A139, Batting___Career[], 16, FALSE)</f>
        <v>#N/A</v>
      </c>
      <c r="F139" t="e">
        <f t="shared" si="17"/>
        <v>#N/A</v>
      </c>
      <c r="H139" t="s">
        <v>193</v>
      </c>
      <c r="I139">
        <f>VLOOKUP(H139, Individual_Batting___Dashboard[[Name]:[BABIP]], 12, FALSE)</f>
        <v>0.24199999999999999</v>
      </c>
      <c r="J139">
        <f>'League Batting Stats'!$L$22</f>
        <v>0.29099999999999998</v>
      </c>
      <c r="K139">
        <f t="shared" si="18"/>
        <v>-4.8999999999999988E-2</v>
      </c>
      <c r="L139">
        <f>VLOOKUP(H139, Batting___Career[[Name]:[BABIP]], 12, FALSE)</f>
        <v>0.28399999999999997</v>
      </c>
      <c r="M139">
        <f t="shared" si="19"/>
        <v>-4.1999999999999982E-2</v>
      </c>
    </row>
    <row r="140" spans="1:13" x14ac:dyDescent="0.45">
      <c r="A140" t="s">
        <v>36</v>
      </c>
      <c r="B140" t="e">
        <f>VLOOKUP(A140, Individual_Batting___Dashboard[], 16, FALSE)</f>
        <v>#N/A</v>
      </c>
      <c r="C140" t="e">
        <f>VLOOKUP(A140, Individual_Batting___Dashboard[], 17, FALSE)</f>
        <v>#N/A</v>
      </c>
      <c r="D140" t="e">
        <f t="shared" si="16"/>
        <v>#N/A</v>
      </c>
      <c r="E140" t="e">
        <f>VLOOKUP(A140, Batting___Career[], 16, FALSE)</f>
        <v>#N/A</v>
      </c>
      <c r="F140" t="e">
        <f t="shared" si="17"/>
        <v>#N/A</v>
      </c>
      <c r="H140" t="s">
        <v>196</v>
      </c>
      <c r="I140">
        <f>VLOOKUP(H140, Individual_Batting___Dashboard[[Name]:[BABIP]], 12, FALSE)</f>
        <v>0.27300000000000002</v>
      </c>
      <c r="J140">
        <f>'League Batting Stats'!$L$22</f>
        <v>0.29099999999999998</v>
      </c>
      <c r="K140">
        <f t="shared" si="18"/>
        <v>-1.799999999999996E-2</v>
      </c>
      <c r="L140">
        <f>VLOOKUP(H140, Batting___Career[[Name]:[BABIP]], 12, FALSE)</f>
        <v>0.32800000000000001</v>
      </c>
      <c r="M140">
        <f t="shared" si="19"/>
        <v>-5.4999999999999993E-2</v>
      </c>
    </row>
    <row r="141" spans="1:13" x14ac:dyDescent="0.45">
      <c r="A141" t="s">
        <v>77</v>
      </c>
      <c r="B141">
        <f>VLOOKUP(A141, Individual_Batting___Dashboard[], 16, FALSE)</f>
        <v>0.26900000000000002</v>
      </c>
      <c r="C141">
        <f>VLOOKUP(A141, Individual_Batting___Dashboard[], 17, FALSE)</f>
        <v>0.313</v>
      </c>
      <c r="D141">
        <f t="shared" si="16"/>
        <v>-4.3999999999999984E-2</v>
      </c>
      <c r="E141">
        <f>VLOOKUP(A141, Batting___Career[], 16, FALSE)</f>
        <v>0.29899999999999999</v>
      </c>
      <c r="F141">
        <f t="shared" si="17"/>
        <v>-2.9999999999999971E-2</v>
      </c>
      <c r="H141" t="s">
        <v>156</v>
      </c>
      <c r="I141" t="e">
        <f>VLOOKUP(H141, Individual_Batting___Dashboard[[Name]:[BABIP]], 12, FALSE)</f>
        <v>#N/A</v>
      </c>
      <c r="J141">
        <f>'League Batting Stats'!$L$22</f>
        <v>0.29099999999999998</v>
      </c>
      <c r="K141" t="e">
        <f t="shared" si="18"/>
        <v>#N/A</v>
      </c>
      <c r="L141">
        <f>VLOOKUP(H141, Batting___Career[[Name]:[BABIP]], 12, FALSE)</f>
        <v>0.27500000000000002</v>
      </c>
      <c r="M141" t="e">
        <f t="shared" si="19"/>
        <v>#N/A</v>
      </c>
    </row>
    <row r="142" spans="1:13" x14ac:dyDescent="0.45">
      <c r="A142" t="s">
        <v>159</v>
      </c>
      <c r="B142">
        <f>VLOOKUP(A142, Individual_Batting___Dashboard[], 16, FALSE)</f>
        <v>0.28100000000000003</v>
      </c>
      <c r="C142">
        <f>VLOOKUP(A142, Individual_Batting___Dashboard[], 17, FALSE)</f>
        <v>0.26400000000000001</v>
      </c>
      <c r="D142">
        <f t="shared" si="16"/>
        <v>1.7000000000000015E-2</v>
      </c>
      <c r="E142">
        <f>VLOOKUP(A142, Batting___Career[], 16, FALSE)</f>
        <v>0.35799999999999998</v>
      </c>
      <c r="F142">
        <f t="shared" si="17"/>
        <v>-7.6999999999999957E-2</v>
      </c>
      <c r="H142" t="s">
        <v>155</v>
      </c>
      <c r="I142">
        <f>VLOOKUP(H142, Individual_Batting___Dashboard[[Name]:[BABIP]], 12, FALSE)</f>
        <v>0.25600000000000001</v>
      </c>
      <c r="J142">
        <f>'League Batting Stats'!$L$22</f>
        <v>0.29099999999999998</v>
      </c>
      <c r="K142">
        <f t="shared" si="18"/>
        <v>-3.4999999999999976E-2</v>
      </c>
      <c r="L142">
        <f>VLOOKUP(H142, Batting___Career[[Name]:[BABIP]], 12, FALSE)</f>
        <v>0.26600000000000001</v>
      </c>
      <c r="M142">
        <f t="shared" si="19"/>
        <v>-1.0000000000000009E-2</v>
      </c>
    </row>
    <row r="143" spans="1:13" x14ac:dyDescent="0.45">
      <c r="A143" t="s">
        <v>144</v>
      </c>
      <c r="B143">
        <f>VLOOKUP(A143, Individual_Batting___Dashboard[], 16, FALSE)</f>
        <v>0.309</v>
      </c>
      <c r="C143">
        <f>VLOOKUP(A143, Individual_Batting___Dashboard[], 17, FALSE)</f>
        <v>0.29699999999999999</v>
      </c>
      <c r="D143">
        <f t="shared" si="16"/>
        <v>1.2000000000000011E-2</v>
      </c>
      <c r="E143">
        <f>VLOOKUP(A143, Batting___Career[], 16, FALSE)</f>
        <v>0.34499999999999997</v>
      </c>
      <c r="F143">
        <f t="shared" si="17"/>
        <v>-3.5999999999999976E-2</v>
      </c>
      <c r="H143" t="s">
        <v>179</v>
      </c>
      <c r="I143">
        <f>VLOOKUP(H143, Individual_Batting___Dashboard[[Name]:[BABIP]], 12, FALSE)</f>
        <v>0.27500000000000002</v>
      </c>
      <c r="J143">
        <f>'League Batting Stats'!$L$22</f>
        <v>0.29099999999999998</v>
      </c>
      <c r="K143">
        <f t="shared" si="18"/>
        <v>-1.5999999999999959E-2</v>
      </c>
      <c r="L143">
        <f>VLOOKUP(H143, Batting___Career[[Name]:[BABIP]], 12, FALSE)</f>
        <v>0.29599999999999999</v>
      </c>
      <c r="M143">
        <f t="shared" si="19"/>
        <v>-2.0999999999999963E-2</v>
      </c>
    </row>
    <row r="144" spans="1:13" x14ac:dyDescent="0.45">
      <c r="A144" t="s">
        <v>208</v>
      </c>
      <c r="B144">
        <f>VLOOKUP(A144, Individual_Batting___Dashboard[], 16, FALSE)</f>
        <v>0.249</v>
      </c>
      <c r="C144">
        <f>VLOOKUP(A144, Individual_Batting___Dashboard[], 17, FALSE)</f>
        <v>0.28499999999999998</v>
      </c>
      <c r="D144">
        <f t="shared" si="16"/>
        <v>-3.5999999999999976E-2</v>
      </c>
      <c r="E144">
        <f>VLOOKUP(A144, Batting___Career[], 16, FALSE)</f>
        <v>0.32500000000000001</v>
      </c>
      <c r="F144">
        <f t="shared" si="17"/>
        <v>-7.6000000000000012E-2</v>
      </c>
      <c r="H144" t="s">
        <v>160</v>
      </c>
      <c r="I144">
        <f>VLOOKUP(H144, Individual_Batting___Dashboard[[Name]:[BABIP]], 12, FALSE)</f>
        <v>0.30399999999999999</v>
      </c>
      <c r="J144">
        <f>'League Batting Stats'!$L$22</f>
        <v>0.29099999999999998</v>
      </c>
      <c r="K144">
        <f t="shared" si="18"/>
        <v>1.3000000000000012E-2</v>
      </c>
      <c r="L144">
        <f>VLOOKUP(H144, Batting___Career[[Name]:[BABIP]], 12, FALSE)</f>
        <v>0.36399999999999999</v>
      </c>
      <c r="M144">
        <f t="shared" si="19"/>
        <v>-0.06</v>
      </c>
    </row>
    <row r="145" spans="1:13" x14ac:dyDescent="0.45">
      <c r="A145" t="s">
        <v>141</v>
      </c>
      <c r="B145">
        <f>VLOOKUP(A145, Individual_Batting___Dashboard[], 16, FALSE)</f>
        <v>0.27</v>
      </c>
      <c r="C145">
        <f>VLOOKUP(A145, Individual_Batting___Dashboard[], 17, FALSE)</f>
        <v>0.27900000000000003</v>
      </c>
      <c r="D145">
        <f t="shared" si="16"/>
        <v>-9.000000000000008E-3</v>
      </c>
      <c r="E145">
        <f>VLOOKUP(A145, Batting___Career[], 16, FALSE)</f>
        <v>0.33700000000000002</v>
      </c>
      <c r="F145">
        <f t="shared" si="17"/>
        <v>-6.7000000000000004E-2</v>
      </c>
      <c r="H145" t="s">
        <v>125</v>
      </c>
      <c r="I145">
        <f>VLOOKUP(H145, Individual_Batting___Dashboard[[Name]:[BABIP]], 12, FALSE)</f>
        <v>0.23100000000000001</v>
      </c>
      <c r="J145">
        <f>'League Batting Stats'!$L$22</f>
        <v>0.29099999999999998</v>
      </c>
      <c r="K145">
        <f t="shared" si="18"/>
        <v>-5.999999999999997E-2</v>
      </c>
      <c r="L145">
        <f>VLOOKUP(H145, Batting___Career[[Name]:[BABIP]], 12, FALSE)</f>
        <v>0.25600000000000001</v>
      </c>
      <c r="M145">
        <f t="shared" si="19"/>
        <v>-2.4999999999999994E-2</v>
      </c>
    </row>
    <row r="146" spans="1:13" x14ac:dyDescent="0.45">
      <c r="A146" t="s">
        <v>39</v>
      </c>
      <c r="B146">
        <f>VLOOKUP(A146, Individual_Batting___Dashboard[], 16, FALSE)</f>
        <v>0.26100000000000001</v>
      </c>
      <c r="C146">
        <f>VLOOKUP(A146, Individual_Batting___Dashboard[], 17, FALSE)</f>
        <v>0.26</v>
      </c>
      <c r="D146">
        <f t="shared" si="16"/>
        <v>1.0000000000000009E-3</v>
      </c>
      <c r="E146">
        <f>VLOOKUP(A146, Batting___Career[], 16, FALSE)</f>
        <v>0.313</v>
      </c>
      <c r="F146">
        <f t="shared" si="17"/>
        <v>-5.1999999999999991E-2</v>
      </c>
      <c r="H146" t="s">
        <v>133</v>
      </c>
      <c r="I146">
        <f>VLOOKUP(H146, Individual_Batting___Dashboard[[Name]:[BABIP]], 12, FALSE)</f>
        <v>0.22900000000000001</v>
      </c>
      <c r="J146">
        <f>'League Batting Stats'!$L$22</f>
        <v>0.29099999999999998</v>
      </c>
      <c r="K146">
        <f t="shared" si="18"/>
        <v>-6.1999999999999972E-2</v>
      </c>
      <c r="L146">
        <f>VLOOKUP(H146, Batting___Career[[Name]:[BABIP]], 12, FALSE)</f>
        <v>0.28999999999999998</v>
      </c>
      <c r="M146">
        <f t="shared" si="19"/>
        <v>-6.0999999999999971E-2</v>
      </c>
    </row>
    <row r="147" spans="1:13" x14ac:dyDescent="0.45">
      <c r="A147" t="s">
        <v>163</v>
      </c>
      <c r="B147">
        <f>VLOOKUP(A147, Individual_Batting___Dashboard[], 16, FALSE)</f>
        <v>0.27900000000000003</v>
      </c>
      <c r="C147">
        <f>VLOOKUP(A147, Individual_Batting___Dashboard[], 17, FALSE)</f>
        <v>0.30299999999999999</v>
      </c>
      <c r="D147">
        <f t="shared" si="16"/>
        <v>-2.3999999999999966E-2</v>
      </c>
      <c r="E147" t="e">
        <f>VLOOKUP(A147, Batting___Career[], 16, FALSE)</f>
        <v>#N/A</v>
      </c>
      <c r="F147" t="e">
        <f t="shared" si="17"/>
        <v>#N/A</v>
      </c>
      <c r="H147" t="s">
        <v>90</v>
      </c>
      <c r="I147">
        <f>VLOOKUP(H147, Individual_Batting___Dashboard[[Name]:[BABIP]], 12, FALSE)</f>
        <v>0.222</v>
      </c>
      <c r="J147">
        <f>'League Batting Stats'!$L$22</f>
        <v>0.29099999999999998</v>
      </c>
      <c r="K147">
        <f t="shared" si="18"/>
        <v>-6.8999999999999978E-2</v>
      </c>
      <c r="L147">
        <f>VLOOKUP(H147, Batting___Career[[Name]:[BABIP]], 12, FALSE)</f>
        <v>0.28599999999999998</v>
      </c>
      <c r="M147">
        <f t="shared" si="19"/>
        <v>-6.3999999999999974E-2</v>
      </c>
    </row>
    <row r="148" spans="1:13" x14ac:dyDescent="0.45">
      <c r="A148" t="s">
        <v>179</v>
      </c>
      <c r="B148">
        <f>VLOOKUP(A148, Individual_Batting___Dashboard[], 16, FALSE)</f>
        <v>0.312</v>
      </c>
      <c r="C148">
        <f>VLOOKUP(A148, Individual_Batting___Dashboard[], 17, FALSE)</f>
        <v>0.253</v>
      </c>
      <c r="D148">
        <f t="shared" si="16"/>
        <v>5.8999999999999997E-2</v>
      </c>
      <c r="E148">
        <f>VLOOKUP(A148, Batting___Career[], 16, FALSE)</f>
        <v>0.32100000000000001</v>
      </c>
      <c r="F148">
        <f t="shared" si="17"/>
        <v>-9.000000000000008E-3</v>
      </c>
      <c r="H148" t="s">
        <v>120</v>
      </c>
      <c r="I148">
        <f>VLOOKUP(H148, Individual_Batting___Dashboard[[Name]:[BABIP]], 12, FALSE)</f>
        <v>0.23400000000000001</v>
      </c>
      <c r="J148">
        <f>'League Batting Stats'!$L$22</f>
        <v>0.29099999999999998</v>
      </c>
      <c r="K148">
        <f t="shared" si="18"/>
        <v>-5.6999999999999967E-2</v>
      </c>
      <c r="L148">
        <f>VLOOKUP(H148, Batting___Career[[Name]:[BABIP]], 12, FALSE)</f>
        <v>0.313</v>
      </c>
      <c r="M148">
        <f t="shared" si="19"/>
        <v>-7.8999999999999987E-2</v>
      </c>
    </row>
    <row r="149" spans="1:13" x14ac:dyDescent="0.45">
      <c r="A149" t="s">
        <v>166</v>
      </c>
      <c r="B149">
        <f>VLOOKUP(A149, Individual_Batting___Dashboard[], 16, FALSE)</f>
        <v>0.29399999999999998</v>
      </c>
      <c r="C149">
        <f>VLOOKUP(A149, Individual_Batting___Dashboard[], 17, FALSE)</f>
        <v>0.315</v>
      </c>
      <c r="D149">
        <f t="shared" si="16"/>
        <v>-2.1000000000000019E-2</v>
      </c>
      <c r="E149">
        <f>VLOOKUP(A149, Batting___Career[], 16, FALSE)</f>
        <v>0.33700000000000002</v>
      </c>
      <c r="F149">
        <f t="shared" si="17"/>
        <v>-4.3000000000000038E-2</v>
      </c>
      <c r="H149" t="s">
        <v>190</v>
      </c>
      <c r="I149">
        <f>VLOOKUP(H149, Individual_Batting___Dashboard[[Name]:[BABIP]], 12, FALSE)</f>
        <v>0.24</v>
      </c>
      <c r="J149">
        <f>'League Batting Stats'!$L$22</f>
        <v>0.29099999999999998</v>
      </c>
      <c r="K149">
        <f t="shared" si="18"/>
        <v>-5.099999999999999E-2</v>
      </c>
      <c r="L149">
        <f>VLOOKUP(H149, Batting___Career[[Name]:[BABIP]], 12, FALSE)</f>
        <v>0.29499999999999998</v>
      </c>
      <c r="M149">
        <f t="shared" si="19"/>
        <v>-5.4999999999999993E-2</v>
      </c>
    </row>
    <row r="150" spans="1:13" x14ac:dyDescent="0.45">
      <c r="A150" t="s">
        <v>148</v>
      </c>
      <c r="B150">
        <f>VLOOKUP(A150, Individual_Batting___Dashboard[], 16, FALSE)</f>
        <v>0.29099999999999998</v>
      </c>
      <c r="C150">
        <f>VLOOKUP(A150, Individual_Batting___Dashboard[], 17, FALSE)</f>
        <v>0.29099999999999998</v>
      </c>
      <c r="D150">
        <f t="shared" si="16"/>
        <v>0</v>
      </c>
      <c r="E150" t="e">
        <f>VLOOKUP(A150, Batting___Career[], 16, FALSE)</f>
        <v>#N/A</v>
      </c>
      <c r="F150" t="e">
        <f t="shared" si="17"/>
        <v>#N/A</v>
      </c>
      <c r="H150" t="s">
        <v>209</v>
      </c>
      <c r="I150">
        <f>VLOOKUP(H150, Individual_Batting___Dashboard[[Name]:[BABIP]], 12, FALSE)</f>
        <v>0.22700000000000001</v>
      </c>
      <c r="J150">
        <f>'League Batting Stats'!$L$22</f>
        <v>0.29099999999999998</v>
      </c>
      <c r="K150">
        <f t="shared" si="18"/>
        <v>-6.3999999999999974E-2</v>
      </c>
      <c r="L150">
        <f>VLOOKUP(H150, Batting___Career[[Name]:[BABIP]], 12, FALSE)</f>
        <v>0.30099999999999999</v>
      </c>
      <c r="M150">
        <f t="shared" si="19"/>
        <v>-7.3999999999999982E-2</v>
      </c>
    </row>
    <row r="151" spans="1:13" x14ac:dyDescent="0.45">
      <c r="A151" t="s">
        <v>161</v>
      </c>
      <c r="B151">
        <f>VLOOKUP(A151, Individual_Batting___Dashboard[], 16, FALSE)</f>
        <v>0.27</v>
      </c>
      <c r="C151">
        <f>VLOOKUP(A151, Individual_Batting___Dashboard[], 17, FALSE)</f>
        <v>0.30499999999999999</v>
      </c>
      <c r="D151">
        <f t="shared" si="16"/>
        <v>-3.4999999999999976E-2</v>
      </c>
      <c r="E151">
        <f>VLOOKUP(A151, Batting___Career[], 16, FALSE)</f>
        <v>0.29199999999999998</v>
      </c>
      <c r="F151">
        <f t="shared" si="17"/>
        <v>-2.1999999999999964E-2</v>
      </c>
      <c r="H151" t="s">
        <v>105</v>
      </c>
      <c r="I151">
        <f>VLOOKUP(H151, Individual_Batting___Dashboard[[Name]:[BABIP]], 12, FALSE)</f>
        <v>0.29199999999999998</v>
      </c>
      <c r="J151">
        <f>'League Batting Stats'!$L$22</f>
        <v>0.29099999999999998</v>
      </c>
      <c r="K151">
        <f t="shared" si="18"/>
        <v>1.0000000000000009E-3</v>
      </c>
      <c r="L151">
        <f>VLOOKUP(H151, Batting___Career[[Name]:[BABIP]], 12, FALSE)</f>
        <v>0.315</v>
      </c>
      <c r="M151">
        <f t="shared" si="19"/>
        <v>-2.300000000000002E-2</v>
      </c>
    </row>
    <row r="152" spans="1:13" x14ac:dyDescent="0.45">
      <c r="A152" t="s">
        <v>202</v>
      </c>
      <c r="B152">
        <f>VLOOKUP(A152, Individual_Batting___Dashboard[], 16, FALSE)</f>
        <v>0.26100000000000001</v>
      </c>
      <c r="C152">
        <f>VLOOKUP(A152, Individual_Batting___Dashboard[], 17, FALSE)</f>
        <v>0.24</v>
      </c>
      <c r="D152">
        <f t="shared" si="16"/>
        <v>2.1000000000000019E-2</v>
      </c>
      <c r="E152">
        <f>VLOOKUP(A152, Batting___Career[], 16, FALSE)</f>
        <v>0.314</v>
      </c>
      <c r="F152">
        <f t="shared" si="17"/>
        <v>-5.2999999999999992E-2</v>
      </c>
      <c r="H152" t="s">
        <v>219</v>
      </c>
      <c r="I152">
        <f>VLOOKUP(H152, Individual_Batting___Dashboard[[Name]:[BABIP]], 12, FALSE)</f>
        <v>0.26500000000000001</v>
      </c>
      <c r="J152">
        <f>'League Batting Stats'!$L$22</f>
        <v>0.29099999999999998</v>
      </c>
      <c r="K152">
        <f t="shared" si="18"/>
        <v>-2.5999999999999968E-2</v>
      </c>
      <c r="L152">
        <f>VLOOKUP(H152, Batting___Career[[Name]:[BABIP]], 12, FALSE)</f>
        <v>0.312</v>
      </c>
      <c r="M152">
        <f t="shared" si="19"/>
        <v>-4.6999999999999986E-2</v>
      </c>
    </row>
    <row r="153" spans="1:13" x14ac:dyDescent="0.45">
      <c r="A153" t="s">
        <v>212</v>
      </c>
      <c r="B153">
        <f>VLOOKUP(A153, Individual_Batting___Dashboard[], 16, FALSE)</f>
        <v>0.26700000000000002</v>
      </c>
      <c r="C153">
        <f>VLOOKUP(A153, Individual_Batting___Dashboard[], 17, FALSE)</f>
        <v>0.23599999999999999</v>
      </c>
      <c r="D153">
        <f t="shared" si="16"/>
        <v>3.1000000000000028E-2</v>
      </c>
      <c r="E153">
        <f>VLOOKUP(A153, Batting___Career[], 16, FALSE)</f>
        <v>0.28100000000000003</v>
      </c>
      <c r="F153">
        <f t="shared" si="17"/>
        <v>-1.4000000000000012E-2</v>
      </c>
      <c r="H153" t="s">
        <v>229</v>
      </c>
      <c r="I153">
        <f>VLOOKUP(H153, Individual_Batting___Dashboard[[Name]:[BABIP]], 12, FALSE)</f>
        <v>0.28199999999999997</v>
      </c>
      <c r="J153">
        <f>'League Batting Stats'!$L$22</f>
        <v>0.29099999999999998</v>
      </c>
      <c r="K153">
        <f t="shared" si="18"/>
        <v>-9.000000000000008E-3</v>
      </c>
      <c r="L153">
        <f>VLOOKUP(H153, Batting___Career[[Name]:[BABIP]], 12, FALSE)</f>
        <v>0.33200000000000002</v>
      </c>
      <c r="M153">
        <f t="shared" si="19"/>
        <v>-5.0000000000000044E-2</v>
      </c>
    </row>
    <row r="154" spans="1:13" x14ac:dyDescent="0.45">
      <c r="A154" t="s">
        <v>189</v>
      </c>
      <c r="B154">
        <f>VLOOKUP(A154, Individual_Batting___Dashboard[], 16, FALSE)</f>
        <v>0.249</v>
      </c>
      <c r="C154">
        <f>VLOOKUP(A154, Individual_Batting___Dashboard[], 17, FALSE)</f>
        <v>0.26600000000000001</v>
      </c>
      <c r="D154">
        <f t="shared" si="16"/>
        <v>-1.7000000000000015E-2</v>
      </c>
      <c r="E154">
        <f>VLOOKUP(A154, Batting___Career[], 16, FALSE)</f>
        <v>0.311</v>
      </c>
      <c r="F154">
        <f t="shared" si="17"/>
        <v>-6.2E-2</v>
      </c>
      <c r="H154" t="s">
        <v>25</v>
      </c>
      <c r="I154">
        <f>VLOOKUP(H154, Individual_Batting___Dashboard[[Name]:[BABIP]], 12, FALSE)</f>
        <v>0.254</v>
      </c>
      <c r="J154">
        <f>'League Batting Stats'!$L$22</f>
        <v>0.29099999999999998</v>
      </c>
      <c r="K154">
        <f t="shared" si="18"/>
        <v>-3.6999999999999977E-2</v>
      </c>
      <c r="L154">
        <f>VLOOKUP(H154, Batting___Career[[Name]:[BABIP]], 12, FALSE)</f>
        <v>0.29299999999999998</v>
      </c>
      <c r="M154">
        <f t="shared" si="19"/>
        <v>-3.8999999999999979E-2</v>
      </c>
    </row>
    <row r="155" spans="1:13" x14ac:dyDescent="0.45">
      <c r="A155" t="s">
        <v>129</v>
      </c>
      <c r="B155">
        <f>VLOOKUP(A155, Individual_Batting___Dashboard[], 16, FALSE)</f>
        <v>0.26</v>
      </c>
      <c r="C155">
        <f>VLOOKUP(A155, Individual_Batting___Dashboard[], 17, FALSE)</f>
        <v>0.28199999999999997</v>
      </c>
      <c r="D155">
        <f t="shared" si="16"/>
        <v>-2.1999999999999964E-2</v>
      </c>
      <c r="E155">
        <f>VLOOKUP(A155, Batting___Career[], 16, FALSE)</f>
        <v>0.33500000000000002</v>
      </c>
      <c r="F155">
        <f t="shared" si="17"/>
        <v>-7.5000000000000011E-2</v>
      </c>
      <c r="H155" t="s">
        <v>153</v>
      </c>
      <c r="I155">
        <f>VLOOKUP(H155, Individual_Batting___Dashboard[[Name]:[BABIP]], 12, FALSE)</f>
        <v>0.27100000000000002</v>
      </c>
      <c r="J155">
        <f>'League Batting Stats'!$L$22</f>
        <v>0.29099999999999998</v>
      </c>
      <c r="K155">
        <f t="shared" si="18"/>
        <v>-1.9999999999999962E-2</v>
      </c>
      <c r="L155">
        <f>VLOOKUP(H155, Batting___Career[[Name]:[BABIP]], 12, FALSE)</f>
        <v>0.311</v>
      </c>
      <c r="M155">
        <f t="shared" si="19"/>
        <v>-3.999999999999998E-2</v>
      </c>
    </row>
    <row r="156" spans="1:13" x14ac:dyDescent="0.45">
      <c r="A156" t="s">
        <v>197</v>
      </c>
      <c r="B156">
        <f>VLOOKUP(A156, Individual_Batting___Dashboard[], 16, FALSE)</f>
        <v>0.27500000000000002</v>
      </c>
      <c r="C156">
        <f>VLOOKUP(A156, Individual_Batting___Dashboard[], 17, FALSE)</f>
        <v>0.35899999999999999</v>
      </c>
      <c r="D156">
        <f t="shared" si="16"/>
        <v>-8.3999999999999964E-2</v>
      </c>
      <c r="E156">
        <f>VLOOKUP(A156, Batting___Career[], 16, FALSE)</f>
        <v>0.33400000000000002</v>
      </c>
      <c r="F156">
        <f t="shared" si="17"/>
        <v>-5.8999999999999997E-2</v>
      </c>
      <c r="H156" t="s">
        <v>199</v>
      </c>
      <c r="I156">
        <f>VLOOKUP(H156, Individual_Batting___Dashboard[[Name]:[BABIP]], 12, FALSE)</f>
        <v>0.221</v>
      </c>
      <c r="J156">
        <f>'League Batting Stats'!$L$22</f>
        <v>0.29099999999999998</v>
      </c>
      <c r="K156">
        <f t="shared" si="18"/>
        <v>-6.9999999999999979E-2</v>
      </c>
      <c r="L156">
        <f>VLOOKUP(H156, Batting___Career[[Name]:[BABIP]], 12, FALSE)</f>
        <v>0.29899999999999999</v>
      </c>
      <c r="M156">
        <f t="shared" si="19"/>
        <v>-7.7999999999999986E-2</v>
      </c>
    </row>
    <row r="157" spans="1:13" x14ac:dyDescent="0.45">
      <c r="A157" t="s">
        <v>117</v>
      </c>
      <c r="B157">
        <f>VLOOKUP(A157, Individual_Batting___Dashboard[], 16, FALSE)</f>
        <v>0.254</v>
      </c>
      <c r="C157">
        <f>VLOOKUP(A157, Individual_Batting___Dashboard[], 17, FALSE)</f>
        <v>0.27</v>
      </c>
      <c r="D157">
        <f t="shared" si="16"/>
        <v>-1.6000000000000014E-2</v>
      </c>
      <c r="E157">
        <f>VLOOKUP(A157, Batting___Career[], 16, FALSE)</f>
        <v>0.35299999999999998</v>
      </c>
      <c r="F157">
        <f t="shared" si="17"/>
        <v>-9.8999999999999977E-2</v>
      </c>
      <c r="H157" t="s">
        <v>117</v>
      </c>
      <c r="I157">
        <f>VLOOKUP(H157, Individual_Batting___Dashboard[[Name]:[BABIP]], 12, FALSE)</f>
        <v>0.25600000000000001</v>
      </c>
      <c r="J157">
        <f>'League Batting Stats'!$L$22</f>
        <v>0.29099999999999998</v>
      </c>
      <c r="K157">
        <f t="shared" si="18"/>
        <v>-3.4999999999999976E-2</v>
      </c>
      <c r="L157">
        <f>VLOOKUP(H157, Batting___Career[[Name]:[BABIP]], 12, FALSE)</f>
        <v>0.32300000000000001</v>
      </c>
      <c r="M157">
        <f t="shared" si="19"/>
        <v>-6.7000000000000004E-2</v>
      </c>
    </row>
    <row r="158" spans="1:13" x14ac:dyDescent="0.45">
      <c r="A158" t="s">
        <v>153</v>
      </c>
      <c r="B158">
        <f>VLOOKUP(A158, Individual_Batting___Dashboard[], 16, FALSE)</f>
        <v>0.318</v>
      </c>
      <c r="C158">
        <f>VLOOKUP(A158, Individual_Batting___Dashboard[], 17, FALSE)</f>
        <v>0.3</v>
      </c>
      <c r="D158">
        <f t="shared" si="16"/>
        <v>1.8000000000000016E-2</v>
      </c>
      <c r="E158">
        <f>VLOOKUP(A158, Batting___Career[], 16, FALSE)</f>
        <v>0.33600000000000002</v>
      </c>
      <c r="F158">
        <f t="shared" si="17"/>
        <v>-1.8000000000000016E-2</v>
      </c>
      <c r="H158" t="s">
        <v>233</v>
      </c>
      <c r="I158">
        <f>VLOOKUP(H158, Individual_Batting___Dashboard[[Name]:[BABIP]], 12, FALSE)</f>
        <v>0.247</v>
      </c>
      <c r="J158">
        <f>'League Batting Stats'!$L$22</f>
        <v>0.29099999999999998</v>
      </c>
      <c r="K158">
        <f t="shared" si="18"/>
        <v>-4.3999999999999984E-2</v>
      </c>
      <c r="L158">
        <f>VLOOKUP(H158, Batting___Career[[Name]:[BABIP]], 12, FALSE)</f>
        <v>0.316</v>
      </c>
      <c r="M158">
        <f t="shared" si="19"/>
        <v>-6.9000000000000006E-2</v>
      </c>
    </row>
    <row r="159" spans="1:13" x14ac:dyDescent="0.45">
      <c r="A159" t="s">
        <v>132</v>
      </c>
      <c r="B159">
        <f>VLOOKUP(A159, Individual_Batting___Dashboard[], 16, FALSE)</f>
        <v>0.26500000000000001</v>
      </c>
      <c r="C159">
        <f>VLOOKUP(A159, Individual_Batting___Dashboard[], 17, FALSE)</f>
        <v>0.29099999999999998</v>
      </c>
      <c r="D159">
        <f t="shared" si="16"/>
        <v>-2.5999999999999968E-2</v>
      </c>
      <c r="E159">
        <f>VLOOKUP(A159, Batting___Career[], 16, FALSE)</f>
        <v>0.34799999999999998</v>
      </c>
      <c r="F159">
        <f t="shared" si="17"/>
        <v>-8.2999999999999963E-2</v>
      </c>
      <c r="H159" t="s">
        <v>73</v>
      </c>
      <c r="I159">
        <f>VLOOKUP(H159, Individual_Batting___Dashboard[[Name]:[BABIP]], 12, FALSE)</f>
        <v>0.222</v>
      </c>
      <c r="J159">
        <f>'League Batting Stats'!$L$22</f>
        <v>0.29099999999999998</v>
      </c>
      <c r="K159">
        <f t="shared" si="18"/>
        <v>-6.8999999999999978E-2</v>
      </c>
      <c r="L159">
        <f>VLOOKUP(H159, Batting___Career[[Name]:[BABIP]], 12, FALSE)</f>
        <v>0.30099999999999999</v>
      </c>
      <c r="M159">
        <f t="shared" si="19"/>
        <v>-7.8999999999999987E-2</v>
      </c>
    </row>
    <row r="160" spans="1:13" x14ac:dyDescent="0.45">
      <c r="A160" t="s">
        <v>190</v>
      </c>
      <c r="B160">
        <f>VLOOKUP(A160, Individual_Batting___Dashboard[], 16, FALSE)</f>
        <v>0.255</v>
      </c>
      <c r="C160">
        <f>VLOOKUP(A160, Individual_Batting___Dashboard[], 17, FALSE)</f>
        <v>0.31900000000000001</v>
      </c>
      <c r="D160">
        <f t="shared" si="16"/>
        <v>-6.4000000000000001E-2</v>
      </c>
      <c r="E160">
        <f>VLOOKUP(A160, Batting___Career[], 16, FALSE)</f>
        <v>0.318</v>
      </c>
      <c r="F160">
        <f t="shared" si="17"/>
        <v>-6.3E-2</v>
      </c>
      <c r="H160" t="s">
        <v>171</v>
      </c>
      <c r="I160">
        <f>VLOOKUP(H160, Individual_Batting___Dashboard[[Name]:[BABIP]], 12, FALSE)</f>
        <v>0.24199999999999999</v>
      </c>
      <c r="J160">
        <f>'League Batting Stats'!$L$22</f>
        <v>0.29099999999999998</v>
      </c>
      <c r="K160">
        <f t="shared" si="18"/>
        <v>-4.8999999999999988E-2</v>
      </c>
      <c r="L160">
        <f>VLOOKUP(H160, Batting___Career[[Name]:[BABIP]], 12, FALSE)</f>
        <v>0.27200000000000002</v>
      </c>
      <c r="M160">
        <f t="shared" si="19"/>
        <v>-3.0000000000000027E-2</v>
      </c>
    </row>
    <row r="161" spans="1:13" x14ac:dyDescent="0.45">
      <c r="A161" t="s">
        <v>198</v>
      </c>
      <c r="B161">
        <f>VLOOKUP(A161, Individual_Batting___Dashboard[], 16, FALSE)</f>
        <v>0.26400000000000001</v>
      </c>
      <c r="C161">
        <f>VLOOKUP(A161, Individual_Batting___Dashboard[], 17, FALSE)</f>
        <v>0.28999999999999998</v>
      </c>
      <c r="D161">
        <f t="shared" si="16"/>
        <v>-2.5999999999999968E-2</v>
      </c>
      <c r="E161" t="e">
        <f>VLOOKUP(A161, Batting___Career[], 16, FALSE)</f>
        <v>#N/A</v>
      </c>
      <c r="F161" t="e">
        <f t="shared" si="17"/>
        <v>#N/A</v>
      </c>
      <c r="H161" t="s">
        <v>85</v>
      </c>
      <c r="I161">
        <f>VLOOKUP(H161, Individual_Batting___Dashboard[[Name]:[BABIP]], 12, FALSE)</f>
        <v>0.23200000000000001</v>
      </c>
      <c r="J161">
        <f>'League Batting Stats'!$L$22</f>
        <v>0.29099999999999998</v>
      </c>
      <c r="K161">
        <f t="shared" si="18"/>
        <v>-5.8999999999999969E-2</v>
      </c>
      <c r="L161">
        <f>VLOOKUP(H161, Batting___Career[[Name]:[BABIP]], 12, FALSE)</f>
        <v>0.30599999999999999</v>
      </c>
      <c r="M161">
        <f t="shared" si="19"/>
        <v>-7.3999999999999982E-2</v>
      </c>
    </row>
    <row r="162" spans="1:13" x14ac:dyDescent="0.45">
      <c r="A162" t="s">
        <v>210</v>
      </c>
      <c r="B162">
        <f>VLOOKUP(A162, Individual_Batting___Dashboard[], 16, FALSE)</f>
        <v>0.26100000000000001</v>
      </c>
      <c r="C162">
        <f>VLOOKUP(A162, Individual_Batting___Dashboard[], 17, FALSE)</f>
        <v>0.28699999999999998</v>
      </c>
      <c r="D162">
        <f t="shared" ref="D162:D189" si="20">B162-C162</f>
        <v>-2.5999999999999968E-2</v>
      </c>
      <c r="E162">
        <f>VLOOKUP(A162, Batting___Career[], 16, FALSE)</f>
        <v>0.32400000000000001</v>
      </c>
      <c r="F162">
        <f t="shared" ref="F162:F189" si="21">B162-E162</f>
        <v>-6.3E-2</v>
      </c>
      <c r="H162" t="s">
        <v>64</v>
      </c>
      <c r="I162">
        <f>VLOOKUP(H162, Individual_Batting___Dashboard[[Name]:[BABIP]], 12, FALSE)</f>
        <v>0.25900000000000001</v>
      </c>
      <c r="J162">
        <f>'League Batting Stats'!$L$22</f>
        <v>0.29099999999999998</v>
      </c>
      <c r="K162">
        <f t="shared" ref="K162:K189" si="22">I162-J162</f>
        <v>-3.1999999999999973E-2</v>
      </c>
      <c r="L162">
        <f>VLOOKUP(H162, Batting___Career[[Name]:[BABIP]], 12, FALSE)</f>
        <v>0.33100000000000002</v>
      </c>
      <c r="M162">
        <f t="shared" ref="M162:M189" si="23">I162-L162</f>
        <v>-7.2000000000000008E-2</v>
      </c>
    </row>
    <row r="163" spans="1:13" x14ac:dyDescent="0.45">
      <c r="A163" t="s">
        <v>227</v>
      </c>
      <c r="B163">
        <f>VLOOKUP(A163, Individual_Batting___Dashboard[], 16, FALSE)</f>
        <v>0.26100000000000001</v>
      </c>
      <c r="C163">
        <f>VLOOKUP(A163, Individual_Batting___Dashboard[], 17, FALSE)</f>
        <v>0.32</v>
      </c>
      <c r="D163">
        <f t="shared" si="20"/>
        <v>-5.8999999999999997E-2</v>
      </c>
      <c r="E163">
        <f>VLOOKUP(A163, Batting___Career[], 16, FALSE)</f>
        <v>0.34799999999999998</v>
      </c>
      <c r="F163">
        <f t="shared" si="21"/>
        <v>-8.6999999999999966E-2</v>
      </c>
      <c r="H163" t="s">
        <v>98</v>
      </c>
      <c r="I163">
        <f>VLOOKUP(H163, Individual_Batting___Dashboard[[Name]:[BABIP]], 12, FALSE)</f>
        <v>0.17100000000000001</v>
      </c>
      <c r="J163">
        <f>'League Batting Stats'!$L$22</f>
        <v>0.29099999999999998</v>
      </c>
      <c r="K163">
        <f t="shared" si="22"/>
        <v>-0.11999999999999997</v>
      </c>
      <c r="L163">
        <f>VLOOKUP(H163, Batting___Career[[Name]:[BABIP]], 12, FALSE)</f>
        <v>0.248</v>
      </c>
      <c r="M163">
        <f t="shared" si="23"/>
        <v>-7.6999999999999985E-2</v>
      </c>
    </row>
    <row r="164" spans="1:13" x14ac:dyDescent="0.45">
      <c r="A164" t="s">
        <v>135</v>
      </c>
      <c r="B164">
        <f>VLOOKUP(A164, Individual_Batting___Dashboard[], 16, FALSE)</f>
        <v>0.218</v>
      </c>
      <c r="C164">
        <f>VLOOKUP(A164, Individual_Batting___Dashboard[], 17, FALSE)</f>
        <v>0.248</v>
      </c>
      <c r="D164">
        <f t="shared" si="20"/>
        <v>-0.03</v>
      </c>
      <c r="E164">
        <f>VLOOKUP(A164, Batting___Career[], 16, FALSE)</f>
        <v>0.35399999999999998</v>
      </c>
      <c r="F164">
        <f t="shared" si="21"/>
        <v>-0.13599999999999998</v>
      </c>
      <c r="H164" t="s">
        <v>228</v>
      </c>
      <c r="I164">
        <f>VLOOKUP(H164, Individual_Batting___Dashboard[[Name]:[BABIP]], 12, FALSE)</f>
        <v>0.27800000000000002</v>
      </c>
      <c r="J164">
        <f>'League Batting Stats'!$L$22</f>
        <v>0.29099999999999998</v>
      </c>
      <c r="K164">
        <f t="shared" si="22"/>
        <v>-1.2999999999999956E-2</v>
      </c>
      <c r="L164">
        <f>VLOOKUP(H164, Batting___Career[[Name]:[BABIP]], 12, FALSE)</f>
        <v>0.33700000000000002</v>
      </c>
      <c r="M164">
        <f t="shared" si="23"/>
        <v>-5.8999999999999997E-2</v>
      </c>
    </row>
    <row r="165" spans="1:13" x14ac:dyDescent="0.45">
      <c r="A165" t="s">
        <v>186</v>
      </c>
      <c r="B165" t="e">
        <f>VLOOKUP(A165, Individual_Batting___Dashboard[], 16, FALSE)</f>
        <v>#N/A</v>
      </c>
      <c r="C165" t="e">
        <f>VLOOKUP(A165, Individual_Batting___Dashboard[], 17, FALSE)</f>
        <v>#N/A</v>
      </c>
      <c r="D165" t="e">
        <f t="shared" si="20"/>
        <v>#N/A</v>
      </c>
      <c r="E165">
        <f>VLOOKUP(A165, Batting___Career[], 16, FALSE)</f>
        <v>0.28000000000000003</v>
      </c>
      <c r="F165" t="e">
        <f t="shared" si="21"/>
        <v>#N/A</v>
      </c>
      <c r="H165" t="s">
        <v>70</v>
      </c>
      <c r="I165">
        <f>VLOOKUP(H165, Individual_Batting___Dashboard[[Name]:[BABIP]], 12, FALSE)</f>
        <v>0.17399999999999999</v>
      </c>
      <c r="J165">
        <f>'League Batting Stats'!$L$22</f>
        <v>0.29099999999999998</v>
      </c>
      <c r="K165">
        <f t="shared" si="22"/>
        <v>-0.11699999999999999</v>
      </c>
      <c r="L165">
        <f>VLOOKUP(H165, Batting___Career[[Name]:[BABIP]], 12, FALSE)</f>
        <v>0.25700000000000001</v>
      </c>
      <c r="M165">
        <f t="shared" si="23"/>
        <v>-8.3000000000000018E-2</v>
      </c>
    </row>
    <row r="166" spans="1:13" x14ac:dyDescent="0.45">
      <c r="A166" t="s">
        <v>211</v>
      </c>
      <c r="B166">
        <f>VLOOKUP(A166, Individual_Batting___Dashboard[], 16, FALSE)</f>
        <v>0.26900000000000002</v>
      </c>
      <c r="C166">
        <f>VLOOKUP(A166, Individual_Batting___Dashboard[], 17, FALSE)</f>
        <v>0.28199999999999997</v>
      </c>
      <c r="D166">
        <f t="shared" si="20"/>
        <v>-1.2999999999999956E-2</v>
      </c>
      <c r="E166">
        <f>VLOOKUP(A166, Batting___Career[], 16, FALSE)</f>
        <v>0.317</v>
      </c>
      <c r="F166">
        <f t="shared" si="21"/>
        <v>-4.7999999999999987E-2</v>
      </c>
      <c r="H166" t="s">
        <v>43</v>
      </c>
      <c r="I166">
        <f>VLOOKUP(H166, Individual_Batting___Dashboard[[Name]:[BABIP]], 12, FALSE)</f>
        <v>0.25</v>
      </c>
      <c r="J166">
        <f>'League Batting Stats'!$L$22</f>
        <v>0.29099999999999998</v>
      </c>
      <c r="K166">
        <f t="shared" si="22"/>
        <v>-4.0999999999999981E-2</v>
      </c>
      <c r="L166">
        <f>VLOOKUP(H166, Batting___Career[[Name]:[BABIP]], 12, FALSE)</f>
        <v>0.29399999999999998</v>
      </c>
      <c r="M166">
        <f t="shared" si="23"/>
        <v>-4.3999999999999984E-2</v>
      </c>
    </row>
    <row r="167" spans="1:13" x14ac:dyDescent="0.45">
      <c r="A167" t="s">
        <v>229</v>
      </c>
      <c r="B167">
        <f>VLOOKUP(A167, Individual_Batting___Dashboard[], 16, FALSE)</f>
        <v>0.253</v>
      </c>
      <c r="C167">
        <f>VLOOKUP(A167, Individual_Batting___Dashboard[], 17, FALSE)</f>
        <v>0.253</v>
      </c>
      <c r="D167">
        <f t="shared" si="20"/>
        <v>0</v>
      </c>
      <c r="E167">
        <f>VLOOKUP(A167, Batting___Career[], 16, FALSE)</f>
        <v>0.31900000000000001</v>
      </c>
      <c r="F167">
        <f t="shared" si="21"/>
        <v>-6.6000000000000003E-2</v>
      </c>
      <c r="H167" t="s">
        <v>144</v>
      </c>
      <c r="I167">
        <f>VLOOKUP(H167, Individual_Batting___Dashboard[[Name]:[BABIP]], 12, FALSE)</f>
        <v>0.219</v>
      </c>
      <c r="J167">
        <f>'League Batting Stats'!$L$22</f>
        <v>0.29099999999999998</v>
      </c>
      <c r="K167">
        <f t="shared" si="22"/>
        <v>-7.1999999999999981E-2</v>
      </c>
      <c r="L167">
        <f>VLOOKUP(H167, Batting___Career[[Name]:[BABIP]], 12, FALSE)</f>
        <v>0.28299999999999997</v>
      </c>
      <c r="M167">
        <f t="shared" si="23"/>
        <v>-6.3999999999999974E-2</v>
      </c>
    </row>
    <row r="168" spans="1:13" x14ac:dyDescent="0.45">
      <c r="A168" t="s">
        <v>156</v>
      </c>
      <c r="B168" t="e">
        <f>VLOOKUP(A168, Individual_Batting___Dashboard[], 16, FALSE)</f>
        <v>#N/A</v>
      </c>
      <c r="C168" t="e">
        <f>VLOOKUP(A168, Individual_Batting___Dashboard[], 17, FALSE)</f>
        <v>#N/A</v>
      </c>
      <c r="D168" t="e">
        <f t="shared" si="20"/>
        <v>#N/A</v>
      </c>
      <c r="E168">
        <f>VLOOKUP(A168, Batting___Career[], 16, FALSE)</f>
        <v>0.32700000000000001</v>
      </c>
      <c r="F168" t="e">
        <f t="shared" si="21"/>
        <v>#N/A</v>
      </c>
      <c r="H168" t="s">
        <v>78</v>
      </c>
      <c r="I168">
        <f>VLOOKUP(H168, Individual_Batting___Dashboard[[Name]:[BABIP]], 12, FALSE)</f>
        <v>0.27300000000000002</v>
      </c>
      <c r="J168">
        <f>'League Batting Stats'!$L$22</f>
        <v>0.29099999999999998</v>
      </c>
      <c r="K168">
        <f t="shared" si="22"/>
        <v>-1.799999999999996E-2</v>
      </c>
      <c r="L168">
        <f>VLOOKUP(H168, Batting___Career[[Name]:[BABIP]], 12, FALSE)</f>
        <v>0.32200000000000001</v>
      </c>
      <c r="M168">
        <f t="shared" si="23"/>
        <v>-4.8999999999999988E-2</v>
      </c>
    </row>
    <row r="169" spans="1:13" x14ac:dyDescent="0.45">
      <c r="A169" t="s">
        <v>168</v>
      </c>
      <c r="B169">
        <f>VLOOKUP(A169, Individual_Batting___Dashboard[], 16, FALSE)</f>
        <v>0.214</v>
      </c>
      <c r="C169">
        <f>VLOOKUP(A169, Individual_Batting___Dashboard[], 17, FALSE)</f>
        <v>0.24199999999999999</v>
      </c>
      <c r="D169">
        <f t="shared" si="20"/>
        <v>-2.7999999999999997E-2</v>
      </c>
      <c r="E169">
        <f>VLOOKUP(A169, Batting___Career[], 16, FALSE)</f>
        <v>0.28499999999999998</v>
      </c>
      <c r="F169">
        <f t="shared" si="21"/>
        <v>-7.099999999999998E-2</v>
      </c>
      <c r="H169" t="s">
        <v>128</v>
      </c>
      <c r="I169">
        <f>VLOOKUP(H169, Individual_Batting___Dashboard[[Name]:[BABIP]], 12, FALSE)</f>
        <v>0.20599999999999999</v>
      </c>
      <c r="J169">
        <f>'League Batting Stats'!$L$22</f>
        <v>0.29099999999999998</v>
      </c>
      <c r="K169">
        <f t="shared" si="22"/>
        <v>-8.4999999999999992E-2</v>
      </c>
      <c r="L169">
        <f>VLOOKUP(H169, Batting___Career[[Name]:[BABIP]], 12, FALSE)</f>
        <v>0.29699999999999999</v>
      </c>
      <c r="M169">
        <f t="shared" si="23"/>
        <v>-9.0999999999999998E-2</v>
      </c>
    </row>
    <row r="170" spans="1:13" x14ac:dyDescent="0.45">
      <c r="A170" t="s">
        <v>174</v>
      </c>
      <c r="B170" t="e">
        <f>VLOOKUP(A170, Individual_Batting___Dashboard[], 16, FALSE)</f>
        <v>#N/A</v>
      </c>
      <c r="C170" t="e">
        <f>VLOOKUP(A170, Individual_Batting___Dashboard[], 17, FALSE)</f>
        <v>#N/A</v>
      </c>
      <c r="D170" t="e">
        <f t="shared" si="20"/>
        <v>#N/A</v>
      </c>
      <c r="E170">
        <f>VLOOKUP(A170, Batting___Career[], 16, FALSE)</f>
        <v>0.312</v>
      </c>
      <c r="F170" t="e">
        <f t="shared" si="21"/>
        <v>#N/A</v>
      </c>
      <c r="H170" t="s">
        <v>191</v>
      </c>
      <c r="I170">
        <f>VLOOKUP(H170, Individual_Batting___Dashboard[[Name]:[BABIP]], 12, FALSE)</f>
        <v>0.3</v>
      </c>
      <c r="J170">
        <f>'League Batting Stats'!$L$22</f>
        <v>0.29099999999999998</v>
      </c>
      <c r="K170">
        <f t="shared" si="22"/>
        <v>9.000000000000008E-3</v>
      </c>
      <c r="L170">
        <f>VLOOKUP(H170, Batting___Career[[Name]:[BABIP]], 12, FALSE)</f>
        <v>0.33700000000000002</v>
      </c>
      <c r="M170">
        <f t="shared" si="23"/>
        <v>-3.7000000000000033E-2</v>
      </c>
    </row>
    <row r="171" spans="1:13" x14ac:dyDescent="0.45">
      <c r="A171" t="s">
        <v>95</v>
      </c>
      <c r="B171">
        <f>VLOOKUP(A171, Individual_Batting___Dashboard[], 16, FALSE)</f>
        <v>0.28599999999999998</v>
      </c>
      <c r="C171">
        <f>VLOOKUP(A171, Individual_Batting___Dashboard[], 17, FALSE)</f>
        <v>0.309</v>
      </c>
      <c r="D171">
        <f t="shared" si="20"/>
        <v>-2.300000000000002E-2</v>
      </c>
      <c r="E171">
        <f>VLOOKUP(A171, Batting___Career[], 16, FALSE)</f>
        <v>0.35099999999999998</v>
      </c>
      <c r="F171">
        <f t="shared" si="21"/>
        <v>-6.5000000000000002E-2</v>
      </c>
      <c r="H171" t="s">
        <v>218</v>
      </c>
      <c r="I171">
        <f>VLOOKUP(H171, Individual_Batting___Dashboard[[Name]:[BABIP]], 12, FALSE)</f>
        <v>0.27600000000000002</v>
      </c>
      <c r="J171">
        <f>'League Batting Stats'!$L$22</f>
        <v>0.29099999999999998</v>
      </c>
      <c r="K171">
        <f t="shared" si="22"/>
        <v>-1.4999999999999958E-2</v>
      </c>
      <c r="L171">
        <f>VLOOKUP(H171, Batting___Career[[Name]:[BABIP]], 12, FALSE)</f>
        <v>0.32</v>
      </c>
      <c r="M171">
        <f t="shared" si="23"/>
        <v>-4.3999999999999984E-2</v>
      </c>
    </row>
    <row r="172" spans="1:13" x14ac:dyDescent="0.45">
      <c r="A172" t="s">
        <v>188</v>
      </c>
      <c r="B172">
        <f>VLOOKUP(A172, Individual_Batting___Dashboard[], 16, FALSE)</f>
        <v>0.24299999999999999</v>
      </c>
      <c r="C172">
        <f>VLOOKUP(A172, Individual_Batting___Dashboard[], 17, FALSE)</f>
        <v>0.27800000000000002</v>
      </c>
      <c r="D172">
        <f t="shared" si="20"/>
        <v>-3.5000000000000031E-2</v>
      </c>
      <c r="E172">
        <f>VLOOKUP(A172, Batting___Career[], 16, FALSE)</f>
        <v>0.38300000000000001</v>
      </c>
      <c r="F172">
        <f t="shared" si="21"/>
        <v>-0.14000000000000001</v>
      </c>
      <c r="H172" t="s">
        <v>210</v>
      </c>
      <c r="I172">
        <f>VLOOKUP(H172, Individual_Batting___Dashboard[[Name]:[BABIP]], 12, FALSE)</f>
        <v>0.20799999999999999</v>
      </c>
      <c r="J172">
        <f>'League Batting Stats'!$L$22</f>
        <v>0.29099999999999998</v>
      </c>
      <c r="K172">
        <f t="shared" si="22"/>
        <v>-8.299999999999999E-2</v>
      </c>
      <c r="L172">
        <f>VLOOKUP(H172, Batting___Career[[Name]:[BABIP]], 12, FALSE)</f>
        <v>0.26300000000000001</v>
      </c>
      <c r="M172">
        <f t="shared" si="23"/>
        <v>-5.5000000000000021E-2</v>
      </c>
    </row>
    <row r="173" spans="1:13" x14ac:dyDescent="0.45">
      <c r="A173" t="s">
        <v>74</v>
      </c>
      <c r="B173">
        <f>VLOOKUP(A173, Individual_Batting___Dashboard[], 16, FALSE)</f>
        <v>0.247</v>
      </c>
      <c r="C173">
        <f>VLOOKUP(A173, Individual_Batting___Dashboard[], 17, FALSE)</f>
        <v>0.317</v>
      </c>
      <c r="D173">
        <f t="shared" si="20"/>
        <v>-7.0000000000000007E-2</v>
      </c>
      <c r="E173">
        <f>VLOOKUP(A173, Batting___Career[], 16, FALSE)</f>
        <v>0.29199999999999998</v>
      </c>
      <c r="F173">
        <f t="shared" si="21"/>
        <v>-4.4999999999999984E-2</v>
      </c>
      <c r="H173" t="s">
        <v>197</v>
      </c>
      <c r="I173">
        <f>VLOOKUP(H173, Individual_Batting___Dashboard[[Name]:[BABIP]], 12, FALSE)</f>
        <v>0.22600000000000001</v>
      </c>
      <c r="J173">
        <f>'League Batting Stats'!$L$22</f>
        <v>0.29099999999999998</v>
      </c>
      <c r="K173">
        <f t="shared" si="22"/>
        <v>-6.4999999999999974E-2</v>
      </c>
      <c r="L173">
        <f>VLOOKUP(H173, Batting___Career[[Name]:[BABIP]], 12, FALSE)</f>
        <v>0.30099999999999999</v>
      </c>
      <c r="M173">
        <f t="shared" si="23"/>
        <v>-7.4999999999999983E-2</v>
      </c>
    </row>
    <row r="174" spans="1:13" x14ac:dyDescent="0.45">
      <c r="A174" t="s">
        <v>128</v>
      </c>
      <c r="B174">
        <f>VLOOKUP(A174, Individual_Batting___Dashboard[], 16, FALSE)</f>
        <v>0.23200000000000001</v>
      </c>
      <c r="C174">
        <f>VLOOKUP(A174, Individual_Batting___Dashboard[], 17, FALSE)</f>
        <v>0.27400000000000002</v>
      </c>
      <c r="D174">
        <f t="shared" si="20"/>
        <v>-4.200000000000001E-2</v>
      </c>
      <c r="E174">
        <f>VLOOKUP(A174, Batting___Career[], 16, FALSE)</f>
        <v>0.318</v>
      </c>
      <c r="F174">
        <f t="shared" si="21"/>
        <v>-8.5999999999999993E-2</v>
      </c>
      <c r="H174" t="s">
        <v>132</v>
      </c>
      <c r="I174">
        <f>VLOOKUP(H174, Individual_Batting___Dashboard[[Name]:[BABIP]], 12, FALSE)</f>
        <v>0.21099999999999999</v>
      </c>
      <c r="J174">
        <f>'League Batting Stats'!$L$22</f>
        <v>0.29099999999999998</v>
      </c>
      <c r="K174">
        <f t="shared" si="22"/>
        <v>-7.9999999999999988E-2</v>
      </c>
      <c r="L174">
        <f>VLOOKUP(H174, Batting___Career[[Name]:[BABIP]], 12, FALSE)</f>
        <v>0.29399999999999998</v>
      </c>
      <c r="M174">
        <f t="shared" si="23"/>
        <v>-8.299999999999999E-2</v>
      </c>
    </row>
    <row r="175" spans="1:13" x14ac:dyDescent="0.45">
      <c r="A175" t="s">
        <v>191</v>
      </c>
      <c r="B175">
        <f>VLOOKUP(A175, Individual_Batting___Dashboard[], 16, FALSE)</f>
        <v>0.25900000000000001</v>
      </c>
      <c r="C175">
        <f>VLOOKUP(A175, Individual_Batting___Dashboard[], 17, FALSE)</f>
        <v>0.29099999999999998</v>
      </c>
      <c r="D175">
        <f t="shared" si="20"/>
        <v>-3.1999999999999973E-2</v>
      </c>
      <c r="E175">
        <f>VLOOKUP(A175, Batting___Career[], 16, FALSE)</f>
        <v>0.33</v>
      </c>
      <c r="F175">
        <f t="shared" si="21"/>
        <v>-7.1000000000000008E-2</v>
      </c>
      <c r="H175" t="s">
        <v>188</v>
      </c>
      <c r="I175">
        <f>VLOOKUP(H175, Individual_Batting___Dashboard[[Name]:[BABIP]], 12, FALSE)</f>
        <v>0.255</v>
      </c>
      <c r="J175">
        <f>'League Batting Stats'!$L$22</f>
        <v>0.29099999999999998</v>
      </c>
      <c r="K175">
        <f t="shared" si="22"/>
        <v>-3.5999999999999976E-2</v>
      </c>
      <c r="L175">
        <f>VLOOKUP(H175, Batting___Career[[Name]:[BABIP]], 12, FALSE)</f>
        <v>0.34599999999999997</v>
      </c>
      <c r="M175">
        <f t="shared" si="23"/>
        <v>-9.099999999999997E-2</v>
      </c>
    </row>
    <row r="176" spans="1:13" x14ac:dyDescent="0.45">
      <c r="A176" t="s">
        <v>114</v>
      </c>
      <c r="B176">
        <f>VLOOKUP(A176, Individual_Batting___Dashboard[], 16, FALSE)</f>
        <v>0.25700000000000001</v>
      </c>
      <c r="C176">
        <f>VLOOKUP(A176, Individual_Batting___Dashboard[], 17, FALSE)</f>
        <v>0.223</v>
      </c>
      <c r="D176">
        <f t="shared" si="20"/>
        <v>3.4000000000000002E-2</v>
      </c>
      <c r="E176">
        <f>VLOOKUP(A176, Batting___Career[], 16, FALSE)</f>
        <v>0.32300000000000001</v>
      </c>
      <c r="F176">
        <f t="shared" si="21"/>
        <v>-6.6000000000000003E-2</v>
      </c>
      <c r="H176" t="s">
        <v>165</v>
      </c>
      <c r="I176">
        <f>VLOOKUP(H176, Individual_Batting___Dashboard[[Name]:[BABIP]], 12, FALSE)</f>
        <v>0.27300000000000002</v>
      </c>
      <c r="J176">
        <f>'League Batting Stats'!$L$22</f>
        <v>0.29099999999999998</v>
      </c>
      <c r="K176">
        <f t="shared" si="22"/>
        <v>-1.799999999999996E-2</v>
      </c>
      <c r="L176">
        <f>VLOOKUP(H176, Batting___Career[[Name]:[BABIP]], 12, FALSE)</f>
        <v>0.34599999999999997</v>
      </c>
      <c r="M176">
        <f t="shared" si="23"/>
        <v>-7.2999999999999954E-2</v>
      </c>
    </row>
    <row r="177" spans="1:13" x14ac:dyDescent="0.45">
      <c r="A177" t="s">
        <v>71</v>
      </c>
      <c r="B177">
        <f>VLOOKUP(A177, Individual_Batting___Dashboard[], 16, FALSE)</f>
        <v>0.221</v>
      </c>
      <c r="C177">
        <f>VLOOKUP(A177, Individual_Batting___Dashboard[], 17, FALSE)</f>
        <v>0.29499999999999998</v>
      </c>
      <c r="D177">
        <f t="shared" si="20"/>
        <v>-7.3999999999999982E-2</v>
      </c>
      <c r="E177">
        <f>VLOOKUP(A177, Batting___Career[], 16, FALSE)</f>
        <v>0.34200000000000003</v>
      </c>
      <c r="F177">
        <f t="shared" si="21"/>
        <v>-0.12100000000000002</v>
      </c>
      <c r="H177" t="s">
        <v>135</v>
      </c>
      <c r="I177">
        <f>VLOOKUP(H177, Individual_Batting___Dashboard[[Name]:[BABIP]], 12, FALSE)</f>
        <v>0.23400000000000001</v>
      </c>
      <c r="J177">
        <f>'League Batting Stats'!$L$22</f>
        <v>0.29099999999999998</v>
      </c>
      <c r="K177">
        <f t="shared" si="22"/>
        <v>-5.6999999999999967E-2</v>
      </c>
      <c r="L177">
        <f>VLOOKUP(H177, Batting___Career[[Name]:[BABIP]], 12, FALSE)</f>
        <v>0.37</v>
      </c>
      <c r="M177">
        <f t="shared" si="23"/>
        <v>-0.13599999999999998</v>
      </c>
    </row>
    <row r="178" spans="1:13" x14ac:dyDescent="0.45">
      <c r="A178" t="s">
        <v>169</v>
      </c>
      <c r="B178">
        <f>VLOOKUP(A178, Individual_Batting___Dashboard[], 16, FALSE)</f>
        <v>0.26600000000000001</v>
      </c>
      <c r="C178">
        <f>VLOOKUP(A178, Individual_Batting___Dashboard[], 17, FALSE)</f>
        <v>0.33200000000000002</v>
      </c>
      <c r="D178">
        <f t="shared" si="20"/>
        <v>-6.6000000000000003E-2</v>
      </c>
      <c r="E178">
        <f>VLOOKUP(A178, Batting___Career[], 16, FALSE)</f>
        <v>0.34499999999999997</v>
      </c>
      <c r="F178">
        <f t="shared" si="21"/>
        <v>-7.8999999999999959E-2</v>
      </c>
      <c r="H178" t="s">
        <v>162</v>
      </c>
      <c r="I178">
        <f>VLOOKUP(H178, Individual_Batting___Dashboard[[Name]:[BABIP]], 12, FALSE)</f>
        <v>0.22</v>
      </c>
      <c r="J178">
        <f>'League Batting Stats'!$L$22</f>
        <v>0.29099999999999998</v>
      </c>
      <c r="K178">
        <f t="shared" si="22"/>
        <v>-7.099999999999998E-2</v>
      </c>
      <c r="L178">
        <f>VLOOKUP(H178, Batting___Career[[Name]:[BABIP]], 12, FALSE)</f>
        <v>0.34399999999999997</v>
      </c>
      <c r="M178">
        <f t="shared" si="23"/>
        <v>-0.12399999999999997</v>
      </c>
    </row>
    <row r="179" spans="1:13" x14ac:dyDescent="0.45">
      <c r="A179" t="s">
        <v>85</v>
      </c>
      <c r="B179">
        <f>VLOOKUP(A179, Individual_Batting___Dashboard[], 16, FALSE)</f>
        <v>0.221</v>
      </c>
      <c r="C179">
        <f>VLOOKUP(A179, Individual_Batting___Dashboard[], 17, FALSE)</f>
        <v>0.315</v>
      </c>
      <c r="D179">
        <f t="shared" si="20"/>
        <v>-9.4E-2</v>
      </c>
      <c r="E179">
        <f>VLOOKUP(A179, Batting___Career[], 16, FALSE)</f>
        <v>0.314</v>
      </c>
      <c r="F179">
        <f t="shared" si="21"/>
        <v>-9.2999999999999999E-2</v>
      </c>
      <c r="H179" t="s">
        <v>203</v>
      </c>
      <c r="I179">
        <f>VLOOKUP(H179, Individual_Batting___Dashboard[[Name]:[BABIP]], 12, FALSE)</f>
        <v>0.25800000000000001</v>
      </c>
      <c r="J179">
        <f>'League Batting Stats'!$L$22</f>
        <v>0.29099999999999998</v>
      </c>
      <c r="K179">
        <f t="shared" si="22"/>
        <v>-3.2999999999999974E-2</v>
      </c>
      <c r="L179">
        <f>VLOOKUP(H179, Batting___Career[[Name]:[BABIP]], 12, FALSE)</f>
        <v>0.31</v>
      </c>
      <c r="M179">
        <f t="shared" si="23"/>
        <v>-5.1999999999999991E-2</v>
      </c>
    </row>
    <row r="180" spans="1:13" x14ac:dyDescent="0.45">
      <c r="A180" t="s">
        <v>137</v>
      </c>
      <c r="B180">
        <f>VLOOKUP(A180, Individual_Batting___Dashboard[], 16, FALSE)</f>
        <v>0.20599999999999999</v>
      </c>
      <c r="C180">
        <f>VLOOKUP(A180, Individual_Batting___Dashboard[], 17, FALSE)</f>
        <v>0.28499999999999998</v>
      </c>
      <c r="D180">
        <f t="shared" si="20"/>
        <v>-7.8999999999999987E-2</v>
      </c>
      <c r="E180" t="e">
        <f>VLOOKUP(A180, Batting___Career[], 16, FALSE)</f>
        <v>#N/A</v>
      </c>
      <c r="F180" t="e">
        <f t="shared" si="21"/>
        <v>#N/A</v>
      </c>
      <c r="H180" t="s">
        <v>185</v>
      </c>
      <c r="I180">
        <f>VLOOKUP(H180, Individual_Batting___Dashboard[[Name]:[BABIP]], 12, FALSE)</f>
        <v>0.19</v>
      </c>
      <c r="J180">
        <f>'League Batting Stats'!$L$22</f>
        <v>0.29099999999999998</v>
      </c>
      <c r="K180">
        <f t="shared" si="22"/>
        <v>-0.10099999999999998</v>
      </c>
      <c r="L180">
        <f>VLOOKUP(H180, Batting___Career[[Name]:[BABIP]], 12, FALSE)</f>
        <v>0.317</v>
      </c>
      <c r="M180">
        <f t="shared" si="23"/>
        <v>-0.127</v>
      </c>
    </row>
    <row r="181" spans="1:13" x14ac:dyDescent="0.45">
      <c r="A181" t="s">
        <v>228</v>
      </c>
      <c r="B181">
        <f>VLOOKUP(A181, Individual_Batting___Dashboard[], 16, FALSE)</f>
        <v>0.27600000000000002</v>
      </c>
      <c r="C181">
        <f>VLOOKUP(A181, Individual_Batting___Dashboard[], 17, FALSE)</f>
        <v>0.24199999999999999</v>
      </c>
      <c r="D181">
        <f t="shared" si="20"/>
        <v>3.400000000000003E-2</v>
      </c>
      <c r="E181">
        <f>VLOOKUP(A181, Batting___Career[], 16, FALSE)</f>
        <v>0.33400000000000002</v>
      </c>
      <c r="F181">
        <f t="shared" si="21"/>
        <v>-5.7999999999999996E-2</v>
      </c>
      <c r="H181" t="s">
        <v>211</v>
      </c>
      <c r="I181">
        <f>VLOOKUP(H181, Individual_Batting___Dashboard[[Name]:[BABIP]], 12, FALSE)</f>
        <v>0.222</v>
      </c>
      <c r="J181">
        <f>'League Batting Stats'!$L$22</f>
        <v>0.29099999999999998</v>
      </c>
      <c r="K181">
        <f t="shared" si="22"/>
        <v>-6.8999999999999978E-2</v>
      </c>
      <c r="L181">
        <f>VLOOKUP(H181, Batting___Career[[Name]:[BABIP]], 12, FALSE)</f>
        <v>0.29599999999999999</v>
      </c>
      <c r="M181">
        <f t="shared" si="23"/>
        <v>-7.3999999999999982E-2</v>
      </c>
    </row>
    <row r="182" spans="1:13" x14ac:dyDescent="0.45">
      <c r="A182" t="s">
        <v>203</v>
      </c>
      <c r="B182">
        <f>VLOOKUP(A182, Individual_Batting___Dashboard[], 16, FALSE)</f>
        <v>0.253</v>
      </c>
      <c r="C182">
        <f>VLOOKUP(A182, Individual_Batting___Dashboard[], 17, FALSE)</f>
        <v>0.27700000000000002</v>
      </c>
      <c r="D182">
        <f t="shared" si="20"/>
        <v>-2.4000000000000021E-2</v>
      </c>
      <c r="E182">
        <f>VLOOKUP(A182, Batting___Career[], 16, FALSE)</f>
        <v>0.29899999999999999</v>
      </c>
      <c r="F182">
        <f t="shared" si="21"/>
        <v>-4.5999999999999985E-2</v>
      </c>
      <c r="H182" t="s">
        <v>227</v>
      </c>
      <c r="I182">
        <f>VLOOKUP(H182, Individual_Batting___Dashboard[[Name]:[BABIP]], 12, FALSE)</f>
        <v>0.23300000000000001</v>
      </c>
      <c r="J182">
        <f>'League Batting Stats'!$L$22</f>
        <v>0.29099999999999998</v>
      </c>
      <c r="K182">
        <f t="shared" si="22"/>
        <v>-5.7999999999999968E-2</v>
      </c>
      <c r="L182">
        <f>VLOOKUP(H182, Batting___Career[[Name]:[BABIP]], 12, FALSE)</f>
        <v>0.33200000000000002</v>
      </c>
      <c r="M182">
        <f t="shared" si="23"/>
        <v>-9.9000000000000005E-2</v>
      </c>
    </row>
    <row r="183" spans="1:13" x14ac:dyDescent="0.45">
      <c r="A183" t="s">
        <v>133</v>
      </c>
      <c r="B183">
        <f>VLOOKUP(A183, Individual_Batting___Dashboard[], 16, FALSE)</f>
        <v>0.216</v>
      </c>
      <c r="C183">
        <f>VLOOKUP(A183, Individual_Batting___Dashboard[], 17, FALSE)</f>
        <v>0.27100000000000002</v>
      </c>
      <c r="D183">
        <f t="shared" si="20"/>
        <v>-5.5000000000000021E-2</v>
      </c>
      <c r="E183">
        <f>VLOOKUP(A183, Batting___Career[], 16, FALSE)</f>
        <v>0.314</v>
      </c>
      <c r="F183">
        <f t="shared" si="21"/>
        <v>-9.8000000000000004E-2</v>
      </c>
      <c r="H183" t="s">
        <v>178</v>
      </c>
      <c r="I183">
        <f>VLOOKUP(H183, Individual_Batting___Dashboard[[Name]:[BABIP]], 12, FALSE)</f>
        <v>0.24099999999999999</v>
      </c>
      <c r="J183">
        <f>'League Batting Stats'!$L$22</f>
        <v>0.29099999999999998</v>
      </c>
      <c r="K183">
        <f t="shared" si="22"/>
        <v>-4.9999999999999989E-2</v>
      </c>
      <c r="L183">
        <f>VLOOKUP(H183, Batting___Career[[Name]:[BABIP]], 12, FALSE)</f>
        <v>0.33</v>
      </c>
      <c r="M183">
        <f t="shared" si="23"/>
        <v>-8.9000000000000024E-2</v>
      </c>
    </row>
    <row r="184" spans="1:13" x14ac:dyDescent="0.45">
      <c r="A184" t="s">
        <v>224</v>
      </c>
      <c r="B184">
        <f>VLOOKUP(A184, Individual_Batting___Dashboard[], 16, FALSE)</f>
        <v>0.22</v>
      </c>
      <c r="C184">
        <f>VLOOKUP(A184, Individual_Batting___Dashboard[], 17, FALSE)</f>
        <v>0.23100000000000001</v>
      </c>
      <c r="D184">
        <f t="shared" si="20"/>
        <v>-1.100000000000001E-2</v>
      </c>
      <c r="E184" t="e">
        <f>VLOOKUP(A184, Batting___Career[], 16, FALSE)</f>
        <v>#N/A</v>
      </c>
      <c r="F184" t="e">
        <f t="shared" si="21"/>
        <v>#N/A</v>
      </c>
      <c r="H184" t="s">
        <v>215</v>
      </c>
      <c r="I184">
        <f>VLOOKUP(H184, Individual_Batting___Dashboard[[Name]:[BABIP]], 12, FALSE)</f>
        <v>0.22900000000000001</v>
      </c>
      <c r="J184">
        <f>'League Batting Stats'!$L$22</f>
        <v>0.29099999999999998</v>
      </c>
      <c r="K184">
        <f t="shared" si="22"/>
        <v>-6.1999999999999972E-2</v>
      </c>
      <c r="L184">
        <f>VLOOKUP(H184, Batting___Career[[Name]:[BABIP]], 12, FALSE)</f>
        <v>0.31900000000000001</v>
      </c>
      <c r="M184">
        <f t="shared" si="23"/>
        <v>-0.09</v>
      </c>
    </row>
    <row r="185" spans="1:13" x14ac:dyDescent="0.45">
      <c r="A185" t="s">
        <v>215</v>
      </c>
      <c r="B185">
        <f>VLOOKUP(A185, Individual_Batting___Dashboard[], 16, FALSE)</f>
        <v>0.219</v>
      </c>
      <c r="C185">
        <f>VLOOKUP(A185, Individual_Batting___Dashboard[], 17, FALSE)</f>
        <v>0.247</v>
      </c>
      <c r="D185">
        <f t="shared" si="20"/>
        <v>-2.7999999999999997E-2</v>
      </c>
      <c r="E185">
        <f>VLOOKUP(A185, Batting___Career[], 16, FALSE)</f>
        <v>0.313</v>
      </c>
      <c r="F185">
        <f t="shared" si="21"/>
        <v>-9.4E-2</v>
      </c>
      <c r="H185" t="s">
        <v>71</v>
      </c>
      <c r="I185">
        <f>VLOOKUP(H185, Individual_Batting___Dashboard[[Name]:[BABIP]], 12, FALSE)</f>
        <v>0.2</v>
      </c>
      <c r="J185">
        <f>'League Batting Stats'!$L$22</f>
        <v>0.29099999999999998</v>
      </c>
      <c r="K185">
        <f t="shared" si="22"/>
        <v>-9.099999999999997E-2</v>
      </c>
      <c r="L185">
        <f>VLOOKUP(H185, Batting___Career[[Name]:[BABIP]], 12, FALSE)</f>
        <v>0.32500000000000001</v>
      </c>
      <c r="M185">
        <f t="shared" si="23"/>
        <v>-0.125</v>
      </c>
    </row>
    <row r="186" spans="1:13" x14ac:dyDescent="0.45">
      <c r="A186" t="s">
        <v>185</v>
      </c>
      <c r="B186">
        <f>VLOOKUP(A186, Individual_Batting___Dashboard[], 16, FALSE)</f>
        <v>0.17499999999999999</v>
      </c>
      <c r="C186">
        <f>VLOOKUP(A186, Individual_Batting___Dashboard[], 17, FALSE)</f>
        <v>0.27200000000000002</v>
      </c>
      <c r="D186">
        <f t="shared" si="20"/>
        <v>-9.7000000000000031E-2</v>
      </c>
      <c r="E186">
        <f>VLOOKUP(A186, Batting___Career[], 16, FALSE)</f>
        <v>0.32800000000000001</v>
      </c>
      <c r="F186">
        <f t="shared" si="21"/>
        <v>-0.15300000000000002</v>
      </c>
      <c r="H186" t="s">
        <v>47</v>
      </c>
      <c r="I186">
        <f>VLOOKUP(H186, Individual_Batting___Dashboard[[Name]:[BABIP]], 12, FALSE)</f>
        <v>0.23499999999999999</v>
      </c>
      <c r="J186">
        <f>'League Batting Stats'!$L$22</f>
        <v>0.29099999999999998</v>
      </c>
      <c r="K186">
        <f t="shared" si="22"/>
        <v>-5.5999999999999994E-2</v>
      </c>
      <c r="L186">
        <f>VLOOKUP(H186, Batting___Career[[Name]:[BABIP]], 12, FALSE)</f>
        <v>0.33700000000000002</v>
      </c>
      <c r="M186">
        <f t="shared" si="23"/>
        <v>-0.10200000000000004</v>
      </c>
    </row>
    <row r="187" spans="1:13" x14ac:dyDescent="0.45">
      <c r="A187" t="s">
        <v>178</v>
      </c>
      <c r="B187">
        <f>VLOOKUP(A187, Individual_Batting___Dashboard[], 16, FALSE)</f>
        <v>0.21299999999999999</v>
      </c>
      <c r="C187">
        <f>VLOOKUP(A187, Individual_Batting___Dashboard[], 17, FALSE)</f>
        <v>0.23</v>
      </c>
      <c r="D187">
        <f t="shared" si="20"/>
        <v>-1.7000000000000015E-2</v>
      </c>
      <c r="E187">
        <f>VLOOKUP(A187, Batting___Career[], 16, FALSE)</f>
        <v>0.33800000000000002</v>
      </c>
      <c r="F187">
        <f t="shared" si="21"/>
        <v>-0.12500000000000003</v>
      </c>
      <c r="H187" t="s">
        <v>169</v>
      </c>
      <c r="I187">
        <f>VLOOKUP(H187, Individual_Batting___Dashboard[[Name]:[BABIP]], 12, FALSE)</f>
        <v>0.19400000000000001</v>
      </c>
      <c r="J187">
        <f>'League Batting Stats'!$L$22</f>
        <v>0.29099999999999998</v>
      </c>
      <c r="K187">
        <f t="shared" si="22"/>
        <v>-9.6999999999999975E-2</v>
      </c>
      <c r="L187">
        <f>VLOOKUP(H187, Batting___Career[[Name]:[BABIP]], 12, FALSE)</f>
        <v>0.28999999999999998</v>
      </c>
      <c r="M187">
        <f t="shared" si="23"/>
        <v>-9.5999999999999974E-2</v>
      </c>
    </row>
    <row r="188" spans="1:13" x14ac:dyDescent="0.45">
      <c r="A188" t="s">
        <v>70</v>
      </c>
      <c r="B188">
        <f>VLOOKUP(A188, Individual_Batting___Dashboard[], 16, FALSE)</f>
        <v>0.18</v>
      </c>
      <c r="C188">
        <f>VLOOKUP(A188, Individual_Batting___Dashboard[], 17, FALSE)</f>
        <v>0.23200000000000001</v>
      </c>
      <c r="D188">
        <f t="shared" si="20"/>
        <v>-5.2000000000000018E-2</v>
      </c>
      <c r="E188">
        <f>VLOOKUP(A188, Batting___Career[], 16, FALSE)</f>
        <v>0.34100000000000003</v>
      </c>
      <c r="F188">
        <f t="shared" si="21"/>
        <v>-0.16100000000000003</v>
      </c>
      <c r="H188" t="s">
        <v>142</v>
      </c>
      <c r="I188">
        <f>VLOOKUP(H188, Individual_Batting___Dashboard[[Name]:[BABIP]], 12, FALSE)</f>
        <v>0.216</v>
      </c>
      <c r="J188">
        <f>'League Batting Stats'!$L$22</f>
        <v>0.29099999999999998</v>
      </c>
      <c r="K188">
        <f t="shared" si="22"/>
        <v>-7.4999999999999983E-2</v>
      </c>
      <c r="L188">
        <f>VLOOKUP(H188, Batting___Career[[Name]:[BABIP]], 12, FALSE)</f>
        <v>0.34599999999999997</v>
      </c>
      <c r="M188">
        <f t="shared" si="23"/>
        <v>-0.12999999999999998</v>
      </c>
    </row>
    <row r="189" spans="1:13" x14ac:dyDescent="0.45">
      <c r="A189" t="s">
        <v>172</v>
      </c>
      <c r="B189" t="e">
        <f>VLOOKUP(A189, Individual_Batting___Dashboard[], 16, FALSE)</f>
        <v>#N/A</v>
      </c>
      <c r="C189" t="e">
        <f>VLOOKUP(A189, Individual_Batting___Dashboard[], 17, FALSE)</f>
        <v>#N/A</v>
      </c>
      <c r="D189" t="e">
        <f t="shared" si="20"/>
        <v>#N/A</v>
      </c>
      <c r="E189" t="e">
        <f>VLOOKUP(A189, Batting___Career[], 16, FALSE)</f>
        <v>#N/A</v>
      </c>
      <c r="F189" t="e">
        <f t="shared" si="21"/>
        <v>#N/A</v>
      </c>
      <c r="H189" t="s">
        <v>74</v>
      </c>
      <c r="I189">
        <f>VLOOKUP(H189, Individual_Batting___Dashboard[[Name]:[BABIP]], 12, FALSE)</f>
        <v>0.188</v>
      </c>
      <c r="J189">
        <f>'League Batting Stats'!$L$22</f>
        <v>0.29099999999999998</v>
      </c>
      <c r="K189">
        <f t="shared" si="22"/>
        <v>-0.10299999999999998</v>
      </c>
      <c r="L189">
        <f>VLOOKUP(H189, Batting___Career[[Name]:[BABIP]], 12, FALSE)</f>
        <v>0.32300000000000001</v>
      </c>
      <c r="M189">
        <f t="shared" si="23"/>
        <v>-0.13500000000000001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D025-6D52-43DE-848C-C15024141386}">
  <dimension ref="A1:T84"/>
  <sheetViews>
    <sheetView zoomScale="90" zoomScaleNormal="90" workbookViewId="0">
      <selection activeCell="A18" sqref="A18"/>
    </sheetView>
    <sheetView workbookViewId="1"/>
  </sheetViews>
  <sheetFormatPr defaultRowHeight="14.25" x14ac:dyDescent="0.45"/>
  <cols>
    <col min="1" max="1" width="27.06640625" customWidth="1"/>
    <col min="2" max="3" width="10.796875" customWidth="1"/>
    <col min="4" max="4" width="16.1328125" customWidth="1"/>
    <col min="5" max="5" width="13.1328125" customWidth="1"/>
    <col min="6" max="6" width="26.06640625" customWidth="1"/>
    <col min="7" max="10" width="10.796875" customWidth="1"/>
    <col min="11" max="11" width="13.3984375" customWidth="1"/>
    <col min="12" max="12" width="13.19921875" customWidth="1"/>
    <col min="13" max="13" width="18.9296875" customWidth="1"/>
    <col min="14" max="14" width="13.265625" customWidth="1"/>
    <col min="15" max="15" width="16.3984375" customWidth="1"/>
    <col min="17" max="17" width="19.265625" customWidth="1"/>
    <col min="18" max="18" width="21.19921875" customWidth="1"/>
    <col min="19" max="19" width="13.19921875" customWidth="1"/>
    <col min="20" max="20" width="23.53125" customWidth="1"/>
  </cols>
  <sheetData>
    <row r="1" spans="1:20" ht="57" x14ac:dyDescent="0.45">
      <c r="A1" t="s">
        <v>1890</v>
      </c>
      <c r="B1" s="2" t="s">
        <v>264</v>
      </c>
      <c r="C1" s="2" t="s">
        <v>359</v>
      </c>
      <c r="D1" s="2" t="s">
        <v>1962</v>
      </c>
      <c r="E1" s="2" t="s">
        <v>1959</v>
      </c>
      <c r="F1" s="2" t="s">
        <v>1963</v>
      </c>
      <c r="G1" s="2"/>
      <c r="H1" s="2" t="s">
        <v>1890</v>
      </c>
      <c r="I1" s="2" t="s">
        <v>265</v>
      </c>
      <c r="J1" s="2" t="s">
        <v>267</v>
      </c>
      <c r="K1" s="2" t="s">
        <v>1964</v>
      </c>
      <c r="L1" s="2" t="s">
        <v>1960</v>
      </c>
      <c r="M1" s="2" t="s">
        <v>1965</v>
      </c>
      <c r="O1" s="2" t="s">
        <v>1890</v>
      </c>
      <c r="P1" s="2" t="s">
        <v>235</v>
      </c>
      <c r="Q1" s="2" t="s">
        <v>1961</v>
      </c>
      <c r="R1" s="2" t="s">
        <v>1966</v>
      </c>
      <c r="S1" s="2" t="s">
        <v>1892</v>
      </c>
      <c r="T1" s="2" t="s">
        <v>1967</v>
      </c>
    </row>
    <row r="2" spans="1:20" x14ac:dyDescent="0.45">
      <c r="A2" t="s">
        <v>330</v>
      </c>
      <c r="B2">
        <f>VLOOKUP(A2, Individual_Pitching___Dashboard[], 17, FALSE)</f>
        <v>3.05</v>
      </c>
      <c r="C2">
        <f>VLOOKUP(A2, Individual_Pitching___Dashboard[], 18, FALSE)</f>
        <v>6.55</v>
      </c>
      <c r="D2">
        <f t="shared" ref="D2:D33" si="0">B2-C2</f>
        <v>-3.5</v>
      </c>
      <c r="E2">
        <f>VLOOKUP(A2, Pitching___Career[], 17, FALSE)</f>
        <v>3.73</v>
      </c>
      <c r="F2">
        <f t="shared" ref="F2:F33" si="1">B2-E2</f>
        <v>-0.68000000000000016</v>
      </c>
      <c r="H2" t="s">
        <v>308</v>
      </c>
      <c r="I2">
        <f>VLOOKUP(H2, Individual_Pitching___Dashboard[], 19, FALSE)</f>
        <v>3.64</v>
      </c>
      <c r="J2">
        <f>VLOOKUP(H2, Individual_Pitching___Dashboard[], 20, FALSE)</f>
        <v>5.3</v>
      </c>
      <c r="K2">
        <f t="shared" ref="K2:K33" si="2">I2-J2</f>
        <v>-1.6599999999999997</v>
      </c>
      <c r="L2" t="e">
        <f>VLOOKUP(H2, Pitching___Career[], 19, FALSE)</f>
        <v>#N/A</v>
      </c>
      <c r="M2" t="e">
        <f t="shared" ref="M2:M33" si="3">I2-L2</f>
        <v>#N/A</v>
      </c>
      <c r="O2" t="s">
        <v>288</v>
      </c>
      <c r="P2">
        <f>VLOOKUP(O2, Individual_Pitching___Dashboard[], 12, FALSE)</f>
        <v>0.14899999999999999</v>
      </c>
      <c r="Q2">
        <f>'League Batting Stats'!$L$22</f>
        <v>0.29099999999999998</v>
      </c>
      <c r="R2">
        <f t="shared" ref="R2:R33" si="4">P2-Q2</f>
        <v>-0.14199999999999999</v>
      </c>
      <c r="S2">
        <f>VLOOKUP(O2, Pitching___Career[], 12, FALSE)</f>
        <v>0.248</v>
      </c>
      <c r="T2">
        <f t="shared" ref="T2:T33" si="5">P2-S2</f>
        <v>-9.9000000000000005E-2</v>
      </c>
    </row>
    <row r="3" spans="1:20" x14ac:dyDescent="0.45">
      <c r="A3" t="s">
        <v>307</v>
      </c>
      <c r="B3">
        <f>VLOOKUP(A3, Individual_Pitching___Dashboard[], 17, FALSE)</f>
        <v>0.85</v>
      </c>
      <c r="C3">
        <f>VLOOKUP(A3, Individual_Pitching___Dashboard[], 18, FALSE)</f>
        <v>4.32</v>
      </c>
      <c r="D3">
        <f t="shared" si="0"/>
        <v>-3.47</v>
      </c>
      <c r="E3">
        <f>VLOOKUP(A3, Pitching___Career[], 17, FALSE)</f>
        <v>4.0599999999999996</v>
      </c>
      <c r="F3">
        <f t="shared" si="1"/>
        <v>-3.2099999999999995</v>
      </c>
      <c r="H3" s="3" t="s">
        <v>273</v>
      </c>
      <c r="I3" s="3">
        <f>VLOOKUP(H3, Individual_Pitching___Dashboard[], 19, FALSE)</f>
        <v>2.21</v>
      </c>
      <c r="J3" s="3">
        <f>VLOOKUP(H3, Individual_Pitching___Dashboard[], 20, FALSE)</f>
        <v>3.87</v>
      </c>
      <c r="K3" s="3">
        <f t="shared" si="2"/>
        <v>-1.6600000000000001</v>
      </c>
      <c r="L3" s="3">
        <f>VLOOKUP(H3, Pitching___Career[], 19, FALSE)</f>
        <v>4.4000000000000004</v>
      </c>
      <c r="M3" s="3">
        <f t="shared" si="3"/>
        <v>-2.1900000000000004</v>
      </c>
      <c r="O3" t="s">
        <v>309</v>
      </c>
      <c r="P3">
        <f>VLOOKUP(O3, Individual_Pitching___Dashboard[], 12, FALSE)</f>
        <v>0.17199999999999999</v>
      </c>
      <c r="Q3">
        <f>'League Batting Stats'!$L$22</f>
        <v>0.29099999999999998</v>
      </c>
      <c r="R3">
        <f t="shared" si="4"/>
        <v>-0.11899999999999999</v>
      </c>
      <c r="S3">
        <f>VLOOKUP(O3, Pitching___Career[], 12, FALSE)</f>
        <v>0.27300000000000002</v>
      </c>
      <c r="T3">
        <f t="shared" si="5"/>
        <v>-0.10100000000000003</v>
      </c>
    </row>
    <row r="4" spans="1:20" x14ac:dyDescent="0.45">
      <c r="A4" t="s">
        <v>349</v>
      </c>
      <c r="B4">
        <f>VLOOKUP(A4, Individual_Pitching___Dashboard[], 17, FALSE)</f>
        <v>3.91</v>
      </c>
      <c r="C4">
        <f>VLOOKUP(A4, Individual_Pitching___Dashboard[], 18, FALSE)</f>
        <v>6.93</v>
      </c>
      <c r="D4">
        <f t="shared" si="0"/>
        <v>-3.0199999999999996</v>
      </c>
      <c r="E4">
        <f>VLOOKUP(A4, Pitching___Career[], 17, FALSE)</f>
        <v>4.1500000000000004</v>
      </c>
      <c r="F4">
        <f t="shared" si="1"/>
        <v>-0.24000000000000021</v>
      </c>
      <c r="H4" t="s">
        <v>288</v>
      </c>
      <c r="I4">
        <f>VLOOKUP(H4, Individual_Pitching___Dashboard[], 19, FALSE)</f>
        <v>3.39</v>
      </c>
      <c r="J4">
        <f>VLOOKUP(H4, Individual_Pitching___Dashboard[], 20, FALSE)</f>
        <v>4.47</v>
      </c>
      <c r="K4">
        <f t="shared" si="2"/>
        <v>-1.0799999999999996</v>
      </c>
      <c r="L4">
        <f>VLOOKUP(H4, Pitching___Career[], 19, FALSE)</f>
        <v>5.12</v>
      </c>
      <c r="M4">
        <f t="shared" si="3"/>
        <v>-1.73</v>
      </c>
      <c r="O4" t="s">
        <v>286</v>
      </c>
      <c r="P4">
        <f>VLOOKUP(O4, Individual_Pitching___Dashboard[], 12, FALSE)</f>
        <v>0.17599999999999999</v>
      </c>
      <c r="Q4">
        <f>'League Batting Stats'!$L$22</f>
        <v>0.29099999999999998</v>
      </c>
      <c r="R4">
        <f t="shared" si="4"/>
        <v>-0.11499999999999999</v>
      </c>
      <c r="S4">
        <f>VLOOKUP(O4, Pitching___Career[], 12, FALSE)</f>
        <v>0.29399999999999998</v>
      </c>
      <c r="T4">
        <f t="shared" si="5"/>
        <v>-0.11799999999999999</v>
      </c>
    </row>
    <row r="5" spans="1:20" x14ac:dyDescent="0.45">
      <c r="A5" t="s">
        <v>289</v>
      </c>
      <c r="B5">
        <f>VLOOKUP(A5, Individual_Pitching___Dashboard[], 17, FALSE)</f>
        <v>2.0299999999999998</v>
      </c>
      <c r="C5">
        <f>VLOOKUP(A5, Individual_Pitching___Dashboard[], 18, FALSE)</f>
        <v>3.71</v>
      </c>
      <c r="D5">
        <f t="shared" si="0"/>
        <v>-1.6800000000000002</v>
      </c>
      <c r="E5">
        <f>VLOOKUP(A5, Pitching___Career[], 17, FALSE)</f>
        <v>3.43</v>
      </c>
      <c r="F5">
        <f t="shared" si="1"/>
        <v>-1.4000000000000004</v>
      </c>
      <c r="H5" t="s">
        <v>279</v>
      </c>
      <c r="I5">
        <f>VLOOKUP(H5, Individual_Pitching___Dashboard[], 19, FALSE)</f>
        <v>2.4300000000000002</v>
      </c>
      <c r="J5">
        <f>VLOOKUP(H5, Individual_Pitching___Dashboard[], 20, FALSE)</f>
        <v>3.94</v>
      </c>
      <c r="K5">
        <f t="shared" si="2"/>
        <v>-1.5099999999999998</v>
      </c>
      <c r="L5" t="e">
        <f>VLOOKUP(H5, Pitching___Career[], 19, FALSE)</f>
        <v>#N/A</v>
      </c>
      <c r="M5" t="e">
        <f t="shared" si="3"/>
        <v>#N/A</v>
      </c>
      <c r="O5" t="s">
        <v>279</v>
      </c>
      <c r="P5">
        <f>VLOOKUP(O5, Individual_Pitching___Dashboard[], 12, FALSE)</f>
        <v>0.17599999999999999</v>
      </c>
      <c r="Q5">
        <f>'League Batting Stats'!$L$22</f>
        <v>0.29099999999999998</v>
      </c>
      <c r="R5">
        <f t="shared" si="4"/>
        <v>-0.11499999999999999</v>
      </c>
      <c r="S5" t="e">
        <f>VLOOKUP(O5, Pitching___Career[], 12, FALSE)</f>
        <v>#N/A</v>
      </c>
      <c r="T5" t="e">
        <f t="shared" si="5"/>
        <v>#N/A</v>
      </c>
    </row>
    <row r="6" spans="1:20" x14ac:dyDescent="0.45">
      <c r="A6" t="s">
        <v>336</v>
      </c>
      <c r="B6">
        <f>VLOOKUP(A6, Individual_Pitching___Dashboard[], 17, FALSE)</f>
        <v>2.1800000000000002</v>
      </c>
      <c r="C6">
        <f>VLOOKUP(A6, Individual_Pitching___Dashboard[], 18, FALSE)</f>
        <v>4.71</v>
      </c>
      <c r="D6">
        <f t="shared" si="0"/>
        <v>-2.5299999999999998</v>
      </c>
      <c r="E6">
        <f>VLOOKUP(A6, Pitching___Career[], 17, FALSE)</f>
        <v>3.72</v>
      </c>
      <c r="F6">
        <f t="shared" si="1"/>
        <v>-1.54</v>
      </c>
      <c r="H6" s="3" t="s">
        <v>274</v>
      </c>
      <c r="I6" s="3">
        <f>VLOOKUP(H6, Individual_Pitching___Dashboard[], 19, FALSE)</f>
        <v>2.33</v>
      </c>
      <c r="J6" s="3">
        <f>VLOOKUP(H6, Individual_Pitching___Dashboard[], 20, FALSE)</f>
        <v>3.92</v>
      </c>
      <c r="K6" s="3">
        <f t="shared" si="2"/>
        <v>-1.5899999999999999</v>
      </c>
      <c r="L6" s="3">
        <f>VLOOKUP(H6, Pitching___Career[], 19, FALSE)</f>
        <v>3.88</v>
      </c>
      <c r="M6" s="3">
        <f t="shared" si="3"/>
        <v>-1.5499999999999998</v>
      </c>
      <c r="O6" t="s">
        <v>337</v>
      </c>
      <c r="P6">
        <f>VLOOKUP(O6, Individual_Pitching___Dashboard[], 12, FALSE)</f>
        <v>0.18</v>
      </c>
      <c r="Q6">
        <f>'League Batting Stats'!$L$22</f>
        <v>0.29099999999999998</v>
      </c>
      <c r="R6">
        <f t="shared" si="4"/>
        <v>-0.11099999999999999</v>
      </c>
      <c r="S6">
        <f>VLOOKUP(O6, Pitching___Career[], 12, FALSE)</f>
        <v>0.29099999999999998</v>
      </c>
      <c r="T6">
        <f t="shared" si="5"/>
        <v>-0.11099999999999999</v>
      </c>
    </row>
    <row r="7" spans="1:20" x14ac:dyDescent="0.45">
      <c r="A7" s="3" t="s">
        <v>285</v>
      </c>
      <c r="B7" s="3">
        <f>VLOOKUP(A7, Individual_Pitching___Dashboard[], 17, FALSE)</f>
        <v>1.08</v>
      </c>
      <c r="C7" s="3">
        <f>VLOOKUP(A7, Individual_Pitching___Dashboard[], 18, FALSE)</f>
        <v>3.48</v>
      </c>
      <c r="D7" s="3">
        <f t="shared" si="0"/>
        <v>-2.4</v>
      </c>
      <c r="E7" s="3">
        <f>VLOOKUP(A7, Pitching___Career[], 17, FALSE)</f>
        <v>4.6399999999999997</v>
      </c>
      <c r="F7" s="3">
        <f t="shared" si="1"/>
        <v>-3.5599999999999996</v>
      </c>
      <c r="H7" t="s">
        <v>289</v>
      </c>
      <c r="I7">
        <f>VLOOKUP(H7, Individual_Pitching___Dashboard[], 19, FALSE)</f>
        <v>3.92</v>
      </c>
      <c r="J7">
        <f>VLOOKUP(H7, Individual_Pitching___Dashboard[], 20, FALSE)</f>
        <v>4.79</v>
      </c>
      <c r="K7">
        <f t="shared" si="2"/>
        <v>-0.87000000000000011</v>
      </c>
      <c r="L7">
        <f>VLOOKUP(H7, Pitching___Career[], 19, FALSE)</f>
        <v>3.69</v>
      </c>
      <c r="M7">
        <f t="shared" si="3"/>
        <v>0.22999999999999998</v>
      </c>
      <c r="O7" s="3" t="s">
        <v>274</v>
      </c>
      <c r="P7" s="3">
        <f>VLOOKUP(O7, Individual_Pitching___Dashboard[], 12, FALSE)</f>
        <v>0.23499999999999999</v>
      </c>
      <c r="Q7" s="3">
        <f>'League Batting Stats'!$L$22</f>
        <v>0.29099999999999998</v>
      </c>
      <c r="R7" s="3">
        <f t="shared" si="4"/>
        <v>-5.5999999999999994E-2</v>
      </c>
      <c r="S7" s="3">
        <f>VLOOKUP(O7, Pitching___Career[], 12, FALSE)</f>
        <v>0.28699999999999998</v>
      </c>
      <c r="T7" s="3">
        <f t="shared" si="5"/>
        <v>-5.1999999999999991E-2</v>
      </c>
    </row>
    <row r="8" spans="1:20" x14ac:dyDescent="0.45">
      <c r="A8" t="s">
        <v>317</v>
      </c>
      <c r="B8">
        <f>VLOOKUP(A8, Individual_Pitching___Dashboard[], 17, FALSE)</f>
        <v>1.54</v>
      </c>
      <c r="C8">
        <f>VLOOKUP(A8, Individual_Pitching___Dashboard[], 18, FALSE)</f>
        <v>3.89</v>
      </c>
      <c r="D8">
        <f t="shared" si="0"/>
        <v>-2.35</v>
      </c>
      <c r="E8">
        <f>VLOOKUP(A8, Pitching___Career[], 17, FALSE)</f>
        <v>4.3600000000000003</v>
      </c>
      <c r="F8">
        <f t="shared" si="1"/>
        <v>-2.8200000000000003</v>
      </c>
      <c r="H8" t="s">
        <v>286</v>
      </c>
      <c r="I8">
        <f>VLOOKUP(H8, Individual_Pitching___Dashboard[], 19, FALSE)</f>
        <v>2.85</v>
      </c>
      <c r="J8">
        <f>VLOOKUP(H8, Individual_Pitching___Dashboard[], 20, FALSE)</f>
        <v>3.96</v>
      </c>
      <c r="K8">
        <f t="shared" si="2"/>
        <v>-1.1099999999999999</v>
      </c>
      <c r="L8">
        <f>VLOOKUP(H8, Pitching___Career[], 19, FALSE)</f>
        <v>3.83</v>
      </c>
      <c r="M8">
        <f t="shared" si="3"/>
        <v>-0.98</v>
      </c>
      <c r="O8" t="s">
        <v>317</v>
      </c>
      <c r="P8">
        <f>VLOOKUP(O8, Individual_Pitching___Dashboard[], 12, FALSE)</f>
        <v>0.182</v>
      </c>
      <c r="Q8">
        <f>'League Batting Stats'!$L$22</f>
        <v>0.29099999999999998</v>
      </c>
      <c r="R8">
        <f t="shared" si="4"/>
        <v>-0.10899999999999999</v>
      </c>
      <c r="S8">
        <f>VLOOKUP(O8, Pitching___Career[], 12, FALSE)</f>
        <v>0.313</v>
      </c>
      <c r="T8">
        <f t="shared" si="5"/>
        <v>-0.13100000000000001</v>
      </c>
    </row>
    <row r="9" spans="1:20" x14ac:dyDescent="0.45">
      <c r="A9" t="s">
        <v>321</v>
      </c>
      <c r="B9">
        <f>VLOOKUP(A9, Individual_Pitching___Dashboard[], 17, FALSE)</f>
        <v>2.7</v>
      </c>
      <c r="C9">
        <f>VLOOKUP(A9, Individual_Pitching___Dashboard[], 18, FALSE)</f>
        <v>4.97</v>
      </c>
      <c r="D9">
        <f t="shared" si="0"/>
        <v>-2.2699999999999996</v>
      </c>
      <c r="E9">
        <f>VLOOKUP(A9, Pitching___Career[], 17, FALSE)</f>
        <v>5.52</v>
      </c>
      <c r="F9">
        <f t="shared" si="1"/>
        <v>-2.8199999999999994</v>
      </c>
      <c r="H9" t="s">
        <v>280</v>
      </c>
      <c r="I9">
        <f>VLOOKUP(H9, Individual_Pitching___Dashboard[], 19, FALSE)</f>
        <v>2.4300000000000002</v>
      </c>
      <c r="J9">
        <f>VLOOKUP(H9, Individual_Pitching___Dashboard[], 20, FALSE)</f>
        <v>3.55</v>
      </c>
      <c r="K9">
        <f t="shared" si="2"/>
        <v>-1.1199999999999997</v>
      </c>
      <c r="L9">
        <f>VLOOKUP(H9, Pitching___Career[], 19, FALSE)</f>
        <v>3.42</v>
      </c>
      <c r="M9">
        <f t="shared" si="3"/>
        <v>-0.98999999999999977</v>
      </c>
      <c r="O9" t="s">
        <v>345</v>
      </c>
      <c r="P9">
        <f>VLOOKUP(O9, Individual_Pitching___Dashboard[], 12, FALSE)</f>
        <v>0.188</v>
      </c>
      <c r="Q9">
        <f>'League Batting Stats'!$L$22</f>
        <v>0.29099999999999998</v>
      </c>
      <c r="R9">
        <f t="shared" si="4"/>
        <v>-0.10299999999999998</v>
      </c>
      <c r="S9">
        <f>VLOOKUP(O9, Pitching___Career[], 12, FALSE)</f>
        <v>0.28699999999999998</v>
      </c>
      <c r="T9">
        <f t="shared" si="5"/>
        <v>-9.8999999999999977E-2</v>
      </c>
    </row>
    <row r="10" spans="1:20" x14ac:dyDescent="0.45">
      <c r="A10" t="s">
        <v>348</v>
      </c>
      <c r="B10">
        <f>VLOOKUP(A10, Individual_Pitching___Dashboard[], 17, FALSE)</f>
        <v>3.1</v>
      </c>
      <c r="C10">
        <f>VLOOKUP(A10, Individual_Pitching___Dashboard[], 18, FALSE)</f>
        <v>5.34</v>
      </c>
      <c r="D10">
        <f t="shared" si="0"/>
        <v>-2.2399999999999998</v>
      </c>
      <c r="E10">
        <f>VLOOKUP(A10, Pitching___Career[], 17, FALSE)</f>
        <v>5.31</v>
      </c>
      <c r="F10">
        <f t="shared" si="1"/>
        <v>-2.2099999999999995</v>
      </c>
      <c r="H10" s="3" t="s">
        <v>285</v>
      </c>
      <c r="I10" s="3">
        <f>VLOOKUP(H10, Individual_Pitching___Dashboard[], 19, FALSE)</f>
        <v>2.73</v>
      </c>
      <c r="J10" s="3">
        <f>VLOOKUP(H10, Individual_Pitching___Dashboard[], 20, FALSE)</f>
        <v>3.76</v>
      </c>
      <c r="K10" s="3">
        <f t="shared" si="2"/>
        <v>-1.0299999999999998</v>
      </c>
      <c r="L10" s="3">
        <f>VLOOKUP(H10, Pitching___Career[], 19, FALSE)</f>
        <v>4.22</v>
      </c>
      <c r="M10" s="3">
        <f t="shared" si="3"/>
        <v>-1.4899999999999998</v>
      </c>
      <c r="O10" t="s">
        <v>349</v>
      </c>
      <c r="P10">
        <f>VLOOKUP(O10, Individual_Pitching___Dashboard[], 12, FALSE)</f>
        <v>0.189</v>
      </c>
      <c r="Q10">
        <f>'League Batting Stats'!$L$22</f>
        <v>0.29099999999999998</v>
      </c>
      <c r="R10">
        <f t="shared" si="4"/>
        <v>-0.10199999999999998</v>
      </c>
      <c r="S10">
        <f>VLOOKUP(O10, Pitching___Career[], 12, FALSE)</f>
        <v>0.30099999999999999</v>
      </c>
      <c r="T10">
        <f t="shared" si="5"/>
        <v>-0.11199999999999999</v>
      </c>
    </row>
    <row r="11" spans="1:20" x14ac:dyDescent="0.45">
      <c r="A11" t="s">
        <v>339</v>
      </c>
      <c r="B11">
        <f>VLOOKUP(A11, Individual_Pitching___Dashboard[], 17, FALSE)</f>
        <v>4.4400000000000004</v>
      </c>
      <c r="C11">
        <f>VLOOKUP(A11, Individual_Pitching___Dashboard[], 18, FALSE)</f>
        <v>7.02</v>
      </c>
      <c r="D11">
        <f t="shared" si="0"/>
        <v>-2.5799999999999992</v>
      </c>
      <c r="E11">
        <f>VLOOKUP(A11, Pitching___Career[], 17, FALSE)</f>
        <v>3.19</v>
      </c>
      <c r="F11">
        <f t="shared" si="1"/>
        <v>1.2500000000000004</v>
      </c>
      <c r="H11" t="s">
        <v>269</v>
      </c>
      <c r="I11">
        <f>VLOOKUP(H11, Individual_Pitching___Dashboard[], 19, FALSE)</f>
        <v>1.62</v>
      </c>
      <c r="J11">
        <f>VLOOKUP(H11, Individual_Pitching___Dashboard[], 20, FALSE)</f>
        <v>2.64</v>
      </c>
      <c r="K11">
        <f t="shared" si="2"/>
        <v>-1.02</v>
      </c>
      <c r="L11">
        <f>VLOOKUP(H11, Pitching___Career[], 19, FALSE)</f>
        <v>3.96</v>
      </c>
      <c r="M11">
        <f t="shared" si="3"/>
        <v>-2.34</v>
      </c>
      <c r="O11" t="s">
        <v>326</v>
      </c>
      <c r="P11">
        <f>VLOOKUP(O11, Individual_Pitching___Dashboard[], 12, FALSE)</f>
        <v>0.16700000000000001</v>
      </c>
      <c r="Q11">
        <f>'League Batting Stats'!$L$22</f>
        <v>0.29099999999999998</v>
      </c>
      <c r="R11">
        <f t="shared" si="4"/>
        <v>-0.12399999999999997</v>
      </c>
      <c r="S11">
        <f>VLOOKUP(O11, Pitching___Career[], 12, FALSE)</f>
        <v>0.28599999999999998</v>
      </c>
      <c r="T11">
        <f t="shared" si="5"/>
        <v>-0.11899999999999997</v>
      </c>
    </row>
    <row r="12" spans="1:20" x14ac:dyDescent="0.45">
      <c r="A12" t="s">
        <v>326</v>
      </c>
      <c r="B12">
        <f>VLOOKUP(A12, Individual_Pitching___Dashboard[], 17, FALSE)</f>
        <v>1.42</v>
      </c>
      <c r="C12">
        <f>VLOOKUP(A12, Individual_Pitching___Dashboard[], 18, FALSE)</f>
        <v>4.17</v>
      </c>
      <c r="D12">
        <f t="shared" si="0"/>
        <v>-2.75</v>
      </c>
      <c r="E12">
        <f>VLOOKUP(A12, Pitching___Career[], 17, FALSE)</f>
        <v>4.2699999999999996</v>
      </c>
      <c r="F12">
        <f t="shared" si="1"/>
        <v>-2.8499999999999996</v>
      </c>
      <c r="H12" t="s">
        <v>270</v>
      </c>
      <c r="I12">
        <f>VLOOKUP(H12, Individual_Pitching___Dashboard[], 19, FALSE)</f>
        <v>2.8</v>
      </c>
      <c r="J12">
        <f>VLOOKUP(H12, Individual_Pitching___Dashboard[], 20, FALSE)</f>
        <v>3</v>
      </c>
      <c r="K12">
        <f t="shared" si="2"/>
        <v>-0.20000000000000018</v>
      </c>
      <c r="L12">
        <f>VLOOKUP(H12, Pitching___Career[], 19, FALSE)</f>
        <v>3.44</v>
      </c>
      <c r="M12">
        <f t="shared" si="3"/>
        <v>-0.64000000000000012</v>
      </c>
      <c r="O12" t="s">
        <v>341</v>
      </c>
      <c r="P12">
        <f>VLOOKUP(O12, Individual_Pitching___Dashboard[], 12, FALSE)</f>
        <v>0.2</v>
      </c>
      <c r="Q12">
        <f>'League Batting Stats'!$L$22</f>
        <v>0.29099999999999998</v>
      </c>
      <c r="R12">
        <f t="shared" si="4"/>
        <v>-9.099999999999997E-2</v>
      </c>
      <c r="S12">
        <f>VLOOKUP(O12, Pitching___Career[], 12, FALSE)</f>
        <v>0.27400000000000002</v>
      </c>
      <c r="T12">
        <f t="shared" si="5"/>
        <v>-7.400000000000001E-2</v>
      </c>
    </row>
    <row r="13" spans="1:20" x14ac:dyDescent="0.45">
      <c r="A13" t="s">
        <v>308</v>
      </c>
      <c r="B13">
        <f>VLOOKUP(A13, Individual_Pitching___Dashboard[], 17, FALSE)</f>
        <v>1.54</v>
      </c>
      <c r="C13">
        <f>VLOOKUP(A13, Individual_Pitching___Dashboard[], 18, FALSE)</f>
        <v>3.55</v>
      </c>
      <c r="D13">
        <f t="shared" si="0"/>
        <v>-2.0099999999999998</v>
      </c>
      <c r="E13" t="e">
        <f>VLOOKUP(A13, Pitching___Career[], 17, FALSE)</f>
        <v>#N/A</v>
      </c>
      <c r="F13" t="e">
        <f t="shared" si="1"/>
        <v>#N/A</v>
      </c>
      <c r="H13" t="s">
        <v>299</v>
      </c>
      <c r="I13">
        <f>VLOOKUP(H13, Individual_Pitching___Dashboard[], 19, FALSE)</f>
        <v>3.42</v>
      </c>
      <c r="J13">
        <f>VLOOKUP(H13, Individual_Pitching___Dashboard[], 20, FALSE)</f>
        <v>4.34</v>
      </c>
      <c r="K13">
        <f t="shared" si="2"/>
        <v>-0.91999999999999993</v>
      </c>
      <c r="L13">
        <f>VLOOKUP(H13, Pitching___Career[], 19, FALSE)</f>
        <v>4.3899999999999997</v>
      </c>
      <c r="M13">
        <f t="shared" si="3"/>
        <v>-0.96999999999999975</v>
      </c>
      <c r="O13" t="s">
        <v>301</v>
      </c>
      <c r="P13">
        <f>VLOOKUP(O13, Individual_Pitching___Dashboard[], 12, FALSE)</f>
        <v>0.20599999999999999</v>
      </c>
      <c r="Q13">
        <f>'League Batting Stats'!$L$22</f>
        <v>0.29099999999999998</v>
      </c>
      <c r="R13">
        <f t="shared" si="4"/>
        <v>-8.4999999999999992E-2</v>
      </c>
      <c r="S13">
        <f>VLOOKUP(O13, Pitching___Career[], 12, FALSE)</f>
        <v>0.28100000000000003</v>
      </c>
      <c r="T13">
        <f t="shared" si="5"/>
        <v>-7.5000000000000039E-2</v>
      </c>
    </row>
    <row r="14" spans="1:20" x14ac:dyDescent="0.45">
      <c r="A14" s="3" t="s">
        <v>274</v>
      </c>
      <c r="B14" s="3">
        <f>VLOOKUP(A14, Individual_Pitching___Dashboard[], 17, FALSE)</f>
        <v>0.66</v>
      </c>
      <c r="C14" s="3">
        <f>VLOOKUP(A14, Individual_Pitching___Dashboard[], 18, FALSE)</f>
        <v>2.66</v>
      </c>
      <c r="D14" s="3">
        <f t="shared" si="0"/>
        <v>-2</v>
      </c>
      <c r="E14" s="3">
        <f>VLOOKUP(A14, Pitching___Career[], 17, FALSE)</f>
        <v>4.2699999999999996</v>
      </c>
      <c r="F14" s="3">
        <f t="shared" si="1"/>
        <v>-3.6099999999999994</v>
      </c>
      <c r="H14" t="s">
        <v>341</v>
      </c>
      <c r="I14">
        <f>VLOOKUP(H14, Individual_Pitching___Dashboard[], 19, FALSE)</f>
        <v>5.19</v>
      </c>
      <c r="J14">
        <f>VLOOKUP(H14, Individual_Pitching___Dashboard[], 20, FALSE)</f>
        <v>6.11</v>
      </c>
      <c r="K14">
        <f t="shared" si="2"/>
        <v>-0.91999999999999993</v>
      </c>
      <c r="L14">
        <f>VLOOKUP(H14, Pitching___Career[], 19, FALSE)</f>
        <v>4.91</v>
      </c>
      <c r="M14">
        <f t="shared" si="3"/>
        <v>0.28000000000000025</v>
      </c>
      <c r="O14" t="s">
        <v>287</v>
      </c>
      <c r="P14">
        <f>VLOOKUP(O14, Individual_Pitching___Dashboard[], 12, FALSE)</f>
        <v>0.20699999999999999</v>
      </c>
      <c r="Q14">
        <f>'League Batting Stats'!$L$22</f>
        <v>0.29099999999999998</v>
      </c>
      <c r="R14">
        <f t="shared" si="4"/>
        <v>-8.3999999999999991E-2</v>
      </c>
      <c r="S14">
        <f>VLOOKUP(O14, Pitching___Career[], 12, FALSE)</f>
        <v>0.28000000000000003</v>
      </c>
      <c r="T14">
        <f t="shared" si="5"/>
        <v>-7.3000000000000037E-2</v>
      </c>
    </row>
    <row r="15" spans="1:20" x14ac:dyDescent="0.45">
      <c r="A15" t="s">
        <v>350</v>
      </c>
      <c r="B15">
        <f>VLOOKUP(A15, Individual_Pitching___Dashboard[], 17, FALSE)</f>
        <v>5.04</v>
      </c>
      <c r="C15">
        <f>VLOOKUP(A15, Individual_Pitching___Dashboard[], 18, FALSE)</f>
        <v>6.47</v>
      </c>
      <c r="D15">
        <f t="shared" si="0"/>
        <v>-1.4299999999999997</v>
      </c>
      <c r="E15">
        <f>VLOOKUP(A15, Pitching___Career[], 17, FALSE)</f>
        <v>4.55</v>
      </c>
      <c r="F15">
        <f t="shared" si="1"/>
        <v>0.49000000000000021</v>
      </c>
      <c r="H15" t="s">
        <v>295</v>
      </c>
      <c r="I15">
        <f>VLOOKUP(H15, Individual_Pitching___Dashboard[], 19, FALSE)</f>
        <v>3.42</v>
      </c>
      <c r="J15">
        <f>VLOOKUP(H15, Individual_Pitching___Dashboard[], 20, FALSE)</f>
        <v>3.93</v>
      </c>
      <c r="K15">
        <f t="shared" si="2"/>
        <v>-0.51000000000000023</v>
      </c>
      <c r="L15">
        <f>VLOOKUP(H15, Pitching___Career[], 19, FALSE)</f>
        <v>4.0599999999999996</v>
      </c>
      <c r="M15">
        <f t="shared" si="3"/>
        <v>-0.63999999999999968</v>
      </c>
      <c r="O15" t="s">
        <v>308</v>
      </c>
      <c r="P15">
        <f>VLOOKUP(O15, Individual_Pitching___Dashboard[], 12, FALSE)</f>
        <v>0.215</v>
      </c>
      <c r="Q15">
        <f>'League Batting Stats'!$L$22</f>
        <v>0.29099999999999998</v>
      </c>
      <c r="R15">
        <f t="shared" si="4"/>
        <v>-7.5999999999999984E-2</v>
      </c>
      <c r="S15" t="e">
        <f>VLOOKUP(O15, Pitching___Career[], 12, FALSE)</f>
        <v>#N/A</v>
      </c>
      <c r="T15" t="e">
        <f t="shared" si="5"/>
        <v>#N/A</v>
      </c>
    </row>
    <row r="16" spans="1:20" x14ac:dyDescent="0.45">
      <c r="A16" t="s">
        <v>299</v>
      </c>
      <c r="B16">
        <f>VLOOKUP(A16, Individual_Pitching___Dashboard[], 17, FALSE)</f>
        <v>3.45</v>
      </c>
      <c r="C16">
        <f>VLOOKUP(A16, Individual_Pitching___Dashboard[], 18, FALSE)</f>
        <v>4.3499999999999996</v>
      </c>
      <c r="D16">
        <f t="shared" si="0"/>
        <v>-0.89999999999999947</v>
      </c>
      <c r="E16">
        <f>VLOOKUP(A16, Pitching___Career[], 17, FALSE)</f>
        <v>4.42</v>
      </c>
      <c r="F16">
        <f t="shared" si="1"/>
        <v>-0.96999999999999975</v>
      </c>
      <c r="H16" t="s">
        <v>281</v>
      </c>
      <c r="I16">
        <f>VLOOKUP(H16, Individual_Pitching___Dashboard[], 19, FALSE)</f>
        <v>2.44</v>
      </c>
      <c r="J16">
        <f>VLOOKUP(H16, Individual_Pitching___Dashboard[], 20, FALSE)</f>
        <v>3.25</v>
      </c>
      <c r="K16">
        <f t="shared" si="2"/>
        <v>-0.81</v>
      </c>
      <c r="L16">
        <f>VLOOKUP(H16, Pitching___Career[], 19, FALSE)</f>
        <v>4.29</v>
      </c>
      <c r="M16">
        <f t="shared" si="3"/>
        <v>-1.85</v>
      </c>
      <c r="O16" t="s">
        <v>305</v>
      </c>
      <c r="P16">
        <f>VLOOKUP(O16, Individual_Pitching___Dashboard[], 12, FALSE)</f>
        <v>0.253</v>
      </c>
      <c r="Q16">
        <f>'League Batting Stats'!$L$22</f>
        <v>0.29099999999999998</v>
      </c>
      <c r="R16">
        <f t="shared" si="4"/>
        <v>-3.7999999999999978E-2</v>
      </c>
      <c r="S16">
        <f>VLOOKUP(O16, Pitching___Career[], 12, FALSE)</f>
        <v>0.28899999999999998</v>
      </c>
      <c r="T16">
        <f t="shared" si="5"/>
        <v>-3.5999999999999976E-2</v>
      </c>
    </row>
    <row r="17" spans="1:20" x14ac:dyDescent="0.45">
      <c r="A17" t="s">
        <v>340</v>
      </c>
      <c r="B17">
        <f>VLOOKUP(A17, Individual_Pitching___Dashboard[], 17, FALSE)</f>
        <v>5.74</v>
      </c>
      <c r="C17">
        <f>VLOOKUP(A17, Individual_Pitching___Dashboard[], 18, FALSE)</f>
        <v>8.09</v>
      </c>
      <c r="D17">
        <f t="shared" si="0"/>
        <v>-2.3499999999999996</v>
      </c>
      <c r="E17">
        <f>VLOOKUP(A17, Pitching___Career[], 17, FALSE)</f>
        <v>3.78</v>
      </c>
      <c r="F17">
        <f t="shared" si="1"/>
        <v>1.9600000000000004</v>
      </c>
      <c r="H17" t="s">
        <v>310</v>
      </c>
      <c r="I17">
        <f>VLOOKUP(H17, Individual_Pitching___Dashboard[], 19, FALSE)</f>
        <v>3.71</v>
      </c>
      <c r="J17">
        <f>VLOOKUP(H17, Individual_Pitching___Dashboard[], 20, FALSE)</f>
        <v>4.49</v>
      </c>
      <c r="K17">
        <f t="shared" si="2"/>
        <v>-0.78000000000000025</v>
      </c>
      <c r="L17">
        <f>VLOOKUP(H17, Pitching___Career[], 19, FALSE)</f>
        <v>4.2300000000000004</v>
      </c>
      <c r="M17">
        <f t="shared" si="3"/>
        <v>-0.52000000000000046</v>
      </c>
      <c r="O17" t="s">
        <v>350</v>
      </c>
      <c r="P17">
        <f>VLOOKUP(O17, Individual_Pitching___Dashboard[], 12, FALSE)</f>
        <v>0.21099999999999999</v>
      </c>
      <c r="Q17">
        <f>'League Batting Stats'!$L$22</f>
        <v>0.29099999999999998</v>
      </c>
      <c r="R17">
        <f t="shared" si="4"/>
        <v>-7.9999999999999988E-2</v>
      </c>
      <c r="S17">
        <f>VLOOKUP(O17, Pitching___Career[], 12, FALSE)</f>
        <v>0.30399999999999999</v>
      </c>
      <c r="T17">
        <f t="shared" si="5"/>
        <v>-9.2999999999999999E-2</v>
      </c>
    </row>
    <row r="18" spans="1:20" x14ac:dyDescent="0.45">
      <c r="A18" t="s">
        <v>311</v>
      </c>
      <c r="B18">
        <f>VLOOKUP(A18, Individual_Pitching___Dashboard[], 17, FALSE)</f>
        <v>2.14</v>
      </c>
      <c r="C18">
        <f>VLOOKUP(A18, Individual_Pitching___Dashboard[], 18, FALSE)</f>
        <v>3.92</v>
      </c>
      <c r="D18">
        <f t="shared" si="0"/>
        <v>-1.7799999999999998</v>
      </c>
      <c r="E18">
        <f>VLOOKUP(A18, Pitching___Career[], 17, FALSE)</f>
        <v>3.74</v>
      </c>
      <c r="F18">
        <f t="shared" si="1"/>
        <v>-1.6</v>
      </c>
      <c r="H18" t="s">
        <v>271</v>
      </c>
      <c r="I18">
        <f>VLOOKUP(H18, Individual_Pitching___Dashboard[], 19, FALSE)</f>
        <v>1.99</v>
      </c>
      <c r="J18">
        <f>VLOOKUP(H18, Individual_Pitching___Dashboard[], 20, FALSE)</f>
        <v>2.75</v>
      </c>
      <c r="K18">
        <f t="shared" si="2"/>
        <v>-0.76</v>
      </c>
      <c r="L18">
        <f>VLOOKUP(H18, Pitching___Career[], 19, FALSE)</f>
        <v>3.86</v>
      </c>
      <c r="M18">
        <f t="shared" si="3"/>
        <v>-1.8699999999999999</v>
      </c>
      <c r="O18" t="s">
        <v>325</v>
      </c>
      <c r="P18">
        <f>VLOOKUP(O18, Individual_Pitching___Dashboard[], 12, FALSE)</f>
        <v>0.28199999999999997</v>
      </c>
      <c r="Q18">
        <f>'League Batting Stats'!$L$22</f>
        <v>0.29099999999999998</v>
      </c>
      <c r="R18">
        <f t="shared" si="4"/>
        <v>-9.000000000000008E-3</v>
      </c>
      <c r="S18">
        <f>VLOOKUP(O18, Pitching___Career[], 12, FALSE)</f>
        <v>0.28199999999999997</v>
      </c>
      <c r="T18">
        <f t="shared" si="5"/>
        <v>0</v>
      </c>
    </row>
    <row r="19" spans="1:20" x14ac:dyDescent="0.45">
      <c r="A19" t="s">
        <v>286</v>
      </c>
      <c r="B19">
        <f>VLOOKUP(A19, Individual_Pitching___Dashboard[], 17, FALSE)</f>
        <v>1.99</v>
      </c>
      <c r="C19">
        <f>VLOOKUP(A19, Individual_Pitching___Dashboard[], 18, FALSE)</f>
        <v>3.73</v>
      </c>
      <c r="D19">
        <f t="shared" si="0"/>
        <v>-1.74</v>
      </c>
      <c r="E19">
        <f>VLOOKUP(A19, Pitching___Career[], 17, FALSE)</f>
        <v>3.77</v>
      </c>
      <c r="F19">
        <f t="shared" si="1"/>
        <v>-1.78</v>
      </c>
      <c r="H19" t="s">
        <v>327</v>
      </c>
      <c r="I19">
        <f>VLOOKUP(H19, Individual_Pitching___Dashboard[], 19, FALSE)</f>
        <v>4.38</v>
      </c>
      <c r="J19">
        <f>VLOOKUP(H19, Individual_Pitching___Dashboard[], 20, FALSE)</f>
        <v>5.0599999999999996</v>
      </c>
      <c r="K19">
        <f t="shared" si="2"/>
        <v>-0.67999999999999972</v>
      </c>
      <c r="L19">
        <f>VLOOKUP(H19, Pitching___Career[], 19, FALSE)</f>
        <v>3.75</v>
      </c>
      <c r="M19">
        <f t="shared" si="3"/>
        <v>0.62999999999999989</v>
      </c>
      <c r="O19" t="s">
        <v>312</v>
      </c>
      <c r="P19">
        <f>VLOOKUP(O19, Individual_Pitching___Dashboard[], 12, FALSE)</f>
        <v>0.22600000000000001</v>
      </c>
      <c r="Q19">
        <f>'League Batting Stats'!$L$22</f>
        <v>0.29099999999999998</v>
      </c>
      <c r="R19">
        <f t="shared" si="4"/>
        <v>-6.4999999999999974E-2</v>
      </c>
      <c r="S19">
        <f>VLOOKUP(O19, Pitching___Career[], 12, FALSE)</f>
        <v>0.28199999999999997</v>
      </c>
      <c r="T19">
        <f t="shared" si="5"/>
        <v>-5.5999999999999966E-2</v>
      </c>
    </row>
    <row r="20" spans="1:20" x14ac:dyDescent="0.45">
      <c r="A20" t="s">
        <v>270</v>
      </c>
      <c r="B20">
        <f>VLOOKUP(A20, Individual_Pitching___Dashboard[], 17, FALSE)</f>
        <v>3</v>
      </c>
      <c r="C20">
        <f>VLOOKUP(A20, Individual_Pitching___Dashboard[], 18, FALSE)</f>
        <v>3.63</v>
      </c>
      <c r="D20">
        <f t="shared" si="0"/>
        <v>-0.62999999999999989</v>
      </c>
      <c r="E20">
        <f>VLOOKUP(A20, Pitching___Career[], 17, FALSE)</f>
        <v>3.2</v>
      </c>
      <c r="F20">
        <f t="shared" si="1"/>
        <v>-0.20000000000000018</v>
      </c>
      <c r="H20" t="s">
        <v>290</v>
      </c>
      <c r="I20">
        <f>VLOOKUP(H20, Individual_Pitching___Dashboard[], 19, FALSE)</f>
        <v>2.65</v>
      </c>
      <c r="J20">
        <f>VLOOKUP(H20, Individual_Pitching___Dashboard[], 20, FALSE)</f>
        <v>3.4</v>
      </c>
      <c r="K20">
        <f t="shared" si="2"/>
        <v>-0.75</v>
      </c>
      <c r="L20">
        <f>VLOOKUP(H20, Pitching___Career[], 19, FALSE)</f>
        <v>3.16</v>
      </c>
      <c r="M20">
        <f t="shared" si="3"/>
        <v>-0.51000000000000023</v>
      </c>
      <c r="O20" t="s">
        <v>328</v>
      </c>
      <c r="P20">
        <f>VLOOKUP(O20, Individual_Pitching___Dashboard[], 12, FALSE)</f>
        <v>0.22700000000000001</v>
      </c>
      <c r="Q20">
        <f>'League Batting Stats'!$L$22</f>
        <v>0.29099999999999998</v>
      </c>
      <c r="R20">
        <f t="shared" si="4"/>
        <v>-6.3999999999999974E-2</v>
      </c>
      <c r="S20">
        <f>VLOOKUP(O20, Pitching___Career[], 12, FALSE)</f>
        <v>0.28799999999999998</v>
      </c>
      <c r="T20">
        <f t="shared" si="5"/>
        <v>-6.0999999999999971E-2</v>
      </c>
    </row>
    <row r="21" spans="1:20" x14ac:dyDescent="0.45">
      <c r="A21" s="3" t="s">
        <v>273</v>
      </c>
      <c r="B21" s="3">
        <f>VLOOKUP(A21, Individual_Pitching___Dashboard[], 17, FALSE)</f>
        <v>0.5</v>
      </c>
      <c r="C21" s="3">
        <f>VLOOKUP(A21, Individual_Pitching___Dashboard[], 18, FALSE)</f>
        <v>2.12</v>
      </c>
      <c r="D21" s="3">
        <f t="shared" si="0"/>
        <v>-1.62</v>
      </c>
      <c r="E21" s="3">
        <f>VLOOKUP(A21, Pitching___Career[], 17, FALSE)</f>
        <v>4.22</v>
      </c>
      <c r="F21" s="3">
        <f t="shared" si="1"/>
        <v>-3.7199999999999998</v>
      </c>
      <c r="H21" t="s">
        <v>277</v>
      </c>
      <c r="I21">
        <f>VLOOKUP(H21, Individual_Pitching___Dashboard[], 19, FALSE)</f>
        <v>2.0499999999999998</v>
      </c>
      <c r="J21">
        <f>VLOOKUP(H21, Individual_Pitching___Dashboard[], 20, FALSE)</f>
        <v>2.78</v>
      </c>
      <c r="K21">
        <f t="shared" si="2"/>
        <v>-0.73</v>
      </c>
      <c r="L21">
        <f>VLOOKUP(H21, Pitching___Career[], 19, FALSE)</f>
        <v>3.44</v>
      </c>
      <c r="M21">
        <f t="shared" si="3"/>
        <v>-1.3900000000000001</v>
      </c>
      <c r="O21" t="s">
        <v>284</v>
      </c>
      <c r="P21">
        <f>VLOOKUP(O21, Individual_Pitching___Dashboard[], 12, FALSE)</f>
        <v>0.23</v>
      </c>
      <c r="Q21">
        <f>'League Batting Stats'!$L$22</f>
        <v>0.29099999999999998</v>
      </c>
      <c r="R21">
        <f t="shared" si="4"/>
        <v>-6.0999999999999971E-2</v>
      </c>
      <c r="S21">
        <f>VLOOKUP(O21, Pitching___Career[], 12, FALSE)</f>
        <v>0.29899999999999999</v>
      </c>
      <c r="T21">
        <f t="shared" si="5"/>
        <v>-6.8999999999999978E-2</v>
      </c>
    </row>
    <row r="22" spans="1:20" x14ac:dyDescent="0.45">
      <c r="A22" t="s">
        <v>331</v>
      </c>
      <c r="B22">
        <f>VLOOKUP(A22, Individual_Pitching___Dashboard[], 17, FALSE)</f>
        <v>3.9</v>
      </c>
      <c r="C22">
        <f>VLOOKUP(A22, Individual_Pitching___Dashboard[], 18, FALSE)</f>
        <v>5.59</v>
      </c>
      <c r="D22">
        <f t="shared" si="0"/>
        <v>-1.69</v>
      </c>
      <c r="E22">
        <f>VLOOKUP(A22, Pitching___Career[], 17, FALSE)</f>
        <v>3.5</v>
      </c>
      <c r="F22">
        <f t="shared" si="1"/>
        <v>0.39999999999999991</v>
      </c>
      <c r="H22" t="s">
        <v>326</v>
      </c>
      <c r="I22">
        <f>VLOOKUP(H22, Individual_Pitching___Dashboard[], 19, FALSE)</f>
        <v>4.71</v>
      </c>
      <c r="J22">
        <f>VLOOKUP(H22, Individual_Pitching___Dashboard[], 20, FALSE)</f>
        <v>5.21</v>
      </c>
      <c r="K22">
        <f t="shared" si="2"/>
        <v>-0.5</v>
      </c>
      <c r="L22">
        <f>VLOOKUP(H22, Pitching___Career[], 19, FALSE)</f>
        <v>4.3</v>
      </c>
      <c r="M22">
        <f t="shared" si="3"/>
        <v>0.41000000000000014</v>
      </c>
      <c r="O22" t="s">
        <v>294</v>
      </c>
      <c r="P22">
        <f>VLOOKUP(O22, Individual_Pitching___Dashboard[], 12, FALSE)</f>
        <v>0.19700000000000001</v>
      </c>
      <c r="Q22">
        <f>'League Batting Stats'!$L$22</f>
        <v>0.29099999999999998</v>
      </c>
      <c r="R22">
        <f t="shared" si="4"/>
        <v>-9.3999999999999972E-2</v>
      </c>
      <c r="S22">
        <f>VLOOKUP(O22, Pitching___Career[], 12, FALSE)</f>
        <v>0.26600000000000001</v>
      </c>
      <c r="T22">
        <f t="shared" si="5"/>
        <v>-6.9000000000000006E-2</v>
      </c>
    </row>
    <row r="23" spans="1:20" x14ac:dyDescent="0.45">
      <c r="A23" t="s">
        <v>309</v>
      </c>
      <c r="B23">
        <f>VLOOKUP(A23, Individual_Pitching___Dashboard[], 17, FALSE)</f>
        <v>1.85</v>
      </c>
      <c r="C23">
        <f>VLOOKUP(A23, Individual_Pitching___Dashboard[], 18, FALSE)</f>
        <v>3.43</v>
      </c>
      <c r="D23">
        <f t="shared" si="0"/>
        <v>-1.58</v>
      </c>
      <c r="E23">
        <f>VLOOKUP(A23, Pitching___Career[], 17, FALSE)</f>
        <v>3.93</v>
      </c>
      <c r="F23">
        <f t="shared" si="1"/>
        <v>-2.08</v>
      </c>
      <c r="H23" t="s">
        <v>328</v>
      </c>
      <c r="I23">
        <f>VLOOKUP(H23, Individual_Pitching___Dashboard[], 19, FALSE)</f>
        <v>4.45</v>
      </c>
      <c r="J23">
        <f>VLOOKUP(H23, Individual_Pitching___Dashboard[], 20, FALSE)</f>
        <v>5</v>
      </c>
      <c r="K23">
        <f t="shared" si="2"/>
        <v>-0.54999999999999982</v>
      </c>
      <c r="L23">
        <f>VLOOKUP(H23, Pitching___Career[], 19, FALSE)</f>
        <v>4.24</v>
      </c>
      <c r="M23">
        <f t="shared" si="3"/>
        <v>0.20999999999999996</v>
      </c>
      <c r="O23" t="s">
        <v>278</v>
      </c>
      <c r="P23">
        <f>VLOOKUP(O23, Individual_Pitching___Dashboard[], 12, FALSE)</f>
        <v>0.245</v>
      </c>
      <c r="Q23">
        <f>'League Batting Stats'!$L$22</f>
        <v>0.29099999999999998</v>
      </c>
      <c r="R23">
        <f t="shared" si="4"/>
        <v>-4.5999999999999985E-2</v>
      </c>
      <c r="S23">
        <f>VLOOKUP(O23, Pitching___Career[], 12, FALSE)</f>
        <v>0.26700000000000002</v>
      </c>
      <c r="T23">
        <f t="shared" si="5"/>
        <v>-2.200000000000002E-2</v>
      </c>
    </row>
    <row r="24" spans="1:20" x14ac:dyDescent="0.45">
      <c r="A24" t="s">
        <v>272</v>
      </c>
      <c r="B24">
        <f>VLOOKUP(A24, Individual_Pitching___Dashboard[], 17, FALSE)</f>
        <v>1.35</v>
      </c>
      <c r="C24">
        <f>VLOOKUP(A24, Individual_Pitching___Dashboard[], 18, FALSE)</f>
        <v>2.89</v>
      </c>
      <c r="D24">
        <f t="shared" si="0"/>
        <v>-1.54</v>
      </c>
      <c r="E24">
        <f>VLOOKUP(A24, Pitching___Career[], 17, FALSE)</f>
        <v>3.62</v>
      </c>
      <c r="F24">
        <f t="shared" si="1"/>
        <v>-2.27</v>
      </c>
      <c r="H24" t="s">
        <v>294</v>
      </c>
      <c r="I24">
        <f>VLOOKUP(H24, Individual_Pitching___Dashboard[], 19, FALSE)</f>
        <v>3.78</v>
      </c>
      <c r="J24">
        <f>VLOOKUP(H24, Individual_Pitching___Dashboard[], 20, FALSE)</f>
        <v>4.4800000000000004</v>
      </c>
      <c r="K24">
        <f t="shared" si="2"/>
        <v>-0.70000000000000062</v>
      </c>
      <c r="L24">
        <f>VLOOKUP(H24, Pitching___Career[], 19, FALSE)</f>
        <v>3.68</v>
      </c>
      <c r="M24">
        <f t="shared" si="3"/>
        <v>9.9999999999999645E-2</v>
      </c>
      <c r="O24" t="s">
        <v>348</v>
      </c>
      <c r="P24">
        <f>VLOOKUP(O24, Individual_Pitching___Dashboard[], 12, FALSE)</f>
        <v>0.23599999999999999</v>
      </c>
      <c r="Q24">
        <f>'League Batting Stats'!$L$22</f>
        <v>0.29099999999999998</v>
      </c>
      <c r="R24">
        <f t="shared" si="4"/>
        <v>-5.4999999999999993E-2</v>
      </c>
      <c r="S24">
        <f>VLOOKUP(O24, Pitching___Career[], 12, FALSE)</f>
        <v>0.30399999999999999</v>
      </c>
      <c r="T24">
        <f t="shared" si="5"/>
        <v>-6.8000000000000005E-2</v>
      </c>
    </row>
    <row r="25" spans="1:20" x14ac:dyDescent="0.45">
      <c r="A25" t="s">
        <v>345</v>
      </c>
      <c r="B25">
        <f>VLOOKUP(A25, Individual_Pitching___Dashboard[], 17, FALSE)</f>
        <v>3.33</v>
      </c>
      <c r="C25">
        <f>VLOOKUP(A25, Individual_Pitching___Dashboard[], 18, FALSE)</f>
        <v>4.78</v>
      </c>
      <c r="D25">
        <f t="shared" si="0"/>
        <v>-1.4500000000000002</v>
      </c>
      <c r="E25">
        <f>VLOOKUP(A25, Pitching___Career[], 17, FALSE)</f>
        <v>3.37</v>
      </c>
      <c r="F25">
        <f t="shared" si="1"/>
        <v>-4.0000000000000036E-2</v>
      </c>
      <c r="H25" t="s">
        <v>334</v>
      </c>
      <c r="I25">
        <f>VLOOKUP(H25, Individual_Pitching___Dashboard[], 19, FALSE)</f>
        <v>4.88</v>
      </c>
      <c r="J25">
        <f>VLOOKUP(H25, Individual_Pitching___Dashboard[], 20, FALSE)</f>
        <v>5.37</v>
      </c>
      <c r="K25">
        <f t="shared" si="2"/>
        <v>-0.49000000000000021</v>
      </c>
      <c r="L25">
        <f>VLOOKUP(H25, Pitching___Career[], 19, FALSE)</f>
        <v>4.6900000000000004</v>
      </c>
      <c r="M25">
        <f t="shared" si="3"/>
        <v>0.1899999999999995</v>
      </c>
      <c r="O25" t="s">
        <v>319</v>
      </c>
      <c r="P25">
        <f>VLOOKUP(O25, Individual_Pitching___Dashboard[], 12, FALSE)</f>
        <v>0.23699999999999999</v>
      </c>
      <c r="Q25">
        <f>'League Batting Stats'!$L$22</f>
        <v>0.29099999999999998</v>
      </c>
      <c r="R25">
        <f t="shared" si="4"/>
        <v>-5.3999999999999992E-2</v>
      </c>
      <c r="S25" t="e">
        <f>VLOOKUP(O25, Pitching___Career[], 12, FALSE)</f>
        <v>#N/A</v>
      </c>
      <c r="T25" t="e">
        <f t="shared" si="5"/>
        <v>#N/A</v>
      </c>
    </row>
    <row r="26" spans="1:20" x14ac:dyDescent="0.45">
      <c r="A26" t="s">
        <v>293</v>
      </c>
      <c r="B26">
        <f>VLOOKUP(A26, Individual_Pitching___Dashboard[], 17, FALSE)</f>
        <v>2.93</v>
      </c>
      <c r="C26">
        <f>VLOOKUP(A26, Individual_Pitching___Dashboard[], 18, FALSE)</f>
        <v>4.84</v>
      </c>
      <c r="D26">
        <f t="shared" si="0"/>
        <v>-1.9099999999999997</v>
      </c>
      <c r="E26">
        <f>VLOOKUP(A26, Pitching___Career[], 17, FALSE)</f>
        <v>3.38</v>
      </c>
      <c r="F26">
        <f t="shared" si="1"/>
        <v>-0.44999999999999973</v>
      </c>
      <c r="H26" t="s">
        <v>272</v>
      </c>
      <c r="I26">
        <f>VLOOKUP(H26, Individual_Pitching___Dashboard[], 19, FALSE)</f>
        <v>2.04</v>
      </c>
      <c r="J26">
        <f>VLOOKUP(H26, Individual_Pitching___Dashboard[], 20, FALSE)</f>
        <v>2.58</v>
      </c>
      <c r="K26">
        <f t="shared" si="2"/>
        <v>-0.54</v>
      </c>
      <c r="L26">
        <f>VLOOKUP(H26, Pitching___Career[], 19, FALSE)</f>
        <v>3.43</v>
      </c>
      <c r="M26">
        <f t="shared" si="3"/>
        <v>-1.3900000000000001</v>
      </c>
      <c r="O26" t="s">
        <v>344</v>
      </c>
      <c r="P26">
        <f>VLOOKUP(O26, Individual_Pitching___Dashboard[], 12, FALSE)</f>
        <v>0.217</v>
      </c>
      <c r="Q26">
        <f>'League Batting Stats'!$L$22</f>
        <v>0.29099999999999998</v>
      </c>
      <c r="R26">
        <f t="shared" si="4"/>
        <v>-7.3999999999999982E-2</v>
      </c>
      <c r="S26">
        <f>VLOOKUP(O26, Pitching___Career[], 12, FALSE)</f>
        <v>0.29099999999999998</v>
      </c>
      <c r="T26">
        <f t="shared" si="5"/>
        <v>-7.3999999999999982E-2</v>
      </c>
    </row>
    <row r="27" spans="1:20" x14ac:dyDescent="0.45">
      <c r="A27" t="s">
        <v>301</v>
      </c>
      <c r="B27">
        <f>VLOOKUP(A27, Individual_Pitching___Dashboard[], 17, FALSE)</f>
        <v>2.33</v>
      </c>
      <c r="C27">
        <f>VLOOKUP(A27, Individual_Pitching___Dashboard[], 18, FALSE)</f>
        <v>3.73</v>
      </c>
      <c r="D27">
        <f t="shared" si="0"/>
        <v>-1.4</v>
      </c>
      <c r="E27">
        <f>VLOOKUP(A27, Pitching___Career[], 17, FALSE)</f>
        <v>3.68</v>
      </c>
      <c r="F27">
        <f t="shared" si="1"/>
        <v>-1.35</v>
      </c>
      <c r="H27" t="s">
        <v>313</v>
      </c>
      <c r="I27">
        <f>VLOOKUP(H27, Individual_Pitching___Dashboard[], 19, FALSE)</f>
        <v>3.84</v>
      </c>
      <c r="J27">
        <f>VLOOKUP(H27, Individual_Pitching___Dashboard[], 20, FALSE)</f>
        <v>4.3</v>
      </c>
      <c r="K27">
        <f t="shared" si="2"/>
        <v>-0.45999999999999996</v>
      </c>
      <c r="L27" t="e">
        <f>VLOOKUP(H27, Pitching___Career[], 19, FALSE)</f>
        <v>#N/A</v>
      </c>
      <c r="M27" t="e">
        <f t="shared" si="3"/>
        <v>#N/A</v>
      </c>
      <c r="O27" s="3" t="s">
        <v>285</v>
      </c>
      <c r="P27" s="3">
        <f>VLOOKUP(O27, Individual_Pitching___Dashboard[], 12, FALSE)</f>
        <v>0.23899999999999999</v>
      </c>
      <c r="Q27" s="3">
        <f>'League Batting Stats'!$L$22</f>
        <v>0.29099999999999998</v>
      </c>
      <c r="R27" s="3">
        <f t="shared" si="4"/>
        <v>-5.1999999999999991E-2</v>
      </c>
      <c r="S27" s="3">
        <f>VLOOKUP(O27, Pitching___Career[], 12, FALSE)</f>
        <v>0.315</v>
      </c>
      <c r="T27" s="3">
        <f t="shared" si="5"/>
        <v>-7.6000000000000012E-2</v>
      </c>
    </row>
    <row r="28" spans="1:20" x14ac:dyDescent="0.45">
      <c r="A28" t="s">
        <v>269</v>
      </c>
      <c r="B28">
        <f>VLOOKUP(A28, Individual_Pitching___Dashboard[], 17, FALSE)</f>
        <v>1.19</v>
      </c>
      <c r="C28">
        <f>VLOOKUP(A28, Individual_Pitching___Dashboard[], 18, FALSE)</f>
        <v>2.56</v>
      </c>
      <c r="D28">
        <f t="shared" si="0"/>
        <v>-1.37</v>
      </c>
      <c r="E28">
        <f>VLOOKUP(A28, Pitching___Career[], 17, FALSE)</f>
        <v>4.1500000000000004</v>
      </c>
      <c r="F28">
        <f t="shared" si="1"/>
        <v>-2.9600000000000004</v>
      </c>
      <c r="H28" t="s">
        <v>297</v>
      </c>
      <c r="I28">
        <f>VLOOKUP(H28, Individual_Pitching___Dashboard[], 19, FALSE)</f>
        <v>3.29</v>
      </c>
      <c r="J28">
        <f>VLOOKUP(H28, Individual_Pitching___Dashboard[], 20, FALSE)</f>
        <v>3.68</v>
      </c>
      <c r="K28">
        <f t="shared" si="2"/>
        <v>-0.39000000000000012</v>
      </c>
      <c r="L28">
        <f>VLOOKUP(H28, Pitching___Career[], 19, FALSE)</f>
        <v>4.04</v>
      </c>
      <c r="M28">
        <f t="shared" si="3"/>
        <v>-0.75</v>
      </c>
      <c r="O28" t="s">
        <v>307</v>
      </c>
      <c r="P28">
        <f>VLOOKUP(O28, Individual_Pitching___Dashboard[], 12, FALSE)</f>
        <v>0.25</v>
      </c>
      <c r="Q28">
        <f>'League Batting Stats'!$L$22</f>
        <v>0.29099999999999998</v>
      </c>
      <c r="R28">
        <f t="shared" si="4"/>
        <v>-4.0999999999999981E-2</v>
      </c>
      <c r="S28">
        <f>VLOOKUP(O28, Pitching___Career[], 12, FALSE)</f>
        <v>0.29399999999999998</v>
      </c>
      <c r="T28">
        <f t="shared" si="5"/>
        <v>-4.3999999999999984E-2</v>
      </c>
    </row>
    <row r="29" spans="1:20" x14ac:dyDescent="0.45">
      <c r="A29" t="s">
        <v>310</v>
      </c>
      <c r="B29">
        <f>VLOOKUP(A29, Individual_Pitching___Dashboard[], 17, FALSE)</f>
        <v>3.6</v>
      </c>
      <c r="C29">
        <f>VLOOKUP(A29, Individual_Pitching___Dashboard[], 18, FALSE)</f>
        <v>4.84</v>
      </c>
      <c r="D29">
        <f t="shared" si="0"/>
        <v>-1.2399999999999998</v>
      </c>
      <c r="E29">
        <f>VLOOKUP(A29, Pitching___Career[], 17, FALSE)</f>
        <v>4.2300000000000004</v>
      </c>
      <c r="F29">
        <f t="shared" si="1"/>
        <v>-0.63000000000000034</v>
      </c>
      <c r="H29" t="s">
        <v>293</v>
      </c>
      <c r="I29">
        <f>VLOOKUP(H29, Individual_Pitching___Dashboard[], 19, FALSE)</f>
        <v>2.88</v>
      </c>
      <c r="J29">
        <f>VLOOKUP(H29, Individual_Pitching___Dashboard[], 20, FALSE)</f>
        <v>3.17</v>
      </c>
      <c r="K29">
        <f t="shared" si="2"/>
        <v>-0.29000000000000004</v>
      </c>
      <c r="L29">
        <f>VLOOKUP(H29, Pitching___Career[], 19, FALSE)</f>
        <v>3.15</v>
      </c>
      <c r="M29">
        <f t="shared" si="3"/>
        <v>-0.27</v>
      </c>
      <c r="O29" t="s">
        <v>336</v>
      </c>
      <c r="P29">
        <f>VLOOKUP(O29, Individual_Pitching___Dashboard[], 12, FALSE)</f>
        <v>0.24099999999999999</v>
      </c>
      <c r="Q29">
        <f>'League Batting Stats'!$L$22</f>
        <v>0.29099999999999998</v>
      </c>
      <c r="R29">
        <f t="shared" si="4"/>
        <v>-4.9999999999999989E-2</v>
      </c>
      <c r="S29">
        <f>VLOOKUP(O29, Pitching___Career[], 12, FALSE)</f>
        <v>0.29599999999999999</v>
      </c>
      <c r="T29">
        <f t="shared" si="5"/>
        <v>-5.4999999999999993E-2</v>
      </c>
    </row>
    <row r="30" spans="1:20" x14ac:dyDescent="0.45">
      <c r="A30" t="s">
        <v>298</v>
      </c>
      <c r="B30">
        <f>VLOOKUP(A30, Individual_Pitching___Dashboard[], 17, FALSE)</f>
        <v>3.13</v>
      </c>
      <c r="C30">
        <f>VLOOKUP(A30, Individual_Pitching___Dashboard[], 18, FALSE)</f>
        <v>4.32</v>
      </c>
      <c r="D30">
        <f t="shared" si="0"/>
        <v>-1.1900000000000004</v>
      </c>
      <c r="E30">
        <f>VLOOKUP(A30, Pitching___Career[], 17, FALSE)</f>
        <v>4.38</v>
      </c>
      <c r="F30">
        <f t="shared" si="1"/>
        <v>-1.25</v>
      </c>
      <c r="H30" t="s">
        <v>303</v>
      </c>
      <c r="I30">
        <f>VLOOKUP(H30, Individual_Pitching___Dashboard[], 19, FALSE)</f>
        <v>4.04</v>
      </c>
      <c r="J30">
        <f>VLOOKUP(H30, Individual_Pitching___Dashboard[], 20, FALSE)</f>
        <v>4.0599999999999996</v>
      </c>
      <c r="K30">
        <f t="shared" si="2"/>
        <v>-1.9999999999999574E-2</v>
      </c>
      <c r="L30">
        <f>VLOOKUP(H30, Pitching___Career[], 19, FALSE)</f>
        <v>3.99</v>
      </c>
      <c r="M30">
        <f t="shared" si="3"/>
        <v>4.9999999999999822E-2</v>
      </c>
      <c r="O30" t="s">
        <v>292</v>
      </c>
      <c r="P30">
        <f>VLOOKUP(O30, Individual_Pitching___Dashboard[], 12, FALSE)</f>
        <v>0.245</v>
      </c>
      <c r="Q30">
        <f>'League Batting Stats'!$L$22</f>
        <v>0.29099999999999998</v>
      </c>
      <c r="R30">
        <f t="shared" si="4"/>
        <v>-4.5999999999999985E-2</v>
      </c>
      <c r="S30" t="e">
        <f>VLOOKUP(O30, Pitching___Career[], 12, FALSE)</f>
        <v>#N/A</v>
      </c>
      <c r="T30" t="e">
        <f t="shared" si="5"/>
        <v>#N/A</v>
      </c>
    </row>
    <row r="31" spans="1:20" x14ac:dyDescent="0.45">
      <c r="A31" t="s">
        <v>312</v>
      </c>
      <c r="B31">
        <f>VLOOKUP(A31, Individual_Pitching___Dashboard[], 17, FALSE)</f>
        <v>2.19</v>
      </c>
      <c r="C31">
        <f>VLOOKUP(A31, Individual_Pitching___Dashboard[], 18, FALSE)</f>
        <v>3.26</v>
      </c>
      <c r="D31">
        <f t="shared" si="0"/>
        <v>-1.0699999999999998</v>
      </c>
      <c r="E31">
        <f>VLOOKUP(A31, Pitching___Career[], 17, FALSE)</f>
        <v>3.75</v>
      </c>
      <c r="F31">
        <f t="shared" si="1"/>
        <v>-1.56</v>
      </c>
      <c r="H31" t="s">
        <v>330</v>
      </c>
      <c r="I31">
        <f>VLOOKUP(H31, Individual_Pitching___Dashboard[], 19, FALSE)</f>
        <v>4.51</v>
      </c>
      <c r="J31">
        <f>VLOOKUP(H31, Individual_Pitching___Dashboard[], 20, FALSE)</f>
        <v>4.7699999999999996</v>
      </c>
      <c r="K31">
        <f t="shared" si="2"/>
        <v>-0.25999999999999979</v>
      </c>
      <c r="L31">
        <f>VLOOKUP(H31, Pitching___Career[], 19, FALSE)</f>
        <v>3.62</v>
      </c>
      <c r="M31">
        <f t="shared" si="3"/>
        <v>0.88999999999999968</v>
      </c>
      <c r="O31" t="s">
        <v>316</v>
      </c>
      <c r="P31">
        <f>VLOOKUP(O31, Individual_Pitching___Dashboard[], 12, FALSE)</f>
        <v>0.25</v>
      </c>
      <c r="Q31">
        <f>'League Batting Stats'!$L$22</f>
        <v>0.29099999999999998</v>
      </c>
      <c r="R31">
        <f t="shared" si="4"/>
        <v>-4.0999999999999981E-2</v>
      </c>
      <c r="S31">
        <f>VLOOKUP(O31, Pitching___Career[], 12, FALSE)</f>
        <v>0.29799999999999999</v>
      </c>
      <c r="T31">
        <f t="shared" si="5"/>
        <v>-4.7999999999999987E-2</v>
      </c>
    </row>
    <row r="32" spans="1:20" x14ac:dyDescent="0.45">
      <c r="A32" t="s">
        <v>277</v>
      </c>
      <c r="B32">
        <f>VLOOKUP(A32, Individual_Pitching___Dashboard[], 17, FALSE)</f>
        <v>4.32</v>
      </c>
      <c r="C32">
        <f>VLOOKUP(A32, Individual_Pitching___Dashboard[], 18, FALSE)</f>
        <v>3.48</v>
      </c>
      <c r="D32">
        <f t="shared" si="0"/>
        <v>0.8400000000000003</v>
      </c>
      <c r="E32">
        <f>VLOOKUP(A32, Pitching___Career[], 17, FALSE)</f>
        <v>3.97</v>
      </c>
      <c r="F32">
        <f t="shared" si="1"/>
        <v>0.35000000000000009</v>
      </c>
      <c r="H32" t="s">
        <v>275</v>
      </c>
      <c r="I32">
        <f>VLOOKUP(H32, Individual_Pitching___Dashboard[], 19, FALSE)</f>
        <v>2.2400000000000002</v>
      </c>
      <c r="J32">
        <f>VLOOKUP(H32, Individual_Pitching___Dashboard[], 20, FALSE)</f>
        <v>2.52</v>
      </c>
      <c r="K32">
        <f t="shared" si="2"/>
        <v>-0.2799999999999998</v>
      </c>
      <c r="L32">
        <f>VLOOKUP(H32, Pitching___Career[], 19, FALSE)</f>
        <v>4.74</v>
      </c>
      <c r="M32">
        <f t="shared" si="3"/>
        <v>-2.5</v>
      </c>
      <c r="O32" s="3" t="s">
        <v>273</v>
      </c>
      <c r="P32" s="3">
        <f>VLOOKUP(O32, Individual_Pitching___Dashboard[], 12, FALSE)</f>
        <v>0.25</v>
      </c>
      <c r="Q32" s="3">
        <f>'League Batting Stats'!$L$22</f>
        <v>0.29099999999999998</v>
      </c>
      <c r="R32" s="3">
        <f t="shared" si="4"/>
        <v>-4.0999999999999981E-2</v>
      </c>
      <c r="S32" s="3">
        <f>VLOOKUP(O32, Pitching___Career[], 12, FALSE)</f>
        <v>0.28100000000000003</v>
      </c>
      <c r="T32" s="3">
        <f t="shared" si="5"/>
        <v>-3.1000000000000028E-2</v>
      </c>
    </row>
    <row r="33" spans="1:20" x14ac:dyDescent="0.45">
      <c r="A33" t="s">
        <v>279</v>
      </c>
      <c r="B33">
        <f>VLOOKUP(A33, Individual_Pitching___Dashboard[], 17, FALSE)</f>
        <v>1.4</v>
      </c>
      <c r="C33">
        <f>VLOOKUP(A33, Individual_Pitching___Dashboard[], 18, FALSE)</f>
        <v>2.42</v>
      </c>
      <c r="D33">
        <f t="shared" si="0"/>
        <v>-1.02</v>
      </c>
      <c r="E33" t="e">
        <f>VLOOKUP(A33, Pitching___Career[], 17, FALSE)</f>
        <v>#N/A</v>
      </c>
      <c r="F33" t="e">
        <f t="shared" si="1"/>
        <v>#N/A</v>
      </c>
      <c r="H33" t="s">
        <v>337</v>
      </c>
      <c r="I33">
        <f>VLOOKUP(H33, Individual_Pitching___Dashboard[], 19, FALSE)</f>
        <v>4.91</v>
      </c>
      <c r="J33">
        <f>VLOOKUP(H33, Individual_Pitching___Dashboard[], 20, FALSE)</f>
        <v>5.14</v>
      </c>
      <c r="K33">
        <f t="shared" si="2"/>
        <v>-0.22999999999999954</v>
      </c>
      <c r="L33">
        <f>VLOOKUP(H33, Pitching___Career[], 19, FALSE)</f>
        <v>4.76</v>
      </c>
      <c r="M33">
        <f t="shared" si="3"/>
        <v>0.15000000000000036</v>
      </c>
      <c r="O33" t="s">
        <v>296</v>
      </c>
      <c r="P33">
        <f>VLOOKUP(O33, Individual_Pitching___Dashboard[], 12, FALSE)</f>
        <v>0.23699999999999999</v>
      </c>
      <c r="Q33">
        <f>'League Batting Stats'!$L$22</f>
        <v>0.29099999999999998</v>
      </c>
      <c r="R33">
        <f t="shared" si="4"/>
        <v>-5.3999999999999992E-2</v>
      </c>
      <c r="S33">
        <f>VLOOKUP(O33, Pitching___Career[], 12, FALSE)</f>
        <v>0.27600000000000002</v>
      </c>
      <c r="T33">
        <f t="shared" si="5"/>
        <v>-3.9000000000000035E-2</v>
      </c>
    </row>
    <row r="34" spans="1:20" x14ac:dyDescent="0.45">
      <c r="A34" t="s">
        <v>316</v>
      </c>
      <c r="B34">
        <f>VLOOKUP(A34, Individual_Pitching___Dashboard[], 17, FALSE)</f>
        <v>2.42</v>
      </c>
      <c r="C34">
        <f>VLOOKUP(A34, Individual_Pitching___Dashboard[], 18, FALSE)</f>
        <v>3.3</v>
      </c>
      <c r="D34">
        <f t="shared" ref="D34:D65" si="6">B34-C34</f>
        <v>-0.87999999999999989</v>
      </c>
      <c r="E34">
        <f>VLOOKUP(A34, Pitching___Career[], 17, FALSE)</f>
        <v>3.63</v>
      </c>
      <c r="F34">
        <f t="shared" ref="F34:F65" si="7">B34-E34</f>
        <v>-1.21</v>
      </c>
      <c r="H34" t="s">
        <v>318</v>
      </c>
      <c r="I34">
        <f>VLOOKUP(H34, Individual_Pitching___Dashboard[], 19, FALSE)</f>
        <v>3.24</v>
      </c>
      <c r="J34">
        <f>VLOOKUP(H34, Individual_Pitching___Dashboard[], 20, FALSE)</f>
        <v>3.73</v>
      </c>
      <c r="K34">
        <f t="shared" ref="K34:K65" si="8">I34-J34</f>
        <v>-0.48999999999999977</v>
      </c>
      <c r="L34">
        <f>VLOOKUP(H34, Pitching___Career[], 19, FALSE)</f>
        <v>4.1500000000000004</v>
      </c>
      <c r="M34">
        <f t="shared" ref="M34:M65" si="9">I34-L34</f>
        <v>-0.91000000000000014</v>
      </c>
      <c r="O34" t="s">
        <v>314</v>
      </c>
      <c r="P34">
        <f>VLOOKUP(O34, Individual_Pitching___Dashboard[], 12, FALSE)</f>
        <v>0.27600000000000002</v>
      </c>
      <c r="Q34">
        <f>'League Batting Stats'!$L$22</f>
        <v>0.29099999999999998</v>
      </c>
      <c r="R34">
        <f t="shared" ref="R34:R65" si="10">P34-Q34</f>
        <v>-1.4999999999999958E-2</v>
      </c>
      <c r="S34">
        <f>VLOOKUP(O34, Pitching___Career[], 12, FALSE)</f>
        <v>0.30599999999999999</v>
      </c>
      <c r="T34">
        <f t="shared" ref="T34:T65" si="11">P34-S34</f>
        <v>-2.9999999999999971E-2</v>
      </c>
    </row>
    <row r="35" spans="1:20" x14ac:dyDescent="0.45">
      <c r="A35" t="s">
        <v>288</v>
      </c>
      <c r="B35">
        <f>VLOOKUP(A35, Individual_Pitching___Dashboard[], 17, FALSE)</f>
        <v>1.33</v>
      </c>
      <c r="C35">
        <f>VLOOKUP(A35, Individual_Pitching___Dashboard[], 18, FALSE)</f>
        <v>2.1</v>
      </c>
      <c r="D35">
        <f t="shared" si="6"/>
        <v>-0.77</v>
      </c>
      <c r="E35">
        <f>VLOOKUP(A35, Pitching___Career[], 17, FALSE)</f>
        <v>3.69</v>
      </c>
      <c r="F35">
        <f t="shared" si="7"/>
        <v>-2.36</v>
      </c>
      <c r="H35" t="s">
        <v>321</v>
      </c>
      <c r="I35">
        <f>VLOOKUP(H35, Individual_Pitching___Dashboard[], 19, FALSE)</f>
        <v>4.1100000000000003</v>
      </c>
      <c r="J35">
        <f>VLOOKUP(H35, Individual_Pitching___Dashboard[], 20, FALSE)</f>
        <v>4.24</v>
      </c>
      <c r="K35">
        <f t="shared" si="8"/>
        <v>-0.12999999999999989</v>
      </c>
      <c r="L35">
        <f>VLOOKUP(H35, Pitching___Career[], 19, FALSE)</f>
        <v>5.47</v>
      </c>
      <c r="M35">
        <f t="shared" si="9"/>
        <v>-1.3599999999999994</v>
      </c>
      <c r="O35" t="s">
        <v>300</v>
      </c>
      <c r="P35">
        <f>VLOOKUP(O35, Individual_Pitching___Dashboard[], 12, FALSE)</f>
        <v>0.254</v>
      </c>
      <c r="Q35">
        <f>'League Batting Stats'!$L$22</f>
        <v>0.29099999999999998</v>
      </c>
      <c r="R35">
        <f t="shared" si="10"/>
        <v>-3.6999999999999977E-2</v>
      </c>
      <c r="S35">
        <f>VLOOKUP(O35, Pitching___Career[], 12, FALSE)</f>
        <v>0.29499999999999998</v>
      </c>
      <c r="T35">
        <f t="shared" si="11"/>
        <v>-4.0999999999999981E-2</v>
      </c>
    </row>
    <row r="36" spans="1:20" x14ac:dyDescent="0.45">
      <c r="A36" t="s">
        <v>327</v>
      </c>
      <c r="B36">
        <f>VLOOKUP(A36, Individual_Pitching___Dashboard[], 17, FALSE)</f>
        <v>3.66</v>
      </c>
      <c r="C36">
        <f>VLOOKUP(A36, Individual_Pitching___Dashboard[], 18, FALSE)</f>
        <v>4.53</v>
      </c>
      <c r="D36">
        <f t="shared" si="6"/>
        <v>-0.87000000000000011</v>
      </c>
      <c r="E36">
        <f>VLOOKUP(A36, Pitching___Career[], 17, FALSE)</f>
        <v>3.83</v>
      </c>
      <c r="F36">
        <f t="shared" si="7"/>
        <v>-0.16999999999999993</v>
      </c>
      <c r="H36" t="s">
        <v>306</v>
      </c>
      <c r="I36">
        <f>VLOOKUP(H36, Individual_Pitching___Dashboard[], 19, FALSE)</f>
        <v>3.59</v>
      </c>
      <c r="J36">
        <f>VLOOKUP(H36, Individual_Pitching___Dashboard[], 20, FALSE)</f>
        <v>3.72</v>
      </c>
      <c r="K36">
        <f t="shared" si="8"/>
        <v>-0.13000000000000034</v>
      </c>
      <c r="L36">
        <f>VLOOKUP(H36, Pitching___Career[], 19, FALSE)</f>
        <v>4.25</v>
      </c>
      <c r="M36">
        <f t="shared" si="9"/>
        <v>-0.66000000000000014</v>
      </c>
      <c r="O36" t="s">
        <v>298</v>
      </c>
      <c r="P36">
        <f>VLOOKUP(O36, Individual_Pitching___Dashboard[], 12, FALSE)</f>
        <v>0.254</v>
      </c>
      <c r="Q36">
        <f>'League Batting Stats'!$L$22</f>
        <v>0.29099999999999998</v>
      </c>
      <c r="R36">
        <f t="shared" si="10"/>
        <v>-3.6999999999999977E-2</v>
      </c>
      <c r="S36">
        <f>VLOOKUP(O36, Pitching___Career[], 12, FALSE)</f>
        <v>0.27700000000000002</v>
      </c>
      <c r="T36">
        <f t="shared" si="11"/>
        <v>-2.300000000000002E-2</v>
      </c>
    </row>
    <row r="37" spans="1:20" x14ac:dyDescent="0.45">
      <c r="A37" t="s">
        <v>344</v>
      </c>
      <c r="B37">
        <f>VLOOKUP(A37, Individual_Pitching___Dashboard[], 17, FALSE)</f>
        <v>3.16</v>
      </c>
      <c r="C37">
        <f>VLOOKUP(A37, Individual_Pitching___Dashboard[], 18, FALSE)</f>
        <v>4.32</v>
      </c>
      <c r="D37">
        <f t="shared" si="6"/>
        <v>-1.1600000000000001</v>
      </c>
      <c r="E37">
        <f>VLOOKUP(A37, Pitching___Career[], 17, FALSE)</f>
        <v>3.71</v>
      </c>
      <c r="F37">
        <f t="shared" si="7"/>
        <v>-0.54999999999999982</v>
      </c>
      <c r="H37" t="s">
        <v>282</v>
      </c>
      <c r="I37">
        <f>VLOOKUP(H37, Individual_Pitching___Dashboard[], 19, FALSE)</f>
        <v>2.2400000000000002</v>
      </c>
      <c r="J37">
        <f>VLOOKUP(H37, Individual_Pitching___Dashboard[], 20, FALSE)</f>
        <v>2.59</v>
      </c>
      <c r="K37">
        <f t="shared" si="8"/>
        <v>-0.34999999999999964</v>
      </c>
      <c r="L37">
        <f>VLOOKUP(H37, Pitching___Career[], 19, FALSE)</f>
        <v>3.9</v>
      </c>
      <c r="M37">
        <f t="shared" si="9"/>
        <v>-1.6599999999999997</v>
      </c>
      <c r="O37" t="s">
        <v>289</v>
      </c>
      <c r="P37">
        <f>VLOOKUP(O37, Individual_Pitching___Dashboard[], 12, FALSE)</f>
        <v>0.27500000000000002</v>
      </c>
      <c r="Q37">
        <f>'League Batting Stats'!$L$22</f>
        <v>0.29099999999999998</v>
      </c>
      <c r="R37">
        <f t="shared" si="10"/>
        <v>-1.5999999999999959E-2</v>
      </c>
      <c r="S37">
        <f>VLOOKUP(O37, Pitching___Career[], 12, FALSE)</f>
        <v>0.28799999999999998</v>
      </c>
      <c r="T37">
        <f t="shared" si="11"/>
        <v>-1.2999999999999956E-2</v>
      </c>
    </row>
    <row r="38" spans="1:20" x14ac:dyDescent="0.45">
      <c r="A38" t="s">
        <v>304</v>
      </c>
      <c r="B38">
        <f>VLOOKUP(A38, Individual_Pitching___Dashboard[], 17, FALSE)</f>
        <v>2.63</v>
      </c>
      <c r="C38">
        <f>VLOOKUP(A38, Individual_Pitching___Dashboard[], 18, FALSE)</f>
        <v>3.45</v>
      </c>
      <c r="D38">
        <f t="shared" si="6"/>
        <v>-0.82000000000000028</v>
      </c>
      <c r="E38">
        <f>VLOOKUP(A38, Pitching___Career[], 17, FALSE)</f>
        <v>4.07</v>
      </c>
      <c r="F38">
        <f t="shared" si="7"/>
        <v>-1.4400000000000004</v>
      </c>
      <c r="H38" t="s">
        <v>276</v>
      </c>
      <c r="I38">
        <f>VLOOKUP(H38, Individual_Pitching___Dashboard[], 19, FALSE)</f>
        <v>3.91</v>
      </c>
      <c r="J38">
        <f>VLOOKUP(H38, Individual_Pitching___Dashboard[], 20, FALSE)</f>
        <v>2.86</v>
      </c>
      <c r="K38">
        <f t="shared" si="8"/>
        <v>1.0500000000000003</v>
      </c>
      <c r="L38">
        <f>VLOOKUP(H38, Pitching___Career[], 19, FALSE)</f>
        <v>3.35</v>
      </c>
      <c r="M38">
        <f t="shared" si="9"/>
        <v>0.56000000000000005</v>
      </c>
      <c r="O38" t="s">
        <v>276</v>
      </c>
      <c r="P38">
        <f>VLOOKUP(O38, Individual_Pitching___Dashboard[], 12, FALSE)</f>
        <v>0.25900000000000001</v>
      </c>
      <c r="Q38">
        <f>'League Batting Stats'!$L$22</f>
        <v>0.29099999999999998</v>
      </c>
      <c r="R38">
        <f t="shared" si="10"/>
        <v>-3.1999999999999973E-2</v>
      </c>
      <c r="S38">
        <f>VLOOKUP(O38, Pitching___Career[], 12, FALSE)</f>
        <v>0.28399999999999997</v>
      </c>
      <c r="T38">
        <f t="shared" si="11"/>
        <v>-2.4999999999999967E-2</v>
      </c>
    </row>
    <row r="39" spans="1:20" x14ac:dyDescent="0.45">
      <c r="A39" t="s">
        <v>294</v>
      </c>
      <c r="B39">
        <f>VLOOKUP(A39, Individual_Pitching___Dashboard[], 17, FALSE)</f>
        <v>1.61</v>
      </c>
      <c r="C39">
        <f>VLOOKUP(A39, Individual_Pitching___Dashboard[], 18, FALSE)</f>
        <v>2.36</v>
      </c>
      <c r="D39">
        <f t="shared" si="6"/>
        <v>-0.74999999999999978</v>
      </c>
      <c r="E39">
        <f>VLOOKUP(A39, Pitching___Career[], 17, FALSE)</f>
        <v>3.62</v>
      </c>
      <c r="F39">
        <f t="shared" si="7"/>
        <v>-2.0099999999999998</v>
      </c>
      <c r="H39" t="s">
        <v>283</v>
      </c>
      <c r="I39">
        <f>VLOOKUP(H39, Individual_Pitching___Dashboard[], 19, FALSE)</f>
        <v>2.4700000000000002</v>
      </c>
      <c r="J39">
        <f>VLOOKUP(H39, Individual_Pitching___Dashboard[], 20, FALSE)</f>
        <v>2.69</v>
      </c>
      <c r="K39">
        <f t="shared" si="8"/>
        <v>-0.21999999999999975</v>
      </c>
      <c r="L39">
        <f>VLOOKUP(H39, Pitching___Career[], 19, FALSE)</f>
        <v>3.32</v>
      </c>
      <c r="M39">
        <f t="shared" si="9"/>
        <v>-0.84999999999999964</v>
      </c>
      <c r="O39" t="s">
        <v>297</v>
      </c>
      <c r="P39">
        <f>VLOOKUP(O39, Individual_Pitching___Dashboard[], 12, FALSE)</f>
        <v>0.26600000000000001</v>
      </c>
      <c r="Q39">
        <f>'League Batting Stats'!$L$22</f>
        <v>0.29099999999999998</v>
      </c>
      <c r="R39">
        <f t="shared" si="10"/>
        <v>-2.4999999999999967E-2</v>
      </c>
      <c r="S39">
        <f>VLOOKUP(O39, Pitching___Career[], 12, FALSE)</f>
        <v>0.29399999999999998</v>
      </c>
      <c r="T39">
        <f t="shared" si="11"/>
        <v>-2.7999999999999969E-2</v>
      </c>
    </row>
    <row r="40" spans="1:20" x14ac:dyDescent="0.45">
      <c r="A40" t="s">
        <v>319</v>
      </c>
      <c r="B40">
        <f>VLOOKUP(A40, Individual_Pitching___Dashboard[], 17, FALSE)</f>
        <v>4.09</v>
      </c>
      <c r="C40">
        <f>VLOOKUP(A40, Individual_Pitching___Dashboard[], 18, FALSE)</f>
        <v>4.78</v>
      </c>
      <c r="D40">
        <f t="shared" si="6"/>
        <v>-0.69000000000000039</v>
      </c>
      <c r="E40" t="e">
        <f>VLOOKUP(A40, Pitching___Career[], 17, FALSE)</f>
        <v>#N/A</v>
      </c>
      <c r="F40" t="e">
        <f t="shared" si="7"/>
        <v>#N/A</v>
      </c>
      <c r="H40" t="s">
        <v>287</v>
      </c>
      <c r="I40">
        <f>VLOOKUP(H40, Individual_Pitching___Dashboard[], 19, FALSE)</f>
        <v>2.87</v>
      </c>
      <c r="J40">
        <f>VLOOKUP(H40, Individual_Pitching___Dashboard[], 20, FALSE)</f>
        <v>2.92</v>
      </c>
      <c r="K40">
        <f t="shared" si="8"/>
        <v>-4.9999999999999822E-2</v>
      </c>
      <c r="L40">
        <f>VLOOKUP(H40, Pitching___Career[], 19, FALSE)</f>
        <v>3.77</v>
      </c>
      <c r="M40">
        <f t="shared" si="9"/>
        <v>-0.89999999999999991</v>
      </c>
      <c r="O40" t="s">
        <v>318</v>
      </c>
      <c r="P40">
        <f>VLOOKUP(O40, Individual_Pitching___Dashboard[], 12, FALSE)</f>
        <v>0.28399999999999997</v>
      </c>
      <c r="Q40">
        <f>'League Batting Stats'!$L$22</f>
        <v>0.29099999999999998</v>
      </c>
      <c r="R40">
        <f t="shared" si="10"/>
        <v>-7.0000000000000062E-3</v>
      </c>
      <c r="S40">
        <f>VLOOKUP(O40, Pitching___Career[], 12, FALSE)</f>
        <v>0.27100000000000002</v>
      </c>
      <c r="T40">
        <f t="shared" si="11"/>
        <v>1.2999999999999956E-2</v>
      </c>
    </row>
    <row r="41" spans="1:20" x14ac:dyDescent="0.45">
      <c r="A41" t="s">
        <v>328</v>
      </c>
      <c r="B41">
        <f>VLOOKUP(A41, Individual_Pitching___Dashboard[], 17, FALSE)</f>
        <v>2.7</v>
      </c>
      <c r="C41">
        <f>VLOOKUP(A41, Individual_Pitching___Dashboard[], 18, FALSE)</f>
        <v>3.35</v>
      </c>
      <c r="D41">
        <f t="shared" si="6"/>
        <v>-0.64999999999999991</v>
      </c>
      <c r="E41">
        <f>VLOOKUP(A41, Pitching___Career[], 17, FALSE)</f>
        <v>3.66</v>
      </c>
      <c r="F41">
        <f t="shared" si="7"/>
        <v>-0.96</v>
      </c>
      <c r="H41" t="s">
        <v>315</v>
      </c>
      <c r="I41">
        <f>VLOOKUP(H41, Individual_Pitching___Dashboard[], 19, FALSE)</f>
        <v>5.07</v>
      </c>
      <c r="J41">
        <f>VLOOKUP(H41, Individual_Pitching___Dashboard[], 20, FALSE)</f>
        <v>4.0999999999999996</v>
      </c>
      <c r="K41">
        <f t="shared" si="8"/>
        <v>0.97000000000000064</v>
      </c>
      <c r="L41">
        <f>VLOOKUP(H41, Pitching___Career[], 19, FALSE)</f>
        <v>4.0599999999999996</v>
      </c>
      <c r="M41">
        <f t="shared" si="9"/>
        <v>1.0100000000000007</v>
      </c>
      <c r="O41" t="s">
        <v>333</v>
      </c>
      <c r="P41">
        <f>VLOOKUP(O41, Individual_Pitching___Dashboard[], 12, FALSE)</f>
        <v>0.23599999999999999</v>
      </c>
      <c r="Q41">
        <f>'League Batting Stats'!$L$22</f>
        <v>0.29099999999999998</v>
      </c>
      <c r="R41">
        <f t="shared" si="10"/>
        <v>-5.4999999999999993E-2</v>
      </c>
      <c r="S41">
        <f>VLOOKUP(O41, Pitching___Career[], 12, FALSE)</f>
        <v>0.32400000000000001</v>
      </c>
      <c r="T41">
        <f t="shared" si="11"/>
        <v>-8.8000000000000023E-2</v>
      </c>
    </row>
    <row r="42" spans="1:20" x14ac:dyDescent="0.45">
      <c r="A42" t="s">
        <v>281</v>
      </c>
      <c r="B42">
        <f>VLOOKUP(A42, Individual_Pitching___Dashboard[], 17, FALSE)</f>
        <v>2.14</v>
      </c>
      <c r="C42">
        <f>VLOOKUP(A42, Individual_Pitching___Dashboard[], 18, FALSE)</f>
        <v>2.78</v>
      </c>
      <c r="D42">
        <f t="shared" si="6"/>
        <v>-0.63999999999999968</v>
      </c>
      <c r="E42">
        <f>VLOOKUP(A42, Pitching___Career[], 17, FALSE)</f>
        <v>3.94</v>
      </c>
      <c r="F42">
        <f t="shared" si="7"/>
        <v>-1.7999999999999998</v>
      </c>
      <c r="H42" t="s">
        <v>298</v>
      </c>
      <c r="I42">
        <f>VLOOKUP(H42, Individual_Pitching___Dashboard[], 19, FALSE)</f>
        <v>3.38</v>
      </c>
      <c r="J42">
        <f>VLOOKUP(H42, Individual_Pitching___Dashboard[], 20, FALSE)</f>
        <v>3.32</v>
      </c>
      <c r="K42">
        <f t="shared" si="8"/>
        <v>6.0000000000000053E-2</v>
      </c>
      <c r="L42">
        <f>VLOOKUP(H42, Pitching___Career[], 19, FALSE)</f>
        <v>5</v>
      </c>
      <c r="M42">
        <f t="shared" si="9"/>
        <v>-1.62</v>
      </c>
      <c r="O42" t="s">
        <v>343</v>
      </c>
      <c r="P42">
        <f>VLOOKUP(O42, Individual_Pitching___Dashboard[], 12, FALSE)</f>
        <v>0.26300000000000001</v>
      </c>
      <c r="Q42">
        <f>'League Batting Stats'!$L$22</f>
        <v>0.29099999999999998</v>
      </c>
      <c r="R42">
        <f t="shared" si="10"/>
        <v>-2.7999999999999969E-2</v>
      </c>
      <c r="S42">
        <f>VLOOKUP(O42, Pitching___Career[], 12, FALSE)</f>
        <v>0.30599999999999999</v>
      </c>
      <c r="T42">
        <f t="shared" si="11"/>
        <v>-4.2999999999999983E-2</v>
      </c>
    </row>
    <row r="43" spans="1:20" x14ac:dyDescent="0.45">
      <c r="A43" t="s">
        <v>314</v>
      </c>
      <c r="B43">
        <f>VLOOKUP(A43, Individual_Pitching___Dashboard[], 17, FALSE)</f>
        <v>3.3</v>
      </c>
      <c r="C43">
        <f>VLOOKUP(A43, Individual_Pitching___Dashboard[], 18, FALSE)</f>
        <v>4.2</v>
      </c>
      <c r="D43">
        <f t="shared" si="6"/>
        <v>-0.90000000000000036</v>
      </c>
      <c r="E43">
        <f>VLOOKUP(A43, Pitching___Career[], 17, FALSE)</f>
        <v>4.09</v>
      </c>
      <c r="F43">
        <f t="shared" si="7"/>
        <v>-0.79</v>
      </c>
      <c r="H43" t="s">
        <v>307</v>
      </c>
      <c r="I43">
        <f>VLOOKUP(H43, Individual_Pitching___Dashboard[], 19, FALSE)</f>
        <v>3.36</v>
      </c>
      <c r="J43">
        <f>VLOOKUP(H43, Individual_Pitching___Dashboard[], 20, FALSE)</f>
        <v>3.66</v>
      </c>
      <c r="K43">
        <f t="shared" si="8"/>
        <v>-0.30000000000000027</v>
      </c>
      <c r="L43">
        <f>VLOOKUP(H43, Pitching___Career[], 19, FALSE)</f>
        <v>4.03</v>
      </c>
      <c r="M43">
        <f t="shared" si="9"/>
        <v>-0.67000000000000037</v>
      </c>
      <c r="O43" t="s">
        <v>313</v>
      </c>
      <c r="P43">
        <f>VLOOKUP(O43, Individual_Pitching___Dashboard[], 12, FALSE)</f>
        <v>0.27300000000000002</v>
      </c>
      <c r="Q43">
        <f>'League Batting Stats'!$L$22</f>
        <v>0.29099999999999998</v>
      </c>
      <c r="R43">
        <f t="shared" si="10"/>
        <v>-1.799999999999996E-2</v>
      </c>
      <c r="S43" t="e">
        <f>VLOOKUP(O43, Pitching___Career[], 12, FALSE)</f>
        <v>#N/A</v>
      </c>
      <c r="T43" t="e">
        <f t="shared" si="11"/>
        <v>#N/A</v>
      </c>
    </row>
    <row r="44" spans="1:20" x14ac:dyDescent="0.45">
      <c r="A44" t="s">
        <v>341</v>
      </c>
      <c r="B44">
        <f>VLOOKUP(A44, Individual_Pitching___Dashboard[], 17, FALSE)</f>
        <v>4.3499999999999996</v>
      </c>
      <c r="C44">
        <f>VLOOKUP(A44, Individual_Pitching___Dashboard[], 18, FALSE)</f>
        <v>4.9400000000000004</v>
      </c>
      <c r="D44">
        <f t="shared" si="6"/>
        <v>-0.59000000000000075</v>
      </c>
      <c r="E44">
        <f>VLOOKUP(A44, Pitching___Career[], 17, FALSE)</f>
        <v>4.3499999999999996</v>
      </c>
      <c r="F44">
        <f t="shared" si="7"/>
        <v>0</v>
      </c>
      <c r="H44" t="s">
        <v>278</v>
      </c>
      <c r="I44">
        <f>VLOOKUP(H44, Individual_Pitching___Dashboard[], 19, FALSE)</f>
        <v>2.2799999999999998</v>
      </c>
      <c r="J44">
        <f>VLOOKUP(H44, Individual_Pitching___Dashboard[], 20, FALSE)</f>
        <v>2.44</v>
      </c>
      <c r="K44">
        <f t="shared" si="8"/>
        <v>-0.16000000000000014</v>
      </c>
      <c r="L44">
        <f>VLOOKUP(H44, Pitching___Career[], 19, FALSE)</f>
        <v>3.47</v>
      </c>
      <c r="M44">
        <f t="shared" si="9"/>
        <v>-1.1900000000000004</v>
      </c>
      <c r="O44" t="s">
        <v>304</v>
      </c>
      <c r="P44">
        <f>VLOOKUP(O44, Individual_Pitching___Dashboard[], 12, FALSE)</f>
        <v>0.28799999999999998</v>
      </c>
      <c r="Q44">
        <f>'League Batting Stats'!$L$22</f>
        <v>0.29099999999999998</v>
      </c>
      <c r="R44">
        <f t="shared" si="10"/>
        <v>-3.0000000000000027E-3</v>
      </c>
      <c r="S44">
        <f>VLOOKUP(O44, Pitching___Career[], 12, FALSE)</f>
        <v>0.317</v>
      </c>
      <c r="T44">
        <f t="shared" si="11"/>
        <v>-2.9000000000000026E-2</v>
      </c>
    </row>
    <row r="45" spans="1:20" x14ac:dyDescent="0.45">
      <c r="A45" t="s">
        <v>275</v>
      </c>
      <c r="B45">
        <f>VLOOKUP(A45, Individual_Pitching___Dashboard[], 17, FALSE)</f>
        <v>2.08</v>
      </c>
      <c r="C45">
        <f>VLOOKUP(A45, Individual_Pitching___Dashboard[], 18, FALSE)</f>
        <v>2.66</v>
      </c>
      <c r="D45">
        <f t="shared" si="6"/>
        <v>-0.58000000000000007</v>
      </c>
      <c r="E45">
        <f>VLOOKUP(A45, Pitching___Career[], 17, FALSE)</f>
        <v>4.63</v>
      </c>
      <c r="F45">
        <f t="shared" si="7"/>
        <v>-2.5499999999999998</v>
      </c>
      <c r="H45" t="s">
        <v>304</v>
      </c>
      <c r="I45">
        <f>VLOOKUP(H45, Individual_Pitching___Dashboard[], 19, FALSE)</f>
        <v>3.58</v>
      </c>
      <c r="J45">
        <f>VLOOKUP(H45, Individual_Pitching___Dashboard[], 20, FALSE)</f>
        <v>3.49</v>
      </c>
      <c r="K45">
        <f t="shared" si="8"/>
        <v>8.9999999999999858E-2</v>
      </c>
      <c r="L45">
        <f>VLOOKUP(H45, Pitching___Career[], 19, FALSE)</f>
        <v>3.87</v>
      </c>
      <c r="M45">
        <f t="shared" si="9"/>
        <v>-0.29000000000000004</v>
      </c>
      <c r="O45" t="s">
        <v>330</v>
      </c>
      <c r="P45">
        <f>VLOOKUP(O45, Individual_Pitching___Dashboard[], 12, FALSE)</f>
        <v>0.28999999999999998</v>
      </c>
      <c r="Q45">
        <f>'League Batting Stats'!$L$22</f>
        <v>0.29099999999999998</v>
      </c>
      <c r="R45">
        <f t="shared" si="10"/>
        <v>-1.0000000000000009E-3</v>
      </c>
      <c r="S45">
        <f>VLOOKUP(O45, Pitching___Career[], 12, FALSE)</f>
        <v>0.30599999999999999</v>
      </c>
      <c r="T45">
        <f t="shared" si="11"/>
        <v>-1.6000000000000014E-2</v>
      </c>
    </row>
    <row r="46" spans="1:20" x14ac:dyDescent="0.45">
      <c r="A46" t="s">
        <v>342</v>
      </c>
      <c r="B46">
        <f>VLOOKUP(A46, Individual_Pitching___Dashboard[], 17, FALSE)</f>
        <v>4.95</v>
      </c>
      <c r="C46">
        <f>VLOOKUP(A46, Individual_Pitching___Dashboard[], 18, FALSE)</f>
        <v>5.48</v>
      </c>
      <c r="D46">
        <f t="shared" si="6"/>
        <v>-0.53000000000000025</v>
      </c>
      <c r="E46">
        <f>VLOOKUP(A46, Pitching___Career[], 17, FALSE)</f>
        <v>4.9000000000000004</v>
      </c>
      <c r="F46">
        <f t="shared" si="7"/>
        <v>4.9999999999999822E-2</v>
      </c>
      <c r="H46" t="s">
        <v>314</v>
      </c>
      <c r="I46">
        <f>VLOOKUP(H46, Individual_Pitching___Dashboard[], 19, FALSE)</f>
        <v>4.1399999999999997</v>
      </c>
      <c r="J46">
        <f>VLOOKUP(H46, Individual_Pitching___Dashboard[], 20, FALSE)</f>
        <v>4.1100000000000003</v>
      </c>
      <c r="K46">
        <f t="shared" si="8"/>
        <v>2.9999999999999361E-2</v>
      </c>
      <c r="L46">
        <f>VLOOKUP(H46, Pitching___Career[], 19, FALSE)</f>
        <v>3.84</v>
      </c>
      <c r="M46">
        <f t="shared" si="9"/>
        <v>0.29999999999999982</v>
      </c>
      <c r="O46" t="s">
        <v>283</v>
      </c>
      <c r="P46">
        <f>VLOOKUP(O46, Individual_Pitching___Dashboard[], 12, FALSE)</f>
        <v>0.247</v>
      </c>
      <c r="Q46">
        <f>'League Batting Stats'!$L$22</f>
        <v>0.29099999999999998</v>
      </c>
      <c r="R46">
        <f t="shared" si="10"/>
        <v>-4.3999999999999984E-2</v>
      </c>
      <c r="S46">
        <f>VLOOKUP(O46, Pitching___Career[], 12, FALSE)</f>
        <v>0.29499999999999998</v>
      </c>
      <c r="T46">
        <f t="shared" si="11"/>
        <v>-4.7999999999999987E-2</v>
      </c>
    </row>
    <row r="47" spans="1:20" x14ac:dyDescent="0.45">
      <c r="A47" t="s">
        <v>313</v>
      </c>
      <c r="B47">
        <f>VLOOKUP(A47, Individual_Pitching___Dashboard[], 17, FALSE)</f>
        <v>4.18</v>
      </c>
      <c r="C47">
        <f>VLOOKUP(A47, Individual_Pitching___Dashboard[], 18, FALSE)</f>
        <v>4.6500000000000004</v>
      </c>
      <c r="D47">
        <f t="shared" si="6"/>
        <v>-0.47000000000000064</v>
      </c>
      <c r="E47" t="e">
        <f>VLOOKUP(A47, Pitching___Career[], 17, FALSE)</f>
        <v>#N/A</v>
      </c>
      <c r="F47" t="e">
        <f t="shared" si="7"/>
        <v>#N/A</v>
      </c>
      <c r="H47" t="s">
        <v>319</v>
      </c>
      <c r="I47">
        <f>VLOOKUP(H47, Individual_Pitching___Dashboard[], 19, FALSE)</f>
        <v>4.07</v>
      </c>
      <c r="J47">
        <f>VLOOKUP(H47, Individual_Pitching___Dashboard[], 20, FALSE)</f>
        <v>3.94</v>
      </c>
      <c r="K47">
        <f t="shared" si="8"/>
        <v>0.13000000000000034</v>
      </c>
      <c r="L47" t="e">
        <f>VLOOKUP(H47, Pitching___Career[], 19, FALSE)</f>
        <v>#N/A</v>
      </c>
      <c r="M47" t="e">
        <f t="shared" si="9"/>
        <v>#N/A</v>
      </c>
      <c r="O47" t="s">
        <v>351</v>
      </c>
      <c r="P47">
        <f>VLOOKUP(O47, Individual_Pitching___Dashboard[], 12, FALSE)</f>
        <v>0.29099999999999998</v>
      </c>
      <c r="Q47">
        <f>'League Batting Stats'!$L$22</f>
        <v>0.29099999999999998</v>
      </c>
      <c r="R47">
        <f t="shared" si="10"/>
        <v>0</v>
      </c>
      <c r="S47">
        <f>VLOOKUP(O47, Pitching___Career[], 12, FALSE)</f>
        <v>0.28899999999999998</v>
      </c>
      <c r="T47">
        <f t="shared" si="11"/>
        <v>2.0000000000000018E-3</v>
      </c>
    </row>
    <row r="48" spans="1:20" x14ac:dyDescent="0.45">
      <c r="A48" t="s">
        <v>296</v>
      </c>
      <c r="B48">
        <f>VLOOKUP(A48, Individual_Pitching___Dashboard[], 17, FALSE)</f>
        <v>2.76</v>
      </c>
      <c r="C48">
        <f>VLOOKUP(A48, Individual_Pitching___Dashboard[], 18, FALSE)</f>
        <v>2.83</v>
      </c>
      <c r="D48">
        <f t="shared" si="6"/>
        <v>-7.0000000000000284E-2</v>
      </c>
      <c r="E48">
        <f>VLOOKUP(A48, Pitching___Career[], 17, FALSE)</f>
        <v>3.24</v>
      </c>
      <c r="F48">
        <f t="shared" si="7"/>
        <v>-0.48000000000000043</v>
      </c>
      <c r="H48" t="s">
        <v>309</v>
      </c>
      <c r="I48">
        <f>VLOOKUP(H48, Individual_Pitching___Dashboard[], 19, FALSE)</f>
        <v>3.7</v>
      </c>
      <c r="J48">
        <f>VLOOKUP(H48, Individual_Pitching___Dashboard[], 20, FALSE)</f>
        <v>3.55</v>
      </c>
      <c r="K48">
        <f t="shared" si="8"/>
        <v>0.15000000000000036</v>
      </c>
      <c r="L48">
        <f>VLOOKUP(H48, Pitching___Career[], 19, FALSE)</f>
        <v>3.93</v>
      </c>
      <c r="M48">
        <f t="shared" si="9"/>
        <v>-0.22999999999999998</v>
      </c>
      <c r="O48" t="s">
        <v>272</v>
      </c>
      <c r="P48">
        <f>VLOOKUP(O48, Individual_Pitching___Dashboard[], 12, FALSE)</f>
        <v>0.29199999999999998</v>
      </c>
      <c r="Q48">
        <f>'League Batting Stats'!$L$22</f>
        <v>0.29099999999999998</v>
      </c>
      <c r="R48">
        <f t="shared" si="10"/>
        <v>1.0000000000000009E-3</v>
      </c>
      <c r="S48">
        <f>VLOOKUP(O48, Pitching___Career[], 12, FALSE)</f>
        <v>0.29299999999999998</v>
      </c>
      <c r="T48">
        <f t="shared" si="11"/>
        <v>-1.0000000000000009E-3</v>
      </c>
    </row>
    <row r="49" spans="1:20" x14ac:dyDescent="0.45">
      <c r="A49" t="s">
        <v>284</v>
      </c>
      <c r="B49">
        <f>VLOOKUP(A49, Individual_Pitching___Dashboard[], 17, FALSE)</f>
        <v>1.73</v>
      </c>
      <c r="C49">
        <f>VLOOKUP(A49, Individual_Pitching___Dashboard[], 18, FALSE)</f>
        <v>2.0499999999999998</v>
      </c>
      <c r="D49">
        <f t="shared" si="6"/>
        <v>-0.31999999999999984</v>
      </c>
      <c r="E49">
        <f>VLOOKUP(A49, Pitching___Career[], 17, FALSE)</f>
        <v>3.32</v>
      </c>
      <c r="F49">
        <f t="shared" si="7"/>
        <v>-1.5899999999999999</v>
      </c>
      <c r="H49" t="s">
        <v>324</v>
      </c>
      <c r="I49">
        <f>VLOOKUP(H49, Individual_Pitching___Dashboard[], 19, FALSE)</f>
        <v>3.86</v>
      </c>
      <c r="J49">
        <f>VLOOKUP(H49, Individual_Pitching___Dashboard[], 20, FALSE)</f>
        <v>4.03</v>
      </c>
      <c r="K49">
        <f t="shared" si="8"/>
        <v>-0.17000000000000037</v>
      </c>
      <c r="L49">
        <f>VLOOKUP(H49, Pitching___Career[], 19, FALSE)</f>
        <v>3.78</v>
      </c>
      <c r="M49">
        <f t="shared" si="9"/>
        <v>8.0000000000000071E-2</v>
      </c>
      <c r="O49" t="s">
        <v>282</v>
      </c>
      <c r="P49">
        <f>VLOOKUP(O49, Individual_Pitching___Dashboard[], 12, FALSE)</f>
        <v>0.33300000000000002</v>
      </c>
      <c r="Q49">
        <f>'League Batting Stats'!$L$22</f>
        <v>0.29099999999999998</v>
      </c>
      <c r="R49">
        <f t="shared" si="10"/>
        <v>4.2000000000000037E-2</v>
      </c>
      <c r="S49">
        <f>VLOOKUP(O49, Pitching___Career[], 12, FALSE)</f>
        <v>0.27800000000000002</v>
      </c>
      <c r="T49">
        <f t="shared" si="11"/>
        <v>5.4999999999999993E-2</v>
      </c>
    </row>
    <row r="50" spans="1:20" x14ac:dyDescent="0.45">
      <c r="A50" t="s">
        <v>337</v>
      </c>
      <c r="B50">
        <f>VLOOKUP(A50, Individual_Pitching___Dashboard[], 17, FALSE)</f>
        <v>4.05</v>
      </c>
      <c r="C50">
        <f>VLOOKUP(A50, Individual_Pitching___Dashboard[], 18, FALSE)</f>
        <v>4.29</v>
      </c>
      <c r="D50">
        <f t="shared" si="6"/>
        <v>-0.24000000000000021</v>
      </c>
      <c r="E50">
        <f>VLOOKUP(A50, Pitching___Career[], 17, FALSE)</f>
        <v>4.7</v>
      </c>
      <c r="F50">
        <f t="shared" si="7"/>
        <v>-0.65000000000000036</v>
      </c>
      <c r="H50" t="s">
        <v>316</v>
      </c>
      <c r="I50">
        <f>VLOOKUP(H50, Individual_Pitching___Dashboard[], 19, FALSE)</f>
        <v>4.01</v>
      </c>
      <c r="J50">
        <f>VLOOKUP(H50, Individual_Pitching___Dashboard[], 20, FALSE)</f>
        <v>3.82</v>
      </c>
      <c r="K50">
        <f t="shared" si="8"/>
        <v>0.18999999999999995</v>
      </c>
      <c r="L50">
        <f>VLOOKUP(H50, Pitching___Career[], 19, FALSE)</f>
        <v>3.63</v>
      </c>
      <c r="M50">
        <f t="shared" si="9"/>
        <v>0.37999999999999989</v>
      </c>
      <c r="O50" t="s">
        <v>299</v>
      </c>
      <c r="P50">
        <f>VLOOKUP(O50, Individual_Pitching___Dashboard[], 12, FALSE)</f>
        <v>0.32600000000000001</v>
      </c>
      <c r="Q50">
        <f>'League Batting Stats'!$L$22</f>
        <v>0.29099999999999998</v>
      </c>
      <c r="R50">
        <f t="shared" si="10"/>
        <v>3.5000000000000031E-2</v>
      </c>
      <c r="S50">
        <f>VLOOKUP(O50, Pitching___Career[], 12, FALSE)</f>
        <v>0.309</v>
      </c>
      <c r="T50">
        <f t="shared" si="11"/>
        <v>1.7000000000000015E-2</v>
      </c>
    </row>
    <row r="51" spans="1:20" x14ac:dyDescent="0.45">
      <c r="A51" t="s">
        <v>351</v>
      </c>
      <c r="B51">
        <f>VLOOKUP(A51, Individual_Pitching___Dashboard[], 17, FALSE)</f>
        <v>7.5</v>
      </c>
      <c r="C51">
        <f>VLOOKUP(A51, Individual_Pitching___Dashboard[], 18, FALSE)</f>
        <v>7.02</v>
      </c>
      <c r="D51">
        <f t="shared" si="6"/>
        <v>0.48000000000000043</v>
      </c>
      <c r="E51">
        <f>VLOOKUP(A51, Pitching___Career[], 17, FALSE)</f>
        <v>3.7</v>
      </c>
      <c r="F51">
        <f t="shared" si="7"/>
        <v>3.8</v>
      </c>
      <c r="H51" t="s">
        <v>300</v>
      </c>
      <c r="I51">
        <f>VLOOKUP(H51, Individual_Pitching___Dashboard[], 19, FALSE)</f>
        <v>3.43</v>
      </c>
      <c r="J51">
        <f>VLOOKUP(H51, Individual_Pitching___Dashboard[], 20, FALSE)</f>
        <v>3.21</v>
      </c>
      <c r="K51">
        <f t="shared" si="8"/>
        <v>0.2200000000000002</v>
      </c>
      <c r="L51">
        <f>VLOOKUP(H51, Pitching___Career[], 19, FALSE)</f>
        <v>3.64</v>
      </c>
      <c r="M51">
        <f t="shared" si="9"/>
        <v>-0.20999999999999996</v>
      </c>
      <c r="O51" t="s">
        <v>311</v>
      </c>
      <c r="P51">
        <f>VLOOKUP(O51, Individual_Pitching___Dashboard[], 12, FALSE)</f>
        <v>0.3</v>
      </c>
      <c r="Q51">
        <f>'League Batting Stats'!$L$22</f>
        <v>0.29099999999999998</v>
      </c>
      <c r="R51">
        <f t="shared" si="10"/>
        <v>9.000000000000008E-3</v>
      </c>
      <c r="S51">
        <f>VLOOKUP(O51, Pitching___Career[], 12, FALSE)</f>
        <v>0.29099999999999998</v>
      </c>
      <c r="T51">
        <f t="shared" si="11"/>
        <v>9.000000000000008E-3</v>
      </c>
    </row>
    <row r="52" spans="1:20" x14ac:dyDescent="0.45">
      <c r="A52" t="s">
        <v>271</v>
      </c>
      <c r="B52">
        <f>VLOOKUP(A52, Individual_Pitching___Dashboard[], 17, FALSE)</f>
        <v>2.5299999999999998</v>
      </c>
      <c r="C52">
        <f>VLOOKUP(A52, Individual_Pitching___Dashboard[], 18, FALSE)</f>
        <v>2.64</v>
      </c>
      <c r="D52">
        <f t="shared" si="6"/>
        <v>-0.11000000000000032</v>
      </c>
      <c r="E52">
        <f>VLOOKUP(A52, Pitching___Career[], 17, FALSE)</f>
        <v>3.95</v>
      </c>
      <c r="F52">
        <f t="shared" si="7"/>
        <v>-1.4200000000000004</v>
      </c>
      <c r="H52" t="s">
        <v>312</v>
      </c>
      <c r="I52">
        <f>VLOOKUP(H52, Individual_Pitching___Dashboard[], 19, FALSE)</f>
        <v>3.81</v>
      </c>
      <c r="J52">
        <f>VLOOKUP(H52, Individual_Pitching___Dashboard[], 20, FALSE)</f>
        <v>3.56</v>
      </c>
      <c r="K52">
        <f t="shared" si="8"/>
        <v>0.25</v>
      </c>
      <c r="L52">
        <f>VLOOKUP(H52, Pitching___Career[], 19, FALSE)</f>
        <v>4.01</v>
      </c>
      <c r="M52">
        <f t="shared" si="9"/>
        <v>-0.19999999999999973</v>
      </c>
      <c r="O52" t="s">
        <v>335</v>
      </c>
      <c r="P52">
        <f>VLOOKUP(O52, Individual_Pitching___Dashboard[], 12, FALSE)</f>
        <v>0.28599999999999998</v>
      </c>
      <c r="Q52">
        <f>'League Batting Stats'!$L$22</f>
        <v>0.29099999999999998</v>
      </c>
      <c r="R52">
        <f t="shared" si="10"/>
        <v>-5.0000000000000044E-3</v>
      </c>
      <c r="S52">
        <f>VLOOKUP(O52, Pitching___Career[], 12, FALSE)</f>
        <v>0.309</v>
      </c>
      <c r="T52">
        <f t="shared" si="11"/>
        <v>-2.300000000000002E-2</v>
      </c>
    </row>
    <row r="53" spans="1:20" x14ac:dyDescent="0.45">
      <c r="A53" t="s">
        <v>287</v>
      </c>
      <c r="B53">
        <f>VLOOKUP(A53, Individual_Pitching___Dashboard[], 17, FALSE)</f>
        <v>2.2799999999999998</v>
      </c>
      <c r="C53">
        <f>VLOOKUP(A53, Individual_Pitching___Dashboard[], 18, FALSE)</f>
        <v>2.34</v>
      </c>
      <c r="D53">
        <f t="shared" si="6"/>
        <v>-6.0000000000000053E-2</v>
      </c>
      <c r="E53">
        <f>VLOOKUP(A53, Pitching___Career[], 17, FALSE)</f>
        <v>3.77</v>
      </c>
      <c r="F53">
        <f t="shared" si="7"/>
        <v>-1.4900000000000002</v>
      </c>
      <c r="H53" t="s">
        <v>311</v>
      </c>
      <c r="I53">
        <f>VLOOKUP(H53, Individual_Pitching___Dashboard[], 19, FALSE)</f>
        <v>3.73</v>
      </c>
      <c r="J53">
        <f>VLOOKUP(H53, Individual_Pitching___Dashboard[], 20, FALSE)</f>
        <v>3.53</v>
      </c>
      <c r="K53">
        <f t="shared" si="8"/>
        <v>0.20000000000000018</v>
      </c>
      <c r="L53">
        <f>VLOOKUP(H53, Pitching___Career[], 19, FALSE)</f>
        <v>3.73</v>
      </c>
      <c r="M53">
        <f t="shared" si="9"/>
        <v>0</v>
      </c>
      <c r="O53" t="s">
        <v>321</v>
      </c>
      <c r="P53">
        <f>VLOOKUP(O53, Individual_Pitching___Dashboard[], 12, FALSE)</f>
        <v>0.30199999999999999</v>
      </c>
      <c r="Q53">
        <f>'League Batting Stats'!$L$22</f>
        <v>0.29099999999999998</v>
      </c>
      <c r="R53">
        <f t="shared" si="10"/>
        <v>1.100000000000001E-2</v>
      </c>
      <c r="S53">
        <f>VLOOKUP(O53, Pitching___Career[], 12, FALSE)</f>
        <v>0.309</v>
      </c>
      <c r="T53">
        <f t="shared" si="11"/>
        <v>-7.0000000000000062E-3</v>
      </c>
    </row>
    <row r="54" spans="1:20" x14ac:dyDescent="0.45">
      <c r="A54" t="s">
        <v>333</v>
      </c>
      <c r="B54">
        <f>VLOOKUP(A54, Individual_Pitching___Dashboard[], 17, FALSE)</f>
        <v>3.04</v>
      </c>
      <c r="C54">
        <f>VLOOKUP(A54, Individual_Pitching___Dashboard[], 18, FALSE)</f>
        <v>3.65</v>
      </c>
      <c r="D54">
        <f t="shared" si="6"/>
        <v>-0.60999999999999988</v>
      </c>
      <c r="E54">
        <f>VLOOKUP(A54, Pitching___Career[], 17, FALSE)</f>
        <v>4.22</v>
      </c>
      <c r="F54">
        <f t="shared" si="7"/>
        <v>-1.1799999999999997</v>
      </c>
      <c r="H54" t="s">
        <v>291</v>
      </c>
      <c r="I54">
        <f>VLOOKUP(H54, Individual_Pitching___Dashboard[], 19, FALSE)</f>
        <v>2.58</v>
      </c>
      <c r="J54">
        <f>VLOOKUP(H54, Individual_Pitching___Dashboard[], 20, FALSE)</f>
        <v>2.74</v>
      </c>
      <c r="K54">
        <f t="shared" si="8"/>
        <v>-0.16000000000000014</v>
      </c>
      <c r="L54">
        <f>VLOOKUP(H54, Pitching___Career[], 19, FALSE)</f>
        <v>3.64</v>
      </c>
      <c r="M54">
        <f t="shared" si="9"/>
        <v>-1.06</v>
      </c>
      <c r="O54" t="s">
        <v>302</v>
      </c>
      <c r="P54">
        <f>VLOOKUP(O54, Individual_Pitching___Dashboard[], 12, FALSE)</f>
        <v>0.27900000000000003</v>
      </c>
      <c r="Q54">
        <f>'League Batting Stats'!$L$22</f>
        <v>0.29099999999999998</v>
      </c>
      <c r="R54">
        <f t="shared" si="10"/>
        <v>-1.1999999999999955E-2</v>
      </c>
      <c r="S54">
        <f>VLOOKUP(O54, Pitching___Career[], 12, FALSE)</f>
        <v>0.29399999999999998</v>
      </c>
      <c r="T54">
        <f t="shared" si="11"/>
        <v>-1.4999999999999958E-2</v>
      </c>
    </row>
    <row r="55" spans="1:20" x14ac:dyDescent="0.45">
      <c r="A55" t="s">
        <v>278</v>
      </c>
      <c r="B55">
        <f>VLOOKUP(A55, Individual_Pitching___Dashboard[], 17, FALSE)</f>
        <v>1.9</v>
      </c>
      <c r="C55">
        <f>VLOOKUP(A55, Individual_Pitching___Dashboard[], 18, FALSE)</f>
        <v>3.14</v>
      </c>
      <c r="D55">
        <f t="shared" si="6"/>
        <v>-1.2400000000000002</v>
      </c>
      <c r="E55">
        <f>VLOOKUP(A55, Pitching___Career[], 17, FALSE)</f>
        <v>3.75</v>
      </c>
      <c r="F55">
        <f t="shared" si="7"/>
        <v>-1.85</v>
      </c>
      <c r="H55" t="s">
        <v>340</v>
      </c>
      <c r="I55">
        <f>VLOOKUP(H55, Individual_Pitching___Dashboard[], 19, FALSE)</f>
        <v>5.44</v>
      </c>
      <c r="J55">
        <f>VLOOKUP(H55, Individual_Pitching___Dashboard[], 20, FALSE)</f>
        <v>4.8899999999999997</v>
      </c>
      <c r="K55">
        <f t="shared" si="8"/>
        <v>0.55000000000000071</v>
      </c>
      <c r="L55">
        <f>VLOOKUP(H55, Pitching___Career[], 19, FALSE)</f>
        <v>3.82</v>
      </c>
      <c r="M55">
        <f t="shared" si="9"/>
        <v>1.6200000000000006</v>
      </c>
      <c r="O55" t="s">
        <v>346</v>
      </c>
      <c r="P55">
        <f>VLOOKUP(O55, Individual_Pitching___Dashboard[], 12, FALSE)</f>
        <v>0.27600000000000002</v>
      </c>
      <c r="Q55">
        <f>'League Batting Stats'!$L$22</f>
        <v>0.29099999999999998</v>
      </c>
      <c r="R55">
        <f t="shared" si="10"/>
        <v>-1.4999999999999958E-2</v>
      </c>
      <c r="S55">
        <f>VLOOKUP(O55, Pitching___Career[], 12, FALSE)</f>
        <v>0.28399999999999997</v>
      </c>
      <c r="T55">
        <f t="shared" si="11"/>
        <v>-7.9999999999999516E-3</v>
      </c>
    </row>
    <row r="56" spans="1:20" x14ac:dyDescent="0.45">
      <c r="A56" t="s">
        <v>338</v>
      </c>
      <c r="B56">
        <f>VLOOKUP(A56, Individual_Pitching___Dashboard[], 17, FALSE)</f>
        <v>5</v>
      </c>
      <c r="C56">
        <f>VLOOKUP(A56, Individual_Pitching___Dashboard[], 18, FALSE)</f>
        <v>4.17</v>
      </c>
      <c r="D56">
        <f t="shared" si="6"/>
        <v>0.83000000000000007</v>
      </c>
      <c r="E56" t="e">
        <f>VLOOKUP(A56, Pitching___Career[], 17, FALSE)</f>
        <v>#N/A</v>
      </c>
      <c r="F56" t="e">
        <f t="shared" si="7"/>
        <v>#N/A</v>
      </c>
      <c r="H56" t="s">
        <v>284</v>
      </c>
      <c r="I56">
        <f>VLOOKUP(H56, Individual_Pitching___Dashboard[], 19, FALSE)</f>
        <v>2.71</v>
      </c>
      <c r="J56">
        <f>VLOOKUP(H56, Individual_Pitching___Dashboard[], 20, FALSE)</f>
        <v>2.39</v>
      </c>
      <c r="K56">
        <f t="shared" si="8"/>
        <v>0.31999999999999984</v>
      </c>
      <c r="L56">
        <f>VLOOKUP(H56, Pitching___Career[], 19, FALSE)</f>
        <v>3.66</v>
      </c>
      <c r="M56">
        <f t="shared" si="9"/>
        <v>-0.95000000000000018</v>
      </c>
      <c r="O56" t="s">
        <v>347</v>
      </c>
      <c r="P56">
        <f>VLOOKUP(O56, Individual_Pitching___Dashboard[], 12, FALSE)</f>
        <v>0.28399999999999997</v>
      </c>
      <c r="Q56">
        <f>'League Batting Stats'!$L$22</f>
        <v>0.29099999999999998</v>
      </c>
      <c r="R56">
        <f t="shared" si="10"/>
        <v>-7.0000000000000062E-3</v>
      </c>
      <c r="S56">
        <f>VLOOKUP(O56, Pitching___Career[], 12, FALSE)</f>
        <v>0.29699999999999999</v>
      </c>
      <c r="T56">
        <f t="shared" si="11"/>
        <v>-1.3000000000000012E-2</v>
      </c>
    </row>
    <row r="57" spans="1:20" x14ac:dyDescent="0.45">
      <c r="A57" t="s">
        <v>303</v>
      </c>
      <c r="B57">
        <f>VLOOKUP(A57, Individual_Pitching___Dashboard[], 17, FALSE)</f>
        <v>4.8</v>
      </c>
      <c r="C57">
        <f>VLOOKUP(A57, Individual_Pitching___Dashboard[], 18, FALSE)</f>
        <v>4.78</v>
      </c>
      <c r="D57">
        <f t="shared" si="6"/>
        <v>1.9999999999999574E-2</v>
      </c>
      <c r="E57">
        <f>VLOOKUP(A57, Pitching___Career[], 17, FALSE)</f>
        <v>4.71</v>
      </c>
      <c r="F57">
        <f t="shared" si="7"/>
        <v>8.9999999999999858E-2</v>
      </c>
      <c r="H57" t="s">
        <v>296</v>
      </c>
      <c r="I57">
        <f>VLOOKUP(H57, Individual_Pitching___Dashboard[], 19, FALSE)</f>
        <v>3.51</v>
      </c>
      <c r="J57">
        <f>VLOOKUP(H57, Individual_Pitching___Dashboard[], 20, FALSE)</f>
        <v>3.09</v>
      </c>
      <c r="K57">
        <f t="shared" si="8"/>
        <v>0.41999999999999993</v>
      </c>
      <c r="L57">
        <f>VLOOKUP(H57, Pitching___Career[], 19, FALSE)</f>
        <v>3.13</v>
      </c>
      <c r="M57">
        <f t="shared" si="9"/>
        <v>0.37999999999999989</v>
      </c>
      <c r="O57" t="s">
        <v>338</v>
      </c>
      <c r="P57">
        <f>VLOOKUP(O57, Individual_Pitching___Dashboard[], 12, FALSE)</f>
        <v>0.33300000000000002</v>
      </c>
      <c r="Q57">
        <f>'League Batting Stats'!$L$22</f>
        <v>0.29099999999999998</v>
      </c>
      <c r="R57">
        <f t="shared" si="10"/>
        <v>4.2000000000000037E-2</v>
      </c>
      <c r="S57" t="e">
        <f>VLOOKUP(O57, Pitching___Career[], 12, FALSE)</f>
        <v>#N/A</v>
      </c>
      <c r="T57" t="e">
        <f t="shared" si="11"/>
        <v>#N/A</v>
      </c>
    </row>
    <row r="58" spans="1:20" x14ac:dyDescent="0.45">
      <c r="A58" t="s">
        <v>343</v>
      </c>
      <c r="B58">
        <f>VLOOKUP(A58, Individual_Pitching___Dashboard[], 17, FALSE)</f>
        <v>4.1900000000000004</v>
      </c>
      <c r="C58">
        <f>VLOOKUP(A58, Individual_Pitching___Dashboard[], 18, FALSE)</f>
        <v>4.03</v>
      </c>
      <c r="D58">
        <f t="shared" si="6"/>
        <v>0.16000000000000014</v>
      </c>
      <c r="E58">
        <f>VLOOKUP(A58, Pitching___Career[], 17, FALSE)</f>
        <v>3.91</v>
      </c>
      <c r="F58">
        <f t="shared" si="7"/>
        <v>0.28000000000000025</v>
      </c>
      <c r="H58" t="s">
        <v>331</v>
      </c>
      <c r="I58">
        <f>VLOOKUP(H58, Individual_Pitching___Dashboard[], 19, FALSE)</f>
        <v>4.83</v>
      </c>
      <c r="J58">
        <f>VLOOKUP(H58, Individual_Pitching___Dashboard[], 20, FALSE)</f>
        <v>4.33</v>
      </c>
      <c r="K58">
        <f t="shared" si="8"/>
        <v>0.5</v>
      </c>
      <c r="L58">
        <f>VLOOKUP(H58, Pitching___Career[], 19, FALSE)</f>
        <v>3.94</v>
      </c>
      <c r="M58">
        <f t="shared" si="9"/>
        <v>0.89000000000000012</v>
      </c>
      <c r="O58" t="s">
        <v>324</v>
      </c>
      <c r="P58">
        <f>VLOOKUP(O58, Individual_Pitching___Dashboard[], 12, FALSE)</f>
        <v>0.28299999999999997</v>
      </c>
      <c r="Q58">
        <f>'League Batting Stats'!$L$22</f>
        <v>0.29099999999999998</v>
      </c>
      <c r="R58">
        <f t="shared" si="10"/>
        <v>-8.0000000000000071E-3</v>
      </c>
      <c r="S58">
        <f>VLOOKUP(O58, Pitching___Career[], 12, FALSE)</f>
        <v>0.30399999999999999</v>
      </c>
      <c r="T58">
        <f t="shared" si="11"/>
        <v>-2.1000000000000019E-2</v>
      </c>
    </row>
    <row r="59" spans="1:20" x14ac:dyDescent="0.45">
      <c r="A59" t="s">
        <v>325</v>
      </c>
      <c r="B59">
        <f>VLOOKUP(A59, Individual_Pitching___Dashboard[], 17, FALSE)</f>
        <v>3.9</v>
      </c>
      <c r="C59">
        <f>VLOOKUP(A59, Individual_Pitching___Dashboard[], 18, FALSE)</f>
        <v>2.38</v>
      </c>
      <c r="D59">
        <f t="shared" si="6"/>
        <v>1.52</v>
      </c>
      <c r="E59">
        <f>VLOOKUP(A59, Pitching___Career[], 17, FALSE)</f>
        <v>3.92</v>
      </c>
      <c r="F59">
        <f t="shared" si="7"/>
        <v>-2.0000000000000018E-2</v>
      </c>
      <c r="H59" t="s">
        <v>336</v>
      </c>
      <c r="I59">
        <f>VLOOKUP(H59, Individual_Pitching___Dashboard[], 19, FALSE)</f>
        <v>4.9000000000000004</v>
      </c>
      <c r="J59">
        <f>VLOOKUP(H59, Individual_Pitching___Dashboard[], 20, FALSE)</f>
        <v>4.43</v>
      </c>
      <c r="K59">
        <f t="shared" si="8"/>
        <v>0.47000000000000064</v>
      </c>
      <c r="L59">
        <f>VLOOKUP(H59, Pitching___Career[], 19, FALSE)</f>
        <v>3.8</v>
      </c>
      <c r="M59">
        <f t="shared" si="9"/>
        <v>1.1000000000000005</v>
      </c>
      <c r="O59" t="s">
        <v>322</v>
      </c>
      <c r="P59">
        <f>VLOOKUP(O59, Individual_Pitching___Dashboard[], 12, FALSE)</f>
        <v>0.29099999999999998</v>
      </c>
      <c r="Q59">
        <f>'League Batting Stats'!$L$22</f>
        <v>0.29099999999999998</v>
      </c>
      <c r="R59">
        <f t="shared" si="10"/>
        <v>0</v>
      </c>
      <c r="S59">
        <f>VLOOKUP(O59, Pitching___Career[], 12, FALSE)</f>
        <v>0.29899999999999999</v>
      </c>
      <c r="T59">
        <f t="shared" si="11"/>
        <v>-8.0000000000000071E-3</v>
      </c>
    </row>
    <row r="60" spans="1:20" x14ac:dyDescent="0.45">
      <c r="A60" t="s">
        <v>292</v>
      </c>
      <c r="B60">
        <f>VLOOKUP(A60, Individual_Pitching___Dashboard[], 17, FALSE)</f>
        <v>3.13</v>
      </c>
      <c r="C60">
        <f>VLOOKUP(A60, Individual_Pitching___Dashboard[], 18, FALSE)</f>
        <v>2.74</v>
      </c>
      <c r="D60">
        <f t="shared" si="6"/>
        <v>0.38999999999999968</v>
      </c>
      <c r="E60" t="e">
        <f>VLOOKUP(A60, Pitching___Career[], 17, FALSE)</f>
        <v>#N/A</v>
      </c>
      <c r="F60" t="e">
        <f t="shared" si="7"/>
        <v>#N/A</v>
      </c>
      <c r="H60" t="s">
        <v>301</v>
      </c>
      <c r="I60">
        <f>VLOOKUP(H60, Individual_Pitching___Dashboard[], 19, FALSE)</f>
        <v>3.43</v>
      </c>
      <c r="J60">
        <f>VLOOKUP(H60, Individual_Pitching___Dashboard[], 20, FALSE)</f>
        <v>2.97</v>
      </c>
      <c r="K60">
        <f t="shared" si="8"/>
        <v>0.45999999999999996</v>
      </c>
      <c r="L60">
        <f>VLOOKUP(H60, Pitching___Career[], 19, FALSE)</f>
        <v>3.66</v>
      </c>
      <c r="M60">
        <f t="shared" si="9"/>
        <v>-0.22999999999999998</v>
      </c>
      <c r="O60" t="s">
        <v>342</v>
      </c>
      <c r="P60">
        <f>VLOOKUP(O60, Individual_Pitching___Dashboard[], 12, FALSE)</f>
        <v>0.31</v>
      </c>
      <c r="Q60">
        <f>'League Batting Stats'!$L$22</f>
        <v>0.29099999999999998</v>
      </c>
      <c r="R60">
        <f t="shared" si="10"/>
        <v>1.9000000000000017E-2</v>
      </c>
      <c r="S60">
        <f>VLOOKUP(O60, Pitching___Career[], 12, FALSE)</f>
        <v>0.3</v>
      </c>
      <c r="T60">
        <f t="shared" si="11"/>
        <v>1.0000000000000009E-2</v>
      </c>
    </row>
    <row r="61" spans="1:20" x14ac:dyDescent="0.45">
      <c r="A61" t="s">
        <v>283</v>
      </c>
      <c r="B61">
        <f>VLOOKUP(A61, Individual_Pitching___Dashboard[], 17, FALSE)</f>
        <v>2.2999999999999998</v>
      </c>
      <c r="C61">
        <f>VLOOKUP(A61, Individual_Pitching___Dashboard[], 18, FALSE)</f>
        <v>2.36</v>
      </c>
      <c r="D61">
        <f t="shared" si="6"/>
        <v>-6.0000000000000053E-2</v>
      </c>
      <c r="E61">
        <f>VLOOKUP(A61, Pitching___Career[], 17, FALSE)</f>
        <v>3.42</v>
      </c>
      <c r="F61">
        <f t="shared" si="7"/>
        <v>-1.1200000000000001</v>
      </c>
      <c r="H61" t="s">
        <v>305</v>
      </c>
      <c r="I61">
        <f>VLOOKUP(H61, Individual_Pitching___Dashboard[], 19, FALSE)</f>
        <v>2.96</v>
      </c>
      <c r="J61">
        <f>VLOOKUP(H61, Individual_Pitching___Dashboard[], 20, FALSE)</f>
        <v>2.66</v>
      </c>
      <c r="K61">
        <f t="shared" si="8"/>
        <v>0.29999999999999982</v>
      </c>
      <c r="L61">
        <f>VLOOKUP(H61, Pitching___Career[], 19, FALSE)</f>
        <v>3.54</v>
      </c>
      <c r="M61">
        <f t="shared" si="9"/>
        <v>-0.58000000000000007</v>
      </c>
      <c r="O61" t="s">
        <v>269</v>
      </c>
      <c r="P61">
        <f>VLOOKUP(O61, Individual_Pitching___Dashboard[], 12, FALSE)</f>
        <v>0.313</v>
      </c>
      <c r="Q61">
        <f>'League Batting Stats'!$L$22</f>
        <v>0.29099999999999998</v>
      </c>
      <c r="R61">
        <f t="shared" si="10"/>
        <v>2.200000000000002E-2</v>
      </c>
      <c r="S61">
        <f>VLOOKUP(O61, Pitching___Career[], 12, FALSE)</f>
        <v>0.30099999999999999</v>
      </c>
      <c r="T61">
        <f t="shared" si="11"/>
        <v>1.2000000000000011E-2</v>
      </c>
    </row>
    <row r="62" spans="1:20" x14ac:dyDescent="0.45">
      <c r="A62" t="s">
        <v>302</v>
      </c>
      <c r="B62">
        <f>VLOOKUP(A62, Individual_Pitching___Dashboard[], 17, FALSE)</f>
        <v>4.38</v>
      </c>
      <c r="C62">
        <f>VLOOKUP(A62, Individual_Pitching___Dashboard[], 18, FALSE)</f>
        <v>3.63</v>
      </c>
      <c r="D62">
        <f t="shared" si="6"/>
        <v>0.75</v>
      </c>
      <c r="E62">
        <f>VLOOKUP(A62, Pitching___Career[], 17, FALSE)</f>
        <v>3.12</v>
      </c>
      <c r="F62">
        <f t="shared" si="7"/>
        <v>1.2599999999999998</v>
      </c>
      <c r="H62" t="s">
        <v>332</v>
      </c>
      <c r="I62">
        <f>VLOOKUP(H62, Individual_Pitching___Dashboard[], 19, FALSE)</f>
        <v>4.68</v>
      </c>
      <c r="J62">
        <f>VLOOKUP(H62, Individual_Pitching___Dashboard[], 20, FALSE)</f>
        <v>4.16</v>
      </c>
      <c r="K62">
        <f t="shared" si="8"/>
        <v>0.51999999999999957</v>
      </c>
      <c r="L62">
        <f>VLOOKUP(H62, Pitching___Career[], 19, FALSE)</f>
        <v>4.1100000000000003</v>
      </c>
      <c r="M62">
        <f t="shared" si="9"/>
        <v>0.5699999999999994</v>
      </c>
      <c r="O62" t="s">
        <v>320</v>
      </c>
      <c r="P62">
        <f>VLOOKUP(O62, Individual_Pitching___Dashboard[], 12, FALSE)</f>
        <v>0.31900000000000001</v>
      </c>
      <c r="Q62">
        <f>'League Batting Stats'!$L$22</f>
        <v>0.29099999999999998</v>
      </c>
      <c r="R62">
        <f t="shared" si="10"/>
        <v>2.8000000000000025E-2</v>
      </c>
      <c r="S62">
        <f>VLOOKUP(O62, Pitching___Career[], 12, FALSE)</f>
        <v>0.316</v>
      </c>
      <c r="T62">
        <f t="shared" si="11"/>
        <v>3.0000000000000027E-3</v>
      </c>
    </row>
    <row r="63" spans="1:20" x14ac:dyDescent="0.45">
      <c r="A63" t="s">
        <v>282</v>
      </c>
      <c r="B63">
        <f>VLOOKUP(A63, Individual_Pitching___Dashboard[], 17, FALSE)</f>
        <v>3.57</v>
      </c>
      <c r="C63">
        <f>VLOOKUP(A63, Individual_Pitching___Dashboard[], 18, FALSE)</f>
        <v>2.17</v>
      </c>
      <c r="D63">
        <f t="shared" si="6"/>
        <v>1.4</v>
      </c>
      <c r="E63">
        <f>VLOOKUP(A63, Pitching___Career[], 17, FALSE)</f>
        <v>4.0199999999999996</v>
      </c>
      <c r="F63">
        <f t="shared" si="7"/>
        <v>-0.44999999999999973</v>
      </c>
      <c r="H63" t="s">
        <v>339</v>
      </c>
      <c r="I63">
        <f>VLOOKUP(H63, Individual_Pitching___Dashboard[], 19, FALSE)</f>
        <v>4.8099999999999996</v>
      </c>
      <c r="J63">
        <f>VLOOKUP(H63, Individual_Pitching___Dashboard[], 20, FALSE)</f>
        <v>4.3</v>
      </c>
      <c r="K63">
        <f t="shared" si="8"/>
        <v>0.50999999999999979</v>
      </c>
      <c r="L63">
        <f>VLOOKUP(H63, Pitching___Career[], 19, FALSE)</f>
        <v>3.7</v>
      </c>
      <c r="M63">
        <f t="shared" si="9"/>
        <v>1.1099999999999994</v>
      </c>
      <c r="O63" t="s">
        <v>275</v>
      </c>
      <c r="P63">
        <f>VLOOKUP(O63, Individual_Pitching___Dashboard[], 12, FALSE)</f>
        <v>0.32</v>
      </c>
      <c r="Q63">
        <f>'League Batting Stats'!$L$22</f>
        <v>0.29099999999999998</v>
      </c>
      <c r="R63">
        <f t="shared" si="10"/>
        <v>2.9000000000000026E-2</v>
      </c>
      <c r="S63">
        <f>VLOOKUP(O63, Pitching___Career[], 12, FALSE)</f>
        <v>0.30299999999999999</v>
      </c>
      <c r="T63">
        <f t="shared" si="11"/>
        <v>1.7000000000000015E-2</v>
      </c>
    </row>
    <row r="64" spans="1:20" x14ac:dyDescent="0.45">
      <c r="A64" t="s">
        <v>297</v>
      </c>
      <c r="B64">
        <f>VLOOKUP(A64, Individual_Pitching___Dashboard[], 17, FALSE)</f>
        <v>3.75</v>
      </c>
      <c r="C64">
        <f>VLOOKUP(A64, Individual_Pitching___Dashboard[], 18, FALSE)</f>
        <v>3.26</v>
      </c>
      <c r="D64">
        <f t="shared" si="6"/>
        <v>0.49000000000000021</v>
      </c>
      <c r="E64">
        <f>VLOOKUP(A64, Pitching___Career[], 17, FALSE)</f>
        <v>3.96</v>
      </c>
      <c r="F64">
        <f t="shared" si="7"/>
        <v>-0.20999999999999996</v>
      </c>
      <c r="H64" t="s">
        <v>343</v>
      </c>
      <c r="I64">
        <f>VLOOKUP(H64, Individual_Pitching___Dashboard[], 19, FALSE)</f>
        <v>5.33</v>
      </c>
      <c r="J64">
        <f>VLOOKUP(H64, Individual_Pitching___Dashboard[], 20, FALSE)</f>
        <v>4.79</v>
      </c>
      <c r="K64">
        <f t="shared" si="8"/>
        <v>0.54</v>
      </c>
      <c r="L64">
        <f>VLOOKUP(H64, Pitching___Career[], 19, FALSE)</f>
        <v>3.84</v>
      </c>
      <c r="M64">
        <f t="shared" si="9"/>
        <v>1.4900000000000002</v>
      </c>
      <c r="O64" t="s">
        <v>323</v>
      </c>
      <c r="P64">
        <f>VLOOKUP(O64, Individual_Pitching___Dashboard[], 12, FALSE)</f>
        <v>0.30599999999999999</v>
      </c>
      <c r="Q64">
        <f>'League Batting Stats'!$L$22</f>
        <v>0.29099999999999998</v>
      </c>
      <c r="R64">
        <f t="shared" si="10"/>
        <v>1.5000000000000013E-2</v>
      </c>
      <c r="S64">
        <f>VLOOKUP(O64, Pitching___Career[], 12, FALSE)</f>
        <v>0.28199999999999997</v>
      </c>
      <c r="T64">
        <f t="shared" si="11"/>
        <v>2.4000000000000021E-2</v>
      </c>
    </row>
    <row r="65" spans="1:20" x14ac:dyDescent="0.45">
      <c r="A65" t="s">
        <v>280</v>
      </c>
      <c r="B65">
        <f>VLOOKUP(A65, Individual_Pitching___Dashboard[], 17, FALSE)</f>
        <v>3.92</v>
      </c>
      <c r="C65">
        <f>VLOOKUP(A65, Individual_Pitching___Dashboard[], 18, FALSE)</f>
        <v>3.4</v>
      </c>
      <c r="D65">
        <f t="shared" si="6"/>
        <v>0.52</v>
      </c>
      <c r="E65">
        <f>VLOOKUP(A65, Pitching___Career[], 17, FALSE)</f>
        <v>4.1100000000000003</v>
      </c>
      <c r="F65">
        <f t="shared" si="7"/>
        <v>-0.19000000000000039</v>
      </c>
      <c r="H65" t="s">
        <v>302</v>
      </c>
      <c r="I65">
        <f>VLOOKUP(H65, Individual_Pitching___Dashboard[], 19, FALSE)</f>
        <v>3.45</v>
      </c>
      <c r="J65">
        <f>VLOOKUP(H65, Individual_Pitching___Dashboard[], 20, FALSE)</f>
        <v>2.97</v>
      </c>
      <c r="K65">
        <f t="shared" si="8"/>
        <v>0.48</v>
      </c>
      <c r="L65">
        <f>VLOOKUP(H65, Pitching___Career[], 19, FALSE)</f>
        <v>2.98</v>
      </c>
      <c r="M65">
        <f t="shared" si="9"/>
        <v>0.4700000000000002</v>
      </c>
      <c r="O65" t="s">
        <v>315</v>
      </c>
      <c r="P65">
        <f>VLOOKUP(O65, Individual_Pitching___Dashboard[], 12, FALSE)</f>
        <v>0.33700000000000002</v>
      </c>
      <c r="Q65">
        <f>'League Batting Stats'!$L$22</f>
        <v>0.29099999999999998</v>
      </c>
      <c r="R65">
        <f t="shared" si="10"/>
        <v>4.6000000000000041E-2</v>
      </c>
      <c r="S65">
        <f>VLOOKUP(O65, Pitching___Career[], 12, FALSE)</f>
        <v>0.28599999999999998</v>
      </c>
      <c r="T65">
        <f t="shared" si="11"/>
        <v>5.1000000000000045E-2</v>
      </c>
    </row>
    <row r="66" spans="1:20" x14ac:dyDescent="0.45">
      <c r="A66" t="s">
        <v>315</v>
      </c>
      <c r="B66">
        <f>VLOOKUP(A66, Individual_Pitching___Dashboard[], 17, FALSE)</f>
        <v>6.49</v>
      </c>
      <c r="C66">
        <f>VLOOKUP(A66, Individual_Pitching___Dashboard[], 18, FALSE)</f>
        <v>5.96</v>
      </c>
      <c r="D66">
        <f t="shared" ref="D66:D84" si="12">B66-C66</f>
        <v>0.53000000000000025</v>
      </c>
      <c r="E66">
        <f>VLOOKUP(A66, Pitching___Career[], 17, FALSE)</f>
        <v>4</v>
      </c>
      <c r="F66">
        <f t="shared" ref="F66:F84" si="13">B66-E66</f>
        <v>2.4900000000000002</v>
      </c>
      <c r="H66" t="s">
        <v>320</v>
      </c>
      <c r="I66">
        <f>VLOOKUP(H66, Individual_Pitching___Dashboard[], 19, FALSE)</f>
        <v>4.09</v>
      </c>
      <c r="J66">
        <f>VLOOKUP(H66, Individual_Pitching___Dashboard[], 20, FALSE)</f>
        <v>3.57</v>
      </c>
      <c r="K66">
        <f t="shared" ref="K66:K84" si="14">I66-J66</f>
        <v>0.52</v>
      </c>
      <c r="L66">
        <f>VLOOKUP(H66, Pitching___Career[], 19, FALSE)</f>
        <v>4.97</v>
      </c>
      <c r="M66">
        <f t="shared" ref="M66:M84" si="15">I66-L66</f>
        <v>-0.87999999999999989</v>
      </c>
      <c r="O66" t="s">
        <v>270</v>
      </c>
      <c r="P66">
        <f>VLOOKUP(O66, Individual_Pitching___Dashboard[], 12, FALSE)</f>
        <v>0.35199999999999998</v>
      </c>
      <c r="Q66">
        <f>'League Batting Stats'!$L$22</f>
        <v>0.29099999999999998</v>
      </c>
      <c r="R66">
        <f t="shared" ref="R66:R84" si="16">P66-Q66</f>
        <v>6.0999999999999999E-2</v>
      </c>
      <c r="S66">
        <f>VLOOKUP(O66, Pitching___Career[], 12, FALSE)</f>
        <v>0.27900000000000003</v>
      </c>
      <c r="T66">
        <f t="shared" ref="T66:T84" si="17">P66-S66</f>
        <v>7.2999999999999954E-2</v>
      </c>
    </row>
    <row r="67" spans="1:20" x14ac:dyDescent="0.45">
      <c r="A67" t="s">
        <v>305</v>
      </c>
      <c r="B67">
        <f>VLOOKUP(A67, Individual_Pitching___Dashboard[], 17, FALSE)</f>
        <v>2.92</v>
      </c>
      <c r="C67">
        <f>VLOOKUP(A67, Individual_Pitching___Dashboard[], 18, FALSE)</f>
        <v>2.98</v>
      </c>
      <c r="D67">
        <f t="shared" si="12"/>
        <v>-6.0000000000000053E-2</v>
      </c>
      <c r="E67">
        <f>VLOOKUP(A67, Pitching___Career[], 17, FALSE)</f>
        <v>3.83</v>
      </c>
      <c r="F67">
        <f t="shared" si="13"/>
        <v>-0.91000000000000014</v>
      </c>
      <c r="H67" t="s">
        <v>322</v>
      </c>
      <c r="I67">
        <f>VLOOKUP(H67, Individual_Pitching___Dashboard[], 19, FALSE)</f>
        <v>3.51</v>
      </c>
      <c r="J67">
        <f>VLOOKUP(H67, Individual_Pitching___Dashboard[], 20, FALSE)</f>
        <v>3.32</v>
      </c>
      <c r="K67">
        <f t="shared" si="14"/>
        <v>0.18999999999999995</v>
      </c>
      <c r="L67">
        <f>VLOOKUP(H67, Pitching___Career[], 19, FALSE)</f>
        <v>4.0599999999999996</v>
      </c>
      <c r="M67">
        <f t="shared" si="15"/>
        <v>-0.54999999999999982</v>
      </c>
      <c r="O67" t="s">
        <v>334</v>
      </c>
      <c r="P67">
        <f>VLOOKUP(O67, Individual_Pitching___Dashboard[], 12, FALSE)</f>
        <v>0.32900000000000001</v>
      </c>
      <c r="Q67">
        <f>'League Batting Stats'!$L$22</f>
        <v>0.29099999999999998</v>
      </c>
      <c r="R67">
        <f t="shared" si="16"/>
        <v>3.8000000000000034E-2</v>
      </c>
      <c r="S67">
        <f>VLOOKUP(O67, Pitching___Career[], 12, FALSE)</f>
        <v>0.29499999999999998</v>
      </c>
      <c r="T67">
        <f t="shared" si="17"/>
        <v>3.400000000000003E-2</v>
      </c>
    </row>
    <row r="68" spans="1:20" x14ac:dyDescent="0.45">
      <c r="A68" t="s">
        <v>300</v>
      </c>
      <c r="B68">
        <f>VLOOKUP(A68, Individual_Pitching___Dashboard[], 17, FALSE)</f>
        <v>3.97</v>
      </c>
      <c r="C68">
        <f>VLOOKUP(A68, Individual_Pitching___Dashboard[], 18, FALSE)</f>
        <v>3.07</v>
      </c>
      <c r="D68">
        <f t="shared" si="12"/>
        <v>0.90000000000000036</v>
      </c>
      <c r="E68">
        <f>VLOOKUP(A68, Pitching___Career[], 17, FALSE)</f>
        <v>3.86</v>
      </c>
      <c r="F68">
        <f t="shared" si="13"/>
        <v>0.11000000000000032</v>
      </c>
      <c r="H68" t="s">
        <v>338</v>
      </c>
      <c r="I68">
        <f>VLOOKUP(H68, Individual_Pitching___Dashboard[], 19, FALSE)</f>
        <v>4.6100000000000003</v>
      </c>
      <c r="J68">
        <f>VLOOKUP(H68, Individual_Pitching___Dashboard[], 20, FALSE)</f>
        <v>4.2699999999999996</v>
      </c>
      <c r="K68">
        <f t="shared" si="14"/>
        <v>0.34000000000000075</v>
      </c>
      <c r="L68" t="e">
        <f>VLOOKUP(H68, Pitching___Career[], 19, FALSE)</f>
        <v>#N/A</v>
      </c>
      <c r="M68" t="e">
        <f t="shared" si="15"/>
        <v>#N/A</v>
      </c>
      <c r="O68" t="s">
        <v>277</v>
      </c>
      <c r="P68">
        <f>VLOOKUP(O68, Individual_Pitching___Dashboard[], 12, FALSE)</f>
        <v>0.41399999999999998</v>
      </c>
      <c r="Q68">
        <f>'League Batting Stats'!$L$22</f>
        <v>0.29099999999999998</v>
      </c>
      <c r="R68">
        <f t="shared" si="16"/>
        <v>0.123</v>
      </c>
      <c r="S68">
        <f>VLOOKUP(O68, Pitching___Career[], 12, FALSE)</f>
        <v>0.30399999999999999</v>
      </c>
      <c r="T68">
        <f t="shared" si="17"/>
        <v>0.10999999999999999</v>
      </c>
    </row>
    <row r="69" spans="1:20" x14ac:dyDescent="0.45">
      <c r="A69" t="s">
        <v>335</v>
      </c>
      <c r="B69">
        <f>VLOOKUP(A69, Individual_Pitching___Dashboard[], 17, FALSE)</f>
        <v>5.0599999999999996</v>
      </c>
      <c r="C69">
        <f>VLOOKUP(A69, Individual_Pitching___Dashboard[], 18, FALSE)</f>
        <v>4.3499999999999996</v>
      </c>
      <c r="D69">
        <f t="shared" si="12"/>
        <v>0.71</v>
      </c>
      <c r="E69">
        <f>VLOOKUP(A69, Pitching___Career[], 17, FALSE)</f>
        <v>4.03</v>
      </c>
      <c r="F69">
        <f t="shared" si="13"/>
        <v>1.0299999999999994</v>
      </c>
      <c r="H69" t="s">
        <v>346</v>
      </c>
      <c r="I69">
        <f>VLOOKUP(H69, Individual_Pitching___Dashboard[], 19, FALSE)</f>
        <v>5.35</v>
      </c>
      <c r="J69">
        <f>VLOOKUP(H69, Individual_Pitching___Dashboard[], 20, FALSE)</f>
        <v>5.19</v>
      </c>
      <c r="K69">
        <f t="shared" si="14"/>
        <v>0.15999999999999925</v>
      </c>
      <c r="L69">
        <f>VLOOKUP(H69, Pitching___Career[], 19, FALSE)</f>
        <v>4.29</v>
      </c>
      <c r="M69">
        <f t="shared" si="15"/>
        <v>1.0599999999999996</v>
      </c>
      <c r="O69" t="s">
        <v>327</v>
      </c>
      <c r="P69">
        <f>VLOOKUP(O69, Individual_Pitching___Dashboard[], 12, FALSE)</f>
        <v>0.33900000000000002</v>
      </c>
      <c r="Q69">
        <f>'League Batting Stats'!$L$22</f>
        <v>0.29099999999999998</v>
      </c>
      <c r="R69">
        <f t="shared" si="16"/>
        <v>4.8000000000000043E-2</v>
      </c>
      <c r="S69">
        <f>VLOOKUP(O69, Pitching___Career[], 12, FALSE)</f>
        <v>0.29599999999999999</v>
      </c>
      <c r="T69">
        <f t="shared" si="17"/>
        <v>4.3000000000000038E-2</v>
      </c>
    </row>
    <row r="70" spans="1:20" x14ac:dyDescent="0.45">
      <c r="A70" t="s">
        <v>323</v>
      </c>
      <c r="B70">
        <f>VLOOKUP(A70, Individual_Pitching___Dashboard[], 17, FALSE)</f>
        <v>4.4400000000000004</v>
      </c>
      <c r="C70">
        <f>VLOOKUP(A70, Individual_Pitching___Dashboard[], 18, FALSE)</f>
        <v>3.89</v>
      </c>
      <c r="D70">
        <f t="shared" si="12"/>
        <v>0.55000000000000027</v>
      </c>
      <c r="E70">
        <f>VLOOKUP(A70, Pitching___Career[], 17, FALSE)</f>
        <v>3.77</v>
      </c>
      <c r="F70">
        <f t="shared" si="13"/>
        <v>0.67000000000000037</v>
      </c>
      <c r="H70" t="s">
        <v>317</v>
      </c>
      <c r="I70">
        <f>VLOOKUP(H70, Individual_Pitching___Dashboard[], 19, FALSE)</f>
        <v>4.0599999999999996</v>
      </c>
      <c r="J70">
        <f>VLOOKUP(H70, Individual_Pitching___Dashboard[], 20, FALSE)</f>
        <v>3.33</v>
      </c>
      <c r="K70">
        <f t="shared" si="14"/>
        <v>0.72999999999999954</v>
      </c>
      <c r="L70">
        <f>VLOOKUP(H70, Pitching___Career[], 19, FALSE)</f>
        <v>3.99</v>
      </c>
      <c r="M70">
        <f t="shared" si="15"/>
        <v>6.9999999999999396E-2</v>
      </c>
      <c r="O70" t="s">
        <v>271</v>
      </c>
      <c r="P70">
        <f>VLOOKUP(O70, Individual_Pitching___Dashboard[], 12, FALSE)</f>
        <v>0.33900000000000002</v>
      </c>
      <c r="Q70">
        <f>'League Batting Stats'!$L$22</f>
        <v>0.29099999999999998</v>
      </c>
      <c r="R70">
        <f t="shared" si="16"/>
        <v>4.8000000000000043E-2</v>
      </c>
      <c r="S70">
        <f>VLOOKUP(O70, Pitching___Career[], 12, FALSE)</f>
        <v>0.29299999999999998</v>
      </c>
      <c r="T70">
        <f t="shared" si="17"/>
        <v>4.6000000000000041E-2</v>
      </c>
    </row>
    <row r="71" spans="1:20" x14ac:dyDescent="0.45">
      <c r="A71" t="s">
        <v>346</v>
      </c>
      <c r="B71">
        <f>VLOOKUP(A71, Individual_Pitching___Dashboard[], 17, FALSE)</f>
        <v>4.33</v>
      </c>
      <c r="C71">
        <f>VLOOKUP(A71, Individual_Pitching___Dashboard[], 18, FALSE)</f>
        <v>4.5</v>
      </c>
      <c r="D71">
        <f t="shared" si="12"/>
        <v>-0.16999999999999993</v>
      </c>
      <c r="E71">
        <f>VLOOKUP(A71, Pitching___Career[], 17, FALSE)</f>
        <v>3.85</v>
      </c>
      <c r="F71">
        <f t="shared" si="13"/>
        <v>0.48</v>
      </c>
      <c r="H71" t="s">
        <v>329</v>
      </c>
      <c r="I71">
        <f>VLOOKUP(H71, Individual_Pitching___Dashboard[], 19, FALSE)</f>
        <v>4.47</v>
      </c>
      <c r="J71">
        <f>VLOOKUP(H71, Individual_Pitching___Dashboard[], 20, FALSE)</f>
        <v>3.69</v>
      </c>
      <c r="K71">
        <f t="shared" si="14"/>
        <v>0.7799999999999998</v>
      </c>
      <c r="L71">
        <f>VLOOKUP(H71, Pitching___Career[], 19, FALSE)</f>
        <v>4.78</v>
      </c>
      <c r="M71">
        <f t="shared" si="15"/>
        <v>-0.3100000000000005</v>
      </c>
      <c r="O71" t="s">
        <v>310</v>
      </c>
      <c r="P71">
        <f>VLOOKUP(O71, Individual_Pitching___Dashboard[], 12, FALSE)</f>
        <v>0.34300000000000003</v>
      </c>
      <c r="Q71">
        <f>'League Batting Stats'!$L$22</f>
        <v>0.29099999999999998</v>
      </c>
      <c r="R71">
        <f t="shared" si="16"/>
        <v>5.2000000000000046E-2</v>
      </c>
      <c r="S71">
        <f>VLOOKUP(O71, Pitching___Career[], 12, FALSE)</f>
        <v>0.308</v>
      </c>
      <c r="T71">
        <f t="shared" si="17"/>
        <v>3.5000000000000031E-2</v>
      </c>
    </row>
    <row r="72" spans="1:20" x14ac:dyDescent="0.45">
      <c r="A72" t="s">
        <v>322</v>
      </c>
      <c r="B72">
        <f>VLOOKUP(A72, Individual_Pitching___Dashboard[], 17, FALSE)</f>
        <v>3.68</v>
      </c>
      <c r="C72">
        <f>VLOOKUP(A72, Individual_Pitching___Dashboard[], 18, FALSE)</f>
        <v>2.85</v>
      </c>
      <c r="D72">
        <f t="shared" si="12"/>
        <v>0.83000000000000007</v>
      </c>
      <c r="E72">
        <f>VLOOKUP(A72, Pitching___Career[], 17, FALSE)</f>
        <v>4.26</v>
      </c>
      <c r="F72">
        <f t="shared" si="13"/>
        <v>-0.57999999999999963</v>
      </c>
      <c r="H72" t="s">
        <v>292</v>
      </c>
      <c r="I72">
        <f>VLOOKUP(H72, Individual_Pitching___Dashboard[], 19, FALSE)</f>
        <v>3.08</v>
      </c>
      <c r="J72">
        <f>VLOOKUP(H72, Individual_Pitching___Dashboard[], 20, FALSE)</f>
        <v>2.12</v>
      </c>
      <c r="K72">
        <f t="shared" si="14"/>
        <v>0.96</v>
      </c>
      <c r="L72" t="e">
        <f>VLOOKUP(H72, Pitching___Career[], 19, FALSE)</f>
        <v>#N/A</v>
      </c>
      <c r="M72" t="e">
        <f t="shared" si="15"/>
        <v>#N/A</v>
      </c>
      <c r="O72" t="s">
        <v>331</v>
      </c>
      <c r="P72">
        <f>VLOOKUP(O72, Individual_Pitching___Dashboard[], 12, FALSE)</f>
        <v>0.34200000000000003</v>
      </c>
      <c r="Q72">
        <f>'League Batting Stats'!$L$22</f>
        <v>0.29099999999999998</v>
      </c>
      <c r="R72">
        <f t="shared" si="16"/>
        <v>5.1000000000000045E-2</v>
      </c>
      <c r="S72">
        <f>VLOOKUP(O72, Pitching___Career[], 12, FALSE)</f>
        <v>0.28100000000000003</v>
      </c>
      <c r="T72">
        <f t="shared" si="17"/>
        <v>6.0999999999999999E-2</v>
      </c>
    </row>
    <row r="73" spans="1:20" x14ac:dyDescent="0.45">
      <c r="A73" t="s">
        <v>318</v>
      </c>
      <c r="B73">
        <f>VLOOKUP(A73, Individual_Pitching___Dashboard[], 17, FALSE)</f>
        <v>3.41</v>
      </c>
      <c r="C73">
        <f>VLOOKUP(A73, Individual_Pitching___Dashboard[], 18, FALSE)</f>
        <v>2.78</v>
      </c>
      <c r="D73">
        <f t="shared" si="12"/>
        <v>0.63000000000000034</v>
      </c>
      <c r="E73">
        <f>VLOOKUP(A73, Pitching___Career[], 17, FALSE)</f>
        <v>3.79</v>
      </c>
      <c r="F73">
        <f t="shared" si="13"/>
        <v>-0.37999999999999989</v>
      </c>
      <c r="H73" t="s">
        <v>335</v>
      </c>
      <c r="I73">
        <f>VLOOKUP(H73, Individual_Pitching___Dashboard[], 19, FALSE)</f>
        <v>5.57</v>
      </c>
      <c r="J73">
        <f>VLOOKUP(H73, Individual_Pitching___Dashboard[], 20, FALSE)</f>
        <v>4.28</v>
      </c>
      <c r="K73">
        <f t="shared" si="14"/>
        <v>1.29</v>
      </c>
      <c r="L73">
        <f>VLOOKUP(H73, Pitching___Career[], 19, FALSE)</f>
        <v>4.43</v>
      </c>
      <c r="M73">
        <f t="shared" si="15"/>
        <v>1.1400000000000006</v>
      </c>
      <c r="O73" t="s">
        <v>303</v>
      </c>
      <c r="P73">
        <f>VLOOKUP(O73, Individual_Pitching___Dashboard[], 12, FALSE)</f>
        <v>0.32600000000000001</v>
      </c>
      <c r="Q73">
        <f>'League Batting Stats'!$L$22</f>
        <v>0.29099999999999998</v>
      </c>
      <c r="R73">
        <f t="shared" si="16"/>
        <v>3.5000000000000031E-2</v>
      </c>
      <c r="S73">
        <f>VLOOKUP(O73, Pitching___Career[], 12, FALSE)</f>
        <v>0.33700000000000002</v>
      </c>
      <c r="T73">
        <f t="shared" si="17"/>
        <v>-1.100000000000001E-2</v>
      </c>
    </row>
    <row r="74" spans="1:20" x14ac:dyDescent="0.45">
      <c r="A74" t="s">
        <v>332</v>
      </c>
      <c r="B74">
        <f>VLOOKUP(A74, Individual_Pitching___Dashboard[], 17, FALSE)</f>
        <v>8.06</v>
      </c>
      <c r="C74">
        <f>VLOOKUP(A74, Individual_Pitching___Dashboard[], 18, FALSE)</f>
        <v>6.68</v>
      </c>
      <c r="D74">
        <f t="shared" si="12"/>
        <v>1.3800000000000008</v>
      </c>
      <c r="E74">
        <f>VLOOKUP(A74, Pitching___Career[], 17, FALSE)</f>
        <v>4.45</v>
      </c>
      <c r="F74">
        <f t="shared" si="13"/>
        <v>3.6100000000000003</v>
      </c>
      <c r="H74" t="s">
        <v>323</v>
      </c>
      <c r="I74">
        <f>VLOOKUP(H74, Individual_Pitching___Dashboard[], 19, FALSE)</f>
        <v>3.74</v>
      </c>
      <c r="J74">
        <f>VLOOKUP(H74, Individual_Pitching___Dashboard[], 20, FALSE)</f>
        <v>2.95</v>
      </c>
      <c r="K74">
        <f t="shared" si="14"/>
        <v>0.79</v>
      </c>
      <c r="L74">
        <f>VLOOKUP(H74, Pitching___Career[], 19, FALSE)</f>
        <v>4</v>
      </c>
      <c r="M74">
        <f t="shared" si="15"/>
        <v>-0.25999999999999979</v>
      </c>
      <c r="O74" t="s">
        <v>306</v>
      </c>
      <c r="P74">
        <f>VLOOKUP(O74, Individual_Pitching___Dashboard[], 12, FALSE)</f>
        <v>0.34799999999999998</v>
      </c>
      <c r="Q74">
        <f>'League Batting Stats'!$L$22</f>
        <v>0.29099999999999998</v>
      </c>
      <c r="R74">
        <f t="shared" si="16"/>
        <v>5.6999999999999995E-2</v>
      </c>
      <c r="S74">
        <f>VLOOKUP(O74, Pitching___Career[], 12, FALSE)</f>
        <v>0.312</v>
      </c>
      <c r="T74">
        <f t="shared" si="17"/>
        <v>3.5999999999999976E-2</v>
      </c>
    </row>
    <row r="75" spans="1:20" x14ac:dyDescent="0.45">
      <c r="A75" t="s">
        <v>324</v>
      </c>
      <c r="B75">
        <f>VLOOKUP(A75, Individual_Pitching___Dashboard[], 17, FALSE)</f>
        <v>4.7</v>
      </c>
      <c r="C75">
        <f>VLOOKUP(A75, Individual_Pitching___Dashboard[], 18, FALSE)</f>
        <v>3.43</v>
      </c>
      <c r="D75">
        <f t="shared" si="12"/>
        <v>1.27</v>
      </c>
      <c r="E75">
        <f>VLOOKUP(A75, Pitching___Career[], 17, FALSE)</f>
        <v>4.01</v>
      </c>
      <c r="F75">
        <f t="shared" si="13"/>
        <v>0.69000000000000039</v>
      </c>
      <c r="H75" t="s">
        <v>325</v>
      </c>
      <c r="I75">
        <f>VLOOKUP(H75, Individual_Pitching___Dashboard[], 19, FALSE)</f>
        <v>4.29</v>
      </c>
      <c r="J75">
        <f>VLOOKUP(H75, Individual_Pitching___Dashboard[], 20, FALSE)</f>
        <v>3.42</v>
      </c>
      <c r="K75">
        <f t="shared" si="14"/>
        <v>0.87000000000000011</v>
      </c>
      <c r="L75">
        <f>VLOOKUP(H75, Pitching___Career[], 19, FALSE)</f>
        <v>4.0199999999999996</v>
      </c>
      <c r="M75">
        <f t="shared" si="15"/>
        <v>0.27000000000000046</v>
      </c>
      <c r="O75" t="s">
        <v>339</v>
      </c>
      <c r="P75">
        <f>VLOOKUP(O75, Individual_Pitching___Dashboard[], 12, FALSE)</f>
        <v>0.33800000000000002</v>
      </c>
      <c r="Q75">
        <f>'League Batting Stats'!$L$22</f>
        <v>0.29099999999999998</v>
      </c>
      <c r="R75">
        <f t="shared" si="16"/>
        <v>4.7000000000000042E-2</v>
      </c>
      <c r="S75">
        <f>VLOOKUP(O75, Pitching___Career[], 12, FALSE)</f>
        <v>0.29399999999999998</v>
      </c>
      <c r="T75">
        <f t="shared" si="17"/>
        <v>4.4000000000000039E-2</v>
      </c>
    </row>
    <row r="76" spans="1:20" x14ac:dyDescent="0.45">
      <c r="A76" t="s">
        <v>295</v>
      </c>
      <c r="B76">
        <f>VLOOKUP(A76, Individual_Pitching___Dashboard[], 17, FALSE)</f>
        <v>5.34</v>
      </c>
      <c r="C76">
        <f>VLOOKUP(A76, Individual_Pitching___Dashboard[], 18, FALSE)</f>
        <v>3.73</v>
      </c>
      <c r="D76">
        <f t="shared" si="12"/>
        <v>1.6099999999999999</v>
      </c>
      <c r="E76">
        <f>VLOOKUP(A76, Pitching___Career[], 17, FALSE)</f>
        <v>4.01</v>
      </c>
      <c r="F76">
        <f t="shared" si="13"/>
        <v>1.33</v>
      </c>
      <c r="H76" t="s">
        <v>333</v>
      </c>
      <c r="I76">
        <f>VLOOKUP(H76, Individual_Pitching___Dashboard[], 19, FALSE)</f>
        <v>4.1100000000000003</v>
      </c>
      <c r="J76">
        <f>VLOOKUP(H76, Individual_Pitching___Dashboard[], 20, FALSE)</f>
        <v>3.23</v>
      </c>
      <c r="K76">
        <f t="shared" si="14"/>
        <v>0.88000000000000034</v>
      </c>
      <c r="L76">
        <f>VLOOKUP(H76, Pitching___Career[], 19, FALSE)</f>
        <v>4.1100000000000003</v>
      </c>
      <c r="M76">
        <f t="shared" si="15"/>
        <v>0</v>
      </c>
      <c r="O76" t="s">
        <v>290</v>
      </c>
      <c r="P76">
        <f>VLOOKUP(O76, Individual_Pitching___Dashboard[], 12, FALSE)</f>
        <v>0.35899999999999999</v>
      </c>
      <c r="Q76">
        <f>'League Batting Stats'!$L$22</f>
        <v>0.29099999999999998</v>
      </c>
      <c r="R76">
        <f t="shared" si="16"/>
        <v>6.8000000000000005E-2</v>
      </c>
      <c r="S76">
        <f>VLOOKUP(O76, Pitching___Career[], 12, FALSE)</f>
        <v>0.312</v>
      </c>
      <c r="T76">
        <f t="shared" si="17"/>
        <v>4.6999999999999986E-2</v>
      </c>
    </row>
    <row r="77" spans="1:20" x14ac:dyDescent="0.45">
      <c r="A77" t="s">
        <v>276</v>
      </c>
      <c r="B77">
        <f>VLOOKUP(A77, Individual_Pitching___Dashboard[], 17, FALSE)</f>
        <v>5.61</v>
      </c>
      <c r="C77">
        <f>VLOOKUP(A77, Individual_Pitching___Dashboard[], 18, FALSE)</f>
        <v>2.23</v>
      </c>
      <c r="D77">
        <f t="shared" si="12"/>
        <v>3.3800000000000003</v>
      </c>
      <c r="E77">
        <f>VLOOKUP(A77, Pitching___Career[], 17, FALSE)</f>
        <v>3.47</v>
      </c>
      <c r="F77">
        <f t="shared" si="13"/>
        <v>2.14</v>
      </c>
      <c r="H77" t="s">
        <v>345</v>
      </c>
      <c r="I77">
        <f>VLOOKUP(H77, Individual_Pitching___Dashboard[], 19, FALSE)</f>
        <v>5.61</v>
      </c>
      <c r="J77">
        <f>VLOOKUP(H77, Individual_Pitching___Dashboard[], 20, FALSE)</f>
        <v>4.29</v>
      </c>
      <c r="K77">
        <f t="shared" si="14"/>
        <v>1.3200000000000003</v>
      </c>
      <c r="L77">
        <f>VLOOKUP(H77, Pitching___Career[], 19, FALSE)</f>
        <v>3.57</v>
      </c>
      <c r="M77">
        <f t="shared" si="15"/>
        <v>2.0400000000000005</v>
      </c>
      <c r="O77" t="s">
        <v>293</v>
      </c>
      <c r="P77">
        <f>VLOOKUP(O77, Individual_Pitching___Dashboard[], 12, FALSE)</f>
        <v>0.312</v>
      </c>
      <c r="Q77">
        <f>'League Batting Stats'!$L$22</f>
        <v>0.29099999999999998</v>
      </c>
      <c r="R77">
        <f t="shared" si="16"/>
        <v>2.1000000000000019E-2</v>
      </c>
      <c r="S77">
        <f>VLOOKUP(O77, Pitching___Career[], 12, FALSE)</f>
        <v>0.307</v>
      </c>
      <c r="T77">
        <f t="shared" si="17"/>
        <v>5.0000000000000044E-3</v>
      </c>
    </row>
    <row r="78" spans="1:20" x14ac:dyDescent="0.45">
      <c r="A78" t="s">
        <v>320</v>
      </c>
      <c r="B78">
        <f>VLOOKUP(A78, Individual_Pitching___Dashboard[], 17, FALSE)</f>
        <v>5.32</v>
      </c>
      <c r="C78">
        <f>VLOOKUP(A78, Individual_Pitching___Dashboard[], 18, FALSE)</f>
        <v>3.65</v>
      </c>
      <c r="D78">
        <f t="shared" si="12"/>
        <v>1.6700000000000004</v>
      </c>
      <c r="E78">
        <f>VLOOKUP(A78, Pitching___Career[], 17, FALSE)</f>
        <v>5.64</v>
      </c>
      <c r="F78">
        <f t="shared" si="13"/>
        <v>-0.3199999999999994</v>
      </c>
      <c r="H78" t="s">
        <v>351</v>
      </c>
      <c r="I78">
        <f>VLOOKUP(H78, Individual_Pitching___Dashboard[], 19, FALSE)</f>
        <v>6.92</v>
      </c>
      <c r="J78">
        <f>VLOOKUP(H78, Individual_Pitching___Dashboard[], 20, FALSE)</f>
        <v>5.8</v>
      </c>
      <c r="K78">
        <f t="shared" si="14"/>
        <v>1.1200000000000001</v>
      </c>
      <c r="L78">
        <f>VLOOKUP(H78, Pitching___Career[], 19, FALSE)</f>
        <v>4.09</v>
      </c>
      <c r="M78">
        <f t="shared" si="15"/>
        <v>2.83</v>
      </c>
      <c r="O78" t="s">
        <v>329</v>
      </c>
      <c r="P78">
        <f>VLOOKUP(O78, Individual_Pitching___Dashboard[], 12, FALSE)</f>
        <v>0.35699999999999998</v>
      </c>
      <c r="Q78">
        <f>'League Batting Stats'!$L$22</f>
        <v>0.29099999999999998</v>
      </c>
      <c r="R78">
        <f t="shared" si="16"/>
        <v>6.6000000000000003E-2</v>
      </c>
      <c r="S78">
        <f>VLOOKUP(O78, Pitching___Career[], 12, FALSE)</f>
        <v>0.314</v>
      </c>
      <c r="T78">
        <f t="shared" si="17"/>
        <v>4.2999999999999983E-2</v>
      </c>
    </row>
    <row r="79" spans="1:20" x14ac:dyDescent="0.45">
      <c r="A79" t="s">
        <v>306</v>
      </c>
      <c r="B79">
        <f>VLOOKUP(A79, Individual_Pitching___Dashboard[], 17, FALSE)</f>
        <v>4.3499999999999996</v>
      </c>
      <c r="C79">
        <f>VLOOKUP(A79, Individual_Pitching___Dashboard[], 18, FALSE)</f>
        <v>2.58</v>
      </c>
      <c r="D79">
        <f t="shared" si="12"/>
        <v>1.7699999999999996</v>
      </c>
      <c r="E79">
        <f>VLOOKUP(A79, Pitching___Career[], 17, FALSE)</f>
        <v>4.5999999999999996</v>
      </c>
      <c r="F79">
        <f t="shared" si="13"/>
        <v>-0.25</v>
      </c>
      <c r="H79" t="s">
        <v>344</v>
      </c>
      <c r="I79">
        <f>VLOOKUP(H79, Individual_Pitching___Dashboard[], 19, FALSE)</f>
        <v>4.99</v>
      </c>
      <c r="J79">
        <f>VLOOKUP(H79, Individual_Pitching___Dashboard[], 20, FALSE)</f>
        <v>3.85</v>
      </c>
      <c r="K79">
        <f t="shared" si="14"/>
        <v>1.1400000000000001</v>
      </c>
      <c r="L79">
        <f>VLOOKUP(H79, Pitching___Career[], 19, FALSE)</f>
        <v>3.41</v>
      </c>
      <c r="M79">
        <f t="shared" si="15"/>
        <v>1.58</v>
      </c>
      <c r="O79" t="s">
        <v>281</v>
      </c>
      <c r="P79">
        <f>VLOOKUP(O79, Individual_Pitching___Dashboard[], 12, FALSE)</f>
        <v>0.36099999999999999</v>
      </c>
      <c r="Q79">
        <f>'League Batting Stats'!$L$22</f>
        <v>0.29099999999999998</v>
      </c>
      <c r="R79">
        <f t="shared" si="16"/>
        <v>7.0000000000000007E-2</v>
      </c>
      <c r="S79">
        <f>VLOOKUP(O79, Pitching___Career[], 12, FALSE)</f>
        <v>0.29699999999999999</v>
      </c>
      <c r="T79">
        <f t="shared" si="17"/>
        <v>6.4000000000000001E-2</v>
      </c>
    </row>
    <row r="80" spans="1:20" x14ac:dyDescent="0.45">
      <c r="A80" t="s">
        <v>329</v>
      </c>
      <c r="B80">
        <f>VLOOKUP(A80, Individual_Pitching___Dashboard[], 17, FALSE)</f>
        <v>5.0599999999999996</v>
      </c>
      <c r="C80">
        <f>VLOOKUP(A80, Individual_Pitching___Dashboard[], 18, FALSE)</f>
        <v>3.05</v>
      </c>
      <c r="D80">
        <f t="shared" si="12"/>
        <v>2.0099999999999998</v>
      </c>
      <c r="E80">
        <f>VLOOKUP(A80, Pitching___Career[], 17, FALSE)</f>
        <v>5.93</v>
      </c>
      <c r="F80">
        <f t="shared" si="13"/>
        <v>-0.87000000000000011</v>
      </c>
      <c r="H80" t="s">
        <v>342</v>
      </c>
      <c r="I80">
        <f>VLOOKUP(H80, Individual_Pitching___Dashboard[], 19, FALSE)</f>
        <v>5.21</v>
      </c>
      <c r="J80">
        <f>VLOOKUP(H80, Individual_Pitching___Dashboard[], 20, FALSE)</f>
        <v>3.83</v>
      </c>
      <c r="K80">
        <f t="shared" si="14"/>
        <v>1.38</v>
      </c>
      <c r="L80">
        <f>VLOOKUP(H80, Pitching___Career[], 19, FALSE)</f>
        <v>4.6900000000000004</v>
      </c>
      <c r="M80">
        <f t="shared" si="15"/>
        <v>0.51999999999999957</v>
      </c>
      <c r="O80" t="s">
        <v>280</v>
      </c>
      <c r="P80">
        <f>VLOOKUP(O80, Individual_Pitching___Dashboard[], 12, FALSE)</f>
        <v>0.36899999999999999</v>
      </c>
      <c r="Q80">
        <f>'League Batting Stats'!$L$22</f>
        <v>0.29099999999999998</v>
      </c>
      <c r="R80">
        <f t="shared" si="16"/>
        <v>7.8000000000000014E-2</v>
      </c>
      <c r="S80">
        <f>VLOOKUP(O80, Pitching___Career[], 12, FALSE)</f>
        <v>0.32300000000000001</v>
      </c>
      <c r="T80">
        <f t="shared" si="17"/>
        <v>4.5999999999999985E-2</v>
      </c>
    </row>
    <row r="81" spans="1:20" x14ac:dyDescent="0.45">
      <c r="A81" t="s">
        <v>334</v>
      </c>
      <c r="B81">
        <f>VLOOKUP(A81, Individual_Pitching___Dashboard[], 17, FALSE)</f>
        <v>7.08</v>
      </c>
      <c r="C81">
        <f>VLOOKUP(A81, Individual_Pitching___Dashboard[], 18, FALSE)</f>
        <v>4.97</v>
      </c>
      <c r="D81">
        <f t="shared" si="12"/>
        <v>2.1100000000000003</v>
      </c>
      <c r="E81">
        <f>VLOOKUP(A81, Pitching___Career[], 17, FALSE)</f>
        <v>4.25</v>
      </c>
      <c r="F81">
        <f t="shared" si="13"/>
        <v>2.83</v>
      </c>
      <c r="H81" t="s">
        <v>347</v>
      </c>
      <c r="I81">
        <f>VLOOKUP(H81, Individual_Pitching___Dashboard[], 19, FALSE)</f>
        <v>5.13</v>
      </c>
      <c r="J81">
        <f>VLOOKUP(H81, Individual_Pitching___Dashboard[], 20, FALSE)</f>
        <v>4.3600000000000003</v>
      </c>
      <c r="K81">
        <f t="shared" si="14"/>
        <v>0.76999999999999957</v>
      </c>
      <c r="L81">
        <f>VLOOKUP(H81, Pitching___Career[], 19, FALSE)</f>
        <v>3.99</v>
      </c>
      <c r="M81">
        <f t="shared" si="15"/>
        <v>1.1399999999999997</v>
      </c>
      <c r="O81" t="s">
        <v>295</v>
      </c>
      <c r="P81">
        <f>VLOOKUP(O81, Individual_Pitching___Dashboard[], 12, FALSE)</f>
        <v>0.376</v>
      </c>
      <c r="Q81">
        <f>'League Batting Stats'!$L$22</f>
        <v>0.29099999999999998</v>
      </c>
      <c r="R81">
        <f t="shared" si="16"/>
        <v>8.500000000000002E-2</v>
      </c>
      <c r="S81">
        <f>VLOOKUP(O81, Pitching___Career[], 12, FALSE)</f>
        <v>0.29399999999999998</v>
      </c>
      <c r="T81">
        <f t="shared" si="17"/>
        <v>8.2000000000000017E-2</v>
      </c>
    </row>
    <row r="82" spans="1:20" x14ac:dyDescent="0.45">
      <c r="A82" t="s">
        <v>291</v>
      </c>
      <c r="B82">
        <f>VLOOKUP(A82, Individual_Pitching___Dashboard[], 17, FALSE)</f>
        <v>4.4000000000000004</v>
      </c>
      <c r="C82">
        <f>VLOOKUP(A82, Individual_Pitching___Dashboard[], 18, FALSE)</f>
        <v>2.91</v>
      </c>
      <c r="D82">
        <f t="shared" si="12"/>
        <v>1.4900000000000002</v>
      </c>
      <c r="E82">
        <f>VLOOKUP(A82, Pitching___Career[], 17, FALSE)</f>
        <v>3.56</v>
      </c>
      <c r="F82">
        <f t="shared" si="13"/>
        <v>0.8400000000000003</v>
      </c>
      <c r="H82" t="s">
        <v>349</v>
      </c>
      <c r="I82">
        <f>VLOOKUP(H82, Individual_Pitching___Dashboard[], 19, FALSE)</f>
        <v>6.21</v>
      </c>
      <c r="J82">
        <f>VLOOKUP(H82, Individual_Pitching___Dashboard[], 20, FALSE)</f>
        <v>4.8</v>
      </c>
      <c r="K82">
        <f t="shared" si="14"/>
        <v>1.4100000000000001</v>
      </c>
      <c r="L82">
        <f>VLOOKUP(H82, Pitching___Career[], 19, FALSE)</f>
        <v>4.32</v>
      </c>
      <c r="M82">
        <f t="shared" si="15"/>
        <v>1.8899999999999997</v>
      </c>
      <c r="O82" t="s">
        <v>340</v>
      </c>
      <c r="P82">
        <f>VLOOKUP(O82, Individual_Pitching___Dashboard[], 12, FALSE)</f>
        <v>0.34799999999999998</v>
      </c>
      <c r="Q82">
        <f>'League Batting Stats'!$L$22</f>
        <v>0.29099999999999998</v>
      </c>
      <c r="R82">
        <f t="shared" si="16"/>
        <v>5.6999999999999995E-2</v>
      </c>
      <c r="S82">
        <f>VLOOKUP(O82, Pitching___Career[], 12, FALSE)</f>
        <v>0.29299999999999998</v>
      </c>
      <c r="T82">
        <f t="shared" si="17"/>
        <v>5.4999999999999993E-2</v>
      </c>
    </row>
    <row r="83" spans="1:20" x14ac:dyDescent="0.45">
      <c r="A83" t="s">
        <v>347</v>
      </c>
      <c r="B83">
        <f>VLOOKUP(A83, Individual_Pitching___Dashboard[], 17, FALSE)</f>
        <v>6.58</v>
      </c>
      <c r="C83">
        <f>VLOOKUP(A83, Individual_Pitching___Dashboard[], 18, FALSE)</f>
        <v>4.78</v>
      </c>
      <c r="D83">
        <f t="shared" si="12"/>
        <v>1.7999999999999998</v>
      </c>
      <c r="E83">
        <f>VLOOKUP(A83, Pitching___Career[], 17, FALSE)</f>
        <v>4.32</v>
      </c>
      <c r="F83">
        <f t="shared" si="13"/>
        <v>2.2599999999999998</v>
      </c>
      <c r="H83" t="s">
        <v>348</v>
      </c>
      <c r="I83">
        <f>VLOOKUP(H83, Individual_Pitching___Dashboard[], 19, FALSE)</f>
        <v>6.01</v>
      </c>
      <c r="J83">
        <f>VLOOKUP(H83, Individual_Pitching___Dashboard[], 20, FALSE)</f>
        <v>4.29</v>
      </c>
      <c r="K83">
        <f t="shared" si="14"/>
        <v>1.7199999999999998</v>
      </c>
      <c r="L83">
        <f>VLOOKUP(H83, Pitching___Career[], 19, FALSE)</f>
        <v>5.21</v>
      </c>
      <c r="M83">
        <f t="shared" si="15"/>
        <v>0.79999999999999982</v>
      </c>
      <c r="O83" t="s">
        <v>332</v>
      </c>
      <c r="P83">
        <f>VLOOKUP(O83, Individual_Pitching___Dashboard[], 12, FALSE)</f>
        <v>0.41799999999999998</v>
      </c>
      <c r="Q83">
        <f>'League Batting Stats'!$L$22</f>
        <v>0.29099999999999998</v>
      </c>
      <c r="R83">
        <f t="shared" si="16"/>
        <v>0.127</v>
      </c>
      <c r="S83">
        <f>VLOOKUP(O83, Pitching___Career[], 12, FALSE)</f>
        <v>0.317</v>
      </c>
      <c r="T83">
        <f t="shared" si="17"/>
        <v>0.10099999999999998</v>
      </c>
    </row>
    <row r="84" spans="1:20" x14ac:dyDescent="0.45">
      <c r="A84" t="s">
        <v>290</v>
      </c>
      <c r="B84">
        <f>VLOOKUP(A84, Individual_Pitching___Dashboard[], 17, FALSE)</f>
        <v>5.33</v>
      </c>
      <c r="C84">
        <f>VLOOKUP(A84, Individual_Pitching___Dashboard[], 18, FALSE)</f>
        <v>3.43</v>
      </c>
      <c r="D84">
        <f t="shared" si="12"/>
        <v>1.9</v>
      </c>
      <c r="E84">
        <f>VLOOKUP(A84, Pitching___Career[], 17, FALSE)</f>
        <v>3.51</v>
      </c>
      <c r="F84">
        <f t="shared" si="13"/>
        <v>1.8200000000000003</v>
      </c>
      <c r="H84" t="s">
        <v>350</v>
      </c>
      <c r="I84">
        <f>VLOOKUP(H84, Individual_Pitching___Dashboard[], 19, FALSE)</f>
        <v>5.89</v>
      </c>
      <c r="J84">
        <f>VLOOKUP(H84, Individual_Pitching___Dashboard[], 20, FALSE)</f>
        <v>4.6500000000000004</v>
      </c>
      <c r="K84">
        <f t="shared" si="14"/>
        <v>1.2399999999999993</v>
      </c>
      <c r="L84">
        <f>VLOOKUP(H84, Pitching___Career[], 19, FALSE)</f>
        <v>4.29</v>
      </c>
      <c r="M84">
        <f t="shared" si="15"/>
        <v>1.5999999999999996</v>
      </c>
      <c r="O84" t="s">
        <v>291</v>
      </c>
      <c r="P84">
        <f>VLOOKUP(O84, Individual_Pitching___Dashboard[], 12, FALSE)</f>
        <v>0.39200000000000002</v>
      </c>
      <c r="Q84">
        <f>'League Batting Stats'!$L$22</f>
        <v>0.29099999999999998</v>
      </c>
      <c r="R84">
        <f t="shared" si="16"/>
        <v>0.10100000000000003</v>
      </c>
      <c r="S84">
        <f>VLOOKUP(O84, Pitching___Career[], 12, FALSE)</f>
        <v>0.28499999999999998</v>
      </c>
      <c r="T84">
        <f t="shared" si="17"/>
        <v>0.10700000000000004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D6C30-562D-4550-8667-75C0A37BCF34}">
  <dimension ref="A1:V22"/>
  <sheetViews>
    <sheetView workbookViewId="0"/>
    <sheetView workbookViewId="1"/>
  </sheetViews>
  <sheetFormatPr defaultRowHeight="14.25" x14ac:dyDescent="0.45"/>
  <cols>
    <col min="1" max="1" width="8.796875" bestFit="1" customWidth="1"/>
    <col min="2" max="2" width="5.06640625" bestFit="1" customWidth="1"/>
    <col min="3" max="3" width="5.73046875" bestFit="1" customWidth="1"/>
    <col min="4" max="4" width="6.73046875" bestFit="1" customWidth="1"/>
    <col min="5" max="5" width="5.33203125" bestFit="1" customWidth="1"/>
    <col min="6" max="7" width="5.73046875" bestFit="1" customWidth="1"/>
    <col min="8" max="8" width="5.06640625" bestFit="1" customWidth="1"/>
    <col min="9" max="9" width="6.53125" bestFit="1" customWidth="1"/>
    <col min="10" max="10" width="5.73046875" bestFit="1" customWidth="1"/>
    <col min="11" max="11" width="5.796875" bestFit="1" customWidth="1"/>
    <col min="12" max="12" width="7.73046875" bestFit="1" customWidth="1"/>
    <col min="13" max="14" width="6.33203125" bestFit="1" customWidth="1"/>
    <col min="15" max="15" width="6.1328125" bestFit="1" customWidth="1"/>
    <col min="16" max="16" width="7.6640625" bestFit="1" customWidth="1"/>
    <col min="17" max="17" width="8.53125" bestFit="1" customWidth="1"/>
    <col min="18" max="18" width="7.59765625" bestFit="1" customWidth="1"/>
    <col min="19" max="19" width="6" bestFit="1" customWidth="1"/>
    <col min="20" max="21" width="6.33203125" bestFit="1" customWidth="1"/>
    <col min="22" max="22" width="6.73046875" bestFit="1" customWidth="1"/>
  </cols>
  <sheetData>
    <row r="1" spans="1:22" x14ac:dyDescent="0.45">
      <c r="A1" t="s">
        <v>1958</v>
      </c>
      <c r="B1" t="s">
        <v>381</v>
      </c>
      <c r="C1" t="s">
        <v>355</v>
      </c>
      <c r="D1" t="s">
        <v>2</v>
      </c>
      <c r="E1" t="s">
        <v>383</v>
      </c>
      <c r="F1" t="s">
        <v>384</v>
      </c>
      <c r="G1" t="s">
        <v>385</v>
      </c>
      <c r="H1" t="s">
        <v>386</v>
      </c>
      <c r="I1" t="s">
        <v>257</v>
      </c>
      <c r="J1" t="s">
        <v>256</v>
      </c>
      <c r="K1" t="s">
        <v>387</v>
      </c>
      <c r="L1" t="s">
        <v>235</v>
      </c>
      <c r="M1" t="s">
        <v>11</v>
      </c>
      <c r="N1" t="s">
        <v>388</v>
      </c>
      <c r="O1" t="s">
        <v>13</v>
      </c>
      <c r="P1" t="s">
        <v>15</v>
      </c>
      <c r="Q1" t="s">
        <v>16</v>
      </c>
      <c r="R1" t="s">
        <v>389</v>
      </c>
      <c r="S1" t="s">
        <v>390</v>
      </c>
      <c r="T1" t="s">
        <v>391</v>
      </c>
      <c r="U1" t="s">
        <v>392</v>
      </c>
      <c r="V1" t="s">
        <v>360</v>
      </c>
    </row>
    <row r="2" spans="1:22" x14ac:dyDescent="0.45">
      <c r="A2">
        <v>2004</v>
      </c>
      <c r="B2">
        <v>4856</v>
      </c>
      <c r="C2">
        <v>68880</v>
      </c>
      <c r="D2">
        <v>188539</v>
      </c>
      <c r="E2">
        <v>5451</v>
      </c>
      <c r="F2">
        <v>23376</v>
      </c>
      <c r="G2">
        <v>22248</v>
      </c>
      <c r="H2">
        <v>2589</v>
      </c>
      <c r="I2">
        <v>8.5999999999999993E-2</v>
      </c>
      <c r="J2">
        <v>0.16900000000000001</v>
      </c>
      <c r="K2">
        <v>0.16200000000000001</v>
      </c>
      <c r="L2">
        <v>0.29699999999999999</v>
      </c>
      <c r="M2">
        <v>0.26600000000000001</v>
      </c>
      <c r="N2">
        <v>0.33500000000000002</v>
      </c>
      <c r="O2">
        <v>0.42799999999999999</v>
      </c>
      <c r="P2">
        <v>0.33</v>
      </c>
      <c r="Q2" t="s">
        <v>382</v>
      </c>
      <c r="R2">
        <v>96</v>
      </c>
      <c r="S2">
        <v>0.3</v>
      </c>
      <c r="T2">
        <v>-929.1</v>
      </c>
      <c r="U2">
        <v>385.2</v>
      </c>
      <c r="V2">
        <v>569.5</v>
      </c>
    </row>
    <row r="3" spans="1:22" x14ac:dyDescent="0.45">
      <c r="A3">
        <v>2005</v>
      </c>
      <c r="B3">
        <v>4862</v>
      </c>
      <c r="C3">
        <v>68432</v>
      </c>
      <c r="D3">
        <v>186294</v>
      </c>
      <c r="E3">
        <v>5017</v>
      </c>
      <c r="F3">
        <v>22326</v>
      </c>
      <c r="G3">
        <v>21248</v>
      </c>
      <c r="H3">
        <v>2565</v>
      </c>
      <c r="I3">
        <v>8.2000000000000003E-2</v>
      </c>
      <c r="J3">
        <v>0.16400000000000001</v>
      </c>
      <c r="K3">
        <v>0.154</v>
      </c>
      <c r="L3">
        <v>0.29499999999999998</v>
      </c>
      <c r="M3">
        <v>0.26400000000000001</v>
      </c>
      <c r="N3">
        <v>0.33</v>
      </c>
      <c r="O3">
        <v>0.41899999999999998</v>
      </c>
      <c r="P3">
        <v>0.32600000000000001</v>
      </c>
      <c r="Q3" t="s">
        <v>382</v>
      </c>
      <c r="R3">
        <v>96</v>
      </c>
      <c r="S3">
        <v>0.1</v>
      </c>
      <c r="T3">
        <v>-834.5</v>
      </c>
      <c r="U3">
        <v>349.3</v>
      </c>
      <c r="V3">
        <v>570.20000000000005</v>
      </c>
    </row>
    <row r="4" spans="1:22" x14ac:dyDescent="0.45">
      <c r="A4">
        <v>2006</v>
      </c>
      <c r="B4">
        <v>4858</v>
      </c>
      <c r="C4">
        <v>69333</v>
      </c>
      <c r="D4">
        <v>188071</v>
      </c>
      <c r="E4">
        <v>5386</v>
      </c>
      <c r="F4">
        <v>23599</v>
      </c>
      <c r="G4">
        <v>22491</v>
      </c>
      <c r="H4">
        <v>2767</v>
      </c>
      <c r="I4">
        <v>8.4000000000000005E-2</v>
      </c>
      <c r="J4">
        <v>0.16800000000000001</v>
      </c>
      <c r="K4">
        <v>0.16300000000000001</v>
      </c>
      <c r="L4">
        <v>0.30099999999999999</v>
      </c>
      <c r="M4">
        <v>0.26900000000000002</v>
      </c>
      <c r="N4">
        <v>0.33700000000000002</v>
      </c>
      <c r="O4">
        <v>0.432</v>
      </c>
      <c r="P4">
        <v>0.33200000000000002</v>
      </c>
      <c r="Q4" t="s">
        <v>382</v>
      </c>
      <c r="R4">
        <v>96</v>
      </c>
      <c r="S4">
        <v>-0.3</v>
      </c>
      <c r="T4">
        <v>-935.7</v>
      </c>
      <c r="U4">
        <v>437.3</v>
      </c>
      <c r="V4">
        <v>569.79999999999995</v>
      </c>
    </row>
    <row r="5" spans="1:22" x14ac:dyDescent="0.45">
      <c r="A5">
        <v>2007</v>
      </c>
      <c r="B5">
        <v>4862</v>
      </c>
      <c r="C5">
        <v>70143</v>
      </c>
      <c r="D5">
        <v>188623</v>
      </c>
      <c r="E5">
        <v>4957</v>
      </c>
      <c r="F5">
        <v>23322</v>
      </c>
      <c r="G5">
        <v>22257</v>
      </c>
      <c r="H5">
        <v>2918</v>
      </c>
      <c r="I5">
        <v>8.5000000000000006E-2</v>
      </c>
      <c r="J5">
        <v>0.17100000000000001</v>
      </c>
      <c r="K5">
        <v>0.155</v>
      </c>
      <c r="L5">
        <v>0.30299999999999999</v>
      </c>
      <c r="M5">
        <v>0.26800000000000002</v>
      </c>
      <c r="N5">
        <v>0.33600000000000002</v>
      </c>
      <c r="O5">
        <v>0.42299999999999999</v>
      </c>
      <c r="P5">
        <v>0.33100000000000002</v>
      </c>
      <c r="Q5" t="s">
        <v>382</v>
      </c>
      <c r="R5">
        <v>97</v>
      </c>
      <c r="S5">
        <v>0.9</v>
      </c>
      <c r="T5">
        <v>-846.1</v>
      </c>
      <c r="U5">
        <v>323.7</v>
      </c>
      <c r="V5">
        <v>570.20000000000005</v>
      </c>
    </row>
    <row r="6" spans="1:22" x14ac:dyDescent="0.45">
      <c r="A6">
        <v>2008</v>
      </c>
      <c r="B6">
        <v>4856</v>
      </c>
      <c r="C6">
        <v>69564</v>
      </c>
      <c r="D6">
        <v>187631</v>
      </c>
      <c r="E6">
        <v>4878</v>
      </c>
      <c r="F6">
        <v>22585</v>
      </c>
      <c r="G6">
        <v>21541</v>
      </c>
      <c r="H6">
        <v>2799</v>
      </c>
      <c r="I6">
        <v>8.6999999999999994E-2</v>
      </c>
      <c r="J6">
        <v>0.17499999999999999</v>
      </c>
      <c r="K6">
        <v>0.152</v>
      </c>
      <c r="L6">
        <v>0.3</v>
      </c>
      <c r="M6">
        <v>0.26400000000000001</v>
      </c>
      <c r="N6">
        <v>0.33300000000000002</v>
      </c>
      <c r="O6">
        <v>0.41599999999999998</v>
      </c>
      <c r="P6">
        <v>0.32800000000000001</v>
      </c>
      <c r="Q6" t="s">
        <v>382</v>
      </c>
      <c r="R6">
        <v>96</v>
      </c>
      <c r="S6">
        <v>0</v>
      </c>
      <c r="T6">
        <v>-864</v>
      </c>
      <c r="U6">
        <v>337.9</v>
      </c>
      <c r="V6">
        <v>569.5</v>
      </c>
    </row>
    <row r="7" spans="1:22" x14ac:dyDescent="0.45">
      <c r="A7">
        <v>2009</v>
      </c>
      <c r="B7">
        <v>4860</v>
      </c>
      <c r="C7">
        <v>69035</v>
      </c>
      <c r="D7">
        <v>187079</v>
      </c>
      <c r="E7">
        <v>5042</v>
      </c>
      <c r="F7">
        <v>22419</v>
      </c>
      <c r="G7">
        <v>21364</v>
      </c>
      <c r="H7">
        <v>2970</v>
      </c>
      <c r="I7">
        <v>8.8999999999999996E-2</v>
      </c>
      <c r="J7">
        <v>0.18</v>
      </c>
      <c r="K7">
        <v>0.155</v>
      </c>
      <c r="L7">
        <v>0.29899999999999999</v>
      </c>
      <c r="M7">
        <v>0.26200000000000001</v>
      </c>
      <c r="N7">
        <v>0.33300000000000002</v>
      </c>
      <c r="O7">
        <v>0.41799999999999998</v>
      </c>
      <c r="P7">
        <v>0.32900000000000001</v>
      </c>
      <c r="Q7" t="s">
        <v>382</v>
      </c>
      <c r="R7">
        <v>96</v>
      </c>
      <c r="S7">
        <v>1.9</v>
      </c>
      <c r="T7">
        <v>-871.1</v>
      </c>
      <c r="U7">
        <v>386.8</v>
      </c>
      <c r="V7">
        <v>570</v>
      </c>
    </row>
    <row r="8" spans="1:22" x14ac:dyDescent="0.45">
      <c r="A8">
        <v>2010</v>
      </c>
      <c r="B8">
        <v>4860</v>
      </c>
      <c r="C8">
        <v>68923</v>
      </c>
      <c r="D8">
        <v>185553</v>
      </c>
      <c r="E8">
        <v>4613</v>
      </c>
      <c r="F8">
        <v>21308</v>
      </c>
      <c r="G8">
        <v>20288</v>
      </c>
      <c r="H8">
        <v>2959</v>
      </c>
      <c r="I8">
        <v>8.5000000000000006E-2</v>
      </c>
      <c r="J8">
        <v>0.185</v>
      </c>
      <c r="K8">
        <v>0.14499999999999999</v>
      </c>
      <c r="L8">
        <v>0.29699999999999999</v>
      </c>
      <c r="M8">
        <v>0.25700000000000001</v>
      </c>
      <c r="N8">
        <v>0.32500000000000001</v>
      </c>
      <c r="O8">
        <v>0.40300000000000002</v>
      </c>
      <c r="P8">
        <v>0.32100000000000001</v>
      </c>
      <c r="Q8" t="s">
        <v>382</v>
      </c>
      <c r="R8">
        <v>96</v>
      </c>
      <c r="S8">
        <v>-0.7</v>
      </c>
      <c r="T8">
        <v>-845.2</v>
      </c>
      <c r="U8">
        <v>299.5</v>
      </c>
      <c r="V8">
        <v>570</v>
      </c>
    </row>
    <row r="9" spans="1:22" x14ac:dyDescent="0.45">
      <c r="A9">
        <v>2011</v>
      </c>
      <c r="B9">
        <v>4858</v>
      </c>
      <c r="C9">
        <v>68729</v>
      </c>
      <c r="D9">
        <v>185245</v>
      </c>
      <c r="E9">
        <v>4552</v>
      </c>
      <c r="F9">
        <v>20808</v>
      </c>
      <c r="G9">
        <v>19804</v>
      </c>
      <c r="H9">
        <v>3279</v>
      </c>
      <c r="I9">
        <v>8.1000000000000003E-2</v>
      </c>
      <c r="J9">
        <v>0.186</v>
      </c>
      <c r="K9">
        <v>0.14399999999999999</v>
      </c>
      <c r="L9">
        <v>0.29499999999999998</v>
      </c>
      <c r="M9">
        <v>0.255</v>
      </c>
      <c r="N9">
        <v>0.32100000000000001</v>
      </c>
      <c r="O9">
        <v>0.39900000000000002</v>
      </c>
      <c r="P9">
        <v>0.316</v>
      </c>
      <c r="Q9" t="s">
        <v>382</v>
      </c>
      <c r="R9">
        <v>96</v>
      </c>
      <c r="S9">
        <v>1.1000000000000001</v>
      </c>
      <c r="T9">
        <v>-759.8</v>
      </c>
      <c r="U9">
        <v>278.60000000000002</v>
      </c>
      <c r="V9">
        <v>569.79999999999995</v>
      </c>
    </row>
    <row r="10" spans="1:22" x14ac:dyDescent="0.45">
      <c r="A10">
        <v>2012</v>
      </c>
      <c r="B10">
        <v>4860</v>
      </c>
      <c r="C10">
        <v>69521</v>
      </c>
      <c r="D10">
        <v>184179</v>
      </c>
      <c r="E10">
        <v>4934</v>
      </c>
      <c r="F10">
        <v>21017</v>
      </c>
      <c r="G10">
        <v>19998</v>
      </c>
      <c r="H10">
        <v>3229</v>
      </c>
      <c r="I10">
        <v>0.08</v>
      </c>
      <c r="J10">
        <v>0.19800000000000001</v>
      </c>
      <c r="K10">
        <v>0.151</v>
      </c>
      <c r="L10">
        <v>0.29699999999999999</v>
      </c>
      <c r="M10">
        <v>0.255</v>
      </c>
      <c r="N10">
        <v>0.31900000000000001</v>
      </c>
      <c r="O10">
        <v>0.40500000000000003</v>
      </c>
      <c r="P10">
        <v>0.315</v>
      </c>
      <c r="Q10" t="s">
        <v>382</v>
      </c>
      <c r="R10">
        <v>96</v>
      </c>
      <c r="S10">
        <v>1</v>
      </c>
      <c r="T10">
        <v>-814.7</v>
      </c>
      <c r="U10">
        <v>370.4</v>
      </c>
      <c r="V10">
        <v>570</v>
      </c>
    </row>
    <row r="11" spans="1:22" x14ac:dyDescent="0.45">
      <c r="A11">
        <v>2013</v>
      </c>
      <c r="B11">
        <v>4862</v>
      </c>
      <c r="C11">
        <v>69267</v>
      </c>
      <c r="D11">
        <v>184872</v>
      </c>
      <c r="E11">
        <v>4661</v>
      </c>
      <c r="F11">
        <v>20255</v>
      </c>
      <c r="G11">
        <v>19271</v>
      </c>
      <c r="H11">
        <v>2693</v>
      </c>
      <c r="I11">
        <v>7.9000000000000001E-2</v>
      </c>
      <c r="J11">
        <v>0.19900000000000001</v>
      </c>
      <c r="K11">
        <v>0.14299999999999999</v>
      </c>
      <c r="L11">
        <v>0.29699999999999999</v>
      </c>
      <c r="M11">
        <v>0.253</v>
      </c>
      <c r="N11">
        <v>0.318</v>
      </c>
      <c r="O11">
        <v>0.39600000000000002</v>
      </c>
      <c r="P11">
        <v>0.314</v>
      </c>
      <c r="Q11" t="s">
        <v>382</v>
      </c>
      <c r="R11">
        <v>96</v>
      </c>
      <c r="S11">
        <v>-1</v>
      </c>
      <c r="T11">
        <v>-747.3</v>
      </c>
      <c r="U11">
        <v>268.89999999999998</v>
      </c>
      <c r="V11">
        <v>570.20000000000005</v>
      </c>
    </row>
    <row r="12" spans="1:22" x14ac:dyDescent="0.45">
      <c r="A12">
        <v>2014</v>
      </c>
      <c r="B12">
        <v>4860</v>
      </c>
      <c r="C12">
        <v>69565</v>
      </c>
      <c r="D12">
        <v>183928</v>
      </c>
      <c r="E12">
        <v>4186</v>
      </c>
      <c r="F12">
        <v>19761</v>
      </c>
      <c r="G12">
        <v>18745</v>
      </c>
      <c r="H12">
        <v>2764</v>
      </c>
      <c r="I12">
        <v>7.5999999999999998E-2</v>
      </c>
      <c r="J12">
        <v>0.20399999999999999</v>
      </c>
      <c r="K12">
        <v>0.13500000000000001</v>
      </c>
      <c r="L12">
        <v>0.29899999999999999</v>
      </c>
      <c r="M12">
        <v>0.251</v>
      </c>
      <c r="N12">
        <v>0.314</v>
      </c>
      <c r="O12">
        <v>0.38600000000000001</v>
      </c>
      <c r="P12">
        <v>0.31</v>
      </c>
      <c r="Q12" t="s">
        <v>382</v>
      </c>
      <c r="R12">
        <v>96</v>
      </c>
      <c r="S12">
        <v>0.4</v>
      </c>
      <c r="T12">
        <v>-759.5</v>
      </c>
      <c r="U12">
        <v>277.7</v>
      </c>
      <c r="V12">
        <v>570</v>
      </c>
    </row>
    <row r="13" spans="1:22" x14ac:dyDescent="0.45">
      <c r="A13">
        <v>2015</v>
      </c>
      <c r="B13">
        <v>4858</v>
      </c>
      <c r="C13">
        <v>70535</v>
      </c>
      <c r="D13">
        <v>183627</v>
      </c>
      <c r="E13">
        <v>4909</v>
      </c>
      <c r="F13">
        <v>20647</v>
      </c>
      <c r="G13">
        <v>19650</v>
      </c>
      <c r="H13">
        <v>2505</v>
      </c>
      <c r="I13">
        <v>7.6999999999999999E-2</v>
      </c>
      <c r="J13">
        <v>0.20399999999999999</v>
      </c>
      <c r="K13">
        <v>0.15</v>
      </c>
      <c r="L13">
        <v>0.29899999999999999</v>
      </c>
      <c r="M13">
        <v>0.254</v>
      </c>
      <c r="N13">
        <v>0.317</v>
      </c>
      <c r="O13">
        <v>0.40500000000000003</v>
      </c>
      <c r="P13">
        <v>0.313</v>
      </c>
      <c r="Q13" t="s">
        <v>382</v>
      </c>
      <c r="R13">
        <v>97</v>
      </c>
      <c r="S13">
        <v>-0.7</v>
      </c>
      <c r="T13">
        <v>-751.2</v>
      </c>
      <c r="U13">
        <v>282.7</v>
      </c>
      <c r="V13">
        <v>569.79999999999995</v>
      </c>
    </row>
    <row r="14" spans="1:22" x14ac:dyDescent="0.45">
      <c r="A14">
        <v>2016</v>
      </c>
      <c r="B14">
        <v>4856</v>
      </c>
      <c r="C14">
        <v>70449</v>
      </c>
      <c r="D14">
        <v>184577</v>
      </c>
      <c r="E14">
        <v>5610</v>
      </c>
      <c r="F14">
        <v>21744</v>
      </c>
      <c r="G14">
        <v>20746</v>
      </c>
      <c r="H14">
        <v>2537</v>
      </c>
      <c r="I14">
        <v>8.2000000000000003E-2</v>
      </c>
      <c r="J14">
        <v>0.21099999999999999</v>
      </c>
      <c r="K14">
        <v>0.16200000000000001</v>
      </c>
      <c r="L14">
        <v>0.3</v>
      </c>
      <c r="M14">
        <v>0.255</v>
      </c>
      <c r="N14">
        <v>0.32200000000000001</v>
      </c>
      <c r="O14">
        <v>0.41699999999999998</v>
      </c>
      <c r="P14">
        <v>0.318</v>
      </c>
      <c r="Q14" t="s">
        <v>382</v>
      </c>
      <c r="R14">
        <v>97</v>
      </c>
      <c r="S14">
        <v>-0.7</v>
      </c>
      <c r="T14">
        <v>-771.2</v>
      </c>
      <c r="U14">
        <v>282.7</v>
      </c>
      <c r="V14">
        <v>569.5</v>
      </c>
    </row>
    <row r="15" spans="1:22" x14ac:dyDescent="0.45">
      <c r="A15">
        <v>2017</v>
      </c>
      <c r="B15">
        <v>4860</v>
      </c>
      <c r="C15">
        <v>70745</v>
      </c>
      <c r="D15">
        <v>185295</v>
      </c>
      <c r="E15">
        <v>6105</v>
      </c>
      <c r="F15">
        <v>22582</v>
      </c>
      <c r="G15">
        <v>21558</v>
      </c>
      <c r="H15">
        <v>2527</v>
      </c>
      <c r="I15">
        <v>8.5000000000000006E-2</v>
      </c>
      <c r="J15">
        <v>0.216</v>
      </c>
      <c r="K15">
        <v>0.17100000000000001</v>
      </c>
      <c r="L15">
        <v>0.3</v>
      </c>
      <c r="M15">
        <v>0.255</v>
      </c>
      <c r="N15">
        <v>0.32400000000000001</v>
      </c>
      <c r="O15">
        <v>0.42599999999999999</v>
      </c>
      <c r="P15">
        <v>0.32100000000000001</v>
      </c>
      <c r="Q15" t="s">
        <v>382</v>
      </c>
      <c r="R15">
        <v>96</v>
      </c>
      <c r="S15">
        <v>-5.5</v>
      </c>
      <c r="T15">
        <v>-857.7</v>
      </c>
      <c r="U15">
        <v>340.5</v>
      </c>
      <c r="V15">
        <v>570</v>
      </c>
    </row>
    <row r="16" spans="1:22" x14ac:dyDescent="0.45">
      <c r="A16">
        <v>2018</v>
      </c>
      <c r="B16">
        <v>4862</v>
      </c>
      <c r="C16">
        <v>71590</v>
      </c>
      <c r="D16">
        <v>185139</v>
      </c>
      <c r="E16">
        <v>5585</v>
      </c>
      <c r="F16">
        <v>21630</v>
      </c>
      <c r="G16">
        <v>20606</v>
      </c>
      <c r="H16">
        <v>2474</v>
      </c>
      <c r="I16">
        <v>8.5000000000000006E-2</v>
      </c>
      <c r="J16">
        <v>0.223</v>
      </c>
      <c r="K16">
        <v>0.161</v>
      </c>
      <c r="L16">
        <v>0.29599999999999999</v>
      </c>
      <c r="M16">
        <v>0.248</v>
      </c>
      <c r="N16">
        <v>0.318</v>
      </c>
      <c r="O16">
        <v>0.40899999999999997</v>
      </c>
      <c r="P16">
        <v>0.315</v>
      </c>
      <c r="Q16" t="s">
        <v>382</v>
      </c>
      <c r="R16">
        <v>97</v>
      </c>
      <c r="S16">
        <v>-2.1</v>
      </c>
      <c r="T16">
        <v>-784.5</v>
      </c>
      <c r="U16">
        <v>322.5</v>
      </c>
      <c r="V16">
        <v>570.20000000000005</v>
      </c>
    </row>
    <row r="17" spans="1:22" x14ac:dyDescent="0.45">
      <c r="A17">
        <v>2019</v>
      </c>
      <c r="B17">
        <v>4858</v>
      </c>
      <c r="C17">
        <v>71684</v>
      </c>
      <c r="D17">
        <v>186516</v>
      </c>
      <c r="E17">
        <v>6776</v>
      </c>
      <c r="F17">
        <v>23467</v>
      </c>
      <c r="G17">
        <v>22471</v>
      </c>
      <c r="H17">
        <v>2280</v>
      </c>
      <c r="I17">
        <v>8.5000000000000006E-2</v>
      </c>
      <c r="J17">
        <v>0.23</v>
      </c>
      <c r="K17">
        <v>0.183</v>
      </c>
      <c r="L17">
        <v>0.29799999999999999</v>
      </c>
      <c r="M17">
        <v>0.252</v>
      </c>
      <c r="N17">
        <v>0.32300000000000001</v>
      </c>
      <c r="O17">
        <v>0.435</v>
      </c>
      <c r="P17">
        <v>0.32</v>
      </c>
      <c r="Q17" t="s">
        <v>382</v>
      </c>
      <c r="R17">
        <v>97</v>
      </c>
      <c r="S17">
        <v>-6.9</v>
      </c>
      <c r="T17">
        <v>-824.7</v>
      </c>
      <c r="U17">
        <v>334.8</v>
      </c>
      <c r="V17">
        <v>569.79999999999995</v>
      </c>
    </row>
    <row r="18" spans="1:22" x14ac:dyDescent="0.45">
      <c r="A18">
        <v>2020</v>
      </c>
      <c r="B18">
        <v>1796</v>
      </c>
      <c r="C18">
        <v>26721</v>
      </c>
      <c r="D18">
        <v>66506</v>
      </c>
      <c r="E18">
        <v>2304</v>
      </c>
      <c r="F18">
        <v>8344</v>
      </c>
      <c r="G18">
        <v>7978</v>
      </c>
      <c r="H18">
        <v>885</v>
      </c>
      <c r="I18">
        <v>9.1999999999999998E-2</v>
      </c>
      <c r="J18">
        <v>0.23400000000000001</v>
      </c>
      <c r="K18">
        <v>0.17299999999999999</v>
      </c>
      <c r="L18">
        <v>0.29199999999999998</v>
      </c>
      <c r="M18">
        <v>0.245</v>
      </c>
      <c r="N18">
        <v>0.32200000000000001</v>
      </c>
      <c r="O18">
        <v>0.41799999999999998</v>
      </c>
      <c r="P18">
        <v>0.32</v>
      </c>
      <c r="Q18" t="s">
        <v>382</v>
      </c>
      <c r="R18">
        <v>100</v>
      </c>
      <c r="S18">
        <v>-6.1</v>
      </c>
      <c r="T18">
        <v>-12.1</v>
      </c>
      <c r="U18">
        <v>-214.1</v>
      </c>
      <c r="V18">
        <v>210.6</v>
      </c>
    </row>
    <row r="19" spans="1:22" x14ac:dyDescent="0.45">
      <c r="A19">
        <v>2021</v>
      </c>
      <c r="B19">
        <v>4858</v>
      </c>
      <c r="C19">
        <v>71621</v>
      </c>
      <c r="D19">
        <v>181817</v>
      </c>
      <c r="E19">
        <v>5944</v>
      </c>
      <c r="F19">
        <v>22010</v>
      </c>
      <c r="G19">
        <v>20993</v>
      </c>
      <c r="H19">
        <v>2213</v>
      </c>
      <c r="I19">
        <v>8.6999999999999994E-2</v>
      </c>
      <c r="J19">
        <v>0.23200000000000001</v>
      </c>
      <c r="K19">
        <v>0.16700000000000001</v>
      </c>
      <c r="L19">
        <v>0.29199999999999998</v>
      </c>
      <c r="M19">
        <v>0.24399999999999999</v>
      </c>
      <c r="N19">
        <v>0.317</v>
      </c>
      <c r="O19">
        <v>0.41099999999999998</v>
      </c>
      <c r="P19">
        <v>0.314</v>
      </c>
      <c r="Q19" t="s">
        <v>382</v>
      </c>
      <c r="R19">
        <v>97</v>
      </c>
      <c r="S19">
        <v>-1.5</v>
      </c>
      <c r="T19">
        <v>-782.1</v>
      </c>
      <c r="U19">
        <v>286.8</v>
      </c>
      <c r="V19">
        <v>569.79999999999995</v>
      </c>
    </row>
    <row r="20" spans="1:22" x14ac:dyDescent="0.45">
      <c r="A20">
        <v>2022</v>
      </c>
      <c r="B20">
        <v>4860</v>
      </c>
      <c r="C20">
        <v>70911</v>
      </c>
      <c r="D20">
        <v>182052</v>
      </c>
      <c r="E20">
        <v>5215</v>
      </c>
      <c r="F20">
        <v>20817</v>
      </c>
      <c r="G20">
        <v>19888</v>
      </c>
      <c r="H20">
        <v>2486</v>
      </c>
      <c r="I20">
        <v>8.2000000000000003E-2</v>
      </c>
      <c r="J20">
        <v>0.224</v>
      </c>
      <c r="K20">
        <v>0.152</v>
      </c>
      <c r="L20">
        <v>0.28999999999999998</v>
      </c>
      <c r="M20">
        <v>0.24299999999999999</v>
      </c>
      <c r="N20">
        <v>0.312</v>
      </c>
      <c r="O20">
        <v>0.39500000000000002</v>
      </c>
      <c r="P20">
        <v>0.31</v>
      </c>
      <c r="Q20" t="s">
        <v>382</v>
      </c>
      <c r="R20">
        <v>100</v>
      </c>
      <c r="S20">
        <v>-3.4</v>
      </c>
      <c r="T20">
        <v>35.9</v>
      </c>
      <c r="U20">
        <v>-593.70000000000005</v>
      </c>
      <c r="V20">
        <v>570</v>
      </c>
    </row>
    <row r="21" spans="1:22" x14ac:dyDescent="0.45">
      <c r="A21">
        <v>2023</v>
      </c>
      <c r="B21">
        <v>4860</v>
      </c>
      <c r="C21">
        <v>71144</v>
      </c>
      <c r="D21">
        <v>184104</v>
      </c>
      <c r="E21">
        <v>5868</v>
      </c>
      <c r="F21">
        <v>22432</v>
      </c>
      <c r="G21">
        <v>21512</v>
      </c>
      <c r="H21">
        <v>3503</v>
      </c>
      <c r="I21">
        <v>8.5999999999999993E-2</v>
      </c>
      <c r="J21">
        <v>0.22700000000000001</v>
      </c>
      <c r="K21">
        <v>0.16600000000000001</v>
      </c>
      <c r="L21">
        <v>0.29699999999999999</v>
      </c>
      <c r="M21">
        <v>0.248</v>
      </c>
      <c r="N21">
        <v>0.32</v>
      </c>
      <c r="O21">
        <v>0.41399999999999998</v>
      </c>
      <c r="P21">
        <v>0.318</v>
      </c>
      <c r="Q21" t="s">
        <v>382</v>
      </c>
      <c r="R21">
        <v>100</v>
      </c>
      <c r="S21">
        <v>4.3</v>
      </c>
      <c r="T21">
        <v>45.4</v>
      </c>
      <c r="U21">
        <v>-598.79999999999995</v>
      </c>
      <c r="V21">
        <v>570</v>
      </c>
    </row>
    <row r="22" spans="1:22" x14ac:dyDescent="0.45">
      <c r="A22">
        <v>2024</v>
      </c>
      <c r="B22">
        <v>660</v>
      </c>
      <c r="C22">
        <v>9694</v>
      </c>
      <c r="D22">
        <v>25027</v>
      </c>
      <c r="E22">
        <v>653</v>
      </c>
      <c r="F22">
        <v>2935</v>
      </c>
      <c r="G22">
        <v>2766</v>
      </c>
      <c r="H22">
        <v>481</v>
      </c>
      <c r="I22">
        <v>0.09</v>
      </c>
      <c r="J22">
        <v>0.22500000000000001</v>
      </c>
      <c r="K22">
        <v>0.14299999999999999</v>
      </c>
      <c r="L22">
        <v>0.29099999999999998</v>
      </c>
      <c r="M22">
        <v>0.24</v>
      </c>
      <c r="N22">
        <v>0.315</v>
      </c>
      <c r="O22">
        <v>0.38300000000000001</v>
      </c>
      <c r="P22">
        <v>0.314</v>
      </c>
      <c r="Q22" t="s">
        <v>382</v>
      </c>
      <c r="R22">
        <v>100</v>
      </c>
      <c r="S22">
        <v>-0.6</v>
      </c>
      <c r="T22">
        <v>5.4</v>
      </c>
      <c r="U22">
        <v>-80</v>
      </c>
      <c r="V22">
        <v>77.400000000000006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35568-41DC-48E3-A337-AFC8D565F452}">
  <dimension ref="A1:V187"/>
  <sheetViews>
    <sheetView topLeftCell="A157" workbookViewId="0"/>
    <sheetView workbookViewId="1"/>
  </sheetViews>
  <sheetFormatPr defaultRowHeight="14.25" x14ac:dyDescent="0.45"/>
  <cols>
    <col min="1" max="1" width="23.9296875" bestFit="1" customWidth="1"/>
    <col min="2" max="2" width="7.265625" bestFit="1" customWidth="1"/>
    <col min="3" max="3" width="4.19921875" bestFit="1" customWidth="1"/>
    <col min="4" max="4" width="5.06640625" bestFit="1" customWidth="1"/>
    <col min="5" max="5" width="5.33203125" bestFit="1" customWidth="1"/>
    <col min="6" max="6" width="4.06640625" bestFit="1" customWidth="1"/>
    <col min="7" max="7" width="5.6640625" bestFit="1" customWidth="1"/>
    <col min="8" max="8" width="5.06640625" bestFit="1" customWidth="1"/>
    <col min="9" max="9" width="6.53125" bestFit="1" customWidth="1"/>
    <col min="10" max="10" width="5.73046875" bestFit="1" customWidth="1"/>
    <col min="11" max="11" width="5.796875" bestFit="1" customWidth="1"/>
    <col min="12" max="12" width="7.73046875" bestFit="1" customWidth="1"/>
    <col min="13" max="14" width="6.33203125" bestFit="1" customWidth="1"/>
    <col min="15" max="15" width="6.1328125" bestFit="1" customWidth="1"/>
    <col min="16" max="16" width="7.6640625" bestFit="1" customWidth="1"/>
    <col min="17" max="17" width="8.53125" bestFit="1" customWidth="1"/>
    <col min="18" max="18" width="7.59765625" bestFit="1" customWidth="1"/>
    <col min="19" max="19" width="6" bestFit="1" customWidth="1"/>
    <col min="20" max="20" width="5.3984375" bestFit="1" customWidth="1"/>
    <col min="21" max="21" width="5.73046875" bestFit="1" customWidth="1"/>
    <col min="22" max="22" width="6.73046875" bestFit="1" customWidth="1"/>
  </cols>
  <sheetData>
    <row r="1" spans="1:22" x14ac:dyDescent="0.45">
      <c r="A1" t="s">
        <v>0</v>
      </c>
      <c r="B1" t="s">
        <v>1</v>
      </c>
      <c r="C1" t="s">
        <v>355</v>
      </c>
      <c r="D1" t="s">
        <v>2</v>
      </c>
      <c r="E1" t="s">
        <v>383</v>
      </c>
      <c r="F1" t="s">
        <v>384</v>
      </c>
      <c r="G1" t="s">
        <v>385</v>
      </c>
      <c r="H1" t="s">
        <v>386</v>
      </c>
      <c r="I1" t="s">
        <v>257</v>
      </c>
      <c r="J1" t="s">
        <v>256</v>
      </c>
      <c r="K1" t="s">
        <v>387</v>
      </c>
      <c r="L1" t="s">
        <v>235</v>
      </c>
      <c r="M1" t="s">
        <v>11</v>
      </c>
      <c r="N1" t="s">
        <v>388</v>
      </c>
      <c r="O1" t="s">
        <v>13</v>
      </c>
      <c r="P1" t="s">
        <v>15</v>
      </c>
      <c r="Q1" t="s">
        <v>16</v>
      </c>
      <c r="R1" t="s">
        <v>389</v>
      </c>
      <c r="S1" t="s">
        <v>390</v>
      </c>
      <c r="T1" t="s">
        <v>391</v>
      </c>
      <c r="U1" t="s">
        <v>392</v>
      </c>
      <c r="V1" t="s">
        <v>360</v>
      </c>
    </row>
    <row r="2" spans="1:22" x14ac:dyDescent="0.45">
      <c r="A2" t="s">
        <v>68</v>
      </c>
      <c r="B2" t="s">
        <v>28</v>
      </c>
      <c r="C2">
        <v>24</v>
      </c>
      <c r="D2">
        <v>113</v>
      </c>
      <c r="E2">
        <v>6</v>
      </c>
      <c r="F2">
        <v>24</v>
      </c>
      <c r="G2">
        <v>19</v>
      </c>
      <c r="H2">
        <v>5</v>
      </c>
      <c r="I2">
        <v>0.17699999999999999</v>
      </c>
      <c r="J2">
        <v>0.124</v>
      </c>
      <c r="K2">
        <v>0.28000000000000003</v>
      </c>
      <c r="L2">
        <v>0.37</v>
      </c>
      <c r="M2">
        <v>0.35499999999999998</v>
      </c>
      <c r="N2">
        <v>0.46899999999999997</v>
      </c>
      <c r="O2">
        <v>0.63400000000000001</v>
      </c>
      <c r="P2">
        <v>0.47799999999999998</v>
      </c>
      <c r="Q2">
        <v>0.436</v>
      </c>
      <c r="R2">
        <v>204</v>
      </c>
      <c r="S2">
        <v>0.6</v>
      </c>
      <c r="T2">
        <v>14.9</v>
      </c>
      <c r="U2">
        <v>0.2</v>
      </c>
      <c r="V2">
        <v>2</v>
      </c>
    </row>
    <row r="3" spans="1:22" x14ac:dyDescent="0.45">
      <c r="A3" t="s">
        <v>21</v>
      </c>
      <c r="B3" t="s">
        <v>22</v>
      </c>
      <c r="C3">
        <v>22</v>
      </c>
      <c r="D3">
        <v>103</v>
      </c>
      <c r="E3">
        <v>5</v>
      </c>
      <c r="F3">
        <v>14</v>
      </c>
      <c r="G3">
        <v>20</v>
      </c>
      <c r="H3">
        <v>1</v>
      </c>
      <c r="I3">
        <v>0.184</v>
      </c>
      <c r="J3">
        <v>0.11700000000000001</v>
      </c>
      <c r="K3">
        <v>0.24099999999999999</v>
      </c>
      <c r="L3">
        <v>0.34300000000000003</v>
      </c>
      <c r="M3">
        <v>0.33700000000000002</v>
      </c>
      <c r="N3">
        <v>0.45600000000000002</v>
      </c>
      <c r="O3">
        <v>0.57799999999999996</v>
      </c>
      <c r="P3">
        <v>0.45200000000000001</v>
      </c>
      <c r="Q3">
        <v>0.46500000000000002</v>
      </c>
      <c r="R3">
        <v>203</v>
      </c>
      <c r="S3">
        <v>-0.7</v>
      </c>
      <c r="T3">
        <v>11.2</v>
      </c>
      <c r="U3">
        <v>1.4</v>
      </c>
      <c r="V3">
        <v>1.6</v>
      </c>
    </row>
    <row r="4" spans="1:22" x14ac:dyDescent="0.45">
      <c r="A4" t="s">
        <v>131</v>
      </c>
      <c r="B4" t="s">
        <v>49</v>
      </c>
      <c r="C4">
        <v>23</v>
      </c>
      <c r="D4">
        <v>105</v>
      </c>
      <c r="E4">
        <v>5</v>
      </c>
      <c r="F4">
        <v>16</v>
      </c>
      <c r="G4">
        <v>7</v>
      </c>
      <c r="H4">
        <v>3</v>
      </c>
      <c r="I4">
        <v>9.5000000000000001E-2</v>
      </c>
      <c r="J4">
        <v>0.152</v>
      </c>
      <c r="K4">
        <v>0.245</v>
      </c>
      <c r="L4">
        <v>0.38400000000000001</v>
      </c>
      <c r="M4">
        <v>0.35099999999999998</v>
      </c>
      <c r="N4">
        <v>0.41899999999999998</v>
      </c>
      <c r="O4">
        <v>0.59599999999999997</v>
      </c>
      <c r="P4">
        <v>0.44400000000000001</v>
      </c>
      <c r="Q4">
        <v>0.38100000000000001</v>
      </c>
      <c r="R4">
        <v>196</v>
      </c>
      <c r="S4">
        <v>-0.3</v>
      </c>
      <c r="T4">
        <v>11</v>
      </c>
      <c r="U4">
        <v>0.9</v>
      </c>
      <c r="V4">
        <v>1.6</v>
      </c>
    </row>
    <row r="5" spans="1:22" x14ac:dyDescent="0.45">
      <c r="A5" t="s">
        <v>27</v>
      </c>
      <c r="B5" t="s">
        <v>28</v>
      </c>
      <c r="C5">
        <v>24</v>
      </c>
      <c r="D5">
        <v>110</v>
      </c>
      <c r="E5">
        <v>5</v>
      </c>
      <c r="F5">
        <v>19</v>
      </c>
      <c r="G5">
        <v>13</v>
      </c>
      <c r="H5">
        <v>5</v>
      </c>
      <c r="I5">
        <v>0.109</v>
      </c>
      <c r="J5">
        <v>0.182</v>
      </c>
      <c r="K5">
        <v>0.29499999999999998</v>
      </c>
      <c r="L5">
        <v>0.41699999999999998</v>
      </c>
      <c r="M5">
        <v>0.36799999999999999</v>
      </c>
      <c r="N5">
        <v>0.43099999999999999</v>
      </c>
      <c r="O5">
        <v>0.66300000000000003</v>
      </c>
      <c r="P5">
        <v>0.46700000000000003</v>
      </c>
      <c r="Q5">
        <v>0.47699999999999998</v>
      </c>
      <c r="R5">
        <v>197</v>
      </c>
      <c r="S5">
        <v>0.4</v>
      </c>
      <c r="T5">
        <v>13.4</v>
      </c>
      <c r="U5">
        <v>-2.6</v>
      </c>
      <c r="V5">
        <v>1.5</v>
      </c>
    </row>
    <row r="6" spans="1:22" x14ac:dyDescent="0.45">
      <c r="A6" t="s">
        <v>19</v>
      </c>
      <c r="B6" t="s">
        <v>20</v>
      </c>
      <c r="C6">
        <v>22</v>
      </c>
      <c r="D6">
        <v>97</v>
      </c>
      <c r="E6">
        <v>4</v>
      </c>
      <c r="F6">
        <v>20</v>
      </c>
      <c r="G6">
        <v>8</v>
      </c>
      <c r="H6">
        <v>4</v>
      </c>
      <c r="I6">
        <v>6.2E-2</v>
      </c>
      <c r="J6">
        <v>0.20599999999999999</v>
      </c>
      <c r="K6">
        <v>0.27800000000000002</v>
      </c>
      <c r="L6">
        <v>0.34799999999999998</v>
      </c>
      <c r="M6">
        <v>0.3</v>
      </c>
      <c r="N6">
        <v>0.35099999999999998</v>
      </c>
      <c r="O6">
        <v>0.57799999999999996</v>
      </c>
      <c r="P6">
        <v>0.40200000000000002</v>
      </c>
      <c r="Q6">
        <v>0.45400000000000001</v>
      </c>
      <c r="R6">
        <v>162</v>
      </c>
      <c r="S6">
        <v>0.4</v>
      </c>
      <c r="T6">
        <v>7.2</v>
      </c>
      <c r="U6">
        <v>3.2</v>
      </c>
      <c r="V6">
        <v>1.4</v>
      </c>
    </row>
    <row r="7" spans="1:22" x14ac:dyDescent="0.45">
      <c r="A7" t="s">
        <v>33</v>
      </c>
      <c r="B7" t="s">
        <v>18</v>
      </c>
      <c r="C7">
        <v>20</v>
      </c>
      <c r="D7">
        <v>80</v>
      </c>
      <c r="E7">
        <v>5</v>
      </c>
      <c r="F7">
        <v>14</v>
      </c>
      <c r="G7">
        <v>18</v>
      </c>
      <c r="H7">
        <v>3</v>
      </c>
      <c r="I7">
        <v>6.3E-2</v>
      </c>
      <c r="J7">
        <v>0.2</v>
      </c>
      <c r="K7">
        <v>0.30599999999999999</v>
      </c>
      <c r="L7">
        <v>0.373</v>
      </c>
      <c r="M7">
        <v>0.33300000000000002</v>
      </c>
      <c r="N7">
        <v>0.39200000000000002</v>
      </c>
      <c r="O7">
        <v>0.63900000000000001</v>
      </c>
      <c r="P7">
        <v>0.44600000000000001</v>
      </c>
      <c r="Q7">
        <v>0.39700000000000002</v>
      </c>
      <c r="R7">
        <v>200</v>
      </c>
      <c r="S7">
        <v>0.8</v>
      </c>
      <c r="T7">
        <v>9.8000000000000007</v>
      </c>
      <c r="U7">
        <v>0.8</v>
      </c>
      <c r="V7">
        <v>1.3</v>
      </c>
    </row>
    <row r="8" spans="1:22" x14ac:dyDescent="0.45">
      <c r="A8" t="s">
        <v>111</v>
      </c>
      <c r="B8" t="s">
        <v>20</v>
      </c>
      <c r="C8">
        <v>21</v>
      </c>
      <c r="D8">
        <v>86</v>
      </c>
      <c r="E8">
        <v>6</v>
      </c>
      <c r="F8">
        <v>11</v>
      </c>
      <c r="G8">
        <v>22</v>
      </c>
      <c r="H8">
        <v>0</v>
      </c>
      <c r="I8">
        <v>8.1000000000000003E-2</v>
      </c>
      <c r="J8">
        <v>0.151</v>
      </c>
      <c r="K8">
        <v>0.25600000000000001</v>
      </c>
      <c r="L8">
        <v>0.33900000000000002</v>
      </c>
      <c r="M8">
        <v>0.33300000000000002</v>
      </c>
      <c r="N8">
        <v>0.39500000000000002</v>
      </c>
      <c r="O8">
        <v>0.59</v>
      </c>
      <c r="P8">
        <v>0.42799999999999999</v>
      </c>
      <c r="Q8">
        <v>0.436</v>
      </c>
      <c r="R8">
        <v>180</v>
      </c>
      <c r="S8">
        <v>-1</v>
      </c>
      <c r="T8">
        <v>6.7</v>
      </c>
      <c r="U8">
        <v>2.4</v>
      </c>
      <c r="V8">
        <v>1.2</v>
      </c>
    </row>
    <row r="9" spans="1:22" x14ac:dyDescent="0.45">
      <c r="A9" t="s">
        <v>184</v>
      </c>
      <c r="B9" t="s">
        <v>46</v>
      </c>
      <c r="C9">
        <v>23</v>
      </c>
      <c r="D9">
        <v>106</v>
      </c>
      <c r="E9">
        <v>4</v>
      </c>
      <c r="F9">
        <v>18</v>
      </c>
      <c r="G9">
        <v>18</v>
      </c>
      <c r="H9">
        <v>1</v>
      </c>
      <c r="I9">
        <v>8.5000000000000006E-2</v>
      </c>
      <c r="J9">
        <v>0.104</v>
      </c>
      <c r="K9">
        <v>0.186</v>
      </c>
      <c r="L9">
        <v>0.28000000000000003</v>
      </c>
      <c r="M9">
        <v>0.27800000000000002</v>
      </c>
      <c r="N9">
        <v>0.34</v>
      </c>
      <c r="O9">
        <v>0.46400000000000002</v>
      </c>
      <c r="P9">
        <v>0.35599999999999998</v>
      </c>
      <c r="Q9">
        <v>0.39900000000000002</v>
      </c>
      <c r="R9">
        <v>132</v>
      </c>
      <c r="S9">
        <v>0.4</v>
      </c>
      <c r="T9">
        <v>4.2</v>
      </c>
      <c r="U9">
        <v>4.2</v>
      </c>
      <c r="V9">
        <v>1.2</v>
      </c>
    </row>
    <row r="10" spans="1:22" x14ac:dyDescent="0.45">
      <c r="A10" t="s">
        <v>17</v>
      </c>
      <c r="B10" t="s">
        <v>18</v>
      </c>
      <c r="C10">
        <v>21</v>
      </c>
      <c r="D10">
        <v>96</v>
      </c>
      <c r="E10">
        <v>6</v>
      </c>
      <c r="F10">
        <v>15</v>
      </c>
      <c r="G10">
        <v>15</v>
      </c>
      <c r="H10">
        <v>4</v>
      </c>
      <c r="I10">
        <v>7.2999999999999995E-2</v>
      </c>
      <c r="J10">
        <v>0.26</v>
      </c>
      <c r="K10">
        <v>0.27900000000000003</v>
      </c>
      <c r="L10">
        <v>0.32100000000000001</v>
      </c>
      <c r="M10">
        <v>0.27900000000000003</v>
      </c>
      <c r="N10">
        <v>0.34399999999999997</v>
      </c>
      <c r="O10">
        <v>0.55800000000000005</v>
      </c>
      <c r="P10">
        <v>0.39</v>
      </c>
      <c r="Q10">
        <v>0.4</v>
      </c>
      <c r="R10">
        <v>160</v>
      </c>
      <c r="S10">
        <v>1.2</v>
      </c>
      <c r="T10">
        <v>7.7</v>
      </c>
      <c r="U10">
        <v>0.9</v>
      </c>
      <c r="V10">
        <v>1.2</v>
      </c>
    </row>
    <row r="11" spans="1:22" x14ac:dyDescent="0.45">
      <c r="A11" t="s">
        <v>150</v>
      </c>
      <c r="B11" t="s">
        <v>24</v>
      </c>
      <c r="C11">
        <v>20</v>
      </c>
      <c r="D11">
        <v>90</v>
      </c>
      <c r="E11">
        <v>3</v>
      </c>
      <c r="F11">
        <v>13</v>
      </c>
      <c r="G11">
        <v>11</v>
      </c>
      <c r="H11">
        <v>2</v>
      </c>
      <c r="I11">
        <v>0.111</v>
      </c>
      <c r="J11">
        <v>0.189</v>
      </c>
      <c r="K11">
        <v>0.188</v>
      </c>
      <c r="L11">
        <v>0.36699999999999999</v>
      </c>
      <c r="M11">
        <v>0.313</v>
      </c>
      <c r="N11">
        <v>0.38900000000000001</v>
      </c>
      <c r="O11">
        <v>0.5</v>
      </c>
      <c r="P11">
        <v>0.39400000000000002</v>
      </c>
      <c r="Q11">
        <v>0.36499999999999999</v>
      </c>
      <c r="R11">
        <v>148</v>
      </c>
      <c r="S11">
        <v>0.2</v>
      </c>
      <c r="T11">
        <v>5.4</v>
      </c>
      <c r="U11">
        <v>3</v>
      </c>
      <c r="V11">
        <v>1.2</v>
      </c>
    </row>
    <row r="12" spans="1:22" x14ac:dyDescent="0.45">
      <c r="A12" t="s">
        <v>66</v>
      </c>
      <c r="B12" t="s">
        <v>32</v>
      </c>
      <c r="C12">
        <v>20</v>
      </c>
      <c r="D12">
        <v>89</v>
      </c>
      <c r="E12">
        <v>9</v>
      </c>
      <c r="F12">
        <v>15</v>
      </c>
      <c r="G12">
        <v>27</v>
      </c>
      <c r="H12">
        <v>0</v>
      </c>
      <c r="I12">
        <v>0.10100000000000001</v>
      </c>
      <c r="J12">
        <v>0.157</v>
      </c>
      <c r="K12">
        <v>0.375</v>
      </c>
      <c r="L12">
        <v>0.316</v>
      </c>
      <c r="M12">
        <v>0.33800000000000002</v>
      </c>
      <c r="N12">
        <v>0.40400000000000003</v>
      </c>
      <c r="O12">
        <v>0.71299999999999997</v>
      </c>
      <c r="P12">
        <v>0.47899999999999998</v>
      </c>
      <c r="Q12">
        <v>0.50800000000000001</v>
      </c>
      <c r="R12">
        <v>201</v>
      </c>
      <c r="S12">
        <v>-0.5</v>
      </c>
      <c r="T12">
        <v>10.5</v>
      </c>
      <c r="U12">
        <v>-2.2000000000000002</v>
      </c>
      <c r="V12">
        <v>1.2</v>
      </c>
    </row>
    <row r="13" spans="1:22" x14ac:dyDescent="0.45">
      <c r="A13" t="s">
        <v>57</v>
      </c>
      <c r="B13" t="s">
        <v>58</v>
      </c>
      <c r="C13">
        <v>21</v>
      </c>
      <c r="D13">
        <v>85</v>
      </c>
      <c r="E13">
        <v>6</v>
      </c>
      <c r="F13">
        <v>20</v>
      </c>
      <c r="G13">
        <v>15</v>
      </c>
      <c r="H13">
        <v>10</v>
      </c>
      <c r="I13">
        <v>0.14099999999999999</v>
      </c>
      <c r="J13">
        <v>0.30599999999999999</v>
      </c>
      <c r="K13">
        <v>0.33300000000000002</v>
      </c>
      <c r="L13">
        <v>0.4</v>
      </c>
      <c r="M13">
        <v>0.30599999999999999</v>
      </c>
      <c r="N13">
        <v>0.41199999999999998</v>
      </c>
      <c r="O13">
        <v>0.63900000000000001</v>
      </c>
      <c r="P13">
        <v>0.45300000000000001</v>
      </c>
      <c r="Q13">
        <v>0.38300000000000001</v>
      </c>
      <c r="R13">
        <v>180</v>
      </c>
      <c r="S13">
        <v>0.9</v>
      </c>
      <c r="T13">
        <v>9.3000000000000007</v>
      </c>
      <c r="U13">
        <v>-1.1000000000000001</v>
      </c>
      <c r="V13">
        <v>1.1000000000000001</v>
      </c>
    </row>
    <row r="14" spans="1:22" x14ac:dyDescent="0.45">
      <c r="A14" t="s">
        <v>69</v>
      </c>
      <c r="B14" t="s">
        <v>49</v>
      </c>
      <c r="C14">
        <v>23</v>
      </c>
      <c r="D14">
        <v>105</v>
      </c>
      <c r="E14">
        <v>5</v>
      </c>
      <c r="F14">
        <v>14</v>
      </c>
      <c r="G14">
        <v>17</v>
      </c>
      <c r="H14">
        <v>4</v>
      </c>
      <c r="I14">
        <v>0.152</v>
      </c>
      <c r="J14">
        <v>0.16200000000000001</v>
      </c>
      <c r="K14">
        <v>0.23899999999999999</v>
      </c>
      <c r="L14">
        <v>0.28799999999999998</v>
      </c>
      <c r="M14">
        <v>0.27300000000000002</v>
      </c>
      <c r="N14">
        <v>0.38500000000000001</v>
      </c>
      <c r="O14">
        <v>0.51100000000000001</v>
      </c>
      <c r="P14">
        <v>0.39300000000000002</v>
      </c>
      <c r="Q14">
        <v>0.45700000000000002</v>
      </c>
      <c r="R14">
        <v>161</v>
      </c>
      <c r="S14">
        <v>0.6</v>
      </c>
      <c r="T14">
        <v>7.8</v>
      </c>
      <c r="U14">
        <v>0</v>
      </c>
      <c r="V14">
        <v>1.1000000000000001</v>
      </c>
    </row>
    <row r="15" spans="1:22" x14ac:dyDescent="0.45">
      <c r="A15" t="s">
        <v>222</v>
      </c>
      <c r="B15" t="s">
        <v>97</v>
      </c>
      <c r="C15">
        <v>21</v>
      </c>
      <c r="D15">
        <v>98</v>
      </c>
      <c r="E15">
        <v>2</v>
      </c>
      <c r="F15">
        <v>21</v>
      </c>
      <c r="G15">
        <v>7</v>
      </c>
      <c r="H15">
        <v>2</v>
      </c>
      <c r="I15">
        <v>3.1E-2</v>
      </c>
      <c r="J15">
        <v>0.112</v>
      </c>
      <c r="K15">
        <v>0.11600000000000001</v>
      </c>
      <c r="L15">
        <v>0.39</v>
      </c>
      <c r="M15">
        <v>0.35799999999999998</v>
      </c>
      <c r="N15">
        <v>0.378</v>
      </c>
      <c r="O15">
        <v>0.47399999999999998</v>
      </c>
      <c r="P15">
        <v>0.378</v>
      </c>
      <c r="Q15">
        <v>0.34100000000000003</v>
      </c>
      <c r="R15">
        <v>152</v>
      </c>
      <c r="S15">
        <v>1.5</v>
      </c>
      <c r="T15">
        <v>7.2</v>
      </c>
      <c r="U15">
        <v>0.7</v>
      </c>
      <c r="V15">
        <v>1.1000000000000001</v>
      </c>
    </row>
    <row r="16" spans="1:22" x14ac:dyDescent="0.45">
      <c r="A16" t="s">
        <v>45</v>
      </c>
      <c r="B16" t="s">
        <v>46</v>
      </c>
      <c r="C16">
        <v>23</v>
      </c>
      <c r="D16">
        <v>95</v>
      </c>
      <c r="E16">
        <v>6</v>
      </c>
      <c r="F16">
        <v>16</v>
      </c>
      <c r="G16">
        <v>22</v>
      </c>
      <c r="H16">
        <v>4</v>
      </c>
      <c r="I16">
        <v>6.3E-2</v>
      </c>
      <c r="J16">
        <v>0.23200000000000001</v>
      </c>
      <c r="K16">
        <v>0.29099999999999998</v>
      </c>
      <c r="L16">
        <v>0.36699999999999999</v>
      </c>
      <c r="M16">
        <v>0.32600000000000001</v>
      </c>
      <c r="N16">
        <v>0.36799999999999999</v>
      </c>
      <c r="O16">
        <v>0.61599999999999999</v>
      </c>
      <c r="P16">
        <v>0.42199999999999999</v>
      </c>
      <c r="Q16">
        <v>0.36599999999999999</v>
      </c>
      <c r="R16">
        <v>178</v>
      </c>
      <c r="S16">
        <v>0.2</v>
      </c>
      <c r="T16">
        <v>8.4</v>
      </c>
      <c r="U16">
        <v>-0.5</v>
      </c>
      <c r="V16">
        <v>1.1000000000000001</v>
      </c>
    </row>
    <row r="17" spans="1:22" x14ac:dyDescent="0.45">
      <c r="A17" t="s">
        <v>143</v>
      </c>
      <c r="B17" t="s">
        <v>32</v>
      </c>
      <c r="C17">
        <v>20</v>
      </c>
      <c r="D17">
        <v>80</v>
      </c>
      <c r="E17">
        <v>1</v>
      </c>
      <c r="F17">
        <v>11</v>
      </c>
      <c r="G17">
        <v>8</v>
      </c>
      <c r="H17">
        <v>0</v>
      </c>
      <c r="I17">
        <v>0.05</v>
      </c>
      <c r="J17">
        <v>0.16300000000000001</v>
      </c>
      <c r="K17">
        <v>0.151</v>
      </c>
      <c r="L17">
        <v>0.377</v>
      </c>
      <c r="M17">
        <v>0.32900000000000001</v>
      </c>
      <c r="N17">
        <v>0.36299999999999999</v>
      </c>
      <c r="O17">
        <v>0.47899999999999998</v>
      </c>
      <c r="P17">
        <v>0.36799999999999999</v>
      </c>
      <c r="Q17">
        <v>0.27900000000000003</v>
      </c>
      <c r="R17">
        <v>130</v>
      </c>
      <c r="S17">
        <v>0</v>
      </c>
      <c r="T17">
        <v>3</v>
      </c>
      <c r="U17">
        <v>4.8</v>
      </c>
      <c r="V17">
        <v>1.1000000000000001</v>
      </c>
    </row>
    <row r="18" spans="1:22" x14ac:dyDescent="0.45">
      <c r="A18" t="s">
        <v>41</v>
      </c>
      <c r="B18" t="s">
        <v>42</v>
      </c>
      <c r="C18">
        <v>23</v>
      </c>
      <c r="D18">
        <v>106</v>
      </c>
      <c r="E18">
        <v>5</v>
      </c>
      <c r="F18">
        <v>21</v>
      </c>
      <c r="G18">
        <v>13</v>
      </c>
      <c r="H18">
        <v>1</v>
      </c>
      <c r="I18">
        <v>8.5000000000000006E-2</v>
      </c>
      <c r="J18">
        <v>0.14199999999999999</v>
      </c>
      <c r="K18">
        <v>0.23400000000000001</v>
      </c>
      <c r="L18">
        <v>0.33800000000000002</v>
      </c>
      <c r="M18">
        <v>0.33</v>
      </c>
      <c r="N18">
        <v>0.377</v>
      </c>
      <c r="O18">
        <v>0.56399999999999995</v>
      </c>
      <c r="P18">
        <v>0.4</v>
      </c>
      <c r="Q18">
        <v>0.40799999999999997</v>
      </c>
      <c r="R18">
        <v>151</v>
      </c>
      <c r="S18">
        <v>0.6</v>
      </c>
      <c r="T18">
        <v>7.2</v>
      </c>
      <c r="U18">
        <v>-0.5</v>
      </c>
      <c r="V18">
        <v>1.1000000000000001</v>
      </c>
    </row>
    <row r="19" spans="1:22" x14ac:dyDescent="0.45">
      <c r="A19" t="s">
        <v>106</v>
      </c>
      <c r="B19" t="s">
        <v>22</v>
      </c>
      <c r="C19">
        <v>21</v>
      </c>
      <c r="D19">
        <v>92</v>
      </c>
      <c r="E19">
        <v>2</v>
      </c>
      <c r="F19">
        <v>15</v>
      </c>
      <c r="G19">
        <v>9</v>
      </c>
      <c r="H19">
        <v>6</v>
      </c>
      <c r="I19">
        <v>0.109</v>
      </c>
      <c r="J19">
        <v>0.19600000000000001</v>
      </c>
      <c r="K19">
        <v>0.125</v>
      </c>
      <c r="L19">
        <v>0.35</v>
      </c>
      <c r="M19">
        <v>0.28799999999999998</v>
      </c>
      <c r="N19">
        <v>0.36699999999999999</v>
      </c>
      <c r="O19">
        <v>0.41299999999999998</v>
      </c>
      <c r="P19">
        <v>0.35199999999999998</v>
      </c>
      <c r="Q19">
        <v>0.33100000000000002</v>
      </c>
      <c r="R19">
        <v>134</v>
      </c>
      <c r="S19">
        <v>0.9</v>
      </c>
      <c r="T19">
        <v>4.4000000000000004</v>
      </c>
      <c r="U19">
        <v>3.1</v>
      </c>
      <c r="V19">
        <v>1.1000000000000001</v>
      </c>
    </row>
    <row r="20" spans="1:22" x14ac:dyDescent="0.45">
      <c r="A20" t="s">
        <v>164</v>
      </c>
      <c r="B20" t="s">
        <v>24</v>
      </c>
      <c r="C20">
        <v>19</v>
      </c>
      <c r="D20">
        <v>73</v>
      </c>
      <c r="E20">
        <v>2</v>
      </c>
      <c r="F20">
        <v>12</v>
      </c>
      <c r="G20">
        <v>9</v>
      </c>
      <c r="H20">
        <v>10</v>
      </c>
      <c r="I20">
        <v>8.2000000000000003E-2</v>
      </c>
      <c r="J20">
        <v>0.13700000000000001</v>
      </c>
      <c r="K20">
        <v>0.16700000000000001</v>
      </c>
      <c r="L20">
        <v>0.36399999999999999</v>
      </c>
      <c r="M20">
        <v>0.33300000000000002</v>
      </c>
      <c r="N20">
        <v>0.38400000000000001</v>
      </c>
      <c r="O20">
        <v>0.5</v>
      </c>
      <c r="P20">
        <v>0.38900000000000001</v>
      </c>
      <c r="Q20">
        <v>0.31</v>
      </c>
      <c r="R20">
        <v>144</v>
      </c>
      <c r="S20">
        <v>2.4</v>
      </c>
      <c r="T20">
        <v>6.3</v>
      </c>
      <c r="U20">
        <v>1.4</v>
      </c>
      <c r="V20">
        <v>1.1000000000000001</v>
      </c>
    </row>
    <row r="21" spans="1:22" x14ac:dyDescent="0.45">
      <c r="A21" t="s">
        <v>123</v>
      </c>
      <c r="B21" t="s">
        <v>51</v>
      </c>
      <c r="C21">
        <v>22</v>
      </c>
      <c r="D21">
        <v>97</v>
      </c>
      <c r="E21">
        <v>2</v>
      </c>
      <c r="F21">
        <v>17</v>
      </c>
      <c r="G21">
        <v>9</v>
      </c>
      <c r="H21">
        <v>5</v>
      </c>
      <c r="I21">
        <v>8.2000000000000003E-2</v>
      </c>
      <c r="J21">
        <v>0.19600000000000001</v>
      </c>
      <c r="K21">
        <v>0.157</v>
      </c>
      <c r="L21">
        <v>0.42599999999999999</v>
      </c>
      <c r="M21">
        <v>0.34799999999999998</v>
      </c>
      <c r="N21">
        <v>0.40200000000000002</v>
      </c>
      <c r="O21">
        <v>0.50600000000000001</v>
      </c>
      <c r="P21">
        <v>0.40300000000000002</v>
      </c>
      <c r="Q21">
        <v>0.33800000000000002</v>
      </c>
      <c r="R21">
        <v>153</v>
      </c>
      <c r="S21">
        <v>0.9</v>
      </c>
      <c r="T21">
        <v>7.2</v>
      </c>
      <c r="U21">
        <v>-0.7</v>
      </c>
      <c r="V21">
        <v>1</v>
      </c>
    </row>
    <row r="22" spans="1:22" x14ac:dyDescent="0.45">
      <c r="A22" t="s">
        <v>162</v>
      </c>
      <c r="B22" t="s">
        <v>55</v>
      </c>
      <c r="C22">
        <v>22</v>
      </c>
      <c r="D22">
        <v>96</v>
      </c>
      <c r="E22">
        <v>8</v>
      </c>
      <c r="F22">
        <v>14</v>
      </c>
      <c r="G22">
        <v>11</v>
      </c>
      <c r="H22">
        <v>5</v>
      </c>
      <c r="I22">
        <v>9.4E-2</v>
      </c>
      <c r="J22">
        <v>0.19800000000000001</v>
      </c>
      <c r="K22">
        <v>0.33700000000000002</v>
      </c>
      <c r="L22">
        <v>0.22</v>
      </c>
      <c r="M22">
        <v>0.24399999999999999</v>
      </c>
      <c r="N22">
        <v>0.32300000000000001</v>
      </c>
      <c r="O22">
        <v>0.58099999999999996</v>
      </c>
      <c r="P22">
        <v>0.38700000000000001</v>
      </c>
      <c r="Q22">
        <v>0.41099999999999998</v>
      </c>
      <c r="R22">
        <v>154</v>
      </c>
      <c r="S22">
        <v>1.7</v>
      </c>
      <c r="T22">
        <v>7.4</v>
      </c>
      <c r="U22">
        <v>-0.7</v>
      </c>
      <c r="V22">
        <v>1</v>
      </c>
    </row>
    <row r="23" spans="1:22" x14ac:dyDescent="0.45">
      <c r="A23" t="s">
        <v>155</v>
      </c>
      <c r="B23" t="s">
        <v>26</v>
      </c>
      <c r="C23">
        <v>22</v>
      </c>
      <c r="D23">
        <v>72</v>
      </c>
      <c r="E23">
        <v>5</v>
      </c>
      <c r="F23">
        <v>14</v>
      </c>
      <c r="G23">
        <v>11</v>
      </c>
      <c r="H23">
        <v>2</v>
      </c>
      <c r="I23">
        <v>8.3000000000000004E-2</v>
      </c>
      <c r="J23">
        <v>0.25</v>
      </c>
      <c r="K23">
        <v>0.28799999999999998</v>
      </c>
      <c r="L23">
        <v>0.25600000000000001</v>
      </c>
      <c r="M23">
        <v>0.24199999999999999</v>
      </c>
      <c r="N23">
        <v>0.30599999999999999</v>
      </c>
      <c r="O23">
        <v>0.53</v>
      </c>
      <c r="P23">
        <v>0.36299999999999999</v>
      </c>
      <c r="Q23">
        <v>0.29399999999999998</v>
      </c>
      <c r="R23">
        <v>141</v>
      </c>
      <c r="S23">
        <v>0.2</v>
      </c>
      <c r="T23">
        <v>3.5</v>
      </c>
      <c r="U23">
        <v>3.9</v>
      </c>
      <c r="V23">
        <v>1</v>
      </c>
    </row>
    <row r="24" spans="1:22" x14ac:dyDescent="0.45">
      <c r="A24" t="s">
        <v>160</v>
      </c>
      <c r="B24" t="s">
        <v>104</v>
      </c>
      <c r="C24">
        <v>22</v>
      </c>
      <c r="D24">
        <v>93</v>
      </c>
      <c r="E24">
        <v>3</v>
      </c>
      <c r="F24">
        <v>18</v>
      </c>
      <c r="G24">
        <v>8</v>
      </c>
      <c r="H24">
        <v>0</v>
      </c>
      <c r="I24">
        <v>0.215</v>
      </c>
      <c r="J24">
        <v>0.25800000000000001</v>
      </c>
      <c r="K24">
        <v>0.20499999999999999</v>
      </c>
      <c r="L24">
        <v>0.30399999999999999</v>
      </c>
      <c r="M24">
        <v>0.23300000000000001</v>
      </c>
      <c r="N24">
        <v>0.39800000000000002</v>
      </c>
      <c r="O24">
        <v>0.438</v>
      </c>
      <c r="P24">
        <v>0.376</v>
      </c>
      <c r="Q24">
        <v>0.35699999999999998</v>
      </c>
      <c r="R24">
        <v>148</v>
      </c>
      <c r="S24">
        <v>0.7</v>
      </c>
      <c r="T24">
        <v>5.7</v>
      </c>
      <c r="U24">
        <v>0.7</v>
      </c>
      <c r="V24">
        <v>0.9</v>
      </c>
    </row>
    <row r="25" spans="1:22" x14ac:dyDescent="0.45">
      <c r="A25" t="s">
        <v>121</v>
      </c>
      <c r="B25" t="s">
        <v>58</v>
      </c>
      <c r="C25">
        <v>21</v>
      </c>
      <c r="D25">
        <v>89</v>
      </c>
      <c r="E25">
        <v>3</v>
      </c>
      <c r="F25">
        <v>15</v>
      </c>
      <c r="G25">
        <v>18</v>
      </c>
      <c r="H25">
        <v>4</v>
      </c>
      <c r="I25">
        <v>0.124</v>
      </c>
      <c r="J25">
        <v>0.157</v>
      </c>
      <c r="K25">
        <v>0.22700000000000001</v>
      </c>
      <c r="L25">
        <v>0.34499999999999997</v>
      </c>
      <c r="M25">
        <v>0.307</v>
      </c>
      <c r="N25">
        <v>0.41599999999999998</v>
      </c>
      <c r="O25">
        <v>0.53300000000000003</v>
      </c>
      <c r="P25">
        <v>0.41899999999999998</v>
      </c>
      <c r="Q25">
        <v>0.40699999999999997</v>
      </c>
      <c r="R25">
        <v>159</v>
      </c>
      <c r="S25">
        <v>1.1000000000000001</v>
      </c>
      <c r="T25">
        <v>7.5</v>
      </c>
      <c r="U25">
        <v>-1.6</v>
      </c>
      <c r="V25">
        <v>0.9</v>
      </c>
    </row>
    <row r="26" spans="1:22" x14ac:dyDescent="0.45">
      <c r="A26" t="s">
        <v>23</v>
      </c>
      <c r="B26" t="s">
        <v>24</v>
      </c>
      <c r="C26">
        <v>20</v>
      </c>
      <c r="D26">
        <v>94</v>
      </c>
      <c r="E26">
        <v>4</v>
      </c>
      <c r="F26">
        <v>18</v>
      </c>
      <c r="G26">
        <v>20</v>
      </c>
      <c r="H26">
        <v>1</v>
      </c>
      <c r="I26">
        <v>9.6000000000000002E-2</v>
      </c>
      <c r="J26">
        <v>0.23400000000000001</v>
      </c>
      <c r="K26">
        <v>0.20699999999999999</v>
      </c>
      <c r="L26">
        <v>0.439</v>
      </c>
      <c r="M26">
        <v>0.35399999999999998</v>
      </c>
      <c r="N26">
        <v>0.42599999999999999</v>
      </c>
      <c r="O26">
        <v>0.56100000000000005</v>
      </c>
      <c r="P26">
        <v>0.433</v>
      </c>
      <c r="Q26">
        <v>0.38400000000000001</v>
      </c>
      <c r="R26">
        <v>172</v>
      </c>
      <c r="S26">
        <v>-1.6</v>
      </c>
      <c r="T26">
        <v>6.7</v>
      </c>
      <c r="U26">
        <v>-1.1000000000000001</v>
      </c>
      <c r="V26">
        <v>0.9</v>
      </c>
    </row>
    <row r="27" spans="1:22" x14ac:dyDescent="0.45">
      <c r="A27" t="s">
        <v>467</v>
      </c>
      <c r="B27" t="s">
        <v>119</v>
      </c>
      <c r="C27">
        <v>17</v>
      </c>
      <c r="D27">
        <v>72</v>
      </c>
      <c r="E27">
        <v>2</v>
      </c>
      <c r="F27">
        <v>9</v>
      </c>
      <c r="G27">
        <v>7</v>
      </c>
      <c r="H27">
        <v>1</v>
      </c>
      <c r="I27">
        <v>0.13900000000000001</v>
      </c>
      <c r="J27">
        <v>0.222</v>
      </c>
      <c r="K27">
        <v>0.20300000000000001</v>
      </c>
      <c r="L27">
        <v>0.39</v>
      </c>
      <c r="M27">
        <v>0.30499999999999999</v>
      </c>
      <c r="N27">
        <v>0.43099999999999999</v>
      </c>
      <c r="O27">
        <v>0.50800000000000001</v>
      </c>
      <c r="P27">
        <v>0.41499999999999998</v>
      </c>
      <c r="Q27">
        <v>0.371</v>
      </c>
      <c r="R27">
        <v>164</v>
      </c>
      <c r="S27">
        <v>-0.1</v>
      </c>
      <c r="T27">
        <v>5.5</v>
      </c>
      <c r="U27">
        <v>0.7</v>
      </c>
      <c r="V27">
        <v>0.9</v>
      </c>
    </row>
    <row r="28" spans="1:22" x14ac:dyDescent="0.45">
      <c r="A28" t="s">
        <v>80</v>
      </c>
      <c r="B28" t="s">
        <v>81</v>
      </c>
      <c r="C28">
        <v>18</v>
      </c>
      <c r="D28">
        <v>82</v>
      </c>
      <c r="E28">
        <v>6</v>
      </c>
      <c r="F28">
        <v>15</v>
      </c>
      <c r="G28">
        <v>12</v>
      </c>
      <c r="H28">
        <v>4</v>
      </c>
      <c r="I28">
        <v>8.5000000000000006E-2</v>
      </c>
      <c r="J28">
        <v>0.20699999999999999</v>
      </c>
      <c r="K28">
        <v>0.378</v>
      </c>
      <c r="L28">
        <v>0.314</v>
      </c>
      <c r="M28">
        <v>0.29699999999999999</v>
      </c>
      <c r="N28">
        <v>0.35799999999999998</v>
      </c>
      <c r="O28">
        <v>0.67600000000000005</v>
      </c>
      <c r="P28">
        <v>0.437</v>
      </c>
      <c r="Q28">
        <v>0.40899999999999997</v>
      </c>
      <c r="R28">
        <v>175</v>
      </c>
      <c r="S28">
        <v>0.4</v>
      </c>
      <c r="T28">
        <v>7.9</v>
      </c>
      <c r="U28">
        <v>-2.1</v>
      </c>
      <c r="V28">
        <v>0.9</v>
      </c>
    </row>
    <row r="29" spans="1:22" x14ac:dyDescent="0.45">
      <c r="A29" t="s">
        <v>193</v>
      </c>
      <c r="B29" t="s">
        <v>76</v>
      </c>
      <c r="C29">
        <v>24</v>
      </c>
      <c r="D29">
        <v>102</v>
      </c>
      <c r="E29">
        <v>3</v>
      </c>
      <c r="F29">
        <v>14</v>
      </c>
      <c r="G29">
        <v>13</v>
      </c>
      <c r="H29">
        <v>6</v>
      </c>
      <c r="I29">
        <v>0.157</v>
      </c>
      <c r="J29">
        <v>0.157</v>
      </c>
      <c r="K29">
        <v>0.19</v>
      </c>
      <c r="L29">
        <v>0.24199999999999999</v>
      </c>
      <c r="M29">
        <v>0.22600000000000001</v>
      </c>
      <c r="N29">
        <v>0.34699999999999998</v>
      </c>
      <c r="O29">
        <v>0.41699999999999998</v>
      </c>
      <c r="P29">
        <v>0.33100000000000002</v>
      </c>
      <c r="Q29">
        <v>0.316</v>
      </c>
      <c r="R29">
        <v>113</v>
      </c>
      <c r="S29">
        <v>1.2</v>
      </c>
      <c r="T29">
        <v>2.8</v>
      </c>
      <c r="U29">
        <v>2.2999999999999998</v>
      </c>
      <c r="V29">
        <v>0.9</v>
      </c>
    </row>
    <row r="30" spans="1:22" x14ac:dyDescent="0.45">
      <c r="A30" t="s">
        <v>105</v>
      </c>
      <c r="B30" t="s">
        <v>42</v>
      </c>
      <c r="C30">
        <v>21</v>
      </c>
      <c r="D30">
        <v>98</v>
      </c>
      <c r="E30">
        <v>5</v>
      </c>
      <c r="F30">
        <v>15</v>
      </c>
      <c r="G30">
        <v>21</v>
      </c>
      <c r="H30">
        <v>2</v>
      </c>
      <c r="I30">
        <v>8.2000000000000003E-2</v>
      </c>
      <c r="J30">
        <v>0.13300000000000001</v>
      </c>
      <c r="K30">
        <v>0.21099999999999999</v>
      </c>
      <c r="L30">
        <v>0.29199999999999998</v>
      </c>
      <c r="M30">
        <v>0.28899999999999998</v>
      </c>
      <c r="N30">
        <v>0.34699999999999998</v>
      </c>
      <c r="O30">
        <v>0.5</v>
      </c>
      <c r="P30">
        <v>0.373</v>
      </c>
      <c r="Q30">
        <v>0.36499999999999999</v>
      </c>
      <c r="R30">
        <v>134</v>
      </c>
      <c r="S30">
        <v>0.4</v>
      </c>
      <c r="T30">
        <v>4.5</v>
      </c>
      <c r="U30">
        <v>0.5</v>
      </c>
      <c r="V30">
        <v>0.9</v>
      </c>
    </row>
    <row r="31" spans="1:22" x14ac:dyDescent="0.45">
      <c r="A31" t="s">
        <v>147</v>
      </c>
      <c r="B31" t="s">
        <v>49</v>
      </c>
      <c r="C31">
        <v>23</v>
      </c>
      <c r="D31">
        <v>94</v>
      </c>
      <c r="E31">
        <v>2</v>
      </c>
      <c r="F31">
        <v>11</v>
      </c>
      <c r="G31">
        <v>10</v>
      </c>
      <c r="H31">
        <v>4</v>
      </c>
      <c r="I31">
        <v>3.2000000000000001E-2</v>
      </c>
      <c r="J31">
        <v>0.16</v>
      </c>
      <c r="K31">
        <v>0.122</v>
      </c>
      <c r="L31">
        <v>0.39700000000000002</v>
      </c>
      <c r="M31">
        <v>0.34399999999999997</v>
      </c>
      <c r="N31">
        <v>0.372</v>
      </c>
      <c r="O31">
        <v>0.46700000000000003</v>
      </c>
      <c r="P31">
        <v>0.374</v>
      </c>
      <c r="Q31">
        <v>0.38100000000000001</v>
      </c>
      <c r="R31">
        <v>147</v>
      </c>
      <c r="S31">
        <v>0.9</v>
      </c>
      <c r="T31">
        <v>5.9</v>
      </c>
      <c r="U31">
        <v>-0.6</v>
      </c>
      <c r="V31">
        <v>0.9</v>
      </c>
    </row>
    <row r="32" spans="1:22" x14ac:dyDescent="0.45">
      <c r="A32" t="s">
        <v>38</v>
      </c>
      <c r="B32" t="s">
        <v>30</v>
      </c>
      <c r="C32">
        <v>20</v>
      </c>
      <c r="D32">
        <v>78</v>
      </c>
      <c r="E32">
        <v>6</v>
      </c>
      <c r="F32">
        <v>11</v>
      </c>
      <c r="G32">
        <v>15</v>
      </c>
      <c r="H32">
        <v>0</v>
      </c>
      <c r="I32">
        <v>0.115</v>
      </c>
      <c r="J32">
        <v>0.28199999999999997</v>
      </c>
      <c r="K32">
        <v>0.309</v>
      </c>
      <c r="L32">
        <v>0.36599999999999999</v>
      </c>
      <c r="M32">
        <v>0.309</v>
      </c>
      <c r="N32">
        <v>0.38500000000000001</v>
      </c>
      <c r="O32">
        <v>0.61799999999999999</v>
      </c>
      <c r="P32">
        <v>0.43099999999999999</v>
      </c>
      <c r="Q32">
        <v>0.45100000000000001</v>
      </c>
      <c r="R32">
        <v>172</v>
      </c>
      <c r="S32">
        <v>-0.1</v>
      </c>
      <c r="T32">
        <v>6.8</v>
      </c>
      <c r="U32">
        <v>-1.4</v>
      </c>
      <c r="V32">
        <v>0.8</v>
      </c>
    </row>
    <row r="33" spans="1:22" x14ac:dyDescent="0.45">
      <c r="A33" t="s">
        <v>139</v>
      </c>
      <c r="B33" t="s">
        <v>18</v>
      </c>
      <c r="C33">
        <v>21</v>
      </c>
      <c r="D33">
        <v>75</v>
      </c>
      <c r="E33">
        <v>5</v>
      </c>
      <c r="F33">
        <v>15</v>
      </c>
      <c r="G33">
        <v>15</v>
      </c>
      <c r="H33">
        <v>4</v>
      </c>
      <c r="I33">
        <v>5.2999999999999999E-2</v>
      </c>
      <c r="J33">
        <v>0.22700000000000001</v>
      </c>
      <c r="K33">
        <v>0.254</v>
      </c>
      <c r="L33">
        <v>0.27700000000000002</v>
      </c>
      <c r="M33">
        <v>0.26900000000000002</v>
      </c>
      <c r="N33">
        <v>0.311</v>
      </c>
      <c r="O33">
        <v>0.52200000000000002</v>
      </c>
      <c r="P33">
        <v>0.35899999999999999</v>
      </c>
      <c r="Q33">
        <v>0.32200000000000001</v>
      </c>
      <c r="R33">
        <v>138</v>
      </c>
      <c r="S33">
        <v>0.4</v>
      </c>
      <c r="T33">
        <v>3.6</v>
      </c>
      <c r="U33">
        <v>2.1</v>
      </c>
      <c r="V33">
        <v>0.8</v>
      </c>
    </row>
    <row r="34" spans="1:22" x14ac:dyDescent="0.45">
      <c r="A34" t="s">
        <v>122</v>
      </c>
      <c r="B34" t="s">
        <v>32</v>
      </c>
      <c r="C34">
        <v>20</v>
      </c>
      <c r="D34">
        <v>93</v>
      </c>
      <c r="E34">
        <v>1</v>
      </c>
      <c r="F34">
        <v>21</v>
      </c>
      <c r="G34">
        <v>6</v>
      </c>
      <c r="H34">
        <v>9</v>
      </c>
      <c r="I34">
        <v>0.14000000000000001</v>
      </c>
      <c r="J34">
        <v>0.23699999999999999</v>
      </c>
      <c r="K34">
        <v>9.0999999999999998E-2</v>
      </c>
      <c r="L34">
        <v>0.40699999999999997</v>
      </c>
      <c r="M34">
        <v>0.29899999999999999</v>
      </c>
      <c r="N34">
        <v>0.41899999999999998</v>
      </c>
      <c r="O34">
        <v>0.39</v>
      </c>
      <c r="P34">
        <v>0.375</v>
      </c>
      <c r="Q34">
        <v>0.34699999999999998</v>
      </c>
      <c r="R34">
        <v>134</v>
      </c>
      <c r="S34">
        <v>1.8</v>
      </c>
      <c r="T34">
        <v>5.6</v>
      </c>
      <c r="U34">
        <v>-0.8</v>
      </c>
      <c r="V34">
        <v>0.8</v>
      </c>
    </row>
    <row r="35" spans="1:22" x14ac:dyDescent="0.45">
      <c r="A35" t="s">
        <v>167</v>
      </c>
      <c r="B35" t="s">
        <v>28</v>
      </c>
      <c r="C35">
        <v>21</v>
      </c>
      <c r="D35">
        <v>87</v>
      </c>
      <c r="E35">
        <v>1</v>
      </c>
      <c r="F35">
        <v>9</v>
      </c>
      <c r="G35">
        <v>17</v>
      </c>
      <c r="H35">
        <v>0</v>
      </c>
      <c r="I35">
        <v>0.08</v>
      </c>
      <c r="J35">
        <v>0.161</v>
      </c>
      <c r="K35">
        <v>0.115</v>
      </c>
      <c r="L35">
        <v>0.4</v>
      </c>
      <c r="M35">
        <v>0.34599999999999997</v>
      </c>
      <c r="N35">
        <v>0.39100000000000001</v>
      </c>
      <c r="O35">
        <v>0.46200000000000002</v>
      </c>
      <c r="P35">
        <v>0.373</v>
      </c>
      <c r="Q35">
        <v>0.32800000000000001</v>
      </c>
      <c r="R35">
        <v>137</v>
      </c>
      <c r="S35">
        <v>-0.7</v>
      </c>
      <c r="T35">
        <v>3.2</v>
      </c>
      <c r="U35">
        <v>1.8</v>
      </c>
      <c r="V35">
        <v>0.8</v>
      </c>
    </row>
    <row r="36" spans="1:22" x14ac:dyDescent="0.45">
      <c r="A36" t="s">
        <v>59</v>
      </c>
      <c r="B36" t="s">
        <v>53</v>
      </c>
      <c r="C36">
        <v>19</v>
      </c>
      <c r="D36">
        <v>76</v>
      </c>
      <c r="E36">
        <v>5</v>
      </c>
      <c r="F36">
        <v>10</v>
      </c>
      <c r="G36">
        <v>11</v>
      </c>
      <c r="H36">
        <v>0</v>
      </c>
      <c r="I36">
        <v>0.11799999999999999</v>
      </c>
      <c r="J36">
        <v>0.28899999999999998</v>
      </c>
      <c r="K36">
        <v>0.22700000000000001</v>
      </c>
      <c r="L36">
        <v>0.3</v>
      </c>
      <c r="M36">
        <v>0.25800000000000001</v>
      </c>
      <c r="N36">
        <v>0.34200000000000003</v>
      </c>
      <c r="O36">
        <v>0.48499999999999999</v>
      </c>
      <c r="P36">
        <v>0.36399999999999999</v>
      </c>
      <c r="Q36">
        <v>0.32600000000000001</v>
      </c>
      <c r="R36">
        <v>144</v>
      </c>
      <c r="S36">
        <v>-0.4</v>
      </c>
      <c r="T36">
        <v>3.3</v>
      </c>
      <c r="U36">
        <v>2.2999999999999998</v>
      </c>
      <c r="V36">
        <v>0.8</v>
      </c>
    </row>
    <row r="37" spans="1:22" x14ac:dyDescent="0.45">
      <c r="A37" t="s">
        <v>100</v>
      </c>
      <c r="B37" t="s">
        <v>20</v>
      </c>
      <c r="C37">
        <v>20</v>
      </c>
      <c r="D37">
        <v>85</v>
      </c>
      <c r="E37">
        <v>4</v>
      </c>
      <c r="F37">
        <v>13</v>
      </c>
      <c r="G37">
        <v>11</v>
      </c>
      <c r="H37">
        <v>0</v>
      </c>
      <c r="I37">
        <v>0.153</v>
      </c>
      <c r="J37">
        <v>8.2000000000000003E-2</v>
      </c>
      <c r="K37">
        <v>0.23899999999999999</v>
      </c>
      <c r="L37">
        <v>0.246</v>
      </c>
      <c r="M37">
        <v>0.26800000000000002</v>
      </c>
      <c r="N37">
        <v>0.376</v>
      </c>
      <c r="O37">
        <v>0.50700000000000001</v>
      </c>
      <c r="P37">
        <v>0.38800000000000001</v>
      </c>
      <c r="Q37">
        <v>0.38</v>
      </c>
      <c r="R37">
        <v>152</v>
      </c>
      <c r="S37">
        <v>-0.6</v>
      </c>
      <c r="T37">
        <v>4.4000000000000004</v>
      </c>
      <c r="U37">
        <v>0.8</v>
      </c>
      <c r="V37">
        <v>0.8</v>
      </c>
    </row>
    <row r="38" spans="1:22" x14ac:dyDescent="0.45">
      <c r="A38" t="s">
        <v>126</v>
      </c>
      <c r="B38" t="s">
        <v>76</v>
      </c>
      <c r="C38">
        <v>24</v>
      </c>
      <c r="D38">
        <v>105</v>
      </c>
      <c r="E38">
        <v>6</v>
      </c>
      <c r="F38">
        <v>16</v>
      </c>
      <c r="G38">
        <v>15</v>
      </c>
      <c r="H38">
        <v>3</v>
      </c>
      <c r="I38">
        <v>0.105</v>
      </c>
      <c r="J38">
        <v>0.16200000000000001</v>
      </c>
      <c r="K38">
        <v>0.217</v>
      </c>
      <c r="L38">
        <v>0.25700000000000001</v>
      </c>
      <c r="M38">
        <v>0.26100000000000001</v>
      </c>
      <c r="N38">
        <v>0.34300000000000003</v>
      </c>
      <c r="O38">
        <v>0.47799999999999998</v>
      </c>
      <c r="P38">
        <v>0.36299999999999999</v>
      </c>
      <c r="Q38">
        <v>0.40400000000000003</v>
      </c>
      <c r="R38">
        <v>133</v>
      </c>
      <c r="S38">
        <v>0.7</v>
      </c>
      <c r="T38">
        <v>4.9000000000000004</v>
      </c>
      <c r="U38">
        <v>-0.9</v>
      </c>
      <c r="V38">
        <v>0.8</v>
      </c>
    </row>
    <row r="39" spans="1:22" x14ac:dyDescent="0.45">
      <c r="A39" t="s">
        <v>34</v>
      </c>
      <c r="B39" t="s">
        <v>35</v>
      </c>
      <c r="C39">
        <v>22</v>
      </c>
      <c r="D39">
        <v>96</v>
      </c>
      <c r="E39">
        <v>2</v>
      </c>
      <c r="F39">
        <v>9</v>
      </c>
      <c r="G39">
        <v>12</v>
      </c>
      <c r="H39">
        <v>0</v>
      </c>
      <c r="I39">
        <v>0.125</v>
      </c>
      <c r="J39">
        <v>0.28100000000000003</v>
      </c>
      <c r="K39">
        <v>0.13300000000000001</v>
      </c>
      <c r="L39">
        <v>0.45500000000000002</v>
      </c>
      <c r="M39">
        <v>0.32500000000000001</v>
      </c>
      <c r="N39">
        <v>0.40600000000000003</v>
      </c>
      <c r="O39">
        <v>0.45800000000000002</v>
      </c>
      <c r="P39">
        <v>0.38700000000000001</v>
      </c>
      <c r="Q39">
        <v>0.33300000000000002</v>
      </c>
      <c r="R39">
        <v>128</v>
      </c>
      <c r="S39">
        <v>-0.4</v>
      </c>
      <c r="T39">
        <v>2.9</v>
      </c>
      <c r="U39">
        <v>1.3</v>
      </c>
      <c r="V39">
        <v>0.8</v>
      </c>
    </row>
    <row r="40" spans="1:22" x14ac:dyDescent="0.45">
      <c r="A40" t="s">
        <v>96</v>
      </c>
      <c r="B40" t="s">
        <v>97</v>
      </c>
      <c r="C40">
        <v>21</v>
      </c>
      <c r="D40">
        <v>89</v>
      </c>
      <c r="E40">
        <v>6</v>
      </c>
      <c r="F40">
        <v>13</v>
      </c>
      <c r="G40">
        <v>20</v>
      </c>
      <c r="H40">
        <v>0</v>
      </c>
      <c r="I40">
        <v>0.09</v>
      </c>
      <c r="J40">
        <v>0.112</v>
      </c>
      <c r="K40">
        <v>0.29899999999999999</v>
      </c>
      <c r="L40">
        <v>0.30199999999999999</v>
      </c>
      <c r="M40">
        <v>0.32500000000000001</v>
      </c>
      <c r="N40">
        <v>0.39300000000000002</v>
      </c>
      <c r="O40">
        <v>0.623</v>
      </c>
      <c r="P40">
        <v>0.42899999999999999</v>
      </c>
      <c r="Q40">
        <v>0.42699999999999999</v>
      </c>
      <c r="R40">
        <v>187</v>
      </c>
      <c r="S40">
        <v>-1.3</v>
      </c>
      <c r="T40">
        <v>7.5</v>
      </c>
      <c r="U40">
        <v>-2.7</v>
      </c>
      <c r="V40">
        <v>0.8</v>
      </c>
    </row>
    <row r="41" spans="1:22" x14ac:dyDescent="0.45">
      <c r="A41" t="s">
        <v>217</v>
      </c>
      <c r="B41" t="s">
        <v>30</v>
      </c>
      <c r="C41">
        <v>21</v>
      </c>
      <c r="D41">
        <v>90</v>
      </c>
      <c r="E41">
        <v>0</v>
      </c>
      <c r="F41">
        <v>16</v>
      </c>
      <c r="G41">
        <v>6</v>
      </c>
      <c r="H41">
        <v>0</v>
      </c>
      <c r="I41">
        <v>0.111</v>
      </c>
      <c r="J41">
        <v>0.122</v>
      </c>
      <c r="K41">
        <v>0.105</v>
      </c>
      <c r="L41">
        <v>0.33300000000000002</v>
      </c>
      <c r="M41">
        <v>0.28899999999999998</v>
      </c>
      <c r="N41">
        <v>0.38900000000000001</v>
      </c>
      <c r="O41">
        <v>0.39500000000000002</v>
      </c>
      <c r="P41">
        <v>0.35699999999999998</v>
      </c>
      <c r="Q41">
        <v>0.36799999999999999</v>
      </c>
      <c r="R41">
        <v>125</v>
      </c>
      <c r="S41">
        <v>-0.4</v>
      </c>
      <c r="T41">
        <v>2.2999999999999998</v>
      </c>
      <c r="U41">
        <v>2</v>
      </c>
      <c r="V41">
        <v>0.8</v>
      </c>
    </row>
    <row r="42" spans="1:22" x14ac:dyDescent="0.45">
      <c r="A42" t="s">
        <v>48</v>
      </c>
      <c r="B42" t="s">
        <v>49</v>
      </c>
      <c r="C42">
        <v>23</v>
      </c>
      <c r="D42">
        <v>102</v>
      </c>
      <c r="E42">
        <v>5</v>
      </c>
      <c r="F42">
        <v>16</v>
      </c>
      <c r="G42">
        <v>13</v>
      </c>
      <c r="H42">
        <v>0</v>
      </c>
      <c r="I42">
        <v>9.8000000000000004E-2</v>
      </c>
      <c r="J42">
        <v>0.11799999999999999</v>
      </c>
      <c r="K42">
        <v>0.2</v>
      </c>
      <c r="L42">
        <v>0.28799999999999998</v>
      </c>
      <c r="M42">
        <v>0.28899999999999998</v>
      </c>
      <c r="N42">
        <v>0.373</v>
      </c>
      <c r="O42">
        <v>0.48899999999999999</v>
      </c>
      <c r="P42">
        <v>0.38</v>
      </c>
      <c r="Q42">
        <v>0.46400000000000002</v>
      </c>
      <c r="R42">
        <v>152</v>
      </c>
      <c r="S42">
        <v>-0.8</v>
      </c>
      <c r="T42">
        <v>5.0999999999999996</v>
      </c>
      <c r="U42">
        <v>-0.8</v>
      </c>
      <c r="V42">
        <v>0.8</v>
      </c>
    </row>
    <row r="43" spans="1:22" x14ac:dyDescent="0.45">
      <c r="A43" t="s">
        <v>110</v>
      </c>
      <c r="B43" t="s">
        <v>61</v>
      </c>
      <c r="C43">
        <v>23</v>
      </c>
      <c r="D43">
        <v>108</v>
      </c>
      <c r="E43">
        <v>1</v>
      </c>
      <c r="F43">
        <v>15</v>
      </c>
      <c r="G43">
        <v>9</v>
      </c>
      <c r="H43">
        <v>8</v>
      </c>
      <c r="I43">
        <v>8.3000000000000004E-2</v>
      </c>
      <c r="J43">
        <v>0.20399999999999999</v>
      </c>
      <c r="K43">
        <v>0.125</v>
      </c>
      <c r="L43">
        <v>0.35099999999999998</v>
      </c>
      <c r="M43">
        <v>0.28100000000000003</v>
      </c>
      <c r="N43">
        <v>0.35199999999999998</v>
      </c>
      <c r="O43">
        <v>0.40600000000000003</v>
      </c>
      <c r="P43">
        <v>0.34</v>
      </c>
      <c r="Q43">
        <v>0.34300000000000003</v>
      </c>
      <c r="R43">
        <v>117</v>
      </c>
      <c r="S43">
        <v>1.7</v>
      </c>
      <c r="T43">
        <v>3.7</v>
      </c>
      <c r="U43">
        <v>0.3</v>
      </c>
      <c r="V43">
        <v>0.8</v>
      </c>
    </row>
    <row r="44" spans="1:22" x14ac:dyDescent="0.45">
      <c r="A44" t="s">
        <v>140</v>
      </c>
      <c r="B44" t="s">
        <v>81</v>
      </c>
      <c r="C44">
        <v>20</v>
      </c>
      <c r="D44">
        <v>82</v>
      </c>
      <c r="E44">
        <v>2</v>
      </c>
      <c r="F44">
        <v>13</v>
      </c>
      <c r="G44">
        <v>9</v>
      </c>
      <c r="H44">
        <v>2</v>
      </c>
      <c r="I44">
        <v>0.122</v>
      </c>
      <c r="J44">
        <v>0.19500000000000001</v>
      </c>
      <c r="K44">
        <v>0.17899999999999999</v>
      </c>
      <c r="L44">
        <v>0.4</v>
      </c>
      <c r="M44">
        <v>0.32800000000000001</v>
      </c>
      <c r="N44">
        <v>0.439</v>
      </c>
      <c r="O44">
        <v>0.50700000000000001</v>
      </c>
      <c r="P44">
        <v>0.42099999999999999</v>
      </c>
      <c r="Q44">
        <v>0.39200000000000002</v>
      </c>
      <c r="R44">
        <v>165</v>
      </c>
      <c r="S44">
        <v>-0.4</v>
      </c>
      <c r="T44">
        <v>6</v>
      </c>
      <c r="U44">
        <v>-1.7</v>
      </c>
      <c r="V44">
        <v>0.7</v>
      </c>
    </row>
    <row r="45" spans="1:22" x14ac:dyDescent="0.45">
      <c r="A45" t="s">
        <v>56</v>
      </c>
      <c r="B45" t="s">
        <v>51</v>
      </c>
      <c r="C45">
        <v>20</v>
      </c>
      <c r="D45">
        <v>71</v>
      </c>
      <c r="E45">
        <v>5</v>
      </c>
      <c r="F45">
        <v>8</v>
      </c>
      <c r="G45">
        <v>13</v>
      </c>
      <c r="H45">
        <v>2</v>
      </c>
      <c r="I45">
        <v>5.6000000000000001E-2</v>
      </c>
      <c r="J45">
        <v>0.36599999999999999</v>
      </c>
      <c r="K45">
        <v>0.27300000000000002</v>
      </c>
      <c r="L45">
        <v>0.38900000000000001</v>
      </c>
      <c r="M45">
        <v>0.28799999999999998</v>
      </c>
      <c r="N45">
        <v>0.32400000000000001</v>
      </c>
      <c r="O45">
        <v>0.56100000000000005</v>
      </c>
      <c r="P45">
        <v>0.38100000000000001</v>
      </c>
      <c r="Q45">
        <v>0.32700000000000001</v>
      </c>
      <c r="R45">
        <v>139</v>
      </c>
      <c r="S45">
        <v>0.7</v>
      </c>
      <c r="T45">
        <v>4.0999999999999996</v>
      </c>
      <c r="U45">
        <v>0.6</v>
      </c>
      <c r="V45">
        <v>0.7</v>
      </c>
    </row>
    <row r="46" spans="1:22" x14ac:dyDescent="0.45">
      <c r="A46" t="s">
        <v>195</v>
      </c>
      <c r="B46" t="s">
        <v>97</v>
      </c>
      <c r="C46">
        <v>21</v>
      </c>
      <c r="D46">
        <v>95</v>
      </c>
      <c r="E46">
        <v>0</v>
      </c>
      <c r="F46">
        <v>15</v>
      </c>
      <c r="G46">
        <v>14</v>
      </c>
      <c r="H46">
        <v>3</v>
      </c>
      <c r="I46">
        <v>4.2000000000000003E-2</v>
      </c>
      <c r="J46">
        <v>0.126</v>
      </c>
      <c r="K46">
        <v>8.5000000000000006E-2</v>
      </c>
      <c r="L46">
        <v>0.33300000000000002</v>
      </c>
      <c r="M46">
        <v>0.29299999999999998</v>
      </c>
      <c r="N46">
        <v>0.36199999999999999</v>
      </c>
      <c r="O46">
        <v>0.378</v>
      </c>
      <c r="P46">
        <v>0.33500000000000002</v>
      </c>
      <c r="Q46">
        <v>0.30199999999999999</v>
      </c>
      <c r="R46">
        <v>122</v>
      </c>
      <c r="S46">
        <v>-0.6</v>
      </c>
      <c r="T46">
        <v>1.8</v>
      </c>
      <c r="U46">
        <v>2.5</v>
      </c>
      <c r="V46">
        <v>0.7</v>
      </c>
    </row>
    <row r="47" spans="1:22" x14ac:dyDescent="0.45">
      <c r="A47" t="s">
        <v>216</v>
      </c>
      <c r="B47" t="s">
        <v>51</v>
      </c>
      <c r="C47">
        <v>22</v>
      </c>
      <c r="D47">
        <v>87</v>
      </c>
      <c r="E47">
        <v>3</v>
      </c>
      <c r="F47">
        <v>9</v>
      </c>
      <c r="G47">
        <v>18</v>
      </c>
      <c r="H47">
        <v>1</v>
      </c>
      <c r="I47">
        <v>0.14899999999999999</v>
      </c>
      <c r="J47">
        <v>0.184</v>
      </c>
      <c r="K47">
        <v>0.20300000000000001</v>
      </c>
      <c r="L47">
        <v>0.32700000000000001</v>
      </c>
      <c r="M47">
        <v>0.28399999999999997</v>
      </c>
      <c r="N47">
        <v>0.39100000000000001</v>
      </c>
      <c r="O47">
        <v>0.48599999999999999</v>
      </c>
      <c r="P47">
        <v>0.38600000000000001</v>
      </c>
      <c r="Q47">
        <v>0.34699999999999998</v>
      </c>
      <c r="R47">
        <v>142</v>
      </c>
      <c r="S47">
        <v>-0.2</v>
      </c>
      <c r="T47">
        <v>4.3</v>
      </c>
      <c r="U47">
        <v>-0.3</v>
      </c>
      <c r="V47">
        <v>0.7</v>
      </c>
    </row>
    <row r="48" spans="1:22" x14ac:dyDescent="0.45">
      <c r="A48" t="s">
        <v>192</v>
      </c>
      <c r="B48" t="s">
        <v>72</v>
      </c>
      <c r="C48">
        <v>21</v>
      </c>
      <c r="D48">
        <v>89</v>
      </c>
      <c r="E48">
        <v>5</v>
      </c>
      <c r="F48">
        <v>10</v>
      </c>
      <c r="G48">
        <v>14</v>
      </c>
      <c r="H48">
        <v>0</v>
      </c>
      <c r="I48">
        <v>0.10100000000000001</v>
      </c>
      <c r="J48">
        <v>0.20200000000000001</v>
      </c>
      <c r="K48">
        <v>0.21099999999999999</v>
      </c>
      <c r="L48">
        <v>0.27800000000000002</v>
      </c>
      <c r="M48">
        <v>0.26300000000000001</v>
      </c>
      <c r="N48">
        <v>0.36</v>
      </c>
      <c r="O48">
        <v>0.47399999999999998</v>
      </c>
      <c r="P48">
        <v>0.36599999999999999</v>
      </c>
      <c r="Q48">
        <v>0.29599999999999999</v>
      </c>
      <c r="R48">
        <v>146</v>
      </c>
      <c r="S48">
        <v>0</v>
      </c>
      <c r="T48">
        <v>4.5999999999999996</v>
      </c>
      <c r="U48">
        <v>-0.4</v>
      </c>
      <c r="V48">
        <v>0.7</v>
      </c>
    </row>
    <row r="49" spans="1:22" x14ac:dyDescent="0.45">
      <c r="A49" t="s">
        <v>75</v>
      </c>
      <c r="B49" t="s">
        <v>76</v>
      </c>
      <c r="C49">
        <v>24</v>
      </c>
      <c r="D49">
        <v>88</v>
      </c>
      <c r="E49">
        <v>2</v>
      </c>
      <c r="F49">
        <v>10</v>
      </c>
      <c r="G49">
        <v>13</v>
      </c>
      <c r="H49">
        <v>1</v>
      </c>
      <c r="I49">
        <v>0.14799999999999999</v>
      </c>
      <c r="J49">
        <v>0.182</v>
      </c>
      <c r="K49">
        <v>0.16400000000000001</v>
      </c>
      <c r="L49">
        <v>0.34499999999999997</v>
      </c>
      <c r="M49">
        <v>0.28799999999999998</v>
      </c>
      <c r="N49">
        <v>0.40200000000000002</v>
      </c>
      <c r="O49">
        <v>0.45200000000000001</v>
      </c>
      <c r="P49">
        <v>0.38500000000000001</v>
      </c>
      <c r="Q49">
        <v>0.34200000000000003</v>
      </c>
      <c r="R49">
        <v>147</v>
      </c>
      <c r="S49">
        <v>-0.2</v>
      </c>
      <c r="T49">
        <v>4.9000000000000004</v>
      </c>
      <c r="U49">
        <v>-1.1000000000000001</v>
      </c>
      <c r="V49">
        <v>0.7</v>
      </c>
    </row>
    <row r="50" spans="1:22" x14ac:dyDescent="0.45">
      <c r="A50" t="s">
        <v>213</v>
      </c>
      <c r="B50" t="s">
        <v>119</v>
      </c>
      <c r="C50">
        <v>22</v>
      </c>
      <c r="D50">
        <v>95</v>
      </c>
      <c r="E50">
        <v>1</v>
      </c>
      <c r="F50">
        <v>7</v>
      </c>
      <c r="G50">
        <v>11</v>
      </c>
      <c r="H50">
        <v>0</v>
      </c>
      <c r="I50">
        <v>6.3E-2</v>
      </c>
      <c r="J50">
        <v>0.126</v>
      </c>
      <c r="K50">
        <v>0.105</v>
      </c>
      <c r="L50">
        <v>0.32</v>
      </c>
      <c r="M50">
        <v>0.29099999999999998</v>
      </c>
      <c r="N50">
        <v>0.33700000000000002</v>
      </c>
      <c r="O50">
        <v>0.39500000000000002</v>
      </c>
      <c r="P50">
        <v>0.32600000000000001</v>
      </c>
      <c r="Q50">
        <v>0.28399999999999997</v>
      </c>
      <c r="R50">
        <v>107</v>
      </c>
      <c r="S50">
        <v>-0.6</v>
      </c>
      <c r="T50">
        <v>0.2</v>
      </c>
      <c r="U50">
        <v>3.2</v>
      </c>
      <c r="V50">
        <v>0.7</v>
      </c>
    </row>
    <row r="51" spans="1:22" x14ac:dyDescent="0.45">
      <c r="A51" t="s">
        <v>108</v>
      </c>
      <c r="B51" t="s">
        <v>42</v>
      </c>
      <c r="C51">
        <v>23</v>
      </c>
      <c r="D51">
        <v>102</v>
      </c>
      <c r="E51">
        <v>3</v>
      </c>
      <c r="F51">
        <v>17</v>
      </c>
      <c r="G51">
        <v>13</v>
      </c>
      <c r="H51">
        <v>0</v>
      </c>
      <c r="I51">
        <v>0.14699999999999999</v>
      </c>
      <c r="J51">
        <v>0.245</v>
      </c>
      <c r="K51">
        <v>0.129</v>
      </c>
      <c r="L51">
        <v>0.33300000000000002</v>
      </c>
      <c r="M51">
        <v>0.25900000000000001</v>
      </c>
      <c r="N51">
        <v>0.38200000000000001</v>
      </c>
      <c r="O51">
        <v>0.38800000000000001</v>
      </c>
      <c r="P51">
        <v>0.35499999999999998</v>
      </c>
      <c r="Q51">
        <v>0.36</v>
      </c>
      <c r="R51">
        <v>123</v>
      </c>
      <c r="S51">
        <v>-1.3</v>
      </c>
      <c r="T51">
        <v>1.6</v>
      </c>
      <c r="U51">
        <v>1.6</v>
      </c>
      <c r="V51">
        <v>0.7</v>
      </c>
    </row>
    <row r="52" spans="1:22" x14ac:dyDescent="0.45">
      <c r="A52" t="s">
        <v>230</v>
      </c>
      <c r="B52" t="s">
        <v>72</v>
      </c>
      <c r="C52">
        <v>20</v>
      </c>
      <c r="D52">
        <v>77</v>
      </c>
      <c r="E52">
        <v>1</v>
      </c>
      <c r="F52">
        <v>9</v>
      </c>
      <c r="G52">
        <v>9</v>
      </c>
      <c r="H52">
        <v>7</v>
      </c>
      <c r="I52">
        <v>1.2999999999999999E-2</v>
      </c>
      <c r="J52">
        <v>0.247</v>
      </c>
      <c r="K52">
        <v>0.14299999999999999</v>
      </c>
      <c r="L52">
        <v>0.373</v>
      </c>
      <c r="M52">
        <v>0.28599999999999998</v>
      </c>
      <c r="N52">
        <v>0.32</v>
      </c>
      <c r="O52">
        <v>0.42899999999999999</v>
      </c>
      <c r="P52">
        <v>0.33</v>
      </c>
      <c r="Q52">
        <v>0.32500000000000001</v>
      </c>
      <c r="R52">
        <v>121</v>
      </c>
      <c r="S52">
        <v>0.6</v>
      </c>
      <c r="T52">
        <v>2.4</v>
      </c>
      <c r="U52">
        <v>1.8</v>
      </c>
      <c r="V52">
        <v>0.7</v>
      </c>
    </row>
    <row r="53" spans="1:22" x14ac:dyDescent="0.45">
      <c r="A53" t="s">
        <v>92</v>
      </c>
      <c r="B53" t="s">
        <v>55</v>
      </c>
      <c r="C53">
        <v>22</v>
      </c>
      <c r="D53">
        <v>96</v>
      </c>
      <c r="E53">
        <v>6</v>
      </c>
      <c r="F53">
        <v>14</v>
      </c>
      <c r="G53">
        <v>21</v>
      </c>
      <c r="H53">
        <v>2</v>
      </c>
      <c r="I53">
        <v>5.1999999999999998E-2</v>
      </c>
      <c r="J53">
        <v>0.19800000000000001</v>
      </c>
      <c r="K53">
        <v>0.23300000000000001</v>
      </c>
      <c r="L53">
        <v>0.30299999999999999</v>
      </c>
      <c r="M53">
        <v>0.28899999999999998</v>
      </c>
      <c r="N53">
        <v>0.32300000000000001</v>
      </c>
      <c r="O53">
        <v>0.52200000000000002</v>
      </c>
      <c r="P53">
        <v>0.36799999999999999</v>
      </c>
      <c r="Q53">
        <v>0.39500000000000002</v>
      </c>
      <c r="R53">
        <v>140</v>
      </c>
      <c r="S53">
        <v>-0.9</v>
      </c>
      <c r="T53">
        <v>3.4</v>
      </c>
      <c r="U53">
        <v>0</v>
      </c>
      <c r="V53">
        <v>0.7</v>
      </c>
    </row>
    <row r="54" spans="1:22" x14ac:dyDescent="0.45">
      <c r="A54" t="s">
        <v>136</v>
      </c>
      <c r="B54" t="s">
        <v>76</v>
      </c>
      <c r="C54">
        <v>24</v>
      </c>
      <c r="D54">
        <v>86</v>
      </c>
      <c r="E54">
        <v>1</v>
      </c>
      <c r="F54">
        <v>12</v>
      </c>
      <c r="G54">
        <v>8</v>
      </c>
      <c r="H54">
        <v>4</v>
      </c>
      <c r="I54">
        <v>9.2999999999999999E-2</v>
      </c>
      <c r="J54">
        <v>0.186</v>
      </c>
      <c r="K54">
        <v>0.10299999999999999</v>
      </c>
      <c r="L54">
        <v>0.377</v>
      </c>
      <c r="M54">
        <v>0.308</v>
      </c>
      <c r="N54">
        <v>0.372</v>
      </c>
      <c r="O54">
        <v>0.41</v>
      </c>
      <c r="P54">
        <v>0.34899999999999998</v>
      </c>
      <c r="Q54">
        <v>0.36399999999999999</v>
      </c>
      <c r="R54">
        <v>124</v>
      </c>
      <c r="S54">
        <v>0.7</v>
      </c>
      <c r="T54">
        <v>3.2</v>
      </c>
      <c r="U54">
        <v>0.2</v>
      </c>
      <c r="V54">
        <v>0.7</v>
      </c>
    </row>
    <row r="55" spans="1:22" x14ac:dyDescent="0.45">
      <c r="A55" t="s">
        <v>1904</v>
      </c>
      <c r="B55" t="s">
        <v>104</v>
      </c>
      <c r="C55">
        <v>22</v>
      </c>
      <c r="D55">
        <v>72</v>
      </c>
      <c r="E55">
        <v>3</v>
      </c>
      <c r="F55">
        <v>7</v>
      </c>
      <c r="G55">
        <v>12</v>
      </c>
      <c r="H55">
        <v>0</v>
      </c>
      <c r="I55">
        <v>4.2000000000000003E-2</v>
      </c>
      <c r="J55">
        <v>0.23599999999999999</v>
      </c>
      <c r="K55">
        <v>0.25800000000000001</v>
      </c>
      <c r="L55">
        <v>0.39100000000000001</v>
      </c>
      <c r="M55">
        <v>0.318</v>
      </c>
      <c r="N55">
        <v>0.36599999999999999</v>
      </c>
      <c r="O55">
        <v>0.57599999999999996</v>
      </c>
      <c r="P55">
        <v>0.41</v>
      </c>
      <c r="Q55">
        <v>0.40300000000000002</v>
      </c>
      <c r="R55">
        <v>171</v>
      </c>
      <c r="S55">
        <v>-1.1000000000000001</v>
      </c>
      <c r="T55">
        <v>4.7</v>
      </c>
      <c r="U55">
        <v>-0.6</v>
      </c>
      <c r="V55">
        <v>0.6</v>
      </c>
    </row>
    <row r="56" spans="1:22" x14ac:dyDescent="0.45">
      <c r="A56" t="s">
        <v>187</v>
      </c>
      <c r="B56" t="s">
        <v>44</v>
      </c>
      <c r="C56">
        <v>22</v>
      </c>
      <c r="D56">
        <v>72</v>
      </c>
      <c r="E56">
        <v>0</v>
      </c>
      <c r="F56">
        <v>4</v>
      </c>
      <c r="G56">
        <v>6</v>
      </c>
      <c r="H56">
        <v>0</v>
      </c>
      <c r="I56">
        <v>4.2000000000000003E-2</v>
      </c>
      <c r="J56">
        <v>0.18099999999999999</v>
      </c>
      <c r="K56">
        <v>7.4999999999999997E-2</v>
      </c>
      <c r="L56">
        <v>0.35199999999999998</v>
      </c>
      <c r="M56">
        <v>0.28399999999999997</v>
      </c>
      <c r="N56">
        <v>0.32400000000000001</v>
      </c>
      <c r="O56">
        <v>0.35799999999999998</v>
      </c>
      <c r="P56">
        <v>0.308</v>
      </c>
      <c r="Q56">
        <v>0.31900000000000001</v>
      </c>
      <c r="R56">
        <v>96</v>
      </c>
      <c r="S56">
        <v>0.1</v>
      </c>
      <c r="T56">
        <v>-0.3</v>
      </c>
      <c r="U56">
        <v>4.0999999999999996</v>
      </c>
      <c r="V56">
        <v>0.6</v>
      </c>
    </row>
    <row r="57" spans="1:22" x14ac:dyDescent="0.45">
      <c r="A57" t="s">
        <v>83</v>
      </c>
      <c r="B57" t="s">
        <v>32</v>
      </c>
      <c r="C57">
        <v>20</v>
      </c>
      <c r="D57">
        <v>93</v>
      </c>
      <c r="E57">
        <v>2</v>
      </c>
      <c r="F57">
        <v>14</v>
      </c>
      <c r="G57">
        <v>13</v>
      </c>
      <c r="H57">
        <v>0</v>
      </c>
      <c r="I57">
        <v>7.4999999999999997E-2</v>
      </c>
      <c r="J57">
        <v>0.247</v>
      </c>
      <c r="K57">
        <v>0.188</v>
      </c>
      <c r="L57">
        <v>0.33300000000000002</v>
      </c>
      <c r="M57">
        <v>0.25900000000000001</v>
      </c>
      <c r="N57">
        <v>0.32300000000000001</v>
      </c>
      <c r="O57">
        <v>0.44700000000000001</v>
      </c>
      <c r="P57">
        <v>0.34100000000000003</v>
      </c>
      <c r="Q57">
        <v>0.33500000000000002</v>
      </c>
      <c r="R57">
        <v>112</v>
      </c>
      <c r="S57">
        <v>0.3</v>
      </c>
      <c r="T57">
        <v>1.7</v>
      </c>
      <c r="U57">
        <v>1.2</v>
      </c>
      <c r="V57">
        <v>0.6</v>
      </c>
    </row>
    <row r="58" spans="1:22" x14ac:dyDescent="0.45">
      <c r="A58" t="s">
        <v>181</v>
      </c>
      <c r="B58" t="s">
        <v>32</v>
      </c>
      <c r="C58">
        <v>15</v>
      </c>
      <c r="D58">
        <v>70</v>
      </c>
      <c r="E58">
        <v>2</v>
      </c>
      <c r="F58">
        <v>14</v>
      </c>
      <c r="G58">
        <v>14</v>
      </c>
      <c r="H58">
        <v>2</v>
      </c>
      <c r="I58">
        <v>7.0999999999999994E-2</v>
      </c>
      <c r="J58">
        <v>0.129</v>
      </c>
      <c r="K58">
        <v>0.17499999999999999</v>
      </c>
      <c r="L58">
        <v>0.34599999999999997</v>
      </c>
      <c r="M58">
        <v>0.317</v>
      </c>
      <c r="N58">
        <v>0.38600000000000001</v>
      </c>
      <c r="O58">
        <v>0.49199999999999999</v>
      </c>
      <c r="P58">
        <v>0.39100000000000001</v>
      </c>
      <c r="Q58">
        <v>0.34399999999999997</v>
      </c>
      <c r="R58">
        <v>144</v>
      </c>
      <c r="S58">
        <v>0.6</v>
      </c>
      <c r="T58">
        <v>4.4000000000000004</v>
      </c>
      <c r="U58">
        <v>-0.7</v>
      </c>
      <c r="V58">
        <v>0.6</v>
      </c>
    </row>
    <row r="59" spans="1:22" x14ac:dyDescent="0.45">
      <c r="A59" t="s">
        <v>86</v>
      </c>
      <c r="B59" t="s">
        <v>28</v>
      </c>
      <c r="C59">
        <v>24</v>
      </c>
      <c r="D59">
        <v>100</v>
      </c>
      <c r="E59">
        <v>5</v>
      </c>
      <c r="F59">
        <v>14</v>
      </c>
      <c r="G59">
        <v>19</v>
      </c>
      <c r="H59">
        <v>1</v>
      </c>
      <c r="I59">
        <v>0.09</v>
      </c>
      <c r="J59">
        <v>0.34</v>
      </c>
      <c r="K59">
        <v>0.21299999999999999</v>
      </c>
      <c r="L59">
        <v>0.36</v>
      </c>
      <c r="M59">
        <v>0.25800000000000001</v>
      </c>
      <c r="N59">
        <v>0.33300000000000002</v>
      </c>
      <c r="O59">
        <v>0.47199999999999998</v>
      </c>
      <c r="P59">
        <v>0.35699999999999998</v>
      </c>
      <c r="Q59">
        <v>0.29199999999999998</v>
      </c>
      <c r="R59">
        <v>126</v>
      </c>
      <c r="S59">
        <v>0.2</v>
      </c>
      <c r="T59">
        <v>3.4</v>
      </c>
      <c r="U59">
        <v>-1</v>
      </c>
      <c r="V59">
        <v>0.6</v>
      </c>
    </row>
    <row r="60" spans="1:22" x14ac:dyDescent="0.45">
      <c r="A60" t="s">
        <v>540</v>
      </c>
      <c r="B60" t="s">
        <v>81</v>
      </c>
      <c r="C60">
        <v>19</v>
      </c>
      <c r="D60">
        <v>66</v>
      </c>
      <c r="E60">
        <v>1</v>
      </c>
      <c r="F60">
        <v>4</v>
      </c>
      <c r="G60">
        <v>10</v>
      </c>
      <c r="H60">
        <v>5</v>
      </c>
      <c r="I60">
        <v>4.4999999999999998E-2</v>
      </c>
      <c r="J60">
        <v>0.16700000000000001</v>
      </c>
      <c r="K60">
        <v>0.159</v>
      </c>
      <c r="L60">
        <v>0.373</v>
      </c>
      <c r="M60">
        <v>0.317</v>
      </c>
      <c r="N60">
        <v>0.34799999999999998</v>
      </c>
      <c r="O60">
        <v>0.47599999999999998</v>
      </c>
      <c r="P60">
        <v>0.36399999999999999</v>
      </c>
      <c r="Q60">
        <v>0.34799999999999998</v>
      </c>
      <c r="R60">
        <v>128</v>
      </c>
      <c r="S60">
        <v>0.9</v>
      </c>
      <c r="T60">
        <v>3.2</v>
      </c>
      <c r="U60">
        <v>0.4</v>
      </c>
      <c r="V60">
        <v>0.6</v>
      </c>
    </row>
    <row r="61" spans="1:22" x14ac:dyDescent="0.45">
      <c r="A61" t="s">
        <v>112</v>
      </c>
      <c r="B61" t="s">
        <v>76</v>
      </c>
      <c r="C61">
        <v>22</v>
      </c>
      <c r="D61">
        <v>97</v>
      </c>
      <c r="E61">
        <v>3</v>
      </c>
      <c r="F61">
        <v>12</v>
      </c>
      <c r="G61">
        <v>14</v>
      </c>
      <c r="H61">
        <v>0</v>
      </c>
      <c r="I61">
        <v>0.10299999999999999</v>
      </c>
      <c r="J61">
        <v>0.16500000000000001</v>
      </c>
      <c r="K61">
        <v>0.183</v>
      </c>
      <c r="L61">
        <v>0.28100000000000003</v>
      </c>
      <c r="M61">
        <v>0.25600000000000001</v>
      </c>
      <c r="N61">
        <v>0.34699999999999998</v>
      </c>
      <c r="O61">
        <v>0.439</v>
      </c>
      <c r="P61">
        <v>0.35099999999999998</v>
      </c>
      <c r="Q61">
        <v>0.40699999999999997</v>
      </c>
      <c r="R61">
        <v>125</v>
      </c>
      <c r="S61">
        <v>-0.5</v>
      </c>
      <c r="T61">
        <v>2.5</v>
      </c>
      <c r="U61">
        <v>-0.1</v>
      </c>
      <c r="V61">
        <v>0.6</v>
      </c>
    </row>
    <row r="62" spans="1:22" x14ac:dyDescent="0.45">
      <c r="A62" t="s">
        <v>93</v>
      </c>
      <c r="B62" t="s">
        <v>35</v>
      </c>
      <c r="C62">
        <v>22</v>
      </c>
      <c r="D62">
        <v>93</v>
      </c>
      <c r="E62">
        <v>3</v>
      </c>
      <c r="F62">
        <v>10</v>
      </c>
      <c r="G62">
        <v>11</v>
      </c>
      <c r="H62">
        <v>2</v>
      </c>
      <c r="I62">
        <v>5.3999999999999999E-2</v>
      </c>
      <c r="J62">
        <v>0.30099999999999999</v>
      </c>
      <c r="K62">
        <v>0.16500000000000001</v>
      </c>
      <c r="L62">
        <v>0.41799999999999998</v>
      </c>
      <c r="M62">
        <v>0.30599999999999999</v>
      </c>
      <c r="N62">
        <v>0.35499999999999998</v>
      </c>
      <c r="O62">
        <v>0.47099999999999997</v>
      </c>
      <c r="P62">
        <v>0.36499999999999999</v>
      </c>
      <c r="Q62">
        <v>0.29199999999999998</v>
      </c>
      <c r="R62">
        <v>115</v>
      </c>
      <c r="S62">
        <v>0.2</v>
      </c>
      <c r="T62">
        <v>1.9</v>
      </c>
      <c r="U62">
        <v>0.5</v>
      </c>
      <c r="V62">
        <v>0.6</v>
      </c>
    </row>
    <row r="63" spans="1:22" x14ac:dyDescent="0.45">
      <c r="A63" t="s">
        <v>64</v>
      </c>
      <c r="B63" t="s">
        <v>65</v>
      </c>
      <c r="C63">
        <v>20</v>
      </c>
      <c r="D63">
        <v>96</v>
      </c>
      <c r="E63">
        <v>2</v>
      </c>
      <c r="F63">
        <v>10</v>
      </c>
      <c r="G63">
        <v>15</v>
      </c>
      <c r="H63">
        <v>2</v>
      </c>
      <c r="I63">
        <v>0.156</v>
      </c>
      <c r="J63">
        <v>0.219</v>
      </c>
      <c r="K63">
        <v>0.14299999999999999</v>
      </c>
      <c r="L63">
        <v>0.25900000000000001</v>
      </c>
      <c r="M63">
        <v>0.20799999999999999</v>
      </c>
      <c r="N63">
        <v>0.36499999999999999</v>
      </c>
      <c r="O63">
        <v>0.35099999999999998</v>
      </c>
      <c r="P63">
        <v>0.33500000000000002</v>
      </c>
      <c r="Q63">
        <v>0.41599999999999998</v>
      </c>
      <c r="R63">
        <v>115</v>
      </c>
      <c r="S63">
        <v>0.3</v>
      </c>
      <c r="T63">
        <v>2</v>
      </c>
      <c r="U63">
        <v>0.2</v>
      </c>
      <c r="V63">
        <v>0.6</v>
      </c>
    </row>
    <row r="64" spans="1:22" x14ac:dyDescent="0.45">
      <c r="A64" t="s">
        <v>94</v>
      </c>
      <c r="B64" t="s">
        <v>49</v>
      </c>
      <c r="C64">
        <v>21</v>
      </c>
      <c r="D64">
        <v>90</v>
      </c>
      <c r="E64">
        <v>3</v>
      </c>
      <c r="F64">
        <v>9</v>
      </c>
      <c r="G64">
        <v>9</v>
      </c>
      <c r="H64">
        <v>0</v>
      </c>
      <c r="I64">
        <v>6.7000000000000004E-2</v>
      </c>
      <c r="J64">
        <v>0.13300000000000001</v>
      </c>
      <c r="K64">
        <v>0.14499999999999999</v>
      </c>
      <c r="L64">
        <v>0.30399999999999999</v>
      </c>
      <c r="M64">
        <v>0.28899999999999998</v>
      </c>
      <c r="N64">
        <v>0.33300000000000002</v>
      </c>
      <c r="O64">
        <v>0.434</v>
      </c>
      <c r="P64">
        <v>0.34</v>
      </c>
      <c r="Q64">
        <v>0.309</v>
      </c>
      <c r="R64">
        <v>124</v>
      </c>
      <c r="S64">
        <v>-0.8</v>
      </c>
      <c r="T64">
        <v>1.6</v>
      </c>
      <c r="U64">
        <v>1.1000000000000001</v>
      </c>
      <c r="V64">
        <v>0.6</v>
      </c>
    </row>
    <row r="65" spans="1:22" x14ac:dyDescent="0.45">
      <c r="A65" t="s">
        <v>234</v>
      </c>
      <c r="B65" t="s">
        <v>40</v>
      </c>
      <c r="C65">
        <v>18</v>
      </c>
      <c r="D65">
        <v>73</v>
      </c>
      <c r="E65">
        <v>2</v>
      </c>
      <c r="F65">
        <v>13</v>
      </c>
      <c r="G65">
        <v>12</v>
      </c>
      <c r="H65">
        <v>2</v>
      </c>
      <c r="I65">
        <v>0.123</v>
      </c>
      <c r="J65">
        <v>0.151</v>
      </c>
      <c r="K65">
        <v>0.19</v>
      </c>
      <c r="L65">
        <v>0.32</v>
      </c>
      <c r="M65">
        <v>0.28599999999999998</v>
      </c>
      <c r="N65">
        <v>0.38400000000000001</v>
      </c>
      <c r="O65">
        <v>0.47599999999999998</v>
      </c>
      <c r="P65">
        <v>0.38400000000000001</v>
      </c>
      <c r="Q65">
        <v>0.32500000000000001</v>
      </c>
      <c r="R65">
        <v>140</v>
      </c>
      <c r="S65">
        <v>0.5</v>
      </c>
      <c r="T65">
        <v>4.0999999999999996</v>
      </c>
      <c r="U65">
        <v>-1.2</v>
      </c>
      <c r="V65">
        <v>0.6</v>
      </c>
    </row>
    <row r="66" spans="1:22" x14ac:dyDescent="0.45">
      <c r="A66" t="s">
        <v>54</v>
      </c>
      <c r="B66" t="s">
        <v>55</v>
      </c>
      <c r="C66">
        <v>19</v>
      </c>
      <c r="D66">
        <v>70</v>
      </c>
      <c r="E66">
        <v>2</v>
      </c>
      <c r="F66">
        <v>7</v>
      </c>
      <c r="G66">
        <v>7</v>
      </c>
      <c r="H66">
        <v>0</v>
      </c>
      <c r="I66">
        <v>7.0999999999999994E-2</v>
      </c>
      <c r="J66">
        <v>0.22900000000000001</v>
      </c>
      <c r="K66">
        <v>0.161</v>
      </c>
      <c r="L66">
        <v>0.36399999999999999</v>
      </c>
      <c r="M66">
        <v>0.28999999999999998</v>
      </c>
      <c r="N66">
        <v>0.36199999999999999</v>
      </c>
      <c r="O66">
        <v>0.45200000000000001</v>
      </c>
      <c r="P66">
        <v>0.36399999999999999</v>
      </c>
      <c r="Q66">
        <v>0.35599999999999998</v>
      </c>
      <c r="R66">
        <v>138</v>
      </c>
      <c r="S66">
        <v>-0.1</v>
      </c>
      <c r="T66">
        <v>2.9</v>
      </c>
      <c r="U66">
        <v>0.3</v>
      </c>
      <c r="V66">
        <v>0.6</v>
      </c>
    </row>
    <row r="67" spans="1:22" x14ac:dyDescent="0.45">
      <c r="A67" t="s">
        <v>232</v>
      </c>
      <c r="B67" t="s">
        <v>63</v>
      </c>
      <c r="C67">
        <v>17</v>
      </c>
      <c r="D67">
        <v>66</v>
      </c>
      <c r="E67">
        <v>3</v>
      </c>
      <c r="F67">
        <v>9</v>
      </c>
      <c r="G67">
        <v>12</v>
      </c>
      <c r="H67">
        <v>0</v>
      </c>
      <c r="I67">
        <v>6.0999999999999999E-2</v>
      </c>
      <c r="J67">
        <v>0.19700000000000001</v>
      </c>
      <c r="K67">
        <v>0.22800000000000001</v>
      </c>
      <c r="L67">
        <v>0.26200000000000001</v>
      </c>
      <c r="M67">
        <v>0.246</v>
      </c>
      <c r="N67">
        <v>0.33300000000000002</v>
      </c>
      <c r="O67">
        <v>0.47399999999999998</v>
      </c>
      <c r="P67">
        <v>0.35599999999999998</v>
      </c>
      <c r="Q67">
        <v>0.315</v>
      </c>
      <c r="R67">
        <v>136</v>
      </c>
      <c r="S67">
        <v>0.1</v>
      </c>
      <c r="T67">
        <v>2.8</v>
      </c>
      <c r="U67">
        <v>0.6</v>
      </c>
      <c r="V67">
        <v>0.6</v>
      </c>
    </row>
    <row r="68" spans="1:22" x14ac:dyDescent="0.45">
      <c r="A68" t="s">
        <v>219</v>
      </c>
      <c r="B68" t="s">
        <v>22</v>
      </c>
      <c r="C68">
        <v>22</v>
      </c>
      <c r="D68">
        <v>89</v>
      </c>
      <c r="E68">
        <v>2</v>
      </c>
      <c r="F68">
        <v>13</v>
      </c>
      <c r="G68">
        <v>7</v>
      </c>
      <c r="H68">
        <v>1</v>
      </c>
      <c r="I68">
        <v>0.112</v>
      </c>
      <c r="J68">
        <v>0.09</v>
      </c>
      <c r="K68">
        <v>0.156</v>
      </c>
      <c r="L68">
        <v>0.26500000000000001</v>
      </c>
      <c r="M68">
        <v>0.26</v>
      </c>
      <c r="N68">
        <v>0.34799999999999998</v>
      </c>
      <c r="O68">
        <v>0.41599999999999998</v>
      </c>
      <c r="P68">
        <v>0.34300000000000003</v>
      </c>
      <c r="Q68">
        <v>0.30499999999999999</v>
      </c>
      <c r="R68">
        <v>127</v>
      </c>
      <c r="S68">
        <v>0.2</v>
      </c>
      <c r="T68">
        <v>2.9</v>
      </c>
      <c r="U68">
        <v>-0.3</v>
      </c>
      <c r="V68">
        <v>0.6</v>
      </c>
    </row>
    <row r="69" spans="1:22" x14ac:dyDescent="0.45">
      <c r="A69" t="s">
        <v>82</v>
      </c>
      <c r="B69" t="s">
        <v>20</v>
      </c>
      <c r="C69">
        <v>20</v>
      </c>
      <c r="D69">
        <v>77</v>
      </c>
      <c r="E69">
        <v>4</v>
      </c>
      <c r="F69">
        <v>9</v>
      </c>
      <c r="G69">
        <v>12</v>
      </c>
      <c r="H69">
        <v>1</v>
      </c>
      <c r="I69">
        <v>0.104</v>
      </c>
      <c r="J69">
        <v>0.23400000000000001</v>
      </c>
      <c r="K69">
        <v>0.246</v>
      </c>
      <c r="L69">
        <v>0.255</v>
      </c>
      <c r="M69">
        <v>0.23200000000000001</v>
      </c>
      <c r="N69">
        <v>0.312</v>
      </c>
      <c r="O69">
        <v>0.47799999999999998</v>
      </c>
      <c r="P69">
        <v>0.34300000000000003</v>
      </c>
      <c r="Q69">
        <v>0.36699999999999999</v>
      </c>
      <c r="R69">
        <v>121</v>
      </c>
      <c r="S69">
        <v>0.4</v>
      </c>
      <c r="T69">
        <v>2.2000000000000002</v>
      </c>
      <c r="U69">
        <v>0.7</v>
      </c>
      <c r="V69">
        <v>0.5</v>
      </c>
    </row>
    <row r="70" spans="1:22" x14ac:dyDescent="0.45">
      <c r="A70" t="s">
        <v>182</v>
      </c>
      <c r="B70" t="s">
        <v>28</v>
      </c>
      <c r="C70">
        <v>23</v>
      </c>
      <c r="D70">
        <v>93</v>
      </c>
      <c r="E70">
        <v>4</v>
      </c>
      <c r="F70">
        <v>13</v>
      </c>
      <c r="G70">
        <v>14</v>
      </c>
      <c r="H70">
        <v>0</v>
      </c>
      <c r="I70">
        <v>0.11799999999999999</v>
      </c>
      <c r="J70">
        <v>0.34399999999999997</v>
      </c>
      <c r="K70">
        <v>0.218</v>
      </c>
      <c r="L70">
        <v>0.311</v>
      </c>
      <c r="M70">
        <v>0.23100000000000001</v>
      </c>
      <c r="N70">
        <v>0.32300000000000001</v>
      </c>
      <c r="O70">
        <v>0.44900000000000001</v>
      </c>
      <c r="P70">
        <v>0.33400000000000002</v>
      </c>
      <c r="Q70">
        <v>0.32</v>
      </c>
      <c r="R70">
        <v>112</v>
      </c>
      <c r="S70">
        <v>-0.4</v>
      </c>
      <c r="T70">
        <v>0.9</v>
      </c>
      <c r="U70">
        <v>1</v>
      </c>
      <c r="V70">
        <v>0.5</v>
      </c>
    </row>
    <row r="71" spans="1:22" x14ac:dyDescent="0.45">
      <c r="A71" t="s">
        <v>102</v>
      </c>
      <c r="B71" t="s">
        <v>26</v>
      </c>
      <c r="C71">
        <v>20</v>
      </c>
      <c r="D71">
        <v>78</v>
      </c>
      <c r="E71">
        <v>2</v>
      </c>
      <c r="F71">
        <v>9</v>
      </c>
      <c r="G71">
        <v>11</v>
      </c>
      <c r="H71">
        <v>0</v>
      </c>
      <c r="I71">
        <v>0.115</v>
      </c>
      <c r="J71">
        <v>0.16700000000000001</v>
      </c>
      <c r="K71">
        <v>0.2</v>
      </c>
      <c r="L71">
        <v>0.34599999999999997</v>
      </c>
      <c r="M71">
        <v>0.308</v>
      </c>
      <c r="N71">
        <v>0.39700000000000002</v>
      </c>
      <c r="O71">
        <v>0.50800000000000001</v>
      </c>
      <c r="P71">
        <v>0.39600000000000002</v>
      </c>
      <c r="Q71">
        <v>0.38800000000000001</v>
      </c>
      <c r="R71">
        <v>164</v>
      </c>
      <c r="S71">
        <v>-1.3</v>
      </c>
      <c r="T71">
        <v>4.3</v>
      </c>
      <c r="U71">
        <v>-1.6</v>
      </c>
      <c r="V71">
        <v>0.5</v>
      </c>
    </row>
    <row r="72" spans="1:22" x14ac:dyDescent="0.45">
      <c r="A72" t="s">
        <v>95</v>
      </c>
      <c r="B72" t="s">
        <v>53</v>
      </c>
      <c r="C72">
        <v>22</v>
      </c>
      <c r="D72">
        <v>92</v>
      </c>
      <c r="E72">
        <v>0</v>
      </c>
      <c r="F72">
        <v>8</v>
      </c>
      <c r="G72">
        <v>8</v>
      </c>
      <c r="H72">
        <v>6</v>
      </c>
      <c r="I72">
        <v>4.2999999999999997E-2</v>
      </c>
      <c r="J72">
        <v>0.315</v>
      </c>
      <c r="K72">
        <v>3.4000000000000002E-2</v>
      </c>
      <c r="L72">
        <v>0.41399999999999998</v>
      </c>
      <c r="M72">
        <v>0.27600000000000002</v>
      </c>
      <c r="N72">
        <v>0.315</v>
      </c>
      <c r="O72">
        <v>0.31</v>
      </c>
      <c r="P72">
        <v>0.28599999999999998</v>
      </c>
      <c r="Q72">
        <v>0.309</v>
      </c>
      <c r="R72">
        <v>90</v>
      </c>
      <c r="S72">
        <v>-0.1</v>
      </c>
      <c r="T72">
        <v>-1.1000000000000001</v>
      </c>
      <c r="U72">
        <v>3.4</v>
      </c>
      <c r="V72">
        <v>0.5</v>
      </c>
    </row>
    <row r="73" spans="1:22" x14ac:dyDescent="0.45">
      <c r="A73" t="s">
        <v>79</v>
      </c>
      <c r="B73" t="s">
        <v>18</v>
      </c>
      <c r="C73">
        <v>19</v>
      </c>
      <c r="D73">
        <v>85</v>
      </c>
      <c r="E73">
        <v>2</v>
      </c>
      <c r="F73">
        <v>14</v>
      </c>
      <c r="G73">
        <v>11</v>
      </c>
      <c r="H73">
        <v>0</v>
      </c>
      <c r="I73">
        <v>0.106</v>
      </c>
      <c r="J73">
        <v>0.16500000000000001</v>
      </c>
      <c r="K73">
        <v>0.17599999999999999</v>
      </c>
      <c r="L73">
        <v>0.36699999999999999</v>
      </c>
      <c r="M73">
        <v>0.32400000000000001</v>
      </c>
      <c r="N73">
        <v>0.38800000000000001</v>
      </c>
      <c r="O73">
        <v>0.5</v>
      </c>
      <c r="P73">
        <v>0.38900000000000001</v>
      </c>
      <c r="Q73">
        <v>0.39500000000000002</v>
      </c>
      <c r="R73">
        <v>159</v>
      </c>
      <c r="S73">
        <v>-0.3</v>
      </c>
      <c r="T73">
        <v>5.4</v>
      </c>
      <c r="U73">
        <v>-3</v>
      </c>
      <c r="V73">
        <v>0.5</v>
      </c>
    </row>
    <row r="74" spans="1:22" x14ac:dyDescent="0.45">
      <c r="A74" t="s">
        <v>124</v>
      </c>
      <c r="B74" t="s">
        <v>61</v>
      </c>
      <c r="C74">
        <v>22</v>
      </c>
      <c r="D74">
        <v>90</v>
      </c>
      <c r="E74">
        <v>6</v>
      </c>
      <c r="F74">
        <v>12</v>
      </c>
      <c r="G74">
        <v>10</v>
      </c>
      <c r="H74">
        <v>0</v>
      </c>
      <c r="I74">
        <v>0.13300000000000001</v>
      </c>
      <c r="J74">
        <v>0.28899999999999998</v>
      </c>
      <c r="K74">
        <v>0.26900000000000002</v>
      </c>
      <c r="L74">
        <v>0.28299999999999997</v>
      </c>
      <c r="M74">
        <v>0.24399999999999999</v>
      </c>
      <c r="N74">
        <v>0.34399999999999997</v>
      </c>
      <c r="O74">
        <v>0.51300000000000001</v>
      </c>
      <c r="P74">
        <v>0.36899999999999999</v>
      </c>
      <c r="Q74">
        <v>0.31</v>
      </c>
      <c r="R74">
        <v>137</v>
      </c>
      <c r="S74">
        <v>-1.2</v>
      </c>
      <c r="T74">
        <v>2.6</v>
      </c>
      <c r="U74">
        <v>-0.4</v>
      </c>
      <c r="V74">
        <v>0.5</v>
      </c>
    </row>
    <row r="75" spans="1:22" x14ac:dyDescent="0.45">
      <c r="A75" t="s">
        <v>101</v>
      </c>
      <c r="B75" t="s">
        <v>18</v>
      </c>
      <c r="C75">
        <v>20</v>
      </c>
      <c r="D75">
        <v>92</v>
      </c>
      <c r="E75">
        <v>2</v>
      </c>
      <c r="F75">
        <v>14</v>
      </c>
      <c r="G75">
        <v>12</v>
      </c>
      <c r="H75">
        <v>0</v>
      </c>
      <c r="I75">
        <v>6.5000000000000002E-2</v>
      </c>
      <c r="J75">
        <v>0.14099999999999999</v>
      </c>
      <c r="K75">
        <v>9.5000000000000001E-2</v>
      </c>
      <c r="L75">
        <v>0.32900000000000001</v>
      </c>
      <c r="M75">
        <v>0.29799999999999999</v>
      </c>
      <c r="N75">
        <v>0.34799999999999998</v>
      </c>
      <c r="O75">
        <v>0.39300000000000002</v>
      </c>
      <c r="P75">
        <v>0.33300000000000002</v>
      </c>
      <c r="Q75">
        <v>0.379</v>
      </c>
      <c r="R75">
        <v>121</v>
      </c>
      <c r="S75">
        <v>-0.3</v>
      </c>
      <c r="T75">
        <v>1.9</v>
      </c>
      <c r="U75">
        <v>0.1</v>
      </c>
      <c r="V75">
        <v>0.5</v>
      </c>
    </row>
    <row r="76" spans="1:22" x14ac:dyDescent="0.45">
      <c r="A76" t="s">
        <v>78</v>
      </c>
      <c r="B76" t="s">
        <v>51</v>
      </c>
      <c r="C76">
        <v>21</v>
      </c>
      <c r="D76">
        <v>91</v>
      </c>
      <c r="E76">
        <v>4</v>
      </c>
      <c r="F76">
        <v>10</v>
      </c>
      <c r="G76">
        <v>14</v>
      </c>
      <c r="H76">
        <v>1</v>
      </c>
      <c r="I76">
        <v>0.121</v>
      </c>
      <c r="J76">
        <v>0.23100000000000001</v>
      </c>
      <c r="K76">
        <v>0.20300000000000001</v>
      </c>
      <c r="L76">
        <v>0.27300000000000002</v>
      </c>
      <c r="M76">
        <v>0.24099999999999999</v>
      </c>
      <c r="N76">
        <v>0.33</v>
      </c>
      <c r="O76">
        <v>0.443</v>
      </c>
      <c r="P76">
        <v>0.33500000000000002</v>
      </c>
      <c r="Q76">
        <v>0.34399999999999997</v>
      </c>
      <c r="R76">
        <v>109</v>
      </c>
      <c r="S76">
        <v>-0.8</v>
      </c>
      <c r="T76">
        <v>0.3</v>
      </c>
      <c r="U76">
        <v>1.2</v>
      </c>
      <c r="V76">
        <v>0.5</v>
      </c>
    </row>
    <row r="77" spans="1:22" x14ac:dyDescent="0.45">
      <c r="A77" t="s">
        <v>194</v>
      </c>
      <c r="B77" t="s">
        <v>72</v>
      </c>
      <c r="C77">
        <v>20</v>
      </c>
      <c r="D77">
        <v>75</v>
      </c>
      <c r="E77">
        <v>2</v>
      </c>
      <c r="F77">
        <v>7</v>
      </c>
      <c r="G77">
        <v>12</v>
      </c>
      <c r="H77">
        <v>3</v>
      </c>
      <c r="I77">
        <v>1.2999999999999999E-2</v>
      </c>
      <c r="J77">
        <v>0.13300000000000001</v>
      </c>
      <c r="K77">
        <v>0.17599999999999999</v>
      </c>
      <c r="L77">
        <v>0.38700000000000001</v>
      </c>
      <c r="M77">
        <v>0.35099999999999998</v>
      </c>
      <c r="N77">
        <v>0.36</v>
      </c>
      <c r="O77">
        <v>0.52700000000000002</v>
      </c>
      <c r="P77">
        <v>0.38900000000000001</v>
      </c>
      <c r="Q77">
        <v>0.34</v>
      </c>
      <c r="R77">
        <v>162</v>
      </c>
      <c r="S77">
        <v>0.8</v>
      </c>
      <c r="T77">
        <v>6</v>
      </c>
      <c r="U77">
        <v>-3.6</v>
      </c>
      <c r="V77">
        <v>0.5</v>
      </c>
    </row>
    <row r="78" spans="1:22" x14ac:dyDescent="0.45">
      <c r="A78" t="s">
        <v>1936</v>
      </c>
      <c r="B78" t="s">
        <v>46</v>
      </c>
      <c r="C78">
        <v>22</v>
      </c>
      <c r="D78">
        <v>72</v>
      </c>
      <c r="E78">
        <v>0</v>
      </c>
      <c r="F78">
        <v>10</v>
      </c>
      <c r="G78">
        <v>11</v>
      </c>
      <c r="H78">
        <v>0</v>
      </c>
      <c r="I78">
        <v>0.111</v>
      </c>
      <c r="J78">
        <v>0.13900000000000001</v>
      </c>
      <c r="K78">
        <v>6.6000000000000003E-2</v>
      </c>
      <c r="L78">
        <v>0.35299999999999998</v>
      </c>
      <c r="M78">
        <v>0.29499999999999998</v>
      </c>
      <c r="N78">
        <v>0.40300000000000002</v>
      </c>
      <c r="O78">
        <v>0.36099999999999999</v>
      </c>
      <c r="P78">
        <v>0.35599999999999998</v>
      </c>
      <c r="Q78">
        <v>0.35599999999999998</v>
      </c>
      <c r="R78">
        <v>131</v>
      </c>
      <c r="S78">
        <v>0</v>
      </c>
      <c r="T78">
        <v>2.6</v>
      </c>
      <c r="U78">
        <v>-0.2</v>
      </c>
      <c r="V78">
        <v>0.5</v>
      </c>
    </row>
    <row r="79" spans="1:22" x14ac:dyDescent="0.45">
      <c r="A79" t="s">
        <v>43</v>
      </c>
      <c r="B79" t="s">
        <v>44</v>
      </c>
      <c r="C79">
        <v>23</v>
      </c>
      <c r="D79">
        <v>96</v>
      </c>
      <c r="E79">
        <v>4</v>
      </c>
      <c r="F79">
        <v>13</v>
      </c>
      <c r="G79">
        <v>12</v>
      </c>
      <c r="H79">
        <v>2</v>
      </c>
      <c r="I79">
        <v>6.3E-2</v>
      </c>
      <c r="J79">
        <v>0.219</v>
      </c>
      <c r="K79">
        <v>0.20200000000000001</v>
      </c>
      <c r="L79">
        <v>0.25</v>
      </c>
      <c r="M79">
        <v>0.22500000000000001</v>
      </c>
      <c r="N79">
        <v>0.28100000000000003</v>
      </c>
      <c r="O79">
        <v>0.42699999999999999</v>
      </c>
      <c r="P79">
        <v>0.309</v>
      </c>
      <c r="Q79">
        <v>0.33100000000000002</v>
      </c>
      <c r="R79">
        <v>97</v>
      </c>
      <c r="S79">
        <v>0.6</v>
      </c>
      <c r="T79">
        <v>0.2</v>
      </c>
      <c r="U79">
        <v>1</v>
      </c>
      <c r="V79">
        <v>0.5</v>
      </c>
    </row>
    <row r="80" spans="1:22" x14ac:dyDescent="0.45">
      <c r="A80" t="s">
        <v>118</v>
      </c>
      <c r="B80" t="s">
        <v>119</v>
      </c>
      <c r="C80">
        <v>20</v>
      </c>
      <c r="D80">
        <v>71</v>
      </c>
      <c r="E80">
        <v>0</v>
      </c>
      <c r="F80">
        <v>7</v>
      </c>
      <c r="G80">
        <v>6</v>
      </c>
      <c r="H80">
        <v>3</v>
      </c>
      <c r="I80">
        <v>9.9000000000000005E-2</v>
      </c>
      <c r="J80">
        <v>0.19700000000000001</v>
      </c>
      <c r="K80">
        <v>0.11700000000000001</v>
      </c>
      <c r="L80">
        <v>0.39600000000000002</v>
      </c>
      <c r="M80">
        <v>0.317</v>
      </c>
      <c r="N80">
        <v>0.377</v>
      </c>
      <c r="O80">
        <v>0.433</v>
      </c>
      <c r="P80">
        <v>0.35699999999999998</v>
      </c>
      <c r="Q80">
        <v>0.32500000000000001</v>
      </c>
      <c r="R80">
        <v>127</v>
      </c>
      <c r="S80">
        <v>0.2</v>
      </c>
      <c r="T80">
        <v>2.5</v>
      </c>
      <c r="U80">
        <v>-0.6</v>
      </c>
      <c r="V80">
        <v>0.5</v>
      </c>
    </row>
    <row r="81" spans="1:22" x14ac:dyDescent="0.45">
      <c r="A81" t="s">
        <v>177</v>
      </c>
      <c r="B81" t="s">
        <v>35</v>
      </c>
      <c r="C81">
        <v>19</v>
      </c>
      <c r="D81">
        <v>72</v>
      </c>
      <c r="E81">
        <v>1</v>
      </c>
      <c r="F81">
        <v>8</v>
      </c>
      <c r="G81">
        <v>10</v>
      </c>
      <c r="H81">
        <v>0</v>
      </c>
      <c r="I81">
        <v>4.2000000000000003E-2</v>
      </c>
      <c r="J81">
        <v>0.19400000000000001</v>
      </c>
      <c r="K81">
        <v>7.5999999999999998E-2</v>
      </c>
      <c r="L81">
        <v>0.38500000000000001</v>
      </c>
      <c r="M81">
        <v>0.318</v>
      </c>
      <c r="N81">
        <v>0.36099999999999999</v>
      </c>
      <c r="O81">
        <v>0.39400000000000002</v>
      </c>
      <c r="P81">
        <v>0.34</v>
      </c>
      <c r="Q81">
        <v>0.27700000000000002</v>
      </c>
      <c r="R81">
        <v>99</v>
      </c>
      <c r="S81">
        <v>-0.7</v>
      </c>
      <c r="T81">
        <v>-0.8</v>
      </c>
      <c r="U81">
        <v>2.7</v>
      </c>
      <c r="V81">
        <v>0.5</v>
      </c>
    </row>
    <row r="82" spans="1:22" x14ac:dyDescent="0.45">
      <c r="A82" t="s">
        <v>84</v>
      </c>
      <c r="B82" t="s">
        <v>44</v>
      </c>
      <c r="C82">
        <v>21</v>
      </c>
      <c r="D82">
        <v>95</v>
      </c>
      <c r="E82">
        <v>2</v>
      </c>
      <c r="F82">
        <v>12</v>
      </c>
      <c r="G82">
        <v>7</v>
      </c>
      <c r="H82">
        <v>2</v>
      </c>
      <c r="I82">
        <v>7.3999999999999996E-2</v>
      </c>
      <c r="J82">
        <v>9.5000000000000001E-2</v>
      </c>
      <c r="K82">
        <v>0.106</v>
      </c>
      <c r="L82">
        <v>0.28899999999999998</v>
      </c>
      <c r="M82">
        <v>0.28199999999999997</v>
      </c>
      <c r="N82">
        <v>0.33700000000000002</v>
      </c>
      <c r="O82">
        <v>0.38800000000000001</v>
      </c>
      <c r="P82">
        <v>0.32500000000000001</v>
      </c>
      <c r="Q82">
        <v>0.32600000000000001</v>
      </c>
      <c r="R82">
        <v>107</v>
      </c>
      <c r="S82">
        <v>-0.1</v>
      </c>
      <c r="T82">
        <v>0.7</v>
      </c>
      <c r="U82">
        <v>0.3</v>
      </c>
      <c r="V82">
        <v>0.4</v>
      </c>
    </row>
    <row r="83" spans="1:22" x14ac:dyDescent="0.45">
      <c r="A83" t="s">
        <v>201</v>
      </c>
      <c r="B83" t="s">
        <v>53</v>
      </c>
      <c r="C83">
        <v>20</v>
      </c>
      <c r="D83">
        <v>82</v>
      </c>
      <c r="E83">
        <v>3</v>
      </c>
      <c r="F83">
        <v>10</v>
      </c>
      <c r="G83">
        <v>13</v>
      </c>
      <c r="H83">
        <v>0</v>
      </c>
      <c r="I83">
        <v>9.8000000000000004E-2</v>
      </c>
      <c r="J83">
        <v>0.28000000000000003</v>
      </c>
      <c r="K83">
        <v>0.16200000000000001</v>
      </c>
      <c r="L83">
        <v>0.35399999999999998</v>
      </c>
      <c r="M83">
        <v>0.27</v>
      </c>
      <c r="N83">
        <v>0.34100000000000003</v>
      </c>
      <c r="O83">
        <v>0.432</v>
      </c>
      <c r="P83">
        <v>0.34599999999999997</v>
      </c>
      <c r="Q83">
        <v>0.33700000000000002</v>
      </c>
      <c r="R83">
        <v>132</v>
      </c>
      <c r="S83">
        <v>-0.1</v>
      </c>
      <c r="T83">
        <v>2.8</v>
      </c>
      <c r="U83">
        <v>-1</v>
      </c>
      <c r="V83">
        <v>0.4</v>
      </c>
    </row>
    <row r="84" spans="1:22" x14ac:dyDescent="0.45">
      <c r="A84" t="s">
        <v>103</v>
      </c>
      <c r="B84" t="s">
        <v>104</v>
      </c>
      <c r="C84">
        <v>21</v>
      </c>
      <c r="D84">
        <v>86</v>
      </c>
      <c r="E84">
        <v>3</v>
      </c>
      <c r="F84">
        <v>9</v>
      </c>
      <c r="G84">
        <v>9</v>
      </c>
      <c r="H84">
        <v>1</v>
      </c>
      <c r="I84">
        <v>0.151</v>
      </c>
      <c r="J84">
        <v>0.19800000000000001</v>
      </c>
      <c r="K84">
        <v>0.20300000000000001</v>
      </c>
      <c r="L84">
        <v>0.245</v>
      </c>
      <c r="M84">
        <v>0.217</v>
      </c>
      <c r="N84">
        <v>0.372</v>
      </c>
      <c r="O84">
        <v>0.42</v>
      </c>
      <c r="P84">
        <v>0.35799999999999998</v>
      </c>
      <c r="Q84">
        <v>0.34499999999999997</v>
      </c>
      <c r="R84">
        <v>135</v>
      </c>
      <c r="S84">
        <v>0.2</v>
      </c>
      <c r="T84">
        <v>3.6</v>
      </c>
      <c r="U84">
        <v>-2.2000000000000002</v>
      </c>
      <c r="V84">
        <v>0.4</v>
      </c>
    </row>
    <row r="85" spans="1:22" x14ac:dyDescent="0.45">
      <c r="A85" t="s">
        <v>170</v>
      </c>
      <c r="B85" t="s">
        <v>40</v>
      </c>
      <c r="C85">
        <v>20</v>
      </c>
      <c r="D85">
        <v>91</v>
      </c>
      <c r="E85">
        <v>0</v>
      </c>
      <c r="F85">
        <v>10</v>
      </c>
      <c r="G85">
        <v>8</v>
      </c>
      <c r="H85">
        <v>0</v>
      </c>
      <c r="I85">
        <v>0.14299999999999999</v>
      </c>
      <c r="J85">
        <v>0.154</v>
      </c>
      <c r="K85">
        <v>0.08</v>
      </c>
      <c r="L85">
        <v>0.33300000000000002</v>
      </c>
      <c r="M85">
        <v>0.28000000000000003</v>
      </c>
      <c r="N85">
        <v>0.38500000000000001</v>
      </c>
      <c r="O85">
        <v>0.36</v>
      </c>
      <c r="P85">
        <v>0.34200000000000003</v>
      </c>
      <c r="Q85">
        <v>0.32400000000000001</v>
      </c>
      <c r="R85">
        <v>113</v>
      </c>
      <c r="S85">
        <v>0</v>
      </c>
      <c r="T85">
        <v>1.4</v>
      </c>
      <c r="U85">
        <v>-0.6</v>
      </c>
      <c r="V85">
        <v>0.4</v>
      </c>
    </row>
    <row r="86" spans="1:22" x14ac:dyDescent="0.45">
      <c r="A86" t="s">
        <v>149</v>
      </c>
      <c r="B86" t="s">
        <v>30</v>
      </c>
      <c r="C86">
        <v>22</v>
      </c>
      <c r="D86">
        <v>88</v>
      </c>
      <c r="E86">
        <v>2</v>
      </c>
      <c r="F86">
        <v>12</v>
      </c>
      <c r="G86">
        <v>8</v>
      </c>
      <c r="H86">
        <v>2</v>
      </c>
      <c r="I86">
        <v>9.0999999999999998E-2</v>
      </c>
      <c r="J86">
        <v>0.26100000000000001</v>
      </c>
      <c r="K86">
        <v>0.14099999999999999</v>
      </c>
      <c r="L86">
        <v>0.29599999999999999</v>
      </c>
      <c r="M86">
        <v>0.23100000000000001</v>
      </c>
      <c r="N86">
        <v>0.307</v>
      </c>
      <c r="O86">
        <v>0.372</v>
      </c>
      <c r="P86">
        <v>0.30499999999999999</v>
      </c>
      <c r="Q86">
        <v>0.33400000000000002</v>
      </c>
      <c r="R86">
        <v>92</v>
      </c>
      <c r="S86">
        <v>0</v>
      </c>
      <c r="T86">
        <v>-0.9</v>
      </c>
      <c r="U86">
        <v>1.8</v>
      </c>
      <c r="V86">
        <v>0.4</v>
      </c>
    </row>
    <row r="87" spans="1:22" x14ac:dyDescent="0.45">
      <c r="A87" t="s">
        <v>88</v>
      </c>
      <c r="B87" t="s">
        <v>32</v>
      </c>
      <c r="C87">
        <v>20</v>
      </c>
      <c r="D87">
        <v>89</v>
      </c>
      <c r="E87">
        <v>3</v>
      </c>
      <c r="F87">
        <v>14</v>
      </c>
      <c r="G87">
        <v>10</v>
      </c>
      <c r="H87">
        <v>2</v>
      </c>
      <c r="I87">
        <v>5.6000000000000001E-2</v>
      </c>
      <c r="J87">
        <v>0.22500000000000001</v>
      </c>
      <c r="K87">
        <v>0.16700000000000001</v>
      </c>
      <c r="L87">
        <v>0.36099999999999999</v>
      </c>
      <c r="M87">
        <v>0.29799999999999999</v>
      </c>
      <c r="N87">
        <v>0.33700000000000002</v>
      </c>
      <c r="O87">
        <v>0.46400000000000002</v>
      </c>
      <c r="P87">
        <v>0.35399999999999998</v>
      </c>
      <c r="Q87">
        <v>0.33100000000000002</v>
      </c>
      <c r="R87">
        <v>121</v>
      </c>
      <c r="S87">
        <v>-0.2</v>
      </c>
      <c r="T87">
        <v>2.1</v>
      </c>
      <c r="U87">
        <v>-1.3</v>
      </c>
      <c r="V87">
        <v>0.4</v>
      </c>
    </row>
    <row r="88" spans="1:22" x14ac:dyDescent="0.45">
      <c r="A88" t="s">
        <v>207</v>
      </c>
      <c r="B88" t="s">
        <v>46</v>
      </c>
      <c r="C88">
        <v>20</v>
      </c>
      <c r="D88">
        <v>84</v>
      </c>
      <c r="E88">
        <v>3</v>
      </c>
      <c r="F88">
        <v>15</v>
      </c>
      <c r="G88">
        <v>7</v>
      </c>
      <c r="H88">
        <v>1</v>
      </c>
      <c r="I88">
        <v>0.11899999999999999</v>
      </c>
      <c r="J88">
        <v>0.20200000000000001</v>
      </c>
      <c r="K88">
        <v>0.19700000000000001</v>
      </c>
      <c r="L88">
        <v>0.23100000000000001</v>
      </c>
      <c r="M88">
        <v>0.21099999999999999</v>
      </c>
      <c r="N88">
        <v>0.32100000000000001</v>
      </c>
      <c r="O88">
        <v>0.40799999999999997</v>
      </c>
      <c r="P88">
        <v>0.32800000000000001</v>
      </c>
      <c r="Q88">
        <v>0.313</v>
      </c>
      <c r="R88">
        <v>112</v>
      </c>
      <c r="S88">
        <v>0.6</v>
      </c>
      <c r="T88">
        <v>1.7</v>
      </c>
      <c r="U88">
        <v>-0.5</v>
      </c>
      <c r="V88">
        <v>0.4</v>
      </c>
    </row>
    <row r="89" spans="1:22" x14ac:dyDescent="0.45">
      <c r="A89" t="s">
        <v>220</v>
      </c>
      <c r="B89" t="s">
        <v>24</v>
      </c>
      <c r="C89">
        <v>18</v>
      </c>
      <c r="D89">
        <v>78</v>
      </c>
      <c r="E89">
        <v>4</v>
      </c>
      <c r="F89">
        <v>10</v>
      </c>
      <c r="G89">
        <v>13</v>
      </c>
      <c r="H89">
        <v>4</v>
      </c>
      <c r="I89">
        <v>7.6999999999999999E-2</v>
      </c>
      <c r="J89">
        <v>0.308</v>
      </c>
      <c r="K89">
        <v>0.183</v>
      </c>
      <c r="L89">
        <v>0.27300000000000002</v>
      </c>
      <c r="M89">
        <v>0.22500000000000001</v>
      </c>
      <c r="N89">
        <v>0.28199999999999997</v>
      </c>
      <c r="O89">
        <v>0.40799999999999997</v>
      </c>
      <c r="P89">
        <v>0.30499999999999999</v>
      </c>
      <c r="Q89">
        <v>0.28599999999999998</v>
      </c>
      <c r="R89">
        <v>91</v>
      </c>
      <c r="S89">
        <v>0.7</v>
      </c>
      <c r="T89">
        <v>-0.2</v>
      </c>
      <c r="U89">
        <v>1.3</v>
      </c>
      <c r="V89">
        <v>0.4</v>
      </c>
    </row>
    <row r="90" spans="1:22" x14ac:dyDescent="0.45">
      <c r="A90" t="s">
        <v>176</v>
      </c>
      <c r="B90" t="s">
        <v>22</v>
      </c>
      <c r="C90">
        <v>18</v>
      </c>
      <c r="D90">
        <v>71</v>
      </c>
      <c r="E90">
        <v>3</v>
      </c>
      <c r="F90">
        <v>11</v>
      </c>
      <c r="G90">
        <v>14</v>
      </c>
      <c r="H90">
        <v>0</v>
      </c>
      <c r="I90">
        <v>5.6000000000000001E-2</v>
      </c>
      <c r="J90">
        <v>0.19700000000000001</v>
      </c>
      <c r="K90">
        <v>0.19700000000000001</v>
      </c>
      <c r="L90">
        <v>0.34</v>
      </c>
      <c r="M90">
        <v>0.30299999999999999</v>
      </c>
      <c r="N90">
        <v>0.33800000000000002</v>
      </c>
      <c r="O90">
        <v>0.5</v>
      </c>
      <c r="P90">
        <v>0.36599999999999999</v>
      </c>
      <c r="Q90">
        <v>0.27400000000000002</v>
      </c>
      <c r="R90">
        <v>143</v>
      </c>
      <c r="S90">
        <v>0</v>
      </c>
      <c r="T90">
        <v>3.5</v>
      </c>
      <c r="U90">
        <v>-2</v>
      </c>
      <c r="V90">
        <v>0.4</v>
      </c>
    </row>
    <row r="91" spans="1:22" x14ac:dyDescent="0.45">
      <c r="A91" t="s">
        <v>157</v>
      </c>
      <c r="B91" t="s">
        <v>46</v>
      </c>
      <c r="C91">
        <v>18</v>
      </c>
      <c r="D91">
        <v>74</v>
      </c>
      <c r="E91">
        <v>3</v>
      </c>
      <c r="F91">
        <v>7</v>
      </c>
      <c r="G91">
        <v>15</v>
      </c>
      <c r="H91">
        <v>1</v>
      </c>
      <c r="I91">
        <v>1.4E-2</v>
      </c>
      <c r="J91">
        <v>0.216</v>
      </c>
      <c r="K91">
        <v>0.16700000000000001</v>
      </c>
      <c r="L91">
        <v>0.30199999999999999</v>
      </c>
      <c r="M91">
        <v>0.26400000000000001</v>
      </c>
      <c r="N91">
        <v>0.28399999999999997</v>
      </c>
      <c r="O91">
        <v>0.43099999999999999</v>
      </c>
      <c r="P91">
        <v>0.315</v>
      </c>
      <c r="Q91">
        <v>0.26500000000000001</v>
      </c>
      <c r="R91">
        <v>103</v>
      </c>
      <c r="S91">
        <v>-0.5</v>
      </c>
      <c r="T91">
        <v>-0.2</v>
      </c>
      <c r="U91">
        <v>1.6</v>
      </c>
      <c r="V91">
        <v>0.4</v>
      </c>
    </row>
    <row r="92" spans="1:22" x14ac:dyDescent="0.45">
      <c r="A92" t="s">
        <v>173</v>
      </c>
      <c r="B92" t="s">
        <v>35</v>
      </c>
      <c r="C92">
        <v>21</v>
      </c>
      <c r="D92">
        <v>81</v>
      </c>
      <c r="E92">
        <v>3</v>
      </c>
      <c r="F92">
        <v>11</v>
      </c>
      <c r="G92">
        <v>7</v>
      </c>
      <c r="H92">
        <v>2</v>
      </c>
      <c r="I92">
        <v>4.9000000000000002E-2</v>
      </c>
      <c r="J92">
        <v>0.29599999999999999</v>
      </c>
      <c r="K92">
        <v>0.21099999999999999</v>
      </c>
      <c r="L92">
        <v>0.38800000000000001</v>
      </c>
      <c r="M92">
        <v>0.28899999999999998</v>
      </c>
      <c r="N92">
        <v>0.33300000000000002</v>
      </c>
      <c r="O92">
        <v>0.5</v>
      </c>
      <c r="P92">
        <v>0.36599999999999999</v>
      </c>
      <c r="Q92">
        <v>0.26900000000000002</v>
      </c>
      <c r="R92">
        <v>115</v>
      </c>
      <c r="S92">
        <v>0.4</v>
      </c>
      <c r="T92">
        <v>1.9</v>
      </c>
      <c r="U92">
        <v>-1.1000000000000001</v>
      </c>
      <c r="V92">
        <v>0.4</v>
      </c>
    </row>
    <row r="93" spans="1:22" x14ac:dyDescent="0.45">
      <c r="A93" t="s">
        <v>130</v>
      </c>
      <c r="B93" t="s">
        <v>46</v>
      </c>
      <c r="C93">
        <v>20</v>
      </c>
      <c r="D93">
        <v>90</v>
      </c>
      <c r="E93">
        <v>1</v>
      </c>
      <c r="F93">
        <v>11</v>
      </c>
      <c r="G93">
        <v>6</v>
      </c>
      <c r="H93">
        <v>0</v>
      </c>
      <c r="I93">
        <v>0.1</v>
      </c>
      <c r="J93">
        <v>0.156</v>
      </c>
      <c r="K93">
        <v>6.2E-2</v>
      </c>
      <c r="L93">
        <v>0.318</v>
      </c>
      <c r="M93">
        <v>0.27200000000000002</v>
      </c>
      <c r="N93">
        <v>0.34399999999999997</v>
      </c>
      <c r="O93">
        <v>0.33300000000000002</v>
      </c>
      <c r="P93">
        <v>0.30399999999999999</v>
      </c>
      <c r="Q93">
        <v>0.33100000000000002</v>
      </c>
      <c r="R93">
        <v>95</v>
      </c>
      <c r="S93">
        <v>-0.8</v>
      </c>
      <c r="T93">
        <v>-1.3</v>
      </c>
      <c r="U93">
        <v>2</v>
      </c>
      <c r="V93">
        <v>0.4</v>
      </c>
    </row>
    <row r="94" spans="1:22" x14ac:dyDescent="0.45">
      <c r="A94" t="s">
        <v>31</v>
      </c>
      <c r="B94" t="s">
        <v>32</v>
      </c>
      <c r="C94">
        <v>20</v>
      </c>
      <c r="D94">
        <v>92</v>
      </c>
      <c r="E94">
        <v>3</v>
      </c>
      <c r="F94">
        <v>12</v>
      </c>
      <c r="G94">
        <v>13</v>
      </c>
      <c r="H94">
        <v>0</v>
      </c>
      <c r="I94">
        <v>0.13</v>
      </c>
      <c r="J94">
        <v>0.28299999999999997</v>
      </c>
      <c r="K94">
        <v>0.23100000000000001</v>
      </c>
      <c r="L94">
        <v>0.3</v>
      </c>
      <c r="M94">
        <v>0.23100000000000001</v>
      </c>
      <c r="N94">
        <v>0.33700000000000002</v>
      </c>
      <c r="O94">
        <v>0.46200000000000002</v>
      </c>
      <c r="P94">
        <v>0.34799999999999998</v>
      </c>
      <c r="Q94">
        <v>0.38500000000000001</v>
      </c>
      <c r="R94">
        <v>117</v>
      </c>
      <c r="S94">
        <v>-0.4</v>
      </c>
      <c r="T94">
        <v>1.5</v>
      </c>
      <c r="U94">
        <v>-1.3</v>
      </c>
      <c r="V94">
        <v>0.3</v>
      </c>
    </row>
    <row r="95" spans="1:22" x14ac:dyDescent="0.45">
      <c r="A95" t="s">
        <v>1947</v>
      </c>
      <c r="B95" t="s">
        <v>134</v>
      </c>
      <c r="C95">
        <v>18</v>
      </c>
      <c r="D95">
        <v>67</v>
      </c>
      <c r="E95">
        <v>3</v>
      </c>
      <c r="F95">
        <v>5</v>
      </c>
      <c r="G95">
        <v>10</v>
      </c>
      <c r="H95">
        <v>1</v>
      </c>
      <c r="I95">
        <v>0.13400000000000001</v>
      </c>
      <c r="J95">
        <v>0.19400000000000001</v>
      </c>
      <c r="K95">
        <v>0.255</v>
      </c>
      <c r="L95">
        <v>0.27500000000000002</v>
      </c>
      <c r="M95">
        <v>0.255</v>
      </c>
      <c r="N95">
        <v>0.373</v>
      </c>
      <c r="O95">
        <v>0.50900000000000001</v>
      </c>
      <c r="P95">
        <v>0.38700000000000001</v>
      </c>
      <c r="Q95">
        <v>0.41399999999999998</v>
      </c>
      <c r="R95">
        <v>155</v>
      </c>
      <c r="S95">
        <v>-0.8</v>
      </c>
      <c r="T95">
        <v>3.3</v>
      </c>
      <c r="U95">
        <v>-2.1</v>
      </c>
      <c r="V95">
        <v>0.3</v>
      </c>
    </row>
    <row r="96" spans="1:22" x14ac:dyDescent="0.45">
      <c r="A96" t="s">
        <v>169</v>
      </c>
      <c r="B96" t="s">
        <v>65</v>
      </c>
      <c r="C96">
        <v>21</v>
      </c>
      <c r="D96">
        <v>97</v>
      </c>
      <c r="E96">
        <v>2</v>
      </c>
      <c r="F96">
        <v>11</v>
      </c>
      <c r="G96">
        <v>6</v>
      </c>
      <c r="H96">
        <v>1</v>
      </c>
      <c r="I96">
        <v>9.2999999999999999E-2</v>
      </c>
      <c r="J96">
        <v>0.124</v>
      </c>
      <c r="K96">
        <v>0.106</v>
      </c>
      <c r="L96">
        <v>0.19400000000000001</v>
      </c>
      <c r="M96">
        <v>0.188</v>
      </c>
      <c r="N96">
        <v>0.27800000000000002</v>
      </c>
      <c r="O96">
        <v>0.29399999999999998</v>
      </c>
      <c r="P96">
        <v>0.26600000000000001</v>
      </c>
      <c r="Q96">
        <v>0.33200000000000002</v>
      </c>
      <c r="R96">
        <v>70</v>
      </c>
      <c r="S96">
        <v>0.3</v>
      </c>
      <c r="T96">
        <v>-3.3</v>
      </c>
      <c r="U96">
        <v>3.2</v>
      </c>
      <c r="V96">
        <v>0.3</v>
      </c>
    </row>
    <row r="97" spans="1:22" x14ac:dyDescent="0.45">
      <c r="A97" t="s">
        <v>142</v>
      </c>
      <c r="B97" t="s">
        <v>63</v>
      </c>
      <c r="C97">
        <v>20</v>
      </c>
      <c r="D97">
        <v>76</v>
      </c>
      <c r="E97">
        <v>4</v>
      </c>
      <c r="F97">
        <v>9</v>
      </c>
      <c r="G97">
        <v>5</v>
      </c>
      <c r="H97">
        <v>1</v>
      </c>
      <c r="I97">
        <v>0.11799999999999999</v>
      </c>
      <c r="J97">
        <v>0.34200000000000003</v>
      </c>
      <c r="K97">
        <v>0.20899999999999999</v>
      </c>
      <c r="L97">
        <v>0.216</v>
      </c>
      <c r="M97">
        <v>0.17899999999999999</v>
      </c>
      <c r="N97">
        <v>0.27600000000000002</v>
      </c>
      <c r="O97">
        <v>0.38800000000000001</v>
      </c>
      <c r="P97">
        <v>0.29899999999999999</v>
      </c>
      <c r="Q97">
        <v>0.29799999999999999</v>
      </c>
      <c r="R97">
        <v>96</v>
      </c>
      <c r="S97">
        <v>0.1</v>
      </c>
      <c r="T97">
        <v>-0.2</v>
      </c>
      <c r="U97">
        <v>1.2</v>
      </c>
      <c r="V97">
        <v>0.3</v>
      </c>
    </row>
    <row r="98" spans="1:22" x14ac:dyDescent="0.45">
      <c r="A98" t="s">
        <v>62</v>
      </c>
      <c r="B98" t="s">
        <v>63</v>
      </c>
      <c r="C98">
        <v>19</v>
      </c>
      <c r="D98">
        <v>68</v>
      </c>
      <c r="E98">
        <v>1</v>
      </c>
      <c r="F98">
        <v>7</v>
      </c>
      <c r="G98">
        <v>4</v>
      </c>
      <c r="H98">
        <v>0</v>
      </c>
      <c r="I98">
        <v>7.3999999999999996E-2</v>
      </c>
      <c r="J98">
        <v>0.20599999999999999</v>
      </c>
      <c r="K98">
        <v>0.23</v>
      </c>
      <c r="L98">
        <v>0.34</v>
      </c>
      <c r="M98">
        <v>0.27900000000000003</v>
      </c>
      <c r="N98">
        <v>0.33800000000000002</v>
      </c>
      <c r="O98">
        <v>0.50800000000000001</v>
      </c>
      <c r="P98">
        <v>0.36599999999999999</v>
      </c>
      <c r="Q98">
        <v>0.315</v>
      </c>
      <c r="R98">
        <v>142</v>
      </c>
      <c r="S98">
        <v>0</v>
      </c>
      <c r="T98">
        <v>3.3</v>
      </c>
      <c r="U98">
        <v>-2.1</v>
      </c>
      <c r="V98">
        <v>0.3</v>
      </c>
    </row>
    <row r="99" spans="1:22" x14ac:dyDescent="0.45">
      <c r="A99" t="s">
        <v>158</v>
      </c>
      <c r="B99" t="s">
        <v>28</v>
      </c>
      <c r="C99">
        <v>24</v>
      </c>
      <c r="D99">
        <v>106</v>
      </c>
      <c r="E99">
        <v>1</v>
      </c>
      <c r="F99">
        <v>12</v>
      </c>
      <c r="G99">
        <v>13</v>
      </c>
      <c r="H99">
        <v>1</v>
      </c>
      <c r="I99">
        <v>0.14199999999999999</v>
      </c>
      <c r="J99">
        <v>0.189</v>
      </c>
      <c r="K99">
        <v>0.10299999999999999</v>
      </c>
      <c r="L99">
        <v>0.35799999999999998</v>
      </c>
      <c r="M99">
        <v>0.28699999999999998</v>
      </c>
      <c r="N99">
        <v>0.40600000000000003</v>
      </c>
      <c r="O99">
        <v>0.39100000000000001</v>
      </c>
      <c r="P99">
        <v>0.36299999999999999</v>
      </c>
      <c r="Q99">
        <v>0.371</v>
      </c>
      <c r="R99">
        <v>130</v>
      </c>
      <c r="S99">
        <v>-0.5</v>
      </c>
      <c r="T99">
        <v>3.4</v>
      </c>
      <c r="U99">
        <v>-3.9</v>
      </c>
      <c r="V99">
        <v>0.3</v>
      </c>
    </row>
    <row r="100" spans="1:22" x14ac:dyDescent="0.45">
      <c r="A100" t="s">
        <v>47</v>
      </c>
      <c r="B100" t="s">
        <v>22</v>
      </c>
      <c r="C100">
        <v>22</v>
      </c>
      <c r="D100">
        <v>100</v>
      </c>
      <c r="E100">
        <v>3</v>
      </c>
      <c r="F100">
        <v>7</v>
      </c>
      <c r="G100">
        <v>11</v>
      </c>
      <c r="H100">
        <v>1</v>
      </c>
      <c r="I100">
        <v>0.17</v>
      </c>
      <c r="J100">
        <v>0.28999999999999998</v>
      </c>
      <c r="K100">
        <v>0.17100000000000001</v>
      </c>
      <c r="L100">
        <v>0.23499999999999999</v>
      </c>
      <c r="M100">
        <v>0.183</v>
      </c>
      <c r="N100">
        <v>0.32</v>
      </c>
      <c r="O100">
        <v>0.35399999999999998</v>
      </c>
      <c r="P100">
        <v>0.30599999999999999</v>
      </c>
      <c r="Q100">
        <v>0.33900000000000002</v>
      </c>
      <c r="R100">
        <v>101</v>
      </c>
      <c r="S100">
        <v>-0.3</v>
      </c>
      <c r="T100">
        <v>-0.1</v>
      </c>
      <c r="U100">
        <v>0</v>
      </c>
      <c r="V100">
        <v>0.3</v>
      </c>
    </row>
    <row r="101" spans="1:22" x14ac:dyDescent="0.45">
      <c r="A101" t="s">
        <v>171</v>
      </c>
      <c r="B101" t="s">
        <v>18</v>
      </c>
      <c r="C101">
        <v>20</v>
      </c>
      <c r="D101">
        <v>88</v>
      </c>
      <c r="E101">
        <v>4</v>
      </c>
      <c r="F101">
        <v>11</v>
      </c>
      <c r="G101">
        <v>17</v>
      </c>
      <c r="H101">
        <v>0</v>
      </c>
      <c r="I101">
        <v>4.4999999999999998E-2</v>
      </c>
      <c r="J101">
        <v>0.182</v>
      </c>
      <c r="K101">
        <v>0.247</v>
      </c>
      <c r="L101">
        <v>0.24199999999999999</v>
      </c>
      <c r="M101">
        <v>0.23499999999999999</v>
      </c>
      <c r="N101">
        <v>0.28399999999999997</v>
      </c>
      <c r="O101">
        <v>0.48099999999999998</v>
      </c>
      <c r="P101">
        <v>0.33200000000000002</v>
      </c>
      <c r="Q101">
        <v>0.29699999999999999</v>
      </c>
      <c r="R101">
        <v>120</v>
      </c>
      <c r="S101">
        <v>-0.5</v>
      </c>
      <c r="T101">
        <v>1.4</v>
      </c>
      <c r="U101">
        <v>-1.3</v>
      </c>
      <c r="V101">
        <v>0.3</v>
      </c>
    </row>
    <row r="102" spans="1:22" x14ac:dyDescent="0.45">
      <c r="A102" t="s">
        <v>98</v>
      </c>
      <c r="B102" t="s">
        <v>37</v>
      </c>
      <c r="C102">
        <v>20</v>
      </c>
      <c r="D102">
        <v>69</v>
      </c>
      <c r="E102">
        <v>4</v>
      </c>
      <c r="F102">
        <v>6</v>
      </c>
      <c r="G102">
        <v>10</v>
      </c>
      <c r="H102">
        <v>0</v>
      </c>
      <c r="I102">
        <v>7.1999999999999995E-2</v>
      </c>
      <c r="J102">
        <v>0.26100000000000001</v>
      </c>
      <c r="K102">
        <v>0.21299999999999999</v>
      </c>
      <c r="L102">
        <v>0.17100000000000001</v>
      </c>
      <c r="M102">
        <v>0.18</v>
      </c>
      <c r="N102">
        <v>0.246</v>
      </c>
      <c r="O102">
        <v>0.39300000000000002</v>
      </c>
      <c r="P102">
        <v>0.27400000000000002</v>
      </c>
      <c r="Q102">
        <v>0.34</v>
      </c>
      <c r="R102">
        <v>82</v>
      </c>
      <c r="S102">
        <v>-0.7</v>
      </c>
      <c r="T102">
        <v>-2.1</v>
      </c>
      <c r="U102">
        <v>2.8</v>
      </c>
      <c r="V102">
        <v>0.3</v>
      </c>
    </row>
    <row r="103" spans="1:22" x14ac:dyDescent="0.45">
      <c r="A103" t="s">
        <v>146</v>
      </c>
      <c r="B103" t="s">
        <v>44</v>
      </c>
      <c r="C103">
        <v>23</v>
      </c>
      <c r="D103">
        <v>94</v>
      </c>
      <c r="E103">
        <v>4</v>
      </c>
      <c r="F103">
        <v>12</v>
      </c>
      <c r="G103">
        <v>6</v>
      </c>
      <c r="H103">
        <v>0</v>
      </c>
      <c r="I103">
        <v>0.11700000000000001</v>
      </c>
      <c r="J103">
        <v>0.223</v>
      </c>
      <c r="K103">
        <v>0.19800000000000001</v>
      </c>
      <c r="L103">
        <v>0.26300000000000001</v>
      </c>
      <c r="M103">
        <v>0.23499999999999999</v>
      </c>
      <c r="N103">
        <v>0.33</v>
      </c>
      <c r="O103">
        <v>0.432</v>
      </c>
      <c r="P103">
        <v>0.34</v>
      </c>
      <c r="Q103">
        <v>0.32600000000000001</v>
      </c>
      <c r="R103">
        <v>117</v>
      </c>
      <c r="S103">
        <v>0</v>
      </c>
      <c r="T103">
        <v>1.9</v>
      </c>
      <c r="U103">
        <v>-2.4</v>
      </c>
      <c r="V103">
        <v>0.3</v>
      </c>
    </row>
    <row r="104" spans="1:22" x14ac:dyDescent="0.45">
      <c r="A104" t="s">
        <v>159</v>
      </c>
      <c r="B104" t="s">
        <v>97</v>
      </c>
      <c r="C104">
        <v>21</v>
      </c>
      <c r="D104">
        <v>95</v>
      </c>
      <c r="E104">
        <v>3</v>
      </c>
      <c r="F104">
        <v>15</v>
      </c>
      <c r="G104">
        <v>18</v>
      </c>
      <c r="H104">
        <v>1</v>
      </c>
      <c r="I104">
        <v>2.1000000000000001E-2</v>
      </c>
      <c r="J104">
        <v>0.126</v>
      </c>
      <c r="K104">
        <v>0.16300000000000001</v>
      </c>
      <c r="L104">
        <v>0.24399999999999999</v>
      </c>
      <c r="M104">
        <v>0.23899999999999999</v>
      </c>
      <c r="N104">
        <v>0.253</v>
      </c>
      <c r="O104">
        <v>0.40200000000000002</v>
      </c>
      <c r="P104">
        <v>0.28100000000000003</v>
      </c>
      <c r="Q104">
        <v>0.26400000000000001</v>
      </c>
      <c r="R104">
        <v>84</v>
      </c>
      <c r="S104">
        <v>0.8</v>
      </c>
      <c r="T104">
        <v>-0.9</v>
      </c>
      <c r="U104">
        <v>0.8</v>
      </c>
      <c r="V104">
        <v>0.3</v>
      </c>
    </row>
    <row r="105" spans="1:22" x14ac:dyDescent="0.45">
      <c r="A105" t="s">
        <v>77</v>
      </c>
      <c r="B105" t="s">
        <v>72</v>
      </c>
      <c r="C105">
        <v>22</v>
      </c>
      <c r="D105">
        <v>81</v>
      </c>
      <c r="E105">
        <v>1</v>
      </c>
      <c r="F105">
        <v>9</v>
      </c>
      <c r="G105">
        <v>5</v>
      </c>
      <c r="H105">
        <v>6</v>
      </c>
      <c r="I105">
        <v>9.9000000000000005E-2</v>
      </c>
      <c r="J105">
        <v>0.42</v>
      </c>
      <c r="K105">
        <v>0.10100000000000001</v>
      </c>
      <c r="L105">
        <v>0.34300000000000003</v>
      </c>
      <c r="M105">
        <v>0.188</v>
      </c>
      <c r="N105">
        <v>0.28799999999999998</v>
      </c>
      <c r="O105">
        <v>0.28999999999999998</v>
      </c>
      <c r="P105">
        <v>0.26900000000000002</v>
      </c>
      <c r="Q105">
        <v>0.313</v>
      </c>
      <c r="R105">
        <v>78</v>
      </c>
      <c r="S105">
        <v>1.2</v>
      </c>
      <c r="T105">
        <v>-0.8</v>
      </c>
      <c r="U105">
        <v>1</v>
      </c>
      <c r="V105">
        <v>0.3</v>
      </c>
    </row>
    <row r="106" spans="1:22" x14ac:dyDescent="0.45">
      <c r="A106" t="s">
        <v>231</v>
      </c>
      <c r="B106" t="s">
        <v>65</v>
      </c>
      <c r="C106">
        <v>19</v>
      </c>
      <c r="D106">
        <v>69</v>
      </c>
      <c r="E106">
        <v>1</v>
      </c>
      <c r="F106">
        <v>7</v>
      </c>
      <c r="G106">
        <v>9</v>
      </c>
      <c r="H106">
        <v>0</v>
      </c>
      <c r="I106">
        <v>5.8000000000000003E-2</v>
      </c>
      <c r="J106">
        <v>0.188</v>
      </c>
      <c r="K106">
        <v>6.3E-2</v>
      </c>
      <c r="L106">
        <v>0.34</v>
      </c>
      <c r="M106">
        <v>0.28100000000000003</v>
      </c>
      <c r="N106">
        <v>0.33300000000000002</v>
      </c>
      <c r="O106">
        <v>0.34399999999999997</v>
      </c>
      <c r="P106">
        <v>0.31</v>
      </c>
      <c r="Q106">
        <v>0.29099999999999998</v>
      </c>
      <c r="R106">
        <v>98</v>
      </c>
      <c r="S106">
        <v>0.1</v>
      </c>
      <c r="T106">
        <v>0</v>
      </c>
      <c r="U106">
        <v>0.3</v>
      </c>
      <c r="V106">
        <v>0.3</v>
      </c>
    </row>
    <row r="107" spans="1:22" x14ac:dyDescent="0.45">
      <c r="A107" t="s">
        <v>152</v>
      </c>
      <c r="B107" t="s">
        <v>65</v>
      </c>
      <c r="C107">
        <v>21</v>
      </c>
      <c r="D107">
        <v>93</v>
      </c>
      <c r="E107">
        <v>6</v>
      </c>
      <c r="F107">
        <v>16</v>
      </c>
      <c r="G107">
        <v>11</v>
      </c>
      <c r="H107">
        <v>0</v>
      </c>
      <c r="I107">
        <v>9.7000000000000003E-2</v>
      </c>
      <c r="J107">
        <v>0.20399999999999999</v>
      </c>
      <c r="K107">
        <v>0.24099999999999999</v>
      </c>
      <c r="L107">
        <v>0.24099999999999999</v>
      </c>
      <c r="M107">
        <v>0.24099999999999999</v>
      </c>
      <c r="N107">
        <v>0.32300000000000001</v>
      </c>
      <c r="O107">
        <v>0.48199999999999998</v>
      </c>
      <c r="P107">
        <v>0.35499999999999998</v>
      </c>
      <c r="Q107">
        <v>0.32</v>
      </c>
      <c r="R107">
        <v>128</v>
      </c>
      <c r="S107">
        <v>-0.6</v>
      </c>
      <c r="T107">
        <v>2.5</v>
      </c>
      <c r="U107">
        <v>-3.3</v>
      </c>
      <c r="V107">
        <v>0.3</v>
      </c>
    </row>
    <row r="108" spans="1:22" x14ac:dyDescent="0.45">
      <c r="A108" t="s">
        <v>141</v>
      </c>
      <c r="B108" t="s">
        <v>37</v>
      </c>
      <c r="C108">
        <v>22</v>
      </c>
      <c r="D108">
        <v>93</v>
      </c>
      <c r="E108">
        <v>2</v>
      </c>
      <c r="F108">
        <v>10</v>
      </c>
      <c r="G108">
        <v>5</v>
      </c>
      <c r="H108">
        <v>4</v>
      </c>
      <c r="I108">
        <v>7.4999999999999997E-2</v>
      </c>
      <c r="J108">
        <v>0.312</v>
      </c>
      <c r="K108">
        <v>0.11899999999999999</v>
      </c>
      <c r="L108">
        <v>0.28299999999999997</v>
      </c>
      <c r="M108">
        <v>0.20200000000000001</v>
      </c>
      <c r="N108">
        <v>0.27200000000000002</v>
      </c>
      <c r="O108">
        <v>0.32100000000000001</v>
      </c>
      <c r="P108">
        <v>0.27</v>
      </c>
      <c r="Q108">
        <v>0.27900000000000003</v>
      </c>
      <c r="R108">
        <v>79</v>
      </c>
      <c r="S108">
        <v>0.4</v>
      </c>
      <c r="T108">
        <v>-1.8</v>
      </c>
      <c r="U108">
        <v>1.4</v>
      </c>
      <c r="V108">
        <v>0.3</v>
      </c>
    </row>
    <row r="109" spans="1:22" x14ac:dyDescent="0.45">
      <c r="A109" t="s">
        <v>107</v>
      </c>
      <c r="B109" t="s">
        <v>76</v>
      </c>
      <c r="C109">
        <v>24</v>
      </c>
      <c r="D109">
        <v>105</v>
      </c>
      <c r="E109">
        <v>4</v>
      </c>
      <c r="F109">
        <v>15</v>
      </c>
      <c r="G109">
        <v>12</v>
      </c>
      <c r="H109">
        <v>0</v>
      </c>
      <c r="I109">
        <v>8.5999999999999993E-2</v>
      </c>
      <c r="J109">
        <v>0.22900000000000001</v>
      </c>
      <c r="K109">
        <v>0.156</v>
      </c>
      <c r="L109">
        <v>0.309</v>
      </c>
      <c r="M109">
        <v>0.26</v>
      </c>
      <c r="N109">
        <v>0.32400000000000001</v>
      </c>
      <c r="O109">
        <v>0.41699999999999998</v>
      </c>
      <c r="P109">
        <v>0.32800000000000001</v>
      </c>
      <c r="Q109">
        <v>0.31</v>
      </c>
      <c r="R109">
        <v>111</v>
      </c>
      <c r="S109">
        <v>0</v>
      </c>
      <c r="T109">
        <v>1.3</v>
      </c>
      <c r="U109">
        <v>-2.6</v>
      </c>
      <c r="V109">
        <v>0.2</v>
      </c>
    </row>
    <row r="110" spans="1:22" x14ac:dyDescent="0.45">
      <c r="A110" t="s">
        <v>113</v>
      </c>
      <c r="B110" t="s">
        <v>91</v>
      </c>
      <c r="C110">
        <v>22</v>
      </c>
      <c r="D110">
        <v>93</v>
      </c>
      <c r="E110">
        <v>2</v>
      </c>
      <c r="F110">
        <v>10</v>
      </c>
      <c r="G110">
        <v>11</v>
      </c>
      <c r="H110">
        <v>4</v>
      </c>
      <c r="I110">
        <v>0.11799999999999999</v>
      </c>
      <c r="J110">
        <v>0.28000000000000003</v>
      </c>
      <c r="K110">
        <v>0.122</v>
      </c>
      <c r="L110">
        <v>0.33300000000000002</v>
      </c>
      <c r="M110">
        <v>0.24399999999999999</v>
      </c>
      <c r="N110">
        <v>0.33300000000000002</v>
      </c>
      <c r="O110">
        <v>0.36599999999999999</v>
      </c>
      <c r="P110">
        <v>0.315</v>
      </c>
      <c r="Q110">
        <v>0.315</v>
      </c>
      <c r="R110">
        <v>97</v>
      </c>
      <c r="S110">
        <v>1</v>
      </c>
      <c r="T110">
        <v>0.7</v>
      </c>
      <c r="U110">
        <v>-1.6</v>
      </c>
      <c r="V110">
        <v>0.2</v>
      </c>
    </row>
    <row r="111" spans="1:22" x14ac:dyDescent="0.45">
      <c r="A111" t="s">
        <v>218</v>
      </c>
      <c r="B111" t="s">
        <v>65</v>
      </c>
      <c r="C111">
        <v>20</v>
      </c>
      <c r="D111">
        <v>78</v>
      </c>
      <c r="E111">
        <v>1</v>
      </c>
      <c r="F111">
        <v>10</v>
      </c>
      <c r="G111">
        <v>6</v>
      </c>
      <c r="H111">
        <v>1</v>
      </c>
      <c r="I111">
        <v>0.10299999999999999</v>
      </c>
      <c r="J111">
        <v>0.10299999999999999</v>
      </c>
      <c r="K111">
        <v>0.11899999999999999</v>
      </c>
      <c r="L111">
        <v>0.27600000000000002</v>
      </c>
      <c r="M111">
        <v>0.254</v>
      </c>
      <c r="N111">
        <v>0.35099999999999998</v>
      </c>
      <c r="O111">
        <v>0.373</v>
      </c>
      <c r="P111">
        <v>0.33200000000000002</v>
      </c>
      <c r="Q111">
        <v>0.33800000000000002</v>
      </c>
      <c r="R111">
        <v>112</v>
      </c>
      <c r="S111">
        <v>0.2</v>
      </c>
      <c r="T111">
        <v>1.3</v>
      </c>
      <c r="U111">
        <v>-1.7</v>
      </c>
      <c r="V111">
        <v>0.2</v>
      </c>
    </row>
    <row r="112" spans="1:22" x14ac:dyDescent="0.45">
      <c r="A112" t="s">
        <v>205</v>
      </c>
      <c r="B112" t="s">
        <v>40</v>
      </c>
      <c r="C112">
        <v>22</v>
      </c>
      <c r="D112">
        <v>102</v>
      </c>
      <c r="E112">
        <v>2</v>
      </c>
      <c r="F112">
        <v>7</v>
      </c>
      <c r="G112">
        <v>13</v>
      </c>
      <c r="H112">
        <v>2</v>
      </c>
      <c r="I112">
        <v>0.14699999999999999</v>
      </c>
      <c r="J112">
        <v>0.186</v>
      </c>
      <c r="K112">
        <v>0.126</v>
      </c>
      <c r="L112">
        <v>0.318</v>
      </c>
      <c r="M112">
        <v>0.26400000000000001</v>
      </c>
      <c r="N112">
        <v>0.373</v>
      </c>
      <c r="O112">
        <v>0.39100000000000001</v>
      </c>
      <c r="P112">
        <v>0.34599999999999997</v>
      </c>
      <c r="Q112">
        <v>0.39</v>
      </c>
      <c r="R112">
        <v>115</v>
      </c>
      <c r="S112">
        <v>0.4</v>
      </c>
      <c r="T112">
        <v>2.2999999999999998</v>
      </c>
      <c r="U112">
        <v>-3.6</v>
      </c>
      <c r="V112">
        <v>0.2</v>
      </c>
    </row>
    <row r="113" spans="1:22" x14ac:dyDescent="0.45">
      <c r="A113" t="s">
        <v>211</v>
      </c>
      <c r="B113" t="s">
        <v>53</v>
      </c>
      <c r="C113">
        <v>21</v>
      </c>
      <c r="D113">
        <v>94</v>
      </c>
      <c r="E113">
        <v>2</v>
      </c>
      <c r="F113">
        <v>12</v>
      </c>
      <c r="G113">
        <v>9</v>
      </c>
      <c r="H113">
        <v>0</v>
      </c>
      <c r="I113">
        <v>0.106</v>
      </c>
      <c r="J113">
        <v>0.191</v>
      </c>
      <c r="K113">
        <v>9.6000000000000002E-2</v>
      </c>
      <c r="L113">
        <v>0.222</v>
      </c>
      <c r="M113">
        <v>0.193</v>
      </c>
      <c r="N113">
        <v>0.28699999999999998</v>
      </c>
      <c r="O113">
        <v>0.28899999999999998</v>
      </c>
      <c r="P113">
        <v>0.26900000000000002</v>
      </c>
      <c r="Q113">
        <v>0.28199999999999997</v>
      </c>
      <c r="R113">
        <v>78</v>
      </c>
      <c r="S113">
        <v>0.2</v>
      </c>
      <c r="T113">
        <v>-2.1</v>
      </c>
      <c r="U113">
        <v>1.5</v>
      </c>
      <c r="V113">
        <v>0.2</v>
      </c>
    </row>
    <row r="114" spans="1:22" x14ac:dyDescent="0.45">
      <c r="A114" t="s">
        <v>89</v>
      </c>
      <c r="B114" t="s">
        <v>20</v>
      </c>
      <c r="C114">
        <v>19</v>
      </c>
      <c r="D114">
        <v>72</v>
      </c>
      <c r="E114">
        <v>2</v>
      </c>
      <c r="F114">
        <v>11</v>
      </c>
      <c r="G114">
        <v>7</v>
      </c>
      <c r="H114">
        <v>1</v>
      </c>
      <c r="I114">
        <v>9.7000000000000003E-2</v>
      </c>
      <c r="J114">
        <v>0.33300000000000002</v>
      </c>
      <c r="K114">
        <v>0.154</v>
      </c>
      <c r="L114">
        <v>0.41</v>
      </c>
      <c r="M114">
        <v>0.27700000000000002</v>
      </c>
      <c r="N114">
        <v>0.34699999999999998</v>
      </c>
      <c r="O114">
        <v>0.43099999999999999</v>
      </c>
      <c r="P114">
        <v>0.34799999999999998</v>
      </c>
      <c r="Q114">
        <v>0.33500000000000002</v>
      </c>
      <c r="R114">
        <v>125</v>
      </c>
      <c r="S114">
        <v>0.3</v>
      </c>
      <c r="T114">
        <v>2.2999999999999998</v>
      </c>
      <c r="U114">
        <v>-2.2999999999999998</v>
      </c>
      <c r="V114">
        <v>0.2</v>
      </c>
    </row>
    <row r="115" spans="1:22" x14ac:dyDescent="0.45">
      <c r="A115" t="s">
        <v>180</v>
      </c>
      <c r="B115" t="s">
        <v>44</v>
      </c>
      <c r="C115">
        <v>23</v>
      </c>
      <c r="D115">
        <v>90</v>
      </c>
      <c r="E115">
        <v>3</v>
      </c>
      <c r="F115">
        <v>9</v>
      </c>
      <c r="G115">
        <v>11</v>
      </c>
      <c r="H115">
        <v>0</v>
      </c>
      <c r="I115">
        <v>2.1999999999999999E-2</v>
      </c>
      <c r="J115">
        <v>0.25600000000000001</v>
      </c>
      <c r="K115">
        <v>0.161</v>
      </c>
      <c r="L115">
        <v>0.27400000000000002</v>
      </c>
      <c r="M115">
        <v>0.23</v>
      </c>
      <c r="N115">
        <v>0.24399999999999999</v>
      </c>
      <c r="O115">
        <v>0.39100000000000001</v>
      </c>
      <c r="P115">
        <v>0.27700000000000002</v>
      </c>
      <c r="Q115">
        <v>0.25700000000000001</v>
      </c>
      <c r="R115">
        <v>77</v>
      </c>
      <c r="S115">
        <v>0.2</v>
      </c>
      <c r="T115">
        <v>-2.4</v>
      </c>
      <c r="U115">
        <v>1.4</v>
      </c>
      <c r="V115">
        <v>0.2</v>
      </c>
    </row>
    <row r="116" spans="1:22" x14ac:dyDescent="0.45">
      <c r="A116" t="s">
        <v>480</v>
      </c>
      <c r="B116" t="s">
        <v>65</v>
      </c>
      <c r="C116">
        <v>18</v>
      </c>
      <c r="D116">
        <v>68</v>
      </c>
      <c r="E116">
        <v>1</v>
      </c>
      <c r="F116">
        <v>9</v>
      </c>
      <c r="G116">
        <v>6</v>
      </c>
      <c r="H116">
        <v>4</v>
      </c>
      <c r="I116">
        <v>2.9000000000000001E-2</v>
      </c>
      <c r="J116">
        <v>0.221</v>
      </c>
      <c r="K116">
        <v>7.6999999999999999E-2</v>
      </c>
      <c r="L116">
        <v>0.38800000000000001</v>
      </c>
      <c r="M116">
        <v>0.308</v>
      </c>
      <c r="N116">
        <v>0.33800000000000002</v>
      </c>
      <c r="O116">
        <v>0.38500000000000001</v>
      </c>
      <c r="P116">
        <v>0.32</v>
      </c>
      <c r="Q116">
        <v>0.32600000000000001</v>
      </c>
      <c r="R116">
        <v>105</v>
      </c>
      <c r="S116">
        <v>-1.3</v>
      </c>
      <c r="T116">
        <v>-0.9</v>
      </c>
      <c r="U116">
        <v>0.7</v>
      </c>
      <c r="V116">
        <v>0.2</v>
      </c>
    </row>
    <row r="117" spans="1:22" x14ac:dyDescent="0.45">
      <c r="A117" t="s">
        <v>125</v>
      </c>
      <c r="B117" t="s">
        <v>81</v>
      </c>
      <c r="C117">
        <v>19</v>
      </c>
      <c r="D117">
        <v>78</v>
      </c>
      <c r="E117">
        <v>3</v>
      </c>
      <c r="F117">
        <v>8</v>
      </c>
      <c r="G117">
        <v>5</v>
      </c>
      <c r="H117">
        <v>1</v>
      </c>
      <c r="I117">
        <v>0.16700000000000001</v>
      </c>
      <c r="J117">
        <v>0.436</v>
      </c>
      <c r="K117">
        <v>0.222</v>
      </c>
      <c r="L117">
        <v>0.23100000000000001</v>
      </c>
      <c r="M117">
        <v>0.14299999999999999</v>
      </c>
      <c r="N117">
        <v>0.308</v>
      </c>
      <c r="O117">
        <v>0.36499999999999999</v>
      </c>
      <c r="P117">
        <v>0.311</v>
      </c>
      <c r="Q117">
        <v>0.30499999999999999</v>
      </c>
      <c r="R117">
        <v>94</v>
      </c>
      <c r="S117">
        <v>0.2</v>
      </c>
      <c r="T117">
        <v>-0.3</v>
      </c>
      <c r="U117">
        <v>-0.2</v>
      </c>
      <c r="V117">
        <v>0.2</v>
      </c>
    </row>
    <row r="118" spans="1:22" x14ac:dyDescent="0.45">
      <c r="A118" t="s">
        <v>199</v>
      </c>
      <c r="B118" t="s">
        <v>26</v>
      </c>
      <c r="C118">
        <v>21</v>
      </c>
      <c r="D118">
        <v>94</v>
      </c>
      <c r="E118">
        <v>2</v>
      </c>
      <c r="F118">
        <v>9</v>
      </c>
      <c r="G118">
        <v>4</v>
      </c>
      <c r="H118">
        <v>3</v>
      </c>
      <c r="I118">
        <v>0.13800000000000001</v>
      </c>
      <c r="J118">
        <v>0.11700000000000001</v>
      </c>
      <c r="K118">
        <v>9.9000000000000005E-2</v>
      </c>
      <c r="L118">
        <v>0.221</v>
      </c>
      <c r="M118">
        <v>0.21</v>
      </c>
      <c r="N118">
        <v>0.31900000000000001</v>
      </c>
      <c r="O118">
        <v>0.309</v>
      </c>
      <c r="P118">
        <v>0.29399999999999998</v>
      </c>
      <c r="Q118">
        <v>0.33500000000000002</v>
      </c>
      <c r="R118">
        <v>92</v>
      </c>
      <c r="S118">
        <v>0.5</v>
      </c>
      <c r="T118">
        <v>-0.3</v>
      </c>
      <c r="U118">
        <v>-0.5</v>
      </c>
      <c r="V118">
        <v>0.2</v>
      </c>
    </row>
    <row r="119" spans="1:22" x14ac:dyDescent="0.45">
      <c r="A119" t="s">
        <v>109</v>
      </c>
      <c r="B119" t="s">
        <v>58</v>
      </c>
      <c r="C119">
        <v>20</v>
      </c>
      <c r="D119">
        <v>80</v>
      </c>
      <c r="E119">
        <v>2</v>
      </c>
      <c r="F119">
        <v>7</v>
      </c>
      <c r="G119">
        <v>6</v>
      </c>
      <c r="H119">
        <v>5</v>
      </c>
      <c r="I119">
        <v>0.125</v>
      </c>
      <c r="J119">
        <v>0.375</v>
      </c>
      <c r="K119">
        <v>0.214</v>
      </c>
      <c r="L119">
        <v>0.28899999999999998</v>
      </c>
      <c r="M119">
        <v>0.186</v>
      </c>
      <c r="N119">
        <v>0.28799999999999998</v>
      </c>
      <c r="O119">
        <v>0.4</v>
      </c>
      <c r="P119">
        <v>0.307</v>
      </c>
      <c r="Q119">
        <v>0.316</v>
      </c>
      <c r="R119">
        <v>87</v>
      </c>
      <c r="S119">
        <v>0.9</v>
      </c>
      <c r="T119">
        <v>-0.4</v>
      </c>
      <c r="U119">
        <v>-0.3</v>
      </c>
      <c r="V119">
        <v>0.2</v>
      </c>
    </row>
    <row r="120" spans="1:22" x14ac:dyDescent="0.45">
      <c r="A120" t="s">
        <v>67</v>
      </c>
      <c r="B120" t="s">
        <v>22</v>
      </c>
      <c r="C120">
        <v>18</v>
      </c>
      <c r="D120">
        <v>72</v>
      </c>
      <c r="E120">
        <v>5</v>
      </c>
      <c r="F120">
        <v>10</v>
      </c>
      <c r="G120">
        <v>10</v>
      </c>
      <c r="H120">
        <v>0</v>
      </c>
      <c r="I120">
        <v>8.3000000000000004E-2</v>
      </c>
      <c r="J120">
        <v>0.29199999999999998</v>
      </c>
      <c r="K120">
        <v>0.27300000000000002</v>
      </c>
      <c r="L120">
        <v>0.25</v>
      </c>
      <c r="M120">
        <v>0.22700000000000001</v>
      </c>
      <c r="N120">
        <v>0.29199999999999998</v>
      </c>
      <c r="O120">
        <v>0.5</v>
      </c>
      <c r="P120">
        <v>0.34599999999999997</v>
      </c>
      <c r="Q120">
        <v>0.33400000000000002</v>
      </c>
      <c r="R120">
        <v>129</v>
      </c>
      <c r="S120">
        <v>-0.7</v>
      </c>
      <c r="T120">
        <v>1.6</v>
      </c>
      <c r="U120">
        <v>-1.8</v>
      </c>
      <c r="V120">
        <v>0.2</v>
      </c>
    </row>
    <row r="121" spans="1:22" x14ac:dyDescent="0.45">
      <c r="A121" t="s">
        <v>50</v>
      </c>
      <c r="B121" t="s">
        <v>51</v>
      </c>
      <c r="C121">
        <v>22</v>
      </c>
      <c r="D121">
        <v>98</v>
      </c>
      <c r="E121">
        <v>6</v>
      </c>
      <c r="F121">
        <v>16</v>
      </c>
      <c r="G121">
        <v>11</v>
      </c>
      <c r="H121">
        <v>1</v>
      </c>
      <c r="I121">
        <v>0.14299999999999999</v>
      </c>
      <c r="J121">
        <v>0.30599999999999999</v>
      </c>
      <c r="K121">
        <v>0.217</v>
      </c>
      <c r="L121">
        <v>0.25</v>
      </c>
      <c r="M121">
        <v>0.217</v>
      </c>
      <c r="N121">
        <v>0.32700000000000001</v>
      </c>
      <c r="O121">
        <v>0.434</v>
      </c>
      <c r="P121">
        <v>0.34</v>
      </c>
      <c r="Q121">
        <v>0.34699999999999998</v>
      </c>
      <c r="R121">
        <v>112</v>
      </c>
      <c r="S121">
        <v>-0.5</v>
      </c>
      <c r="T121">
        <v>1</v>
      </c>
      <c r="U121">
        <v>-2.4</v>
      </c>
      <c r="V121">
        <v>0.2</v>
      </c>
    </row>
    <row r="122" spans="1:22" x14ac:dyDescent="0.45">
      <c r="A122" t="s">
        <v>116</v>
      </c>
      <c r="B122" t="s">
        <v>44</v>
      </c>
      <c r="C122">
        <v>21</v>
      </c>
      <c r="D122">
        <v>86</v>
      </c>
      <c r="E122">
        <v>4</v>
      </c>
      <c r="F122">
        <v>11</v>
      </c>
      <c r="G122">
        <v>15</v>
      </c>
      <c r="H122">
        <v>0</v>
      </c>
      <c r="I122">
        <v>5.8000000000000003E-2</v>
      </c>
      <c r="J122">
        <v>0.221</v>
      </c>
      <c r="K122">
        <v>0.21</v>
      </c>
      <c r="L122">
        <v>0.29299999999999998</v>
      </c>
      <c r="M122">
        <v>0.25900000000000001</v>
      </c>
      <c r="N122">
        <v>0.30199999999999999</v>
      </c>
      <c r="O122">
        <v>0.46899999999999997</v>
      </c>
      <c r="P122">
        <v>0.33900000000000002</v>
      </c>
      <c r="Q122">
        <v>0.32700000000000001</v>
      </c>
      <c r="R122">
        <v>116</v>
      </c>
      <c r="S122">
        <v>-0.7</v>
      </c>
      <c r="T122">
        <v>1</v>
      </c>
      <c r="U122">
        <v>-2</v>
      </c>
      <c r="V122">
        <v>0.2</v>
      </c>
    </row>
    <row r="123" spans="1:22" x14ac:dyDescent="0.45">
      <c r="A123" t="s">
        <v>1942</v>
      </c>
      <c r="B123" t="s">
        <v>37</v>
      </c>
      <c r="C123">
        <v>19</v>
      </c>
      <c r="D123">
        <v>70</v>
      </c>
      <c r="E123">
        <v>2</v>
      </c>
      <c r="F123">
        <v>7</v>
      </c>
      <c r="G123">
        <v>8</v>
      </c>
      <c r="H123">
        <v>1</v>
      </c>
      <c r="I123">
        <v>7.0999999999999994E-2</v>
      </c>
      <c r="J123">
        <v>0.22900000000000001</v>
      </c>
      <c r="K123">
        <v>0.156</v>
      </c>
      <c r="L123">
        <v>0.28299999999999997</v>
      </c>
      <c r="M123">
        <v>0.23400000000000001</v>
      </c>
      <c r="N123">
        <v>0.3</v>
      </c>
      <c r="O123">
        <v>0.39100000000000001</v>
      </c>
      <c r="P123">
        <v>0.31</v>
      </c>
      <c r="Q123">
        <v>0.32400000000000001</v>
      </c>
      <c r="R123">
        <v>107</v>
      </c>
      <c r="S123">
        <v>0.2</v>
      </c>
      <c r="T123">
        <v>0.7</v>
      </c>
      <c r="U123">
        <v>-1</v>
      </c>
      <c r="V123">
        <v>0.2</v>
      </c>
    </row>
    <row r="124" spans="1:22" x14ac:dyDescent="0.45">
      <c r="A124" t="s">
        <v>144</v>
      </c>
      <c r="B124" t="s">
        <v>30</v>
      </c>
      <c r="C124">
        <v>21</v>
      </c>
      <c r="D124">
        <v>94</v>
      </c>
      <c r="E124">
        <v>4</v>
      </c>
      <c r="F124">
        <v>9</v>
      </c>
      <c r="G124">
        <v>15</v>
      </c>
      <c r="H124">
        <v>0</v>
      </c>
      <c r="I124">
        <v>0.11700000000000001</v>
      </c>
      <c r="J124">
        <v>0.14899999999999999</v>
      </c>
      <c r="K124">
        <v>0.185</v>
      </c>
      <c r="L124">
        <v>0.219</v>
      </c>
      <c r="M124">
        <v>0.222</v>
      </c>
      <c r="N124">
        <v>0.31900000000000001</v>
      </c>
      <c r="O124">
        <v>0.40699999999999997</v>
      </c>
      <c r="P124">
        <v>0.309</v>
      </c>
      <c r="Q124">
        <v>0.29699999999999999</v>
      </c>
      <c r="R124">
        <v>94</v>
      </c>
      <c r="S124">
        <v>-0.1</v>
      </c>
      <c r="T124">
        <v>-0.7</v>
      </c>
      <c r="U124">
        <v>-0.8</v>
      </c>
      <c r="V124">
        <v>0.2</v>
      </c>
    </row>
    <row r="125" spans="1:22" x14ac:dyDescent="0.45">
      <c r="A125" t="s">
        <v>138</v>
      </c>
      <c r="B125" t="s">
        <v>49</v>
      </c>
      <c r="C125">
        <v>20</v>
      </c>
      <c r="D125">
        <v>86</v>
      </c>
      <c r="E125">
        <v>0</v>
      </c>
      <c r="F125">
        <v>3</v>
      </c>
      <c r="G125">
        <v>5</v>
      </c>
      <c r="H125">
        <v>1</v>
      </c>
      <c r="I125">
        <v>0.11600000000000001</v>
      </c>
      <c r="J125">
        <v>0.11600000000000001</v>
      </c>
      <c r="K125">
        <v>6.7000000000000004E-2</v>
      </c>
      <c r="L125">
        <v>0.24199999999999999</v>
      </c>
      <c r="M125">
        <v>0.21299999999999999</v>
      </c>
      <c r="N125">
        <v>0.30199999999999999</v>
      </c>
      <c r="O125">
        <v>0.28000000000000003</v>
      </c>
      <c r="P125">
        <v>0.27200000000000002</v>
      </c>
      <c r="Q125">
        <v>0.29899999999999999</v>
      </c>
      <c r="R125">
        <v>76</v>
      </c>
      <c r="S125">
        <v>0.1</v>
      </c>
      <c r="T125">
        <v>-2.2000000000000002</v>
      </c>
      <c r="U125">
        <v>1.2</v>
      </c>
      <c r="V125">
        <v>0.2</v>
      </c>
    </row>
    <row r="126" spans="1:22" x14ac:dyDescent="0.45">
      <c r="A126" t="s">
        <v>115</v>
      </c>
      <c r="B126" t="s">
        <v>65</v>
      </c>
      <c r="C126">
        <v>21</v>
      </c>
      <c r="D126">
        <v>94</v>
      </c>
      <c r="E126">
        <v>4</v>
      </c>
      <c r="F126">
        <v>16</v>
      </c>
      <c r="G126">
        <v>12</v>
      </c>
      <c r="H126">
        <v>5</v>
      </c>
      <c r="I126">
        <v>6.4000000000000001E-2</v>
      </c>
      <c r="J126">
        <v>0.223</v>
      </c>
      <c r="K126">
        <v>0.17199999999999999</v>
      </c>
      <c r="L126">
        <v>0.32300000000000001</v>
      </c>
      <c r="M126">
        <v>0.27600000000000002</v>
      </c>
      <c r="N126">
        <v>0.32300000000000001</v>
      </c>
      <c r="O126">
        <v>0.44800000000000001</v>
      </c>
      <c r="P126">
        <v>0.34200000000000003</v>
      </c>
      <c r="Q126">
        <v>0.372</v>
      </c>
      <c r="R126">
        <v>119</v>
      </c>
      <c r="S126">
        <v>0.1</v>
      </c>
      <c r="T126">
        <v>2.2000000000000002</v>
      </c>
      <c r="U126">
        <v>-3.8</v>
      </c>
      <c r="V126">
        <v>0.2</v>
      </c>
    </row>
    <row r="127" spans="1:22" x14ac:dyDescent="0.45">
      <c r="A127" t="s">
        <v>74</v>
      </c>
      <c r="B127" t="s">
        <v>20</v>
      </c>
      <c r="C127">
        <v>21</v>
      </c>
      <c r="D127">
        <v>94</v>
      </c>
      <c r="E127">
        <v>3</v>
      </c>
      <c r="F127">
        <v>9</v>
      </c>
      <c r="G127">
        <v>13</v>
      </c>
      <c r="H127">
        <v>4</v>
      </c>
      <c r="I127">
        <v>6.4000000000000001E-2</v>
      </c>
      <c r="J127">
        <v>0.223</v>
      </c>
      <c r="K127">
        <v>0.16300000000000001</v>
      </c>
      <c r="L127">
        <v>0.188</v>
      </c>
      <c r="M127">
        <v>0.17399999999999999</v>
      </c>
      <c r="N127">
        <v>0.223</v>
      </c>
      <c r="O127">
        <v>0.33700000000000002</v>
      </c>
      <c r="P127">
        <v>0.247</v>
      </c>
      <c r="Q127">
        <v>0.317</v>
      </c>
      <c r="R127">
        <v>54</v>
      </c>
      <c r="S127">
        <v>1.2</v>
      </c>
      <c r="T127">
        <v>-3.7</v>
      </c>
      <c r="U127">
        <v>2.4</v>
      </c>
      <c r="V127">
        <v>0.2</v>
      </c>
    </row>
    <row r="128" spans="1:22" x14ac:dyDescent="0.45">
      <c r="A128" t="s">
        <v>114</v>
      </c>
      <c r="B128" t="s">
        <v>63</v>
      </c>
      <c r="C128">
        <v>20</v>
      </c>
      <c r="D128">
        <v>73</v>
      </c>
      <c r="E128">
        <v>0</v>
      </c>
      <c r="F128">
        <v>5</v>
      </c>
      <c r="G128">
        <v>9</v>
      </c>
      <c r="H128">
        <v>0</v>
      </c>
      <c r="I128">
        <v>1.4E-2</v>
      </c>
      <c r="J128">
        <v>0.34200000000000003</v>
      </c>
      <c r="K128">
        <v>0.11600000000000001</v>
      </c>
      <c r="L128">
        <v>0.33300000000000002</v>
      </c>
      <c r="M128">
        <v>0.217</v>
      </c>
      <c r="N128">
        <v>0.247</v>
      </c>
      <c r="O128">
        <v>0.33300000000000002</v>
      </c>
      <c r="P128">
        <v>0.25700000000000001</v>
      </c>
      <c r="Q128">
        <v>0.223</v>
      </c>
      <c r="R128">
        <v>66</v>
      </c>
      <c r="S128">
        <v>0.3</v>
      </c>
      <c r="T128">
        <v>-2.5</v>
      </c>
      <c r="U128">
        <v>1.8</v>
      </c>
      <c r="V128">
        <v>0.2</v>
      </c>
    </row>
    <row r="129" spans="1:22" x14ac:dyDescent="0.45">
      <c r="A129" t="s">
        <v>175</v>
      </c>
      <c r="B129" t="s">
        <v>91</v>
      </c>
      <c r="C129">
        <v>23</v>
      </c>
      <c r="D129">
        <v>99</v>
      </c>
      <c r="E129">
        <v>5</v>
      </c>
      <c r="F129">
        <v>10</v>
      </c>
      <c r="G129">
        <v>14</v>
      </c>
      <c r="H129">
        <v>1</v>
      </c>
      <c r="I129">
        <v>0.03</v>
      </c>
      <c r="J129">
        <v>0.28299999999999997</v>
      </c>
      <c r="K129">
        <v>0.2</v>
      </c>
      <c r="L129">
        <v>0.33300000000000002</v>
      </c>
      <c r="M129">
        <v>0.27400000000000002</v>
      </c>
      <c r="N129">
        <v>0.29299999999999998</v>
      </c>
      <c r="O129">
        <v>0.47399999999999998</v>
      </c>
      <c r="P129">
        <v>0.33400000000000002</v>
      </c>
      <c r="Q129">
        <v>0.35599999999999998</v>
      </c>
      <c r="R129">
        <v>109</v>
      </c>
      <c r="S129">
        <v>-0.2</v>
      </c>
      <c r="T129">
        <v>0.9</v>
      </c>
      <c r="U129">
        <v>-2.8</v>
      </c>
      <c r="V129">
        <v>0.2</v>
      </c>
    </row>
    <row r="130" spans="1:22" x14ac:dyDescent="0.45">
      <c r="A130" t="s">
        <v>179</v>
      </c>
      <c r="B130" t="s">
        <v>58</v>
      </c>
      <c r="C130">
        <v>17</v>
      </c>
      <c r="D130">
        <v>72</v>
      </c>
      <c r="E130">
        <v>2</v>
      </c>
      <c r="F130">
        <v>8</v>
      </c>
      <c r="G130">
        <v>8</v>
      </c>
      <c r="H130">
        <v>0</v>
      </c>
      <c r="I130">
        <v>8.3000000000000004E-2</v>
      </c>
      <c r="J130">
        <v>0.30599999999999999</v>
      </c>
      <c r="K130">
        <v>0.20599999999999999</v>
      </c>
      <c r="L130">
        <v>0.27500000000000002</v>
      </c>
      <c r="M130">
        <v>0.20599999999999999</v>
      </c>
      <c r="N130">
        <v>0.29199999999999998</v>
      </c>
      <c r="O130">
        <v>0.41299999999999998</v>
      </c>
      <c r="P130">
        <v>0.312</v>
      </c>
      <c r="Q130">
        <v>0.253</v>
      </c>
      <c r="R130">
        <v>90</v>
      </c>
      <c r="S130">
        <v>-0.4</v>
      </c>
      <c r="T130">
        <v>-1.3</v>
      </c>
      <c r="U130">
        <v>0.3</v>
      </c>
      <c r="V130">
        <v>0.2</v>
      </c>
    </row>
    <row r="131" spans="1:22" x14ac:dyDescent="0.45">
      <c r="A131" t="s">
        <v>87</v>
      </c>
      <c r="B131" t="s">
        <v>30</v>
      </c>
      <c r="C131">
        <v>19</v>
      </c>
      <c r="D131">
        <v>88</v>
      </c>
      <c r="E131">
        <v>1</v>
      </c>
      <c r="F131">
        <v>14</v>
      </c>
      <c r="G131">
        <v>12</v>
      </c>
      <c r="H131">
        <v>0</v>
      </c>
      <c r="I131">
        <v>0.14799999999999999</v>
      </c>
      <c r="J131">
        <v>0.216</v>
      </c>
      <c r="K131">
        <v>0.12</v>
      </c>
      <c r="L131">
        <v>0.309</v>
      </c>
      <c r="M131">
        <v>0.24</v>
      </c>
      <c r="N131">
        <v>0.35199999999999998</v>
      </c>
      <c r="O131">
        <v>0.36</v>
      </c>
      <c r="P131">
        <v>0.32800000000000001</v>
      </c>
      <c r="Q131">
        <v>0.29799999999999999</v>
      </c>
      <c r="R131">
        <v>106</v>
      </c>
      <c r="S131">
        <v>0.1</v>
      </c>
      <c r="T131">
        <v>0.8</v>
      </c>
      <c r="U131">
        <v>-2.2999999999999998</v>
      </c>
      <c r="V131">
        <v>0.2</v>
      </c>
    </row>
    <row r="132" spans="1:22" x14ac:dyDescent="0.45">
      <c r="A132" t="s">
        <v>25</v>
      </c>
      <c r="B132" t="s">
        <v>26</v>
      </c>
      <c r="C132">
        <v>22</v>
      </c>
      <c r="D132">
        <v>99</v>
      </c>
      <c r="E132">
        <v>3</v>
      </c>
      <c r="F132">
        <v>9</v>
      </c>
      <c r="G132">
        <v>9</v>
      </c>
      <c r="H132">
        <v>0</v>
      </c>
      <c r="I132">
        <v>0.14099999999999999</v>
      </c>
      <c r="J132">
        <v>0.182</v>
      </c>
      <c r="K132">
        <v>0.14299999999999999</v>
      </c>
      <c r="L132">
        <v>0.254</v>
      </c>
      <c r="M132">
        <v>0.22600000000000001</v>
      </c>
      <c r="N132">
        <v>0.34300000000000003</v>
      </c>
      <c r="O132">
        <v>0.36899999999999999</v>
      </c>
      <c r="P132">
        <v>0.32800000000000001</v>
      </c>
      <c r="Q132">
        <v>0.38200000000000001</v>
      </c>
      <c r="R132">
        <v>116</v>
      </c>
      <c r="S132">
        <v>-1.1000000000000001</v>
      </c>
      <c r="T132">
        <v>0.7</v>
      </c>
      <c r="U132">
        <v>-2.2999999999999998</v>
      </c>
      <c r="V132">
        <v>0.1</v>
      </c>
    </row>
    <row r="133" spans="1:22" x14ac:dyDescent="0.45">
      <c r="A133" t="s">
        <v>233</v>
      </c>
      <c r="B133" t="s">
        <v>42</v>
      </c>
      <c r="C133">
        <v>22</v>
      </c>
      <c r="D133">
        <v>103</v>
      </c>
      <c r="E133">
        <v>1</v>
      </c>
      <c r="F133">
        <v>13</v>
      </c>
      <c r="G133">
        <v>5</v>
      </c>
      <c r="H133">
        <v>8</v>
      </c>
      <c r="I133">
        <v>0.13600000000000001</v>
      </c>
      <c r="J133">
        <v>0.13600000000000001</v>
      </c>
      <c r="K133">
        <v>5.7000000000000002E-2</v>
      </c>
      <c r="L133">
        <v>0.247</v>
      </c>
      <c r="M133">
        <v>0.216</v>
      </c>
      <c r="N133">
        <v>0.33</v>
      </c>
      <c r="O133">
        <v>0.27300000000000002</v>
      </c>
      <c r="P133">
        <v>0.28799999999999998</v>
      </c>
      <c r="Q133">
        <v>0.32800000000000001</v>
      </c>
      <c r="R133">
        <v>80</v>
      </c>
      <c r="S133">
        <v>1.1000000000000001</v>
      </c>
      <c r="T133">
        <v>-1.5</v>
      </c>
      <c r="U133">
        <v>-0.8</v>
      </c>
      <c r="V133">
        <v>0.1</v>
      </c>
    </row>
    <row r="134" spans="1:22" x14ac:dyDescent="0.45">
      <c r="A134" t="s">
        <v>221</v>
      </c>
      <c r="B134" t="s">
        <v>76</v>
      </c>
      <c r="C134">
        <v>20</v>
      </c>
      <c r="D134">
        <v>76</v>
      </c>
      <c r="E134">
        <v>1</v>
      </c>
      <c r="F134">
        <v>8</v>
      </c>
      <c r="G134">
        <v>13</v>
      </c>
      <c r="H134">
        <v>0</v>
      </c>
      <c r="I134">
        <v>5.2999999999999999E-2</v>
      </c>
      <c r="J134">
        <v>9.1999999999999998E-2</v>
      </c>
      <c r="K134">
        <v>9.7000000000000003E-2</v>
      </c>
      <c r="L134">
        <v>0.29699999999999999</v>
      </c>
      <c r="M134">
        <v>0.27800000000000002</v>
      </c>
      <c r="N134">
        <v>0.316</v>
      </c>
      <c r="O134">
        <v>0.375</v>
      </c>
      <c r="P134">
        <v>0.31</v>
      </c>
      <c r="Q134">
        <v>0.28000000000000003</v>
      </c>
      <c r="R134">
        <v>99</v>
      </c>
      <c r="S134">
        <v>-0.2</v>
      </c>
      <c r="T134">
        <v>-0.2</v>
      </c>
      <c r="U134">
        <v>-1.2</v>
      </c>
      <c r="V134">
        <v>0.1</v>
      </c>
    </row>
    <row r="135" spans="1:22" x14ac:dyDescent="0.45">
      <c r="A135" t="s">
        <v>166</v>
      </c>
      <c r="B135" t="s">
        <v>42</v>
      </c>
      <c r="C135">
        <v>22</v>
      </c>
      <c r="D135">
        <v>94</v>
      </c>
      <c r="E135">
        <v>2</v>
      </c>
      <c r="F135">
        <v>15</v>
      </c>
      <c r="G135">
        <v>14</v>
      </c>
      <c r="H135">
        <v>0</v>
      </c>
      <c r="I135">
        <v>8.5000000000000006E-2</v>
      </c>
      <c r="J135">
        <v>0.255</v>
      </c>
      <c r="K135">
        <v>0.111</v>
      </c>
      <c r="L135">
        <v>0.28100000000000003</v>
      </c>
      <c r="M135">
        <v>0.222</v>
      </c>
      <c r="N135">
        <v>0.309</v>
      </c>
      <c r="O135">
        <v>0.33300000000000002</v>
      </c>
      <c r="P135">
        <v>0.29399999999999998</v>
      </c>
      <c r="Q135">
        <v>0.315</v>
      </c>
      <c r="R135">
        <v>83</v>
      </c>
      <c r="S135">
        <v>-0.4</v>
      </c>
      <c r="T135">
        <v>-2.2999999999999998</v>
      </c>
      <c r="U135">
        <v>0</v>
      </c>
      <c r="V135">
        <v>0.1</v>
      </c>
    </row>
    <row r="136" spans="1:22" x14ac:dyDescent="0.45">
      <c r="A136" t="s">
        <v>163</v>
      </c>
      <c r="B136" t="s">
        <v>97</v>
      </c>
      <c r="C136">
        <v>20</v>
      </c>
      <c r="D136">
        <v>73</v>
      </c>
      <c r="E136">
        <v>0</v>
      </c>
      <c r="F136">
        <v>10</v>
      </c>
      <c r="G136">
        <v>3</v>
      </c>
      <c r="H136">
        <v>1</v>
      </c>
      <c r="I136">
        <v>9.6000000000000002E-2</v>
      </c>
      <c r="J136">
        <v>0.151</v>
      </c>
      <c r="K136">
        <v>0.109</v>
      </c>
      <c r="L136">
        <v>0.245</v>
      </c>
      <c r="M136">
        <v>0.20300000000000001</v>
      </c>
      <c r="N136">
        <v>0.29199999999999998</v>
      </c>
      <c r="O136">
        <v>0.313</v>
      </c>
      <c r="P136">
        <v>0.27900000000000003</v>
      </c>
      <c r="Q136">
        <v>0.30299999999999999</v>
      </c>
      <c r="R136">
        <v>82</v>
      </c>
      <c r="S136">
        <v>-0.5</v>
      </c>
      <c r="T136">
        <v>-1.9</v>
      </c>
      <c r="U136">
        <v>0.6</v>
      </c>
      <c r="V136">
        <v>0.1</v>
      </c>
    </row>
    <row r="137" spans="1:22" x14ac:dyDescent="0.45">
      <c r="A137" t="s">
        <v>206</v>
      </c>
      <c r="B137" t="s">
        <v>104</v>
      </c>
      <c r="C137">
        <v>22</v>
      </c>
      <c r="D137">
        <v>99</v>
      </c>
      <c r="E137">
        <v>0</v>
      </c>
      <c r="F137">
        <v>10</v>
      </c>
      <c r="G137">
        <v>10</v>
      </c>
      <c r="H137">
        <v>0</v>
      </c>
      <c r="I137">
        <v>0.10100000000000001</v>
      </c>
      <c r="J137">
        <v>0.182</v>
      </c>
      <c r="K137">
        <v>9.2999999999999999E-2</v>
      </c>
      <c r="L137">
        <v>0.30399999999999999</v>
      </c>
      <c r="M137">
        <v>0.24399999999999999</v>
      </c>
      <c r="N137">
        <v>0.32700000000000001</v>
      </c>
      <c r="O137">
        <v>0.33700000000000002</v>
      </c>
      <c r="P137">
        <v>0.30399999999999999</v>
      </c>
      <c r="Q137">
        <v>0.27800000000000002</v>
      </c>
      <c r="R137">
        <v>97</v>
      </c>
      <c r="S137">
        <v>-0.1</v>
      </c>
      <c r="T137">
        <v>-0.3</v>
      </c>
      <c r="U137">
        <v>-2</v>
      </c>
      <c r="V137">
        <v>0.1</v>
      </c>
    </row>
    <row r="138" spans="1:22" x14ac:dyDescent="0.45">
      <c r="A138" t="s">
        <v>228</v>
      </c>
      <c r="B138" t="s">
        <v>37</v>
      </c>
      <c r="C138">
        <v>20</v>
      </c>
      <c r="D138">
        <v>71</v>
      </c>
      <c r="E138">
        <v>1</v>
      </c>
      <c r="F138">
        <v>6</v>
      </c>
      <c r="G138">
        <v>2</v>
      </c>
      <c r="H138">
        <v>0</v>
      </c>
      <c r="I138">
        <v>0.14099999999999999</v>
      </c>
      <c r="J138">
        <v>0.32400000000000001</v>
      </c>
      <c r="K138">
        <v>0.1</v>
      </c>
      <c r="L138">
        <v>0.27800000000000002</v>
      </c>
      <c r="M138">
        <v>0.183</v>
      </c>
      <c r="N138">
        <v>0.3</v>
      </c>
      <c r="O138">
        <v>0.28299999999999997</v>
      </c>
      <c r="P138">
        <v>0.27600000000000002</v>
      </c>
      <c r="Q138">
        <v>0.24199999999999999</v>
      </c>
      <c r="R138">
        <v>83</v>
      </c>
      <c r="S138">
        <v>0</v>
      </c>
      <c r="T138">
        <v>-1.4</v>
      </c>
      <c r="U138">
        <v>-0.1</v>
      </c>
      <c r="V138">
        <v>0.1</v>
      </c>
    </row>
    <row r="139" spans="1:22" x14ac:dyDescent="0.45">
      <c r="A139" t="s">
        <v>161</v>
      </c>
      <c r="B139" t="s">
        <v>46</v>
      </c>
      <c r="C139">
        <v>21</v>
      </c>
      <c r="D139">
        <v>81</v>
      </c>
      <c r="E139">
        <v>0</v>
      </c>
      <c r="F139">
        <v>5</v>
      </c>
      <c r="G139">
        <v>2</v>
      </c>
      <c r="H139">
        <v>2</v>
      </c>
      <c r="I139">
        <v>8.5999999999999993E-2</v>
      </c>
      <c r="J139">
        <v>0.16</v>
      </c>
      <c r="K139">
        <v>8.2000000000000003E-2</v>
      </c>
      <c r="L139">
        <v>0.26700000000000002</v>
      </c>
      <c r="M139">
        <v>0.219</v>
      </c>
      <c r="N139">
        <v>0.28799999999999998</v>
      </c>
      <c r="O139">
        <v>0.30099999999999999</v>
      </c>
      <c r="P139">
        <v>0.27</v>
      </c>
      <c r="Q139">
        <v>0.30499999999999999</v>
      </c>
      <c r="R139">
        <v>72</v>
      </c>
      <c r="S139">
        <v>0</v>
      </c>
      <c r="T139">
        <v>-2.5</v>
      </c>
      <c r="U139">
        <v>0.7</v>
      </c>
      <c r="V139">
        <v>0.1</v>
      </c>
    </row>
    <row r="140" spans="1:22" x14ac:dyDescent="0.45">
      <c r="A140" t="s">
        <v>203</v>
      </c>
      <c r="B140" t="s">
        <v>63</v>
      </c>
      <c r="C140">
        <v>20</v>
      </c>
      <c r="D140">
        <v>68</v>
      </c>
      <c r="E140">
        <v>1</v>
      </c>
      <c r="F140">
        <v>6</v>
      </c>
      <c r="G140">
        <v>3</v>
      </c>
      <c r="H140">
        <v>1</v>
      </c>
      <c r="I140">
        <v>0.11799999999999999</v>
      </c>
      <c r="J140">
        <v>0.38200000000000001</v>
      </c>
      <c r="K140">
        <v>8.7999999999999995E-2</v>
      </c>
      <c r="L140">
        <v>0.25800000000000001</v>
      </c>
      <c r="M140">
        <v>0.158</v>
      </c>
      <c r="N140">
        <v>0.27900000000000003</v>
      </c>
      <c r="O140">
        <v>0.246</v>
      </c>
      <c r="P140">
        <v>0.253</v>
      </c>
      <c r="Q140">
        <v>0.27700000000000002</v>
      </c>
      <c r="R140">
        <v>63</v>
      </c>
      <c r="S140">
        <v>-0.3</v>
      </c>
      <c r="T140">
        <v>-3.1</v>
      </c>
      <c r="U140">
        <v>1.7</v>
      </c>
      <c r="V140">
        <v>0.1</v>
      </c>
    </row>
    <row r="141" spans="1:22" x14ac:dyDescent="0.45">
      <c r="A141" t="s">
        <v>148</v>
      </c>
      <c r="B141" t="s">
        <v>55</v>
      </c>
      <c r="C141">
        <v>19</v>
      </c>
      <c r="D141">
        <v>83</v>
      </c>
      <c r="E141">
        <v>0</v>
      </c>
      <c r="F141">
        <v>9</v>
      </c>
      <c r="G141">
        <v>3</v>
      </c>
      <c r="H141">
        <v>3</v>
      </c>
      <c r="I141">
        <v>7.1999999999999995E-2</v>
      </c>
      <c r="J141">
        <v>0.18099999999999999</v>
      </c>
      <c r="K141">
        <v>0.04</v>
      </c>
      <c r="L141">
        <v>0.32800000000000001</v>
      </c>
      <c r="M141">
        <v>0.26700000000000002</v>
      </c>
      <c r="N141">
        <v>0.32500000000000001</v>
      </c>
      <c r="O141">
        <v>0.307</v>
      </c>
      <c r="P141">
        <v>0.29099999999999998</v>
      </c>
      <c r="Q141">
        <v>0.29099999999999998</v>
      </c>
      <c r="R141">
        <v>87</v>
      </c>
      <c r="S141">
        <v>0.1</v>
      </c>
      <c r="T141">
        <v>-1.2</v>
      </c>
      <c r="U141">
        <v>-0.8</v>
      </c>
      <c r="V141">
        <v>0.1</v>
      </c>
    </row>
    <row r="142" spans="1:22" x14ac:dyDescent="0.45">
      <c r="A142" t="s">
        <v>209</v>
      </c>
      <c r="B142" t="s">
        <v>53</v>
      </c>
      <c r="C142">
        <v>22</v>
      </c>
      <c r="D142">
        <v>91</v>
      </c>
      <c r="E142">
        <v>3</v>
      </c>
      <c r="F142">
        <v>8</v>
      </c>
      <c r="G142">
        <v>8</v>
      </c>
      <c r="H142">
        <v>0</v>
      </c>
      <c r="I142">
        <v>0.16500000000000001</v>
      </c>
      <c r="J142">
        <v>0.308</v>
      </c>
      <c r="K142">
        <v>0.12</v>
      </c>
      <c r="L142">
        <v>0.22700000000000001</v>
      </c>
      <c r="M142">
        <v>0.17299999999999999</v>
      </c>
      <c r="N142">
        <v>0.31900000000000001</v>
      </c>
      <c r="O142">
        <v>0.29299999999999998</v>
      </c>
      <c r="P142">
        <v>0.28799999999999998</v>
      </c>
      <c r="Q142">
        <v>0.31900000000000001</v>
      </c>
      <c r="R142">
        <v>91</v>
      </c>
      <c r="S142">
        <v>-0.7</v>
      </c>
      <c r="T142">
        <v>-1.6</v>
      </c>
      <c r="U142">
        <v>-0.8</v>
      </c>
      <c r="V142">
        <v>0</v>
      </c>
    </row>
    <row r="143" spans="1:22" x14ac:dyDescent="0.45">
      <c r="A143" t="s">
        <v>151</v>
      </c>
      <c r="B143" t="s">
        <v>24</v>
      </c>
      <c r="C143">
        <v>19</v>
      </c>
      <c r="D143">
        <v>79</v>
      </c>
      <c r="E143">
        <v>4</v>
      </c>
      <c r="F143">
        <v>9</v>
      </c>
      <c r="G143">
        <v>12</v>
      </c>
      <c r="H143">
        <v>0</v>
      </c>
      <c r="I143">
        <v>0.10100000000000001</v>
      </c>
      <c r="J143">
        <v>0.22800000000000001</v>
      </c>
      <c r="K143">
        <v>0.217</v>
      </c>
      <c r="L143">
        <v>0.22900000000000001</v>
      </c>
      <c r="M143">
        <v>0.217</v>
      </c>
      <c r="N143">
        <v>0.30399999999999999</v>
      </c>
      <c r="O143">
        <v>0.435</v>
      </c>
      <c r="P143">
        <v>0.32700000000000001</v>
      </c>
      <c r="Q143">
        <v>0.38400000000000001</v>
      </c>
      <c r="R143">
        <v>105</v>
      </c>
      <c r="S143">
        <v>-0.3</v>
      </c>
      <c r="T143">
        <v>0.1</v>
      </c>
      <c r="U143">
        <v>-2.5</v>
      </c>
      <c r="V143">
        <v>0</v>
      </c>
    </row>
    <row r="144" spans="1:22" x14ac:dyDescent="0.45">
      <c r="A144" t="s">
        <v>154</v>
      </c>
      <c r="B144" t="s">
        <v>51</v>
      </c>
      <c r="C144">
        <v>19</v>
      </c>
      <c r="D144">
        <v>79</v>
      </c>
      <c r="E144">
        <v>3</v>
      </c>
      <c r="F144">
        <v>10</v>
      </c>
      <c r="G144">
        <v>8</v>
      </c>
      <c r="H144">
        <v>1</v>
      </c>
      <c r="I144">
        <v>6.3E-2</v>
      </c>
      <c r="J144">
        <v>0.29099999999999998</v>
      </c>
      <c r="K144">
        <v>0.123</v>
      </c>
      <c r="L144">
        <v>0.29199999999999998</v>
      </c>
      <c r="M144">
        <v>0.23300000000000001</v>
      </c>
      <c r="N144">
        <v>0.27800000000000002</v>
      </c>
      <c r="O144">
        <v>0.35599999999999998</v>
      </c>
      <c r="P144">
        <v>0.28399999999999997</v>
      </c>
      <c r="Q144">
        <v>0.307</v>
      </c>
      <c r="R144">
        <v>77</v>
      </c>
      <c r="S144">
        <v>-0.1</v>
      </c>
      <c r="T144">
        <v>-2.4</v>
      </c>
      <c r="U144">
        <v>-0.1</v>
      </c>
      <c r="V144">
        <v>0</v>
      </c>
    </row>
    <row r="145" spans="1:22" x14ac:dyDescent="0.45">
      <c r="A145" t="s">
        <v>165</v>
      </c>
      <c r="B145" t="s">
        <v>26</v>
      </c>
      <c r="C145">
        <v>20</v>
      </c>
      <c r="D145">
        <v>87</v>
      </c>
      <c r="E145">
        <v>1</v>
      </c>
      <c r="F145">
        <v>9</v>
      </c>
      <c r="G145">
        <v>7</v>
      </c>
      <c r="H145">
        <v>3</v>
      </c>
      <c r="I145">
        <v>6.9000000000000006E-2</v>
      </c>
      <c r="J145">
        <v>0.14899999999999999</v>
      </c>
      <c r="K145">
        <v>0.10100000000000001</v>
      </c>
      <c r="L145">
        <v>0.27300000000000002</v>
      </c>
      <c r="M145">
        <v>0.24099999999999999</v>
      </c>
      <c r="N145">
        <v>0.29899999999999999</v>
      </c>
      <c r="O145">
        <v>0.34200000000000003</v>
      </c>
      <c r="P145">
        <v>0.28999999999999998</v>
      </c>
      <c r="Q145">
        <v>0.25600000000000001</v>
      </c>
      <c r="R145">
        <v>89</v>
      </c>
      <c r="S145">
        <v>-0.6</v>
      </c>
      <c r="T145">
        <v>-1.6</v>
      </c>
      <c r="U145">
        <v>-0.8</v>
      </c>
      <c r="V145">
        <v>0</v>
      </c>
    </row>
    <row r="146" spans="1:22" x14ac:dyDescent="0.45">
      <c r="A146" t="s">
        <v>214</v>
      </c>
      <c r="B146" t="s">
        <v>24</v>
      </c>
      <c r="C146">
        <v>19</v>
      </c>
      <c r="D146">
        <v>84</v>
      </c>
      <c r="E146">
        <v>0</v>
      </c>
      <c r="F146">
        <v>12</v>
      </c>
      <c r="G146">
        <v>5</v>
      </c>
      <c r="H146">
        <v>3</v>
      </c>
      <c r="I146">
        <v>9.5000000000000001E-2</v>
      </c>
      <c r="J146">
        <v>0.22600000000000001</v>
      </c>
      <c r="K146">
        <v>2.7E-2</v>
      </c>
      <c r="L146">
        <v>0.39300000000000002</v>
      </c>
      <c r="M146">
        <v>0.29299999999999998</v>
      </c>
      <c r="N146">
        <v>0.36899999999999999</v>
      </c>
      <c r="O146">
        <v>0.32</v>
      </c>
      <c r="P146">
        <v>0.32100000000000001</v>
      </c>
      <c r="Q146">
        <v>0.29599999999999999</v>
      </c>
      <c r="R146">
        <v>101</v>
      </c>
      <c r="S146">
        <v>-0.4</v>
      </c>
      <c r="T146">
        <v>-0.3</v>
      </c>
      <c r="U146">
        <v>-2.6</v>
      </c>
      <c r="V146">
        <v>0</v>
      </c>
    </row>
    <row r="147" spans="1:22" x14ac:dyDescent="0.45">
      <c r="A147" t="s">
        <v>196</v>
      </c>
      <c r="B147" t="s">
        <v>35</v>
      </c>
      <c r="C147">
        <v>19</v>
      </c>
      <c r="D147">
        <v>73</v>
      </c>
      <c r="E147">
        <v>1</v>
      </c>
      <c r="F147">
        <v>7</v>
      </c>
      <c r="G147">
        <v>7</v>
      </c>
      <c r="H147">
        <v>1</v>
      </c>
      <c r="I147">
        <v>9.6000000000000002E-2</v>
      </c>
      <c r="J147">
        <v>0.13700000000000001</v>
      </c>
      <c r="K147">
        <v>0.152</v>
      </c>
      <c r="L147">
        <v>0.27300000000000002</v>
      </c>
      <c r="M147">
        <v>0.24199999999999999</v>
      </c>
      <c r="N147">
        <v>0.315</v>
      </c>
      <c r="O147">
        <v>0.39400000000000002</v>
      </c>
      <c r="P147">
        <v>0.317</v>
      </c>
      <c r="Q147">
        <v>0.31900000000000001</v>
      </c>
      <c r="R147">
        <v>84</v>
      </c>
      <c r="S147">
        <v>0</v>
      </c>
      <c r="T147">
        <v>-1.5</v>
      </c>
      <c r="U147">
        <v>-1.1000000000000001</v>
      </c>
      <c r="V147">
        <v>0</v>
      </c>
    </row>
    <row r="148" spans="1:22" x14ac:dyDescent="0.45">
      <c r="A148" t="s">
        <v>129</v>
      </c>
      <c r="B148" t="s">
        <v>22</v>
      </c>
      <c r="C148">
        <v>22</v>
      </c>
      <c r="D148">
        <v>95</v>
      </c>
      <c r="E148">
        <v>0</v>
      </c>
      <c r="F148">
        <v>12</v>
      </c>
      <c r="G148">
        <v>2</v>
      </c>
      <c r="H148">
        <v>3</v>
      </c>
      <c r="I148">
        <v>0.11600000000000001</v>
      </c>
      <c r="J148">
        <v>0.253</v>
      </c>
      <c r="K148">
        <v>2.5000000000000001E-2</v>
      </c>
      <c r="L148">
        <v>0.28100000000000003</v>
      </c>
      <c r="M148">
        <v>0.2</v>
      </c>
      <c r="N148">
        <v>0.309</v>
      </c>
      <c r="O148">
        <v>0.22500000000000001</v>
      </c>
      <c r="P148">
        <v>0.26</v>
      </c>
      <c r="Q148">
        <v>0.28199999999999997</v>
      </c>
      <c r="R148">
        <v>69</v>
      </c>
      <c r="S148">
        <v>0.7</v>
      </c>
      <c r="T148">
        <v>-2.6</v>
      </c>
      <c r="U148">
        <v>-0.3</v>
      </c>
      <c r="V148">
        <v>0</v>
      </c>
    </row>
    <row r="149" spans="1:22" x14ac:dyDescent="0.45">
      <c r="A149" t="s">
        <v>225</v>
      </c>
      <c r="B149" t="s">
        <v>51</v>
      </c>
      <c r="C149">
        <v>21</v>
      </c>
      <c r="D149">
        <v>75</v>
      </c>
      <c r="E149">
        <v>1</v>
      </c>
      <c r="F149">
        <v>7</v>
      </c>
      <c r="G149">
        <v>6</v>
      </c>
      <c r="H149">
        <v>3</v>
      </c>
      <c r="I149">
        <v>9.2999999999999999E-2</v>
      </c>
      <c r="J149">
        <v>0.16</v>
      </c>
      <c r="K149">
        <v>0.06</v>
      </c>
      <c r="L149">
        <v>0.255</v>
      </c>
      <c r="M149">
        <v>0.224</v>
      </c>
      <c r="N149">
        <v>0.29299999999999998</v>
      </c>
      <c r="O149">
        <v>0.28399999999999997</v>
      </c>
      <c r="P149">
        <v>0.26700000000000002</v>
      </c>
      <c r="Q149">
        <v>0.29099999999999998</v>
      </c>
      <c r="R149">
        <v>66</v>
      </c>
      <c r="S149">
        <v>-0.5</v>
      </c>
      <c r="T149">
        <v>-3.7</v>
      </c>
      <c r="U149">
        <v>1</v>
      </c>
      <c r="V149">
        <v>0</v>
      </c>
    </row>
    <row r="150" spans="1:22" x14ac:dyDescent="0.45">
      <c r="A150" t="s">
        <v>120</v>
      </c>
      <c r="B150" t="s">
        <v>119</v>
      </c>
      <c r="C150">
        <v>21</v>
      </c>
      <c r="D150">
        <v>97</v>
      </c>
      <c r="E150">
        <v>2</v>
      </c>
      <c r="F150">
        <v>10</v>
      </c>
      <c r="G150">
        <v>12</v>
      </c>
      <c r="H150">
        <v>0</v>
      </c>
      <c r="I150">
        <v>9.2999999999999999E-2</v>
      </c>
      <c r="J150">
        <v>0.17499999999999999</v>
      </c>
      <c r="K150">
        <v>0.14799999999999999</v>
      </c>
      <c r="L150">
        <v>0.23400000000000001</v>
      </c>
      <c r="M150">
        <v>0.21</v>
      </c>
      <c r="N150">
        <v>0.32</v>
      </c>
      <c r="O150">
        <v>0.35799999999999998</v>
      </c>
      <c r="P150">
        <v>0.309</v>
      </c>
      <c r="Q150">
        <v>0.34699999999999998</v>
      </c>
      <c r="R150">
        <v>96</v>
      </c>
      <c r="S150">
        <v>-0.6</v>
      </c>
      <c r="T150">
        <v>-1.1000000000000001</v>
      </c>
      <c r="U150">
        <v>-2.5</v>
      </c>
      <c r="V150">
        <v>0</v>
      </c>
    </row>
    <row r="151" spans="1:22" x14ac:dyDescent="0.45">
      <c r="A151" t="s">
        <v>227</v>
      </c>
      <c r="B151" t="s">
        <v>76</v>
      </c>
      <c r="C151">
        <v>23</v>
      </c>
      <c r="D151">
        <v>102</v>
      </c>
      <c r="E151">
        <v>2</v>
      </c>
      <c r="F151">
        <v>15</v>
      </c>
      <c r="G151">
        <v>10</v>
      </c>
      <c r="H151">
        <v>1</v>
      </c>
      <c r="I151">
        <v>8.7999999999999995E-2</v>
      </c>
      <c r="J151">
        <v>0.17599999999999999</v>
      </c>
      <c r="K151">
        <v>8.5999999999999993E-2</v>
      </c>
      <c r="L151">
        <v>0.23300000000000001</v>
      </c>
      <c r="M151">
        <v>0.20399999999999999</v>
      </c>
      <c r="N151">
        <v>0.27500000000000002</v>
      </c>
      <c r="O151">
        <v>0.28999999999999998</v>
      </c>
      <c r="P151">
        <v>0.26100000000000001</v>
      </c>
      <c r="Q151">
        <v>0.32</v>
      </c>
      <c r="R151">
        <v>68</v>
      </c>
      <c r="S151">
        <v>0.3</v>
      </c>
      <c r="T151">
        <v>-3.7</v>
      </c>
      <c r="U151">
        <v>0</v>
      </c>
      <c r="V151">
        <v>0</v>
      </c>
    </row>
    <row r="152" spans="1:22" x14ac:dyDescent="0.45">
      <c r="A152" t="s">
        <v>200</v>
      </c>
      <c r="B152" t="s">
        <v>40</v>
      </c>
      <c r="C152">
        <v>20</v>
      </c>
      <c r="D152">
        <v>84</v>
      </c>
      <c r="E152">
        <v>1</v>
      </c>
      <c r="F152">
        <v>5</v>
      </c>
      <c r="G152">
        <v>8</v>
      </c>
      <c r="H152">
        <v>2</v>
      </c>
      <c r="I152">
        <v>9.5000000000000001E-2</v>
      </c>
      <c r="J152">
        <v>0.23799999999999999</v>
      </c>
      <c r="K152">
        <v>5.2999999999999999E-2</v>
      </c>
      <c r="L152">
        <v>0.29099999999999998</v>
      </c>
      <c r="M152">
        <v>0.22700000000000001</v>
      </c>
      <c r="N152">
        <v>0.29799999999999999</v>
      </c>
      <c r="O152">
        <v>0.28000000000000003</v>
      </c>
      <c r="P152">
        <v>0.26800000000000002</v>
      </c>
      <c r="Q152">
        <v>0.28599999999999998</v>
      </c>
      <c r="R152">
        <v>66</v>
      </c>
      <c r="S152">
        <v>-0.5</v>
      </c>
      <c r="T152">
        <v>-4</v>
      </c>
      <c r="U152">
        <v>0.8</v>
      </c>
      <c r="V152">
        <v>0</v>
      </c>
    </row>
    <row r="153" spans="1:22" x14ac:dyDescent="0.45">
      <c r="A153" t="s">
        <v>215</v>
      </c>
      <c r="B153" t="s">
        <v>104</v>
      </c>
      <c r="C153">
        <v>20</v>
      </c>
      <c r="D153">
        <v>70</v>
      </c>
      <c r="E153">
        <v>1</v>
      </c>
      <c r="F153">
        <v>3</v>
      </c>
      <c r="G153">
        <v>7</v>
      </c>
      <c r="H153">
        <v>5</v>
      </c>
      <c r="I153">
        <v>2.9000000000000001E-2</v>
      </c>
      <c r="J153">
        <v>0.25700000000000001</v>
      </c>
      <c r="K153">
        <v>9.1999999999999998E-2</v>
      </c>
      <c r="L153">
        <v>0.22900000000000001</v>
      </c>
      <c r="M153">
        <v>0.185</v>
      </c>
      <c r="N153">
        <v>0.214</v>
      </c>
      <c r="O153">
        <v>0.27700000000000002</v>
      </c>
      <c r="P153">
        <v>0.219</v>
      </c>
      <c r="Q153">
        <v>0.247</v>
      </c>
      <c r="R153">
        <v>38</v>
      </c>
      <c r="S153">
        <v>0.9</v>
      </c>
      <c r="T153">
        <v>-4</v>
      </c>
      <c r="U153">
        <v>1.2</v>
      </c>
      <c r="V153">
        <v>-0.1</v>
      </c>
    </row>
    <row r="154" spans="1:22" x14ac:dyDescent="0.45">
      <c r="A154" t="s">
        <v>1897</v>
      </c>
      <c r="B154" t="s">
        <v>28</v>
      </c>
      <c r="C154">
        <v>22</v>
      </c>
      <c r="D154">
        <v>75</v>
      </c>
      <c r="E154">
        <v>2</v>
      </c>
      <c r="F154">
        <v>6</v>
      </c>
      <c r="G154">
        <v>7</v>
      </c>
      <c r="H154">
        <v>1</v>
      </c>
      <c r="I154">
        <v>9.2999999999999999E-2</v>
      </c>
      <c r="J154">
        <v>0.307</v>
      </c>
      <c r="K154">
        <v>0.11899999999999999</v>
      </c>
      <c r="L154">
        <v>0.23799999999999999</v>
      </c>
      <c r="M154">
        <v>0.17899999999999999</v>
      </c>
      <c r="N154">
        <v>0.26700000000000002</v>
      </c>
      <c r="O154">
        <v>0.29899999999999999</v>
      </c>
      <c r="P154">
        <v>0.26200000000000001</v>
      </c>
      <c r="Q154">
        <v>0.318</v>
      </c>
      <c r="R154">
        <v>65</v>
      </c>
      <c r="S154">
        <v>-0.4</v>
      </c>
      <c r="T154">
        <v>-3.6</v>
      </c>
      <c r="U154">
        <v>0.4</v>
      </c>
      <c r="V154">
        <v>-0.1</v>
      </c>
    </row>
    <row r="155" spans="1:22" x14ac:dyDescent="0.45">
      <c r="A155" t="s">
        <v>190</v>
      </c>
      <c r="B155" t="s">
        <v>55</v>
      </c>
      <c r="C155">
        <v>19</v>
      </c>
      <c r="D155">
        <v>73</v>
      </c>
      <c r="E155">
        <v>1</v>
      </c>
      <c r="F155">
        <v>6</v>
      </c>
      <c r="G155">
        <v>4</v>
      </c>
      <c r="H155">
        <v>0</v>
      </c>
      <c r="I155">
        <v>8.2000000000000003E-2</v>
      </c>
      <c r="J155">
        <v>0.20499999999999999</v>
      </c>
      <c r="K155">
        <v>7.5999999999999998E-2</v>
      </c>
      <c r="L155">
        <v>0.24</v>
      </c>
      <c r="M155">
        <v>0.19700000000000001</v>
      </c>
      <c r="N155">
        <v>0.27400000000000002</v>
      </c>
      <c r="O155">
        <v>0.27300000000000002</v>
      </c>
      <c r="P155">
        <v>0.255</v>
      </c>
      <c r="Q155">
        <v>0.31900000000000001</v>
      </c>
      <c r="R155">
        <v>62</v>
      </c>
      <c r="S155">
        <v>-0.4</v>
      </c>
      <c r="T155">
        <v>-3.5</v>
      </c>
      <c r="U155">
        <v>0.7</v>
      </c>
      <c r="V155">
        <v>-0.1</v>
      </c>
    </row>
    <row r="156" spans="1:22" x14ac:dyDescent="0.45">
      <c r="A156" t="s">
        <v>153</v>
      </c>
      <c r="B156" t="s">
        <v>61</v>
      </c>
      <c r="C156">
        <v>20</v>
      </c>
      <c r="D156">
        <v>80</v>
      </c>
      <c r="E156">
        <v>2</v>
      </c>
      <c r="F156">
        <v>9</v>
      </c>
      <c r="G156">
        <v>10</v>
      </c>
      <c r="H156">
        <v>0</v>
      </c>
      <c r="I156">
        <v>7.4999999999999997E-2</v>
      </c>
      <c r="J156">
        <v>0.13800000000000001</v>
      </c>
      <c r="K156">
        <v>0.125</v>
      </c>
      <c r="L156">
        <v>0.27100000000000002</v>
      </c>
      <c r="M156">
        <v>0.25</v>
      </c>
      <c r="N156">
        <v>0.32500000000000001</v>
      </c>
      <c r="O156">
        <v>0.375</v>
      </c>
      <c r="P156">
        <v>0.318</v>
      </c>
      <c r="Q156">
        <v>0.3</v>
      </c>
      <c r="R156">
        <v>102</v>
      </c>
      <c r="S156">
        <v>-1.1000000000000001</v>
      </c>
      <c r="T156">
        <v>-1</v>
      </c>
      <c r="U156">
        <v>-2.1</v>
      </c>
      <c r="V156">
        <v>-0.1</v>
      </c>
    </row>
    <row r="157" spans="1:22" x14ac:dyDescent="0.45">
      <c r="A157" t="s">
        <v>73</v>
      </c>
      <c r="B157" t="s">
        <v>30</v>
      </c>
      <c r="C157">
        <v>22</v>
      </c>
      <c r="D157">
        <v>92</v>
      </c>
      <c r="E157">
        <v>3</v>
      </c>
      <c r="F157">
        <v>13</v>
      </c>
      <c r="G157">
        <v>11</v>
      </c>
      <c r="H157">
        <v>1</v>
      </c>
      <c r="I157">
        <v>8.6999999999999994E-2</v>
      </c>
      <c r="J157">
        <v>0.19600000000000001</v>
      </c>
      <c r="K157">
        <v>0.157</v>
      </c>
      <c r="L157">
        <v>0.222</v>
      </c>
      <c r="M157">
        <v>0.20499999999999999</v>
      </c>
      <c r="N157">
        <v>0.27200000000000002</v>
      </c>
      <c r="O157">
        <v>0.36099999999999999</v>
      </c>
      <c r="P157">
        <v>0.27900000000000003</v>
      </c>
      <c r="Q157">
        <v>0.34200000000000003</v>
      </c>
      <c r="R157">
        <v>75</v>
      </c>
      <c r="S157">
        <v>0.1</v>
      </c>
      <c r="T157">
        <v>-2.7</v>
      </c>
      <c r="U157">
        <v>-1.2</v>
      </c>
      <c r="V157">
        <v>-0.1</v>
      </c>
    </row>
    <row r="158" spans="1:22" x14ac:dyDescent="0.45">
      <c r="A158" t="s">
        <v>52</v>
      </c>
      <c r="B158" t="s">
        <v>53</v>
      </c>
      <c r="C158">
        <v>19</v>
      </c>
      <c r="D158">
        <v>75</v>
      </c>
      <c r="E158">
        <v>0</v>
      </c>
      <c r="F158">
        <v>7</v>
      </c>
      <c r="G158">
        <v>4</v>
      </c>
      <c r="H158">
        <v>0</v>
      </c>
      <c r="I158">
        <v>9.2999999999999999E-2</v>
      </c>
      <c r="J158">
        <v>0.2</v>
      </c>
      <c r="K158">
        <v>0.06</v>
      </c>
      <c r="L158">
        <v>0.34</v>
      </c>
      <c r="M158">
        <v>0.26900000000000002</v>
      </c>
      <c r="N158">
        <v>0.33300000000000002</v>
      </c>
      <c r="O158">
        <v>0.32800000000000001</v>
      </c>
      <c r="P158">
        <v>0.30299999999999999</v>
      </c>
      <c r="Q158">
        <v>0.379</v>
      </c>
      <c r="R158">
        <v>101</v>
      </c>
      <c r="S158">
        <v>-0.9</v>
      </c>
      <c r="T158">
        <v>-0.8</v>
      </c>
      <c r="U158">
        <v>-2.2999999999999998</v>
      </c>
      <c r="V158">
        <v>-0.1</v>
      </c>
    </row>
    <row r="159" spans="1:22" x14ac:dyDescent="0.45">
      <c r="A159" t="s">
        <v>202</v>
      </c>
      <c r="B159" t="s">
        <v>91</v>
      </c>
      <c r="C159">
        <v>21</v>
      </c>
      <c r="D159">
        <v>76</v>
      </c>
      <c r="E159">
        <v>0</v>
      </c>
      <c r="F159">
        <v>6</v>
      </c>
      <c r="G159">
        <v>4</v>
      </c>
      <c r="H159">
        <v>2</v>
      </c>
      <c r="I159">
        <v>5.2999999999999999E-2</v>
      </c>
      <c r="J159">
        <v>0.316</v>
      </c>
      <c r="K159">
        <v>2.8000000000000001E-2</v>
      </c>
      <c r="L159">
        <v>0.375</v>
      </c>
      <c r="M159">
        <v>0.25</v>
      </c>
      <c r="N159">
        <v>0.28899999999999998</v>
      </c>
      <c r="O159">
        <v>0.27800000000000002</v>
      </c>
      <c r="P159">
        <v>0.26100000000000001</v>
      </c>
      <c r="Q159">
        <v>0.24</v>
      </c>
      <c r="R159">
        <v>62</v>
      </c>
      <c r="S159">
        <v>-0.2</v>
      </c>
      <c r="T159">
        <v>-3.8</v>
      </c>
      <c r="U159">
        <v>0.3</v>
      </c>
      <c r="V159">
        <v>-0.1</v>
      </c>
    </row>
    <row r="160" spans="1:22" x14ac:dyDescent="0.45">
      <c r="A160" t="s">
        <v>117</v>
      </c>
      <c r="B160" t="s">
        <v>72</v>
      </c>
      <c r="C160">
        <v>23</v>
      </c>
      <c r="D160">
        <v>102</v>
      </c>
      <c r="E160">
        <v>1</v>
      </c>
      <c r="F160">
        <v>10</v>
      </c>
      <c r="G160">
        <v>10</v>
      </c>
      <c r="H160">
        <v>0</v>
      </c>
      <c r="I160">
        <v>5.8999999999999997E-2</v>
      </c>
      <c r="J160">
        <v>0.16700000000000001</v>
      </c>
      <c r="K160">
        <v>7.3999999999999996E-2</v>
      </c>
      <c r="L160">
        <v>0.25600000000000001</v>
      </c>
      <c r="M160">
        <v>0.221</v>
      </c>
      <c r="N160">
        <v>0.26500000000000001</v>
      </c>
      <c r="O160">
        <v>0.29499999999999998</v>
      </c>
      <c r="P160">
        <v>0.254</v>
      </c>
      <c r="Q160">
        <v>0.27</v>
      </c>
      <c r="R160">
        <v>68</v>
      </c>
      <c r="S160">
        <v>0.3</v>
      </c>
      <c r="T160">
        <v>-3.5</v>
      </c>
      <c r="U160">
        <v>-0.7</v>
      </c>
      <c r="V160">
        <v>-0.1</v>
      </c>
    </row>
    <row r="161" spans="1:22" x14ac:dyDescent="0.45">
      <c r="A161" t="s">
        <v>212</v>
      </c>
      <c r="B161" t="s">
        <v>37</v>
      </c>
      <c r="C161">
        <v>22</v>
      </c>
      <c r="D161">
        <v>82</v>
      </c>
      <c r="E161">
        <v>1</v>
      </c>
      <c r="F161">
        <v>4</v>
      </c>
      <c r="G161">
        <v>5</v>
      </c>
      <c r="H161">
        <v>0</v>
      </c>
      <c r="I161">
        <v>3.6999999999999998E-2</v>
      </c>
      <c r="J161">
        <v>0.22</v>
      </c>
      <c r="K161">
        <v>0.10100000000000001</v>
      </c>
      <c r="L161">
        <v>0.3</v>
      </c>
      <c r="M161">
        <v>0.24099999999999999</v>
      </c>
      <c r="N161">
        <v>0.26800000000000002</v>
      </c>
      <c r="O161">
        <v>0.34200000000000003</v>
      </c>
      <c r="P161">
        <v>0.26700000000000002</v>
      </c>
      <c r="Q161">
        <v>0.23599999999999999</v>
      </c>
      <c r="R161">
        <v>77</v>
      </c>
      <c r="S161">
        <v>-0.8</v>
      </c>
      <c r="T161">
        <v>-2.9</v>
      </c>
      <c r="U161">
        <v>-0.8</v>
      </c>
      <c r="V161">
        <v>-0.1</v>
      </c>
    </row>
    <row r="162" spans="1:22" x14ac:dyDescent="0.45">
      <c r="A162" t="s">
        <v>223</v>
      </c>
      <c r="B162" t="s">
        <v>91</v>
      </c>
      <c r="C162">
        <v>23</v>
      </c>
      <c r="D162">
        <v>104</v>
      </c>
      <c r="E162">
        <v>0</v>
      </c>
      <c r="F162">
        <v>15</v>
      </c>
      <c r="G162">
        <v>3</v>
      </c>
      <c r="H162">
        <v>0</v>
      </c>
      <c r="I162">
        <v>6.7000000000000004E-2</v>
      </c>
      <c r="J162">
        <v>8.6999999999999994E-2</v>
      </c>
      <c r="K162">
        <v>7.3999999999999996E-2</v>
      </c>
      <c r="L162">
        <v>0.30599999999999999</v>
      </c>
      <c r="M162">
        <v>0.27700000000000002</v>
      </c>
      <c r="N162">
        <v>0.34</v>
      </c>
      <c r="O162">
        <v>0.35099999999999998</v>
      </c>
      <c r="P162">
        <v>0.315</v>
      </c>
      <c r="Q162">
        <v>0.32400000000000001</v>
      </c>
      <c r="R162">
        <v>97</v>
      </c>
      <c r="S162">
        <v>0.3</v>
      </c>
      <c r="T162">
        <v>-0.1</v>
      </c>
      <c r="U162">
        <v>-5</v>
      </c>
      <c r="V162">
        <v>-0.1</v>
      </c>
    </row>
    <row r="163" spans="1:22" x14ac:dyDescent="0.45">
      <c r="A163" t="s">
        <v>132</v>
      </c>
      <c r="B163" t="s">
        <v>53</v>
      </c>
      <c r="C163">
        <v>17</v>
      </c>
      <c r="D163">
        <v>69</v>
      </c>
      <c r="E163">
        <v>1</v>
      </c>
      <c r="F163">
        <v>5</v>
      </c>
      <c r="G163">
        <v>4</v>
      </c>
      <c r="H163">
        <v>0</v>
      </c>
      <c r="I163">
        <v>0.13</v>
      </c>
      <c r="J163">
        <v>0.27500000000000002</v>
      </c>
      <c r="K163">
        <v>0.105</v>
      </c>
      <c r="L163">
        <v>0.21099999999999999</v>
      </c>
      <c r="M163">
        <v>0.158</v>
      </c>
      <c r="N163">
        <v>0.28999999999999998</v>
      </c>
      <c r="O163">
        <v>0.26300000000000001</v>
      </c>
      <c r="P163">
        <v>0.26500000000000001</v>
      </c>
      <c r="Q163">
        <v>0.29099999999999998</v>
      </c>
      <c r="R163">
        <v>75</v>
      </c>
      <c r="S163">
        <v>0.1</v>
      </c>
      <c r="T163">
        <v>-1.8</v>
      </c>
      <c r="U163">
        <v>-1.8</v>
      </c>
      <c r="V163">
        <v>-0.2</v>
      </c>
    </row>
    <row r="164" spans="1:22" x14ac:dyDescent="0.45">
      <c r="A164" t="s">
        <v>204</v>
      </c>
      <c r="B164" t="s">
        <v>46</v>
      </c>
      <c r="C164">
        <v>21</v>
      </c>
      <c r="D164">
        <v>93</v>
      </c>
      <c r="E164">
        <v>0</v>
      </c>
      <c r="F164">
        <v>10</v>
      </c>
      <c r="G164">
        <v>9</v>
      </c>
      <c r="H164">
        <v>0</v>
      </c>
      <c r="I164">
        <v>8.5999999999999993E-2</v>
      </c>
      <c r="J164">
        <v>0.20399999999999999</v>
      </c>
      <c r="K164">
        <v>4.8000000000000001E-2</v>
      </c>
      <c r="L164">
        <v>0.308</v>
      </c>
      <c r="M164">
        <v>0.24099999999999999</v>
      </c>
      <c r="N164">
        <v>0.312</v>
      </c>
      <c r="O164">
        <v>0.28899999999999998</v>
      </c>
      <c r="P164">
        <v>0.27400000000000002</v>
      </c>
      <c r="Q164">
        <v>0.28899999999999998</v>
      </c>
      <c r="R164">
        <v>74</v>
      </c>
      <c r="S164">
        <v>-0.2</v>
      </c>
      <c r="T164">
        <v>-2.9</v>
      </c>
      <c r="U164">
        <v>-1.7</v>
      </c>
      <c r="V164">
        <v>-0.2</v>
      </c>
    </row>
    <row r="165" spans="1:22" x14ac:dyDescent="0.45">
      <c r="A165" t="s">
        <v>229</v>
      </c>
      <c r="B165" t="s">
        <v>72</v>
      </c>
      <c r="C165">
        <v>21</v>
      </c>
      <c r="D165">
        <v>84</v>
      </c>
      <c r="E165">
        <v>1</v>
      </c>
      <c r="F165">
        <v>10</v>
      </c>
      <c r="G165">
        <v>9</v>
      </c>
      <c r="H165">
        <v>2</v>
      </c>
      <c r="I165">
        <v>1.2E-2</v>
      </c>
      <c r="J165">
        <v>0.13100000000000001</v>
      </c>
      <c r="K165">
        <v>4.9000000000000002E-2</v>
      </c>
      <c r="L165">
        <v>0.28199999999999997</v>
      </c>
      <c r="M165">
        <v>0.25600000000000001</v>
      </c>
      <c r="N165">
        <v>0.26200000000000001</v>
      </c>
      <c r="O165">
        <v>0.30499999999999999</v>
      </c>
      <c r="P165">
        <v>0.253</v>
      </c>
      <c r="Q165">
        <v>0.253</v>
      </c>
      <c r="R165">
        <v>67</v>
      </c>
      <c r="S165">
        <v>0.4</v>
      </c>
      <c r="T165">
        <v>-2.7</v>
      </c>
      <c r="U165">
        <v>-1.7</v>
      </c>
      <c r="V165">
        <v>-0.2</v>
      </c>
    </row>
    <row r="166" spans="1:22" x14ac:dyDescent="0.45">
      <c r="A166" t="s">
        <v>183</v>
      </c>
      <c r="B166" t="s">
        <v>22</v>
      </c>
      <c r="C166">
        <v>22</v>
      </c>
      <c r="D166">
        <v>95</v>
      </c>
      <c r="E166">
        <v>1</v>
      </c>
      <c r="F166">
        <v>7</v>
      </c>
      <c r="G166">
        <v>8</v>
      </c>
      <c r="H166">
        <v>0</v>
      </c>
      <c r="I166">
        <v>7.3999999999999996E-2</v>
      </c>
      <c r="J166">
        <v>0.21099999999999999</v>
      </c>
      <c r="K166">
        <v>5.8999999999999997E-2</v>
      </c>
      <c r="L166">
        <v>0.29699999999999999</v>
      </c>
      <c r="M166">
        <v>0.23499999999999999</v>
      </c>
      <c r="N166">
        <v>0.316</v>
      </c>
      <c r="O166">
        <v>0.29399999999999998</v>
      </c>
      <c r="P166">
        <v>0.28599999999999998</v>
      </c>
      <c r="Q166">
        <v>0.28599999999999998</v>
      </c>
      <c r="R166">
        <v>87</v>
      </c>
      <c r="S166">
        <v>-0.1</v>
      </c>
      <c r="T166">
        <v>-1.5</v>
      </c>
      <c r="U166">
        <v>-3.4</v>
      </c>
      <c r="V166">
        <v>-0.2</v>
      </c>
    </row>
    <row r="167" spans="1:22" x14ac:dyDescent="0.45">
      <c r="A167" t="s">
        <v>39</v>
      </c>
      <c r="B167" t="s">
        <v>40</v>
      </c>
      <c r="C167">
        <v>22</v>
      </c>
      <c r="D167">
        <v>92</v>
      </c>
      <c r="E167">
        <v>3</v>
      </c>
      <c r="F167">
        <v>8</v>
      </c>
      <c r="G167">
        <v>6</v>
      </c>
      <c r="H167">
        <v>2</v>
      </c>
      <c r="I167">
        <v>6.5000000000000002E-2</v>
      </c>
      <c r="J167">
        <v>0.40200000000000002</v>
      </c>
      <c r="K167">
        <v>0.11600000000000001</v>
      </c>
      <c r="L167">
        <v>0.32600000000000001</v>
      </c>
      <c r="M167">
        <v>0.20899999999999999</v>
      </c>
      <c r="N167">
        <v>0.26100000000000001</v>
      </c>
      <c r="O167">
        <v>0.32600000000000001</v>
      </c>
      <c r="P167">
        <v>0.26100000000000001</v>
      </c>
      <c r="Q167">
        <v>0.26</v>
      </c>
      <c r="R167">
        <v>61</v>
      </c>
      <c r="S167">
        <v>0.1</v>
      </c>
      <c r="T167">
        <v>-4.3</v>
      </c>
      <c r="U167">
        <v>-0.9</v>
      </c>
      <c r="V167">
        <v>-0.2</v>
      </c>
    </row>
    <row r="168" spans="1:22" x14ac:dyDescent="0.45">
      <c r="A168" t="s">
        <v>197</v>
      </c>
      <c r="B168" t="s">
        <v>58</v>
      </c>
      <c r="C168">
        <v>19</v>
      </c>
      <c r="D168">
        <v>86</v>
      </c>
      <c r="E168">
        <v>0</v>
      </c>
      <c r="F168">
        <v>10</v>
      </c>
      <c r="G168">
        <v>4</v>
      </c>
      <c r="H168">
        <v>2</v>
      </c>
      <c r="I168">
        <v>0.16300000000000001</v>
      </c>
      <c r="J168">
        <v>0.19800000000000001</v>
      </c>
      <c r="K168">
        <v>5.8000000000000003E-2</v>
      </c>
      <c r="L168">
        <v>0.22600000000000001</v>
      </c>
      <c r="M168">
        <v>0.17399999999999999</v>
      </c>
      <c r="N168">
        <v>0.32600000000000001</v>
      </c>
      <c r="O168">
        <v>0.23200000000000001</v>
      </c>
      <c r="P168">
        <v>0.27500000000000002</v>
      </c>
      <c r="Q168">
        <v>0.35899999999999999</v>
      </c>
      <c r="R168">
        <v>66</v>
      </c>
      <c r="S168">
        <v>-0.3</v>
      </c>
      <c r="T168">
        <v>-3.8</v>
      </c>
      <c r="U168">
        <v>-1.4</v>
      </c>
      <c r="V168">
        <v>-0.2</v>
      </c>
    </row>
    <row r="169" spans="1:22" x14ac:dyDescent="0.45">
      <c r="A169" t="s">
        <v>208</v>
      </c>
      <c r="B169" t="s">
        <v>119</v>
      </c>
      <c r="C169">
        <v>20</v>
      </c>
      <c r="D169">
        <v>83</v>
      </c>
      <c r="E169">
        <v>3</v>
      </c>
      <c r="F169">
        <v>5</v>
      </c>
      <c r="G169">
        <v>8</v>
      </c>
      <c r="H169">
        <v>0</v>
      </c>
      <c r="I169">
        <v>7.1999999999999995E-2</v>
      </c>
      <c r="J169">
        <v>0.38600000000000001</v>
      </c>
      <c r="K169">
        <v>0.156</v>
      </c>
      <c r="L169">
        <v>0.23799999999999999</v>
      </c>
      <c r="M169">
        <v>0.16900000000000001</v>
      </c>
      <c r="N169">
        <v>0.22900000000000001</v>
      </c>
      <c r="O169">
        <v>0.32500000000000001</v>
      </c>
      <c r="P169">
        <v>0.249</v>
      </c>
      <c r="Q169">
        <v>0.28499999999999998</v>
      </c>
      <c r="R169">
        <v>57</v>
      </c>
      <c r="S169">
        <v>-0.4</v>
      </c>
      <c r="T169">
        <v>-4.7</v>
      </c>
      <c r="U169">
        <v>-0.5</v>
      </c>
      <c r="V169">
        <v>-0.2</v>
      </c>
    </row>
    <row r="170" spans="1:22" x14ac:dyDescent="0.45">
      <c r="A170" t="s">
        <v>99</v>
      </c>
      <c r="B170" t="s">
        <v>40</v>
      </c>
      <c r="C170">
        <v>22</v>
      </c>
      <c r="D170">
        <v>69</v>
      </c>
      <c r="E170">
        <v>1</v>
      </c>
      <c r="F170">
        <v>5</v>
      </c>
      <c r="G170">
        <v>6</v>
      </c>
      <c r="H170">
        <v>0</v>
      </c>
      <c r="I170">
        <v>8.6999999999999994E-2</v>
      </c>
      <c r="J170">
        <v>0.246</v>
      </c>
      <c r="K170">
        <v>4.8000000000000001E-2</v>
      </c>
      <c r="L170">
        <v>0.27300000000000002</v>
      </c>
      <c r="M170">
        <v>0.21</v>
      </c>
      <c r="N170">
        <v>0.28999999999999998</v>
      </c>
      <c r="O170">
        <v>0.25800000000000001</v>
      </c>
      <c r="P170">
        <v>0.25900000000000001</v>
      </c>
      <c r="Q170">
        <v>0.30399999999999999</v>
      </c>
      <c r="R170">
        <v>60</v>
      </c>
      <c r="S170">
        <v>-0.3</v>
      </c>
      <c r="T170">
        <v>-3.7</v>
      </c>
      <c r="U170">
        <v>-1.2</v>
      </c>
      <c r="V170">
        <v>-0.3</v>
      </c>
    </row>
    <row r="171" spans="1:22" x14ac:dyDescent="0.45">
      <c r="A171" t="s">
        <v>137</v>
      </c>
      <c r="B171" t="s">
        <v>104</v>
      </c>
      <c r="C171">
        <v>20</v>
      </c>
      <c r="D171">
        <v>77</v>
      </c>
      <c r="E171">
        <v>0</v>
      </c>
      <c r="F171">
        <v>4</v>
      </c>
      <c r="G171">
        <v>5</v>
      </c>
      <c r="H171">
        <v>1</v>
      </c>
      <c r="I171">
        <v>7.8E-2</v>
      </c>
      <c r="J171">
        <v>0.182</v>
      </c>
      <c r="K171">
        <v>1.4E-2</v>
      </c>
      <c r="L171">
        <v>0.22800000000000001</v>
      </c>
      <c r="M171">
        <v>0.183</v>
      </c>
      <c r="N171">
        <v>0.247</v>
      </c>
      <c r="O171">
        <v>0.19700000000000001</v>
      </c>
      <c r="P171">
        <v>0.20599999999999999</v>
      </c>
      <c r="Q171">
        <v>0.28499999999999998</v>
      </c>
      <c r="R171">
        <v>29</v>
      </c>
      <c r="S171">
        <v>0.1</v>
      </c>
      <c r="T171">
        <v>-6.1</v>
      </c>
      <c r="U171">
        <v>1.1000000000000001</v>
      </c>
      <c r="V171">
        <v>-0.3</v>
      </c>
    </row>
    <row r="172" spans="1:22" x14ac:dyDescent="0.45">
      <c r="A172" t="s">
        <v>191</v>
      </c>
      <c r="B172" t="s">
        <v>81</v>
      </c>
      <c r="C172">
        <v>17</v>
      </c>
      <c r="D172">
        <v>74</v>
      </c>
      <c r="E172">
        <v>0</v>
      </c>
      <c r="F172">
        <v>2</v>
      </c>
      <c r="G172">
        <v>8</v>
      </c>
      <c r="H172">
        <v>1</v>
      </c>
      <c r="I172">
        <v>8.1000000000000003E-2</v>
      </c>
      <c r="J172">
        <v>0.216</v>
      </c>
      <c r="K172">
        <v>1.6E-2</v>
      </c>
      <c r="L172">
        <v>0.3</v>
      </c>
      <c r="M172">
        <v>0.23400000000000001</v>
      </c>
      <c r="N172">
        <v>0.311</v>
      </c>
      <c r="O172">
        <v>0.25</v>
      </c>
      <c r="P172">
        <v>0.25900000000000001</v>
      </c>
      <c r="Q172">
        <v>0.29099999999999998</v>
      </c>
      <c r="R172">
        <v>61</v>
      </c>
      <c r="S172">
        <v>-0.1</v>
      </c>
      <c r="T172">
        <v>-3.7</v>
      </c>
      <c r="U172">
        <v>-1.5</v>
      </c>
      <c r="V172">
        <v>-0.3</v>
      </c>
    </row>
    <row r="173" spans="1:22" x14ac:dyDescent="0.45">
      <c r="A173" t="s">
        <v>198</v>
      </c>
      <c r="B173" t="s">
        <v>55</v>
      </c>
      <c r="C173">
        <v>18</v>
      </c>
      <c r="D173">
        <v>69</v>
      </c>
      <c r="E173">
        <v>1</v>
      </c>
      <c r="F173">
        <v>6</v>
      </c>
      <c r="G173">
        <v>5</v>
      </c>
      <c r="H173">
        <v>0</v>
      </c>
      <c r="I173">
        <v>0.11600000000000001</v>
      </c>
      <c r="J173">
        <v>0.23200000000000001</v>
      </c>
      <c r="K173">
        <v>5.1999999999999998E-2</v>
      </c>
      <c r="L173">
        <v>0.23799999999999999</v>
      </c>
      <c r="M173">
        <v>0.19</v>
      </c>
      <c r="N173">
        <v>0.30399999999999999</v>
      </c>
      <c r="O173">
        <v>0.24099999999999999</v>
      </c>
      <c r="P173">
        <v>0.26400000000000001</v>
      </c>
      <c r="Q173">
        <v>0.28999999999999998</v>
      </c>
      <c r="R173">
        <v>68</v>
      </c>
      <c r="S173">
        <v>-0.8</v>
      </c>
      <c r="T173">
        <v>-3.3</v>
      </c>
      <c r="U173">
        <v>-1.5</v>
      </c>
      <c r="V173">
        <v>-0.3</v>
      </c>
    </row>
    <row r="174" spans="1:22" x14ac:dyDescent="0.45">
      <c r="A174" t="s">
        <v>90</v>
      </c>
      <c r="B174" t="s">
        <v>91</v>
      </c>
      <c r="C174">
        <v>23</v>
      </c>
      <c r="D174">
        <v>98</v>
      </c>
      <c r="E174">
        <v>3</v>
      </c>
      <c r="F174">
        <v>14</v>
      </c>
      <c r="G174">
        <v>9</v>
      </c>
      <c r="H174">
        <v>0</v>
      </c>
      <c r="I174">
        <v>0.112</v>
      </c>
      <c r="J174">
        <v>0.19400000000000001</v>
      </c>
      <c r="K174">
        <v>0.14099999999999999</v>
      </c>
      <c r="L174">
        <v>0.222</v>
      </c>
      <c r="M174">
        <v>0.2</v>
      </c>
      <c r="N174">
        <v>0.29899999999999999</v>
      </c>
      <c r="O174">
        <v>0.34100000000000003</v>
      </c>
      <c r="P174">
        <v>0.29399999999999998</v>
      </c>
      <c r="Q174">
        <v>0.3</v>
      </c>
      <c r="R174">
        <v>83</v>
      </c>
      <c r="S174">
        <v>-1.3</v>
      </c>
      <c r="T174">
        <v>-3.3</v>
      </c>
      <c r="U174">
        <v>-3.4</v>
      </c>
      <c r="V174">
        <v>-0.3</v>
      </c>
    </row>
    <row r="175" spans="1:22" x14ac:dyDescent="0.45">
      <c r="A175" t="s">
        <v>71</v>
      </c>
      <c r="B175" t="s">
        <v>72</v>
      </c>
      <c r="C175">
        <v>22</v>
      </c>
      <c r="D175">
        <v>91</v>
      </c>
      <c r="E175">
        <v>2</v>
      </c>
      <c r="F175">
        <v>10</v>
      </c>
      <c r="G175">
        <v>6</v>
      </c>
      <c r="H175">
        <v>4</v>
      </c>
      <c r="I175">
        <v>8.7999999999999995E-2</v>
      </c>
      <c r="J175">
        <v>0.28599999999999998</v>
      </c>
      <c r="K175">
        <v>8.4000000000000005E-2</v>
      </c>
      <c r="L175">
        <v>0.2</v>
      </c>
      <c r="M175">
        <v>0.157</v>
      </c>
      <c r="N175">
        <v>0.23100000000000001</v>
      </c>
      <c r="O175">
        <v>0.24099999999999999</v>
      </c>
      <c r="P175">
        <v>0.221</v>
      </c>
      <c r="Q175">
        <v>0.29499999999999998</v>
      </c>
      <c r="R175">
        <v>45</v>
      </c>
      <c r="S175">
        <v>-0.3</v>
      </c>
      <c r="T175">
        <v>-5.9</v>
      </c>
      <c r="U175">
        <v>-0.2</v>
      </c>
      <c r="V175">
        <v>-0.3</v>
      </c>
    </row>
    <row r="176" spans="1:22" x14ac:dyDescent="0.45">
      <c r="A176" t="s">
        <v>168</v>
      </c>
      <c r="B176" t="s">
        <v>55</v>
      </c>
      <c r="C176">
        <v>21</v>
      </c>
      <c r="D176">
        <v>79</v>
      </c>
      <c r="E176">
        <v>0</v>
      </c>
      <c r="F176">
        <v>4</v>
      </c>
      <c r="G176">
        <v>6</v>
      </c>
      <c r="H176">
        <v>4</v>
      </c>
      <c r="I176">
        <v>7.5999999999999998E-2</v>
      </c>
      <c r="J176">
        <v>0.316</v>
      </c>
      <c r="K176">
        <v>4.2000000000000003E-2</v>
      </c>
      <c r="L176">
        <v>0.255</v>
      </c>
      <c r="M176">
        <v>0.16700000000000001</v>
      </c>
      <c r="N176">
        <v>0.24099999999999999</v>
      </c>
      <c r="O176">
        <v>0.20799999999999999</v>
      </c>
      <c r="P176">
        <v>0.214</v>
      </c>
      <c r="Q176">
        <v>0.24199999999999999</v>
      </c>
      <c r="R176">
        <v>33</v>
      </c>
      <c r="S176">
        <v>-1</v>
      </c>
      <c r="T176">
        <v>-7</v>
      </c>
      <c r="U176">
        <v>0.7</v>
      </c>
      <c r="V176">
        <v>-0.4</v>
      </c>
    </row>
    <row r="177" spans="1:22" x14ac:dyDescent="0.45">
      <c r="A177" t="s">
        <v>128</v>
      </c>
      <c r="B177" t="s">
        <v>81</v>
      </c>
      <c r="C177">
        <v>21</v>
      </c>
      <c r="D177">
        <v>93</v>
      </c>
      <c r="E177">
        <v>2</v>
      </c>
      <c r="F177">
        <v>6</v>
      </c>
      <c r="G177">
        <v>10</v>
      </c>
      <c r="H177">
        <v>10</v>
      </c>
      <c r="I177">
        <v>8.5999999999999993E-2</v>
      </c>
      <c r="J177">
        <v>0.215</v>
      </c>
      <c r="K177">
        <v>7.0999999999999994E-2</v>
      </c>
      <c r="L177">
        <v>0.20599999999999999</v>
      </c>
      <c r="M177">
        <v>0.17899999999999999</v>
      </c>
      <c r="N177">
        <v>0.247</v>
      </c>
      <c r="O177">
        <v>0.25</v>
      </c>
      <c r="P177">
        <v>0.23200000000000001</v>
      </c>
      <c r="Q177">
        <v>0.27400000000000002</v>
      </c>
      <c r="R177">
        <v>43</v>
      </c>
      <c r="S177">
        <v>1.5</v>
      </c>
      <c r="T177">
        <v>-4.9000000000000004</v>
      </c>
      <c r="U177">
        <v>-2.4</v>
      </c>
      <c r="V177">
        <v>-0.4</v>
      </c>
    </row>
    <row r="178" spans="1:22" x14ac:dyDescent="0.45">
      <c r="A178" t="s">
        <v>188</v>
      </c>
      <c r="B178" t="s">
        <v>119</v>
      </c>
      <c r="C178">
        <v>21</v>
      </c>
      <c r="D178">
        <v>92</v>
      </c>
      <c r="E178">
        <v>1</v>
      </c>
      <c r="F178">
        <v>6</v>
      </c>
      <c r="G178">
        <v>8</v>
      </c>
      <c r="H178">
        <v>0</v>
      </c>
      <c r="I178">
        <v>0.12</v>
      </c>
      <c r="J178">
        <v>0.28299999999999997</v>
      </c>
      <c r="K178">
        <v>3.7999999999999999E-2</v>
      </c>
      <c r="L178">
        <v>0.255</v>
      </c>
      <c r="M178">
        <v>0.17899999999999999</v>
      </c>
      <c r="N178">
        <v>0.28899999999999998</v>
      </c>
      <c r="O178">
        <v>0.218</v>
      </c>
      <c r="P178">
        <v>0.24299999999999999</v>
      </c>
      <c r="Q178">
        <v>0.27800000000000002</v>
      </c>
      <c r="R178">
        <v>53</v>
      </c>
      <c r="S178">
        <v>-0.2</v>
      </c>
      <c r="T178">
        <v>-5.5</v>
      </c>
      <c r="U178">
        <v>-1.8</v>
      </c>
      <c r="V178">
        <v>-0.4</v>
      </c>
    </row>
    <row r="179" spans="1:22" x14ac:dyDescent="0.45">
      <c r="A179" t="s">
        <v>189</v>
      </c>
      <c r="B179" t="s">
        <v>37</v>
      </c>
      <c r="C179">
        <v>21</v>
      </c>
      <c r="D179">
        <v>69</v>
      </c>
      <c r="E179">
        <v>1</v>
      </c>
      <c r="F179">
        <v>2</v>
      </c>
      <c r="G179">
        <v>4</v>
      </c>
      <c r="H179">
        <v>1</v>
      </c>
      <c r="I179">
        <v>7.1999999999999995E-2</v>
      </c>
      <c r="J179">
        <v>0.31900000000000001</v>
      </c>
      <c r="K179">
        <v>7.8E-2</v>
      </c>
      <c r="L179">
        <v>0.29299999999999998</v>
      </c>
      <c r="M179">
        <v>0.20300000000000001</v>
      </c>
      <c r="N179">
        <v>0.26100000000000001</v>
      </c>
      <c r="O179">
        <v>0.28100000000000003</v>
      </c>
      <c r="P179">
        <v>0.249</v>
      </c>
      <c r="Q179">
        <v>0.26600000000000001</v>
      </c>
      <c r="R179">
        <v>64</v>
      </c>
      <c r="S179">
        <v>0</v>
      </c>
      <c r="T179">
        <v>-2.7</v>
      </c>
      <c r="U179">
        <v>-3.5</v>
      </c>
      <c r="V179">
        <v>-0.4</v>
      </c>
    </row>
    <row r="180" spans="1:22" x14ac:dyDescent="0.45">
      <c r="A180" t="s">
        <v>210</v>
      </c>
      <c r="B180" t="s">
        <v>40</v>
      </c>
      <c r="C180">
        <v>21</v>
      </c>
      <c r="D180">
        <v>77</v>
      </c>
      <c r="E180">
        <v>2</v>
      </c>
      <c r="F180">
        <v>10</v>
      </c>
      <c r="G180">
        <v>7</v>
      </c>
      <c r="H180">
        <v>1</v>
      </c>
      <c r="I180">
        <v>0.104</v>
      </c>
      <c r="J180">
        <v>0.182</v>
      </c>
      <c r="K180">
        <v>0.11799999999999999</v>
      </c>
      <c r="L180">
        <v>0.20799999999999999</v>
      </c>
      <c r="M180">
        <v>0.191</v>
      </c>
      <c r="N180">
        <v>0.27300000000000002</v>
      </c>
      <c r="O180">
        <v>0.309</v>
      </c>
      <c r="P180">
        <v>0.26100000000000001</v>
      </c>
      <c r="Q180">
        <v>0.28699999999999998</v>
      </c>
      <c r="R180">
        <v>61</v>
      </c>
      <c r="S180">
        <v>-0.1</v>
      </c>
      <c r="T180">
        <v>-3.8</v>
      </c>
      <c r="U180">
        <v>-3.5</v>
      </c>
      <c r="V180">
        <v>-0.5</v>
      </c>
    </row>
    <row r="181" spans="1:22" x14ac:dyDescent="0.45">
      <c r="A181" t="s">
        <v>224</v>
      </c>
      <c r="B181" t="s">
        <v>61</v>
      </c>
      <c r="C181">
        <v>23</v>
      </c>
      <c r="D181">
        <v>81</v>
      </c>
      <c r="E181">
        <v>1</v>
      </c>
      <c r="F181">
        <v>10</v>
      </c>
      <c r="G181">
        <v>8</v>
      </c>
      <c r="H181">
        <v>2</v>
      </c>
      <c r="I181">
        <v>4.9000000000000002E-2</v>
      </c>
      <c r="J181">
        <v>0.25900000000000001</v>
      </c>
      <c r="K181">
        <v>0.122</v>
      </c>
      <c r="L181">
        <v>0.20399999999999999</v>
      </c>
      <c r="M181">
        <v>0.16200000000000001</v>
      </c>
      <c r="N181">
        <v>0.21</v>
      </c>
      <c r="O181">
        <v>0.28399999999999997</v>
      </c>
      <c r="P181">
        <v>0.22</v>
      </c>
      <c r="Q181">
        <v>0.23100000000000001</v>
      </c>
      <c r="R181">
        <v>33</v>
      </c>
      <c r="S181">
        <v>-0.2</v>
      </c>
      <c r="T181">
        <v>-6.3</v>
      </c>
      <c r="U181">
        <v>-1.1000000000000001</v>
      </c>
      <c r="V181">
        <v>-0.5</v>
      </c>
    </row>
    <row r="182" spans="1:22" x14ac:dyDescent="0.45">
      <c r="A182" t="s">
        <v>70</v>
      </c>
      <c r="B182" t="s">
        <v>63</v>
      </c>
      <c r="C182">
        <v>17</v>
      </c>
      <c r="D182">
        <v>67</v>
      </c>
      <c r="E182">
        <v>0</v>
      </c>
      <c r="F182">
        <v>2</v>
      </c>
      <c r="G182">
        <v>2</v>
      </c>
      <c r="H182">
        <v>0</v>
      </c>
      <c r="I182">
        <v>0.09</v>
      </c>
      <c r="J182">
        <v>0.20899999999999999</v>
      </c>
      <c r="K182">
        <v>1.7000000000000001E-2</v>
      </c>
      <c r="L182">
        <v>0.17399999999999999</v>
      </c>
      <c r="M182">
        <v>0.13300000000000001</v>
      </c>
      <c r="N182">
        <v>0.224</v>
      </c>
      <c r="O182">
        <v>0.15</v>
      </c>
      <c r="P182">
        <v>0.18</v>
      </c>
      <c r="Q182">
        <v>0.23200000000000001</v>
      </c>
      <c r="R182">
        <v>12</v>
      </c>
      <c r="S182">
        <v>0</v>
      </c>
      <c r="T182">
        <v>-6.6</v>
      </c>
      <c r="U182">
        <v>-0.3</v>
      </c>
      <c r="V182">
        <v>-0.5</v>
      </c>
    </row>
    <row r="183" spans="1:22" x14ac:dyDescent="0.45">
      <c r="A183" t="s">
        <v>85</v>
      </c>
      <c r="B183" t="s">
        <v>58</v>
      </c>
      <c r="C183">
        <v>19</v>
      </c>
      <c r="D183">
        <v>84</v>
      </c>
      <c r="E183">
        <v>2</v>
      </c>
      <c r="F183">
        <v>8</v>
      </c>
      <c r="G183">
        <v>14</v>
      </c>
      <c r="H183">
        <v>0</v>
      </c>
      <c r="I183">
        <v>1.2E-2</v>
      </c>
      <c r="J183">
        <v>0.29799999999999999</v>
      </c>
      <c r="K183">
        <v>0.13600000000000001</v>
      </c>
      <c r="L183">
        <v>0.23200000000000001</v>
      </c>
      <c r="M183">
        <v>0.185</v>
      </c>
      <c r="N183">
        <v>0.19</v>
      </c>
      <c r="O183">
        <v>0.32100000000000001</v>
      </c>
      <c r="P183">
        <v>0.221</v>
      </c>
      <c r="Q183">
        <v>0.315</v>
      </c>
      <c r="R183">
        <v>32</v>
      </c>
      <c r="S183">
        <v>0.3</v>
      </c>
      <c r="T183">
        <v>-6.7</v>
      </c>
      <c r="U183">
        <v>-1.8</v>
      </c>
      <c r="V183">
        <v>-0.6</v>
      </c>
    </row>
    <row r="184" spans="1:22" x14ac:dyDescent="0.45">
      <c r="A184" t="s">
        <v>133</v>
      </c>
      <c r="B184" t="s">
        <v>134</v>
      </c>
      <c r="C184">
        <v>20</v>
      </c>
      <c r="D184">
        <v>81</v>
      </c>
      <c r="E184">
        <v>0</v>
      </c>
      <c r="F184">
        <v>4</v>
      </c>
      <c r="G184">
        <v>3</v>
      </c>
      <c r="H184">
        <v>0</v>
      </c>
      <c r="I184">
        <v>8.5999999999999993E-2</v>
      </c>
      <c r="J184">
        <v>0.29599999999999999</v>
      </c>
      <c r="K184">
        <v>4.2000000000000003E-2</v>
      </c>
      <c r="L184">
        <v>0.22900000000000001</v>
      </c>
      <c r="M184">
        <v>0.153</v>
      </c>
      <c r="N184">
        <v>0.247</v>
      </c>
      <c r="O184">
        <v>0.19400000000000001</v>
      </c>
      <c r="P184">
        <v>0.216</v>
      </c>
      <c r="Q184">
        <v>0.27100000000000002</v>
      </c>
      <c r="R184">
        <v>35</v>
      </c>
      <c r="S184">
        <v>-0.1</v>
      </c>
      <c r="T184">
        <v>-6</v>
      </c>
      <c r="U184">
        <v>-2.6</v>
      </c>
      <c r="V184">
        <v>-0.6</v>
      </c>
    </row>
    <row r="185" spans="1:22" x14ac:dyDescent="0.45">
      <c r="A185" t="s">
        <v>135</v>
      </c>
      <c r="B185" t="s">
        <v>35</v>
      </c>
      <c r="C185">
        <v>22</v>
      </c>
      <c r="D185">
        <v>89</v>
      </c>
      <c r="E185">
        <v>1</v>
      </c>
      <c r="F185">
        <v>9</v>
      </c>
      <c r="G185">
        <v>6</v>
      </c>
      <c r="H185">
        <v>2</v>
      </c>
      <c r="I185">
        <v>0.09</v>
      </c>
      <c r="J185">
        <v>0.371</v>
      </c>
      <c r="K185">
        <v>0.111</v>
      </c>
      <c r="L185">
        <v>0.23400000000000001</v>
      </c>
      <c r="M185">
        <v>0.14799999999999999</v>
      </c>
      <c r="N185">
        <v>0.22500000000000001</v>
      </c>
      <c r="O185">
        <v>0.25900000000000001</v>
      </c>
      <c r="P185">
        <v>0.218</v>
      </c>
      <c r="Q185">
        <v>0.248</v>
      </c>
      <c r="R185">
        <v>20</v>
      </c>
      <c r="S185">
        <v>0.3</v>
      </c>
      <c r="T185">
        <v>-8.4</v>
      </c>
      <c r="U185">
        <v>-1</v>
      </c>
      <c r="V185">
        <v>-0.6</v>
      </c>
    </row>
    <row r="186" spans="1:22" x14ac:dyDescent="0.45">
      <c r="A186" t="s">
        <v>185</v>
      </c>
      <c r="B186" t="s">
        <v>134</v>
      </c>
      <c r="C186">
        <v>19</v>
      </c>
      <c r="D186">
        <v>80</v>
      </c>
      <c r="E186">
        <v>0</v>
      </c>
      <c r="F186">
        <v>4</v>
      </c>
      <c r="G186">
        <v>2</v>
      </c>
      <c r="H186">
        <v>0</v>
      </c>
      <c r="I186">
        <v>0.05</v>
      </c>
      <c r="J186">
        <v>0.16300000000000001</v>
      </c>
      <c r="K186">
        <v>1.2999999999999999E-2</v>
      </c>
      <c r="L186">
        <v>0.19</v>
      </c>
      <c r="M186">
        <v>0.158</v>
      </c>
      <c r="N186">
        <v>0.2</v>
      </c>
      <c r="O186">
        <v>0.17100000000000001</v>
      </c>
      <c r="P186">
        <v>0.17499999999999999</v>
      </c>
      <c r="Q186">
        <v>0.27200000000000002</v>
      </c>
      <c r="R186">
        <v>7</v>
      </c>
      <c r="S186">
        <v>-0.2</v>
      </c>
      <c r="T186">
        <v>-8.6</v>
      </c>
      <c r="U186">
        <v>-2.2000000000000002</v>
      </c>
      <c r="V186">
        <v>-0.9</v>
      </c>
    </row>
    <row r="187" spans="1:22" x14ac:dyDescent="0.45">
      <c r="A187" t="s">
        <v>178</v>
      </c>
      <c r="B187" t="s">
        <v>51</v>
      </c>
      <c r="C187">
        <v>22</v>
      </c>
      <c r="D187">
        <v>86</v>
      </c>
      <c r="E187">
        <v>0</v>
      </c>
      <c r="F187">
        <v>4</v>
      </c>
      <c r="G187">
        <v>7</v>
      </c>
      <c r="H187">
        <v>0</v>
      </c>
      <c r="I187">
        <v>8.1000000000000003E-2</v>
      </c>
      <c r="J187">
        <v>0.24399999999999999</v>
      </c>
      <c r="K187">
        <v>2.5000000000000001E-2</v>
      </c>
      <c r="L187">
        <v>0.24099999999999999</v>
      </c>
      <c r="M187">
        <v>0.17699999999999999</v>
      </c>
      <c r="N187">
        <v>0.24399999999999999</v>
      </c>
      <c r="O187">
        <v>0.20300000000000001</v>
      </c>
      <c r="P187">
        <v>0.21299999999999999</v>
      </c>
      <c r="Q187">
        <v>0.23</v>
      </c>
      <c r="R187">
        <v>31</v>
      </c>
      <c r="S187">
        <v>-1.5</v>
      </c>
      <c r="T187">
        <v>-8.8000000000000007</v>
      </c>
      <c r="U187">
        <v>-2.8</v>
      </c>
      <c r="V187">
        <v>-0.9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1BF93-AFE6-49FF-AF57-DD6CB0F6D007}">
  <dimension ref="A1:V328"/>
  <sheetViews>
    <sheetView topLeftCell="A113" workbookViewId="0">
      <selection activeCell="A123" sqref="A123"/>
    </sheetView>
    <sheetView workbookViewId="1"/>
  </sheetViews>
  <sheetFormatPr defaultRowHeight="14.25" x14ac:dyDescent="0.45"/>
  <cols>
    <col min="1" max="1" width="23.9296875" bestFit="1" customWidth="1"/>
    <col min="2" max="2" width="7.265625" bestFit="1" customWidth="1"/>
    <col min="3" max="3" width="4.73046875" bestFit="1" customWidth="1"/>
    <col min="4" max="4" width="5.06640625" bestFit="1" customWidth="1"/>
    <col min="5" max="5" width="5.33203125" bestFit="1" customWidth="1"/>
    <col min="6" max="6" width="4.73046875" bestFit="1" customWidth="1"/>
    <col min="7" max="7" width="5.6640625" bestFit="1" customWidth="1"/>
    <col min="8" max="8" width="5.06640625" bestFit="1" customWidth="1"/>
    <col min="9" max="9" width="6.53125" bestFit="1" customWidth="1"/>
    <col min="10" max="10" width="5.73046875" bestFit="1" customWidth="1"/>
    <col min="11" max="11" width="5.796875" bestFit="1" customWidth="1"/>
    <col min="12" max="12" width="7.73046875" bestFit="1" customWidth="1"/>
    <col min="13" max="14" width="6.33203125" bestFit="1" customWidth="1"/>
    <col min="15" max="15" width="6.1328125" bestFit="1" customWidth="1"/>
    <col min="16" max="16" width="7.6640625" bestFit="1" customWidth="1"/>
    <col min="17" max="17" width="8.53125" bestFit="1" customWidth="1"/>
    <col min="18" max="18" width="7.59765625" bestFit="1" customWidth="1"/>
    <col min="19" max="19" width="6" bestFit="1" customWidth="1"/>
    <col min="20" max="21" width="6.33203125" bestFit="1" customWidth="1"/>
    <col min="22" max="22" width="6.73046875" bestFit="1" customWidth="1"/>
  </cols>
  <sheetData>
    <row r="1" spans="1:22" x14ac:dyDescent="0.45">
      <c r="A1" t="s">
        <v>0</v>
      </c>
      <c r="B1" t="s">
        <v>1</v>
      </c>
      <c r="C1" t="s">
        <v>355</v>
      </c>
      <c r="D1" t="s">
        <v>2</v>
      </c>
      <c r="E1" t="s">
        <v>383</v>
      </c>
      <c r="F1" t="s">
        <v>384</v>
      </c>
      <c r="G1" t="s">
        <v>385</v>
      </c>
      <c r="H1" t="s">
        <v>386</v>
      </c>
      <c r="I1" t="s">
        <v>257</v>
      </c>
      <c r="J1" t="s">
        <v>256</v>
      </c>
      <c r="K1" t="s">
        <v>387</v>
      </c>
      <c r="L1" t="s">
        <v>235</v>
      </c>
      <c r="M1" t="s">
        <v>11</v>
      </c>
      <c r="N1" t="s">
        <v>388</v>
      </c>
      <c r="O1" t="s">
        <v>13</v>
      </c>
      <c r="P1" t="s">
        <v>15</v>
      </c>
      <c r="Q1" t="s">
        <v>16</v>
      </c>
      <c r="R1" t="s">
        <v>389</v>
      </c>
      <c r="S1" t="s">
        <v>390</v>
      </c>
      <c r="T1" t="s">
        <v>391</v>
      </c>
      <c r="U1" t="s">
        <v>392</v>
      </c>
      <c r="V1" t="s">
        <v>360</v>
      </c>
    </row>
    <row r="2" spans="1:22" x14ac:dyDescent="0.45">
      <c r="A2" t="s">
        <v>162</v>
      </c>
      <c r="B2" t="s">
        <v>55</v>
      </c>
      <c r="C2">
        <v>1511</v>
      </c>
      <c r="D2">
        <v>6617</v>
      </c>
      <c r="E2">
        <v>376</v>
      </c>
      <c r="F2">
        <v>1120</v>
      </c>
      <c r="G2">
        <v>951</v>
      </c>
      <c r="H2">
        <v>211</v>
      </c>
      <c r="I2">
        <v>0.14699999999999999</v>
      </c>
      <c r="J2">
        <v>0.223</v>
      </c>
      <c r="K2">
        <v>0.28199999999999997</v>
      </c>
      <c r="L2">
        <v>0.34399999999999997</v>
      </c>
      <c r="M2">
        <v>0.3</v>
      </c>
      <c r="N2">
        <v>0.41099999999999998</v>
      </c>
      <c r="O2">
        <v>0.58199999999999996</v>
      </c>
      <c r="P2">
        <v>0.41599999999999998</v>
      </c>
      <c r="Q2" t="s">
        <v>382</v>
      </c>
      <c r="R2">
        <v>170</v>
      </c>
      <c r="S2">
        <v>51.1</v>
      </c>
      <c r="T2">
        <v>596.20000000000005</v>
      </c>
      <c r="U2">
        <v>10.6</v>
      </c>
      <c r="V2">
        <v>85.7</v>
      </c>
    </row>
    <row r="3" spans="1:22" x14ac:dyDescent="0.45">
      <c r="A3" t="s">
        <v>158</v>
      </c>
      <c r="B3" t="s">
        <v>28</v>
      </c>
      <c r="C3">
        <v>1909</v>
      </c>
      <c r="D3">
        <v>8204</v>
      </c>
      <c r="E3">
        <v>322</v>
      </c>
      <c r="F3">
        <v>1229</v>
      </c>
      <c r="G3">
        <v>1156</v>
      </c>
      <c r="H3">
        <v>90</v>
      </c>
      <c r="I3">
        <v>0.115</v>
      </c>
      <c r="J3">
        <v>0.19</v>
      </c>
      <c r="K3">
        <v>0.21199999999999999</v>
      </c>
      <c r="L3">
        <v>0.34399999999999997</v>
      </c>
      <c r="M3">
        <v>0.30099999999999999</v>
      </c>
      <c r="N3">
        <v>0.38800000000000001</v>
      </c>
      <c r="O3">
        <v>0.51300000000000001</v>
      </c>
      <c r="P3">
        <v>0.38300000000000001</v>
      </c>
      <c r="Q3" t="s">
        <v>382</v>
      </c>
      <c r="R3">
        <v>142</v>
      </c>
      <c r="S3">
        <v>-0.8</v>
      </c>
      <c r="T3">
        <v>418.7</v>
      </c>
      <c r="U3">
        <v>-119.4</v>
      </c>
      <c r="V3">
        <v>57.4</v>
      </c>
    </row>
    <row r="4" spans="1:22" x14ac:dyDescent="0.45">
      <c r="A4" t="s">
        <v>68</v>
      </c>
      <c r="B4" t="s">
        <v>28</v>
      </c>
      <c r="C4">
        <v>1289</v>
      </c>
      <c r="D4">
        <v>5870</v>
      </c>
      <c r="E4">
        <v>258</v>
      </c>
      <c r="F4">
        <v>1020</v>
      </c>
      <c r="G4">
        <v>775</v>
      </c>
      <c r="H4">
        <v>177</v>
      </c>
      <c r="I4">
        <v>0.108</v>
      </c>
      <c r="J4">
        <v>0.13900000000000001</v>
      </c>
      <c r="K4">
        <v>0.23300000000000001</v>
      </c>
      <c r="L4">
        <v>0.30599999999999999</v>
      </c>
      <c r="M4">
        <v>0.29599999999999999</v>
      </c>
      <c r="N4">
        <v>0.375</v>
      </c>
      <c r="O4">
        <v>0.52900000000000003</v>
      </c>
      <c r="P4">
        <v>0.38300000000000001</v>
      </c>
      <c r="Q4" t="s">
        <v>382</v>
      </c>
      <c r="R4">
        <v>141</v>
      </c>
      <c r="S4">
        <v>44.4</v>
      </c>
      <c r="T4">
        <v>337.8</v>
      </c>
      <c r="U4">
        <v>26</v>
      </c>
      <c r="V4">
        <v>57.3</v>
      </c>
    </row>
    <row r="5" spans="1:22" x14ac:dyDescent="0.45">
      <c r="A5" t="s">
        <v>131</v>
      </c>
      <c r="B5" t="s">
        <v>49</v>
      </c>
      <c r="C5">
        <v>1691</v>
      </c>
      <c r="D5">
        <v>7465</v>
      </c>
      <c r="E5">
        <v>214</v>
      </c>
      <c r="F5">
        <v>1078</v>
      </c>
      <c r="G5">
        <v>754</v>
      </c>
      <c r="H5">
        <v>296</v>
      </c>
      <c r="I5">
        <v>7.4999999999999997E-2</v>
      </c>
      <c r="J5">
        <v>0.124</v>
      </c>
      <c r="K5">
        <v>0.16500000000000001</v>
      </c>
      <c r="L5">
        <v>0.32900000000000001</v>
      </c>
      <c r="M5">
        <v>0.308</v>
      </c>
      <c r="N5">
        <v>0.36499999999999999</v>
      </c>
      <c r="O5">
        <v>0.47199999999999998</v>
      </c>
      <c r="P5">
        <v>0.36</v>
      </c>
      <c r="Q5" t="s">
        <v>382</v>
      </c>
      <c r="R5">
        <v>131</v>
      </c>
      <c r="S5">
        <v>14.7</v>
      </c>
      <c r="T5">
        <v>289.39999999999998</v>
      </c>
      <c r="U5">
        <v>6.1</v>
      </c>
      <c r="V5">
        <v>55.6</v>
      </c>
    </row>
    <row r="6" spans="1:22" x14ac:dyDescent="0.45">
      <c r="A6" t="s">
        <v>188</v>
      </c>
      <c r="B6" t="s">
        <v>119</v>
      </c>
      <c r="C6">
        <v>1795</v>
      </c>
      <c r="D6">
        <v>7730</v>
      </c>
      <c r="E6">
        <v>341</v>
      </c>
      <c r="F6">
        <v>1140</v>
      </c>
      <c r="G6">
        <v>1130</v>
      </c>
      <c r="H6">
        <v>158</v>
      </c>
      <c r="I6">
        <v>0.13100000000000001</v>
      </c>
      <c r="J6">
        <v>0.224</v>
      </c>
      <c r="K6">
        <v>0.224</v>
      </c>
      <c r="L6">
        <v>0.34599999999999997</v>
      </c>
      <c r="M6">
        <v>0.29099999999999998</v>
      </c>
      <c r="N6">
        <v>0.38700000000000001</v>
      </c>
      <c r="O6">
        <v>0.51600000000000001</v>
      </c>
      <c r="P6">
        <v>0.38300000000000001</v>
      </c>
      <c r="Q6" t="s">
        <v>382</v>
      </c>
      <c r="R6">
        <v>141</v>
      </c>
      <c r="S6">
        <v>15.9</v>
      </c>
      <c r="T6">
        <v>395.2</v>
      </c>
      <c r="U6">
        <v>-113.1</v>
      </c>
      <c r="V6">
        <v>55</v>
      </c>
    </row>
    <row r="7" spans="1:22" x14ac:dyDescent="0.45">
      <c r="A7" t="s">
        <v>461</v>
      </c>
      <c r="B7" t="s">
        <v>40</v>
      </c>
      <c r="C7">
        <v>2021</v>
      </c>
      <c r="D7">
        <v>8701</v>
      </c>
      <c r="E7">
        <v>300</v>
      </c>
      <c r="F7">
        <v>1180</v>
      </c>
      <c r="G7">
        <v>1050</v>
      </c>
      <c r="H7">
        <v>217</v>
      </c>
      <c r="I7">
        <v>0.122</v>
      </c>
      <c r="J7">
        <v>0.191</v>
      </c>
      <c r="K7">
        <v>0.189</v>
      </c>
      <c r="L7">
        <v>0.315</v>
      </c>
      <c r="M7">
        <v>0.27500000000000002</v>
      </c>
      <c r="N7">
        <v>0.36899999999999999</v>
      </c>
      <c r="O7">
        <v>0.46400000000000002</v>
      </c>
      <c r="P7">
        <v>0.36</v>
      </c>
      <c r="Q7" t="s">
        <v>382</v>
      </c>
      <c r="R7">
        <v>128</v>
      </c>
      <c r="S7">
        <v>12.1</v>
      </c>
      <c r="T7">
        <v>299.5</v>
      </c>
      <c r="U7">
        <v>-80</v>
      </c>
      <c r="V7">
        <v>51.8</v>
      </c>
    </row>
    <row r="8" spans="1:22" x14ac:dyDescent="0.45">
      <c r="A8" t="s">
        <v>107</v>
      </c>
      <c r="B8" t="s">
        <v>76</v>
      </c>
      <c r="C8">
        <v>1607</v>
      </c>
      <c r="D8">
        <v>6979</v>
      </c>
      <c r="E8">
        <v>317</v>
      </c>
      <c r="F8">
        <v>929</v>
      </c>
      <c r="G8">
        <v>956</v>
      </c>
      <c r="H8">
        <v>88</v>
      </c>
      <c r="I8">
        <v>8.2000000000000003E-2</v>
      </c>
      <c r="J8">
        <v>0.17199999999999999</v>
      </c>
      <c r="K8">
        <v>0.21</v>
      </c>
      <c r="L8">
        <v>0.29799999999999999</v>
      </c>
      <c r="M8">
        <v>0.27900000000000003</v>
      </c>
      <c r="N8">
        <v>0.33900000000000002</v>
      </c>
      <c r="O8">
        <v>0.48899999999999999</v>
      </c>
      <c r="P8">
        <v>0.35099999999999998</v>
      </c>
      <c r="Q8" t="s">
        <v>382</v>
      </c>
      <c r="R8">
        <v>123</v>
      </c>
      <c r="S8">
        <v>-10.7</v>
      </c>
      <c r="T8">
        <v>179.7</v>
      </c>
      <c r="U8">
        <v>77.5</v>
      </c>
      <c r="V8">
        <v>50.4</v>
      </c>
    </row>
    <row r="9" spans="1:22" x14ac:dyDescent="0.45">
      <c r="A9" t="s">
        <v>213</v>
      </c>
      <c r="B9" t="s">
        <v>119</v>
      </c>
      <c r="C9">
        <v>1550</v>
      </c>
      <c r="D9">
        <v>6538</v>
      </c>
      <c r="E9">
        <v>326</v>
      </c>
      <c r="F9">
        <v>881</v>
      </c>
      <c r="G9">
        <v>1072</v>
      </c>
      <c r="H9">
        <v>26</v>
      </c>
      <c r="I9">
        <v>7.8E-2</v>
      </c>
      <c r="J9">
        <v>0.14799999999999999</v>
      </c>
      <c r="K9">
        <v>0.23899999999999999</v>
      </c>
      <c r="L9">
        <v>0.29099999999999998</v>
      </c>
      <c r="M9">
        <v>0.28599999999999998</v>
      </c>
      <c r="N9">
        <v>0.34300000000000003</v>
      </c>
      <c r="O9">
        <v>0.52600000000000002</v>
      </c>
      <c r="P9">
        <v>0.36399999999999999</v>
      </c>
      <c r="Q9" t="s">
        <v>382</v>
      </c>
      <c r="R9">
        <v>119</v>
      </c>
      <c r="S9">
        <v>-11.4</v>
      </c>
      <c r="T9">
        <v>144.5</v>
      </c>
      <c r="U9">
        <v>115.1</v>
      </c>
      <c r="V9">
        <v>48.2</v>
      </c>
    </row>
    <row r="10" spans="1:22" x14ac:dyDescent="0.45">
      <c r="A10" t="s">
        <v>78</v>
      </c>
      <c r="B10" t="s">
        <v>51</v>
      </c>
      <c r="C10">
        <v>1529</v>
      </c>
      <c r="D10">
        <v>6545</v>
      </c>
      <c r="E10">
        <v>310</v>
      </c>
      <c r="F10">
        <v>1007</v>
      </c>
      <c r="G10">
        <v>903</v>
      </c>
      <c r="H10">
        <v>134</v>
      </c>
      <c r="I10">
        <v>0.14799999999999999</v>
      </c>
      <c r="J10">
        <v>0.216</v>
      </c>
      <c r="K10">
        <v>0.24</v>
      </c>
      <c r="L10">
        <v>0.32200000000000001</v>
      </c>
      <c r="M10">
        <v>0.28000000000000003</v>
      </c>
      <c r="N10">
        <v>0.39</v>
      </c>
      <c r="O10">
        <v>0.52</v>
      </c>
      <c r="P10">
        <v>0.38400000000000001</v>
      </c>
      <c r="Q10" t="s">
        <v>382</v>
      </c>
      <c r="R10">
        <v>141</v>
      </c>
      <c r="S10">
        <v>3.2</v>
      </c>
      <c r="T10">
        <v>331.7</v>
      </c>
      <c r="U10">
        <v>-75.400000000000006</v>
      </c>
      <c r="V10">
        <v>47.7</v>
      </c>
    </row>
    <row r="11" spans="1:22" x14ac:dyDescent="0.45">
      <c r="A11" t="s">
        <v>169</v>
      </c>
      <c r="B11" t="s">
        <v>65</v>
      </c>
      <c r="C11">
        <v>1244</v>
      </c>
      <c r="D11">
        <v>5524</v>
      </c>
      <c r="E11">
        <v>217</v>
      </c>
      <c r="F11">
        <v>798</v>
      </c>
      <c r="G11">
        <v>685</v>
      </c>
      <c r="H11">
        <v>157</v>
      </c>
      <c r="I11">
        <v>8.5999999999999993E-2</v>
      </c>
      <c r="J11">
        <v>0.158</v>
      </c>
      <c r="K11">
        <v>0.19700000000000001</v>
      </c>
      <c r="L11">
        <v>0.28999999999999998</v>
      </c>
      <c r="M11">
        <v>0.27300000000000002</v>
      </c>
      <c r="N11">
        <v>0.34</v>
      </c>
      <c r="O11">
        <v>0.47</v>
      </c>
      <c r="P11">
        <v>0.34499999999999997</v>
      </c>
      <c r="Q11" t="s">
        <v>382</v>
      </c>
      <c r="R11">
        <v>117</v>
      </c>
      <c r="S11">
        <v>8</v>
      </c>
      <c r="T11">
        <v>123.9</v>
      </c>
      <c r="U11">
        <v>148.19999999999999</v>
      </c>
      <c r="V11">
        <v>46.9</v>
      </c>
    </row>
    <row r="12" spans="1:22" x14ac:dyDescent="0.45">
      <c r="A12" t="s">
        <v>159</v>
      </c>
      <c r="B12" t="s">
        <v>97</v>
      </c>
      <c r="C12">
        <v>1314</v>
      </c>
      <c r="D12">
        <v>5499</v>
      </c>
      <c r="E12">
        <v>219</v>
      </c>
      <c r="F12">
        <v>799</v>
      </c>
      <c r="G12">
        <v>764</v>
      </c>
      <c r="H12">
        <v>203</v>
      </c>
      <c r="I12">
        <v>0.1</v>
      </c>
      <c r="J12">
        <v>0.12</v>
      </c>
      <c r="K12">
        <v>0.219</v>
      </c>
      <c r="L12">
        <v>0.28100000000000003</v>
      </c>
      <c r="M12">
        <v>0.27800000000000002</v>
      </c>
      <c r="N12">
        <v>0.35299999999999998</v>
      </c>
      <c r="O12">
        <v>0.498</v>
      </c>
      <c r="P12">
        <v>0.35799999999999998</v>
      </c>
      <c r="Q12" t="s">
        <v>382</v>
      </c>
      <c r="R12">
        <v>127</v>
      </c>
      <c r="S12">
        <v>40.1</v>
      </c>
      <c r="T12">
        <v>220.8</v>
      </c>
      <c r="U12">
        <v>41.7</v>
      </c>
      <c r="V12">
        <v>45.5</v>
      </c>
    </row>
    <row r="13" spans="1:22" x14ac:dyDescent="0.45">
      <c r="A13" t="s">
        <v>67</v>
      </c>
      <c r="B13" t="s">
        <v>22</v>
      </c>
      <c r="C13">
        <v>1553</v>
      </c>
      <c r="D13">
        <v>6509</v>
      </c>
      <c r="E13">
        <v>407</v>
      </c>
      <c r="F13">
        <v>868</v>
      </c>
      <c r="G13">
        <v>1041</v>
      </c>
      <c r="H13">
        <v>42</v>
      </c>
      <c r="I13">
        <v>0.114</v>
      </c>
      <c r="J13">
        <v>0.28299999999999997</v>
      </c>
      <c r="K13">
        <v>0.27</v>
      </c>
      <c r="L13">
        <v>0.307</v>
      </c>
      <c r="M13">
        <v>0.25900000000000001</v>
      </c>
      <c r="N13">
        <v>0.34799999999999998</v>
      </c>
      <c r="O13">
        <v>0.52900000000000003</v>
      </c>
      <c r="P13">
        <v>0.371</v>
      </c>
      <c r="Q13" t="s">
        <v>382</v>
      </c>
      <c r="R13">
        <v>137</v>
      </c>
      <c r="S13">
        <v>-16.899999999999999</v>
      </c>
      <c r="T13">
        <v>265.7</v>
      </c>
      <c r="U13">
        <v>-70.2</v>
      </c>
      <c r="V13">
        <v>42.2</v>
      </c>
    </row>
    <row r="14" spans="1:22" x14ac:dyDescent="0.45">
      <c r="A14" t="s">
        <v>47</v>
      </c>
      <c r="B14" t="s">
        <v>22</v>
      </c>
      <c r="C14">
        <v>857</v>
      </c>
      <c r="D14">
        <v>3719</v>
      </c>
      <c r="E14">
        <v>260</v>
      </c>
      <c r="F14">
        <v>621</v>
      </c>
      <c r="G14">
        <v>583</v>
      </c>
      <c r="H14">
        <v>44</v>
      </c>
      <c r="I14">
        <v>0.155</v>
      </c>
      <c r="J14">
        <v>0.28699999999999998</v>
      </c>
      <c r="K14">
        <v>0.30099999999999999</v>
      </c>
      <c r="L14">
        <v>0.33700000000000002</v>
      </c>
      <c r="M14">
        <v>0.27900000000000003</v>
      </c>
      <c r="N14">
        <v>0.39400000000000002</v>
      </c>
      <c r="O14">
        <v>0.57999999999999996</v>
      </c>
      <c r="P14">
        <v>0.40600000000000003</v>
      </c>
      <c r="Q14" t="s">
        <v>382</v>
      </c>
      <c r="R14">
        <v>163</v>
      </c>
      <c r="S14">
        <v>-4.4000000000000004</v>
      </c>
      <c r="T14">
        <v>276.5</v>
      </c>
      <c r="U14">
        <v>1.7</v>
      </c>
      <c r="V14">
        <v>40.799999999999997</v>
      </c>
    </row>
    <row r="15" spans="1:22" x14ac:dyDescent="0.45">
      <c r="A15" t="s">
        <v>227</v>
      </c>
      <c r="B15" t="s">
        <v>76</v>
      </c>
      <c r="C15">
        <v>1442</v>
      </c>
      <c r="D15">
        <v>6156</v>
      </c>
      <c r="E15">
        <v>177</v>
      </c>
      <c r="F15">
        <v>850</v>
      </c>
      <c r="G15">
        <v>751</v>
      </c>
      <c r="H15">
        <v>94</v>
      </c>
      <c r="I15">
        <v>8.5000000000000006E-2</v>
      </c>
      <c r="J15">
        <v>0.18099999999999999</v>
      </c>
      <c r="K15">
        <v>0.16400000000000001</v>
      </c>
      <c r="L15">
        <v>0.33200000000000002</v>
      </c>
      <c r="M15">
        <v>0.28999999999999998</v>
      </c>
      <c r="N15">
        <v>0.35399999999999998</v>
      </c>
      <c r="O15">
        <v>0.45400000000000001</v>
      </c>
      <c r="P15">
        <v>0.34799999999999998</v>
      </c>
      <c r="Q15" t="s">
        <v>382</v>
      </c>
      <c r="R15">
        <v>117</v>
      </c>
      <c r="S15">
        <v>23.8</v>
      </c>
      <c r="T15">
        <v>151.69999999999999</v>
      </c>
      <c r="U15">
        <v>24.6</v>
      </c>
      <c r="V15">
        <v>38.700000000000003</v>
      </c>
    </row>
    <row r="16" spans="1:22" x14ac:dyDescent="0.45">
      <c r="A16" t="s">
        <v>123</v>
      </c>
      <c r="B16" t="s">
        <v>51</v>
      </c>
      <c r="C16">
        <v>1026</v>
      </c>
      <c r="D16">
        <v>4525</v>
      </c>
      <c r="E16">
        <v>152</v>
      </c>
      <c r="F16">
        <v>705</v>
      </c>
      <c r="G16">
        <v>519</v>
      </c>
      <c r="H16">
        <v>265</v>
      </c>
      <c r="I16">
        <v>7.0999999999999994E-2</v>
      </c>
      <c r="J16">
        <v>0.186</v>
      </c>
      <c r="K16">
        <v>0.186</v>
      </c>
      <c r="L16">
        <v>0.34100000000000003</v>
      </c>
      <c r="M16">
        <v>0.29699999999999999</v>
      </c>
      <c r="N16">
        <v>0.35099999999999998</v>
      </c>
      <c r="O16">
        <v>0.48299999999999998</v>
      </c>
      <c r="P16">
        <v>0.35599999999999998</v>
      </c>
      <c r="Q16" t="s">
        <v>382</v>
      </c>
      <c r="R16">
        <v>123</v>
      </c>
      <c r="S16">
        <v>57.1</v>
      </c>
      <c r="T16">
        <v>184.5</v>
      </c>
      <c r="U16">
        <v>46.6</v>
      </c>
      <c r="V16">
        <v>38.200000000000003</v>
      </c>
    </row>
    <row r="17" spans="1:22" x14ac:dyDescent="0.45">
      <c r="A17" t="s">
        <v>183</v>
      </c>
      <c r="B17" t="s">
        <v>22</v>
      </c>
      <c r="C17">
        <v>1657</v>
      </c>
      <c r="D17">
        <v>7056</v>
      </c>
      <c r="E17">
        <v>296</v>
      </c>
      <c r="F17">
        <v>891</v>
      </c>
      <c r="G17">
        <v>938</v>
      </c>
      <c r="H17">
        <v>72</v>
      </c>
      <c r="I17">
        <v>0.108</v>
      </c>
      <c r="J17">
        <v>0.16500000000000001</v>
      </c>
      <c r="K17">
        <v>0.20899999999999999</v>
      </c>
      <c r="L17">
        <v>0.27900000000000003</v>
      </c>
      <c r="M17">
        <v>0.26300000000000001</v>
      </c>
      <c r="N17">
        <v>0.36299999999999999</v>
      </c>
      <c r="O17">
        <v>0.47199999999999998</v>
      </c>
      <c r="P17">
        <v>0.35899999999999999</v>
      </c>
      <c r="Q17" t="s">
        <v>382</v>
      </c>
      <c r="R17">
        <v>127</v>
      </c>
      <c r="S17">
        <v>-28.9</v>
      </c>
      <c r="T17">
        <v>201.5</v>
      </c>
      <c r="U17">
        <v>-79.2</v>
      </c>
      <c r="V17">
        <v>36</v>
      </c>
    </row>
    <row r="18" spans="1:22" x14ac:dyDescent="0.45">
      <c r="A18" t="s">
        <v>138</v>
      </c>
      <c r="B18" t="s">
        <v>49</v>
      </c>
      <c r="C18">
        <v>986</v>
      </c>
      <c r="D18">
        <v>4284</v>
      </c>
      <c r="E18">
        <v>165</v>
      </c>
      <c r="F18">
        <v>618</v>
      </c>
      <c r="G18">
        <v>593</v>
      </c>
      <c r="H18">
        <v>40</v>
      </c>
      <c r="I18">
        <v>0.127</v>
      </c>
      <c r="J18">
        <v>0.13300000000000001</v>
      </c>
      <c r="K18">
        <v>0.21</v>
      </c>
      <c r="L18">
        <v>0.28199999999999997</v>
      </c>
      <c r="M18">
        <v>0.27300000000000002</v>
      </c>
      <c r="N18">
        <v>0.372</v>
      </c>
      <c r="O18">
        <v>0.48299999999999998</v>
      </c>
      <c r="P18">
        <v>0.36599999999999999</v>
      </c>
      <c r="Q18" t="s">
        <v>382</v>
      </c>
      <c r="R18">
        <v>136</v>
      </c>
      <c r="S18">
        <v>-3</v>
      </c>
      <c r="T18">
        <v>183</v>
      </c>
      <c r="U18">
        <v>25.8</v>
      </c>
      <c r="V18">
        <v>35.700000000000003</v>
      </c>
    </row>
    <row r="19" spans="1:22" x14ac:dyDescent="0.45">
      <c r="A19" t="s">
        <v>102</v>
      </c>
      <c r="B19" t="s">
        <v>26</v>
      </c>
      <c r="C19">
        <v>1559</v>
      </c>
      <c r="D19">
        <v>5850</v>
      </c>
      <c r="E19">
        <v>189</v>
      </c>
      <c r="F19">
        <v>747</v>
      </c>
      <c r="G19">
        <v>770</v>
      </c>
      <c r="H19">
        <v>45</v>
      </c>
      <c r="I19">
        <v>8.8999999999999996E-2</v>
      </c>
      <c r="J19">
        <v>0.153</v>
      </c>
      <c r="K19">
        <v>0.17799999999999999</v>
      </c>
      <c r="L19">
        <v>0.314</v>
      </c>
      <c r="M19">
        <v>0.28799999999999998</v>
      </c>
      <c r="N19">
        <v>0.36399999999999999</v>
      </c>
      <c r="O19">
        <v>0.46600000000000003</v>
      </c>
      <c r="P19">
        <v>0.35799999999999998</v>
      </c>
      <c r="Q19" t="s">
        <v>382</v>
      </c>
      <c r="R19">
        <v>128</v>
      </c>
      <c r="S19">
        <v>-24.8</v>
      </c>
      <c r="T19">
        <v>173.5</v>
      </c>
      <c r="U19">
        <v>-16.8</v>
      </c>
      <c r="V19">
        <v>35.4</v>
      </c>
    </row>
    <row r="20" spans="1:22" x14ac:dyDescent="0.45">
      <c r="A20" t="s">
        <v>115</v>
      </c>
      <c r="B20" t="s">
        <v>65</v>
      </c>
      <c r="C20">
        <v>1359</v>
      </c>
      <c r="D20">
        <v>5702</v>
      </c>
      <c r="E20">
        <v>151</v>
      </c>
      <c r="F20">
        <v>810</v>
      </c>
      <c r="G20">
        <v>605</v>
      </c>
      <c r="H20">
        <v>343</v>
      </c>
      <c r="I20">
        <v>5.1999999999999998E-2</v>
      </c>
      <c r="J20">
        <v>0.2</v>
      </c>
      <c r="K20">
        <v>0.158</v>
      </c>
      <c r="L20">
        <v>0.34100000000000003</v>
      </c>
      <c r="M20">
        <v>0.28699999999999998</v>
      </c>
      <c r="N20">
        <v>0.34300000000000003</v>
      </c>
      <c r="O20">
        <v>0.44500000000000001</v>
      </c>
      <c r="P20">
        <v>0.34100000000000003</v>
      </c>
      <c r="Q20" t="s">
        <v>382</v>
      </c>
      <c r="R20">
        <v>116</v>
      </c>
      <c r="S20">
        <v>45.4</v>
      </c>
      <c r="T20">
        <v>157.1</v>
      </c>
      <c r="U20">
        <v>-2.8</v>
      </c>
      <c r="V20">
        <v>34.799999999999997</v>
      </c>
    </row>
    <row r="21" spans="1:22" x14ac:dyDescent="0.45">
      <c r="A21" t="s">
        <v>199</v>
      </c>
      <c r="B21" t="s">
        <v>26</v>
      </c>
      <c r="C21">
        <v>1181</v>
      </c>
      <c r="D21">
        <v>5269</v>
      </c>
      <c r="E21">
        <v>244</v>
      </c>
      <c r="F21">
        <v>811</v>
      </c>
      <c r="G21">
        <v>660</v>
      </c>
      <c r="H21">
        <v>89</v>
      </c>
      <c r="I21">
        <v>0.106</v>
      </c>
      <c r="J21">
        <v>0.20899999999999999</v>
      </c>
      <c r="K21">
        <v>0.21199999999999999</v>
      </c>
      <c r="L21">
        <v>0.29899999999999999</v>
      </c>
      <c r="M21">
        <v>0.26600000000000001</v>
      </c>
      <c r="N21">
        <v>0.35299999999999998</v>
      </c>
      <c r="O21">
        <v>0.47899999999999998</v>
      </c>
      <c r="P21">
        <v>0.35699999999999998</v>
      </c>
      <c r="Q21" t="s">
        <v>382</v>
      </c>
      <c r="R21">
        <v>130</v>
      </c>
      <c r="S21">
        <v>10.3</v>
      </c>
      <c r="T21">
        <v>198.4</v>
      </c>
      <c r="U21">
        <v>-37.6</v>
      </c>
      <c r="V21">
        <v>34.4</v>
      </c>
    </row>
    <row r="22" spans="1:22" x14ac:dyDescent="0.45">
      <c r="A22" t="s">
        <v>184</v>
      </c>
      <c r="B22" t="s">
        <v>46</v>
      </c>
      <c r="C22">
        <v>1366</v>
      </c>
      <c r="D22">
        <v>5927</v>
      </c>
      <c r="E22">
        <v>219</v>
      </c>
      <c r="F22">
        <v>823</v>
      </c>
      <c r="G22">
        <v>683</v>
      </c>
      <c r="H22">
        <v>121</v>
      </c>
      <c r="I22">
        <v>8.8999999999999996E-2</v>
      </c>
      <c r="J22">
        <v>0.189</v>
      </c>
      <c r="K22">
        <v>0.189</v>
      </c>
      <c r="L22">
        <v>0.28699999999999998</v>
      </c>
      <c r="M22">
        <v>0.25800000000000001</v>
      </c>
      <c r="N22">
        <v>0.32500000000000001</v>
      </c>
      <c r="O22">
        <v>0.44700000000000001</v>
      </c>
      <c r="P22">
        <v>0.33200000000000002</v>
      </c>
      <c r="Q22" t="s">
        <v>382</v>
      </c>
      <c r="R22">
        <v>111</v>
      </c>
      <c r="S22">
        <v>17.7</v>
      </c>
      <c r="T22">
        <v>96.9</v>
      </c>
      <c r="U22">
        <v>30.4</v>
      </c>
      <c r="V22">
        <v>33.1</v>
      </c>
    </row>
    <row r="23" spans="1:22" x14ac:dyDescent="0.45">
      <c r="A23" t="s">
        <v>154</v>
      </c>
      <c r="B23" t="s">
        <v>51</v>
      </c>
      <c r="C23">
        <v>1159</v>
      </c>
      <c r="D23">
        <v>4658</v>
      </c>
      <c r="E23">
        <v>157</v>
      </c>
      <c r="F23">
        <v>599</v>
      </c>
      <c r="G23">
        <v>586</v>
      </c>
      <c r="H23">
        <v>95</v>
      </c>
      <c r="I23">
        <v>6.6000000000000003E-2</v>
      </c>
      <c r="J23">
        <v>0.20799999999999999</v>
      </c>
      <c r="K23">
        <v>0.182</v>
      </c>
      <c r="L23">
        <v>0.316</v>
      </c>
      <c r="M23">
        <v>0.27200000000000002</v>
      </c>
      <c r="N23">
        <v>0.32900000000000001</v>
      </c>
      <c r="O23">
        <v>0.45400000000000001</v>
      </c>
      <c r="P23">
        <v>0.33400000000000002</v>
      </c>
      <c r="Q23" t="s">
        <v>382</v>
      </c>
      <c r="R23">
        <v>110</v>
      </c>
      <c r="S23">
        <v>20.8</v>
      </c>
      <c r="T23">
        <v>78.3</v>
      </c>
      <c r="U23">
        <v>94.2</v>
      </c>
      <c r="V23">
        <v>32.700000000000003</v>
      </c>
    </row>
    <row r="24" spans="1:22" x14ac:dyDescent="0.45">
      <c r="A24" t="s">
        <v>130</v>
      </c>
      <c r="B24" t="s">
        <v>46</v>
      </c>
      <c r="C24">
        <v>926</v>
      </c>
      <c r="D24">
        <v>3999</v>
      </c>
      <c r="E24">
        <v>171</v>
      </c>
      <c r="F24">
        <v>584</v>
      </c>
      <c r="G24">
        <v>549</v>
      </c>
      <c r="H24">
        <v>17</v>
      </c>
      <c r="I24">
        <v>9.2999999999999999E-2</v>
      </c>
      <c r="J24">
        <v>0.17699999999999999</v>
      </c>
      <c r="K24">
        <v>0.216</v>
      </c>
      <c r="L24">
        <v>0.32</v>
      </c>
      <c r="M24">
        <v>0.29199999999999998</v>
      </c>
      <c r="N24">
        <v>0.36099999999999999</v>
      </c>
      <c r="O24">
        <v>0.50800000000000001</v>
      </c>
      <c r="P24">
        <v>0.36699999999999999</v>
      </c>
      <c r="Q24" t="s">
        <v>382</v>
      </c>
      <c r="R24">
        <v>133</v>
      </c>
      <c r="S24">
        <v>3.3</v>
      </c>
      <c r="T24">
        <v>167.7</v>
      </c>
      <c r="U24">
        <v>24.4</v>
      </c>
      <c r="V24">
        <v>32.6</v>
      </c>
    </row>
    <row r="25" spans="1:22" x14ac:dyDescent="0.45">
      <c r="A25" t="s">
        <v>462</v>
      </c>
      <c r="B25" t="s">
        <v>119</v>
      </c>
      <c r="C25">
        <v>1659</v>
      </c>
      <c r="D25">
        <v>6251</v>
      </c>
      <c r="E25">
        <v>146</v>
      </c>
      <c r="F25">
        <v>670</v>
      </c>
      <c r="G25">
        <v>744</v>
      </c>
      <c r="H25">
        <v>47</v>
      </c>
      <c r="I25">
        <v>8.5999999999999993E-2</v>
      </c>
      <c r="J25">
        <v>0.20399999999999999</v>
      </c>
      <c r="K25">
        <v>0.14599999999999999</v>
      </c>
      <c r="L25">
        <v>0.29499999999999998</v>
      </c>
      <c r="M25">
        <v>0.249</v>
      </c>
      <c r="N25">
        <v>0.31900000000000001</v>
      </c>
      <c r="O25">
        <v>0.39500000000000002</v>
      </c>
      <c r="P25">
        <v>0.307</v>
      </c>
      <c r="Q25" t="s">
        <v>382</v>
      </c>
      <c r="R25">
        <v>95</v>
      </c>
      <c r="S25">
        <v>-3.7</v>
      </c>
      <c r="T25">
        <v>-41.5</v>
      </c>
      <c r="U25">
        <v>139.9</v>
      </c>
      <c r="V25">
        <v>30.8</v>
      </c>
    </row>
    <row r="26" spans="1:22" x14ac:dyDescent="0.45">
      <c r="A26" t="s">
        <v>21</v>
      </c>
      <c r="B26" t="s">
        <v>22</v>
      </c>
      <c r="C26">
        <v>801</v>
      </c>
      <c r="D26">
        <v>3478</v>
      </c>
      <c r="E26">
        <v>165</v>
      </c>
      <c r="F26">
        <v>541</v>
      </c>
      <c r="G26">
        <v>503</v>
      </c>
      <c r="H26">
        <v>51</v>
      </c>
      <c r="I26">
        <v>0.189</v>
      </c>
      <c r="J26">
        <v>0.16900000000000001</v>
      </c>
      <c r="K26">
        <v>0.24</v>
      </c>
      <c r="L26">
        <v>0.308</v>
      </c>
      <c r="M26">
        <v>0.28599999999999998</v>
      </c>
      <c r="N26">
        <v>0.42199999999999999</v>
      </c>
      <c r="O26">
        <v>0.52600000000000002</v>
      </c>
      <c r="P26">
        <v>0.40100000000000002</v>
      </c>
      <c r="Q26" t="s">
        <v>382</v>
      </c>
      <c r="R26">
        <v>155</v>
      </c>
      <c r="S26">
        <v>-6.8</v>
      </c>
      <c r="T26">
        <v>231.4</v>
      </c>
      <c r="U26">
        <v>-47</v>
      </c>
      <c r="V26">
        <v>29.9</v>
      </c>
    </row>
    <row r="27" spans="1:22" x14ac:dyDescent="0.45">
      <c r="A27" t="s">
        <v>122</v>
      </c>
      <c r="B27" t="s">
        <v>32</v>
      </c>
      <c r="C27">
        <v>693</v>
      </c>
      <c r="D27">
        <v>3125</v>
      </c>
      <c r="E27">
        <v>162</v>
      </c>
      <c r="F27">
        <v>564</v>
      </c>
      <c r="G27">
        <v>408</v>
      </c>
      <c r="H27">
        <v>189</v>
      </c>
      <c r="I27">
        <v>0.113</v>
      </c>
      <c r="J27">
        <v>0.22</v>
      </c>
      <c r="K27">
        <v>0.24</v>
      </c>
      <c r="L27">
        <v>0.33600000000000002</v>
      </c>
      <c r="M27">
        <v>0.29199999999999998</v>
      </c>
      <c r="N27">
        <v>0.38200000000000001</v>
      </c>
      <c r="O27">
        <v>0.53200000000000003</v>
      </c>
      <c r="P27">
        <v>0.38800000000000001</v>
      </c>
      <c r="Q27" t="s">
        <v>382</v>
      </c>
      <c r="R27">
        <v>143</v>
      </c>
      <c r="S27">
        <v>27.4</v>
      </c>
      <c r="T27">
        <v>195</v>
      </c>
      <c r="U27">
        <v>-17.399999999999999</v>
      </c>
      <c r="V27">
        <v>28</v>
      </c>
    </row>
    <row r="28" spans="1:22" x14ac:dyDescent="0.45">
      <c r="A28" t="s">
        <v>463</v>
      </c>
      <c r="B28" t="s">
        <v>49</v>
      </c>
      <c r="C28">
        <v>1429</v>
      </c>
      <c r="D28">
        <v>6165</v>
      </c>
      <c r="E28">
        <v>261</v>
      </c>
      <c r="F28">
        <v>765</v>
      </c>
      <c r="G28">
        <v>954</v>
      </c>
      <c r="H28">
        <v>11</v>
      </c>
      <c r="I28">
        <v>7.0000000000000007E-2</v>
      </c>
      <c r="J28">
        <v>0.2</v>
      </c>
      <c r="K28">
        <v>0.20599999999999999</v>
      </c>
      <c r="L28">
        <v>0.32</v>
      </c>
      <c r="M28">
        <v>0.28399999999999997</v>
      </c>
      <c r="N28">
        <v>0.34599999999999997</v>
      </c>
      <c r="O28">
        <v>0.49</v>
      </c>
      <c r="P28">
        <v>0.35499999999999998</v>
      </c>
      <c r="Q28" t="s">
        <v>382</v>
      </c>
      <c r="R28">
        <v>127</v>
      </c>
      <c r="S28">
        <v>-19.899999999999999</v>
      </c>
      <c r="T28">
        <v>172.9</v>
      </c>
      <c r="U28">
        <v>-122.4</v>
      </c>
      <c r="V28">
        <v>26.7</v>
      </c>
    </row>
    <row r="29" spans="1:22" x14ac:dyDescent="0.45">
      <c r="A29" t="s">
        <v>464</v>
      </c>
      <c r="B29" t="s">
        <v>26</v>
      </c>
      <c r="C29">
        <v>1063</v>
      </c>
      <c r="D29">
        <v>3818</v>
      </c>
      <c r="E29">
        <v>90</v>
      </c>
      <c r="F29">
        <v>473</v>
      </c>
      <c r="G29">
        <v>356</v>
      </c>
      <c r="H29">
        <v>128</v>
      </c>
      <c r="I29">
        <v>7.0000000000000007E-2</v>
      </c>
      <c r="J29">
        <v>0.22</v>
      </c>
      <c r="K29">
        <v>0.158</v>
      </c>
      <c r="L29">
        <v>0.30199999999999999</v>
      </c>
      <c r="M29">
        <v>0.249</v>
      </c>
      <c r="N29">
        <v>0.308</v>
      </c>
      <c r="O29">
        <v>0.40600000000000003</v>
      </c>
      <c r="P29">
        <v>0.309</v>
      </c>
      <c r="Q29" t="s">
        <v>382</v>
      </c>
      <c r="R29">
        <v>97</v>
      </c>
      <c r="S29">
        <v>38</v>
      </c>
      <c r="T29">
        <v>24.9</v>
      </c>
      <c r="U29">
        <v>107.3</v>
      </c>
      <c r="V29">
        <v>26.5</v>
      </c>
    </row>
    <row r="30" spans="1:22" x14ac:dyDescent="0.45">
      <c r="A30" t="s">
        <v>43</v>
      </c>
      <c r="B30" t="s">
        <v>44</v>
      </c>
      <c r="C30">
        <v>891</v>
      </c>
      <c r="D30">
        <v>3684</v>
      </c>
      <c r="E30">
        <v>159</v>
      </c>
      <c r="F30">
        <v>500</v>
      </c>
      <c r="G30">
        <v>438</v>
      </c>
      <c r="H30">
        <v>13</v>
      </c>
      <c r="I30">
        <v>0.105</v>
      </c>
      <c r="J30">
        <v>0.27100000000000002</v>
      </c>
      <c r="K30">
        <v>0.221</v>
      </c>
      <c r="L30">
        <v>0.29399999999999998</v>
      </c>
      <c r="M30">
        <v>0.24</v>
      </c>
      <c r="N30">
        <v>0.32800000000000001</v>
      </c>
      <c r="O30">
        <v>0.46</v>
      </c>
      <c r="P30">
        <v>0.33800000000000002</v>
      </c>
      <c r="Q30" t="s">
        <v>382</v>
      </c>
      <c r="R30">
        <v>117</v>
      </c>
      <c r="S30">
        <v>3.6</v>
      </c>
      <c r="T30">
        <v>81.400000000000006</v>
      </c>
      <c r="U30">
        <v>54.2</v>
      </c>
      <c r="V30">
        <v>26.3</v>
      </c>
    </row>
    <row r="31" spans="1:22" x14ac:dyDescent="0.45">
      <c r="A31" t="s">
        <v>66</v>
      </c>
      <c r="B31" t="s">
        <v>32</v>
      </c>
      <c r="C31">
        <v>1327</v>
      </c>
      <c r="D31">
        <v>5524</v>
      </c>
      <c r="E31">
        <v>245</v>
      </c>
      <c r="F31">
        <v>681</v>
      </c>
      <c r="G31">
        <v>803</v>
      </c>
      <c r="H31">
        <v>28</v>
      </c>
      <c r="I31">
        <v>8.1000000000000003E-2</v>
      </c>
      <c r="J31">
        <v>0.215</v>
      </c>
      <c r="K31">
        <v>0.20100000000000001</v>
      </c>
      <c r="L31">
        <v>0.307</v>
      </c>
      <c r="M31">
        <v>0.27</v>
      </c>
      <c r="N31">
        <v>0.33</v>
      </c>
      <c r="O31">
        <v>0.47099999999999997</v>
      </c>
      <c r="P31">
        <v>0.34300000000000003</v>
      </c>
      <c r="Q31" t="s">
        <v>382</v>
      </c>
      <c r="R31">
        <v>116</v>
      </c>
      <c r="S31">
        <v>-2.1</v>
      </c>
      <c r="T31">
        <v>111.5</v>
      </c>
      <c r="U31">
        <v>-34.200000000000003</v>
      </c>
      <c r="V31">
        <v>26</v>
      </c>
    </row>
    <row r="32" spans="1:22" x14ac:dyDescent="0.45">
      <c r="A32" t="s">
        <v>166</v>
      </c>
      <c r="B32" t="s">
        <v>42</v>
      </c>
      <c r="C32">
        <v>1335</v>
      </c>
      <c r="D32">
        <v>5424</v>
      </c>
      <c r="E32">
        <v>248</v>
      </c>
      <c r="F32">
        <v>665</v>
      </c>
      <c r="G32">
        <v>744</v>
      </c>
      <c r="H32">
        <v>30</v>
      </c>
      <c r="I32">
        <v>0.1</v>
      </c>
      <c r="J32">
        <v>0.27</v>
      </c>
      <c r="K32">
        <v>0.20599999999999999</v>
      </c>
      <c r="L32">
        <v>0.3</v>
      </c>
      <c r="M32">
        <v>0.247</v>
      </c>
      <c r="N32">
        <v>0.33200000000000002</v>
      </c>
      <c r="O32">
        <v>0.45400000000000001</v>
      </c>
      <c r="P32">
        <v>0.33700000000000002</v>
      </c>
      <c r="Q32" t="s">
        <v>382</v>
      </c>
      <c r="R32">
        <v>110</v>
      </c>
      <c r="S32">
        <v>-18.3</v>
      </c>
      <c r="T32">
        <v>50.5</v>
      </c>
      <c r="U32">
        <v>20.9</v>
      </c>
      <c r="V32">
        <v>25.3</v>
      </c>
    </row>
    <row r="33" spans="1:22" x14ac:dyDescent="0.45">
      <c r="A33" t="s">
        <v>70</v>
      </c>
      <c r="B33" t="s">
        <v>63</v>
      </c>
      <c r="C33">
        <v>1947</v>
      </c>
      <c r="D33">
        <v>8253</v>
      </c>
      <c r="E33">
        <v>301</v>
      </c>
      <c r="F33">
        <v>997</v>
      </c>
      <c r="G33">
        <v>1013</v>
      </c>
      <c r="H33">
        <v>54</v>
      </c>
      <c r="I33">
        <v>0.14799999999999999</v>
      </c>
      <c r="J33">
        <v>0.16500000000000001</v>
      </c>
      <c r="K33">
        <v>0.188</v>
      </c>
      <c r="L33">
        <v>0.25700000000000001</v>
      </c>
      <c r="M33">
        <v>0.24099999999999999</v>
      </c>
      <c r="N33">
        <v>0.35499999999999998</v>
      </c>
      <c r="O33">
        <v>0.42899999999999999</v>
      </c>
      <c r="P33">
        <v>0.34100000000000003</v>
      </c>
      <c r="Q33" t="s">
        <v>382</v>
      </c>
      <c r="R33">
        <v>115</v>
      </c>
      <c r="S33">
        <v>-17</v>
      </c>
      <c r="T33">
        <v>128.5</v>
      </c>
      <c r="U33">
        <v>-160.6</v>
      </c>
      <c r="V33">
        <v>25</v>
      </c>
    </row>
    <row r="34" spans="1:22" x14ac:dyDescent="0.45">
      <c r="A34" t="s">
        <v>215</v>
      </c>
      <c r="B34" t="s">
        <v>104</v>
      </c>
      <c r="C34">
        <v>1162</v>
      </c>
      <c r="D34">
        <v>4462</v>
      </c>
      <c r="E34">
        <v>176</v>
      </c>
      <c r="F34">
        <v>576</v>
      </c>
      <c r="G34">
        <v>598</v>
      </c>
      <c r="H34">
        <v>107</v>
      </c>
      <c r="I34">
        <v>4.7E-2</v>
      </c>
      <c r="J34">
        <v>0.27900000000000003</v>
      </c>
      <c r="K34">
        <v>0.189</v>
      </c>
      <c r="L34">
        <v>0.31900000000000001</v>
      </c>
      <c r="M34">
        <v>0.254</v>
      </c>
      <c r="N34">
        <v>0.29599999999999999</v>
      </c>
      <c r="O34">
        <v>0.44400000000000001</v>
      </c>
      <c r="P34">
        <v>0.313</v>
      </c>
      <c r="Q34" t="s">
        <v>382</v>
      </c>
      <c r="R34">
        <v>95</v>
      </c>
      <c r="S34">
        <v>21.6</v>
      </c>
      <c r="T34">
        <v>-0.5</v>
      </c>
      <c r="U34">
        <v>93.9</v>
      </c>
      <c r="V34">
        <v>24.1</v>
      </c>
    </row>
    <row r="35" spans="1:22" x14ac:dyDescent="0.45">
      <c r="A35" t="s">
        <v>31</v>
      </c>
      <c r="B35" t="s">
        <v>32</v>
      </c>
      <c r="C35">
        <v>919</v>
      </c>
      <c r="D35">
        <v>3880</v>
      </c>
      <c r="E35">
        <v>233</v>
      </c>
      <c r="F35">
        <v>548</v>
      </c>
      <c r="G35">
        <v>628</v>
      </c>
      <c r="H35">
        <v>8</v>
      </c>
      <c r="I35">
        <v>0.11899999999999999</v>
      </c>
      <c r="J35">
        <v>0.23699999999999999</v>
      </c>
      <c r="K35">
        <v>0.26500000000000001</v>
      </c>
      <c r="L35">
        <v>0.28000000000000003</v>
      </c>
      <c r="M35">
        <v>0.255</v>
      </c>
      <c r="N35">
        <v>0.35099999999999998</v>
      </c>
      <c r="O35">
        <v>0.52</v>
      </c>
      <c r="P35">
        <v>0.36699999999999999</v>
      </c>
      <c r="Q35" t="s">
        <v>382</v>
      </c>
      <c r="R35">
        <v>135</v>
      </c>
      <c r="S35">
        <v>-11.4</v>
      </c>
      <c r="T35">
        <v>155.4</v>
      </c>
      <c r="U35">
        <v>-49.4</v>
      </c>
      <c r="V35">
        <v>24.1</v>
      </c>
    </row>
    <row r="36" spans="1:22" x14ac:dyDescent="0.45">
      <c r="A36" t="s">
        <v>64</v>
      </c>
      <c r="B36" t="s">
        <v>65</v>
      </c>
      <c r="C36">
        <v>780</v>
      </c>
      <c r="D36">
        <v>3146</v>
      </c>
      <c r="E36">
        <v>89</v>
      </c>
      <c r="F36">
        <v>434</v>
      </c>
      <c r="G36">
        <v>296</v>
      </c>
      <c r="H36">
        <v>28</v>
      </c>
      <c r="I36">
        <v>0.13100000000000001</v>
      </c>
      <c r="J36">
        <v>0.221</v>
      </c>
      <c r="K36">
        <v>0.17599999999999999</v>
      </c>
      <c r="L36">
        <v>0.33100000000000002</v>
      </c>
      <c r="M36">
        <v>0.26800000000000002</v>
      </c>
      <c r="N36">
        <v>0.38</v>
      </c>
      <c r="O36">
        <v>0.44400000000000001</v>
      </c>
      <c r="P36">
        <v>0.36099999999999999</v>
      </c>
      <c r="Q36" t="s">
        <v>382</v>
      </c>
      <c r="R36">
        <v>132</v>
      </c>
      <c r="S36">
        <v>3.1</v>
      </c>
      <c r="T36">
        <v>127.4</v>
      </c>
      <c r="U36">
        <v>-4.8</v>
      </c>
      <c r="V36">
        <v>22.9</v>
      </c>
    </row>
    <row r="37" spans="1:22" x14ac:dyDescent="0.45">
      <c r="A37" t="s">
        <v>41</v>
      </c>
      <c r="B37" t="s">
        <v>42</v>
      </c>
      <c r="C37">
        <v>991</v>
      </c>
      <c r="D37">
        <v>4059</v>
      </c>
      <c r="E37">
        <v>112</v>
      </c>
      <c r="F37">
        <v>529</v>
      </c>
      <c r="G37">
        <v>433</v>
      </c>
      <c r="H37">
        <v>55</v>
      </c>
      <c r="I37">
        <v>8.5999999999999993E-2</v>
      </c>
      <c r="J37">
        <v>0.156</v>
      </c>
      <c r="K37">
        <v>0.17699999999999999</v>
      </c>
      <c r="L37">
        <v>0.31</v>
      </c>
      <c r="M37">
        <v>0.28000000000000003</v>
      </c>
      <c r="N37">
        <v>0.34499999999999997</v>
      </c>
      <c r="O37">
        <v>0.45700000000000002</v>
      </c>
      <c r="P37">
        <v>0.34300000000000003</v>
      </c>
      <c r="Q37" t="s">
        <v>382</v>
      </c>
      <c r="R37">
        <v>114</v>
      </c>
      <c r="S37">
        <v>8.5</v>
      </c>
      <c r="T37">
        <v>83.3</v>
      </c>
      <c r="U37">
        <v>8.6</v>
      </c>
      <c r="V37">
        <v>22.8</v>
      </c>
    </row>
    <row r="38" spans="1:22" x14ac:dyDescent="0.45">
      <c r="A38" t="s">
        <v>144</v>
      </c>
      <c r="B38" t="s">
        <v>30</v>
      </c>
      <c r="C38">
        <v>896</v>
      </c>
      <c r="D38">
        <v>3633</v>
      </c>
      <c r="E38">
        <v>182</v>
      </c>
      <c r="F38">
        <v>538</v>
      </c>
      <c r="G38">
        <v>534</v>
      </c>
      <c r="H38">
        <v>82</v>
      </c>
      <c r="I38">
        <v>0.104</v>
      </c>
      <c r="J38">
        <v>0.218</v>
      </c>
      <c r="K38">
        <v>0.23400000000000001</v>
      </c>
      <c r="L38">
        <v>0.28299999999999997</v>
      </c>
      <c r="M38">
        <v>0.25700000000000001</v>
      </c>
      <c r="N38">
        <v>0.33500000000000002</v>
      </c>
      <c r="O38">
        <v>0.49099999999999999</v>
      </c>
      <c r="P38">
        <v>0.34499999999999997</v>
      </c>
      <c r="Q38" t="s">
        <v>382</v>
      </c>
      <c r="R38">
        <v>119</v>
      </c>
      <c r="S38">
        <v>13.6</v>
      </c>
      <c r="T38">
        <v>101.3</v>
      </c>
      <c r="U38">
        <v>-2.1</v>
      </c>
      <c r="V38">
        <v>21.9</v>
      </c>
    </row>
    <row r="39" spans="1:22" x14ac:dyDescent="0.45">
      <c r="A39" t="s">
        <v>465</v>
      </c>
      <c r="B39" t="s">
        <v>61</v>
      </c>
      <c r="C39">
        <v>855</v>
      </c>
      <c r="D39">
        <v>3672</v>
      </c>
      <c r="E39">
        <v>174</v>
      </c>
      <c r="F39">
        <v>534</v>
      </c>
      <c r="G39">
        <v>560</v>
      </c>
      <c r="H39">
        <v>29</v>
      </c>
      <c r="I39">
        <v>8.2000000000000003E-2</v>
      </c>
      <c r="J39">
        <v>0.20599999999999999</v>
      </c>
      <c r="K39">
        <v>0.22900000000000001</v>
      </c>
      <c r="L39">
        <v>0.313</v>
      </c>
      <c r="M39">
        <v>0.27900000000000003</v>
      </c>
      <c r="N39">
        <v>0.34300000000000003</v>
      </c>
      <c r="O39">
        <v>0.50800000000000001</v>
      </c>
      <c r="P39">
        <v>0.35799999999999998</v>
      </c>
      <c r="Q39" t="s">
        <v>382</v>
      </c>
      <c r="R39">
        <v>123</v>
      </c>
      <c r="S39">
        <v>-5</v>
      </c>
      <c r="T39">
        <v>96.8</v>
      </c>
      <c r="U39">
        <v>-6.4</v>
      </c>
      <c r="V39">
        <v>21.4</v>
      </c>
    </row>
    <row r="40" spans="1:22" x14ac:dyDescent="0.45">
      <c r="A40" t="s">
        <v>149</v>
      </c>
      <c r="B40" t="s">
        <v>30</v>
      </c>
      <c r="C40">
        <v>996</v>
      </c>
      <c r="D40">
        <v>4113</v>
      </c>
      <c r="E40">
        <v>126</v>
      </c>
      <c r="F40">
        <v>526</v>
      </c>
      <c r="G40">
        <v>499</v>
      </c>
      <c r="H40">
        <v>69</v>
      </c>
      <c r="I40">
        <v>8.7999999999999995E-2</v>
      </c>
      <c r="J40">
        <v>0.24199999999999999</v>
      </c>
      <c r="K40">
        <v>0.16300000000000001</v>
      </c>
      <c r="L40">
        <v>0.311</v>
      </c>
      <c r="M40">
        <v>0.253</v>
      </c>
      <c r="N40">
        <v>0.32200000000000001</v>
      </c>
      <c r="O40">
        <v>0.41599999999999998</v>
      </c>
      <c r="P40">
        <v>0.316</v>
      </c>
      <c r="Q40" t="s">
        <v>382</v>
      </c>
      <c r="R40">
        <v>95</v>
      </c>
      <c r="S40">
        <v>17.100000000000001</v>
      </c>
      <c r="T40">
        <v>-8</v>
      </c>
      <c r="U40">
        <v>81.7</v>
      </c>
      <c r="V40">
        <v>21.1</v>
      </c>
    </row>
    <row r="41" spans="1:22" x14ac:dyDescent="0.45">
      <c r="A41" t="s">
        <v>27</v>
      </c>
      <c r="B41" t="s">
        <v>28</v>
      </c>
      <c r="C41">
        <v>740</v>
      </c>
      <c r="D41">
        <v>2981</v>
      </c>
      <c r="E41">
        <v>176</v>
      </c>
      <c r="F41">
        <v>447</v>
      </c>
      <c r="G41">
        <v>450</v>
      </c>
      <c r="H41">
        <v>91</v>
      </c>
      <c r="I41">
        <v>0.122</v>
      </c>
      <c r="J41">
        <v>0.26</v>
      </c>
      <c r="K41">
        <v>0.28199999999999997</v>
      </c>
      <c r="L41">
        <v>0.32900000000000001</v>
      </c>
      <c r="M41">
        <v>0.27800000000000002</v>
      </c>
      <c r="N41">
        <v>0.36799999999999999</v>
      </c>
      <c r="O41">
        <v>0.56000000000000005</v>
      </c>
      <c r="P41">
        <v>0.38600000000000001</v>
      </c>
      <c r="Q41" t="s">
        <v>382</v>
      </c>
      <c r="R41">
        <v>147</v>
      </c>
      <c r="S41">
        <v>7.3</v>
      </c>
      <c r="T41">
        <v>176.4</v>
      </c>
      <c r="U41">
        <v>-70.2</v>
      </c>
      <c r="V41">
        <v>21</v>
      </c>
    </row>
    <row r="42" spans="1:22" x14ac:dyDescent="0.45">
      <c r="A42" t="s">
        <v>196</v>
      </c>
      <c r="B42" t="s">
        <v>35</v>
      </c>
      <c r="C42">
        <v>1519</v>
      </c>
      <c r="D42">
        <v>6399</v>
      </c>
      <c r="E42">
        <v>216</v>
      </c>
      <c r="F42">
        <v>944</v>
      </c>
      <c r="G42">
        <v>756</v>
      </c>
      <c r="H42">
        <v>143</v>
      </c>
      <c r="I42">
        <v>7.0000000000000007E-2</v>
      </c>
      <c r="J42">
        <v>0.16700000000000001</v>
      </c>
      <c r="K42">
        <v>0.189</v>
      </c>
      <c r="L42">
        <v>0.32800000000000001</v>
      </c>
      <c r="M42">
        <v>0.29499999999999998</v>
      </c>
      <c r="N42">
        <v>0.35399999999999998</v>
      </c>
      <c r="O42">
        <v>0.48399999999999999</v>
      </c>
      <c r="P42">
        <v>0.35799999999999998</v>
      </c>
      <c r="Q42" t="s">
        <v>382</v>
      </c>
      <c r="R42">
        <v>110</v>
      </c>
      <c r="S42">
        <v>7.1</v>
      </c>
      <c r="T42">
        <v>89.5</v>
      </c>
      <c r="U42">
        <v>-96.5</v>
      </c>
      <c r="V42">
        <v>20.399999999999999</v>
      </c>
    </row>
    <row r="43" spans="1:22" x14ac:dyDescent="0.45">
      <c r="A43" t="s">
        <v>467</v>
      </c>
      <c r="B43" t="s">
        <v>119</v>
      </c>
      <c r="C43">
        <v>876</v>
      </c>
      <c r="D43">
        <v>3426</v>
      </c>
      <c r="E43">
        <v>139</v>
      </c>
      <c r="F43">
        <v>417</v>
      </c>
      <c r="G43">
        <v>439</v>
      </c>
      <c r="H43">
        <v>29</v>
      </c>
      <c r="I43">
        <v>9.9000000000000005E-2</v>
      </c>
      <c r="J43">
        <v>0.23699999999999999</v>
      </c>
      <c r="K43">
        <v>0.20300000000000001</v>
      </c>
      <c r="L43">
        <v>0.309</v>
      </c>
      <c r="M43">
        <v>0.25800000000000001</v>
      </c>
      <c r="N43">
        <v>0.35199999999999998</v>
      </c>
      <c r="O43">
        <v>0.46200000000000002</v>
      </c>
      <c r="P43">
        <v>0.35099999999999998</v>
      </c>
      <c r="Q43" t="s">
        <v>382</v>
      </c>
      <c r="R43">
        <v>120</v>
      </c>
      <c r="S43">
        <v>-12.8</v>
      </c>
      <c r="T43">
        <v>72.900000000000006</v>
      </c>
      <c r="U43">
        <v>6</v>
      </c>
      <c r="V43">
        <v>19.600000000000001</v>
      </c>
    </row>
    <row r="44" spans="1:22" x14ac:dyDescent="0.45">
      <c r="A44" t="s">
        <v>468</v>
      </c>
      <c r="B44" t="s">
        <v>32</v>
      </c>
      <c r="C44">
        <v>802</v>
      </c>
      <c r="D44">
        <v>3048</v>
      </c>
      <c r="E44">
        <v>112</v>
      </c>
      <c r="F44">
        <v>344</v>
      </c>
      <c r="G44">
        <v>402</v>
      </c>
      <c r="H44">
        <v>2</v>
      </c>
      <c r="I44">
        <v>7.1999999999999995E-2</v>
      </c>
      <c r="J44">
        <v>0.19800000000000001</v>
      </c>
      <c r="K44">
        <v>0.17799999999999999</v>
      </c>
      <c r="L44">
        <v>0.28000000000000003</v>
      </c>
      <c r="M44">
        <v>0.25</v>
      </c>
      <c r="N44">
        <v>0.31</v>
      </c>
      <c r="O44">
        <v>0.42799999999999999</v>
      </c>
      <c r="P44">
        <v>0.318</v>
      </c>
      <c r="Q44" t="s">
        <v>382</v>
      </c>
      <c r="R44">
        <v>101</v>
      </c>
      <c r="S44">
        <v>-9.9</v>
      </c>
      <c r="T44">
        <v>-6.1</v>
      </c>
      <c r="U44">
        <v>91.9</v>
      </c>
      <c r="V44">
        <v>19.2</v>
      </c>
    </row>
    <row r="45" spans="1:22" x14ac:dyDescent="0.45">
      <c r="A45" t="s">
        <v>466</v>
      </c>
      <c r="B45" t="s">
        <v>51</v>
      </c>
      <c r="C45">
        <v>1063</v>
      </c>
      <c r="D45">
        <v>4565</v>
      </c>
      <c r="E45">
        <v>91</v>
      </c>
      <c r="F45">
        <v>591</v>
      </c>
      <c r="G45">
        <v>471</v>
      </c>
      <c r="H45">
        <v>202</v>
      </c>
      <c r="I45">
        <v>6.2E-2</v>
      </c>
      <c r="J45">
        <v>0.159</v>
      </c>
      <c r="K45">
        <v>0.13600000000000001</v>
      </c>
      <c r="L45">
        <v>0.31900000000000001</v>
      </c>
      <c r="M45">
        <v>0.28299999999999997</v>
      </c>
      <c r="N45">
        <v>0.32900000000000001</v>
      </c>
      <c r="O45">
        <v>0.41899999999999998</v>
      </c>
      <c r="P45">
        <v>0.32100000000000001</v>
      </c>
      <c r="Q45" t="s">
        <v>382</v>
      </c>
      <c r="R45">
        <v>100</v>
      </c>
      <c r="S45">
        <v>25.8</v>
      </c>
      <c r="T45">
        <v>27.7</v>
      </c>
      <c r="U45">
        <v>5.4</v>
      </c>
      <c r="V45">
        <v>19.2</v>
      </c>
    </row>
    <row r="46" spans="1:22" x14ac:dyDescent="0.45">
      <c r="A46" t="s">
        <v>202</v>
      </c>
      <c r="B46" t="s">
        <v>91</v>
      </c>
      <c r="C46">
        <v>916</v>
      </c>
      <c r="D46">
        <v>3884</v>
      </c>
      <c r="E46">
        <v>98</v>
      </c>
      <c r="F46">
        <v>534</v>
      </c>
      <c r="G46">
        <v>342</v>
      </c>
      <c r="H46">
        <v>119</v>
      </c>
      <c r="I46">
        <v>3.7999999999999999E-2</v>
      </c>
      <c r="J46">
        <v>0.23400000000000001</v>
      </c>
      <c r="K46">
        <v>0.13800000000000001</v>
      </c>
      <c r="L46">
        <v>0.34899999999999998</v>
      </c>
      <c r="M46">
        <v>0.28100000000000003</v>
      </c>
      <c r="N46">
        <v>0.312</v>
      </c>
      <c r="O46">
        <v>0.42</v>
      </c>
      <c r="P46">
        <v>0.314</v>
      </c>
      <c r="Q46" t="s">
        <v>382</v>
      </c>
      <c r="R46">
        <v>97</v>
      </c>
      <c r="S46">
        <v>20.3</v>
      </c>
      <c r="T46">
        <v>9.6999999999999993</v>
      </c>
      <c r="U46">
        <v>43.9</v>
      </c>
      <c r="V46">
        <v>18.899999999999999</v>
      </c>
    </row>
    <row r="47" spans="1:22" x14ac:dyDescent="0.45">
      <c r="A47" t="s">
        <v>116</v>
      </c>
      <c r="B47" t="s">
        <v>44</v>
      </c>
      <c r="C47">
        <v>903</v>
      </c>
      <c r="D47">
        <v>3536</v>
      </c>
      <c r="E47">
        <v>151</v>
      </c>
      <c r="F47">
        <v>469</v>
      </c>
      <c r="G47">
        <v>469</v>
      </c>
      <c r="H47">
        <v>22</v>
      </c>
      <c r="I47">
        <v>0.11799999999999999</v>
      </c>
      <c r="J47">
        <v>0.23599999999999999</v>
      </c>
      <c r="K47">
        <v>0.20399999999999999</v>
      </c>
      <c r="L47">
        <v>0.29699999999999999</v>
      </c>
      <c r="M47">
        <v>0.253</v>
      </c>
      <c r="N47">
        <v>0.35199999999999998</v>
      </c>
      <c r="O47">
        <v>0.45700000000000002</v>
      </c>
      <c r="P47">
        <v>0.34699999999999998</v>
      </c>
      <c r="Q47" t="s">
        <v>382</v>
      </c>
      <c r="R47">
        <v>121</v>
      </c>
      <c r="S47">
        <v>-4.0999999999999996</v>
      </c>
      <c r="T47">
        <v>88.7</v>
      </c>
      <c r="U47">
        <v>-14.3</v>
      </c>
      <c r="V47">
        <v>18.8</v>
      </c>
    </row>
    <row r="48" spans="1:22" x14ac:dyDescent="0.45">
      <c r="A48" t="s">
        <v>114</v>
      </c>
      <c r="B48" t="s">
        <v>63</v>
      </c>
      <c r="C48">
        <v>690</v>
      </c>
      <c r="D48">
        <v>2560</v>
      </c>
      <c r="E48">
        <v>115</v>
      </c>
      <c r="F48">
        <v>369</v>
      </c>
      <c r="G48">
        <v>306</v>
      </c>
      <c r="H48">
        <v>86</v>
      </c>
      <c r="I48">
        <v>6.8000000000000005E-2</v>
      </c>
      <c r="J48">
        <v>0.29499999999999998</v>
      </c>
      <c r="K48">
        <v>0.22600000000000001</v>
      </c>
      <c r="L48">
        <v>0.29899999999999999</v>
      </c>
      <c r="M48">
        <v>0.23799999999999999</v>
      </c>
      <c r="N48">
        <v>0.29799999999999999</v>
      </c>
      <c r="O48">
        <v>0.46400000000000002</v>
      </c>
      <c r="P48">
        <v>0.32300000000000001</v>
      </c>
      <c r="Q48" t="s">
        <v>382</v>
      </c>
      <c r="R48">
        <v>104</v>
      </c>
      <c r="S48">
        <v>28.4</v>
      </c>
      <c r="T48">
        <v>40.200000000000003</v>
      </c>
      <c r="U48">
        <v>59.5</v>
      </c>
      <c r="V48">
        <v>18.8</v>
      </c>
    </row>
    <row r="49" spans="1:22" x14ac:dyDescent="0.45">
      <c r="A49" t="s">
        <v>48</v>
      </c>
      <c r="B49" t="s">
        <v>49</v>
      </c>
      <c r="C49">
        <v>505</v>
      </c>
      <c r="D49">
        <v>2135</v>
      </c>
      <c r="E49">
        <v>134</v>
      </c>
      <c r="F49">
        <v>340</v>
      </c>
      <c r="G49">
        <v>393</v>
      </c>
      <c r="H49">
        <v>2</v>
      </c>
      <c r="I49">
        <v>0.121</v>
      </c>
      <c r="J49">
        <v>0.21099999999999999</v>
      </c>
      <c r="K49">
        <v>0.28799999999999998</v>
      </c>
      <c r="L49">
        <v>0.32100000000000001</v>
      </c>
      <c r="M49">
        <v>0.29499999999999998</v>
      </c>
      <c r="N49">
        <v>0.38900000000000001</v>
      </c>
      <c r="O49">
        <v>0.58299999999999996</v>
      </c>
      <c r="P49">
        <v>0.40699999999999997</v>
      </c>
      <c r="Q49" t="s">
        <v>382</v>
      </c>
      <c r="R49">
        <v>165</v>
      </c>
      <c r="S49">
        <v>-8.6999999999999993</v>
      </c>
      <c r="T49">
        <v>156.19999999999999</v>
      </c>
      <c r="U49">
        <v>-43.1</v>
      </c>
      <c r="V49">
        <v>18.7</v>
      </c>
    </row>
    <row r="50" spans="1:22" x14ac:dyDescent="0.45">
      <c r="A50" t="s">
        <v>469</v>
      </c>
      <c r="B50" t="s">
        <v>30</v>
      </c>
      <c r="C50">
        <v>1097</v>
      </c>
      <c r="D50">
        <v>4020</v>
      </c>
      <c r="E50">
        <v>136</v>
      </c>
      <c r="F50">
        <v>439</v>
      </c>
      <c r="G50">
        <v>512</v>
      </c>
      <c r="H50">
        <v>8</v>
      </c>
      <c r="I50">
        <v>5.2999999999999999E-2</v>
      </c>
      <c r="J50">
        <v>0.23300000000000001</v>
      </c>
      <c r="K50">
        <v>0.16700000000000001</v>
      </c>
      <c r="L50">
        <v>0.29199999999999998</v>
      </c>
      <c r="M50">
        <v>0.247</v>
      </c>
      <c r="N50">
        <v>0.29599999999999999</v>
      </c>
      <c r="O50">
        <v>0.41499999999999998</v>
      </c>
      <c r="P50">
        <v>0.30599999999999999</v>
      </c>
      <c r="Q50" t="s">
        <v>382</v>
      </c>
      <c r="R50">
        <v>90</v>
      </c>
      <c r="S50">
        <v>-9.4</v>
      </c>
      <c r="T50">
        <v>-59.6</v>
      </c>
      <c r="U50">
        <v>102.2</v>
      </c>
      <c r="V50">
        <v>18.3</v>
      </c>
    </row>
    <row r="51" spans="1:22" x14ac:dyDescent="0.45">
      <c r="A51" t="s">
        <v>218</v>
      </c>
      <c r="B51" t="s">
        <v>65</v>
      </c>
      <c r="C51">
        <v>692</v>
      </c>
      <c r="D51">
        <v>2765</v>
      </c>
      <c r="E51">
        <v>57</v>
      </c>
      <c r="F51">
        <v>343</v>
      </c>
      <c r="G51">
        <v>275</v>
      </c>
      <c r="H51">
        <v>30</v>
      </c>
      <c r="I51">
        <v>6.7000000000000004E-2</v>
      </c>
      <c r="J51">
        <v>0.114</v>
      </c>
      <c r="K51">
        <v>0.14000000000000001</v>
      </c>
      <c r="L51">
        <v>0.32</v>
      </c>
      <c r="M51">
        <v>0.29699999999999999</v>
      </c>
      <c r="N51">
        <v>0.36099999999999999</v>
      </c>
      <c r="O51">
        <v>0.437</v>
      </c>
      <c r="P51">
        <v>0.34599999999999997</v>
      </c>
      <c r="Q51" t="s">
        <v>382</v>
      </c>
      <c r="R51">
        <v>122</v>
      </c>
      <c r="S51">
        <v>-1.8</v>
      </c>
      <c r="T51">
        <v>74.900000000000006</v>
      </c>
      <c r="U51">
        <v>14.3</v>
      </c>
      <c r="V51">
        <v>18.100000000000001</v>
      </c>
    </row>
    <row r="52" spans="1:22" x14ac:dyDescent="0.45">
      <c r="A52" t="s">
        <v>126</v>
      </c>
      <c r="B52" t="s">
        <v>76</v>
      </c>
      <c r="C52">
        <v>438</v>
      </c>
      <c r="D52">
        <v>1915</v>
      </c>
      <c r="E52">
        <v>112</v>
      </c>
      <c r="F52">
        <v>317</v>
      </c>
      <c r="G52">
        <v>288</v>
      </c>
      <c r="H52">
        <v>84</v>
      </c>
      <c r="I52">
        <v>9.6000000000000002E-2</v>
      </c>
      <c r="J52">
        <v>0.252</v>
      </c>
      <c r="K52">
        <v>0.26100000000000001</v>
      </c>
      <c r="L52">
        <v>0.32400000000000001</v>
      </c>
      <c r="M52">
        <v>0.27900000000000003</v>
      </c>
      <c r="N52">
        <v>0.35199999999999998</v>
      </c>
      <c r="O52">
        <v>0.54</v>
      </c>
      <c r="P52">
        <v>0.375</v>
      </c>
      <c r="Q52" t="s">
        <v>382</v>
      </c>
      <c r="R52">
        <v>139</v>
      </c>
      <c r="S52">
        <v>12.8</v>
      </c>
      <c r="T52">
        <v>108.7</v>
      </c>
      <c r="U52">
        <v>8.9</v>
      </c>
      <c r="V52">
        <v>18.100000000000001</v>
      </c>
    </row>
    <row r="53" spans="1:22" x14ac:dyDescent="0.45">
      <c r="A53" t="s">
        <v>182</v>
      </c>
      <c r="B53" t="s">
        <v>28</v>
      </c>
      <c r="C53">
        <v>870</v>
      </c>
      <c r="D53">
        <v>3392</v>
      </c>
      <c r="E53">
        <v>184</v>
      </c>
      <c r="F53">
        <v>511</v>
      </c>
      <c r="G53">
        <v>503</v>
      </c>
      <c r="H53">
        <v>13</v>
      </c>
      <c r="I53">
        <v>0.14899999999999999</v>
      </c>
      <c r="J53">
        <v>0.248</v>
      </c>
      <c r="K53">
        <v>0.245</v>
      </c>
      <c r="L53">
        <v>0.252</v>
      </c>
      <c r="M53">
        <v>0.22800000000000001</v>
      </c>
      <c r="N53">
        <v>0.35</v>
      </c>
      <c r="O53">
        <v>0.47299999999999998</v>
      </c>
      <c r="P53">
        <v>0.35199999999999998</v>
      </c>
      <c r="Q53" t="s">
        <v>382</v>
      </c>
      <c r="R53">
        <v>124</v>
      </c>
      <c r="S53">
        <v>-2.4</v>
      </c>
      <c r="T53">
        <v>98.5</v>
      </c>
      <c r="U53">
        <v>-31.2</v>
      </c>
      <c r="V53">
        <v>18.100000000000001</v>
      </c>
    </row>
    <row r="54" spans="1:22" x14ac:dyDescent="0.45">
      <c r="A54" t="s">
        <v>69</v>
      </c>
      <c r="B54" t="s">
        <v>49</v>
      </c>
      <c r="C54">
        <v>578</v>
      </c>
      <c r="D54">
        <v>2327</v>
      </c>
      <c r="E54">
        <v>107</v>
      </c>
      <c r="F54">
        <v>323</v>
      </c>
      <c r="G54">
        <v>385</v>
      </c>
      <c r="H54">
        <v>87</v>
      </c>
      <c r="I54">
        <v>0.10100000000000001</v>
      </c>
      <c r="J54">
        <v>0.16</v>
      </c>
      <c r="K54">
        <v>0.23400000000000001</v>
      </c>
      <c r="L54">
        <v>0.28399999999999997</v>
      </c>
      <c r="M54">
        <v>0.27200000000000002</v>
      </c>
      <c r="N54">
        <v>0.34699999999999998</v>
      </c>
      <c r="O54">
        <v>0.50700000000000001</v>
      </c>
      <c r="P54">
        <v>0.36099999999999999</v>
      </c>
      <c r="Q54" t="s">
        <v>382</v>
      </c>
      <c r="R54">
        <v>134</v>
      </c>
      <c r="S54">
        <v>15.8</v>
      </c>
      <c r="T54">
        <v>108.8</v>
      </c>
      <c r="U54">
        <v>-9.6</v>
      </c>
      <c r="V54">
        <v>18</v>
      </c>
    </row>
    <row r="55" spans="1:22" x14ac:dyDescent="0.45">
      <c r="A55" t="s">
        <v>470</v>
      </c>
      <c r="B55" t="s">
        <v>28</v>
      </c>
      <c r="C55">
        <v>995</v>
      </c>
      <c r="D55">
        <v>3586</v>
      </c>
      <c r="E55">
        <v>104</v>
      </c>
      <c r="F55">
        <v>475</v>
      </c>
      <c r="G55">
        <v>411</v>
      </c>
      <c r="H55">
        <v>85</v>
      </c>
      <c r="I55">
        <v>9.6000000000000002E-2</v>
      </c>
      <c r="J55">
        <v>0.29199999999999998</v>
      </c>
      <c r="K55">
        <v>0.17599999999999999</v>
      </c>
      <c r="L55">
        <v>0.33900000000000002</v>
      </c>
      <c r="M55">
        <v>0.251</v>
      </c>
      <c r="N55">
        <v>0.33</v>
      </c>
      <c r="O55">
        <v>0.42699999999999999</v>
      </c>
      <c r="P55">
        <v>0.32600000000000001</v>
      </c>
      <c r="Q55" t="s">
        <v>382</v>
      </c>
      <c r="R55">
        <v>106</v>
      </c>
      <c r="S55">
        <v>20.5</v>
      </c>
      <c r="T55">
        <v>50.5</v>
      </c>
      <c r="U55">
        <v>6.1</v>
      </c>
      <c r="V55">
        <v>17.7</v>
      </c>
    </row>
    <row r="56" spans="1:22" x14ac:dyDescent="0.45">
      <c r="A56" t="s">
        <v>150</v>
      </c>
      <c r="B56" t="s">
        <v>24</v>
      </c>
      <c r="C56">
        <v>739</v>
      </c>
      <c r="D56">
        <v>3012</v>
      </c>
      <c r="E56">
        <v>121</v>
      </c>
      <c r="F56">
        <v>387</v>
      </c>
      <c r="G56">
        <v>371</v>
      </c>
      <c r="H56">
        <v>32</v>
      </c>
      <c r="I56">
        <v>9.4E-2</v>
      </c>
      <c r="J56">
        <v>0.27400000000000002</v>
      </c>
      <c r="K56">
        <v>0.192</v>
      </c>
      <c r="L56">
        <v>0.312</v>
      </c>
      <c r="M56">
        <v>0.249</v>
      </c>
      <c r="N56">
        <v>0.32200000000000001</v>
      </c>
      <c r="O56">
        <v>0.441</v>
      </c>
      <c r="P56">
        <v>0.32800000000000001</v>
      </c>
      <c r="Q56" t="s">
        <v>382</v>
      </c>
      <c r="R56">
        <v>108</v>
      </c>
      <c r="S56">
        <v>1.4</v>
      </c>
      <c r="T56">
        <v>31.3</v>
      </c>
      <c r="U56">
        <v>41.3</v>
      </c>
      <c r="V56">
        <v>17.600000000000001</v>
      </c>
    </row>
    <row r="57" spans="1:22" x14ac:dyDescent="0.45">
      <c r="A57" t="s">
        <v>83</v>
      </c>
      <c r="B57" t="s">
        <v>32</v>
      </c>
      <c r="C57">
        <v>629</v>
      </c>
      <c r="D57">
        <v>2666</v>
      </c>
      <c r="E57">
        <v>136</v>
      </c>
      <c r="F57">
        <v>377</v>
      </c>
      <c r="G57">
        <v>386</v>
      </c>
      <c r="H57">
        <v>5</v>
      </c>
      <c r="I57">
        <v>7.8E-2</v>
      </c>
      <c r="J57">
        <v>0.25800000000000001</v>
      </c>
      <c r="K57">
        <v>0.23300000000000001</v>
      </c>
      <c r="L57">
        <v>0.32600000000000001</v>
      </c>
      <c r="M57">
        <v>0.27400000000000002</v>
      </c>
      <c r="N57">
        <v>0.34</v>
      </c>
      <c r="O57">
        <v>0.50700000000000001</v>
      </c>
      <c r="P57">
        <v>0.35899999999999999</v>
      </c>
      <c r="Q57" t="s">
        <v>382</v>
      </c>
      <c r="R57">
        <v>125</v>
      </c>
      <c r="S57">
        <v>-1.3</v>
      </c>
      <c r="T57">
        <v>79.8</v>
      </c>
      <c r="U57">
        <v>-4.4000000000000004</v>
      </c>
      <c r="V57">
        <v>16.7</v>
      </c>
    </row>
    <row r="58" spans="1:22" x14ac:dyDescent="0.45">
      <c r="A58" t="s">
        <v>167</v>
      </c>
      <c r="B58" t="s">
        <v>28</v>
      </c>
      <c r="C58">
        <v>505</v>
      </c>
      <c r="D58">
        <v>2053</v>
      </c>
      <c r="E58">
        <v>92</v>
      </c>
      <c r="F58">
        <v>281</v>
      </c>
      <c r="G58">
        <v>323</v>
      </c>
      <c r="H58">
        <v>9</v>
      </c>
      <c r="I58">
        <v>0.108</v>
      </c>
      <c r="J58">
        <v>0.182</v>
      </c>
      <c r="K58">
        <v>0.217</v>
      </c>
      <c r="L58">
        <v>0.28199999999999997</v>
      </c>
      <c r="M58">
        <v>0.26500000000000001</v>
      </c>
      <c r="N58">
        <v>0.35799999999999998</v>
      </c>
      <c r="O58">
        <v>0.48199999999999998</v>
      </c>
      <c r="P58">
        <v>0.35799999999999998</v>
      </c>
      <c r="Q58" t="s">
        <v>382</v>
      </c>
      <c r="R58">
        <v>129</v>
      </c>
      <c r="S58">
        <v>-6.1</v>
      </c>
      <c r="T58">
        <v>66.599999999999994</v>
      </c>
      <c r="U58">
        <v>28</v>
      </c>
      <c r="V58">
        <v>16.600000000000001</v>
      </c>
    </row>
    <row r="59" spans="1:22" x14ac:dyDescent="0.45">
      <c r="A59" t="s">
        <v>111</v>
      </c>
      <c r="B59" t="s">
        <v>20</v>
      </c>
      <c r="C59">
        <v>1415</v>
      </c>
      <c r="D59">
        <v>5697</v>
      </c>
      <c r="E59">
        <v>252</v>
      </c>
      <c r="F59">
        <v>609</v>
      </c>
      <c r="G59">
        <v>834</v>
      </c>
      <c r="H59">
        <v>6</v>
      </c>
      <c r="I59">
        <v>3.5999999999999997E-2</v>
      </c>
      <c r="J59">
        <v>0.186</v>
      </c>
      <c r="K59">
        <v>0.193</v>
      </c>
      <c r="L59">
        <v>0.28899999999999998</v>
      </c>
      <c r="M59">
        <v>0.26800000000000002</v>
      </c>
      <c r="N59">
        <v>0.30199999999999999</v>
      </c>
      <c r="O59">
        <v>0.46100000000000002</v>
      </c>
      <c r="P59">
        <v>0.32500000000000001</v>
      </c>
      <c r="Q59" t="s">
        <v>382</v>
      </c>
      <c r="R59">
        <v>103</v>
      </c>
      <c r="S59">
        <v>-41</v>
      </c>
      <c r="T59">
        <v>-21.3</v>
      </c>
      <c r="U59">
        <v>-11</v>
      </c>
      <c r="V59">
        <v>16.3</v>
      </c>
    </row>
    <row r="60" spans="1:22" x14ac:dyDescent="0.45">
      <c r="A60" t="s">
        <v>165</v>
      </c>
      <c r="B60" t="s">
        <v>26</v>
      </c>
      <c r="C60">
        <v>548</v>
      </c>
      <c r="D60">
        <v>2415</v>
      </c>
      <c r="E60">
        <v>90</v>
      </c>
      <c r="F60">
        <v>340</v>
      </c>
      <c r="G60">
        <v>319</v>
      </c>
      <c r="H60">
        <v>54</v>
      </c>
      <c r="I60">
        <v>5.5E-2</v>
      </c>
      <c r="J60">
        <v>0.20599999999999999</v>
      </c>
      <c r="K60">
        <v>0.184</v>
      </c>
      <c r="L60">
        <v>0.34599999999999997</v>
      </c>
      <c r="M60">
        <v>0.29699999999999999</v>
      </c>
      <c r="N60">
        <v>0.33800000000000002</v>
      </c>
      <c r="O60">
        <v>0.48199999999999998</v>
      </c>
      <c r="P60">
        <v>0.35099999999999998</v>
      </c>
      <c r="Q60" t="s">
        <v>382</v>
      </c>
      <c r="R60">
        <v>125</v>
      </c>
      <c r="S60">
        <v>1.4</v>
      </c>
      <c r="T60">
        <v>74.5</v>
      </c>
      <c r="U60">
        <v>3.6</v>
      </c>
      <c r="V60">
        <v>16</v>
      </c>
    </row>
    <row r="61" spans="1:22" x14ac:dyDescent="0.45">
      <c r="A61" t="s">
        <v>152</v>
      </c>
      <c r="B61" t="s">
        <v>65</v>
      </c>
      <c r="C61">
        <v>705</v>
      </c>
      <c r="D61">
        <v>3005</v>
      </c>
      <c r="E61">
        <v>198</v>
      </c>
      <c r="F61">
        <v>418</v>
      </c>
      <c r="G61">
        <v>509</v>
      </c>
      <c r="H61">
        <v>14</v>
      </c>
      <c r="I61">
        <v>9.9000000000000005E-2</v>
      </c>
      <c r="J61">
        <v>0.223</v>
      </c>
      <c r="K61">
        <v>0.27600000000000002</v>
      </c>
      <c r="L61">
        <v>0.25800000000000001</v>
      </c>
      <c r="M61">
        <v>0.251</v>
      </c>
      <c r="N61">
        <v>0.34100000000000003</v>
      </c>
      <c r="O61">
        <v>0.52600000000000002</v>
      </c>
      <c r="P61">
        <v>0.36299999999999999</v>
      </c>
      <c r="Q61" t="s">
        <v>382</v>
      </c>
      <c r="R61">
        <v>133</v>
      </c>
      <c r="S61">
        <v>-6.6</v>
      </c>
      <c r="T61">
        <v>118.3</v>
      </c>
      <c r="U61">
        <v>-62.1</v>
      </c>
      <c r="V61">
        <v>15.6</v>
      </c>
    </row>
    <row r="62" spans="1:22" x14ac:dyDescent="0.45">
      <c r="A62" t="s">
        <v>209</v>
      </c>
      <c r="B62" t="s">
        <v>53</v>
      </c>
      <c r="C62">
        <v>854</v>
      </c>
      <c r="D62">
        <v>3620</v>
      </c>
      <c r="E62">
        <v>115</v>
      </c>
      <c r="F62">
        <v>451</v>
      </c>
      <c r="G62">
        <v>455</v>
      </c>
      <c r="H62">
        <v>51</v>
      </c>
      <c r="I62">
        <v>8.7999999999999995E-2</v>
      </c>
      <c r="J62">
        <v>0.185</v>
      </c>
      <c r="K62">
        <v>0.17499999999999999</v>
      </c>
      <c r="L62">
        <v>0.30099999999999999</v>
      </c>
      <c r="M62">
        <v>0.26700000000000002</v>
      </c>
      <c r="N62">
        <v>0.33400000000000002</v>
      </c>
      <c r="O62">
        <v>0.442</v>
      </c>
      <c r="P62">
        <v>0.33300000000000002</v>
      </c>
      <c r="Q62" t="s">
        <v>382</v>
      </c>
      <c r="R62">
        <v>111</v>
      </c>
      <c r="S62">
        <v>2.2000000000000002</v>
      </c>
      <c r="T62">
        <v>49.6</v>
      </c>
      <c r="U62">
        <v>-20.2</v>
      </c>
      <c r="V62">
        <v>15.5</v>
      </c>
    </row>
    <row r="63" spans="1:22" x14ac:dyDescent="0.45">
      <c r="A63" t="s">
        <v>205</v>
      </c>
      <c r="B63" t="s">
        <v>40</v>
      </c>
      <c r="C63">
        <v>660</v>
      </c>
      <c r="D63">
        <v>2756</v>
      </c>
      <c r="E63">
        <v>100</v>
      </c>
      <c r="F63">
        <v>366</v>
      </c>
      <c r="G63">
        <v>336</v>
      </c>
      <c r="H63">
        <v>30</v>
      </c>
      <c r="I63">
        <v>9.7000000000000003E-2</v>
      </c>
      <c r="J63">
        <v>0.216</v>
      </c>
      <c r="K63">
        <v>0.19600000000000001</v>
      </c>
      <c r="L63">
        <v>0.32700000000000001</v>
      </c>
      <c r="M63">
        <v>0.27600000000000002</v>
      </c>
      <c r="N63">
        <v>0.35399999999999998</v>
      </c>
      <c r="O63">
        <v>0.47299999999999998</v>
      </c>
      <c r="P63">
        <v>0.35399999999999998</v>
      </c>
      <c r="Q63" t="s">
        <v>382</v>
      </c>
      <c r="R63">
        <v>121</v>
      </c>
      <c r="S63">
        <v>-1.1000000000000001</v>
      </c>
      <c r="T63">
        <v>72.5</v>
      </c>
      <c r="U63">
        <v>-12.1</v>
      </c>
      <c r="V63">
        <v>15.5</v>
      </c>
    </row>
    <row r="64" spans="1:22" x14ac:dyDescent="0.45">
      <c r="A64" t="s">
        <v>472</v>
      </c>
      <c r="B64" t="s">
        <v>42</v>
      </c>
      <c r="C64">
        <v>1159</v>
      </c>
      <c r="D64">
        <v>3911</v>
      </c>
      <c r="E64">
        <v>188</v>
      </c>
      <c r="F64">
        <v>524</v>
      </c>
      <c r="G64">
        <v>490</v>
      </c>
      <c r="H64">
        <v>22</v>
      </c>
      <c r="I64">
        <v>0.11600000000000001</v>
      </c>
      <c r="J64">
        <v>0.23499999999999999</v>
      </c>
      <c r="K64">
        <v>0.22700000000000001</v>
      </c>
      <c r="L64">
        <v>0.26800000000000002</v>
      </c>
      <c r="M64">
        <v>0.23799999999999999</v>
      </c>
      <c r="N64">
        <v>0.33800000000000002</v>
      </c>
      <c r="O64">
        <v>0.46500000000000002</v>
      </c>
      <c r="P64">
        <v>0.34300000000000003</v>
      </c>
      <c r="Q64" t="s">
        <v>382</v>
      </c>
      <c r="R64">
        <v>118</v>
      </c>
      <c r="S64">
        <v>-2.6</v>
      </c>
      <c r="T64">
        <v>82.6</v>
      </c>
      <c r="U64">
        <v>-62.1</v>
      </c>
      <c r="V64">
        <v>15.2</v>
      </c>
    </row>
    <row r="65" spans="1:22" x14ac:dyDescent="0.45">
      <c r="A65" t="s">
        <v>103</v>
      </c>
      <c r="B65" t="s">
        <v>104</v>
      </c>
      <c r="C65">
        <v>945</v>
      </c>
      <c r="D65">
        <v>3627</v>
      </c>
      <c r="E65">
        <v>116</v>
      </c>
      <c r="F65">
        <v>477</v>
      </c>
      <c r="G65">
        <v>426</v>
      </c>
      <c r="H65">
        <v>44</v>
      </c>
      <c r="I65">
        <v>0.10100000000000001</v>
      </c>
      <c r="J65">
        <v>0.20499999999999999</v>
      </c>
      <c r="K65">
        <v>0.17299999999999999</v>
      </c>
      <c r="L65">
        <v>0.28999999999999998</v>
      </c>
      <c r="M65">
        <v>0.25</v>
      </c>
      <c r="N65">
        <v>0.35</v>
      </c>
      <c r="O65">
        <v>0.42199999999999999</v>
      </c>
      <c r="P65">
        <v>0.33800000000000002</v>
      </c>
      <c r="Q65" t="s">
        <v>382</v>
      </c>
      <c r="R65">
        <v>117</v>
      </c>
      <c r="S65">
        <v>3.2</v>
      </c>
      <c r="T65">
        <v>79.7</v>
      </c>
      <c r="U65">
        <v>-54.7</v>
      </c>
      <c r="V65">
        <v>15</v>
      </c>
    </row>
    <row r="66" spans="1:22" x14ac:dyDescent="0.45">
      <c r="A66" t="s">
        <v>471</v>
      </c>
      <c r="B66" t="s">
        <v>63</v>
      </c>
      <c r="C66">
        <v>847</v>
      </c>
      <c r="D66">
        <v>3028</v>
      </c>
      <c r="E66">
        <v>62</v>
      </c>
      <c r="F66">
        <v>320</v>
      </c>
      <c r="G66">
        <v>311</v>
      </c>
      <c r="H66">
        <v>29</v>
      </c>
      <c r="I66">
        <v>6.2E-2</v>
      </c>
      <c r="J66">
        <v>0.187</v>
      </c>
      <c r="K66">
        <v>0.12</v>
      </c>
      <c r="L66">
        <v>0.29799999999999999</v>
      </c>
      <c r="M66">
        <v>0.255</v>
      </c>
      <c r="N66">
        <v>0.30399999999999999</v>
      </c>
      <c r="O66">
        <v>0.376</v>
      </c>
      <c r="P66">
        <v>0.29499999999999998</v>
      </c>
      <c r="Q66" t="s">
        <v>382</v>
      </c>
      <c r="R66">
        <v>81</v>
      </c>
      <c r="S66">
        <v>-23.1</v>
      </c>
      <c r="T66">
        <v>-92.3</v>
      </c>
      <c r="U66">
        <v>135.30000000000001</v>
      </c>
      <c r="V66">
        <v>14.6</v>
      </c>
    </row>
    <row r="67" spans="1:22" x14ac:dyDescent="0.45">
      <c r="A67" t="s">
        <v>129</v>
      </c>
      <c r="B67" t="s">
        <v>22</v>
      </c>
      <c r="C67">
        <v>756</v>
      </c>
      <c r="D67">
        <v>3103</v>
      </c>
      <c r="E67">
        <v>123</v>
      </c>
      <c r="F67">
        <v>392</v>
      </c>
      <c r="G67">
        <v>380</v>
      </c>
      <c r="H67">
        <v>52</v>
      </c>
      <c r="I67">
        <v>0.09</v>
      </c>
      <c r="J67">
        <v>0.20399999999999999</v>
      </c>
      <c r="K67">
        <v>0.183</v>
      </c>
      <c r="L67">
        <v>0.3</v>
      </c>
      <c r="M67">
        <v>0.26500000000000001</v>
      </c>
      <c r="N67">
        <v>0.33400000000000002</v>
      </c>
      <c r="O67">
        <v>0.44800000000000001</v>
      </c>
      <c r="P67">
        <v>0.33500000000000002</v>
      </c>
      <c r="Q67" t="s">
        <v>382</v>
      </c>
      <c r="R67">
        <v>115</v>
      </c>
      <c r="S67">
        <v>-5.3</v>
      </c>
      <c r="T67">
        <v>50.6</v>
      </c>
      <c r="U67">
        <v>-12.2</v>
      </c>
      <c r="V67">
        <v>14.4</v>
      </c>
    </row>
    <row r="68" spans="1:22" x14ac:dyDescent="0.45">
      <c r="A68" t="s">
        <v>87</v>
      </c>
      <c r="B68" t="s">
        <v>30</v>
      </c>
      <c r="C68">
        <v>855</v>
      </c>
      <c r="D68">
        <v>3217</v>
      </c>
      <c r="E68">
        <v>126</v>
      </c>
      <c r="F68">
        <v>405</v>
      </c>
      <c r="G68">
        <v>404</v>
      </c>
      <c r="H68">
        <v>51</v>
      </c>
      <c r="I68">
        <v>0.12</v>
      </c>
      <c r="J68">
        <v>0.27200000000000002</v>
      </c>
      <c r="K68">
        <v>0.20200000000000001</v>
      </c>
      <c r="L68">
        <v>0.315</v>
      </c>
      <c r="M68">
        <v>0.249</v>
      </c>
      <c r="N68">
        <v>0.34399999999999997</v>
      </c>
      <c r="O68">
        <v>0.45100000000000001</v>
      </c>
      <c r="P68">
        <v>0.34200000000000003</v>
      </c>
      <c r="Q68" t="s">
        <v>382</v>
      </c>
      <c r="R68">
        <v>115</v>
      </c>
      <c r="S68">
        <v>0.8</v>
      </c>
      <c r="T68">
        <v>60.1</v>
      </c>
      <c r="U68">
        <v>-28</v>
      </c>
      <c r="V68">
        <v>14.3</v>
      </c>
    </row>
    <row r="69" spans="1:22" x14ac:dyDescent="0.45">
      <c r="A69" t="s">
        <v>473</v>
      </c>
      <c r="B69" t="s">
        <v>24</v>
      </c>
      <c r="C69">
        <v>752</v>
      </c>
      <c r="D69">
        <v>2966</v>
      </c>
      <c r="E69">
        <v>174</v>
      </c>
      <c r="F69">
        <v>375</v>
      </c>
      <c r="G69">
        <v>450</v>
      </c>
      <c r="H69">
        <v>6</v>
      </c>
      <c r="I69">
        <v>9.5000000000000001E-2</v>
      </c>
      <c r="J69">
        <v>0.26700000000000002</v>
      </c>
      <c r="K69">
        <v>0.24299999999999999</v>
      </c>
      <c r="L69">
        <v>0.247</v>
      </c>
      <c r="M69">
        <v>0.224</v>
      </c>
      <c r="N69">
        <v>0.308</v>
      </c>
      <c r="O69">
        <v>0.46700000000000003</v>
      </c>
      <c r="P69">
        <v>0.32900000000000001</v>
      </c>
      <c r="Q69" t="s">
        <v>382</v>
      </c>
      <c r="R69">
        <v>109</v>
      </c>
      <c r="S69">
        <v>-14.3</v>
      </c>
      <c r="T69">
        <v>18</v>
      </c>
      <c r="U69">
        <v>21.1</v>
      </c>
      <c r="V69">
        <v>13.9</v>
      </c>
    </row>
    <row r="70" spans="1:22" x14ac:dyDescent="0.45">
      <c r="A70" t="s">
        <v>187</v>
      </c>
      <c r="B70" t="s">
        <v>44</v>
      </c>
      <c r="C70">
        <v>910</v>
      </c>
      <c r="D70">
        <v>3235</v>
      </c>
      <c r="E70">
        <v>70</v>
      </c>
      <c r="F70">
        <v>348</v>
      </c>
      <c r="G70">
        <v>328</v>
      </c>
      <c r="H70">
        <v>41</v>
      </c>
      <c r="I70">
        <v>6.7000000000000004E-2</v>
      </c>
      <c r="J70">
        <v>0.19800000000000001</v>
      </c>
      <c r="K70">
        <v>0.14099999999999999</v>
      </c>
      <c r="L70">
        <v>0.27500000000000002</v>
      </c>
      <c r="M70">
        <v>0.23499999999999999</v>
      </c>
      <c r="N70">
        <v>0.28899999999999998</v>
      </c>
      <c r="O70">
        <v>0.376</v>
      </c>
      <c r="P70">
        <v>0.28599999999999998</v>
      </c>
      <c r="Q70" t="s">
        <v>382</v>
      </c>
      <c r="R70">
        <v>74</v>
      </c>
      <c r="S70">
        <v>12.5</v>
      </c>
      <c r="T70">
        <v>-92.4</v>
      </c>
      <c r="U70">
        <v>123.4</v>
      </c>
      <c r="V70">
        <v>13.6</v>
      </c>
    </row>
    <row r="71" spans="1:22" x14ac:dyDescent="0.45">
      <c r="A71" t="s">
        <v>86</v>
      </c>
      <c r="B71" t="s">
        <v>28</v>
      </c>
      <c r="C71">
        <v>835</v>
      </c>
      <c r="D71">
        <v>3309</v>
      </c>
      <c r="E71">
        <v>164</v>
      </c>
      <c r="F71">
        <v>436</v>
      </c>
      <c r="G71">
        <v>492</v>
      </c>
      <c r="H71">
        <v>43</v>
      </c>
      <c r="I71">
        <v>7.0999999999999994E-2</v>
      </c>
      <c r="J71">
        <v>0.29899999999999999</v>
      </c>
      <c r="K71">
        <v>0.224</v>
      </c>
      <c r="L71">
        <v>0.33</v>
      </c>
      <c r="M71">
        <v>0.26100000000000001</v>
      </c>
      <c r="N71">
        <v>0.317</v>
      </c>
      <c r="O71">
        <v>0.48499999999999999</v>
      </c>
      <c r="P71">
        <v>0.34100000000000003</v>
      </c>
      <c r="Q71" t="s">
        <v>382</v>
      </c>
      <c r="R71">
        <v>117</v>
      </c>
      <c r="S71">
        <v>-1.3</v>
      </c>
      <c r="T71">
        <v>66.2</v>
      </c>
      <c r="U71">
        <v>-43.9</v>
      </c>
      <c r="V71">
        <v>13.5</v>
      </c>
    </row>
    <row r="72" spans="1:22" x14ac:dyDescent="0.45">
      <c r="A72" t="s">
        <v>125</v>
      </c>
      <c r="B72" t="s">
        <v>81</v>
      </c>
      <c r="C72">
        <v>882</v>
      </c>
      <c r="D72">
        <v>3221</v>
      </c>
      <c r="E72">
        <v>201</v>
      </c>
      <c r="F72">
        <v>447</v>
      </c>
      <c r="G72">
        <v>431</v>
      </c>
      <c r="H72">
        <v>31</v>
      </c>
      <c r="I72">
        <v>0.14799999999999999</v>
      </c>
      <c r="J72">
        <v>0.38</v>
      </c>
      <c r="K72">
        <v>0.26800000000000002</v>
      </c>
      <c r="L72">
        <v>0.25600000000000001</v>
      </c>
      <c r="M72">
        <v>0.19600000000000001</v>
      </c>
      <c r="N72">
        <v>0.32200000000000001</v>
      </c>
      <c r="O72">
        <v>0.46400000000000002</v>
      </c>
      <c r="P72">
        <v>0.33600000000000002</v>
      </c>
      <c r="Q72" t="s">
        <v>382</v>
      </c>
      <c r="R72">
        <v>109</v>
      </c>
      <c r="S72">
        <v>4.9000000000000004</v>
      </c>
      <c r="T72">
        <v>40.1</v>
      </c>
      <c r="U72">
        <v>-15.6</v>
      </c>
      <c r="V72">
        <v>13.5</v>
      </c>
    </row>
    <row r="73" spans="1:22" x14ac:dyDescent="0.45">
      <c r="A73" t="s">
        <v>50</v>
      </c>
      <c r="B73" t="s">
        <v>51</v>
      </c>
      <c r="C73">
        <v>1001</v>
      </c>
      <c r="D73">
        <v>4066</v>
      </c>
      <c r="E73">
        <v>252</v>
      </c>
      <c r="F73">
        <v>595</v>
      </c>
      <c r="G73">
        <v>559</v>
      </c>
      <c r="H73">
        <v>23</v>
      </c>
      <c r="I73">
        <v>0.13900000000000001</v>
      </c>
      <c r="J73">
        <v>0.28599999999999998</v>
      </c>
      <c r="K73">
        <v>0.26400000000000001</v>
      </c>
      <c r="L73">
        <v>0.25800000000000001</v>
      </c>
      <c r="M73">
        <v>0.22600000000000001</v>
      </c>
      <c r="N73">
        <v>0.33900000000000002</v>
      </c>
      <c r="O73">
        <v>0.49</v>
      </c>
      <c r="P73">
        <v>0.35199999999999998</v>
      </c>
      <c r="Q73" t="s">
        <v>382</v>
      </c>
      <c r="R73">
        <v>120</v>
      </c>
      <c r="S73">
        <v>-9.1</v>
      </c>
      <c r="T73">
        <v>91.5</v>
      </c>
      <c r="U73">
        <v>-96.1</v>
      </c>
      <c r="V73">
        <v>13.4</v>
      </c>
    </row>
    <row r="74" spans="1:22" x14ac:dyDescent="0.45">
      <c r="A74" t="s">
        <v>211</v>
      </c>
      <c r="B74" t="s">
        <v>53</v>
      </c>
      <c r="C74">
        <v>689</v>
      </c>
      <c r="D74">
        <v>2875</v>
      </c>
      <c r="E74">
        <v>48</v>
      </c>
      <c r="F74">
        <v>353</v>
      </c>
      <c r="G74">
        <v>258</v>
      </c>
      <c r="H74">
        <v>22</v>
      </c>
      <c r="I74">
        <v>0.113</v>
      </c>
      <c r="J74">
        <v>0.18</v>
      </c>
      <c r="K74">
        <v>0.123</v>
      </c>
      <c r="L74">
        <v>0.29599999999999999</v>
      </c>
      <c r="M74">
        <v>0.25</v>
      </c>
      <c r="N74">
        <v>0.34200000000000003</v>
      </c>
      <c r="O74">
        <v>0.373</v>
      </c>
      <c r="P74">
        <v>0.317</v>
      </c>
      <c r="Q74" t="s">
        <v>382</v>
      </c>
      <c r="R74">
        <v>105</v>
      </c>
      <c r="S74">
        <v>-0.7</v>
      </c>
      <c r="T74">
        <v>16.7</v>
      </c>
      <c r="U74">
        <v>18.600000000000001</v>
      </c>
      <c r="V74">
        <v>13.3</v>
      </c>
    </row>
    <row r="75" spans="1:22" x14ac:dyDescent="0.45">
      <c r="A75" t="s">
        <v>178</v>
      </c>
      <c r="B75" t="s">
        <v>51</v>
      </c>
      <c r="C75">
        <v>1401</v>
      </c>
      <c r="D75">
        <v>5788</v>
      </c>
      <c r="E75">
        <v>210</v>
      </c>
      <c r="F75">
        <v>679</v>
      </c>
      <c r="G75">
        <v>769</v>
      </c>
      <c r="H75">
        <v>32</v>
      </c>
      <c r="I75">
        <v>6.3E-2</v>
      </c>
      <c r="J75">
        <v>0.23599999999999999</v>
      </c>
      <c r="K75">
        <v>0.19600000000000001</v>
      </c>
      <c r="L75">
        <v>0.33</v>
      </c>
      <c r="M75">
        <v>0.27400000000000002</v>
      </c>
      <c r="N75">
        <v>0.32300000000000001</v>
      </c>
      <c r="O75">
        <v>0.47099999999999997</v>
      </c>
      <c r="P75">
        <v>0.33800000000000002</v>
      </c>
      <c r="Q75" t="s">
        <v>382</v>
      </c>
      <c r="R75">
        <v>111</v>
      </c>
      <c r="S75">
        <v>-17.899999999999999</v>
      </c>
      <c r="T75">
        <v>61</v>
      </c>
      <c r="U75">
        <v>-126.2</v>
      </c>
      <c r="V75">
        <v>13.2</v>
      </c>
    </row>
    <row r="76" spans="1:22" x14ac:dyDescent="0.45">
      <c r="A76" t="s">
        <v>474</v>
      </c>
      <c r="B76" t="s">
        <v>44</v>
      </c>
      <c r="C76">
        <v>1162</v>
      </c>
      <c r="D76">
        <v>4065</v>
      </c>
      <c r="E76">
        <v>149</v>
      </c>
      <c r="F76">
        <v>460</v>
      </c>
      <c r="G76">
        <v>515</v>
      </c>
      <c r="H76">
        <v>5</v>
      </c>
      <c r="I76">
        <v>6.9000000000000006E-2</v>
      </c>
      <c r="J76">
        <v>0.13700000000000001</v>
      </c>
      <c r="K76">
        <v>0.17599999999999999</v>
      </c>
      <c r="L76">
        <v>0.27200000000000002</v>
      </c>
      <c r="M76">
        <v>0.26300000000000001</v>
      </c>
      <c r="N76">
        <v>0.31900000000000001</v>
      </c>
      <c r="O76">
        <v>0.439</v>
      </c>
      <c r="P76">
        <v>0.32500000000000001</v>
      </c>
      <c r="Q76" t="s">
        <v>382</v>
      </c>
      <c r="R76">
        <v>107</v>
      </c>
      <c r="S76">
        <v>-19.100000000000001</v>
      </c>
      <c r="T76">
        <v>18.5</v>
      </c>
      <c r="U76">
        <v>-22.3</v>
      </c>
      <c r="V76">
        <v>13.2</v>
      </c>
    </row>
    <row r="77" spans="1:22" x14ac:dyDescent="0.45">
      <c r="A77" t="s">
        <v>117</v>
      </c>
      <c r="B77" t="s">
        <v>72</v>
      </c>
      <c r="C77">
        <v>632</v>
      </c>
      <c r="D77">
        <v>2585</v>
      </c>
      <c r="E77">
        <v>62</v>
      </c>
      <c r="F77">
        <v>347</v>
      </c>
      <c r="G77">
        <v>286</v>
      </c>
      <c r="H77">
        <v>8</v>
      </c>
      <c r="I77">
        <v>0.11899999999999999</v>
      </c>
      <c r="J77">
        <v>0.15</v>
      </c>
      <c r="K77">
        <v>0.14399999999999999</v>
      </c>
      <c r="L77">
        <v>0.32300000000000001</v>
      </c>
      <c r="M77">
        <v>0.28699999999999998</v>
      </c>
      <c r="N77">
        <v>0.376</v>
      </c>
      <c r="O77">
        <v>0.432</v>
      </c>
      <c r="P77">
        <v>0.35299999999999998</v>
      </c>
      <c r="Q77" t="s">
        <v>382</v>
      </c>
      <c r="R77">
        <v>130</v>
      </c>
      <c r="S77">
        <v>-13.5</v>
      </c>
      <c r="T77">
        <v>78</v>
      </c>
      <c r="U77">
        <v>-35.6</v>
      </c>
      <c r="V77">
        <v>13</v>
      </c>
    </row>
    <row r="78" spans="1:22" x14ac:dyDescent="0.45">
      <c r="A78" t="s">
        <v>108</v>
      </c>
      <c r="B78" t="s">
        <v>42</v>
      </c>
      <c r="C78">
        <v>725</v>
      </c>
      <c r="D78">
        <v>2820</v>
      </c>
      <c r="E78">
        <v>124</v>
      </c>
      <c r="F78">
        <v>372</v>
      </c>
      <c r="G78">
        <v>372</v>
      </c>
      <c r="H78">
        <v>23</v>
      </c>
      <c r="I78">
        <v>9.9000000000000005E-2</v>
      </c>
      <c r="J78">
        <v>0.22500000000000001</v>
      </c>
      <c r="K78">
        <v>0.20899999999999999</v>
      </c>
      <c r="L78">
        <v>0.28499999999999998</v>
      </c>
      <c r="M78">
        <v>0.25</v>
      </c>
      <c r="N78">
        <v>0.33100000000000002</v>
      </c>
      <c r="O78">
        <v>0.45900000000000002</v>
      </c>
      <c r="P78">
        <v>0.33800000000000002</v>
      </c>
      <c r="Q78" t="s">
        <v>382</v>
      </c>
      <c r="R78">
        <v>112</v>
      </c>
      <c r="S78">
        <v>-0.6</v>
      </c>
      <c r="T78">
        <v>39.9</v>
      </c>
      <c r="U78">
        <v>-8.3000000000000007</v>
      </c>
      <c r="V78">
        <v>12.7</v>
      </c>
    </row>
    <row r="79" spans="1:22" x14ac:dyDescent="0.45">
      <c r="A79" t="s">
        <v>195</v>
      </c>
      <c r="B79" t="s">
        <v>97</v>
      </c>
      <c r="C79">
        <v>437</v>
      </c>
      <c r="D79">
        <v>1610</v>
      </c>
      <c r="E79">
        <v>40</v>
      </c>
      <c r="F79">
        <v>202</v>
      </c>
      <c r="G79">
        <v>173</v>
      </c>
      <c r="H79">
        <v>72</v>
      </c>
      <c r="I79">
        <v>5.5E-2</v>
      </c>
      <c r="J79">
        <v>0.19800000000000001</v>
      </c>
      <c r="K79">
        <v>0.14799999999999999</v>
      </c>
      <c r="L79">
        <v>0.314</v>
      </c>
      <c r="M79">
        <v>0.26600000000000001</v>
      </c>
      <c r="N79">
        <v>0.33400000000000002</v>
      </c>
      <c r="O79">
        <v>0.41399999999999998</v>
      </c>
      <c r="P79">
        <v>0.32600000000000001</v>
      </c>
      <c r="Q79" t="s">
        <v>382</v>
      </c>
      <c r="R79">
        <v>112</v>
      </c>
      <c r="S79">
        <v>11.7</v>
      </c>
      <c r="T79">
        <v>33.200000000000003</v>
      </c>
      <c r="U79">
        <v>38.799999999999997</v>
      </c>
      <c r="V79">
        <v>12.7</v>
      </c>
    </row>
    <row r="80" spans="1:22" x14ac:dyDescent="0.45">
      <c r="A80" t="s">
        <v>139</v>
      </c>
      <c r="B80" t="s">
        <v>18</v>
      </c>
      <c r="C80">
        <v>567</v>
      </c>
      <c r="D80">
        <v>2295</v>
      </c>
      <c r="E80">
        <v>73</v>
      </c>
      <c r="F80">
        <v>292</v>
      </c>
      <c r="G80">
        <v>239</v>
      </c>
      <c r="H80">
        <v>97</v>
      </c>
      <c r="I80">
        <v>7.9000000000000001E-2</v>
      </c>
      <c r="J80">
        <v>0.19900000000000001</v>
      </c>
      <c r="K80">
        <v>0.17499999999999999</v>
      </c>
      <c r="L80">
        <v>0.29499999999999998</v>
      </c>
      <c r="M80">
        <v>0.25700000000000001</v>
      </c>
      <c r="N80">
        <v>0.32300000000000001</v>
      </c>
      <c r="O80">
        <v>0.432</v>
      </c>
      <c r="P80">
        <v>0.32600000000000001</v>
      </c>
      <c r="Q80" t="s">
        <v>382</v>
      </c>
      <c r="R80">
        <v>109</v>
      </c>
      <c r="S80">
        <v>10.9</v>
      </c>
      <c r="T80">
        <v>33.9</v>
      </c>
      <c r="U80">
        <v>14.7</v>
      </c>
      <c r="V80">
        <v>12.6</v>
      </c>
    </row>
    <row r="81" spans="1:22" x14ac:dyDescent="0.45">
      <c r="A81" t="s">
        <v>475</v>
      </c>
      <c r="B81" t="s">
        <v>134</v>
      </c>
      <c r="C81">
        <v>1134</v>
      </c>
      <c r="D81">
        <v>3761</v>
      </c>
      <c r="E81">
        <v>111</v>
      </c>
      <c r="F81">
        <v>349</v>
      </c>
      <c r="G81">
        <v>361</v>
      </c>
      <c r="H81">
        <v>3</v>
      </c>
      <c r="I81">
        <v>7.6999999999999999E-2</v>
      </c>
      <c r="J81">
        <v>0.26900000000000002</v>
      </c>
      <c r="K81">
        <v>0.14099999999999999</v>
      </c>
      <c r="L81">
        <v>0.25700000000000001</v>
      </c>
      <c r="M81">
        <v>0.20499999999999999</v>
      </c>
      <c r="N81">
        <v>0.28100000000000003</v>
      </c>
      <c r="O81">
        <v>0.34499999999999997</v>
      </c>
      <c r="P81">
        <v>0.27500000000000002</v>
      </c>
      <c r="Q81" t="s">
        <v>382</v>
      </c>
      <c r="R81">
        <v>70</v>
      </c>
      <c r="S81">
        <v>-23.9</v>
      </c>
      <c r="T81">
        <v>-156.1</v>
      </c>
      <c r="U81">
        <v>154</v>
      </c>
      <c r="V81">
        <v>12.6</v>
      </c>
    </row>
    <row r="82" spans="1:22" x14ac:dyDescent="0.45">
      <c r="A82" t="s">
        <v>476</v>
      </c>
      <c r="B82" t="s">
        <v>42</v>
      </c>
      <c r="C82">
        <v>1154</v>
      </c>
      <c r="D82">
        <v>4300</v>
      </c>
      <c r="E82">
        <v>192</v>
      </c>
      <c r="F82">
        <v>540</v>
      </c>
      <c r="G82">
        <v>562</v>
      </c>
      <c r="H82">
        <v>27</v>
      </c>
      <c r="I82">
        <v>5.5E-2</v>
      </c>
      <c r="J82">
        <v>0.254</v>
      </c>
      <c r="K82">
        <v>0.215</v>
      </c>
      <c r="L82">
        <v>0.29399999999999998</v>
      </c>
      <c r="M82">
        <v>0.249</v>
      </c>
      <c r="N82">
        <v>0.29599999999999999</v>
      </c>
      <c r="O82">
        <v>0.46500000000000002</v>
      </c>
      <c r="P82">
        <v>0.32200000000000001</v>
      </c>
      <c r="Q82" t="s">
        <v>382</v>
      </c>
      <c r="R82">
        <v>99</v>
      </c>
      <c r="S82">
        <v>2.5</v>
      </c>
      <c r="T82">
        <v>-1</v>
      </c>
      <c r="U82">
        <v>-23.1</v>
      </c>
      <c r="V82">
        <v>12.3</v>
      </c>
    </row>
    <row r="83" spans="1:22" x14ac:dyDescent="0.45">
      <c r="A83" t="s">
        <v>480</v>
      </c>
      <c r="B83" t="s">
        <v>65</v>
      </c>
      <c r="C83">
        <v>653</v>
      </c>
      <c r="D83">
        <v>2176</v>
      </c>
      <c r="E83">
        <v>60</v>
      </c>
      <c r="F83">
        <v>282</v>
      </c>
      <c r="G83">
        <v>223</v>
      </c>
      <c r="H83">
        <v>81</v>
      </c>
      <c r="I83">
        <v>7.1999999999999995E-2</v>
      </c>
      <c r="J83">
        <v>0.24199999999999999</v>
      </c>
      <c r="K83">
        <v>0.151</v>
      </c>
      <c r="L83">
        <v>0.30199999999999999</v>
      </c>
      <c r="M83">
        <v>0.245</v>
      </c>
      <c r="N83">
        <v>0.311</v>
      </c>
      <c r="O83">
        <v>0.39500000000000002</v>
      </c>
      <c r="P83">
        <v>0.30499999999999999</v>
      </c>
      <c r="Q83" t="s">
        <v>382</v>
      </c>
      <c r="R83">
        <v>92</v>
      </c>
      <c r="S83">
        <v>15.6</v>
      </c>
      <c r="T83">
        <v>-4.8</v>
      </c>
      <c r="U83">
        <v>52.6</v>
      </c>
      <c r="V83">
        <v>12.2</v>
      </c>
    </row>
    <row r="84" spans="1:22" x14ac:dyDescent="0.45">
      <c r="A84" t="s">
        <v>479</v>
      </c>
      <c r="B84" t="s">
        <v>32</v>
      </c>
      <c r="C84">
        <v>933</v>
      </c>
      <c r="D84">
        <v>3429</v>
      </c>
      <c r="E84">
        <v>185</v>
      </c>
      <c r="F84">
        <v>431</v>
      </c>
      <c r="G84">
        <v>542</v>
      </c>
      <c r="H84">
        <v>22</v>
      </c>
      <c r="I84">
        <v>6.7000000000000004E-2</v>
      </c>
      <c r="J84">
        <v>0.28699999999999998</v>
      </c>
      <c r="K84">
        <v>0.23899999999999999</v>
      </c>
      <c r="L84">
        <v>0.27100000000000002</v>
      </c>
      <c r="M84">
        <v>0.23100000000000001</v>
      </c>
      <c r="N84">
        <v>0.29099999999999998</v>
      </c>
      <c r="O84">
        <v>0.47099999999999997</v>
      </c>
      <c r="P84">
        <v>0.32100000000000001</v>
      </c>
      <c r="Q84" t="s">
        <v>382</v>
      </c>
      <c r="R84">
        <v>98</v>
      </c>
      <c r="S84">
        <v>3</v>
      </c>
      <c r="T84">
        <v>-6.4</v>
      </c>
      <c r="U84">
        <v>15</v>
      </c>
      <c r="V84">
        <v>12.1</v>
      </c>
    </row>
    <row r="85" spans="1:22" x14ac:dyDescent="0.45">
      <c r="A85" t="s">
        <v>217</v>
      </c>
      <c r="B85" t="s">
        <v>30</v>
      </c>
      <c r="C85">
        <v>418</v>
      </c>
      <c r="D85">
        <v>1673</v>
      </c>
      <c r="E85">
        <v>22</v>
      </c>
      <c r="F85">
        <v>219</v>
      </c>
      <c r="G85">
        <v>175</v>
      </c>
      <c r="H85">
        <v>71</v>
      </c>
      <c r="I85">
        <v>7.0999999999999994E-2</v>
      </c>
      <c r="J85">
        <v>0.126</v>
      </c>
      <c r="K85">
        <v>0.105</v>
      </c>
      <c r="L85">
        <v>0.311</v>
      </c>
      <c r="M85">
        <v>0.28000000000000003</v>
      </c>
      <c r="N85">
        <v>0.34200000000000003</v>
      </c>
      <c r="O85">
        <v>0.38500000000000001</v>
      </c>
      <c r="P85">
        <v>0.31900000000000001</v>
      </c>
      <c r="Q85" t="s">
        <v>382</v>
      </c>
      <c r="R85">
        <v>101</v>
      </c>
      <c r="S85">
        <v>9.3000000000000007</v>
      </c>
      <c r="T85">
        <v>11.3</v>
      </c>
      <c r="U85">
        <v>47.2</v>
      </c>
      <c r="V85">
        <v>11.8</v>
      </c>
    </row>
    <row r="86" spans="1:22" x14ac:dyDescent="0.45">
      <c r="A86" t="s">
        <v>95</v>
      </c>
      <c r="B86" t="s">
        <v>53</v>
      </c>
      <c r="C86">
        <v>309</v>
      </c>
      <c r="D86">
        <v>1366</v>
      </c>
      <c r="E86">
        <v>60</v>
      </c>
      <c r="F86">
        <v>194</v>
      </c>
      <c r="G86">
        <v>186</v>
      </c>
      <c r="H86">
        <v>68</v>
      </c>
      <c r="I86">
        <v>6.7000000000000004E-2</v>
      </c>
      <c r="J86">
        <v>0.255</v>
      </c>
      <c r="K86">
        <v>0.20399999999999999</v>
      </c>
      <c r="L86">
        <v>0.34200000000000003</v>
      </c>
      <c r="M86">
        <v>0.27900000000000003</v>
      </c>
      <c r="N86">
        <v>0.33700000000000002</v>
      </c>
      <c r="O86">
        <v>0.48199999999999998</v>
      </c>
      <c r="P86">
        <v>0.35099999999999998</v>
      </c>
      <c r="Q86" t="s">
        <v>382</v>
      </c>
      <c r="R86">
        <v>132</v>
      </c>
      <c r="S86">
        <v>8.6999999999999993</v>
      </c>
      <c r="T86">
        <v>58.9</v>
      </c>
      <c r="U86">
        <v>11.7</v>
      </c>
      <c r="V86">
        <v>11.8</v>
      </c>
    </row>
    <row r="87" spans="1:22" x14ac:dyDescent="0.45">
      <c r="A87" t="s">
        <v>477</v>
      </c>
      <c r="B87" t="s">
        <v>81</v>
      </c>
      <c r="C87">
        <v>1045</v>
      </c>
      <c r="D87">
        <v>4080</v>
      </c>
      <c r="E87">
        <v>160</v>
      </c>
      <c r="F87">
        <v>536</v>
      </c>
      <c r="G87">
        <v>551</v>
      </c>
      <c r="H87">
        <v>56</v>
      </c>
      <c r="I87">
        <v>5.1999999999999998E-2</v>
      </c>
      <c r="J87">
        <v>0.19700000000000001</v>
      </c>
      <c r="K87">
        <v>0.191</v>
      </c>
      <c r="L87">
        <v>0.29699999999999999</v>
      </c>
      <c r="M87">
        <v>0.26600000000000001</v>
      </c>
      <c r="N87">
        <v>0.30299999999999999</v>
      </c>
      <c r="O87">
        <v>0.45700000000000002</v>
      </c>
      <c r="P87">
        <v>0.32100000000000001</v>
      </c>
      <c r="Q87" t="s">
        <v>382</v>
      </c>
      <c r="R87">
        <v>100</v>
      </c>
      <c r="S87">
        <v>6.4</v>
      </c>
      <c r="T87">
        <v>9.6999999999999993</v>
      </c>
      <c r="U87">
        <v>-34.4</v>
      </c>
      <c r="V87">
        <v>11.8</v>
      </c>
    </row>
    <row r="88" spans="1:22" x14ac:dyDescent="0.45">
      <c r="A88" t="s">
        <v>25</v>
      </c>
      <c r="B88" t="s">
        <v>26</v>
      </c>
      <c r="C88">
        <v>682</v>
      </c>
      <c r="D88">
        <v>2942</v>
      </c>
      <c r="E88">
        <v>133</v>
      </c>
      <c r="F88">
        <v>386</v>
      </c>
      <c r="G88">
        <v>413</v>
      </c>
      <c r="H88">
        <v>18</v>
      </c>
      <c r="I88">
        <v>9.9000000000000005E-2</v>
      </c>
      <c r="J88">
        <v>0.161</v>
      </c>
      <c r="K88">
        <v>0.20899999999999999</v>
      </c>
      <c r="L88">
        <v>0.29299999999999998</v>
      </c>
      <c r="M88">
        <v>0.27700000000000002</v>
      </c>
      <c r="N88">
        <v>0.35399999999999998</v>
      </c>
      <c r="O88">
        <v>0.48599999999999999</v>
      </c>
      <c r="P88">
        <v>0.35899999999999999</v>
      </c>
      <c r="Q88" t="s">
        <v>382</v>
      </c>
      <c r="R88">
        <v>130</v>
      </c>
      <c r="S88">
        <v>-10.4</v>
      </c>
      <c r="T88">
        <v>94.7</v>
      </c>
      <c r="U88">
        <v>-77</v>
      </c>
      <c r="V88">
        <v>11.7</v>
      </c>
    </row>
    <row r="89" spans="1:22" x14ac:dyDescent="0.45">
      <c r="A89" t="s">
        <v>201</v>
      </c>
      <c r="B89" t="s">
        <v>53</v>
      </c>
      <c r="C89">
        <v>645</v>
      </c>
      <c r="D89">
        <v>2748</v>
      </c>
      <c r="E89">
        <v>121</v>
      </c>
      <c r="F89">
        <v>381</v>
      </c>
      <c r="G89">
        <v>364</v>
      </c>
      <c r="H89">
        <v>19</v>
      </c>
      <c r="I89">
        <v>8.6999999999999994E-2</v>
      </c>
      <c r="J89">
        <v>0.24399999999999999</v>
      </c>
      <c r="K89">
        <v>0.20799999999999999</v>
      </c>
      <c r="L89">
        <v>0.30299999999999999</v>
      </c>
      <c r="M89">
        <v>0.25700000000000001</v>
      </c>
      <c r="N89">
        <v>0.33</v>
      </c>
      <c r="O89">
        <v>0.46500000000000002</v>
      </c>
      <c r="P89">
        <v>0.33900000000000002</v>
      </c>
      <c r="Q89" t="s">
        <v>382</v>
      </c>
      <c r="R89">
        <v>118</v>
      </c>
      <c r="S89">
        <v>-3.8</v>
      </c>
      <c r="T89">
        <v>56.2</v>
      </c>
      <c r="U89">
        <v>-33.5</v>
      </c>
      <c r="V89">
        <v>11.7</v>
      </c>
    </row>
    <row r="90" spans="1:22" x14ac:dyDescent="0.45">
      <c r="A90" t="s">
        <v>478</v>
      </c>
      <c r="B90" t="s">
        <v>55</v>
      </c>
      <c r="C90">
        <v>978</v>
      </c>
      <c r="D90">
        <v>3642</v>
      </c>
      <c r="E90">
        <v>109</v>
      </c>
      <c r="F90">
        <v>468</v>
      </c>
      <c r="G90">
        <v>391</v>
      </c>
      <c r="H90">
        <v>71</v>
      </c>
      <c r="I90">
        <v>0.126</v>
      </c>
      <c r="J90">
        <v>0.216</v>
      </c>
      <c r="K90">
        <v>0.153</v>
      </c>
      <c r="L90">
        <v>0.27200000000000002</v>
      </c>
      <c r="M90">
        <v>0.23100000000000001</v>
      </c>
      <c r="N90">
        <v>0.33</v>
      </c>
      <c r="O90">
        <v>0.38400000000000001</v>
      </c>
      <c r="P90">
        <v>0.315</v>
      </c>
      <c r="Q90" t="s">
        <v>382</v>
      </c>
      <c r="R90">
        <v>98</v>
      </c>
      <c r="S90">
        <v>10.6</v>
      </c>
      <c r="T90">
        <v>5.6</v>
      </c>
      <c r="U90">
        <v>-11.1</v>
      </c>
      <c r="V90">
        <v>11.7</v>
      </c>
    </row>
    <row r="91" spans="1:22" x14ac:dyDescent="0.45">
      <c r="A91" t="s">
        <v>179</v>
      </c>
      <c r="B91" t="s">
        <v>58</v>
      </c>
      <c r="C91">
        <v>763</v>
      </c>
      <c r="D91">
        <v>3108</v>
      </c>
      <c r="E91">
        <v>90</v>
      </c>
      <c r="F91">
        <v>368</v>
      </c>
      <c r="G91">
        <v>326</v>
      </c>
      <c r="H91">
        <v>15</v>
      </c>
      <c r="I91">
        <v>9.5000000000000001E-2</v>
      </c>
      <c r="J91">
        <v>0.23699999999999999</v>
      </c>
      <c r="K91">
        <v>0.17199999999999999</v>
      </c>
      <c r="L91">
        <v>0.29599999999999999</v>
      </c>
      <c r="M91">
        <v>0.24199999999999999</v>
      </c>
      <c r="N91">
        <v>0.32400000000000001</v>
      </c>
      <c r="O91">
        <v>0.41399999999999998</v>
      </c>
      <c r="P91">
        <v>0.32100000000000001</v>
      </c>
      <c r="Q91" t="s">
        <v>382</v>
      </c>
      <c r="R91">
        <v>101</v>
      </c>
      <c r="S91">
        <v>-0.5</v>
      </c>
      <c r="T91">
        <v>5.8</v>
      </c>
      <c r="U91">
        <v>2.2000000000000002</v>
      </c>
      <c r="V91">
        <v>11.6</v>
      </c>
    </row>
    <row r="92" spans="1:22" x14ac:dyDescent="0.45">
      <c r="A92" t="s">
        <v>151</v>
      </c>
      <c r="B92" t="s">
        <v>24</v>
      </c>
      <c r="C92">
        <v>686</v>
      </c>
      <c r="D92">
        <v>2956</v>
      </c>
      <c r="E92">
        <v>152</v>
      </c>
      <c r="F92">
        <v>401</v>
      </c>
      <c r="G92">
        <v>417</v>
      </c>
      <c r="H92">
        <v>15</v>
      </c>
      <c r="I92">
        <v>0.13400000000000001</v>
      </c>
      <c r="J92">
        <v>0.23899999999999999</v>
      </c>
      <c r="K92">
        <v>0.249</v>
      </c>
      <c r="L92">
        <v>0.27200000000000002</v>
      </c>
      <c r="M92">
        <v>0.24199999999999999</v>
      </c>
      <c r="N92">
        <v>0.35199999999999998</v>
      </c>
      <c r="O92">
        <v>0.49099999999999999</v>
      </c>
      <c r="P92">
        <v>0.36</v>
      </c>
      <c r="Q92" t="s">
        <v>382</v>
      </c>
      <c r="R92">
        <v>125</v>
      </c>
      <c r="S92">
        <v>-8.1999999999999993</v>
      </c>
      <c r="T92">
        <v>84.1</v>
      </c>
      <c r="U92">
        <v>-68.599999999999994</v>
      </c>
      <c r="V92">
        <v>11.2</v>
      </c>
    </row>
    <row r="93" spans="1:22" x14ac:dyDescent="0.45">
      <c r="A93" t="s">
        <v>481</v>
      </c>
      <c r="B93" t="s">
        <v>20</v>
      </c>
      <c r="C93">
        <v>980</v>
      </c>
      <c r="D93">
        <v>3555</v>
      </c>
      <c r="E93">
        <v>56</v>
      </c>
      <c r="F93">
        <v>437</v>
      </c>
      <c r="G93">
        <v>321</v>
      </c>
      <c r="H93">
        <v>53</v>
      </c>
      <c r="I93">
        <v>7.5999999999999998E-2</v>
      </c>
      <c r="J93">
        <v>0.13</v>
      </c>
      <c r="K93">
        <v>0.122</v>
      </c>
      <c r="L93">
        <v>0.29599999999999999</v>
      </c>
      <c r="M93">
        <v>0.26700000000000002</v>
      </c>
      <c r="N93">
        <v>0.33100000000000002</v>
      </c>
      <c r="O93">
        <v>0.38900000000000001</v>
      </c>
      <c r="P93">
        <v>0.314</v>
      </c>
      <c r="Q93" t="s">
        <v>382</v>
      </c>
      <c r="R93">
        <v>97</v>
      </c>
      <c r="S93">
        <v>4.5</v>
      </c>
      <c r="T93">
        <v>-6.5</v>
      </c>
      <c r="U93">
        <v>-1.3</v>
      </c>
      <c r="V93">
        <v>11.1</v>
      </c>
    </row>
    <row r="94" spans="1:22" x14ac:dyDescent="0.45">
      <c r="A94" t="s">
        <v>45</v>
      </c>
      <c r="B94" t="s">
        <v>46</v>
      </c>
      <c r="C94">
        <v>500</v>
      </c>
      <c r="D94">
        <v>2030</v>
      </c>
      <c r="E94">
        <v>103</v>
      </c>
      <c r="F94">
        <v>292</v>
      </c>
      <c r="G94">
        <v>321</v>
      </c>
      <c r="H94">
        <v>54</v>
      </c>
      <c r="I94">
        <v>7.0999999999999994E-2</v>
      </c>
      <c r="J94">
        <v>0.28799999999999998</v>
      </c>
      <c r="K94">
        <v>0.22700000000000001</v>
      </c>
      <c r="L94">
        <v>0.30099999999999999</v>
      </c>
      <c r="M94">
        <v>0.248</v>
      </c>
      <c r="N94">
        <v>0.30499999999999999</v>
      </c>
      <c r="O94">
        <v>0.47499999999999998</v>
      </c>
      <c r="P94">
        <v>0.33300000000000002</v>
      </c>
      <c r="Q94" t="s">
        <v>382</v>
      </c>
      <c r="R94">
        <v>112</v>
      </c>
      <c r="S94">
        <v>6.2</v>
      </c>
      <c r="T94">
        <v>33.1</v>
      </c>
      <c r="U94">
        <v>7.2</v>
      </c>
      <c r="V94">
        <v>10.9</v>
      </c>
    </row>
    <row r="95" spans="1:22" x14ac:dyDescent="0.45">
      <c r="A95" t="s">
        <v>101</v>
      </c>
      <c r="B95" t="s">
        <v>18</v>
      </c>
      <c r="C95">
        <v>287</v>
      </c>
      <c r="D95">
        <v>1249</v>
      </c>
      <c r="E95">
        <v>35</v>
      </c>
      <c r="F95">
        <v>168</v>
      </c>
      <c r="G95">
        <v>134</v>
      </c>
      <c r="H95">
        <v>5</v>
      </c>
      <c r="I95">
        <v>0.13100000000000001</v>
      </c>
      <c r="J95">
        <v>0.16</v>
      </c>
      <c r="K95">
        <v>0.16500000000000001</v>
      </c>
      <c r="L95">
        <v>0.30099999999999999</v>
      </c>
      <c r="M95">
        <v>0.27</v>
      </c>
      <c r="N95">
        <v>0.36699999999999999</v>
      </c>
      <c r="O95">
        <v>0.436</v>
      </c>
      <c r="P95">
        <v>0.35099999999999998</v>
      </c>
      <c r="Q95" t="s">
        <v>382</v>
      </c>
      <c r="R95">
        <v>130</v>
      </c>
      <c r="S95">
        <v>-0.8</v>
      </c>
      <c r="T95">
        <v>42.2</v>
      </c>
      <c r="U95">
        <v>23.4</v>
      </c>
      <c r="V95">
        <v>10.9</v>
      </c>
    </row>
    <row r="96" spans="1:22" x14ac:dyDescent="0.45">
      <c r="A96" t="s">
        <v>112</v>
      </c>
      <c r="B96" t="s">
        <v>76</v>
      </c>
      <c r="C96">
        <v>513</v>
      </c>
      <c r="D96">
        <v>2138</v>
      </c>
      <c r="E96">
        <v>55</v>
      </c>
      <c r="F96">
        <v>274</v>
      </c>
      <c r="G96">
        <v>241</v>
      </c>
      <c r="H96">
        <v>16</v>
      </c>
      <c r="I96">
        <v>9.2999999999999999E-2</v>
      </c>
      <c r="J96">
        <v>0.17</v>
      </c>
      <c r="K96">
        <v>0.16900000000000001</v>
      </c>
      <c r="L96">
        <v>0.28100000000000003</v>
      </c>
      <c r="M96">
        <v>0.25</v>
      </c>
      <c r="N96">
        <v>0.33200000000000002</v>
      </c>
      <c r="O96">
        <v>0.41899999999999998</v>
      </c>
      <c r="P96">
        <v>0.32600000000000001</v>
      </c>
      <c r="Q96" t="s">
        <v>382</v>
      </c>
      <c r="R96">
        <v>110</v>
      </c>
      <c r="S96">
        <v>5</v>
      </c>
      <c r="T96">
        <v>31.4</v>
      </c>
      <c r="U96">
        <v>2.1</v>
      </c>
      <c r="V96">
        <v>10.8</v>
      </c>
    </row>
    <row r="97" spans="1:22" x14ac:dyDescent="0.45">
      <c r="A97" t="s">
        <v>482</v>
      </c>
      <c r="B97" t="s">
        <v>134</v>
      </c>
      <c r="C97">
        <v>1127</v>
      </c>
      <c r="D97">
        <v>4076</v>
      </c>
      <c r="E97">
        <v>106</v>
      </c>
      <c r="F97">
        <v>489</v>
      </c>
      <c r="G97">
        <v>425</v>
      </c>
      <c r="H97">
        <v>98</v>
      </c>
      <c r="I97">
        <v>0.04</v>
      </c>
      <c r="J97">
        <v>0.17100000000000001</v>
      </c>
      <c r="K97">
        <v>0.151</v>
      </c>
      <c r="L97">
        <v>0.28699999999999998</v>
      </c>
      <c r="M97">
        <v>0.25700000000000001</v>
      </c>
      <c r="N97">
        <v>0.29399999999999998</v>
      </c>
      <c r="O97">
        <v>0.40799999999999997</v>
      </c>
      <c r="P97">
        <v>0.30099999999999999</v>
      </c>
      <c r="Q97" t="s">
        <v>382</v>
      </c>
      <c r="R97">
        <v>86</v>
      </c>
      <c r="S97">
        <v>20.100000000000001</v>
      </c>
      <c r="T97">
        <v>-47.8</v>
      </c>
      <c r="U97">
        <v>17.100000000000001</v>
      </c>
      <c r="V97">
        <v>10.7</v>
      </c>
    </row>
    <row r="98" spans="1:22" x14ac:dyDescent="0.45">
      <c r="A98" t="s">
        <v>483</v>
      </c>
      <c r="B98" t="s">
        <v>40</v>
      </c>
      <c r="C98">
        <v>985</v>
      </c>
      <c r="D98">
        <v>3235</v>
      </c>
      <c r="E98">
        <v>95</v>
      </c>
      <c r="F98">
        <v>367</v>
      </c>
      <c r="G98">
        <v>338</v>
      </c>
      <c r="H98">
        <v>109</v>
      </c>
      <c r="I98">
        <v>6.8000000000000005E-2</v>
      </c>
      <c r="J98">
        <v>0.3</v>
      </c>
      <c r="K98">
        <v>0.14799999999999999</v>
      </c>
      <c r="L98">
        <v>0.32100000000000001</v>
      </c>
      <c r="M98">
        <v>0.24</v>
      </c>
      <c r="N98">
        <v>0.29399999999999998</v>
      </c>
      <c r="O98">
        <v>0.38800000000000001</v>
      </c>
      <c r="P98">
        <v>0.29499999999999998</v>
      </c>
      <c r="Q98" t="s">
        <v>382</v>
      </c>
      <c r="R98">
        <v>82</v>
      </c>
      <c r="S98">
        <v>12.8</v>
      </c>
      <c r="T98">
        <v>-57.9</v>
      </c>
      <c r="U98">
        <v>57.8</v>
      </c>
      <c r="V98">
        <v>10.6</v>
      </c>
    </row>
    <row r="99" spans="1:22" x14ac:dyDescent="0.45">
      <c r="A99" t="s">
        <v>71</v>
      </c>
      <c r="B99" t="s">
        <v>72</v>
      </c>
      <c r="C99">
        <v>509</v>
      </c>
      <c r="D99">
        <v>2093</v>
      </c>
      <c r="E99">
        <v>73</v>
      </c>
      <c r="F99">
        <v>290</v>
      </c>
      <c r="G99">
        <v>260</v>
      </c>
      <c r="H99">
        <v>84</v>
      </c>
      <c r="I99">
        <v>9.5000000000000001E-2</v>
      </c>
      <c r="J99">
        <v>0.255</v>
      </c>
      <c r="K99">
        <v>0.182</v>
      </c>
      <c r="L99">
        <v>0.32500000000000001</v>
      </c>
      <c r="M99">
        <v>0.26</v>
      </c>
      <c r="N99">
        <v>0.34499999999999997</v>
      </c>
      <c r="O99">
        <v>0.441</v>
      </c>
      <c r="P99">
        <v>0.34200000000000003</v>
      </c>
      <c r="Q99" t="s">
        <v>382</v>
      </c>
      <c r="R99">
        <v>124</v>
      </c>
      <c r="S99">
        <v>0.9</v>
      </c>
      <c r="T99">
        <v>61.7</v>
      </c>
      <c r="U99">
        <v>-26</v>
      </c>
      <c r="V99">
        <v>10.6</v>
      </c>
    </row>
    <row r="100" spans="1:22" x14ac:dyDescent="0.45">
      <c r="A100" t="s">
        <v>170</v>
      </c>
      <c r="B100" t="s">
        <v>40</v>
      </c>
      <c r="C100">
        <v>400</v>
      </c>
      <c r="D100">
        <v>1667</v>
      </c>
      <c r="E100">
        <v>33</v>
      </c>
      <c r="F100">
        <v>196</v>
      </c>
      <c r="G100">
        <v>159</v>
      </c>
      <c r="H100">
        <v>40</v>
      </c>
      <c r="I100">
        <v>7.6999999999999999E-2</v>
      </c>
      <c r="J100">
        <v>0.20799999999999999</v>
      </c>
      <c r="K100">
        <v>0.14099999999999999</v>
      </c>
      <c r="L100">
        <v>0.32200000000000001</v>
      </c>
      <c r="M100">
        <v>0.26500000000000001</v>
      </c>
      <c r="N100">
        <v>0.32400000000000001</v>
      </c>
      <c r="O100">
        <v>0.40600000000000003</v>
      </c>
      <c r="P100">
        <v>0.318</v>
      </c>
      <c r="Q100" t="s">
        <v>382</v>
      </c>
      <c r="R100">
        <v>98</v>
      </c>
      <c r="S100">
        <v>5.2</v>
      </c>
      <c r="T100">
        <v>2.8</v>
      </c>
      <c r="U100">
        <v>43.8</v>
      </c>
      <c r="V100">
        <v>10.5</v>
      </c>
    </row>
    <row r="101" spans="1:22" x14ac:dyDescent="0.45">
      <c r="A101" t="s">
        <v>484</v>
      </c>
      <c r="B101" t="s">
        <v>28</v>
      </c>
      <c r="C101">
        <v>1094</v>
      </c>
      <c r="D101">
        <v>3535</v>
      </c>
      <c r="E101">
        <v>46</v>
      </c>
      <c r="F101">
        <v>362</v>
      </c>
      <c r="G101">
        <v>304</v>
      </c>
      <c r="H101">
        <v>54</v>
      </c>
      <c r="I101">
        <v>6.3E-2</v>
      </c>
      <c r="J101">
        <v>0.124</v>
      </c>
      <c r="K101">
        <v>9.8000000000000004E-2</v>
      </c>
      <c r="L101">
        <v>0.28399999999999997</v>
      </c>
      <c r="M101">
        <v>0.25700000000000001</v>
      </c>
      <c r="N101">
        <v>0.311</v>
      </c>
      <c r="O101">
        <v>0.35499999999999998</v>
      </c>
      <c r="P101">
        <v>0.29099999999999998</v>
      </c>
      <c r="Q101" t="s">
        <v>382</v>
      </c>
      <c r="R101">
        <v>82</v>
      </c>
      <c r="S101">
        <v>-1.6</v>
      </c>
      <c r="T101">
        <v>-76.3</v>
      </c>
      <c r="U101">
        <v>65</v>
      </c>
      <c r="V101">
        <v>10.4</v>
      </c>
    </row>
    <row r="102" spans="1:22" x14ac:dyDescent="0.45">
      <c r="A102" t="s">
        <v>485</v>
      </c>
      <c r="B102" t="s">
        <v>97</v>
      </c>
      <c r="C102">
        <v>527</v>
      </c>
      <c r="D102">
        <v>2100</v>
      </c>
      <c r="E102">
        <v>71</v>
      </c>
      <c r="F102">
        <v>276</v>
      </c>
      <c r="G102">
        <v>221</v>
      </c>
      <c r="H102">
        <v>60</v>
      </c>
      <c r="I102">
        <v>7.4999999999999997E-2</v>
      </c>
      <c r="J102">
        <v>0.26900000000000002</v>
      </c>
      <c r="K102">
        <v>0.18099999999999999</v>
      </c>
      <c r="L102">
        <v>0.308</v>
      </c>
      <c r="M102">
        <v>0.24399999999999999</v>
      </c>
      <c r="N102">
        <v>0.32100000000000001</v>
      </c>
      <c r="O102">
        <v>0.42499999999999999</v>
      </c>
      <c r="P102">
        <v>0.32300000000000001</v>
      </c>
      <c r="Q102" t="s">
        <v>382</v>
      </c>
      <c r="R102">
        <v>109</v>
      </c>
      <c r="S102">
        <v>6.3</v>
      </c>
      <c r="T102">
        <v>29</v>
      </c>
      <c r="U102">
        <v>1.2</v>
      </c>
      <c r="V102">
        <v>10.199999999999999</v>
      </c>
    </row>
    <row r="103" spans="1:22" x14ac:dyDescent="0.45">
      <c r="A103" t="s">
        <v>185</v>
      </c>
      <c r="B103" t="s">
        <v>134</v>
      </c>
      <c r="C103">
        <v>915</v>
      </c>
      <c r="D103">
        <v>3864</v>
      </c>
      <c r="E103">
        <v>78</v>
      </c>
      <c r="F103">
        <v>472</v>
      </c>
      <c r="G103">
        <v>431</v>
      </c>
      <c r="H103">
        <v>82</v>
      </c>
      <c r="I103">
        <v>9.4E-2</v>
      </c>
      <c r="J103">
        <v>0.17499999999999999</v>
      </c>
      <c r="K103">
        <v>0.13900000000000001</v>
      </c>
      <c r="L103">
        <v>0.317</v>
      </c>
      <c r="M103">
        <v>0.27300000000000002</v>
      </c>
      <c r="N103">
        <v>0.34399999999999997</v>
      </c>
      <c r="O103">
        <v>0.41299999999999998</v>
      </c>
      <c r="P103">
        <v>0.32800000000000001</v>
      </c>
      <c r="Q103" t="s">
        <v>382</v>
      </c>
      <c r="R103">
        <v>104</v>
      </c>
      <c r="S103">
        <v>2.9</v>
      </c>
      <c r="T103">
        <v>19.3</v>
      </c>
      <c r="U103">
        <v>-50.7</v>
      </c>
      <c r="V103">
        <v>10.1</v>
      </c>
    </row>
    <row r="104" spans="1:22" x14ac:dyDescent="0.45">
      <c r="A104" t="s">
        <v>223</v>
      </c>
      <c r="B104" t="s">
        <v>91</v>
      </c>
      <c r="C104">
        <v>559</v>
      </c>
      <c r="D104">
        <v>2290</v>
      </c>
      <c r="E104">
        <v>24</v>
      </c>
      <c r="F104">
        <v>302</v>
      </c>
      <c r="G104">
        <v>204</v>
      </c>
      <c r="H104">
        <v>11</v>
      </c>
      <c r="I104">
        <v>7.8E-2</v>
      </c>
      <c r="J104">
        <v>7.5999999999999998E-2</v>
      </c>
      <c r="K104">
        <v>0.1</v>
      </c>
      <c r="L104">
        <v>0.34200000000000003</v>
      </c>
      <c r="M104">
        <v>0.32300000000000001</v>
      </c>
      <c r="N104">
        <v>0.378</v>
      </c>
      <c r="O104">
        <v>0.42299999999999999</v>
      </c>
      <c r="P104">
        <v>0.34799999999999998</v>
      </c>
      <c r="Q104" t="s">
        <v>382</v>
      </c>
      <c r="R104">
        <v>122</v>
      </c>
      <c r="S104">
        <v>-2.2999999999999998</v>
      </c>
      <c r="T104">
        <v>59.5</v>
      </c>
      <c r="U104">
        <v>-38.700000000000003</v>
      </c>
      <c r="V104">
        <v>10</v>
      </c>
    </row>
    <row r="105" spans="1:22" x14ac:dyDescent="0.45">
      <c r="A105" t="s">
        <v>105</v>
      </c>
      <c r="B105" t="s">
        <v>42</v>
      </c>
      <c r="C105">
        <v>634</v>
      </c>
      <c r="D105">
        <v>2554</v>
      </c>
      <c r="E105">
        <v>97</v>
      </c>
      <c r="F105">
        <v>304</v>
      </c>
      <c r="G105">
        <v>357</v>
      </c>
      <c r="H105">
        <v>21</v>
      </c>
      <c r="I105">
        <v>5.8000000000000003E-2</v>
      </c>
      <c r="J105">
        <v>0.193</v>
      </c>
      <c r="K105">
        <v>0.188</v>
      </c>
      <c r="L105">
        <v>0.315</v>
      </c>
      <c r="M105">
        <v>0.27900000000000003</v>
      </c>
      <c r="N105">
        <v>0.32500000000000001</v>
      </c>
      <c r="O105">
        <v>0.46800000000000003</v>
      </c>
      <c r="P105">
        <v>0.33800000000000002</v>
      </c>
      <c r="Q105" t="s">
        <v>382</v>
      </c>
      <c r="R105">
        <v>114</v>
      </c>
      <c r="S105">
        <v>-8.4</v>
      </c>
      <c r="T105">
        <v>34</v>
      </c>
      <c r="U105">
        <v>-19.899999999999999</v>
      </c>
      <c r="V105">
        <v>10</v>
      </c>
    </row>
    <row r="106" spans="1:22" x14ac:dyDescent="0.45">
      <c r="A106" t="s">
        <v>486</v>
      </c>
      <c r="B106" t="s">
        <v>28</v>
      </c>
      <c r="C106">
        <v>1074</v>
      </c>
      <c r="D106">
        <v>3551</v>
      </c>
      <c r="E106">
        <v>109</v>
      </c>
      <c r="F106">
        <v>444</v>
      </c>
      <c r="G106">
        <v>397</v>
      </c>
      <c r="H106">
        <v>17</v>
      </c>
      <c r="I106">
        <v>8.8999999999999996E-2</v>
      </c>
      <c r="J106">
        <v>0.19900000000000001</v>
      </c>
      <c r="K106">
        <v>0.16800000000000001</v>
      </c>
      <c r="L106">
        <v>0.27100000000000002</v>
      </c>
      <c r="M106">
        <v>0.23799999999999999</v>
      </c>
      <c r="N106">
        <v>0.31</v>
      </c>
      <c r="O106">
        <v>0.40699999999999997</v>
      </c>
      <c r="P106">
        <v>0.309</v>
      </c>
      <c r="Q106" t="s">
        <v>382</v>
      </c>
      <c r="R106">
        <v>93</v>
      </c>
      <c r="S106">
        <v>8.5</v>
      </c>
      <c r="T106">
        <v>-22.3</v>
      </c>
      <c r="U106">
        <v>2.8</v>
      </c>
      <c r="V106">
        <v>10</v>
      </c>
    </row>
    <row r="107" spans="1:22" x14ac:dyDescent="0.45">
      <c r="A107" t="s">
        <v>488</v>
      </c>
      <c r="B107" t="s">
        <v>44</v>
      </c>
      <c r="C107">
        <v>570</v>
      </c>
      <c r="D107">
        <v>2158</v>
      </c>
      <c r="E107">
        <v>89</v>
      </c>
      <c r="F107">
        <v>310</v>
      </c>
      <c r="G107">
        <v>267</v>
      </c>
      <c r="H107">
        <v>15</v>
      </c>
      <c r="I107">
        <v>0.104</v>
      </c>
      <c r="J107">
        <v>0.253</v>
      </c>
      <c r="K107">
        <v>0.217</v>
      </c>
      <c r="L107">
        <v>0.28599999999999998</v>
      </c>
      <c r="M107">
        <v>0.23899999999999999</v>
      </c>
      <c r="N107">
        <v>0.32600000000000001</v>
      </c>
      <c r="O107">
        <v>0.45700000000000002</v>
      </c>
      <c r="P107">
        <v>0.33400000000000002</v>
      </c>
      <c r="Q107" t="s">
        <v>382</v>
      </c>
      <c r="R107">
        <v>113</v>
      </c>
      <c r="S107">
        <v>2.7</v>
      </c>
      <c r="T107">
        <v>37.700000000000003</v>
      </c>
      <c r="U107">
        <v>-12.1</v>
      </c>
      <c r="V107">
        <v>9.8000000000000007</v>
      </c>
    </row>
    <row r="108" spans="1:22" x14ac:dyDescent="0.45">
      <c r="A108" t="s">
        <v>487</v>
      </c>
      <c r="B108" t="s">
        <v>20</v>
      </c>
      <c r="C108">
        <v>860</v>
      </c>
      <c r="D108">
        <v>3297</v>
      </c>
      <c r="E108">
        <v>179</v>
      </c>
      <c r="F108">
        <v>411</v>
      </c>
      <c r="G108">
        <v>464</v>
      </c>
      <c r="H108">
        <v>14</v>
      </c>
      <c r="I108">
        <v>7.5999999999999998E-2</v>
      </c>
      <c r="J108">
        <v>0.254</v>
      </c>
      <c r="K108">
        <v>0.23699999999999999</v>
      </c>
      <c r="L108">
        <v>0.26500000000000001</v>
      </c>
      <c r="M108">
        <v>0.23699999999999999</v>
      </c>
      <c r="N108">
        <v>0.29799999999999999</v>
      </c>
      <c r="O108">
        <v>0.47399999999999998</v>
      </c>
      <c r="P108">
        <v>0.32700000000000001</v>
      </c>
      <c r="Q108" t="s">
        <v>382</v>
      </c>
      <c r="R108">
        <v>105</v>
      </c>
      <c r="S108">
        <v>-6.3</v>
      </c>
      <c r="T108">
        <v>13.1</v>
      </c>
      <c r="U108">
        <v>-27.2</v>
      </c>
      <c r="V108">
        <v>9.6</v>
      </c>
    </row>
    <row r="109" spans="1:22" x14ac:dyDescent="0.45">
      <c r="A109" t="s">
        <v>19</v>
      </c>
      <c r="B109" t="s">
        <v>20</v>
      </c>
      <c r="C109">
        <v>330</v>
      </c>
      <c r="D109">
        <v>1423</v>
      </c>
      <c r="E109">
        <v>54</v>
      </c>
      <c r="F109">
        <v>199</v>
      </c>
      <c r="G109">
        <v>184</v>
      </c>
      <c r="H109">
        <v>83</v>
      </c>
      <c r="I109">
        <v>5.2999999999999999E-2</v>
      </c>
      <c r="J109">
        <v>0.19400000000000001</v>
      </c>
      <c r="K109">
        <v>0.20300000000000001</v>
      </c>
      <c r="L109">
        <v>0.29899999999999999</v>
      </c>
      <c r="M109">
        <v>0.26800000000000002</v>
      </c>
      <c r="N109">
        <v>0.31</v>
      </c>
      <c r="O109">
        <v>0.47</v>
      </c>
      <c r="P109">
        <v>0.33300000000000002</v>
      </c>
      <c r="Q109" t="s">
        <v>382</v>
      </c>
      <c r="R109">
        <v>111</v>
      </c>
      <c r="S109">
        <v>15.2</v>
      </c>
      <c r="T109">
        <v>33.1</v>
      </c>
      <c r="U109">
        <v>14.8</v>
      </c>
      <c r="V109">
        <v>9.6</v>
      </c>
    </row>
    <row r="110" spans="1:22" x14ac:dyDescent="0.45">
      <c r="A110" t="s">
        <v>489</v>
      </c>
      <c r="B110" t="s">
        <v>63</v>
      </c>
      <c r="C110">
        <v>806</v>
      </c>
      <c r="D110">
        <v>2895</v>
      </c>
      <c r="E110">
        <v>53</v>
      </c>
      <c r="F110">
        <v>319</v>
      </c>
      <c r="G110">
        <v>285</v>
      </c>
      <c r="H110">
        <v>91</v>
      </c>
      <c r="I110">
        <v>7.0000000000000007E-2</v>
      </c>
      <c r="J110">
        <v>0.17899999999999999</v>
      </c>
      <c r="K110">
        <v>0.129</v>
      </c>
      <c r="L110">
        <v>0.29599999999999999</v>
      </c>
      <c r="M110">
        <v>0.254</v>
      </c>
      <c r="N110">
        <v>0.308</v>
      </c>
      <c r="O110">
        <v>0.38300000000000001</v>
      </c>
      <c r="P110">
        <v>0.29899999999999999</v>
      </c>
      <c r="Q110" t="s">
        <v>382</v>
      </c>
      <c r="R110">
        <v>90</v>
      </c>
      <c r="S110">
        <v>10.199999999999999</v>
      </c>
      <c r="T110">
        <v>-26.8</v>
      </c>
      <c r="U110">
        <v>28.5</v>
      </c>
      <c r="V110">
        <v>9.6</v>
      </c>
    </row>
    <row r="111" spans="1:22" x14ac:dyDescent="0.45">
      <c r="A111" t="s">
        <v>90</v>
      </c>
      <c r="B111" t="s">
        <v>91</v>
      </c>
      <c r="C111">
        <v>1025</v>
      </c>
      <c r="D111">
        <v>4121</v>
      </c>
      <c r="E111">
        <v>155</v>
      </c>
      <c r="F111">
        <v>502</v>
      </c>
      <c r="G111">
        <v>551</v>
      </c>
      <c r="H111">
        <v>4</v>
      </c>
      <c r="I111">
        <v>0.11600000000000001</v>
      </c>
      <c r="J111">
        <v>0.188</v>
      </c>
      <c r="K111">
        <v>0.192</v>
      </c>
      <c r="L111">
        <v>0.28599999999999998</v>
      </c>
      <c r="M111">
        <v>0.25800000000000001</v>
      </c>
      <c r="N111">
        <v>0.34599999999999997</v>
      </c>
      <c r="O111">
        <v>0.45</v>
      </c>
      <c r="P111">
        <v>0.34</v>
      </c>
      <c r="Q111" t="s">
        <v>382</v>
      </c>
      <c r="R111">
        <v>114</v>
      </c>
      <c r="S111">
        <v>-25.4</v>
      </c>
      <c r="T111">
        <v>45.4</v>
      </c>
      <c r="U111">
        <v>-90.7</v>
      </c>
      <c r="V111">
        <v>9.4</v>
      </c>
    </row>
    <row r="112" spans="1:22" x14ac:dyDescent="0.45">
      <c r="A112" t="s">
        <v>155</v>
      </c>
      <c r="B112" t="s">
        <v>26</v>
      </c>
      <c r="C112">
        <v>463</v>
      </c>
      <c r="D112">
        <v>1675</v>
      </c>
      <c r="E112">
        <v>66</v>
      </c>
      <c r="F112">
        <v>215</v>
      </c>
      <c r="G112">
        <v>193</v>
      </c>
      <c r="H112">
        <v>43</v>
      </c>
      <c r="I112">
        <v>8.3000000000000004E-2</v>
      </c>
      <c r="J112">
        <v>0.23799999999999999</v>
      </c>
      <c r="K112">
        <v>0.192</v>
      </c>
      <c r="L112">
        <v>0.26600000000000001</v>
      </c>
      <c r="M112">
        <v>0.22900000000000001</v>
      </c>
      <c r="N112">
        <v>0.29799999999999999</v>
      </c>
      <c r="O112">
        <v>0.42099999999999999</v>
      </c>
      <c r="P112">
        <v>0.311</v>
      </c>
      <c r="Q112" t="s">
        <v>382</v>
      </c>
      <c r="R112">
        <v>98</v>
      </c>
      <c r="S112">
        <v>8.5</v>
      </c>
      <c r="T112">
        <v>3</v>
      </c>
      <c r="U112">
        <v>31.4</v>
      </c>
      <c r="V112">
        <v>9.4</v>
      </c>
    </row>
    <row r="113" spans="1:22" x14ac:dyDescent="0.45">
      <c r="A113" t="s">
        <v>490</v>
      </c>
      <c r="B113" t="s">
        <v>65</v>
      </c>
      <c r="C113">
        <v>658</v>
      </c>
      <c r="D113">
        <v>2321</v>
      </c>
      <c r="E113">
        <v>32</v>
      </c>
      <c r="F113">
        <v>268</v>
      </c>
      <c r="G113">
        <v>220</v>
      </c>
      <c r="H113">
        <v>62</v>
      </c>
      <c r="I113">
        <v>5.3999999999999999E-2</v>
      </c>
      <c r="J113">
        <v>0.186</v>
      </c>
      <c r="K113">
        <v>0.123</v>
      </c>
      <c r="L113">
        <v>0.312</v>
      </c>
      <c r="M113">
        <v>0.26300000000000001</v>
      </c>
      <c r="N113">
        <v>0.312</v>
      </c>
      <c r="O113">
        <v>0.38600000000000001</v>
      </c>
      <c r="P113">
        <v>0.30199999999999999</v>
      </c>
      <c r="Q113" t="s">
        <v>382</v>
      </c>
      <c r="R113">
        <v>92</v>
      </c>
      <c r="S113">
        <v>10.5</v>
      </c>
      <c r="T113">
        <v>-12.1</v>
      </c>
      <c r="U113">
        <v>25.2</v>
      </c>
      <c r="V113">
        <v>9.3000000000000007</v>
      </c>
    </row>
    <row r="114" spans="1:22" x14ac:dyDescent="0.45">
      <c r="A114" t="s">
        <v>193</v>
      </c>
      <c r="B114" t="s">
        <v>76</v>
      </c>
      <c r="C114">
        <v>443</v>
      </c>
      <c r="D114">
        <v>1608</v>
      </c>
      <c r="E114">
        <v>39</v>
      </c>
      <c r="F114">
        <v>183</v>
      </c>
      <c r="G114">
        <v>166</v>
      </c>
      <c r="H114">
        <v>62</v>
      </c>
      <c r="I114">
        <v>0.10199999999999999</v>
      </c>
      <c r="J114">
        <v>0.193</v>
      </c>
      <c r="K114">
        <v>0.14099999999999999</v>
      </c>
      <c r="L114">
        <v>0.28399999999999997</v>
      </c>
      <c r="M114">
        <v>0.24399999999999999</v>
      </c>
      <c r="N114">
        <v>0.32600000000000001</v>
      </c>
      <c r="O114">
        <v>0.38500000000000001</v>
      </c>
      <c r="P114">
        <v>0.313</v>
      </c>
      <c r="Q114" t="s">
        <v>382</v>
      </c>
      <c r="R114">
        <v>102</v>
      </c>
      <c r="S114">
        <v>7.4</v>
      </c>
      <c r="T114">
        <v>11.2</v>
      </c>
      <c r="U114">
        <v>25.3</v>
      </c>
      <c r="V114">
        <v>9.3000000000000007</v>
      </c>
    </row>
    <row r="115" spans="1:22" x14ac:dyDescent="0.45">
      <c r="A115" t="s">
        <v>194</v>
      </c>
      <c r="B115" t="s">
        <v>72</v>
      </c>
      <c r="C115">
        <v>859</v>
      </c>
      <c r="D115">
        <v>3442</v>
      </c>
      <c r="E115">
        <v>62</v>
      </c>
      <c r="F115">
        <v>427</v>
      </c>
      <c r="G115">
        <v>346</v>
      </c>
      <c r="H115">
        <v>99</v>
      </c>
      <c r="I115">
        <v>4.3999999999999997E-2</v>
      </c>
      <c r="J115">
        <v>0.193</v>
      </c>
      <c r="K115">
        <v>0.129</v>
      </c>
      <c r="L115">
        <v>0.32700000000000001</v>
      </c>
      <c r="M115">
        <v>0.27400000000000002</v>
      </c>
      <c r="N115">
        <v>0.309</v>
      </c>
      <c r="O115">
        <v>0.40300000000000002</v>
      </c>
      <c r="P115">
        <v>0.30599999999999999</v>
      </c>
      <c r="Q115" t="s">
        <v>382</v>
      </c>
      <c r="R115">
        <v>96</v>
      </c>
      <c r="S115">
        <v>19</v>
      </c>
      <c r="T115">
        <v>1</v>
      </c>
      <c r="U115">
        <v>-20.399999999999999</v>
      </c>
      <c r="V115">
        <v>9.3000000000000007</v>
      </c>
    </row>
    <row r="116" spans="1:22" x14ac:dyDescent="0.45">
      <c r="A116" t="s">
        <v>493</v>
      </c>
      <c r="B116" t="s">
        <v>134</v>
      </c>
      <c r="C116">
        <v>746</v>
      </c>
      <c r="D116">
        <v>2856</v>
      </c>
      <c r="E116">
        <v>119</v>
      </c>
      <c r="F116">
        <v>345</v>
      </c>
      <c r="G116">
        <v>348</v>
      </c>
      <c r="H116">
        <v>23</v>
      </c>
      <c r="I116">
        <v>7.4999999999999997E-2</v>
      </c>
      <c r="J116">
        <v>0.26800000000000002</v>
      </c>
      <c r="K116">
        <v>0.19</v>
      </c>
      <c r="L116">
        <v>0.27500000000000002</v>
      </c>
      <c r="M116">
        <v>0.22900000000000001</v>
      </c>
      <c r="N116">
        <v>0.29899999999999999</v>
      </c>
      <c r="O116">
        <v>0.42</v>
      </c>
      <c r="P116">
        <v>0.308</v>
      </c>
      <c r="Q116" t="s">
        <v>382</v>
      </c>
      <c r="R116">
        <v>93</v>
      </c>
      <c r="S116">
        <v>-8.6</v>
      </c>
      <c r="T116">
        <v>-31.1</v>
      </c>
      <c r="U116">
        <v>28.8</v>
      </c>
      <c r="V116">
        <v>9.3000000000000007</v>
      </c>
    </row>
    <row r="117" spans="1:22" x14ac:dyDescent="0.45">
      <c r="A117" t="s">
        <v>222</v>
      </c>
      <c r="B117" t="s">
        <v>97</v>
      </c>
      <c r="C117">
        <v>326</v>
      </c>
      <c r="D117">
        <v>1454</v>
      </c>
      <c r="E117">
        <v>13</v>
      </c>
      <c r="F117">
        <v>203</v>
      </c>
      <c r="G117">
        <v>113</v>
      </c>
      <c r="H117">
        <v>42</v>
      </c>
      <c r="I117">
        <v>9.2999999999999999E-2</v>
      </c>
      <c r="J117">
        <v>0.1</v>
      </c>
      <c r="K117">
        <v>0.10299999999999999</v>
      </c>
      <c r="L117">
        <v>0.314</v>
      </c>
      <c r="M117">
        <v>0.28799999999999998</v>
      </c>
      <c r="N117">
        <v>0.35699999999999998</v>
      </c>
      <c r="O117">
        <v>0.39</v>
      </c>
      <c r="P117">
        <v>0.33</v>
      </c>
      <c r="Q117" t="s">
        <v>382</v>
      </c>
      <c r="R117">
        <v>115</v>
      </c>
      <c r="S117">
        <v>11.8</v>
      </c>
      <c r="T117">
        <v>36.4</v>
      </c>
      <c r="U117">
        <v>5.9</v>
      </c>
      <c r="V117">
        <v>9.3000000000000007</v>
      </c>
    </row>
    <row r="118" spans="1:22" x14ac:dyDescent="0.45">
      <c r="A118" t="s">
        <v>491</v>
      </c>
      <c r="B118" t="s">
        <v>22</v>
      </c>
      <c r="C118">
        <v>553</v>
      </c>
      <c r="D118">
        <v>2056</v>
      </c>
      <c r="E118">
        <v>61</v>
      </c>
      <c r="F118">
        <v>252</v>
      </c>
      <c r="G118">
        <v>215</v>
      </c>
      <c r="H118">
        <v>46</v>
      </c>
      <c r="I118">
        <v>0.11600000000000001</v>
      </c>
      <c r="J118">
        <v>0.26200000000000001</v>
      </c>
      <c r="K118">
        <v>0.16700000000000001</v>
      </c>
      <c r="L118">
        <v>0.27</v>
      </c>
      <c r="M118">
        <v>0.214</v>
      </c>
      <c r="N118">
        <v>0.315</v>
      </c>
      <c r="O118">
        <v>0.38100000000000001</v>
      </c>
      <c r="P118">
        <v>0.30599999999999999</v>
      </c>
      <c r="Q118" t="s">
        <v>382</v>
      </c>
      <c r="R118">
        <v>95</v>
      </c>
      <c r="S118">
        <v>7.8</v>
      </c>
      <c r="T118">
        <v>-2.9</v>
      </c>
      <c r="U118">
        <v>23.5</v>
      </c>
      <c r="V118">
        <v>9.1</v>
      </c>
    </row>
    <row r="119" spans="1:22" x14ac:dyDescent="0.45">
      <c r="A119" t="s">
        <v>59</v>
      </c>
      <c r="B119" t="s">
        <v>53</v>
      </c>
      <c r="C119">
        <v>330</v>
      </c>
      <c r="D119">
        <v>1208</v>
      </c>
      <c r="E119">
        <v>64</v>
      </c>
      <c r="F119">
        <v>140</v>
      </c>
      <c r="G119">
        <v>162</v>
      </c>
      <c r="H119">
        <v>1</v>
      </c>
      <c r="I119">
        <v>8.8999999999999996E-2</v>
      </c>
      <c r="J119">
        <v>0.29299999999999998</v>
      </c>
      <c r="K119">
        <v>0.23100000000000001</v>
      </c>
      <c r="L119">
        <v>0.25800000000000001</v>
      </c>
      <c r="M119">
        <v>0.22</v>
      </c>
      <c r="N119">
        <v>0.29099999999999998</v>
      </c>
      <c r="O119">
        <v>0.45</v>
      </c>
      <c r="P119">
        <v>0.318</v>
      </c>
      <c r="Q119" t="s">
        <v>382</v>
      </c>
      <c r="R119">
        <v>109</v>
      </c>
      <c r="S119">
        <v>-1.9</v>
      </c>
      <c r="T119">
        <v>9.3000000000000007</v>
      </c>
      <c r="U119">
        <v>38.9</v>
      </c>
      <c r="V119">
        <v>9</v>
      </c>
    </row>
    <row r="120" spans="1:22" x14ac:dyDescent="0.45">
      <c r="A120" t="s">
        <v>492</v>
      </c>
      <c r="B120" t="s">
        <v>26</v>
      </c>
      <c r="C120">
        <v>412</v>
      </c>
      <c r="D120">
        <v>1391</v>
      </c>
      <c r="E120">
        <v>65</v>
      </c>
      <c r="F120">
        <v>176</v>
      </c>
      <c r="G120">
        <v>196</v>
      </c>
      <c r="H120">
        <v>1</v>
      </c>
      <c r="I120">
        <v>9.0999999999999998E-2</v>
      </c>
      <c r="J120">
        <v>0.20100000000000001</v>
      </c>
      <c r="K120">
        <v>0.21099999999999999</v>
      </c>
      <c r="L120">
        <v>0.23499999999999999</v>
      </c>
      <c r="M120">
        <v>0.224</v>
      </c>
      <c r="N120">
        <v>0.308</v>
      </c>
      <c r="O120">
        <v>0.434</v>
      </c>
      <c r="P120">
        <v>0.31900000000000001</v>
      </c>
      <c r="Q120" t="s">
        <v>382</v>
      </c>
      <c r="R120">
        <v>102</v>
      </c>
      <c r="S120">
        <v>-3.7</v>
      </c>
      <c r="T120">
        <v>-2.1</v>
      </c>
      <c r="U120">
        <v>44.6</v>
      </c>
      <c r="V120">
        <v>9</v>
      </c>
    </row>
    <row r="121" spans="1:22" x14ac:dyDescent="0.45">
      <c r="A121" t="s">
        <v>88</v>
      </c>
      <c r="B121" t="s">
        <v>32</v>
      </c>
      <c r="C121">
        <v>272</v>
      </c>
      <c r="D121">
        <v>1069</v>
      </c>
      <c r="E121">
        <v>40</v>
      </c>
      <c r="F121">
        <v>165</v>
      </c>
      <c r="G121">
        <v>131</v>
      </c>
      <c r="H121">
        <v>42</v>
      </c>
      <c r="I121">
        <v>4.8000000000000001E-2</v>
      </c>
      <c r="J121">
        <v>0.21299999999999999</v>
      </c>
      <c r="K121">
        <v>0.19600000000000001</v>
      </c>
      <c r="L121">
        <v>0.34699999999999998</v>
      </c>
      <c r="M121">
        <v>0.29499999999999998</v>
      </c>
      <c r="N121">
        <v>0.33500000000000002</v>
      </c>
      <c r="O121">
        <v>0.49199999999999999</v>
      </c>
      <c r="P121">
        <v>0.35499999999999998</v>
      </c>
      <c r="Q121" t="s">
        <v>382</v>
      </c>
      <c r="R121">
        <v>124</v>
      </c>
      <c r="S121">
        <v>9.9</v>
      </c>
      <c r="T121">
        <v>40.9</v>
      </c>
      <c r="U121">
        <v>9.6999999999999993</v>
      </c>
      <c r="V121">
        <v>8.9</v>
      </c>
    </row>
    <row r="122" spans="1:22" x14ac:dyDescent="0.45">
      <c r="A122" t="s">
        <v>219</v>
      </c>
      <c r="B122" t="s">
        <v>22</v>
      </c>
      <c r="C122">
        <v>673</v>
      </c>
      <c r="D122">
        <v>2648</v>
      </c>
      <c r="E122">
        <v>59</v>
      </c>
      <c r="F122">
        <v>348</v>
      </c>
      <c r="G122">
        <v>262</v>
      </c>
      <c r="H122">
        <v>21</v>
      </c>
      <c r="I122">
        <v>7.5999999999999998E-2</v>
      </c>
      <c r="J122">
        <v>0.14899999999999999</v>
      </c>
      <c r="K122">
        <v>0.14799999999999999</v>
      </c>
      <c r="L122">
        <v>0.312</v>
      </c>
      <c r="M122">
        <v>0.28000000000000003</v>
      </c>
      <c r="N122">
        <v>0.33700000000000002</v>
      </c>
      <c r="O122">
        <v>0.42799999999999999</v>
      </c>
      <c r="P122">
        <v>0.33</v>
      </c>
      <c r="Q122" t="s">
        <v>382</v>
      </c>
      <c r="R122">
        <v>106</v>
      </c>
      <c r="S122">
        <v>-1.1000000000000001</v>
      </c>
      <c r="T122">
        <v>17.100000000000001</v>
      </c>
      <c r="U122">
        <v>-16</v>
      </c>
      <c r="V122">
        <v>8.6999999999999993</v>
      </c>
    </row>
    <row r="123" spans="1:22" x14ac:dyDescent="0.45">
      <c r="A123" t="s">
        <v>23</v>
      </c>
      <c r="B123" t="s">
        <v>24</v>
      </c>
      <c r="C123">
        <v>314</v>
      </c>
      <c r="D123">
        <v>1276</v>
      </c>
      <c r="E123">
        <v>49</v>
      </c>
      <c r="F123">
        <v>174</v>
      </c>
      <c r="G123">
        <v>167</v>
      </c>
      <c r="H123">
        <v>9</v>
      </c>
      <c r="I123">
        <v>0.10199999999999999</v>
      </c>
      <c r="J123">
        <v>0.24299999999999999</v>
      </c>
      <c r="K123">
        <v>0.19</v>
      </c>
      <c r="L123">
        <v>0.34499999999999997</v>
      </c>
      <c r="M123">
        <v>0.28100000000000003</v>
      </c>
      <c r="N123">
        <v>0.35799999999999998</v>
      </c>
      <c r="O123">
        <v>0.47099999999999997</v>
      </c>
      <c r="P123">
        <v>0.35899999999999999</v>
      </c>
      <c r="Q123" t="s">
        <v>382</v>
      </c>
      <c r="R123">
        <v>127</v>
      </c>
      <c r="S123">
        <v>-8.6999999999999993</v>
      </c>
      <c r="T123">
        <v>32.4</v>
      </c>
      <c r="U123">
        <v>8.8000000000000007</v>
      </c>
      <c r="V123">
        <v>8.6</v>
      </c>
    </row>
    <row r="124" spans="1:22" x14ac:dyDescent="0.45">
      <c r="A124" t="s">
        <v>34</v>
      </c>
      <c r="B124" t="s">
        <v>35</v>
      </c>
      <c r="C124">
        <v>779</v>
      </c>
      <c r="D124">
        <v>2874</v>
      </c>
      <c r="E124">
        <v>106</v>
      </c>
      <c r="F124">
        <v>348</v>
      </c>
      <c r="G124">
        <v>364</v>
      </c>
      <c r="H124">
        <v>24</v>
      </c>
      <c r="I124">
        <v>0.10299999999999999</v>
      </c>
      <c r="J124">
        <v>0.28699999999999998</v>
      </c>
      <c r="K124">
        <v>0.183</v>
      </c>
      <c r="L124">
        <v>0.31900000000000001</v>
      </c>
      <c r="M124">
        <v>0.246</v>
      </c>
      <c r="N124">
        <v>0.32600000000000001</v>
      </c>
      <c r="O124">
        <v>0.42899999999999999</v>
      </c>
      <c r="P124">
        <v>0.32600000000000001</v>
      </c>
      <c r="Q124" t="s">
        <v>382</v>
      </c>
      <c r="R124">
        <v>90</v>
      </c>
      <c r="S124">
        <v>-3.6</v>
      </c>
      <c r="T124">
        <v>-41.3</v>
      </c>
      <c r="U124">
        <v>28.9</v>
      </c>
      <c r="V124">
        <v>8.5</v>
      </c>
    </row>
    <row r="125" spans="1:22" x14ac:dyDescent="0.45">
      <c r="A125" t="s">
        <v>496</v>
      </c>
      <c r="B125" t="s">
        <v>55</v>
      </c>
      <c r="C125">
        <v>711</v>
      </c>
      <c r="D125">
        <v>2918</v>
      </c>
      <c r="E125">
        <v>163</v>
      </c>
      <c r="F125">
        <v>394</v>
      </c>
      <c r="G125">
        <v>423</v>
      </c>
      <c r="H125">
        <v>5</v>
      </c>
      <c r="I125">
        <v>0.11700000000000001</v>
      </c>
      <c r="J125">
        <v>0.36299999999999999</v>
      </c>
      <c r="K125">
        <v>0.246</v>
      </c>
      <c r="L125">
        <v>0.32600000000000001</v>
      </c>
      <c r="M125">
        <v>0.23499999999999999</v>
      </c>
      <c r="N125">
        <v>0.32700000000000001</v>
      </c>
      <c r="O125">
        <v>0.48099999999999998</v>
      </c>
      <c r="P125">
        <v>0.34300000000000003</v>
      </c>
      <c r="Q125" t="s">
        <v>382</v>
      </c>
      <c r="R125">
        <v>116</v>
      </c>
      <c r="S125">
        <v>-16.399999999999999</v>
      </c>
      <c r="T125">
        <v>40.299999999999997</v>
      </c>
      <c r="U125">
        <v>-56.1</v>
      </c>
      <c r="V125">
        <v>8.5</v>
      </c>
    </row>
    <row r="126" spans="1:22" x14ac:dyDescent="0.45">
      <c r="A126" t="s">
        <v>495</v>
      </c>
      <c r="B126" t="s">
        <v>91</v>
      </c>
      <c r="C126">
        <v>1102</v>
      </c>
      <c r="D126">
        <v>4293</v>
      </c>
      <c r="E126">
        <v>140</v>
      </c>
      <c r="F126">
        <v>496</v>
      </c>
      <c r="G126">
        <v>524</v>
      </c>
      <c r="H126">
        <v>51</v>
      </c>
      <c r="I126">
        <v>6.0999999999999999E-2</v>
      </c>
      <c r="J126">
        <v>0.24099999999999999</v>
      </c>
      <c r="K126">
        <v>0.154</v>
      </c>
      <c r="L126">
        <v>0.32100000000000001</v>
      </c>
      <c r="M126">
        <v>0.26300000000000001</v>
      </c>
      <c r="N126">
        <v>0.316</v>
      </c>
      <c r="O126">
        <v>0.41699999999999998</v>
      </c>
      <c r="P126">
        <v>0.316</v>
      </c>
      <c r="Q126" t="s">
        <v>382</v>
      </c>
      <c r="R126">
        <v>99</v>
      </c>
      <c r="S126">
        <v>-9</v>
      </c>
      <c r="T126">
        <v>-14.3</v>
      </c>
      <c r="U126">
        <v>-46.9</v>
      </c>
      <c r="V126">
        <v>8.4</v>
      </c>
    </row>
    <row r="127" spans="1:22" x14ac:dyDescent="0.45">
      <c r="A127" t="s">
        <v>494</v>
      </c>
      <c r="B127" t="s">
        <v>134</v>
      </c>
      <c r="C127">
        <v>1139</v>
      </c>
      <c r="D127">
        <v>4365</v>
      </c>
      <c r="E127">
        <v>90</v>
      </c>
      <c r="F127">
        <v>507</v>
      </c>
      <c r="G127">
        <v>416</v>
      </c>
      <c r="H127">
        <v>65</v>
      </c>
      <c r="I127">
        <v>0.129</v>
      </c>
      <c r="J127">
        <v>0.222</v>
      </c>
      <c r="K127">
        <v>0.13300000000000001</v>
      </c>
      <c r="L127">
        <v>0.30299999999999999</v>
      </c>
      <c r="M127">
        <v>0.24299999999999999</v>
      </c>
      <c r="N127">
        <v>0.34599999999999997</v>
      </c>
      <c r="O127">
        <v>0.377</v>
      </c>
      <c r="P127">
        <v>0.32</v>
      </c>
      <c r="Q127" t="s">
        <v>382</v>
      </c>
      <c r="R127">
        <v>102</v>
      </c>
      <c r="S127">
        <v>2.1</v>
      </c>
      <c r="T127">
        <v>15.3</v>
      </c>
      <c r="U127">
        <v>-78.900000000000006</v>
      </c>
      <c r="V127">
        <v>8.4</v>
      </c>
    </row>
    <row r="128" spans="1:22" x14ac:dyDescent="0.45">
      <c r="A128" t="s">
        <v>140</v>
      </c>
      <c r="B128" t="s">
        <v>81</v>
      </c>
      <c r="C128">
        <v>630</v>
      </c>
      <c r="D128">
        <v>2349</v>
      </c>
      <c r="E128">
        <v>83</v>
      </c>
      <c r="F128">
        <v>294</v>
      </c>
      <c r="G128">
        <v>275</v>
      </c>
      <c r="H128">
        <v>5</v>
      </c>
      <c r="I128">
        <v>0.129</v>
      </c>
      <c r="J128">
        <v>0.17899999999999999</v>
      </c>
      <c r="K128">
        <v>0.18</v>
      </c>
      <c r="L128">
        <v>0.29899999999999999</v>
      </c>
      <c r="M128">
        <v>0.26600000000000001</v>
      </c>
      <c r="N128">
        <v>0.372</v>
      </c>
      <c r="O128">
        <v>0.44600000000000001</v>
      </c>
      <c r="P128">
        <v>0.35599999999999998</v>
      </c>
      <c r="Q128" t="s">
        <v>382</v>
      </c>
      <c r="R128">
        <v>122</v>
      </c>
      <c r="S128">
        <v>-12.9</v>
      </c>
      <c r="T128">
        <v>52.4</v>
      </c>
      <c r="U128">
        <v>-51</v>
      </c>
      <c r="V128">
        <v>8</v>
      </c>
    </row>
    <row r="129" spans="1:22" x14ac:dyDescent="0.45">
      <c r="A129" t="s">
        <v>497</v>
      </c>
      <c r="B129" t="s">
        <v>28</v>
      </c>
      <c r="C129">
        <v>551</v>
      </c>
      <c r="D129">
        <v>1576</v>
      </c>
      <c r="E129">
        <v>34</v>
      </c>
      <c r="F129">
        <v>191</v>
      </c>
      <c r="G129">
        <v>150</v>
      </c>
      <c r="H129">
        <v>20</v>
      </c>
      <c r="I129">
        <v>0.11700000000000001</v>
      </c>
      <c r="J129">
        <v>0.22</v>
      </c>
      <c r="K129">
        <v>0.122</v>
      </c>
      <c r="L129">
        <v>0.26900000000000002</v>
      </c>
      <c r="M129">
        <v>0.219</v>
      </c>
      <c r="N129">
        <v>0.32400000000000001</v>
      </c>
      <c r="O129">
        <v>0.34100000000000003</v>
      </c>
      <c r="P129">
        <v>0.29699999999999999</v>
      </c>
      <c r="Q129" t="s">
        <v>382</v>
      </c>
      <c r="R129">
        <v>86</v>
      </c>
      <c r="S129">
        <v>-2.2000000000000002</v>
      </c>
      <c r="T129">
        <v>-29.6</v>
      </c>
      <c r="U129">
        <v>56.1</v>
      </c>
      <c r="V129">
        <v>7.9</v>
      </c>
    </row>
    <row r="130" spans="1:22" x14ac:dyDescent="0.45">
      <c r="A130" t="s">
        <v>132</v>
      </c>
      <c r="B130" t="s">
        <v>53</v>
      </c>
      <c r="C130">
        <v>468</v>
      </c>
      <c r="D130">
        <v>1698</v>
      </c>
      <c r="E130">
        <v>83</v>
      </c>
      <c r="F130">
        <v>223</v>
      </c>
      <c r="G130">
        <v>232</v>
      </c>
      <c r="H130">
        <v>2</v>
      </c>
      <c r="I130">
        <v>0.112</v>
      </c>
      <c r="J130">
        <v>0.25700000000000001</v>
      </c>
      <c r="K130">
        <v>0.22600000000000001</v>
      </c>
      <c r="L130">
        <v>0.29399999999999998</v>
      </c>
      <c r="M130">
        <v>0.249</v>
      </c>
      <c r="N130">
        <v>0.34</v>
      </c>
      <c r="O130">
        <v>0.47499999999999998</v>
      </c>
      <c r="P130">
        <v>0.34799999999999998</v>
      </c>
      <c r="Q130" t="s">
        <v>382</v>
      </c>
      <c r="R130">
        <v>121</v>
      </c>
      <c r="S130">
        <v>-5.3</v>
      </c>
      <c r="T130">
        <v>38.6</v>
      </c>
      <c r="U130">
        <v>-17.399999999999999</v>
      </c>
      <c r="V130">
        <v>7.9</v>
      </c>
    </row>
    <row r="131" spans="1:22" x14ac:dyDescent="0.45">
      <c r="A131" t="s">
        <v>180</v>
      </c>
      <c r="B131" t="s">
        <v>44</v>
      </c>
      <c r="C131">
        <v>396</v>
      </c>
      <c r="D131">
        <v>1414</v>
      </c>
      <c r="E131">
        <v>42</v>
      </c>
      <c r="F131">
        <v>182</v>
      </c>
      <c r="G131">
        <v>159</v>
      </c>
      <c r="H131">
        <v>50</v>
      </c>
      <c r="I131">
        <v>0.05</v>
      </c>
      <c r="J131">
        <v>0.20399999999999999</v>
      </c>
      <c r="K131">
        <v>0.14899999999999999</v>
      </c>
      <c r="L131">
        <v>0.30199999999999999</v>
      </c>
      <c r="M131">
        <v>0.25900000000000001</v>
      </c>
      <c r="N131">
        <v>0.311</v>
      </c>
      <c r="O131">
        <v>0.40799999999999997</v>
      </c>
      <c r="P131">
        <v>0.313</v>
      </c>
      <c r="Q131" t="s">
        <v>382</v>
      </c>
      <c r="R131">
        <v>101</v>
      </c>
      <c r="S131">
        <v>5.5</v>
      </c>
      <c r="T131">
        <v>6.3</v>
      </c>
      <c r="U131">
        <v>23.3</v>
      </c>
      <c r="V131">
        <v>7.9</v>
      </c>
    </row>
    <row r="132" spans="1:22" x14ac:dyDescent="0.45">
      <c r="A132" t="s">
        <v>146</v>
      </c>
      <c r="B132" t="s">
        <v>44</v>
      </c>
      <c r="C132">
        <v>893</v>
      </c>
      <c r="D132">
        <v>3567</v>
      </c>
      <c r="E132">
        <v>174</v>
      </c>
      <c r="F132">
        <v>428</v>
      </c>
      <c r="G132">
        <v>458</v>
      </c>
      <c r="H132">
        <v>11</v>
      </c>
      <c r="I132">
        <v>0.105</v>
      </c>
      <c r="J132">
        <v>0.26600000000000001</v>
      </c>
      <c r="K132">
        <v>0.223</v>
      </c>
      <c r="L132">
        <v>0.28799999999999998</v>
      </c>
      <c r="M132">
        <v>0.24299999999999999</v>
      </c>
      <c r="N132">
        <v>0.33</v>
      </c>
      <c r="O132">
        <v>0.46600000000000003</v>
      </c>
      <c r="P132">
        <v>0.34</v>
      </c>
      <c r="Q132" t="s">
        <v>382</v>
      </c>
      <c r="R132">
        <v>112</v>
      </c>
      <c r="S132">
        <v>-9.1999999999999993</v>
      </c>
      <c r="T132">
        <v>45.3</v>
      </c>
      <c r="U132">
        <v>-89.3</v>
      </c>
      <c r="V132">
        <v>7.9</v>
      </c>
    </row>
    <row r="133" spans="1:22" x14ac:dyDescent="0.45">
      <c r="A133" t="s">
        <v>499</v>
      </c>
      <c r="B133" t="s">
        <v>49</v>
      </c>
      <c r="C133">
        <v>360</v>
      </c>
      <c r="D133">
        <v>1255</v>
      </c>
      <c r="E133">
        <v>50</v>
      </c>
      <c r="F133">
        <v>158</v>
      </c>
      <c r="G133">
        <v>171</v>
      </c>
      <c r="H133">
        <v>29</v>
      </c>
      <c r="I133">
        <v>9.6000000000000002E-2</v>
      </c>
      <c r="J133">
        <v>0.27600000000000002</v>
      </c>
      <c r="K133">
        <v>0.182</v>
      </c>
      <c r="L133">
        <v>0.32900000000000001</v>
      </c>
      <c r="M133">
        <v>0.25900000000000001</v>
      </c>
      <c r="N133">
        <v>0.33700000000000002</v>
      </c>
      <c r="O133">
        <v>0.442</v>
      </c>
      <c r="P133">
        <v>0.33800000000000002</v>
      </c>
      <c r="Q133" t="s">
        <v>382</v>
      </c>
      <c r="R133">
        <v>119</v>
      </c>
      <c r="S133">
        <v>-3.4</v>
      </c>
      <c r="T133">
        <v>24.3</v>
      </c>
      <c r="U133">
        <v>10.7</v>
      </c>
      <c r="V133">
        <v>7.8</v>
      </c>
    </row>
    <row r="134" spans="1:22" x14ac:dyDescent="0.45">
      <c r="A134" t="s">
        <v>52</v>
      </c>
      <c r="B134" t="s">
        <v>53</v>
      </c>
      <c r="C134">
        <v>581</v>
      </c>
      <c r="D134">
        <v>2359</v>
      </c>
      <c r="E134">
        <v>61</v>
      </c>
      <c r="F134">
        <v>275</v>
      </c>
      <c r="G134">
        <v>265</v>
      </c>
      <c r="H134">
        <v>1</v>
      </c>
      <c r="I134">
        <v>6.4000000000000001E-2</v>
      </c>
      <c r="J134">
        <v>0.17699999999999999</v>
      </c>
      <c r="K134">
        <v>0.14399999999999999</v>
      </c>
      <c r="L134">
        <v>0.31</v>
      </c>
      <c r="M134">
        <v>0.27</v>
      </c>
      <c r="N134">
        <v>0.34399999999999997</v>
      </c>
      <c r="O134">
        <v>0.41499999999999998</v>
      </c>
      <c r="P134">
        <v>0.33200000000000002</v>
      </c>
      <c r="Q134" t="s">
        <v>382</v>
      </c>
      <c r="R134">
        <v>116</v>
      </c>
      <c r="S134">
        <v>-8.6</v>
      </c>
      <c r="T134">
        <v>37.200000000000003</v>
      </c>
      <c r="U134">
        <v>-40.9</v>
      </c>
      <c r="V134">
        <v>7.6</v>
      </c>
    </row>
    <row r="135" spans="1:22" x14ac:dyDescent="0.45">
      <c r="A135" t="s">
        <v>156</v>
      </c>
      <c r="B135" t="s">
        <v>26</v>
      </c>
      <c r="C135">
        <v>348</v>
      </c>
      <c r="D135">
        <v>1242</v>
      </c>
      <c r="E135">
        <v>31</v>
      </c>
      <c r="F135">
        <v>117</v>
      </c>
      <c r="G135">
        <v>141</v>
      </c>
      <c r="H135">
        <v>0</v>
      </c>
      <c r="I135">
        <v>0.107</v>
      </c>
      <c r="J135">
        <v>0.112</v>
      </c>
      <c r="K135">
        <v>0.128</v>
      </c>
      <c r="L135">
        <v>0.27500000000000002</v>
      </c>
      <c r="M135">
        <v>0.26300000000000001</v>
      </c>
      <c r="N135">
        <v>0.34799999999999998</v>
      </c>
      <c r="O135">
        <v>0.39100000000000001</v>
      </c>
      <c r="P135">
        <v>0.32700000000000001</v>
      </c>
      <c r="Q135" t="s">
        <v>382</v>
      </c>
      <c r="R135">
        <v>111</v>
      </c>
      <c r="S135">
        <v>-13.5</v>
      </c>
      <c r="T135">
        <v>1.9</v>
      </c>
      <c r="U135">
        <v>31.4</v>
      </c>
      <c r="V135">
        <v>7.6</v>
      </c>
    </row>
    <row r="136" spans="1:22" x14ac:dyDescent="0.45">
      <c r="A136" t="s">
        <v>498</v>
      </c>
      <c r="B136" t="s">
        <v>65</v>
      </c>
      <c r="C136">
        <v>658</v>
      </c>
      <c r="D136">
        <v>2257</v>
      </c>
      <c r="E136">
        <v>53</v>
      </c>
      <c r="F136">
        <v>227</v>
      </c>
      <c r="G136">
        <v>201</v>
      </c>
      <c r="H136">
        <v>0</v>
      </c>
      <c r="I136">
        <v>0.106</v>
      </c>
      <c r="J136">
        <v>0.189</v>
      </c>
      <c r="K136">
        <v>0.124</v>
      </c>
      <c r="L136">
        <v>0.29699999999999999</v>
      </c>
      <c r="M136">
        <v>0.254</v>
      </c>
      <c r="N136">
        <v>0.33800000000000002</v>
      </c>
      <c r="O136">
        <v>0.378</v>
      </c>
      <c r="P136">
        <v>0.314</v>
      </c>
      <c r="Q136" t="s">
        <v>382</v>
      </c>
      <c r="R136">
        <v>98</v>
      </c>
      <c r="S136">
        <v>-13.3</v>
      </c>
      <c r="T136">
        <v>-18.600000000000001</v>
      </c>
      <c r="U136">
        <v>14.7</v>
      </c>
      <c r="V136">
        <v>7.5</v>
      </c>
    </row>
    <row r="137" spans="1:22" x14ac:dyDescent="0.45">
      <c r="A137" t="s">
        <v>2093</v>
      </c>
      <c r="B137" t="s">
        <v>46</v>
      </c>
      <c r="C137">
        <v>548</v>
      </c>
      <c r="D137">
        <v>2264</v>
      </c>
      <c r="E137">
        <v>73</v>
      </c>
      <c r="F137">
        <v>274</v>
      </c>
      <c r="G137">
        <v>260</v>
      </c>
      <c r="H137">
        <v>12</v>
      </c>
      <c r="I137">
        <v>0.108</v>
      </c>
      <c r="J137">
        <v>0.245</v>
      </c>
      <c r="K137">
        <v>0.16800000000000001</v>
      </c>
      <c r="L137">
        <v>0.34300000000000003</v>
      </c>
      <c r="M137">
        <v>0.27300000000000002</v>
      </c>
      <c r="N137">
        <v>0.35499999999999998</v>
      </c>
      <c r="O137">
        <v>0.441</v>
      </c>
      <c r="P137">
        <v>0.34499999999999997</v>
      </c>
      <c r="Q137" t="s">
        <v>382</v>
      </c>
      <c r="R137">
        <v>120</v>
      </c>
      <c r="S137">
        <v>-6.9</v>
      </c>
      <c r="T137">
        <v>46.6</v>
      </c>
      <c r="U137">
        <v>-48.7</v>
      </c>
      <c r="V137">
        <v>7.5</v>
      </c>
    </row>
    <row r="138" spans="1:22" x14ac:dyDescent="0.45">
      <c r="A138" t="s">
        <v>500</v>
      </c>
      <c r="B138" t="s">
        <v>97</v>
      </c>
      <c r="C138">
        <v>694</v>
      </c>
      <c r="D138">
        <v>2239</v>
      </c>
      <c r="E138">
        <v>67</v>
      </c>
      <c r="F138">
        <v>188</v>
      </c>
      <c r="G138">
        <v>226</v>
      </c>
      <c r="H138">
        <v>14</v>
      </c>
      <c r="I138">
        <v>6.0999999999999999E-2</v>
      </c>
      <c r="J138">
        <v>0.27300000000000002</v>
      </c>
      <c r="K138">
        <v>0.13200000000000001</v>
      </c>
      <c r="L138">
        <v>0.22900000000000001</v>
      </c>
      <c r="M138">
        <v>0.188</v>
      </c>
      <c r="N138">
        <v>0.245</v>
      </c>
      <c r="O138">
        <v>0.31900000000000001</v>
      </c>
      <c r="P138">
        <v>0.24399999999999999</v>
      </c>
      <c r="Q138" t="s">
        <v>382</v>
      </c>
      <c r="R138">
        <v>51</v>
      </c>
      <c r="S138">
        <v>-3.7</v>
      </c>
      <c r="T138">
        <v>-137.69999999999999</v>
      </c>
      <c r="U138">
        <v>136.9</v>
      </c>
      <c r="V138">
        <v>7.3</v>
      </c>
    </row>
    <row r="139" spans="1:22" x14ac:dyDescent="0.45">
      <c r="A139" t="s">
        <v>190</v>
      </c>
      <c r="B139" t="s">
        <v>55</v>
      </c>
      <c r="C139">
        <v>789</v>
      </c>
      <c r="D139">
        <v>2872</v>
      </c>
      <c r="E139">
        <v>106</v>
      </c>
      <c r="F139">
        <v>315</v>
      </c>
      <c r="G139">
        <v>364</v>
      </c>
      <c r="H139">
        <v>4</v>
      </c>
      <c r="I139">
        <v>5.8000000000000003E-2</v>
      </c>
      <c r="J139">
        <v>0.22700000000000001</v>
      </c>
      <c r="K139">
        <v>0.189</v>
      </c>
      <c r="L139">
        <v>0.29499999999999998</v>
      </c>
      <c r="M139">
        <v>0.253</v>
      </c>
      <c r="N139">
        <v>0.30199999999999999</v>
      </c>
      <c r="O139">
        <v>0.441</v>
      </c>
      <c r="P139">
        <v>0.318</v>
      </c>
      <c r="Q139" t="s">
        <v>382</v>
      </c>
      <c r="R139">
        <v>96</v>
      </c>
      <c r="S139">
        <v>-9.9</v>
      </c>
      <c r="T139">
        <v>-24.5</v>
      </c>
      <c r="U139">
        <v>-1</v>
      </c>
      <c r="V139">
        <v>7.3</v>
      </c>
    </row>
    <row r="140" spans="1:22" x14ac:dyDescent="0.45">
      <c r="A140" t="s">
        <v>502</v>
      </c>
      <c r="B140" t="s">
        <v>32</v>
      </c>
      <c r="C140">
        <v>536</v>
      </c>
      <c r="D140">
        <v>2183</v>
      </c>
      <c r="E140">
        <v>16</v>
      </c>
      <c r="F140">
        <v>250</v>
      </c>
      <c r="G140">
        <v>168</v>
      </c>
      <c r="H140">
        <v>29</v>
      </c>
      <c r="I140">
        <v>6.2E-2</v>
      </c>
      <c r="J140">
        <v>9.6000000000000002E-2</v>
      </c>
      <c r="K140">
        <v>8.2000000000000003E-2</v>
      </c>
      <c r="L140">
        <v>0.30099999999999999</v>
      </c>
      <c r="M140">
        <v>0.27600000000000002</v>
      </c>
      <c r="N140">
        <v>0.32300000000000001</v>
      </c>
      <c r="O140">
        <v>0.35799999999999998</v>
      </c>
      <c r="P140">
        <v>0.29799999999999999</v>
      </c>
      <c r="Q140" t="s">
        <v>382</v>
      </c>
      <c r="R140">
        <v>86</v>
      </c>
      <c r="S140">
        <v>1.8</v>
      </c>
      <c r="T140">
        <v>-36.200000000000003</v>
      </c>
      <c r="U140">
        <v>33.4</v>
      </c>
      <c r="V140">
        <v>7.3</v>
      </c>
    </row>
    <row r="141" spans="1:22" x14ac:dyDescent="0.45">
      <c r="A141" t="s">
        <v>501</v>
      </c>
      <c r="B141" t="s">
        <v>134</v>
      </c>
      <c r="C141">
        <v>564</v>
      </c>
      <c r="D141">
        <v>1962</v>
      </c>
      <c r="E141">
        <v>6</v>
      </c>
      <c r="F141">
        <v>223</v>
      </c>
      <c r="G141">
        <v>131</v>
      </c>
      <c r="H141">
        <v>42</v>
      </c>
      <c r="I141">
        <v>7.4999999999999997E-2</v>
      </c>
      <c r="J141">
        <v>0.14099999999999999</v>
      </c>
      <c r="K141">
        <v>6.8000000000000005E-2</v>
      </c>
      <c r="L141">
        <v>0.28899999999999998</v>
      </c>
      <c r="M141">
        <v>0.247</v>
      </c>
      <c r="N141">
        <v>0.311</v>
      </c>
      <c r="O141">
        <v>0.315</v>
      </c>
      <c r="P141">
        <v>0.28000000000000003</v>
      </c>
      <c r="Q141" t="s">
        <v>382</v>
      </c>
      <c r="R141">
        <v>72</v>
      </c>
      <c r="S141">
        <v>9.6</v>
      </c>
      <c r="T141">
        <v>-56.1</v>
      </c>
      <c r="U141">
        <v>59.8</v>
      </c>
      <c r="V141">
        <v>7.3</v>
      </c>
    </row>
    <row r="142" spans="1:22" x14ac:dyDescent="0.45">
      <c r="A142" t="s">
        <v>192</v>
      </c>
      <c r="B142" t="s">
        <v>72</v>
      </c>
      <c r="C142">
        <v>332</v>
      </c>
      <c r="D142">
        <v>1234</v>
      </c>
      <c r="E142">
        <v>58</v>
      </c>
      <c r="F142">
        <v>143</v>
      </c>
      <c r="G142">
        <v>168</v>
      </c>
      <c r="H142">
        <v>1</v>
      </c>
      <c r="I142">
        <v>0.105</v>
      </c>
      <c r="J142">
        <v>0.182</v>
      </c>
      <c r="K142">
        <v>0.20899999999999999</v>
      </c>
      <c r="L142">
        <v>0.23899999999999999</v>
      </c>
      <c r="M142">
        <v>0.23200000000000001</v>
      </c>
      <c r="N142">
        <v>0.32800000000000001</v>
      </c>
      <c r="O142">
        <v>0.441</v>
      </c>
      <c r="P142">
        <v>0.33500000000000002</v>
      </c>
      <c r="Q142" t="s">
        <v>382</v>
      </c>
      <c r="R142">
        <v>120</v>
      </c>
      <c r="S142">
        <v>-4.0999999999999996</v>
      </c>
      <c r="T142">
        <v>23.9</v>
      </c>
      <c r="U142">
        <v>4.0999999999999996</v>
      </c>
      <c r="V142">
        <v>7.1</v>
      </c>
    </row>
    <row r="143" spans="1:22" x14ac:dyDescent="0.45">
      <c r="A143" t="s">
        <v>233</v>
      </c>
      <c r="B143" t="s">
        <v>42</v>
      </c>
      <c r="C143">
        <v>209</v>
      </c>
      <c r="D143">
        <v>863</v>
      </c>
      <c r="E143">
        <v>30</v>
      </c>
      <c r="F143">
        <v>142</v>
      </c>
      <c r="G143">
        <v>95</v>
      </c>
      <c r="H143">
        <v>64</v>
      </c>
      <c r="I143">
        <v>9.1999999999999998E-2</v>
      </c>
      <c r="J143">
        <v>0.19700000000000001</v>
      </c>
      <c r="K143">
        <v>0.20499999999999999</v>
      </c>
      <c r="L143">
        <v>0.316</v>
      </c>
      <c r="M143">
        <v>0.27300000000000002</v>
      </c>
      <c r="N143">
        <v>0.35399999999999998</v>
      </c>
      <c r="O143">
        <v>0.47799999999999998</v>
      </c>
      <c r="P143">
        <v>0.35899999999999999</v>
      </c>
      <c r="Q143" t="s">
        <v>382</v>
      </c>
      <c r="R143">
        <v>126</v>
      </c>
      <c r="S143">
        <v>14.8</v>
      </c>
      <c r="T143">
        <v>42.9</v>
      </c>
      <c r="U143">
        <v>-3</v>
      </c>
      <c r="V143">
        <v>7</v>
      </c>
    </row>
    <row r="144" spans="1:22" x14ac:dyDescent="0.45">
      <c r="A144" t="s">
        <v>147</v>
      </c>
      <c r="B144" t="s">
        <v>49</v>
      </c>
      <c r="C144">
        <v>309</v>
      </c>
      <c r="D144">
        <v>1286</v>
      </c>
      <c r="E144">
        <v>34</v>
      </c>
      <c r="F144">
        <v>164</v>
      </c>
      <c r="G144">
        <v>125</v>
      </c>
      <c r="H144">
        <v>28</v>
      </c>
      <c r="I144">
        <v>5.2999999999999999E-2</v>
      </c>
      <c r="J144">
        <v>0.217</v>
      </c>
      <c r="K144">
        <v>0.14199999999999999</v>
      </c>
      <c r="L144">
        <v>0.31900000000000001</v>
      </c>
      <c r="M144">
        <v>0.26500000000000001</v>
      </c>
      <c r="N144">
        <v>0.312</v>
      </c>
      <c r="O144">
        <v>0.40699999999999997</v>
      </c>
      <c r="P144">
        <v>0.314</v>
      </c>
      <c r="Q144" t="s">
        <v>382</v>
      </c>
      <c r="R144">
        <v>103</v>
      </c>
      <c r="S144">
        <v>3.9</v>
      </c>
      <c r="T144">
        <v>7.5</v>
      </c>
      <c r="U144">
        <v>17.600000000000001</v>
      </c>
      <c r="V144">
        <v>6.9</v>
      </c>
    </row>
    <row r="145" spans="1:22" x14ac:dyDescent="0.45">
      <c r="A145" t="s">
        <v>17</v>
      </c>
      <c r="B145" t="s">
        <v>18</v>
      </c>
      <c r="C145">
        <v>205</v>
      </c>
      <c r="D145">
        <v>850</v>
      </c>
      <c r="E145">
        <v>38</v>
      </c>
      <c r="F145">
        <v>127</v>
      </c>
      <c r="G145">
        <v>115</v>
      </c>
      <c r="H145">
        <v>15</v>
      </c>
      <c r="I145">
        <v>9.2999999999999999E-2</v>
      </c>
      <c r="J145">
        <v>0.25600000000000001</v>
      </c>
      <c r="K145">
        <v>0.23100000000000001</v>
      </c>
      <c r="L145">
        <v>0.312</v>
      </c>
      <c r="M145">
        <v>0.25900000000000001</v>
      </c>
      <c r="N145">
        <v>0.33100000000000002</v>
      </c>
      <c r="O145">
        <v>0.49</v>
      </c>
      <c r="P145">
        <v>0.35</v>
      </c>
      <c r="Q145" t="s">
        <v>382</v>
      </c>
      <c r="R145">
        <v>128</v>
      </c>
      <c r="S145">
        <v>6.8</v>
      </c>
      <c r="T145">
        <v>34.5</v>
      </c>
      <c r="U145">
        <v>4</v>
      </c>
      <c r="V145">
        <v>6.8</v>
      </c>
    </row>
    <row r="146" spans="1:22" x14ac:dyDescent="0.45">
      <c r="A146" t="s">
        <v>1893</v>
      </c>
      <c r="B146" t="s">
        <v>119</v>
      </c>
      <c r="C146">
        <v>292</v>
      </c>
      <c r="D146">
        <v>1012</v>
      </c>
      <c r="E146">
        <v>34</v>
      </c>
      <c r="F146">
        <v>146</v>
      </c>
      <c r="G146">
        <v>104</v>
      </c>
      <c r="H146">
        <v>18</v>
      </c>
      <c r="I146">
        <v>0.14199999999999999</v>
      </c>
      <c r="J146">
        <v>0.20100000000000001</v>
      </c>
      <c r="K146">
        <v>0.183</v>
      </c>
      <c r="L146">
        <v>0.28100000000000003</v>
      </c>
      <c r="M146">
        <v>0.246</v>
      </c>
      <c r="N146">
        <v>0.35299999999999998</v>
      </c>
      <c r="O146">
        <v>0.42899999999999999</v>
      </c>
      <c r="P146">
        <v>0.34100000000000003</v>
      </c>
      <c r="Q146" t="s">
        <v>382</v>
      </c>
      <c r="R146">
        <v>118</v>
      </c>
      <c r="S146">
        <v>3.1</v>
      </c>
      <c r="T146">
        <v>25.1</v>
      </c>
      <c r="U146">
        <v>4.4000000000000004</v>
      </c>
      <c r="V146">
        <v>6.5</v>
      </c>
    </row>
    <row r="147" spans="1:22" x14ac:dyDescent="0.45">
      <c r="A147" t="s">
        <v>171</v>
      </c>
      <c r="B147" t="s">
        <v>18</v>
      </c>
      <c r="C147">
        <v>611</v>
      </c>
      <c r="D147">
        <v>2538</v>
      </c>
      <c r="E147">
        <v>115</v>
      </c>
      <c r="F147">
        <v>303</v>
      </c>
      <c r="G147">
        <v>350</v>
      </c>
      <c r="H147">
        <v>8</v>
      </c>
      <c r="I147">
        <v>6.8000000000000005E-2</v>
      </c>
      <c r="J147">
        <v>0.20899999999999999</v>
      </c>
      <c r="K147">
        <v>0.21199999999999999</v>
      </c>
      <c r="L147">
        <v>0.27200000000000002</v>
      </c>
      <c r="M147">
        <v>0.248</v>
      </c>
      <c r="N147">
        <v>0.30599999999999999</v>
      </c>
      <c r="O147">
        <v>0.46</v>
      </c>
      <c r="P147">
        <v>0.32600000000000001</v>
      </c>
      <c r="Q147" t="s">
        <v>382</v>
      </c>
      <c r="R147">
        <v>109</v>
      </c>
      <c r="S147">
        <v>-4.3</v>
      </c>
      <c r="T147">
        <v>20.7</v>
      </c>
      <c r="U147">
        <v>-40.9</v>
      </c>
      <c r="V147">
        <v>6.5</v>
      </c>
    </row>
    <row r="148" spans="1:22" x14ac:dyDescent="0.45">
      <c r="A148" t="s">
        <v>506</v>
      </c>
      <c r="B148" t="s">
        <v>26</v>
      </c>
      <c r="C148">
        <v>464</v>
      </c>
      <c r="D148">
        <v>1691</v>
      </c>
      <c r="E148">
        <v>47</v>
      </c>
      <c r="F148">
        <v>236</v>
      </c>
      <c r="G148">
        <v>172</v>
      </c>
      <c r="H148">
        <v>31</v>
      </c>
      <c r="I148">
        <v>0.13800000000000001</v>
      </c>
      <c r="J148">
        <v>0.26900000000000002</v>
      </c>
      <c r="K148">
        <v>0.158</v>
      </c>
      <c r="L148">
        <v>0.30199999999999999</v>
      </c>
      <c r="M148">
        <v>0.23100000000000001</v>
      </c>
      <c r="N148">
        <v>0.34599999999999997</v>
      </c>
      <c r="O148">
        <v>0.38900000000000001</v>
      </c>
      <c r="P148">
        <v>0.32500000000000001</v>
      </c>
      <c r="Q148" t="s">
        <v>382</v>
      </c>
      <c r="R148">
        <v>106</v>
      </c>
      <c r="S148">
        <v>4.8</v>
      </c>
      <c r="T148">
        <v>16.600000000000001</v>
      </c>
      <c r="U148">
        <v>-7.4</v>
      </c>
      <c r="V148">
        <v>6.5</v>
      </c>
    </row>
    <row r="149" spans="1:22" x14ac:dyDescent="0.45">
      <c r="A149" t="s">
        <v>113</v>
      </c>
      <c r="B149" t="s">
        <v>91</v>
      </c>
      <c r="C149">
        <v>324</v>
      </c>
      <c r="D149">
        <v>1286</v>
      </c>
      <c r="E149">
        <v>55</v>
      </c>
      <c r="F149">
        <v>177</v>
      </c>
      <c r="G149">
        <v>166</v>
      </c>
      <c r="H149">
        <v>63</v>
      </c>
      <c r="I149">
        <v>7.4999999999999997E-2</v>
      </c>
      <c r="J149">
        <v>0.29099999999999998</v>
      </c>
      <c r="K149">
        <v>0.20100000000000001</v>
      </c>
      <c r="L149">
        <v>0.31</v>
      </c>
      <c r="M149">
        <v>0.245</v>
      </c>
      <c r="N149">
        <v>0.307</v>
      </c>
      <c r="O149">
        <v>0.44600000000000001</v>
      </c>
      <c r="P149">
        <v>0.32300000000000001</v>
      </c>
      <c r="Q149" t="s">
        <v>382</v>
      </c>
      <c r="R149">
        <v>103</v>
      </c>
      <c r="S149">
        <v>13.3</v>
      </c>
      <c r="T149">
        <v>16.5</v>
      </c>
      <c r="U149">
        <v>2.5</v>
      </c>
      <c r="V149">
        <v>6.3</v>
      </c>
    </row>
    <row r="150" spans="1:22" x14ac:dyDescent="0.45">
      <c r="A150" t="s">
        <v>56</v>
      </c>
      <c r="B150" t="s">
        <v>51</v>
      </c>
      <c r="C150">
        <v>357</v>
      </c>
      <c r="D150">
        <v>1264</v>
      </c>
      <c r="E150">
        <v>30</v>
      </c>
      <c r="F150">
        <v>142</v>
      </c>
      <c r="G150">
        <v>144</v>
      </c>
      <c r="H150">
        <v>28</v>
      </c>
      <c r="I150">
        <v>8.7999999999999995E-2</v>
      </c>
      <c r="J150">
        <v>0.33100000000000002</v>
      </c>
      <c r="K150">
        <v>0.154</v>
      </c>
      <c r="L150">
        <v>0.38400000000000001</v>
      </c>
      <c r="M150">
        <v>0.26100000000000001</v>
      </c>
      <c r="N150">
        <v>0.33</v>
      </c>
      <c r="O150">
        <v>0.41499999999999998</v>
      </c>
      <c r="P150">
        <v>0.32400000000000001</v>
      </c>
      <c r="Q150" t="s">
        <v>382</v>
      </c>
      <c r="R150">
        <v>104</v>
      </c>
      <c r="S150">
        <v>7</v>
      </c>
      <c r="T150">
        <v>14.6</v>
      </c>
      <c r="U150">
        <v>5.0999999999999996</v>
      </c>
      <c r="V150">
        <v>6.3</v>
      </c>
    </row>
    <row r="151" spans="1:22" x14ac:dyDescent="0.45">
      <c r="A151" t="s">
        <v>503</v>
      </c>
      <c r="B151" t="s">
        <v>18</v>
      </c>
      <c r="C151">
        <v>513</v>
      </c>
      <c r="D151">
        <v>1999</v>
      </c>
      <c r="E151">
        <v>63</v>
      </c>
      <c r="F151">
        <v>255</v>
      </c>
      <c r="G151">
        <v>230</v>
      </c>
      <c r="H151">
        <v>15</v>
      </c>
      <c r="I151">
        <v>6.0999999999999999E-2</v>
      </c>
      <c r="J151">
        <v>0.214</v>
      </c>
      <c r="K151">
        <v>0.17</v>
      </c>
      <c r="L151">
        <v>0.30299999999999999</v>
      </c>
      <c r="M151">
        <v>0.25800000000000001</v>
      </c>
      <c r="N151">
        <v>0.311</v>
      </c>
      <c r="O151">
        <v>0.42899999999999999</v>
      </c>
      <c r="P151">
        <v>0.31900000000000001</v>
      </c>
      <c r="Q151" t="s">
        <v>382</v>
      </c>
      <c r="R151">
        <v>104</v>
      </c>
      <c r="S151">
        <v>-3.5</v>
      </c>
      <c r="T151">
        <v>6.4</v>
      </c>
      <c r="U151">
        <v>-10.8</v>
      </c>
      <c r="V151">
        <v>6.2</v>
      </c>
    </row>
    <row r="152" spans="1:22" x14ac:dyDescent="0.45">
      <c r="A152" t="s">
        <v>143</v>
      </c>
      <c r="B152" t="s">
        <v>32</v>
      </c>
      <c r="C152">
        <v>801</v>
      </c>
      <c r="D152">
        <v>2801</v>
      </c>
      <c r="E152">
        <v>71</v>
      </c>
      <c r="F152">
        <v>293</v>
      </c>
      <c r="G152">
        <v>296</v>
      </c>
      <c r="H152">
        <v>41</v>
      </c>
      <c r="I152">
        <v>6.9000000000000006E-2</v>
      </c>
      <c r="J152">
        <v>0.2</v>
      </c>
      <c r="K152">
        <v>0.13300000000000001</v>
      </c>
      <c r="L152">
        <v>0.29099999999999998</v>
      </c>
      <c r="M152">
        <v>0.249</v>
      </c>
      <c r="N152">
        <v>0.30199999999999999</v>
      </c>
      <c r="O152">
        <v>0.38200000000000001</v>
      </c>
      <c r="P152">
        <v>0.29499999999999998</v>
      </c>
      <c r="Q152" t="s">
        <v>382</v>
      </c>
      <c r="R152">
        <v>80</v>
      </c>
      <c r="S152">
        <v>1.4</v>
      </c>
      <c r="T152">
        <v>-69</v>
      </c>
      <c r="U152">
        <v>35.4</v>
      </c>
      <c r="V152">
        <v>6.1</v>
      </c>
    </row>
    <row r="153" spans="1:22" x14ac:dyDescent="0.45">
      <c r="A153" t="s">
        <v>504</v>
      </c>
      <c r="B153" t="s">
        <v>42</v>
      </c>
      <c r="C153">
        <v>893</v>
      </c>
      <c r="D153">
        <v>3017</v>
      </c>
      <c r="E153">
        <v>53</v>
      </c>
      <c r="F153">
        <v>244</v>
      </c>
      <c r="G153">
        <v>286</v>
      </c>
      <c r="H153">
        <v>8</v>
      </c>
      <c r="I153">
        <v>9.4E-2</v>
      </c>
      <c r="J153">
        <v>0.20699999999999999</v>
      </c>
      <c r="K153">
        <v>0.112</v>
      </c>
      <c r="L153">
        <v>0.29599999999999999</v>
      </c>
      <c r="M153">
        <v>0.24199999999999999</v>
      </c>
      <c r="N153">
        <v>0.318</v>
      </c>
      <c r="O153">
        <v>0.35499999999999998</v>
      </c>
      <c r="P153">
        <v>0.29299999999999998</v>
      </c>
      <c r="Q153" t="s">
        <v>382</v>
      </c>
      <c r="R153">
        <v>78</v>
      </c>
      <c r="S153">
        <v>-16.3</v>
      </c>
      <c r="T153">
        <v>-96.4</v>
      </c>
      <c r="U153">
        <v>58.4</v>
      </c>
      <c r="V153">
        <v>6</v>
      </c>
    </row>
    <row r="154" spans="1:22" x14ac:dyDescent="0.45">
      <c r="A154" t="s">
        <v>505</v>
      </c>
      <c r="B154" t="s">
        <v>44</v>
      </c>
      <c r="C154">
        <v>566</v>
      </c>
      <c r="D154">
        <v>1512</v>
      </c>
      <c r="E154">
        <v>38</v>
      </c>
      <c r="F154">
        <v>189</v>
      </c>
      <c r="G154">
        <v>154</v>
      </c>
      <c r="H154">
        <v>45</v>
      </c>
      <c r="I154">
        <v>0.105</v>
      </c>
      <c r="J154">
        <v>0.27400000000000002</v>
      </c>
      <c r="K154">
        <v>0.14199999999999999</v>
      </c>
      <c r="L154">
        <v>0.34200000000000003</v>
      </c>
      <c r="M154">
        <v>0.255</v>
      </c>
      <c r="N154">
        <v>0.34399999999999997</v>
      </c>
      <c r="O154">
        <v>0.39700000000000002</v>
      </c>
      <c r="P154">
        <v>0.32500000000000001</v>
      </c>
      <c r="Q154" t="s">
        <v>382</v>
      </c>
      <c r="R154">
        <v>107</v>
      </c>
      <c r="S154">
        <v>7.3</v>
      </c>
      <c r="T154">
        <v>19.7</v>
      </c>
      <c r="U154">
        <v>-10.9</v>
      </c>
      <c r="V154">
        <v>6</v>
      </c>
    </row>
    <row r="155" spans="1:22" x14ac:dyDescent="0.45">
      <c r="A155" t="s">
        <v>92</v>
      </c>
      <c r="B155" t="s">
        <v>55</v>
      </c>
      <c r="C155">
        <v>413</v>
      </c>
      <c r="D155">
        <v>1603</v>
      </c>
      <c r="E155">
        <v>58</v>
      </c>
      <c r="F155">
        <v>214</v>
      </c>
      <c r="G155">
        <v>188</v>
      </c>
      <c r="H155">
        <v>16</v>
      </c>
      <c r="I155">
        <v>9.1999999999999998E-2</v>
      </c>
      <c r="J155">
        <v>0.23100000000000001</v>
      </c>
      <c r="K155">
        <v>0.17699999999999999</v>
      </c>
      <c r="L155">
        <v>0.30499999999999999</v>
      </c>
      <c r="M155">
        <v>0.25700000000000001</v>
      </c>
      <c r="N155">
        <v>0.33300000000000002</v>
      </c>
      <c r="O155">
        <v>0.435</v>
      </c>
      <c r="P155">
        <v>0.33400000000000002</v>
      </c>
      <c r="Q155" t="s">
        <v>382</v>
      </c>
      <c r="R155">
        <v>113</v>
      </c>
      <c r="S155">
        <v>-3.2</v>
      </c>
      <c r="T155">
        <v>20.7</v>
      </c>
      <c r="U155">
        <v>-16.8</v>
      </c>
      <c r="V155">
        <v>5.9</v>
      </c>
    </row>
    <row r="156" spans="1:22" x14ac:dyDescent="0.45">
      <c r="A156" t="s">
        <v>507</v>
      </c>
      <c r="B156" t="s">
        <v>22</v>
      </c>
      <c r="C156">
        <v>338</v>
      </c>
      <c r="D156">
        <v>1082</v>
      </c>
      <c r="E156">
        <v>25</v>
      </c>
      <c r="F156">
        <v>110</v>
      </c>
      <c r="G156">
        <v>120</v>
      </c>
      <c r="H156">
        <v>3</v>
      </c>
      <c r="I156">
        <v>4.2999999999999997E-2</v>
      </c>
      <c r="J156">
        <v>0.17599999999999999</v>
      </c>
      <c r="K156">
        <v>0.122</v>
      </c>
      <c r="L156">
        <v>0.27100000000000002</v>
      </c>
      <c r="M156">
        <v>0.24099999999999999</v>
      </c>
      <c r="N156">
        <v>0.27500000000000002</v>
      </c>
      <c r="O156">
        <v>0.36199999999999999</v>
      </c>
      <c r="P156">
        <v>0.27600000000000002</v>
      </c>
      <c r="Q156" t="s">
        <v>382</v>
      </c>
      <c r="R156">
        <v>73</v>
      </c>
      <c r="S156">
        <v>-6.5</v>
      </c>
      <c r="T156">
        <v>-41.5</v>
      </c>
      <c r="U156">
        <v>62.4</v>
      </c>
      <c r="V156">
        <v>5.9</v>
      </c>
    </row>
    <row r="157" spans="1:22" x14ac:dyDescent="0.45">
      <c r="A157" t="s">
        <v>509</v>
      </c>
      <c r="B157" t="s">
        <v>53</v>
      </c>
      <c r="C157">
        <v>462</v>
      </c>
      <c r="D157">
        <v>1287</v>
      </c>
      <c r="E157">
        <v>43</v>
      </c>
      <c r="F157">
        <v>163</v>
      </c>
      <c r="G157">
        <v>134</v>
      </c>
      <c r="H157">
        <v>75</v>
      </c>
      <c r="I157">
        <v>0.106</v>
      </c>
      <c r="J157">
        <v>0.30199999999999999</v>
      </c>
      <c r="K157">
        <v>0.18099999999999999</v>
      </c>
      <c r="L157">
        <v>0.27500000000000002</v>
      </c>
      <c r="M157">
        <v>0.20699999999999999</v>
      </c>
      <c r="N157">
        <v>0.315</v>
      </c>
      <c r="O157">
        <v>0.38800000000000001</v>
      </c>
      <c r="P157">
        <v>0.309</v>
      </c>
      <c r="Q157" t="s">
        <v>382</v>
      </c>
      <c r="R157">
        <v>101</v>
      </c>
      <c r="S157">
        <v>4.7</v>
      </c>
      <c r="T157">
        <v>4.7</v>
      </c>
      <c r="U157">
        <v>9</v>
      </c>
      <c r="V157">
        <v>5.8</v>
      </c>
    </row>
    <row r="158" spans="1:22" x14ac:dyDescent="0.45">
      <c r="A158" t="s">
        <v>510</v>
      </c>
      <c r="B158" t="s">
        <v>72</v>
      </c>
      <c r="C158">
        <v>406</v>
      </c>
      <c r="D158">
        <v>1538</v>
      </c>
      <c r="E158">
        <v>42</v>
      </c>
      <c r="F158">
        <v>174</v>
      </c>
      <c r="G158">
        <v>152</v>
      </c>
      <c r="H158">
        <v>46</v>
      </c>
      <c r="I158">
        <v>0.09</v>
      </c>
      <c r="J158">
        <v>0.313</v>
      </c>
      <c r="K158">
        <v>0.16200000000000001</v>
      </c>
      <c r="L158">
        <v>0.312</v>
      </c>
      <c r="M158">
        <v>0.22600000000000001</v>
      </c>
      <c r="N158">
        <v>0.29899999999999999</v>
      </c>
      <c r="O158">
        <v>0.38800000000000001</v>
      </c>
      <c r="P158">
        <v>0.29699999999999999</v>
      </c>
      <c r="Q158" t="s">
        <v>382</v>
      </c>
      <c r="R158">
        <v>85</v>
      </c>
      <c r="S158">
        <v>11.3</v>
      </c>
      <c r="T158">
        <v>-17.100000000000001</v>
      </c>
      <c r="U158">
        <v>18.5</v>
      </c>
      <c r="V158">
        <v>5.6</v>
      </c>
    </row>
    <row r="159" spans="1:22" x14ac:dyDescent="0.45">
      <c r="A159" t="s">
        <v>96</v>
      </c>
      <c r="B159" t="s">
        <v>97</v>
      </c>
      <c r="C159">
        <v>467</v>
      </c>
      <c r="D159">
        <v>1715</v>
      </c>
      <c r="E159">
        <v>59</v>
      </c>
      <c r="F159">
        <v>182</v>
      </c>
      <c r="G159">
        <v>255</v>
      </c>
      <c r="H159">
        <v>19</v>
      </c>
      <c r="I159">
        <v>7.1999999999999995E-2</v>
      </c>
      <c r="J159">
        <v>0.16300000000000001</v>
      </c>
      <c r="K159">
        <v>0.17599999999999999</v>
      </c>
      <c r="L159">
        <v>0.29599999999999999</v>
      </c>
      <c r="M159">
        <v>0.27200000000000002</v>
      </c>
      <c r="N159">
        <v>0.32800000000000001</v>
      </c>
      <c r="O159">
        <v>0.44800000000000001</v>
      </c>
      <c r="P159">
        <v>0.33100000000000002</v>
      </c>
      <c r="Q159" t="s">
        <v>382</v>
      </c>
      <c r="R159">
        <v>114</v>
      </c>
      <c r="S159">
        <v>-4.9000000000000004</v>
      </c>
      <c r="T159">
        <v>21.6</v>
      </c>
      <c r="U159">
        <v>-23.9</v>
      </c>
      <c r="V159">
        <v>5.6</v>
      </c>
    </row>
    <row r="160" spans="1:22" x14ac:dyDescent="0.45">
      <c r="A160" t="s">
        <v>75</v>
      </c>
      <c r="B160" t="s">
        <v>76</v>
      </c>
      <c r="C160">
        <v>985</v>
      </c>
      <c r="D160">
        <v>3711</v>
      </c>
      <c r="E160">
        <v>89</v>
      </c>
      <c r="F160">
        <v>444</v>
      </c>
      <c r="G160">
        <v>372</v>
      </c>
      <c r="H160">
        <v>48</v>
      </c>
      <c r="I160">
        <v>9.9000000000000005E-2</v>
      </c>
      <c r="J160">
        <v>0.16400000000000001</v>
      </c>
      <c r="K160">
        <v>0.14499999999999999</v>
      </c>
      <c r="L160">
        <v>0.26800000000000002</v>
      </c>
      <c r="M160">
        <v>0.24</v>
      </c>
      <c r="N160">
        <v>0.32400000000000001</v>
      </c>
      <c r="O160">
        <v>0.38500000000000001</v>
      </c>
      <c r="P160">
        <v>0.312</v>
      </c>
      <c r="Q160" t="s">
        <v>382</v>
      </c>
      <c r="R160">
        <v>93</v>
      </c>
      <c r="S160">
        <v>3.8</v>
      </c>
      <c r="T160">
        <v>-29</v>
      </c>
      <c r="U160">
        <v>-44.5</v>
      </c>
      <c r="V160">
        <v>5.5</v>
      </c>
    </row>
    <row r="161" spans="1:22" x14ac:dyDescent="0.45">
      <c r="A161" t="s">
        <v>79</v>
      </c>
      <c r="B161" t="s">
        <v>18</v>
      </c>
      <c r="C161">
        <v>458</v>
      </c>
      <c r="D161">
        <v>1890</v>
      </c>
      <c r="E161">
        <v>80</v>
      </c>
      <c r="F161">
        <v>229</v>
      </c>
      <c r="G161">
        <v>276</v>
      </c>
      <c r="H161">
        <v>11</v>
      </c>
      <c r="I161">
        <v>7.4999999999999997E-2</v>
      </c>
      <c r="J161">
        <v>0.247</v>
      </c>
      <c r="K161">
        <v>0.193</v>
      </c>
      <c r="L161">
        <v>0.315</v>
      </c>
      <c r="M161">
        <v>0.26600000000000001</v>
      </c>
      <c r="N161">
        <v>0.32200000000000001</v>
      </c>
      <c r="O161">
        <v>0.45900000000000002</v>
      </c>
      <c r="P161">
        <v>0.33400000000000002</v>
      </c>
      <c r="Q161" t="s">
        <v>382</v>
      </c>
      <c r="R161">
        <v>115</v>
      </c>
      <c r="S161">
        <v>0</v>
      </c>
      <c r="T161">
        <v>33.9</v>
      </c>
      <c r="U161">
        <v>-41.5</v>
      </c>
      <c r="V161">
        <v>5.5</v>
      </c>
    </row>
    <row r="162" spans="1:22" x14ac:dyDescent="0.45">
      <c r="A162" t="s">
        <v>225</v>
      </c>
      <c r="B162" t="s">
        <v>51</v>
      </c>
      <c r="C162">
        <v>299</v>
      </c>
      <c r="D162">
        <v>1181</v>
      </c>
      <c r="E162">
        <v>26</v>
      </c>
      <c r="F162">
        <v>143</v>
      </c>
      <c r="G162">
        <v>117</v>
      </c>
      <c r="H162">
        <v>46</v>
      </c>
      <c r="I162">
        <v>6.9000000000000006E-2</v>
      </c>
      <c r="J162">
        <v>0.17</v>
      </c>
      <c r="K162">
        <v>0.128</v>
      </c>
      <c r="L162">
        <v>0.29399999999999998</v>
      </c>
      <c r="M162">
        <v>0.25900000000000001</v>
      </c>
      <c r="N162">
        <v>0.313</v>
      </c>
      <c r="O162">
        <v>0.38600000000000001</v>
      </c>
      <c r="P162">
        <v>0.30599999999999999</v>
      </c>
      <c r="Q162" t="s">
        <v>382</v>
      </c>
      <c r="R162">
        <v>92</v>
      </c>
      <c r="S162">
        <v>7.1</v>
      </c>
      <c r="T162">
        <v>-3.8</v>
      </c>
      <c r="U162">
        <v>17.2</v>
      </c>
      <c r="V162">
        <v>5.4</v>
      </c>
    </row>
    <row r="163" spans="1:22" x14ac:dyDescent="0.45">
      <c r="A163" t="s">
        <v>508</v>
      </c>
      <c r="B163" t="s">
        <v>63</v>
      </c>
      <c r="C163">
        <v>616</v>
      </c>
      <c r="D163">
        <v>1891</v>
      </c>
      <c r="E163">
        <v>50</v>
      </c>
      <c r="F163">
        <v>198</v>
      </c>
      <c r="G163">
        <v>231</v>
      </c>
      <c r="H163">
        <v>15</v>
      </c>
      <c r="I163">
        <v>5.5E-2</v>
      </c>
      <c r="J163">
        <v>0.20100000000000001</v>
      </c>
      <c r="K163">
        <v>0.13900000000000001</v>
      </c>
      <c r="L163">
        <v>0.29299999999999998</v>
      </c>
      <c r="M163">
        <v>0.251</v>
      </c>
      <c r="N163">
        <v>0.31</v>
      </c>
      <c r="O163">
        <v>0.38900000000000001</v>
      </c>
      <c r="P163">
        <v>0.30499999999999999</v>
      </c>
      <c r="Q163" t="s">
        <v>382</v>
      </c>
      <c r="R163">
        <v>88</v>
      </c>
      <c r="S163">
        <v>-3.8</v>
      </c>
      <c r="T163">
        <v>-31.6</v>
      </c>
      <c r="U163">
        <v>20.8</v>
      </c>
      <c r="V163">
        <v>5.4</v>
      </c>
    </row>
    <row r="164" spans="1:22" x14ac:dyDescent="0.45">
      <c r="A164" t="s">
        <v>232</v>
      </c>
      <c r="B164" t="s">
        <v>63</v>
      </c>
      <c r="C164">
        <v>291</v>
      </c>
      <c r="D164">
        <v>992</v>
      </c>
      <c r="E164">
        <v>41</v>
      </c>
      <c r="F164">
        <v>113</v>
      </c>
      <c r="G164">
        <v>124</v>
      </c>
      <c r="H164">
        <v>3</v>
      </c>
      <c r="I164">
        <v>8.7999999999999995E-2</v>
      </c>
      <c r="J164">
        <v>0.29699999999999999</v>
      </c>
      <c r="K164">
        <v>0.19400000000000001</v>
      </c>
      <c r="L164">
        <v>0.30099999999999999</v>
      </c>
      <c r="M164">
        <v>0.23400000000000001</v>
      </c>
      <c r="N164">
        <v>0.316</v>
      </c>
      <c r="O164">
        <v>0.42799999999999999</v>
      </c>
      <c r="P164">
        <v>0.32400000000000001</v>
      </c>
      <c r="Q164" t="s">
        <v>382</v>
      </c>
      <c r="R164">
        <v>109</v>
      </c>
      <c r="S164">
        <v>-3.6</v>
      </c>
      <c r="T164">
        <v>6.5</v>
      </c>
      <c r="U164">
        <v>13</v>
      </c>
      <c r="V164">
        <v>5.4</v>
      </c>
    </row>
    <row r="165" spans="1:22" x14ac:dyDescent="0.45">
      <c r="A165" t="s">
        <v>512</v>
      </c>
      <c r="B165" t="s">
        <v>35</v>
      </c>
      <c r="C165">
        <v>461</v>
      </c>
      <c r="D165">
        <v>1536</v>
      </c>
      <c r="E165">
        <v>24</v>
      </c>
      <c r="F165">
        <v>131</v>
      </c>
      <c r="G165">
        <v>149</v>
      </c>
      <c r="H165">
        <v>1</v>
      </c>
      <c r="I165">
        <v>9.4E-2</v>
      </c>
      <c r="J165">
        <v>0.216</v>
      </c>
      <c r="K165">
        <v>0.10100000000000001</v>
      </c>
      <c r="L165">
        <v>0.29299999999999998</v>
      </c>
      <c r="M165">
        <v>0.23599999999999999</v>
      </c>
      <c r="N165">
        <v>0.314</v>
      </c>
      <c r="O165">
        <v>0.33600000000000002</v>
      </c>
      <c r="P165">
        <v>0.28799999999999998</v>
      </c>
      <c r="Q165" t="s">
        <v>382</v>
      </c>
      <c r="R165">
        <v>78</v>
      </c>
      <c r="S165">
        <v>-10.8</v>
      </c>
      <c r="T165">
        <v>-51.4</v>
      </c>
      <c r="U165">
        <v>52.4</v>
      </c>
      <c r="V165">
        <v>5.3</v>
      </c>
    </row>
    <row r="166" spans="1:22" x14ac:dyDescent="0.45">
      <c r="A166" t="s">
        <v>77</v>
      </c>
      <c r="B166" t="s">
        <v>72</v>
      </c>
      <c r="C166">
        <v>248</v>
      </c>
      <c r="D166">
        <v>819</v>
      </c>
      <c r="E166">
        <v>37</v>
      </c>
      <c r="F166">
        <v>130</v>
      </c>
      <c r="G166">
        <v>94</v>
      </c>
      <c r="H166">
        <v>35</v>
      </c>
      <c r="I166">
        <v>0.06</v>
      </c>
      <c r="J166">
        <v>0.35299999999999998</v>
      </c>
      <c r="K166">
        <v>0.2</v>
      </c>
      <c r="L166">
        <v>0.29799999999999999</v>
      </c>
      <c r="M166">
        <v>0.22</v>
      </c>
      <c r="N166">
        <v>0.27400000000000002</v>
      </c>
      <c r="O166">
        <v>0.42</v>
      </c>
      <c r="P166">
        <v>0.29899999999999999</v>
      </c>
      <c r="Q166" t="s">
        <v>382</v>
      </c>
      <c r="R166">
        <v>94</v>
      </c>
      <c r="S166">
        <v>7.9</v>
      </c>
      <c r="T166">
        <v>3.1</v>
      </c>
      <c r="U166">
        <v>22.1</v>
      </c>
      <c r="V166">
        <v>5.3</v>
      </c>
    </row>
    <row r="167" spans="1:22" x14ac:dyDescent="0.45">
      <c r="A167" t="s">
        <v>515</v>
      </c>
      <c r="B167" t="s">
        <v>53</v>
      </c>
      <c r="C167">
        <v>443</v>
      </c>
      <c r="D167">
        <v>1688</v>
      </c>
      <c r="E167">
        <v>27</v>
      </c>
      <c r="F167">
        <v>213</v>
      </c>
      <c r="G167">
        <v>162</v>
      </c>
      <c r="H167">
        <v>50</v>
      </c>
      <c r="I167">
        <v>0.10100000000000001</v>
      </c>
      <c r="J167">
        <v>0.22700000000000001</v>
      </c>
      <c r="K167">
        <v>0.11600000000000001</v>
      </c>
      <c r="L167">
        <v>0.32300000000000001</v>
      </c>
      <c r="M167">
        <v>0.255</v>
      </c>
      <c r="N167">
        <v>0.33100000000000002</v>
      </c>
      <c r="O167">
        <v>0.371</v>
      </c>
      <c r="P167">
        <v>0.31</v>
      </c>
      <c r="Q167" t="s">
        <v>382</v>
      </c>
      <c r="R167">
        <v>95</v>
      </c>
      <c r="S167">
        <v>6.1</v>
      </c>
      <c r="T167">
        <v>-6.4</v>
      </c>
      <c r="U167">
        <v>0.8</v>
      </c>
      <c r="V167">
        <v>5.3</v>
      </c>
    </row>
    <row r="168" spans="1:22" x14ac:dyDescent="0.45">
      <c r="A168" t="s">
        <v>511</v>
      </c>
      <c r="B168" t="s">
        <v>53</v>
      </c>
      <c r="C168">
        <v>459</v>
      </c>
      <c r="D168">
        <v>1671</v>
      </c>
      <c r="E168">
        <v>49</v>
      </c>
      <c r="F168">
        <v>194</v>
      </c>
      <c r="G168">
        <v>185</v>
      </c>
      <c r="H168">
        <v>9</v>
      </c>
      <c r="I168">
        <v>0.105</v>
      </c>
      <c r="J168">
        <v>0.218</v>
      </c>
      <c r="K168">
        <v>0.152</v>
      </c>
      <c r="L168">
        <v>0.27700000000000002</v>
      </c>
      <c r="M168">
        <v>0.23300000000000001</v>
      </c>
      <c r="N168">
        <v>0.33300000000000002</v>
      </c>
      <c r="O168">
        <v>0.38600000000000001</v>
      </c>
      <c r="P168">
        <v>0.318</v>
      </c>
      <c r="Q168" t="s">
        <v>382</v>
      </c>
      <c r="R168">
        <v>99</v>
      </c>
      <c r="S168">
        <v>-1.3</v>
      </c>
      <c r="T168">
        <v>-3.3</v>
      </c>
      <c r="U168">
        <v>-2.2000000000000002</v>
      </c>
      <c r="V168">
        <v>5.3</v>
      </c>
    </row>
    <row r="169" spans="1:22" x14ac:dyDescent="0.45">
      <c r="A169" t="s">
        <v>128</v>
      </c>
      <c r="B169" t="s">
        <v>81</v>
      </c>
      <c r="C169">
        <v>453</v>
      </c>
      <c r="D169">
        <v>1671</v>
      </c>
      <c r="E169">
        <v>59</v>
      </c>
      <c r="F169">
        <v>215</v>
      </c>
      <c r="G169">
        <v>190</v>
      </c>
      <c r="H169">
        <v>45</v>
      </c>
      <c r="I169">
        <v>7.8E-2</v>
      </c>
      <c r="J169">
        <v>0.247</v>
      </c>
      <c r="K169">
        <v>0.18</v>
      </c>
      <c r="L169">
        <v>0.29699999999999999</v>
      </c>
      <c r="M169">
        <v>0.246</v>
      </c>
      <c r="N169">
        <v>0.311</v>
      </c>
      <c r="O169">
        <v>0.42599999999999999</v>
      </c>
      <c r="P169">
        <v>0.318</v>
      </c>
      <c r="Q169" t="s">
        <v>382</v>
      </c>
      <c r="R169">
        <v>100</v>
      </c>
      <c r="S169">
        <v>3.6</v>
      </c>
      <c r="T169">
        <v>4.7</v>
      </c>
      <c r="U169">
        <v>-9.8000000000000007</v>
      </c>
      <c r="V169">
        <v>5.2</v>
      </c>
    </row>
    <row r="170" spans="1:22" x14ac:dyDescent="0.45">
      <c r="A170" t="s">
        <v>1894</v>
      </c>
      <c r="B170" t="s">
        <v>65</v>
      </c>
      <c r="C170">
        <v>348</v>
      </c>
      <c r="D170">
        <v>1021</v>
      </c>
      <c r="E170">
        <v>42</v>
      </c>
      <c r="F170">
        <v>128</v>
      </c>
      <c r="G170">
        <v>146</v>
      </c>
      <c r="H170">
        <v>20</v>
      </c>
      <c r="I170">
        <v>5.5E-2</v>
      </c>
      <c r="J170">
        <v>0.23100000000000001</v>
      </c>
      <c r="K170">
        <v>0.20799999999999999</v>
      </c>
      <c r="L170">
        <v>0.27900000000000003</v>
      </c>
      <c r="M170">
        <v>0.24299999999999999</v>
      </c>
      <c r="N170">
        <v>0.29699999999999999</v>
      </c>
      <c r="O170">
        <v>0.45</v>
      </c>
      <c r="P170">
        <v>0.32</v>
      </c>
      <c r="Q170" t="s">
        <v>382</v>
      </c>
      <c r="R170">
        <v>102</v>
      </c>
      <c r="S170">
        <v>7.8</v>
      </c>
      <c r="T170">
        <v>10.4</v>
      </c>
      <c r="U170">
        <v>4.0999999999999996</v>
      </c>
      <c r="V170">
        <v>5.0999999999999996</v>
      </c>
    </row>
    <row r="171" spans="1:22" x14ac:dyDescent="0.45">
      <c r="A171" t="s">
        <v>197</v>
      </c>
      <c r="B171" t="s">
        <v>58</v>
      </c>
      <c r="C171">
        <v>391</v>
      </c>
      <c r="D171">
        <v>1677</v>
      </c>
      <c r="E171">
        <v>48</v>
      </c>
      <c r="F171">
        <v>234</v>
      </c>
      <c r="G171">
        <v>175</v>
      </c>
      <c r="H171">
        <v>31</v>
      </c>
      <c r="I171">
        <v>0.1</v>
      </c>
      <c r="J171">
        <v>0.215</v>
      </c>
      <c r="K171">
        <v>0.159</v>
      </c>
      <c r="L171">
        <v>0.30099999999999999</v>
      </c>
      <c r="M171">
        <v>0.251</v>
      </c>
      <c r="N171">
        <v>0.34899999999999998</v>
      </c>
      <c r="O171">
        <v>0.41</v>
      </c>
      <c r="P171">
        <v>0.33400000000000002</v>
      </c>
      <c r="Q171" t="s">
        <v>382</v>
      </c>
      <c r="R171">
        <v>105</v>
      </c>
      <c r="S171">
        <v>-0.2</v>
      </c>
      <c r="T171">
        <v>11.5</v>
      </c>
      <c r="U171">
        <v>-18.8</v>
      </c>
      <c r="V171">
        <v>5</v>
      </c>
    </row>
    <row r="172" spans="1:22" x14ac:dyDescent="0.45">
      <c r="A172" t="s">
        <v>513</v>
      </c>
      <c r="B172" t="s">
        <v>134</v>
      </c>
      <c r="C172">
        <v>445</v>
      </c>
      <c r="D172">
        <v>1810</v>
      </c>
      <c r="E172">
        <v>90</v>
      </c>
      <c r="F172">
        <v>210</v>
      </c>
      <c r="G172">
        <v>278</v>
      </c>
      <c r="H172">
        <v>0</v>
      </c>
      <c r="I172">
        <v>6.6000000000000003E-2</v>
      </c>
      <c r="J172">
        <v>0.23100000000000001</v>
      </c>
      <c r="K172">
        <v>0.21</v>
      </c>
      <c r="L172">
        <v>0.312</v>
      </c>
      <c r="M172">
        <v>0.27300000000000002</v>
      </c>
      <c r="N172">
        <v>0.32300000000000001</v>
      </c>
      <c r="O172">
        <v>0.48299999999999998</v>
      </c>
      <c r="P172">
        <v>0.34200000000000003</v>
      </c>
      <c r="Q172" t="s">
        <v>382</v>
      </c>
      <c r="R172">
        <v>117</v>
      </c>
      <c r="S172">
        <v>-4.7</v>
      </c>
      <c r="T172">
        <v>32.4</v>
      </c>
      <c r="U172">
        <v>-47.2</v>
      </c>
      <c r="V172">
        <v>4.9000000000000004</v>
      </c>
    </row>
    <row r="173" spans="1:22" x14ac:dyDescent="0.45">
      <c r="A173" t="s">
        <v>518</v>
      </c>
      <c r="B173" t="s">
        <v>26</v>
      </c>
      <c r="C173">
        <v>670</v>
      </c>
      <c r="D173">
        <v>2479</v>
      </c>
      <c r="E173">
        <v>27</v>
      </c>
      <c r="F173">
        <v>279</v>
      </c>
      <c r="G173">
        <v>208</v>
      </c>
      <c r="H173">
        <v>76</v>
      </c>
      <c r="I173">
        <v>6.0999999999999999E-2</v>
      </c>
      <c r="J173">
        <v>0.156</v>
      </c>
      <c r="K173">
        <v>8.6999999999999994E-2</v>
      </c>
      <c r="L173">
        <v>0.30199999999999999</v>
      </c>
      <c r="M173">
        <v>0.26100000000000001</v>
      </c>
      <c r="N173">
        <v>0.314</v>
      </c>
      <c r="O173">
        <v>0.34699999999999998</v>
      </c>
      <c r="P173">
        <v>0.29199999999999998</v>
      </c>
      <c r="Q173" t="s">
        <v>382</v>
      </c>
      <c r="R173">
        <v>82</v>
      </c>
      <c r="S173">
        <v>7.9</v>
      </c>
      <c r="T173">
        <v>-47.2</v>
      </c>
      <c r="U173">
        <v>10.8</v>
      </c>
      <c r="V173">
        <v>4.9000000000000004</v>
      </c>
    </row>
    <row r="174" spans="1:22" x14ac:dyDescent="0.45">
      <c r="A174" t="s">
        <v>216</v>
      </c>
      <c r="B174" t="s">
        <v>51</v>
      </c>
      <c r="C174">
        <v>478</v>
      </c>
      <c r="D174">
        <v>1926</v>
      </c>
      <c r="E174">
        <v>47</v>
      </c>
      <c r="F174">
        <v>232</v>
      </c>
      <c r="G174">
        <v>257</v>
      </c>
      <c r="H174">
        <v>12</v>
      </c>
      <c r="I174">
        <v>6.9000000000000006E-2</v>
      </c>
      <c r="J174">
        <v>0.191</v>
      </c>
      <c r="K174">
        <v>0.13300000000000001</v>
      </c>
      <c r="L174">
        <v>0.32100000000000001</v>
      </c>
      <c r="M174">
        <v>0.27600000000000002</v>
      </c>
      <c r="N174">
        <v>0.32800000000000001</v>
      </c>
      <c r="O174">
        <v>0.41</v>
      </c>
      <c r="P174">
        <v>0.32100000000000001</v>
      </c>
      <c r="Q174" t="s">
        <v>382</v>
      </c>
      <c r="R174">
        <v>101</v>
      </c>
      <c r="S174">
        <v>-6.7</v>
      </c>
      <c r="T174">
        <v>-3.7</v>
      </c>
      <c r="U174">
        <v>-12.9</v>
      </c>
      <c r="V174">
        <v>4.8</v>
      </c>
    </row>
    <row r="175" spans="1:22" x14ac:dyDescent="0.45">
      <c r="A175" t="s">
        <v>516</v>
      </c>
      <c r="B175" t="s">
        <v>30</v>
      </c>
      <c r="C175">
        <v>493</v>
      </c>
      <c r="D175">
        <v>1854</v>
      </c>
      <c r="E175">
        <v>57</v>
      </c>
      <c r="F175">
        <v>189</v>
      </c>
      <c r="G175">
        <v>228</v>
      </c>
      <c r="H175">
        <v>1</v>
      </c>
      <c r="I175">
        <v>8.3000000000000004E-2</v>
      </c>
      <c r="J175">
        <v>0.26800000000000002</v>
      </c>
      <c r="K175">
        <v>0.16600000000000001</v>
      </c>
      <c r="L175">
        <v>0.34799999999999998</v>
      </c>
      <c r="M175">
        <v>0.26800000000000002</v>
      </c>
      <c r="N175">
        <v>0.33700000000000002</v>
      </c>
      <c r="O175">
        <v>0.435</v>
      </c>
      <c r="P175">
        <v>0.33400000000000002</v>
      </c>
      <c r="Q175" t="s">
        <v>382</v>
      </c>
      <c r="R175">
        <v>111</v>
      </c>
      <c r="S175">
        <v>-7.9</v>
      </c>
      <c r="T175">
        <v>16.8</v>
      </c>
      <c r="U175">
        <v>-30.1</v>
      </c>
      <c r="V175">
        <v>4.8</v>
      </c>
    </row>
    <row r="176" spans="1:22" x14ac:dyDescent="0.45">
      <c r="A176" t="s">
        <v>514</v>
      </c>
      <c r="B176" t="s">
        <v>44</v>
      </c>
      <c r="C176">
        <v>324</v>
      </c>
      <c r="D176">
        <v>1044</v>
      </c>
      <c r="E176">
        <v>48</v>
      </c>
      <c r="F176">
        <v>116</v>
      </c>
      <c r="G176">
        <v>127</v>
      </c>
      <c r="H176">
        <v>3</v>
      </c>
      <c r="I176">
        <v>8.8999999999999996E-2</v>
      </c>
      <c r="J176">
        <v>0.32100000000000001</v>
      </c>
      <c r="K176">
        <v>0.20699999999999999</v>
      </c>
      <c r="L176">
        <v>0.315</v>
      </c>
      <c r="M176">
        <v>0.24</v>
      </c>
      <c r="N176">
        <v>0.31</v>
      </c>
      <c r="O176">
        <v>0.44700000000000001</v>
      </c>
      <c r="P176">
        <v>0.32200000000000001</v>
      </c>
      <c r="Q176" t="s">
        <v>382</v>
      </c>
      <c r="R176">
        <v>103</v>
      </c>
      <c r="S176">
        <v>-0.1</v>
      </c>
      <c r="T176">
        <v>3.7</v>
      </c>
      <c r="U176">
        <v>8.1</v>
      </c>
      <c r="V176">
        <v>4.7</v>
      </c>
    </row>
    <row r="177" spans="1:22" x14ac:dyDescent="0.45">
      <c r="A177" t="s">
        <v>203</v>
      </c>
      <c r="B177" t="s">
        <v>63</v>
      </c>
      <c r="C177">
        <v>447</v>
      </c>
      <c r="D177">
        <v>1569</v>
      </c>
      <c r="E177">
        <v>34</v>
      </c>
      <c r="F177">
        <v>200</v>
      </c>
      <c r="G177">
        <v>138</v>
      </c>
      <c r="H177">
        <v>52</v>
      </c>
      <c r="I177">
        <v>5.8999999999999997E-2</v>
      </c>
      <c r="J177">
        <v>0.247</v>
      </c>
      <c r="K177">
        <v>0.13900000000000001</v>
      </c>
      <c r="L177">
        <v>0.31</v>
      </c>
      <c r="M177">
        <v>0.245</v>
      </c>
      <c r="N177">
        <v>0.30399999999999999</v>
      </c>
      <c r="O177">
        <v>0.38300000000000001</v>
      </c>
      <c r="P177">
        <v>0.29899999999999999</v>
      </c>
      <c r="Q177" t="s">
        <v>382</v>
      </c>
      <c r="R177">
        <v>90</v>
      </c>
      <c r="S177">
        <v>7.2</v>
      </c>
      <c r="T177">
        <v>-11</v>
      </c>
      <c r="U177">
        <v>1.9</v>
      </c>
      <c r="V177">
        <v>4.5</v>
      </c>
    </row>
    <row r="178" spans="1:22" x14ac:dyDescent="0.45">
      <c r="A178" t="s">
        <v>1896</v>
      </c>
      <c r="B178" t="s">
        <v>51</v>
      </c>
      <c r="C178">
        <v>311</v>
      </c>
      <c r="D178">
        <v>839</v>
      </c>
      <c r="E178">
        <v>19</v>
      </c>
      <c r="F178">
        <v>104</v>
      </c>
      <c r="G178">
        <v>80</v>
      </c>
      <c r="H178">
        <v>15</v>
      </c>
      <c r="I178">
        <v>3.7999999999999999E-2</v>
      </c>
      <c r="J178">
        <v>0.22900000000000001</v>
      </c>
      <c r="K178">
        <v>0.14499999999999999</v>
      </c>
      <c r="L178">
        <v>0.313</v>
      </c>
      <c r="M178">
        <v>0.253</v>
      </c>
      <c r="N178">
        <v>0.311</v>
      </c>
      <c r="O178">
        <v>0.39800000000000002</v>
      </c>
      <c r="P178">
        <v>0.309</v>
      </c>
      <c r="Q178" t="s">
        <v>382</v>
      </c>
      <c r="R178">
        <v>94</v>
      </c>
      <c r="S178">
        <v>3</v>
      </c>
      <c r="T178">
        <v>-2.8</v>
      </c>
      <c r="U178">
        <v>18.8</v>
      </c>
      <c r="V178">
        <v>4.5</v>
      </c>
    </row>
    <row r="179" spans="1:22" x14ac:dyDescent="0.45">
      <c r="A179" t="s">
        <v>526</v>
      </c>
      <c r="B179" t="s">
        <v>44</v>
      </c>
      <c r="C179">
        <v>386</v>
      </c>
      <c r="D179">
        <v>1328</v>
      </c>
      <c r="E179">
        <v>46</v>
      </c>
      <c r="F179">
        <v>168</v>
      </c>
      <c r="G179">
        <v>139</v>
      </c>
      <c r="H179">
        <v>11</v>
      </c>
      <c r="I179">
        <v>0.12</v>
      </c>
      <c r="J179">
        <v>0.20300000000000001</v>
      </c>
      <c r="K179">
        <v>0.17499999999999999</v>
      </c>
      <c r="L179">
        <v>0.28299999999999997</v>
      </c>
      <c r="M179">
        <v>0.247</v>
      </c>
      <c r="N179">
        <v>0.34699999999999998</v>
      </c>
      <c r="O179">
        <v>0.42199999999999999</v>
      </c>
      <c r="P179">
        <v>0.33600000000000002</v>
      </c>
      <c r="Q179" t="s">
        <v>382</v>
      </c>
      <c r="R179">
        <v>115</v>
      </c>
      <c r="S179">
        <v>-3.1</v>
      </c>
      <c r="T179">
        <v>21.3</v>
      </c>
      <c r="U179">
        <v>-22.5</v>
      </c>
      <c r="V179">
        <v>4.5</v>
      </c>
    </row>
    <row r="180" spans="1:22" x14ac:dyDescent="0.45">
      <c r="A180" t="s">
        <v>1895</v>
      </c>
      <c r="B180" t="s">
        <v>61</v>
      </c>
      <c r="C180">
        <v>319</v>
      </c>
      <c r="D180">
        <v>931</v>
      </c>
      <c r="E180">
        <v>15</v>
      </c>
      <c r="F180">
        <v>87</v>
      </c>
      <c r="G180">
        <v>74</v>
      </c>
      <c r="H180">
        <v>5</v>
      </c>
      <c r="I180">
        <v>5.5E-2</v>
      </c>
      <c r="J180">
        <v>0.221</v>
      </c>
      <c r="K180">
        <v>0.11899999999999999</v>
      </c>
      <c r="L180">
        <v>0.32300000000000001</v>
      </c>
      <c r="M180">
        <v>0.25900000000000001</v>
      </c>
      <c r="N180">
        <v>0.30399999999999999</v>
      </c>
      <c r="O180">
        <v>0.378</v>
      </c>
      <c r="P180">
        <v>0.29699999999999999</v>
      </c>
      <c r="Q180" t="s">
        <v>382</v>
      </c>
      <c r="R180">
        <v>84</v>
      </c>
      <c r="S180">
        <v>-2.6</v>
      </c>
      <c r="T180">
        <v>-20.2</v>
      </c>
      <c r="U180">
        <v>33.200000000000003</v>
      </c>
      <c r="V180">
        <v>4.5</v>
      </c>
    </row>
    <row r="181" spans="1:22" x14ac:dyDescent="0.45">
      <c r="A181" t="s">
        <v>1898</v>
      </c>
      <c r="B181" t="s">
        <v>76</v>
      </c>
      <c r="C181">
        <v>320</v>
      </c>
      <c r="D181">
        <v>941</v>
      </c>
      <c r="E181">
        <v>41</v>
      </c>
      <c r="F181">
        <v>96</v>
      </c>
      <c r="G181">
        <v>122</v>
      </c>
      <c r="H181">
        <v>0</v>
      </c>
      <c r="I181">
        <v>5.3999999999999999E-2</v>
      </c>
      <c r="J181">
        <v>0.26900000000000002</v>
      </c>
      <c r="K181">
        <v>0.185</v>
      </c>
      <c r="L181">
        <v>0.24</v>
      </c>
      <c r="M181">
        <v>0.20899999999999999</v>
      </c>
      <c r="N181">
        <v>0.252</v>
      </c>
      <c r="O181">
        <v>0.39400000000000002</v>
      </c>
      <c r="P181">
        <v>0.27600000000000002</v>
      </c>
      <c r="Q181" t="s">
        <v>382</v>
      </c>
      <c r="R181">
        <v>75</v>
      </c>
      <c r="S181">
        <v>-3.1</v>
      </c>
      <c r="T181">
        <v>-31.1</v>
      </c>
      <c r="U181">
        <v>43.2</v>
      </c>
      <c r="V181">
        <v>4.4000000000000004</v>
      </c>
    </row>
    <row r="182" spans="1:22" x14ac:dyDescent="0.45">
      <c r="A182" t="s">
        <v>1897</v>
      </c>
      <c r="B182" t="s">
        <v>28</v>
      </c>
      <c r="C182">
        <v>177</v>
      </c>
      <c r="D182">
        <v>658</v>
      </c>
      <c r="E182">
        <v>26</v>
      </c>
      <c r="F182">
        <v>98</v>
      </c>
      <c r="G182">
        <v>80</v>
      </c>
      <c r="H182">
        <v>17</v>
      </c>
      <c r="I182">
        <v>0.11700000000000001</v>
      </c>
      <c r="J182">
        <v>0.32100000000000001</v>
      </c>
      <c r="K182">
        <v>0.185</v>
      </c>
      <c r="L182">
        <v>0.33900000000000002</v>
      </c>
      <c r="M182">
        <v>0.245</v>
      </c>
      <c r="N182">
        <v>0.34799999999999998</v>
      </c>
      <c r="O182">
        <v>0.43</v>
      </c>
      <c r="P182">
        <v>0.34100000000000003</v>
      </c>
      <c r="Q182" t="s">
        <v>382</v>
      </c>
      <c r="R182">
        <v>116</v>
      </c>
      <c r="S182">
        <v>3.3</v>
      </c>
      <c r="T182">
        <v>16.5</v>
      </c>
      <c r="U182">
        <v>4.8</v>
      </c>
      <c r="V182">
        <v>4.4000000000000004</v>
      </c>
    </row>
    <row r="183" spans="1:22" x14ac:dyDescent="0.45">
      <c r="A183" t="s">
        <v>522</v>
      </c>
      <c r="B183" t="s">
        <v>30</v>
      </c>
      <c r="C183">
        <v>383</v>
      </c>
      <c r="D183">
        <v>1127</v>
      </c>
      <c r="E183">
        <v>25</v>
      </c>
      <c r="F183">
        <v>168</v>
      </c>
      <c r="G183">
        <v>129</v>
      </c>
      <c r="H183">
        <v>24</v>
      </c>
      <c r="I183">
        <v>0.129</v>
      </c>
      <c r="J183">
        <v>0.245</v>
      </c>
      <c r="K183">
        <v>0.13700000000000001</v>
      </c>
      <c r="L183">
        <v>0.308</v>
      </c>
      <c r="M183">
        <v>0.24</v>
      </c>
      <c r="N183">
        <v>0.34200000000000003</v>
      </c>
      <c r="O183">
        <v>0.376</v>
      </c>
      <c r="P183">
        <v>0.317</v>
      </c>
      <c r="Q183" t="s">
        <v>382</v>
      </c>
      <c r="R183">
        <v>97</v>
      </c>
      <c r="S183">
        <v>3.6</v>
      </c>
      <c r="T183">
        <v>0.2</v>
      </c>
      <c r="U183">
        <v>6.1</v>
      </c>
      <c r="V183">
        <v>4.3</v>
      </c>
    </row>
    <row r="184" spans="1:22" x14ac:dyDescent="0.45">
      <c r="A184" t="s">
        <v>120</v>
      </c>
      <c r="B184" t="s">
        <v>119</v>
      </c>
      <c r="C184">
        <v>242</v>
      </c>
      <c r="D184">
        <v>936</v>
      </c>
      <c r="E184">
        <v>18</v>
      </c>
      <c r="F184">
        <v>122</v>
      </c>
      <c r="G184">
        <v>91</v>
      </c>
      <c r="H184">
        <v>7</v>
      </c>
      <c r="I184">
        <v>0.109</v>
      </c>
      <c r="J184">
        <v>0.15</v>
      </c>
      <c r="K184">
        <v>0.11899999999999999</v>
      </c>
      <c r="L184">
        <v>0.313</v>
      </c>
      <c r="M184">
        <v>0.27500000000000002</v>
      </c>
      <c r="N184">
        <v>0.375</v>
      </c>
      <c r="O184">
        <v>0.39400000000000002</v>
      </c>
      <c r="P184">
        <v>0.34300000000000003</v>
      </c>
      <c r="Q184" t="s">
        <v>382</v>
      </c>
      <c r="R184">
        <v>121</v>
      </c>
      <c r="S184">
        <v>-3.3</v>
      </c>
      <c r="T184">
        <v>19.8</v>
      </c>
      <c r="U184">
        <v>-10.9</v>
      </c>
      <c r="V184">
        <v>4.2</v>
      </c>
    </row>
    <row r="185" spans="1:22" x14ac:dyDescent="0.45">
      <c r="A185" t="s">
        <v>160</v>
      </c>
      <c r="B185" t="s">
        <v>104</v>
      </c>
      <c r="C185">
        <v>214</v>
      </c>
      <c r="D185">
        <v>927</v>
      </c>
      <c r="E185">
        <v>19</v>
      </c>
      <c r="F185">
        <v>115</v>
      </c>
      <c r="G185">
        <v>87</v>
      </c>
      <c r="H185">
        <v>8</v>
      </c>
      <c r="I185">
        <v>9.8000000000000004E-2</v>
      </c>
      <c r="J185">
        <v>0.27800000000000002</v>
      </c>
      <c r="K185">
        <v>0.14000000000000001</v>
      </c>
      <c r="L185">
        <v>0.36399999999999999</v>
      </c>
      <c r="M185">
        <v>0.26700000000000002</v>
      </c>
      <c r="N185">
        <v>0.34100000000000003</v>
      </c>
      <c r="O185">
        <v>0.40699999999999997</v>
      </c>
      <c r="P185">
        <v>0.32900000000000001</v>
      </c>
      <c r="Q185" t="s">
        <v>382</v>
      </c>
      <c r="R185">
        <v>112</v>
      </c>
      <c r="S185">
        <v>2</v>
      </c>
      <c r="T185">
        <v>14.9</v>
      </c>
      <c r="U185">
        <v>-4</v>
      </c>
      <c r="V185">
        <v>4.2</v>
      </c>
    </row>
    <row r="186" spans="1:22" x14ac:dyDescent="0.45">
      <c r="A186" t="s">
        <v>521</v>
      </c>
      <c r="B186" t="s">
        <v>104</v>
      </c>
      <c r="C186">
        <v>483</v>
      </c>
      <c r="D186">
        <v>1532</v>
      </c>
      <c r="E186">
        <v>46</v>
      </c>
      <c r="F186">
        <v>161</v>
      </c>
      <c r="G186">
        <v>176</v>
      </c>
      <c r="H186">
        <v>3</v>
      </c>
      <c r="I186">
        <v>9.9000000000000005E-2</v>
      </c>
      <c r="J186">
        <v>0.21</v>
      </c>
      <c r="K186">
        <v>0.15</v>
      </c>
      <c r="L186">
        <v>0.254</v>
      </c>
      <c r="M186">
        <v>0.221</v>
      </c>
      <c r="N186">
        <v>0.30399999999999999</v>
      </c>
      <c r="O186">
        <v>0.371</v>
      </c>
      <c r="P186">
        <v>0.29299999999999998</v>
      </c>
      <c r="Q186" t="s">
        <v>382</v>
      </c>
      <c r="R186">
        <v>81</v>
      </c>
      <c r="S186">
        <v>-5.8</v>
      </c>
      <c r="T186">
        <v>-40.200000000000003</v>
      </c>
      <c r="U186">
        <v>30.8</v>
      </c>
      <c r="V186">
        <v>4.0999999999999996</v>
      </c>
    </row>
    <row r="187" spans="1:22" x14ac:dyDescent="0.45">
      <c r="A187" t="s">
        <v>519</v>
      </c>
      <c r="B187" t="s">
        <v>18</v>
      </c>
      <c r="C187">
        <v>342</v>
      </c>
      <c r="D187">
        <v>1197</v>
      </c>
      <c r="E187">
        <v>28</v>
      </c>
      <c r="F187">
        <v>135</v>
      </c>
      <c r="G187">
        <v>136</v>
      </c>
      <c r="H187">
        <v>5</v>
      </c>
      <c r="I187">
        <v>7.3999999999999996E-2</v>
      </c>
      <c r="J187">
        <v>0.23899999999999999</v>
      </c>
      <c r="K187">
        <v>0.13700000000000001</v>
      </c>
      <c r="L187">
        <v>0.33100000000000002</v>
      </c>
      <c r="M187">
        <v>0.26200000000000001</v>
      </c>
      <c r="N187">
        <v>0.32700000000000001</v>
      </c>
      <c r="O187">
        <v>0.39900000000000002</v>
      </c>
      <c r="P187">
        <v>0.31900000000000001</v>
      </c>
      <c r="Q187" t="s">
        <v>382</v>
      </c>
      <c r="R187">
        <v>105</v>
      </c>
      <c r="S187">
        <v>-0.3</v>
      </c>
      <c r="T187">
        <v>7.5</v>
      </c>
      <c r="U187">
        <v>-7.4</v>
      </c>
      <c r="V187">
        <v>4.0999999999999996</v>
      </c>
    </row>
    <row r="188" spans="1:22" x14ac:dyDescent="0.45">
      <c r="A188" t="s">
        <v>517</v>
      </c>
      <c r="B188" t="s">
        <v>58</v>
      </c>
      <c r="C188">
        <v>362</v>
      </c>
      <c r="D188">
        <v>1105</v>
      </c>
      <c r="E188">
        <v>11</v>
      </c>
      <c r="F188">
        <v>125</v>
      </c>
      <c r="G188">
        <v>104</v>
      </c>
      <c r="H188">
        <v>18</v>
      </c>
      <c r="I188">
        <v>7.8E-2</v>
      </c>
      <c r="J188">
        <v>0.14299999999999999</v>
      </c>
      <c r="K188">
        <v>9.1999999999999998E-2</v>
      </c>
      <c r="L188">
        <v>0.30499999999999999</v>
      </c>
      <c r="M188">
        <v>0.26700000000000002</v>
      </c>
      <c r="N188">
        <v>0.32700000000000001</v>
      </c>
      <c r="O188">
        <v>0.35899999999999999</v>
      </c>
      <c r="P188">
        <v>0.30299999999999999</v>
      </c>
      <c r="Q188" t="s">
        <v>382</v>
      </c>
      <c r="R188">
        <v>93</v>
      </c>
      <c r="S188">
        <v>-0.2</v>
      </c>
      <c r="T188">
        <v>-9</v>
      </c>
      <c r="U188">
        <v>12.5</v>
      </c>
      <c r="V188">
        <v>4.0999999999999996</v>
      </c>
    </row>
    <row r="189" spans="1:22" x14ac:dyDescent="0.45">
      <c r="A189" t="s">
        <v>520</v>
      </c>
      <c r="B189" t="s">
        <v>18</v>
      </c>
      <c r="C189">
        <v>862</v>
      </c>
      <c r="D189">
        <v>3104</v>
      </c>
      <c r="E189">
        <v>84</v>
      </c>
      <c r="F189">
        <v>294</v>
      </c>
      <c r="G189">
        <v>346</v>
      </c>
      <c r="H189">
        <v>14</v>
      </c>
      <c r="I189">
        <v>5.8000000000000003E-2</v>
      </c>
      <c r="J189">
        <v>0.25600000000000001</v>
      </c>
      <c r="K189">
        <v>0.13800000000000001</v>
      </c>
      <c r="L189">
        <v>0.30399999999999999</v>
      </c>
      <c r="M189">
        <v>0.24199999999999999</v>
      </c>
      <c r="N189">
        <v>0.29399999999999998</v>
      </c>
      <c r="O189">
        <v>0.379</v>
      </c>
      <c r="P189">
        <v>0.29199999999999998</v>
      </c>
      <c r="Q189" t="s">
        <v>382</v>
      </c>
      <c r="R189">
        <v>82</v>
      </c>
      <c r="S189">
        <v>-13.8</v>
      </c>
      <c r="T189">
        <v>-81.3</v>
      </c>
      <c r="U189">
        <v>16.7</v>
      </c>
      <c r="V189">
        <v>4.0999999999999996</v>
      </c>
    </row>
    <row r="190" spans="1:22" x14ac:dyDescent="0.45">
      <c r="A190" t="s">
        <v>525</v>
      </c>
      <c r="B190" t="s">
        <v>49</v>
      </c>
      <c r="C190">
        <v>531</v>
      </c>
      <c r="D190">
        <v>1602</v>
      </c>
      <c r="E190">
        <v>39</v>
      </c>
      <c r="F190">
        <v>155</v>
      </c>
      <c r="G190">
        <v>177</v>
      </c>
      <c r="H190">
        <v>4</v>
      </c>
      <c r="I190">
        <v>8.8999999999999996E-2</v>
      </c>
      <c r="J190">
        <v>0.216</v>
      </c>
      <c r="K190">
        <v>0.122</v>
      </c>
      <c r="L190">
        <v>0.28399999999999997</v>
      </c>
      <c r="M190">
        <v>0.23699999999999999</v>
      </c>
      <c r="N190">
        <v>0.317</v>
      </c>
      <c r="O190">
        <v>0.35799999999999998</v>
      </c>
      <c r="P190">
        <v>0.29599999999999999</v>
      </c>
      <c r="Q190" t="s">
        <v>382</v>
      </c>
      <c r="R190">
        <v>85</v>
      </c>
      <c r="S190">
        <v>-8.6999999999999993</v>
      </c>
      <c r="T190">
        <v>-38.200000000000003</v>
      </c>
      <c r="U190">
        <v>24</v>
      </c>
      <c r="V190">
        <v>4</v>
      </c>
    </row>
    <row r="191" spans="1:22" x14ac:dyDescent="0.45">
      <c r="A191" t="s">
        <v>527</v>
      </c>
      <c r="B191" t="s">
        <v>18</v>
      </c>
      <c r="C191">
        <v>388</v>
      </c>
      <c r="D191">
        <v>1144</v>
      </c>
      <c r="E191">
        <v>24</v>
      </c>
      <c r="F191">
        <v>146</v>
      </c>
      <c r="G191">
        <v>100</v>
      </c>
      <c r="H191">
        <v>79</v>
      </c>
      <c r="I191">
        <v>5.1999999999999998E-2</v>
      </c>
      <c r="J191">
        <v>0.26500000000000001</v>
      </c>
      <c r="K191">
        <v>0.14099999999999999</v>
      </c>
      <c r="L191">
        <v>0.28999999999999998</v>
      </c>
      <c r="M191">
        <v>0.22500000000000001</v>
      </c>
      <c r="N191">
        <v>0.27100000000000002</v>
      </c>
      <c r="O191">
        <v>0.36599999999999999</v>
      </c>
      <c r="P191">
        <v>0.27800000000000002</v>
      </c>
      <c r="Q191" t="s">
        <v>382</v>
      </c>
      <c r="R191">
        <v>78</v>
      </c>
      <c r="S191">
        <v>14</v>
      </c>
      <c r="T191">
        <v>-15.9</v>
      </c>
      <c r="U191">
        <v>16.3</v>
      </c>
      <c r="V191">
        <v>4</v>
      </c>
    </row>
    <row r="192" spans="1:22" x14ac:dyDescent="0.45">
      <c r="A192" t="s">
        <v>524</v>
      </c>
      <c r="B192" t="s">
        <v>30</v>
      </c>
      <c r="C192">
        <v>382</v>
      </c>
      <c r="D192">
        <v>1308</v>
      </c>
      <c r="E192">
        <v>80</v>
      </c>
      <c r="F192">
        <v>177</v>
      </c>
      <c r="G192">
        <v>186</v>
      </c>
      <c r="H192">
        <v>18</v>
      </c>
      <c r="I192">
        <v>9.4E-2</v>
      </c>
      <c r="J192">
        <v>0.371</v>
      </c>
      <c r="K192">
        <v>0.254</v>
      </c>
      <c r="L192">
        <v>0.28000000000000003</v>
      </c>
      <c r="M192">
        <v>0.214</v>
      </c>
      <c r="N192">
        <v>0.29799999999999999</v>
      </c>
      <c r="O192">
        <v>0.46800000000000003</v>
      </c>
      <c r="P192">
        <v>0.32800000000000001</v>
      </c>
      <c r="Q192" t="s">
        <v>382</v>
      </c>
      <c r="R192">
        <v>108</v>
      </c>
      <c r="S192">
        <v>-0.2</v>
      </c>
      <c r="T192">
        <v>11.9</v>
      </c>
      <c r="U192">
        <v>-18.100000000000001</v>
      </c>
      <c r="V192">
        <v>3.9</v>
      </c>
    </row>
    <row r="193" spans="1:22" x14ac:dyDescent="0.45">
      <c r="A193" t="s">
        <v>523</v>
      </c>
      <c r="B193" t="s">
        <v>28</v>
      </c>
      <c r="C193">
        <v>292</v>
      </c>
      <c r="D193">
        <v>1070</v>
      </c>
      <c r="E193">
        <v>18</v>
      </c>
      <c r="F193">
        <v>144</v>
      </c>
      <c r="G193">
        <v>107</v>
      </c>
      <c r="H193">
        <v>14</v>
      </c>
      <c r="I193">
        <v>0.1</v>
      </c>
      <c r="J193">
        <v>0.221</v>
      </c>
      <c r="K193">
        <v>0.123</v>
      </c>
      <c r="L193">
        <v>0.308</v>
      </c>
      <c r="M193">
        <v>0.246</v>
      </c>
      <c r="N193">
        <v>0.32200000000000001</v>
      </c>
      <c r="O193">
        <v>0.36899999999999999</v>
      </c>
      <c r="P193">
        <v>0.30399999999999999</v>
      </c>
      <c r="Q193" t="s">
        <v>382</v>
      </c>
      <c r="R193">
        <v>94</v>
      </c>
      <c r="S193">
        <v>4.5999999999999996</v>
      </c>
      <c r="T193">
        <v>-4.2</v>
      </c>
      <c r="U193">
        <v>3.8</v>
      </c>
      <c r="V193">
        <v>3.7</v>
      </c>
    </row>
    <row r="194" spans="1:22" x14ac:dyDescent="0.45">
      <c r="A194" t="s">
        <v>1900</v>
      </c>
      <c r="B194" t="s">
        <v>44</v>
      </c>
      <c r="C194">
        <v>114</v>
      </c>
      <c r="D194">
        <v>416</v>
      </c>
      <c r="E194">
        <v>9</v>
      </c>
      <c r="F194">
        <v>34</v>
      </c>
      <c r="G194">
        <v>55</v>
      </c>
      <c r="H194">
        <v>2</v>
      </c>
      <c r="I194">
        <v>6.7000000000000004E-2</v>
      </c>
      <c r="J194">
        <v>0.27400000000000002</v>
      </c>
      <c r="K194">
        <v>0.13700000000000001</v>
      </c>
      <c r="L194">
        <v>0.32400000000000001</v>
      </c>
      <c r="M194">
        <v>0.245</v>
      </c>
      <c r="N194">
        <v>0.3</v>
      </c>
      <c r="O194">
        <v>0.38300000000000001</v>
      </c>
      <c r="P194">
        <v>0.29899999999999999</v>
      </c>
      <c r="Q194" t="s">
        <v>382</v>
      </c>
      <c r="R194">
        <v>89</v>
      </c>
      <c r="S194">
        <v>-0.2</v>
      </c>
      <c r="T194">
        <v>-5.8</v>
      </c>
      <c r="U194">
        <v>27.8</v>
      </c>
      <c r="V194">
        <v>3.6</v>
      </c>
    </row>
    <row r="195" spans="1:22" x14ac:dyDescent="0.45">
      <c r="A195" t="s">
        <v>528</v>
      </c>
      <c r="B195" t="s">
        <v>46</v>
      </c>
      <c r="C195">
        <v>589</v>
      </c>
      <c r="D195">
        <v>1522</v>
      </c>
      <c r="E195">
        <v>11</v>
      </c>
      <c r="F195">
        <v>195</v>
      </c>
      <c r="G195">
        <v>85</v>
      </c>
      <c r="H195">
        <v>91</v>
      </c>
      <c r="I195">
        <v>0.107</v>
      </c>
      <c r="J195">
        <v>0.21</v>
      </c>
      <c r="K195">
        <v>7.5999999999999998E-2</v>
      </c>
      <c r="L195">
        <v>0.308</v>
      </c>
      <c r="M195">
        <v>0.24</v>
      </c>
      <c r="N195">
        <v>0.32600000000000001</v>
      </c>
      <c r="O195">
        <v>0.316</v>
      </c>
      <c r="P195">
        <v>0.28999999999999998</v>
      </c>
      <c r="Q195" t="s">
        <v>382</v>
      </c>
      <c r="R195">
        <v>81</v>
      </c>
      <c r="S195">
        <v>12.8</v>
      </c>
      <c r="T195">
        <v>-23.5</v>
      </c>
      <c r="U195">
        <v>9.6</v>
      </c>
      <c r="V195">
        <v>3.6</v>
      </c>
    </row>
    <row r="196" spans="1:22" x14ac:dyDescent="0.45">
      <c r="A196" t="s">
        <v>1899</v>
      </c>
      <c r="B196" t="s">
        <v>42</v>
      </c>
      <c r="C196">
        <v>155</v>
      </c>
      <c r="D196">
        <v>520</v>
      </c>
      <c r="E196">
        <v>8</v>
      </c>
      <c r="F196">
        <v>51</v>
      </c>
      <c r="G196">
        <v>68</v>
      </c>
      <c r="H196">
        <v>6</v>
      </c>
      <c r="I196">
        <v>8.3000000000000004E-2</v>
      </c>
      <c r="J196">
        <v>0.16900000000000001</v>
      </c>
      <c r="K196">
        <v>0.111</v>
      </c>
      <c r="L196">
        <v>0.33300000000000002</v>
      </c>
      <c r="M196">
        <v>0.28699999999999998</v>
      </c>
      <c r="N196">
        <v>0.34599999999999997</v>
      </c>
      <c r="O196">
        <v>0.39800000000000002</v>
      </c>
      <c r="P196">
        <v>0.32600000000000001</v>
      </c>
      <c r="Q196" t="s">
        <v>382</v>
      </c>
      <c r="R196">
        <v>105</v>
      </c>
      <c r="S196">
        <v>-3</v>
      </c>
      <c r="T196">
        <v>0.2</v>
      </c>
      <c r="U196">
        <v>17.899999999999999</v>
      </c>
      <c r="V196">
        <v>3.6</v>
      </c>
    </row>
    <row r="197" spans="1:22" x14ac:dyDescent="0.45">
      <c r="A197" t="s">
        <v>529</v>
      </c>
      <c r="B197" t="s">
        <v>49</v>
      </c>
      <c r="C197">
        <v>412</v>
      </c>
      <c r="D197">
        <v>1285</v>
      </c>
      <c r="E197">
        <v>29</v>
      </c>
      <c r="F197">
        <v>164</v>
      </c>
      <c r="G197">
        <v>131</v>
      </c>
      <c r="H197">
        <v>17</v>
      </c>
      <c r="I197">
        <v>4.9000000000000002E-2</v>
      </c>
      <c r="J197">
        <v>0.157</v>
      </c>
      <c r="K197">
        <v>0.126</v>
      </c>
      <c r="L197">
        <v>0.28799999999999998</v>
      </c>
      <c r="M197">
        <v>0.25900000000000001</v>
      </c>
      <c r="N197">
        <v>0.29699999999999999</v>
      </c>
      <c r="O197">
        <v>0.38500000000000001</v>
      </c>
      <c r="P197">
        <v>0.29499999999999998</v>
      </c>
      <c r="Q197" t="s">
        <v>382</v>
      </c>
      <c r="R197">
        <v>87</v>
      </c>
      <c r="S197">
        <v>-2.2999999999999998</v>
      </c>
      <c r="T197">
        <v>-22.4</v>
      </c>
      <c r="U197">
        <v>14.2</v>
      </c>
      <c r="V197">
        <v>3.5</v>
      </c>
    </row>
    <row r="198" spans="1:22" x14ac:dyDescent="0.45">
      <c r="A198" t="s">
        <v>161</v>
      </c>
      <c r="B198" t="s">
        <v>46</v>
      </c>
      <c r="C198">
        <v>345</v>
      </c>
      <c r="D198">
        <v>1295</v>
      </c>
      <c r="E198">
        <v>26</v>
      </c>
      <c r="F198">
        <v>145</v>
      </c>
      <c r="G198">
        <v>118</v>
      </c>
      <c r="H198">
        <v>45</v>
      </c>
      <c r="I198">
        <v>6.6000000000000003E-2</v>
      </c>
      <c r="J198">
        <v>0.248</v>
      </c>
      <c r="K198">
        <v>0.13200000000000001</v>
      </c>
      <c r="L198">
        <v>0.309</v>
      </c>
      <c r="M198">
        <v>0.24299999999999999</v>
      </c>
      <c r="N198">
        <v>0.29399999999999998</v>
      </c>
      <c r="O198">
        <v>0.374</v>
      </c>
      <c r="P198">
        <v>0.29199999999999998</v>
      </c>
      <c r="Q198" t="s">
        <v>382</v>
      </c>
      <c r="R198">
        <v>83</v>
      </c>
      <c r="S198">
        <v>8.1999999999999993</v>
      </c>
      <c r="T198">
        <v>-18.100000000000001</v>
      </c>
      <c r="U198">
        <v>8.9</v>
      </c>
      <c r="V198">
        <v>3.5</v>
      </c>
    </row>
    <row r="199" spans="1:22" x14ac:dyDescent="0.45">
      <c r="A199" t="s">
        <v>210</v>
      </c>
      <c r="B199" t="s">
        <v>40</v>
      </c>
      <c r="C199">
        <v>271</v>
      </c>
      <c r="D199">
        <v>983</v>
      </c>
      <c r="E199">
        <v>47</v>
      </c>
      <c r="F199">
        <v>118</v>
      </c>
      <c r="G199">
        <v>119</v>
      </c>
      <c r="H199">
        <v>18</v>
      </c>
      <c r="I199">
        <v>0.126</v>
      </c>
      <c r="J199">
        <v>0.30499999999999999</v>
      </c>
      <c r="K199">
        <v>0.21299999999999999</v>
      </c>
      <c r="L199">
        <v>0.26300000000000001</v>
      </c>
      <c r="M199">
        <v>0.21299999999999999</v>
      </c>
      <c r="N199">
        <v>0.318</v>
      </c>
      <c r="O199">
        <v>0.42599999999999999</v>
      </c>
      <c r="P199">
        <v>0.32400000000000001</v>
      </c>
      <c r="Q199" t="s">
        <v>382</v>
      </c>
      <c r="R199">
        <v>103</v>
      </c>
      <c r="S199">
        <v>1.7</v>
      </c>
      <c r="T199">
        <v>5.6</v>
      </c>
      <c r="U199">
        <v>-5.3</v>
      </c>
      <c r="V199">
        <v>3.4</v>
      </c>
    </row>
    <row r="200" spans="1:22" x14ac:dyDescent="0.45">
      <c r="A200" t="s">
        <v>530</v>
      </c>
      <c r="B200" t="s">
        <v>58</v>
      </c>
      <c r="C200">
        <v>350</v>
      </c>
      <c r="D200">
        <v>1180</v>
      </c>
      <c r="E200">
        <v>34</v>
      </c>
      <c r="F200">
        <v>152</v>
      </c>
      <c r="G200">
        <v>152</v>
      </c>
      <c r="H200">
        <v>1</v>
      </c>
      <c r="I200">
        <v>9.1999999999999998E-2</v>
      </c>
      <c r="J200">
        <v>0.23699999999999999</v>
      </c>
      <c r="K200">
        <v>0.151</v>
      </c>
      <c r="L200">
        <v>0.33200000000000002</v>
      </c>
      <c r="M200">
        <v>0.26800000000000002</v>
      </c>
      <c r="N200">
        <v>0.34200000000000003</v>
      </c>
      <c r="O200">
        <v>0.41899999999999998</v>
      </c>
      <c r="P200">
        <v>0.33200000000000002</v>
      </c>
      <c r="Q200" t="s">
        <v>382</v>
      </c>
      <c r="R200">
        <v>103</v>
      </c>
      <c r="S200">
        <v>-4.3</v>
      </c>
      <c r="T200">
        <v>0.1</v>
      </c>
      <c r="U200">
        <v>-9.1999999999999993</v>
      </c>
      <c r="V200">
        <v>3.2</v>
      </c>
    </row>
    <row r="201" spans="1:22" x14ac:dyDescent="0.45">
      <c r="A201" t="s">
        <v>135</v>
      </c>
      <c r="B201" t="s">
        <v>35</v>
      </c>
      <c r="C201">
        <v>156</v>
      </c>
      <c r="D201">
        <v>607</v>
      </c>
      <c r="E201">
        <v>23</v>
      </c>
      <c r="F201">
        <v>79</v>
      </c>
      <c r="G201">
        <v>81</v>
      </c>
      <c r="H201">
        <v>22</v>
      </c>
      <c r="I201">
        <v>0.114</v>
      </c>
      <c r="J201">
        <v>0.313</v>
      </c>
      <c r="K201">
        <v>0.20599999999999999</v>
      </c>
      <c r="L201">
        <v>0.37</v>
      </c>
      <c r="M201">
        <v>0.26600000000000001</v>
      </c>
      <c r="N201">
        <v>0.35299999999999998</v>
      </c>
      <c r="O201">
        <v>0.47199999999999998</v>
      </c>
      <c r="P201">
        <v>0.35399999999999998</v>
      </c>
      <c r="Q201" t="s">
        <v>382</v>
      </c>
      <c r="R201">
        <v>112</v>
      </c>
      <c r="S201">
        <v>1.6</v>
      </c>
      <c r="T201">
        <v>10.8</v>
      </c>
      <c r="U201">
        <v>0.7</v>
      </c>
      <c r="V201">
        <v>3.2</v>
      </c>
    </row>
    <row r="202" spans="1:22" x14ac:dyDescent="0.45">
      <c r="A202" t="s">
        <v>1904</v>
      </c>
      <c r="B202" t="s">
        <v>104</v>
      </c>
      <c r="C202">
        <v>171</v>
      </c>
      <c r="D202">
        <v>644</v>
      </c>
      <c r="E202">
        <v>29</v>
      </c>
      <c r="F202">
        <v>80</v>
      </c>
      <c r="G202">
        <v>86</v>
      </c>
      <c r="H202">
        <v>6</v>
      </c>
      <c r="I202">
        <v>6.4000000000000001E-2</v>
      </c>
      <c r="J202">
        <v>0.255</v>
      </c>
      <c r="K202">
        <v>0.20799999999999999</v>
      </c>
      <c r="L202">
        <v>0.33800000000000002</v>
      </c>
      <c r="M202">
        <v>0.27800000000000002</v>
      </c>
      <c r="N202">
        <v>0.33700000000000002</v>
      </c>
      <c r="O202">
        <v>0.48599999999999999</v>
      </c>
      <c r="P202">
        <v>0.35299999999999998</v>
      </c>
      <c r="Q202" t="s">
        <v>382</v>
      </c>
      <c r="R202">
        <v>127</v>
      </c>
      <c r="S202">
        <v>-1</v>
      </c>
      <c r="T202">
        <v>19.600000000000001</v>
      </c>
      <c r="U202">
        <v>-9.9</v>
      </c>
      <c r="V202">
        <v>3.1</v>
      </c>
    </row>
    <row r="203" spans="1:22" x14ac:dyDescent="0.45">
      <c r="A203" t="s">
        <v>142</v>
      </c>
      <c r="B203" t="s">
        <v>63</v>
      </c>
      <c r="C203">
        <v>129</v>
      </c>
      <c r="D203">
        <v>484</v>
      </c>
      <c r="E203">
        <v>20</v>
      </c>
      <c r="F203">
        <v>69</v>
      </c>
      <c r="G203">
        <v>42</v>
      </c>
      <c r="H203">
        <v>4</v>
      </c>
      <c r="I203">
        <v>0.151</v>
      </c>
      <c r="J203">
        <v>0.318</v>
      </c>
      <c r="K203">
        <v>0.19800000000000001</v>
      </c>
      <c r="L203">
        <v>0.34599999999999997</v>
      </c>
      <c r="M203">
        <v>0.249</v>
      </c>
      <c r="N203">
        <v>0.36399999999999999</v>
      </c>
      <c r="O203">
        <v>0.44700000000000001</v>
      </c>
      <c r="P203">
        <v>0.35499999999999998</v>
      </c>
      <c r="Q203" t="s">
        <v>382</v>
      </c>
      <c r="R203">
        <v>130</v>
      </c>
      <c r="S203">
        <v>-1.1000000000000001</v>
      </c>
      <c r="T203">
        <v>16.100000000000001</v>
      </c>
      <c r="U203">
        <v>-1.1000000000000001</v>
      </c>
      <c r="V203">
        <v>3.1</v>
      </c>
    </row>
    <row r="204" spans="1:22" x14ac:dyDescent="0.45">
      <c r="A204" t="s">
        <v>1901</v>
      </c>
      <c r="B204" t="s">
        <v>30</v>
      </c>
      <c r="C204">
        <v>252</v>
      </c>
      <c r="D204">
        <v>874</v>
      </c>
      <c r="E204">
        <v>4</v>
      </c>
      <c r="F204">
        <v>95</v>
      </c>
      <c r="G204">
        <v>72</v>
      </c>
      <c r="H204">
        <v>17</v>
      </c>
      <c r="I204">
        <v>4.5999999999999999E-2</v>
      </c>
      <c r="J204">
        <v>8.6999999999999994E-2</v>
      </c>
      <c r="K204">
        <v>7.3999999999999996E-2</v>
      </c>
      <c r="L204">
        <v>0.30299999999999999</v>
      </c>
      <c r="M204">
        <v>0.27800000000000002</v>
      </c>
      <c r="N204">
        <v>0.32600000000000001</v>
      </c>
      <c r="O204">
        <v>0.35299999999999998</v>
      </c>
      <c r="P204">
        <v>0.30099999999999999</v>
      </c>
      <c r="Q204" t="s">
        <v>382</v>
      </c>
      <c r="R204">
        <v>90</v>
      </c>
      <c r="S204">
        <v>-1.4</v>
      </c>
      <c r="T204">
        <v>-12</v>
      </c>
      <c r="U204">
        <v>11.7</v>
      </c>
      <c r="V204">
        <v>3.1</v>
      </c>
    </row>
    <row r="205" spans="1:22" x14ac:dyDescent="0.45">
      <c r="A205" t="s">
        <v>106</v>
      </c>
      <c r="B205" t="s">
        <v>22</v>
      </c>
      <c r="C205">
        <v>180</v>
      </c>
      <c r="D205">
        <v>693</v>
      </c>
      <c r="E205">
        <v>23</v>
      </c>
      <c r="F205">
        <v>77</v>
      </c>
      <c r="G205">
        <v>69</v>
      </c>
      <c r="H205">
        <v>30</v>
      </c>
      <c r="I205">
        <v>8.8999999999999996E-2</v>
      </c>
      <c r="J205">
        <v>0.26700000000000002</v>
      </c>
      <c r="K205">
        <v>0.16700000000000001</v>
      </c>
      <c r="L205">
        <v>0.27200000000000002</v>
      </c>
      <c r="M205">
        <v>0.219</v>
      </c>
      <c r="N205">
        <v>0.29399999999999998</v>
      </c>
      <c r="O205">
        <v>0.38600000000000001</v>
      </c>
      <c r="P205">
        <v>0.29799999999999999</v>
      </c>
      <c r="Q205" t="s">
        <v>382</v>
      </c>
      <c r="R205">
        <v>91</v>
      </c>
      <c r="S205">
        <v>4.3</v>
      </c>
      <c r="T205">
        <v>-3.6</v>
      </c>
      <c r="U205">
        <v>10.4</v>
      </c>
      <c r="V205">
        <v>3.1</v>
      </c>
    </row>
    <row r="206" spans="1:22" x14ac:dyDescent="0.45">
      <c r="A206" t="s">
        <v>57</v>
      </c>
      <c r="B206" t="s">
        <v>58</v>
      </c>
      <c r="C206">
        <v>119</v>
      </c>
      <c r="D206">
        <v>512</v>
      </c>
      <c r="E206">
        <v>19</v>
      </c>
      <c r="F206">
        <v>87</v>
      </c>
      <c r="G206">
        <v>59</v>
      </c>
      <c r="H206">
        <v>45</v>
      </c>
      <c r="I206">
        <v>9.1999999999999998E-2</v>
      </c>
      <c r="J206">
        <v>0.33200000000000002</v>
      </c>
      <c r="K206">
        <v>0.2</v>
      </c>
      <c r="L206">
        <v>0.34599999999999997</v>
      </c>
      <c r="M206">
        <v>0.246</v>
      </c>
      <c r="N206">
        <v>0.31900000000000001</v>
      </c>
      <c r="O206">
        <v>0.44600000000000001</v>
      </c>
      <c r="P206">
        <v>0.32900000000000001</v>
      </c>
      <c r="Q206" t="s">
        <v>382</v>
      </c>
      <c r="R206">
        <v>100</v>
      </c>
      <c r="S206">
        <v>7.5</v>
      </c>
      <c r="T206">
        <v>7.5</v>
      </c>
      <c r="U206">
        <v>4.9000000000000004</v>
      </c>
      <c r="V206">
        <v>3</v>
      </c>
    </row>
    <row r="207" spans="1:22" x14ac:dyDescent="0.45">
      <c r="A207" t="s">
        <v>141</v>
      </c>
      <c r="B207" t="s">
        <v>37</v>
      </c>
      <c r="C207">
        <v>91</v>
      </c>
      <c r="D207">
        <v>393</v>
      </c>
      <c r="E207">
        <v>16</v>
      </c>
      <c r="F207">
        <v>50</v>
      </c>
      <c r="G207">
        <v>37</v>
      </c>
      <c r="H207">
        <v>18</v>
      </c>
      <c r="I207">
        <v>8.4000000000000005E-2</v>
      </c>
      <c r="J207">
        <v>0.28199999999999997</v>
      </c>
      <c r="K207">
        <v>0.20899999999999999</v>
      </c>
      <c r="L207">
        <v>0.32</v>
      </c>
      <c r="M207">
        <v>0.251</v>
      </c>
      <c r="N207">
        <v>0.32100000000000001</v>
      </c>
      <c r="O207">
        <v>0.46</v>
      </c>
      <c r="P207">
        <v>0.33700000000000002</v>
      </c>
      <c r="Q207" t="s">
        <v>382</v>
      </c>
      <c r="R207">
        <v>120</v>
      </c>
      <c r="S207">
        <v>2.6</v>
      </c>
      <c r="T207">
        <v>12.3</v>
      </c>
      <c r="U207">
        <v>4.5</v>
      </c>
      <c r="V207">
        <v>3</v>
      </c>
    </row>
    <row r="208" spans="1:22" x14ac:dyDescent="0.45">
      <c r="A208" t="s">
        <v>1902</v>
      </c>
      <c r="B208" t="s">
        <v>58</v>
      </c>
      <c r="C208">
        <v>292</v>
      </c>
      <c r="D208">
        <v>1014</v>
      </c>
      <c r="E208">
        <v>37</v>
      </c>
      <c r="F208">
        <v>120</v>
      </c>
      <c r="G208">
        <v>134</v>
      </c>
      <c r="H208">
        <v>42</v>
      </c>
      <c r="I208">
        <v>0.114</v>
      </c>
      <c r="J208">
        <v>0.22800000000000001</v>
      </c>
      <c r="K208">
        <v>0.17499999999999999</v>
      </c>
      <c r="L208">
        <v>0.28699999999999998</v>
      </c>
      <c r="M208">
        <v>0.24299999999999999</v>
      </c>
      <c r="N208">
        <v>0.33900000000000002</v>
      </c>
      <c r="O208">
        <v>0.41899999999999998</v>
      </c>
      <c r="P208">
        <v>0.33100000000000002</v>
      </c>
      <c r="Q208" t="s">
        <v>382</v>
      </c>
      <c r="R208">
        <v>107</v>
      </c>
      <c r="S208">
        <v>1.5</v>
      </c>
      <c r="T208">
        <v>10.1</v>
      </c>
      <c r="U208">
        <v>-16</v>
      </c>
      <c r="V208">
        <v>3</v>
      </c>
    </row>
    <row r="209" spans="1:22" x14ac:dyDescent="0.45">
      <c r="A209" t="s">
        <v>73</v>
      </c>
      <c r="B209" t="s">
        <v>30</v>
      </c>
      <c r="C209">
        <v>242</v>
      </c>
      <c r="D209">
        <v>946</v>
      </c>
      <c r="E209">
        <v>45</v>
      </c>
      <c r="F209">
        <v>130</v>
      </c>
      <c r="G209">
        <v>128</v>
      </c>
      <c r="H209">
        <v>17</v>
      </c>
      <c r="I209">
        <v>8.6999999999999994E-2</v>
      </c>
      <c r="J209">
        <v>0.30399999999999999</v>
      </c>
      <c r="K209">
        <v>0.222</v>
      </c>
      <c r="L209">
        <v>0.30099999999999999</v>
      </c>
      <c r="M209">
        <v>0.23799999999999999</v>
      </c>
      <c r="N209">
        <v>0.307</v>
      </c>
      <c r="O209">
        <v>0.46</v>
      </c>
      <c r="P209">
        <v>0.32900000000000001</v>
      </c>
      <c r="Q209" t="s">
        <v>382</v>
      </c>
      <c r="R209">
        <v>110</v>
      </c>
      <c r="S209">
        <v>4.4000000000000004</v>
      </c>
      <c r="T209">
        <v>15.6</v>
      </c>
      <c r="U209">
        <v>-19.100000000000001</v>
      </c>
      <c r="V209">
        <v>3</v>
      </c>
    </row>
    <row r="210" spans="1:22" x14ac:dyDescent="0.45">
      <c r="A210" t="s">
        <v>234</v>
      </c>
      <c r="B210" t="s">
        <v>40</v>
      </c>
      <c r="C210">
        <v>333</v>
      </c>
      <c r="D210">
        <v>1239</v>
      </c>
      <c r="E210">
        <v>28</v>
      </c>
      <c r="F210">
        <v>156</v>
      </c>
      <c r="G210">
        <v>117</v>
      </c>
      <c r="H210">
        <v>11</v>
      </c>
      <c r="I210">
        <v>0.114</v>
      </c>
      <c r="J210">
        <v>0.21299999999999999</v>
      </c>
      <c r="K210">
        <v>0.155</v>
      </c>
      <c r="L210">
        <v>0.30499999999999999</v>
      </c>
      <c r="M210">
        <v>0.25</v>
      </c>
      <c r="N210">
        <v>0.34499999999999997</v>
      </c>
      <c r="O210">
        <v>0.40400000000000003</v>
      </c>
      <c r="P210">
        <v>0.33100000000000002</v>
      </c>
      <c r="Q210" t="s">
        <v>382</v>
      </c>
      <c r="R210">
        <v>100</v>
      </c>
      <c r="S210">
        <v>-1.2</v>
      </c>
      <c r="T210">
        <v>-0.4</v>
      </c>
      <c r="U210">
        <v>-12.5</v>
      </c>
      <c r="V210">
        <v>2.9</v>
      </c>
    </row>
    <row r="211" spans="1:22" x14ac:dyDescent="0.45">
      <c r="A211" t="s">
        <v>94</v>
      </c>
      <c r="B211" t="s">
        <v>49</v>
      </c>
      <c r="C211">
        <v>131</v>
      </c>
      <c r="D211">
        <v>476</v>
      </c>
      <c r="E211">
        <v>26</v>
      </c>
      <c r="F211">
        <v>60</v>
      </c>
      <c r="G211">
        <v>70</v>
      </c>
      <c r="H211">
        <v>0</v>
      </c>
      <c r="I211">
        <v>3.7999999999999999E-2</v>
      </c>
      <c r="J211">
        <v>0.185</v>
      </c>
      <c r="K211">
        <v>0.23300000000000001</v>
      </c>
      <c r="L211">
        <v>0.29199999999999998</v>
      </c>
      <c r="M211">
        <v>0.28000000000000003</v>
      </c>
      <c r="N211">
        <v>0.311</v>
      </c>
      <c r="O211">
        <v>0.51300000000000001</v>
      </c>
      <c r="P211">
        <v>0.34799999999999998</v>
      </c>
      <c r="Q211" t="s">
        <v>382</v>
      </c>
      <c r="R211">
        <v>125</v>
      </c>
      <c r="S211">
        <v>-2.5</v>
      </c>
      <c r="T211">
        <v>11.4</v>
      </c>
      <c r="U211">
        <v>1.9</v>
      </c>
      <c r="V211">
        <v>2.9</v>
      </c>
    </row>
    <row r="212" spans="1:22" x14ac:dyDescent="0.45">
      <c r="A212" t="s">
        <v>1903</v>
      </c>
      <c r="B212" t="s">
        <v>49</v>
      </c>
      <c r="C212">
        <v>232</v>
      </c>
      <c r="D212">
        <v>708</v>
      </c>
      <c r="E212">
        <v>19</v>
      </c>
      <c r="F212">
        <v>81</v>
      </c>
      <c r="G212">
        <v>83</v>
      </c>
      <c r="H212">
        <v>10</v>
      </c>
      <c r="I212">
        <v>6.5000000000000002E-2</v>
      </c>
      <c r="J212">
        <v>0.28399999999999997</v>
      </c>
      <c r="K212">
        <v>0.14699999999999999</v>
      </c>
      <c r="L212">
        <v>0.308</v>
      </c>
      <c r="M212">
        <v>0.23400000000000001</v>
      </c>
      <c r="N212">
        <v>0.29499999999999998</v>
      </c>
      <c r="O212">
        <v>0.38100000000000001</v>
      </c>
      <c r="P212">
        <v>0.29599999999999999</v>
      </c>
      <c r="Q212" t="s">
        <v>382</v>
      </c>
      <c r="R212">
        <v>88</v>
      </c>
      <c r="S212">
        <v>1.1000000000000001</v>
      </c>
      <c r="T212">
        <v>-8.4</v>
      </c>
      <c r="U212">
        <v>13.5</v>
      </c>
      <c r="V212">
        <v>2.9</v>
      </c>
    </row>
    <row r="213" spans="1:22" x14ac:dyDescent="0.45">
      <c r="A213" t="s">
        <v>110</v>
      </c>
      <c r="B213" t="s">
        <v>61</v>
      </c>
      <c r="C213">
        <v>216</v>
      </c>
      <c r="D213">
        <v>805</v>
      </c>
      <c r="E213">
        <v>14</v>
      </c>
      <c r="F213">
        <v>101</v>
      </c>
      <c r="G213">
        <v>76</v>
      </c>
      <c r="H213">
        <v>41</v>
      </c>
      <c r="I213">
        <v>6.3E-2</v>
      </c>
      <c r="J213">
        <v>0.26700000000000002</v>
      </c>
      <c r="K213">
        <v>0.157</v>
      </c>
      <c r="L213">
        <v>0.34799999999999998</v>
      </c>
      <c r="M213">
        <v>0.26100000000000001</v>
      </c>
      <c r="N213">
        <v>0.315</v>
      </c>
      <c r="O213">
        <v>0.41799999999999998</v>
      </c>
      <c r="P213">
        <v>0.318</v>
      </c>
      <c r="Q213" t="s">
        <v>382</v>
      </c>
      <c r="R213">
        <v>98</v>
      </c>
      <c r="S213">
        <v>11.6</v>
      </c>
      <c r="T213">
        <v>9.4</v>
      </c>
      <c r="U213">
        <v>-8.1999999999999993</v>
      </c>
      <c r="V213">
        <v>2.8</v>
      </c>
    </row>
    <row r="214" spans="1:22" x14ac:dyDescent="0.45">
      <c r="A214" t="s">
        <v>1905</v>
      </c>
      <c r="B214" t="s">
        <v>32</v>
      </c>
      <c r="C214">
        <v>341</v>
      </c>
      <c r="D214">
        <v>840</v>
      </c>
      <c r="E214">
        <v>5</v>
      </c>
      <c r="F214">
        <v>78</v>
      </c>
      <c r="G214">
        <v>51</v>
      </c>
      <c r="H214">
        <v>4</v>
      </c>
      <c r="I214">
        <v>0.11</v>
      </c>
      <c r="J214">
        <v>0.16</v>
      </c>
      <c r="K214">
        <v>7.2999999999999995E-2</v>
      </c>
      <c r="L214">
        <v>0.31</v>
      </c>
      <c r="M214">
        <v>0.25900000000000001</v>
      </c>
      <c r="N214">
        <v>0.34200000000000003</v>
      </c>
      <c r="O214">
        <v>0.33200000000000002</v>
      </c>
      <c r="P214">
        <v>0.30199999999999999</v>
      </c>
      <c r="Q214" t="s">
        <v>382</v>
      </c>
      <c r="R214">
        <v>94</v>
      </c>
      <c r="S214">
        <v>-1.9</v>
      </c>
      <c r="T214">
        <v>-7.9</v>
      </c>
      <c r="U214">
        <v>7.5</v>
      </c>
      <c r="V214">
        <v>2.8</v>
      </c>
    </row>
    <row r="215" spans="1:22" x14ac:dyDescent="0.45">
      <c r="A215" t="s">
        <v>121</v>
      </c>
      <c r="B215" t="s">
        <v>58</v>
      </c>
      <c r="C215">
        <v>205</v>
      </c>
      <c r="D215">
        <v>862</v>
      </c>
      <c r="E215">
        <v>28</v>
      </c>
      <c r="F215">
        <v>101</v>
      </c>
      <c r="G215">
        <v>112</v>
      </c>
      <c r="H215">
        <v>19</v>
      </c>
      <c r="I215">
        <v>0.104</v>
      </c>
      <c r="J215">
        <v>0.20799999999999999</v>
      </c>
      <c r="K215">
        <v>0.186</v>
      </c>
      <c r="L215">
        <v>0.315</v>
      </c>
      <c r="M215">
        <v>0.26700000000000002</v>
      </c>
      <c r="N215">
        <v>0.35599999999999998</v>
      </c>
      <c r="O215">
        <v>0.45300000000000001</v>
      </c>
      <c r="P215">
        <v>0.35299999999999998</v>
      </c>
      <c r="Q215" t="s">
        <v>382</v>
      </c>
      <c r="R215">
        <v>117</v>
      </c>
      <c r="S215">
        <v>0.2</v>
      </c>
      <c r="T215">
        <v>18.5</v>
      </c>
      <c r="U215">
        <v>-20.2</v>
      </c>
      <c r="V215">
        <v>2.8</v>
      </c>
    </row>
    <row r="216" spans="1:22" x14ac:dyDescent="0.45">
      <c r="A216" t="s">
        <v>2094</v>
      </c>
      <c r="B216" t="s">
        <v>55</v>
      </c>
      <c r="C216">
        <v>617</v>
      </c>
      <c r="D216">
        <v>1550</v>
      </c>
      <c r="E216">
        <v>21</v>
      </c>
      <c r="F216">
        <v>183</v>
      </c>
      <c r="G216">
        <v>149</v>
      </c>
      <c r="H216">
        <v>19</v>
      </c>
      <c r="I216">
        <v>8.2000000000000003E-2</v>
      </c>
      <c r="J216">
        <v>0.19400000000000001</v>
      </c>
      <c r="K216">
        <v>0.114</v>
      </c>
      <c r="L216">
        <v>0.28599999999999998</v>
      </c>
      <c r="M216">
        <v>0.23799999999999999</v>
      </c>
      <c r="N216">
        <v>0.308</v>
      </c>
      <c r="O216">
        <v>0.35199999999999998</v>
      </c>
      <c r="P216">
        <v>0.28899999999999998</v>
      </c>
      <c r="Q216" t="s">
        <v>382</v>
      </c>
      <c r="R216">
        <v>80</v>
      </c>
      <c r="S216">
        <v>1.3</v>
      </c>
      <c r="T216">
        <v>-36.200000000000003</v>
      </c>
      <c r="U216">
        <v>11</v>
      </c>
      <c r="V216">
        <v>2.8</v>
      </c>
    </row>
    <row r="217" spans="1:22" x14ac:dyDescent="0.45">
      <c r="A217" t="s">
        <v>80</v>
      </c>
      <c r="B217" t="s">
        <v>81</v>
      </c>
      <c r="C217">
        <v>259</v>
      </c>
      <c r="D217">
        <v>998</v>
      </c>
      <c r="E217">
        <v>26</v>
      </c>
      <c r="F217">
        <v>131</v>
      </c>
      <c r="G217">
        <v>97</v>
      </c>
      <c r="H217">
        <v>58</v>
      </c>
      <c r="I217">
        <v>4.3999999999999997E-2</v>
      </c>
      <c r="J217">
        <v>0.185</v>
      </c>
      <c r="K217">
        <v>0.156</v>
      </c>
      <c r="L217">
        <v>0.28499999999999998</v>
      </c>
      <c r="M217">
        <v>0.25</v>
      </c>
      <c r="N217">
        <v>0.29799999999999999</v>
      </c>
      <c r="O217">
        <v>0.40600000000000003</v>
      </c>
      <c r="P217">
        <v>0.30499999999999999</v>
      </c>
      <c r="Q217" t="s">
        <v>382</v>
      </c>
      <c r="R217">
        <v>91</v>
      </c>
      <c r="S217">
        <v>10.199999999999999</v>
      </c>
      <c r="T217">
        <v>0.2</v>
      </c>
      <c r="U217">
        <v>-6.6</v>
      </c>
      <c r="V217">
        <v>2.8</v>
      </c>
    </row>
    <row r="218" spans="1:22" x14ac:dyDescent="0.45">
      <c r="A218" t="s">
        <v>1906</v>
      </c>
      <c r="B218" t="s">
        <v>42</v>
      </c>
      <c r="C218">
        <v>241</v>
      </c>
      <c r="D218">
        <v>781</v>
      </c>
      <c r="E218">
        <v>12</v>
      </c>
      <c r="F218">
        <v>108</v>
      </c>
      <c r="G218">
        <v>69</v>
      </c>
      <c r="H218">
        <v>54</v>
      </c>
      <c r="I218">
        <v>7.3999999999999996E-2</v>
      </c>
      <c r="J218">
        <v>0.222</v>
      </c>
      <c r="K218">
        <v>0.11600000000000001</v>
      </c>
      <c r="L218">
        <v>0.33100000000000002</v>
      </c>
      <c r="M218">
        <v>0.26200000000000001</v>
      </c>
      <c r="N218">
        <v>0.32900000000000001</v>
      </c>
      <c r="O218">
        <v>0.378</v>
      </c>
      <c r="P218">
        <v>0.313</v>
      </c>
      <c r="Q218" t="s">
        <v>382</v>
      </c>
      <c r="R218">
        <v>97</v>
      </c>
      <c r="S218">
        <v>11.2</v>
      </c>
      <c r="T218">
        <v>8.1999999999999993</v>
      </c>
      <c r="U218">
        <v>-8.6</v>
      </c>
      <c r="V218">
        <v>2.7</v>
      </c>
    </row>
    <row r="219" spans="1:22" x14ac:dyDescent="0.45">
      <c r="A219" t="s">
        <v>189</v>
      </c>
      <c r="B219" t="s">
        <v>37</v>
      </c>
      <c r="C219">
        <v>427</v>
      </c>
      <c r="D219">
        <v>1397</v>
      </c>
      <c r="E219">
        <v>60</v>
      </c>
      <c r="F219">
        <v>144</v>
      </c>
      <c r="G219">
        <v>190</v>
      </c>
      <c r="H219">
        <v>20</v>
      </c>
      <c r="I219">
        <v>8.3000000000000004E-2</v>
      </c>
      <c r="J219">
        <v>0.27400000000000002</v>
      </c>
      <c r="K219">
        <v>0.20699999999999999</v>
      </c>
      <c r="L219">
        <v>0.27200000000000002</v>
      </c>
      <c r="M219">
        <v>0.22600000000000001</v>
      </c>
      <c r="N219">
        <v>0.29299999999999998</v>
      </c>
      <c r="O219">
        <v>0.432</v>
      </c>
      <c r="P219">
        <v>0.311</v>
      </c>
      <c r="Q219" t="s">
        <v>382</v>
      </c>
      <c r="R219">
        <v>104</v>
      </c>
      <c r="S219">
        <v>-3.1</v>
      </c>
      <c r="T219">
        <v>2.7</v>
      </c>
      <c r="U219">
        <v>-23.1</v>
      </c>
      <c r="V219">
        <v>2.6</v>
      </c>
    </row>
    <row r="220" spans="1:22" x14ac:dyDescent="0.45">
      <c r="A220" t="s">
        <v>532</v>
      </c>
      <c r="B220" t="s">
        <v>55</v>
      </c>
      <c r="C220">
        <v>466</v>
      </c>
      <c r="D220">
        <v>1720</v>
      </c>
      <c r="E220">
        <v>47</v>
      </c>
      <c r="F220">
        <v>185</v>
      </c>
      <c r="G220">
        <v>162</v>
      </c>
      <c r="H220">
        <v>24</v>
      </c>
      <c r="I220">
        <v>7.1999999999999995E-2</v>
      </c>
      <c r="J220">
        <v>0.191</v>
      </c>
      <c r="K220">
        <v>0.14299999999999999</v>
      </c>
      <c r="L220">
        <v>0.28100000000000003</v>
      </c>
      <c r="M220">
        <v>0.246</v>
      </c>
      <c r="N220">
        <v>0.30599999999999999</v>
      </c>
      <c r="O220">
        <v>0.38900000000000001</v>
      </c>
      <c r="P220">
        <v>0.30299999999999999</v>
      </c>
      <c r="Q220" t="s">
        <v>382</v>
      </c>
      <c r="R220">
        <v>90</v>
      </c>
      <c r="S220">
        <v>5.0999999999999996</v>
      </c>
      <c r="T220">
        <v>-15.6</v>
      </c>
      <c r="U220">
        <v>-17.7</v>
      </c>
      <c r="V220">
        <v>2.6</v>
      </c>
    </row>
    <row r="221" spans="1:22" x14ac:dyDescent="0.45">
      <c r="A221" t="s">
        <v>531</v>
      </c>
      <c r="B221" t="s">
        <v>91</v>
      </c>
      <c r="C221">
        <v>315</v>
      </c>
      <c r="D221">
        <v>1079</v>
      </c>
      <c r="E221">
        <v>42</v>
      </c>
      <c r="F221">
        <v>113</v>
      </c>
      <c r="G221">
        <v>134</v>
      </c>
      <c r="H221">
        <v>8</v>
      </c>
      <c r="I221">
        <v>8.3000000000000004E-2</v>
      </c>
      <c r="J221">
        <v>0.28100000000000003</v>
      </c>
      <c r="K221">
        <v>0.193</v>
      </c>
      <c r="L221">
        <v>0.29199999999999998</v>
      </c>
      <c r="M221">
        <v>0.23300000000000001</v>
      </c>
      <c r="N221">
        <v>0.30199999999999999</v>
      </c>
      <c r="O221">
        <v>0.42499999999999999</v>
      </c>
      <c r="P221">
        <v>0.314</v>
      </c>
      <c r="Q221" t="s">
        <v>382</v>
      </c>
      <c r="R221">
        <v>97</v>
      </c>
      <c r="S221">
        <v>-1.1000000000000001</v>
      </c>
      <c r="T221">
        <v>-4.9000000000000004</v>
      </c>
      <c r="U221">
        <v>-7.1</v>
      </c>
      <c r="V221">
        <v>2.5</v>
      </c>
    </row>
    <row r="222" spans="1:22" x14ac:dyDescent="0.45">
      <c r="A222" t="s">
        <v>230</v>
      </c>
      <c r="B222" t="s">
        <v>72</v>
      </c>
      <c r="C222">
        <v>124</v>
      </c>
      <c r="D222">
        <v>357</v>
      </c>
      <c r="E222">
        <v>5</v>
      </c>
      <c r="F222">
        <v>46</v>
      </c>
      <c r="G222">
        <v>35</v>
      </c>
      <c r="H222">
        <v>33</v>
      </c>
      <c r="I222">
        <v>8.1000000000000003E-2</v>
      </c>
      <c r="J222">
        <v>0.23799999999999999</v>
      </c>
      <c r="K222">
        <v>0.11</v>
      </c>
      <c r="L222">
        <v>0.30599999999999999</v>
      </c>
      <c r="M222">
        <v>0.23599999999999999</v>
      </c>
      <c r="N222">
        <v>0.33800000000000002</v>
      </c>
      <c r="O222">
        <v>0.34599999999999997</v>
      </c>
      <c r="P222">
        <v>0.31</v>
      </c>
      <c r="Q222" t="s">
        <v>382</v>
      </c>
      <c r="R222">
        <v>102</v>
      </c>
      <c r="S222">
        <v>3.6</v>
      </c>
      <c r="T222">
        <v>4.2</v>
      </c>
      <c r="U222">
        <v>8.5</v>
      </c>
      <c r="V222">
        <v>2.5</v>
      </c>
    </row>
    <row r="223" spans="1:22" x14ac:dyDescent="0.45">
      <c r="A223" t="s">
        <v>1907</v>
      </c>
      <c r="B223" t="s">
        <v>104</v>
      </c>
      <c r="C223">
        <v>194</v>
      </c>
      <c r="D223">
        <v>662</v>
      </c>
      <c r="E223">
        <v>32</v>
      </c>
      <c r="F223">
        <v>78</v>
      </c>
      <c r="G223">
        <v>76</v>
      </c>
      <c r="H223">
        <v>2</v>
      </c>
      <c r="I223">
        <v>8.2000000000000003E-2</v>
      </c>
      <c r="J223">
        <v>0.35</v>
      </c>
      <c r="K223">
        <v>0.20300000000000001</v>
      </c>
      <c r="L223">
        <v>0.255</v>
      </c>
      <c r="M223">
        <v>0.19700000000000001</v>
      </c>
      <c r="N223">
        <v>0.26800000000000002</v>
      </c>
      <c r="O223">
        <v>0.4</v>
      </c>
      <c r="P223">
        <v>0.28799999999999998</v>
      </c>
      <c r="Q223" t="s">
        <v>382</v>
      </c>
      <c r="R223">
        <v>80</v>
      </c>
      <c r="S223">
        <v>0.5</v>
      </c>
      <c r="T223">
        <v>-15.7</v>
      </c>
      <c r="U223">
        <v>17.100000000000001</v>
      </c>
      <c r="V223">
        <v>2.4</v>
      </c>
    </row>
    <row r="224" spans="1:22" x14ac:dyDescent="0.45">
      <c r="A224" t="s">
        <v>229</v>
      </c>
      <c r="B224" t="s">
        <v>72</v>
      </c>
      <c r="C224">
        <v>484</v>
      </c>
      <c r="D224">
        <v>1771</v>
      </c>
      <c r="E224">
        <v>37</v>
      </c>
      <c r="F224">
        <v>203</v>
      </c>
      <c r="G224">
        <v>227</v>
      </c>
      <c r="H224">
        <v>15</v>
      </c>
      <c r="I224">
        <v>4.2000000000000003E-2</v>
      </c>
      <c r="J224">
        <v>0.17599999999999999</v>
      </c>
      <c r="K224">
        <v>0.126</v>
      </c>
      <c r="L224">
        <v>0.33200000000000002</v>
      </c>
      <c r="M224">
        <v>0.28799999999999998</v>
      </c>
      <c r="N224">
        <v>0.32500000000000001</v>
      </c>
      <c r="O224">
        <v>0.41299999999999998</v>
      </c>
      <c r="P224">
        <v>0.31900000000000001</v>
      </c>
      <c r="Q224" t="s">
        <v>382</v>
      </c>
      <c r="R224">
        <v>106</v>
      </c>
      <c r="S224">
        <v>-2.5</v>
      </c>
      <c r="T224">
        <v>9.1999999999999993</v>
      </c>
      <c r="U224">
        <v>-43.8</v>
      </c>
      <c r="V224">
        <v>2.4</v>
      </c>
    </row>
    <row r="225" spans="1:22" x14ac:dyDescent="0.45">
      <c r="A225" t="s">
        <v>1908</v>
      </c>
      <c r="B225" t="s">
        <v>104</v>
      </c>
      <c r="C225">
        <v>304</v>
      </c>
      <c r="D225">
        <v>1022</v>
      </c>
      <c r="E225">
        <v>19</v>
      </c>
      <c r="F225">
        <v>123</v>
      </c>
      <c r="G225">
        <v>86</v>
      </c>
      <c r="H225">
        <v>15</v>
      </c>
      <c r="I225">
        <v>7.0999999999999994E-2</v>
      </c>
      <c r="J225">
        <v>0.21099999999999999</v>
      </c>
      <c r="K225">
        <v>0.11899999999999999</v>
      </c>
      <c r="L225">
        <v>0.318</v>
      </c>
      <c r="M225">
        <v>0.26100000000000001</v>
      </c>
      <c r="N225">
        <v>0.318</v>
      </c>
      <c r="O225">
        <v>0.38</v>
      </c>
      <c r="P225">
        <v>0.30599999999999999</v>
      </c>
      <c r="Q225" t="s">
        <v>382</v>
      </c>
      <c r="R225">
        <v>94</v>
      </c>
      <c r="S225">
        <v>0.1</v>
      </c>
      <c r="T225">
        <v>-7</v>
      </c>
      <c r="U225">
        <v>-3.8</v>
      </c>
      <c r="V225">
        <v>2.4</v>
      </c>
    </row>
    <row r="226" spans="1:22" x14ac:dyDescent="0.45">
      <c r="A226" t="s">
        <v>33</v>
      </c>
      <c r="B226" t="s">
        <v>18</v>
      </c>
      <c r="C226">
        <v>88</v>
      </c>
      <c r="D226">
        <v>308</v>
      </c>
      <c r="E226">
        <v>8</v>
      </c>
      <c r="F226">
        <v>40</v>
      </c>
      <c r="G226">
        <v>41</v>
      </c>
      <c r="H226">
        <v>7</v>
      </c>
      <c r="I226">
        <v>6.8000000000000005E-2</v>
      </c>
      <c r="J226">
        <v>0.23400000000000001</v>
      </c>
      <c r="K226">
        <v>0.186</v>
      </c>
      <c r="L226">
        <v>0.34499999999999997</v>
      </c>
      <c r="M226">
        <v>0.27900000000000003</v>
      </c>
      <c r="N226">
        <v>0.33200000000000002</v>
      </c>
      <c r="O226">
        <v>0.46400000000000002</v>
      </c>
      <c r="P226">
        <v>0.34399999999999997</v>
      </c>
      <c r="Q226" t="s">
        <v>382</v>
      </c>
      <c r="R226">
        <v>124</v>
      </c>
      <c r="S226">
        <v>1.7</v>
      </c>
      <c r="T226">
        <v>9.9</v>
      </c>
      <c r="U226">
        <v>2.9</v>
      </c>
      <c r="V226">
        <v>2.2999999999999998</v>
      </c>
    </row>
    <row r="227" spans="1:22" x14ac:dyDescent="0.45">
      <c r="A227" t="s">
        <v>100</v>
      </c>
      <c r="B227" t="s">
        <v>20</v>
      </c>
      <c r="C227">
        <v>153</v>
      </c>
      <c r="D227">
        <v>643</v>
      </c>
      <c r="E227">
        <v>23</v>
      </c>
      <c r="F227">
        <v>62</v>
      </c>
      <c r="G227">
        <v>63</v>
      </c>
      <c r="H227">
        <v>1</v>
      </c>
      <c r="I227">
        <v>0.114</v>
      </c>
      <c r="J227">
        <v>0.112</v>
      </c>
      <c r="K227">
        <v>0.18</v>
      </c>
      <c r="L227">
        <v>0.27500000000000002</v>
      </c>
      <c r="M227">
        <v>0.27100000000000002</v>
      </c>
      <c r="N227">
        <v>0.35799999999999998</v>
      </c>
      <c r="O227">
        <v>0.45200000000000001</v>
      </c>
      <c r="P227">
        <v>0.35299999999999998</v>
      </c>
      <c r="Q227" t="s">
        <v>382</v>
      </c>
      <c r="R227">
        <v>125</v>
      </c>
      <c r="S227">
        <v>-4.8</v>
      </c>
      <c r="T227">
        <v>13.5</v>
      </c>
      <c r="U227">
        <v>-11.9</v>
      </c>
      <c r="V227">
        <v>2.2999999999999998</v>
      </c>
    </row>
    <row r="228" spans="1:22" x14ac:dyDescent="0.45">
      <c r="A228" t="s">
        <v>534</v>
      </c>
      <c r="B228" t="s">
        <v>35</v>
      </c>
      <c r="C228">
        <v>414</v>
      </c>
      <c r="D228">
        <v>1241</v>
      </c>
      <c r="E228">
        <v>38</v>
      </c>
      <c r="F228">
        <v>151</v>
      </c>
      <c r="G228">
        <v>142</v>
      </c>
      <c r="H228">
        <v>8</v>
      </c>
      <c r="I228">
        <v>6.6000000000000003E-2</v>
      </c>
      <c r="J228">
        <v>0.313</v>
      </c>
      <c r="K228">
        <v>0.16900000000000001</v>
      </c>
      <c r="L228">
        <v>0.315</v>
      </c>
      <c r="M228">
        <v>0.23200000000000001</v>
      </c>
      <c r="N228">
        <v>0.29299999999999998</v>
      </c>
      <c r="O228">
        <v>0.40100000000000002</v>
      </c>
      <c r="P228">
        <v>0.29899999999999999</v>
      </c>
      <c r="Q228" t="s">
        <v>382</v>
      </c>
      <c r="R228">
        <v>87</v>
      </c>
      <c r="S228">
        <v>0.9</v>
      </c>
      <c r="T228">
        <v>-17.8</v>
      </c>
      <c r="U228">
        <v>-2.6</v>
      </c>
      <c r="V228">
        <v>2.2999999999999998</v>
      </c>
    </row>
    <row r="229" spans="1:22" x14ac:dyDescent="0.45">
      <c r="A229" t="s">
        <v>74</v>
      </c>
      <c r="B229" t="s">
        <v>20</v>
      </c>
      <c r="C229">
        <v>153</v>
      </c>
      <c r="D229">
        <v>632</v>
      </c>
      <c r="E229">
        <v>7</v>
      </c>
      <c r="F229">
        <v>69</v>
      </c>
      <c r="G229">
        <v>65</v>
      </c>
      <c r="H229">
        <v>27</v>
      </c>
      <c r="I229">
        <v>7.0999999999999994E-2</v>
      </c>
      <c r="J229">
        <v>0.223</v>
      </c>
      <c r="K229">
        <v>9.6000000000000002E-2</v>
      </c>
      <c r="L229">
        <v>0.32300000000000001</v>
      </c>
      <c r="M229">
        <v>0.25900000000000001</v>
      </c>
      <c r="N229">
        <v>0.309</v>
      </c>
      <c r="O229">
        <v>0.35499999999999998</v>
      </c>
      <c r="P229">
        <v>0.29199999999999998</v>
      </c>
      <c r="Q229" t="s">
        <v>382</v>
      </c>
      <c r="R229">
        <v>80</v>
      </c>
      <c r="S229">
        <v>2.2000000000000002</v>
      </c>
      <c r="T229">
        <v>-12.5</v>
      </c>
      <c r="U229">
        <v>14.4</v>
      </c>
      <c r="V229">
        <v>2.2999999999999998</v>
      </c>
    </row>
    <row r="230" spans="1:22" x14ac:dyDescent="0.45">
      <c r="A230" t="s">
        <v>1909</v>
      </c>
      <c r="B230" t="s">
        <v>53</v>
      </c>
      <c r="C230">
        <v>181</v>
      </c>
      <c r="D230">
        <v>530</v>
      </c>
      <c r="E230">
        <v>14</v>
      </c>
      <c r="F230">
        <v>57</v>
      </c>
      <c r="G230">
        <v>55</v>
      </c>
      <c r="H230">
        <v>1</v>
      </c>
      <c r="I230">
        <v>7.0000000000000007E-2</v>
      </c>
      <c r="J230">
        <v>0.35699999999999998</v>
      </c>
      <c r="K230">
        <v>0.13500000000000001</v>
      </c>
      <c r="L230">
        <v>0.309</v>
      </c>
      <c r="M230">
        <v>0.20899999999999999</v>
      </c>
      <c r="N230">
        <v>0.27300000000000002</v>
      </c>
      <c r="O230">
        <v>0.34399999999999997</v>
      </c>
      <c r="P230">
        <v>0.27100000000000002</v>
      </c>
      <c r="Q230" t="s">
        <v>382</v>
      </c>
      <c r="R230">
        <v>71</v>
      </c>
      <c r="S230">
        <v>-2.5</v>
      </c>
      <c r="T230">
        <v>-21.2</v>
      </c>
      <c r="U230">
        <v>25.5</v>
      </c>
      <c r="V230">
        <v>2.2999999999999998</v>
      </c>
    </row>
    <row r="231" spans="1:22" x14ac:dyDescent="0.45">
      <c r="A231" t="s">
        <v>535</v>
      </c>
      <c r="B231" t="s">
        <v>26</v>
      </c>
      <c r="C231">
        <v>579</v>
      </c>
      <c r="D231">
        <v>1896</v>
      </c>
      <c r="E231">
        <v>80</v>
      </c>
      <c r="F231">
        <v>209</v>
      </c>
      <c r="G231">
        <v>239</v>
      </c>
      <c r="H231">
        <v>0</v>
      </c>
      <c r="I231">
        <v>0.154</v>
      </c>
      <c r="J231">
        <v>0.253</v>
      </c>
      <c r="K231">
        <v>0.189</v>
      </c>
      <c r="L231">
        <v>0.26</v>
      </c>
      <c r="M231">
        <v>0.22</v>
      </c>
      <c r="N231">
        <v>0.34300000000000003</v>
      </c>
      <c r="O231">
        <v>0.40899999999999997</v>
      </c>
      <c r="P231">
        <v>0.32900000000000001</v>
      </c>
      <c r="Q231" t="s">
        <v>382</v>
      </c>
      <c r="R231">
        <v>110</v>
      </c>
      <c r="S231">
        <v>-13.8</v>
      </c>
      <c r="T231">
        <v>8.6999999999999993</v>
      </c>
      <c r="U231">
        <v>-52.6</v>
      </c>
      <c r="V231">
        <v>2.2999999999999998</v>
      </c>
    </row>
    <row r="232" spans="1:22" x14ac:dyDescent="0.45">
      <c r="A232" t="s">
        <v>228</v>
      </c>
      <c r="B232" t="s">
        <v>37</v>
      </c>
      <c r="C232">
        <v>148</v>
      </c>
      <c r="D232">
        <v>566</v>
      </c>
      <c r="E232">
        <v>17</v>
      </c>
      <c r="F232">
        <v>69</v>
      </c>
      <c r="G232">
        <v>56</v>
      </c>
      <c r="H232">
        <v>3</v>
      </c>
      <c r="I232">
        <v>0.154</v>
      </c>
      <c r="J232">
        <v>0.34100000000000003</v>
      </c>
      <c r="K232">
        <v>0.16700000000000001</v>
      </c>
      <c r="L232">
        <v>0.33700000000000002</v>
      </c>
      <c r="M232">
        <v>0.223</v>
      </c>
      <c r="N232">
        <v>0.35599999999999998</v>
      </c>
      <c r="O232">
        <v>0.39100000000000001</v>
      </c>
      <c r="P232">
        <v>0.33400000000000002</v>
      </c>
      <c r="Q232" t="s">
        <v>382</v>
      </c>
      <c r="R232">
        <v>118</v>
      </c>
      <c r="S232">
        <v>0.5</v>
      </c>
      <c r="T232">
        <v>12.5</v>
      </c>
      <c r="U232">
        <v>-9.4</v>
      </c>
      <c r="V232">
        <v>2.2000000000000002</v>
      </c>
    </row>
    <row r="233" spans="1:22" x14ac:dyDescent="0.45">
      <c r="A233" t="s">
        <v>533</v>
      </c>
      <c r="B233" t="s">
        <v>58</v>
      </c>
      <c r="C233">
        <v>394</v>
      </c>
      <c r="D233">
        <v>1125</v>
      </c>
      <c r="E233">
        <v>20</v>
      </c>
      <c r="F233">
        <v>97</v>
      </c>
      <c r="G233">
        <v>109</v>
      </c>
      <c r="H233">
        <v>6</v>
      </c>
      <c r="I233">
        <v>7.0999999999999994E-2</v>
      </c>
      <c r="J233">
        <v>0.26500000000000001</v>
      </c>
      <c r="K233">
        <v>0.11600000000000001</v>
      </c>
      <c r="L233">
        <v>0.27400000000000002</v>
      </c>
      <c r="M233">
        <v>0.21</v>
      </c>
      <c r="N233">
        <v>0.27400000000000002</v>
      </c>
      <c r="O233">
        <v>0.32500000000000001</v>
      </c>
      <c r="P233">
        <v>0.26500000000000001</v>
      </c>
      <c r="Q233" t="s">
        <v>382</v>
      </c>
      <c r="R233">
        <v>63</v>
      </c>
      <c r="S233">
        <v>-1.6</v>
      </c>
      <c r="T233">
        <v>-52</v>
      </c>
      <c r="U233">
        <v>35.200000000000003</v>
      </c>
      <c r="V233">
        <v>2.2000000000000002</v>
      </c>
    </row>
    <row r="234" spans="1:22" x14ac:dyDescent="0.45">
      <c r="A234" t="s">
        <v>2095</v>
      </c>
      <c r="B234" t="s">
        <v>97</v>
      </c>
      <c r="C234">
        <v>88</v>
      </c>
      <c r="D234">
        <v>302</v>
      </c>
      <c r="E234">
        <v>13</v>
      </c>
      <c r="F234">
        <v>40</v>
      </c>
      <c r="G234">
        <v>37</v>
      </c>
      <c r="H234">
        <v>6</v>
      </c>
      <c r="I234">
        <v>0.13200000000000001</v>
      </c>
      <c r="J234">
        <v>0.27200000000000002</v>
      </c>
      <c r="K234">
        <v>0.20399999999999999</v>
      </c>
      <c r="L234">
        <v>0.26500000000000001</v>
      </c>
      <c r="M234">
        <v>0.219</v>
      </c>
      <c r="N234">
        <v>0.32500000000000001</v>
      </c>
      <c r="O234">
        <v>0.42299999999999999</v>
      </c>
      <c r="P234">
        <v>0.32500000000000001</v>
      </c>
      <c r="Q234" t="s">
        <v>382</v>
      </c>
      <c r="R234">
        <v>110</v>
      </c>
      <c r="S234">
        <v>1.1000000000000001</v>
      </c>
      <c r="T234">
        <v>4.8</v>
      </c>
      <c r="U234">
        <v>7</v>
      </c>
      <c r="V234">
        <v>2.2000000000000002</v>
      </c>
    </row>
    <row r="235" spans="1:22" x14ac:dyDescent="0.45">
      <c r="A235" t="s">
        <v>208</v>
      </c>
      <c r="B235" t="s">
        <v>119</v>
      </c>
      <c r="C235">
        <v>228</v>
      </c>
      <c r="D235">
        <v>860</v>
      </c>
      <c r="E235">
        <v>44</v>
      </c>
      <c r="F235">
        <v>108</v>
      </c>
      <c r="G235">
        <v>119</v>
      </c>
      <c r="H235">
        <v>8</v>
      </c>
      <c r="I235">
        <v>0.10100000000000001</v>
      </c>
      <c r="J235">
        <v>0.32900000000000001</v>
      </c>
      <c r="K235">
        <v>0.215</v>
      </c>
      <c r="L235">
        <v>0.29299999999999998</v>
      </c>
      <c r="M235">
        <v>0.22600000000000001</v>
      </c>
      <c r="N235">
        <v>0.308</v>
      </c>
      <c r="O235">
        <v>0.441</v>
      </c>
      <c r="P235">
        <v>0.32500000000000001</v>
      </c>
      <c r="Q235" t="s">
        <v>382</v>
      </c>
      <c r="R235">
        <v>108</v>
      </c>
      <c r="S235">
        <v>-2.2000000000000002</v>
      </c>
      <c r="T235">
        <v>5.9</v>
      </c>
      <c r="U235">
        <v>-14.5</v>
      </c>
      <c r="V235">
        <v>2.1</v>
      </c>
    </row>
    <row r="236" spans="1:22" x14ac:dyDescent="0.45">
      <c r="A236" t="s">
        <v>1911</v>
      </c>
      <c r="B236" t="s">
        <v>53</v>
      </c>
      <c r="C236">
        <v>188</v>
      </c>
      <c r="D236">
        <v>586</v>
      </c>
      <c r="E236">
        <v>22</v>
      </c>
      <c r="F236">
        <v>71</v>
      </c>
      <c r="G236">
        <v>59</v>
      </c>
      <c r="H236">
        <v>14</v>
      </c>
      <c r="I236">
        <v>6.3E-2</v>
      </c>
      <c r="J236">
        <v>0.32400000000000001</v>
      </c>
      <c r="K236">
        <v>0.19500000000000001</v>
      </c>
      <c r="L236">
        <v>0.316</v>
      </c>
      <c r="M236">
        <v>0.23100000000000001</v>
      </c>
      <c r="N236">
        <v>0.313</v>
      </c>
      <c r="O236">
        <v>0.42599999999999999</v>
      </c>
      <c r="P236">
        <v>0.32100000000000001</v>
      </c>
      <c r="Q236" t="s">
        <v>382</v>
      </c>
      <c r="R236">
        <v>108</v>
      </c>
      <c r="S236">
        <v>2</v>
      </c>
      <c r="T236">
        <v>7.9</v>
      </c>
      <c r="U236">
        <v>-6.9</v>
      </c>
      <c r="V236">
        <v>2.1</v>
      </c>
    </row>
    <row r="237" spans="1:22" x14ac:dyDescent="0.45">
      <c r="A237" t="s">
        <v>1910</v>
      </c>
      <c r="B237" t="s">
        <v>20</v>
      </c>
      <c r="C237">
        <v>245</v>
      </c>
      <c r="D237">
        <v>736</v>
      </c>
      <c r="E237">
        <v>12</v>
      </c>
      <c r="F237">
        <v>97</v>
      </c>
      <c r="G237">
        <v>73</v>
      </c>
      <c r="H237">
        <v>21</v>
      </c>
      <c r="I237">
        <v>5.7000000000000002E-2</v>
      </c>
      <c r="J237">
        <v>0.23</v>
      </c>
      <c r="K237">
        <v>0.13200000000000001</v>
      </c>
      <c r="L237">
        <v>0.28499999999999998</v>
      </c>
      <c r="M237">
        <v>0.22800000000000001</v>
      </c>
      <c r="N237">
        <v>0.27600000000000002</v>
      </c>
      <c r="O237">
        <v>0.36</v>
      </c>
      <c r="P237">
        <v>0.27700000000000002</v>
      </c>
      <c r="Q237" t="s">
        <v>382</v>
      </c>
      <c r="R237">
        <v>71</v>
      </c>
      <c r="S237">
        <v>5.0999999999999996</v>
      </c>
      <c r="T237">
        <v>-19</v>
      </c>
      <c r="U237">
        <v>14.5</v>
      </c>
      <c r="V237">
        <v>2</v>
      </c>
    </row>
    <row r="238" spans="1:22" x14ac:dyDescent="0.45">
      <c r="A238" t="s">
        <v>93</v>
      </c>
      <c r="B238" t="s">
        <v>35</v>
      </c>
      <c r="C238">
        <v>184</v>
      </c>
      <c r="D238">
        <v>743</v>
      </c>
      <c r="E238">
        <v>19</v>
      </c>
      <c r="F238">
        <v>91</v>
      </c>
      <c r="G238">
        <v>86</v>
      </c>
      <c r="H238">
        <v>13</v>
      </c>
      <c r="I238">
        <v>4.2999999999999997E-2</v>
      </c>
      <c r="J238">
        <v>0.27300000000000002</v>
      </c>
      <c r="K238">
        <v>0.155</v>
      </c>
      <c r="L238">
        <v>0.33500000000000002</v>
      </c>
      <c r="M238">
        <v>0.25800000000000001</v>
      </c>
      <c r="N238">
        <v>0.29399999999999998</v>
      </c>
      <c r="O238">
        <v>0.41199999999999998</v>
      </c>
      <c r="P238">
        <v>0.30499999999999999</v>
      </c>
      <c r="Q238" t="s">
        <v>382</v>
      </c>
      <c r="R238">
        <v>75</v>
      </c>
      <c r="S238">
        <v>-0.7</v>
      </c>
      <c r="T238">
        <v>-23.7</v>
      </c>
      <c r="U238">
        <v>18</v>
      </c>
      <c r="V238">
        <v>2</v>
      </c>
    </row>
    <row r="239" spans="1:22" x14ac:dyDescent="0.45">
      <c r="A239" t="s">
        <v>1912</v>
      </c>
      <c r="B239" t="s">
        <v>91</v>
      </c>
      <c r="C239">
        <v>211</v>
      </c>
      <c r="D239">
        <v>641</v>
      </c>
      <c r="E239">
        <v>19</v>
      </c>
      <c r="F239">
        <v>82</v>
      </c>
      <c r="G239">
        <v>58</v>
      </c>
      <c r="H239">
        <v>10</v>
      </c>
      <c r="I239">
        <v>6.2E-2</v>
      </c>
      <c r="J239">
        <v>0.18099999999999999</v>
      </c>
      <c r="K239">
        <v>0.13200000000000001</v>
      </c>
      <c r="L239">
        <v>0.23400000000000001</v>
      </c>
      <c r="M239">
        <v>0.21299999999999999</v>
      </c>
      <c r="N239">
        <v>0.27800000000000002</v>
      </c>
      <c r="O239">
        <v>0.34499999999999997</v>
      </c>
      <c r="P239">
        <v>0.27600000000000002</v>
      </c>
      <c r="Q239" t="s">
        <v>382</v>
      </c>
      <c r="R239">
        <v>72</v>
      </c>
      <c r="S239">
        <v>-0.4</v>
      </c>
      <c r="T239">
        <v>-22.4</v>
      </c>
      <c r="U239">
        <v>19.5</v>
      </c>
      <c r="V239">
        <v>2</v>
      </c>
    </row>
    <row r="240" spans="1:22" x14ac:dyDescent="0.45">
      <c r="A240" t="s">
        <v>109</v>
      </c>
      <c r="B240" t="s">
        <v>58</v>
      </c>
      <c r="C240">
        <v>156</v>
      </c>
      <c r="D240">
        <v>470</v>
      </c>
      <c r="E240">
        <v>13</v>
      </c>
      <c r="F240">
        <v>66</v>
      </c>
      <c r="G240">
        <v>40</v>
      </c>
      <c r="H240">
        <v>24</v>
      </c>
      <c r="I240">
        <v>0.113</v>
      </c>
      <c r="J240">
        <v>0.32300000000000001</v>
      </c>
      <c r="K240">
        <v>0.19400000000000001</v>
      </c>
      <c r="L240">
        <v>0.35899999999999999</v>
      </c>
      <c r="M240">
        <v>0.248</v>
      </c>
      <c r="N240">
        <v>0.33700000000000002</v>
      </c>
      <c r="O240">
        <v>0.442</v>
      </c>
      <c r="P240">
        <v>0.33900000000000002</v>
      </c>
      <c r="Q240" t="s">
        <v>382</v>
      </c>
      <c r="R240">
        <v>109</v>
      </c>
      <c r="S240">
        <v>2.8</v>
      </c>
      <c r="T240">
        <v>8.3000000000000007</v>
      </c>
      <c r="U240">
        <v>-6.6</v>
      </c>
      <c r="V240">
        <v>1.7</v>
      </c>
    </row>
    <row r="241" spans="1:22" x14ac:dyDescent="0.45">
      <c r="A241" t="s">
        <v>2096</v>
      </c>
      <c r="B241" t="s">
        <v>37</v>
      </c>
      <c r="C241">
        <v>229</v>
      </c>
      <c r="D241">
        <v>837</v>
      </c>
      <c r="E241">
        <v>44</v>
      </c>
      <c r="F241">
        <v>95</v>
      </c>
      <c r="G241">
        <v>99</v>
      </c>
      <c r="H241">
        <v>4</v>
      </c>
      <c r="I241">
        <v>8.2000000000000003E-2</v>
      </c>
      <c r="J241">
        <v>0.33300000000000002</v>
      </c>
      <c r="K241">
        <v>0.22600000000000001</v>
      </c>
      <c r="L241">
        <v>0.29799999999999999</v>
      </c>
      <c r="M241">
        <v>0.22900000000000001</v>
      </c>
      <c r="N241">
        <v>0.312</v>
      </c>
      <c r="O241">
        <v>0.45600000000000002</v>
      </c>
      <c r="P241">
        <v>0.33</v>
      </c>
      <c r="Q241" t="s">
        <v>382</v>
      </c>
      <c r="R241">
        <v>114</v>
      </c>
      <c r="S241">
        <v>0.2</v>
      </c>
      <c r="T241">
        <v>14.1</v>
      </c>
      <c r="U241">
        <v>-25.2</v>
      </c>
      <c r="V241">
        <v>1.7</v>
      </c>
    </row>
    <row r="242" spans="1:22" x14ac:dyDescent="0.45">
      <c r="A242" t="s">
        <v>1914</v>
      </c>
      <c r="B242" t="s">
        <v>65</v>
      </c>
      <c r="C242">
        <v>267</v>
      </c>
      <c r="D242">
        <v>854</v>
      </c>
      <c r="E242">
        <v>40</v>
      </c>
      <c r="F242">
        <v>100</v>
      </c>
      <c r="G242">
        <v>109</v>
      </c>
      <c r="H242">
        <v>5</v>
      </c>
      <c r="I242">
        <v>0.125</v>
      </c>
      <c r="J242">
        <v>0.27500000000000002</v>
      </c>
      <c r="K242">
        <v>0.21099999999999999</v>
      </c>
      <c r="L242">
        <v>0.26400000000000001</v>
      </c>
      <c r="M242">
        <v>0.221</v>
      </c>
      <c r="N242">
        <v>0.33400000000000002</v>
      </c>
      <c r="O242">
        <v>0.43099999999999999</v>
      </c>
      <c r="P242">
        <v>0.33300000000000002</v>
      </c>
      <c r="Q242" t="s">
        <v>382</v>
      </c>
      <c r="R242">
        <v>109</v>
      </c>
      <c r="S242">
        <v>-0.5</v>
      </c>
      <c r="T242">
        <v>9.3000000000000007</v>
      </c>
      <c r="U242">
        <v>-21</v>
      </c>
      <c r="V242">
        <v>1.7</v>
      </c>
    </row>
    <row r="243" spans="1:22" x14ac:dyDescent="0.45">
      <c r="A243" t="s">
        <v>536</v>
      </c>
      <c r="B243" t="s">
        <v>42</v>
      </c>
      <c r="C243">
        <v>515</v>
      </c>
      <c r="D243">
        <v>1945</v>
      </c>
      <c r="E243">
        <v>23</v>
      </c>
      <c r="F243">
        <v>191</v>
      </c>
      <c r="G243">
        <v>176</v>
      </c>
      <c r="H243">
        <v>38</v>
      </c>
      <c r="I243">
        <v>5.3999999999999999E-2</v>
      </c>
      <c r="J243">
        <v>0.11899999999999999</v>
      </c>
      <c r="K243">
        <v>9.8000000000000004E-2</v>
      </c>
      <c r="L243">
        <v>0.28399999999999997</v>
      </c>
      <c r="M243">
        <v>0.25900000000000001</v>
      </c>
      <c r="N243">
        <v>0.30299999999999999</v>
      </c>
      <c r="O243">
        <v>0.35699999999999998</v>
      </c>
      <c r="P243">
        <v>0.28699999999999998</v>
      </c>
      <c r="Q243" t="s">
        <v>382</v>
      </c>
      <c r="R243">
        <v>76</v>
      </c>
      <c r="S243">
        <v>6.3</v>
      </c>
      <c r="T243">
        <v>-51.7</v>
      </c>
      <c r="U243">
        <v>2.6</v>
      </c>
      <c r="V243">
        <v>1.7</v>
      </c>
    </row>
    <row r="244" spans="1:22" x14ac:dyDescent="0.45">
      <c r="A244" t="s">
        <v>1916</v>
      </c>
      <c r="B244" t="s">
        <v>91</v>
      </c>
      <c r="C244">
        <v>232</v>
      </c>
      <c r="D244">
        <v>783</v>
      </c>
      <c r="E244">
        <v>17</v>
      </c>
      <c r="F244">
        <v>94</v>
      </c>
      <c r="G244">
        <v>76</v>
      </c>
      <c r="H244">
        <v>5</v>
      </c>
      <c r="I244">
        <v>7.3999999999999996E-2</v>
      </c>
      <c r="J244">
        <v>0.215</v>
      </c>
      <c r="K244">
        <v>0.126</v>
      </c>
      <c r="L244">
        <v>0.29599999999999999</v>
      </c>
      <c r="M244">
        <v>0.245</v>
      </c>
      <c r="N244">
        <v>0.30499999999999999</v>
      </c>
      <c r="O244">
        <v>0.371</v>
      </c>
      <c r="P244">
        <v>0.29799999999999999</v>
      </c>
      <c r="Q244" t="s">
        <v>382</v>
      </c>
      <c r="R244">
        <v>87</v>
      </c>
      <c r="S244">
        <v>-1</v>
      </c>
      <c r="T244">
        <v>-13.3</v>
      </c>
      <c r="U244">
        <v>2.2999999999999998</v>
      </c>
      <c r="V244">
        <v>1.6</v>
      </c>
    </row>
    <row r="245" spans="1:22" x14ac:dyDescent="0.45">
      <c r="A245" t="s">
        <v>39</v>
      </c>
      <c r="B245" t="s">
        <v>40</v>
      </c>
      <c r="C245">
        <v>120</v>
      </c>
      <c r="D245">
        <v>502</v>
      </c>
      <c r="E245">
        <v>22</v>
      </c>
      <c r="F245">
        <v>62</v>
      </c>
      <c r="G245">
        <v>67</v>
      </c>
      <c r="H245">
        <v>15</v>
      </c>
      <c r="I245">
        <v>8.2000000000000003E-2</v>
      </c>
      <c r="J245">
        <v>0.34899999999999998</v>
      </c>
      <c r="K245">
        <v>0.19400000000000001</v>
      </c>
      <c r="L245">
        <v>0.31900000000000001</v>
      </c>
      <c r="M245">
        <v>0.23100000000000001</v>
      </c>
      <c r="N245">
        <v>0.29499999999999998</v>
      </c>
      <c r="O245">
        <v>0.42599999999999999</v>
      </c>
      <c r="P245">
        <v>0.313</v>
      </c>
      <c r="Q245" t="s">
        <v>382</v>
      </c>
      <c r="R245">
        <v>98</v>
      </c>
      <c r="S245">
        <v>4.2</v>
      </c>
      <c r="T245">
        <v>2.9</v>
      </c>
      <c r="U245">
        <v>-5</v>
      </c>
      <c r="V245">
        <v>1.6</v>
      </c>
    </row>
    <row r="246" spans="1:22" x14ac:dyDescent="0.45">
      <c r="A246" t="s">
        <v>175</v>
      </c>
      <c r="B246" t="s">
        <v>91</v>
      </c>
      <c r="C246">
        <v>349</v>
      </c>
      <c r="D246">
        <v>1299</v>
      </c>
      <c r="E246">
        <v>42</v>
      </c>
      <c r="F246">
        <v>125</v>
      </c>
      <c r="G246">
        <v>154</v>
      </c>
      <c r="H246">
        <v>10</v>
      </c>
      <c r="I246">
        <v>6.2E-2</v>
      </c>
      <c r="J246">
        <v>0.24099999999999999</v>
      </c>
      <c r="K246">
        <v>0.161</v>
      </c>
      <c r="L246">
        <v>0.32100000000000001</v>
      </c>
      <c r="M246">
        <v>0.26400000000000001</v>
      </c>
      <c r="N246">
        <v>0.309</v>
      </c>
      <c r="O246">
        <v>0.42399999999999999</v>
      </c>
      <c r="P246">
        <v>0.317</v>
      </c>
      <c r="Q246" t="s">
        <v>382</v>
      </c>
      <c r="R246">
        <v>99</v>
      </c>
      <c r="S246">
        <v>-3.8</v>
      </c>
      <c r="T246">
        <v>-5.9</v>
      </c>
      <c r="U246">
        <v>-23.3</v>
      </c>
      <c r="V246">
        <v>1.5</v>
      </c>
    </row>
    <row r="247" spans="1:22" x14ac:dyDescent="0.45">
      <c r="A247" t="s">
        <v>1913</v>
      </c>
      <c r="B247" t="s">
        <v>104</v>
      </c>
      <c r="C247">
        <v>286</v>
      </c>
      <c r="D247">
        <v>922</v>
      </c>
      <c r="E247">
        <v>21</v>
      </c>
      <c r="F247">
        <v>104</v>
      </c>
      <c r="G247">
        <v>79</v>
      </c>
      <c r="H247">
        <v>24</v>
      </c>
      <c r="I247">
        <v>0.08</v>
      </c>
      <c r="J247">
        <v>0.251</v>
      </c>
      <c r="K247">
        <v>0.13700000000000001</v>
      </c>
      <c r="L247">
        <v>0.27700000000000002</v>
      </c>
      <c r="M247">
        <v>0.22</v>
      </c>
      <c r="N247">
        <v>0.28799999999999998</v>
      </c>
      <c r="O247">
        <v>0.35799999999999998</v>
      </c>
      <c r="P247">
        <v>0.28299999999999997</v>
      </c>
      <c r="Q247" t="s">
        <v>382</v>
      </c>
      <c r="R247">
        <v>78</v>
      </c>
      <c r="S247">
        <v>4</v>
      </c>
      <c r="T247">
        <v>-19.899999999999999</v>
      </c>
      <c r="U247">
        <v>3.4</v>
      </c>
      <c r="V247">
        <v>1.5</v>
      </c>
    </row>
    <row r="248" spans="1:22" x14ac:dyDescent="0.45">
      <c r="A248" t="s">
        <v>174</v>
      </c>
      <c r="B248" t="s">
        <v>35</v>
      </c>
      <c r="C248">
        <v>336</v>
      </c>
      <c r="D248">
        <v>1357</v>
      </c>
      <c r="E248">
        <v>32</v>
      </c>
      <c r="F248">
        <v>159</v>
      </c>
      <c r="G248">
        <v>146</v>
      </c>
      <c r="H248">
        <v>0</v>
      </c>
      <c r="I248">
        <v>6.0999999999999999E-2</v>
      </c>
      <c r="J248">
        <v>0.20300000000000001</v>
      </c>
      <c r="K248">
        <v>0.14299999999999999</v>
      </c>
      <c r="L248">
        <v>0.311</v>
      </c>
      <c r="M248">
        <v>0.26200000000000001</v>
      </c>
      <c r="N248">
        <v>0.313</v>
      </c>
      <c r="O248">
        <v>0.40500000000000003</v>
      </c>
      <c r="P248">
        <v>0.312</v>
      </c>
      <c r="Q248" t="s">
        <v>382</v>
      </c>
      <c r="R248">
        <v>82</v>
      </c>
      <c r="S248">
        <v>-1.2</v>
      </c>
      <c r="T248">
        <v>-31.4</v>
      </c>
      <c r="U248">
        <v>-0.7</v>
      </c>
      <c r="V248">
        <v>1.5</v>
      </c>
    </row>
    <row r="249" spans="1:22" x14ac:dyDescent="0.45">
      <c r="A249" t="s">
        <v>1915</v>
      </c>
      <c r="B249" t="s">
        <v>91</v>
      </c>
      <c r="C249">
        <v>265</v>
      </c>
      <c r="D249">
        <v>803</v>
      </c>
      <c r="E249">
        <v>18</v>
      </c>
      <c r="F249">
        <v>82</v>
      </c>
      <c r="G249">
        <v>92</v>
      </c>
      <c r="H249">
        <v>16</v>
      </c>
      <c r="I249">
        <v>4.3999999999999997E-2</v>
      </c>
      <c r="J249">
        <v>0.22900000000000001</v>
      </c>
      <c r="K249">
        <v>0.14799999999999999</v>
      </c>
      <c r="L249">
        <v>0.30199999999999999</v>
      </c>
      <c r="M249">
        <v>0.248</v>
      </c>
      <c r="N249">
        <v>0.28999999999999998</v>
      </c>
      <c r="O249">
        <v>0.39600000000000002</v>
      </c>
      <c r="P249">
        <v>0.29699999999999999</v>
      </c>
      <c r="Q249" t="s">
        <v>382</v>
      </c>
      <c r="R249">
        <v>92</v>
      </c>
      <c r="S249">
        <v>2.5</v>
      </c>
      <c r="T249">
        <v>-6.1</v>
      </c>
      <c r="U249">
        <v>-6.2</v>
      </c>
      <c r="V249">
        <v>1.5</v>
      </c>
    </row>
    <row r="250" spans="1:22" x14ac:dyDescent="0.45">
      <c r="A250" t="s">
        <v>1917</v>
      </c>
      <c r="B250" t="s">
        <v>58</v>
      </c>
      <c r="C250">
        <v>157</v>
      </c>
      <c r="D250">
        <v>459</v>
      </c>
      <c r="E250">
        <v>11</v>
      </c>
      <c r="F250">
        <v>57</v>
      </c>
      <c r="G250">
        <v>59</v>
      </c>
      <c r="H250">
        <v>0</v>
      </c>
      <c r="I250">
        <v>0.10199999999999999</v>
      </c>
      <c r="J250">
        <v>0.222</v>
      </c>
      <c r="K250">
        <v>0.158</v>
      </c>
      <c r="L250">
        <v>0.32400000000000001</v>
      </c>
      <c r="M250">
        <v>0.26400000000000001</v>
      </c>
      <c r="N250">
        <v>0.35099999999999998</v>
      </c>
      <c r="O250">
        <v>0.42199999999999999</v>
      </c>
      <c r="P250">
        <v>0.33500000000000002</v>
      </c>
      <c r="Q250" t="s">
        <v>382</v>
      </c>
      <c r="R250">
        <v>111</v>
      </c>
      <c r="S250">
        <v>0.2</v>
      </c>
      <c r="T250">
        <v>6.1</v>
      </c>
      <c r="U250">
        <v>-8.1</v>
      </c>
      <c r="V250">
        <v>1.4</v>
      </c>
    </row>
    <row r="251" spans="1:22" x14ac:dyDescent="0.45">
      <c r="A251" t="s">
        <v>1918</v>
      </c>
      <c r="B251" t="s">
        <v>46</v>
      </c>
      <c r="C251">
        <v>195</v>
      </c>
      <c r="D251">
        <v>704</v>
      </c>
      <c r="E251">
        <v>19</v>
      </c>
      <c r="F251">
        <v>82</v>
      </c>
      <c r="G251">
        <v>72</v>
      </c>
      <c r="H251">
        <v>13</v>
      </c>
      <c r="I251">
        <v>5.7000000000000002E-2</v>
      </c>
      <c r="J251">
        <v>0.26600000000000001</v>
      </c>
      <c r="K251">
        <v>0.14699999999999999</v>
      </c>
      <c r="L251">
        <v>0.33600000000000002</v>
      </c>
      <c r="M251">
        <v>0.26</v>
      </c>
      <c r="N251">
        <v>0.309</v>
      </c>
      <c r="O251">
        <v>0.40699999999999997</v>
      </c>
      <c r="P251">
        <v>0.311</v>
      </c>
      <c r="Q251" t="s">
        <v>382</v>
      </c>
      <c r="R251">
        <v>96</v>
      </c>
      <c r="S251">
        <v>-3.1</v>
      </c>
      <c r="T251">
        <v>-5.8</v>
      </c>
      <c r="U251">
        <v>-3.9</v>
      </c>
      <c r="V251">
        <v>1.4</v>
      </c>
    </row>
    <row r="252" spans="1:22" x14ac:dyDescent="0.45">
      <c r="A252" t="s">
        <v>1922</v>
      </c>
      <c r="B252" t="s">
        <v>63</v>
      </c>
      <c r="C252">
        <v>193</v>
      </c>
      <c r="D252">
        <v>709</v>
      </c>
      <c r="E252">
        <v>21</v>
      </c>
      <c r="F252">
        <v>78</v>
      </c>
      <c r="G252">
        <v>89</v>
      </c>
      <c r="H252">
        <v>2</v>
      </c>
      <c r="I252">
        <v>0.109</v>
      </c>
      <c r="J252">
        <v>0.33400000000000002</v>
      </c>
      <c r="K252">
        <v>0.16400000000000001</v>
      </c>
      <c r="L252">
        <v>0.32</v>
      </c>
      <c r="M252">
        <v>0.224</v>
      </c>
      <c r="N252">
        <v>0.315</v>
      </c>
      <c r="O252">
        <v>0.38700000000000001</v>
      </c>
      <c r="P252">
        <v>0.307</v>
      </c>
      <c r="Q252" t="s">
        <v>382</v>
      </c>
      <c r="R252">
        <v>97</v>
      </c>
      <c r="S252">
        <v>-1.5</v>
      </c>
      <c r="T252">
        <v>-4.2</v>
      </c>
      <c r="U252">
        <v>-7.2</v>
      </c>
      <c r="V252">
        <v>1.3</v>
      </c>
    </row>
    <row r="253" spans="1:22" x14ac:dyDescent="0.45">
      <c r="A253" t="s">
        <v>2097</v>
      </c>
      <c r="B253" t="s">
        <v>65</v>
      </c>
      <c r="C253">
        <v>276</v>
      </c>
      <c r="D253">
        <v>808</v>
      </c>
      <c r="E253">
        <v>13</v>
      </c>
      <c r="F253">
        <v>75</v>
      </c>
      <c r="G253">
        <v>74</v>
      </c>
      <c r="H253">
        <v>1</v>
      </c>
      <c r="I253">
        <v>4.2000000000000003E-2</v>
      </c>
      <c r="J253">
        <v>0.26100000000000001</v>
      </c>
      <c r="K253">
        <v>9.5000000000000001E-2</v>
      </c>
      <c r="L253">
        <v>0.27700000000000002</v>
      </c>
      <c r="M253">
        <v>0.21299999999999999</v>
      </c>
      <c r="N253">
        <v>0.25</v>
      </c>
      <c r="O253">
        <v>0.308</v>
      </c>
      <c r="P253">
        <v>0.24199999999999999</v>
      </c>
      <c r="Q253" t="s">
        <v>382</v>
      </c>
      <c r="R253">
        <v>54</v>
      </c>
      <c r="S253">
        <v>-7.5</v>
      </c>
      <c r="T253">
        <v>-53.5</v>
      </c>
      <c r="U253">
        <v>38.9</v>
      </c>
      <c r="V253">
        <v>1.3</v>
      </c>
    </row>
    <row r="254" spans="1:22" x14ac:dyDescent="0.45">
      <c r="A254" t="s">
        <v>1920</v>
      </c>
      <c r="B254" t="s">
        <v>81</v>
      </c>
      <c r="C254">
        <v>337</v>
      </c>
      <c r="D254">
        <v>929</v>
      </c>
      <c r="E254">
        <v>16</v>
      </c>
      <c r="F254">
        <v>98</v>
      </c>
      <c r="G254">
        <v>100</v>
      </c>
      <c r="H254">
        <v>8</v>
      </c>
      <c r="I254">
        <v>5.5E-2</v>
      </c>
      <c r="J254">
        <v>0.112</v>
      </c>
      <c r="K254">
        <v>0.11899999999999999</v>
      </c>
      <c r="L254">
        <v>0.26500000000000001</v>
      </c>
      <c r="M254">
        <v>0.248</v>
      </c>
      <c r="N254">
        <v>0.29199999999999998</v>
      </c>
      <c r="O254">
        <v>0.36699999999999999</v>
      </c>
      <c r="P254">
        <v>0.28599999999999998</v>
      </c>
      <c r="Q254" t="s">
        <v>382</v>
      </c>
      <c r="R254">
        <v>77</v>
      </c>
      <c r="S254">
        <v>2.1</v>
      </c>
      <c r="T254">
        <v>-24.8</v>
      </c>
      <c r="U254">
        <v>5.4</v>
      </c>
      <c r="V254">
        <v>1.3</v>
      </c>
    </row>
    <row r="255" spans="1:22" x14ac:dyDescent="0.45">
      <c r="A255" t="s">
        <v>1919</v>
      </c>
      <c r="B255" t="s">
        <v>58</v>
      </c>
      <c r="C255">
        <v>170</v>
      </c>
      <c r="D255">
        <v>427</v>
      </c>
      <c r="E255">
        <v>10</v>
      </c>
      <c r="F255">
        <v>56</v>
      </c>
      <c r="G255">
        <v>41</v>
      </c>
      <c r="H255">
        <v>15</v>
      </c>
      <c r="I255">
        <v>8.8999999999999996E-2</v>
      </c>
      <c r="J255">
        <v>0.26500000000000001</v>
      </c>
      <c r="K255">
        <v>0.156</v>
      </c>
      <c r="L255">
        <v>0.30399999999999999</v>
      </c>
      <c r="M255">
        <v>0.23200000000000001</v>
      </c>
      <c r="N255">
        <v>0.32200000000000001</v>
      </c>
      <c r="O255">
        <v>0.38800000000000001</v>
      </c>
      <c r="P255">
        <v>0.314</v>
      </c>
      <c r="Q255" t="s">
        <v>382</v>
      </c>
      <c r="R255">
        <v>93</v>
      </c>
      <c r="S255">
        <v>1.4</v>
      </c>
      <c r="T255">
        <v>-2.6</v>
      </c>
      <c r="U255">
        <v>0.3</v>
      </c>
      <c r="V255">
        <v>1.2</v>
      </c>
    </row>
    <row r="256" spans="1:22" x14ac:dyDescent="0.45">
      <c r="A256" t="s">
        <v>89</v>
      </c>
      <c r="B256" t="s">
        <v>20</v>
      </c>
      <c r="C256">
        <v>149</v>
      </c>
      <c r="D256">
        <v>457</v>
      </c>
      <c r="E256">
        <v>25</v>
      </c>
      <c r="F256">
        <v>66</v>
      </c>
      <c r="G256">
        <v>67</v>
      </c>
      <c r="H256">
        <v>6</v>
      </c>
      <c r="I256">
        <v>8.7999999999999995E-2</v>
      </c>
      <c r="J256">
        <v>0.30599999999999999</v>
      </c>
      <c r="K256">
        <v>0.23799999999999999</v>
      </c>
      <c r="L256">
        <v>0.27800000000000002</v>
      </c>
      <c r="M256">
        <v>0.22800000000000001</v>
      </c>
      <c r="N256">
        <v>0.30199999999999999</v>
      </c>
      <c r="O256">
        <v>0.46600000000000003</v>
      </c>
      <c r="P256">
        <v>0.33100000000000002</v>
      </c>
      <c r="Q256" t="s">
        <v>382</v>
      </c>
      <c r="R256">
        <v>111</v>
      </c>
      <c r="S256">
        <v>2.5</v>
      </c>
      <c r="T256">
        <v>8.4</v>
      </c>
      <c r="U256">
        <v>-12.1</v>
      </c>
      <c r="V256">
        <v>1.2</v>
      </c>
    </row>
    <row r="257" spans="1:22" x14ac:dyDescent="0.45">
      <c r="A257" t="s">
        <v>1921</v>
      </c>
      <c r="B257" t="s">
        <v>37</v>
      </c>
      <c r="C257">
        <v>156</v>
      </c>
      <c r="D257">
        <v>551</v>
      </c>
      <c r="E257">
        <v>7</v>
      </c>
      <c r="F257">
        <v>55</v>
      </c>
      <c r="G257">
        <v>53</v>
      </c>
      <c r="H257">
        <v>70</v>
      </c>
      <c r="I257">
        <v>0.04</v>
      </c>
      <c r="J257">
        <v>0.19600000000000001</v>
      </c>
      <c r="K257">
        <v>0.106</v>
      </c>
      <c r="L257">
        <v>0.307</v>
      </c>
      <c r="M257">
        <v>0.252</v>
      </c>
      <c r="N257">
        <v>0.30399999999999999</v>
      </c>
      <c r="O257">
        <v>0.35799999999999998</v>
      </c>
      <c r="P257">
        <v>0.29099999999999998</v>
      </c>
      <c r="Q257" t="s">
        <v>382</v>
      </c>
      <c r="R257">
        <v>88</v>
      </c>
      <c r="S257">
        <v>8</v>
      </c>
      <c r="T257">
        <v>0.1</v>
      </c>
      <c r="U257">
        <v>-7.1</v>
      </c>
      <c r="V257">
        <v>1.2</v>
      </c>
    </row>
    <row r="258" spans="1:22" x14ac:dyDescent="0.45">
      <c r="A258" t="s">
        <v>214</v>
      </c>
      <c r="B258" t="s">
        <v>24</v>
      </c>
      <c r="C258">
        <v>76</v>
      </c>
      <c r="D258">
        <v>307</v>
      </c>
      <c r="E258">
        <v>3</v>
      </c>
      <c r="F258">
        <v>41</v>
      </c>
      <c r="G258">
        <v>29</v>
      </c>
      <c r="H258">
        <v>10</v>
      </c>
      <c r="I258">
        <v>0.11700000000000001</v>
      </c>
      <c r="J258">
        <v>0.182</v>
      </c>
      <c r="K258">
        <v>8.3000000000000004E-2</v>
      </c>
      <c r="L258">
        <v>0.314</v>
      </c>
      <c r="M258">
        <v>0.25900000000000001</v>
      </c>
      <c r="N258">
        <v>0.34899999999999998</v>
      </c>
      <c r="O258">
        <v>0.34200000000000003</v>
      </c>
      <c r="P258">
        <v>0.313</v>
      </c>
      <c r="Q258" t="s">
        <v>382</v>
      </c>
      <c r="R258">
        <v>95</v>
      </c>
      <c r="S258">
        <v>0.7</v>
      </c>
      <c r="T258">
        <v>-1.3</v>
      </c>
      <c r="U258">
        <v>2</v>
      </c>
      <c r="V258">
        <v>1.1000000000000001</v>
      </c>
    </row>
    <row r="259" spans="1:22" x14ac:dyDescent="0.45">
      <c r="A259" t="s">
        <v>191</v>
      </c>
      <c r="B259" t="s">
        <v>81</v>
      </c>
      <c r="C259">
        <v>227</v>
      </c>
      <c r="D259">
        <v>971</v>
      </c>
      <c r="E259">
        <v>26</v>
      </c>
      <c r="F259">
        <v>106</v>
      </c>
      <c r="G259">
        <v>131</v>
      </c>
      <c r="H259">
        <v>2</v>
      </c>
      <c r="I259">
        <v>6.0999999999999999E-2</v>
      </c>
      <c r="J259">
        <v>0.20399999999999999</v>
      </c>
      <c r="K259">
        <v>0.14599999999999999</v>
      </c>
      <c r="L259">
        <v>0.33700000000000002</v>
      </c>
      <c r="M259">
        <v>0.28399999999999997</v>
      </c>
      <c r="N259">
        <v>0.33200000000000002</v>
      </c>
      <c r="O259">
        <v>0.43</v>
      </c>
      <c r="P259">
        <v>0.33</v>
      </c>
      <c r="Q259" t="s">
        <v>382</v>
      </c>
      <c r="R259">
        <v>108</v>
      </c>
      <c r="S259">
        <v>-6.6</v>
      </c>
      <c r="T259">
        <v>2</v>
      </c>
      <c r="U259">
        <v>-24.8</v>
      </c>
      <c r="V259">
        <v>1.1000000000000001</v>
      </c>
    </row>
    <row r="260" spans="1:22" x14ac:dyDescent="0.45">
      <c r="A260" t="s">
        <v>98</v>
      </c>
      <c r="B260" t="s">
        <v>37</v>
      </c>
      <c r="C260">
        <v>195</v>
      </c>
      <c r="D260">
        <v>712</v>
      </c>
      <c r="E260">
        <v>32</v>
      </c>
      <c r="F260">
        <v>72</v>
      </c>
      <c r="G260">
        <v>95</v>
      </c>
      <c r="H260">
        <v>3</v>
      </c>
      <c r="I260">
        <v>6.7000000000000004E-2</v>
      </c>
      <c r="J260">
        <v>0.30099999999999999</v>
      </c>
      <c r="K260">
        <v>0.20899999999999999</v>
      </c>
      <c r="L260">
        <v>0.248</v>
      </c>
      <c r="M260">
        <v>0.20599999999999999</v>
      </c>
      <c r="N260">
        <v>0.26400000000000001</v>
      </c>
      <c r="O260">
        <v>0.41499999999999998</v>
      </c>
      <c r="P260">
        <v>0.28999999999999998</v>
      </c>
      <c r="Q260" t="s">
        <v>382</v>
      </c>
      <c r="R260">
        <v>88</v>
      </c>
      <c r="S260">
        <v>-0.8</v>
      </c>
      <c r="T260">
        <v>-10.6</v>
      </c>
      <c r="U260">
        <v>-2.5</v>
      </c>
      <c r="V260">
        <v>1.1000000000000001</v>
      </c>
    </row>
    <row r="261" spans="1:22" x14ac:dyDescent="0.45">
      <c r="A261" t="s">
        <v>1923</v>
      </c>
      <c r="B261" t="s">
        <v>32</v>
      </c>
      <c r="C261">
        <v>268</v>
      </c>
      <c r="D261">
        <v>1025</v>
      </c>
      <c r="E261">
        <v>32</v>
      </c>
      <c r="F261">
        <v>111</v>
      </c>
      <c r="G261">
        <v>112</v>
      </c>
      <c r="H261">
        <v>24</v>
      </c>
      <c r="I261">
        <v>9.6000000000000002E-2</v>
      </c>
      <c r="J261">
        <v>0.307</v>
      </c>
      <c r="K261">
        <v>0.16300000000000001</v>
      </c>
      <c r="L261">
        <v>0.28000000000000003</v>
      </c>
      <c r="M261">
        <v>0.21</v>
      </c>
      <c r="N261">
        <v>0.28899999999999998</v>
      </c>
      <c r="O261">
        <v>0.374</v>
      </c>
      <c r="P261">
        <v>0.28899999999999998</v>
      </c>
      <c r="Q261" t="s">
        <v>382</v>
      </c>
      <c r="R261">
        <v>86</v>
      </c>
      <c r="S261">
        <v>1</v>
      </c>
      <c r="T261">
        <v>-15.3</v>
      </c>
      <c r="U261">
        <v>-8.8000000000000007</v>
      </c>
      <c r="V261">
        <v>1.1000000000000001</v>
      </c>
    </row>
    <row r="262" spans="1:22" x14ac:dyDescent="0.45">
      <c r="A262" t="s">
        <v>1924</v>
      </c>
      <c r="B262" t="s">
        <v>24</v>
      </c>
      <c r="C262">
        <v>137</v>
      </c>
      <c r="D262">
        <v>418</v>
      </c>
      <c r="E262">
        <v>13</v>
      </c>
      <c r="F262">
        <v>50</v>
      </c>
      <c r="G262">
        <v>42</v>
      </c>
      <c r="H262">
        <v>11</v>
      </c>
      <c r="I262">
        <v>8.8999999999999996E-2</v>
      </c>
      <c r="J262">
        <v>0.28199999999999997</v>
      </c>
      <c r="K262">
        <v>0.155</v>
      </c>
      <c r="L262">
        <v>0.25700000000000001</v>
      </c>
      <c r="M262">
        <v>0.20300000000000001</v>
      </c>
      <c r="N262">
        <v>0.28199999999999997</v>
      </c>
      <c r="O262">
        <v>0.35799999999999998</v>
      </c>
      <c r="P262">
        <v>0.28199999999999997</v>
      </c>
      <c r="Q262" t="s">
        <v>382</v>
      </c>
      <c r="R262">
        <v>74</v>
      </c>
      <c r="S262">
        <v>0.8</v>
      </c>
      <c r="T262">
        <v>-12.6</v>
      </c>
      <c r="U262">
        <v>8.5</v>
      </c>
      <c r="V262">
        <v>1</v>
      </c>
    </row>
    <row r="263" spans="1:22" x14ac:dyDescent="0.45">
      <c r="A263" t="s">
        <v>176</v>
      </c>
      <c r="B263" t="s">
        <v>22</v>
      </c>
      <c r="C263">
        <v>177</v>
      </c>
      <c r="D263">
        <v>572</v>
      </c>
      <c r="E263">
        <v>14</v>
      </c>
      <c r="F263">
        <v>67</v>
      </c>
      <c r="G263">
        <v>62</v>
      </c>
      <c r="H263">
        <v>11</v>
      </c>
      <c r="I263">
        <v>7.6999999999999999E-2</v>
      </c>
      <c r="J263">
        <v>0.22700000000000001</v>
      </c>
      <c r="K263">
        <v>0.129</v>
      </c>
      <c r="L263">
        <v>0.28299999999999997</v>
      </c>
      <c r="M263">
        <v>0.23400000000000001</v>
      </c>
      <c r="N263">
        <v>0.29399999999999998</v>
      </c>
      <c r="O263">
        <v>0.36299999999999999</v>
      </c>
      <c r="P263">
        <v>0.28899999999999998</v>
      </c>
      <c r="Q263" t="s">
        <v>382</v>
      </c>
      <c r="R263">
        <v>86</v>
      </c>
      <c r="S263">
        <v>0.5</v>
      </c>
      <c r="T263">
        <v>-9.4</v>
      </c>
      <c r="U263">
        <v>-0.7</v>
      </c>
      <c r="V263">
        <v>1</v>
      </c>
    </row>
    <row r="264" spans="1:22" x14ac:dyDescent="0.45">
      <c r="A264" t="s">
        <v>1925</v>
      </c>
      <c r="B264" t="s">
        <v>40</v>
      </c>
      <c r="C264">
        <v>167</v>
      </c>
      <c r="D264">
        <v>523</v>
      </c>
      <c r="E264">
        <v>13</v>
      </c>
      <c r="F264">
        <v>61</v>
      </c>
      <c r="G264">
        <v>43</v>
      </c>
      <c r="H264">
        <v>2</v>
      </c>
      <c r="I264">
        <v>6.9000000000000006E-2</v>
      </c>
      <c r="J264">
        <v>0.35199999999999998</v>
      </c>
      <c r="K264">
        <v>0.127</v>
      </c>
      <c r="L264">
        <v>0.33200000000000002</v>
      </c>
      <c r="M264">
        <v>0.222</v>
      </c>
      <c r="N264">
        <v>0.29399999999999998</v>
      </c>
      <c r="O264">
        <v>0.34899999999999998</v>
      </c>
      <c r="P264">
        <v>0.28699999999999998</v>
      </c>
      <c r="Q264" t="s">
        <v>382</v>
      </c>
      <c r="R264">
        <v>84</v>
      </c>
      <c r="S264">
        <v>-2.5</v>
      </c>
      <c r="T264">
        <v>-13</v>
      </c>
      <c r="U264">
        <v>3.8</v>
      </c>
      <c r="V264">
        <v>0.9</v>
      </c>
    </row>
    <row r="265" spans="1:22" x14ac:dyDescent="0.45">
      <c r="A265" t="s">
        <v>221</v>
      </c>
      <c r="B265" t="s">
        <v>76</v>
      </c>
      <c r="C265">
        <v>97</v>
      </c>
      <c r="D265">
        <v>342</v>
      </c>
      <c r="E265">
        <v>10</v>
      </c>
      <c r="F265">
        <v>41</v>
      </c>
      <c r="G265">
        <v>50</v>
      </c>
      <c r="H265">
        <v>0</v>
      </c>
      <c r="I265">
        <v>4.7E-2</v>
      </c>
      <c r="J265">
        <v>0.152</v>
      </c>
      <c r="K265">
        <v>0.13100000000000001</v>
      </c>
      <c r="L265">
        <v>0.3</v>
      </c>
      <c r="M265">
        <v>0.27500000000000002</v>
      </c>
      <c r="N265">
        <v>0.316</v>
      </c>
      <c r="O265">
        <v>0.40600000000000003</v>
      </c>
      <c r="P265">
        <v>0.315</v>
      </c>
      <c r="Q265" t="s">
        <v>382</v>
      </c>
      <c r="R265">
        <v>103</v>
      </c>
      <c r="S265">
        <v>-2.8</v>
      </c>
      <c r="T265">
        <v>-1.6</v>
      </c>
      <c r="U265">
        <v>-1</v>
      </c>
      <c r="V265">
        <v>0.9</v>
      </c>
    </row>
    <row r="266" spans="1:22" x14ac:dyDescent="0.45">
      <c r="A266" t="s">
        <v>1926</v>
      </c>
      <c r="B266" t="s">
        <v>24</v>
      </c>
      <c r="C266">
        <v>282</v>
      </c>
      <c r="D266">
        <v>994</v>
      </c>
      <c r="E266">
        <v>15</v>
      </c>
      <c r="F266">
        <v>99</v>
      </c>
      <c r="G266">
        <v>98</v>
      </c>
      <c r="H266">
        <v>17</v>
      </c>
      <c r="I266">
        <v>5.8000000000000003E-2</v>
      </c>
      <c r="J266">
        <v>0.21199999999999999</v>
      </c>
      <c r="K266">
        <v>0.107</v>
      </c>
      <c r="L266">
        <v>0.29099999999999998</v>
      </c>
      <c r="M266">
        <v>0.24</v>
      </c>
      <c r="N266">
        <v>0.28899999999999998</v>
      </c>
      <c r="O266">
        <v>0.34799999999999998</v>
      </c>
      <c r="P266">
        <v>0.27800000000000002</v>
      </c>
      <c r="Q266" t="s">
        <v>382</v>
      </c>
      <c r="R266">
        <v>77</v>
      </c>
      <c r="S266">
        <v>2.9</v>
      </c>
      <c r="T266">
        <v>-24.1</v>
      </c>
      <c r="U266">
        <v>0</v>
      </c>
      <c r="V266">
        <v>0.9</v>
      </c>
    </row>
    <row r="267" spans="1:22" x14ac:dyDescent="0.45">
      <c r="A267" t="s">
        <v>164</v>
      </c>
      <c r="B267" t="s">
        <v>24</v>
      </c>
      <c r="C267">
        <v>156</v>
      </c>
      <c r="D267">
        <v>521</v>
      </c>
      <c r="E267">
        <v>8</v>
      </c>
      <c r="F267">
        <v>58</v>
      </c>
      <c r="G267">
        <v>43</v>
      </c>
      <c r="H267">
        <v>36</v>
      </c>
      <c r="I267">
        <v>8.4000000000000005E-2</v>
      </c>
      <c r="J267">
        <v>0.2</v>
      </c>
      <c r="K267">
        <v>9.4E-2</v>
      </c>
      <c r="L267">
        <v>0.28299999999999997</v>
      </c>
      <c r="M267">
        <v>0.23400000000000001</v>
      </c>
      <c r="N267">
        <v>0.29899999999999999</v>
      </c>
      <c r="O267">
        <v>0.32800000000000001</v>
      </c>
      <c r="P267">
        <v>0.28000000000000003</v>
      </c>
      <c r="Q267" t="s">
        <v>382</v>
      </c>
      <c r="R267">
        <v>72</v>
      </c>
      <c r="S267">
        <v>5.3</v>
      </c>
      <c r="T267">
        <v>-12.8</v>
      </c>
      <c r="U267">
        <v>3.5</v>
      </c>
      <c r="V267">
        <v>0.9</v>
      </c>
    </row>
    <row r="268" spans="1:22" x14ac:dyDescent="0.45">
      <c r="A268" t="s">
        <v>173</v>
      </c>
      <c r="B268" t="s">
        <v>35</v>
      </c>
      <c r="C268">
        <v>147</v>
      </c>
      <c r="D268">
        <v>512</v>
      </c>
      <c r="E268">
        <v>13</v>
      </c>
      <c r="F268">
        <v>59</v>
      </c>
      <c r="G268">
        <v>55</v>
      </c>
      <c r="H268">
        <v>24</v>
      </c>
      <c r="I268">
        <v>5.0999999999999997E-2</v>
      </c>
      <c r="J268">
        <v>0.34200000000000003</v>
      </c>
      <c r="K268">
        <v>0.152</v>
      </c>
      <c r="L268">
        <v>0.31</v>
      </c>
      <c r="M268">
        <v>0.217</v>
      </c>
      <c r="N268">
        <v>0.26300000000000001</v>
      </c>
      <c r="O268">
        <v>0.36799999999999999</v>
      </c>
      <c r="P268">
        <v>0.27500000000000002</v>
      </c>
      <c r="Q268" t="s">
        <v>382</v>
      </c>
      <c r="R268">
        <v>54</v>
      </c>
      <c r="S268">
        <v>3.6</v>
      </c>
      <c r="T268">
        <v>-25.5</v>
      </c>
      <c r="U268">
        <v>16.399999999999999</v>
      </c>
      <c r="V268">
        <v>0.8</v>
      </c>
    </row>
    <row r="269" spans="1:22" x14ac:dyDescent="0.45">
      <c r="A269" t="s">
        <v>1927</v>
      </c>
      <c r="B269" t="s">
        <v>119</v>
      </c>
      <c r="C269">
        <v>136</v>
      </c>
      <c r="D269">
        <v>528</v>
      </c>
      <c r="E269">
        <v>16</v>
      </c>
      <c r="F269">
        <v>55</v>
      </c>
      <c r="G269">
        <v>55</v>
      </c>
      <c r="H269">
        <v>7</v>
      </c>
      <c r="I269">
        <v>8.1000000000000003E-2</v>
      </c>
      <c r="J269">
        <v>0.22900000000000001</v>
      </c>
      <c r="K269">
        <v>0.16200000000000001</v>
      </c>
      <c r="L269">
        <v>0.31900000000000001</v>
      </c>
      <c r="M269">
        <v>0.26300000000000001</v>
      </c>
      <c r="N269">
        <v>0.33</v>
      </c>
      <c r="O269">
        <v>0.42499999999999999</v>
      </c>
      <c r="P269">
        <v>0.32800000000000001</v>
      </c>
      <c r="Q269" t="s">
        <v>382</v>
      </c>
      <c r="R269">
        <v>108</v>
      </c>
      <c r="S269">
        <v>0.2</v>
      </c>
      <c r="T269">
        <v>5.4</v>
      </c>
      <c r="U269">
        <v>-15.8</v>
      </c>
      <c r="V269">
        <v>0.7</v>
      </c>
    </row>
    <row r="270" spans="1:22" x14ac:dyDescent="0.45">
      <c r="A270" t="s">
        <v>62</v>
      </c>
      <c r="B270" t="s">
        <v>63</v>
      </c>
      <c r="C270">
        <v>211</v>
      </c>
      <c r="D270">
        <v>774</v>
      </c>
      <c r="E270">
        <v>23</v>
      </c>
      <c r="F270">
        <v>79</v>
      </c>
      <c r="G270">
        <v>100</v>
      </c>
      <c r="H270">
        <v>2</v>
      </c>
      <c r="I270">
        <v>6.7000000000000004E-2</v>
      </c>
      <c r="J270">
        <v>0.23499999999999999</v>
      </c>
      <c r="K270">
        <v>0.16500000000000001</v>
      </c>
      <c r="L270">
        <v>0.318</v>
      </c>
      <c r="M270">
        <v>0.26100000000000001</v>
      </c>
      <c r="N270">
        <v>0.32100000000000001</v>
      </c>
      <c r="O270">
        <v>0.42699999999999999</v>
      </c>
      <c r="P270">
        <v>0.32300000000000001</v>
      </c>
      <c r="Q270" t="s">
        <v>382</v>
      </c>
      <c r="R270">
        <v>108</v>
      </c>
      <c r="S270">
        <v>-4.7</v>
      </c>
      <c r="T270">
        <v>2.2999999999999998</v>
      </c>
      <c r="U270">
        <v>-20.7</v>
      </c>
      <c r="V270">
        <v>0.7</v>
      </c>
    </row>
    <row r="271" spans="1:22" x14ac:dyDescent="0.45">
      <c r="A271" t="s">
        <v>332</v>
      </c>
      <c r="B271" t="s">
        <v>81</v>
      </c>
      <c r="C271">
        <v>319</v>
      </c>
      <c r="D271">
        <v>470</v>
      </c>
      <c r="E271">
        <v>0</v>
      </c>
      <c r="F271">
        <v>30</v>
      </c>
      <c r="G271">
        <v>23</v>
      </c>
      <c r="H271">
        <v>0</v>
      </c>
      <c r="I271">
        <v>4.4999999999999998E-2</v>
      </c>
      <c r="J271">
        <v>0.36</v>
      </c>
      <c r="K271">
        <v>3.6999999999999998E-2</v>
      </c>
      <c r="L271">
        <v>0.25700000000000001</v>
      </c>
      <c r="M271">
        <v>0.151</v>
      </c>
      <c r="N271">
        <v>0.19400000000000001</v>
      </c>
      <c r="O271">
        <v>0.188</v>
      </c>
      <c r="P271">
        <v>0.17399999999999999</v>
      </c>
      <c r="Q271" t="s">
        <v>382</v>
      </c>
      <c r="R271">
        <v>-3</v>
      </c>
      <c r="S271">
        <v>-1.6</v>
      </c>
      <c r="T271">
        <v>-61.2</v>
      </c>
      <c r="U271">
        <v>53.3</v>
      </c>
      <c r="V271">
        <v>0.7</v>
      </c>
    </row>
    <row r="272" spans="1:22" x14ac:dyDescent="0.45">
      <c r="A272" t="s">
        <v>1929</v>
      </c>
      <c r="B272" t="s">
        <v>76</v>
      </c>
      <c r="C272">
        <v>170</v>
      </c>
      <c r="D272">
        <v>340</v>
      </c>
      <c r="E272">
        <v>2</v>
      </c>
      <c r="F272">
        <v>45</v>
      </c>
      <c r="G272">
        <v>20</v>
      </c>
      <c r="H272">
        <v>13</v>
      </c>
      <c r="I272">
        <v>5.2999999999999999E-2</v>
      </c>
      <c r="J272">
        <v>0.221</v>
      </c>
      <c r="K272">
        <v>0.09</v>
      </c>
      <c r="L272">
        <v>0.33100000000000002</v>
      </c>
      <c r="M272">
        <v>0.25600000000000001</v>
      </c>
      <c r="N272">
        <v>0.3</v>
      </c>
      <c r="O272">
        <v>0.34599999999999997</v>
      </c>
      <c r="P272">
        <v>0.28499999999999998</v>
      </c>
      <c r="Q272" t="s">
        <v>382</v>
      </c>
      <c r="R272">
        <v>85</v>
      </c>
      <c r="S272">
        <v>-0.1</v>
      </c>
      <c r="T272">
        <v>-6.1</v>
      </c>
      <c r="U272">
        <v>1.4</v>
      </c>
      <c r="V272">
        <v>0.7</v>
      </c>
    </row>
    <row r="273" spans="1:22" x14ac:dyDescent="0.45">
      <c r="A273" t="s">
        <v>537</v>
      </c>
      <c r="B273" t="s">
        <v>20</v>
      </c>
      <c r="C273">
        <v>534</v>
      </c>
      <c r="D273">
        <v>1559</v>
      </c>
      <c r="E273">
        <v>29</v>
      </c>
      <c r="F273">
        <v>200</v>
      </c>
      <c r="G273">
        <v>114</v>
      </c>
      <c r="H273">
        <v>60</v>
      </c>
      <c r="I273">
        <v>7.8E-2</v>
      </c>
      <c r="J273">
        <v>0.27</v>
      </c>
      <c r="K273">
        <v>0.128</v>
      </c>
      <c r="L273">
        <v>0.32100000000000001</v>
      </c>
      <c r="M273">
        <v>0.24099999999999999</v>
      </c>
      <c r="N273">
        <v>0.30399999999999999</v>
      </c>
      <c r="O273">
        <v>0.36899999999999999</v>
      </c>
      <c r="P273">
        <v>0.29299999999999998</v>
      </c>
      <c r="Q273" t="s">
        <v>382</v>
      </c>
      <c r="R273">
        <v>70</v>
      </c>
      <c r="S273">
        <v>12.7</v>
      </c>
      <c r="T273">
        <v>-46.8</v>
      </c>
      <c r="U273">
        <v>1.8</v>
      </c>
      <c r="V273">
        <v>0.7</v>
      </c>
    </row>
    <row r="274" spans="1:22" x14ac:dyDescent="0.45">
      <c r="A274" t="s">
        <v>2098</v>
      </c>
      <c r="B274" t="s">
        <v>20</v>
      </c>
      <c r="C274">
        <v>183</v>
      </c>
      <c r="D274">
        <v>662</v>
      </c>
      <c r="E274">
        <v>19</v>
      </c>
      <c r="F274">
        <v>59</v>
      </c>
      <c r="G274">
        <v>74</v>
      </c>
      <c r="H274">
        <v>9</v>
      </c>
      <c r="I274">
        <v>0.05</v>
      </c>
      <c r="J274">
        <v>0.219</v>
      </c>
      <c r="K274">
        <v>0.14599999999999999</v>
      </c>
      <c r="L274">
        <v>0.27300000000000002</v>
      </c>
      <c r="M274">
        <v>0.23400000000000001</v>
      </c>
      <c r="N274">
        <v>0.28399999999999997</v>
      </c>
      <c r="O274">
        <v>0.38</v>
      </c>
      <c r="P274">
        <v>0.28899999999999998</v>
      </c>
      <c r="Q274" t="s">
        <v>382</v>
      </c>
      <c r="R274">
        <v>79</v>
      </c>
      <c r="S274">
        <v>1.1000000000000001</v>
      </c>
      <c r="T274">
        <v>-15.6</v>
      </c>
      <c r="U274">
        <v>0.6</v>
      </c>
      <c r="V274">
        <v>0.7</v>
      </c>
    </row>
    <row r="275" spans="1:22" x14ac:dyDescent="0.45">
      <c r="A275" t="s">
        <v>168</v>
      </c>
      <c r="B275" t="s">
        <v>55</v>
      </c>
      <c r="C275">
        <v>105</v>
      </c>
      <c r="D275">
        <v>408</v>
      </c>
      <c r="E275">
        <v>9</v>
      </c>
      <c r="F275">
        <v>42</v>
      </c>
      <c r="G275">
        <v>40</v>
      </c>
      <c r="H275">
        <v>9</v>
      </c>
      <c r="I275">
        <v>6.4000000000000001E-2</v>
      </c>
      <c r="J275">
        <v>0.25</v>
      </c>
      <c r="K275">
        <v>0.13</v>
      </c>
      <c r="L275">
        <v>0.26900000000000002</v>
      </c>
      <c r="M275">
        <v>0.21299999999999999</v>
      </c>
      <c r="N275">
        <v>0.29499999999999998</v>
      </c>
      <c r="O275">
        <v>0.34300000000000003</v>
      </c>
      <c r="P275">
        <v>0.28499999999999998</v>
      </c>
      <c r="Q275" t="s">
        <v>382</v>
      </c>
      <c r="R275">
        <v>78</v>
      </c>
      <c r="S275">
        <v>-1</v>
      </c>
      <c r="T275">
        <v>-11.5</v>
      </c>
      <c r="U275">
        <v>5.0999999999999996</v>
      </c>
      <c r="V275">
        <v>0.7</v>
      </c>
    </row>
    <row r="276" spans="1:22" x14ac:dyDescent="0.45">
      <c r="A276" t="s">
        <v>1928</v>
      </c>
      <c r="B276" t="s">
        <v>63</v>
      </c>
      <c r="C276">
        <v>176</v>
      </c>
      <c r="D276">
        <v>666</v>
      </c>
      <c r="E276">
        <v>19</v>
      </c>
      <c r="F276">
        <v>58</v>
      </c>
      <c r="G276">
        <v>82</v>
      </c>
      <c r="H276">
        <v>2</v>
      </c>
      <c r="I276">
        <v>5.7000000000000002E-2</v>
      </c>
      <c r="J276">
        <v>0.182</v>
      </c>
      <c r="K276">
        <v>0.14099999999999999</v>
      </c>
      <c r="L276">
        <v>0.28799999999999998</v>
      </c>
      <c r="M276">
        <v>0.254</v>
      </c>
      <c r="N276">
        <v>0.309</v>
      </c>
      <c r="O276">
        <v>0.39500000000000002</v>
      </c>
      <c r="P276">
        <v>0.31</v>
      </c>
      <c r="Q276" t="s">
        <v>382</v>
      </c>
      <c r="R276">
        <v>102</v>
      </c>
      <c r="S276">
        <v>-1.5</v>
      </c>
      <c r="T276">
        <v>-0.4</v>
      </c>
      <c r="U276">
        <v>-14.4</v>
      </c>
      <c r="V276">
        <v>0.7</v>
      </c>
    </row>
    <row r="277" spans="1:22" x14ac:dyDescent="0.45">
      <c r="A277" t="s">
        <v>538</v>
      </c>
      <c r="B277" t="s">
        <v>61</v>
      </c>
      <c r="C277">
        <v>382</v>
      </c>
      <c r="D277">
        <v>1050</v>
      </c>
      <c r="E277">
        <v>14</v>
      </c>
      <c r="F277">
        <v>131</v>
      </c>
      <c r="G277">
        <v>87</v>
      </c>
      <c r="H277">
        <v>18</v>
      </c>
      <c r="I277">
        <v>0.11</v>
      </c>
      <c r="J277">
        <v>0.216</v>
      </c>
      <c r="K277">
        <v>0.104</v>
      </c>
      <c r="L277">
        <v>0.308</v>
      </c>
      <c r="M277">
        <v>0.24399999999999999</v>
      </c>
      <c r="N277">
        <v>0.33700000000000002</v>
      </c>
      <c r="O277">
        <v>0.34799999999999998</v>
      </c>
      <c r="P277">
        <v>0.30599999999999999</v>
      </c>
      <c r="Q277" t="s">
        <v>382</v>
      </c>
      <c r="R277">
        <v>91</v>
      </c>
      <c r="S277">
        <v>-0.6</v>
      </c>
      <c r="T277">
        <v>-13</v>
      </c>
      <c r="U277">
        <v>-15.6</v>
      </c>
      <c r="V277">
        <v>0.7</v>
      </c>
    </row>
    <row r="278" spans="1:22" x14ac:dyDescent="0.45">
      <c r="A278" t="s">
        <v>1930</v>
      </c>
      <c r="B278" t="s">
        <v>97</v>
      </c>
      <c r="C278">
        <v>151</v>
      </c>
      <c r="D278">
        <v>450</v>
      </c>
      <c r="E278">
        <v>12</v>
      </c>
      <c r="F278">
        <v>51</v>
      </c>
      <c r="G278">
        <v>39</v>
      </c>
      <c r="H278">
        <v>5</v>
      </c>
      <c r="I278">
        <v>8.2000000000000003E-2</v>
      </c>
      <c r="J278">
        <v>0.318</v>
      </c>
      <c r="K278">
        <v>0.14399999999999999</v>
      </c>
      <c r="L278">
        <v>0.30199999999999999</v>
      </c>
      <c r="M278">
        <v>0.218</v>
      </c>
      <c r="N278">
        <v>0.28499999999999998</v>
      </c>
      <c r="O278">
        <v>0.36199999999999999</v>
      </c>
      <c r="P278">
        <v>0.28499999999999998</v>
      </c>
      <c r="Q278" t="s">
        <v>382</v>
      </c>
      <c r="R278">
        <v>82</v>
      </c>
      <c r="S278">
        <v>1.1000000000000001</v>
      </c>
      <c r="T278">
        <v>-8.6</v>
      </c>
      <c r="U278">
        <v>0.2</v>
      </c>
      <c r="V278">
        <v>0.7</v>
      </c>
    </row>
    <row r="279" spans="1:22" x14ac:dyDescent="0.45">
      <c r="A279" t="s">
        <v>1931</v>
      </c>
      <c r="B279" t="s">
        <v>61</v>
      </c>
      <c r="C279">
        <v>173</v>
      </c>
      <c r="D279">
        <v>522</v>
      </c>
      <c r="E279">
        <v>13</v>
      </c>
      <c r="F279">
        <v>71</v>
      </c>
      <c r="G279">
        <v>52</v>
      </c>
      <c r="H279">
        <v>8</v>
      </c>
      <c r="I279">
        <v>5.6000000000000001E-2</v>
      </c>
      <c r="J279">
        <v>0.33</v>
      </c>
      <c r="K279">
        <v>0.157</v>
      </c>
      <c r="L279">
        <v>0.34300000000000003</v>
      </c>
      <c r="M279">
        <v>0.24</v>
      </c>
      <c r="N279">
        <v>0.29199999999999998</v>
      </c>
      <c r="O279">
        <v>0.39700000000000002</v>
      </c>
      <c r="P279">
        <v>0.29899999999999999</v>
      </c>
      <c r="Q279" t="s">
        <v>382</v>
      </c>
      <c r="R279">
        <v>83</v>
      </c>
      <c r="S279">
        <v>-0.5</v>
      </c>
      <c r="T279">
        <v>-11</v>
      </c>
      <c r="U279">
        <v>0</v>
      </c>
      <c r="V279">
        <v>0.7</v>
      </c>
    </row>
    <row r="280" spans="1:22" x14ac:dyDescent="0.45">
      <c r="A280" t="s">
        <v>1933</v>
      </c>
      <c r="B280" t="s">
        <v>26</v>
      </c>
      <c r="C280">
        <v>157</v>
      </c>
      <c r="D280">
        <v>410</v>
      </c>
      <c r="E280">
        <v>6</v>
      </c>
      <c r="F280">
        <v>51</v>
      </c>
      <c r="G280">
        <v>29</v>
      </c>
      <c r="H280">
        <v>2</v>
      </c>
      <c r="I280">
        <v>4.5999999999999999E-2</v>
      </c>
      <c r="J280">
        <v>0.13200000000000001</v>
      </c>
      <c r="K280">
        <v>8.5000000000000006E-2</v>
      </c>
      <c r="L280">
        <v>0.26200000000000001</v>
      </c>
      <c r="M280">
        <v>0.23799999999999999</v>
      </c>
      <c r="N280">
        <v>0.28100000000000003</v>
      </c>
      <c r="O280">
        <v>0.32300000000000001</v>
      </c>
      <c r="P280">
        <v>0.26800000000000002</v>
      </c>
      <c r="Q280" t="s">
        <v>382</v>
      </c>
      <c r="R280">
        <v>71</v>
      </c>
      <c r="S280">
        <v>0.1</v>
      </c>
      <c r="T280">
        <v>-13.2</v>
      </c>
      <c r="U280">
        <v>6.5</v>
      </c>
      <c r="V280">
        <v>0.6</v>
      </c>
    </row>
    <row r="281" spans="1:22" x14ac:dyDescent="0.45">
      <c r="A281" t="s">
        <v>539</v>
      </c>
      <c r="B281" t="s">
        <v>18</v>
      </c>
      <c r="C281">
        <v>471</v>
      </c>
      <c r="D281">
        <v>1500</v>
      </c>
      <c r="E281">
        <v>56</v>
      </c>
      <c r="F281">
        <v>158</v>
      </c>
      <c r="G281">
        <v>197</v>
      </c>
      <c r="H281">
        <v>5</v>
      </c>
      <c r="I281">
        <v>7.9000000000000001E-2</v>
      </c>
      <c r="J281">
        <v>0.25</v>
      </c>
      <c r="K281">
        <v>0.18099999999999999</v>
      </c>
      <c r="L281">
        <v>0.28599999999999998</v>
      </c>
      <c r="M281">
        <v>0.23899999999999999</v>
      </c>
      <c r="N281">
        <v>0.30199999999999999</v>
      </c>
      <c r="O281">
        <v>0.41899999999999998</v>
      </c>
      <c r="P281">
        <v>0.309</v>
      </c>
      <c r="Q281" t="s">
        <v>382</v>
      </c>
      <c r="R281">
        <v>93</v>
      </c>
      <c r="S281">
        <v>-5.6</v>
      </c>
      <c r="T281">
        <v>-18.8</v>
      </c>
      <c r="U281">
        <v>-28.7</v>
      </c>
      <c r="V281">
        <v>0.6</v>
      </c>
    </row>
    <row r="282" spans="1:22" x14ac:dyDescent="0.45">
      <c r="A282" t="s">
        <v>550</v>
      </c>
      <c r="B282" t="s">
        <v>24</v>
      </c>
      <c r="C282">
        <v>320</v>
      </c>
      <c r="D282">
        <v>340</v>
      </c>
      <c r="E282">
        <v>1</v>
      </c>
      <c r="F282">
        <v>22</v>
      </c>
      <c r="G282">
        <v>15</v>
      </c>
      <c r="H282">
        <v>0</v>
      </c>
      <c r="I282">
        <v>3.7999999999999999E-2</v>
      </c>
      <c r="J282">
        <v>0.23499999999999999</v>
      </c>
      <c r="K282">
        <v>3.6999999999999998E-2</v>
      </c>
      <c r="L282">
        <v>0.21299999999999999</v>
      </c>
      <c r="M282">
        <v>0.158</v>
      </c>
      <c r="N282">
        <v>0.19400000000000001</v>
      </c>
      <c r="O282">
        <v>0.19500000000000001</v>
      </c>
      <c r="P282">
        <v>0.17699999999999999</v>
      </c>
      <c r="Q282" t="s">
        <v>382</v>
      </c>
      <c r="R282">
        <v>-1</v>
      </c>
      <c r="S282">
        <v>-1.2</v>
      </c>
      <c r="T282">
        <v>-41.4</v>
      </c>
      <c r="U282">
        <v>36.5</v>
      </c>
      <c r="V282">
        <v>0.6</v>
      </c>
    </row>
    <row r="283" spans="1:22" x14ac:dyDescent="0.45">
      <c r="A283" t="s">
        <v>283</v>
      </c>
      <c r="B283" t="s">
        <v>51</v>
      </c>
      <c r="C283">
        <v>237</v>
      </c>
      <c r="D283">
        <v>323</v>
      </c>
      <c r="E283">
        <v>1</v>
      </c>
      <c r="F283">
        <v>13</v>
      </c>
      <c r="G283">
        <v>18</v>
      </c>
      <c r="H283">
        <v>0</v>
      </c>
      <c r="I283">
        <v>1.4999999999999999E-2</v>
      </c>
      <c r="J283">
        <v>0.39600000000000002</v>
      </c>
      <c r="K283">
        <v>4.2000000000000003E-2</v>
      </c>
      <c r="L283">
        <v>0.26900000000000002</v>
      </c>
      <c r="M283">
        <v>0.153</v>
      </c>
      <c r="N283">
        <v>0.17199999999999999</v>
      </c>
      <c r="O283">
        <v>0.19400000000000001</v>
      </c>
      <c r="P283">
        <v>0.16200000000000001</v>
      </c>
      <c r="Q283" t="s">
        <v>382</v>
      </c>
      <c r="R283">
        <v>-4</v>
      </c>
      <c r="S283">
        <v>-0.9</v>
      </c>
      <c r="T283">
        <v>-41.7</v>
      </c>
      <c r="U283">
        <v>37.200000000000003</v>
      </c>
      <c r="V283">
        <v>0.5</v>
      </c>
    </row>
    <row r="284" spans="1:22" x14ac:dyDescent="0.45">
      <c r="A284" t="s">
        <v>153</v>
      </c>
      <c r="B284" t="s">
        <v>61</v>
      </c>
      <c r="C284">
        <v>160</v>
      </c>
      <c r="D284">
        <v>660</v>
      </c>
      <c r="E284">
        <v>17</v>
      </c>
      <c r="F284">
        <v>80</v>
      </c>
      <c r="G284">
        <v>82</v>
      </c>
      <c r="H284">
        <v>8</v>
      </c>
      <c r="I284">
        <v>6.0999999999999999E-2</v>
      </c>
      <c r="J284">
        <v>0.13900000000000001</v>
      </c>
      <c r="K284">
        <v>0.153</v>
      </c>
      <c r="L284">
        <v>0.311</v>
      </c>
      <c r="M284">
        <v>0.28399999999999997</v>
      </c>
      <c r="N284">
        <v>0.33600000000000002</v>
      </c>
      <c r="O284">
        <v>0.437</v>
      </c>
      <c r="P284">
        <v>0.33600000000000002</v>
      </c>
      <c r="Q284" t="s">
        <v>382</v>
      </c>
      <c r="R284">
        <v>109</v>
      </c>
      <c r="S284">
        <v>-3</v>
      </c>
      <c r="T284">
        <v>3.7</v>
      </c>
      <c r="U284">
        <v>-20.6</v>
      </c>
      <c r="V284">
        <v>0.5</v>
      </c>
    </row>
    <row r="285" spans="1:22" x14ac:dyDescent="0.45">
      <c r="A285" t="s">
        <v>206</v>
      </c>
      <c r="B285" t="s">
        <v>104</v>
      </c>
      <c r="C285">
        <v>291</v>
      </c>
      <c r="D285">
        <v>1187</v>
      </c>
      <c r="E285">
        <v>39</v>
      </c>
      <c r="F285">
        <v>136</v>
      </c>
      <c r="G285">
        <v>132</v>
      </c>
      <c r="H285">
        <v>3</v>
      </c>
      <c r="I285">
        <v>9.6000000000000002E-2</v>
      </c>
      <c r="J285">
        <v>0.24299999999999999</v>
      </c>
      <c r="K285">
        <v>0.17</v>
      </c>
      <c r="L285">
        <v>0.26700000000000002</v>
      </c>
      <c r="M285">
        <v>0.223</v>
      </c>
      <c r="N285">
        <v>0.30399999999999999</v>
      </c>
      <c r="O285">
        <v>0.39400000000000002</v>
      </c>
      <c r="P285">
        <v>0.30599999999999999</v>
      </c>
      <c r="Q285" t="s">
        <v>382</v>
      </c>
      <c r="R285">
        <v>95</v>
      </c>
      <c r="S285">
        <v>-1.7</v>
      </c>
      <c r="T285">
        <v>-8.1999999999999993</v>
      </c>
      <c r="U285">
        <v>-25.3</v>
      </c>
      <c r="V285">
        <v>0.5</v>
      </c>
    </row>
    <row r="286" spans="1:22" x14ac:dyDescent="0.45">
      <c r="A286" t="s">
        <v>1937</v>
      </c>
      <c r="B286" t="s">
        <v>97</v>
      </c>
      <c r="C286">
        <v>167</v>
      </c>
      <c r="D286">
        <v>561</v>
      </c>
      <c r="E286">
        <v>8</v>
      </c>
      <c r="F286">
        <v>56</v>
      </c>
      <c r="G286">
        <v>58</v>
      </c>
      <c r="H286">
        <v>17</v>
      </c>
      <c r="I286">
        <v>4.1000000000000002E-2</v>
      </c>
      <c r="J286">
        <v>0.125</v>
      </c>
      <c r="K286">
        <v>0.1</v>
      </c>
      <c r="L286">
        <v>0.29599999999999999</v>
      </c>
      <c r="M286">
        <v>0.26900000000000002</v>
      </c>
      <c r="N286">
        <v>0.307</v>
      </c>
      <c r="O286">
        <v>0.36899999999999999</v>
      </c>
      <c r="P286">
        <v>0.29299999999999998</v>
      </c>
      <c r="Q286" t="s">
        <v>382</v>
      </c>
      <c r="R286">
        <v>88</v>
      </c>
      <c r="S286">
        <v>-0.5</v>
      </c>
      <c r="T286">
        <v>-9</v>
      </c>
      <c r="U286">
        <v>-4.8</v>
      </c>
      <c r="V286">
        <v>0.5</v>
      </c>
    </row>
    <row r="287" spans="1:22" x14ac:dyDescent="0.45">
      <c r="A287" t="s">
        <v>2099</v>
      </c>
      <c r="B287" t="s">
        <v>24</v>
      </c>
      <c r="C287">
        <v>96</v>
      </c>
      <c r="D287">
        <v>324</v>
      </c>
      <c r="E287">
        <v>3</v>
      </c>
      <c r="F287">
        <v>40</v>
      </c>
      <c r="G287">
        <v>27</v>
      </c>
      <c r="H287">
        <v>7</v>
      </c>
      <c r="I287">
        <v>9.2999999999999999E-2</v>
      </c>
      <c r="J287">
        <v>0.20699999999999999</v>
      </c>
      <c r="K287">
        <v>8.6999999999999994E-2</v>
      </c>
      <c r="L287">
        <v>0.317</v>
      </c>
      <c r="M287">
        <v>0.253</v>
      </c>
      <c r="N287">
        <v>0.32700000000000001</v>
      </c>
      <c r="O287">
        <v>0.33900000000000002</v>
      </c>
      <c r="P287">
        <v>0.29799999999999999</v>
      </c>
      <c r="Q287" t="s">
        <v>382</v>
      </c>
      <c r="R287">
        <v>85</v>
      </c>
      <c r="S287">
        <v>-0.2</v>
      </c>
      <c r="T287">
        <v>-6.2</v>
      </c>
      <c r="U287">
        <v>0.2</v>
      </c>
      <c r="V287">
        <v>0.5</v>
      </c>
    </row>
    <row r="288" spans="1:22" x14ac:dyDescent="0.45">
      <c r="A288" t="s">
        <v>1934</v>
      </c>
      <c r="B288" t="s">
        <v>61</v>
      </c>
      <c r="C288">
        <v>228</v>
      </c>
      <c r="D288">
        <v>557</v>
      </c>
      <c r="E288">
        <v>8</v>
      </c>
      <c r="F288">
        <v>70</v>
      </c>
      <c r="G288">
        <v>53</v>
      </c>
      <c r="H288">
        <v>12</v>
      </c>
      <c r="I288">
        <v>7.9000000000000001E-2</v>
      </c>
      <c r="J288">
        <v>0.18</v>
      </c>
      <c r="K288">
        <v>0.105</v>
      </c>
      <c r="L288">
        <v>0.29399999999999998</v>
      </c>
      <c r="M288">
        <v>0.249</v>
      </c>
      <c r="N288">
        <v>0.31</v>
      </c>
      <c r="O288">
        <v>0.35299999999999998</v>
      </c>
      <c r="P288">
        <v>0.29099999999999998</v>
      </c>
      <c r="Q288" t="s">
        <v>382</v>
      </c>
      <c r="R288">
        <v>79</v>
      </c>
      <c r="S288">
        <v>1.1000000000000001</v>
      </c>
      <c r="T288">
        <v>-13.5</v>
      </c>
      <c r="U288">
        <v>-0.4</v>
      </c>
      <c r="V288">
        <v>0.5</v>
      </c>
    </row>
    <row r="289" spans="1:22" x14ac:dyDescent="0.45">
      <c r="A289" t="s">
        <v>1938</v>
      </c>
      <c r="B289" t="s">
        <v>97</v>
      </c>
      <c r="C289">
        <v>106</v>
      </c>
      <c r="D289">
        <v>321</v>
      </c>
      <c r="E289">
        <v>7</v>
      </c>
      <c r="F289">
        <v>39</v>
      </c>
      <c r="G289">
        <v>32</v>
      </c>
      <c r="H289">
        <v>8</v>
      </c>
      <c r="I289">
        <v>5.2999999999999999E-2</v>
      </c>
      <c r="J289">
        <v>0.17100000000000001</v>
      </c>
      <c r="K289">
        <v>0.11700000000000001</v>
      </c>
      <c r="L289">
        <v>0.26800000000000002</v>
      </c>
      <c r="M289">
        <v>0.23799999999999999</v>
      </c>
      <c r="N289">
        <v>0.29799999999999999</v>
      </c>
      <c r="O289">
        <v>0.35499999999999998</v>
      </c>
      <c r="P289">
        <v>0.28999999999999998</v>
      </c>
      <c r="Q289" t="s">
        <v>382</v>
      </c>
      <c r="R289">
        <v>87</v>
      </c>
      <c r="S289">
        <v>1.8</v>
      </c>
      <c r="T289">
        <v>-3.2</v>
      </c>
      <c r="U289">
        <v>-3</v>
      </c>
      <c r="V289">
        <v>0.4</v>
      </c>
    </row>
    <row r="290" spans="1:22" x14ac:dyDescent="0.45">
      <c r="A290" t="s">
        <v>1932</v>
      </c>
      <c r="B290" t="s">
        <v>55</v>
      </c>
      <c r="C290">
        <v>169</v>
      </c>
      <c r="D290">
        <v>539</v>
      </c>
      <c r="E290">
        <v>19</v>
      </c>
      <c r="F290">
        <v>58</v>
      </c>
      <c r="G290">
        <v>59</v>
      </c>
      <c r="H290">
        <v>7</v>
      </c>
      <c r="I290">
        <v>4.4999999999999998E-2</v>
      </c>
      <c r="J290">
        <v>0.35399999999999998</v>
      </c>
      <c r="K290">
        <v>0.17299999999999999</v>
      </c>
      <c r="L290">
        <v>0.33100000000000002</v>
      </c>
      <c r="M290">
        <v>0.23200000000000001</v>
      </c>
      <c r="N290">
        <v>0.27200000000000002</v>
      </c>
      <c r="O290">
        <v>0.40500000000000003</v>
      </c>
      <c r="P290">
        <v>0.28999999999999998</v>
      </c>
      <c r="Q290" t="s">
        <v>382</v>
      </c>
      <c r="R290">
        <v>82</v>
      </c>
      <c r="S290">
        <v>0.6</v>
      </c>
      <c r="T290">
        <v>-11</v>
      </c>
      <c r="U290">
        <v>-2.7</v>
      </c>
      <c r="V290">
        <v>0.4</v>
      </c>
    </row>
    <row r="291" spans="1:22" x14ac:dyDescent="0.45">
      <c r="A291" t="s">
        <v>1936</v>
      </c>
      <c r="B291" t="s">
        <v>46</v>
      </c>
      <c r="C291">
        <v>185</v>
      </c>
      <c r="D291">
        <v>557</v>
      </c>
      <c r="E291">
        <v>8</v>
      </c>
      <c r="F291">
        <v>62</v>
      </c>
      <c r="G291">
        <v>42</v>
      </c>
      <c r="H291">
        <v>5</v>
      </c>
      <c r="I291">
        <v>0.11</v>
      </c>
      <c r="J291">
        <v>0.20599999999999999</v>
      </c>
      <c r="K291">
        <v>9.1999999999999998E-2</v>
      </c>
      <c r="L291">
        <v>0.251</v>
      </c>
      <c r="M291">
        <v>0.20499999999999999</v>
      </c>
      <c r="N291">
        <v>0.318</v>
      </c>
      <c r="O291">
        <v>0.29599999999999999</v>
      </c>
      <c r="P291">
        <v>0.28399999999999997</v>
      </c>
      <c r="Q291" t="s">
        <v>382</v>
      </c>
      <c r="R291">
        <v>79</v>
      </c>
      <c r="S291">
        <v>0.6</v>
      </c>
      <c r="T291">
        <v>-13</v>
      </c>
      <c r="U291">
        <v>-2.1</v>
      </c>
      <c r="V291">
        <v>0.3</v>
      </c>
    </row>
    <row r="292" spans="1:22" x14ac:dyDescent="0.45">
      <c r="A292" t="s">
        <v>1935</v>
      </c>
      <c r="B292" t="s">
        <v>61</v>
      </c>
      <c r="C292">
        <v>308</v>
      </c>
      <c r="D292">
        <v>984</v>
      </c>
      <c r="E292">
        <v>46</v>
      </c>
      <c r="F292">
        <v>110</v>
      </c>
      <c r="G292">
        <v>135</v>
      </c>
      <c r="H292">
        <v>6</v>
      </c>
      <c r="I292">
        <v>7.4999999999999997E-2</v>
      </c>
      <c r="J292">
        <v>0.36499999999999999</v>
      </c>
      <c r="K292">
        <v>0.21099999999999999</v>
      </c>
      <c r="L292">
        <v>0.312</v>
      </c>
      <c r="M292">
        <v>0.224</v>
      </c>
      <c r="N292">
        <v>0.29099999999999998</v>
      </c>
      <c r="O292">
        <v>0.434</v>
      </c>
      <c r="P292">
        <v>0.311</v>
      </c>
      <c r="Q292" t="s">
        <v>382</v>
      </c>
      <c r="R292">
        <v>93</v>
      </c>
      <c r="S292">
        <v>-0.3</v>
      </c>
      <c r="T292">
        <v>-8</v>
      </c>
      <c r="U292">
        <v>-21.2</v>
      </c>
      <c r="V292">
        <v>0.3</v>
      </c>
    </row>
    <row r="293" spans="1:22" x14ac:dyDescent="0.45">
      <c r="A293" t="s">
        <v>1940</v>
      </c>
      <c r="B293" t="s">
        <v>76</v>
      </c>
      <c r="C293">
        <v>377</v>
      </c>
      <c r="D293">
        <v>763</v>
      </c>
      <c r="E293">
        <v>7</v>
      </c>
      <c r="F293">
        <v>116</v>
      </c>
      <c r="G293">
        <v>48</v>
      </c>
      <c r="H293">
        <v>45</v>
      </c>
      <c r="I293">
        <v>8.8999999999999996E-2</v>
      </c>
      <c r="J293">
        <v>0.245</v>
      </c>
      <c r="K293">
        <v>7.8E-2</v>
      </c>
      <c r="L293">
        <v>0.28799999999999998</v>
      </c>
      <c r="M293">
        <v>0.216</v>
      </c>
      <c r="N293">
        <v>0.29399999999999998</v>
      </c>
      <c r="O293">
        <v>0.29399999999999998</v>
      </c>
      <c r="P293">
        <v>0.26500000000000001</v>
      </c>
      <c r="Q293" t="s">
        <v>382</v>
      </c>
      <c r="R293">
        <v>66</v>
      </c>
      <c r="S293">
        <v>7.6</v>
      </c>
      <c r="T293">
        <v>-23.2</v>
      </c>
      <c r="U293">
        <v>0.9</v>
      </c>
      <c r="V293">
        <v>0.2</v>
      </c>
    </row>
    <row r="294" spans="1:22" x14ac:dyDescent="0.45">
      <c r="A294" t="s">
        <v>1942</v>
      </c>
      <c r="B294" t="s">
        <v>37</v>
      </c>
      <c r="C294">
        <v>290</v>
      </c>
      <c r="D294">
        <v>1004</v>
      </c>
      <c r="E294">
        <v>30</v>
      </c>
      <c r="F294">
        <v>118</v>
      </c>
      <c r="G294">
        <v>116</v>
      </c>
      <c r="H294">
        <v>11</v>
      </c>
      <c r="I294">
        <v>7.1999999999999995E-2</v>
      </c>
      <c r="J294">
        <v>0.18099999999999999</v>
      </c>
      <c r="K294">
        <v>0.14299999999999999</v>
      </c>
      <c r="L294">
        <v>0.23300000000000001</v>
      </c>
      <c r="M294">
        <v>0.21299999999999999</v>
      </c>
      <c r="N294">
        <v>0.28299999999999997</v>
      </c>
      <c r="O294">
        <v>0.35699999999999998</v>
      </c>
      <c r="P294">
        <v>0.28100000000000003</v>
      </c>
      <c r="Q294" t="s">
        <v>382</v>
      </c>
      <c r="R294">
        <v>81</v>
      </c>
      <c r="S294">
        <v>-2.5</v>
      </c>
      <c r="T294">
        <v>-24.8</v>
      </c>
      <c r="U294">
        <v>-6.6</v>
      </c>
      <c r="V294">
        <v>0.2</v>
      </c>
    </row>
    <row r="295" spans="1:22" x14ac:dyDescent="0.45">
      <c r="A295" t="s">
        <v>1939</v>
      </c>
      <c r="B295" t="s">
        <v>40</v>
      </c>
      <c r="C295">
        <v>245</v>
      </c>
      <c r="D295">
        <v>826</v>
      </c>
      <c r="E295">
        <v>27</v>
      </c>
      <c r="F295">
        <v>102</v>
      </c>
      <c r="G295">
        <v>81</v>
      </c>
      <c r="H295">
        <v>15</v>
      </c>
      <c r="I295">
        <v>5.3999999999999999E-2</v>
      </c>
      <c r="J295">
        <v>0.188</v>
      </c>
      <c r="K295">
        <v>0.16600000000000001</v>
      </c>
      <c r="L295">
        <v>0.29399999999999998</v>
      </c>
      <c r="M295">
        <v>0.26100000000000001</v>
      </c>
      <c r="N295">
        <v>0.31</v>
      </c>
      <c r="O295">
        <v>0.42699999999999999</v>
      </c>
      <c r="P295">
        <v>0.318</v>
      </c>
      <c r="Q295" t="s">
        <v>382</v>
      </c>
      <c r="R295">
        <v>99</v>
      </c>
      <c r="S295">
        <v>-1.1000000000000001</v>
      </c>
      <c r="T295">
        <v>-2.2000000000000002</v>
      </c>
      <c r="U295">
        <v>-24.9</v>
      </c>
      <c r="V295">
        <v>0.2</v>
      </c>
    </row>
    <row r="296" spans="1:22" x14ac:dyDescent="0.45">
      <c r="A296" t="s">
        <v>82</v>
      </c>
      <c r="B296" t="s">
        <v>20</v>
      </c>
      <c r="C296">
        <v>297</v>
      </c>
      <c r="D296">
        <v>1213</v>
      </c>
      <c r="E296">
        <v>38</v>
      </c>
      <c r="F296">
        <v>131</v>
      </c>
      <c r="G296">
        <v>130</v>
      </c>
      <c r="H296">
        <v>9</v>
      </c>
      <c r="I296">
        <v>0.112</v>
      </c>
      <c r="J296">
        <v>0.26300000000000001</v>
      </c>
      <c r="K296">
        <v>0.17399999999999999</v>
      </c>
      <c r="L296">
        <v>0.28399999999999997</v>
      </c>
      <c r="M296">
        <v>0.22700000000000001</v>
      </c>
      <c r="N296">
        <v>0.314</v>
      </c>
      <c r="O296">
        <v>0.40100000000000002</v>
      </c>
      <c r="P296">
        <v>0.312</v>
      </c>
      <c r="Q296" t="s">
        <v>382</v>
      </c>
      <c r="R296">
        <v>96</v>
      </c>
      <c r="S296">
        <v>-0.6</v>
      </c>
      <c r="T296">
        <v>-6</v>
      </c>
      <c r="U296">
        <v>-32.200000000000003</v>
      </c>
      <c r="V296">
        <v>0.2</v>
      </c>
    </row>
    <row r="297" spans="1:22" x14ac:dyDescent="0.45">
      <c r="A297" t="s">
        <v>99</v>
      </c>
      <c r="B297" t="s">
        <v>40</v>
      </c>
      <c r="C297">
        <v>556</v>
      </c>
      <c r="D297">
        <v>1953</v>
      </c>
      <c r="E297">
        <v>93</v>
      </c>
      <c r="F297">
        <v>211</v>
      </c>
      <c r="G297">
        <v>269</v>
      </c>
      <c r="H297">
        <v>3</v>
      </c>
      <c r="I297">
        <v>8.5999999999999993E-2</v>
      </c>
      <c r="J297">
        <v>0.22800000000000001</v>
      </c>
      <c r="K297">
        <v>0.20799999999999999</v>
      </c>
      <c r="L297">
        <v>0.255</v>
      </c>
      <c r="M297">
        <v>0.23200000000000001</v>
      </c>
      <c r="N297">
        <v>0.30299999999999999</v>
      </c>
      <c r="O297">
        <v>0.439</v>
      </c>
      <c r="P297">
        <v>0.315</v>
      </c>
      <c r="Q297" t="s">
        <v>382</v>
      </c>
      <c r="R297">
        <v>98</v>
      </c>
      <c r="S297">
        <v>-10.9</v>
      </c>
      <c r="T297">
        <v>-16.2</v>
      </c>
      <c r="U297">
        <v>-49.6</v>
      </c>
      <c r="V297">
        <v>0.1</v>
      </c>
    </row>
    <row r="298" spans="1:22" x14ac:dyDescent="0.45">
      <c r="A298" t="s">
        <v>1941</v>
      </c>
      <c r="B298" t="s">
        <v>55</v>
      </c>
      <c r="C298">
        <v>194</v>
      </c>
      <c r="D298">
        <v>603</v>
      </c>
      <c r="E298">
        <v>20</v>
      </c>
      <c r="F298">
        <v>64</v>
      </c>
      <c r="G298">
        <v>66</v>
      </c>
      <c r="H298">
        <v>3</v>
      </c>
      <c r="I298">
        <v>0.121</v>
      </c>
      <c r="J298">
        <v>0.28899999999999998</v>
      </c>
      <c r="K298">
        <v>0.14599999999999999</v>
      </c>
      <c r="L298">
        <v>0.27300000000000002</v>
      </c>
      <c r="M298">
        <v>0.21199999999999999</v>
      </c>
      <c r="N298">
        <v>0.313</v>
      </c>
      <c r="O298">
        <v>0.35799999999999998</v>
      </c>
      <c r="P298">
        <v>0.29699999999999999</v>
      </c>
      <c r="Q298" t="s">
        <v>382</v>
      </c>
      <c r="R298">
        <v>85</v>
      </c>
      <c r="S298">
        <v>-2.1</v>
      </c>
      <c r="T298">
        <v>-13.2</v>
      </c>
      <c r="U298">
        <v>-6.4</v>
      </c>
      <c r="V298">
        <v>0.1</v>
      </c>
    </row>
    <row r="299" spans="1:22" x14ac:dyDescent="0.45">
      <c r="A299" t="s">
        <v>85</v>
      </c>
      <c r="B299" t="s">
        <v>58</v>
      </c>
      <c r="C299">
        <v>82</v>
      </c>
      <c r="D299">
        <v>325</v>
      </c>
      <c r="E299">
        <v>15</v>
      </c>
      <c r="F299">
        <v>37</v>
      </c>
      <c r="G299">
        <v>51</v>
      </c>
      <c r="H299">
        <v>2</v>
      </c>
      <c r="I299">
        <v>4.5999999999999999E-2</v>
      </c>
      <c r="J299">
        <v>0.28899999999999998</v>
      </c>
      <c r="K299">
        <v>0.188</v>
      </c>
      <c r="L299">
        <v>0.30599999999999999</v>
      </c>
      <c r="M299">
        <v>0.248</v>
      </c>
      <c r="N299">
        <v>0.29199999999999998</v>
      </c>
      <c r="O299">
        <v>0.436</v>
      </c>
      <c r="P299">
        <v>0.314</v>
      </c>
      <c r="Q299" t="s">
        <v>382</v>
      </c>
      <c r="R299">
        <v>91</v>
      </c>
      <c r="S299">
        <v>0.2</v>
      </c>
      <c r="T299">
        <v>-3.2</v>
      </c>
      <c r="U299">
        <v>-6.6</v>
      </c>
      <c r="V299">
        <v>0.1</v>
      </c>
    </row>
    <row r="300" spans="1:22" x14ac:dyDescent="0.45">
      <c r="A300" t="s">
        <v>540</v>
      </c>
      <c r="B300" t="s">
        <v>81</v>
      </c>
      <c r="C300">
        <v>344</v>
      </c>
      <c r="D300">
        <v>1311</v>
      </c>
      <c r="E300">
        <v>25</v>
      </c>
      <c r="F300">
        <v>141</v>
      </c>
      <c r="G300">
        <v>143</v>
      </c>
      <c r="H300">
        <v>18</v>
      </c>
      <c r="I300">
        <v>4.2999999999999997E-2</v>
      </c>
      <c r="J300">
        <v>0.17299999999999999</v>
      </c>
      <c r="K300">
        <v>0.13100000000000001</v>
      </c>
      <c r="L300">
        <v>0.307</v>
      </c>
      <c r="M300">
        <v>0.26800000000000002</v>
      </c>
      <c r="N300">
        <v>0.29799999999999999</v>
      </c>
      <c r="O300">
        <v>0.39900000000000002</v>
      </c>
      <c r="P300">
        <v>0.3</v>
      </c>
      <c r="Q300" t="s">
        <v>382</v>
      </c>
      <c r="R300">
        <v>88</v>
      </c>
      <c r="S300">
        <v>-1.7</v>
      </c>
      <c r="T300">
        <v>-22.1</v>
      </c>
      <c r="U300">
        <v>-20.9</v>
      </c>
      <c r="V300">
        <v>0.1</v>
      </c>
    </row>
    <row r="301" spans="1:22" x14ac:dyDescent="0.45">
      <c r="A301" t="s">
        <v>212</v>
      </c>
      <c r="B301" t="s">
        <v>37</v>
      </c>
      <c r="C301">
        <v>169</v>
      </c>
      <c r="D301">
        <v>623</v>
      </c>
      <c r="E301">
        <v>16</v>
      </c>
      <c r="F301">
        <v>60</v>
      </c>
      <c r="G301">
        <v>48</v>
      </c>
      <c r="H301">
        <v>9</v>
      </c>
      <c r="I301">
        <v>0.12</v>
      </c>
      <c r="J301">
        <v>0.252</v>
      </c>
      <c r="K301">
        <v>0.14499999999999999</v>
      </c>
      <c r="L301">
        <v>0.23499999999999999</v>
      </c>
      <c r="M301">
        <v>0.191</v>
      </c>
      <c r="N301">
        <v>0.29199999999999998</v>
      </c>
      <c r="O301">
        <v>0.33600000000000002</v>
      </c>
      <c r="P301">
        <v>0.28100000000000003</v>
      </c>
      <c r="Q301" t="s">
        <v>382</v>
      </c>
      <c r="R301">
        <v>81</v>
      </c>
      <c r="S301">
        <v>0.2</v>
      </c>
      <c r="T301">
        <v>-13.8</v>
      </c>
      <c r="U301">
        <v>-6.5</v>
      </c>
      <c r="V301">
        <v>0.1</v>
      </c>
    </row>
    <row r="302" spans="1:22" x14ac:dyDescent="0.45">
      <c r="A302" t="s">
        <v>2100</v>
      </c>
      <c r="B302" t="s">
        <v>22</v>
      </c>
      <c r="C302">
        <v>122</v>
      </c>
      <c r="D302">
        <v>357</v>
      </c>
      <c r="E302">
        <v>15</v>
      </c>
      <c r="F302">
        <v>45</v>
      </c>
      <c r="G302">
        <v>39</v>
      </c>
      <c r="H302">
        <v>4</v>
      </c>
      <c r="I302">
        <v>0.109</v>
      </c>
      <c r="J302">
        <v>0.373</v>
      </c>
      <c r="K302">
        <v>0.19700000000000001</v>
      </c>
      <c r="L302">
        <v>0.221</v>
      </c>
      <c r="M302">
        <v>0.16500000000000001</v>
      </c>
      <c r="N302">
        <v>0.26600000000000001</v>
      </c>
      <c r="O302">
        <v>0.36099999999999999</v>
      </c>
      <c r="P302">
        <v>0.27700000000000002</v>
      </c>
      <c r="Q302" t="s">
        <v>382</v>
      </c>
      <c r="R302">
        <v>79</v>
      </c>
      <c r="S302">
        <v>-0.2</v>
      </c>
      <c r="T302">
        <v>-9.1999999999999993</v>
      </c>
      <c r="U302">
        <v>-3.1</v>
      </c>
      <c r="V302">
        <v>0</v>
      </c>
    </row>
    <row r="303" spans="1:22" x14ac:dyDescent="0.45">
      <c r="A303" t="s">
        <v>1943</v>
      </c>
      <c r="B303" t="s">
        <v>37</v>
      </c>
      <c r="C303">
        <v>224</v>
      </c>
      <c r="D303">
        <v>713</v>
      </c>
      <c r="E303">
        <v>8</v>
      </c>
      <c r="F303">
        <v>62</v>
      </c>
      <c r="G303">
        <v>41</v>
      </c>
      <c r="H303">
        <v>8</v>
      </c>
      <c r="I303">
        <v>5.8000000000000003E-2</v>
      </c>
      <c r="J303">
        <v>0.18099999999999999</v>
      </c>
      <c r="K303">
        <v>7.1999999999999995E-2</v>
      </c>
      <c r="L303">
        <v>0.25</v>
      </c>
      <c r="M303">
        <v>0.21099999999999999</v>
      </c>
      <c r="N303">
        <v>0.25800000000000001</v>
      </c>
      <c r="O303">
        <v>0.28199999999999997</v>
      </c>
      <c r="P303">
        <v>0.24199999999999999</v>
      </c>
      <c r="Q303" t="s">
        <v>382</v>
      </c>
      <c r="R303">
        <v>56</v>
      </c>
      <c r="S303">
        <v>-0.4</v>
      </c>
      <c r="T303">
        <v>-36.6</v>
      </c>
      <c r="U303">
        <v>12.5</v>
      </c>
      <c r="V303">
        <v>-0.1</v>
      </c>
    </row>
    <row r="304" spans="1:22" x14ac:dyDescent="0.45">
      <c r="A304" t="s">
        <v>2101</v>
      </c>
      <c r="B304" t="s">
        <v>42</v>
      </c>
      <c r="C304">
        <v>304</v>
      </c>
      <c r="D304">
        <v>1099</v>
      </c>
      <c r="E304">
        <v>28</v>
      </c>
      <c r="F304">
        <v>126</v>
      </c>
      <c r="G304">
        <v>117</v>
      </c>
      <c r="H304">
        <v>4</v>
      </c>
      <c r="I304">
        <v>0.1</v>
      </c>
      <c r="J304">
        <v>0.20699999999999999</v>
      </c>
      <c r="K304">
        <v>0.13800000000000001</v>
      </c>
      <c r="L304">
        <v>0.28199999999999997</v>
      </c>
      <c r="M304">
        <v>0.23899999999999999</v>
      </c>
      <c r="N304">
        <v>0.318</v>
      </c>
      <c r="O304">
        <v>0.377</v>
      </c>
      <c r="P304">
        <v>0.30599999999999999</v>
      </c>
      <c r="Q304" t="s">
        <v>382</v>
      </c>
      <c r="R304">
        <v>91</v>
      </c>
      <c r="S304">
        <v>-3.6</v>
      </c>
      <c r="T304">
        <v>-15.9</v>
      </c>
      <c r="U304">
        <v>-22.1</v>
      </c>
      <c r="V304">
        <v>-0.1</v>
      </c>
    </row>
    <row r="305" spans="1:22" x14ac:dyDescent="0.45">
      <c r="A305" t="s">
        <v>1944</v>
      </c>
      <c r="B305" t="s">
        <v>51</v>
      </c>
      <c r="C305">
        <v>146</v>
      </c>
      <c r="D305">
        <v>346</v>
      </c>
      <c r="E305">
        <v>6</v>
      </c>
      <c r="F305">
        <v>46</v>
      </c>
      <c r="G305">
        <v>34</v>
      </c>
      <c r="H305">
        <v>6</v>
      </c>
      <c r="I305">
        <v>8.6999999999999994E-2</v>
      </c>
      <c r="J305">
        <v>0.22</v>
      </c>
      <c r="K305">
        <v>0.114</v>
      </c>
      <c r="L305">
        <v>0.26900000000000002</v>
      </c>
      <c r="M305">
        <v>0.218</v>
      </c>
      <c r="N305">
        <v>0.28999999999999998</v>
      </c>
      <c r="O305">
        <v>0.33100000000000002</v>
      </c>
      <c r="P305">
        <v>0.27700000000000002</v>
      </c>
      <c r="Q305" t="s">
        <v>382</v>
      </c>
      <c r="R305">
        <v>73</v>
      </c>
      <c r="S305">
        <v>2</v>
      </c>
      <c r="T305">
        <v>-10</v>
      </c>
      <c r="U305">
        <v>-3.4</v>
      </c>
      <c r="V305">
        <v>-0.1</v>
      </c>
    </row>
    <row r="306" spans="1:22" x14ac:dyDescent="0.45">
      <c r="A306" t="s">
        <v>1946</v>
      </c>
      <c r="B306" t="s">
        <v>81</v>
      </c>
      <c r="C306">
        <v>151</v>
      </c>
      <c r="D306">
        <v>479</v>
      </c>
      <c r="E306">
        <v>13</v>
      </c>
      <c r="F306">
        <v>39</v>
      </c>
      <c r="G306">
        <v>47</v>
      </c>
      <c r="H306">
        <v>0</v>
      </c>
      <c r="I306">
        <v>8.5999999999999993E-2</v>
      </c>
      <c r="J306">
        <v>0.30099999999999999</v>
      </c>
      <c r="K306">
        <v>0.17399999999999999</v>
      </c>
      <c r="L306">
        <v>0.314</v>
      </c>
      <c r="M306">
        <v>0.23100000000000001</v>
      </c>
      <c r="N306">
        <v>0.31</v>
      </c>
      <c r="O306">
        <v>0.40500000000000003</v>
      </c>
      <c r="P306">
        <v>0.312</v>
      </c>
      <c r="Q306" t="s">
        <v>382</v>
      </c>
      <c r="R306">
        <v>95</v>
      </c>
      <c r="S306">
        <v>-0.7</v>
      </c>
      <c r="T306">
        <v>-2.7</v>
      </c>
      <c r="U306">
        <v>-15.2</v>
      </c>
      <c r="V306">
        <v>-0.2</v>
      </c>
    </row>
    <row r="307" spans="1:22" x14ac:dyDescent="0.45">
      <c r="A307" t="s">
        <v>231</v>
      </c>
      <c r="B307" t="s">
        <v>65</v>
      </c>
      <c r="C307">
        <v>138</v>
      </c>
      <c r="D307">
        <v>500</v>
      </c>
      <c r="E307">
        <v>12</v>
      </c>
      <c r="F307">
        <v>52</v>
      </c>
      <c r="G307">
        <v>48</v>
      </c>
      <c r="H307">
        <v>2</v>
      </c>
      <c r="I307">
        <v>7.0000000000000007E-2</v>
      </c>
      <c r="J307">
        <v>0.26</v>
      </c>
      <c r="K307">
        <v>0.108</v>
      </c>
      <c r="L307">
        <v>0.28000000000000003</v>
      </c>
      <c r="M307">
        <v>0.22</v>
      </c>
      <c r="N307">
        <v>0.28100000000000003</v>
      </c>
      <c r="O307">
        <v>0.32700000000000001</v>
      </c>
      <c r="P307">
        <v>0.27100000000000002</v>
      </c>
      <c r="Q307" t="s">
        <v>382</v>
      </c>
      <c r="R307">
        <v>72</v>
      </c>
      <c r="S307">
        <v>-1.3</v>
      </c>
      <c r="T307">
        <v>-18.5</v>
      </c>
      <c r="U307">
        <v>-1.3</v>
      </c>
      <c r="V307">
        <v>-0.3</v>
      </c>
    </row>
    <row r="308" spans="1:22" x14ac:dyDescent="0.45">
      <c r="A308" t="s">
        <v>177</v>
      </c>
      <c r="B308" t="s">
        <v>35</v>
      </c>
      <c r="C308">
        <v>647</v>
      </c>
      <c r="D308">
        <v>2238</v>
      </c>
      <c r="E308">
        <v>57</v>
      </c>
      <c r="F308">
        <v>223</v>
      </c>
      <c r="G308">
        <v>268</v>
      </c>
      <c r="H308">
        <v>2</v>
      </c>
      <c r="I308">
        <v>6.8000000000000005E-2</v>
      </c>
      <c r="J308">
        <v>0.19</v>
      </c>
      <c r="K308">
        <v>0.13800000000000001</v>
      </c>
      <c r="L308">
        <v>0.28899999999999998</v>
      </c>
      <c r="M308">
        <v>0.251</v>
      </c>
      <c r="N308">
        <v>0.30399999999999999</v>
      </c>
      <c r="O308">
        <v>0.38900000000000001</v>
      </c>
      <c r="P308">
        <v>0.30099999999999999</v>
      </c>
      <c r="Q308" t="s">
        <v>382</v>
      </c>
      <c r="R308">
        <v>78</v>
      </c>
      <c r="S308">
        <v>-10</v>
      </c>
      <c r="T308">
        <v>-72.400000000000006</v>
      </c>
      <c r="U308">
        <v>-5.8</v>
      </c>
      <c r="V308">
        <v>-0.3</v>
      </c>
    </row>
    <row r="309" spans="1:22" x14ac:dyDescent="0.45">
      <c r="A309" t="s">
        <v>1945</v>
      </c>
      <c r="B309" t="s">
        <v>35</v>
      </c>
      <c r="C309">
        <v>154</v>
      </c>
      <c r="D309">
        <v>420</v>
      </c>
      <c r="E309">
        <v>9</v>
      </c>
      <c r="F309">
        <v>46</v>
      </c>
      <c r="G309">
        <v>46</v>
      </c>
      <c r="H309">
        <v>6</v>
      </c>
      <c r="I309">
        <v>5.7000000000000002E-2</v>
      </c>
      <c r="J309">
        <v>0.24</v>
      </c>
      <c r="K309">
        <v>0.11799999999999999</v>
      </c>
      <c r="L309">
        <v>0.29399999999999998</v>
      </c>
      <c r="M309">
        <v>0.23699999999999999</v>
      </c>
      <c r="N309">
        <v>0.28399999999999997</v>
      </c>
      <c r="O309">
        <v>0.35499999999999998</v>
      </c>
      <c r="P309">
        <v>0.27900000000000003</v>
      </c>
      <c r="Q309" t="s">
        <v>382</v>
      </c>
      <c r="R309">
        <v>60</v>
      </c>
      <c r="S309">
        <v>-0.9</v>
      </c>
      <c r="T309">
        <v>-21.9</v>
      </c>
      <c r="U309">
        <v>3.2</v>
      </c>
      <c r="V309">
        <v>-0.4</v>
      </c>
    </row>
    <row r="310" spans="1:22" x14ac:dyDescent="0.45">
      <c r="A310" t="s">
        <v>1947</v>
      </c>
      <c r="B310" t="s">
        <v>134</v>
      </c>
      <c r="C310">
        <v>314</v>
      </c>
      <c r="D310">
        <v>1000</v>
      </c>
      <c r="E310">
        <v>39</v>
      </c>
      <c r="F310">
        <v>86</v>
      </c>
      <c r="G310">
        <v>140</v>
      </c>
      <c r="H310">
        <v>2</v>
      </c>
      <c r="I310">
        <v>0.08</v>
      </c>
      <c r="J310">
        <v>0.20499999999999999</v>
      </c>
      <c r="K310">
        <v>0.17599999999999999</v>
      </c>
      <c r="L310">
        <v>0.253</v>
      </c>
      <c r="M310">
        <v>0.23</v>
      </c>
      <c r="N310">
        <v>0.29599999999999999</v>
      </c>
      <c r="O310">
        <v>0.40600000000000003</v>
      </c>
      <c r="P310">
        <v>0.30499999999999999</v>
      </c>
      <c r="Q310" t="s">
        <v>382</v>
      </c>
      <c r="R310">
        <v>94</v>
      </c>
      <c r="S310">
        <v>-4.0999999999999996</v>
      </c>
      <c r="T310">
        <v>-11.4</v>
      </c>
      <c r="U310">
        <v>-26.7</v>
      </c>
      <c r="V310">
        <v>-0.5</v>
      </c>
    </row>
    <row r="311" spans="1:22" x14ac:dyDescent="0.45">
      <c r="A311" t="s">
        <v>344</v>
      </c>
      <c r="B311" t="s">
        <v>51</v>
      </c>
      <c r="C311">
        <v>241</v>
      </c>
      <c r="D311">
        <v>318</v>
      </c>
      <c r="E311">
        <v>0</v>
      </c>
      <c r="F311">
        <v>15</v>
      </c>
      <c r="G311">
        <v>12</v>
      </c>
      <c r="H311">
        <v>0</v>
      </c>
      <c r="I311">
        <v>6.6000000000000003E-2</v>
      </c>
      <c r="J311">
        <v>0.497</v>
      </c>
      <c r="K311">
        <v>2.1999999999999999E-2</v>
      </c>
      <c r="L311">
        <v>0.21099999999999999</v>
      </c>
      <c r="M311">
        <v>8.8999999999999996E-2</v>
      </c>
      <c r="N311">
        <v>0.156</v>
      </c>
      <c r="O311">
        <v>0.111</v>
      </c>
      <c r="P311">
        <v>0.13100000000000001</v>
      </c>
      <c r="Q311" t="s">
        <v>382</v>
      </c>
      <c r="R311">
        <v>-28</v>
      </c>
      <c r="S311">
        <v>-2.2999999999999998</v>
      </c>
      <c r="T311">
        <v>-53.4</v>
      </c>
      <c r="U311">
        <v>37.6</v>
      </c>
      <c r="V311">
        <v>-0.6</v>
      </c>
    </row>
    <row r="312" spans="1:22" x14ac:dyDescent="0.45">
      <c r="A312" t="s">
        <v>541</v>
      </c>
      <c r="B312" t="s">
        <v>81</v>
      </c>
      <c r="C312">
        <v>383</v>
      </c>
      <c r="D312">
        <v>1387</v>
      </c>
      <c r="E312">
        <v>34</v>
      </c>
      <c r="F312">
        <v>177</v>
      </c>
      <c r="G312">
        <v>126</v>
      </c>
      <c r="H312">
        <v>32</v>
      </c>
      <c r="I312">
        <v>7.5999999999999998E-2</v>
      </c>
      <c r="J312">
        <v>0.20799999999999999</v>
      </c>
      <c r="K312">
        <v>0.13100000000000001</v>
      </c>
      <c r="L312">
        <v>0.28299999999999997</v>
      </c>
      <c r="M312">
        <v>0.23899999999999999</v>
      </c>
      <c r="N312">
        <v>0.30099999999999999</v>
      </c>
      <c r="O312">
        <v>0.36899999999999999</v>
      </c>
      <c r="P312">
        <v>0.29299999999999998</v>
      </c>
      <c r="Q312" t="s">
        <v>382</v>
      </c>
      <c r="R312">
        <v>77</v>
      </c>
      <c r="S312">
        <v>0.4</v>
      </c>
      <c r="T312">
        <v>-39.4</v>
      </c>
      <c r="U312">
        <v>-13.5</v>
      </c>
      <c r="V312">
        <v>-0.6</v>
      </c>
    </row>
    <row r="313" spans="1:22" x14ac:dyDescent="0.45">
      <c r="A313" t="s">
        <v>1950</v>
      </c>
      <c r="B313" t="s">
        <v>37</v>
      </c>
      <c r="C313">
        <v>120</v>
      </c>
      <c r="D313">
        <v>360</v>
      </c>
      <c r="E313">
        <v>5</v>
      </c>
      <c r="F313">
        <v>34</v>
      </c>
      <c r="G313">
        <v>32</v>
      </c>
      <c r="H313">
        <v>0</v>
      </c>
      <c r="I313">
        <v>0.114</v>
      </c>
      <c r="J313">
        <v>0.23599999999999999</v>
      </c>
      <c r="K313">
        <v>8.7999999999999995E-2</v>
      </c>
      <c r="L313">
        <v>0.27500000000000002</v>
      </c>
      <c r="M313">
        <v>0.214</v>
      </c>
      <c r="N313">
        <v>0.317</v>
      </c>
      <c r="O313">
        <v>0.30199999999999999</v>
      </c>
      <c r="P313">
        <v>0.28399999999999997</v>
      </c>
      <c r="Q313" t="s">
        <v>382</v>
      </c>
      <c r="R313">
        <v>83</v>
      </c>
      <c r="S313">
        <v>-2.2999999999999998</v>
      </c>
      <c r="T313">
        <v>-9.4</v>
      </c>
      <c r="U313">
        <v>-11.4</v>
      </c>
      <c r="V313">
        <v>-0.9</v>
      </c>
    </row>
    <row r="314" spans="1:22" x14ac:dyDescent="0.45">
      <c r="A314" t="s">
        <v>133</v>
      </c>
      <c r="B314" t="s">
        <v>134</v>
      </c>
      <c r="C314">
        <v>433</v>
      </c>
      <c r="D314">
        <v>1720</v>
      </c>
      <c r="E314">
        <v>53</v>
      </c>
      <c r="F314">
        <v>187</v>
      </c>
      <c r="G314">
        <v>207</v>
      </c>
      <c r="H314">
        <v>1</v>
      </c>
      <c r="I314">
        <v>6.7000000000000004E-2</v>
      </c>
      <c r="J314">
        <v>0.20300000000000001</v>
      </c>
      <c r="K314">
        <v>0.158</v>
      </c>
      <c r="L314">
        <v>0.28999999999999998</v>
      </c>
      <c r="M314">
        <v>0.251</v>
      </c>
      <c r="N314">
        <v>0.312</v>
      </c>
      <c r="O314">
        <v>0.41</v>
      </c>
      <c r="P314">
        <v>0.314</v>
      </c>
      <c r="Q314" t="s">
        <v>382</v>
      </c>
      <c r="R314">
        <v>100</v>
      </c>
      <c r="S314">
        <v>-10.8</v>
      </c>
      <c r="T314">
        <v>-11</v>
      </c>
      <c r="U314">
        <v>-55.2</v>
      </c>
      <c r="V314">
        <v>-0.9</v>
      </c>
    </row>
    <row r="315" spans="1:22" x14ac:dyDescent="0.45">
      <c r="A315" t="s">
        <v>1948</v>
      </c>
      <c r="B315" t="s">
        <v>119</v>
      </c>
      <c r="C315">
        <v>140</v>
      </c>
      <c r="D315">
        <v>449</v>
      </c>
      <c r="E315">
        <v>9</v>
      </c>
      <c r="F315">
        <v>40</v>
      </c>
      <c r="G315">
        <v>41</v>
      </c>
      <c r="H315">
        <v>4</v>
      </c>
      <c r="I315">
        <v>6.7000000000000004E-2</v>
      </c>
      <c r="J315">
        <v>0.14000000000000001</v>
      </c>
      <c r="K315">
        <v>0.127</v>
      </c>
      <c r="L315">
        <v>0.25900000000000001</v>
      </c>
      <c r="M315">
        <v>0.23699999999999999</v>
      </c>
      <c r="N315">
        <v>0.29199999999999998</v>
      </c>
      <c r="O315">
        <v>0.36299999999999999</v>
      </c>
      <c r="P315">
        <v>0.28799999999999998</v>
      </c>
      <c r="Q315" t="s">
        <v>382</v>
      </c>
      <c r="R315">
        <v>81</v>
      </c>
      <c r="S315">
        <v>-1.7</v>
      </c>
      <c r="T315">
        <v>-11.8</v>
      </c>
      <c r="U315">
        <v>-12.9</v>
      </c>
      <c r="V315">
        <v>-1</v>
      </c>
    </row>
    <row r="316" spans="1:22" x14ac:dyDescent="0.45">
      <c r="A316" t="s">
        <v>1949</v>
      </c>
      <c r="B316" t="s">
        <v>51</v>
      </c>
      <c r="C316">
        <v>169</v>
      </c>
      <c r="D316">
        <v>439</v>
      </c>
      <c r="E316">
        <v>6</v>
      </c>
      <c r="F316">
        <v>37</v>
      </c>
      <c r="G316">
        <v>34</v>
      </c>
      <c r="H316">
        <v>4</v>
      </c>
      <c r="I316">
        <v>6.6000000000000003E-2</v>
      </c>
      <c r="J316">
        <v>0.28899999999999998</v>
      </c>
      <c r="K316">
        <v>9.7000000000000003E-2</v>
      </c>
      <c r="L316">
        <v>0.23799999999999999</v>
      </c>
      <c r="M316">
        <v>0.17399999999999999</v>
      </c>
      <c r="N316">
        <v>0.23300000000000001</v>
      </c>
      <c r="O316">
        <v>0.27100000000000002</v>
      </c>
      <c r="P316">
        <v>0.22600000000000001</v>
      </c>
      <c r="Q316" t="s">
        <v>382</v>
      </c>
      <c r="R316">
        <v>43</v>
      </c>
      <c r="S316">
        <v>-0.5</v>
      </c>
      <c r="T316">
        <v>-30.1</v>
      </c>
      <c r="U316">
        <v>6.6</v>
      </c>
      <c r="V316">
        <v>-1</v>
      </c>
    </row>
    <row r="317" spans="1:22" x14ac:dyDescent="0.45">
      <c r="A317" t="s">
        <v>553</v>
      </c>
      <c r="B317" t="s">
        <v>37</v>
      </c>
      <c r="C317">
        <v>275</v>
      </c>
      <c r="D317">
        <v>323</v>
      </c>
      <c r="E317">
        <v>0</v>
      </c>
      <c r="F317">
        <v>8</v>
      </c>
      <c r="G317">
        <v>12</v>
      </c>
      <c r="H317">
        <v>1</v>
      </c>
      <c r="I317">
        <v>4.2999999999999997E-2</v>
      </c>
      <c r="J317">
        <v>0.52900000000000003</v>
      </c>
      <c r="K317">
        <v>7.0000000000000001E-3</v>
      </c>
      <c r="L317">
        <v>0.219</v>
      </c>
      <c r="M317">
        <v>8.3000000000000004E-2</v>
      </c>
      <c r="N317">
        <v>0.128</v>
      </c>
      <c r="O317">
        <v>9.0999999999999998E-2</v>
      </c>
      <c r="P317">
        <v>0.106</v>
      </c>
      <c r="Q317" t="s">
        <v>382</v>
      </c>
      <c r="R317">
        <v>-40</v>
      </c>
      <c r="S317">
        <v>-0.9</v>
      </c>
      <c r="T317">
        <v>-56.1</v>
      </c>
      <c r="U317">
        <v>36.200000000000003</v>
      </c>
      <c r="V317">
        <v>-1</v>
      </c>
    </row>
    <row r="318" spans="1:22" x14ac:dyDescent="0.45">
      <c r="A318" t="s">
        <v>336</v>
      </c>
      <c r="B318" t="s">
        <v>119</v>
      </c>
      <c r="C318">
        <v>345</v>
      </c>
      <c r="D318">
        <v>333</v>
      </c>
      <c r="E318">
        <v>0</v>
      </c>
      <c r="F318">
        <v>15</v>
      </c>
      <c r="G318">
        <v>7</v>
      </c>
      <c r="H318">
        <v>0</v>
      </c>
      <c r="I318">
        <v>3.5999999999999997E-2</v>
      </c>
      <c r="J318">
        <v>0.47699999999999998</v>
      </c>
      <c r="K318">
        <v>1.7999999999999999E-2</v>
      </c>
      <c r="L318">
        <v>0.192</v>
      </c>
      <c r="M318">
        <v>8.5000000000000006E-2</v>
      </c>
      <c r="N318">
        <v>0.128</v>
      </c>
      <c r="O318">
        <v>0.10199999999999999</v>
      </c>
      <c r="P318">
        <v>0.11</v>
      </c>
      <c r="Q318" t="s">
        <v>382</v>
      </c>
      <c r="R318">
        <v>-41</v>
      </c>
      <c r="S318">
        <v>-0.2</v>
      </c>
      <c r="T318">
        <v>-55.5</v>
      </c>
      <c r="U318">
        <v>35.299999999999997</v>
      </c>
      <c r="V318">
        <v>-1</v>
      </c>
    </row>
    <row r="319" spans="1:22" x14ac:dyDescent="0.45">
      <c r="A319" t="s">
        <v>186</v>
      </c>
      <c r="B319" t="s">
        <v>40</v>
      </c>
      <c r="C319">
        <v>79</v>
      </c>
      <c r="D319">
        <v>322</v>
      </c>
      <c r="E319">
        <v>7</v>
      </c>
      <c r="F319">
        <v>34</v>
      </c>
      <c r="G319">
        <v>28</v>
      </c>
      <c r="H319">
        <v>3</v>
      </c>
      <c r="I319">
        <v>0.10199999999999999</v>
      </c>
      <c r="J319">
        <v>0.27600000000000002</v>
      </c>
      <c r="K319">
        <v>0.121</v>
      </c>
      <c r="L319">
        <v>0.27300000000000002</v>
      </c>
      <c r="M319">
        <v>0.20699999999999999</v>
      </c>
      <c r="N319">
        <v>0.29899999999999999</v>
      </c>
      <c r="O319">
        <v>0.32900000000000001</v>
      </c>
      <c r="P319">
        <v>0.28000000000000003</v>
      </c>
      <c r="Q319" t="s">
        <v>382</v>
      </c>
      <c r="R319">
        <v>72</v>
      </c>
      <c r="S319">
        <v>-2.8</v>
      </c>
      <c r="T319">
        <v>-14</v>
      </c>
      <c r="U319">
        <v>-7.5</v>
      </c>
      <c r="V319">
        <v>-1</v>
      </c>
    </row>
    <row r="320" spans="1:22" x14ac:dyDescent="0.45">
      <c r="A320" t="s">
        <v>545</v>
      </c>
      <c r="B320" t="s">
        <v>30</v>
      </c>
      <c r="C320">
        <v>256</v>
      </c>
      <c r="D320">
        <v>404</v>
      </c>
      <c r="E320">
        <v>0</v>
      </c>
      <c r="F320">
        <v>12</v>
      </c>
      <c r="G320">
        <v>16</v>
      </c>
      <c r="H320">
        <v>0</v>
      </c>
      <c r="I320">
        <v>2.7E-2</v>
      </c>
      <c r="J320">
        <v>0.441</v>
      </c>
      <c r="K320">
        <v>1.4E-2</v>
      </c>
      <c r="L320">
        <v>0.20599999999999999</v>
      </c>
      <c r="M320">
        <v>0.10299999999999999</v>
      </c>
      <c r="N320">
        <v>0.13500000000000001</v>
      </c>
      <c r="O320">
        <v>0.11700000000000001</v>
      </c>
      <c r="P320">
        <v>0.11700000000000001</v>
      </c>
      <c r="Q320" t="s">
        <v>382</v>
      </c>
      <c r="R320">
        <v>-36</v>
      </c>
      <c r="S320">
        <v>-1.7</v>
      </c>
      <c r="T320">
        <v>-69.8</v>
      </c>
      <c r="U320">
        <v>46.3</v>
      </c>
      <c r="V320">
        <v>-1.1000000000000001</v>
      </c>
    </row>
    <row r="321" spans="1:22" x14ac:dyDescent="0.45">
      <c r="A321" t="s">
        <v>1951</v>
      </c>
      <c r="B321" t="s">
        <v>55</v>
      </c>
      <c r="C321">
        <v>193</v>
      </c>
      <c r="D321">
        <v>650</v>
      </c>
      <c r="E321">
        <v>19</v>
      </c>
      <c r="F321">
        <v>61</v>
      </c>
      <c r="G321">
        <v>70</v>
      </c>
      <c r="H321">
        <v>12</v>
      </c>
      <c r="I321">
        <v>4.8000000000000001E-2</v>
      </c>
      <c r="J321">
        <v>0.34899999999999998</v>
      </c>
      <c r="K321">
        <v>0.153</v>
      </c>
      <c r="L321">
        <v>0.31</v>
      </c>
      <c r="M321">
        <v>0.217</v>
      </c>
      <c r="N321">
        <v>0.26100000000000001</v>
      </c>
      <c r="O321">
        <v>0.36899999999999999</v>
      </c>
      <c r="P321">
        <v>0.27400000000000002</v>
      </c>
      <c r="Q321" t="s">
        <v>382</v>
      </c>
      <c r="R321">
        <v>72</v>
      </c>
      <c r="S321">
        <v>0</v>
      </c>
      <c r="T321">
        <v>-22</v>
      </c>
      <c r="U321">
        <v>-11.6</v>
      </c>
      <c r="V321">
        <v>-1.2</v>
      </c>
    </row>
    <row r="322" spans="1:22" x14ac:dyDescent="0.45">
      <c r="A322" t="s">
        <v>1952</v>
      </c>
      <c r="B322" t="s">
        <v>65</v>
      </c>
      <c r="C322">
        <v>189</v>
      </c>
      <c r="D322">
        <v>462</v>
      </c>
      <c r="E322">
        <v>13</v>
      </c>
      <c r="F322">
        <v>42</v>
      </c>
      <c r="G322">
        <v>55</v>
      </c>
      <c r="H322">
        <v>8</v>
      </c>
      <c r="I322">
        <v>0.11700000000000001</v>
      </c>
      <c r="J322">
        <v>0.28999999999999998</v>
      </c>
      <c r="K322">
        <v>0.13200000000000001</v>
      </c>
      <c r="L322">
        <v>0.214</v>
      </c>
      <c r="M322">
        <v>0.17199999999999999</v>
      </c>
      <c r="N322">
        <v>0.26600000000000001</v>
      </c>
      <c r="O322">
        <v>0.30399999999999999</v>
      </c>
      <c r="P322">
        <v>0.254</v>
      </c>
      <c r="Q322" t="s">
        <v>382</v>
      </c>
      <c r="R322">
        <v>58</v>
      </c>
      <c r="S322">
        <v>-0.3</v>
      </c>
      <c r="T322">
        <v>-23.9</v>
      </c>
      <c r="U322">
        <v>-3.8</v>
      </c>
      <c r="V322">
        <v>-1.2</v>
      </c>
    </row>
    <row r="323" spans="1:22" x14ac:dyDescent="0.45">
      <c r="A323" t="s">
        <v>1953</v>
      </c>
      <c r="B323" t="s">
        <v>35</v>
      </c>
      <c r="C323">
        <v>156</v>
      </c>
      <c r="D323">
        <v>557</v>
      </c>
      <c r="E323">
        <v>17</v>
      </c>
      <c r="F323">
        <v>63</v>
      </c>
      <c r="G323">
        <v>62</v>
      </c>
      <c r="H323">
        <v>0</v>
      </c>
      <c r="I323">
        <v>4.8000000000000001E-2</v>
      </c>
      <c r="J323">
        <v>0.32500000000000001</v>
      </c>
      <c r="K323">
        <v>0.17</v>
      </c>
      <c r="L323">
        <v>0.32500000000000001</v>
      </c>
      <c r="M323">
        <v>0.23699999999999999</v>
      </c>
      <c r="N323">
        <v>0.28000000000000003</v>
      </c>
      <c r="O323">
        <v>0.40699999999999997</v>
      </c>
      <c r="P323">
        <v>0.29599999999999999</v>
      </c>
      <c r="Q323" t="s">
        <v>382</v>
      </c>
      <c r="R323">
        <v>71</v>
      </c>
      <c r="S323">
        <v>-2.2999999999999998</v>
      </c>
      <c r="T323">
        <v>-21.8</v>
      </c>
      <c r="U323">
        <v>-10.9</v>
      </c>
      <c r="V323">
        <v>-1.4</v>
      </c>
    </row>
    <row r="324" spans="1:22" x14ac:dyDescent="0.45">
      <c r="A324" t="s">
        <v>1954</v>
      </c>
      <c r="B324" t="s">
        <v>46</v>
      </c>
      <c r="C324">
        <v>264</v>
      </c>
      <c r="D324">
        <v>814</v>
      </c>
      <c r="E324">
        <v>18</v>
      </c>
      <c r="F324">
        <v>86</v>
      </c>
      <c r="G324">
        <v>80</v>
      </c>
      <c r="H324">
        <v>4</v>
      </c>
      <c r="I324">
        <v>7.5999999999999998E-2</v>
      </c>
      <c r="J324">
        <v>0.22900000000000001</v>
      </c>
      <c r="K324">
        <v>0.11600000000000001</v>
      </c>
      <c r="L324">
        <v>0.26100000000000001</v>
      </c>
      <c r="M324">
        <v>0.214</v>
      </c>
      <c r="N324">
        <v>0.28699999999999998</v>
      </c>
      <c r="O324">
        <v>0.33</v>
      </c>
      <c r="P324">
        <v>0.27400000000000002</v>
      </c>
      <c r="Q324" t="s">
        <v>382</v>
      </c>
      <c r="R324">
        <v>73</v>
      </c>
      <c r="S324">
        <v>-2</v>
      </c>
      <c r="T324">
        <v>-28.9</v>
      </c>
      <c r="U324">
        <v>-12.5</v>
      </c>
      <c r="V324">
        <v>-1.4</v>
      </c>
    </row>
    <row r="325" spans="1:22" x14ac:dyDescent="0.45">
      <c r="A325" t="s">
        <v>577</v>
      </c>
      <c r="B325" t="s">
        <v>61</v>
      </c>
      <c r="C325">
        <v>227</v>
      </c>
      <c r="D325">
        <v>312</v>
      </c>
      <c r="E325">
        <v>0</v>
      </c>
      <c r="F325">
        <v>6</v>
      </c>
      <c r="G325">
        <v>10</v>
      </c>
      <c r="H325">
        <v>0</v>
      </c>
      <c r="I325">
        <v>1.2999999999999999E-2</v>
      </c>
      <c r="J325">
        <v>0.46800000000000003</v>
      </c>
      <c r="K325">
        <v>7.0000000000000001E-3</v>
      </c>
      <c r="L325">
        <v>0.19400000000000001</v>
      </c>
      <c r="M325">
        <v>9.0999999999999998E-2</v>
      </c>
      <c r="N325">
        <v>0.11</v>
      </c>
      <c r="O325">
        <v>9.8000000000000004E-2</v>
      </c>
      <c r="P325">
        <v>9.6000000000000002E-2</v>
      </c>
      <c r="Q325" t="s">
        <v>382</v>
      </c>
      <c r="R325">
        <v>-55</v>
      </c>
      <c r="S325">
        <v>0</v>
      </c>
      <c r="T325">
        <v>-59.1</v>
      </c>
      <c r="U325">
        <v>35.299999999999997</v>
      </c>
      <c r="V325">
        <v>-1.4</v>
      </c>
    </row>
    <row r="326" spans="1:22" x14ac:dyDescent="0.45">
      <c r="A326" t="s">
        <v>1955</v>
      </c>
      <c r="B326" t="s">
        <v>49</v>
      </c>
      <c r="C326">
        <v>164</v>
      </c>
      <c r="D326">
        <v>564</v>
      </c>
      <c r="E326">
        <v>16</v>
      </c>
      <c r="F326">
        <v>61</v>
      </c>
      <c r="G326">
        <v>62</v>
      </c>
      <c r="H326">
        <v>3</v>
      </c>
      <c r="I326">
        <v>0.13700000000000001</v>
      </c>
      <c r="J326">
        <v>0.32600000000000001</v>
      </c>
      <c r="K326">
        <v>0.14099999999999999</v>
      </c>
      <c r="L326">
        <v>0.23799999999999999</v>
      </c>
      <c r="M326">
        <v>0.17399999999999999</v>
      </c>
      <c r="N326">
        <v>0.28699999999999998</v>
      </c>
      <c r="O326">
        <v>0.315</v>
      </c>
      <c r="P326">
        <v>0.27600000000000002</v>
      </c>
      <c r="Q326" t="s">
        <v>382</v>
      </c>
      <c r="R326">
        <v>76</v>
      </c>
      <c r="S326">
        <v>0.6</v>
      </c>
      <c r="T326">
        <v>-15.3</v>
      </c>
      <c r="U326">
        <v>-17.899999999999999</v>
      </c>
      <c r="V326">
        <v>-1.6</v>
      </c>
    </row>
    <row r="327" spans="1:22" x14ac:dyDescent="0.45">
      <c r="A327" t="s">
        <v>1956</v>
      </c>
      <c r="B327" t="s">
        <v>35</v>
      </c>
      <c r="C327">
        <v>91</v>
      </c>
      <c r="D327">
        <v>321</v>
      </c>
      <c r="E327">
        <v>10</v>
      </c>
      <c r="F327">
        <v>35</v>
      </c>
      <c r="G327">
        <v>29</v>
      </c>
      <c r="H327">
        <v>2</v>
      </c>
      <c r="I327">
        <v>6.2E-2</v>
      </c>
      <c r="J327">
        <v>0.35499999999999998</v>
      </c>
      <c r="K327">
        <v>0.157</v>
      </c>
      <c r="L327">
        <v>0.24</v>
      </c>
      <c r="M327">
        <v>0.17399999999999999</v>
      </c>
      <c r="N327">
        <v>0.23100000000000001</v>
      </c>
      <c r="O327">
        <v>0.33100000000000002</v>
      </c>
      <c r="P327">
        <v>0.247</v>
      </c>
      <c r="Q327" t="s">
        <v>382</v>
      </c>
      <c r="R327">
        <v>38</v>
      </c>
      <c r="S327">
        <v>-0.8</v>
      </c>
      <c r="T327">
        <v>-25</v>
      </c>
      <c r="U327">
        <v>-4.5999999999999996</v>
      </c>
      <c r="V327">
        <v>-1.9</v>
      </c>
    </row>
    <row r="328" spans="1:22" x14ac:dyDescent="0.45">
      <c r="A328" t="s">
        <v>324</v>
      </c>
      <c r="B328" t="s">
        <v>32</v>
      </c>
      <c r="C328">
        <v>358</v>
      </c>
      <c r="D328">
        <v>370</v>
      </c>
      <c r="E328">
        <v>0</v>
      </c>
      <c r="F328">
        <v>9</v>
      </c>
      <c r="G328">
        <v>7</v>
      </c>
      <c r="H328">
        <v>0</v>
      </c>
      <c r="I328">
        <v>8.0000000000000002E-3</v>
      </c>
      <c r="J328">
        <v>0.45900000000000002</v>
      </c>
      <c r="K328">
        <v>1.6E-2</v>
      </c>
      <c r="L328">
        <v>0.17599999999999999</v>
      </c>
      <c r="M328">
        <v>8.4000000000000005E-2</v>
      </c>
      <c r="N328">
        <v>9.1999999999999998E-2</v>
      </c>
      <c r="O328">
        <v>0.1</v>
      </c>
      <c r="P328">
        <v>8.5999999999999993E-2</v>
      </c>
      <c r="Q328" t="s">
        <v>382</v>
      </c>
      <c r="R328">
        <v>-57</v>
      </c>
      <c r="S328">
        <v>-0.9</v>
      </c>
      <c r="T328">
        <v>-70.3</v>
      </c>
      <c r="U328">
        <v>38.799999999999997</v>
      </c>
      <c r="V328">
        <v>-2.1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1778-DA1D-4A18-A8E7-FC8258D883C8}">
  <dimension ref="A1:R1380"/>
  <sheetViews>
    <sheetView topLeftCell="A1348" workbookViewId="0">
      <selection activeCell="B2" sqref="B2:B1380"/>
    </sheetView>
    <sheetView workbookViewId="1"/>
  </sheetViews>
  <sheetFormatPr defaultRowHeight="14.25" x14ac:dyDescent="0.45"/>
  <sheetData>
    <row r="1" spans="1:18" x14ac:dyDescent="0.45">
      <c r="A1" t="s">
        <v>629</v>
      </c>
      <c r="B1" t="s">
        <v>0</v>
      </c>
      <c r="C1" t="s">
        <v>1</v>
      </c>
      <c r="D1" t="s">
        <v>352</v>
      </c>
      <c r="E1" t="s">
        <v>353</v>
      </c>
      <c r="F1" t="s">
        <v>354</v>
      </c>
      <c r="G1" t="s">
        <v>355</v>
      </c>
      <c r="H1" t="s">
        <v>356</v>
      </c>
      <c r="I1" t="s">
        <v>357</v>
      </c>
      <c r="J1" t="s">
        <v>252</v>
      </c>
      <c r="K1" t="s">
        <v>253</v>
      </c>
      <c r="L1" t="s">
        <v>255</v>
      </c>
      <c r="M1" t="s">
        <v>235</v>
      </c>
      <c r="N1" t="s">
        <v>260</v>
      </c>
      <c r="O1" t="s">
        <v>238</v>
      </c>
      <c r="P1" t="s">
        <v>264</v>
      </c>
      <c r="Q1" t="s">
        <v>265</v>
      </c>
      <c r="R1" t="s">
        <v>360</v>
      </c>
    </row>
    <row r="2" spans="1:18" x14ac:dyDescent="0.45">
      <c r="A2">
        <v>1</v>
      </c>
      <c r="B2" t="s">
        <v>293</v>
      </c>
      <c r="C2" t="s">
        <v>44</v>
      </c>
      <c r="D2">
        <v>13</v>
      </c>
      <c r="E2">
        <v>9</v>
      </c>
      <c r="F2">
        <v>0</v>
      </c>
      <c r="G2">
        <v>31</v>
      </c>
      <c r="H2">
        <v>31</v>
      </c>
      <c r="I2">
        <v>192</v>
      </c>
      <c r="J2">
        <v>7.78</v>
      </c>
      <c r="K2">
        <v>1.92</v>
      </c>
      <c r="L2">
        <v>0.75</v>
      </c>
      <c r="M2">
        <v>0.29599999999999999</v>
      </c>
      <c r="N2" s="1">
        <v>0.72599999999999998</v>
      </c>
      <c r="P2">
        <v>3.33</v>
      </c>
      <c r="Q2">
        <v>3.36</v>
      </c>
      <c r="R2">
        <v>4.0999999999999996</v>
      </c>
    </row>
    <row r="3" spans="1:18" x14ac:dyDescent="0.45">
      <c r="A3">
        <v>2</v>
      </c>
      <c r="B3" t="s">
        <v>301</v>
      </c>
      <c r="C3" t="s">
        <v>53</v>
      </c>
      <c r="D3">
        <v>11</v>
      </c>
      <c r="E3">
        <v>8</v>
      </c>
      <c r="F3">
        <v>0</v>
      </c>
      <c r="G3">
        <v>31</v>
      </c>
      <c r="H3">
        <v>31</v>
      </c>
      <c r="I3">
        <v>182.1</v>
      </c>
      <c r="J3">
        <v>8.2899999999999991</v>
      </c>
      <c r="K3">
        <v>2.37</v>
      </c>
      <c r="L3">
        <v>1.04</v>
      </c>
      <c r="M3">
        <v>0.28499999999999998</v>
      </c>
      <c r="N3" s="1">
        <v>0.74399999999999999</v>
      </c>
      <c r="P3">
        <v>3.51</v>
      </c>
      <c r="Q3">
        <v>3.78</v>
      </c>
      <c r="R3">
        <v>3.2</v>
      </c>
    </row>
    <row r="4" spans="1:18" x14ac:dyDescent="0.45">
      <c r="A4">
        <v>3</v>
      </c>
      <c r="B4" t="s">
        <v>270</v>
      </c>
      <c r="C4" t="s">
        <v>42</v>
      </c>
      <c r="D4">
        <v>13</v>
      </c>
      <c r="E4">
        <v>9</v>
      </c>
      <c r="F4">
        <v>0</v>
      </c>
      <c r="G4">
        <v>31</v>
      </c>
      <c r="H4">
        <v>31</v>
      </c>
      <c r="I4">
        <v>186.1</v>
      </c>
      <c r="J4">
        <v>8.4499999999999993</v>
      </c>
      <c r="K4">
        <v>2.66</v>
      </c>
      <c r="L4">
        <v>1.1100000000000001</v>
      </c>
      <c r="M4">
        <v>0.28100000000000003</v>
      </c>
      <c r="N4" s="1">
        <v>0.745</v>
      </c>
      <c r="P4">
        <v>3.57</v>
      </c>
      <c r="Q4">
        <v>3.98</v>
      </c>
      <c r="R4">
        <v>2.8</v>
      </c>
    </row>
    <row r="5" spans="1:18" x14ac:dyDescent="0.45">
      <c r="A5">
        <v>4</v>
      </c>
      <c r="B5" t="s">
        <v>344</v>
      </c>
      <c r="C5" t="s">
        <v>51</v>
      </c>
      <c r="D5">
        <v>12</v>
      </c>
      <c r="E5">
        <v>8</v>
      </c>
      <c r="F5">
        <v>0</v>
      </c>
      <c r="G5">
        <v>30</v>
      </c>
      <c r="H5">
        <v>30</v>
      </c>
      <c r="I5">
        <v>180.2</v>
      </c>
      <c r="J5">
        <v>9.36</v>
      </c>
      <c r="K5">
        <v>1.79</v>
      </c>
      <c r="L5">
        <v>1</v>
      </c>
      <c r="M5">
        <v>0.29899999999999999</v>
      </c>
      <c r="N5" s="1">
        <v>0.68200000000000005</v>
      </c>
      <c r="P5">
        <v>3.84</v>
      </c>
      <c r="Q5">
        <v>3.31</v>
      </c>
      <c r="R5">
        <v>4.9000000000000004</v>
      </c>
    </row>
    <row r="6" spans="1:18" x14ac:dyDescent="0.45">
      <c r="A6">
        <v>5</v>
      </c>
      <c r="B6" t="s">
        <v>296</v>
      </c>
      <c r="C6" t="s">
        <v>18</v>
      </c>
      <c r="D6">
        <v>10</v>
      </c>
      <c r="E6">
        <v>7</v>
      </c>
      <c r="F6">
        <v>0</v>
      </c>
      <c r="G6">
        <v>30</v>
      </c>
      <c r="H6">
        <v>30</v>
      </c>
      <c r="I6">
        <v>179.1</v>
      </c>
      <c r="J6">
        <v>9.59</v>
      </c>
      <c r="K6">
        <v>2.76</v>
      </c>
      <c r="L6">
        <v>0.8</v>
      </c>
      <c r="M6">
        <v>0.28000000000000003</v>
      </c>
      <c r="N6" s="1">
        <v>0.70399999999999996</v>
      </c>
      <c r="P6">
        <v>3.46</v>
      </c>
      <c r="Q6">
        <v>3.34</v>
      </c>
      <c r="R6">
        <v>4</v>
      </c>
    </row>
    <row r="7" spans="1:18" x14ac:dyDescent="0.45">
      <c r="A7">
        <v>6</v>
      </c>
      <c r="B7" t="s">
        <v>291</v>
      </c>
      <c r="C7" t="s">
        <v>53</v>
      </c>
      <c r="D7">
        <v>12</v>
      </c>
      <c r="E7">
        <v>8</v>
      </c>
      <c r="F7">
        <v>0</v>
      </c>
      <c r="G7">
        <v>30</v>
      </c>
      <c r="H7">
        <v>30</v>
      </c>
      <c r="I7">
        <v>176.1</v>
      </c>
      <c r="J7">
        <v>9.5500000000000007</v>
      </c>
      <c r="K7">
        <v>2.65</v>
      </c>
      <c r="L7">
        <v>0.92</v>
      </c>
      <c r="M7">
        <v>0.28100000000000003</v>
      </c>
      <c r="N7" s="1">
        <v>0.747</v>
      </c>
      <c r="P7">
        <v>3.27</v>
      </c>
      <c r="Q7">
        <v>3.45</v>
      </c>
      <c r="R7">
        <v>3.9</v>
      </c>
    </row>
    <row r="8" spans="1:18" x14ac:dyDescent="0.45">
      <c r="A8">
        <v>7</v>
      </c>
      <c r="B8" t="s">
        <v>630</v>
      </c>
      <c r="C8" t="s">
        <v>63</v>
      </c>
      <c r="D8">
        <v>10</v>
      </c>
      <c r="E8">
        <v>7</v>
      </c>
      <c r="F8">
        <v>0</v>
      </c>
      <c r="G8">
        <v>30</v>
      </c>
      <c r="H8">
        <v>30</v>
      </c>
      <c r="I8">
        <v>173.2</v>
      </c>
      <c r="J8">
        <v>9.7899999999999991</v>
      </c>
      <c r="K8">
        <v>2.33</v>
      </c>
      <c r="L8">
        <v>1.04</v>
      </c>
      <c r="M8">
        <v>0.29199999999999998</v>
      </c>
      <c r="N8" s="1">
        <v>0.71</v>
      </c>
      <c r="P8">
        <v>3.68</v>
      </c>
      <c r="Q8">
        <v>3.51</v>
      </c>
      <c r="R8">
        <v>3.7</v>
      </c>
    </row>
    <row r="9" spans="1:18" x14ac:dyDescent="0.45">
      <c r="A9">
        <v>8</v>
      </c>
      <c r="B9" t="s">
        <v>631</v>
      </c>
      <c r="C9" t="s">
        <v>22</v>
      </c>
      <c r="D9">
        <v>11</v>
      </c>
      <c r="E9">
        <v>8</v>
      </c>
      <c r="F9">
        <v>0</v>
      </c>
      <c r="G9">
        <v>30</v>
      </c>
      <c r="H9">
        <v>30</v>
      </c>
      <c r="I9">
        <v>186.1</v>
      </c>
      <c r="J9">
        <v>9.7100000000000009</v>
      </c>
      <c r="K9">
        <v>2.42</v>
      </c>
      <c r="L9">
        <v>1.26</v>
      </c>
      <c r="M9">
        <v>0.28000000000000003</v>
      </c>
      <c r="N9" s="1">
        <v>0.753</v>
      </c>
      <c r="P9">
        <v>3.53</v>
      </c>
      <c r="Q9">
        <v>3.78</v>
      </c>
      <c r="R9">
        <v>3.5</v>
      </c>
    </row>
    <row r="10" spans="1:18" x14ac:dyDescent="0.45">
      <c r="A10">
        <v>9</v>
      </c>
      <c r="B10" t="s">
        <v>286</v>
      </c>
      <c r="C10" t="s">
        <v>76</v>
      </c>
      <c r="D10">
        <v>10</v>
      </c>
      <c r="E10">
        <v>7</v>
      </c>
      <c r="F10">
        <v>0</v>
      </c>
      <c r="G10">
        <v>30</v>
      </c>
      <c r="H10">
        <v>30</v>
      </c>
      <c r="I10">
        <v>168.1</v>
      </c>
      <c r="J10">
        <v>10.91</v>
      </c>
      <c r="K10">
        <v>3.8</v>
      </c>
      <c r="L10">
        <v>1.02</v>
      </c>
      <c r="M10">
        <v>0.28699999999999998</v>
      </c>
      <c r="N10" s="1">
        <v>0.75</v>
      </c>
      <c r="P10">
        <v>3.58</v>
      </c>
      <c r="Q10">
        <v>3.69</v>
      </c>
      <c r="R10">
        <v>3.4</v>
      </c>
    </row>
    <row r="11" spans="1:18" x14ac:dyDescent="0.45">
      <c r="A11">
        <v>10</v>
      </c>
      <c r="B11" t="s">
        <v>632</v>
      </c>
      <c r="C11" t="s">
        <v>26</v>
      </c>
      <c r="D11">
        <v>11</v>
      </c>
      <c r="E11">
        <v>9</v>
      </c>
      <c r="F11">
        <v>0</v>
      </c>
      <c r="G11">
        <v>30</v>
      </c>
      <c r="H11">
        <v>30</v>
      </c>
      <c r="I11">
        <v>170.1</v>
      </c>
      <c r="J11">
        <v>8.51</v>
      </c>
      <c r="K11">
        <v>2.4300000000000002</v>
      </c>
      <c r="L11">
        <v>1.27</v>
      </c>
      <c r="M11">
        <v>0.29199999999999998</v>
      </c>
      <c r="N11" s="1">
        <v>0.71399999999999997</v>
      </c>
      <c r="P11">
        <v>4.12</v>
      </c>
      <c r="Q11">
        <v>4.18</v>
      </c>
      <c r="R11">
        <v>2.5</v>
      </c>
    </row>
    <row r="12" spans="1:18" x14ac:dyDescent="0.45">
      <c r="A12">
        <v>11</v>
      </c>
      <c r="B12" t="s">
        <v>633</v>
      </c>
      <c r="C12" t="s">
        <v>63</v>
      </c>
      <c r="D12">
        <v>3</v>
      </c>
      <c r="E12">
        <v>3</v>
      </c>
      <c r="F12">
        <v>0</v>
      </c>
      <c r="G12">
        <v>30</v>
      </c>
      <c r="H12">
        <v>30</v>
      </c>
      <c r="I12">
        <v>84</v>
      </c>
      <c r="J12">
        <v>7.39</v>
      </c>
      <c r="K12">
        <v>3.64</v>
      </c>
      <c r="L12">
        <v>1.18</v>
      </c>
      <c r="M12">
        <v>0.28999999999999998</v>
      </c>
      <c r="N12" s="1">
        <v>0.67900000000000005</v>
      </c>
      <c r="P12">
        <v>4.71</v>
      </c>
      <c r="Q12">
        <v>4.71</v>
      </c>
      <c r="R12">
        <v>0.6</v>
      </c>
    </row>
    <row r="13" spans="1:18" x14ac:dyDescent="0.45">
      <c r="A13">
        <v>12</v>
      </c>
      <c r="B13" t="s">
        <v>283</v>
      </c>
      <c r="C13" t="s">
        <v>51</v>
      </c>
      <c r="D13">
        <v>11</v>
      </c>
      <c r="E13">
        <v>7</v>
      </c>
      <c r="F13">
        <v>0</v>
      </c>
      <c r="G13">
        <v>29</v>
      </c>
      <c r="H13">
        <v>29</v>
      </c>
      <c r="I13">
        <v>172</v>
      </c>
      <c r="J13">
        <v>9</v>
      </c>
      <c r="K13">
        <v>2.5099999999999998</v>
      </c>
      <c r="L13">
        <v>0.84</v>
      </c>
      <c r="M13">
        <v>0.29599999999999999</v>
      </c>
      <c r="N13" s="1">
        <v>0.70899999999999996</v>
      </c>
      <c r="P13">
        <v>3.61</v>
      </c>
      <c r="Q13">
        <v>3.42</v>
      </c>
      <c r="R13">
        <v>4.5</v>
      </c>
    </row>
    <row r="14" spans="1:18" x14ac:dyDescent="0.45">
      <c r="A14">
        <v>13</v>
      </c>
      <c r="B14" t="s">
        <v>634</v>
      </c>
      <c r="C14" t="s">
        <v>91</v>
      </c>
      <c r="D14">
        <v>11</v>
      </c>
      <c r="E14">
        <v>9</v>
      </c>
      <c r="F14">
        <v>0</v>
      </c>
      <c r="G14">
        <v>29</v>
      </c>
      <c r="H14">
        <v>29</v>
      </c>
      <c r="I14">
        <v>191.1</v>
      </c>
      <c r="J14">
        <v>8.09</v>
      </c>
      <c r="K14">
        <v>2.12</v>
      </c>
      <c r="L14">
        <v>0.89</v>
      </c>
      <c r="M14">
        <v>0.28799999999999998</v>
      </c>
      <c r="N14" s="1">
        <v>0.71699999999999997</v>
      </c>
      <c r="P14">
        <v>3.53</v>
      </c>
      <c r="Q14">
        <v>3.56</v>
      </c>
      <c r="R14">
        <v>4</v>
      </c>
    </row>
    <row r="15" spans="1:18" x14ac:dyDescent="0.45">
      <c r="A15">
        <v>14</v>
      </c>
      <c r="B15" t="s">
        <v>542</v>
      </c>
      <c r="C15" t="s">
        <v>26</v>
      </c>
      <c r="D15">
        <v>12</v>
      </c>
      <c r="E15">
        <v>7</v>
      </c>
      <c r="F15">
        <v>0</v>
      </c>
      <c r="G15">
        <v>29</v>
      </c>
      <c r="H15">
        <v>29</v>
      </c>
      <c r="I15">
        <v>169</v>
      </c>
      <c r="J15">
        <v>9.8000000000000007</v>
      </c>
      <c r="K15">
        <v>2.13</v>
      </c>
      <c r="L15">
        <v>1.17</v>
      </c>
      <c r="M15">
        <v>0.30199999999999999</v>
      </c>
      <c r="N15" s="1">
        <v>0.76600000000000001</v>
      </c>
      <c r="P15">
        <v>3.46</v>
      </c>
      <c r="Q15">
        <v>3.53</v>
      </c>
      <c r="R15">
        <v>3.8</v>
      </c>
    </row>
    <row r="16" spans="1:18" x14ac:dyDescent="0.45">
      <c r="A16">
        <v>15</v>
      </c>
      <c r="B16" t="s">
        <v>290</v>
      </c>
      <c r="C16" t="s">
        <v>53</v>
      </c>
      <c r="D16">
        <v>12</v>
      </c>
      <c r="E16">
        <v>8</v>
      </c>
      <c r="F16">
        <v>0</v>
      </c>
      <c r="G16">
        <v>29</v>
      </c>
      <c r="H16">
        <v>29</v>
      </c>
      <c r="I16">
        <v>168</v>
      </c>
      <c r="J16">
        <v>8.09</v>
      </c>
      <c r="K16">
        <v>1.45</v>
      </c>
      <c r="L16">
        <v>1.02</v>
      </c>
      <c r="M16">
        <v>0.29299999999999998</v>
      </c>
      <c r="N16" s="1">
        <v>0.73299999999999998</v>
      </c>
      <c r="P16">
        <v>3.48</v>
      </c>
      <c r="Q16">
        <v>3.52</v>
      </c>
      <c r="R16">
        <v>3.5</v>
      </c>
    </row>
    <row r="17" spans="1:18" x14ac:dyDescent="0.45">
      <c r="A17">
        <v>16</v>
      </c>
      <c r="B17" t="s">
        <v>635</v>
      </c>
      <c r="C17" t="s">
        <v>42</v>
      </c>
      <c r="D17">
        <v>11</v>
      </c>
      <c r="E17">
        <v>7</v>
      </c>
      <c r="F17">
        <v>0</v>
      </c>
      <c r="G17">
        <v>29</v>
      </c>
      <c r="H17">
        <v>29</v>
      </c>
      <c r="I17">
        <v>169.1</v>
      </c>
      <c r="J17">
        <v>8.4</v>
      </c>
      <c r="K17">
        <v>2.66</v>
      </c>
      <c r="L17">
        <v>0.96</v>
      </c>
      <c r="M17">
        <v>0.3</v>
      </c>
      <c r="N17" s="1">
        <v>0.76700000000000002</v>
      </c>
      <c r="P17">
        <v>3.4</v>
      </c>
      <c r="Q17">
        <v>3.73</v>
      </c>
      <c r="R17">
        <v>3.2</v>
      </c>
    </row>
    <row r="18" spans="1:18" x14ac:dyDescent="0.45">
      <c r="A18">
        <v>17</v>
      </c>
      <c r="B18" t="s">
        <v>636</v>
      </c>
      <c r="C18" t="s">
        <v>49</v>
      </c>
      <c r="D18">
        <v>14</v>
      </c>
      <c r="E18">
        <v>8</v>
      </c>
      <c r="F18">
        <v>0</v>
      </c>
      <c r="G18">
        <v>29</v>
      </c>
      <c r="H18">
        <v>29</v>
      </c>
      <c r="I18">
        <v>185.2</v>
      </c>
      <c r="J18">
        <v>8.14</v>
      </c>
      <c r="K18">
        <v>3.05</v>
      </c>
      <c r="L18">
        <v>0.78</v>
      </c>
      <c r="M18">
        <v>0.28100000000000003</v>
      </c>
      <c r="N18" s="1">
        <v>0.74</v>
      </c>
      <c r="P18">
        <v>3.34</v>
      </c>
      <c r="Q18">
        <v>3.76</v>
      </c>
      <c r="R18">
        <v>3.2</v>
      </c>
    </row>
    <row r="19" spans="1:18" x14ac:dyDescent="0.45">
      <c r="A19">
        <v>18</v>
      </c>
      <c r="B19" t="s">
        <v>548</v>
      </c>
      <c r="C19" t="s">
        <v>44</v>
      </c>
      <c r="D19">
        <v>12</v>
      </c>
      <c r="E19">
        <v>9</v>
      </c>
      <c r="F19">
        <v>0</v>
      </c>
      <c r="G19">
        <v>29</v>
      </c>
      <c r="H19">
        <v>29</v>
      </c>
      <c r="I19">
        <v>158.1</v>
      </c>
      <c r="J19">
        <v>11.31</v>
      </c>
      <c r="K19">
        <v>4.49</v>
      </c>
      <c r="L19">
        <v>0.97</v>
      </c>
      <c r="M19">
        <v>0.3</v>
      </c>
      <c r="N19" s="1">
        <v>0.76800000000000002</v>
      </c>
      <c r="P19">
        <v>3.52</v>
      </c>
      <c r="Q19">
        <v>3.69</v>
      </c>
      <c r="R19">
        <v>2.8</v>
      </c>
    </row>
    <row r="20" spans="1:18" x14ac:dyDescent="0.45">
      <c r="A20">
        <v>19</v>
      </c>
      <c r="B20" t="s">
        <v>303</v>
      </c>
      <c r="C20" t="s">
        <v>40</v>
      </c>
      <c r="D20">
        <v>9</v>
      </c>
      <c r="E20">
        <v>10</v>
      </c>
      <c r="F20">
        <v>0</v>
      </c>
      <c r="G20">
        <v>29</v>
      </c>
      <c r="H20">
        <v>29</v>
      </c>
      <c r="I20">
        <v>166.1</v>
      </c>
      <c r="J20">
        <v>8.5500000000000007</v>
      </c>
      <c r="K20">
        <v>2.92</v>
      </c>
      <c r="L20">
        <v>1.03</v>
      </c>
      <c r="M20">
        <v>0.30199999999999999</v>
      </c>
      <c r="N20" s="1">
        <v>0.70699999999999996</v>
      </c>
      <c r="P20">
        <v>4.1100000000000003</v>
      </c>
      <c r="Q20">
        <v>4.01</v>
      </c>
      <c r="R20">
        <v>2.7</v>
      </c>
    </row>
    <row r="21" spans="1:18" x14ac:dyDescent="0.45">
      <c r="A21">
        <v>20</v>
      </c>
      <c r="B21" t="s">
        <v>328</v>
      </c>
      <c r="C21" t="s">
        <v>58</v>
      </c>
      <c r="D21">
        <v>8</v>
      </c>
      <c r="E21">
        <v>9</v>
      </c>
      <c r="F21">
        <v>0</v>
      </c>
      <c r="G21">
        <v>29</v>
      </c>
      <c r="H21">
        <v>29</v>
      </c>
      <c r="I21">
        <v>143</v>
      </c>
      <c r="J21">
        <v>9.82</v>
      </c>
      <c r="K21">
        <v>3.4</v>
      </c>
      <c r="L21">
        <v>1.38</v>
      </c>
      <c r="M21">
        <v>0.29499999999999998</v>
      </c>
      <c r="N21" s="1">
        <v>0.70899999999999996</v>
      </c>
      <c r="P21">
        <v>4.41</v>
      </c>
      <c r="Q21">
        <v>4.29</v>
      </c>
      <c r="R21">
        <v>2.6</v>
      </c>
    </row>
    <row r="22" spans="1:18" x14ac:dyDescent="0.45">
      <c r="A22">
        <v>21</v>
      </c>
      <c r="B22" t="s">
        <v>637</v>
      </c>
      <c r="C22" t="s">
        <v>61</v>
      </c>
      <c r="D22">
        <v>10</v>
      </c>
      <c r="E22">
        <v>10</v>
      </c>
      <c r="F22">
        <v>0</v>
      </c>
      <c r="G22">
        <v>29</v>
      </c>
      <c r="H22">
        <v>29</v>
      </c>
      <c r="I22">
        <v>161.19999999999999</v>
      </c>
      <c r="J22">
        <v>9.6300000000000008</v>
      </c>
      <c r="K22">
        <v>3.28</v>
      </c>
      <c r="L22">
        <v>1.34</v>
      </c>
      <c r="M22">
        <v>0.30599999999999999</v>
      </c>
      <c r="N22" s="1">
        <v>0.70199999999999996</v>
      </c>
      <c r="P22">
        <v>4.51</v>
      </c>
      <c r="Q22">
        <v>4.2300000000000004</v>
      </c>
      <c r="R22">
        <v>2.5</v>
      </c>
    </row>
    <row r="23" spans="1:18" x14ac:dyDescent="0.45">
      <c r="A23">
        <v>22</v>
      </c>
      <c r="B23" t="s">
        <v>638</v>
      </c>
      <c r="C23" t="s">
        <v>18</v>
      </c>
      <c r="D23">
        <v>10</v>
      </c>
      <c r="E23">
        <v>8</v>
      </c>
      <c r="F23">
        <v>0</v>
      </c>
      <c r="G23">
        <v>29</v>
      </c>
      <c r="H23">
        <v>29</v>
      </c>
      <c r="I23">
        <v>155.1</v>
      </c>
      <c r="J23">
        <v>8.58</v>
      </c>
      <c r="K23">
        <v>3.13</v>
      </c>
      <c r="L23">
        <v>0.99</v>
      </c>
      <c r="M23">
        <v>0.28299999999999997</v>
      </c>
      <c r="N23" s="1">
        <v>0.73</v>
      </c>
      <c r="P23">
        <v>3.71</v>
      </c>
      <c r="Q23">
        <v>3.93</v>
      </c>
      <c r="R23">
        <v>2.2999999999999998</v>
      </c>
    </row>
    <row r="24" spans="1:18" x14ac:dyDescent="0.45">
      <c r="A24">
        <v>23</v>
      </c>
      <c r="B24" t="s">
        <v>639</v>
      </c>
      <c r="C24" t="s">
        <v>72</v>
      </c>
      <c r="D24">
        <v>9</v>
      </c>
      <c r="E24">
        <v>8</v>
      </c>
      <c r="F24">
        <v>0</v>
      </c>
      <c r="G24">
        <v>31</v>
      </c>
      <c r="H24">
        <v>29</v>
      </c>
      <c r="I24">
        <v>137.19999999999999</v>
      </c>
      <c r="J24">
        <v>9.15</v>
      </c>
      <c r="K24">
        <v>3.14</v>
      </c>
      <c r="L24">
        <v>1.31</v>
      </c>
      <c r="M24">
        <v>0.28499999999999998</v>
      </c>
      <c r="N24" s="1">
        <v>0.71699999999999997</v>
      </c>
      <c r="P24">
        <v>4.18</v>
      </c>
      <c r="Q24">
        <v>4.24</v>
      </c>
      <c r="R24">
        <v>1.8</v>
      </c>
    </row>
    <row r="25" spans="1:18" x14ac:dyDescent="0.45">
      <c r="A25">
        <v>24</v>
      </c>
      <c r="B25" t="s">
        <v>640</v>
      </c>
      <c r="C25" t="s">
        <v>32</v>
      </c>
      <c r="D25">
        <v>9</v>
      </c>
      <c r="E25">
        <v>6</v>
      </c>
      <c r="F25">
        <v>0</v>
      </c>
      <c r="G25">
        <v>29</v>
      </c>
      <c r="H25">
        <v>29</v>
      </c>
      <c r="I25">
        <v>157.19999999999999</v>
      </c>
      <c r="J25">
        <v>7.42</v>
      </c>
      <c r="K25">
        <v>3.37</v>
      </c>
      <c r="L25">
        <v>1.08</v>
      </c>
      <c r="M25">
        <v>0.29199999999999998</v>
      </c>
      <c r="N25" s="1">
        <v>0.71399999999999997</v>
      </c>
      <c r="P25">
        <v>4.22</v>
      </c>
      <c r="Q25">
        <v>4.45</v>
      </c>
      <c r="R25">
        <v>1.7</v>
      </c>
    </row>
    <row r="26" spans="1:18" x14ac:dyDescent="0.45">
      <c r="A26">
        <v>25</v>
      </c>
      <c r="B26" t="s">
        <v>641</v>
      </c>
      <c r="C26" t="s">
        <v>32</v>
      </c>
      <c r="D26">
        <v>15</v>
      </c>
      <c r="E26">
        <v>6</v>
      </c>
      <c r="F26">
        <v>0</v>
      </c>
      <c r="G26">
        <v>30</v>
      </c>
      <c r="H26">
        <v>28</v>
      </c>
      <c r="I26">
        <v>161.19999999999999</v>
      </c>
      <c r="J26">
        <v>13.02</v>
      </c>
      <c r="K26">
        <v>2.73</v>
      </c>
      <c r="L26">
        <v>1.06</v>
      </c>
      <c r="M26">
        <v>0.29799999999999999</v>
      </c>
      <c r="N26" s="1">
        <v>0.74099999999999999</v>
      </c>
      <c r="P26">
        <v>3.28</v>
      </c>
      <c r="Q26">
        <v>2.96</v>
      </c>
      <c r="R26">
        <v>4.5999999999999996</v>
      </c>
    </row>
    <row r="27" spans="1:18" x14ac:dyDescent="0.45">
      <c r="A27">
        <v>26</v>
      </c>
      <c r="B27" t="s">
        <v>642</v>
      </c>
      <c r="C27" t="s">
        <v>65</v>
      </c>
      <c r="D27">
        <v>11</v>
      </c>
      <c r="E27">
        <v>8</v>
      </c>
      <c r="F27">
        <v>0</v>
      </c>
      <c r="G27">
        <v>28</v>
      </c>
      <c r="H27">
        <v>28</v>
      </c>
      <c r="I27">
        <v>161</v>
      </c>
      <c r="J27">
        <v>10.62</v>
      </c>
      <c r="K27">
        <v>4.25</v>
      </c>
      <c r="L27">
        <v>1.01</v>
      </c>
      <c r="M27">
        <v>0.28899999999999998</v>
      </c>
      <c r="N27" s="1">
        <v>0.755</v>
      </c>
      <c r="P27">
        <v>3.63</v>
      </c>
      <c r="Q27">
        <v>3.86</v>
      </c>
      <c r="R27">
        <v>3</v>
      </c>
    </row>
    <row r="28" spans="1:18" x14ac:dyDescent="0.45">
      <c r="A28">
        <v>27</v>
      </c>
      <c r="B28" t="s">
        <v>278</v>
      </c>
      <c r="C28" t="s">
        <v>24</v>
      </c>
      <c r="D28">
        <v>10</v>
      </c>
      <c r="E28">
        <v>9</v>
      </c>
      <c r="F28">
        <v>0</v>
      </c>
      <c r="G28">
        <v>29</v>
      </c>
      <c r="H28">
        <v>28</v>
      </c>
      <c r="I28">
        <v>151.19999999999999</v>
      </c>
      <c r="J28">
        <v>10.26</v>
      </c>
      <c r="K28">
        <v>3.32</v>
      </c>
      <c r="L28">
        <v>1.19</v>
      </c>
      <c r="M28">
        <v>0.27900000000000003</v>
      </c>
      <c r="N28" s="1">
        <v>0.72</v>
      </c>
      <c r="P28">
        <v>3.86</v>
      </c>
      <c r="Q28">
        <v>3.95</v>
      </c>
      <c r="R28">
        <v>2.8</v>
      </c>
    </row>
    <row r="29" spans="1:18" x14ac:dyDescent="0.45">
      <c r="A29">
        <v>28</v>
      </c>
      <c r="B29" t="s">
        <v>331</v>
      </c>
      <c r="C29" t="s">
        <v>26</v>
      </c>
      <c r="D29">
        <v>12</v>
      </c>
      <c r="E29">
        <v>9</v>
      </c>
      <c r="F29">
        <v>0</v>
      </c>
      <c r="G29">
        <v>28</v>
      </c>
      <c r="H29">
        <v>28</v>
      </c>
      <c r="I29">
        <v>171.1</v>
      </c>
      <c r="J29">
        <v>7.83</v>
      </c>
      <c r="K29">
        <v>2.36</v>
      </c>
      <c r="L29">
        <v>1.1000000000000001</v>
      </c>
      <c r="M29">
        <v>0.28499999999999998</v>
      </c>
      <c r="N29" s="1">
        <v>0.71799999999999997</v>
      </c>
      <c r="P29">
        <v>3.84</v>
      </c>
      <c r="Q29">
        <v>4.1100000000000003</v>
      </c>
      <c r="R29">
        <v>2.8</v>
      </c>
    </row>
    <row r="30" spans="1:18" x14ac:dyDescent="0.45">
      <c r="A30">
        <v>29</v>
      </c>
      <c r="B30" t="s">
        <v>543</v>
      </c>
      <c r="C30" t="s">
        <v>119</v>
      </c>
      <c r="D30">
        <v>8</v>
      </c>
      <c r="E30">
        <v>6</v>
      </c>
      <c r="F30">
        <v>0</v>
      </c>
      <c r="G30">
        <v>28</v>
      </c>
      <c r="H30">
        <v>28</v>
      </c>
      <c r="I30">
        <v>154</v>
      </c>
      <c r="J30">
        <v>7.83</v>
      </c>
      <c r="K30">
        <v>2.86</v>
      </c>
      <c r="L30">
        <v>0.99</v>
      </c>
      <c r="M30">
        <v>0.28199999999999997</v>
      </c>
      <c r="N30" s="1">
        <v>0.74299999999999999</v>
      </c>
      <c r="P30">
        <v>3.56</v>
      </c>
      <c r="Q30">
        <v>4.04</v>
      </c>
      <c r="R30">
        <v>2.4</v>
      </c>
    </row>
    <row r="31" spans="1:18" x14ac:dyDescent="0.45">
      <c r="A31">
        <v>30</v>
      </c>
      <c r="B31" t="s">
        <v>304</v>
      </c>
      <c r="C31" t="s">
        <v>18</v>
      </c>
      <c r="D31">
        <v>7</v>
      </c>
      <c r="E31">
        <v>6</v>
      </c>
      <c r="F31">
        <v>0</v>
      </c>
      <c r="G31">
        <v>28</v>
      </c>
      <c r="H31">
        <v>28</v>
      </c>
      <c r="I31">
        <v>141.19999999999999</v>
      </c>
      <c r="J31">
        <v>9.7200000000000006</v>
      </c>
      <c r="K31">
        <v>2.79</v>
      </c>
      <c r="L31">
        <v>1.21</v>
      </c>
      <c r="M31">
        <v>0.28799999999999998</v>
      </c>
      <c r="N31" s="1">
        <v>0.70399999999999996</v>
      </c>
      <c r="P31">
        <v>4.0599999999999996</v>
      </c>
      <c r="Q31">
        <v>3.9</v>
      </c>
      <c r="R31">
        <v>2.2000000000000002</v>
      </c>
    </row>
    <row r="32" spans="1:18" x14ac:dyDescent="0.45">
      <c r="A32">
        <v>31</v>
      </c>
      <c r="B32" t="s">
        <v>643</v>
      </c>
      <c r="C32" t="s">
        <v>63</v>
      </c>
      <c r="D32">
        <v>8</v>
      </c>
      <c r="E32">
        <v>6</v>
      </c>
      <c r="F32">
        <v>0</v>
      </c>
      <c r="G32">
        <v>28</v>
      </c>
      <c r="H32">
        <v>28</v>
      </c>
      <c r="I32">
        <v>144.19999999999999</v>
      </c>
      <c r="J32">
        <v>8.77</v>
      </c>
      <c r="K32">
        <v>2.1800000000000002</v>
      </c>
      <c r="L32">
        <v>1.37</v>
      </c>
      <c r="M32">
        <v>0.29399999999999998</v>
      </c>
      <c r="N32" s="1">
        <v>0.73099999999999998</v>
      </c>
      <c r="P32">
        <v>3.98</v>
      </c>
      <c r="Q32">
        <v>4.09</v>
      </c>
      <c r="R32">
        <v>2.2000000000000002</v>
      </c>
    </row>
    <row r="33" spans="1:18" x14ac:dyDescent="0.45">
      <c r="A33">
        <v>32</v>
      </c>
      <c r="B33" t="s">
        <v>605</v>
      </c>
      <c r="C33" t="s">
        <v>18</v>
      </c>
      <c r="D33">
        <v>9</v>
      </c>
      <c r="E33">
        <v>7</v>
      </c>
      <c r="F33">
        <v>0</v>
      </c>
      <c r="G33">
        <v>29</v>
      </c>
      <c r="H33">
        <v>28</v>
      </c>
      <c r="I33">
        <v>154</v>
      </c>
      <c r="J33">
        <v>7.71</v>
      </c>
      <c r="K33">
        <v>2.81</v>
      </c>
      <c r="L33">
        <v>0.99</v>
      </c>
      <c r="M33">
        <v>0.28999999999999998</v>
      </c>
      <c r="N33" s="1">
        <v>0.72399999999999998</v>
      </c>
      <c r="P33">
        <v>3.86</v>
      </c>
      <c r="Q33">
        <v>4.03</v>
      </c>
      <c r="R33">
        <v>2.2000000000000002</v>
      </c>
    </row>
    <row r="34" spans="1:18" x14ac:dyDescent="0.45">
      <c r="A34">
        <v>33</v>
      </c>
      <c r="B34" t="s">
        <v>315</v>
      </c>
      <c r="C34" t="s">
        <v>119</v>
      </c>
      <c r="D34">
        <v>9</v>
      </c>
      <c r="E34">
        <v>10</v>
      </c>
      <c r="F34">
        <v>0</v>
      </c>
      <c r="G34">
        <v>28</v>
      </c>
      <c r="H34">
        <v>28</v>
      </c>
      <c r="I34">
        <v>165</v>
      </c>
      <c r="J34">
        <v>6.27</v>
      </c>
      <c r="K34">
        <v>2.02</v>
      </c>
      <c r="L34">
        <v>1.36</v>
      </c>
      <c r="M34">
        <v>0.29199999999999998</v>
      </c>
      <c r="N34" s="1">
        <v>0.71199999999999997</v>
      </c>
      <c r="P34">
        <v>4.3600000000000003</v>
      </c>
      <c r="Q34">
        <v>4.6100000000000003</v>
      </c>
      <c r="R34">
        <v>1.7</v>
      </c>
    </row>
    <row r="35" spans="1:18" x14ac:dyDescent="0.45">
      <c r="A35">
        <v>34</v>
      </c>
      <c r="B35" t="s">
        <v>644</v>
      </c>
      <c r="C35" t="s">
        <v>51</v>
      </c>
      <c r="D35">
        <v>5</v>
      </c>
      <c r="E35">
        <v>5</v>
      </c>
      <c r="F35">
        <v>0</v>
      </c>
      <c r="G35">
        <v>28</v>
      </c>
      <c r="H35">
        <v>28</v>
      </c>
      <c r="I35">
        <v>113</v>
      </c>
      <c r="J35">
        <v>8.68</v>
      </c>
      <c r="K35">
        <v>3.19</v>
      </c>
      <c r="L35">
        <v>1.27</v>
      </c>
      <c r="M35">
        <v>0.29499999999999998</v>
      </c>
      <c r="N35" s="1">
        <v>0.69299999999999995</v>
      </c>
      <c r="P35">
        <v>4.46</v>
      </c>
      <c r="Q35">
        <v>4.3600000000000003</v>
      </c>
      <c r="R35">
        <v>1.6</v>
      </c>
    </row>
    <row r="36" spans="1:18" x14ac:dyDescent="0.45">
      <c r="A36">
        <v>35</v>
      </c>
      <c r="B36" t="s">
        <v>338</v>
      </c>
      <c r="C36" t="s">
        <v>44</v>
      </c>
      <c r="D36">
        <v>3</v>
      </c>
      <c r="E36">
        <v>3</v>
      </c>
      <c r="F36">
        <v>0</v>
      </c>
      <c r="G36">
        <v>28</v>
      </c>
      <c r="H36">
        <v>28</v>
      </c>
      <c r="I36">
        <v>106.1</v>
      </c>
      <c r="J36">
        <v>10.75</v>
      </c>
      <c r="K36">
        <v>4.49</v>
      </c>
      <c r="L36">
        <v>1.1000000000000001</v>
      </c>
      <c r="M36">
        <v>0.29399999999999998</v>
      </c>
      <c r="N36" s="1">
        <v>0.71299999999999997</v>
      </c>
      <c r="P36">
        <v>4.2300000000000004</v>
      </c>
      <c r="Q36">
        <v>4.21</v>
      </c>
      <c r="R36">
        <v>1.4</v>
      </c>
    </row>
    <row r="37" spans="1:18" x14ac:dyDescent="0.45">
      <c r="A37">
        <v>36</v>
      </c>
      <c r="B37" t="s">
        <v>645</v>
      </c>
      <c r="C37" t="s">
        <v>42</v>
      </c>
      <c r="D37">
        <v>7</v>
      </c>
      <c r="E37">
        <v>9</v>
      </c>
      <c r="F37">
        <v>0</v>
      </c>
      <c r="G37">
        <v>28</v>
      </c>
      <c r="H37">
        <v>28</v>
      </c>
      <c r="I37">
        <v>135.1</v>
      </c>
      <c r="J37">
        <v>6.32</v>
      </c>
      <c r="K37">
        <v>4.12</v>
      </c>
      <c r="L37">
        <v>0.86</v>
      </c>
      <c r="M37">
        <v>0.29599999999999999</v>
      </c>
      <c r="N37" s="1">
        <v>0.69599999999999995</v>
      </c>
      <c r="P37">
        <v>4.5199999999999996</v>
      </c>
      <c r="Q37">
        <v>4.63</v>
      </c>
      <c r="R37">
        <v>1.2</v>
      </c>
    </row>
    <row r="38" spans="1:18" x14ac:dyDescent="0.45">
      <c r="A38">
        <v>37</v>
      </c>
      <c r="B38" t="s">
        <v>646</v>
      </c>
      <c r="C38" t="s">
        <v>91</v>
      </c>
      <c r="D38">
        <v>8</v>
      </c>
      <c r="E38">
        <v>9</v>
      </c>
      <c r="F38">
        <v>0</v>
      </c>
      <c r="G38">
        <v>28</v>
      </c>
      <c r="H38">
        <v>27</v>
      </c>
      <c r="I38">
        <v>153</v>
      </c>
      <c r="J38">
        <v>10.18</v>
      </c>
      <c r="K38">
        <v>3.12</v>
      </c>
      <c r="L38">
        <v>1.18</v>
      </c>
      <c r="M38">
        <v>0.29699999999999999</v>
      </c>
      <c r="N38" s="1">
        <v>0.73299999999999998</v>
      </c>
      <c r="P38">
        <v>3.88</v>
      </c>
      <c r="Q38">
        <v>3.85</v>
      </c>
      <c r="R38">
        <v>2.7</v>
      </c>
    </row>
    <row r="39" spans="1:18" x14ac:dyDescent="0.45">
      <c r="A39">
        <v>38</v>
      </c>
      <c r="B39" t="s">
        <v>647</v>
      </c>
      <c r="C39" t="s">
        <v>30</v>
      </c>
      <c r="D39">
        <v>10</v>
      </c>
      <c r="E39">
        <v>8</v>
      </c>
      <c r="F39">
        <v>0</v>
      </c>
      <c r="G39">
        <v>29</v>
      </c>
      <c r="H39">
        <v>27</v>
      </c>
      <c r="I39">
        <v>153.1</v>
      </c>
      <c r="J39">
        <v>8.16</v>
      </c>
      <c r="K39">
        <v>2.64</v>
      </c>
      <c r="L39">
        <v>1</v>
      </c>
      <c r="M39">
        <v>0.29699999999999999</v>
      </c>
      <c r="N39" s="1">
        <v>0.74299999999999999</v>
      </c>
      <c r="P39">
        <v>3.64</v>
      </c>
      <c r="Q39">
        <v>3.9</v>
      </c>
      <c r="R39">
        <v>2.6</v>
      </c>
    </row>
    <row r="40" spans="1:18" x14ac:dyDescent="0.45">
      <c r="A40">
        <v>39</v>
      </c>
      <c r="B40" t="s">
        <v>320</v>
      </c>
      <c r="C40" t="s">
        <v>42</v>
      </c>
      <c r="D40">
        <v>9</v>
      </c>
      <c r="E40">
        <v>9</v>
      </c>
      <c r="F40">
        <v>0</v>
      </c>
      <c r="G40">
        <v>27</v>
      </c>
      <c r="H40">
        <v>27</v>
      </c>
      <c r="I40">
        <v>147.1</v>
      </c>
      <c r="J40">
        <v>8.74</v>
      </c>
      <c r="K40">
        <v>2.2000000000000002</v>
      </c>
      <c r="L40">
        <v>1.1599999999999999</v>
      </c>
      <c r="M40">
        <v>0.29699999999999999</v>
      </c>
      <c r="N40" s="1">
        <v>0.71299999999999997</v>
      </c>
      <c r="P40">
        <v>3.97</v>
      </c>
      <c r="Q40">
        <v>3.87</v>
      </c>
      <c r="R40">
        <v>2.6</v>
      </c>
    </row>
    <row r="41" spans="1:18" x14ac:dyDescent="0.45">
      <c r="A41">
        <v>40</v>
      </c>
      <c r="B41" t="s">
        <v>648</v>
      </c>
      <c r="C41" t="s">
        <v>91</v>
      </c>
      <c r="D41">
        <v>7</v>
      </c>
      <c r="E41">
        <v>7</v>
      </c>
      <c r="F41">
        <v>0</v>
      </c>
      <c r="G41">
        <v>27</v>
      </c>
      <c r="H41">
        <v>27</v>
      </c>
      <c r="I41">
        <v>124</v>
      </c>
      <c r="J41">
        <v>9.94</v>
      </c>
      <c r="K41">
        <v>2.98</v>
      </c>
      <c r="L41">
        <v>1.0900000000000001</v>
      </c>
      <c r="M41">
        <v>0.29099999999999998</v>
      </c>
      <c r="N41" s="1">
        <v>0.73799999999999999</v>
      </c>
      <c r="P41">
        <v>3.63</v>
      </c>
      <c r="Q41">
        <v>3.71</v>
      </c>
      <c r="R41">
        <v>2.6</v>
      </c>
    </row>
    <row r="42" spans="1:18" x14ac:dyDescent="0.45">
      <c r="A42">
        <v>41</v>
      </c>
      <c r="B42" t="s">
        <v>282</v>
      </c>
      <c r="C42" t="s">
        <v>63</v>
      </c>
      <c r="D42">
        <v>10</v>
      </c>
      <c r="E42">
        <v>10</v>
      </c>
      <c r="F42">
        <v>0</v>
      </c>
      <c r="G42">
        <v>27</v>
      </c>
      <c r="H42">
        <v>27</v>
      </c>
      <c r="I42">
        <v>150.1</v>
      </c>
      <c r="J42">
        <v>9.34</v>
      </c>
      <c r="K42">
        <v>2.4</v>
      </c>
      <c r="L42">
        <v>1.2</v>
      </c>
      <c r="M42">
        <v>0.28799999999999998</v>
      </c>
      <c r="N42" s="1">
        <v>0.69699999999999995</v>
      </c>
      <c r="P42">
        <v>4.01</v>
      </c>
      <c r="Q42">
        <v>3.89</v>
      </c>
      <c r="R42">
        <v>2.6</v>
      </c>
    </row>
    <row r="43" spans="1:18" x14ac:dyDescent="0.45">
      <c r="A43">
        <v>42</v>
      </c>
      <c r="B43" t="s">
        <v>339</v>
      </c>
      <c r="C43" t="s">
        <v>97</v>
      </c>
      <c r="D43">
        <v>8</v>
      </c>
      <c r="E43">
        <v>8</v>
      </c>
      <c r="F43">
        <v>0</v>
      </c>
      <c r="G43">
        <v>27</v>
      </c>
      <c r="H43">
        <v>27</v>
      </c>
      <c r="I43">
        <v>148.19999999999999</v>
      </c>
      <c r="J43">
        <v>8.4700000000000006</v>
      </c>
      <c r="K43">
        <v>2.91</v>
      </c>
      <c r="L43">
        <v>1.0900000000000001</v>
      </c>
      <c r="M43">
        <v>0.28799999999999998</v>
      </c>
      <c r="N43" s="1">
        <v>0.73</v>
      </c>
      <c r="P43">
        <v>3.81</v>
      </c>
      <c r="Q43">
        <v>4.01</v>
      </c>
      <c r="R43">
        <v>2.2999999999999998</v>
      </c>
    </row>
    <row r="44" spans="1:18" x14ac:dyDescent="0.45">
      <c r="A44">
        <v>43</v>
      </c>
      <c r="B44" t="s">
        <v>306</v>
      </c>
      <c r="C44" t="s">
        <v>58</v>
      </c>
      <c r="D44">
        <v>9</v>
      </c>
      <c r="E44">
        <v>9</v>
      </c>
      <c r="F44">
        <v>0</v>
      </c>
      <c r="G44">
        <v>27</v>
      </c>
      <c r="H44">
        <v>27</v>
      </c>
      <c r="I44">
        <v>133.19999999999999</v>
      </c>
      <c r="J44">
        <v>11.38</v>
      </c>
      <c r="K44">
        <v>3.23</v>
      </c>
      <c r="L44">
        <v>1.48</v>
      </c>
      <c r="M44">
        <v>0.28000000000000003</v>
      </c>
      <c r="N44" s="1">
        <v>0.69499999999999995</v>
      </c>
      <c r="P44">
        <v>4.3099999999999996</v>
      </c>
      <c r="Q44">
        <v>4.1900000000000004</v>
      </c>
      <c r="R44">
        <v>2.2999999999999998</v>
      </c>
    </row>
    <row r="45" spans="1:18" x14ac:dyDescent="0.45">
      <c r="A45">
        <v>44</v>
      </c>
      <c r="B45" t="s">
        <v>333</v>
      </c>
      <c r="C45" t="s">
        <v>61</v>
      </c>
      <c r="D45">
        <v>11</v>
      </c>
      <c r="E45">
        <v>11</v>
      </c>
      <c r="F45">
        <v>0</v>
      </c>
      <c r="G45">
        <v>28</v>
      </c>
      <c r="H45">
        <v>27</v>
      </c>
      <c r="I45">
        <v>147.1</v>
      </c>
      <c r="J45">
        <v>8.19</v>
      </c>
      <c r="K45">
        <v>3.3</v>
      </c>
      <c r="L45">
        <v>0.98</v>
      </c>
      <c r="M45">
        <v>0.314</v>
      </c>
      <c r="N45" s="1">
        <v>0.71099999999999997</v>
      </c>
      <c r="P45">
        <v>4.28</v>
      </c>
      <c r="Q45">
        <v>4.03</v>
      </c>
      <c r="R45">
        <v>2.2999999999999998</v>
      </c>
    </row>
    <row r="46" spans="1:18" x14ac:dyDescent="0.45">
      <c r="A46">
        <v>45</v>
      </c>
      <c r="B46" t="s">
        <v>309</v>
      </c>
      <c r="C46" t="s">
        <v>53</v>
      </c>
      <c r="D46">
        <v>8</v>
      </c>
      <c r="E46">
        <v>7</v>
      </c>
      <c r="F46">
        <v>0</v>
      </c>
      <c r="G46">
        <v>27</v>
      </c>
      <c r="H46">
        <v>27</v>
      </c>
      <c r="I46">
        <v>139.1</v>
      </c>
      <c r="J46">
        <v>7.82</v>
      </c>
      <c r="K46">
        <v>2.2000000000000002</v>
      </c>
      <c r="L46">
        <v>1.1000000000000001</v>
      </c>
      <c r="M46">
        <v>0.28399999999999997</v>
      </c>
      <c r="N46" s="1">
        <v>0.70599999999999996</v>
      </c>
      <c r="P46">
        <v>3.88</v>
      </c>
      <c r="Q46">
        <v>3.99</v>
      </c>
      <c r="R46">
        <v>2.1</v>
      </c>
    </row>
    <row r="47" spans="1:18" x14ac:dyDescent="0.45">
      <c r="A47">
        <v>46</v>
      </c>
      <c r="B47" t="s">
        <v>324</v>
      </c>
      <c r="C47" t="s">
        <v>32</v>
      </c>
      <c r="D47">
        <v>12</v>
      </c>
      <c r="E47">
        <v>8</v>
      </c>
      <c r="F47">
        <v>0</v>
      </c>
      <c r="G47">
        <v>27</v>
      </c>
      <c r="H47">
        <v>27</v>
      </c>
      <c r="I47">
        <v>149.19999999999999</v>
      </c>
      <c r="J47">
        <v>9.98</v>
      </c>
      <c r="K47">
        <v>3.85</v>
      </c>
      <c r="L47">
        <v>1.1399999999999999</v>
      </c>
      <c r="M47">
        <v>0.29899999999999999</v>
      </c>
      <c r="N47" s="1">
        <v>0.72299999999999998</v>
      </c>
      <c r="P47">
        <v>4.09</v>
      </c>
      <c r="Q47">
        <v>4.2300000000000004</v>
      </c>
      <c r="R47">
        <v>2</v>
      </c>
    </row>
    <row r="48" spans="1:18" x14ac:dyDescent="0.45">
      <c r="A48">
        <v>47</v>
      </c>
      <c r="B48" t="s">
        <v>649</v>
      </c>
      <c r="C48" t="s">
        <v>40</v>
      </c>
      <c r="D48">
        <v>8</v>
      </c>
      <c r="E48">
        <v>11</v>
      </c>
      <c r="F48">
        <v>0</v>
      </c>
      <c r="G48">
        <v>31</v>
      </c>
      <c r="H48">
        <v>27</v>
      </c>
      <c r="I48">
        <v>149</v>
      </c>
      <c r="J48">
        <v>8.76</v>
      </c>
      <c r="K48">
        <v>3.74</v>
      </c>
      <c r="L48">
        <v>1.0900000000000001</v>
      </c>
      <c r="M48">
        <v>0.28899999999999998</v>
      </c>
      <c r="N48" s="1">
        <v>0.70599999999999996</v>
      </c>
      <c r="P48">
        <v>4.2300000000000004</v>
      </c>
      <c r="Q48">
        <v>4.3499999999999996</v>
      </c>
      <c r="R48">
        <v>2</v>
      </c>
    </row>
    <row r="49" spans="1:18" x14ac:dyDescent="0.45">
      <c r="A49">
        <v>48</v>
      </c>
      <c r="B49" t="s">
        <v>650</v>
      </c>
      <c r="C49" t="s">
        <v>51</v>
      </c>
      <c r="D49">
        <v>8</v>
      </c>
      <c r="E49">
        <v>10</v>
      </c>
      <c r="F49">
        <v>0</v>
      </c>
      <c r="G49">
        <v>27</v>
      </c>
      <c r="H49">
        <v>27</v>
      </c>
      <c r="I49">
        <v>148.1</v>
      </c>
      <c r="J49">
        <v>7.04</v>
      </c>
      <c r="K49">
        <v>3.28</v>
      </c>
      <c r="L49">
        <v>1.21</v>
      </c>
      <c r="M49">
        <v>0.29199999999999998</v>
      </c>
      <c r="N49" s="1">
        <v>0.68600000000000005</v>
      </c>
      <c r="P49">
        <v>4.67</v>
      </c>
      <c r="Q49">
        <v>4.66</v>
      </c>
      <c r="R49">
        <v>1.8</v>
      </c>
    </row>
    <row r="50" spans="1:18" x14ac:dyDescent="0.45">
      <c r="A50">
        <v>49</v>
      </c>
      <c r="B50" t="s">
        <v>350</v>
      </c>
      <c r="C50" t="s">
        <v>119</v>
      </c>
      <c r="D50">
        <v>8</v>
      </c>
      <c r="E50">
        <v>10</v>
      </c>
      <c r="F50">
        <v>0</v>
      </c>
      <c r="G50">
        <v>27</v>
      </c>
      <c r="H50">
        <v>27</v>
      </c>
      <c r="I50">
        <v>149.19999999999999</v>
      </c>
      <c r="J50">
        <v>7.15</v>
      </c>
      <c r="K50">
        <v>3.43</v>
      </c>
      <c r="L50">
        <v>1.08</v>
      </c>
      <c r="M50">
        <v>0.3</v>
      </c>
      <c r="N50" s="1">
        <v>0.70099999999999996</v>
      </c>
      <c r="P50">
        <v>4.51</v>
      </c>
      <c r="Q50">
        <v>4.51</v>
      </c>
      <c r="R50">
        <v>1.6</v>
      </c>
    </row>
    <row r="51" spans="1:18" x14ac:dyDescent="0.45">
      <c r="A51">
        <v>50</v>
      </c>
      <c r="B51" t="s">
        <v>651</v>
      </c>
      <c r="C51" t="s">
        <v>97</v>
      </c>
      <c r="D51">
        <v>6</v>
      </c>
      <c r="E51">
        <v>7</v>
      </c>
      <c r="F51">
        <v>0</v>
      </c>
      <c r="G51">
        <v>27</v>
      </c>
      <c r="H51">
        <v>27</v>
      </c>
      <c r="I51">
        <v>131</v>
      </c>
      <c r="J51">
        <v>8.86</v>
      </c>
      <c r="K51">
        <v>3.64</v>
      </c>
      <c r="L51">
        <v>1.17</v>
      </c>
      <c r="M51">
        <v>0.28399999999999997</v>
      </c>
      <c r="N51" s="1">
        <v>0.71599999999999997</v>
      </c>
      <c r="P51">
        <v>4.12</v>
      </c>
      <c r="Q51">
        <v>4.3499999999999996</v>
      </c>
      <c r="R51">
        <v>1.4</v>
      </c>
    </row>
    <row r="52" spans="1:18" x14ac:dyDescent="0.45">
      <c r="A52">
        <v>51</v>
      </c>
      <c r="B52" t="s">
        <v>652</v>
      </c>
      <c r="C52" t="s">
        <v>58</v>
      </c>
      <c r="D52">
        <v>5</v>
      </c>
      <c r="E52">
        <v>9</v>
      </c>
      <c r="F52">
        <v>0</v>
      </c>
      <c r="G52">
        <v>27</v>
      </c>
      <c r="H52">
        <v>27</v>
      </c>
      <c r="I52">
        <v>128.1</v>
      </c>
      <c r="J52">
        <v>8.14</v>
      </c>
      <c r="K52">
        <v>4</v>
      </c>
      <c r="L52">
        <v>1.4</v>
      </c>
      <c r="M52">
        <v>0.29699999999999999</v>
      </c>
      <c r="N52" s="1">
        <v>0.68600000000000005</v>
      </c>
      <c r="P52">
        <v>5.05</v>
      </c>
      <c r="Q52">
        <v>4.97</v>
      </c>
      <c r="R52">
        <v>1.3</v>
      </c>
    </row>
    <row r="53" spans="1:18" x14ac:dyDescent="0.45">
      <c r="A53">
        <v>52</v>
      </c>
      <c r="B53" t="s">
        <v>653</v>
      </c>
      <c r="C53" t="s">
        <v>58</v>
      </c>
      <c r="D53">
        <v>4</v>
      </c>
      <c r="E53">
        <v>7</v>
      </c>
      <c r="F53">
        <v>0</v>
      </c>
      <c r="G53">
        <v>28</v>
      </c>
      <c r="H53">
        <v>27</v>
      </c>
      <c r="I53">
        <v>114.2</v>
      </c>
      <c r="J53">
        <v>10.039999999999999</v>
      </c>
      <c r="K53">
        <v>4.79</v>
      </c>
      <c r="L53">
        <v>1.41</v>
      </c>
      <c r="M53">
        <v>0.29599999999999999</v>
      </c>
      <c r="N53" s="1">
        <v>0.69099999999999995</v>
      </c>
      <c r="P53">
        <v>5.0199999999999996</v>
      </c>
      <c r="Q53">
        <v>4.87</v>
      </c>
      <c r="R53">
        <v>1.3</v>
      </c>
    </row>
    <row r="54" spans="1:18" x14ac:dyDescent="0.45">
      <c r="A54">
        <v>53</v>
      </c>
      <c r="B54" t="s">
        <v>654</v>
      </c>
      <c r="C54" t="s">
        <v>119</v>
      </c>
      <c r="D54">
        <v>7</v>
      </c>
      <c r="E54">
        <v>7</v>
      </c>
      <c r="F54">
        <v>0</v>
      </c>
      <c r="G54">
        <v>27</v>
      </c>
      <c r="H54">
        <v>27</v>
      </c>
      <c r="I54">
        <v>137.1</v>
      </c>
      <c r="J54">
        <v>5.57</v>
      </c>
      <c r="K54">
        <v>2.88</v>
      </c>
      <c r="L54">
        <v>1.1100000000000001</v>
      </c>
      <c r="M54">
        <v>0.28699999999999998</v>
      </c>
      <c r="N54" s="1">
        <v>0.70599999999999996</v>
      </c>
      <c r="P54">
        <v>4.3899999999999997</v>
      </c>
      <c r="Q54">
        <v>4.6100000000000003</v>
      </c>
      <c r="R54">
        <v>1.3</v>
      </c>
    </row>
    <row r="55" spans="1:18" x14ac:dyDescent="0.45">
      <c r="A55">
        <v>54</v>
      </c>
      <c r="B55" t="s">
        <v>655</v>
      </c>
      <c r="C55" t="s">
        <v>44</v>
      </c>
      <c r="D55">
        <v>6</v>
      </c>
      <c r="E55">
        <v>6</v>
      </c>
      <c r="F55">
        <v>0</v>
      </c>
      <c r="G55">
        <v>27</v>
      </c>
      <c r="H55">
        <v>27</v>
      </c>
      <c r="I55">
        <v>109.2</v>
      </c>
      <c r="J55">
        <v>8.61</v>
      </c>
      <c r="K55">
        <v>3.53</v>
      </c>
      <c r="L55">
        <v>1.1499999999999999</v>
      </c>
      <c r="M55">
        <v>0.29599999999999999</v>
      </c>
      <c r="N55" s="1">
        <v>0.70899999999999996</v>
      </c>
      <c r="P55">
        <v>4.3499999999999996</v>
      </c>
      <c r="Q55">
        <v>4.3899999999999997</v>
      </c>
      <c r="R55">
        <v>1.2</v>
      </c>
    </row>
    <row r="56" spans="1:18" x14ac:dyDescent="0.45">
      <c r="A56">
        <v>55</v>
      </c>
      <c r="B56" t="s">
        <v>656</v>
      </c>
      <c r="C56" t="s">
        <v>72</v>
      </c>
      <c r="D56">
        <v>5</v>
      </c>
      <c r="E56">
        <v>5</v>
      </c>
      <c r="F56">
        <v>0</v>
      </c>
      <c r="G56">
        <v>27</v>
      </c>
      <c r="H56">
        <v>27</v>
      </c>
      <c r="I56">
        <v>115</v>
      </c>
      <c r="J56">
        <v>8.2200000000000006</v>
      </c>
      <c r="K56">
        <v>3.83</v>
      </c>
      <c r="L56">
        <v>1.1000000000000001</v>
      </c>
      <c r="M56">
        <v>0.28799999999999998</v>
      </c>
      <c r="N56" s="1">
        <v>0.71299999999999997</v>
      </c>
      <c r="P56">
        <v>4.3</v>
      </c>
      <c r="Q56">
        <v>4.3899999999999997</v>
      </c>
      <c r="R56">
        <v>1.1000000000000001</v>
      </c>
    </row>
    <row r="57" spans="1:18" x14ac:dyDescent="0.45">
      <c r="A57">
        <v>56</v>
      </c>
      <c r="B57" t="s">
        <v>657</v>
      </c>
      <c r="C57" t="s">
        <v>28</v>
      </c>
      <c r="D57">
        <v>14</v>
      </c>
      <c r="E57">
        <v>7</v>
      </c>
      <c r="F57">
        <v>0</v>
      </c>
      <c r="G57">
        <v>26</v>
      </c>
      <c r="H57">
        <v>26</v>
      </c>
      <c r="I57">
        <v>171.1</v>
      </c>
      <c r="J57">
        <v>8.83</v>
      </c>
      <c r="K57">
        <v>1.89</v>
      </c>
      <c r="L57">
        <v>1.1000000000000001</v>
      </c>
      <c r="M57">
        <v>0.254</v>
      </c>
      <c r="N57" s="1">
        <v>0.66600000000000004</v>
      </c>
      <c r="P57">
        <v>3.63</v>
      </c>
      <c r="Q57">
        <v>3.61</v>
      </c>
      <c r="R57">
        <v>3.9</v>
      </c>
    </row>
    <row r="58" spans="1:18" x14ac:dyDescent="0.45">
      <c r="A58">
        <v>57</v>
      </c>
      <c r="B58" t="s">
        <v>322</v>
      </c>
      <c r="C58" t="s">
        <v>72</v>
      </c>
      <c r="D58">
        <v>12</v>
      </c>
      <c r="E58">
        <v>7</v>
      </c>
      <c r="F58">
        <v>0</v>
      </c>
      <c r="G58">
        <v>27</v>
      </c>
      <c r="H58">
        <v>26</v>
      </c>
      <c r="I58">
        <v>146.19999999999999</v>
      </c>
      <c r="J58">
        <v>8.77</v>
      </c>
      <c r="K58">
        <v>1.47</v>
      </c>
      <c r="L58">
        <v>0.98</v>
      </c>
      <c r="M58">
        <v>0.29299999999999998</v>
      </c>
      <c r="N58" s="1">
        <v>0.73399999999999999</v>
      </c>
      <c r="P58">
        <v>3.37</v>
      </c>
      <c r="Q58">
        <v>3.3</v>
      </c>
      <c r="R58">
        <v>3.4</v>
      </c>
    </row>
    <row r="59" spans="1:18" x14ac:dyDescent="0.45">
      <c r="A59">
        <v>58</v>
      </c>
      <c r="B59" t="s">
        <v>658</v>
      </c>
      <c r="C59" t="s">
        <v>28</v>
      </c>
      <c r="D59">
        <v>13</v>
      </c>
      <c r="E59">
        <v>8</v>
      </c>
      <c r="F59">
        <v>0</v>
      </c>
      <c r="G59">
        <v>27</v>
      </c>
      <c r="H59">
        <v>26</v>
      </c>
      <c r="I59">
        <v>146</v>
      </c>
      <c r="J59">
        <v>8.57</v>
      </c>
      <c r="K59">
        <v>1.91</v>
      </c>
      <c r="L59">
        <v>1.17</v>
      </c>
      <c r="M59">
        <v>0.28000000000000003</v>
      </c>
      <c r="N59" s="1">
        <v>0.71199999999999997</v>
      </c>
      <c r="P59">
        <v>3.7</v>
      </c>
      <c r="Q59">
        <v>3.8</v>
      </c>
      <c r="R59">
        <v>3</v>
      </c>
    </row>
    <row r="60" spans="1:18" x14ac:dyDescent="0.45">
      <c r="A60">
        <v>59</v>
      </c>
      <c r="B60" t="s">
        <v>659</v>
      </c>
      <c r="C60" t="s">
        <v>28</v>
      </c>
      <c r="D60">
        <v>11</v>
      </c>
      <c r="E60">
        <v>6</v>
      </c>
      <c r="F60">
        <v>0</v>
      </c>
      <c r="G60">
        <v>26</v>
      </c>
      <c r="H60">
        <v>26</v>
      </c>
      <c r="I60">
        <v>137.1</v>
      </c>
      <c r="J60">
        <v>8.39</v>
      </c>
      <c r="K60">
        <v>2.62</v>
      </c>
      <c r="L60">
        <v>0.92</v>
      </c>
      <c r="M60">
        <v>0.27900000000000003</v>
      </c>
      <c r="N60" s="1">
        <v>0.69599999999999995</v>
      </c>
      <c r="P60">
        <v>3.74</v>
      </c>
      <c r="Q60">
        <v>3.74</v>
      </c>
      <c r="R60">
        <v>2.8</v>
      </c>
    </row>
    <row r="61" spans="1:18" x14ac:dyDescent="0.45">
      <c r="A61">
        <v>60</v>
      </c>
      <c r="B61" t="s">
        <v>660</v>
      </c>
      <c r="C61" t="s">
        <v>44</v>
      </c>
      <c r="D61">
        <v>7</v>
      </c>
      <c r="E61">
        <v>6</v>
      </c>
      <c r="F61">
        <v>0</v>
      </c>
      <c r="G61">
        <v>26</v>
      </c>
      <c r="H61">
        <v>26</v>
      </c>
      <c r="I61">
        <v>136</v>
      </c>
      <c r="J61">
        <v>8.01</v>
      </c>
      <c r="K61">
        <v>2.98</v>
      </c>
      <c r="L61">
        <v>0.73</v>
      </c>
      <c r="M61">
        <v>0.32</v>
      </c>
      <c r="N61" s="1">
        <v>0.72599999999999998</v>
      </c>
      <c r="P61">
        <v>3.84</v>
      </c>
      <c r="Q61">
        <v>3.61</v>
      </c>
      <c r="R61">
        <v>2.5</v>
      </c>
    </row>
    <row r="62" spans="1:18" x14ac:dyDescent="0.45">
      <c r="A62">
        <v>61</v>
      </c>
      <c r="B62" t="s">
        <v>574</v>
      </c>
      <c r="C62" t="s">
        <v>55</v>
      </c>
      <c r="D62">
        <v>9</v>
      </c>
      <c r="E62">
        <v>9</v>
      </c>
      <c r="F62">
        <v>0</v>
      </c>
      <c r="G62">
        <v>27</v>
      </c>
      <c r="H62">
        <v>26</v>
      </c>
      <c r="I62">
        <v>141.19999999999999</v>
      </c>
      <c r="J62">
        <v>9.02</v>
      </c>
      <c r="K62">
        <v>3.62</v>
      </c>
      <c r="L62">
        <v>1.08</v>
      </c>
      <c r="M62">
        <v>0.30099999999999999</v>
      </c>
      <c r="N62" s="1">
        <v>0.73699999999999999</v>
      </c>
      <c r="P62">
        <v>4</v>
      </c>
      <c r="Q62">
        <v>4.12</v>
      </c>
      <c r="R62">
        <v>2.2000000000000002</v>
      </c>
    </row>
    <row r="63" spans="1:18" x14ac:dyDescent="0.45">
      <c r="A63">
        <v>62</v>
      </c>
      <c r="B63" t="s">
        <v>269</v>
      </c>
      <c r="C63" t="s">
        <v>55</v>
      </c>
      <c r="D63">
        <v>6</v>
      </c>
      <c r="E63">
        <v>7</v>
      </c>
      <c r="F63">
        <v>0</v>
      </c>
      <c r="G63">
        <v>26</v>
      </c>
      <c r="H63">
        <v>26</v>
      </c>
      <c r="I63">
        <v>136.19999999999999</v>
      </c>
      <c r="J63">
        <v>9.41</v>
      </c>
      <c r="K63">
        <v>3.23</v>
      </c>
      <c r="L63">
        <v>1.25</v>
      </c>
      <c r="M63">
        <v>0.29199999999999998</v>
      </c>
      <c r="N63" s="1">
        <v>0.70599999999999996</v>
      </c>
      <c r="P63">
        <v>4.28</v>
      </c>
      <c r="Q63">
        <v>4.24</v>
      </c>
      <c r="R63">
        <v>2</v>
      </c>
    </row>
    <row r="64" spans="1:18" x14ac:dyDescent="0.45">
      <c r="A64">
        <v>63</v>
      </c>
      <c r="B64" t="s">
        <v>661</v>
      </c>
      <c r="C64" t="s">
        <v>91</v>
      </c>
      <c r="D64">
        <v>7</v>
      </c>
      <c r="E64">
        <v>7</v>
      </c>
      <c r="F64">
        <v>0</v>
      </c>
      <c r="G64">
        <v>27</v>
      </c>
      <c r="H64">
        <v>26</v>
      </c>
      <c r="I64">
        <v>136.19999999999999</v>
      </c>
      <c r="J64">
        <v>8.23</v>
      </c>
      <c r="K64">
        <v>2.57</v>
      </c>
      <c r="L64">
        <v>1.1200000000000001</v>
      </c>
      <c r="M64">
        <v>0.30499999999999999</v>
      </c>
      <c r="N64" s="1">
        <v>0.72499999999999998</v>
      </c>
      <c r="P64">
        <v>4.0199999999999996</v>
      </c>
      <c r="Q64">
        <v>4.0999999999999996</v>
      </c>
      <c r="R64">
        <v>1.9</v>
      </c>
    </row>
    <row r="65" spans="1:18" x14ac:dyDescent="0.45">
      <c r="A65">
        <v>64</v>
      </c>
      <c r="B65" t="s">
        <v>312</v>
      </c>
      <c r="C65" t="s">
        <v>42</v>
      </c>
      <c r="D65">
        <v>9</v>
      </c>
      <c r="E65">
        <v>9</v>
      </c>
      <c r="F65">
        <v>0</v>
      </c>
      <c r="G65">
        <v>26</v>
      </c>
      <c r="H65">
        <v>26</v>
      </c>
      <c r="I65">
        <v>154</v>
      </c>
      <c r="J65">
        <v>7.71</v>
      </c>
      <c r="K65">
        <v>2.75</v>
      </c>
      <c r="L65">
        <v>1.23</v>
      </c>
      <c r="M65">
        <v>0.28799999999999998</v>
      </c>
      <c r="N65" s="1">
        <v>0.73099999999999998</v>
      </c>
      <c r="P65">
        <v>3.97</v>
      </c>
      <c r="Q65">
        <v>4.29</v>
      </c>
      <c r="R65">
        <v>1.9</v>
      </c>
    </row>
    <row r="66" spans="1:18" x14ac:dyDescent="0.45">
      <c r="A66">
        <v>65</v>
      </c>
      <c r="B66" t="s">
        <v>335</v>
      </c>
      <c r="C66" t="s">
        <v>97</v>
      </c>
      <c r="D66">
        <v>7</v>
      </c>
      <c r="E66">
        <v>7</v>
      </c>
      <c r="F66">
        <v>0</v>
      </c>
      <c r="G66">
        <v>26</v>
      </c>
      <c r="H66">
        <v>26</v>
      </c>
      <c r="I66">
        <v>130.19999999999999</v>
      </c>
      <c r="J66">
        <v>8.4</v>
      </c>
      <c r="K66">
        <v>3.17</v>
      </c>
      <c r="L66">
        <v>1.17</v>
      </c>
      <c r="M66">
        <v>0.29099999999999998</v>
      </c>
      <c r="N66" s="1">
        <v>0.72499999999999998</v>
      </c>
      <c r="P66">
        <v>4.0599999999999996</v>
      </c>
      <c r="Q66">
        <v>4.2300000000000004</v>
      </c>
      <c r="R66">
        <v>1.7</v>
      </c>
    </row>
    <row r="67" spans="1:18" x14ac:dyDescent="0.45">
      <c r="A67">
        <v>66</v>
      </c>
      <c r="B67" t="s">
        <v>662</v>
      </c>
      <c r="C67" t="s">
        <v>42</v>
      </c>
      <c r="D67">
        <v>7</v>
      </c>
      <c r="E67">
        <v>8</v>
      </c>
      <c r="F67">
        <v>0</v>
      </c>
      <c r="G67">
        <v>28</v>
      </c>
      <c r="H67">
        <v>26</v>
      </c>
      <c r="I67">
        <v>143.19999999999999</v>
      </c>
      <c r="J67">
        <v>7.14</v>
      </c>
      <c r="K67">
        <v>2.94</v>
      </c>
      <c r="L67">
        <v>1.19</v>
      </c>
      <c r="M67">
        <v>0.29099999999999998</v>
      </c>
      <c r="N67" s="1">
        <v>0.70599999999999996</v>
      </c>
      <c r="P67">
        <v>4.32</v>
      </c>
      <c r="Q67">
        <v>4.47</v>
      </c>
      <c r="R67">
        <v>1.6</v>
      </c>
    </row>
    <row r="68" spans="1:18" x14ac:dyDescent="0.45">
      <c r="A68">
        <v>67</v>
      </c>
      <c r="B68" t="s">
        <v>341</v>
      </c>
      <c r="C68" t="s">
        <v>37</v>
      </c>
      <c r="D68">
        <v>7</v>
      </c>
      <c r="E68">
        <v>9</v>
      </c>
      <c r="F68">
        <v>0</v>
      </c>
      <c r="G68">
        <v>28</v>
      </c>
      <c r="H68">
        <v>26</v>
      </c>
      <c r="I68">
        <v>143.1</v>
      </c>
      <c r="J68">
        <v>8.35</v>
      </c>
      <c r="K68">
        <v>2.83</v>
      </c>
      <c r="L68">
        <v>1.26</v>
      </c>
      <c r="M68">
        <v>0.29299999999999998</v>
      </c>
      <c r="N68" s="1">
        <v>0.72699999999999998</v>
      </c>
      <c r="P68">
        <v>4.08</v>
      </c>
      <c r="Q68">
        <v>4.34</v>
      </c>
      <c r="R68">
        <v>1.6</v>
      </c>
    </row>
    <row r="69" spans="1:18" x14ac:dyDescent="0.45">
      <c r="A69">
        <v>68</v>
      </c>
      <c r="B69" t="s">
        <v>275</v>
      </c>
      <c r="C69" t="s">
        <v>26</v>
      </c>
      <c r="D69">
        <v>7</v>
      </c>
      <c r="E69">
        <v>7</v>
      </c>
      <c r="F69">
        <v>0</v>
      </c>
      <c r="G69">
        <v>27</v>
      </c>
      <c r="H69">
        <v>26</v>
      </c>
      <c r="I69">
        <v>135.19999999999999</v>
      </c>
      <c r="J69">
        <v>9.09</v>
      </c>
      <c r="K69">
        <v>3.52</v>
      </c>
      <c r="L69">
        <v>1.46</v>
      </c>
      <c r="M69">
        <v>0.30099999999999999</v>
      </c>
      <c r="N69" s="1">
        <v>0.74399999999999999</v>
      </c>
      <c r="P69">
        <v>4.38</v>
      </c>
      <c r="Q69">
        <v>4.63</v>
      </c>
      <c r="R69">
        <v>1.4</v>
      </c>
    </row>
    <row r="70" spans="1:18" x14ac:dyDescent="0.45">
      <c r="A70">
        <v>69</v>
      </c>
      <c r="B70" t="s">
        <v>663</v>
      </c>
      <c r="C70" t="s">
        <v>81</v>
      </c>
      <c r="D70">
        <v>8</v>
      </c>
      <c r="E70">
        <v>9</v>
      </c>
      <c r="F70">
        <v>0</v>
      </c>
      <c r="G70">
        <v>26</v>
      </c>
      <c r="H70">
        <v>26</v>
      </c>
      <c r="I70">
        <v>142.1</v>
      </c>
      <c r="J70">
        <v>8.73</v>
      </c>
      <c r="K70">
        <v>3.98</v>
      </c>
      <c r="L70">
        <v>1.45</v>
      </c>
      <c r="M70">
        <v>0.28100000000000003</v>
      </c>
      <c r="N70" s="1">
        <v>0.72099999999999997</v>
      </c>
      <c r="P70">
        <v>4.49</v>
      </c>
      <c r="Q70">
        <v>4.8899999999999997</v>
      </c>
      <c r="R70">
        <v>1.4</v>
      </c>
    </row>
    <row r="71" spans="1:18" x14ac:dyDescent="0.45">
      <c r="A71">
        <v>70</v>
      </c>
      <c r="B71" t="s">
        <v>664</v>
      </c>
      <c r="C71" t="s">
        <v>42</v>
      </c>
      <c r="D71">
        <v>7</v>
      </c>
      <c r="E71">
        <v>6</v>
      </c>
      <c r="F71">
        <v>0</v>
      </c>
      <c r="G71">
        <v>26</v>
      </c>
      <c r="H71">
        <v>26</v>
      </c>
      <c r="I71">
        <v>123.2</v>
      </c>
      <c r="J71">
        <v>8</v>
      </c>
      <c r="K71">
        <v>3.86</v>
      </c>
      <c r="L71">
        <v>1.0900000000000001</v>
      </c>
      <c r="M71">
        <v>0.29499999999999998</v>
      </c>
      <c r="N71" s="1">
        <v>0.73199999999999998</v>
      </c>
      <c r="P71">
        <v>4.1500000000000004</v>
      </c>
      <c r="Q71">
        <v>4.4400000000000004</v>
      </c>
      <c r="R71">
        <v>1.3</v>
      </c>
    </row>
    <row r="72" spans="1:18" x14ac:dyDescent="0.45">
      <c r="A72">
        <v>71</v>
      </c>
      <c r="B72" t="s">
        <v>665</v>
      </c>
      <c r="C72" t="s">
        <v>35</v>
      </c>
      <c r="D72">
        <v>5</v>
      </c>
      <c r="E72">
        <v>7</v>
      </c>
      <c r="F72">
        <v>0</v>
      </c>
      <c r="G72">
        <v>27</v>
      </c>
      <c r="H72">
        <v>26</v>
      </c>
      <c r="I72">
        <v>120.1</v>
      </c>
      <c r="J72">
        <v>5.31</v>
      </c>
      <c r="K72">
        <v>2.69</v>
      </c>
      <c r="L72">
        <v>1.27</v>
      </c>
      <c r="M72">
        <v>0.307</v>
      </c>
      <c r="N72" s="1">
        <v>0.67700000000000005</v>
      </c>
      <c r="P72">
        <v>5.09</v>
      </c>
      <c r="Q72">
        <v>4.8600000000000003</v>
      </c>
      <c r="R72">
        <v>1.3</v>
      </c>
    </row>
    <row r="73" spans="1:18" x14ac:dyDescent="0.45">
      <c r="A73">
        <v>72</v>
      </c>
      <c r="B73" t="s">
        <v>559</v>
      </c>
      <c r="C73" t="s">
        <v>35</v>
      </c>
      <c r="D73">
        <v>7</v>
      </c>
      <c r="E73">
        <v>10</v>
      </c>
      <c r="F73">
        <v>0</v>
      </c>
      <c r="G73">
        <v>26</v>
      </c>
      <c r="H73">
        <v>26</v>
      </c>
      <c r="I73">
        <v>137.1</v>
      </c>
      <c r="J73">
        <v>5.7</v>
      </c>
      <c r="K73">
        <v>2.69</v>
      </c>
      <c r="L73">
        <v>1.44</v>
      </c>
      <c r="M73">
        <v>0.30599999999999999</v>
      </c>
      <c r="N73" s="1">
        <v>0.67800000000000005</v>
      </c>
      <c r="P73">
        <v>5.24</v>
      </c>
      <c r="Q73">
        <v>5.0999999999999996</v>
      </c>
      <c r="R73">
        <v>1.2</v>
      </c>
    </row>
    <row r="74" spans="1:18" x14ac:dyDescent="0.45">
      <c r="A74">
        <v>73</v>
      </c>
      <c r="B74" t="s">
        <v>298</v>
      </c>
      <c r="C74" t="s">
        <v>81</v>
      </c>
      <c r="D74">
        <v>5</v>
      </c>
      <c r="E74">
        <v>6</v>
      </c>
      <c r="F74">
        <v>0</v>
      </c>
      <c r="G74">
        <v>26</v>
      </c>
      <c r="H74">
        <v>26</v>
      </c>
      <c r="I74">
        <v>127.1</v>
      </c>
      <c r="J74">
        <v>7.56</v>
      </c>
      <c r="K74">
        <v>3.68</v>
      </c>
      <c r="L74">
        <v>1.34</v>
      </c>
      <c r="M74">
        <v>0.28899999999999998</v>
      </c>
      <c r="N74" s="1">
        <v>0.67800000000000005</v>
      </c>
      <c r="P74">
        <v>4.88</v>
      </c>
      <c r="Q74">
        <v>4.9800000000000004</v>
      </c>
      <c r="R74">
        <v>1</v>
      </c>
    </row>
    <row r="75" spans="1:18" x14ac:dyDescent="0.45">
      <c r="A75">
        <v>74</v>
      </c>
      <c r="B75" t="s">
        <v>666</v>
      </c>
      <c r="C75" t="s">
        <v>119</v>
      </c>
      <c r="D75">
        <v>5</v>
      </c>
      <c r="E75">
        <v>6</v>
      </c>
      <c r="F75">
        <v>0</v>
      </c>
      <c r="G75">
        <v>26</v>
      </c>
      <c r="H75">
        <v>26</v>
      </c>
      <c r="I75">
        <v>104.2</v>
      </c>
      <c r="J75">
        <v>6.28</v>
      </c>
      <c r="K75">
        <v>3.18</v>
      </c>
      <c r="L75">
        <v>1.1200000000000001</v>
      </c>
      <c r="M75">
        <v>0.28599999999999998</v>
      </c>
      <c r="N75" s="1">
        <v>0.70499999999999996</v>
      </c>
      <c r="P75">
        <v>4.38</v>
      </c>
      <c r="Q75">
        <v>4.62</v>
      </c>
      <c r="R75">
        <v>1</v>
      </c>
    </row>
    <row r="76" spans="1:18" x14ac:dyDescent="0.45">
      <c r="A76">
        <v>75</v>
      </c>
      <c r="B76" t="s">
        <v>667</v>
      </c>
      <c r="C76" t="s">
        <v>58</v>
      </c>
      <c r="D76">
        <v>2</v>
      </c>
      <c r="E76">
        <v>3</v>
      </c>
      <c r="F76">
        <v>0</v>
      </c>
      <c r="G76">
        <v>27</v>
      </c>
      <c r="H76">
        <v>26</v>
      </c>
      <c r="I76">
        <v>95.2</v>
      </c>
      <c r="J76">
        <v>6.68</v>
      </c>
      <c r="K76">
        <v>3.01</v>
      </c>
      <c r="L76">
        <v>1.41</v>
      </c>
      <c r="M76">
        <v>0.29499999999999998</v>
      </c>
      <c r="N76" s="1">
        <v>0.66700000000000004</v>
      </c>
      <c r="P76">
        <v>5.17</v>
      </c>
      <c r="Q76">
        <v>5.03</v>
      </c>
      <c r="R76">
        <v>0.9</v>
      </c>
    </row>
    <row r="77" spans="1:18" x14ac:dyDescent="0.45">
      <c r="A77">
        <v>76</v>
      </c>
      <c r="B77" t="s">
        <v>668</v>
      </c>
      <c r="C77" t="s">
        <v>76</v>
      </c>
      <c r="D77">
        <v>6</v>
      </c>
      <c r="E77">
        <v>7</v>
      </c>
      <c r="F77">
        <v>0</v>
      </c>
      <c r="G77">
        <v>27</v>
      </c>
      <c r="H77">
        <v>26</v>
      </c>
      <c r="I77">
        <v>127.1</v>
      </c>
      <c r="J77">
        <v>7.78</v>
      </c>
      <c r="K77">
        <v>5.0199999999999996</v>
      </c>
      <c r="L77">
        <v>1.1299999999999999</v>
      </c>
      <c r="M77">
        <v>0.28299999999999997</v>
      </c>
      <c r="N77" s="1">
        <v>0.68200000000000005</v>
      </c>
      <c r="P77">
        <v>4.95</v>
      </c>
      <c r="Q77">
        <v>5</v>
      </c>
      <c r="R77">
        <v>0.7</v>
      </c>
    </row>
    <row r="78" spans="1:18" x14ac:dyDescent="0.45">
      <c r="A78">
        <v>77</v>
      </c>
      <c r="B78" t="s">
        <v>573</v>
      </c>
      <c r="C78" t="s">
        <v>20</v>
      </c>
      <c r="D78">
        <v>6</v>
      </c>
      <c r="E78">
        <v>13</v>
      </c>
      <c r="F78">
        <v>0</v>
      </c>
      <c r="G78">
        <v>26</v>
      </c>
      <c r="H78">
        <v>26</v>
      </c>
      <c r="I78">
        <v>144.1</v>
      </c>
      <c r="J78">
        <v>6.49</v>
      </c>
      <c r="K78">
        <v>2.99</v>
      </c>
      <c r="L78">
        <v>1.62</v>
      </c>
      <c r="M78">
        <v>0.3</v>
      </c>
      <c r="N78" s="1">
        <v>0.65100000000000002</v>
      </c>
      <c r="P78">
        <v>5.61</v>
      </c>
      <c r="Q78">
        <v>5.26</v>
      </c>
      <c r="R78">
        <v>0.6</v>
      </c>
    </row>
    <row r="79" spans="1:18" x14ac:dyDescent="0.45">
      <c r="A79">
        <v>78</v>
      </c>
      <c r="B79" t="s">
        <v>669</v>
      </c>
      <c r="C79" t="s">
        <v>58</v>
      </c>
      <c r="D79">
        <v>2</v>
      </c>
      <c r="E79">
        <v>4</v>
      </c>
      <c r="F79">
        <v>0</v>
      </c>
      <c r="G79">
        <v>26</v>
      </c>
      <c r="H79">
        <v>26</v>
      </c>
      <c r="I79">
        <v>82.1</v>
      </c>
      <c r="J79">
        <v>8.75</v>
      </c>
      <c r="K79">
        <v>4.59</v>
      </c>
      <c r="L79">
        <v>1.53</v>
      </c>
      <c r="M79">
        <v>0.29599999999999999</v>
      </c>
      <c r="N79" s="1">
        <v>0.67</v>
      </c>
      <c r="P79">
        <v>5.47</v>
      </c>
      <c r="Q79">
        <v>5.24</v>
      </c>
      <c r="R79">
        <v>0.6</v>
      </c>
    </row>
    <row r="80" spans="1:18" x14ac:dyDescent="0.45">
      <c r="A80">
        <v>79</v>
      </c>
      <c r="B80" t="s">
        <v>670</v>
      </c>
      <c r="C80" t="s">
        <v>30</v>
      </c>
      <c r="D80">
        <v>7</v>
      </c>
      <c r="E80">
        <v>11</v>
      </c>
      <c r="F80">
        <v>0</v>
      </c>
      <c r="G80">
        <v>26</v>
      </c>
      <c r="H80">
        <v>26</v>
      </c>
      <c r="I80">
        <v>114.2</v>
      </c>
      <c r="J80">
        <v>7.22</v>
      </c>
      <c r="K80">
        <v>4.8600000000000003</v>
      </c>
      <c r="L80">
        <v>1.26</v>
      </c>
      <c r="M80">
        <v>0.28999999999999998</v>
      </c>
      <c r="N80" s="1">
        <v>0.69899999999999995</v>
      </c>
      <c r="P80">
        <v>5.0199999999999996</v>
      </c>
      <c r="Q80">
        <v>5.27</v>
      </c>
      <c r="R80">
        <v>0.3</v>
      </c>
    </row>
    <row r="81" spans="1:18" x14ac:dyDescent="0.45">
      <c r="A81">
        <v>80</v>
      </c>
      <c r="B81" t="s">
        <v>671</v>
      </c>
      <c r="C81" t="s">
        <v>28</v>
      </c>
      <c r="D81">
        <v>10</v>
      </c>
      <c r="E81">
        <v>6</v>
      </c>
      <c r="F81">
        <v>0</v>
      </c>
      <c r="G81">
        <v>25</v>
      </c>
      <c r="H81">
        <v>25</v>
      </c>
      <c r="I81">
        <v>154.1</v>
      </c>
      <c r="J81">
        <v>8.75</v>
      </c>
      <c r="K81">
        <v>2.16</v>
      </c>
      <c r="L81">
        <v>1.1100000000000001</v>
      </c>
      <c r="M81">
        <v>0.28000000000000003</v>
      </c>
      <c r="N81" s="1">
        <v>0.72699999999999998</v>
      </c>
      <c r="P81">
        <v>3.56</v>
      </c>
      <c r="Q81">
        <v>3.73</v>
      </c>
      <c r="R81">
        <v>3.3</v>
      </c>
    </row>
    <row r="82" spans="1:18" x14ac:dyDescent="0.45">
      <c r="A82">
        <v>81</v>
      </c>
      <c r="B82" t="s">
        <v>595</v>
      </c>
      <c r="C82" t="s">
        <v>97</v>
      </c>
      <c r="D82">
        <v>10</v>
      </c>
      <c r="E82">
        <v>8</v>
      </c>
      <c r="F82">
        <v>0</v>
      </c>
      <c r="G82">
        <v>26</v>
      </c>
      <c r="H82">
        <v>25</v>
      </c>
      <c r="I82">
        <v>155</v>
      </c>
      <c r="J82">
        <v>8.8800000000000008</v>
      </c>
      <c r="K82">
        <v>2.3199999999999998</v>
      </c>
      <c r="L82">
        <v>1.1599999999999999</v>
      </c>
      <c r="M82">
        <v>0.28299999999999997</v>
      </c>
      <c r="N82" s="1">
        <v>0.745</v>
      </c>
      <c r="P82">
        <v>3.54</v>
      </c>
      <c r="Q82">
        <v>3.81</v>
      </c>
      <c r="R82">
        <v>3.1</v>
      </c>
    </row>
    <row r="83" spans="1:18" x14ac:dyDescent="0.45">
      <c r="A83">
        <v>82</v>
      </c>
      <c r="B83" t="s">
        <v>672</v>
      </c>
      <c r="C83" t="s">
        <v>30</v>
      </c>
      <c r="D83">
        <v>8</v>
      </c>
      <c r="E83">
        <v>5</v>
      </c>
      <c r="F83">
        <v>0</v>
      </c>
      <c r="G83">
        <v>25</v>
      </c>
      <c r="H83">
        <v>25</v>
      </c>
      <c r="I83">
        <v>137</v>
      </c>
      <c r="J83">
        <v>9.59</v>
      </c>
      <c r="K83">
        <v>2.63</v>
      </c>
      <c r="L83">
        <v>0.99</v>
      </c>
      <c r="M83">
        <v>0.3</v>
      </c>
      <c r="N83" s="1">
        <v>0.74299999999999999</v>
      </c>
      <c r="P83">
        <v>3.55</v>
      </c>
      <c r="Q83">
        <v>3.55</v>
      </c>
      <c r="R83">
        <v>3</v>
      </c>
    </row>
    <row r="84" spans="1:18" x14ac:dyDescent="0.45">
      <c r="A84">
        <v>83</v>
      </c>
      <c r="B84" t="s">
        <v>673</v>
      </c>
      <c r="C84" t="s">
        <v>42</v>
      </c>
      <c r="D84">
        <v>11</v>
      </c>
      <c r="E84">
        <v>8</v>
      </c>
      <c r="F84">
        <v>0</v>
      </c>
      <c r="G84">
        <v>25</v>
      </c>
      <c r="H84">
        <v>25</v>
      </c>
      <c r="I84">
        <v>138</v>
      </c>
      <c r="J84">
        <v>8.8000000000000007</v>
      </c>
      <c r="K84">
        <v>2.8</v>
      </c>
      <c r="L84">
        <v>1.04</v>
      </c>
      <c r="M84">
        <v>0.30499999999999999</v>
      </c>
      <c r="N84" s="1">
        <v>0.752</v>
      </c>
      <c r="P84">
        <v>3.65</v>
      </c>
      <c r="Q84">
        <v>3.81</v>
      </c>
      <c r="R84">
        <v>2.5</v>
      </c>
    </row>
    <row r="85" spans="1:18" x14ac:dyDescent="0.45">
      <c r="A85">
        <v>84</v>
      </c>
      <c r="B85" t="s">
        <v>551</v>
      </c>
      <c r="C85" t="s">
        <v>46</v>
      </c>
      <c r="D85">
        <v>7</v>
      </c>
      <c r="E85">
        <v>8</v>
      </c>
      <c r="F85">
        <v>0</v>
      </c>
      <c r="G85">
        <v>25</v>
      </c>
      <c r="H85">
        <v>25</v>
      </c>
      <c r="I85">
        <v>131.1</v>
      </c>
      <c r="J85">
        <v>8.98</v>
      </c>
      <c r="K85">
        <v>2.95</v>
      </c>
      <c r="L85">
        <v>1.17</v>
      </c>
      <c r="M85">
        <v>0.29199999999999998</v>
      </c>
      <c r="N85" s="1">
        <v>0.69399999999999995</v>
      </c>
      <c r="P85">
        <v>4.25</v>
      </c>
      <c r="Q85">
        <v>4.09</v>
      </c>
      <c r="R85">
        <v>2.2000000000000002</v>
      </c>
    </row>
    <row r="86" spans="1:18" x14ac:dyDescent="0.45">
      <c r="A86">
        <v>85</v>
      </c>
      <c r="B86" t="s">
        <v>674</v>
      </c>
      <c r="C86" t="s">
        <v>49</v>
      </c>
      <c r="D86">
        <v>11</v>
      </c>
      <c r="E86">
        <v>8</v>
      </c>
      <c r="F86">
        <v>0</v>
      </c>
      <c r="G86">
        <v>25</v>
      </c>
      <c r="H86">
        <v>25</v>
      </c>
      <c r="I86">
        <v>147.1</v>
      </c>
      <c r="J86">
        <v>7.27</v>
      </c>
      <c r="K86">
        <v>2.81</v>
      </c>
      <c r="L86">
        <v>1.1599999999999999</v>
      </c>
      <c r="M86">
        <v>0.28000000000000003</v>
      </c>
      <c r="N86" s="1">
        <v>0.73699999999999999</v>
      </c>
      <c r="P86">
        <v>3.85</v>
      </c>
      <c r="Q86">
        <v>4.33</v>
      </c>
      <c r="R86">
        <v>2.1</v>
      </c>
    </row>
    <row r="87" spans="1:18" x14ac:dyDescent="0.45">
      <c r="A87">
        <v>86</v>
      </c>
      <c r="B87" t="s">
        <v>317</v>
      </c>
      <c r="C87" t="s">
        <v>20</v>
      </c>
      <c r="D87">
        <v>7</v>
      </c>
      <c r="E87">
        <v>9</v>
      </c>
      <c r="F87">
        <v>0</v>
      </c>
      <c r="G87">
        <v>26</v>
      </c>
      <c r="H87">
        <v>25</v>
      </c>
      <c r="I87">
        <v>143</v>
      </c>
      <c r="J87">
        <v>8.24</v>
      </c>
      <c r="K87">
        <v>2.77</v>
      </c>
      <c r="L87">
        <v>1.07</v>
      </c>
      <c r="M87">
        <v>0.30399999999999999</v>
      </c>
      <c r="N87" s="1">
        <v>0.67600000000000005</v>
      </c>
      <c r="P87">
        <v>4.47</v>
      </c>
      <c r="Q87">
        <v>4.0999999999999996</v>
      </c>
      <c r="R87">
        <v>1.9</v>
      </c>
    </row>
    <row r="88" spans="1:18" x14ac:dyDescent="0.45">
      <c r="A88">
        <v>87</v>
      </c>
      <c r="B88" t="s">
        <v>675</v>
      </c>
      <c r="C88" t="s">
        <v>51</v>
      </c>
      <c r="D88">
        <v>6</v>
      </c>
      <c r="E88">
        <v>7</v>
      </c>
      <c r="F88">
        <v>0</v>
      </c>
      <c r="G88">
        <v>28</v>
      </c>
      <c r="H88">
        <v>25</v>
      </c>
      <c r="I88">
        <v>142.1</v>
      </c>
      <c r="J88">
        <v>7.84</v>
      </c>
      <c r="K88">
        <v>2.66</v>
      </c>
      <c r="L88">
        <v>1.26</v>
      </c>
      <c r="M88">
        <v>0.29199999999999998</v>
      </c>
      <c r="N88" s="1">
        <v>0.69299999999999995</v>
      </c>
      <c r="P88">
        <v>4.3600000000000003</v>
      </c>
      <c r="Q88">
        <v>4.37</v>
      </c>
      <c r="R88">
        <v>1.9</v>
      </c>
    </row>
    <row r="89" spans="1:18" x14ac:dyDescent="0.45">
      <c r="A89">
        <v>88</v>
      </c>
      <c r="B89" t="s">
        <v>676</v>
      </c>
      <c r="C89" t="s">
        <v>22</v>
      </c>
      <c r="D89">
        <v>7</v>
      </c>
      <c r="E89">
        <v>8</v>
      </c>
      <c r="F89">
        <v>0</v>
      </c>
      <c r="G89">
        <v>29</v>
      </c>
      <c r="H89">
        <v>25</v>
      </c>
      <c r="I89">
        <v>130.19999999999999</v>
      </c>
      <c r="J89">
        <v>8.8800000000000008</v>
      </c>
      <c r="K89">
        <v>2.89</v>
      </c>
      <c r="L89">
        <v>1.31</v>
      </c>
      <c r="M89">
        <v>0.29199999999999998</v>
      </c>
      <c r="N89" s="1">
        <v>0.7</v>
      </c>
      <c r="P89">
        <v>4.41</v>
      </c>
      <c r="Q89">
        <v>4.32</v>
      </c>
      <c r="R89">
        <v>1.8</v>
      </c>
    </row>
    <row r="90" spans="1:18" x14ac:dyDescent="0.45">
      <c r="A90">
        <v>89</v>
      </c>
      <c r="B90" t="s">
        <v>677</v>
      </c>
      <c r="C90" t="s">
        <v>40</v>
      </c>
      <c r="D90">
        <v>7</v>
      </c>
      <c r="E90">
        <v>10</v>
      </c>
      <c r="F90">
        <v>0</v>
      </c>
      <c r="G90">
        <v>28</v>
      </c>
      <c r="H90">
        <v>25</v>
      </c>
      <c r="I90">
        <v>138.19999999999999</v>
      </c>
      <c r="J90">
        <v>7.53</v>
      </c>
      <c r="K90">
        <v>3.57</v>
      </c>
      <c r="L90">
        <v>1.04</v>
      </c>
      <c r="M90">
        <v>0.29299999999999998</v>
      </c>
      <c r="N90" s="1">
        <v>0.67200000000000004</v>
      </c>
      <c r="P90">
        <v>4.67</v>
      </c>
      <c r="Q90">
        <v>4.47</v>
      </c>
      <c r="R90">
        <v>1.8</v>
      </c>
    </row>
    <row r="91" spans="1:18" x14ac:dyDescent="0.45">
      <c r="A91">
        <v>90</v>
      </c>
      <c r="B91" t="s">
        <v>336</v>
      </c>
      <c r="C91" t="s">
        <v>119</v>
      </c>
      <c r="D91">
        <v>8</v>
      </c>
      <c r="E91">
        <v>10</v>
      </c>
      <c r="F91">
        <v>0</v>
      </c>
      <c r="G91">
        <v>25</v>
      </c>
      <c r="H91">
        <v>25</v>
      </c>
      <c r="I91">
        <v>141.1</v>
      </c>
      <c r="J91">
        <v>8.41</v>
      </c>
      <c r="K91">
        <v>3.06</v>
      </c>
      <c r="L91">
        <v>1.34</v>
      </c>
      <c r="M91">
        <v>0.29799999999999999</v>
      </c>
      <c r="N91" s="1">
        <v>0.70799999999999996</v>
      </c>
      <c r="P91">
        <v>4.46</v>
      </c>
      <c r="Q91">
        <v>4.49</v>
      </c>
      <c r="R91">
        <v>1.7</v>
      </c>
    </row>
    <row r="92" spans="1:18" x14ac:dyDescent="0.45">
      <c r="A92">
        <v>91</v>
      </c>
      <c r="B92" t="s">
        <v>556</v>
      </c>
      <c r="C92" t="s">
        <v>30</v>
      </c>
      <c r="D92">
        <v>7</v>
      </c>
      <c r="E92">
        <v>8</v>
      </c>
      <c r="F92">
        <v>0</v>
      </c>
      <c r="G92">
        <v>26</v>
      </c>
      <c r="H92">
        <v>25</v>
      </c>
      <c r="I92">
        <v>136.19999999999999</v>
      </c>
      <c r="J92">
        <v>7.83</v>
      </c>
      <c r="K92">
        <v>2.44</v>
      </c>
      <c r="L92">
        <v>1.38</v>
      </c>
      <c r="M92">
        <v>0.28999999999999998</v>
      </c>
      <c r="N92" s="1">
        <v>0.70099999999999996</v>
      </c>
      <c r="P92">
        <v>4.41</v>
      </c>
      <c r="Q92">
        <v>4.43</v>
      </c>
      <c r="R92">
        <v>1.7</v>
      </c>
    </row>
    <row r="93" spans="1:18" x14ac:dyDescent="0.45">
      <c r="A93">
        <v>92</v>
      </c>
      <c r="B93" t="s">
        <v>316</v>
      </c>
      <c r="C93" t="s">
        <v>22</v>
      </c>
      <c r="D93">
        <v>10</v>
      </c>
      <c r="E93">
        <v>8</v>
      </c>
      <c r="F93">
        <v>0</v>
      </c>
      <c r="G93">
        <v>26</v>
      </c>
      <c r="H93">
        <v>25</v>
      </c>
      <c r="I93">
        <v>138</v>
      </c>
      <c r="J93">
        <v>7.17</v>
      </c>
      <c r="K93">
        <v>2.87</v>
      </c>
      <c r="L93">
        <v>1.1100000000000001</v>
      </c>
      <c r="M93">
        <v>0.28399999999999997</v>
      </c>
      <c r="N93" s="1">
        <v>0.71799999999999997</v>
      </c>
      <c r="P93">
        <v>4.04</v>
      </c>
      <c r="Q93">
        <v>4.3099999999999996</v>
      </c>
      <c r="R93">
        <v>1.7</v>
      </c>
    </row>
    <row r="94" spans="1:18" x14ac:dyDescent="0.45">
      <c r="A94">
        <v>93</v>
      </c>
      <c r="B94" t="s">
        <v>678</v>
      </c>
      <c r="C94" t="s">
        <v>53</v>
      </c>
      <c r="D94">
        <v>6</v>
      </c>
      <c r="E94">
        <v>7</v>
      </c>
      <c r="F94">
        <v>0</v>
      </c>
      <c r="G94">
        <v>25</v>
      </c>
      <c r="H94">
        <v>25</v>
      </c>
      <c r="I94">
        <v>116</v>
      </c>
      <c r="J94">
        <v>8.92</v>
      </c>
      <c r="K94">
        <v>2.64</v>
      </c>
      <c r="L94">
        <v>1.1599999999999999</v>
      </c>
      <c r="M94">
        <v>0.28299999999999997</v>
      </c>
      <c r="N94" s="1">
        <v>0.69</v>
      </c>
      <c r="P94">
        <v>4.1100000000000003</v>
      </c>
      <c r="Q94">
        <v>4.12</v>
      </c>
      <c r="R94">
        <v>1.6</v>
      </c>
    </row>
    <row r="95" spans="1:18" x14ac:dyDescent="0.45">
      <c r="A95">
        <v>94</v>
      </c>
      <c r="B95" t="s">
        <v>308</v>
      </c>
      <c r="C95" t="s">
        <v>49</v>
      </c>
      <c r="D95">
        <v>8</v>
      </c>
      <c r="E95">
        <v>6</v>
      </c>
      <c r="F95">
        <v>0</v>
      </c>
      <c r="G95">
        <v>29</v>
      </c>
      <c r="H95">
        <v>25</v>
      </c>
      <c r="I95">
        <v>144</v>
      </c>
      <c r="J95">
        <v>9.19</v>
      </c>
      <c r="K95">
        <v>3.69</v>
      </c>
      <c r="L95">
        <v>1.31</v>
      </c>
      <c r="M95">
        <v>0.27</v>
      </c>
      <c r="N95" s="1">
        <v>0.72899999999999998</v>
      </c>
      <c r="P95">
        <v>4.0599999999999996</v>
      </c>
      <c r="Q95">
        <v>4.4800000000000004</v>
      </c>
      <c r="R95">
        <v>1.6</v>
      </c>
    </row>
    <row r="96" spans="1:18" x14ac:dyDescent="0.45">
      <c r="A96">
        <v>95</v>
      </c>
      <c r="B96" t="s">
        <v>545</v>
      </c>
      <c r="C96" t="s">
        <v>30</v>
      </c>
      <c r="D96">
        <v>7</v>
      </c>
      <c r="E96">
        <v>8</v>
      </c>
      <c r="F96">
        <v>0</v>
      </c>
      <c r="G96">
        <v>25</v>
      </c>
      <c r="H96">
        <v>25</v>
      </c>
      <c r="I96">
        <v>132.19999999999999</v>
      </c>
      <c r="J96">
        <v>6.99</v>
      </c>
      <c r="K96">
        <v>2.17</v>
      </c>
      <c r="L96">
        <v>1.36</v>
      </c>
      <c r="M96">
        <v>0.29699999999999999</v>
      </c>
      <c r="N96" s="1">
        <v>0.70799999999999996</v>
      </c>
      <c r="P96">
        <v>4.41</v>
      </c>
      <c r="Q96">
        <v>4.5199999999999996</v>
      </c>
      <c r="R96">
        <v>1.6</v>
      </c>
    </row>
    <row r="97" spans="1:18" x14ac:dyDescent="0.45">
      <c r="A97">
        <v>96</v>
      </c>
      <c r="B97" t="s">
        <v>679</v>
      </c>
      <c r="C97" t="s">
        <v>61</v>
      </c>
      <c r="D97">
        <v>7</v>
      </c>
      <c r="E97">
        <v>8</v>
      </c>
      <c r="F97">
        <v>0</v>
      </c>
      <c r="G97">
        <v>25</v>
      </c>
      <c r="H97">
        <v>25</v>
      </c>
      <c r="I97">
        <v>130.19999999999999</v>
      </c>
      <c r="J97">
        <v>7.16</v>
      </c>
      <c r="K97">
        <v>2.5499999999999998</v>
      </c>
      <c r="L97">
        <v>1.24</v>
      </c>
      <c r="M97">
        <v>0.307</v>
      </c>
      <c r="N97" s="1">
        <v>0.69599999999999995</v>
      </c>
      <c r="P97">
        <v>4.6100000000000003</v>
      </c>
      <c r="Q97">
        <v>4.4000000000000004</v>
      </c>
      <c r="R97">
        <v>1.6</v>
      </c>
    </row>
    <row r="98" spans="1:18" x14ac:dyDescent="0.45">
      <c r="A98">
        <v>97</v>
      </c>
      <c r="B98" t="s">
        <v>680</v>
      </c>
      <c r="C98" t="s">
        <v>37</v>
      </c>
      <c r="D98">
        <v>6</v>
      </c>
      <c r="E98">
        <v>8</v>
      </c>
      <c r="F98">
        <v>0</v>
      </c>
      <c r="G98">
        <v>26</v>
      </c>
      <c r="H98">
        <v>25</v>
      </c>
      <c r="I98">
        <v>135.19999999999999</v>
      </c>
      <c r="J98">
        <v>6.96</v>
      </c>
      <c r="K98">
        <v>2.92</v>
      </c>
      <c r="L98">
        <v>0.99</v>
      </c>
      <c r="M98">
        <v>0.29799999999999999</v>
      </c>
      <c r="N98" s="1">
        <v>0.71199999999999997</v>
      </c>
      <c r="P98">
        <v>4.18</v>
      </c>
      <c r="Q98">
        <v>4.2699999999999996</v>
      </c>
      <c r="R98">
        <v>1.6</v>
      </c>
    </row>
    <row r="99" spans="1:18" x14ac:dyDescent="0.45">
      <c r="A99">
        <v>98</v>
      </c>
      <c r="B99" t="s">
        <v>681</v>
      </c>
      <c r="C99" t="s">
        <v>104</v>
      </c>
      <c r="D99">
        <v>7</v>
      </c>
      <c r="E99">
        <v>8</v>
      </c>
      <c r="F99">
        <v>0</v>
      </c>
      <c r="G99">
        <v>28</v>
      </c>
      <c r="H99">
        <v>25</v>
      </c>
      <c r="I99">
        <v>124</v>
      </c>
      <c r="J99">
        <v>8.64</v>
      </c>
      <c r="K99">
        <v>3.77</v>
      </c>
      <c r="L99">
        <v>1.0900000000000001</v>
      </c>
      <c r="M99">
        <v>0.29099999999999998</v>
      </c>
      <c r="N99" s="1">
        <v>0.69899999999999995</v>
      </c>
      <c r="P99">
        <v>4.3499999999999996</v>
      </c>
      <c r="Q99">
        <v>4.29</v>
      </c>
      <c r="R99">
        <v>1.5</v>
      </c>
    </row>
    <row r="100" spans="1:18" x14ac:dyDescent="0.45">
      <c r="A100">
        <v>99</v>
      </c>
      <c r="B100" t="s">
        <v>292</v>
      </c>
      <c r="C100" t="s">
        <v>40</v>
      </c>
      <c r="D100">
        <v>6</v>
      </c>
      <c r="E100">
        <v>7</v>
      </c>
      <c r="F100">
        <v>0</v>
      </c>
      <c r="G100">
        <v>26</v>
      </c>
      <c r="H100">
        <v>25</v>
      </c>
      <c r="I100">
        <v>119</v>
      </c>
      <c r="J100">
        <v>8.02</v>
      </c>
      <c r="K100">
        <v>3.55</v>
      </c>
      <c r="L100">
        <v>1.06</v>
      </c>
      <c r="M100">
        <v>0.29099999999999998</v>
      </c>
      <c r="N100" s="1">
        <v>0.68600000000000005</v>
      </c>
      <c r="P100">
        <v>4.46</v>
      </c>
      <c r="Q100">
        <v>4.41</v>
      </c>
      <c r="R100">
        <v>1.5</v>
      </c>
    </row>
    <row r="101" spans="1:18" x14ac:dyDescent="0.45">
      <c r="A101">
        <v>100</v>
      </c>
      <c r="B101" t="s">
        <v>348</v>
      </c>
      <c r="C101" t="s">
        <v>134</v>
      </c>
      <c r="D101">
        <v>9</v>
      </c>
      <c r="E101">
        <v>11</v>
      </c>
      <c r="F101">
        <v>0</v>
      </c>
      <c r="G101">
        <v>25</v>
      </c>
      <c r="H101">
        <v>25</v>
      </c>
      <c r="I101">
        <v>133.1</v>
      </c>
      <c r="J101">
        <v>8.7100000000000009</v>
      </c>
      <c r="K101">
        <v>2.9</v>
      </c>
      <c r="L101">
        <v>1.62</v>
      </c>
      <c r="M101">
        <v>0.30199999999999999</v>
      </c>
      <c r="N101" s="1">
        <v>0.69899999999999995</v>
      </c>
      <c r="P101">
        <v>4.8600000000000003</v>
      </c>
      <c r="Q101">
        <v>4.7</v>
      </c>
      <c r="R101">
        <v>1.4</v>
      </c>
    </row>
    <row r="102" spans="1:18" x14ac:dyDescent="0.45">
      <c r="A102">
        <v>101</v>
      </c>
      <c r="B102" t="s">
        <v>682</v>
      </c>
      <c r="C102" t="s">
        <v>30</v>
      </c>
      <c r="D102">
        <v>5</v>
      </c>
      <c r="E102">
        <v>6</v>
      </c>
      <c r="F102">
        <v>0</v>
      </c>
      <c r="G102">
        <v>25</v>
      </c>
      <c r="H102">
        <v>25</v>
      </c>
      <c r="I102">
        <v>110.1</v>
      </c>
      <c r="J102">
        <v>7.67</v>
      </c>
      <c r="K102">
        <v>3.18</v>
      </c>
      <c r="L102">
        <v>1.1399999999999999</v>
      </c>
      <c r="M102">
        <v>0.29099999999999998</v>
      </c>
      <c r="N102" s="1">
        <v>0.69899999999999995</v>
      </c>
      <c r="P102">
        <v>4.41</v>
      </c>
      <c r="Q102">
        <v>4.37</v>
      </c>
      <c r="R102">
        <v>1.3</v>
      </c>
    </row>
    <row r="103" spans="1:18" x14ac:dyDescent="0.45">
      <c r="A103">
        <v>102</v>
      </c>
      <c r="B103" t="s">
        <v>683</v>
      </c>
      <c r="C103" t="s">
        <v>18</v>
      </c>
      <c r="D103">
        <v>8</v>
      </c>
      <c r="E103">
        <v>9</v>
      </c>
      <c r="F103">
        <v>0</v>
      </c>
      <c r="G103">
        <v>25</v>
      </c>
      <c r="H103">
        <v>25</v>
      </c>
      <c r="I103">
        <v>113.2</v>
      </c>
      <c r="J103">
        <v>9.1</v>
      </c>
      <c r="K103">
        <v>3.96</v>
      </c>
      <c r="L103">
        <v>1.19</v>
      </c>
      <c r="M103">
        <v>0.29099999999999998</v>
      </c>
      <c r="N103" s="1">
        <v>0.70099999999999996</v>
      </c>
      <c r="P103">
        <v>4.43</v>
      </c>
      <c r="Q103">
        <v>4.4000000000000004</v>
      </c>
      <c r="R103">
        <v>1.2</v>
      </c>
    </row>
    <row r="104" spans="1:18" x14ac:dyDescent="0.45">
      <c r="A104">
        <v>103</v>
      </c>
      <c r="B104" t="s">
        <v>684</v>
      </c>
      <c r="C104" t="s">
        <v>26</v>
      </c>
      <c r="D104">
        <v>5</v>
      </c>
      <c r="E104">
        <v>5</v>
      </c>
      <c r="F104">
        <v>0</v>
      </c>
      <c r="G104">
        <v>25</v>
      </c>
      <c r="H104">
        <v>25</v>
      </c>
      <c r="I104">
        <v>79.099999999999994</v>
      </c>
      <c r="J104">
        <v>10.44</v>
      </c>
      <c r="K104">
        <v>4.2</v>
      </c>
      <c r="L104">
        <v>1.1299999999999999</v>
      </c>
      <c r="M104">
        <v>0.28899999999999998</v>
      </c>
      <c r="N104" s="1">
        <v>0.72199999999999998</v>
      </c>
      <c r="P104">
        <v>4.09</v>
      </c>
      <c r="Q104">
        <v>4.24</v>
      </c>
      <c r="R104">
        <v>1.1000000000000001</v>
      </c>
    </row>
    <row r="105" spans="1:18" x14ac:dyDescent="0.45">
      <c r="A105">
        <v>104</v>
      </c>
      <c r="B105" t="s">
        <v>685</v>
      </c>
      <c r="C105" t="s">
        <v>104</v>
      </c>
      <c r="D105">
        <v>7</v>
      </c>
      <c r="E105">
        <v>10</v>
      </c>
      <c r="F105">
        <v>0</v>
      </c>
      <c r="G105">
        <v>26</v>
      </c>
      <c r="H105">
        <v>25</v>
      </c>
      <c r="I105">
        <v>116.1</v>
      </c>
      <c r="J105">
        <v>7.51</v>
      </c>
      <c r="K105">
        <v>3.4</v>
      </c>
      <c r="L105">
        <v>1.1599999999999999</v>
      </c>
      <c r="M105">
        <v>0.28899999999999998</v>
      </c>
      <c r="N105" s="1">
        <v>0.67900000000000005</v>
      </c>
      <c r="P105">
        <v>4.6399999999999997</v>
      </c>
      <c r="Q105">
        <v>4.6100000000000003</v>
      </c>
      <c r="R105">
        <v>1</v>
      </c>
    </row>
    <row r="106" spans="1:18" x14ac:dyDescent="0.45">
      <c r="A106">
        <v>105</v>
      </c>
      <c r="B106" t="s">
        <v>686</v>
      </c>
      <c r="C106" t="s">
        <v>32</v>
      </c>
      <c r="D106">
        <v>5</v>
      </c>
      <c r="E106">
        <v>4</v>
      </c>
      <c r="F106">
        <v>0</v>
      </c>
      <c r="G106">
        <v>26</v>
      </c>
      <c r="H106">
        <v>25</v>
      </c>
      <c r="I106">
        <v>101</v>
      </c>
      <c r="J106">
        <v>9.27</v>
      </c>
      <c r="K106">
        <v>4.72</v>
      </c>
      <c r="L106">
        <v>1.25</v>
      </c>
      <c r="M106">
        <v>0.29299999999999998</v>
      </c>
      <c r="N106" s="1">
        <v>0.71799999999999997</v>
      </c>
      <c r="P106">
        <v>4.54</v>
      </c>
      <c r="Q106">
        <v>4.6900000000000004</v>
      </c>
      <c r="R106">
        <v>1</v>
      </c>
    </row>
    <row r="107" spans="1:18" x14ac:dyDescent="0.45">
      <c r="A107">
        <v>106</v>
      </c>
      <c r="B107" t="s">
        <v>474</v>
      </c>
      <c r="C107" t="s">
        <v>104</v>
      </c>
      <c r="D107">
        <v>4</v>
      </c>
      <c r="E107">
        <v>7</v>
      </c>
      <c r="F107">
        <v>0</v>
      </c>
      <c r="G107">
        <v>25</v>
      </c>
      <c r="H107">
        <v>25</v>
      </c>
      <c r="I107">
        <v>101.1</v>
      </c>
      <c r="J107">
        <v>7.11</v>
      </c>
      <c r="K107">
        <v>3.2</v>
      </c>
      <c r="L107">
        <v>1.07</v>
      </c>
      <c r="M107">
        <v>0.28899999999999998</v>
      </c>
      <c r="N107" s="1">
        <v>0.67100000000000004</v>
      </c>
      <c r="P107">
        <v>4.62</v>
      </c>
      <c r="Q107">
        <v>4.55</v>
      </c>
      <c r="R107">
        <v>1</v>
      </c>
    </row>
    <row r="108" spans="1:18" x14ac:dyDescent="0.45">
      <c r="A108">
        <v>107</v>
      </c>
      <c r="B108" t="s">
        <v>687</v>
      </c>
      <c r="C108" t="s">
        <v>65</v>
      </c>
      <c r="D108">
        <v>7</v>
      </c>
      <c r="E108">
        <v>9</v>
      </c>
      <c r="F108">
        <v>0</v>
      </c>
      <c r="G108">
        <v>26</v>
      </c>
      <c r="H108">
        <v>25</v>
      </c>
      <c r="I108">
        <v>128.19999999999999</v>
      </c>
      <c r="J108">
        <v>7.76</v>
      </c>
      <c r="K108">
        <v>3.57</v>
      </c>
      <c r="L108">
        <v>1.33</v>
      </c>
      <c r="M108">
        <v>0.30599999999999999</v>
      </c>
      <c r="N108" s="1">
        <v>0.7</v>
      </c>
      <c r="P108">
        <v>4.83</v>
      </c>
      <c r="Q108">
        <v>4.75</v>
      </c>
      <c r="R108">
        <v>1</v>
      </c>
    </row>
    <row r="109" spans="1:18" x14ac:dyDescent="0.45">
      <c r="A109">
        <v>108</v>
      </c>
      <c r="B109" t="s">
        <v>688</v>
      </c>
      <c r="C109" t="s">
        <v>28</v>
      </c>
      <c r="D109">
        <v>5</v>
      </c>
      <c r="E109">
        <v>5</v>
      </c>
      <c r="F109">
        <v>0</v>
      </c>
      <c r="G109">
        <v>25</v>
      </c>
      <c r="H109">
        <v>25</v>
      </c>
      <c r="I109">
        <v>90.1</v>
      </c>
      <c r="J109">
        <v>7.77</v>
      </c>
      <c r="K109">
        <v>2.89</v>
      </c>
      <c r="L109">
        <v>1.3</v>
      </c>
      <c r="M109">
        <v>0.29299999999999998</v>
      </c>
      <c r="N109" s="1">
        <v>0.68500000000000005</v>
      </c>
      <c r="P109">
        <v>4.58</v>
      </c>
      <c r="Q109">
        <v>4.6900000000000004</v>
      </c>
      <c r="R109">
        <v>0.9</v>
      </c>
    </row>
    <row r="110" spans="1:18" x14ac:dyDescent="0.45">
      <c r="A110">
        <v>109</v>
      </c>
      <c r="B110" t="s">
        <v>689</v>
      </c>
      <c r="C110" t="s">
        <v>51</v>
      </c>
      <c r="D110">
        <v>7</v>
      </c>
      <c r="E110">
        <v>10</v>
      </c>
      <c r="F110">
        <v>0</v>
      </c>
      <c r="G110">
        <v>25</v>
      </c>
      <c r="H110">
        <v>25</v>
      </c>
      <c r="I110">
        <v>147.19999999999999</v>
      </c>
      <c r="J110">
        <v>6.15</v>
      </c>
      <c r="K110">
        <v>2.38</v>
      </c>
      <c r="L110">
        <v>1.71</v>
      </c>
      <c r="M110">
        <v>0.307</v>
      </c>
      <c r="N110" s="1">
        <v>0.67900000000000005</v>
      </c>
      <c r="P110">
        <v>5.36</v>
      </c>
      <c r="Q110">
        <v>5.25</v>
      </c>
      <c r="R110">
        <v>0.8</v>
      </c>
    </row>
    <row r="111" spans="1:18" x14ac:dyDescent="0.45">
      <c r="A111">
        <v>110</v>
      </c>
      <c r="B111" t="s">
        <v>690</v>
      </c>
      <c r="C111" t="s">
        <v>32</v>
      </c>
      <c r="D111">
        <v>8</v>
      </c>
      <c r="E111">
        <v>7</v>
      </c>
      <c r="F111">
        <v>0</v>
      </c>
      <c r="G111">
        <v>25</v>
      </c>
      <c r="H111">
        <v>25</v>
      </c>
      <c r="I111">
        <v>115.2</v>
      </c>
      <c r="J111">
        <v>7.16</v>
      </c>
      <c r="K111">
        <v>4.12</v>
      </c>
      <c r="L111">
        <v>1.17</v>
      </c>
      <c r="M111">
        <v>0.29799999999999999</v>
      </c>
      <c r="N111" s="1">
        <v>0.70399999999999996</v>
      </c>
      <c r="P111">
        <v>4.75</v>
      </c>
      <c r="Q111">
        <v>4.91</v>
      </c>
      <c r="R111">
        <v>0.8</v>
      </c>
    </row>
    <row r="112" spans="1:18" x14ac:dyDescent="0.45">
      <c r="A112">
        <v>111</v>
      </c>
      <c r="B112" t="s">
        <v>691</v>
      </c>
      <c r="C112" t="s">
        <v>61</v>
      </c>
      <c r="D112">
        <v>6</v>
      </c>
      <c r="E112">
        <v>7</v>
      </c>
      <c r="F112">
        <v>0</v>
      </c>
      <c r="G112">
        <v>25</v>
      </c>
      <c r="H112">
        <v>25</v>
      </c>
      <c r="I112">
        <v>104.2</v>
      </c>
      <c r="J112">
        <v>9.1999999999999993</v>
      </c>
      <c r="K112">
        <v>5.67</v>
      </c>
      <c r="L112">
        <v>1.2</v>
      </c>
      <c r="M112">
        <v>0.30299999999999999</v>
      </c>
      <c r="N112" s="1">
        <v>0.69</v>
      </c>
      <c r="P112">
        <v>5.16</v>
      </c>
      <c r="Q112">
        <v>4.96</v>
      </c>
      <c r="R112">
        <v>0.6</v>
      </c>
    </row>
    <row r="113" spans="1:18" x14ac:dyDescent="0.45">
      <c r="A113">
        <v>112</v>
      </c>
      <c r="B113" t="s">
        <v>332</v>
      </c>
      <c r="C113" t="s">
        <v>81</v>
      </c>
      <c r="D113">
        <v>7</v>
      </c>
      <c r="E113">
        <v>13</v>
      </c>
      <c r="F113">
        <v>0</v>
      </c>
      <c r="G113">
        <v>25</v>
      </c>
      <c r="H113">
        <v>25</v>
      </c>
      <c r="I113">
        <v>138.19999999999999</v>
      </c>
      <c r="J113">
        <v>6.88</v>
      </c>
      <c r="K113">
        <v>3.18</v>
      </c>
      <c r="L113">
        <v>1.62</v>
      </c>
      <c r="M113">
        <v>0.314</v>
      </c>
      <c r="N113" s="1">
        <v>0.68500000000000005</v>
      </c>
      <c r="P113">
        <v>5.45</v>
      </c>
      <c r="Q113">
        <v>5.22</v>
      </c>
      <c r="R113">
        <v>0.6</v>
      </c>
    </row>
    <row r="114" spans="1:18" x14ac:dyDescent="0.45">
      <c r="A114">
        <v>113</v>
      </c>
      <c r="B114" t="s">
        <v>692</v>
      </c>
      <c r="C114" t="s">
        <v>44</v>
      </c>
      <c r="D114">
        <v>6</v>
      </c>
      <c r="E114">
        <v>8</v>
      </c>
      <c r="F114">
        <v>0</v>
      </c>
      <c r="G114">
        <v>25</v>
      </c>
      <c r="H114">
        <v>25</v>
      </c>
      <c r="I114">
        <v>108.1</v>
      </c>
      <c r="J114">
        <v>9.14</v>
      </c>
      <c r="K114">
        <v>5.15</v>
      </c>
      <c r="L114">
        <v>1.08</v>
      </c>
      <c r="M114">
        <v>0.29599999999999999</v>
      </c>
      <c r="N114" s="1">
        <v>0.68400000000000005</v>
      </c>
      <c r="P114">
        <v>4.9000000000000004</v>
      </c>
      <c r="Q114">
        <v>4.9400000000000004</v>
      </c>
      <c r="R114">
        <v>0.5</v>
      </c>
    </row>
    <row r="115" spans="1:18" x14ac:dyDescent="0.45">
      <c r="A115">
        <v>114</v>
      </c>
      <c r="B115" t="s">
        <v>693</v>
      </c>
      <c r="C115" t="s">
        <v>97</v>
      </c>
      <c r="D115">
        <v>8</v>
      </c>
      <c r="E115">
        <v>6</v>
      </c>
      <c r="F115">
        <v>0</v>
      </c>
      <c r="G115">
        <v>25</v>
      </c>
      <c r="H115">
        <v>24</v>
      </c>
      <c r="I115">
        <v>148.1</v>
      </c>
      <c r="J115">
        <v>9.16</v>
      </c>
      <c r="K115">
        <v>2.25</v>
      </c>
      <c r="L115">
        <v>1.03</v>
      </c>
      <c r="M115">
        <v>0.29599999999999999</v>
      </c>
      <c r="N115" s="1">
        <v>0.73899999999999999</v>
      </c>
      <c r="P115">
        <v>3.52</v>
      </c>
      <c r="Q115">
        <v>3.54</v>
      </c>
      <c r="R115">
        <v>3</v>
      </c>
    </row>
    <row r="116" spans="1:18" x14ac:dyDescent="0.45">
      <c r="A116">
        <v>115</v>
      </c>
      <c r="B116" t="s">
        <v>694</v>
      </c>
      <c r="C116" t="s">
        <v>72</v>
      </c>
      <c r="D116">
        <v>11</v>
      </c>
      <c r="E116">
        <v>5</v>
      </c>
      <c r="F116">
        <v>0</v>
      </c>
      <c r="G116">
        <v>24</v>
      </c>
      <c r="H116">
        <v>24</v>
      </c>
      <c r="I116">
        <v>135</v>
      </c>
      <c r="J116">
        <v>9.8000000000000007</v>
      </c>
      <c r="K116">
        <v>2.6</v>
      </c>
      <c r="L116">
        <v>1</v>
      </c>
      <c r="M116">
        <v>0.28199999999999997</v>
      </c>
      <c r="N116" s="1">
        <v>0.76900000000000002</v>
      </c>
      <c r="P116">
        <v>3.13</v>
      </c>
      <c r="Q116">
        <v>3.43</v>
      </c>
      <c r="R116">
        <v>2.8</v>
      </c>
    </row>
    <row r="117" spans="1:18" x14ac:dyDescent="0.45">
      <c r="A117">
        <v>116</v>
      </c>
      <c r="B117" t="s">
        <v>27</v>
      </c>
      <c r="C117" t="s">
        <v>28</v>
      </c>
      <c r="D117">
        <v>11</v>
      </c>
      <c r="E117">
        <v>5</v>
      </c>
      <c r="F117">
        <v>0</v>
      </c>
      <c r="G117">
        <v>24</v>
      </c>
      <c r="H117">
        <v>24</v>
      </c>
      <c r="I117">
        <v>139.1</v>
      </c>
      <c r="J117">
        <v>10.14</v>
      </c>
      <c r="K117">
        <v>2.91</v>
      </c>
      <c r="L117">
        <v>1.1599999999999999</v>
      </c>
      <c r="M117">
        <v>0.27200000000000002</v>
      </c>
      <c r="N117" s="1">
        <v>0.76900000000000002</v>
      </c>
      <c r="P117">
        <v>3.3</v>
      </c>
      <c r="Q117">
        <v>3.82</v>
      </c>
      <c r="R117">
        <v>2.8</v>
      </c>
    </row>
    <row r="118" spans="1:18" x14ac:dyDescent="0.45">
      <c r="A118">
        <v>117</v>
      </c>
      <c r="B118" t="s">
        <v>313</v>
      </c>
      <c r="C118" t="s">
        <v>76</v>
      </c>
      <c r="D118">
        <v>10</v>
      </c>
      <c r="E118">
        <v>9</v>
      </c>
      <c r="F118">
        <v>0</v>
      </c>
      <c r="G118">
        <v>24</v>
      </c>
      <c r="H118">
        <v>24</v>
      </c>
      <c r="I118">
        <v>145.1</v>
      </c>
      <c r="J118">
        <v>8.67</v>
      </c>
      <c r="K118">
        <v>2.35</v>
      </c>
      <c r="L118">
        <v>1.18</v>
      </c>
      <c r="M118">
        <v>0.27900000000000003</v>
      </c>
      <c r="N118" s="1">
        <v>0.69599999999999995</v>
      </c>
      <c r="P118">
        <v>3.96</v>
      </c>
      <c r="Q118">
        <v>4</v>
      </c>
      <c r="R118">
        <v>2.5</v>
      </c>
    </row>
    <row r="119" spans="1:18" x14ac:dyDescent="0.45">
      <c r="A119">
        <v>118</v>
      </c>
      <c r="B119" t="s">
        <v>340</v>
      </c>
      <c r="C119" t="s">
        <v>76</v>
      </c>
      <c r="D119">
        <v>10</v>
      </c>
      <c r="E119">
        <v>5</v>
      </c>
      <c r="F119">
        <v>0</v>
      </c>
      <c r="G119">
        <v>24</v>
      </c>
      <c r="H119">
        <v>24</v>
      </c>
      <c r="I119">
        <v>141.1</v>
      </c>
      <c r="J119">
        <v>8.4700000000000006</v>
      </c>
      <c r="K119">
        <v>2.17</v>
      </c>
      <c r="L119">
        <v>1.02</v>
      </c>
      <c r="M119">
        <v>0.28499999999999998</v>
      </c>
      <c r="N119" s="1">
        <v>0.75</v>
      </c>
      <c r="P119">
        <v>3.38</v>
      </c>
      <c r="Q119">
        <v>3.82</v>
      </c>
      <c r="R119">
        <v>2.5</v>
      </c>
    </row>
    <row r="120" spans="1:18" x14ac:dyDescent="0.45">
      <c r="A120">
        <v>119</v>
      </c>
      <c r="B120" t="s">
        <v>695</v>
      </c>
      <c r="C120" t="s">
        <v>46</v>
      </c>
      <c r="D120">
        <v>9</v>
      </c>
      <c r="E120">
        <v>7</v>
      </c>
      <c r="F120">
        <v>0</v>
      </c>
      <c r="G120">
        <v>24</v>
      </c>
      <c r="H120">
        <v>24</v>
      </c>
      <c r="I120">
        <v>135.19999999999999</v>
      </c>
      <c r="J120">
        <v>9.8800000000000008</v>
      </c>
      <c r="K120">
        <v>2.39</v>
      </c>
      <c r="L120">
        <v>1.46</v>
      </c>
      <c r="M120">
        <v>0.28899999999999998</v>
      </c>
      <c r="N120" s="1">
        <v>0.745</v>
      </c>
      <c r="P120">
        <v>3.85</v>
      </c>
      <c r="Q120">
        <v>4.12</v>
      </c>
      <c r="R120">
        <v>2.4</v>
      </c>
    </row>
    <row r="121" spans="1:18" x14ac:dyDescent="0.45">
      <c r="A121">
        <v>120</v>
      </c>
      <c r="B121" t="s">
        <v>696</v>
      </c>
      <c r="C121" t="s">
        <v>58</v>
      </c>
      <c r="D121">
        <v>6</v>
      </c>
      <c r="E121">
        <v>9</v>
      </c>
      <c r="F121">
        <v>0</v>
      </c>
      <c r="G121">
        <v>24</v>
      </c>
      <c r="H121">
        <v>24</v>
      </c>
      <c r="I121">
        <v>131</v>
      </c>
      <c r="J121">
        <v>7.63</v>
      </c>
      <c r="K121">
        <v>3.09</v>
      </c>
      <c r="L121">
        <v>1.1000000000000001</v>
      </c>
      <c r="M121">
        <v>0.29699999999999999</v>
      </c>
      <c r="N121" s="1">
        <v>0.65300000000000002</v>
      </c>
      <c r="P121">
        <v>4.8099999999999996</v>
      </c>
      <c r="Q121">
        <v>4.38</v>
      </c>
      <c r="R121">
        <v>2.1</v>
      </c>
    </row>
    <row r="122" spans="1:18" x14ac:dyDescent="0.45">
      <c r="A122">
        <v>121</v>
      </c>
      <c r="B122" t="s">
        <v>697</v>
      </c>
      <c r="C122" t="s">
        <v>35</v>
      </c>
      <c r="D122">
        <v>7</v>
      </c>
      <c r="E122">
        <v>10</v>
      </c>
      <c r="F122">
        <v>0</v>
      </c>
      <c r="G122">
        <v>24</v>
      </c>
      <c r="H122">
        <v>24</v>
      </c>
      <c r="I122">
        <v>136.1</v>
      </c>
      <c r="J122">
        <v>7.73</v>
      </c>
      <c r="K122">
        <v>3.04</v>
      </c>
      <c r="L122">
        <v>1.19</v>
      </c>
      <c r="M122">
        <v>0.29499999999999998</v>
      </c>
      <c r="N122" s="1">
        <v>0.66100000000000003</v>
      </c>
      <c r="P122">
        <v>4.75</v>
      </c>
      <c r="Q122">
        <v>4.33</v>
      </c>
      <c r="R122">
        <v>2.1</v>
      </c>
    </row>
    <row r="123" spans="1:18" x14ac:dyDescent="0.45">
      <c r="A123">
        <v>122</v>
      </c>
      <c r="B123" t="s">
        <v>698</v>
      </c>
      <c r="C123" t="s">
        <v>51</v>
      </c>
      <c r="D123">
        <v>7</v>
      </c>
      <c r="E123">
        <v>6</v>
      </c>
      <c r="F123">
        <v>0</v>
      </c>
      <c r="G123">
        <v>28</v>
      </c>
      <c r="H123">
        <v>24</v>
      </c>
      <c r="I123">
        <v>134.1</v>
      </c>
      <c r="J123">
        <v>7.64</v>
      </c>
      <c r="K123">
        <v>3.22</v>
      </c>
      <c r="L123">
        <v>1.01</v>
      </c>
      <c r="M123">
        <v>0.29699999999999999</v>
      </c>
      <c r="N123" s="1">
        <v>0.72299999999999998</v>
      </c>
      <c r="P123">
        <v>4.0199999999999996</v>
      </c>
      <c r="Q123">
        <v>4.17</v>
      </c>
      <c r="R123">
        <v>2</v>
      </c>
    </row>
    <row r="124" spans="1:18" x14ac:dyDescent="0.45">
      <c r="A124">
        <v>123</v>
      </c>
      <c r="B124" t="s">
        <v>699</v>
      </c>
      <c r="C124" t="s">
        <v>24</v>
      </c>
      <c r="D124">
        <v>5</v>
      </c>
      <c r="E124">
        <v>6</v>
      </c>
      <c r="F124">
        <v>0</v>
      </c>
      <c r="G124">
        <v>25</v>
      </c>
      <c r="H124">
        <v>24</v>
      </c>
      <c r="I124">
        <v>126</v>
      </c>
      <c r="J124">
        <v>9.07</v>
      </c>
      <c r="K124">
        <v>3.14</v>
      </c>
      <c r="L124">
        <v>1.21</v>
      </c>
      <c r="M124">
        <v>0.29099999999999998</v>
      </c>
      <c r="N124" s="1">
        <v>0.7</v>
      </c>
      <c r="P124">
        <v>4.29</v>
      </c>
      <c r="Q124">
        <v>4.3</v>
      </c>
      <c r="R124">
        <v>1.8</v>
      </c>
    </row>
    <row r="125" spans="1:18" x14ac:dyDescent="0.45">
      <c r="A125">
        <v>124</v>
      </c>
      <c r="B125" t="s">
        <v>700</v>
      </c>
      <c r="C125" t="s">
        <v>65</v>
      </c>
      <c r="D125">
        <v>6</v>
      </c>
      <c r="E125">
        <v>7</v>
      </c>
      <c r="F125">
        <v>0</v>
      </c>
      <c r="G125">
        <v>29</v>
      </c>
      <c r="H125">
        <v>24</v>
      </c>
      <c r="I125">
        <v>126.1</v>
      </c>
      <c r="J125">
        <v>9.83</v>
      </c>
      <c r="K125">
        <v>4.13</v>
      </c>
      <c r="L125">
        <v>1.07</v>
      </c>
      <c r="M125">
        <v>0.307</v>
      </c>
      <c r="N125" s="1">
        <v>0.70099999999999996</v>
      </c>
      <c r="P125">
        <v>4.49</v>
      </c>
      <c r="Q125">
        <v>4.16</v>
      </c>
      <c r="R125">
        <v>1.7</v>
      </c>
    </row>
    <row r="126" spans="1:18" x14ac:dyDescent="0.45">
      <c r="A126">
        <v>125</v>
      </c>
      <c r="B126" t="s">
        <v>349</v>
      </c>
      <c r="C126" t="s">
        <v>46</v>
      </c>
      <c r="D126">
        <v>7</v>
      </c>
      <c r="E126">
        <v>9</v>
      </c>
      <c r="F126">
        <v>0</v>
      </c>
      <c r="G126">
        <v>30</v>
      </c>
      <c r="H126">
        <v>24</v>
      </c>
      <c r="I126">
        <v>145.19999999999999</v>
      </c>
      <c r="J126">
        <v>7.84</v>
      </c>
      <c r="K126">
        <v>3.03</v>
      </c>
      <c r="L126">
        <v>1.24</v>
      </c>
      <c r="M126">
        <v>0.3</v>
      </c>
      <c r="N126" s="1">
        <v>0.71199999999999997</v>
      </c>
      <c r="P126">
        <v>4.3899999999999997</v>
      </c>
      <c r="Q126">
        <v>4.49</v>
      </c>
      <c r="R126">
        <v>1.7</v>
      </c>
    </row>
    <row r="127" spans="1:18" x14ac:dyDescent="0.45">
      <c r="A127">
        <v>126</v>
      </c>
      <c r="B127" t="s">
        <v>701</v>
      </c>
      <c r="C127" t="s">
        <v>65</v>
      </c>
      <c r="D127">
        <v>5</v>
      </c>
      <c r="E127">
        <v>5</v>
      </c>
      <c r="F127">
        <v>0</v>
      </c>
      <c r="G127">
        <v>25</v>
      </c>
      <c r="H127">
        <v>24</v>
      </c>
      <c r="I127">
        <v>110.1</v>
      </c>
      <c r="J127">
        <v>8.32</v>
      </c>
      <c r="K127">
        <v>3.35</v>
      </c>
      <c r="L127">
        <v>1.1399999999999999</v>
      </c>
      <c r="M127">
        <v>0.29499999999999998</v>
      </c>
      <c r="N127" s="1">
        <v>0.70099999999999996</v>
      </c>
      <c r="P127">
        <v>4.41</v>
      </c>
      <c r="Q127">
        <v>4.25</v>
      </c>
      <c r="R127">
        <v>1.5</v>
      </c>
    </row>
    <row r="128" spans="1:18" x14ac:dyDescent="0.45">
      <c r="A128">
        <v>127</v>
      </c>
      <c r="B128" t="s">
        <v>702</v>
      </c>
      <c r="C128" t="s">
        <v>53</v>
      </c>
      <c r="D128">
        <v>7</v>
      </c>
      <c r="E128">
        <v>8</v>
      </c>
      <c r="F128">
        <v>0</v>
      </c>
      <c r="G128">
        <v>24</v>
      </c>
      <c r="H128">
        <v>24</v>
      </c>
      <c r="I128">
        <v>134.1</v>
      </c>
      <c r="J128">
        <v>6.43</v>
      </c>
      <c r="K128">
        <v>2.14</v>
      </c>
      <c r="L128">
        <v>1.1399999999999999</v>
      </c>
      <c r="M128">
        <v>0.28899999999999998</v>
      </c>
      <c r="N128" s="1">
        <v>0.69099999999999995</v>
      </c>
      <c r="P128">
        <v>4.29</v>
      </c>
      <c r="Q128">
        <v>4.34</v>
      </c>
      <c r="R128">
        <v>1.5</v>
      </c>
    </row>
    <row r="129" spans="1:18" x14ac:dyDescent="0.45">
      <c r="A129">
        <v>128</v>
      </c>
      <c r="B129" t="s">
        <v>703</v>
      </c>
      <c r="C129" t="s">
        <v>32</v>
      </c>
      <c r="D129">
        <v>8</v>
      </c>
      <c r="E129">
        <v>7</v>
      </c>
      <c r="F129">
        <v>0</v>
      </c>
      <c r="G129">
        <v>24</v>
      </c>
      <c r="H129">
        <v>24</v>
      </c>
      <c r="I129">
        <v>121.2</v>
      </c>
      <c r="J129">
        <v>8.43</v>
      </c>
      <c r="K129">
        <v>3.99</v>
      </c>
      <c r="L129">
        <v>1.18</v>
      </c>
      <c r="M129">
        <v>0.29199999999999998</v>
      </c>
      <c r="N129" s="1">
        <v>0.71099999999999997</v>
      </c>
      <c r="P129">
        <v>4.4400000000000004</v>
      </c>
      <c r="Q129">
        <v>4.45</v>
      </c>
      <c r="R129">
        <v>1.4</v>
      </c>
    </row>
    <row r="130" spans="1:18" x14ac:dyDescent="0.45">
      <c r="A130">
        <v>129</v>
      </c>
      <c r="B130" t="s">
        <v>704</v>
      </c>
      <c r="C130" t="s">
        <v>65</v>
      </c>
      <c r="D130">
        <v>6</v>
      </c>
      <c r="E130">
        <v>7</v>
      </c>
      <c r="F130">
        <v>0</v>
      </c>
      <c r="G130">
        <v>25</v>
      </c>
      <c r="H130">
        <v>24</v>
      </c>
      <c r="I130">
        <v>110.1</v>
      </c>
      <c r="J130">
        <v>8.73</v>
      </c>
      <c r="K130">
        <v>4.08</v>
      </c>
      <c r="L130">
        <v>1.1399999999999999</v>
      </c>
      <c r="M130">
        <v>0.29899999999999999</v>
      </c>
      <c r="N130" s="1">
        <v>0.69099999999999995</v>
      </c>
      <c r="P130">
        <v>4.6500000000000004</v>
      </c>
      <c r="Q130">
        <v>4.46</v>
      </c>
      <c r="R130">
        <v>1.3</v>
      </c>
    </row>
    <row r="131" spans="1:18" x14ac:dyDescent="0.45">
      <c r="A131">
        <v>130</v>
      </c>
      <c r="B131" t="s">
        <v>705</v>
      </c>
      <c r="C131" t="s">
        <v>81</v>
      </c>
      <c r="D131">
        <v>5</v>
      </c>
      <c r="E131">
        <v>8</v>
      </c>
      <c r="F131">
        <v>0</v>
      </c>
      <c r="G131">
        <v>25</v>
      </c>
      <c r="H131">
        <v>24</v>
      </c>
      <c r="I131">
        <v>119</v>
      </c>
      <c r="J131">
        <v>7.49</v>
      </c>
      <c r="K131">
        <v>3.78</v>
      </c>
      <c r="L131">
        <v>1.1299999999999999</v>
      </c>
      <c r="M131">
        <v>0.29699999999999999</v>
      </c>
      <c r="N131" s="1">
        <v>0.66900000000000004</v>
      </c>
      <c r="P131">
        <v>4.99</v>
      </c>
      <c r="Q131">
        <v>4.67</v>
      </c>
      <c r="R131">
        <v>1.2</v>
      </c>
    </row>
    <row r="132" spans="1:18" x14ac:dyDescent="0.45">
      <c r="A132">
        <v>131</v>
      </c>
      <c r="B132" t="s">
        <v>706</v>
      </c>
      <c r="C132" t="s">
        <v>24</v>
      </c>
      <c r="D132">
        <v>6</v>
      </c>
      <c r="E132">
        <v>8</v>
      </c>
      <c r="F132">
        <v>0</v>
      </c>
      <c r="G132">
        <v>25</v>
      </c>
      <c r="H132">
        <v>24</v>
      </c>
      <c r="I132">
        <v>115.2</v>
      </c>
      <c r="J132">
        <v>9.02</v>
      </c>
      <c r="K132">
        <v>3.97</v>
      </c>
      <c r="L132">
        <v>1.24</v>
      </c>
      <c r="M132">
        <v>0.28599999999999998</v>
      </c>
      <c r="N132" s="1">
        <v>0.69599999999999995</v>
      </c>
      <c r="P132">
        <v>4.51</v>
      </c>
      <c r="Q132">
        <v>4.63</v>
      </c>
      <c r="R132">
        <v>1.2</v>
      </c>
    </row>
    <row r="133" spans="1:18" x14ac:dyDescent="0.45">
      <c r="A133">
        <v>132</v>
      </c>
      <c r="B133" t="s">
        <v>707</v>
      </c>
      <c r="C133" t="s">
        <v>40</v>
      </c>
      <c r="D133">
        <v>6</v>
      </c>
      <c r="E133">
        <v>9</v>
      </c>
      <c r="F133">
        <v>0</v>
      </c>
      <c r="G133">
        <v>28</v>
      </c>
      <c r="H133">
        <v>24</v>
      </c>
      <c r="I133">
        <v>128.1</v>
      </c>
      <c r="J133">
        <v>7.58</v>
      </c>
      <c r="K133">
        <v>3.65</v>
      </c>
      <c r="L133">
        <v>1.19</v>
      </c>
      <c r="M133">
        <v>0.29499999999999998</v>
      </c>
      <c r="N133" s="1">
        <v>0.70799999999999996</v>
      </c>
      <c r="P133">
        <v>4.5599999999999996</v>
      </c>
      <c r="Q133">
        <v>4.6500000000000004</v>
      </c>
      <c r="R133">
        <v>1.1000000000000001</v>
      </c>
    </row>
    <row r="134" spans="1:18" x14ac:dyDescent="0.45">
      <c r="A134">
        <v>133</v>
      </c>
      <c r="B134" t="s">
        <v>708</v>
      </c>
      <c r="C134" t="s">
        <v>40</v>
      </c>
      <c r="D134">
        <v>5</v>
      </c>
      <c r="E134">
        <v>7</v>
      </c>
      <c r="F134">
        <v>0</v>
      </c>
      <c r="G134">
        <v>25</v>
      </c>
      <c r="H134">
        <v>24</v>
      </c>
      <c r="I134">
        <v>105.1</v>
      </c>
      <c r="J134">
        <v>7.09</v>
      </c>
      <c r="K134">
        <v>3.68</v>
      </c>
      <c r="L134">
        <v>1.1100000000000001</v>
      </c>
      <c r="M134">
        <v>0.29499999999999998</v>
      </c>
      <c r="N134" s="1">
        <v>0.69799999999999995</v>
      </c>
      <c r="P134">
        <v>4.62</v>
      </c>
      <c r="Q134">
        <v>4.6500000000000004</v>
      </c>
      <c r="R134">
        <v>1.1000000000000001</v>
      </c>
    </row>
    <row r="135" spans="1:18" x14ac:dyDescent="0.45">
      <c r="A135">
        <v>134</v>
      </c>
      <c r="B135" t="s">
        <v>709</v>
      </c>
      <c r="C135" t="s">
        <v>104</v>
      </c>
      <c r="D135">
        <v>3</v>
      </c>
      <c r="E135">
        <v>5</v>
      </c>
      <c r="F135">
        <v>0</v>
      </c>
      <c r="G135">
        <v>25</v>
      </c>
      <c r="H135">
        <v>24</v>
      </c>
      <c r="I135">
        <v>109.1</v>
      </c>
      <c r="J135">
        <v>7.82</v>
      </c>
      <c r="K135">
        <v>3.71</v>
      </c>
      <c r="L135">
        <v>1.1499999999999999</v>
      </c>
      <c r="M135">
        <v>0.29099999999999998</v>
      </c>
      <c r="N135" s="1">
        <v>0.7</v>
      </c>
      <c r="P135">
        <v>4.53</v>
      </c>
      <c r="Q135">
        <v>4.55</v>
      </c>
      <c r="R135">
        <v>1</v>
      </c>
    </row>
    <row r="136" spans="1:18" x14ac:dyDescent="0.45">
      <c r="A136">
        <v>135</v>
      </c>
      <c r="B136" t="s">
        <v>710</v>
      </c>
      <c r="C136" t="s">
        <v>134</v>
      </c>
      <c r="D136">
        <v>5</v>
      </c>
      <c r="E136">
        <v>7</v>
      </c>
      <c r="F136">
        <v>0</v>
      </c>
      <c r="G136">
        <v>24</v>
      </c>
      <c r="H136">
        <v>24</v>
      </c>
      <c r="I136">
        <v>104.2</v>
      </c>
      <c r="J136">
        <v>9.0299999999999994</v>
      </c>
      <c r="K136">
        <v>4.47</v>
      </c>
      <c r="L136">
        <v>1.29</v>
      </c>
      <c r="M136">
        <v>0.29399999999999998</v>
      </c>
      <c r="N136" s="1">
        <v>0.68500000000000005</v>
      </c>
      <c r="P136">
        <v>4.9000000000000004</v>
      </c>
      <c r="Q136">
        <v>4.8</v>
      </c>
      <c r="R136">
        <v>1</v>
      </c>
    </row>
    <row r="137" spans="1:18" x14ac:dyDescent="0.45">
      <c r="A137">
        <v>136</v>
      </c>
      <c r="B137" t="s">
        <v>711</v>
      </c>
      <c r="C137" t="s">
        <v>81</v>
      </c>
      <c r="D137">
        <v>6</v>
      </c>
      <c r="E137">
        <v>8</v>
      </c>
      <c r="F137">
        <v>0</v>
      </c>
      <c r="G137">
        <v>25</v>
      </c>
      <c r="H137">
        <v>24</v>
      </c>
      <c r="I137">
        <v>105.1</v>
      </c>
      <c r="J137">
        <v>8.2100000000000009</v>
      </c>
      <c r="K137">
        <v>4.62</v>
      </c>
      <c r="L137">
        <v>1.2</v>
      </c>
      <c r="M137">
        <v>0.29899999999999999</v>
      </c>
      <c r="N137" s="1">
        <v>0.69799999999999995</v>
      </c>
      <c r="P137">
        <v>4.87</v>
      </c>
      <c r="Q137">
        <v>4.78</v>
      </c>
      <c r="R137">
        <v>1</v>
      </c>
    </row>
    <row r="138" spans="1:18" x14ac:dyDescent="0.45">
      <c r="A138">
        <v>137</v>
      </c>
      <c r="B138" t="s">
        <v>712</v>
      </c>
      <c r="C138" t="s">
        <v>44</v>
      </c>
      <c r="D138">
        <v>1</v>
      </c>
      <c r="E138">
        <v>2</v>
      </c>
      <c r="F138">
        <v>0</v>
      </c>
      <c r="G138">
        <v>24</v>
      </c>
      <c r="H138">
        <v>24</v>
      </c>
      <c r="I138">
        <v>77.2</v>
      </c>
      <c r="J138">
        <v>9.15</v>
      </c>
      <c r="K138">
        <v>3.59</v>
      </c>
      <c r="L138">
        <v>1.1599999999999999</v>
      </c>
      <c r="M138">
        <v>0.29699999999999999</v>
      </c>
      <c r="N138" s="1">
        <v>0.72199999999999998</v>
      </c>
      <c r="P138">
        <v>4.17</v>
      </c>
      <c r="Q138">
        <v>4.25</v>
      </c>
      <c r="R138">
        <v>0.9</v>
      </c>
    </row>
    <row r="139" spans="1:18" x14ac:dyDescent="0.45">
      <c r="A139">
        <v>138</v>
      </c>
      <c r="B139" t="s">
        <v>713</v>
      </c>
      <c r="D139">
        <v>6</v>
      </c>
      <c r="E139">
        <v>9</v>
      </c>
      <c r="F139">
        <v>0</v>
      </c>
      <c r="G139">
        <v>26</v>
      </c>
      <c r="H139">
        <v>24</v>
      </c>
      <c r="I139">
        <v>129.19999999999999</v>
      </c>
      <c r="J139">
        <v>5.55</v>
      </c>
      <c r="K139">
        <v>2.29</v>
      </c>
      <c r="L139">
        <v>1.32</v>
      </c>
      <c r="M139">
        <v>0.3</v>
      </c>
      <c r="N139" s="1">
        <v>0.67800000000000005</v>
      </c>
      <c r="P139">
        <v>4.8600000000000003</v>
      </c>
      <c r="Q139">
        <v>4.76</v>
      </c>
      <c r="R139">
        <v>0.9</v>
      </c>
    </row>
    <row r="140" spans="1:18" x14ac:dyDescent="0.45">
      <c r="A140">
        <v>139</v>
      </c>
      <c r="B140" t="s">
        <v>714</v>
      </c>
      <c r="C140" t="s">
        <v>134</v>
      </c>
      <c r="D140">
        <v>5</v>
      </c>
      <c r="E140">
        <v>6</v>
      </c>
      <c r="F140">
        <v>0</v>
      </c>
      <c r="G140">
        <v>24</v>
      </c>
      <c r="H140">
        <v>24</v>
      </c>
      <c r="I140">
        <v>112</v>
      </c>
      <c r="J140">
        <v>5.46</v>
      </c>
      <c r="K140">
        <v>3.05</v>
      </c>
      <c r="L140">
        <v>1.29</v>
      </c>
      <c r="M140">
        <v>0.29099999999999998</v>
      </c>
      <c r="N140" s="1">
        <v>0.67600000000000005</v>
      </c>
      <c r="P140">
        <v>4.9800000000000004</v>
      </c>
      <c r="Q140">
        <v>4.9400000000000004</v>
      </c>
      <c r="R140">
        <v>0.9</v>
      </c>
    </row>
    <row r="141" spans="1:18" x14ac:dyDescent="0.45">
      <c r="A141">
        <v>140</v>
      </c>
      <c r="B141" t="s">
        <v>715</v>
      </c>
      <c r="C141" t="s">
        <v>119</v>
      </c>
      <c r="D141">
        <v>5</v>
      </c>
      <c r="E141">
        <v>7</v>
      </c>
      <c r="F141">
        <v>0</v>
      </c>
      <c r="G141">
        <v>25</v>
      </c>
      <c r="H141">
        <v>24</v>
      </c>
      <c r="I141">
        <v>114</v>
      </c>
      <c r="J141">
        <v>7.34</v>
      </c>
      <c r="K141">
        <v>3.79</v>
      </c>
      <c r="L141">
        <v>1.1100000000000001</v>
      </c>
      <c r="M141">
        <v>0.28899999999999998</v>
      </c>
      <c r="N141" s="1">
        <v>0.69299999999999995</v>
      </c>
      <c r="P141">
        <v>4.58</v>
      </c>
      <c r="Q141">
        <v>4.7699999999999996</v>
      </c>
      <c r="R141">
        <v>0.9</v>
      </c>
    </row>
    <row r="142" spans="1:18" x14ac:dyDescent="0.45">
      <c r="A142">
        <v>141</v>
      </c>
      <c r="B142" t="s">
        <v>716</v>
      </c>
      <c r="C142" t="s">
        <v>22</v>
      </c>
      <c r="D142">
        <v>6</v>
      </c>
      <c r="E142">
        <v>6</v>
      </c>
      <c r="F142">
        <v>0</v>
      </c>
      <c r="G142">
        <v>25</v>
      </c>
      <c r="H142">
        <v>24</v>
      </c>
      <c r="I142">
        <v>107</v>
      </c>
      <c r="J142">
        <v>9.08</v>
      </c>
      <c r="K142">
        <v>4.46</v>
      </c>
      <c r="L142">
        <v>1.35</v>
      </c>
      <c r="M142">
        <v>0.28199999999999997</v>
      </c>
      <c r="N142" s="1">
        <v>0.69</v>
      </c>
      <c r="P142">
        <v>4.79</v>
      </c>
      <c r="Q142">
        <v>4.8600000000000003</v>
      </c>
      <c r="R142">
        <v>0.8</v>
      </c>
    </row>
    <row r="143" spans="1:18" x14ac:dyDescent="0.45">
      <c r="A143">
        <v>142</v>
      </c>
      <c r="B143" t="s">
        <v>717</v>
      </c>
      <c r="C143" t="s">
        <v>81</v>
      </c>
      <c r="D143">
        <v>3</v>
      </c>
      <c r="E143">
        <v>4</v>
      </c>
      <c r="F143">
        <v>0</v>
      </c>
      <c r="G143">
        <v>24</v>
      </c>
      <c r="H143">
        <v>24</v>
      </c>
      <c r="I143">
        <v>94</v>
      </c>
      <c r="J143">
        <v>9.2899999999999991</v>
      </c>
      <c r="K143">
        <v>5.94</v>
      </c>
      <c r="L143">
        <v>1.05</v>
      </c>
      <c r="M143">
        <v>0.28899999999999998</v>
      </c>
      <c r="N143" s="1">
        <v>0.68700000000000006</v>
      </c>
      <c r="P143">
        <v>4.9800000000000004</v>
      </c>
      <c r="Q143">
        <v>4.9800000000000004</v>
      </c>
      <c r="R143">
        <v>0.7</v>
      </c>
    </row>
    <row r="144" spans="1:18" x14ac:dyDescent="0.45">
      <c r="A144">
        <v>143</v>
      </c>
      <c r="B144" t="s">
        <v>718</v>
      </c>
      <c r="C144" t="s">
        <v>42</v>
      </c>
      <c r="D144">
        <v>5</v>
      </c>
      <c r="E144">
        <v>7</v>
      </c>
      <c r="F144">
        <v>0</v>
      </c>
      <c r="G144">
        <v>24</v>
      </c>
      <c r="H144">
        <v>24</v>
      </c>
      <c r="I144">
        <v>91</v>
      </c>
      <c r="J144">
        <v>8.8000000000000007</v>
      </c>
      <c r="K144">
        <v>5.04</v>
      </c>
      <c r="L144">
        <v>1.0900000000000001</v>
      </c>
      <c r="M144">
        <v>0.29199999999999998</v>
      </c>
      <c r="N144" s="1">
        <v>0.70499999999999996</v>
      </c>
      <c r="P144">
        <v>4.6500000000000004</v>
      </c>
      <c r="Q144">
        <v>4.75</v>
      </c>
      <c r="R144">
        <v>0.7</v>
      </c>
    </row>
    <row r="145" spans="1:18" x14ac:dyDescent="0.45">
      <c r="A145">
        <v>144</v>
      </c>
      <c r="B145" t="s">
        <v>719</v>
      </c>
      <c r="C145" t="s">
        <v>44</v>
      </c>
      <c r="D145">
        <v>4</v>
      </c>
      <c r="E145">
        <v>6</v>
      </c>
      <c r="F145">
        <v>0</v>
      </c>
      <c r="G145">
        <v>26</v>
      </c>
      <c r="H145">
        <v>24</v>
      </c>
      <c r="I145">
        <v>95.1</v>
      </c>
      <c r="J145">
        <v>7.65</v>
      </c>
      <c r="K145">
        <v>3.68</v>
      </c>
      <c r="L145">
        <v>1.23</v>
      </c>
      <c r="M145">
        <v>0.29899999999999999</v>
      </c>
      <c r="N145" s="1">
        <v>0.69899999999999995</v>
      </c>
      <c r="P145">
        <v>4.72</v>
      </c>
      <c r="Q145">
        <v>4.71</v>
      </c>
      <c r="R145">
        <v>0.6</v>
      </c>
    </row>
    <row r="146" spans="1:18" x14ac:dyDescent="0.45">
      <c r="A146">
        <v>145</v>
      </c>
      <c r="B146" t="s">
        <v>720</v>
      </c>
      <c r="C146" t="s">
        <v>44</v>
      </c>
      <c r="D146">
        <v>3</v>
      </c>
      <c r="E146">
        <v>4</v>
      </c>
      <c r="F146">
        <v>0</v>
      </c>
      <c r="G146">
        <v>27</v>
      </c>
      <c r="H146">
        <v>24</v>
      </c>
      <c r="I146">
        <v>92.1</v>
      </c>
      <c r="J146">
        <v>7.8</v>
      </c>
      <c r="K146">
        <v>3.8</v>
      </c>
      <c r="L146">
        <v>1.17</v>
      </c>
      <c r="M146">
        <v>0.29399999999999998</v>
      </c>
      <c r="N146" s="1">
        <v>0.67700000000000005</v>
      </c>
      <c r="P146">
        <v>4.78</v>
      </c>
      <c r="Q146">
        <v>4.7699999999999996</v>
      </c>
      <c r="R146">
        <v>0.6</v>
      </c>
    </row>
    <row r="147" spans="1:18" x14ac:dyDescent="0.45">
      <c r="A147">
        <v>146</v>
      </c>
      <c r="B147" t="s">
        <v>721</v>
      </c>
      <c r="C147" t="s">
        <v>65</v>
      </c>
      <c r="D147">
        <v>6</v>
      </c>
      <c r="E147">
        <v>10</v>
      </c>
      <c r="F147">
        <v>0</v>
      </c>
      <c r="G147">
        <v>24</v>
      </c>
      <c r="H147">
        <v>24</v>
      </c>
      <c r="I147">
        <v>101</v>
      </c>
      <c r="J147">
        <v>8.91</v>
      </c>
      <c r="K147">
        <v>5.7</v>
      </c>
      <c r="L147">
        <v>1.34</v>
      </c>
      <c r="M147">
        <v>0.29699999999999999</v>
      </c>
      <c r="N147" s="1">
        <v>0.68100000000000005</v>
      </c>
      <c r="P147">
        <v>5.44</v>
      </c>
      <c r="Q147">
        <v>5.31</v>
      </c>
      <c r="R147">
        <v>0.2</v>
      </c>
    </row>
    <row r="148" spans="1:18" x14ac:dyDescent="0.45">
      <c r="A148">
        <v>147</v>
      </c>
      <c r="B148" t="s">
        <v>555</v>
      </c>
      <c r="C148" t="s">
        <v>32</v>
      </c>
      <c r="D148">
        <v>11</v>
      </c>
      <c r="E148">
        <v>5</v>
      </c>
      <c r="F148">
        <v>0</v>
      </c>
      <c r="G148">
        <v>23</v>
      </c>
      <c r="H148">
        <v>23</v>
      </c>
      <c r="I148">
        <v>129.1</v>
      </c>
      <c r="J148">
        <v>8.2100000000000009</v>
      </c>
      <c r="K148">
        <v>2.44</v>
      </c>
      <c r="L148">
        <v>0.77</v>
      </c>
      <c r="M148">
        <v>0.29499999999999998</v>
      </c>
      <c r="N148" s="1">
        <v>0.74299999999999999</v>
      </c>
      <c r="P148">
        <v>3.27</v>
      </c>
      <c r="Q148">
        <v>3.44</v>
      </c>
      <c r="R148">
        <v>2.8</v>
      </c>
    </row>
    <row r="149" spans="1:18" x14ac:dyDescent="0.45">
      <c r="A149">
        <v>148</v>
      </c>
      <c r="B149" t="s">
        <v>722</v>
      </c>
      <c r="C149" t="s">
        <v>49</v>
      </c>
      <c r="D149">
        <v>11</v>
      </c>
      <c r="E149">
        <v>9</v>
      </c>
      <c r="F149">
        <v>0</v>
      </c>
      <c r="G149">
        <v>28</v>
      </c>
      <c r="H149">
        <v>23</v>
      </c>
      <c r="I149">
        <v>135.1</v>
      </c>
      <c r="J149">
        <v>9.25</v>
      </c>
      <c r="K149">
        <v>3.53</v>
      </c>
      <c r="L149">
        <v>1.06</v>
      </c>
      <c r="M149">
        <v>0.28799999999999998</v>
      </c>
      <c r="N149" s="1">
        <v>0.71399999999999997</v>
      </c>
      <c r="P149">
        <v>4.0599999999999996</v>
      </c>
      <c r="Q149">
        <v>4.0199999999999996</v>
      </c>
      <c r="R149">
        <v>1.9</v>
      </c>
    </row>
    <row r="150" spans="1:18" x14ac:dyDescent="0.45">
      <c r="A150">
        <v>149</v>
      </c>
      <c r="B150" t="s">
        <v>314</v>
      </c>
      <c r="C150" t="s">
        <v>46</v>
      </c>
      <c r="D150">
        <v>8</v>
      </c>
      <c r="E150">
        <v>7</v>
      </c>
      <c r="F150">
        <v>0</v>
      </c>
      <c r="G150">
        <v>23</v>
      </c>
      <c r="H150">
        <v>23</v>
      </c>
      <c r="I150">
        <v>131</v>
      </c>
      <c r="J150">
        <v>8.18</v>
      </c>
      <c r="K150">
        <v>2.68</v>
      </c>
      <c r="L150">
        <v>1.24</v>
      </c>
      <c r="M150">
        <v>0.28999999999999998</v>
      </c>
      <c r="N150" s="1">
        <v>0.71499999999999997</v>
      </c>
      <c r="P150">
        <v>4.12</v>
      </c>
      <c r="Q150">
        <v>4.2300000000000004</v>
      </c>
      <c r="R150">
        <v>1.8</v>
      </c>
    </row>
    <row r="151" spans="1:18" x14ac:dyDescent="0.45">
      <c r="A151">
        <v>150</v>
      </c>
      <c r="B151" t="s">
        <v>723</v>
      </c>
      <c r="C151" t="s">
        <v>81</v>
      </c>
      <c r="D151">
        <v>7</v>
      </c>
      <c r="E151">
        <v>7</v>
      </c>
      <c r="F151">
        <v>0</v>
      </c>
      <c r="G151">
        <v>24</v>
      </c>
      <c r="H151">
        <v>23</v>
      </c>
      <c r="I151">
        <v>116</v>
      </c>
      <c r="J151">
        <v>10.01</v>
      </c>
      <c r="K151">
        <v>3.8</v>
      </c>
      <c r="L151">
        <v>1.24</v>
      </c>
      <c r="M151">
        <v>0.29699999999999999</v>
      </c>
      <c r="N151" s="1">
        <v>0.72599999999999998</v>
      </c>
      <c r="P151">
        <v>4.2699999999999996</v>
      </c>
      <c r="Q151">
        <v>4.17</v>
      </c>
      <c r="R151">
        <v>1.8</v>
      </c>
    </row>
    <row r="152" spans="1:18" x14ac:dyDescent="0.45">
      <c r="A152">
        <v>151</v>
      </c>
      <c r="B152" t="s">
        <v>325</v>
      </c>
      <c r="C152" t="s">
        <v>72</v>
      </c>
      <c r="D152">
        <v>6</v>
      </c>
      <c r="E152">
        <v>6</v>
      </c>
      <c r="F152">
        <v>0</v>
      </c>
      <c r="G152">
        <v>23</v>
      </c>
      <c r="H152">
        <v>23</v>
      </c>
      <c r="I152">
        <v>118.2</v>
      </c>
      <c r="J152">
        <v>8.42</v>
      </c>
      <c r="K152">
        <v>2.4300000000000002</v>
      </c>
      <c r="L152">
        <v>1.1399999999999999</v>
      </c>
      <c r="M152">
        <v>0.28399999999999997</v>
      </c>
      <c r="N152" s="1">
        <v>0.70599999999999996</v>
      </c>
      <c r="P152">
        <v>3.94</v>
      </c>
      <c r="Q152">
        <v>3.99</v>
      </c>
      <c r="R152">
        <v>1.8</v>
      </c>
    </row>
    <row r="153" spans="1:18" x14ac:dyDescent="0.45">
      <c r="A153">
        <v>152</v>
      </c>
      <c r="B153" t="s">
        <v>343</v>
      </c>
      <c r="C153" t="s">
        <v>58</v>
      </c>
      <c r="D153">
        <v>7</v>
      </c>
      <c r="E153">
        <v>9</v>
      </c>
      <c r="F153">
        <v>0</v>
      </c>
      <c r="G153">
        <v>24</v>
      </c>
      <c r="H153">
        <v>23</v>
      </c>
      <c r="I153">
        <v>129.19999999999999</v>
      </c>
      <c r="J153">
        <v>9.3699999999999992</v>
      </c>
      <c r="K153">
        <v>2.91</v>
      </c>
      <c r="L153">
        <v>1.53</v>
      </c>
      <c r="M153">
        <v>0.30199999999999999</v>
      </c>
      <c r="N153" s="1">
        <v>0.70599999999999996</v>
      </c>
      <c r="P153">
        <v>4.6500000000000004</v>
      </c>
      <c r="Q153">
        <v>4.47</v>
      </c>
      <c r="R153">
        <v>1.8</v>
      </c>
    </row>
    <row r="154" spans="1:18" x14ac:dyDescent="0.45">
      <c r="A154">
        <v>153</v>
      </c>
      <c r="B154" t="s">
        <v>724</v>
      </c>
      <c r="C154" t="s">
        <v>63</v>
      </c>
      <c r="D154">
        <v>7</v>
      </c>
      <c r="E154">
        <v>7</v>
      </c>
      <c r="F154">
        <v>0</v>
      </c>
      <c r="G154">
        <v>28</v>
      </c>
      <c r="H154">
        <v>23</v>
      </c>
      <c r="I154">
        <v>133</v>
      </c>
      <c r="J154">
        <v>8.5299999999999994</v>
      </c>
      <c r="K154">
        <v>2.64</v>
      </c>
      <c r="L154">
        <v>1.22</v>
      </c>
      <c r="M154">
        <v>0.29699999999999999</v>
      </c>
      <c r="N154" s="1">
        <v>0.70899999999999996</v>
      </c>
      <c r="P154">
        <v>4.2</v>
      </c>
      <c r="Q154">
        <v>4.1100000000000003</v>
      </c>
      <c r="R154">
        <v>1.7</v>
      </c>
    </row>
    <row r="155" spans="1:18" x14ac:dyDescent="0.45">
      <c r="A155">
        <v>154</v>
      </c>
      <c r="B155" t="s">
        <v>725</v>
      </c>
      <c r="C155" t="s">
        <v>42</v>
      </c>
      <c r="D155">
        <v>7</v>
      </c>
      <c r="E155">
        <v>6</v>
      </c>
      <c r="F155">
        <v>0</v>
      </c>
      <c r="G155">
        <v>26</v>
      </c>
      <c r="H155">
        <v>23</v>
      </c>
      <c r="I155">
        <v>126.2</v>
      </c>
      <c r="J155">
        <v>7.17</v>
      </c>
      <c r="K155">
        <v>2.34</v>
      </c>
      <c r="L155">
        <v>1.1399999999999999</v>
      </c>
      <c r="M155">
        <v>0.29199999999999998</v>
      </c>
      <c r="N155" s="1">
        <v>0.70499999999999996</v>
      </c>
      <c r="P155">
        <v>4.12</v>
      </c>
      <c r="Q155">
        <v>4.3</v>
      </c>
      <c r="R155">
        <v>1.7</v>
      </c>
    </row>
    <row r="156" spans="1:18" x14ac:dyDescent="0.45">
      <c r="A156">
        <v>155</v>
      </c>
      <c r="B156" t="s">
        <v>726</v>
      </c>
      <c r="C156" t="s">
        <v>134</v>
      </c>
      <c r="D156">
        <v>7</v>
      </c>
      <c r="E156">
        <v>9</v>
      </c>
      <c r="F156">
        <v>0</v>
      </c>
      <c r="G156">
        <v>23</v>
      </c>
      <c r="H156">
        <v>23</v>
      </c>
      <c r="I156">
        <v>118.2</v>
      </c>
      <c r="J156">
        <v>7.89</v>
      </c>
      <c r="K156">
        <v>2.96</v>
      </c>
      <c r="L156">
        <v>1.36</v>
      </c>
      <c r="M156">
        <v>0.29199999999999998</v>
      </c>
      <c r="N156" s="1">
        <v>0.69599999999999995</v>
      </c>
      <c r="P156">
        <v>4.55</v>
      </c>
      <c r="Q156">
        <v>4.6399999999999997</v>
      </c>
      <c r="R156">
        <v>1.6</v>
      </c>
    </row>
    <row r="157" spans="1:18" x14ac:dyDescent="0.45">
      <c r="A157">
        <v>156</v>
      </c>
      <c r="B157" t="s">
        <v>326</v>
      </c>
      <c r="C157" t="s">
        <v>55</v>
      </c>
      <c r="D157">
        <v>6</v>
      </c>
      <c r="E157">
        <v>7</v>
      </c>
      <c r="F157">
        <v>0</v>
      </c>
      <c r="G157">
        <v>25</v>
      </c>
      <c r="H157">
        <v>23</v>
      </c>
      <c r="I157">
        <v>132.1</v>
      </c>
      <c r="J157">
        <v>8.0299999999999994</v>
      </c>
      <c r="K157">
        <v>2.72</v>
      </c>
      <c r="L157">
        <v>1.43</v>
      </c>
      <c r="M157">
        <v>0.29699999999999999</v>
      </c>
      <c r="N157" s="1">
        <v>0.69199999999999995</v>
      </c>
      <c r="P157">
        <v>4.63</v>
      </c>
      <c r="Q157">
        <v>4.5599999999999996</v>
      </c>
      <c r="R157">
        <v>1.6</v>
      </c>
    </row>
    <row r="158" spans="1:18" x14ac:dyDescent="0.45">
      <c r="A158">
        <v>157</v>
      </c>
      <c r="B158" t="s">
        <v>727</v>
      </c>
      <c r="C158" t="s">
        <v>40</v>
      </c>
      <c r="D158">
        <v>4</v>
      </c>
      <c r="E158">
        <v>6</v>
      </c>
      <c r="F158">
        <v>0</v>
      </c>
      <c r="G158">
        <v>23</v>
      </c>
      <c r="H158">
        <v>23</v>
      </c>
      <c r="I158">
        <v>114.1</v>
      </c>
      <c r="J158">
        <v>6.93</v>
      </c>
      <c r="K158">
        <v>3.15</v>
      </c>
      <c r="L158">
        <v>1.1000000000000001</v>
      </c>
      <c r="M158">
        <v>0.28699999999999998</v>
      </c>
      <c r="N158" s="1">
        <v>0.66700000000000004</v>
      </c>
      <c r="P158">
        <v>4.57</v>
      </c>
      <c r="Q158">
        <v>4.3600000000000003</v>
      </c>
      <c r="R158">
        <v>1.5</v>
      </c>
    </row>
    <row r="159" spans="1:18" x14ac:dyDescent="0.45">
      <c r="A159">
        <v>158</v>
      </c>
      <c r="B159" t="s">
        <v>728</v>
      </c>
      <c r="C159" t="s">
        <v>104</v>
      </c>
      <c r="D159">
        <v>5</v>
      </c>
      <c r="E159">
        <v>7</v>
      </c>
      <c r="F159">
        <v>0</v>
      </c>
      <c r="G159">
        <v>25</v>
      </c>
      <c r="H159">
        <v>23</v>
      </c>
      <c r="I159">
        <v>107.2</v>
      </c>
      <c r="J159">
        <v>7.19</v>
      </c>
      <c r="K159">
        <v>2.5099999999999998</v>
      </c>
      <c r="L159">
        <v>1.0900000000000001</v>
      </c>
      <c r="M159">
        <v>0.29099999999999998</v>
      </c>
      <c r="N159" s="1">
        <v>0.67300000000000004</v>
      </c>
      <c r="P159">
        <v>4.43</v>
      </c>
      <c r="Q159">
        <v>4.29</v>
      </c>
      <c r="R159">
        <v>1.3</v>
      </c>
    </row>
    <row r="160" spans="1:18" x14ac:dyDescent="0.45">
      <c r="A160">
        <v>159</v>
      </c>
      <c r="B160" t="s">
        <v>729</v>
      </c>
      <c r="C160" t="s">
        <v>119</v>
      </c>
      <c r="D160">
        <v>8</v>
      </c>
      <c r="E160">
        <v>8</v>
      </c>
      <c r="F160">
        <v>0</v>
      </c>
      <c r="G160">
        <v>31</v>
      </c>
      <c r="H160">
        <v>23</v>
      </c>
      <c r="I160">
        <v>121.2</v>
      </c>
      <c r="J160">
        <v>7.99</v>
      </c>
      <c r="K160">
        <v>3.7</v>
      </c>
      <c r="L160">
        <v>1.1100000000000001</v>
      </c>
      <c r="M160">
        <v>0.29299999999999998</v>
      </c>
      <c r="N160" s="1">
        <v>0.70699999999999996</v>
      </c>
      <c r="P160">
        <v>4.3600000000000003</v>
      </c>
      <c r="Q160">
        <v>4.51</v>
      </c>
      <c r="R160">
        <v>1.3</v>
      </c>
    </row>
    <row r="161" spans="1:18" x14ac:dyDescent="0.45">
      <c r="A161">
        <v>160</v>
      </c>
      <c r="B161" t="s">
        <v>730</v>
      </c>
      <c r="C161" t="s">
        <v>26</v>
      </c>
      <c r="D161">
        <v>8</v>
      </c>
      <c r="E161">
        <v>7</v>
      </c>
      <c r="F161">
        <v>0</v>
      </c>
      <c r="G161">
        <v>23</v>
      </c>
      <c r="H161">
        <v>23</v>
      </c>
      <c r="I161">
        <v>120.2</v>
      </c>
      <c r="J161">
        <v>8.0500000000000007</v>
      </c>
      <c r="K161">
        <v>3.43</v>
      </c>
      <c r="L161">
        <v>1.19</v>
      </c>
      <c r="M161">
        <v>0.27900000000000003</v>
      </c>
      <c r="N161" s="1">
        <v>0.67900000000000005</v>
      </c>
      <c r="P161">
        <v>4.47</v>
      </c>
      <c r="Q161">
        <v>4.63</v>
      </c>
      <c r="R161">
        <v>1.3</v>
      </c>
    </row>
    <row r="162" spans="1:18" x14ac:dyDescent="0.45">
      <c r="A162">
        <v>161</v>
      </c>
      <c r="B162" t="s">
        <v>731</v>
      </c>
      <c r="C162" t="s">
        <v>42</v>
      </c>
      <c r="D162">
        <v>5</v>
      </c>
      <c r="E162">
        <v>5</v>
      </c>
      <c r="F162">
        <v>0</v>
      </c>
      <c r="G162">
        <v>23</v>
      </c>
      <c r="H162">
        <v>23</v>
      </c>
      <c r="I162">
        <v>107.1</v>
      </c>
      <c r="J162">
        <v>8.39</v>
      </c>
      <c r="K162">
        <v>3.77</v>
      </c>
      <c r="L162">
        <v>1.01</v>
      </c>
      <c r="M162">
        <v>0.29499999999999998</v>
      </c>
      <c r="N162" s="1">
        <v>0.70699999999999996</v>
      </c>
      <c r="P162">
        <v>4.28</v>
      </c>
      <c r="Q162">
        <v>4.3499999999999996</v>
      </c>
      <c r="R162">
        <v>1.2</v>
      </c>
    </row>
    <row r="163" spans="1:18" x14ac:dyDescent="0.45">
      <c r="A163">
        <v>162</v>
      </c>
      <c r="B163" t="s">
        <v>323</v>
      </c>
      <c r="C163" t="s">
        <v>104</v>
      </c>
      <c r="D163">
        <v>6</v>
      </c>
      <c r="E163">
        <v>8</v>
      </c>
      <c r="F163">
        <v>0</v>
      </c>
      <c r="G163">
        <v>25</v>
      </c>
      <c r="H163">
        <v>23</v>
      </c>
      <c r="I163">
        <v>127</v>
      </c>
      <c r="J163">
        <v>8.93</v>
      </c>
      <c r="K163">
        <v>3.97</v>
      </c>
      <c r="L163">
        <v>1.1299999999999999</v>
      </c>
      <c r="M163">
        <v>0.29299999999999998</v>
      </c>
      <c r="N163" s="1">
        <v>0.69299999999999995</v>
      </c>
      <c r="P163">
        <v>4.54</v>
      </c>
      <c r="Q163">
        <v>4.4400000000000004</v>
      </c>
      <c r="R163">
        <v>1.2</v>
      </c>
    </row>
    <row r="164" spans="1:18" x14ac:dyDescent="0.45">
      <c r="A164">
        <v>163</v>
      </c>
      <c r="B164" t="s">
        <v>321</v>
      </c>
      <c r="C164" t="s">
        <v>91</v>
      </c>
      <c r="D164">
        <v>5</v>
      </c>
      <c r="E164">
        <v>9</v>
      </c>
      <c r="F164">
        <v>0</v>
      </c>
      <c r="G164">
        <v>28</v>
      </c>
      <c r="H164">
        <v>23</v>
      </c>
      <c r="I164">
        <v>117.1</v>
      </c>
      <c r="J164">
        <v>7.21</v>
      </c>
      <c r="K164">
        <v>3.61</v>
      </c>
      <c r="L164">
        <v>1.1499999999999999</v>
      </c>
      <c r="M164">
        <v>0.30599999999999999</v>
      </c>
      <c r="N164" s="1">
        <v>0.69699999999999995</v>
      </c>
      <c r="P164">
        <v>4.76</v>
      </c>
      <c r="Q164">
        <v>4.62</v>
      </c>
      <c r="R164">
        <v>1.2</v>
      </c>
    </row>
    <row r="165" spans="1:18" x14ac:dyDescent="0.45">
      <c r="A165">
        <v>164</v>
      </c>
      <c r="B165" t="s">
        <v>732</v>
      </c>
      <c r="C165" t="s">
        <v>24</v>
      </c>
      <c r="D165">
        <v>6</v>
      </c>
      <c r="E165">
        <v>8</v>
      </c>
      <c r="F165">
        <v>0</v>
      </c>
      <c r="G165">
        <v>25</v>
      </c>
      <c r="H165">
        <v>23</v>
      </c>
      <c r="I165">
        <v>115.2</v>
      </c>
      <c r="J165">
        <v>8.4</v>
      </c>
      <c r="K165">
        <v>3.34</v>
      </c>
      <c r="L165">
        <v>1.4</v>
      </c>
      <c r="M165">
        <v>0.29299999999999998</v>
      </c>
      <c r="N165" s="1">
        <v>0.70599999999999996</v>
      </c>
      <c r="P165">
        <v>4.59</v>
      </c>
      <c r="Q165">
        <v>4.63</v>
      </c>
      <c r="R165">
        <v>1.2</v>
      </c>
    </row>
    <row r="166" spans="1:18" x14ac:dyDescent="0.45">
      <c r="A166">
        <v>165</v>
      </c>
      <c r="B166" t="s">
        <v>733</v>
      </c>
      <c r="C166" t="s">
        <v>22</v>
      </c>
      <c r="D166">
        <v>7</v>
      </c>
      <c r="E166">
        <v>7</v>
      </c>
      <c r="F166">
        <v>0</v>
      </c>
      <c r="G166">
        <v>25</v>
      </c>
      <c r="H166">
        <v>23</v>
      </c>
      <c r="I166">
        <v>118.2</v>
      </c>
      <c r="J166">
        <v>7.81</v>
      </c>
      <c r="K166">
        <v>3.49</v>
      </c>
      <c r="L166">
        <v>1.21</v>
      </c>
      <c r="M166">
        <v>0.28399999999999997</v>
      </c>
      <c r="N166" s="1">
        <v>0.69</v>
      </c>
      <c r="P166">
        <v>4.55</v>
      </c>
      <c r="Q166">
        <v>4.59</v>
      </c>
      <c r="R166">
        <v>1.2</v>
      </c>
    </row>
    <row r="167" spans="1:18" x14ac:dyDescent="0.45">
      <c r="A167">
        <v>166</v>
      </c>
      <c r="B167" t="s">
        <v>346</v>
      </c>
      <c r="C167" t="s">
        <v>35</v>
      </c>
      <c r="D167">
        <v>6</v>
      </c>
      <c r="E167">
        <v>8</v>
      </c>
      <c r="F167">
        <v>0</v>
      </c>
      <c r="G167">
        <v>26</v>
      </c>
      <c r="H167">
        <v>23</v>
      </c>
      <c r="I167">
        <v>127.2</v>
      </c>
      <c r="J167">
        <v>5.85</v>
      </c>
      <c r="K167">
        <v>2.96</v>
      </c>
      <c r="L167">
        <v>1.34</v>
      </c>
      <c r="M167">
        <v>0.29699999999999999</v>
      </c>
      <c r="N167" s="1">
        <v>0.68200000000000005</v>
      </c>
      <c r="P167">
        <v>4.93</v>
      </c>
      <c r="Q167">
        <v>5.0599999999999996</v>
      </c>
      <c r="R167">
        <v>1.2</v>
      </c>
    </row>
    <row r="168" spans="1:18" x14ac:dyDescent="0.45">
      <c r="A168">
        <v>167</v>
      </c>
      <c r="B168" t="s">
        <v>734</v>
      </c>
      <c r="C168" t="s">
        <v>35</v>
      </c>
      <c r="D168">
        <v>7</v>
      </c>
      <c r="E168">
        <v>10</v>
      </c>
      <c r="F168">
        <v>0</v>
      </c>
      <c r="G168">
        <v>24</v>
      </c>
      <c r="H168">
        <v>23</v>
      </c>
      <c r="I168">
        <v>117.1</v>
      </c>
      <c r="J168">
        <v>5.91</v>
      </c>
      <c r="K168">
        <v>2.46</v>
      </c>
      <c r="L168">
        <v>1.46</v>
      </c>
      <c r="M168">
        <v>0.30599999999999999</v>
      </c>
      <c r="N168" s="1">
        <v>0.68100000000000005</v>
      </c>
      <c r="P168">
        <v>5.14</v>
      </c>
      <c r="Q168">
        <v>4.9400000000000004</v>
      </c>
      <c r="R168">
        <v>1.2</v>
      </c>
    </row>
    <row r="169" spans="1:18" x14ac:dyDescent="0.45">
      <c r="A169">
        <v>168</v>
      </c>
      <c r="B169" t="s">
        <v>735</v>
      </c>
      <c r="C169" t="s">
        <v>37</v>
      </c>
      <c r="D169">
        <v>4</v>
      </c>
      <c r="E169">
        <v>7</v>
      </c>
      <c r="F169">
        <v>0</v>
      </c>
      <c r="G169">
        <v>28</v>
      </c>
      <c r="H169">
        <v>23</v>
      </c>
      <c r="I169">
        <v>129</v>
      </c>
      <c r="J169">
        <v>7.53</v>
      </c>
      <c r="K169">
        <v>3.91</v>
      </c>
      <c r="L169">
        <v>1.05</v>
      </c>
      <c r="M169">
        <v>0.29699999999999999</v>
      </c>
      <c r="N169" s="1">
        <v>0.69099999999999995</v>
      </c>
      <c r="P169">
        <v>4.67</v>
      </c>
      <c r="Q169">
        <v>4.51</v>
      </c>
      <c r="R169">
        <v>1.2</v>
      </c>
    </row>
    <row r="170" spans="1:18" x14ac:dyDescent="0.45">
      <c r="A170">
        <v>169</v>
      </c>
      <c r="B170" t="s">
        <v>736</v>
      </c>
      <c r="C170" t="s">
        <v>91</v>
      </c>
      <c r="D170">
        <v>7</v>
      </c>
      <c r="E170">
        <v>9</v>
      </c>
      <c r="F170">
        <v>0</v>
      </c>
      <c r="G170">
        <v>24</v>
      </c>
      <c r="H170">
        <v>23</v>
      </c>
      <c r="I170">
        <v>112.1</v>
      </c>
      <c r="J170">
        <v>9.3000000000000007</v>
      </c>
      <c r="K170">
        <v>4.25</v>
      </c>
      <c r="L170">
        <v>1.2</v>
      </c>
      <c r="M170">
        <v>0.28499999999999998</v>
      </c>
      <c r="N170" s="1">
        <v>0.70799999999999996</v>
      </c>
      <c r="P170">
        <v>4.41</v>
      </c>
      <c r="Q170">
        <v>4.53</v>
      </c>
      <c r="R170">
        <v>1.1000000000000001</v>
      </c>
    </row>
    <row r="171" spans="1:18" x14ac:dyDescent="0.45">
      <c r="A171">
        <v>170</v>
      </c>
      <c r="B171" t="s">
        <v>737</v>
      </c>
      <c r="C171" t="s">
        <v>76</v>
      </c>
      <c r="D171">
        <v>7</v>
      </c>
      <c r="E171">
        <v>11</v>
      </c>
      <c r="F171">
        <v>0</v>
      </c>
      <c r="G171">
        <v>23</v>
      </c>
      <c r="H171">
        <v>23</v>
      </c>
      <c r="I171">
        <v>106.1</v>
      </c>
      <c r="J171">
        <v>7.28</v>
      </c>
      <c r="K171">
        <v>3.13</v>
      </c>
      <c r="L171">
        <v>1.19</v>
      </c>
      <c r="M171">
        <v>0.29199999999999998</v>
      </c>
      <c r="N171" s="1">
        <v>0.68300000000000005</v>
      </c>
      <c r="P171">
        <v>4.66</v>
      </c>
      <c r="Q171">
        <v>4.51</v>
      </c>
      <c r="R171">
        <v>1.1000000000000001</v>
      </c>
    </row>
    <row r="172" spans="1:18" x14ac:dyDescent="0.45">
      <c r="A172">
        <v>171</v>
      </c>
      <c r="B172" t="s">
        <v>738</v>
      </c>
      <c r="C172" t="s">
        <v>37</v>
      </c>
      <c r="D172">
        <v>6</v>
      </c>
      <c r="E172">
        <v>9</v>
      </c>
      <c r="F172">
        <v>0</v>
      </c>
      <c r="G172">
        <v>27</v>
      </c>
      <c r="H172">
        <v>23</v>
      </c>
      <c r="I172">
        <v>130.19999999999999</v>
      </c>
      <c r="J172">
        <v>6.75</v>
      </c>
      <c r="K172">
        <v>2.96</v>
      </c>
      <c r="L172">
        <v>1.17</v>
      </c>
      <c r="M172">
        <v>0.28799999999999998</v>
      </c>
      <c r="N172" s="1">
        <v>0.68400000000000005</v>
      </c>
      <c r="P172">
        <v>4.54</v>
      </c>
      <c r="Q172">
        <v>4.7300000000000004</v>
      </c>
      <c r="R172">
        <v>1.1000000000000001</v>
      </c>
    </row>
    <row r="173" spans="1:18" x14ac:dyDescent="0.45">
      <c r="A173">
        <v>172</v>
      </c>
      <c r="B173" t="s">
        <v>567</v>
      </c>
      <c r="C173" t="s">
        <v>46</v>
      </c>
      <c r="D173">
        <v>6</v>
      </c>
      <c r="E173">
        <v>7</v>
      </c>
      <c r="F173">
        <v>0</v>
      </c>
      <c r="G173">
        <v>27</v>
      </c>
      <c r="H173">
        <v>23</v>
      </c>
      <c r="I173">
        <v>117</v>
      </c>
      <c r="J173">
        <v>9.15</v>
      </c>
      <c r="K173">
        <v>3.23</v>
      </c>
      <c r="L173">
        <v>1.54</v>
      </c>
      <c r="M173">
        <v>0.29799999999999999</v>
      </c>
      <c r="N173" s="1">
        <v>0.70499999999999996</v>
      </c>
      <c r="P173">
        <v>4.6900000000000004</v>
      </c>
      <c r="Q173">
        <v>4.7300000000000004</v>
      </c>
      <c r="R173">
        <v>1.1000000000000001</v>
      </c>
    </row>
    <row r="174" spans="1:18" x14ac:dyDescent="0.45">
      <c r="A174">
        <v>173</v>
      </c>
      <c r="B174" t="s">
        <v>739</v>
      </c>
      <c r="C174" t="s">
        <v>134</v>
      </c>
      <c r="D174">
        <v>6</v>
      </c>
      <c r="E174">
        <v>9</v>
      </c>
      <c r="F174">
        <v>0</v>
      </c>
      <c r="G174">
        <v>24</v>
      </c>
      <c r="H174">
        <v>23</v>
      </c>
      <c r="I174">
        <v>116.2</v>
      </c>
      <c r="J174">
        <v>6.86</v>
      </c>
      <c r="K174">
        <v>3.7</v>
      </c>
      <c r="L174">
        <v>1.31</v>
      </c>
      <c r="M174">
        <v>0.29199999999999998</v>
      </c>
      <c r="N174" s="1">
        <v>0.67500000000000004</v>
      </c>
      <c r="P174">
        <v>5.09</v>
      </c>
      <c r="Q174">
        <v>4.88</v>
      </c>
      <c r="R174">
        <v>1.1000000000000001</v>
      </c>
    </row>
    <row r="175" spans="1:18" x14ac:dyDescent="0.45">
      <c r="A175">
        <v>174</v>
      </c>
      <c r="B175" t="s">
        <v>740</v>
      </c>
      <c r="C175" t="s">
        <v>35</v>
      </c>
      <c r="D175">
        <v>5</v>
      </c>
      <c r="E175">
        <v>8</v>
      </c>
      <c r="F175">
        <v>0</v>
      </c>
      <c r="G175">
        <v>25</v>
      </c>
      <c r="H175">
        <v>23</v>
      </c>
      <c r="I175">
        <v>112</v>
      </c>
      <c r="J175">
        <v>7.47</v>
      </c>
      <c r="K175">
        <v>3.94</v>
      </c>
      <c r="L175">
        <v>1.37</v>
      </c>
      <c r="M175">
        <v>0.3</v>
      </c>
      <c r="N175" s="1">
        <v>0.67700000000000005</v>
      </c>
      <c r="P175">
        <v>5.22</v>
      </c>
      <c r="Q175">
        <v>4.99</v>
      </c>
      <c r="R175">
        <v>1</v>
      </c>
    </row>
    <row r="176" spans="1:18" x14ac:dyDescent="0.45">
      <c r="A176">
        <v>175</v>
      </c>
      <c r="B176" t="s">
        <v>741</v>
      </c>
      <c r="C176" t="s">
        <v>42</v>
      </c>
      <c r="D176">
        <v>7</v>
      </c>
      <c r="E176">
        <v>8</v>
      </c>
      <c r="F176">
        <v>0</v>
      </c>
      <c r="G176">
        <v>23</v>
      </c>
      <c r="H176">
        <v>23</v>
      </c>
      <c r="I176">
        <v>100.2</v>
      </c>
      <c r="J176">
        <v>7.24</v>
      </c>
      <c r="K176">
        <v>3.31</v>
      </c>
      <c r="L176">
        <v>1.07</v>
      </c>
      <c r="M176">
        <v>0.29099999999999998</v>
      </c>
      <c r="N176" s="1">
        <v>0.69099999999999995</v>
      </c>
      <c r="P176">
        <v>4.47</v>
      </c>
      <c r="Q176">
        <v>4.4800000000000004</v>
      </c>
      <c r="R176">
        <v>1</v>
      </c>
    </row>
    <row r="177" spans="1:18" x14ac:dyDescent="0.45">
      <c r="A177">
        <v>176</v>
      </c>
      <c r="B177" t="s">
        <v>742</v>
      </c>
      <c r="C177" t="s">
        <v>40</v>
      </c>
      <c r="D177">
        <v>2</v>
      </c>
      <c r="E177">
        <v>2</v>
      </c>
      <c r="F177">
        <v>0</v>
      </c>
      <c r="G177">
        <v>23</v>
      </c>
      <c r="H177">
        <v>23</v>
      </c>
      <c r="I177">
        <v>63.2</v>
      </c>
      <c r="J177">
        <v>7.21</v>
      </c>
      <c r="K177">
        <v>2.4</v>
      </c>
      <c r="L177">
        <v>1.1299999999999999</v>
      </c>
      <c r="M177">
        <v>0.29199999999999998</v>
      </c>
      <c r="N177" s="1">
        <v>0.70599999999999996</v>
      </c>
      <c r="P177">
        <v>4.24</v>
      </c>
      <c r="Q177">
        <v>4.2300000000000004</v>
      </c>
      <c r="R177">
        <v>0.9</v>
      </c>
    </row>
    <row r="178" spans="1:18" x14ac:dyDescent="0.45">
      <c r="A178">
        <v>177</v>
      </c>
      <c r="B178" t="s">
        <v>743</v>
      </c>
      <c r="C178" t="s">
        <v>119</v>
      </c>
      <c r="D178">
        <v>5</v>
      </c>
      <c r="E178">
        <v>6</v>
      </c>
      <c r="F178">
        <v>0</v>
      </c>
      <c r="G178">
        <v>24</v>
      </c>
      <c r="H178">
        <v>23</v>
      </c>
      <c r="I178">
        <v>115</v>
      </c>
      <c r="J178">
        <v>6.73</v>
      </c>
      <c r="K178">
        <v>3.52</v>
      </c>
      <c r="L178">
        <v>1.17</v>
      </c>
      <c r="M178">
        <v>0.28899999999999998</v>
      </c>
      <c r="N178" s="1">
        <v>0.70199999999999996</v>
      </c>
      <c r="P178">
        <v>4.54</v>
      </c>
      <c r="Q178">
        <v>4.76</v>
      </c>
      <c r="R178">
        <v>0.9</v>
      </c>
    </row>
    <row r="179" spans="1:18" x14ac:dyDescent="0.45">
      <c r="A179">
        <v>178</v>
      </c>
      <c r="B179" t="s">
        <v>744</v>
      </c>
      <c r="D179">
        <v>6</v>
      </c>
      <c r="E179">
        <v>8</v>
      </c>
      <c r="F179">
        <v>0</v>
      </c>
      <c r="G179">
        <v>25</v>
      </c>
      <c r="H179">
        <v>23</v>
      </c>
      <c r="I179">
        <v>115.2</v>
      </c>
      <c r="J179">
        <v>7.23</v>
      </c>
      <c r="K179">
        <v>3.66</v>
      </c>
      <c r="L179">
        <v>1.32</v>
      </c>
      <c r="M179">
        <v>0.29899999999999999</v>
      </c>
      <c r="N179" s="1">
        <v>0.69799999999999995</v>
      </c>
      <c r="P179">
        <v>4.9000000000000004</v>
      </c>
      <c r="Q179">
        <v>4.88</v>
      </c>
      <c r="R179">
        <v>0.9</v>
      </c>
    </row>
    <row r="180" spans="1:18" x14ac:dyDescent="0.45">
      <c r="A180">
        <v>179</v>
      </c>
      <c r="B180" t="s">
        <v>745</v>
      </c>
      <c r="C180" t="s">
        <v>65</v>
      </c>
      <c r="D180">
        <v>6</v>
      </c>
      <c r="E180">
        <v>7</v>
      </c>
      <c r="F180">
        <v>0</v>
      </c>
      <c r="G180">
        <v>25</v>
      </c>
      <c r="H180">
        <v>23</v>
      </c>
      <c r="I180">
        <v>116.2</v>
      </c>
      <c r="J180">
        <v>7.71</v>
      </c>
      <c r="K180">
        <v>3.93</v>
      </c>
      <c r="L180">
        <v>1.23</v>
      </c>
      <c r="M180">
        <v>0.29699999999999999</v>
      </c>
      <c r="N180" s="1">
        <v>0.68899999999999995</v>
      </c>
      <c r="P180">
        <v>4.8600000000000003</v>
      </c>
      <c r="Q180">
        <v>4.84</v>
      </c>
      <c r="R180">
        <v>0.9</v>
      </c>
    </row>
    <row r="181" spans="1:18" x14ac:dyDescent="0.45">
      <c r="A181">
        <v>180</v>
      </c>
      <c r="B181" t="s">
        <v>746</v>
      </c>
      <c r="C181" t="s">
        <v>20</v>
      </c>
      <c r="D181">
        <v>6</v>
      </c>
      <c r="E181">
        <v>8</v>
      </c>
      <c r="F181">
        <v>0</v>
      </c>
      <c r="G181">
        <v>24</v>
      </c>
      <c r="H181">
        <v>23</v>
      </c>
      <c r="I181">
        <v>110.2</v>
      </c>
      <c r="J181">
        <v>6.91</v>
      </c>
      <c r="K181">
        <v>3.74</v>
      </c>
      <c r="L181">
        <v>1.1399999999999999</v>
      </c>
      <c r="M181">
        <v>0.3</v>
      </c>
      <c r="N181" s="1">
        <v>0.69</v>
      </c>
      <c r="P181">
        <v>4.8</v>
      </c>
      <c r="Q181">
        <v>4.72</v>
      </c>
      <c r="R181">
        <v>0.9</v>
      </c>
    </row>
    <row r="182" spans="1:18" x14ac:dyDescent="0.45">
      <c r="A182">
        <v>181</v>
      </c>
      <c r="B182" t="s">
        <v>747</v>
      </c>
      <c r="C182" t="s">
        <v>81</v>
      </c>
      <c r="D182">
        <v>5</v>
      </c>
      <c r="E182">
        <v>7</v>
      </c>
      <c r="F182">
        <v>0</v>
      </c>
      <c r="G182">
        <v>23</v>
      </c>
      <c r="H182">
        <v>23</v>
      </c>
      <c r="I182">
        <v>108</v>
      </c>
      <c r="J182">
        <v>6.42</v>
      </c>
      <c r="K182">
        <v>3.67</v>
      </c>
      <c r="L182">
        <v>1.25</v>
      </c>
      <c r="M182">
        <v>0.29199999999999998</v>
      </c>
      <c r="N182" s="1">
        <v>0.65700000000000003</v>
      </c>
      <c r="P182">
        <v>5.25</v>
      </c>
      <c r="Q182">
        <v>5.13</v>
      </c>
      <c r="R182">
        <v>0.8</v>
      </c>
    </row>
    <row r="183" spans="1:18" x14ac:dyDescent="0.45">
      <c r="A183">
        <v>182</v>
      </c>
      <c r="B183" t="s">
        <v>748</v>
      </c>
      <c r="C183" t="s">
        <v>63</v>
      </c>
      <c r="D183">
        <v>6</v>
      </c>
      <c r="E183">
        <v>7</v>
      </c>
      <c r="F183">
        <v>0</v>
      </c>
      <c r="G183">
        <v>24</v>
      </c>
      <c r="H183">
        <v>23</v>
      </c>
      <c r="I183">
        <v>100.2</v>
      </c>
      <c r="J183">
        <v>6.61</v>
      </c>
      <c r="K183">
        <v>3.4</v>
      </c>
      <c r="L183">
        <v>1.1599999999999999</v>
      </c>
      <c r="M183">
        <v>0.29399999999999998</v>
      </c>
      <c r="N183" s="1">
        <v>0.69199999999999995</v>
      </c>
      <c r="P183">
        <v>4.74</v>
      </c>
      <c r="Q183">
        <v>4.66</v>
      </c>
      <c r="R183">
        <v>0.8</v>
      </c>
    </row>
    <row r="184" spans="1:18" x14ac:dyDescent="0.45">
      <c r="A184">
        <v>183</v>
      </c>
      <c r="B184" t="s">
        <v>749</v>
      </c>
      <c r="C184" t="s">
        <v>20</v>
      </c>
      <c r="D184">
        <v>5</v>
      </c>
      <c r="E184">
        <v>8</v>
      </c>
      <c r="F184">
        <v>0</v>
      </c>
      <c r="G184">
        <v>23</v>
      </c>
      <c r="H184">
        <v>23</v>
      </c>
      <c r="I184">
        <v>103.2</v>
      </c>
      <c r="J184">
        <v>7.64</v>
      </c>
      <c r="K184">
        <v>4.08</v>
      </c>
      <c r="L184">
        <v>1.1299999999999999</v>
      </c>
      <c r="M184">
        <v>0.29599999999999999</v>
      </c>
      <c r="N184" s="1">
        <v>0.67500000000000004</v>
      </c>
      <c r="P184">
        <v>4.8600000000000003</v>
      </c>
      <c r="Q184">
        <v>4.75</v>
      </c>
      <c r="R184">
        <v>0.8</v>
      </c>
    </row>
    <row r="185" spans="1:18" x14ac:dyDescent="0.45">
      <c r="A185">
        <v>184</v>
      </c>
      <c r="B185" t="s">
        <v>750</v>
      </c>
      <c r="C185" t="s">
        <v>104</v>
      </c>
      <c r="D185">
        <v>4</v>
      </c>
      <c r="E185">
        <v>5</v>
      </c>
      <c r="F185">
        <v>0</v>
      </c>
      <c r="G185">
        <v>23</v>
      </c>
      <c r="H185">
        <v>23</v>
      </c>
      <c r="I185">
        <v>88</v>
      </c>
      <c r="J185">
        <v>6.85</v>
      </c>
      <c r="K185">
        <v>2.97</v>
      </c>
      <c r="L185">
        <v>1.23</v>
      </c>
      <c r="M185">
        <v>0.28499999999999998</v>
      </c>
      <c r="N185" s="1">
        <v>0.67500000000000004</v>
      </c>
      <c r="P185">
        <v>4.5999999999999996</v>
      </c>
      <c r="Q185">
        <v>4.66</v>
      </c>
      <c r="R185">
        <v>0.7</v>
      </c>
    </row>
    <row r="186" spans="1:18" x14ac:dyDescent="0.45">
      <c r="A186">
        <v>185</v>
      </c>
      <c r="B186" t="s">
        <v>751</v>
      </c>
      <c r="C186" t="s">
        <v>55</v>
      </c>
      <c r="D186">
        <v>6</v>
      </c>
      <c r="E186">
        <v>10</v>
      </c>
      <c r="F186">
        <v>0</v>
      </c>
      <c r="G186">
        <v>24</v>
      </c>
      <c r="H186">
        <v>23</v>
      </c>
      <c r="I186">
        <v>110.2</v>
      </c>
      <c r="J186">
        <v>7.32</v>
      </c>
      <c r="K186">
        <v>3.41</v>
      </c>
      <c r="L186">
        <v>1.46</v>
      </c>
      <c r="M186">
        <v>0.29699999999999999</v>
      </c>
      <c r="N186" s="1">
        <v>0.68799999999999994</v>
      </c>
      <c r="P186">
        <v>5.04</v>
      </c>
      <c r="Q186">
        <v>5.0199999999999996</v>
      </c>
      <c r="R186">
        <v>0.7</v>
      </c>
    </row>
    <row r="187" spans="1:18" x14ac:dyDescent="0.45">
      <c r="A187">
        <v>186</v>
      </c>
      <c r="B187" t="s">
        <v>752</v>
      </c>
      <c r="C187" t="s">
        <v>134</v>
      </c>
      <c r="D187">
        <v>6</v>
      </c>
      <c r="E187">
        <v>9</v>
      </c>
      <c r="F187">
        <v>0</v>
      </c>
      <c r="G187">
        <v>24</v>
      </c>
      <c r="H187">
        <v>23</v>
      </c>
      <c r="I187">
        <v>109</v>
      </c>
      <c r="J187">
        <v>7.43</v>
      </c>
      <c r="K187">
        <v>4.54</v>
      </c>
      <c r="L187">
        <v>1.32</v>
      </c>
      <c r="M187">
        <v>0.29299999999999998</v>
      </c>
      <c r="N187" s="1">
        <v>0.69599999999999995</v>
      </c>
      <c r="P187">
        <v>5.04</v>
      </c>
      <c r="Q187">
        <v>5.14</v>
      </c>
      <c r="R187">
        <v>0.7</v>
      </c>
    </row>
    <row r="188" spans="1:18" x14ac:dyDescent="0.45">
      <c r="A188">
        <v>187</v>
      </c>
      <c r="B188" t="s">
        <v>753</v>
      </c>
      <c r="C188" t="s">
        <v>40</v>
      </c>
      <c r="D188">
        <v>6</v>
      </c>
      <c r="E188">
        <v>10</v>
      </c>
      <c r="F188">
        <v>0</v>
      </c>
      <c r="G188">
        <v>25</v>
      </c>
      <c r="H188">
        <v>23</v>
      </c>
      <c r="I188">
        <v>114.2</v>
      </c>
      <c r="J188">
        <v>5.57</v>
      </c>
      <c r="K188">
        <v>3.37</v>
      </c>
      <c r="L188">
        <v>1.26</v>
      </c>
      <c r="M188">
        <v>0.29899999999999999</v>
      </c>
      <c r="N188" s="1">
        <v>0.68400000000000005</v>
      </c>
      <c r="P188">
        <v>5.0999999999999996</v>
      </c>
      <c r="Q188">
        <v>5.09</v>
      </c>
      <c r="R188">
        <v>0.6</v>
      </c>
    </row>
    <row r="189" spans="1:18" x14ac:dyDescent="0.45">
      <c r="A189">
        <v>188</v>
      </c>
      <c r="B189" t="s">
        <v>754</v>
      </c>
      <c r="C189" t="s">
        <v>65</v>
      </c>
      <c r="D189">
        <v>6</v>
      </c>
      <c r="E189">
        <v>10</v>
      </c>
      <c r="F189">
        <v>0</v>
      </c>
      <c r="G189">
        <v>23</v>
      </c>
      <c r="H189">
        <v>23</v>
      </c>
      <c r="I189">
        <v>108.2</v>
      </c>
      <c r="J189">
        <v>8.11</v>
      </c>
      <c r="K189">
        <v>4.8</v>
      </c>
      <c r="L189">
        <v>1.32</v>
      </c>
      <c r="M189">
        <v>0.30099999999999999</v>
      </c>
      <c r="N189" s="1">
        <v>0.69799999999999995</v>
      </c>
      <c r="P189">
        <v>5.13</v>
      </c>
      <c r="Q189">
        <v>5.0199999999999996</v>
      </c>
      <c r="R189">
        <v>0.6</v>
      </c>
    </row>
    <row r="190" spans="1:18" x14ac:dyDescent="0.45">
      <c r="A190">
        <v>189</v>
      </c>
      <c r="B190" t="s">
        <v>755</v>
      </c>
      <c r="C190" t="s">
        <v>51</v>
      </c>
      <c r="D190">
        <v>5</v>
      </c>
      <c r="E190">
        <v>8</v>
      </c>
      <c r="F190">
        <v>0</v>
      </c>
      <c r="G190">
        <v>23</v>
      </c>
      <c r="H190">
        <v>23</v>
      </c>
      <c r="I190">
        <v>105.2</v>
      </c>
      <c r="J190">
        <v>8.26</v>
      </c>
      <c r="K190">
        <v>4.9400000000000004</v>
      </c>
      <c r="L190">
        <v>1.36</v>
      </c>
      <c r="M190">
        <v>0.29499999999999998</v>
      </c>
      <c r="N190" s="1">
        <v>0.68100000000000005</v>
      </c>
      <c r="P190">
        <v>5.28</v>
      </c>
      <c r="Q190">
        <v>5.26</v>
      </c>
      <c r="R190">
        <v>0.5</v>
      </c>
    </row>
    <row r="191" spans="1:18" x14ac:dyDescent="0.45">
      <c r="A191">
        <v>190</v>
      </c>
      <c r="B191" t="s">
        <v>756</v>
      </c>
      <c r="C191" t="s">
        <v>61</v>
      </c>
      <c r="D191">
        <v>4</v>
      </c>
      <c r="E191">
        <v>5</v>
      </c>
      <c r="F191">
        <v>0</v>
      </c>
      <c r="G191">
        <v>23</v>
      </c>
      <c r="H191">
        <v>23</v>
      </c>
      <c r="I191">
        <v>102.1</v>
      </c>
      <c r="J191">
        <v>7.48</v>
      </c>
      <c r="K191">
        <v>4.66</v>
      </c>
      <c r="L191">
        <v>1.32</v>
      </c>
      <c r="M191">
        <v>0.30399999999999999</v>
      </c>
      <c r="N191" s="1">
        <v>0.69499999999999995</v>
      </c>
      <c r="P191">
        <v>5.19</v>
      </c>
      <c r="Q191">
        <v>5.14</v>
      </c>
      <c r="R191">
        <v>0.4</v>
      </c>
    </row>
    <row r="192" spans="1:18" x14ac:dyDescent="0.45">
      <c r="A192">
        <v>191</v>
      </c>
      <c r="B192" t="s">
        <v>757</v>
      </c>
      <c r="C192" t="s">
        <v>72</v>
      </c>
      <c r="D192">
        <v>6</v>
      </c>
      <c r="E192">
        <v>6</v>
      </c>
      <c r="F192">
        <v>0</v>
      </c>
      <c r="G192">
        <v>23</v>
      </c>
      <c r="H192">
        <v>23</v>
      </c>
      <c r="I192">
        <v>93.1</v>
      </c>
      <c r="J192">
        <v>6.66</v>
      </c>
      <c r="K192">
        <v>3.18</v>
      </c>
      <c r="L192">
        <v>1.25</v>
      </c>
      <c r="M192">
        <v>0.28799999999999998</v>
      </c>
      <c r="N192" s="1">
        <v>0.69499999999999995</v>
      </c>
      <c r="P192">
        <v>4.63</v>
      </c>
      <c r="Q192">
        <v>4.87</v>
      </c>
      <c r="R192">
        <v>0.4</v>
      </c>
    </row>
    <row r="193" spans="1:18" x14ac:dyDescent="0.45">
      <c r="A193">
        <v>192</v>
      </c>
      <c r="B193" t="s">
        <v>758</v>
      </c>
      <c r="C193" t="s">
        <v>22</v>
      </c>
      <c r="D193">
        <v>2</v>
      </c>
      <c r="E193">
        <v>1</v>
      </c>
      <c r="F193">
        <v>0</v>
      </c>
      <c r="G193">
        <v>24</v>
      </c>
      <c r="H193">
        <v>23</v>
      </c>
      <c r="I193">
        <v>74.099999999999994</v>
      </c>
      <c r="J193">
        <v>8.48</v>
      </c>
      <c r="K193">
        <v>4.5999999999999996</v>
      </c>
      <c r="L193">
        <v>1.33</v>
      </c>
      <c r="M193">
        <v>0.28199999999999997</v>
      </c>
      <c r="N193" s="1">
        <v>0.69899999999999995</v>
      </c>
      <c r="P193">
        <v>4.8499999999999996</v>
      </c>
      <c r="Q193">
        <v>4.99</v>
      </c>
      <c r="R193">
        <v>0.4</v>
      </c>
    </row>
    <row r="194" spans="1:18" x14ac:dyDescent="0.45">
      <c r="A194">
        <v>193</v>
      </c>
      <c r="B194" t="s">
        <v>759</v>
      </c>
      <c r="D194">
        <v>7</v>
      </c>
      <c r="E194">
        <v>9</v>
      </c>
      <c r="F194">
        <v>0</v>
      </c>
      <c r="G194">
        <v>26</v>
      </c>
      <c r="H194">
        <v>23</v>
      </c>
      <c r="I194">
        <v>119.2</v>
      </c>
      <c r="J194">
        <v>7.37</v>
      </c>
      <c r="K194">
        <v>3.08</v>
      </c>
      <c r="L194">
        <v>1.65</v>
      </c>
      <c r="M194">
        <v>0.28399999999999997</v>
      </c>
      <c r="N194" s="1">
        <v>0.69399999999999995</v>
      </c>
      <c r="P194">
        <v>4.96</v>
      </c>
      <c r="Q194">
        <v>5.23</v>
      </c>
      <c r="R194">
        <v>0.3</v>
      </c>
    </row>
    <row r="195" spans="1:18" x14ac:dyDescent="0.45">
      <c r="A195">
        <v>194</v>
      </c>
      <c r="B195" t="s">
        <v>760</v>
      </c>
      <c r="C195" t="s">
        <v>37</v>
      </c>
      <c r="D195">
        <v>5</v>
      </c>
      <c r="E195">
        <v>9</v>
      </c>
      <c r="F195">
        <v>0</v>
      </c>
      <c r="G195">
        <v>23</v>
      </c>
      <c r="H195">
        <v>23</v>
      </c>
      <c r="I195">
        <v>100</v>
      </c>
      <c r="J195">
        <v>10.35</v>
      </c>
      <c r="K195">
        <v>6.75</v>
      </c>
      <c r="L195">
        <v>1.08</v>
      </c>
      <c r="M195">
        <v>0.29399999999999998</v>
      </c>
      <c r="N195" s="1">
        <v>0.72099999999999997</v>
      </c>
      <c r="P195">
        <v>4.7699999999999996</v>
      </c>
      <c r="Q195">
        <v>4.9800000000000004</v>
      </c>
      <c r="R195">
        <v>0.3</v>
      </c>
    </row>
    <row r="196" spans="1:18" x14ac:dyDescent="0.45">
      <c r="A196">
        <v>195</v>
      </c>
      <c r="B196" t="s">
        <v>761</v>
      </c>
      <c r="C196" t="s">
        <v>30</v>
      </c>
      <c r="D196">
        <v>5</v>
      </c>
      <c r="E196">
        <v>8</v>
      </c>
      <c r="F196">
        <v>0</v>
      </c>
      <c r="G196">
        <v>23</v>
      </c>
      <c r="H196">
        <v>23</v>
      </c>
      <c r="I196">
        <v>85.1</v>
      </c>
      <c r="J196">
        <v>7.49</v>
      </c>
      <c r="K196">
        <v>4.54</v>
      </c>
      <c r="L196">
        <v>1.27</v>
      </c>
      <c r="M196">
        <v>0.29399999999999998</v>
      </c>
      <c r="N196" s="1">
        <v>0.67100000000000004</v>
      </c>
      <c r="P196">
        <v>5.28</v>
      </c>
      <c r="Q196">
        <v>5.25</v>
      </c>
      <c r="R196">
        <v>0.3</v>
      </c>
    </row>
    <row r="197" spans="1:18" x14ac:dyDescent="0.45">
      <c r="A197">
        <v>196</v>
      </c>
      <c r="B197" t="s">
        <v>762</v>
      </c>
      <c r="D197">
        <v>6</v>
      </c>
      <c r="E197">
        <v>7</v>
      </c>
      <c r="F197">
        <v>0</v>
      </c>
      <c r="G197">
        <v>24</v>
      </c>
      <c r="H197">
        <v>23</v>
      </c>
      <c r="I197">
        <v>105.2</v>
      </c>
      <c r="J197">
        <v>7.49</v>
      </c>
      <c r="K197">
        <v>4.7699999999999996</v>
      </c>
      <c r="L197">
        <v>1.28</v>
      </c>
      <c r="M197">
        <v>0.28399999999999997</v>
      </c>
      <c r="N197" s="1">
        <v>0.68100000000000005</v>
      </c>
      <c r="P197">
        <v>5.1100000000000003</v>
      </c>
      <c r="Q197">
        <v>5.31</v>
      </c>
      <c r="R197">
        <v>0.2</v>
      </c>
    </row>
    <row r="198" spans="1:18" x14ac:dyDescent="0.45">
      <c r="A198">
        <v>197</v>
      </c>
      <c r="B198" t="s">
        <v>763</v>
      </c>
      <c r="C198" t="s">
        <v>42</v>
      </c>
      <c r="D198">
        <v>5</v>
      </c>
      <c r="E198">
        <v>7</v>
      </c>
      <c r="F198">
        <v>0</v>
      </c>
      <c r="G198">
        <v>24</v>
      </c>
      <c r="H198">
        <v>23</v>
      </c>
      <c r="I198">
        <v>102.2</v>
      </c>
      <c r="J198">
        <v>6.4</v>
      </c>
      <c r="K198">
        <v>5.17</v>
      </c>
      <c r="L198">
        <v>1.1399999999999999</v>
      </c>
      <c r="M198">
        <v>0.29499999999999998</v>
      </c>
      <c r="N198" s="1">
        <v>0.69699999999999995</v>
      </c>
      <c r="P198">
        <v>5.08</v>
      </c>
      <c r="Q198">
        <v>5.44</v>
      </c>
      <c r="R198">
        <v>0</v>
      </c>
    </row>
    <row r="199" spans="1:18" x14ac:dyDescent="0.45">
      <c r="A199">
        <v>198</v>
      </c>
      <c r="B199" t="s">
        <v>764</v>
      </c>
      <c r="C199" t="s">
        <v>24</v>
      </c>
      <c r="D199">
        <v>8</v>
      </c>
      <c r="E199">
        <v>4</v>
      </c>
      <c r="F199">
        <v>0</v>
      </c>
      <c r="G199">
        <v>22</v>
      </c>
      <c r="H199">
        <v>22</v>
      </c>
      <c r="I199">
        <v>119.2</v>
      </c>
      <c r="J199">
        <v>9.92</v>
      </c>
      <c r="K199">
        <v>2.33</v>
      </c>
      <c r="L199">
        <v>1.05</v>
      </c>
      <c r="M199">
        <v>0.27900000000000003</v>
      </c>
      <c r="N199" s="1">
        <v>0.76600000000000001</v>
      </c>
      <c r="P199">
        <v>3.16</v>
      </c>
      <c r="Q199">
        <v>3.47</v>
      </c>
      <c r="R199">
        <v>2.9</v>
      </c>
    </row>
    <row r="200" spans="1:18" x14ac:dyDescent="0.45">
      <c r="A200">
        <v>199</v>
      </c>
      <c r="B200" t="s">
        <v>765</v>
      </c>
      <c r="C200" t="s">
        <v>22</v>
      </c>
      <c r="D200">
        <v>9</v>
      </c>
      <c r="E200">
        <v>7</v>
      </c>
      <c r="F200">
        <v>0</v>
      </c>
      <c r="G200">
        <v>22</v>
      </c>
      <c r="H200">
        <v>22</v>
      </c>
      <c r="I200">
        <v>114.1</v>
      </c>
      <c r="J200">
        <v>10.39</v>
      </c>
      <c r="K200">
        <v>2.76</v>
      </c>
      <c r="L200">
        <v>1.18</v>
      </c>
      <c r="M200">
        <v>0.28100000000000003</v>
      </c>
      <c r="N200" s="1">
        <v>0.70399999999999996</v>
      </c>
      <c r="P200">
        <v>3.86</v>
      </c>
      <c r="Q200">
        <v>3.7</v>
      </c>
      <c r="R200">
        <v>2.4</v>
      </c>
    </row>
    <row r="201" spans="1:18" x14ac:dyDescent="0.45">
      <c r="A201">
        <v>200</v>
      </c>
      <c r="B201" t="s">
        <v>305</v>
      </c>
      <c r="C201" t="s">
        <v>28</v>
      </c>
      <c r="D201">
        <v>10</v>
      </c>
      <c r="E201">
        <v>5</v>
      </c>
      <c r="F201">
        <v>0</v>
      </c>
      <c r="G201">
        <v>22</v>
      </c>
      <c r="H201">
        <v>22</v>
      </c>
      <c r="I201">
        <v>118.1</v>
      </c>
      <c r="J201">
        <v>11.18</v>
      </c>
      <c r="K201">
        <v>2.81</v>
      </c>
      <c r="L201">
        <v>1.37</v>
      </c>
      <c r="M201">
        <v>0.28799999999999998</v>
      </c>
      <c r="N201" s="1">
        <v>0.76500000000000001</v>
      </c>
      <c r="P201">
        <v>3.58</v>
      </c>
      <c r="Q201">
        <v>3.69</v>
      </c>
      <c r="R201">
        <v>2.4</v>
      </c>
    </row>
    <row r="202" spans="1:18" x14ac:dyDescent="0.45">
      <c r="A202">
        <v>201</v>
      </c>
      <c r="B202" t="s">
        <v>766</v>
      </c>
      <c r="C202" t="s">
        <v>134</v>
      </c>
      <c r="D202">
        <v>8</v>
      </c>
      <c r="E202">
        <v>7</v>
      </c>
      <c r="F202">
        <v>0</v>
      </c>
      <c r="G202">
        <v>22</v>
      </c>
      <c r="H202">
        <v>22</v>
      </c>
      <c r="I202">
        <v>121.1</v>
      </c>
      <c r="J202">
        <v>8.24</v>
      </c>
      <c r="K202">
        <v>2.67</v>
      </c>
      <c r="L202">
        <v>1.26</v>
      </c>
      <c r="M202">
        <v>0.29199999999999998</v>
      </c>
      <c r="N202" s="1">
        <v>0.70899999999999996</v>
      </c>
      <c r="P202">
        <v>4.2300000000000004</v>
      </c>
      <c r="Q202">
        <v>4.1399999999999997</v>
      </c>
      <c r="R202">
        <v>2</v>
      </c>
    </row>
    <row r="203" spans="1:18" x14ac:dyDescent="0.45">
      <c r="A203">
        <v>202</v>
      </c>
      <c r="B203" t="s">
        <v>767</v>
      </c>
      <c r="C203" t="s">
        <v>91</v>
      </c>
      <c r="D203">
        <v>6</v>
      </c>
      <c r="E203">
        <v>7</v>
      </c>
      <c r="F203">
        <v>0</v>
      </c>
      <c r="G203">
        <v>24</v>
      </c>
      <c r="H203">
        <v>22</v>
      </c>
      <c r="I203">
        <v>129.19999999999999</v>
      </c>
      <c r="J203">
        <v>6.73</v>
      </c>
      <c r="K203">
        <v>2.15</v>
      </c>
      <c r="L203">
        <v>1.18</v>
      </c>
      <c r="M203">
        <v>0.307</v>
      </c>
      <c r="N203" s="1">
        <v>0.68600000000000005</v>
      </c>
      <c r="P203">
        <v>4.58</v>
      </c>
      <c r="Q203">
        <v>4.3899999999999997</v>
      </c>
      <c r="R203">
        <v>1.8</v>
      </c>
    </row>
    <row r="204" spans="1:18" x14ac:dyDescent="0.45">
      <c r="A204">
        <v>203</v>
      </c>
      <c r="B204" t="s">
        <v>768</v>
      </c>
      <c r="C204" t="s">
        <v>46</v>
      </c>
      <c r="D204">
        <v>7</v>
      </c>
      <c r="E204">
        <v>6</v>
      </c>
      <c r="F204">
        <v>0</v>
      </c>
      <c r="G204">
        <v>22</v>
      </c>
      <c r="H204">
        <v>22</v>
      </c>
      <c r="I204">
        <v>118</v>
      </c>
      <c r="J204">
        <v>9.08</v>
      </c>
      <c r="K204">
        <v>3.2</v>
      </c>
      <c r="L204">
        <v>1.3</v>
      </c>
      <c r="M204">
        <v>0.28799999999999998</v>
      </c>
      <c r="N204" s="1">
        <v>0.71899999999999997</v>
      </c>
      <c r="P204">
        <v>4.1900000000000004</v>
      </c>
      <c r="Q204">
        <v>4.3099999999999996</v>
      </c>
      <c r="R204">
        <v>1.8</v>
      </c>
    </row>
    <row r="205" spans="1:18" x14ac:dyDescent="0.45">
      <c r="A205">
        <v>204</v>
      </c>
      <c r="B205" t="s">
        <v>337</v>
      </c>
      <c r="C205" t="s">
        <v>40</v>
      </c>
      <c r="D205">
        <v>5</v>
      </c>
      <c r="E205">
        <v>7</v>
      </c>
      <c r="F205">
        <v>0</v>
      </c>
      <c r="G205">
        <v>27</v>
      </c>
      <c r="H205">
        <v>22</v>
      </c>
      <c r="I205">
        <v>113.2</v>
      </c>
      <c r="J205">
        <v>6.65</v>
      </c>
      <c r="K205">
        <v>2.4500000000000002</v>
      </c>
      <c r="L205">
        <v>1.19</v>
      </c>
      <c r="M205">
        <v>0.29099999999999998</v>
      </c>
      <c r="N205" s="1">
        <v>0.70099999999999996</v>
      </c>
      <c r="P205">
        <v>4.3499999999999996</v>
      </c>
      <c r="Q205">
        <v>4.3899999999999997</v>
      </c>
      <c r="R205">
        <v>1.7</v>
      </c>
    </row>
    <row r="206" spans="1:18" x14ac:dyDescent="0.45">
      <c r="A206">
        <v>205</v>
      </c>
      <c r="B206" t="s">
        <v>552</v>
      </c>
      <c r="C206" t="s">
        <v>28</v>
      </c>
      <c r="D206">
        <v>9</v>
      </c>
      <c r="E206">
        <v>7</v>
      </c>
      <c r="F206">
        <v>0</v>
      </c>
      <c r="G206">
        <v>23</v>
      </c>
      <c r="H206">
        <v>22</v>
      </c>
      <c r="I206">
        <v>109.2</v>
      </c>
      <c r="J206">
        <v>9.52</v>
      </c>
      <c r="K206">
        <v>3.53</v>
      </c>
      <c r="L206">
        <v>1.56</v>
      </c>
      <c r="M206">
        <v>0.30099999999999999</v>
      </c>
      <c r="N206" s="1">
        <v>0.74</v>
      </c>
      <c r="P206">
        <v>4.51</v>
      </c>
      <c r="Q206">
        <v>4.62</v>
      </c>
      <c r="R206">
        <v>1.3</v>
      </c>
    </row>
    <row r="207" spans="1:18" x14ac:dyDescent="0.45">
      <c r="A207">
        <v>206</v>
      </c>
      <c r="B207" t="s">
        <v>769</v>
      </c>
      <c r="C207" t="s">
        <v>24</v>
      </c>
      <c r="D207">
        <v>7</v>
      </c>
      <c r="E207">
        <v>7</v>
      </c>
      <c r="F207">
        <v>0</v>
      </c>
      <c r="G207">
        <v>25</v>
      </c>
      <c r="H207">
        <v>22</v>
      </c>
      <c r="I207">
        <v>117.2</v>
      </c>
      <c r="J207">
        <v>6.12</v>
      </c>
      <c r="K207">
        <v>2.75</v>
      </c>
      <c r="L207">
        <v>1.3</v>
      </c>
      <c r="M207">
        <v>0.29299999999999998</v>
      </c>
      <c r="N207" s="1">
        <v>0.70399999999999996</v>
      </c>
      <c r="P207">
        <v>4.59</v>
      </c>
      <c r="Q207">
        <v>4.7699999999999996</v>
      </c>
      <c r="R207">
        <v>1.3</v>
      </c>
    </row>
    <row r="208" spans="1:18" x14ac:dyDescent="0.45">
      <c r="A208">
        <v>207</v>
      </c>
      <c r="B208" t="s">
        <v>557</v>
      </c>
      <c r="C208" t="s">
        <v>104</v>
      </c>
      <c r="D208">
        <v>5</v>
      </c>
      <c r="E208">
        <v>7</v>
      </c>
      <c r="F208">
        <v>0</v>
      </c>
      <c r="G208">
        <v>23</v>
      </c>
      <c r="H208">
        <v>22</v>
      </c>
      <c r="I208">
        <v>103.2</v>
      </c>
      <c r="J208">
        <v>8.42</v>
      </c>
      <c r="K208">
        <v>2.95</v>
      </c>
      <c r="L208">
        <v>1.3</v>
      </c>
      <c r="M208">
        <v>0.29299999999999998</v>
      </c>
      <c r="N208" s="1">
        <v>0.69</v>
      </c>
      <c r="P208">
        <v>4.51</v>
      </c>
      <c r="Q208">
        <v>4.34</v>
      </c>
      <c r="R208">
        <v>1.3</v>
      </c>
    </row>
    <row r="209" spans="1:18" x14ac:dyDescent="0.45">
      <c r="A209">
        <v>208</v>
      </c>
      <c r="B209" t="s">
        <v>770</v>
      </c>
      <c r="C209" t="s">
        <v>30</v>
      </c>
      <c r="D209">
        <v>5</v>
      </c>
      <c r="E209">
        <v>5</v>
      </c>
      <c r="F209">
        <v>0</v>
      </c>
      <c r="G209">
        <v>24</v>
      </c>
      <c r="H209">
        <v>22</v>
      </c>
      <c r="I209">
        <v>108.2</v>
      </c>
      <c r="J209">
        <v>7.2</v>
      </c>
      <c r="K209">
        <v>3.48</v>
      </c>
      <c r="L209">
        <v>0.99</v>
      </c>
      <c r="M209">
        <v>0.30099999999999999</v>
      </c>
      <c r="N209" s="1">
        <v>0.67300000000000004</v>
      </c>
      <c r="P209">
        <v>4.72</v>
      </c>
      <c r="Q209">
        <v>4.41</v>
      </c>
      <c r="R209">
        <v>1.2</v>
      </c>
    </row>
    <row r="210" spans="1:18" x14ac:dyDescent="0.45">
      <c r="A210">
        <v>209</v>
      </c>
      <c r="B210" t="s">
        <v>771</v>
      </c>
      <c r="C210" t="s">
        <v>91</v>
      </c>
      <c r="D210">
        <v>7</v>
      </c>
      <c r="E210">
        <v>11</v>
      </c>
      <c r="F210">
        <v>0</v>
      </c>
      <c r="G210">
        <v>24</v>
      </c>
      <c r="H210">
        <v>22</v>
      </c>
      <c r="I210">
        <v>128.19999999999999</v>
      </c>
      <c r="J210">
        <v>5.24</v>
      </c>
      <c r="K210">
        <v>1.82</v>
      </c>
      <c r="L210">
        <v>1.26</v>
      </c>
      <c r="M210">
        <v>0.29799999999999999</v>
      </c>
      <c r="N210" s="1">
        <v>0.68100000000000005</v>
      </c>
      <c r="P210">
        <v>4.6900000000000004</v>
      </c>
      <c r="Q210">
        <v>4.6500000000000004</v>
      </c>
      <c r="R210">
        <v>1.2</v>
      </c>
    </row>
    <row r="211" spans="1:18" x14ac:dyDescent="0.45">
      <c r="A211">
        <v>210</v>
      </c>
      <c r="B211" t="s">
        <v>587</v>
      </c>
      <c r="C211" t="s">
        <v>46</v>
      </c>
      <c r="D211">
        <v>7</v>
      </c>
      <c r="E211">
        <v>8</v>
      </c>
      <c r="F211">
        <v>0</v>
      </c>
      <c r="G211">
        <v>26</v>
      </c>
      <c r="H211">
        <v>22</v>
      </c>
      <c r="I211">
        <v>122.2</v>
      </c>
      <c r="J211">
        <v>7.33</v>
      </c>
      <c r="K211">
        <v>3.15</v>
      </c>
      <c r="L211">
        <v>1.32</v>
      </c>
      <c r="M211">
        <v>0.28199999999999997</v>
      </c>
      <c r="N211" s="1">
        <v>0.69</v>
      </c>
      <c r="P211">
        <v>4.55</v>
      </c>
      <c r="Q211">
        <v>4.66</v>
      </c>
      <c r="R211">
        <v>1.2</v>
      </c>
    </row>
    <row r="212" spans="1:18" x14ac:dyDescent="0.45">
      <c r="A212">
        <v>211</v>
      </c>
      <c r="B212" t="s">
        <v>772</v>
      </c>
      <c r="C212" t="s">
        <v>20</v>
      </c>
      <c r="D212">
        <v>6</v>
      </c>
      <c r="E212">
        <v>9</v>
      </c>
      <c r="F212">
        <v>0</v>
      </c>
      <c r="G212">
        <v>22</v>
      </c>
      <c r="H212">
        <v>22</v>
      </c>
      <c r="I212">
        <v>97.2</v>
      </c>
      <c r="J212">
        <v>7.74</v>
      </c>
      <c r="K212">
        <v>2.86</v>
      </c>
      <c r="L212">
        <v>1.2</v>
      </c>
      <c r="M212">
        <v>0.29799999999999999</v>
      </c>
      <c r="N212" s="1">
        <v>0.69099999999999995</v>
      </c>
      <c r="P212">
        <v>4.51</v>
      </c>
      <c r="Q212">
        <v>4.37</v>
      </c>
      <c r="R212">
        <v>1.2</v>
      </c>
    </row>
    <row r="213" spans="1:18" x14ac:dyDescent="0.45">
      <c r="A213">
        <v>212</v>
      </c>
      <c r="B213" t="s">
        <v>297</v>
      </c>
      <c r="C213" t="s">
        <v>20</v>
      </c>
      <c r="D213">
        <v>6</v>
      </c>
      <c r="E213">
        <v>8</v>
      </c>
      <c r="F213">
        <v>0</v>
      </c>
      <c r="G213">
        <v>23</v>
      </c>
      <c r="H213">
        <v>22</v>
      </c>
      <c r="I213">
        <v>117</v>
      </c>
      <c r="J213">
        <v>7.31</v>
      </c>
      <c r="K213">
        <v>2.77</v>
      </c>
      <c r="L213">
        <v>1.38</v>
      </c>
      <c r="M213">
        <v>0.29499999999999998</v>
      </c>
      <c r="N213" s="1">
        <v>0.71099999999999997</v>
      </c>
      <c r="P213">
        <v>4.46</v>
      </c>
      <c r="Q213">
        <v>4.63</v>
      </c>
      <c r="R213">
        <v>1.1000000000000001</v>
      </c>
    </row>
    <row r="214" spans="1:18" x14ac:dyDescent="0.45">
      <c r="A214">
        <v>213</v>
      </c>
      <c r="B214" t="s">
        <v>773</v>
      </c>
      <c r="C214" t="s">
        <v>49</v>
      </c>
      <c r="D214">
        <v>7</v>
      </c>
      <c r="E214">
        <v>6</v>
      </c>
      <c r="F214">
        <v>0</v>
      </c>
      <c r="G214">
        <v>27</v>
      </c>
      <c r="H214">
        <v>22</v>
      </c>
      <c r="I214">
        <v>117.1</v>
      </c>
      <c r="J214">
        <v>7.9</v>
      </c>
      <c r="K214">
        <v>3.68</v>
      </c>
      <c r="L214">
        <v>1.1499999999999999</v>
      </c>
      <c r="M214">
        <v>0.28399999999999997</v>
      </c>
      <c r="N214" s="1">
        <v>0.70299999999999996</v>
      </c>
      <c r="P214">
        <v>4.37</v>
      </c>
      <c r="Q214">
        <v>4.54</v>
      </c>
      <c r="R214">
        <v>1.1000000000000001</v>
      </c>
    </row>
    <row r="215" spans="1:18" x14ac:dyDescent="0.45">
      <c r="A215">
        <v>214</v>
      </c>
      <c r="B215" t="s">
        <v>774</v>
      </c>
      <c r="C215" t="s">
        <v>44</v>
      </c>
      <c r="D215">
        <v>8</v>
      </c>
      <c r="E215">
        <v>7</v>
      </c>
      <c r="F215">
        <v>0</v>
      </c>
      <c r="G215">
        <v>22</v>
      </c>
      <c r="H215">
        <v>22</v>
      </c>
      <c r="I215">
        <v>128.1</v>
      </c>
      <c r="J215">
        <v>9.89</v>
      </c>
      <c r="K215">
        <v>3.37</v>
      </c>
      <c r="L215">
        <v>1.54</v>
      </c>
      <c r="M215">
        <v>0.29899999999999999</v>
      </c>
      <c r="N215" s="1">
        <v>0.76100000000000001</v>
      </c>
      <c r="P215">
        <v>4.1399999999999997</v>
      </c>
      <c r="Q215">
        <v>4.5</v>
      </c>
      <c r="R215">
        <v>1.1000000000000001</v>
      </c>
    </row>
    <row r="216" spans="1:18" x14ac:dyDescent="0.45">
      <c r="A216">
        <v>215</v>
      </c>
      <c r="B216" t="s">
        <v>775</v>
      </c>
      <c r="C216" t="s">
        <v>30</v>
      </c>
      <c r="D216">
        <v>4</v>
      </c>
      <c r="E216">
        <v>4</v>
      </c>
      <c r="F216">
        <v>0</v>
      </c>
      <c r="G216">
        <v>22</v>
      </c>
      <c r="H216">
        <v>22</v>
      </c>
      <c r="I216">
        <v>86</v>
      </c>
      <c r="J216">
        <v>7.43</v>
      </c>
      <c r="K216">
        <v>2.93</v>
      </c>
      <c r="L216">
        <v>1.26</v>
      </c>
      <c r="M216">
        <v>0.28299999999999997</v>
      </c>
      <c r="N216" s="1">
        <v>0.68700000000000006</v>
      </c>
      <c r="P216">
        <v>4.5</v>
      </c>
      <c r="Q216">
        <v>4.43</v>
      </c>
      <c r="R216">
        <v>1</v>
      </c>
    </row>
    <row r="217" spans="1:18" x14ac:dyDescent="0.45">
      <c r="A217">
        <v>216</v>
      </c>
      <c r="B217" t="s">
        <v>285</v>
      </c>
      <c r="C217" t="s">
        <v>37</v>
      </c>
      <c r="D217">
        <v>5</v>
      </c>
      <c r="E217">
        <v>6</v>
      </c>
      <c r="F217">
        <v>0</v>
      </c>
      <c r="G217">
        <v>23</v>
      </c>
      <c r="H217">
        <v>22</v>
      </c>
      <c r="I217">
        <v>109.2</v>
      </c>
      <c r="J217">
        <v>7.14</v>
      </c>
      <c r="K217">
        <v>3.2</v>
      </c>
      <c r="L217">
        <v>1.07</v>
      </c>
      <c r="M217">
        <v>0.30599999999999999</v>
      </c>
      <c r="N217" s="1">
        <v>0.71299999999999997</v>
      </c>
      <c r="P217">
        <v>4.43</v>
      </c>
      <c r="Q217">
        <v>4.3899999999999997</v>
      </c>
      <c r="R217">
        <v>1</v>
      </c>
    </row>
    <row r="218" spans="1:18" x14ac:dyDescent="0.45">
      <c r="A218">
        <v>217</v>
      </c>
      <c r="B218" t="s">
        <v>776</v>
      </c>
      <c r="C218" t="s">
        <v>58</v>
      </c>
      <c r="D218">
        <v>5</v>
      </c>
      <c r="E218">
        <v>8</v>
      </c>
      <c r="F218">
        <v>0</v>
      </c>
      <c r="G218">
        <v>24</v>
      </c>
      <c r="H218">
        <v>22</v>
      </c>
      <c r="I218">
        <v>109.1</v>
      </c>
      <c r="J218">
        <v>7.08</v>
      </c>
      <c r="K218">
        <v>2.88</v>
      </c>
      <c r="L218">
        <v>1.48</v>
      </c>
      <c r="M218">
        <v>0.29399999999999998</v>
      </c>
      <c r="N218" s="1">
        <v>0.67300000000000004</v>
      </c>
      <c r="P218">
        <v>5.0199999999999996</v>
      </c>
      <c r="Q218">
        <v>5</v>
      </c>
      <c r="R218">
        <v>1</v>
      </c>
    </row>
    <row r="219" spans="1:18" x14ac:dyDescent="0.45">
      <c r="A219">
        <v>218</v>
      </c>
      <c r="B219" t="s">
        <v>777</v>
      </c>
      <c r="D219">
        <v>7</v>
      </c>
      <c r="E219">
        <v>6</v>
      </c>
      <c r="F219">
        <v>0</v>
      </c>
      <c r="G219">
        <v>24</v>
      </c>
      <c r="H219">
        <v>22</v>
      </c>
      <c r="I219">
        <v>126.2</v>
      </c>
      <c r="J219">
        <v>7.25</v>
      </c>
      <c r="K219">
        <v>2.42</v>
      </c>
      <c r="L219">
        <v>1.63</v>
      </c>
      <c r="M219">
        <v>0.29799999999999999</v>
      </c>
      <c r="N219" s="1">
        <v>0.71099999999999997</v>
      </c>
      <c r="P219">
        <v>4.76</v>
      </c>
      <c r="Q219">
        <v>4.93</v>
      </c>
      <c r="R219">
        <v>1</v>
      </c>
    </row>
    <row r="220" spans="1:18" x14ac:dyDescent="0.45">
      <c r="A220">
        <v>219</v>
      </c>
      <c r="B220" t="s">
        <v>778</v>
      </c>
      <c r="C220" t="s">
        <v>61</v>
      </c>
      <c r="D220">
        <v>6</v>
      </c>
      <c r="E220">
        <v>9</v>
      </c>
      <c r="F220">
        <v>0</v>
      </c>
      <c r="G220">
        <v>24</v>
      </c>
      <c r="H220">
        <v>22</v>
      </c>
      <c r="I220">
        <v>118.1</v>
      </c>
      <c r="J220">
        <v>6.24</v>
      </c>
      <c r="K220">
        <v>2.5099999999999998</v>
      </c>
      <c r="L220">
        <v>1.37</v>
      </c>
      <c r="M220">
        <v>0.309</v>
      </c>
      <c r="N220" s="1">
        <v>0.68799999999999994</v>
      </c>
      <c r="P220">
        <v>4.95</v>
      </c>
      <c r="Q220">
        <v>4.79</v>
      </c>
      <c r="R220">
        <v>0.9</v>
      </c>
    </row>
    <row r="221" spans="1:18" x14ac:dyDescent="0.45">
      <c r="A221">
        <v>220</v>
      </c>
      <c r="B221" t="s">
        <v>779</v>
      </c>
      <c r="C221" t="s">
        <v>76</v>
      </c>
      <c r="D221">
        <v>7</v>
      </c>
      <c r="E221">
        <v>7</v>
      </c>
      <c r="F221">
        <v>0</v>
      </c>
      <c r="G221">
        <v>22</v>
      </c>
      <c r="H221">
        <v>22</v>
      </c>
      <c r="I221">
        <v>98.1</v>
      </c>
      <c r="J221">
        <v>7.05</v>
      </c>
      <c r="K221">
        <v>3.66</v>
      </c>
      <c r="L221">
        <v>1.19</v>
      </c>
      <c r="M221">
        <v>0.28100000000000003</v>
      </c>
      <c r="N221" s="1">
        <v>0.69299999999999995</v>
      </c>
      <c r="P221">
        <v>4.58</v>
      </c>
      <c r="Q221">
        <v>4.66</v>
      </c>
      <c r="R221">
        <v>0.9</v>
      </c>
    </row>
    <row r="222" spans="1:18" x14ac:dyDescent="0.45">
      <c r="A222">
        <v>221</v>
      </c>
      <c r="B222" t="s">
        <v>602</v>
      </c>
      <c r="C222" t="s">
        <v>18</v>
      </c>
      <c r="D222">
        <v>7</v>
      </c>
      <c r="E222">
        <v>9</v>
      </c>
      <c r="F222">
        <v>0</v>
      </c>
      <c r="G222">
        <v>28</v>
      </c>
      <c r="H222">
        <v>22</v>
      </c>
      <c r="I222">
        <v>131.19999999999999</v>
      </c>
      <c r="J222">
        <v>6.56</v>
      </c>
      <c r="K222">
        <v>1.98</v>
      </c>
      <c r="L222">
        <v>1.44</v>
      </c>
      <c r="M222">
        <v>0.29199999999999998</v>
      </c>
      <c r="N222" s="1">
        <v>0.69499999999999995</v>
      </c>
      <c r="P222">
        <v>4.58</v>
      </c>
      <c r="Q222">
        <v>4.6900000000000004</v>
      </c>
      <c r="R222">
        <v>0.9</v>
      </c>
    </row>
    <row r="223" spans="1:18" x14ac:dyDescent="0.45">
      <c r="A223">
        <v>222</v>
      </c>
      <c r="B223" t="s">
        <v>780</v>
      </c>
      <c r="C223" t="s">
        <v>20</v>
      </c>
      <c r="D223">
        <v>5</v>
      </c>
      <c r="E223">
        <v>8</v>
      </c>
      <c r="F223">
        <v>0</v>
      </c>
      <c r="G223">
        <v>25</v>
      </c>
      <c r="H223">
        <v>22</v>
      </c>
      <c r="I223">
        <v>109.2</v>
      </c>
      <c r="J223">
        <v>7.06</v>
      </c>
      <c r="K223">
        <v>4.0199999999999996</v>
      </c>
      <c r="L223">
        <v>1.1499999999999999</v>
      </c>
      <c r="M223">
        <v>0.3</v>
      </c>
      <c r="N223" s="1">
        <v>0.67900000000000005</v>
      </c>
      <c r="P223">
        <v>5</v>
      </c>
      <c r="Q223">
        <v>4.9000000000000004</v>
      </c>
      <c r="R223">
        <v>0.9</v>
      </c>
    </row>
    <row r="224" spans="1:18" x14ac:dyDescent="0.45">
      <c r="A224">
        <v>223</v>
      </c>
      <c r="B224" t="s">
        <v>781</v>
      </c>
      <c r="C224" t="s">
        <v>24</v>
      </c>
      <c r="D224">
        <v>6</v>
      </c>
      <c r="E224">
        <v>7</v>
      </c>
      <c r="F224">
        <v>0</v>
      </c>
      <c r="G224">
        <v>23</v>
      </c>
      <c r="H224">
        <v>22</v>
      </c>
      <c r="I224">
        <v>107.1</v>
      </c>
      <c r="J224">
        <v>7.3</v>
      </c>
      <c r="K224">
        <v>3.52</v>
      </c>
      <c r="L224">
        <v>1.34</v>
      </c>
      <c r="M224">
        <v>0.29299999999999998</v>
      </c>
      <c r="N224" s="1">
        <v>0.69699999999999995</v>
      </c>
      <c r="P224">
        <v>4.78</v>
      </c>
      <c r="Q224">
        <v>4.8899999999999997</v>
      </c>
      <c r="R224">
        <v>0.8</v>
      </c>
    </row>
    <row r="225" spans="1:18" x14ac:dyDescent="0.45">
      <c r="A225">
        <v>224</v>
      </c>
      <c r="B225" t="s">
        <v>618</v>
      </c>
      <c r="C225" t="s">
        <v>134</v>
      </c>
      <c r="D225">
        <v>6</v>
      </c>
      <c r="E225">
        <v>8</v>
      </c>
      <c r="F225">
        <v>16</v>
      </c>
      <c r="G225">
        <v>28</v>
      </c>
      <c r="H225">
        <v>22</v>
      </c>
      <c r="I225">
        <v>112</v>
      </c>
      <c r="J225">
        <v>9.24</v>
      </c>
      <c r="K225">
        <v>4.74</v>
      </c>
      <c r="L225">
        <v>1.45</v>
      </c>
      <c r="M225">
        <v>0.28199999999999997</v>
      </c>
      <c r="N225" s="1">
        <v>0.70299999999999996</v>
      </c>
      <c r="P225">
        <v>4.82</v>
      </c>
      <c r="Q225">
        <v>5.01</v>
      </c>
      <c r="R225">
        <v>0.8</v>
      </c>
    </row>
    <row r="226" spans="1:18" x14ac:dyDescent="0.45">
      <c r="A226">
        <v>225</v>
      </c>
      <c r="B226" t="s">
        <v>782</v>
      </c>
      <c r="C226" t="s">
        <v>20</v>
      </c>
      <c r="D226">
        <v>6</v>
      </c>
      <c r="E226">
        <v>10</v>
      </c>
      <c r="F226">
        <v>0</v>
      </c>
      <c r="G226">
        <v>23</v>
      </c>
      <c r="H226">
        <v>22</v>
      </c>
      <c r="I226">
        <v>111.1</v>
      </c>
      <c r="J226">
        <v>6.15</v>
      </c>
      <c r="K226">
        <v>3.07</v>
      </c>
      <c r="L226">
        <v>1.21</v>
      </c>
      <c r="M226">
        <v>0.29699999999999999</v>
      </c>
      <c r="N226" s="1">
        <v>0.68300000000000005</v>
      </c>
      <c r="P226">
        <v>4.8499999999999996</v>
      </c>
      <c r="Q226">
        <v>4.8</v>
      </c>
      <c r="R226">
        <v>0.8</v>
      </c>
    </row>
    <row r="227" spans="1:18" x14ac:dyDescent="0.45">
      <c r="A227">
        <v>226</v>
      </c>
      <c r="B227" t="s">
        <v>783</v>
      </c>
      <c r="C227" t="s">
        <v>37</v>
      </c>
      <c r="D227">
        <v>4</v>
      </c>
      <c r="E227">
        <v>5</v>
      </c>
      <c r="F227">
        <v>0</v>
      </c>
      <c r="G227">
        <v>24</v>
      </c>
      <c r="H227">
        <v>22</v>
      </c>
      <c r="I227">
        <v>86.2</v>
      </c>
      <c r="J227">
        <v>9.0299999999999994</v>
      </c>
      <c r="K227">
        <v>4.88</v>
      </c>
      <c r="L227">
        <v>1.04</v>
      </c>
      <c r="M227">
        <v>0.29099999999999998</v>
      </c>
      <c r="N227" s="1">
        <v>0.71199999999999997</v>
      </c>
      <c r="P227">
        <v>4.46</v>
      </c>
      <c r="Q227">
        <v>4.51</v>
      </c>
      <c r="R227">
        <v>0.8</v>
      </c>
    </row>
    <row r="228" spans="1:18" x14ac:dyDescent="0.45">
      <c r="A228">
        <v>227</v>
      </c>
      <c r="B228" t="s">
        <v>784</v>
      </c>
      <c r="C228" t="s">
        <v>26</v>
      </c>
      <c r="D228">
        <v>5</v>
      </c>
      <c r="E228">
        <v>6</v>
      </c>
      <c r="F228">
        <v>0</v>
      </c>
      <c r="G228">
        <v>22</v>
      </c>
      <c r="H228">
        <v>22</v>
      </c>
      <c r="I228">
        <v>104</v>
      </c>
      <c r="J228">
        <v>7.44</v>
      </c>
      <c r="K228">
        <v>4.1500000000000004</v>
      </c>
      <c r="L228">
        <v>1.21</v>
      </c>
      <c r="M228">
        <v>0.29099999999999998</v>
      </c>
      <c r="N228" s="1">
        <v>0.70199999999999996</v>
      </c>
      <c r="P228">
        <v>4.76</v>
      </c>
      <c r="Q228">
        <v>4.91</v>
      </c>
      <c r="R228">
        <v>0.8</v>
      </c>
    </row>
    <row r="229" spans="1:18" x14ac:dyDescent="0.45">
      <c r="A229">
        <v>228</v>
      </c>
      <c r="B229" t="s">
        <v>785</v>
      </c>
      <c r="C229" t="s">
        <v>18</v>
      </c>
      <c r="D229">
        <v>5</v>
      </c>
      <c r="E229">
        <v>5</v>
      </c>
      <c r="F229">
        <v>0</v>
      </c>
      <c r="G229">
        <v>24</v>
      </c>
      <c r="H229">
        <v>22</v>
      </c>
      <c r="I229">
        <v>106</v>
      </c>
      <c r="J229">
        <v>6.96</v>
      </c>
      <c r="K229">
        <v>3.4</v>
      </c>
      <c r="L229">
        <v>1.19</v>
      </c>
      <c r="M229">
        <v>0.28999999999999998</v>
      </c>
      <c r="N229" s="1">
        <v>0.69099999999999995</v>
      </c>
      <c r="P229">
        <v>4.67</v>
      </c>
      <c r="Q229">
        <v>4.7300000000000004</v>
      </c>
      <c r="R229">
        <v>0.8</v>
      </c>
    </row>
    <row r="230" spans="1:18" x14ac:dyDescent="0.45">
      <c r="A230">
        <v>229</v>
      </c>
      <c r="B230" t="s">
        <v>786</v>
      </c>
      <c r="C230" t="s">
        <v>81</v>
      </c>
      <c r="D230">
        <v>4</v>
      </c>
      <c r="E230">
        <v>7</v>
      </c>
      <c r="F230">
        <v>0</v>
      </c>
      <c r="G230">
        <v>24</v>
      </c>
      <c r="H230">
        <v>22</v>
      </c>
      <c r="I230">
        <v>115.2</v>
      </c>
      <c r="J230">
        <v>5.0599999999999996</v>
      </c>
      <c r="K230">
        <v>2.2599999999999998</v>
      </c>
      <c r="L230">
        <v>1.4</v>
      </c>
      <c r="M230">
        <v>0.29099999999999998</v>
      </c>
      <c r="N230" s="1">
        <v>0.65</v>
      </c>
      <c r="P230">
        <v>5.21</v>
      </c>
      <c r="Q230">
        <v>5.0599999999999996</v>
      </c>
      <c r="R230">
        <v>0.7</v>
      </c>
    </row>
    <row r="231" spans="1:18" x14ac:dyDescent="0.45">
      <c r="A231">
        <v>230</v>
      </c>
      <c r="B231" t="s">
        <v>787</v>
      </c>
      <c r="C231" t="s">
        <v>63</v>
      </c>
      <c r="D231">
        <v>6</v>
      </c>
      <c r="E231">
        <v>9</v>
      </c>
      <c r="F231">
        <v>0</v>
      </c>
      <c r="G231">
        <v>25</v>
      </c>
      <c r="H231">
        <v>22</v>
      </c>
      <c r="I231">
        <v>112.2</v>
      </c>
      <c r="J231">
        <v>6.47</v>
      </c>
      <c r="K231">
        <v>3.11</v>
      </c>
      <c r="L231">
        <v>1.2</v>
      </c>
      <c r="M231">
        <v>0.30099999999999999</v>
      </c>
      <c r="N231" s="1">
        <v>0.68600000000000005</v>
      </c>
      <c r="P231">
        <v>4.79</v>
      </c>
      <c r="Q231">
        <v>4.6900000000000004</v>
      </c>
      <c r="R231">
        <v>0.7</v>
      </c>
    </row>
    <row r="232" spans="1:18" x14ac:dyDescent="0.45">
      <c r="A232">
        <v>231</v>
      </c>
      <c r="B232" t="s">
        <v>575</v>
      </c>
      <c r="C232" t="s">
        <v>81</v>
      </c>
      <c r="D232">
        <v>5</v>
      </c>
      <c r="E232">
        <v>7</v>
      </c>
      <c r="F232">
        <v>0</v>
      </c>
      <c r="G232">
        <v>25</v>
      </c>
      <c r="H232">
        <v>22</v>
      </c>
      <c r="I232">
        <v>112</v>
      </c>
      <c r="J232">
        <v>7.31</v>
      </c>
      <c r="K232">
        <v>3.13</v>
      </c>
      <c r="L232">
        <v>1.61</v>
      </c>
      <c r="M232">
        <v>0.30499999999999999</v>
      </c>
      <c r="N232" s="1">
        <v>0.70099999999999996</v>
      </c>
      <c r="P232">
        <v>5.14</v>
      </c>
      <c r="Q232">
        <v>5.13</v>
      </c>
      <c r="R232">
        <v>0.7</v>
      </c>
    </row>
    <row r="233" spans="1:18" x14ac:dyDescent="0.45">
      <c r="A233">
        <v>232</v>
      </c>
      <c r="B233" t="s">
        <v>788</v>
      </c>
      <c r="C233" t="s">
        <v>72</v>
      </c>
      <c r="D233">
        <v>6</v>
      </c>
      <c r="E233">
        <v>6</v>
      </c>
      <c r="F233">
        <v>0</v>
      </c>
      <c r="G233">
        <v>22</v>
      </c>
      <c r="H233">
        <v>22</v>
      </c>
      <c r="I233">
        <v>100.1</v>
      </c>
      <c r="J233">
        <v>7.63</v>
      </c>
      <c r="K233">
        <v>3.68</v>
      </c>
      <c r="L233">
        <v>1.17</v>
      </c>
      <c r="M233">
        <v>0.28899999999999998</v>
      </c>
      <c r="N233" s="1">
        <v>0.70399999999999996</v>
      </c>
      <c r="P233">
        <v>4.49</v>
      </c>
      <c r="Q233">
        <v>4.6500000000000004</v>
      </c>
      <c r="R233">
        <v>0.7</v>
      </c>
    </row>
    <row r="234" spans="1:18" x14ac:dyDescent="0.45">
      <c r="A234">
        <v>233</v>
      </c>
      <c r="B234" t="s">
        <v>789</v>
      </c>
      <c r="C234" t="s">
        <v>28</v>
      </c>
      <c r="D234">
        <v>4</v>
      </c>
      <c r="E234">
        <v>3</v>
      </c>
      <c r="F234">
        <v>0</v>
      </c>
      <c r="G234">
        <v>24</v>
      </c>
      <c r="H234">
        <v>22</v>
      </c>
      <c r="I234">
        <v>88.2</v>
      </c>
      <c r="J234">
        <v>7.71</v>
      </c>
      <c r="K234">
        <v>3.96</v>
      </c>
      <c r="L234">
        <v>1.32</v>
      </c>
      <c r="M234">
        <v>0.28999999999999998</v>
      </c>
      <c r="N234" s="1">
        <v>0.69899999999999995</v>
      </c>
      <c r="P234">
        <v>4.7699999999999996</v>
      </c>
      <c r="Q234">
        <v>5</v>
      </c>
      <c r="R234">
        <v>0.6</v>
      </c>
    </row>
    <row r="235" spans="1:18" x14ac:dyDescent="0.45">
      <c r="A235">
        <v>234</v>
      </c>
      <c r="B235" t="s">
        <v>790</v>
      </c>
      <c r="D235">
        <v>5</v>
      </c>
      <c r="E235">
        <v>8</v>
      </c>
      <c r="F235">
        <v>0</v>
      </c>
      <c r="G235">
        <v>23</v>
      </c>
      <c r="H235">
        <v>22</v>
      </c>
      <c r="I235">
        <v>99.1</v>
      </c>
      <c r="J235">
        <v>5.89</v>
      </c>
      <c r="K235">
        <v>3.53</v>
      </c>
      <c r="L235">
        <v>1.36</v>
      </c>
      <c r="M235">
        <v>0.3</v>
      </c>
      <c r="N235" s="1">
        <v>0.68700000000000006</v>
      </c>
      <c r="P235">
        <v>5.17</v>
      </c>
      <c r="Q235">
        <v>5.15</v>
      </c>
      <c r="R235">
        <v>0.6</v>
      </c>
    </row>
    <row r="236" spans="1:18" x14ac:dyDescent="0.45">
      <c r="A236">
        <v>235</v>
      </c>
      <c r="B236" t="s">
        <v>791</v>
      </c>
      <c r="C236" t="s">
        <v>42</v>
      </c>
      <c r="D236">
        <v>5</v>
      </c>
      <c r="E236">
        <v>7</v>
      </c>
      <c r="F236">
        <v>0</v>
      </c>
      <c r="G236">
        <v>22</v>
      </c>
      <c r="H236">
        <v>22</v>
      </c>
      <c r="I236">
        <v>101.2</v>
      </c>
      <c r="J236">
        <v>7.61</v>
      </c>
      <c r="K236">
        <v>4.96</v>
      </c>
      <c r="L236">
        <v>1.06</v>
      </c>
      <c r="M236">
        <v>0.29799999999999999</v>
      </c>
      <c r="N236" s="1">
        <v>0.71</v>
      </c>
      <c r="P236">
        <v>4.78</v>
      </c>
      <c r="Q236">
        <v>4.9000000000000004</v>
      </c>
      <c r="R236">
        <v>0.6</v>
      </c>
    </row>
    <row r="237" spans="1:18" x14ac:dyDescent="0.45">
      <c r="A237">
        <v>236</v>
      </c>
      <c r="B237" t="s">
        <v>792</v>
      </c>
      <c r="D237">
        <v>7</v>
      </c>
      <c r="E237">
        <v>9</v>
      </c>
      <c r="F237">
        <v>0</v>
      </c>
      <c r="G237">
        <v>22</v>
      </c>
      <c r="H237">
        <v>22</v>
      </c>
      <c r="I237">
        <v>121.2</v>
      </c>
      <c r="J237">
        <v>5.69</v>
      </c>
      <c r="K237">
        <v>3.11</v>
      </c>
      <c r="L237">
        <v>1.33</v>
      </c>
      <c r="M237">
        <v>0.29899999999999999</v>
      </c>
      <c r="N237" s="1">
        <v>0.70199999999999996</v>
      </c>
      <c r="P237">
        <v>4.88</v>
      </c>
      <c r="Q237">
        <v>5.05</v>
      </c>
      <c r="R237">
        <v>0.6</v>
      </c>
    </row>
    <row r="238" spans="1:18" x14ac:dyDescent="0.45">
      <c r="A238">
        <v>237</v>
      </c>
      <c r="B238" t="s">
        <v>793</v>
      </c>
      <c r="C238" t="s">
        <v>51</v>
      </c>
      <c r="D238">
        <v>4</v>
      </c>
      <c r="E238">
        <v>6</v>
      </c>
      <c r="F238">
        <v>0</v>
      </c>
      <c r="G238">
        <v>23</v>
      </c>
      <c r="H238">
        <v>22</v>
      </c>
      <c r="I238">
        <v>105</v>
      </c>
      <c r="J238">
        <v>6.26</v>
      </c>
      <c r="K238">
        <v>3.6</v>
      </c>
      <c r="L238">
        <v>1.46</v>
      </c>
      <c r="M238">
        <v>0.29899999999999999</v>
      </c>
      <c r="N238" s="1">
        <v>0.67300000000000004</v>
      </c>
      <c r="P238">
        <v>5.4</v>
      </c>
      <c r="Q238">
        <v>5.28</v>
      </c>
      <c r="R238">
        <v>0.5</v>
      </c>
    </row>
    <row r="239" spans="1:18" x14ac:dyDescent="0.45">
      <c r="A239">
        <v>238</v>
      </c>
      <c r="B239" t="s">
        <v>794</v>
      </c>
      <c r="C239" t="s">
        <v>35</v>
      </c>
      <c r="D239">
        <v>4</v>
      </c>
      <c r="E239">
        <v>9</v>
      </c>
      <c r="F239">
        <v>0</v>
      </c>
      <c r="G239">
        <v>22</v>
      </c>
      <c r="H239">
        <v>22</v>
      </c>
      <c r="I239">
        <v>104</v>
      </c>
      <c r="J239">
        <v>5.37</v>
      </c>
      <c r="K239">
        <v>3.89</v>
      </c>
      <c r="L239">
        <v>1.47</v>
      </c>
      <c r="M239">
        <v>0.30499999999999999</v>
      </c>
      <c r="N239" s="1">
        <v>0.66800000000000004</v>
      </c>
      <c r="P239">
        <v>5.8</v>
      </c>
      <c r="Q239">
        <v>5.63</v>
      </c>
      <c r="R239">
        <v>0.3</v>
      </c>
    </row>
    <row r="240" spans="1:18" x14ac:dyDescent="0.45">
      <c r="A240">
        <v>239</v>
      </c>
      <c r="B240" t="s">
        <v>795</v>
      </c>
      <c r="C240" t="s">
        <v>72</v>
      </c>
      <c r="D240">
        <v>6</v>
      </c>
      <c r="E240">
        <v>6</v>
      </c>
      <c r="F240">
        <v>0</v>
      </c>
      <c r="G240">
        <v>26</v>
      </c>
      <c r="H240">
        <v>22</v>
      </c>
      <c r="I240">
        <v>102.2</v>
      </c>
      <c r="J240">
        <v>5.87</v>
      </c>
      <c r="K240">
        <v>2.54</v>
      </c>
      <c r="L240">
        <v>1.31</v>
      </c>
      <c r="M240">
        <v>0.28499999999999998</v>
      </c>
      <c r="N240" s="1">
        <v>0.69</v>
      </c>
      <c r="P240">
        <v>4.6399999999999997</v>
      </c>
      <c r="Q240">
        <v>4.96</v>
      </c>
      <c r="R240">
        <v>0.3</v>
      </c>
    </row>
    <row r="241" spans="1:18" x14ac:dyDescent="0.45">
      <c r="A241">
        <v>240</v>
      </c>
      <c r="B241" t="s">
        <v>796</v>
      </c>
      <c r="C241" t="s">
        <v>81</v>
      </c>
      <c r="D241">
        <v>5</v>
      </c>
      <c r="E241">
        <v>8</v>
      </c>
      <c r="F241">
        <v>0</v>
      </c>
      <c r="G241">
        <v>23</v>
      </c>
      <c r="H241">
        <v>22</v>
      </c>
      <c r="I241">
        <v>96.2</v>
      </c>
      <c r="J241">
        <v>5.03</v>
      </c>
      <c r="K241">
        <v>4.37</v>
      </c>
      <c r="L241">
        <v>1.21</v>
      </c>
      <c r="M241">
        <v>0.29199999999999998</v>
      </c>
      <c r="N241" s="1">
        <v>0.66500000000000004</v>
      </c>
      <c r="P241">
        <v>5.49</v>
      </c>
      <c r="Q241">
        <v>5.56</v>
      </c>
      <c r="R241">
        <v>0.1</v>
      </c>
    </row>
    <row r="242" spans="1:18" x14ac:dyDescent="0.45">
      <c r="A242">
        <v>241</v>
      </c>
      <c r="B242" t="s">
        <v>797</v>
      </c>
      <c r="C242" t="s">
        <v>58</v>
      </c>
      <c r="D242">
        <v>4</v>
      </c>
      <c r="E242">
        <v>7</v>
      </c>
      <c r="F242">
        <v>0</v>
      </c>
      <c r="G242">
        <v>22</v>
      </c>
      <c r="H242">
        <v>22</v>
      </c>
      <c r="I242">
        <v>93</v>
      </c>
      <c r="J242">
        <v>5.42</v>
      </c>
      <c r="K242">
        <v>3.58</v>
      </c>
      <c r="L242">
        <v>1.55</v>
      </c>
      <c r="M242">
        <v>0.29399999999999998</v>
      </c>
      <c r="N242" s="1">
        <v>0.63</v>
      </c>
      <c r="P242">
        <v>6</v>
      </c>
      <c r="Q242">
        <v>5.87</v>
      </c>
      <c r="R242">
        <v>0.1</v>
      </c>
    </row>
    <row r="243" spans="1:18" x14ac:dyDescent="0.45">
      <c r="A243">
        <v>242</v>
      </c>
      <c r="B243" t="s">
        <v>798</v>
      </c>
      <c r="C243" t="s">
        <v>24</v>
      </c>
      <c r="D243">
        <v>3</v>
      </c>
      <c r="E243">
        <v>4</v>
      </c>
      <c r="F243">
        <v>0</v>
      </c>
      <c r="G243">
        <v>22</v>
      </c>
      <c r="H243">
        <v>22</v>
      </c>
      <c r="I243">
        <v>74.2</v>
      </c>
      <c r="J243">
        <v>10.48</v>
      </c>
      <c r="K243">
        <v>5.78</v>
      </c>
      <c r="L243">
        <v>1.33</v>
      </c>
      <c r="M243">
        <v>0.28299999999999997</v>
      </c>
      <c r="N243" s="1">
        <v>0.65500000000000003</v>
      </c>
      <c r="P243">
        <v>5.3</v>
      </c>
      <c r="Q243">
        <v>5.57</v>
      </c>
      <c r="R243">
        <v>0.1</v>
      </c>
    </row>
    <row r="244" spans="1:18" x14ac:dyDescent="0.45">
      <c r="A244">
        <v>243</v>
      </c>
      <c r="B244" t="s">
        <v>799</v>
      </c>
      <c r="C244" t="s">
        <v>37</v>
      </c>
      <c r="D244">
        <v>4</v>
      </c>
      <c r="E244">
        <v>8</v>
      </c>
      <c r="F244">
        <v>0</v>
      </c>
      <c r="G244">
        <v>22</v>
      </c>
      <c r="H244">
        <v>22</v>
      </c>
      <c r="I244">
        <v>83.2</v>
      </c>
      <c r="J244">
        <v>6.99</v>
      </c>
      <c r="K244">
        <v>5.48</v>
      </c>
      <c r="L244">
        <v>1.18</v>
      </c>
      <c r="M244">
        <v>0.29399999999999998</v>
      </c>
      <c r="N244" s="1">
        <v>0.70699999999999996</v>
      </c>
      <c r="P244">
        <v>5.05</v>
      </c>
      <c r="Q244">
        <v>5.35</v>
      </c>
      <c r="R244">
        <v>0</v>
      </c>
    </row>
    <row r="245" spans="1:18" x14ac:dyDescent="0.45">
      <c r="A245">
        <v>244</v>
      </c>
      <c r="B245" t="s">
        <v>800</v>
      </c>
      <c r="C245" t="s">
        <v>55</v>
      </c>
      <c r="D245">
        <v>5</v>
      </c>
      <c r="E245">
        <v>8</v>
      </c>
      <c r="F245">
        <v>0</v>
      </c>
      <c r="G245">
        <v>22</v>
      </c>
      <c r="H245">
        <v>22</v>
      </c>
      <c r="I245">
        <v>90.1</v>
      </c>
      <c r="J245">
        <v>6.58</v>
      </c>
      <c r="K245">
        <v>4.3899999999999997</v>
      </c>
      <c r="L245">
        <v>1.5</v>
      </c>
      <c r="M245">
        <v>0.29399999999999998</v>
      </c>
      <c r="N245" s="1">
        <v>0.68300000000000005</v>
      </c>
      <c r="P245">
        <v>5.48</v>
      </c>
      <c r="Q245">
        <v>5.68</v>
      </c>
      <c r="R245">
        <v>0</v>
      </c>
    </row>
    <row r="246" spans="1:18" x14ac:dyDescent="0.45">
      <c r="A246">
        <v>245</v>
      </c>
      <c r="B246" t="s">
        <v>801</v>
      </c>
      <c r="C246" t="s">
        <v>91</v>
      </c>
      <c r="D246">
        <v>5</v>
      </c>
      <c r="E246">
        <v>9</v>
      </c>
      <c r="F246">
        <v>0</v>
      </c>
      <c r="G246">
        <v>22</v>
      </c>
      <c r="H246">
        <v>22</v>
      </c>
      <c r="I246">
        <v>102</v>
      </c>
      <c r="J246">
        <v>5.91</v>
      </c>
      <c r="K246">
        <v>4.9400000000000004</v>
      </c>
      <c r="L246">
        <v>1.24</v>
      </c>
      <c r="M246">
        <v>0.30099999999999999</v>
      </c>
      <c r="N246" s="1">
        <v>0.68300000000000005</v>
      </c>
      <c r="P246">
        <v>5.47</v>
      </c>
      <c r="Q246">
        <v>5.67</v>
      </c>
      <c r="R246">
        <v>-0.1</v>
      </c>
    </row>
    <row r="247" spans="1:18" x14ac:dyDescent="0.45">
      <c r="A247">
        <v>246</v>
      </c>
      <c r="B247" t="s">
        <v>287</v>
      </c>
      <c r="C247" t="s">
        <v>104</v>
      </c>
      <c r="D247">
        <v>6</v>
      </c>
      <c r="E247">
        <v>6</v>
      </c>
      <c r="F247">
        <v>0</v>
      </c>
      <c r="G247">
        <v>21</v>
      </c>
      <c r="H247">
        <v>21</v>
      </c>
      <c r="I247">
        <v>103.2</v>
      </c>
      <c r="J247">
        <v>9.3699999999999992</v>
      </c>
      <c r="K247">
        <v>2.2599999999999998</v>
      </c>
      <c r="L247">
        <v>0.95</v>
      </c>
      <c r="M247">
        <v>0.29299999999999998</v>
      </c>
      <c r="N247" s="1">
        <v>0.71199999999999997</v>
      </c>
      <c r="P247">
        <v>3.65</v>
      </c>
      <c r="Q247">
        <v>3.39</v>
      </c>
      <c r="R247">
        <v>2.4</v>
      </c>
    </row>
    <row r="248" spans="1:18" x14ac:dyDescent="0.45">
      <c r="A248">
        <v>247</v>
      </c>
      <c r="B248" t="s">
        <v>802</v>
      </c>
      <c r="C248" t="s">
        <v>28</v>
      </c>
      <c r="D248">
        <v>10</v>
      </c>
      <c r="E248">
        <v>6</v>
      </c>
      <c r="F248">
        <v>0</v>
      </c>
      <c r="G248">
        <v>22</v>
      </c>
      <c r="H248">
        <v>21</v>
      </c>
      <c r="I248">
        <v>114.1</v>
      </c>
      <c r="J248">
        <v>9.06</v>
      </c>
      <c r="K248">
        <v>2.2000000000000002</v>
      </c>
      <c r="L248">
        <v>1.26</v>
      </c>
      <c r="M248">
        <v>0.28599999999999998</v>
      </c>
      <c r="N248" s="1">
        <v>0.76400000000000001</v>
      </c>
      <c r="P248">
        <v>3.46</v>
      </c>
      <c r="Q248">
        <v>3.85</v>
      </c>
      <c r="R248">
        <v>2.2999999999999998</v>
      </c>
    </row>
    <row r="249" spans="1:18" x14ac:dyDescent="0.45">
      <c r="A249">
        <v>248</v>
      </c>
      <c r="B249" t="s">
        <v>540</v>
      </c>
      <c r="C249" t="s">
        <v>49</v>
      </c>
      <c r="D249">
        <v>9</v>
      </c>
      <c r="E249">
        <v>7</v>
      </c>
      <c r="F249">
        <v>0</v>
      </c>
      <c r="G249">
        <v>22</v>
      </c>
      <c r="H249">
        <v>21</v>
      </c>
      <c r="I249">
        <v>115.1</v>
      </c>
      <c r="J249">
        <v>9.3699999999999992</v>
      </c>
      <c r="K249">
        <v>3.12</v>
      </c>
      <c r="L249">
        <v>1.25</v>
      </c>
      <c r="M249">
        <v>0.28299999999999997</v>
      </c>
      <c r="N249" s="1">
        <v>0.74399999999999999</v>
      </c>
      <c r="P249">
        <v>3.82</v>
      </c>
      <c r="Q249">
        <v>4.07</v>
      </c>
      <c r="R249">
        <v>2</v>
      </c>
    </row>
    <row r="250" spans="1:18" x14ac:dyDescent="0.45">
      <c r="A250">
        <v>249</v>
      </c>
      <c r="B250" t="s">
        <v>280</v>
      </c>
      <c r="C250" t="s">
        <v>91</v>
      </c>
      <c r="D250">
        <v>6</v>
      </c>
      <c r="E250">
        <v>7</v>
      </c>
      <c r="F250">
        <v>0</v>
      </c>
      <c r="G250">
        <v>21</v>
      </c>
      <c r="H250">
        <v>21</v>
      </c>
      <c r="I250">
        <v>102</v>
      </c>
      <c r="J250">
        <v>9.09</v>
      </c>
      <c r="K250">
        <v>3</v>
      </c>
      <c r="L250">
        <v>1.06</v>
      </c>
      <c r="M250">
        <v>0.30599999999999999</v>
      </c>
      <c r="N250" s="1">
        <v>0.71399999999999997</v>
      </c>
      <c r="P250">
        <v>4.0599999999999996</v>
      </c>
      <c r="Q250">
        <v>3.91</v>
      </c>
      <c r="R250">
        <v>1.7</v>
      </c>
    </row>
    <row r="251" spans="1:18" x14ac:dyDescent="0.45">
      <c r="A251">
        <v>250</v>
      </c>
      <c r="B251" t="s">
        <v>803</v>
      </c>
      <c r="C251" t="s">
        <v>28</v>
      </c>
      <c r="D251">
        <v>6</v>
      </c>
      <c r="E251">
        <v>5</v>
      </c>
      <c r="F251">
        <v>0</v>
      </c>
      <c r="G251">
        <v>26</v>
      </c>
      <c r="H251">
        <v>21</v>
      </c>
      <c r="I251">
        <v>115</v>
      </c>
      <c r="J251">
        <v>9</v>
      </c>
      <c r="K251">
        <v>3.21</v>
      </c>
      <c r="L251">
        <v>1.25</v>
      </c>
      <c r="M251">
        <v>0.29699999999999999</v>
      </c>
      <c r="N251" s="1">
        <v>0.69399999999999995</v>
      </c>
      <c r="P251">
        <v>4.46</v>
      </c>
      <c r="Q251">
        <v>4.1900000000000004</v>
      </c>
      <c r="R251">
        <v>1.7</v>
      </c>
    </row>
    <row r="252" spans="1:18" x14ac:dyDescent="0.45">
      <c r="A252">
        <v>251</v>
      </c>
      <c r="B252" t="s">
        <v>279</v>
      </c>
      <c r="C252" t="s">
        <v>46</v>
      </c>
      <c r="D252">
        <v>7</v>
      </c>
      <c r="E252">
        <v>9</v>
      </c>
      <c r="F252">
        <v>0</v>
      </c>
      <c r="G252">
        <v>28</v>
      </c>
      <c r="H252">
        <v>21</v>
      </c>
      <c r="I252">
        <v>112.1</v>
      </c>
      <c r="J252">
        <v>7.61</v>
      </c>
      <c r="K252">
        <v>2.3199999999999998</v>
      </c>
      <c r="L252">
        <v>1.36</v>
      </c>
      <c r="M252">
        <v>0.29599999999999999</v>
      </c>
      <c r="N252" s="1">
        <v>0.71</v>
      </c>
      <c r="P252">
        <v>4.41</v>
      </c>
      <c r="Q252">
        <v>4.41</v>
      </c>
      <c r="R252">
        <v>1.5</v>
      </c>
    </row>
    <row r="253" spans="1:18" x14ac:dyDescent="0.45">
      <c r="A253">
        <v>252</v>
      </c>
      <c r="B253" t="s">
        <v>804</v>
      </c>
      <c r="D253">
        <v>5</v>
      </c>
      <c r="E253">
        <v>5</v>
      </c>
      <c r="F253">
        <v>0</v>
      </c>
      <c r="G253">
        <v>24</v>
      </c>
      <c r="H253">
        <v>21</v>
      </c>
      <c r="I253">
        <v>112.2</v>
      </c>
      <c r="J253">
        <v>7.83</v>
      </c>
      <c r="K253">
        <v>2.48</v>
      </c>
      <c r="L253">
        <v>1.44</v>
      </c>
      <c r="M253">
        <v>0.29399999999999998</v>
      </c>
      <c r="N253" s="1">
        <v>0.69299999999999995</v>
      </c>
      <c r="P253">
        <v>4.55</v>
      </c>
      <c r="Q253">
        <v>4.5</v>
      </c>
      <c r="R253">
        <v>1.4</v>
      </c>
    </row>
    <row r="254" spans="1:18" x14ac:dyDescent="0.45">
      <c r="A254">
        <v>253</v>
      </c>
      <c r="B254" t="s">
        <v>805</v>
      </c>
      <c r="C254" t="s">
        <v>28</v>
      </c>
      <c r="D254">
        <v>7</v>
      </c>
      <c r="E254">
        <v>6</v>
      </c>
      <c r="F254">
        <v>0</v>
      </c>
      <c r="G254">
        <v>21</v>
      </c>
      <c r="H254">
        <v>21</v>
      </c>
      <c r="I254">
        <v>105.2</v>
      </c>
      <c r="J254">
        <v>7.49</v>
      </c>
      <c r="K254">
        <v>3.07</v>
      </c>
      <c r="L254">
        <v>1.28</v>
      </c>
      <c r="M254">
        <v>0.27400000000000002</v>
      </c>
      <c r="N254" s="1">
        <v>0.69699999999999995</v>
      </c>
      <c r="P254">
        <v>4.26</v>
      </c>
      <c r="Q254">
        <v>4.57</v>
      </c>
      <c r="R254">
        <v>1.3</v>
      </c>
    </row>
    <row r="255" spans="1:18" x14ac:dyDescent="0.45">
      <c r="A255">
        <v>254</v>
      </c>
      <c r="B255" t="s">
        <v>806</v>
      </c>
      <c r="C255" t="s">
        <v>37</v>
      </c>
      <c r="D255">
        <v>5</v>
      </c>
      <c r="E255">
        <v>6</v>
      </c>
      <c r="F255">
        <v>0</v>
      </c>
      <c r="G255">
        <v>29</v>
      </c>
      <c r="H255">
        <v>21</v>
      </c>
      <c r="I255">
        <v>122.2</v>
      </c>
      <c r="J255">
        <v>9.02</v>
      </c>
      <c r="K255">
        <v>4.03</v>
      </c>
      <c r="L255">
        <v>1.03</v>
      </c>
      <c r="M255">
        <v>0.29699999999999999</v>
      </c>
      <c r="N255" s="1">
        <v>0.70299999999999996</v>
      </c>
      <c r="P255">
        <v>4.33</v>
      </c>
      <c r="Q255">
        <v>4.3</v>
      </c>
      <c r="R255">
        <v>1.3</v>
      </c>
    </row>
    <row r="256" spans="1:18" x14ac:dyDescent="0.45">
      <c r="A256">
        <v>255</v>
      </c>
      <c r="B256" t="s">
        <v>562</v>
      </c>
      <c r="C256" t="s">
        <v>30</v>
      </c>
      <c r="D256">
        <v>8</v>
      </c>
      <c r="E256">
        <v>10</v>
      </c>
      <c r="F256">
        <v>1</v>
      </c>
      <c r="G256">
        <v>32</v>
      </c>
      <c r="H256">
        <v>21</v>
      </c>
      <c r="I256">
        <v>121</v>
      </c>
      <c r="J256">
        <v>8.6300000000000008</v>
      </c>
      <c r="K256">
        <v>3.05</v>
      </c>
      <c r="L256">
        <v>1.49</v>
      </c>
      <c r="M256">
        <v>0.29899999999999999</v>
      </c>
      <c r="N256" s="1">
        <v>0.71899999999999997</v>
      </c>
      <c r="P256">
        <v>4.54</v>
      </c>
      <c r="Q256">
        <v>4.63</v>
      </c>
      <c r="R256">
        <v>1.3</v>
      </c>
    </row>
    <row r="257" spans="1:18" x14ac:dyDescent="0.45">
      <c r="A257">
        <v>256</v>
      </c>
      <c r="B257" t="s">
        <v>807</v>
      </c>
      <c r="C257" t="s">
        <v>76</v>
      </c>
      <c r="D257">
        <v>6</v>
      </c>
      <c r="E257">
        <v>7</v>
      </c>
      <c r="F257">
        <v>0</v>
      </c>
      <c r="G257">
        <v>25</v>
      </c>
      <c r="H257">
        <v>21</v>
      </c>
      <c r="I257">
        <v>108.1</v>
      </c>
      <c r="J257">
        <v>8.06</v>
      </c>
      <c r="K257">
        <v>3.57</v>
      </c>
      <c r="L257">
        <v>1.1599999999999999</v>
      </c>
      <c r="M257">
        <v>0.28299999999999997</v>
      </c>
      <c r="N257" s="1">
        <v>0.71499999999999997</v>
      </c>
      <c r="P257">
        <v>4.24</v>
      </c>
      <c r="Q257">
        <v>4.5599999999999996</v>
      </c>
      <c r="R257">
        <v>1.2</v>
      </c>
    </row>
    <row r="258" spans="1:18" x14ac:dyDescent="0.45">
      <c r="A258">
        <v>257</v>
      </c>
      <c r="B258" t="s">
        <v>808</v>
      </c>
      <c r="C258" t="s">
        <v>42</v>
      </c>
      <c r="D258">
        <v>5</v>
      </c>
      <c r="E258">
        <v>5</v>
      </c>
      <c r="F258">
        <v>0</v>
      </c>
      <c r="G258">
        <v>22</v>
      </c>
      <c r="H258">
        <v>21</v>
      </c>
      <c r="I258">
        <v>111.2</v>
      </c>
      <c r="J258">
        <v>6.93</v>
      </c>
      <c r="K258">
        <v>3.63</v>
      </c>
      <c r="L258">
        <v>1.05</v>
      </c>
      <c r="M258">
        <v>0.28999999999999998</v>
      </c>
      <c r="N258" s="1">
        <v>0.70399999999999996</v>
      </c>
      <c r="P258">
        <v>4.43</v>
      </c>
      <c r="Q258">
        <v>4.54</v>
      </c>
      <c r="R258">
        <v>1.2</v>
      </c>
    </row>
    <row r="259" spans="1:18" x14ac:dyDescent="0.45">
      <c r="A259">
        <v>258</v>
      </c>
      <c r="B259" t="s">
        <v>809</v>
      </c>
      <c r="C259" t="s">
        <v>20</v>
      </c>
      <c r="D259">
        <v>7</v>
      </c>
      <c r="E259">
        <v>8</v>
      </c>
      <c r="F259">
        <v>0</v>
      </c>
      <c r="G259">
        <v>22</v>
      </c>
      <c r="H259">
        <v>21</v>
      </c>
      <c r="I259">
        <v>109.2</v>
      </c>
      <c r="J259">
        <v>7.79</v>
      </c>
      <c r="K259">
        <v>3.2</v>
      </c>
      <c r="L259">
        <v>1.07</v>
      </c>
      <c r="M259">
        <v>0.29599999999999999</v>
      </c>
      <c r="N259" s="1">
        <v>0.68300000000000005</v>
      </c>
      <c r="P259">
        <v>4.51</v>
      </c>
      <c r="Q259">
        <v>4.3499999999999996</v>
      </c>
      <c r="R259">
        <v>1.2</v>
      </c>
    </row>
    <row r="260" spans="1:18" x14ac:dyDescent="0.45">
      <c r="A260">
        <v>259</v>
      </c>
      <c r="B260" t="s">
        <v>810</v>
      </c>
      <c r="C260" t="s">
        <v>97</v>
      </c>
      <c r="D260">
        <v>6</v>
      </c>
      <c r="E260">
        <v>6</v>
      </c>
      <c r="F260">
        <v>0</v>
      </c>
      <c r="G260">
        <v>21</v>
      </c>
      <c r="H260">
        <v>21</v>
      </c>
      <c r="I260">
        <v>90.1</v>
      </c>
      <c r="J260">
        <v>10.37</v>
      </c>
      <c r="K260">
        <v>4.49</v>
      </c>
      <c r="L260">
        <v>1.2</v>
      </c>
      <c r="M260">
        <v>0.29299999999999998</v>
      </c>
      <c r="N260" s="1">
        <v>0.749</v>
      </c>
      <c r="P260">
        <v>4.09</v>
      </c>
      <c r="Q260">
        <v>4.21</v>
      </c>
      <c r="R260">
        <v>1.2</v>
      </c>
    </row>
    <row r="261" spans="1:18" x14ac:dyDescent="0.45">
      <c r="A261">
        <v>260</v>
      </c>
      <c r="B261" t="s">
        <v>272</v>
      </c>
      <c r="C261" t="s">
        <v>61</v>
      </c>
      <c r="D261">
        <v>7</v>
      </c>
      <c r="E261">
        <v>7</v>
      </c>
      <c r="F261">
        <v>0</v>
      </c>
      <c r="G261">
        <v>25</v>
      </c>
      <c r="H261">
        <v>21</v>
      </c>
      <c r="I261">
        <v>103.1</v>
      </c>
      <c r="J261">
        <v>9.32</v>
      </c>
      <c r="K261">
        <v>3.4</v>
      </c>
      <c r="L261">
        <v>1.22</v>
      </c>
      <c r="M261">
        <v>0.30499999999999999</v>
      </c>
      <c r="N261" s="1">
        <v>0.68700000000000006</v>
      </c>
      <c r="P261">
        <v>4.62</v>
      </c>
      <c r="Q261">
        <v>4.34</v>
      </c>
      <c r="R261">
        <v>1.2</v>
      </c>
    </row>
    <row r="262" spans="1:18" x14ac:dyDescent="0.45">
      <c r="A262">
        <v>261</v>
      </c>
      <c r="B262" t="s">
        <v>334</v>
      </c>
      <c r="C262" t="s">
        <v>49</v>
      </c>
      <c r="D262">
        <v>8</v>
      </c>
      <c r="E262">
        <v>7</v>
      </c>
      <c r="F262">
        <v>0</v>
      </c>
      <c r="G262">
        <v>26</v>
      </c>
      <c r="H262">
        <v>21</v>
      </c>
      <c r="I262">
        <v>125.1</v>
      </c>
      <c r="J262">
        <v>8.6199999999999992</v>
      </c>
      <c r="K262">
        <v>4.0199999999999996</v>
      </c>
      <c r="L262">
        <v>1.22</v>
      </c>
      <c r="M262">
        <v>0.29399999999999998</v>
      </c>
      <c r="N262" s="1">
        <v>0.74399999999999999</v>
      </c>
      <c r="P262">
        <v>4.17</v>
      </c>
      <c r="Q262">
        <v>4.49</v>
      </c>
      <c r="R262">
        <v>1.2</v>
      </c>
    </row>
    <row r="263" spans="1:18" x14ac:dyDescent="0.45">
      <c r="A263">
        <v>262</v>
      </c>
      <c r="B263" t="s">
        <v>342</v>
      </c>
      <c r="C263" t="s">
        <v>35</v>
      </c>
      <c r="D263">
        <v>6</v>
      </c>
      <c r="E263">
        <v>9</v>
      </c>
      <c r="F263">
        <v>0</v>
      </c>
      <c r="G263">
        <v>24</v>
      </c>
      <c r="H263">
        <v>21</v>
      </c>
      <c r="I263">
        <v>118.1</v>
      </c>
      <c r="J263">
        <v>6.54</v>
      </c>
      <c r="K263">
        <v>2.81</v>
      </c>
      <c r="L263">
        <v>1.52</v>
      </c>
      <c r="M263">
        <v>0.30099999999999999</v>
      </c>
      <c r="N263" s="1">
        <v>0.65500000000000003</v>
      </c>
      <c r="P263">
        <v>5.33</v>
      </c>
      <c r="Q263">
        <v>5.01</v>
      </c>
      <c r="R263">
        <v>1.2</v>
      </c>
    </row>
    <row r="264" spans="1:18" x14ac:dyDescent="0.45">
      <c r="A264">
        <v>263</v>
      </c>
      <c r="B264" t="s">
        <v>811</v>
      </c>
      <c r="C264" t="s">
        <v>63</v>
      </c>
      <c r="D264">
        <v>5</v>
      </c>
      <c r="E264">
        <v>7</v>
      </c>
      <c r="F264">
        <v>0</v>
      </c>
      <c r="G264">
        <v>24</v>
      </c>
      <c r="H264">
        <v>21</v>
      </c>
      <c r="I264">
        <v>111.2</v>
      </c>
      <c r="J264">
        <v>7.25</v>
      </c>
      <c r="K264">
        <v>3.95</v>
      </c>
      <c r="L264">
        <v>1.1299999999999999</v>
      </c>
      <c r="M264">
        <v>0.29299999999999998</v>
      </c>
      <c r="N264" s="1">
        <v>0.69299999999999995</v>
      </c>
      <c r="P264">
        <v>4.67</v>
      </c>
      <c r="Q264">
        <v>4.6399999999999997</v>
      </c>
      <c r="R264">
        <v>1.1000000000000001</v>
      </c>
    </row>
    <row r="265" spans="1:18" x14ac:dyDescent="0.45">
      <c r="A265">
        <v>264</v>
      </c>
      <c r="B265" t="s">
        <v>812</v>
      </c>
      <c r="C265" t="s">
        <v>61</v>
      </c>
      <c r="D265">
        <v>8</v>
      </c>
      <c r="E265">
        <v>8</v>
      </c>
      <c r="F265">
        <v>0</v>
      </c>
      <c r="G265">
        <v>22</v>
      </c>
      <c r="H265">
        <v>21</v>
      </c>
      <c r="I265">
        <v>109.1</v>
      </c>
      <c r="J265">
        <v>7.74</v>
      </c>
      <c r="K265">
        <v>2.72</v>
      </c>
      <c r="L265">
        <v>1.32</v>
      </c>
      <c r="M265">
        <v>0.30399999999999999</v>
      </c>
      <c r="N265" s="1">
        <v>0.68500000000000005</v>
      </c>
      <c r="P265">
        <v>4.6100000000000003</v>
      </c>
      <c r="Q265">
        <v>4.59</v>
      </c>
      <c r="R265">
        <v>1.1000000000000001</v>
      </c>
    </row>
    <row r="266" spans="1:18" x14ac:dyDescent="0.45">
      <c r="A266">
        <v>265</v>
      </c>
      <c r="B266" t="s">
        <v>813</v>
      </c>
      <c r="C266" t="s">
        <v>63</v>
      </c>
      <c r="D266">
        <v>4</v>
      </c>
      <c r="E266">
        <v>5</v>
      </c>
      <c r="F266">
        <v>0</v>
      </c>
      <c r="G266">
        <v>23</v>
      </c>
      <c r="H266">
        <v>21</v>
      </c>
      <c r="I266">
        <v>91</v>
      </c>
      <c r="J266">
        <v>8.51</v>
      </c>
      <c r="K266">
        <v>3.86</v>
      </c>
      <c r="L266">
        <v>1.0900000000000001</v>
      </c>
      <c r="M266">
        <v>0.29299999999999998</v>
      </c>
      <c r="N266" s="1">
        <v>0.69599999999999995</v>
      </c>
      <c r="P266">
        <v>4.45</v>
      </c>
      <c r="Q266">
        <v>4.32</v>
      </c>
      <c r="R266">
        <v>1.1000000000000001</v>
      </c>
    </row>
    <row r="267" spans="1:18" x14ac:dyDescent="0.45">
      <c r="A267">
        <v>266</v>
      </c>
      <c r="B267" t="s">
        <v>814</v>
      </c>
      <c r="C267" t="s">
        <v>104</v>
      </c>
      <c r="D267">
        <v>5</v>
      </c>
      <c r="E267">
        <v>9</v>
      </c>
      <c r="F267">
        <v>0</v>
      </c>
      <c r="G267">
        <v>25</v>
      </c>
      <c r="H267">
        <v>21</v>
      </c>
      <c r="I267">
        <v>109.1</v>
      </c>
      <c r="J267">
        <v>8.73</v>
      </c>
      <c r="K267">
        <v>3.95</v>
      </c>
      <c r="L267">
        <v>1.32</v>
      </c>
      <c r="M267">
        <v>0.29899999999999999</v>
      </c>
      <c r="N267" s="1">
        <v>0.69099999999999995</v>
      </c>
      <c r="P267">
        <v>4.8600000000000003</v>
      </c>
      <c r="Q267">
        <v>4.59</v>
      </c>
      <c r="R267">
        <v>1.1000000000000001</v>
      </c>
    </row>
    <row r="268" spans="1:18" x14ac:dyDescent="0.45">
      <c r="A268">
        <v>267</v>
      </c>
      <c r="B268" t="s">
        <v>583</v>
      </c>
      <c r="C268" t="s">
        <v>65</v>
      </c>
      <c r="D268">
        <v>6</v>
      </c>
      <c r="E268">
        <v>7</v>
      </c>
      <c r="F268">
        <v>0</v>
      </c>
      <c r="G268">
        <v>24</v>
      </c>
      <c r="H268">
        <v>21</v>
      </c>
      <c r="I268">
        <v>111.1</v>
      </c>
      <c r="J268">
        <v>6.39</v>
      </c>
      <c r="K268">
        <v>3.48</v>
      </c>
      <c r="L268">
        <v>1.05</v>
      </c>
      <c r="M268">
        <v>0.28899999999999998</v>
      </c>
      <c r="N268" s="1">
        <v>0.70199999999999996</v>
      </c>
      <c r="P268">
        <v>4.45</v>
      </c>
      <c r="Q268">
        <v>4.62</v>
      </c>
      <c r="R268">
        <v>1</v>
      </c>
    </row>
    <row r="269" spans="1:18" x14ac:dyDescent="0.45">
      <c r="A269">
        <v>268</v>
      </c>
      <c r="B269" t="s">
        <v>815</v>
      </c>
      <c r="C269" t="s">
        <v>134</v>
      </c>
      <c r="D269">
        <v>5</v>
      </c>
      <c r="E269">
        <v>6</v>
      </c>
      <c r="F269">
        <v>0</v>
      </c>
      <c r="G269">
        <v>22</v>
      </c>
      <c r="H269">
        <v>21</v>
      </c>
      <c r="I269">
        <v>104</v>
      </c>
      <c r="J269">
        <v>7.62</v>
      </c>
      <c r="K269">
        <v>2.94</v>
      </c>
      <c r="L269">
        <v>1.3</v>
      </c>
      <c r="M269">
        <v>0.29399999999999998</v>
      </c>
      <c r="N269" s="1">
        <v>0.68100000000000005</v>
      </c>
      <c r="P269">
        <v>4.76</v>
      </c>
      <c r="Q269">
        <v>4.68</v>
      </c>
      <c r="R269">
        <v>1</v>
      </c>
    </row>
    <row r="270" spans="1:18" x14ac:dyDescent="0.45">
      <c r="A270">
        <v>269</v>
      </c>
      <c r="B270" t="s">
        <v>550</v>
      </c>
      <c r="C270" t="s">
        <v>24</v>
      </c>
      <c r="D270">
        <v>6</v>
      </c>
      <c r="E270">
        <v>7</v>
      </c>
      <c r="F270">
        <v>0</v>
      </c>
      <c r="G270">
        <v>21</v>
      </c>
      <c r="H270">
        <v>21</v>
      </c>
      <c r="I270">
        <v>110.1</v>
      </c>
      <c r="J270">
        <v>6.12</v>
      </c>
      <c r="K270">
        <v>3.26</v>
      </c>
      <c r="L270">
        <v>1.22</v>
      </c>
      <c r="M270">
        <v>0.28899999999999998</v>
      </c>
      <c r="N270" s="1">
        <v>0.73699999999999999</v>
      </c>
      <c r="P270">
        <v>4.24</v>
      </c>
      <c r="Q270">
        <v>4.83</v>
      </c>
      <c r="R270">
        <v>1</v>
      </c>
    </row>
    <row r="271" spans="1:18" x14ac:dyDescent="0.45">
      <c r="A271">
        <v>270</v>
      </c>
      <c r="B271" t="s">
        <v>816</v>
      </c>
      <c r="C271" t="s">
        <v>65</v>
      </c>
      <c r="D271">
        <v>5</v>
      </c>
      <c r="E271">
        <v>8</v>
      </c>
      <c r="F271">
        <v>0</v>
      </c>
      <c r="G271">
        <v>22</v>
      </c>
      <c r="H271">
        <v>21</v>
      </c>
      <c r="I271">
        <v>107.2</v>
      </c>
      <c r="J271">
        <v>7.27</v>
      </c>
      <c r="K271">
        <v>3.93</v>
      </c>
      <c r="L271">
        <v>1.25</v>
      </c>
      <c r="M271">
        <v>0.30199999999999999</v>
      </c>
      <c r="N271" s="1">
        <v>0.69099999999999995</v>
      </c>
      <c r="P271">
        <v>4.93</v>
      </c>
      <c r="Q271">
        <v>4.84</v>
      </c>
      <c r="R271">
        <v>0.9</v>
      </c>
    </row>
    <row r="272" spans="1:18" x14ac:dyDescent="0.45">
      <c r="A272">
        <v>271</v>
      </c>
      <c r="B272" t="s">
        <v>817</v>
      </c>
      <c r="C272" t="s">
        <v>65</v>
      </c>
      <c r="D272">
        <v>4</v>
      </c>
      <c r="E272">
        <v>5</v>
      </c>
      <c r="F272">
        <v>0</v>
      </c>
      <c r="G272">
        <v>21</v>
      </c>
      <c r="H272">
        <v>21</v>
      </c>
      <c r="I272">
        <v>100.2</v>
      </c>
      <c r="J272">
        <v>6.7</v>
      </c>
      <c r="K272">
        <v>3.22</v>
      </c>
      <c r="L272">
        <v>1.1599999999999999</v>
      </c>
      <c r="M272">
        <v>0.29899999999999999</v>
      </c>
      <c r="N272" s="1">
        <v>0.68100000000000005</v>
      </c>
      <c r="P272">
        <v>4.83</v>
      </c>
      <c r="Q272">
        <v>4.67</v>
      </c>
      <c r="R272">
        <v>0.9</v>
      </c>
    </row>
    <row r="273" spans="1:18" x14ac:dyDescent="0.45">
      <c r="A273">
        <v>272</v>
      </c>
      <c r="B273" t="s">
        <v>608</v>
      </c>
      <c r="C273" t="s">
        <v>35</v>
      </c>
      <c r="D273">
        <v>6</v>
      </c>
      <c r="E273">
        <v>10</v>
      </c>
      <c r="F273">
        <v>0</v>
      </c>
      <c r="G273">
        <v>25</v>
      </c>
      <c r="H273">
        <v>21</v>
      </c>
      <c r="I273">
        <v>121.1</v>
      </c>
      <c r="J273">
        <v>5.49</v>
      </c>
      <c r="K273">
        <v>3.49</v>
      </c>
      <c r="L273">
        <v>1.19</v>
      </c>
      <c r="M273">
        <v>0.30099999999999999</v>
      </c>
      <c r="N273" s="1">
        <v>0.67200000000000004</v>
      </c>
      <c r="P273">
        <v>5.12</v>
      </c>
      <c r="Q273">
        <v>5.09</v>
      </c>
      <c r="R273">
        <v>0.9</v>
      </c>
    </row>
    <row r="274" spans="1:18" x14ac:dyDescent="0.45">
      <c r="A274">
        <v>273</v>
      </c>
      <c r="B274" t="s">
        <v>818</v>
      </c>
      <c r="C274" t="s">
        <v>119</v>
      </c>
      <c r="D274">
        <v>5</v>
      </c>
      <c r="E274">
        <v>6</v>
      </c>
      <c r="F274">
        <v>0</v>
      </c>
      <c r="G274">
        <v>22</v>
      </c>
      <c r="H274">
        <v>21</v>
      </c>
      <c r="I274">
        <v>104.2</v>
      </c>
      <c r="J274">
        <v>6.45</v>
      </c>
      <c r="K274">
        <v>3.09</v>
      </c>
      <c r="L274">
        <v>1.2</v>
      </c>
      <c r="M274">
        <v>0.28000000000000003</v>
      </c>
      <c r="N274" s="1">
        <v>0.68700000000000006</v>
      </c>
      <c r="P274">
        <v>4.5599999999999996</v>
      </c>
      <c r="Q274">
        <v>4.71</v>
      </c>
      <c r="R274">
        <v>0.9</v>
      </c>
    </row>
    <row r="275" spans="1:18" x14ac:dyDescent="0.45">
      <c r="A275">
        <v>274</v>
      </c>
      <c r="B275" t="s">
        <v>819</v>
      </c>
      <c r="C275" t="s">
        <v>97</v>
      </c>
      <c r="D275">
        <v>5</v>
      </c>
      <c r="E275">
        <v>5</v>
      </c>
      <c r="F275">
        <v>0</v>
      </c>
      <c r="G275">
        <v>23</v>
      </c>
      <c r="H275">
        <v>21</v>
      </c>
      <c r="I275">
        <v>104.1</v>
      </c>
      <c r="J275">
        <v>8.9700000000000006</v>
      </c>
      <c r="K275">
        <v>4.49</v>
      </c>
      <c r="L275">
        <v>1.21</v>
      </c>
      <c r="M275">
        <v>0.29099999999999998</v>
      </c>
      <c r="N275" s="1">
        <v>0.72399999999999998</v>
      </c>
      <c r="P275">
        <v>4.4000000000000004</v>
      </c>
      <c r="Q275">
        <v>4.6500000000000004</v>
      </c>
      <c r="R275">
        <v>0.8</v>
      </c>
    </row>
    <row r="276" spans="1:18" x14ac:dyDescent="0.45">
      <c r="A276">
        <v>275</v>
      </c>
      <c r="B276" t="s">
        <v>820</v>
      </c>
      <c r="C276" t="s">
        <v>72</v>
      </c>
      <c r="D276">
        <v>5</v>
      </c>
      <c r="E276">
        <v>4</v>
      </c>
      <c r="F276">
        <v>0</v>
      </c>
      <c r="G276">
        <v>25</v>
      </c>
      <c r="H276">
        <v>21</v>
      </c>
      <c r="I276">
        <v>97.1</v>
      </c>
      <c r="J276">
        <v>6.1</v>
      </c>
      <c r="K276">
        <v>1.94</v>
      </c>
      <c r="L276">
        <v>1.29</v>
      </c>
      <c r="M276">
        <v>0.28899999999999998</v>
      </c>
      <c r="N276" s="1">
        <v>0.69299999999999995</v>
      </c>
      <c r="P276">
        <v>4.4400000000000004</v>
      </c>
      <c r="Q276">
        <v>4.4800000000000004</v>
      </c>
      <c r="R276">
        <v>0.8</v>
      </c>
    </row>
    <row r="277" spans="1:18" x14ac:dyDescent="0.45">
      <c r="A277">
        <v>276</v>
      </c>
      <c r="B277" t="s">
        <v>821</v>
      </c>
      <c r="C277" t="s">
        <v>72</v>
      </c>
      <c r="D277">
        <v>4</v>
      </c>
      <c r="E277">
        <v>4</v>
      </c>
      <c r="F277">
        <v>0</v>
      </c>
      <c r="G277">
        <v>26</v>
      </c>
      <c r="H277">
        <v>21</v>
      </c>
      <c r="I277">
        <v>96</v>
      </c>
      <c r="J277">
        <v>8.91</v>
      </c>
      <c r="K277">
        <v>3.84</v>
      </c>
      <c r="L277">
        <v>1.1299999999999999</v>
      </c>
      <c r="M277">
        <v>0.29099999999999998</v>
      </c>
      <c r="N277" s="1">
        <v>0.70699999999999996</v>
      </c>
      <c r="P277">
        <v>4.3099999999999996</v>
      </c>
      <c r="Q277">
        <v>4.43</v>
      </c>
      <c r="R277">
        <v>0.8</v>
      </c>
    </row>
    <row r="278" spans="1:18" x14ac:dyDescent="0.45">
      <c r="A278">
        <v>277</v>
      </c>
      <c r="B278" t="s">
        <v>822</v>
      </c>
      <c r="C278" t="s">
        <v>91</v>
      </c>
      <c r="D278">
        <v>6</v>
      </c>
      <c r="E278">
        <v>8</v>
      </c>
      <c r="F278">
        <v>0</v>
      </c>
      <c r="G278">
        <v>21</v>
      </c>
      <c r="H278">
        <v>21</v>
      </c>
      <c r="I278">
        <v>103.1</v>
      </c>
      <c r="J278">
        <v>6.71</v>
      </c>
      <c r="K278">
        <v>3.4</v>
      </c>
      <c r="L278">
        <v>1.22</v>
      </c>
      <c r="M278">
        <v>0.30199999999999999</v>
      </c>
      <c r="N278" s="1">
        <v>0.70599999999999996</v>
      </c>
      <c r="P278">
        <v>4.7</v>
      </c>
      <c r="Q278">
        <v>4.8</v>
      </c>
      <c r="R278">
        <v>0.8</v>
      </c>
    </row>
    <row r="279" spans="1:18" x14ac:dyDescent="0.45">
      <c r="A279">
        <v>278</v>
      </c>
      <c r="B279" t="s">
        <v>823</v>
      </c>
      <c r="C279" t="s">
        <v>81</v>
      </c>
      <c r="D279">
        <v>5</v>
      </c>
      <c r="E279">
        <v>8</v>
      </c>
      <c r="F279">
        <v>0</v>
      </c>
      <c r="G279">
        <v>23</v>
      </c>
      <c r="H279">
        <v>21</v>
      </c>
      <c r="I279">
        <v>100.1</v>
      </c>
      <c r="J279">
        <v>5.47</v>
      </c>
      <c r="K279">
        <v>2.78</v>
      </c>
      <c r="L279">
        <v>1.26</v>
      </c>
      <c r="M279">
        <v>0.29499999999999998</v>
      </c>
      <c r="N279" s="1">
        <v>0.66500000000000004</v>
      </c>
      <c r="P279">
        <v>5.0199999999999996</v>
      </c>
      <c r="Q279">
        <v>4.96</v>
      </c>
      <c r="R279">
        <v>0.7</v>
      </c>
    </row>
    <row r="280" spans="1:18" x14ac:dyDescent="0.45">
      <c r="A280">
        <v>279</v>
      </c>
      <c r="B280" t="s">
        <v>824</v>
      </c>
      <c r="C280" t="s">
        <v>55</v>
      </c>
      <c r="D280">
        <v>5</v>
      </c>
      <c r="E280">
        <v>8</v>
      </c>
      <c r="F280">
        <v>0</v>
      </c>
      <c r="G280">
        <v>22</v>
      </c>
      <c r="H280">
        <v>21</v>
      </c>
      <c r="I280">
        <v>109</v>
      </c>
      <c r="J280">
        <v>6.44</v>
      </c>
      <c r="K280">
        <v>2.89</v>
      </c>
      <c r="L280">
        <v>1.57</v>
      </c>
      <c r="M280">
        <v>0.29299999999999998</v>
      </c>
      <c r="N280" s="1">
        <v>0.67200000000000004</v>
      </c>
      <c r="P280">
        <v>5.2</v>
      </c>
      <c r="Q280">
        <v>5.16</v>
      </c>
      <c r="R280">
        <v>0.7</v>
      </c>
    </row>
    <row r="281" spans="1:18" x14ac:dyDescent="0.45">
      <c r="A281">
        <v>280</v>
      </c>
      <c r="B281" t="s">
        <v>825</v>
      </c>
      <c r="C281" t="s">
        <v>53</v>
      </c>
      <c r="D281">
        <v>6</v>
      </c>
      <c r="E281">
        <v>7</v>
      </c>
      <c r="F281">
        <v>0</v>
      </c>
      <c r="G281">
        <v>21</v>
      </c>
      <c r="H281">
        <v>21</v>
      </c>
      <c r="I281">
        <v>95.1</v>
      </c>
      <c r="J281">
        <v>6.89</v>
      </c>
      <c r="K281">
        <v>3.31</v>
      </c>
      <c r="L281">
        <v>1.1299999999999999</v>
      </c>
      <c r="M281">
        <v>0.28599999999999998</v>
      </c>
      <c r="N281" s="1">
        <v>0.69499999999999995</v>
      </c>
      <c r="P281">
        <v>4.4400000000000004</v>
      </c>
      <c r="Q281">
        <v>4.62</v>
      </c>
      <c r="R281">
        <v>0.7</v>
      </c>
    </row>
    <row r="282" spans="1:18" x14ac:dyDescent="0.45">
      <c r="A282">
        <v>281</v>
      </c>
      <c r="B282" t="s">
        <v>580</v>
      </c>
      <c r="C282" t="s">
        <v>22</v>
      </c>
      <c r="D282">
        <v>3</v>
      </c>
      <c r="E282">
        <v>4</v>
      </c>
      <c r="F282">
        <v>0</v>
      </c>
      <c r="G282">
        <v>25</v>
      </c>
      <c r="H282">
        <v>21</v>
      </c>
      <c r="I282">
        <v>101.1</v>
      </c>
      <c r="J282">
        <v>8.08</v>
      </c>
      <c r="K282">
        <v>3.38</v>
      </c>
      <c r="L282">
        <v>1.6</v>
      </c>
      <c r="M282">
        <v>0.29899999999999999</v>
      </c>
      <c r="N282" s="1">
        <v>0.67300000000000004</v>
      </c>
      <c r="P282">
        <v>5.33</v>
      </c>
      <c r="Q282">
        <v>4.9800000000000004</v>
      </c>
      <c r="R282">
        <v>0.7</v>
      </c>
    </row>
    <row r="283" spans="1:18" x14ac:dyDescent="0.45">
      <c r="A283">
        <v>282</v>
      </c>
      <c r="B283" t="s">
        <v>826</v>
      </c>
      <c r="C283" t="s">
        <v>97</v>
      </c>
      <c r="D283">
        <v>6</v>
      </c>
      <c r="E283">
        <v>7</v>
      </c>
      <c r="F283">
        <v>0</v>
      </c>
      <c r="G283">
        <v>23</v>
      </c>
      <c r="H283">
        <v>21</v>
      </c>
      <c r="I283">
        <v>104</v>
      </c>
      <c r="J283">
        <v>6.14</v>
      </c>
      <c r="K283">
        <v>3.55</v>
      </c>
      <c r="L283">
        <v>1.21</v>
      </c>
      <c r="M283">
        <v>0.29399999999999998</v>
      </c>
      <c r="N283" s="1">
        <v>0.71</v>
      </c>
      <c r="P283">
        <v>4.67</v>
      </c>
      <c r="Q283">
        <v>4.8499999999999996</v>
      </c>
      <c r="R283">
        <v>0.6</v>
      </c>
    </row>
    <row r="284" spans="1:18" x14ac:dyDescent="0.45">
      <c r="A284">
        <v>283</v>
      </c>
      <c r="B284" t="s">
        <v>827</v>
      </c>
      <c r="C284" t="s">
        <v>63</v>
      </c>
      <c r="D284">
        <v>5</v>
      </c>
      <c r="E284">
        <v>6</v>
      </c>
      <c r="F284">
        <v>0</v>
      </c>
      <c r="G284">
        <v>25</v>
      </c>
      <c r="H284">
        <v>21</v>
      </c>
      <c r="I284">
        <v>100.1</v>
      </c>
      <c r="J284">
        <v>6.55</v>
      </c>
      <c r="K284">
        <v>3.77</v>
      </c>
      <c r="L284">
        <v>1.17</v>
      </c>
      <c r="M284">
        <v>0.30299999999999999</v>
      </c>
      <c r="N284" s="1">
        <v>0.67800000000000005</v>
      </c>
      <c r="P284">
        <v>5.0199999999999996</v>
      </c>
      <c r="Q284">
        <v>4.8899999999999997</v>
      </c>
      <c r="R284">
        <v>0.5</v>
      </c>
    </row>
    <row r="285" spans="1:18" x14ac:dyDescent="0.45">
      <c r="A285">
        <v>284</v>
      </c>
      <c r="B285" t="s">
        <v>828</v>
      </c>
      <c r="C285" t="s">
        <v>37</v>
      </c>
      <c r="D285">
        <v>5</v>
      </c>
      <c r="E285">
        <v>8</v>
      </c>
      <c r="F285">
        <v>0</v>
      </c>
      <c r="G285">
        <v>24</v>
      </c>
      <c r="H285">
        <v>21</v>
      </c>
      <c r="I285">
        <v>100.2</v>
      </c>
      <c r="J285">
        <v>6.79</v>
      </c>
      <c r="K285">
        <v>3.93</v>
      </c>
      <c r="L285">
        <v>1.07</v>
      </c>
      <c r="M285">
        <v>0.29599999999999999</v>
      </c>
      <c r="N285" s="1">
        <v>0.69599999999999995</v>
      </c>
      <c r="P285">
        <v>4.74</v>
      </c>
      <c r="Q285">
        <v>4.84</v>
      </c>
      <c r="R285">
        <v>0.5</v>
      </c>
    </row>
    <row r="286" spans="1:18" x14ac:dyDescent="0.45">
      <c r="A286">
        <v>285</v>
      </c>
      <c r="B286" t="s">
        <v>829</v>
      </c>
      <c r="C286" t="s">
        <v>32</v>
      </c>
      <c r="D286">
        <v>6</v>
      </c>
      <c r="E286">
        <v>7</v>
      </c>
      <c r="F286">
        <v>0</v>
      </c>
      <c r="G286">
        <v>26</v>
      </c>
      <c r="H286">
        <v>21</v>
      </c>
      <c r="I286">
        <v>101.2</v>
      </c>
      <c r="J286">
        <v>6.99</v>
      </c>
      <c r="K286">
        <v>3.27</v>
      </c>
      <c r="L286">
        <v>1.42</v>
      </c>
      <c r="M286">
        <v>0.30499999999999999</v>
      </c>
      <c r="N286" s="1">
        <v>0.68700000000000006</v>
      </c>
      <c r="P286">
        <v>5.04</v>
      </c>
      <c r="Q286">
        <v>5.04</v>
      </c>
      <c r="R286">
        <v>0.5</v>
      </c>
    </row>
    <row r="287" spans="1:18" x14ac:dyDescent="0.45">
      <c r="A287">
        <v>286</v>
      </c>
      <c r="B287" t="s">
        <v>830</v>
      </c>
      <c r="C287" t="s">
        <v>20</v>
      </c>
      <c r="D287">
        <v>3</v>
      </c>
      <c r="E287">
        <v>5</v>
      </c>
      <c r="F287">
        <v>0</v>
      </c>
      <c r="G287">
        <v>21</v>
      </c>
      <c r="H287">
        <v>21</v>
      </c>
      <c r="I287">
        <v>99</v>
      </c>
      <c r="J287">
        <v>6.91</v>
      </c>
      <c r="K287">
        <v>4.09</v>
      </c>
      <c r="L287">
        <v>1.45</v>
      </c>
      <c r="M287">
        <v>0.29399999999999998</v>
      </c>
      <c r="N287" s="1">
        <v>0.65800000000000003</v>
      </c>
      <c r="P287">
        <v>5.55</v>
      </c>
      <c r="Q287">
        <v>5.24</v>
      </c>
      <c r="R287">
        <v>0.4</v>
      </c>
    </row>
    <row r="288" spans="1:18" x14ac:dyDescent="0.45">
      <c r="A288">
        <v>287</v>
      </c>
      <c r="B288" t="s">
        <v>831</v>
      </c>
      <c r="C288" t="s">
        <v>46</v>
      </c>
      <c r="D288">
        <v>4</v>
      </c>
      <c r="E288">
        <v>5</v>
      </c>
      <c r="F288">
        <v>0</v>
      </c>
      <c r="G288">
        <v>21</v>
      </c>
      <c r="H288">
        <v>21</v>
      </c>
      <c r="I288">
        <v>83.2</v>
      </c>
      <c r="J288">
        <v>9.0299999999999994</v>
      </c>
      <c r="K288">
        <v>5.05</v>
      </c>
      <c r="L288">
        <v>1.4</v>
      </c>
      <c r="M288">
        <v>0.29199999999999998</v>
      </c>
      <c r="N288" s="1">
        <v>0.69599999999999995</v>
      </c>
      <c r="P288">
        <v>5.05</v>
      </c>
      <c r="Q288">
        <v>5.17</v>
      </c>
      <c r="R288">
        <v>0.4</v>
      </c>
    </row>
    <row r="289" spans="1:18" x14ac:dyDescent="0.45">
      <c r="A289">
        <v>288</v>
      </c>
      <c r="B289" t="s">
        <v>832</v>
      </c>
      <c r="C289" t="s">
        <v>35</v>
      </c>
      <c r="D289">
        <v>5</v>
      </c>
      <c r="E289">
        <v>9</v>
      </c>
      <c r="F289">
        <v>0</v>
      </c>
      <c r="G289">
        <v>25</v>
      </c>
      <c r="H289">
        <v>21</v>
      </c>
      <c r="I289">
        <v>112</v>
      </c>
      <c r="J289">
        <v>5.54</v>
      </c>
      <c r="K289">
        <v>4.18</v>
      </c>
      <c r="L289">
        <v>1.29</v>
      </c>
      <c r="M289">
        <v>0.30599999999999999</v>
      </c>
      <c r="N289" s="1">
        <v>0.64800000000000002</v>
      </c>
      <c r="P289">
        <v>5.87</v>
      </c>
      <c r="Q289">
        <v>5.46</v>
      </c>
      <c r="R289">
        <v>0.4</v>
      </c>
    </row>
    <row r="290" spans="1:18" x14ac:dyDescent="0.45">
      <c r="A290">
        <v>289</v>
      </c>
      <c r="B290" t="s">
        <v>833</v>
      </c>
      <c r="C290" t="s">
        <v>58</v>
      </c>
      <c r="D290">
        <v>5</v>
      </c>
      <c r="E290">
        <v>10</v>
      </c>
      <c r="F290">
        <v>0</v>
      </c>
      <c r="G290">
        <v>22</v>
      </c>
      <c r="H290">
        <v>21</v>
      </c>
      <c r="I290">
        <v>100</v>
      </c>
      <c r="J290">
        <v>7.74</v>
      </c>
      <c r="K290">
        <v>4.32</v>
      </c>
      <c r="L290">
        <v>1.62</v>
      </c>
      <c r="M290">
        <v>0.29599999999999999</v>
      </c>
      <c r="N290" s="1">
        <v>0.65700000000000003</v>
      </c>
      <c r="P290">
        <v>5.76</v>
      </c>
      <c r="Q290">
        <v>5.62</v>
      </c>
      <c r="R290">
        <v>0.3</v>
      </c>
    </row>
    <row r="291" spans="1:18" x14ac:dyDescent="0.45">
      <c r="A291">
        <v>290</v>
      </c>
      <c r="B291" t="s">
        <v>834</v>
      </c>
      <c r="C291" t="s">
        <v>58</v>
      </c>
      <c r="D291">
        <v>4</v>
      </c>
      <c r="E291">
        <v>7</v>
      </c>
      <c r="F291">
        <v>0</v>
      </c>
      <c r="G291">
        <v>23</v>
      </c>
      <c r="H291">
        <v>21</v>
      </c>
      <c r="I291">
        <v>97.1</v>
      </c>
      <c r="J291">
        <v>9.25</v>
      </c>
      <c r="K291">
        <v>5.83</v>
      </c>
      <c r="L291">
        <v>1.57</v>
      </c>
      <c r="M291">
        <v>0.29499999999999998</v>
      </c>
      <c r="N291" s="1">
        <v>0.69299999999999995</v>
      </c>
      <c r="P291">
        <v>5.55</v>
      </c>
      <c r="Q291">
        <v>5.6</v>
      </c>
      <c r="R291">
        <v>0.3</v>
      </c>
    </row>
    <row r="292" spans="1:18" x14ac:dyDescent="0.45">
      <c r="A292">
        <v>291</v>
      </c>
      <c r="B292" t="s">
        <v>835</v>
      </c>
      <c r="C292" t="s">
        <v>32</v>
      </c>
      <c r="D292">
        <v>7</v>
      </c>
      <c r="E292">
        <v>7</v>
      </c>
      <c r="F292">
        <v>0</v>
      </c>
      <c r="G292">
        <v>25</v>
      </c>
      <c r="H292">
        <v>21</v>
      </c>
      <c r="I292">
        <v>105.1</v>
      </c>
      <c r="J292">
        <v>6.58</v>
      </c>
      <c r="K292">
        <v>4.3600000000000003</v>
      </c>
      <c r="L292">
        <v>1.28</v>
      </c>
      <c r="M292">
        <v>0.29699999999999999</v>
      </c>
      <c r="N292" s="1">
        <v>0.69699999999999995</v>
      </c>
      <c r="P292">
        <v>5.04</v>
      </c>
      <c r="Q292">
        <v>5.24</v>
      </c>
      <c r="R292">
        <v>0.3</v>
      </c>
    </row>
    <row r="293" spans="1:18" x14ac:dyDescent="0.45">
      <c r="A293">
        <v>292</v>
      </c>
      <c r="B293" t="s">
        <v>836</v>
      </c>
      <c r="C293" t="s">
        <v>61</v>
      </c>
      <c r="D293">
        <v>5</v>
      </c>
      <c r="E293">
        <v>8</v>
      </c>
      <c r="F293">
        <v>0</v>
      </c>
      <c r="G293">
        <v>23</v>
      </c>
      <c r="H293">
        <v>21</v>
      </c>
      <c r="I293">
        <v>95</v>
      </c>
      <c r="J293">
        <v>7.67</v>
      </c>
      <c r="K293">
        <v>4.45</v>
      </c>
      <c r="L293">
        <v>1.42</v>
      </c>
      <c r="M293">
        <v>0.30499999999999999</v>
      </c>
      <c r="N293" s="1">
        <v>0.68799999999999994</v>
      </c>
      <c r="P293">
        <v>5.31</v>
      </c>
      <c r="Q293">
        <v>5.24</v>
      </c>
      <c r="R293">
        <v>0.3</v>
      </c>
    </row>
    <row r="294" spans="1:18" x14ac:dyDescent="0.45">
      <c r="A294">
        <v>293</v>
      </c>
      <c r="B294" t="s">
        <v>837</v>
      </c>
      <c r="C294" t="s">
        <v>30</v>
      </c>
      <c r="D294">
        <v>4</v>
      </c>
      <c r="E294">
        <v>7</v>
      </c>
      <c r="F294">
        <v>0</v>
      </c>
      <c r="G294">
        <v>21</v>
      </c>
      <c r="H294">
        <v>21</v>
      </c>
      <c r="I294">
        <v>92.1</v>
      </c>
      <c r="J294">
        <v>5.75</v>
      </c>
      <c r="K294">
        <v>3.32</v>
      </c>
      <c r="L294">
        <v>1.46</v>
      </c>
      <c r="M294">
        <v>0.28499999999999998</v>
      </c>
      <c r="N294" s="1">
        <v>0.67300000000000004</v>
      </c>
      <c r="P294">
        <v>5.17</v>
      </c>
      <c r="Q294">
        <v>5.32</v>
      </c>
      <c r="R294">
        <v>0.2</v>
      </c>
    </row>
    <row r="295" spans="1:18" x14ac:dyDescent="0.45">
      <c r="A295">
        <v>294</v>
      </c>
      <c r="B295" t="s">
        <v>838</v>
      </c>
      <c r="C295" t="s">
        <v>46</v>
      </c>
      <c r="D295">
        <v>4</v>
      </c>
      <c r="E295">
        <v>6</v>
      </c>
      <c r="F295">
        <v>0</v>
      </c>
      <c r="G295">
        <v>21</v>
      </c>
      <c r="H295">
        <v>21</v>
      </c>
      <c r="I295">
        <v>79.099999999999994</v>
      </c>
      <c r="J295">
        <v>7.83</v>
      </c>
      <c r="K295">
        <v>5.1100000000000003</v>
      </c>
      <c r="L295">
        <v>1.48</v>
      </c>
      <c r="M295">
        <v>0.28999999999999998</v>
      </c>
      <c r="N295" s="1">
        <v>0.68400000000000005</v>
      </c>
      <c r="P295">
        <v>5.45</v>
      </c>
      <c r="Q295">
        <v>5.46</v>
      </c>
      <c r="R295">
        <v>0.2</v>
      </c>
    </row>
    <row r="296" spans="1:18" x14ac:dyDescent="0.45">
      <c r="A296">
        <v>295</v>
      </c>
      <c r="B296" t="s">
        <v>839</v>
      </c>
      <c r="C296" t="s">
        <v>26</v>
      </c>
      <c r="D296">
        <v>4</v>
      </c>
      <c r="E296">
        <v>6</v>
      </c>
      <c r="F296">
        <v>0</v>
      </c>
      <c r="G296">
        <v>21</v>
      </c>
      <c r="H296">
        <v>21</v>
      </c>
      <c r="I296">
        <v>85</v>
      </c>
      <c r="J296">
        <v>8.15</v>
      </c>
      <c r="K296">
        <v>5.82</v>
      </c>
      <c r="L296">
        <v>1.38</v>
      </c>
      <c r="M296">
        <v>0.28799999999999998</v>
      </c>
      <c r="N296" s="1">
        <v>0.70099999999999996</v>
      </c>
      <c r="P296">
        <v>5.29</v>
      </c>
      <c r="Q296">
        <v>5.58</v>
      </c>
      <c r="R296">
        <v>0</v>
      </c>
    </row>
    <row r="297" spans="1:18" x14ac:dyDescent="0.45">
      <c r="A297">
        <v>296</v>
      </c>
      <c r="B297" t="s">
        <v>840</v>
      </c>
      <c r="C297" t="s">
        <v>91</v>
      </c>
      <c r="D297">
        <v>4</v>
      </c>
      <c r="E297">
        <v>6</v>
      </c>
      <c r="F297">
        <v>0</v>
      </c>
      <c r="G297">
        <v>21</v>
      </c>
      <c r="H297">
        <v>21</v>
      </c>
      <c r="I297">
        <v>93.1</v>
      </c>
      <c r="J297">
        <v>6.37</v>
      </c>
      <c r="K297">
        <v>4.4400000000000004</v>
      </c>
      <c r="L297">
        <v>1.35</v>
      </c>
      <c r="M297">
        <v>0.29799999999999999</v>
      </c>
      <c r="N297" s="1">
        <v>0.69099999999999995</v>
      </c>
      <c r="P297">
        <v>5.31</v>
      </c>
      <c r="Q297">
        <v>5.53</v>
      </c>
      <c r="R297">
        <v>0</v>
      </c>
    </row>
    <row r="298" spans="1:18" x14ac:dyDescent="0.45">
      <c r="A298">
        <v>297</v>
      </c>
      <c r="B298" t="s">
        <v>841</v>
      </c>
      <c r="C298" t="s">
        <v>40</v>
      </c>
      <c r="D298">
        <v>6</v>
      </c>
      <c r="E298">
        <v>8</v>
      </c>
      <c r="F298">
        <v>0</v>
      </c>
      <c r="G298">
        <v>30</v>
      </c>
      <c r="H298">
        <v>20</v>
      </c>
      <c r="I298">
        <v>129.19999999999999</v>
      </c>
      <c r="J298">
        <v>6.73</v>
      </c>
      <c r="K298">
        <v>3.05</v>
      </c>
      <c r="L298">
        <v>0.9</v>
      </c>
      <c r="M298">
        <v>0.30299999999999999</v>
      </c>
      <c r="N298" s="1">
        <v>0.71099999999999997</v>
      </c>
      <c r="P298">
        <v>4.16</v>
      </c>
      <c r="Q298">
        <v>4.2</v>
      </c>
      <c r="R298">
        <v>1.8</v>
      </c>
    </row>
    <row r="299" spans="1:18" x14ac:dyDescent="0.45">
      <c r="A299">
        <v>298</v>
      </c>
      <c r="B299" t="s">
        <v>842</v>
      </c>
      <c r="C299" t="s">
        <v>76</v>
      </c>
      <c r="D299">
        <v>9</v>
      </c>
      <c r="E299">
        <v>8</v>
      </c>
      <c r="F299">
        <v>0</v>
      </c>
      <c r="G299">
        <v>27</v>
      </c>
      <c r="H299">
        <v>20</v>
      </c>
      <c r="I299">
        <v>114</v>
      </c>
      <c r="J299">
        <v>7.26</v>
      </c>
      <c r="K299">
        <v>2.61</v>
      </c>
      <c r="L299">
        <v>1.1100000000000001</v>
      </c>
      <c r="M299">
        <v>0.28299999999999997</v>
      </c>
      <c r="N299" s="1">
        <v>0.71099999999999997</v>
      </c>
      <c r="P299">
        <v>4.03</v>
      </c>
      <c r="Q299">
        <v>4.26</v>
      </c>
      <c r="R299">
        <v>1.5</v>
      </c>
    </row>
    <row r="300" spans="1:18" x14ac:dyDescent="0.45">
      <c r="A300">
        <v>299</v>
      </c>
      <c r="B300" t="s">
        <v>843</v>
      </c>
      <c r="C300" t="s">
        <v>76</v>
      </c>
      <c r="D300">
        <v>7</v>
      </c>
      <c r="E300">
        <v>6</v>
      </c>
      <c r="F300">
        <v>0</v>
      </c>
      <c r="G300">
        <v>24</v>
      </c>
      <c r="H300">
        <v>20</v>
      </c>
      <c r="I300">
        <v>116.1</v>
      </c>
      <c r="J300">
        <v>7.43</v>
      </c>
      <c r="K300">
        <v>2.71</v>
      </c>
      <c r="L300">
        <v>1.32</v>
      </c>
      <c r="M300">
        <v>0.28699999999999998</v>
      </c>
      <c r="N300" s="1">
        <v>0.69199999999999995</v>
      </c>
      <c r="P300">
        <v>4.49</v>
      </c>
      <c r="Q300">
        <v>4.54</v>
      </c>
      <c r="R300">
        <v>1.4</v>
      </c>
    </row>
    <row r="301" spans="1:18" x14ac:dyDescent="0.45">
      <c r="A301">
        <v>300</v>
      </c>
      <c r="B301" t="s">
        <v>844</v>
      </c>
      <c r="C301" t="s">
        <v>61</v>
      </c>
      <c r="D301">
        <v>8</v>
      </c>
      <c r="E301">
        <v>9</v>
      </c>
      <c r="F301">
        <v>0</v>
      </c>
      <c r="G301">
        <v>32</v>
      </c>
      <c r="H301">
        <v>20</v>
      </c>
      <c r="I301">
        <v>132.19999999999999</v>
      </c>
      <c r="J301">
        <v>9.36</v>
      </c>
      <c r="K301">
        <v>3.32</v>
      </c>
      <c r="L301">
        <v>1.42</v>
      </c>
      <c r="M301">
        <v>0.29299999999999998</v>
      </c>
      <c r="N301" s="1">
        <v>0.70099999999999996</v>
      </c>
      <c r="P301">
        <v>4.54</v>
      </c>
      <c r="Q301">
        <v>4.45</v>
      </c>
      <c r="R301">
        <v>1.3</v>
      </c>
    </row>
    <row r="302" spans="1:18" x14ac:dyDescent="0.45">
      <c r="A302">
        <v>301</v>
      </c>
      <c r="B302" t="s">
        <v>845</v>
      </c>
      <c r="C302" t="s">
        <v>104</v>
      </c>
      <c r="D302">
        <v>7</v>
      </c>
      <c r="E302">
        <v>9</v>
      </c>
      <c r="F302">
        <v>0</v>
      </c>
      <c r="G302">
        <v>23</v>
      </c>
      <c r="H302">
        <v>20</v>
      </c>
      <c r="I302">
        <v>104.1</v>
      </c>
      <c r="J302">
        <v>8.2799999999999994</v>
      </c>
      <c r="K302">
        <v>2.76</v>
      </c>
      <c r="L302">
        <v>1.21</v>
      </c>
      <c r="M302">
        <v>0.29599999999999999</v>
      </c>
      <c r="N302" s="1">
        <v>0.70199999999999996</v>
      </c>
      <c r="P302">
        <v>4.3099999999999996</v>
      </c>
      <c r="Q302">
        <v>4.1900000000000004</v>
      </c>
      <c r="R302">
        <v>1.3</v>
      </c>
    </row>
    <row r="303" spans="1:18" x14ac:dyDescent="0.45">
      <c r="A303">
        <v>302</v>
      </c>
      <c r="B303" t="s">
        <v>846</v>
      </c>
      <c r="C303" t="s">
        <v>18</v>
      </c>
      <c r="D303">
        <v>6</v>
      </c>
      <c r="E303">
        <v>6</v>
      </c>
      <c r="F303">
        <v>0</v>
      </c>
      <c r="G303">
        <v>32</v>
      </c>
      <c r="H303">
        <v>20</v>
      </c>
      <c r="I303">
        <v>113.2</v>
      </c>
      <c r="J303">
        <v>8.15</v>
      </c>
      <c r="K303">
        <v>2.85</v>
      </c>
      <c r="L303">
        <v>1.35</v>
      </c>
      <c r="M303">
        <v>0.26800000000000002</v>
      </c>
      <c r="N303" s="1">
        <v>0.69599999999999995</v>
      </c>
      <c r="P303">
        <v>4.2</v>
      </c>
      <c r="Q303">
        <v>4.42</v>
      </c>
      <c r="R303">
        <v>1.3</v>
      </c>
    </row>
    <row r="304" spans="1:18" x14ac:dyDescent="0.45">
      <c r="A304">
        <v>303</v>
      </c>
      <c r="B304" t="s">
        <v>847</v>
      </c>
      <c r="C304" t="s">
        <v>30</v>
      </c>
      <c r="D304">
        <v>7</v>
      </c>
      <c r="E304">
        <v>7</v>
      </c>
      <c r="F304">
        <v>0</v>
      </c>
      <c r="G304">
        <v>25</v>
      </c>
      <c r="H304">
        <v>20</v>
      </c>
      <c r="I304">
        <v>95.2</v>
      </c>
      <c r="J304">
        <v>9.0299999999999994</v>
      </c>
      <c r="K304">
        <v>3.86</v>
      </c>
      <c r="L304">
        <v>1.1299999999999999</v>
      </c>
      <c r="M304">
        <v>0.29099999999999998</v>
      </c>
      <c r="N304" s="1">
        <v>0.71299999999999997</v>
      </c>
      <c r="P304">
        <v>4.2300000000000004</v>
      </c>
      <c r="Q304">
        <v>4.29</v>
      </c>
      <c r="R304">
        <v>1.3</v>
      </c>
    </row>
    <row r="305" spans="1:18" x14ac:dyDescent="0.45">
      <c r="A305">
        <v>304</v>
      </c>
      <c r="B305" t="s">
        <v>848</v>
      </c>
      <c r="C305" t="s">
        <v>51</v>
      </c>
      <c r="D305">
        <v>6</v>
      </c>
      <c r="E305">
        <v>7</v>
      </c>
      <c r="F305">
        <v>0</v>
      </c>
      <c r="G305">
        <v>26</v>
      </c>
      <c r="H305">
        <v>20</v>
      </c>
      <c r="I305">
        <v>116.1</v>
      </c>
      <c r="J305">
        <v>6.81</v>
      </c>
      <c r="K305">
        <v>3.02</v>
      </c>
      <c r="L305">
        <v>1.39</v>
      </c>
      <c r="M305">
        <v>0.29399999999999998</v>
      </c>
      <c r="N305" s="1">
        <v>0.67300000000000004</v>
      </c>
      <c r="P305">
        <v>5.03</v>
      </c>
      <c r="Q305">
        <v>4.8899999999999997</v>
      </c>
      <c r="R305">
        <v>1.2</v>
      </c>
    </row>
    <row r="306" spans="1:18" x14ac:dyDescent="0.45">
      <c r="A306">
        <v>305</v>
      </c>
      <c r="B306" t="s">
        <v>849</v>
      </c>
      <c r="C306" t="s">
        <v>119</v>
      </c>
      <c r="D306">
        <v>7</v>
      </c>
      <c r="E306">
        <v>6</v>
      </c>
      <c r="F306">
        <v>0</v>
      </c>
      <c r="G306">
        <v>21</v>
      </c>
      <c r="H306">
        <v>20</v>
      </c>
      <c r="I306">
        <v>102</v>
      </c>
      <c r="J306">
        <v>7.76</v>
      </c>
      <c r="K306">
        <v>3.26</v>
      </c>
      <c r="L306">
        <v>1.06</v>
      </c>
      <c r="M306">
        <v>0.29299999999999998</v>
      </c>
      <c r="N306" s="1">
        <v>0.71499999999999997</v>
      </c>
      <c r="P306">
        <v>4.1500000000000004</v>
      </c>
      <c r="Q306">
        <v>4.32</v>
      </c>
      <c r="R306">
        <v>1.2</v>
      </c>
    </row>
    <row r="307" spans="1:18" x14ac:dyDescent="0.45">
      <c r="A307">
        <v>306</v>
      </c>
      <c r="B307" t="s">
        <v>850</v>
      </c>
      <c r="C307" t="s">
        <v>40</v>
      </c>
      <c r="D307">
        <v>6</v>
      </c>
      <c r="E307">
        <v>9</v>
      </c>
      <c r="F307">
        <v>0</v>
      </c>
      <c r="G307">
        <v>22</v>
      </c>
      <c r="H307">
        <v>20</v>
      </c>
      <c r="I307">
        <v>106</v>
      </c>
      <c r="J307">
        <v>8.07</v>
      </c>
      <c r="K307">
        <v>3.4</v>
      </c>
      <c r="L307">
        <v>1.27</v>
      </c>
      <c r="M307">
        <v>0.28999999999999998</v>
      </c>
      <c r="N307" s="1">
        <v>0.71099999999999997</v>
      </c>
      <c r="P307">
        <v>4.42</v>
      </c>
      <c r="Q307">
        <v>4.49</v>
      </c>
      <c r="R307">
        <v>1.2</v>
      </c>
    </row>
    <row r="308" spans="1:18" x14ac:dyDescent="0.45">
      <c r="A308">
        <v>307</v>
      </c>
      <c r="B308" t="s">
        <v>851</v>
      </c>
      <c r="C308" t="s">
        <v>20</v>
      </c>
      <c r="D308">
        <v>5</v>
      </c>
      <c r="E308">
        <v>7</v>
      </c>
      <c r="F308">
        <v>0</v>
      </c>
      <c r="G308">
        <v>20</v>
      </c>
      <c r="H308">
        <v>20</v>
      </c>
      <c r="I308">
        <v>96</v>
      </c>
      <c r="J308">
        <v>7.97</v>
      </c>
      <c r="K308">
        <v>3.38</v>
      </c>
      <c r="L308">
        <v>1.22</v>
      </c>
      <c r="M308">
        <v>0.307</v>
      </c>
      <c r="N308" s="1">
        <v>0.69</v>
      </c>
      <c r="P308">
        <v>4.78</v>
      </c>
      <c r="Q308">
        <v>4.49</v>
      </c>
      <c r="R308">
        <v>1.2</v>
      </c>
    </row>
    <row r="309" spans="1:18" x14ac:dyDescent="0.45">
      <c r="A309">
        <v>308</v>
      </c>
      <c r="B309" t="s">
        <v>852</v>
      </c>
      <c r="C309" t="s">
        <v>22</v>
      </c>
      <c r="D309">
        <v>4</v>
      </c>
      <c r="E309">
        <v>3</v>
      </c>
      <c r="F309">
        <v>0</v>
      </c>
      <c r="G309">
        <v>23</v>
      </c>
      <c r="H309">
        <v>20</v>
      </c>
      <c r="I309">
        <v>92.1</v>
      </c>
      <c r="J309">
        <v>11.12</v>
      </c>
      <c r="K309">
        <v>4.97</v>
      </c>
      <c r="L309">
        <v>1.27</v>
      </c>
      <c r="M309">
        <v>0.28299999999999997</v>
      </c>
      <c r="N309" s="1">
        <v>0.72399999999999998</v>
      </c>
      <c r="P309">
        <v>4.29</v>
      </c>
      <c r="Q309">
        <v>4.37</v>
      </c>
      <c r="R309">
        <v>1.1000000000000001</v>
      </c>
    </row>
    <row r="310" spans="1:18" x14ac:dyDescent="0.45">
      <c r="A310">
        <v>309</v>
      </c>
      <c r="B310" t="s">
        <v>853</v>
      </c>
      <c r="C310" t="s">
        <v>134</v>
      </c>
      <c r="D310">
        <v>6</v>
      </c>
      <c r="E310">
        <v>7</v>
      </c>
      <c r="F310">
        <v>0</v>
      </c>
      <c r="G310">
        <v>22</v>
      </c>
      <c r="H310">
        <v>20</v>
      </c>
      <c r="I310">
        <v>92.1</v>
      </c>
      <c r="J310">
        <v>8.48</v>
      </c>
      <c r="K310">
        <v>3.41</v>
      </c>
      <c r="L310">
        <v>1.27</v>
      </c>
      <c r="M310">
        <v>0.29699999999999999</v>
      </c>
      <c r="N310" s="1">
        <v>0.69899999999999995</v>
      </c>
      <c r="P310">
        <v>4.58</v>
      </c>
      <c r="Q310">
        <v>4.53</v>
      </c>
      <c r="R310">
        <v>1.1000000000000001</v>
      </c>
    </row>
    <row r="311" spans="1:18" x14ac:dyDescent="0.45">
      <c r="A311">
        <v>310</v>
      </c>
      <c r="B311" t="s">
        <v>289</v>
      </c>
      <c r="C311" t="s">
        <v>20</v>
      </c>
      <c r="D311">
        <v>5</v>
      </c>
      <c r="E311">
        <v>7</v>
      </c>
      <c r="F311">
        <v>0</v>
      </c>
      <c r="G311">
        <v>29</v>
      </c>
      <c r="H311">
        <v>20</v>
      </c>
      <c r="I311">
        <v>116.2</v>
      </c>
      <c r="J311">
        <v>7.48</v>
      </c>
      <c r="K311">
        <v>2.78</v>
      </c>
      <c r="L311">
        <v>1.31</v>
      </c>
      <c r="M311">
        <v>0.30299999999999999</v>
      </c>
      <c r="N311" s="1">
        <v>0.71699999999999997</v>
      </c>
      <c r="P311">
        <v>4.4000000000000004</v>
      </c>
      <c r="Q311">
        <v>4.49</v>
      </c>
      <c r="R311">
        <v>1.1000000000000001</v>
      </c>
    </row>
    <row r="312" spans="1:18" x14ac:dyDescent="0.45">
      <c r="A312">
        <v>311</v>
      </c>
      <c r="B312" t="s">
        <v>854</v>
      </c>
      <c r="D312">
        <v>6</v>
      </c>
      <c r="E312">
        <v>7</v>
      </c>
      <c r="F312">
        <v>0</v>
      </c>
      <c r="G312">
        <v>22</v>
      </c>
      <c r="H312">
        <v>20</v>
      </c>
      <c r="I312">
        <v>110.2</v>
      </c>
      <c r="J312">
        <v>5.77</v>
      </c>
      <c r="K312">
        <v>2.2000000000000002</v>
      </c>
      <c r="L312">
        <v>1.22</v>
      </c>
      <c r="M312">
        <v>0.29399999999999998</v>
      </c>
      <c r="N312" s="1">
        <v>0.70099999999999996</v>
      </c>
      <c r="P312">
        <v>4.47</v>
      </c>
      <c r="Q312">
        <v>4.57</v>
      </c>
      <c r="R312">
        <v>1.1000000000000001</v>
      </c>
    </row>
    <row r="313" spans="1:18" x14ac:dyDescent="0.45">
      <c r="A313">
        <v>312</v>
      </c>
      <c r="B313" t="s">
        <v>855</v>
      </c>
      <c r="C313" t="s">
        <v>28</v>
      </c>
      <c r="D313">
        <v>4</v>
      </c>
      <c r="E313">
        <v>3</v>
      </c>
      <c r="F313">
        <v>0</v>
      </c>
      <c r="G313">
        <v>20</v>
      </c>
      <c r="H313">
        <v>20</v>
      </c>
      <c r="I313">
        <v>82.1</v>
      </c>
      <c r="J313">
        <v>7.44</v>
      </c>
      <c r="K313">
        <v>3.06</v>
      </c>
      <c r="L313">
        <v>1.2</v>
      </c>
      <c r="M313">
        <v>0.29099999999999998</v>
      </c>
      <c r="N313" s="1">
        <v>0.70099999999999996</v>
      </c>
      <c r="P313">
        <v>4.4800000000000004</v>
      </c>
      <c r="Q313">
        <v>4.43</v>
      </c>
      <c r="R313">
        <v>1.1000000000000001</v>
      </c>
    </row>
    <row r="314" spans="1:18" x14ac:dyDescent="0.45">
      <c r="A314">
        <v>313</v>
      </c>
      <c r="B314" t="s">
        <v>856</v>
      </c>
      <c r="C314" t="s">
        <v>22</v>
      </c>
      <c r="D314">
        <v>3</v>
      </c>
      <c r="E314">
        <v>4</v>
      </c>
      <c r="F314">
        <v>0</v>
      </c>
      <c r="G314">
        <v>20</v>
      </c>
      <c r="H314">
        <v>20</v>
      </c>
      <c r="I314">
        <v>104</v>
      </c>
      <c r="J314">
        <v>8.39</v>
      </c>
      <c r="K314">
        <v>3.2</v>
      </c>
      <c r="L314">
        <v>1.47</v>
      </c>
      <c r="M314">
        <v>0.28399999999999997</v>
      </c>
      <c r="N314" s="1">
        <v>0.70699999999999996</v>
      </c>
      <c r="P314">
        <v>4.59</v>
      </c>
      <c r="Q314">
        <v>4.58</v>
      </c>
      <c r="R314">
        <v>1.1000000000000001</v>
      </c>
    </row>
    <row r="315" spans="1:18" x14ac:dyDescent="0.45">
      <c r="A315">
        <v>314</v>
      </c>
      <c r="B315" t="s">
        <v>857</v>
      </c>
      <c r="C315" t="s">
        <v>35</v>
      </c>
      <c r="D315">
        <v>5</v>
      </c>
      <c r="E315">
        <v>7</v>
      </c>
      <c r="F315">
        <v>0</v>
      </c>
      <c r="G315">
        <v>20</v>
      </c>
      <c r="H315">
        <v>20</v>
      </c>
      <c r="I315">
        <v>93.1</v>
      </c>
      <c r="J315">
        <v>8.68</v>
      </c>
      <c r="K315">
        <v>3.67</v>
      </c>
      <c r="L315">
        <v>1.35</v>
      </c>
      <c r="M315">
        <v>0.30199999999999999</v>
      </c>
      <c r="N315" s="1">
        <v>0.67300000000000004</v>
      </c>
      <c r="P315">
        <v>5.0199999999999996</v>
      </c>
      <c r="Q315">
        <v>4.8499999999999996</v>
      </c>
      <c r="R315">
        <v>1</v>
      </c>
    </row>
    <row r="316" spans="1:18" x14ac:dyDescent="0.45">
      <c r="A316">
        <v>315</v>
      </c>
      <c r="B316" t="s">
        <v>858</v>
      </c>
      <c r="C316" t="s">
        <v>119</v>
      </c>
      <c r="D316">
        <v>5</v>
      </c>
      <c r="E316">
        <v>5</v>
      </c>
      <c r="F316">
        <v>0</v>
      </c>
      <c r="G316">
        <v>20</v>
      </c>
      <c r="H316">
        <v>20</v>
      </c>
      <c r="I316">
        <v>87</v>
      </c>
      <c r="J316">
        <v>7.45</v>
      </c>
      <c r="K316">
        <v>3.21</v>
      </c>
      <c r="L316">
        <v>1.1399999999999999</v>
      </c>
      <c r="M316">
        <v>0.28599999999999998</v>
      </c>
      <c r="N316" s="1">
        <v>0.70299999999999996</v>
      </c>
      <c r="P316">
        <v>4.34</v>
      </c>
      <c r="Q316">
        <v>4.45</v>
      </c>
      <c r="R316">
        <v>1</v>
      </c>
    </row>
    <row r="317" spans="1:18" x14ac:dyDescent="0.45">
      <c r="A317">
        <v>316</v>
      </c>
      <c r="B317" t="s">
        <v>859</v>
      </c>
      <c r="C317" t="s">
        <v>18</v>
      </c>
      <c r="D317">
        <v>5</v>
      </c>
      <c r="E317">
        <v>6</v>
      </c>
      <c r="F317">
        <v>0</v>
      </c>
      <c r="G317">
        <v>24</v>
      </c>
      <c r="H317">
        <v>20</v>
      </c>
      <c r="I317">
        <v>106.2</v>
      </c>
      <c r="J317">
        <v>7.59</v>
      </c>
      <c r="K317">
        <v>2.7</v>
      </c>
      <c r="L317">
        <v>1.35</v>
      </c>
      <c r="M317">
        <v>0.30299999999999999</v>
      </c>
      <c r="N317" s="1">
        <v>0.71199999999999997</v>
      </c>
      <c r="P317">
        <v>4.55</v>
      </c>
      <c r="Q317">
        <v>4.5</v>
      </c>
      <c r="R317">
        <v>0.9</v>
      </c>
    </row>
    <row r="318" spans="1:18" x14ac:dyDescent="0.45">
      <c r="A318">
        <v>317</v>
      </c>
      <c r="B318" t="s">
        <v>860</v>
      </c>
      <c r="C318" t="s">
        <v>49</v>
      </c>
      <c r="D318">
        <v>7</v>
      </c>
      <c r="E318">
        <v>6</v>
      </c>
      <c r="F318">
        <v>0</v>
      </c>
      <c r="G318">
        <v>25</v>
      </c>
      <c r="H318">
        <v>20</v>
      </c>
      <c r="I318">
        <v>108</v>
      </c>
      <c r="J318">
        <v>7.5</v>
      </c>
      <c r="K318">
        <v>3.33</v>
      </c>
      <c r="L318">
        <v>1.17</v>
      </c>
      <c r="M318">
        <v>0.28799999999999998</v>
      </c>
      <c r="N318" s="1">
        <v>0.70399999999999996</v>
      </c>
      <c r="P318">
        <v>4.42</v>
      </c>
      <c r="Q318">
        <v>4.58</v>
      </c>
      <c r="R318">
        <v>0.9</v>
      </c>
    </row>
    <row r="319" spans="1:18" x14ac:dyDescent="0.45">
      <c r="A319">
        <v>318</v>
      </c>
      <c r="B319" t="s">
        <v>861</v>
      </c>
      <c r="C319" t="s">
        <v>40</v>
      </c>
      <c r="D319">
        <v>4</v>
      </c>
      <c r="E319">
        <v>7</v>
      </c>
      <c r="F319">
        <v>0</v>
      </c>
      <c r="G319">
        <v>23</v>
      </c>
      <c r="H319">
        <v>20</v>
      </c>
      <c r="I319">
        <v>102.1</v>
      </c>
      <c r="J319">
        <v>6.25</v>
      </c>
      <c r="K319">
        <v>3.26</v>
      </c>
      <c r="L319">
        <v>1.1399999999999999</v>
      </c>
      <c r="M319">
        <v>0.29399999999999998</v>
      </c>
      <c r="N319" s="1">
        <v>0.69399999999999995</v>
      </c>
      <c r="P319">
        <v>4.66</v>
      </c>
      <c r="Q319">
        <v>4.75</v>
      </c>
      <c r="R319">
        <v>0.9</v>
      </c>
    </row>
    <row r="320" spans="1:18" x14ac:dyDescent="0.45">
      <c r="A320">
        <v>319</v>
      </c>
      <c r="B320" t="s">
        <v>862</v>
      </c>
      <c r="C320" t="s">
        <v>32</v>
      </c>
      <c r="D320">
        <v>7</v>
      </c>
      <c r="E320">
        <v>7</v>
      </c>
      <c r="F320">
        <v>0</v>
      </c>
      <c r="G320">
        <v>22</v>
      </c>
      <c r="H320">
        <v>20</v>
      </c>
      <c r="I320">
        <v>104</v>
      </c>
      <c r="J320">
        <v>6.75</v>
      </c>
      <c r="K320">
        <v>2.86</v>
      </c>
      <c r="L320">
        <v>1.3</v>
      </c>
      <c r="M320">
        <v>0.29799999999999999</v>
      </c>
      <c r="N320" s="1">
        <v>0.70199999999999996</v>
      </c>
      <c r="P320">
        <v>4.67</v>
      </c>
      <c r="Q320">
        <v>4.6399999999999997</v>
      </c>
      <c r="R320">
        <v>0.9</v>
      </c>
    </row>
    <row r="321" spans="1:18" x14ac:dyDescent="0.45">
      <c r="A321">
        <v>320</v>
      </c>
      <c r="B321" t="s">
        <v>863</v>
      </c>
      <c r="C321" t="s">
        <v>20</v>
      </c>
      <c r="D321">
        <v>7</v>
      </c>
      <c r="E321">
        <v>10</v>
      </c>
      <c r="F321">
        <v>0</v>
      </c>
      <c r="G321">
        <v>26</v>
      </c>
      <c r="H321">
        <v>20</v>
      </c>
      <c r="I321">
        <v>118.1</v>
      </c>
      <c r="J321">
        <v>8.83</v>
      </c>
      <c r="K321">
        <v>4.1100000000000003</v>
      </c>
      <c r="L321">
        <v>1.22</v>
      </c>
      <c r="M321">
        <v>0.30199999999999999</v>
      </c>
      <c r="N321" s="1">
        <v>0.68600000000000005</v>
      </c>
      <c r="P321">
        <v>4.87</v>
      </c>
      <c r="Q321">
        <v>4.62</v>
      </c>
      <c r="R321">
        <v>0.9</v>
      </c>
    </row>
    <row r="322" spans="1:18" x14ac:dyDescent="0.45">
      <c r="A322">
        <v>321</v>
      </c>
      <c r="B322" t="s">
        <v>864</v>
      </c>
      <c r="C322" t="s">
        <v>55</v>
      </c>
      <c r="D322">
        <v>5</v>
      </c>
      <c r="E322">
        <v>7</v>
      </c>
      <c r="F322">
        <v>0</v>
      </c>
      <c r="G322">
        <v>24</v>
      </c>
      <c r="H322">
        <v>20</v>
      </c>
      <c r="I322">
        <v>114.2</v>
      </c>
      <c r="J322">
        <v>6.75</v>
      </c>
      <c r="K322">
        <v>3.14</v>
      </c>
      <c r="L322">
        <v>1.41</v>
      </c>
      <c r="M322">
        <v>0.29799999999999999</v>
      </c>
      <c r="N322" s="1">
        <v>0.70599999999999996</v>
      </c>
      <c r="P322">
        <v>4.79</v>
      </c>
      <c r="Q322">
        <v>4.8899999999999997</v>
      </c>
      <c r="R322">
        <v>0.8</v>
      </c>
    </row>
    <row r="323" spans="1:18" x14ac:dyDescent="0.45">
      <c r="A323">
        <v>322</v>
      </c>
      <c r="B323" t="s">
        <v>865</v>
      </c>
      <c r="C323" t="s">
        <v>51</v>
      </c>
      <c r="D323">
        <v>6</v>
      </c>
      <c r="E323">
        <v>7</v>
      </c>
      <c r="F323">
        <v>0</v>
      </c>
      <c r="G323">
        <v>22</v>
      </c>
      <c r="H323">
        <v>20</v>
      </c>
      <c r="I323">
        <v>96.2</v>
      </c>
      <c r="J323">
        <v>5.68</v>
      </c>
      <c r="K323">
        <v>2.42</v>
      </c>
      <c r="L323">
        <v>1.4</v>
      </c>
      <c r="M323">
        <v>0.29699999999999999</v>
      </c>
      <c r="N323" s="1">
        <v>0.67500000000000004</v>
      </c>
      <c r="P323">
        <v>5.03</v>
      </c>
      <c r="Q323">
        <v>4.91</v>
      </c>
      <c r="R323">
        <v>0.8</v>
      </c>
    </row>
    <row r="324" spans="1:18" x14ac:dyDescent="0.45">
      <c r="A324">
        <v>323</v>
      </c>
      <c r="B324" t="s">
        <v>866</v>
      </c>
      <c r="C324" t="s">
        <v>104</v>
      </c>
      <c r="D324">
        <v>4</v>
      </c>
      <c r="E324">
        <v>6</v>
      </c>
      <c r="F324">
        <v>0</v>
      </c>
      <c r="G324">
        <v>21</v>
      </c>
      <c r="H324">
        <v>20</v>
      </c>
      <c r="I324">
        <v>75.2</v>
      </c>
      <c r="J324">
        <v>6.3</v>
      </c>
      <c r="K324">
        <v>2.73</v>
      </c>
      <c r="L324">
        <v>1.07</v>
      </c>
      <c r="M324">
        <v>0.28999999999999998</v>
      </c>
      <c r="N324" s="1">
        <v>0.68200000000000005</v>
      </c>
      <c r="P324">
        <v>4.5199999999999996</v>
      </c>
      <c r="Q324">
        <v>4.43</v>
      </c>
      <c r="R324">
        <v>0.8</v>
      </c>
    </row>
    <row r="325" spans="1:18" x14ac:dyDescent="0.45">
      <c r="A325">
        <v>324</v>
      </c>
      <c r="B325" t="s">
        <v>867</v>
      </c>
      <c r="C325" t="s">
        <v>97</v>
      </c>
      <c r="D325">
        <v>6</v>
      </c>
      <c r="E325">
        <v>8</v>
      </c>
      <c r="F325">
        <v>0</v>
      </c>
      <c r="G325">
        <v>25</v>
      </c>
      <c r="H325">
        <v>20</v>
      </c>
      <c r="I325">
        <v>104</v>
      </c>
      <c r="J325">
        <v>7.53</v>
      </c>
      <c r="K325">
        <v>3.38</v>
      </c>
      <c r="L325">
        <v>1.3</v>
      </c>
      <c r="M325">
        <v>0.29199999999999998</v>
      </c>
      <c r="N325" s="1">
        <v>0.69699999999999995</v>
      </c>
      <c r="P325">
        <v>4.67</v>
      </c>
      <c r="Q325">
        <v>4.84</v>
      </c>
      <c r="R325">
        <v>0.8</v>
      </c>
    </row>
    <row r="326" spans="1:18" x14ac:dyDescent="0.45">
      <c r="A326">
        <v>325</v>
      </c>
      <c r="B326" t="s">
        <v>868</v>
      </c>
      <c r="C326" t="s">
        <v>37</v>
      </c>
      <c r="D326">
        <v>5</v>
      </c>
      <c r="E326">
        <v>7</v>
      </c>
      <c r="F326">
        <v>0</v>
      </c>
      <c r="G326">
        <v>25</v>
      </c>
      <c r="H326">
        <v>20</v>
      </c>
      <c r="I326">
        <v>107.2</v>
      </c>
      <c r="J326">
        <v>8.86</v>
      </c>
      <c r="K326">
        <v>4.93</v>
      </c>
      <c r="L326">
        <v>1</v>
      </c>
      <c r="M326">
        <v>0.29399999999999998</v>
      </c>
      <c r="N326" s="1">
        <v>0.71</v>
      </c>
      <c r="P326">
        <v>4.51</v>
      </c>
      <c r="Q326">
        <v>4.57</v>
      </c>
      <c r="R326">
        <v>0.8</v>
      </c>
    </row>
    <row r="327" spans="1:18" x14ac:dyDescent="0.45">
      <c r="A327">
        <v>326</v>
      </c>
      <c r="B327" t="s">
        <v>869</v>
      </c>
      <c r="C327" t="s">
        <v>44</v>
      </c>
      <c r="D327">
        <v>4</v>
      </c>
      <c r="E327">
        <v>5</v>
      </c>
      <c r="F327">
        <v>0</v>
      </c>
      <c r="G327">
        <v>25</v>
      </c>
      <c r="H327">
        <v>20</v>
      </c>
      <c r="I327">
        <v>97</v>
      </c>
      <c r="J327">
        <v>7.42</v>
      </c>
      <c r="K327">
        <v>3.53</v>
      </c>
      <c r="L327">
        <v>1.1100000000000001</v>
      </c>
      <c r="M327">
        <v>0.29899999999999999</v>
      </c>
      <c r="N327" s="1">
        <v>0.69299999999999995</v>
      </c>
      <c r="P327">
        <v>4.6399999999999997</v>
      </c>
      <c r="Q327">
        <v>4.57</v>
      </c>
      <c r="R327">
        <v>0.8</v>
      </c>
    </row>
    <row r="328" spans="1:18" x14ac:dyDescent="0.45">
      <c r="A328">
        <v>327</v>
      </c>
      <c r="B328" t="s">
        <v>870</v>
      </c>
      <c r="C328" t="s">
        <v>40</v>
      </c>
      <c r="D328">
        <v>4</v>
      </c>
      <c r="E328">
        <v>5</v>
      </c>
      <c r="F328">
        <v>0</v>
      </c>
      <c r="G328">
        <v>21</v>
      </c>
      <c r="H328">
        <v>20</v>
      </c>
      <c r="I328">
        <v>78.099999999999994</v>
      </c>
      <c r="J328">
        <v>6.78</v>
      </c>
      <c r="K328">
        <v>3.45</v>
      </c>
      <c r="L328">
        <v>1.1499999999999999</v>
      </c>
      <c r="M328">
        <v>0.28499999999999998</v>
      </c>
      <c r="N328" s="1">
        <v>0.68799999999999994</v>
      </c>
      <c r="P328">
        <v>4.5999999999999996</v>
      </c>
      <c r="Q328">
        <v>4.67</v>
      </c>
      <c r="R328">
        <v>0.8</v>
      </c>
    </row>
    <row r="329" spans="1:18" x14ac:dyDescent="0.45">
      <c r="A329">
        <v>328</v>
      </c>
      <c r="B329" t="s">
        <v>871</v>
      </c>
      <c r="C329" t="s">
        <v>91</v>
      </c>
      <c r="D329">
        <v>5</v>
      </c>
      <c r="E329">
        <v>9</v>
      </c>
      <c r="F329">
        <v>0</v>
      </c>
      <c r="G329">
        <v>23</v>
      </c>
      <c r="H329">
        <v>20</v>
      </c>
      <c r="I329">
        <v>111</v>
      </c>
      <c r="J329">
        <v>6.32</v>
      </c>
      <c r="K329">
        <v>3.57</v>
      </c>
      <c r="L329">
        <v>1.22</v>
      </c>
      <c r="M329">
        <v>0.30499999999999999</v>
      </c>
      <c r="N329" s="1">
        <v>0.69399999999999995</v>
      </c>
      <c r="P329">
        <v>4.95</v>
      </c>
      <c r="Q329">
        <v>4.9000000000000004</v>
      </c>
      <c r="R329">
        <v>0.7</v>
      </c>
    </row>
    <row r="330" spans="1:18" x14ac:dyDescent="0.45">
      <c r="A330">
        <v>329</v>
      </c>
      <c r="B330" t="s">
        <v>872</v>
      </c>
      <c r="D330">
        <v>6</v>
      </c>
      <c r="E330">
        <v>10</v>
      </c>
      <c r="F330">
        <v>0</v>
      </c>
      <c r="G330">
        <v>20</v>
      </c>
      <c r="H330">
        <v>20</v>
      </c>
      <c r="I330">
        <v>114.2</v>
      </c>
      <c r="J330">
        <v>8.8699999999999992</v>
      </c>
      <c r="K330">
        <v>4.24</v>
      </c>
      <c r="L330">
        <v>1.26</v>
      </c>
      <c r="M330">
        <v>0.31</v>
      </c>
      <c r="N330" s="1">
        <v>0.70899999999999996</v>
      </c>
      <c r="P330">
        <v>4.79</v>
      </c>
      <c r="Q330">
        <v>4.6900000000000004</v>
      </c>
      <c r="R330">
        <v>0.7</v>
      </c>
    </row>
    <row r="331" spans="1:18" x14ac:dyDescent="0.45">
      <c r="A331">
        <v>330</v>
      </c>
      <c r="B331" t="s">
        <v>873</v>
      </c>
      <c r="C331" t="s">
        <v>76</v>
      </c>
      <c r="D331">
        <v>5</v>
      </c>
      <c r="E331">
        <v>5</v>
      </c>
      <c r="F331">
        <v>0</v>
      </c>
      <c r="G331">
        <v>22</v>
      </c>
      <c r="H331">
        <v>20</v>
      </c>
      <c r="I331">
        <v>92.1</v>
      </c>
      <c r="J331">
        <v>7.31</v>
      </c>
      <c r="K331">
        <v>3.9</v>
      </c>
      <c r="L331">
        <v>1.27</v>
      </c>
      <c r="M331">
        <v>0.28199999999999997</v>
      </c>
      <c r="N331" s="1">
        <v>0.69799999999999995</v>
      </c>
      <c r="P331">
        <v>4.68</v>
      </c>
      <c r="Q331">
        <v>4.83</v>
      </c>
      <c r="R331">
        <v>0.7</v>
      </c>
    </row>
    <row r="332" spans="1:18" x14ac:dyDescent="0.45">
      <c r="A332">
        <v>331</v>
      </c>
      <c r="B332" t="s">
        <v>874</v>
      </c>
      <c r="D332">
        <v>5</v>
      </c>
      <c r="E332">
        <v>6</v>
      </c>
      <c r="F332">
        <v>0</v>
      </c>
      <c r="G332">
        <v>23</v>
      </c>
      <c r="H332">
        <v>20</v>
      </c>
      <c r="I332">
        <v>94.2</v>
      </c>
      <c r="J332">
        <v>6.18</v>
      </c>
      <c r="K332">
        <v>2.95</v>
      </c>
      <c r="L332">
        <v>1.24</v>
      </c>
      <c r="M332">
        <v>0.29199999999999998</v>
      </c>
      <c r="N332" s="1">
        <v>0.68300000000000005</v>
      </c>
      <c r="P332">
        <v>4.75</v>
      </c>
      <c r="Q332">
        <v>4.87</v>
      </c>
      <c r="R332">
        <v>0.7</v>
      </c>
    </row>
    <row r="333" spans="1:18" x14ac:dyDescent="0.45">
      <c r="A333">
        <v>332</v>
      </c>
      <c r="B333" t="s">
        <v>875</v>
      </c>
      <c r="D333">
        <v>5</v>
      </c>
      <c r="E333">
        <v>5</v>
      </c>
      <c r="F333">
        <v>0</v>
      </c>
      <c r="G333">
        <v>25</v>
      </c>
      <c r="H333">
        <v>20</v>
      </c>
      <c r="I333">
        <v>94.1</v>
      </c>
      <c r="J333">
        <v>6.3</v>
      </c>
      <c r="K333">
        <v>3.34</v>
      </c>
      <c r="L333">
        <v>1.24</v>
      </c>
      <c r="M333">
        <v>0.29499999999999998</v>
      </c>
      <c r="N333" s="1">
        <v>0.69599999999999995</v>
      </c>
      <c r="P333">
        <v>4.7699999999999996</v>
      </c>
      <c r="Q333">
        <v>4.8899999999999997</v>
      </c>
      <c r="R333">
        <v>0.7</v>
      </c>
    </row>
    <row r="334" spans="1:18" x14ac:dyDescent="0.45">
      <c r="A334">
        <v>333</v>
      </c>
      <c r="B334" t="s">
        <v>876</v>
      </c>
      <c r="C334" t="s">
        <v>46</v>
      </c>
      <c r="D334">
        <v>5</v>
      </c>
      <c r="E334">
        <v>7</v>
      </c>
      <c r="F334">
        <v>0</v>
      </c>
      <c r="G334">
        <v>25</v>
      </c>
      <c r="H334">
        <v>20</v>
      </c>
      <c r="I334">
        <v>100.2</v>
      </c>
      <c r="J334">
        <v>6.7</v>
      </c>
      <c r="K334">
        <v>3.31</v>
      </c>
      <c r="L334">
        <v>1.52</v>
      </c>
      <c r="M334">
        <v>0.30499999999999999</v>
      </c>
      <c r="N334" s="1">
        <v>0.67600000000000005</v>
      </c>
      <c r="P334">
        <v>5.36</v>
      </c>
      <c r="Q334">
        <v>5.15</v>
      </c>
      <c r="R334">
        <v>0.6</v>
      </c>
    </row>
    <row r="335" spans="1:18" x14ac:dyDescent="0.45">
      <c r="A335">
        <v>334</v>
      </c>
      <c r="B335" t="s">
        <v>877</v>
      </c>
      <c r="C335" t="s">
        <v>61</v>
      </c>
      <c r="D335">
        <v>6</v>
      </c>
      <c r="E335">
        <v>7</v>
      </c>
      <c r="F335">
        <v>0</v>
      </c>
      <c r="G335">
        <v>20</v>
      </c>
      <c r="H335">
        <v>20</v>
      </c>
      <c r="I335">
        <v>103.2</v>
      </c>
      <c r="J335">
        <v>6.68</v>
      </c>
      <c r="K335">
        <v>3.38</v>
      </c>
      <c r="L335">
        <v>1.39</v>
      </c>
      <c r="M335">
        <v>0.30599999999999999</v>
      </c>
      <c r="N335" s="1">
        <v>0.68400000000000005</v>
      </c>
      <c r="P335">
        <v>5.12</v>
      </c>
      <c r="Q335">
        <v>5.05</v>
      </c>
      <c r="R335">
        <v>0.5</v>
      </c>
    </row>
    <row r="336" spans="1:18" x14ac:dyDescent="0.45">
      <c r="A336">
        <v>335</v>
      </c>
      <c r="B336" t="s">
        <v>878</v>
      </c>
      <c r="C336" t="s">
        <v>30</v>
      </c>
      <c r="D336">
        <v>5</v>
      </c>
      <c r="E336">
        <v>7</v>
      </c>
      <c r="F336">
        <v>0</v>
      </c>
      <c r="G336">
        <v>20</v>
      </c>
      <c r="H336">
        <v>20</v>
      </c>
      <c r="I336">
        <v>92.1</v>
      </c>
      <c r="J336">
        <v>6.05</v>
      </c>
      <c r="K336">
        <v>3.22</v>
      </c>
      <c r="L336">
        <v>1.27</v>
      </c>
      <c r="M336">
        <v>0.29099999999999998</v>
      </c>
      <c r="N336" s="1">
        <v>0.67700000000000005</v>
      </c>
      <c r="P336">
        <v>4.97</v>
      </c>
      <c r="Q336">
        <v>5.01</v>
      </c>
      <c r="R336">
        <v>0.5</v>
      </c>
    </row>
    <row r="337" spans="1:18" x14ac:dyDescent="0.45">
      <c r="A337">
        <v>336</v>
      </c>
      <c r="B337" t="s">
        <v>879</v>
      </c>
      <c r="C337" t="s">
        <v>26</v>
      </c>
      <c r="D337">
        <v>4</v>
      </c>
      <c r="E337">
        <v>5</v>
      </c>
      <c r="F337">
        <v>0</v>
      </c>
      <c r="G337">
        <v>20</v>
      </c>
      <c r="H337">
        <v>20</v>
      </c>
      <c r="I337">
        <v>79.099999999999994</v>
      </c>
      <c r="J337">
        <v>8.17</v>
      </c>
      <c r="K337">
        <v>4.54</v>
      </c>
      <c r="L337">
        <v>1.25</v>
      </c>
      <c r="M337">
        <v>0.28899999999999998</v>
      </c>
      <c r="N337" s="1">
        <v>0.67900000000000005</v>
      </c>
      <c r="P337">
        <v>4.99</v>
      </c>
      <c r="Q337">
        <v>5.0599999999999996</v>
      </c>
      <c r="R337">
        <v>0.4</v>
      </c>
    </row>
    <row r="338" spans="1:18" x14ac:dyDescent="0.45">
      <c r="A338">
        <v>337</v>
      </c>
      <c r="B338" t="s">
        <v>880</v>
      </c>
      <c r="C338" t="s">
        <v>35</v>
      </c>
      <c r="D338">
        <v>3</v>
      </c>
      <c r="E338">
        <v>7</v>
      </c>
      <c r="F338">
        <v>0</v>
      </c>
      <c r="G338">
        <v>21</v>
      </c>
      <c r="H338">
        <v>20</v>
      </c>
      <c r="I338">
        <v>89.2</v>
      </c>
      <c r="J338">
        <v>6.72</v>
      </c>
      <c r="K338">
        <v>4.41</v>
      </c>
      <c r="L338">
        <v>1.4</v>
      </c>
      <c r="M338">
        <v>0.30399999999999999</v>
      </c>
      <c r="N338" s="1">
        <v>0.64</v>
      </c>
      <c r="P338">
        <v>5.92</v>
      </c>
      <c r="Q338">
        <v>5.7</v>
      </c>
      <c r="R338">
        <v>0.4</v>
      </c>
    </row>
    <row r="339" spans="1:18" x14ac:dyDescent="0.45">
      <c r="A339">
        <v>338</v>
      </c>
      <c r="B339" t="s">
        <v>881</v>
      </c>
      <c r="D339">
        <v>5</v>
      </c>
      <c r="E339">
        <v>6</v>
      </c>
      <c r="F339">
        <v>0</v>
      </c>
      <c r="G339">
        <v>21</v>
      </c>
      <c r="H339">
        <v>20</v>
      </c>
      <c r="I339">
        <v>100.1</v>
      </c>
      <c r="J339">
        <v>6.19</v>
      </c>
      <c r="K339">
        <v>3.59</v>
      </c>
      <c r="L339">
        <v>1.35</v>
      </c>
      <c r="M339">
        <v>0.29399999999999998</v>
      </c>
      <c r="N339" s="1">
        <v>0.68500000000000005</v>
      </c>
      <c r="P339">
        <v>5.0199999999999996</v>
      </c>
      <c r="Q339">
        <v>5.08</v>
      </c>
      <c r="R339">
        <v>0.4</v>
      </c>
    </row>
    <row r="340" spans="1:18" x14ac:dyDescent="0.45">
      <c r="A340">
        <v>339</v>
      </c>
      <c r="B340" t="s">
        <v>882</v>
      </c>
      <c r="C340" t="s">
        <v>18</v>
      </c>
      <c r="D340">
        <v>4</v>
      </c>
      <c r="E340">
        <v>4</v>
      </c>
      <c r="F340">
        <v>0</v>
      </c>
      <c r="G340">
        <v>24</v>
      </c>
      <c r="H340">
        <v>20</v>
      </c>
      <c r="I340">
        <v>91.1</v>
      </c>
      <c r="J340">
        <v>8.8699999999999992</v>
      </c>
      <c r="K340">
        <v>4.93</v>
      </c>
      <c r="L340">
        <v>1.28</v>
      </c>
      <c r="M340">
        <v>0.28699999999999998</v>
      </c>
      <c r="N340" s="1">
        <v>0.69099999999999995</v>
      </c>
      <c r="P340">
        <v>4.93</v>
      </c>
      <c r="Q340">
        <v>5.04</v>
      </c>
      <c r="R340">
        <v>0.3</v>
      </c>
    </row>
    <row r="341" spans="1:18" x14ac:dyDescent="0.45">
      <c r="A341">
        <v>340</v>
      </c>
      <c r="B341" t="s">
        <v>883</v>
      </c>
      <c r="C341" t="s">
        <v>46</v>
      </c>
      <c r="D341">
        <v>4</v>
      </c>
      <c r="E341">
        <v>5</v>
      </c>
      <c r="F341">
        <v>0</v>
      </c>
      <c r="G341">
        <v>23</v>
      </c>
      <c r="H341">
        <v>20</v>
      </c>
      <c r="I341">
        <v>92.2</v>
      </c>
      <c r="J341">
        <v>6.5</v>
      </c>
      <c r="K341">
        <v>3.98</v>
      </c>
      <c r="L341">
        <v>1.36</v>
      </c>
      <c r="M341">
        <v>0.28899999999999998</v>
      </c>
      <c r="N341" s="1">
        <v>0.67600000000000005</v>
      </c>
      <c r="P341">
        <v>5.24</v>
      </c>
      <c r="Q341">
        <v>5.29</v>
      </c>
      <c r="R341">
        <v>0.2</v>
      </c>
    </row>
    <row r="342" spans="1:18" x14ac:dyDescent="0.45">
      <c r="A342">
        <v>341</v>
      </c>
      <c r="B342" t="s">
        <v>884</v>
      </c>
      <c r="C342" t="s">
        <v>55</v>
      </c>
      <c r="D342">
        <v>4</v>
      </c>
      <c r="E342">
        <v>6</v>
      </c>
      <c r="F342">
        <v>0</v>
      </c>
      <c r="G342">
        <v>21</v>
      </c>
      <c r="H342">
        <v>20</v>
      </c>
      <c r="I342">
        <v>87.2</v>
      </c>
      <c r="J342">
        <v>5.13</v>
      </c>
      <c r="K342">
        <v>2.87</v>
      </c>
      <c r="L342">
        <v>1.44</v>
      </c>
      <c r="M342">
        <v>0.29499999999999998</v>
      </c>
      <c r="N342" s="1">
        <v>0.66400000000000003</v>
      </c>
      <c r="P342">
        <v>5.34</v>
      </c>
      <c r="Q342">
        <v>5.46</v>
      </c>
      <c r="R342">
        <v>0.2</v>
      </c>
    </row>
    <row r="343" spans="1:18" x14ac:dyDescent="0.45">
      <c r="A343">
        <v>342</v>
      </c>
      <c r="B343" t="s">
        <v>885</v>
      </c>
      <c r="C343" t="s">
        <v>55</v>
      </c>
      <c r="D343">
        <v>4</v>
      </c>
      <c r="E343">
        <v>6</v>
      </c>
      <c r="F343">
        <v>0</v>
      </c>
      <c r="G343">
        <v>20</v>
      </c>
      <c r="H343">
        <v>20</v>
      </c>
      <c r="I343">
        <v>80.2</v>
      </c>
      <c r="J343">
        <v>8.14</v>
      </c>
      <c r="K343">
        <v>4.91</v>
      </c>
      <c r="L343">
        <v>1.45</v>
      </c>
      <c r="M343">
        <v>0.29299999999999998</v>
      </c>
      <c r="N343" s="1">
        <v>0.67100000000000004</v>
      </c>
      <c r="P343">
        <v>5.46</v>
      </c>
      <c r="Q343">
        <v>5.51</v>
      </c>
      <c r="R343">
        <v>0.1</v>
      </c>
    </row>
    <row r="344" spans="1:18" x14ac:dyDescent="0.45">
      <c r="A344">
        <v>343</v>
      </c>
      <c r="B344" t="s">
        <v>886</v>
      </c>
      <c r="C344" t="s">
        <v>97</v>
      </c>
      <c r="D344">
        <v>4</v>
      </c>
      <c r="E344">
        <v>7</v>
      </c>
      <c r="F344">
        <v>0</v>
      </c>
      <c r="G344">
        <v>24</v>
      </c>
      <c r="H344">
        <v>20</v>
      </c>
      <c r="I344">
        <v>91.1</v>
      </c>
      <c r="J344">
        <v>8.67</v>
      </c>
      <c r="K344">
        <v>6.9</v>
      </c>
      <c r="L344">
        <v>1.18</v>
      </c>
      <c r="M344">
        <v>0.29399999999999998</v>
      </c>
      <c r="N344" s="1">
        <v>0.71299999999999997</v>
      </c>
      <c r="P344">
        <v>5.22</v>
      </c>
      <c r="Q344">
        <v>5.47</v>
      </c>
      <c r="R344">
        <v>-0.1</v>
      </c>
    </row>
    <row r="345" spans="1:18" x14ac:dyDescent="0.45">
      <c r="A345">
        <v>344</v>
      </c>
      <c r="B345" t="s">
        <v>887</v>
      </c>
      <c r="C345" t="s">
        <v>46</v>
      </c>
      <c r="D345">
        <v>5</v>
      </c>
      <c r="E345">
        <v>9</v>
      </c>
      <c r="F345">
        <v>0</v>
      </c>
      <c r="G345">
        <v>23</v>
      </c>
      <c r="H345">
        <v>20</v>
      </c>
      <c r="I345">
        <v>96</v>
      </c>
      <c r="J345">
        <v>4.78</v>
      </c>
      <c r="K345">
        <v>3.28</v>
      </c>
      <c r="L345">
        <v>1.5</v>
      </c>
      <c r="M345">
        <v>0.29399999999999998</v>
      </c>
      <c r="N345" s="1">
        <v>0.65800000000000003</v>
      </c>
      <c r="P345">
        <v>5.63</v>
      </c>
      <c r="Q345">
        <v>5.73</v>
      </c>
      <c r="R345">
        <v>-0.1</v>
      </c>
    </row>
    <row r="346" spans="1:18" x14ac:dyDescent="0.45">
      <c r="A346">
        <v>345</v>
      </c>
      <c r="B346" t="s">
        <v>888</v>
      </c>
      <c r="C346" t="s">
        <v>49</v>
      </c>
      <c r="D346">
        <v>7</v>
      </c>
      <c r="E346">
        <v>4</v>
      </c>
      <c r="F346">
        <v>0</v>
      </c>
      <c r="G346">
        <v>19</v>
      </c>
      <c r="H346">
        <v>19</v>
      </c>
      <c r="I346">
        <v>104.2</v>
      </c>
      <c r="J346">
        <v>9.4600000000000009</v>
      </c>
      <c r="K346">
        <v>3.95</v>
      </c>
      <c r="L346">
        <v>0.86</v>
      </c>
      <c r="M346">
        <v>0.28299999999999997</v>
      </c>
      <c r="N346" s="1">
        <v>0.73899999999999999</v>
      </c>
      <c r="P346">
        <v>3.61</v>
      </c>
      <c r="Q346">
        <v>3.89</v>
      </c>
      <c r="R346">
        <v>1.8</v>
      </c>
    </row>
    <row r="347" spans="1:18" x14ac:dyDescent="0.45">
      <c r="A347">
        <v>346</v>
      </c>
      <c r="B347" t="s">
        <v>310</v>
      </c>
      <c r="C347" t="s">
        <v>119</v>
      </c>
      <c r="D347">
        <v>6</v>
      </c>
      <c r="E347">
        <v>6</v>
      </c>
      <c r="F347">
        <v>0</v>
      </c>
      <c r="G347">
        <v>25</v>
      </c>
      <c r="H347">
        <v>19</v>
      </c>
      <c r="I347">
        <v>103.2</v>
      </c>
      <c r="J347">
        <v>8.77</v>
      </c>
      <c r="K347">
        <v>2.78</v>
      </c>
      <c r="L347">
        <v>1.1299999999999999</v>
      </c>
      <c r="M347">
        <v>0.30499999999999999</v>
      </c>
      <c r="N347" s="1">
        <v>0.73</v>
      </c>
      <c r="P347">
        <v>3.99</v>
      </c>
      <c r="Q347">
        <v>3.98</v>
      </c>
      <c r="R347">
        <v>1.7</v>
      </c>
    </row>
    <row r="348" spans="1:18" x14ac:dyDescent="0.45">
      <c r="A348">
        <v>347</v>
      </c>
      <c r="B348" t="s">
        <v>274</v>
      </c>
      <c r="C348" t="s">
        <v>61</v>
      </c>
      <c r="D348">
        <v>6</v>
      </c>
      <c r="E348">
        <v>6</v>
      </c>
      <c r="F348">
        <v>0</v>
      </c>
      <c r="G348">
        <v>26</v>
      </c>
      <c r="H348">
        <v>19</v>
      </c>
      <c r="I348">
        <v>106.1</v>
      </c>
      <c r="J348">
        <v>8.7200000000000006</v>
      </c>
      <c r="K348">
        <v>2.79</v>
      </c>
      <c r="L348">
        <v>1.27</v>
      </c>
      <c r="M348">
        <v>0.30199999999999999</v>
      </c>
      <c r="N348" s="1">
        <v>0.69</v>
      </c>
      <c r="P348">
        <v>4.49</v>
      </c>
      <c r="Q348">
        <v>4.2</v>
      </c>
      <c r="R348">
        <v>1.6</v>
      </c>
    </row>
    <row r="349" spans="1:18" x14ac:dyDescent="0.45">
      <c r="A349">
        <v>348</v>
      </c>
      <c r="B349" t="s">
        <v>889</v>
      </c>
      <c r="C349" t="s">
        <v>63</v>
      </c>
      <c r="D349">
        <v>7</v>
      </c>
      <c r="E349">
        <v>8</v>
      </c>
      <c r="F349">
        <v>0</v>
      </c>
      <c r="G349">
        <v>22</v>
      </c>
      <c r="H349">
        <v>19</v>
      </c>
      <c r="I349">
        <v>111</v>
      </c>
      <c r="J349">
        <v>6.57</v>
      </c>
      <c r="K349">
        <v>1.54</v>
      </c>
      <c r="L349">
        <v>1.1399999999999999</v>
      </c>
      <c r="M349">
        <v>0.29699999999999999</v>
      </c>
      <c r="N349" s="1">
        <v>0.69</v>
      </c>
      <c r="P349">
        <v>4.22</v>
      </c>
      <c r="Q349">
        <v>4.0599999999999996</v>
      </c>
      <c r="R349">
        <v>1.6</v>
      </c>
    </row>
    <row r="350" spans="1:18" x14ac:dyDescent="0.45">
      <c r="A350">
        <v>349</v>
      </c>
      <c r="B350" t="s">
        <v>890</v>
      </c>
      <c r="C350" t="s">
        <v>40</v>
      </c>
      <c r="D350">
        <v>4</v>
      </c>
      <c r="E350">
        <v>5</v>
      </c>
      <c r="F350">
        <v>0</v>
      </c>
      <c r="G350">
        <v>26</v>
      </c>
      <c r="H350">
        <v>19</v>
      </c>
      <c r="I350">
        <v>99.2</v>
      </c>
      <c r="J350">
        <v>8.67</v>
      </c>
      <c r="K350">
        <v>3.07</v>
      </c>
      <c r="L350">
        <v>1.08</v>
      </c>
      <c r="M350">
        <v>0.29199999999999998</v>
      </c>
      <c r="N350" s="1">
        <v>0.68100000000000005</v>
      </c>
      <c r="P350">
        <v>4.33</v>
      </c>
      <c r="Q350">
        <v>4.01</v>
      </c>
      <c r="R350">
        <v>1.6</v>
      </c>
    </row>
    <row r="351" spans="1:18" x14ac:dyDescent="0.45">
      <c r="A351">
        <v>350</v>
      </c>
      <c r="B351" t="s">
        <v>277</v>
      </c>
      <c r="C351" t="s">
        <v>20</v>
      </c>
      <c r="D351">
        <v>7</v>
      </c>
      <c r="E351">
        <v>7</v>
      </c>
      <c r="F351">
        <v>0</v>
      </c>
      <c r="G351">
        <v>31</v>
      </c>
      <c r="H351">
        <v>19</v>
      </c>
      <c r="I351">
        <v>111.1</v>
      </c>
      <c r="J351">
        <v>9.14</v>
      </c>
      <c r="K351">
        <v>3.56</v>
      </c>
      <c r="L351">
        <v>1.05</v>
      </c>
      <c r="M351">
        <v>0.29699999999999999</v>
      </c>
      <c r="N351" s="1">
        <v>0.72199999999999998</v>
      </c>
      <c r="P351">
        <v>4.04</v>
      </c>
      <c r="Q351">
        <v>4.01</v>
      </c>
      <c r="R351">
        <v>1.5</v>
      </c>
    </row>
    <row r="352" spans="1:18" x14ac:dyDescent="0.45">
      <c r="A352">
        <v>351</v>
      </c>
      <c r="B352" t="s">
        <v>601</v>
      </c>
      <c r="C352" t="s">
        <v>55</v>
      </c>
      <c r="D352">
        <v>6</v>
      </c>
      <c r="E352">
        <v>7</v>
      </c>
      <c r="F352">
        <v>0</v>
      </c>
      <c r="G352">
        <v>20</v>
      </c>
      <c r="H352">
        <v>19</v>
      </c>
      <c r="I352">
        <v>107</v>
      </c>
      <c r="J352">
        <v>9.59</v>
      </c>
      <c r="K352">
        <v>3.11</v>
      </c>
      <c r="L352">
        <v>1.43</v>
      </c>
      <c r="M352">
        <v>0.29599999999999999</v>
      </c>
      <c r="N352" s="1">
        <v>0.71799999999999997</v>
      </c>
      <c r="P352">
        <v>4.37</v>
      </c>
      <c r="Q352">
        <v>4.34</v>
      </c>
      <c r="R352">
        <v>1.4</v>
      </c>
    </row>
    <row r="353" spans="1:18" x14ac:dyDescent="0.45">
      <c r="A353">
        <v>352</v>
      </c>
      <c r="B353" t="s">
        <v>891</v>
      </c>
      <c r="C353" t="s">
        <v>24</v>
      </c>
      <c r="D353">
        <v>5</v>
      </c>
      <c r="E353">
        <v>4</v>
      </c>
      <c r="F353">
        <v>0</v>
      </c>
      <c r="G353">
        <v>19</v>
      </c>
      <c r="H353">
        <v>19</v>
      </c>
      <c r="I353">
        <v>101.1</v>
      </c>
      <c r="J353">
        <v>7.64</v>
      </c>
      <c r="K353">
        <v>2.84</v>
      </c>
      <c r="L353">
        <v>1.1499999999999999</v>
      </c>
      <c r="M353">
        <v>0.28899999999999998</v>
      </c>
      <c r="N353" s="1">
        <v>0.7</v>
      </c>
      <c r="P353">
        <v>4.26</v>
      </c>
      <c r="Q353">
        <v>4.3499999999999996</v>
      </c>
      <c r="R353">
        <v>1.4</v>
      </c>
    </row>
    <row r="354" spans="1:18" x14ac:dyDescent="0.45">
      <c r="A354">
        <v>353</v>
      </c>
      <c r="B354" t="s">
        <v>892</v>
      </c>
      <c r="C354" t="s">
        <v>28</v>
      </c>
      <c r="D354">
        <v>6</v>
      </c>
      <c r="E354">
        <v>4</v>
      </c>
      <c r="F354">
        <v>0</v>
      </c>
      <c r="G354">
        <v>25</v>
      </c>
      <c r="H354">
        <v>19</v>
      </c>
      <c r="I354">
        <v>101.1</v>
      </c>
      <c r="J354">
        <v>9.86</v>
      </c>
      <c r="K354">
        <v>4</v>
      </c>
      <c r="L354">
        <v>1.24</v>
      </c>
      <c r="M354">
        <v>0.28299999999999997</v>
      </c>
      <c r="N354" s="1">
        <v>0.7</v>
      </c>
      <c r="P354">
        <v>4.3499999999999996</v>
      </c>
      <c r="Q354">
        <v>4.37</v>
      </c>
      <c r="R354">
        <v>1.4</v>
      </c>
    </row>
    <row r="355" spans="1:18" x14ac:dyDescent="0.45">
      <c r="A355">
        <v>354</v>
      </c>
      <c r="B355" t="s">
        <v>893</v>
      </c>
      <c r="C355" t="s">
        <v>24</v>
      </c>
      <c r="D355">
        <v>7</v>
      </c>
      <c r="E355">
        <v>7</v>
      </c>
      <c r="F355">
        <v>0</v>
      </c>
      <c r="G355">
        <v>24</v>
      </c>
      <c r="H355">
        <v>19</v>
      </c>
      <c r="I355">
        <v>116.1</v>
      </c>
      <c r="J355">
        <v>6.89</v>
      </c>
      <c r="K355">
        <v>2.4</v>
      </c>
      <c r="L355">
        <v>1.32</v>
      </c>
      <c r="M355">
        <v>0.28899999999999998</v>
      </c>
      <c r="N355" s="1">
        <v>0.69699999999999995</v>
      </c>
      <c r="P355">
        <v>4.41</v>
      </c>
      <c r="Q355">
        <v>4.6100000000000003</v>
      </c>
      <c r="R355">
        <v>1.2</v>
      </c>
    </row>
    <row r="356" spans="1:18" x14ac:dyDescent="0.45">
      <c r="A356">
        <v>355</v>
      </c>
      <c r="B356" t="s">
        <v>329</v>
      </c>
      <c r="C356" t="s">
        <v>35</v>
      </c>
      <c r="D356">
        <v>5</v>
      </c>
      <c r="E356">
        <v>6</v>
      </c>
      <c r="F356">
        <v>0</v>
      </c>
      <c r="G356">
        <v>20</v>
      </c>
      <c r="H356">
        <v>19</v>
      </c>
      <c r="I356">
        <v>92.2</v>
      </c>
      <c r="J356">
        <v>8.06</v>
      </c>
      <c r="K356">
        <v>3.69</v>
      </c>
      <c r="L356">
        <v>1.36</v>
      </c>
      <c r="M356">
        <v>0.30299999999999999</v>
      </c>
      <c r="N356" s="1">
        <v>0.67300000000000004</v>
      </c>
      <c r="P356">
        <v>5.15</v>
      </c>
      <c r="Q356">
        <v>4.75</v>
      </c>
      <c r="R356">
        <v>1.2</v>
      </c>
    </row>
    <row r="357" spans="1:18" x14ac:dyDescent="0.45">
      <c r="A357">
        <v>356</v>
      </c>
      <c r="B357" t="s">
        <v>894</v>
      </c>
      <c r="C357" t="s">
        <v>65</v>
      </c>
      <c r="D357">
        <v>4</v>
      </c>
      <c r="E357">
        <v>5</v>
      </c>
      <c r="F357">
        <v>0</v>
      </c>
      <c r="G357">
        <v>19</v>
      </c>
      <c r="H357">
        <v>19</v>
      </c>
      <c r="I357">
        <v>78.099999999999994</v>
      </c>
      <c r="J357">
        <v>8.2799999999999994</v>
      </c>
      <c r="K357">
        <v>2.5299999999999998</v>
      </c>
      <c r="L357">
        <v>1.1499999999999999</v>
      </c>
      <c r="M357">
        <v>0.28999999999999998</v>
      </c>
      <c r="N357" s="1">
        <v>0.67500000000000004</v>
      </c>
      <c r="P357">
        <v>4.37</v>
      </c>
      <c r="Q357">
        <v>4.1500000000000004</v>
      </c>
      <c r="R357">
        <v>1.2</v>
      </c>
    </row>
    <row r="358" spans="1:18" x14ac:dyDescent="0.45">
      <c r="A358">
        <v>357</v>
      </c>
      <c r="B358" t="s">
        <v>895</v>
      </c>
      <c r="C358" t="s">
        <v>18</v>
      </c>
      <c r="D358">
        <v>7</v>
      </c>
      <c r="E358">
        <v>8</v>
      </c>
      <c r="F358">
        <v>0</v>
      </c>
      <c r="G358">
        <v>25</v>
      </c>
      <c r="H358">
        <v>19</v>
      </c>
      <c r="I358">
        <v>111</v>
      </c>
      <c r="J358">
        <v>6.97</v>
      </c>
      <c r="K358">
        <v>2.5099999999999998</v>
      </c>
      <c r="L358">
        <v>1.22</v>
      </c>
      <c r="M358">
        <v>0.29399999999999998</v>
      </c>
      <c r="N358" s="1">
        <v>0.68300000000000005</v>
      </c>
      <c r="P358">
        <v>4.54</v>
      </c>
      <c r="Q358">
        <v>4.38</v>
      </c>
      <c r="R358">
        <v>1.2</v>
      </c>
    </row>
    <row r="359" spans="1:18" x14ac:dyDescent="0.45">
      <c r="A359">
        <v>358</v>
      </c>
      <c r="B359" t="s">
        <v>330</v>
      </c>
      <c r="C359" t="s">
        <v>65</v>
      </c>
      <c r="D359">
        <v>5</v>
      </c>
      <c r="E359">
        <v>5</v>
      </c>
      <c r="F359">
        <v>0</v>
      </c>
      <c r="G359">
        <v>22</v>
      </c>
      <c r="H359">
        <v>19</v>
      </c>
      <c r="I359">
        <v>99.2</v>
      </c>
      <c r="J359">
        <v>7.76</v>
      </c>
      <c r="K359">
        <v>3.52</v>
      </c>
      <c r="L359">
        <v>1.08</v>
      </c>
      <c r="M359">
        <v>0.315</v>
      </c>
      <c r="N359" s="1">
        <v>0.70699999999999996</v>
      </c>
      <c r="P359">
        <v>4.5999999999999996</v>
      </c>
      <c r="Q359">
        <v>4.33</v>
      </c>
      <c r="R359">
        <v>1.2</v>
      </c>
    </row>
    <row r="360" spans="1:18" x14ac:dyDescent="0.45">
      <c r="A360">
        <v>359</v>
      </c>
      <c r="B360" t="s">
        <v>896</v>
      </c>
      <c r="C360" t="s">
        <v>35</v>
      </c>
      <c r="D360">
        <v>4</v>
      </c>
      <c r="E360">
        <v>6</v>
      </c>
      <c r="F360">
        <v>0</v>
      </c>
      <c r="G360">
        <v>19</v>
      </c>
      <c r="H360">
        <v>19</v>
      </c>
      <c r="I360">
        <v>99</v>
      </c>
      <c r="J360">
        <v>5.55</v>
      </c>
      <c r="K360">
        <v>2.64</v>
      </c>
      <c r="L360">
        <v>1.18</v>
      </c>
      <c r="M360">
        <v>0.31</v>
      </c>
      <c r="N360" s="1">
        <v>0.66500000000000004</v>
      </c>
      <c r="P360">
        <v>5.09</v>
      </c>
      <c r="Q360">
        <v>4.76</v>
      </c>
      <c r="R360">
        <v>1.1000000000000001</v>
      </c>
    </row>
    <row r="361" spans="1:18" x14ac:dyDescent="0.45">
      <c r="A361">
        <v>360</v>
      </c>
      <c r="B361" t="s">
        <v>897</v>
      </c>
      <c r="C361" t="s">
        <v>37</v>
      </c>
      <c r="D361">
        <v>6</v>
      </c>
      <c r="E361">
        <v>7</v>
      </c>
      <c r="F361">
        <v>0</v>
      </c>
      <c r="G361">
        <v>25</v>
      </c>
      <c r="H361">
        <v>19</v>
      </c>
      <c r="I361">
        <v>110</v>
      </c>
      <c r="J361">
        <v>6.71</v>
      </c>
      <c r="K361">
        <v>2.4500000000000002</v>
      </c>
      <c r="L361">
        <v>1.23</v>
      </c>
      <c r="M361">
        <v>0.29899999999999999</v>
      </c>
      <c r="N361" s="1">
        <v>0.72399999999999998</v>
      </c>
      <c r="P361">
        <v>4.25</v>
      </c>
      <c r="Q361">
        <v>4.41</v>
      </c>
      <c r="R361">
        <v>1</v>
      </c>
    </row>
    <row r="362" spans="1:18" x14ac:dyDescent="0.45">
      <c r="A362">
        <v>361</v>
      </c>
      <c r="B362" t="s">
        <v>898</v>
      </c>
      <c r="C362" t="s">
        <v>104</v>
      </c>
      <c r="D362">
        <v>4</v>
      </c>
      <c r="E362">
        <v>6</v>
      </c>
      <c r="F362">
        <v>0</v>
      </c>
      <c r="G362">
        <v>19</v>
      </c>
      <c r="H362">
        <v>19</v>
      </c>
      <c r="I362">
        <v>91</v>
      </c>
      <c r="J362">
        <v>7.22</v>
      </c>
      <c r="K362">
        <v>3.16</v>
      </c>
      <c r="L362">
        <v>1.19</v>
      </c>
      <c r="M362">
        <v>0.28599999999999998</v>
      </c>
      <c r="N362" s="1">
        <v>0.68100000000000005</v>
      </c>
      <c r="P362">
        <v>4.55</v>
      </c>
      <c r="Q362">
        <v>4.5199999999999996</v>
      </c>
      <c r="R362">
        <v>1</v>
      </c>
    </row>
    <row r="363" spans="1:18" x14ac:dyDescent="0.45">
      <c r="A363">
        <v>362</v>
      </c>
      <c r="B363" t="s">
        <v>899</v>
      </c>
      <c r="C363" t="s">
        <v>91</v>
      </c>
      <c r="D363">
        <v>5</v>
      </c>
      <c r="E363">
        <v>7</v>
      </c>
      <c r="F363">
        <v>0</v>
      </c>
      <c r="G363">
        <v>20</v>
      </c>
      <c r="H363">
        <v>19</v>
      </c>
      <c r="I363">
        <v>93</v>
      </c>
      <c r="J363">
        <v>8.0299999999999994</v>
      </c>
      <c r="K363">
        <v>3.87</v>
      </c>
      <c r="L363">
        <v>1.06</v>
      </c>
      <c r="M363">
        <v>0.30099999999999999</v>
      </c>
      <c r="N363" s="1">
        <v>0.7</v>
      </c>
      <c r="P363">
        <v>4.55</v>
      </c>
      <c r="Q363">
        <v>4.49</v>
      </c>
      <c r="R363">
        <v>1</v>
      </c>
    </row>
    <row r="364" spans="1:18" x14ac:dyDescent="0.45">
      <c r="A364">
        <v>363</v>
      </c>
      <c r="B364" t="s">
        <v>900</v>
      </c>
      <c r="C364" t="s">
        <v>55</v>
      </c>
      <c r="D364">
        <v>5</v>
      </c>
      <c r="E364">
        <v>5</v>
      </c>
      <c r="F364">
        <v>0</v>
      </c>
      <c r="G364">
        <v>25</v>
      </c>
      <c r="H364">
        <v>19</v>
      </c>
      <c r="I364">
        <v>97</v>
      </c>
      <c r="J364">
        <v>9</v>
      </c>
      <c r="K364">
        <v>3.71</v>
      </c>
      <c r="L364">
        <v>1.3</v>
      </c>
      <c r="M364">
        <v>0.29099999999999998</v>
      </c>
      <c r="N364" s="1">
        <v>0.71599999999999997</v>
      </c>
      <c r="P364">
        <v>4.3600000000000003</v>
      </c>
      <c r="Q364">
        <v>4.49</v>
      </c>
      <c r="R364">
        <v>1</v>
      </c>
    </row>
    <row r="365" spans="1:18" x14ac:dyDescent="0.45">
      <c r="A365">
        <v>364</v>
      </c>
      <c r="B365" t="s">
        <v>901</v>
      </c>
      <c r="C365" t="s">
        <v>55</v>
      </c>
      <c r="D365">
        <v>7</v>
      </c>
      <c r="E365">
        <v>8</v>
      </c>
      <c r="F365">
        <v>0</v>
      </c>
      <c r="G365">
        <v>24</v>
      </c>
      <c r="H365">
        <v>19</v>
      </c>
      <c r="I365">
        <v>111</v>
      </c>
      <c r="J365">
        <v>8.43</v>
      </c>
      <c r="K365">
        <v>3.81</v>
      </c>
      <c r="L365">
        <v>1.3</v>
      </c>
      <c r="M365">
        <v>0.30099999999999999</v>
      </c>
      <c r="N365" s="1">
        <v>0.70799999999999996</v>
      </c>
      <c r="P365">
        <v>4.62</v>
      </c>
      <c r="Q365">
        <v>4.66</v>
      </c>
      <c r="R365">
        <v>1</v>
      </c>
    </row>
    <row r="366" spans="1:18" x14ac:dyDescent="0.45">
      <c r="A366">
        <v>365</v>
      </c>
      <c r="B366" t="s">
        <v>902</v>
      </c>
      <c r="C366" t="s">
        <v>30</v>
      </c>
      <c r="D366">
        <v>5</v>
      </c>
      <c r="E366">
        <v>6</v>
      </c>
      <c r="F366">
        <v>0</v>
      </c>
      <c r="G366">
        <v>23</v>
      </c>
      <c r="H366">
        <v>19</v>
      </c>
      <c r="I366">
        <v>106.2</v>
      </c>
      <c r="J366">
        <v>7</v>
      </c>
      <c r="K366">
        <v>2.4500000000000002</v>
      </c>
      <c r="L366">
        <v>1.35</v>
      </c>
      <c r="M366">
        <v>0.29899999999999999</v>
      </c>
      <c r="N366" s="1">
        <v>0.70499999999999996</v>
      </c>
      <c r="P366">
        <v>4.55</v>
      </c>
      <c r="Q366">
        <v>4.55</v>
      </c>
      <c r="R366">
        <v>1</v>
      </c>
    </row>
    <row r="367" spans="1:18" x14ac:dyDescent="0.45">
      <c r="A367">
        <v>366</v>
      </c>
      <c r="B367" t="s">
        <v>903</v>
      </c>
      <c r="C367" t="s">
        <v>61</v>
      </c>
      <c r="D367">
        <v>6</v>
      </c>
      <c r="E367">
        <v>7</v>
      </c>
      <c r="F367">
        <v>0</v>
      </c>
      <c r="G367">
        <v>20</v>
      </c>
      <c r="H367">
        <v>19</v>
      </c>
      <c r="I367">
        <v>97.2</v>
      </c>
      <c r="J367">
        <v>6.72</v>
      </c>
      <c r="K367">
        <v>2.86</v>
      </c>
      <c r="L367">
        <v>1.2</v>
      </c>
      <c r="M367">
        <v>0.307</v>
      </c>
      <c r="N367" s="1">
        <v>0.68700000000000006</v>
      </c>
      <c r="P367">
        <v>4.79</v>
      </c>
      <c r="Q367">
        <v>4.5999999999999996</v>
      </c>
      <c r="R367">
        <v>1</v>
      </c>
    </row>
    <row r="368" spans="1:18" x14ac:dyDescent="0.45">
      <c r="A368">
        <v>367</v>
      </c>
      <c r="B368" t="s">
        <v>904</v>
      </c>
      <c r="C368" t="s">
        <v>49</v>
      </c>
      <c r="D368">
        <v>7</v>
      </c>
      <c r="E368">
        <v>7</v>
      </c>
      <c r="F368">
        <v>0</v>
      </c>
      <c r="G368">
        <v>26</v>
      </c>
      <c r="H368">
        <v>19</v>
      </c>
      <c r="I368">
        <v>107.2</v>
      </c>
      <c r="J368">
        <v>8.77</v>
      </c>
      <c r="K368">
        <v>4.01</v>
      </c>
      <c r="L368">
        <v>1.17</v>
      </c>
      <c r="M368">
        <v>0.28100000000000003</v>
      </c>
      <c r="N368" s="1">
        <v>0.69899999999999995</v>
      </c>
      <c r="P368">
        <v>4.43</v>
      </c>
      <c r="Q368">
        <v>4.55</v>
      </c>
      <c r="R368">
        <v>0.9</v>
      </c>
    </row>
    <row r="369" spans="1:18" x14ac:dyDescent="0.45">
      <c r="A369">
        <v>368</v>
      </c>
      <c r="B369" t="s">
        <v>905</v>
      </c>
      <c r="C369" t="s">
        <v>37</v>
      </c>
      <c r="D369">
        <v>6</v>
      </c>
      <c r="E369">
        <v>9</v>
      </c>
      <c r="F369">
        <v>0</v>
      </c>
      <c r="G369">
        <v>24</v>
      </c>
      <c r="H369">
        <v>19</v>
      </c>
      <c r="I369">
        <v>109.2</v>
      </c>
      <c r="J369">
        <v>6.24</v>
      </c>
      <c r="K369">
        <v>3.04</v>
      </c>
      <c r="L369">
        <v>1.07</v>
      </c>
      <c r="M369">
        <v>0.29899999999999999</v>
      </c>
      <c r="N369" s="1">
        <v>0.68899999999999995</v>
      </c>
      <c r="P369">
        <v>4.59</v>
      </c>
      <c r="Q369">
        <v>4.5599999999999996</v>
      </c>
      <c r="R369">
        <v>0.9</v>
      </c>
    </row>
    <row r="370" spans="1:18" x14ac:dyDescent="0.45">
      <c r="A370">
        <v>369</v>
      </c>
      <c r="B370" t="s">
        <v>906</v>
      </c>
      <c r="C370" t="s">
        <v>72</v>
      </c>
      <c r="D370">
        <v>4</v>
      </c>
      <c r="E370">
        <v>4</v>
      </c>
      <c r="F370">
        <v>0</v>
      </c>
      <c r="G370">
        <v>20</v>
      </c>
      <c r="H370">
        <v>19</v>
      </c>
      <c r="I370">
        <v>79.099999999999994</v>
      </c>
      <c r="J370">
        <v>7.38</v>
      </c>
      <c r="K370">
        <v>2.84</v>
      </c>
      <c r="L370">
        <v>1.1299999999999999</v>
      </c>
      <c r="M370">
        <v>0.28899999999999998</v>
      </c>
      <c r="N370" s="1">
        <v>0.7</v>
      </c>
      <c r="P370">
        <v>4.3099999999999996</v>
      </c>
      <c r="Q370">
        <v>4.3499999999999996</v>
      </c>
      <c r="R370">
        <v>0.8</v>
      </c>
    </row>
    <row r="371" spans="1:18" x14ac:dyDescent="0.45">
      <c r="A371">
        <v>370</v>
      </c>
      <c r="B371" t="s">
        <v>907</v>
      </c>
      <c r="C371" t="s">
        <v>20</v>
      </c>
      <c r="D371">
        <v>5</v>
      </c>
      <c r="E371">
        <v>7</v>
      </c>
      <c r="F371">
        <v>0</v>
      </c>
      <c r="G371">
        <v>22</v>
      </c>
      <c r="H371">
        <v>19</v>
      </c>
      <c r="I371">
        <v>105.1</v>
      </c>
      <c r="J371">
        <v>7.95</v>
      </c>
      <c r="K371">
        <v>3.85</v>
      </c>
      <c r="L371">
        <v>1.2</v>
      </c>
      <c r="M371">
        <v>0.29799999999999999</v>
      </c>
      <c r="N371" s="1">
        <v>0.68500000000000005</v>
      </c>
      <c r="P371">
        <v>4.79</v>
      </c>
      <c r="Q371">
        <v>4.6399999999999997</v>
      </c>
      <c r="R371">
        <v>0.8</v>
      </c>
    </row>
    <row r="372" spans="1:18" x14ac:dyDescent="0.45">
      <c r="A372">
        <v>371</v>
      </c>
      <c r="B372" t="s">
        <v>908</v>
      </c>
      <c r="C372" t="s">
        <v>134</v>
      </c>
      <c r="D372">
        <v>5</v>
      </c>
      <c r="E372">
        <v>7</v>
      </c>
      <c r="F372">
        <v>0</v>
      </c>
      <c r="G372">
        <v>19</v>
      </c>
      <c r="H372">
        <v>19</v>
      </c>
      <c r="I372">
        <v>80.099999999999994</v>
      </c>
      <c r="J372">
        <v>7.06</v>
      </c>
      <c r="K372">
        <v>3.7</v>
      </c>
      <c r="L372">
        <v>1.23</v>
      </c>
      <c r="M372">
        <v>0.29299999999999998</v>
      </c>
      <c r="N372" s="1">
        <v>0.67600000000000005</v>
      </c>
      <c r="P372">
        <v>4.93</v>
      </c>
      <c r="Q372">
        <v>4.8099999999999996</v>
      </c>
      <c r="R372">
        <v>0.8</v>
      </c>
    </row>
    <row r="373" spans="1:18" x14ac:dyDescent="0.45">
      <c r="A373">
        <v>372</v>
      </c>
      <c r="B373" t="s">
        <v>909</v>
      </c>
      <c r="C373" t="s">
        <v>49</v>
      </c>
      <c r="D373">
        <v>7</v>
      </c>
      <c r="E373">
        <v>6</v>
      </c>
      <c r="F373">
        <v>0</v>
      </c>
      <c r="G373">
        <v>25</v>
      </c>
      <c r="H373">
        <v>19</v>
      </c>
      <c r="I373">
        <v>111.1</v>
      </c>
      <c r="J373">
        <v>7.44</v>
      </c>
      <c r="K373">
        <v>3.72</v>
      </c>
      <c r="L373">
        <v>1.1299999999999999</v>
      </c>
      <c r="M373">
        <v>0.28899999999999998</v>
      </c>
      <c r="N373" s="1">
        <v>0.72599999999999998</v>
      </c>
      <c r="P373">
        <v>4.29</v>
      </c>
      <c r="Q373">
        <v>4.6399999999999997</v>
      </c>
      <c r="R373">
        <v>0.7</v>
      </c>
    </row>
    <row r="374" spans="1:18" x14ac:dyDescent="0.45">
      <c r="A374">
        <v>373</v>
      </c>
      <c r="B374" t="s">
        <v>910</v>
      </c>
      <c r="C374" t="s">
        <v>40</v>
      </c>
      <c r="D374">
        <v>5</v>
      </c>
      <c r="E374">
        <v>9</v>
      </c>
      <c r="F374">
        <v>0</v>
      </c>
      <c r="G374">
        <v>19</v>
      </c>
      <c r="H374">
        <v>19</v>
      </c>
      <c r="I374">
        <v>105.1</v>
      </c>
      <c r="J374">
        <v>5.81</v>
      </c>
      <c r="K374">
        <v>2.74</v>
      </c>
      <c r="L374">
        <v>1.37</v>
      </c>
      <c r="M374">
        <v>0.28999999999999998</v>
      </c>
      <c r="N374" s="1">
        <v>0.70099999999999996</v>
      </c>
      <c r="P374">
        <v>4.7</v>
      </c>
      <c r="Q374">
        <v>4.9400000000000004</v>
      </c>
      <c r="R374">
        <v>0.7</v>
      </c>
    </row>
    <row r="375" spans="1:18" x14ac:dyDescent="0.45">
      <c r="A375">
        <v>374</v>
      </c>
      <c r="B375" t="s">
        <v>911</v>
      </c>
      <c r="C375" t="s">
        <v>104</v>
      </c>
      <c r="D375">
        <v>4</v>
      </c>
      <c r="E375">
        <v>6</v>
      </c>
      <c r="F375">
        <v>0</v>
      </c>
      <c r="G375">
        <v>19</v>
      </c>
      <c r="H375">
        <v>19</v>
      </c>
      <c r="I375">
        <v>95.2</v>
      </c>
      <c r="J375">
        <v>6.68</v>
      </c>
      <c r="K375">
        <v>2.63</v>
      </c>
      <c r="L375">
        <v>1.32</v>
      </c>
      <c r="M375">
        <v>0.27900000000000003</v>
      </c>
      <c r="N375" s="1">
        <v>0.67100000000000004</v>
      </c>
      <c r="P375">
        <v>4.6100000000000003</v>
      </c>
      <c r="Q375">
        <v>4.7699999999999996</v>
      </c>
      <c r="R375">
        <v>0.7</v>
      </c>
    </row>
    <row r="376" spans="1:18" x14ac:dyDescent="0.45">
      <c r="A376">
        <v>375</v>
      </c>
      <c r="B376" t="s">
        <v>912</v>
      </c>
      <c r="D376">
        <v>4</v>
      </c>
      <c r="E376">
        <v>7</v>
      </c>
      <c r="F376">
        <v>0</v>
      </c>
      <c r="G376">
        <v>21</v>
      </c>
      <c r="H376">
        <v>19</v>
      </c>
      <c r="I376">
        <v>107.1</v>
      </c>
      <c r="J376">
        <v>5.37</v>
      </c>
      <c r="K376">
        <v>2.35</v>
      </c>
      <c r="L376">
        <v>1.34</v>
      </c>
      <c r="M376">
        <v>0.31</v>
      </c>
      <c r="N376" s="1">
        <v>0.69599999999999995</v>
      </c>
      <c r="P376">
        <v>4.8600000000000003</v>
      </c>
      <c r="Q376">
        <v>4.92</v>
      </c>
      <c r="R376">
        <v>0.7</v>
      </c>
    </row>
    <row r="377" spans="1:18" x14ac:dyDescent="0.45">
      <c r="A377">
        <v>376</v>
      </c>
      <c r="B377" t="s">
        <v>913</v>
      </c>
      <c r="D377">
        <v>6</v>
      </c>
      <c r="E377">
        <v>9</v>
      </c>
      <c r="F377">
        <v>0</v>
      </c>
      <c r="G377">
        <v>24</v>
      </c>
      <c r="H377">
        <v>19</v>
      </c>
      <c r="I377">
        <v>113</v>
      </c>
      <c r="J377">
        <v>4.78</v>
      </c>
      <c r="K377">
        <v>1.99</v>
      </c>
      <c r="L377">
        <v>1.43</v>
      </c>
      <c r="M377">
        <v>0.29399999999999998</v>
      </c>
      <c r="N377" s="1">
        <v>0.66500000000000004</v>
      </c>
      <c r="P377">
        <v>5.0999999999999996</v>
      </c>
      <c r="Q377">
        <v>5.0599999999999996</v>
      </c>
      <c r="R377">
        <v>0.7</v>
      </c>
    </row>
    <row r="378" spans="1:18" x14ac:dyDescent="0.45">
      <c r="A378">
        <v>377</v>
      </c>
      <c r="B378" t="s">
        <v>914</v>
      </c>
      <c r="C378" t="s">
        <v>119</v>
      </c>
      <c r="D378">
        <v>7</v>
      </c>
      <c r="E378">
        <v>8</v>
      </c>
      <c r="F378">
        <v>0</v>
      </c>
      <c r="G378">
        <v>24</v>
      </c>
      <c r="H378">
        <v>19</v>
      </c>
      <c r="I378">
        <v>113</v>
      </c>
      <c r="J378">
        <v>5.81</v>
      </c>
      <c r="K378">
        <v>3.27</v>
      </c>
      <c r="L378">
        <v>1.19</v>
      </c>
      <c r="M378">
        <v>0.29099999999999998</v>
      </c>
      <c r="N378" s="1">
        <v>0.68799999999999994</v>
      </c>
      <c r="P378">
        <v>4.78</v>
      </c>
      <c r="Q378">
        <v>4.9400000000000004</v>
      </c>
      <c r="R378">
        <v>0.6</v>
      </c>
    </row>
    <row r="379" spans="1:18" x14ac:dyDescent="0.45">
      <c r="A379">
        <v>378</v>
      </c>
      <c r="B379" t="s">
        <v>915</v>
      </c>
      <c r="C379" t="s">
        <v>134</v>
      </c>
      <c r="D379">
        <v>3</v>
      </c>
      <c r="E379">
        <v>5</v>
      </c>
      <c r="F379">
        <v>0</v>
      </c>
      <c r="G379">
        <v>25</v>
      </c>
      <c r="H379">
        <v>19</v>
      </c>
      <c r="I379">
        <v>84.2</v>
      </c>
      <c r="J379">
        <v>9.0299999999999994</v>
      </c>
      <c r="K379">
        <v>4.57</v>
      </c>
      <c r="L379">
        <v>1.28</v>
      </c>
      <c r="M379">
        <v>0.28899999999999998</v>
      </c>
      <c r="N379" s="1">
        <v>0.66500000000000004</v>
      </c>
      <c r="P379">
        <v>5.0999999999999996</v>
      </c>
      <c r="Q379">
        <v>4.97</v>
      </c>
      <c r="R379">
        <v>0.6</v>
      </c>
    </row>
    <row r="380" spans="1:18" x14ac:dyDescent="0.45">
      <c r="A380">
        <v>379</v>
      </c>
      <c r="B380" t="s">
        <v>916</v>
      </c>
      <c r="C380" t="s">
        <v>32</v>
      </c>
      <c r="D380">
        <v>1</v>
      </c>
      <c r="E380">
        <v>1</v>
      </c>
      <c r="F380">
        <v>0</v>
      </c>
      <c r="G380">
        <v>19</v>
      </c>
      <c r="H380">
        <v>19</v>
      </c>
      <c r="I380">
        <v>64.2</v>
      </c>
      <c r="J380">
        <v>9.4600000000000009</v>
      </c>
      <c r="K380">
        <v>4.7300000000000004</v>
      </c>
      <c r="L380">
        <v>1.25</v>
      </c>
      <c r="M380">
        <v>0.3</v>
      </c>
      <c r="N380" s="1">
        <v>0.72499999999999998</v>
      </c>
      <c r="P380">
        <v>4.45</v>
      </c>
      <c r="Q380">
        <v>4.63</v>
      </c>
      <c r="R380">
        <v>0.6</v>
      </c>
    </row>
    <row r="381" spans="1:18" x14ac:dyDescent="0.45">
      <c r="A381">
        <v>380</v>
      </c>
      <c r="B381" t="s">
        <v>917</v>
      </c>
      <c r="C381" t="s">
        <v>63</v>
      </c>
      <c r="D381">
        <v>1</v>
      </c>
      <c r="E381">
        <v>1</v>
      </c>
      <c r="F381">
        <v>0</v>
      </c>
      <c r="G381">
        <v>20</v>
      </c>
      <c r="H381">
        <v>19</v>
      </c>
      <c r="I381">
        <v>54.2</v>
      </c>
      <c r="J381">
        <v>9.0500000000000007</v>
      </c>
      <c r="K381">
        <v>4.28</v>
      </c>
      <c r="L381">
        <v>1.1499999999999999</v>
      </c>
      <c r="M381">
        <v>0.28699999999999998</v>
      </c>
      <c r="N381" s="1">
        <v>0.70099999999999996</v>
      </c>
      <c r="P381">
        <v>4.4400000000000004</v>
      </c>
      <c r="Q381">
        <v>4.3899999999999997</v>
      </c>
      <c r="R381">
        <v>0.6</v>
      </c>
    </row>
    <row r="382" spans="1:18" x14ac:dyDescent="0.45">
      <c r="A382">
        <v>381</v>
      </c>
      <c r="B382" t="s">
        <v>918</v>
      </c>
      <c r="C382" t="s">
        <v>134</v>
      </c>
      <c r="D382">
        <v>4</v>
      </c>
      <c r="E382">
        <v>6</v>
      </c>
      <c r="F382">
        <v>0</v>
      </c>
      <c r="G382">
        <v>20</v>
      </c>
      <c r="H382">
        <v>19</v>
      </c>
      <c r="I382">
        <v>75</v>
      </c>
      <c r="J382">
        <v>8.2799999999999994</v>
      </c>
      <c r="K382">
        <v>4.92</v>
      </c>
      <c r="L382">
        <v>1.2</v>
      </c>
      <c r="M382">
        <v>0.29299999999999998</v>
      </c>
      <c r="N382" s="1">
        <v>0.69</v>
      </c>
      <c r="P382">
        <v>5.04</v>
      </c>
      <c r="Q382">
        <v>4.95</v>
      </c>
      <c r="R382">
        <v>0.6</v>
      </c>
    </row>
    <row r="383" spans="1:18" x14ac:dyDescent="0.45">
      <c r="A383">
        <v>382</v>
      </c>
      <c r="B383" t="s">
        <v>919</v>
      </c>
      <c r="C383" t="s">
        <v>65</v>
      </c>
      <c r="D383">
        <v>5</v>
      </c>
      <c r="E383">
        <v>7</v>
      </c>
      <c r="F383">
        <v>0</v>
      </c>
      <c r="G383">
        <v>19</v>
      </c>
      <c r="H383">
        <v>19</v>
      </c>
      <c r="I383">
        <v>83.1</v>
      </c>
      <c r="J383">
        <v>5.29</v>
      </c>
      <c r="K383">
        <v>3.03</v>
      </c>
      <c r="L383">
        <v>1.19</v>
      </c>
      <c r="M383">
        <v>0.29899999999999999</v>
      </c>
      <c r="N383" s="1">
        <v>0.67800000000000005</v>
      </c>
      <c r="P383">
        <v>4.97</v>
      </c>
      <c r="Q383">
        <v>4.91</v>
      </c>
      <c r="R383">
        <v>0.5</v>
      </c>
    </row>
    <row r="384" spans="1:18" x14ac:dyDescent="0.45">
      <c r="A384">
        <v>383</v>
      </c>
      <c r="B384" t="s">
        <v>920</v>
      </c>
      <c r="C384" t="s">
        <v>26</v>
      </c>
      <c r="D384">
        <v>5</v>
      </c>
      <c r="E384">
        <v>7</v>
      </c>
      <c r="F384">
        <v>0</v>
      </c>
      <c r="G384">
        <v>25</v>
      </c>
      <c r="H384">
        <v>19</v>
      </c>
      <c r="I384">
        <v>93.1</v>
      </c>
      <c r="J384">
        <v>7.14</v>
      </c>
      <c r="K384">
        <v>4.34</v>
      </c>
      <c r="L384">
        <v>1.25</v>
      </c>
      <c r="M384">
        <v>0.29699999999999999</v>
      </c>
      <c r="N384" s="1">
        <v>0.70499999999999996</v>
      </c>
      <c r="P384">
        <v>4.92</v>
      </c>
      <c r="Q384">
        <v>5.0199999999999996</v>
      </c>
      <c r="R384">
        <v>0.5</v>
      </c>
    </row>
    <row r="385" spans="1:18" x14ac:dyDescent="0.45">
      <c r="A385">
        <v>384</v>
      </c>
      <c r="B385" t="s">
        <v>921</v>
      </c>
      <c r="C385" t="s">
        <v>35</v>
      </c>
      <c r="D385">
        <v>4</v>
      </c>
      <c r="E385">
        <v>8</v>
      </c>
      <c r="F385">
        <v>0</v>
      </c>
      <c r="G385">
        <v>20</v>
      </c>
      <c r="H385">
        <v>19</v>
      </c>
      <c r="I385">
        <v>102</v>
      </c>
      <c r="J385">
        <v>6</v>
      </c>
      <c r="K385">
        <v>3.71</v>
      </c>
      <c r="L385">
        <v>1.41</v>
      </c>
      <c r="M385">
        <v>0.30099999999999999</v>
      </c>
      <c r="N385" s="1">
        <v>0.66400000000000003</v>
      </c>
      <c r="P385">
        <v>5.56</v>
      </c>
      <c r="Q385">
        <v>5.46</v>
      </c>
      <c r="R385">
        <v>0.5</v>
      </c>
    </row>
    <row r="386" spans="1:18" x14ac:dyDescent="0.45">
      <c r="A386">
        <v>385</v>
      </c>
      <c r="B386" t="s">
        <v>922</v>
      </c>
      <c r="C386" t="s">
        <v>91</v>
      </c>
      <c r="D386">
        <v>5</v>
      </c>
      <c r="E386">
        <v>8</v>
      </c>
      <c r="F386">
        <v>0</v>
      </c>
      <c r="G386">
        <v>26</v>
      </c>
      <c r="H386">
        <v>19</v>
      </c>
      <c r="I386">
        <v>101.2</v>
      </c>
      <c r="J386">
        <v>5.84</v>
      </c>
      <c r="K386">
        <v>3.01</v>
      </c>
      <c r="L386">
        <v>1.33</v>
      </c>
      <c r="M386">
        <v>0.29899999999999999</v>
      </c>
      <c r="N386" s="1">
        <v>0.69799999999999995</v>
      </c>
      <c r="P386">
        <v>4.87</v>
      </c>
      <c r="Q386">
        <v>5.0199999999999996</v>
      </c>
      <c r="R386">
        <v>0.4</v>
      </c>
    </row>
    <row r="387" spans="1:18" x14ac:dyDescent="0.45">
      <c r="A387">
        <v>386</v>
      </c>
      <c r="B387" t="s">
        <v>923</v>
      </c>
      <c r="C387" t="s">
        <v>18</v>
      </c>
      <c r="D387">
        <v>3</v>
      </c>
      <c r="E387">
        <v>3</v>
      </c>
      <c r="F387">
        <v>0</v>
      </c>
      <c r="G387">
        <v>24</v>
      </c>
      <c r="H387">
        <v>19</v>
      </c>
      <c r="I387">
        <v>85</v>
      </c>
      <c r="J387">
        <v>7.52</v>
      </c>
      <c r="K387">
        <v>4.0199999999999996</v>
      </c>
      <c r="L387">
        <v>1.27</v>
      </c>
      <c r="M387">
        <v>0.28799999999999998</v>
      </c>
      <c r="N387" s="1">
        <v>0.69399999999999995</v>
      </c>
      <c r="P387">
        <v>4.76</v>
      </c>
      <c r="Q387">
        <v>4.9000000000000004</v>
      </c>
      <c r="R387">
        <v>0.4</v>
      </c>
    </row>
    <row r="388" spans="1:18" x14ac:dyDescent="0.45">
      <c r="A388">
        <v>387</v>
      </c>
      <c r="B388" t="s">
        <v>924</v>
      </c>
      <c r="C388" t="s">
        <v>40</v>
      </c>
      <c r="D388">
        <v>3</v>
      </c>
      <c r="E388">
        <v>6</v>
      </c>
      <c r="F388">
        <v>0</v>
      </c>
      <c r="G388">
        <v>24</v>
      </c>
      <c r="H388">
        <v>19</v>
      </c>
      <c r="I388">
        <v>87.2</v>
      </c>
      <c r="J388">
        <v>6.77</v>
      </c>
      <c r="K388">
        <v>4.5199999999999996</v>
      </c>
      <c r="L388">
        <v>1.23</v>
      </c>
      <c r="M388">
        <v>0.29899999999999999</v>
      </c>
      <c r="N388" s="1">
        <v>0.70499999999999996</v>
      </c>
      <c r="P388">
        <v>4.93</v>
      </c>
      <c r="Q388">
        <v>5.14</v>
      </c>
      <c r="R388">
        <v>0.4</v>
      </c>
    </row>
    <row r="389" spans="1:18" x14ac:dyDescent="0.45">
      <c r="A389">
        <v>388</v>
      </c>
      <c r="B389" t="s">
        <v>925</v>
      </c>
      <c r="D389">
        <v>6</v>
      </c>
      <c r="E389">
        <v>9</v>
      </c>
      <c r="F389">
        <v>0</v>
      </c>
      <c r="G389">
        <v>25</v>
      </c>
      <c r="H389">
        <v>19</v>
      </c>
      <c r="I389">
        <v>109.1</v>
      </c>
      <c r="J389">
        <v>6.09</v>
      </c>
      <c r="K389">
        <v>3.05</v>
      </c>
      <c r="L389">
        <v>1.48</v>
      </c>
      <c r="M389">
        <v>0.30199999999999999</v>
      </c>
      <c r="N389" s="1">
        <v>0.67700000000000005</v>
      </c>
      <c r="P389">
        <v>5.27</v>
      </c>
      <c r="Q389">
        <v>5.25</v>
      </c>
      <c r="R389">
        <v>0.4</v>
      </c>
    </row>
    <row r="390" spans="1:18" x14ac:dyDescent="0.45">
      <c r="A390">
        <v>389</v>
      </c>
      <c r="B390" t="s">
        <v>926</v>
      </c>
      <c r="C390" t="s">
        <v>53</v>
      </c>
      <c r="D390">
        <v>5</v>
      </c>
      <c r="E390">
        <v>6</v>
      </c>
      <c r="F390">
        <v>0</v>
      </c>
      <c r="G390">
        <v>24</v>
      </c>
      <c r="H390">
        <v>19</v>
      </c>
      <c r="I390">
        <v>86.2</v>
      </c>
      <c r="J390">
        <v>6.23</v>
      </c>
      <c r="K390">
        <v>3.94</v>
      </c>
      <c r="L390">
        <v>1.25</v>
      </c>
      <c r="M390">
        <v>0.29099999999999998</v>
      </c>
      <c r="N390" s="1">
        <v>0.69799999999999995</v>
      </c>
      <c r="P390">
        <v>4.88</v>
      </c>
      <c r="Q390">
        <v>5.16</v>
      </c>
      <c r="R390">
        <v>0.3</v>
      </c>
    </row>
    <row r="391" spans="1:18" x14ac:dyDescent="0.45">
      <c r="A391">
        <v>390</v>
      </c>
      <c r="B391" t="s">
        <v>927</v>
      </c>
      <c r="D391">
        <v>5</v>
      </c>
      <c r="E391">
        <v>8</v>
      </c>
      <c r="F391">
        <v>0</v>
      </c>
      <c r="G391">
        <v>19</v>
      </c>
      <c r="H391">
        <v>19</v>
      </c>
      <c r="I391">
        <v>104.2</v>
      </c>
      <c r="J391">
        <v>6.53</v>
      </c>
      <c r="K391">
        <v>2.92</v>
      </c>
      <c r="L391">
        <v>1.55</v>
      </c>
      <c r="M391">
        <v>0.29399999999999998</v>
      </c>
      <c r="N391" s="1">
        <v>0.67300000000000004</v>
      </c>
      <c r="P391">
        <v>5.16</v>
      </c>
      <c r="Q391">
        <v>5.21</v>
      </c>
      <c r="R391">
        <v>0.3</v>
      </c>
    </row>
    <row r="392" spans="1:18" x14ac:dyDescent="0.45">
      <c r="A392">
        <v>391</v>
      </c>
      <c r="B392" t="s">
        <v>928</v>
      </c>
      <c r="C392" t="s">
        <v>65</v>
      </c>
      <c r="D392">
        <v>5</v>
      </c>
      <c r="E392">
        <v>9</v>
      </c>
      <c r="F392">
        <v>0</v>
      </c>
      <c r="G392">
        <v>21</v>
      </c>
      <c r="H392">
        <v>19</v>
      </c>
      <c r="I392">
        <v>87.1</v>
      </c>
      <c r="J392">
        <v>8.25</v>
      </c>
      <c r="K392">
        <v>4.8499999999999996</v>
      </c>
      <c r="L392">
        <v>1.34</v>
      </c>
      <c r="M392">
        <v>0.29799999999999999</v>
      </c>
      <c r="N392" s="1">
        <v>0.67100000000000004</v>
      </c>
      <c r="P392">
        <v>5.46</v>
      </c>
      <c r="Q392">
        <v>5.21</v>
      </c>
      <c r="R392">
        <v>0.3</v>
      </c>
    </row>
    <row r="393" spans="1:18" x14ac:dyDescent="0.45">
      <c r="A393">
        <v>392</v>
      </c>
      <c r="B393" t="s">
        <v>929</v>
      </c>
      <c r="C393" t="s">
        <v>51</v>
      </c>
      <c r="D393">
        <v>3</v>
      </c>
      <c r="E393">
        <v>4</v>
      </c>
      <c r="F393">
        <v>0</v>
      </c>
      <c r="G393">
        <v>21</v>
      </c>
      <c r="H393">
        <v>19</v>
      </c>
      <c r="I393">
        <v>67.2</v>
      </c>
      <c r="J393">
        <v>10.24</v>
      </c>
      <c r="K393">
        <v>6.91</v>
      </c>
      <c r="L393">
        <v>1.33</v>
      </c>
      <c r="M393">
        <v>0.29499999999999998</v>
      </c>
      <c r="N393" s="1">
        <v>0.69699999999999995</v>
      </c>
      <c r="P393">
        <v>5.45</v>
      </c>
      <c r="Q393">
        <v>5.38</v>
      </c>
      <c r="R393">
        <v>0.2</v>
      </c>
    </row>
    <row r="394" spans="1:18" x14ac:dyDescent="0.45">
      <c r="A394">
        <v>393</v>
      </c>
      <c r="B394" t="s">
        <v>930</v>
      </c>
      <c r="D394">
        <v>4</v>
      </c>
      <c r="E394">
        <v>7</v>
      </c>
      <c r="F394">
        <v>0</v>
      </c>
      <c r="G394">
        <v>22</v>
      </c>
      <c r="H394">
        <v>19</v>
      </c>
      <c r="I394">
        <v>98.1</v>
      </c>
      <c r="J394">
        <v>4.58</v>
      </c>
      <c r="K394">
        <v>2.56</v>
      </c>
      <c r="L394">
        <v>1.37</v>
      </c>
      <c r="M394">
        <v>0.308</v>
      </c>
      <c r="N394" s="1">
        <v>0.66400000000000003</v>
      </c>
      <c r="P394">
        <v>5.4</v>
      </c>
      <c r="Q394">
        <v>5.2</v>
      </c>
      <c r="R394">
        <v>0.2</v>
      </c>
    </row>
    <row r="395" spans="1:18" x14ac:dyDescent="0.45">
      <c r="A395">
        <v>394</v>
      </c>
      <c r="B395" t="s">
        <v>931</v>
      </c>
      <c r="C395" t="s">
        <v>55</v>
      </c>
      <c r="D395">
        <v>5</v>
      </c>
      <c r="E395">
        <v>7</v>
      </c>
      <c r="F395">
        <v>0</v>
      </c>
      <c r="G395">
        <v>22</v>
      </c>
      <c r="H395">
        <v>19</v>
      </c>
      <c r="I395">
        <v>89.1</v>
      </c>
      <c r="J395">
        <v>6.85</v>
      </c>
      <c r="K395">
        <v>4.13</v>
      </c>
      <c r="L395">
        <v>1.41</v>
      </c>
      <c r="M395">
        <v>0.29299999999999998</v>
      </c>
      <c r="N395" s="1">
        <v>0.67600000000000005</v>
      </c>
      <c r="P395">
        <v>5.34</v>
      </c>
      <c r="Q395">
        <v>5.45</v>
      </c>
      <c r="R395">
        <v>0.1</v>
      </c>
    </row>
    <row r="396" spans="1:18" x14ac:dyDescent="0.45">
      <c r="A396">
        <v>395</v>
      </c>
      <c r="B396" t="s">
        <v>932</v>
      </c>
      <c r="D396">
        <v>4</v>
      </c>
      <c r="E396">
        <v>7</v>
      </c>
      <c r="F396">
        <v>0</v>
      </c>
      <c r="G396">
        <v>22</v>
      </c>
      <c r="H396">
        <v>19</v>
      </c>
      <c r="I396">
        <v>89</v>
      </c>
      <c r="J396">
        <v>6.67</v>
      </c>
      <c r="K396">
        <v>5.16</v>
      </c>
      <c r="L396">
        <v>1.52</v>
      </c>
      <c r="M396">
        <v>0.30499999999999999</v>
      </c>
      <c r="N396" s="1">
        <v>0.68500000000000005</v>
      </c>
      <c r="P396">
        <v>5.76</v>
      </c>
      <c r="Q396">
        <v>5.82</v>
      </c>
      <c r="R396">
        <v>-0.1</v>
      </c>
    </row>
    <row r="397" spans="1:18" x14ac:dyDescent="0.45">
      <c r="A397">
        <v>396</v>
      </c>
      <c r="B397" t="s">
        <v>318</v>
      </c>
      <c r="C397" t="s">
        <v>22</v>
      </c>
      <c r="D397">
        <v>6</v>
      </c>
      <c r="E397">
        <v>4</v>
      </c>
      <c r="F397">
        <v>0</v>
      </c>
      <c r="G397">
        <v>21</v>
      </c>
      <c r="H397">
        <v>18</v>
      </c>
      <c r="I397">
        <v>102.2</v>
      </c>
      <c r="J397">
        <v>8.68</v>
      </c>
      <c r="K397">
        <v>2.4500000000000002</v>
      </c>
      <c r="L397">
        <v>1.23</v>
      </c>
      <c r="M397">
        <v>0.28000000000000003</v>
      </c>
      <c r="N397" s="1">
        <v>0.71399999999999997</v>
      </c>
      <c r="P397">
        <v>3.86</v>
      </c>
      <c r="Q397">
        <v>3.98</v>
      </c>
      <c r="R397">
        <v>2</v>
      </c>
    </row>
    <row r="398" spans="1:18" x14ac:dyDescent="0.45">
      <c r="A398">
        <v>397</v>
      </c>
      <c r="B398" t="s">
        <v>302</v>
      </c>
      <c r="C398" t="s">
        <v>32</v>
      </c>
      <c r="D398">
        <v>6</v>
      </c>
      <c r="E398">
        <v>4</v>
      </c>
      <c r="F398">
        <v>0</v>
      </c>
      <c r="G398">
        <v>18</v>
      </c>
      <c r="H398">
        <v>18</v>
      </c>
      <c r="I398">
        <v>91.1</v>
      </c>
      <c r="J398">
        <v>11.04</v>
      </c>
      <c r="K398">
        <v>2.76</v>
      </c>
      <c r="L398">
        <v>1.28</v>
      </c>
      <c r="M398">
        <v>0.307</v>
      </c>
      <c r="N398" s="1">
        <v>0.74099999999999999</v>
      </c>
      <c r="P398">
        <v>3.84</v>
      </c>
      <c r="Q398">
        <v>3.8</v>
      </c>
      <c r="R398">
        <v>1.8</v>
      </c>
    </row>
    <row r="399" spans="1:18" x14ac:dyDescent="0.45">
      <c r="A399">
        <v>398</v>
      </c>
      <c r="B399" t="s">
        <v>933</v>
      </c>
      <c r="C399" t="s">
        <v>49</v>
      </c>
      <c r="D399">
        <v>6</v>
      </c>
      <c r="E399">
        <v>5</v>
      </c>
      <c r="F399">
        <v>0</v>
      </c>
      <c r="G399">
        <v>21</v>
      </c>
      <c r="H399">
        <v>18</v>
      </c>
      <c r="I399">
        <v>103</v>
      </c>
      <c r="J399">
        <v>7.34</v>
      </c>
      <c r="K399">
        <v>2.27</v>
      </c>
      <c r="L399">
        <v>1.31</v>
      </c>
      <c r="M399">
        <v>0.27900000000000003</v>
      </c>
      <c r="N399" s="1">
        <v>0.70899999999999996</v>
      </c>
      <c r="P399">
        <v>4.1100000000000003</v>
      </c>
      <c r="Q399">
        <v>4.3600000000000003</v>
      </c>
      <c r="R399">
        <v>1.4</v>
      </c>
    </row>
    <row r="400" spans="1:18" x14ac:dyDescent="0.45">
      <c r="A400">
        <v>399</v>
      </c>
      <c r="B400" t="s">
        <v>934</v>
      </c>
      <c r="C400" t="s">
        <v>32</v>
      </c>
      <c r="D400">
        <v>7</v>
      </c>
      <c r="E400">
        <v>6</v>
      </c>
      <c r="F400">
        <v>0</v>
      </c>
      <c r="G400">
        <v>24</v>
      </c>
      <c r="H400">
        <v>18</v>
      </c>
      <c r="I400">
        <v>120.1</v>
      </c>
      <c r="J400">
        <v>7.48</v>
      </c>
      <c r="K400">
        <v>2.62</v>
      </c>
      <c r="L400">
        <v>1.2</v>
      </c>
      <c r="M400">
        <v>0.29899999999999999</v>
      </c>
      <c r="N400" s="1">
        <v>0.70099999999999996</v>
      </c>
      <c r="P400">
        <v>4.34</v>
      </c>
      <c r="Q400">
        <v>4.3899999999999997</v>
      </c>
      <c r="R400">
        <v>1.4</v>
      </c>
    </row>
    <row r="401" spans="1:18" x14ac:dyDescent="0.45">
      <c r="A401">
        <v>400</v>
      </c>
      <c r="B401" t="s">
        <v>935</v>
      </c>
      <c r="C401" t="s">
        <v>40</v>
      </c>
      <c r="D401">
        <v>4</v>
      </c>
      <c r="E401">
        <v>7</v>
      </c>
      <c r="F401">
        <v>0</v>
      </c>
      <c r="G401">
        <v>21</v>
      </c>
      <c r="H401">
        <v>18</v>
      </c>
      <c r="I401">
        <v>93</v>
      </c>
      <c r="J401">
        <v>7.65</v>
      </c>
      <c r="K401">
        <v>2.9</v>
      </c>
      <c r="L401">
        <v>1.1599999999999999</v>
      </c>
      <c r="M401">
        <v>0.3</v>
      </c>
      <c r="N401" s="1">
        <v>0.69299999999999995</v>
      </c>
      <c r="P401">
        <v>4.45</v>
      </c>
      <c r="Q401">
        <v>4.43</v>
      </c>
      <c r="R401">
        <v>1.3</v>
      </c>
    </row>
    <row r="402" spans="1:18" x14ac:dyDescent="0.45">
      <c r="A402">
        <v>401</v>
      </c>
      <c r="B402" t="s">
        <v>616</v>
      </c>
      <c r="C402" t="s">
        <v>134</v>
      </c>
      <c r="D402">
        <v>5</v>
      </c>
      <c r="E402">
        <v>7</v>
      </c>
      <c r="F402">
        <v>0</v>
      </c>
      <c r="G402">
        <v>28</v>
      </c>
      <c r="H402">
        <v>18</v>
      </c>
      <c r="I402">
        <v>115</v>
      </c>
      <c r="J402">
        <v>7.2</v>
      </c>
      <c r="K402">
        <v>3.37</v>
      </c>
      <c r="L402">
        <v>1.25</v>
      </c>
      <c r="M402">
        <v>0.30399999999999999</v>
      </c>
      <c r="N402" s="1">
        <v>0.69199999999999995</v>
      </c>
      <c r="P402">
        <v>4.8499999999999996</v>
      </c>
      <c r="Q402">
        <v>4.66</v>
      </c>
      <c r="R402">
        <v>1.3</v>
      </c>
    </row>
    <row r="403" spans="1:18" x14ac:dyDescent="0.45">
      <c r="A403">
        <v>402</v>
      </c>
      <c r="B403" t="s">
        <v>936</v>
      </c>
      <c r="C403" t="s">
        <v>58</v>
      </c>
      <c r="D403">
        <v>3</v>
      </c>
      <c r="E403">
        <v>4</v>
      </c>
      <c r="F403">
        <v>0</v>
      </c>
      <c r="G403">
        <v>18</v>
      </c>
      <c r="H403">
        <v>18</v>
      </c>
      <c r="I403">
        <v>83.2</v>
      </c>
      <c r="J403">
        <v>10.75</v>
      </c>
      <c r="K403">
        <v>3.12</v>
      </c>
      <c r="L403">
        <v>1.4</v>
      </c>
      <c r="M403">
        <v>0.3</v>
      </c>
      <c r="N403" s="1">
        <v>0.68300000000000005</v>
      </c>
      <c r="P403">
        <v>4.62</v>
      </c>
      <c r="Q403">
        <v>4.3899999999999997</v>
      </c>
      <c r="R403">
        <v>1.2</v>
      </c>
    </row>
    <row r="404" spans="1:18" x14ac:dyDescent="0.45">
      <c r="A404">
        <v>403</v>
      </c>
      <c r="B404" t="s">
        <v>937</v>
      </c>
      <c r="C404" t="s">
        <v>119</v>
      </c>
      <c r="D404">
        <v>6</v>
      </c>
      <c r="E404">
        <v>6</v>
      </c>
      <c r="F404">
        <v>0</v>
      </c>
      <c r="G404">
        <v>22</v>
      </c>
      <c r="H404">
        <v>18</v>
      </c>
      <c r="I404">
        <v>108</v>
      </c>
      <c r="J404">
        <v>5.58</v>
      </c>
      <c r="K404">
        <v>2.5</v>
      </c>
      <c r="L404">
        <v>1</v>
      </c>
      <c r="M404">
        <v>0.29499999999999998</v>
      </c>
      <c r="N404" s="1">
        <v>0.69899999999999995</v>
      </c>
      <c r="P404">
        <v>4.33</v>
      </c>
      <c r="Q404">
        <v>4.46</v>
      </c>
      <c r="R404">
        <v>1.2</v>
      </c>
    </row>
    <row r="405" spans="1:18" x14ac:dyDescent="0.45">
      <c r="A405">
        <v>404</v>
      </c>
      <c r="B405" t="s">
        <v>938</v>
      </c>
      <c r="D405">
        <v>4</v>
      </c>
      <c r="E405">
        <v>6</v>
      </c>
      <c r="F405">
        <v>0</v>
      </c>
      <c r="G405">
        <v>27</v>
      </c>
      <c r="H405">
        <v>18</v>
      </c>
      <c r="I405">
        <v>100.2</v>
      </c>
      <c r="J405">
        <v>7.78</v>
      </c>
      <c r="K405">
        <v>2.5</v>
      </c>
      <c r="L405">
        <v>1.43</v>
      </c>
      <c r="M405">
        <v>0.313</v>
      </c>
      <c r="N405" s="1">
        <v>0.63800000000000001</v>
      </c>
      <c r="P405">
        <v>5.36</v>
      </c>
      <c r="Q405">
        <v>4.6900000000000004</v>
      </c>
      <c r="R405">
        <v>1.2</v>
      </c>
    </row>
    <row r="406" spans="1:18" x14ac:dyDescent="0.45">
      <c r="A406">
        <v>405</v>
      </c>
      <c r="B406" t="s">
        <v>939</v>
      </c>
      <c r="C406" t="s">
        <v>119</v>
      </c>
      <c r="D406">
        <v>6</v>
      </c>
      <c r="E406">
        <v>7</v>
      </c>
      <c r="F406">
        <v>0</v>
      </c>
      <c r="G406">
        <v>22</v>
      </c>
      <c r="H406">
        <v>18</v>
      </c>
      <c r="I406">
        <v>110</v>
      </c>
      <c r="J406">
        <v>6.05</v>
      </c>
      <c r="K406">
        <v>2.54</v>
      </c>
      <c r="L406">
        <v>1.1499999999999999</v>
      </c>
      <c r="M406">
        <v>0.28599999999999998</v>
      </c>
      <c r="N406" s="1">
        <v>0.68899999999999995</v>
      </c>
      <c r="P406">
        <v>4.42</v>
      </c>
      <c r="Q406">
        <v>4.55</v>
      </c>
      <c r="R406">
        <v>1.1000000000000001</v>
      </c>
    </row>
    <row r="407" spans="1:18" x14ac:dyDescent="0.45">
      <c r="A407">
        <v>406</v>
      </c>
      <c r="B407" t="s">
        <v>319</v>
      </c>
      <c r="C407" t="s">
        <v>44</v>
      </c>
      <c r="D407">
        <v>5</v>
      </c>
      <c r="E407">
        <v>5</v>
      </c>
      <c r="F407">
        <v>0</v>
      </c>
      <c r="G407">
        <v>24</v>
      </c>
      <c r="H407">
        <v>18</v>
      </c>
      <c r="I407">
        <v>96.2</v>
      </c>
      <c r="J407">
        <v>8.2799999999999994</v>
      </c>
      <c r="K407">
        <v>2.98</v>
      </c>
      <c r="L407">
        <v>1.1200000000000001</v>
      </c>
      <c r="M407">
        <v>0.3</v>
      </c>
      <c r="N407" s="1">
        <v>0.69899999999999995</v>
      </c>
      <c r="P407">
        <v>4.28</v>
      </c>
      <c r="Q407">
        <v>4.24</v>
      </c>
      <c r="R407">
        <v>1.1000000000000001</v>
      </c>
    </row>
    <row r="408" spans="1:18" x14ac:dyDescent="0.45">
      <c r="A408">
        <v>407</v>
      </c>
      <c r="B408" t="s">
        <v>940</v>
      </c>
      <c r="C408" t="s">
        <v>97</v>
      </c>
      <c r="D408">
        <v>4</v>
      </c>
      <c r="E408">
        <v>6</v>
      </c>
      <c r="F408">
        <v>0</v>
      </c>
      <c r="G408">
        <v>23</v>
      </c>
      <c r="H408">
        <v>18</v>
      </c>
      <c r="I408">
        <v>100.1</v>
      </c>
      <c r="J408">
        <v>6.82</v>
      </c>
      <c r="K408">
        <v>3.14</v>
      </c>
      <c r="L408">
        <v>1.08</v>
      </c>
      <c r="M408">
        <v>0.28899999999999998</v>
      </c>
      <c r="N408" s="1">
        <v>0.68500000000000005</v>
      </c>
      <c r="P408">
        <v>4.49</v>
      </c>
      <c r="Q408">
        <v>4.4000000000000004</v>
      </c>
      <c r="R408">
        <v>1</v>
      </c>
    </row>
    <row r="409" spans="1:18" x14ac:dyDescent="0.45">
      <c r="A409">
        <v>408</v>
      </c>
      <c r="B409" t="s">
        <v>941</v>
      </c>
      <c r="C409" t="s">
        <v>46</v>
      </c>
      <c r="D409">
        <v>6</v>
      </c>
      <c r="E409">
        <v>6</v>
      </c>
      <c r="F409">
        <v>0</v>
      </c>
      <c r="G409">
        <v>20</v>
      </c>
      <c r="H409">
        <v>18</v>
      </c>
      <c r="I409">
        <v>91.1</v>
      </c>
      <c r="J409">
        <v>7.49</v>
      </c>
      <c r="K409">
        <v>2.86</v>
      </c>
      <c r="L409">
        <v>1.28</v>
      </c>
      <c r="M409">
        <v>0.28899999999999998</v>
      </c>
      <c r="N409" s="1">
        <v>0.68799999999999994</v>
      </c>
      <c r="P409">
        <v>4.53</v>
      </c>
      <c r="Q409">
        <v>4.5599999999999996</v>
      </c>
      <c r="R409">
        <v>1</v>
      </c>
    </row>
    <row r="410" spans="1:18" x14ac:dyDescent="0.45">
      <c r="A410">
        <v>409</v>
      </c>
      <c r="B410" t="s">
        <v>942</v>
      </c>
      <c r="C410" t="s">
        <v>35</v>
      </c>
      <c r="D410">
        <v>6</v>
      </c>
      <c r="E410">
        <v>8</v>
      </c>
      <c r="F410">
        <v>0</v>
      </c>
      <c r="G410">
        <v>18</v>
      </c>
      <c r="H410">
        <v>18</v>
      </c>
      <c r="I410">
        <v>83</v>
      </c>
      <c r="J410">
        <v>7.05</v>
      </c>
      <c r="K410">
        <v>3.25</v>
      </c>
      <c r="L410">
        <v>1.3</v>
      </c>
      <c r="M410">
        <v>0.30199999999999999</v>
      </c>
      <c r="N410" s="1">
        <v>0.67500000000000004</v>
      </c>
      <c r="P410">
        <v>4.99</v>
      </c>
      <c r="Q410">
        <v>4.72</v>
      </c>
      <c r="R410">
        <v>1</v>
      </c>
    </row>
    <row r="411" spans="1:18" x14ac:dyDescent="0.45">
      <c r="A411">
        <v>410</v>
      </c>
      <c r="B411" t="s">
        <v>943</v>
      </c>
      <c r="D411">
        <v>5</v>
      </c>
      <c r="E411">
        <v>5</v>
      </c>
      <c r="F411">
        <v>0</v>
      </c>
      <c r="G411">
        <v>18</v>
      </c>
      <c r="H411">
        <v>18</v>
      </c>
      <c r="I411">
        <v>105.1</v>
      </c>
      <c r="J411">
        <v>6.67</v>
      </c>
      <c r="K411">
        <v>2.65</v>
      </c>
      <c r="L411">
        <v>1.28</v>
      </c>
      <c r="M411">
        <v>0.29199999999999998</v>
      </c>
      <c r="N411" s="1">
        <v>0.70199999999999996</v>
      </c>
      <c r="P411">
        <v>4.53</v>
      </c>
      <c r="Q411">
        <v>4.57</v>
      </c>
      <c r="R411">
        <v>1</v>
      </c>
    </row>
    <row r="412" spans="1:18" x14ac:dyDescent="0.45">
      <c r="A412">
        <v>411</v>
      </c>
      <c r="B412" t="s">
        <v>944</v>
      </c>
      <c r="C412" t="s">
        <v>42</v>
      </c>
      <c r="D412">
        <v>6</v>
      </c>
      <c r="E412">
        <v>8</v>
      </c>
      <c r="F412">
        <v>0</v>
      </c>
      <c r="G412">
        <v>30</v>
      </c>
      <c r="H412">
        <v>18</v>
      </c>
      <c r="I412">
        <v>107.2</v>
      </c>
      <c r="J412">
        <v>7.6</v>
      </c>
      <c r="K412">
        <v>4.01</v>
      </c>
      <c r="L412">
        <v>1.0900000000000001</v>
      </c>
      <c r="M412">
        <v>0.29599999999999999</v>
      </c>
      <c r="N412" s="1">
        <v>0.71599999999999997</v>
      </c>
      <c r="P412">
        <v>4.43</v>
      </c>
      <c r="Q412">
        <v>4.58</v>
      </c>
      <c r="R412">
        <v>0.9</v>
      </c>
    </row>
    <row r="413" spans="1:18" x14ac:dyDescent="0.45">
      <c r="A413">
        <v>412</v>
      </c>
      <c r="B413" t="s">
        <v>945</v>
      </c>
      <c r="C413" t="s">
        <v>37</v>
      </c>
      <c r="D413">
        <v>5</v>
      </c>
      <c r="E413">
        <v>7</v>
      </c>
      <c r="F413">
        <v>0</v>
      </c>
      <c r="G413">
        <v>28</v>
      </c>
      <c r="H413">
        <v>18</v>
      </c>
      <c r="I413">
        <v>97</v>
      </c>
      <c r="J413">
        <v>8.16</v>
      </c>
      <c r="K413">
        <v>4.08</v>
      </c>
      <c r="L413">
        <v>1.02</v>
      </c>
      <c r="M413">
        <v>0.29499999999999998</v>
      </c>
      <c r="N413" s="1">
        <v>0.69299999999999995</v>
      </c>
      <c r="P413">
        <v>4.55</v>
      </c>
      <c r="Q413">
        <v>4.58</v>
      </c>
      <c r="R413">
        <v>0.9</v>
      </c>
    </row>
    <row r="414" spans="1:18" x14ac:dyDescent="0.45">
      <c r="A414">
        <v>413</v>
      </c>
      <c r="B414" t="s">
        <v>946</v>
      </c>
      <c r="D414">
        <v>4</v>
      </c>
      <c r="E414">
        <v>7</v>
      </c>
      <c r="F414">
        <v>0</v>
      </c>
      <c r="G414">
        <v>20</v>
      </c>
      <c r="H414">
        <v>18</v>
      </c>
      <c r="I414">
        <v>92</v>
      </c>
      <c r="J414">
        <v>8.2200000000000006</v>
      </c>
      <c r="K414">
        <v>3.52</v>
      </c>
      <c r="L414">
        <v>1.27</v>
      </c>
      <c r="M414">
        <v>0.29099999999999998</v>
      </c>
      <c r="N414" s="1">
        <v>0.69899999999999995</v>
      </c>
      <c r="P414">
        <v>4.5</v>
      </c>
      <c r="Q414">
        <v>4.5999999999999996</v>
      </c>
      <c r="R414">
        <v>0.9</v>
      </c>
    </row>
    <row r="415" spans="1:18" x14ac:dyDescent="0.45">
      <c r="A415">
        <v>414</v>
      </c>
      <c r="B415" t="s">
        <v>947</v>
      </c>
      <c r="C415" t="s">
        <v>51</v>
      </c>
      <c r="D415">
        <v>4</v>
      </c>
      <c r="E415">
        <v>5</v>
      </c>
      <c r="F415">
        <v>0</v>
      </c>
      <c r="G415">
        <v>27</v>
      </c>
      <c r="H415">
        <v>18</v>
      </c>
      <c r="I415">
        <v>90</v>
      </c>
      <c r="J415">
        <v>7.2</v>
      </c>
      <c r="K415">
        <v>4</v>
      </c>
      <c r="L415">
        <v>1.2</v>
      </c>
      <c r="M415">
        <v>0.30299999999999999</v>
      </c>
      <c r="N415" s="1">
        <v>0.66300000000000003</v>
      </c>
      <c r="P415">
        <v>5.3</v>
      </c>
      <c r="Q415">
        <v>4.92</v>
      </c>
      <c r="R415">
        <v>0.9</v>
      </c>
    </row>
    <row r="416" spans="1:18" x14ac:dyDescent="0.45">
      <c r="A416">
        <v>415</v>
      </c>
      <c r="B416" t="s">
        <v>948</v>
      </c>
      <c r="C416" t="s">
        <v>76</v>
      </c>
      <c r="D416">
        <v>5</v>
      </c>
      <c r="E416">
        <v>6</v>
      </c>
      <c r="F416">
        <v>0</v>
      </c>
      <c r="G416">
        <v>22</v>
      </c>
      <c r="H416">
        <v>18</v>
      </c>
      <c r="I416">
        <v>87.2</v>
      </c>
      <c r="J416">
        <v>8.93</v>
      </c>
      <c r="K416">
        <v>4</v>
      </c>
      <c r="L416">
        <v>1.23</v>
      </c>
      <c r="M416">
        <v>0.28199999999999997</v>
      </c>
      <c r="N416" s="1">
        <v>0.68200000000000005</v>
      </c>
      <c r="P416">
        <v>4.62</v>
      </c>
      <c r="Q416">
        <v>4.59</v>
      </c>
      <c r="R416">
        <v>0.8</v>
      </c>
    </row>
    <row r="417" spans="1:18" x14ac:dyDescent="0.45">
      <c r="A417">
        <v>416</v>
      </c>
      <c r="B417" t="s">
        <v>949</v>
      </c>
      <c r="C417" t="s">
        <v>37</v>
      </c>
      <c r="D417">
        <v>4</v>
      </c>
      <c r="E417">
        <v>7</v>
      </c>
      <c r="F417">
        <v>0</v>
      </c>
      <c r="G417">
        <v>25</v>
      </c>
      <c r="H417">
        <v>18</v>
      </c>
      <c r="I417">
        <v>98.2</v>
      </c>
      <c r="J417">
        <v>8.3000000000000007</v>
      </c>
      <c r="K417">
        <v>4.47</v>
      </c>
      <c r="L417">
        <v>1.0900000000000001</v>
      </c>
      <c r="M417">
        <v>0.29499999999999998</v>
      </c>
      <c r="N417" s="1">
        <v>0.69199999999999995</v>
      </c>
      <c r="P417">
        <v>4.74</v>
      </c>
      <c r="Q417">
        <v>4.6900000000000004</v>
      </c>
      <c r="R417">
        <v>0.8</v>
      </c>
    </row>
    <row r="418" spans="1:18" x14ac:dyDescent="0.45">
      <c r="A418">
        <v>417</v>
      </c>
      <c r="B418" t="s">
        <v>950</v>
      </c>
      <c r="C418" t="s">
        <v>37</v>
      </c>
      <c r="D418">
        <v>4</v>
      </c>
      <c r="E418">
        <v>5</v>
      </c>
      <c r="F418">
        <v>0</v>
      </c>
      <c r="G418">
        <v>23</v>
      </c>
      <c r="H418">
        <v>18</v>
      </c>
      <c r="I418">
        <v>64</v>
      </c>
      <c r="J418">
        <v>7.45</v>
      </c>
      <c r="K418">
        <v>2.5299999999999998</v>
      </c>
      <c r="L418">
        <v>1.1299999999999999</v>
      </c>
      <c r="M418">
        <v>0.29299999999999998</v>
      </c>
      <c r="N418" s="1">
        <v>0.72</v>
      </c>
      <c r="P418">
        <v>4.08</v>
      </c>
      <c r="Q418">
        <v>4.16</v>
      </c>
      <c r="R418">
        <v>0.8</v>
      </c>
    </row>
    <row r="419" spans="1:18" x14ac:dyDescent="0.45">
      <c r="A419">
        <v>418</v>
      </c>
      <c r="B419" t="s">
        <v>951</v>
      </c>
      <c r="C419" t="s">
        <v>18</v>
      </c>
      <c r="D419">
        <v>6</v>
      </c>
      <c r="E419">
        <v>7</v>
      </c>
      <c r="F419">
        <v>0</v>
      </c>
      <c r="G419">
        <v>23</v>
      </c>
      <c r="H419">
        <v>18</v>
      </c>
      <c r="I419">
        <v>98.1</v>
      </c>
      <c r="J419">
        <v>9.61</v>
      </c>
      <c r="K419">
        <v>4.9400000000000004</v>
      </c>
      <c r="L419">
        <v>1.19</v>
      </c>
      <c r="M419">
        <v>0.28699999999999998</v>
      </c>
      <c r="N419" s="1">
        <v>0.7</v>
      </c>
      <c r="P419">
        <v>4.67</v>
      </c>
      <c r="Q419">
        <v>4.6100000000000003</v>
      </c>
      <c r="R419">
        <v>0.8</v>
      </c>
    </row>
    <row r="420" spans="1:18" x14ac:dyDescent="0.45">
      <c r="A420">
        <v>419</v>
      </c>
      <c r="B420" t="s">
        <v>952</v>
      </c>
      <c r="C420" t="s">
        <v>81</v>
      </c>
      <c r="D420">
        <v>5</v>
      </c>
      <c r="E420">
        <v>7</v>
      </c>
      <c r="F420">
        <v>0</v>
      </c>
      <c r="G420">
        <v>24</v>
      </c>
      <c r="H420">
        <v>18</v>
      </c>
      <c r="I420">
        <v>102.1</v>
      </c>
      <c r="J420">
        <v>6.42</v>
      </c>
      <c r="K420">
        <v>3.43</v>
      </c>
      <c r="L420">
        <v>1.23</v>
      </c>
      <c r="M420">
        <v>0.29399999999999998</v>
      </c>
      <c r="N420" s="1">
        <v>0.67800000000000005</v>
      </c>
      <c r="P420">
        <v>4.93</v>
      </c>
      <c r="Q420">
        <v>4.93</v>
      </c>
      <c r="R420">
        <v>0.7</v>
      </c>
    </row>
    <row r="421" spans="1:18" x14ac:dyDescent="0.45">
      <c r="A421">
        <v>420</v>
      </c>
      <c r="B421" t="s">
        <v>953</v>
      </c>
      <c r="C421" t="s">
        <v>51</v>
      </c>
      <c r="D421">
        <v>5</v>
      </c>
      <c r="E421">
        <v>7</v>
      </c>
      <c r="F421">
        <v>0</v>
      </c>
      <c r="G421">
        <v>21</v>
      </c>
      <c r="H421">
        <v>18</v>
      </c>
      <c r="I421">
        <v>106.2</v>
      </c>
      <c r="J421">
        <v>7</v>
      </c>
      <c r="K421">
        <v>3.54</v>
      </c>
      <c r="L421">
        <v>1.43</v>
      </c>
      <c r="M421">
        <v>0.30199999999999999</v>
      </c>
      <c r="N421" s="1">
        <v>0.67300000000000004</v>
      </c>
      <c r="P421">
        <v>5.31</v>
      </c>
      <c r="Q421">
        <v>5.0599999999999996</v>
      </c>
      <c r="R421">
        <v>0.7</v>
      </c>
    </row>
    <row r="422" spans="1:18" x14ac:dyDescent="0.45">
      <c r="A422">
        <v>421</v>
      </c>
      <c r="B422" t="s">
        <v>954</v>
      </c>
      <c r="C422" t="s">
        <v>24</v>
      </c>
      <c r="D422">
        <v>5</v>
      </c>
      <c r="E422">
        <v>8</v>
      </c>
      <c r="F422">
        <v>0</v>
      </c>
      <c r="G422">
        <v>20</v>
      </c>
      <c r="H422">
        <v>18</v>
      </c>
      <c r="I422">
        <v>95.1</v>
      </c>
      <c r="J422">
        <v>8.2200000000000006</v>
      </c>
      <c r="K422">
        <v>4.4400000000000004</v>
      </c>
      <c r="L422">
        <v>1.32</v>
      </c>
      <c r="M422">
        <v>0.29499999999999998</v>
      </c>
      <c r="N422" s="1">
        <v>0.71899999999999997</v>
      </c>
      <c r="P422">
        <v>4.72</v>
      </c>
      <c r="Q422">
        <v>4.9400000000000004</v>
      </c>
      <c r="R422">
        <v>0.7</v>
      </c>
    </row>
    <row r="423" spans="1:18" x14ac:dyDescent="0.45">
      <c r="A423">
        <v>422</v>
      </c>
      <c r="B423" t="s">
        <v>955</v>
      </c>
      <c r="C423" t="s">
        <v>97</v>
      </c>
      <c r="D423">
        <v>6</v>
      </c>
      <c r="E423">
        <v>8</v>
      </c>
      <c r="F423">
        <v>0</v>
      </c>
      <c r="G423">
        <v>21</v>
      </c>
      <c r="H423">
        <v>18</v>
      </c>
      <c r="I423">
        <v>100</v>
      </c>
      <c r="J423">
        <v>7.56</v>
      </c>
      <c r="K423">
        <v>3.87</v>
      </c>
      <c r="L423">
        <v>1.26</v>
      </c>
      <c r="M423">
        <v>0.29399999999999998</v>
      </c>
      <c r="N423" s="1">
        <v>0.69899999999999995</v>
      </c>
      <c r="P423">
        <v>4.7699999999999996</v>
      </c>
      <c r="Q423">
        <v>4.87</v>
      </c>
      <c r="R423">
        <v>0.7</v>
      </c>
    </row>
    <row r="424" spans="1:18" x14ac:dyDescent="0.45">
      <c r="A424">
        <v>423</v>
      </c>
      <c r="B424" t="s">
        <v>956</v>
      </c>
      <c r="C424" t="s">
        <v>53</v>
      </c>
      <c r="D424">
        <v>3</v>
      </c>
      <c r="E424">
        <v>3</v>
      </c>
      <c r="F424">
        <v>0</v>
      </c>
      <c r="G424">
        <v>18</v>
      </c>
      <c r="H424">
        <v>18</v>
      </c>
      <c r="I424">
        <v>75.099999999999994</v>
      </c>
      <c r="J424">
        <v>7.41</v>
      </c>
      <c r="K424">
        <v>2.39</v>
      </c>
      <c r="L424">
        <v>1.2</v>
      </c>
      <c r="M424">
        <v>0.28399999999999997</v>
      </c>
      <c r="N424" s="1">
        <v>0.67900000000000005</v>
      </c>
      <c r="P424">
        <v>4.3</v>
      </c>
      <c r="Q424">
        <v>4.53</v>
      </c>
      <c r="R424">
        <v>0.7</v>
      </c>
    </row>
    <row r="425" spans="1:18" x14ac:dyDescent="0.45">
      <c r="A425">
        <v>424</v>
      </c>
      <c r="B425" t="s">
        <v>957</v>
      </c>
      <c r="C425" t="s">
        <v>37</v>
      </c>
      <c r="D425">
        <v>3</v>
      </c>
      <c r="E425">
        <v>5</v>
      </c>
      <c r="F425">
        <v>0</v>
      </c>
      <c r="G425">
        <v>18</v>
      </c>
      <c r="H425">
        <v>18</v>
      </c>
      <c r="I425">
        <v>67.099999999999994</v>
      </c>
      <c r="J425">
        <v>4.8099999999999996</v>
      </c>
      <c r="K425">
        <v>1.74</v>
      </c>
      <c r="L425">
        <v>1.07</v>
      </c>
      <c r="M425">
        <v>0.29399999999999998</v>
      </c>
      <c r="N425" s="1">
        <v>0.67700000000000005</v>
      </c>
      <c r="P425">
        <v>4.41</v>
      </c>
      <c r="Q425">
        <v>4.4400000000000004</v>
      </c>
      <c r="R425">
        <v>0.7</v>
      </c>
    </row>
    <row r="426" spans="1:18" x14ac:dyDescent="0.45">
      <c r="A426">
        <v>425</v>
      </c>
      <c r="B426" t="s">
        <v>958</v>
      </c>
      <c r="C426" t="s">
        <v>24</v>
      </c>
      <c r="D426">
        <v>5</v>
      </c>
      <c r="E426">
        <v>6</v>
      </c>
      <c r="F426">
        <v>0</v>
      </c>
      <c r="G426">
        <v>19</v>
      </c>
      <c r="H426">
        <v>18</v>
      </c>
      <c r="I426">
        <v>75.099999999999994</v>
      </c>
      <c r="J426">
        <v>7.41</v>
      </c>
      <c r="K426">
        <v>3.59</v>
      </c>
      <c r="L426">
        <v>1.31</v>
      </c>
      <c r="M426">
        <v>0.29399999999999998</v>
      </c>
      <c r="N426" s="1">
        <v>0.71299999999999997</v>
      </c>
      <c r="P426">
        <v>4.66</v>
      </c>
      <c r="Q426">
        <v>4.82</v>
      </c>
      <c r="R426">
        <v>0.6</v>
      </c>
    </row>
    <row r="427" spans="1:18" x14ac:dyDescent="0.45">
      <c r="A427">
        <v>426</v>
      </c>
      <c r="B427" t="s">
        <v>959</v>
      </c>
      <c r="D427">
        <v>4</v>
      </c>
      <c r="E427">
        <v>6</v>
      </c>
      <c r="F427">
        <v>0</v>
      </c>
      <c r="G427">
        <v>18</v>
      </c>
      <c r="H427">
        <v>18</v>
      </c>
      <c r="I427">
        <v>91</v>
      </c>
      <c r="J427">
        <v>6.43</v>
      </c>
      <c r="K427">
        <v>2.1800000000000002</v>
      </c>
      <c r="L427">
        <v>1.38</v>
      </c>
      <c r="M427">
        <v>0.29699999999999999</v>
      </c>
      <c r="N427" s="1">
        <v>0.66100000000000003</v>
      </c>
      <c r="P427">
        <v>4.95</v>
      </c>
      <c r="Q427">
        <v>4.78</v>
      </c>
      <c r="R427">
        <v>0.6</v>
      </c>
    </row>
    <row r="428" spans="1:18" x14ac:dyDescent="0.45">
      <c r="A428">
        <v>427</v>
      </c>
      <c r="B428" t="s">
        <v>960</v>
      </c>
      <c r="C428" t="s">
        <v>44</v>
      </c>
      <c r="D428">
        <v>4</v>
      </c>
      <c r="E428">
        <v>5</v>
      </c>
      <c r="F428">
        <v>0</v>
      </c>
      <c r="G428">
        <v>23</v>
      </c>
      <c r="H428">
        <v>18</v>
      </c>
      <c r="I428">
        <v>84</v>
      </c>
      <c r="J428">
        <v>7.82</v>
      </c>
      <c r="K428">
        <v>3.43</v>
      </c>
      <c r="L428">
        <v>1.18</v>
      </c>
      <c r="M428">
        <v>0.30299999999999999</v>
      </c>
      <c r="N428" s="1">
        <v>0.68500000000000005</v>
      </c>
      <c r="P428">
        <v>4.71</v>
      </c>
      <c r="Q428">
        <v>4.6100000000000003</v>
      </c>
      <c r="R428">
        <v>0.6</v>
      </c>
    </row>
    <row r="429" spans="1:18" x14ac:dyDescent="0.45">
      <c r="A429">
        <v>428</v>
      </c>
      <c r="B429" t="s">
        <v>961</v>
      </c>
      <c r="C429" t="s">
        <v>44</v>
      </c>
      <c r="D429">
        <v>5</v>
      </c>
      <c r="E429">
        <v>7</v>
      </c>
      <c r="F429">
        <v>0</v>
      </c>
      <c r="G429">
        <v>29</v>
      </c>
      <c r="H429">
        <v>18</v>
      </c>
      <c r="I429">
        <v>108</v>
      </c>
      <c r="J429">
        <v>6.67</v>
      </c>
      <c r="K429">
        <v>3.42</v>
      </c>
      <c r="L429">
        <v>1.08</v>
      </c>
      <c r="M429">
        <v>0.30499999999999999</v>
      </c>
      <c r="N429" s="1">
        <v>0.68200000000000005</v>
      </c>
      <c r="P429">
        <v>4.83</v>
      </c>
      <c r="Q429">
        <v>4.7300000000000004</v>
      </c>
      <c r="R429">
        <v>0.6</v>
      </c>
    </row>
    <row r="430" spans="1:18" x14ac:dyDescent="0.45">
      <c r="A430">
        <v>429</v>
      </c>
      <c r="B430" t="s">
        <v>544</v>
      </c>
      <c r="C430" t="s">
        <v>97</v>
      </c>
      <c r="D430">
        <v>4</v>
      </c>
      <c r="E430">
        <v>7</v>
      </c>
      <c r="F430">
        <v>0</v>
      </c>
      <c r="G430">
        <v>18</v>
      </c>
      <c r="H430">
        <v>18</v>
      </c>
      <c r="I430">
        <v>83</v>
      </c>
      <c r="J430">
        <v>7.92</v>
      </c>
      <c r="K430">
        <v>3.36</v>
      </c>
      <c r="L430">
        <v>1.41</v>
      </c>
      <c r="M430">
        <v>0.316</v>
      </c>
      <c r="N430" s="1">
        <v>0.69299999999999995</v>
      </c>
      <c r="P430">
        <v>5.0999999999999996</v>
      </c>
      <c r="Q430">
        <v>4.8</v>
      </c>
      <c r="R430">
        <v>0.6</v>
      </c>
    </row>
    <row r="431" spans="1:18" x14ac:dyDescent="0.45">
      <c r="A431">
        <v>430</v>
      </c>
      <c r="B431" t="s">
        <v>962</v>
      </c>
      <c r="C431" t="s">
        <v>97</v>
      </c>
      <c r="D431">
        <v>4</v>
      </c>
      <c r="E431">
        <v>5</v>
      </c>
      <c r="F431">
        <v>0</v>
      </c>
      <c r="G431">
        <v>30</v>
      </c>
      <c r="H431">
        <v>18</v>
      </c>
      <c r="I431">
        <v>95.1</v>
      </c>
      <c r="J431">
        <v>8.1199999999999992</v>
      </c>
      <c r="K431">
        <v>4.25</v>
      </c>
      <c r="L431">
        <v>1.1299999999999999</v>
      </c>
      <c r="M431">
        <v>0.28499999999999998</v>
      </c>
      <c r="N431" s="1">
        <v>0.7</v>
      </c>
      <c r="P431">
        <v>4.53</v>
      </c>
      <c r="Q431">
        <v>4.76</v>
      </c>
      <c r="R431">
        <v>0.6</v>
      </c>
    </row>
    <row r="432" spans="1:18" x14ac:dyDescent="0.45">
      <c r="A432">
        <v>431</v>
      </c>
      <c r="B432" t="s">
        <v>963</v>
      </c>
      <c r="C432" t="s">
        <v>61</v>
      </c>
      <c r="D432">
        <v>5</v>
      </c>
      <c r="E432">
        <v>7</v>
      </c>
      <c r="F432">
        <v>0</v>
      </c>
      <c r="G432">
        <v>19</v>
      </c>
      <c r="H432">
        <v>18</v>
      </c>
      <c r="I432">
        <v>91.1</v>
      </c>
      <c r="J432">
        <v>6.8</v>
      </c>
      <c r="K432">
        <v>3.84</v>
      </c>
      <c r="L432">
        <v>1.18</v>
      </c>
      <c r="M432">
        <v>0.29899999999999999</v>
      </c>
      <c r="N432" s="1">
        <v>0.68300000000000005</v>
      </c>
      <c r="P432">
        <v>4.93</v>
      </c>
      <c r="Q432">
        <v>4.93</v>
      </c>
      <c r="R432">
        <v>0.6</v>
      </c>
    </row>
    <row r="433" spans="1:18" x14ac:dyDescent="0.45">
      <c r="A433">
        <v>432</v>
      </c>
      <c r="B433" t="s">
        <v>964</v>
      </c>
      <c r="C433" t="s">
        <v>20</v>
      </c>
      <c r="D433">
        <v>6</v>
      </c>
      <c r="E433">
        <v>9</v>
      </c>
      <c r="F433">
        <v>0</v>
      </c>
      <c r="G433">
        <v>21</v>
      </c>
      <c r="H433">
        <v>18</v>
      </c>
      <c r="I433">
        <v>86.2</v>
      </c>
      <c r="J433">
        <v>6.75</v>
      </c>
      <c r="K433">
        <v>3.22</v>
      </c>
      <c r="L433">
        <v>1.25</v>
      </c>
      <c r="M433">
        <v>0.30199999999999999</v>
      </c>
      <c r="N433" s="1">
        <v>0.68700000000000006</v>
      </c>
      <c r="P433">
        <v>4.88</v>
      </c>
      <c r="Q433">
        <v>4.7300000000000004</v>
      </c>
      <c r="R433">
        <v>0.6</v>
      </c>
    </row>
    <row r="434" spans="1:18" x14ac:dyDescent="0.45">
      <c r="A434">
        <v>433</v>
      </c>
      <c r="B434" t="s">
        <v>965</v>
      </c>
      <c r="C434" t="s">
        <v>18</v>
      </c>
      <c r="D434">
        <v>4</v>
      </c>
      <c r="E434">
        <v>5</v>
      </c>
      <c r="F434">
        <v>0</v>
      </c>
      <c r="G434">
        <v>33</v>
      </c>
      <c r="H434">
        <v>18</v>
      </c>
      <c r="I434">
        <v>108</v>
      </c>
      <c r="J434">
        <v>7.17</v>
      </c>
      <c r="K434">
        <v>3.42</v>
      </c>
      <c r="L434">
        <v>1.42</v>
      </c>
      <c r="M434">
        <v>0.28599999999999998</v>
      </c>
      <c r="N434" s="1">
        <v>0.67400000000000004</v>
      </c>
      <c r="P434">
        <v>5</v>
      </c>
      <c r="Q434">
        <v>5.01</v>
      </c>
      <c r="R434">
        <v>0.5</v>
      </c>
    </row>
    <row r="435" spans="1:18" x14ac:dyDescent="0.45">
      <c r="A435">
        <v>434</v>
      </c>
      <c r="B435" t="s">
        <v>966</v>
      </c>
      <c r="C435" t="s">
        <v>97</v>
      </c>
      <c r="D435">
        <v>3</v>
      </c>
      <c r="E435">
        <v>5</v>
      </c>
      <c r="F435">
        <v>0</v>
      </c>
      <c r="G435">
        <v>21</v>
      </c>
      <c r="H435">
        <v>18</v>
      </c>
      <c r="I435">
        <v>83.1</v>
      </c>
      <c r="J435">
        <v>7.78</v>
      </c>
      <c r="K435">
        <v>3.89</v>
      </c>
      <c r="L435">
        <v>1.19</v>
      </c>
      <c r="M435">
        <v>0.28899999999999998</v>
      </c>
      <c r="N435" s="1">
        <v>0.67900000000000005</v>
      </c>
      <c r="P435">
        <v>4.75</v>
      </c>
      <c r="Q435">
        <v>4.8600000000000003</v>
      </c>
      <c r="R435">
        <v>0.5</v>
      </c>
    </row>
    <row r="436" spans="1:18" x14ac:dyDescent="0.45">
      <c r="A436">
        <v>435</v>
      </c>
      <c r="B436" t="s">
        <v>967</v>
      </c>
      <c r="C436" t="s">
        <v>104</v>
      </c>
      <c r="D436">
        <v>3</v>
      </c>
      <c r="E436">
        <v>7</v>
      </c>
      <c r="F436">
        <v>0</v>
      </c>
      <c r="G436">
        <v>22</v>
      </c>
      <c r="H436">
        <v>18</v>
      </c>
      <c r="I436">
        <v>89.1</v>
      </c>
      <c r="J436">
        <v>6.75</v>
      </c>
      <c r="K436">
        <v>3.63</v>
      </c>
      <c r="L436">
        <v>1.21</v>
      </c>
      <c r="M436">
        <v>0.29499999999999998</v>
      </c>
      <c r="N436" s="1">
        <v>0.67100000000000004</v>
      </c>
      <c r="P436">
        <v>5.04</v>
      </c>
      <c r="Q436">
        <v>4.95</v>
      </c>
      <c r="R436">
        <v>0.4</v>
      </c>
    </row>
    <row r="437" spans="1:18" x14ac:dyDescent="0.45">
      <c r="A437">
        <v>436</v>
      </c>
      <c r="B437" t="s">
        <v>968</v>
      </c>
      <c r="C437" t="s">
        <v>20</v>
      </c>
      <c r="D437">
        <v>4</v>
      </c>
      <c r="E437">
        <v>6</v>
      </c>
      <c r="F437">
        <v>0</v>
      </c>
      <c r="G437">
        <v>19</v>
      </c>
      <c r="H437">
        <v>18</v>
      </c>
      <c r="I437">
        <v>83</v>
      </c>
      <c r="J437">
        <v>7.7</v>
      </c>
      <c r="K437">
        <v>4.2300000000000004</v>
      </c>
      <c r="L437">
        <v>1.19</v>
      </c>
      <c r="M437">
        <v>0.29799999999999999</v>
      </c>
      <c r="N437" s="1">
        <v>0.67800000000000005</v>
      </c>
      <c r="P437">
        <v>4.99</v>
      </c>
      <c r="Q437">
        <v>4.97</v>
      </c>
      <c r="R437">
        <v>0.4</v>
      </c>
    </row>
    <row r="438" spans="1:18" x14ac:dyDescent="0.45">
      <c r="A438">
        <v>437</v>
      </c>
      <c r="B438" t="s">
        <v>969</v>
      </c>
      <c r="C438" t="s">
        <v>20</v>
      </c>
      <c r="D438">
        <v>3</v>
      </c>
      <c r="E438">
        <v>6</v>
      </c>
      <c r="F438">
        <v>0</v>
      </c>
      <c r="G438">
        <v>21</v>
      </c>
      <c r="H438">
        <v>18</v>
      </c>
      <c r="I438">
        <v>95</v>
      </c>
      <c r="J438">
        <v>5.31</v>
      </c>
      <c r="K438">
        <v>3.13</v>
      </c>
      <c r="L438">
        <v>1.23</v>
      </c>
      <c r="M438">
        <v>0.30099999999999999</v>
      </c>
      <c r="N438" s="1">
        <v>0.68100000000000005</v>
      </c>
      <c r="P438">
        <v>5.12</v>
      </c>
      <c r="Q438">
        <v>5.0599999999999996</v>
      </c>
      <c r="R438">
        <v>0.4</v>
      </c>
    </row>
    <row r="439" spans="1:18" x14ac:dyDescent="0.45">
      <c r="A439">
        <v>438</v>
      </c>
      <c r="B439" t="s">
        <v>970</v>
      </c>
      <c r="D439">
        <v>4</v>
      </c>
      <c r="E439">
        <v>6</v>
      </c>
      <c r="F439">
        <v>0</v>
      </c>
      <c r="G439">
        <v>23</v>
      </c>
      <c r="H439">
        <v>18</v>
      </c>
      <c r="I439">
        <v>92</v>
      </c>
      <c r="J439">
        <v>6.26</v>
      </c>
      <c r="K439">
        <v>2.93</v>
      </c>
      <c r="L439">
        <v>1.47</v>
      </c>
      <c r="M439">
        <v>0.30099999999999999</v>
      </c>
      <c r="N439" s="1">
        <v>0.67300000000000004</v>
      </c>
      <c r="P439">
        <v>5.28</v>
      </c>
      <c r="Q439">
        <v>5.09</v>
      </c>
      <c r="R439">
        <v>0.4</v>
      </c>
    </row>
    <row r="440" spans="1:18" x14ac:dyDescent="0.45">
      <c r="A440">
        <v>439</v>
      </c>
      <c r="B440" t="s">
        <v>971</v>
      </c>
      <c r="C440" t="s">
        <v>72</v>
      </c>
      <c r="D440">
        <v>1</v>
      </c>
      <c r="E440">
        <v>2</v>
      </c>
      <c r="F440">
        <v>0</v>
      </c>
      <c r="G440">
        <v>18</v>
      </c>
      <c r="H440">
        <v>18</v>
      </c>
      <c r="I440">
        <v>56.1</v>
      </c>
      <c r="J440">
        <v>9.11</v>
      </c>
      <c r="K440">
        <v>4.16</v>
      </c>
      <c r="L440">
        <v>1.28</v>
      </c>
      <c r="M440">
        <v>0.28799999999999998</v>
      </c>
      <c r="N440" s="1">
        <v>0.71899999999999997</v>
      </c>
      <c r="P440">
        <v>4.4800000000000004</v>
      </c>
      <c r="Q440">
        <v>4.68</v>
      </c>
      <c r="R440">
        <v>0.4</v>
      </c>
    </row>
    <row r="441" spans="1:18" x14ac:dyDescent="0.45">
      <c r="A441">
        <v>440</v>
      </c>
      <c r="B441" t="s">
        <v>972</v>
      </c>
      <c r="C441" t="s">
        <v>37</v>
      </c>
      <c r="D441">
        <v>6</v>
      </c>
      <c r="E441">
        <v>9</v>
      </c>
      <c r="F441">
        <v>0</v>
      </c>
      <c r="G441">
        <v>21</v>
      </c>
      <c r="H441">
        <v>18</v>
      </c>
      <c r="I441">
        <v>100</v>
      </c>
      <c r="J441">
        <v>6.48</v>
      </c>
      <c r="K441">
        <v>3.51</v>
      </c>
      <c r="L441">
        <v>1.17</v>
      </c>
      <c r="M441">
        <v>0.29299999999999998</v>
      </c>
      <c r="N441" s="1">
        <v>0.68899999999999995</v>
      </c>
      <c r="P441">
        <v>4.7699999999999996</v>
      </c>
      <c r="Q441">
        <v>5.01</v>
      </c>
      <c r="R441">
        <v>0.3</v>
      </c>
    </row>
    <row r="442" spans="1:18" x14ac:dyDescent="0.45">
      <c r="A442">
        <v>441</v>
      </c>
      <c r="B442" t="s">
        <v>973</v>
      </c>
      <c r="C442" t="s">
        <v>63</v>
      </c>
      <c r="D442">
        <v>5</v>
      </c>
      <c r="E442">
        <v>7</v>
      </c>
      <c r="F442">
        <v>0</v>
      </c>
      <c r="G442">
        <v>23</v>
      </c>
      <c r="H442">
        <v>18</v>
      </c>
      <c r="I442">
        <v>94.2</v>
      </c>
      <c r="J442">
        <v>7.89</v>
      </c>
      <c r="K442">
        <v>4.18</v>
      </c>
      <c r="L442">
        <v>1.24</v>
      </c>
      <c r="M442">
        <v>0.29499999999999998</v>
      </c>
      <c r="N442" s="1">
        <v>0.67600000000000005</v>
      </c>
      <c r="P442">
        <v>5.04</v>
      </c>
      <c r="Q442">
        <v>5.0599999999999996</v>
      </c>
      <c r="R442">
        <v>0.3</v>
      </c>
    </row>
    <row r="443" spans="1:18" x14ac:dyDescent="0.45">
      <c r="A443">
        <v>442</v>
      </c>
      <c r="B443" t="s">
        <v>974</v>
      </c>
      <c r="C443" t="s">
        <v>42</v>
      </c>
      <c r="D443">
        <v>4</v>
      </c>
      <c r="E443">
        <v>5</v>
      </c>
      <c r="F443">
        <v>0</v>
      </c>
      <c r="G443">
        <v>24</v>
      </c>
      <c r="H443">
        <v>18</v>
      </c>
      <c r="I443">
        <v>82</v>
      </c>
      <c r="J443">
        <v>7.79</v>
      </c>
      <c r="K443">
        <v>5.05</v>
      </c>
      <c r="L443">
        <v>1.1000000000000001</v>
      </c>
      <c r="M443">
        <v>0.29499999999999998</v>
      </c>
      <c r="N443" s="1">
        <v>0.71699999999999997</v>
      </c>
      <c r="P443">
        <v>4.72</v>
      </c>
      <c r="Q443">
        <v>4.9400000000000004</v>
      </c>
      <c r="R443">
        <v>0.3</v>
      </c>
    </row>
    <row r="444" spans="1:18" x14ac:dyDescent="0.45">
      <c r="A444">
        <v>443</v>
      </c>
      <c r="B444" t="s">
        <v>975</v>
      </c>
      <c r="D444">
        <v>5</v>
      </c>
      <c r="E444">
        <v>9</v>
      </c>
      <c r="F444">
        <v>0</v>
      </c>
      <c r="G444">
        <v>22</v>
      </c>
      <c r="H444">
        <v>18</v>
      </c>
      <c r="I444">
        <v>94.1</v>
      </c>
      <c r="J444">
        <v>7.44</v>
      </c>
      <c r="K444">
        <v>4.29</v>
      </c>
      <c r="L444">
        <v>1.43</v>
      </c>
      <c r="M444">
        <v>0.29299999999999998</v>
      </c>
      <c r="N444" s="1">
        <v>0.67200000000000004</v>
      </c>
      <c r="P444">
        <v>5.34</v>
      </c>
      <c r="Q444">
        <v>5.35</v>
      </c>
      <c r="R444">
        <v>0.3</v>
      </c>
    </row>
    <row r="445" spans="1:18" x14ac:dyDescent="0.45">
      <c r="A445">
        <v>444</v>
      </c>
      <c r="B445" t="s">
        <v>976</v>
      </c>
      <c r="D445">
        <v>4</v>
      </c>
      <c r="E445">
        <v>5</v>
      </c>
      <c r="F445">
        <v>0</v>
      </c>
      <c r="G445">
        <v>20</v>
      </c>
      <c r="H445">
        <v>18</v>
      </c>
      <c r="I445">
        <v>84</v>
      </c>
      <c r="J445">
        <v>6.54</v>
      </c>
      <c r="K445">
        <v>3.21</v>
      </c>
      <c r="L445">
        <v>1.5</v>
      </c>
      <c r="M445">
        <v>0.29699999999999999</v>
      </c>
      <c r="N445" s="1">
        <v>0.70299999999999996</v>
      </c>
      <c r="P445">
        <v>4.93</v>
      </c>
      <c r="Q445">
        <v>5.08</v>
      </c>
      <c r="R445">
        <v>0.2</v>
      </c>
    </row>
    <row r="446" spans="1:18" x14ac:dyDescent="0.45">
      <c r="A446">
        <v>445</v>
      </c>
      <c r="B446" t="s">
        <v>977</v>
      </c>
      <c r="C446" t="s">
        <v>28</v>
      </c>
      <c r="D446">
        <v>5</v>
      </c>
      <c r="E446">
        <v>5</v>
      </c>
      <c r="F446">
        <v>0</v>
      </c>
      <c r="G446">
        <v>23</v>
      </c>
      <c r="H446">
        <v>18</v>
      </c>
      <c r="I446">
        <v>87.1</v>
      </c>
      <c r="J446">
        <v>7.63</v>
      </c>
      <c r="K446">
        <v>4.6399999999999997</v>
      </c>
      <c r="L446">
        <v>1.44</v>
      </c>
      <c r="M446">
        <v>0.29199999999999998</v>
      </c>
      <c r="N446" s="1">
        <v>0.70199999999999996</v>
      </c>
      <c r="P446">
        <v>5.15</v>
      </c>
      <c r="Q446">
        <v>5.36</v>
      </c>
      <c r="R446">
        <v>0.2</v>
      </c>
    </row>
    <row r="447" spans="1:18" x14ac:dyDescent="0.45">
      <c r="A447">
        <v>446</v>
      </c>
      <c r="B447" t="s">
        <v>978</v>
      </c>
      <c r="C447" t="s">
        <v>30</v>
      </c>
      <c r="D447">
        <v>4</v>
      </c>
      <c r="E447">
        <v>7</v>
      </c>
      <c r="F447">
        <v>0</v>
      </c>
      <c r="G447">
        <v>21</v>
      </c>
      <c r="H447">
        <v>18</v>
      </c>
      <c r="I447">
        <v>75.099999999999994</v>
      </c>
      <c r="J447">
        <v>6.45</v>
      </c>
      <c r="K447">
        <v>2.99</v>
      </c>
      <c r="L447">
        <v>1.55</v>
      </c>
      <c r="M447">
        <v>0.29199999999999998</v>
      </c>
      <c r="N447" s="1">
        <v>0.68700000000000006</v>
      </c>
      <c r="P447">
        <v>5.14</v>
      </c>
      <c r="Q447">
        <v>5.22</v>
      </c>
      <c r="R447">
        <v>0.2</v>
      </c>
    </row>
    <row r="448" spans="1:18" x14ac:dyDescent="0.45">
      <c r="A448">
        <v>447</v>
      </c>
      <c r="B448" t="s">
        <v>979</v>
      </c>
      <c r="D448">
        <v>4</v>
      </c>
      <c r="E448">
        <v>6</v>
      </c>
      <c r="F448">
        <v>0</v>
      </c>
      <c r="G448">
        <v>18</v>
      </c>
      <c r="H448">
        <v>18</v>
      </c>
      <c r="I448">
        <v>82.2</v>
      </c>
      <c r="J448">
        <v>4.46</v>
      </c>
      <c r="K448">
        <v>3.7</v>
      </c>
      <c r="L448">
        <v>1.0900000000000001</v>
      </c>
      <c r="M448">
        <v>0.29899999999999999</v>
      </c>
      <c r="N448" s="1">
        <v>0.68100000000000005</v>
      </c>
      <c r="P448">
        <v>5.1100000000000003</v>
      </c>
      <c r="Q448">
        <v>5.21</v>
      </c>
      <c r="R448">
        <v>0.2</v>
      </c>
    </row>
    <row r="449" spans="1:18" x14ac:dyDescent="0.45">
      <c r="A449">
        <v>448</v>
      </c>
      <c r="B449" t="s">
        <v>980</v>
      </c>
      <c r="C449" t="s">
        <v>46</v>
      </c>
      <c r="D449">
        <v>1</v>
      </c>
      <c r="E449">
        <v>1</v>
      </c>
      <c r="F449">
        <v>0</v>
      </c>
      <c r="G449">
        <v>18</v>
      </c>
      <c r="H449">
        <v>18</v>
      </c>
      <c r="I449">
        <v>58.1</v>
      </c>
      <c r="J449">
        <v>7.87</v>
      </c>
      <c r="K449">
        <v>4.9400000000000004</v>
      </c>
      <c r="L449">
        <v>1.39</v>
      </c>
      <c r="M449">
        <v>0.28699999999999998</v>
      </c>
      <c r="N449" s="1">
        <v>0.66800000000000004</v>
      </c>
      <c r="P449">
        <v>5.4</v>
      </c>
      <c r="Q449">
        <v>5.47</v>
      </c>
      <c r="R449">
        <v>0.1</v>
      </c>
    </row>
    <row r="450" spans="1:18" x14ac:dyDescent="0.45">
      <c r="A450">
        <v>449</v>
      </c>
      <c r="B450" t="s">
        <v>981</v>
      </c>
      <c r="C450" t="s">
        <v>91</v>
      </c>
      <c r="D450">
        <v>4</v>
      </c>
      <c r="E450">
        <v>7</v>
      </c>
      <c r="F450">
        <v>0</v>
      </c>
      <c r="G450">
        <v>23</v>
      </c>
      <c r="H450">
        <v>18</v>
      </c>
      <c r="I450">
        <v>90.2</v>
      </c>
      <c r="J450">
        <v>5.36</v>
      </c>
      <c r="K450">
        <v>3.87</v>
      </c>
      <c r="L450">
        <v>1.19</v>
      </c>
      <c r="M450">
        <v>0.29799999999999999</v>
      </c>
      <c r="N450" s="1">
        <v>0.68200000000000005</v>
      </c>
      <c r="P450">
        <v>5.16</v>
      </c>
      <c r="Q450">
        <v>5.27</v>
      </c>
      <c r="R450">
        <v>0.1</v>
      </c>
    </row>
    <row r="451" spans="1:18" x14ac:dyDescent="0.45">
      <c r="A451">
        <v>450</v>
      </c>
      <c r="B451" t="s">
        <v>982</v>
      </c>
      <c r="D451">
        <v>4</v>
      </c>
      <c r="E451">
        <v>5</v>
      </c>
      <c r="F451">
        <v>0</v>
      </c>
      <c r="G451">
        <v>20</v>
      </c>
      <c r="H451">
        <v>18</v>
      </c>
      <c r="I451">
        <v>81.099999999999994</v>
      </c>
      <c r="J451">
        <v>5.65</v>
      </c>
      <c r="K451">
        <v>4.43</v>
      </c>
      <c r="L451">
        <v>1.1100000000000001</v>
      </c>
      <c r="M451">
        <v>0.30099999999999999</v>
      </c>
      <c r="N451" s="1">
        <v>0.69199999999999995</v>
      </c>
      <c r="P451">
        <v>5.09</v>
      </c>
      <c r="Q451">
        <v>5.37</v>
      </c>
      <c r="R451">
        <v>0</v>
      </c>
    </row>
    <row r="452" spans="1:18" x14ac:dyDescent="0.45">
      <c r="A452">
        <v>451</v>
      </c>
      <c r="B452" t="s">
        <v>983</v>
      </c>
      <c r="C452" t="s">
        <v>76</v>
      </c>
      <c r="D452">
        <v>4</v>
      </c>
      <c r="E452">
        <v>5</v>
      </c>
      <c r="F452">
        <v>0</v>
      </c>
      <c r="G452">
        <v>24</v>
      </c>
      <c r="H452">
        <v>18</v>
      </c>
      <c r="I452">
        <v>98.2</v>
      </c>
      <c r="J452">
        <v>5.38</v>
      </c>
      <c r="K452">
        <v>4.01</v>
      </c>
      <c r="L452">
        <v>1.28</v>
      </c>
      <c r="M452">
        <v>0.28699999999999998</v>
      </c>
      <c r="N452" s="1">
        <v>0.67700000000000005</v>
      </c>
      <c r="P452">
        <v>5.2</v>
      </c>
      <c r="Q452">
        <v>5.51</v>
      </c>
      <c r="R452">
        <v>0</v>
      </c>
    </row>
    <row r="453" spans="1:18" x14ac:dyDescent="0.45">
      <c r="A453">
        <v>452</v>
      </c>
      <c r="B453" t="s">
        <v>984</v>
      </c>
      <c r="C453" t="s">
        <v>28</v>
      </c>
      <c r="D453">
        <v>5</v>
      </c>
      <c r="E453">
        <v>6</v>
      </c>
      <c r="F453">
        <v>0</v>
      </c>
      <c r="G453">
        <v>20</v>
      </c>
      <c r="H453">
        <v>18</v>
      </c>
      <c r="I453">
        <v>84</v>
      </c>
      <c r="J453">
        <v>5.68</v>
      </c>
      <c r="K453">
        <v>4.6100000000000003</v>
      </c>
      <c r="L453">
        <v>1.39</v>
      </c>
      <c r="M453">
        <v>0.28799999999999998</v>
      </c>
      <c r="N453" s="1">
        <v>0.68200000000000005</v>
      </c>
      <c r="P453">
        <v>5.46</v>
      </c>
      <c r="Q453">
        <v>5.76</v>
      </c>
      <c r="R453">
        <v>-0.1</v>
      </c>
    </row>
    <row r="454" spans="1:18" x14ac:dyDescent="0.45">
      <c r="A454">
        <v>453</v>
      </c>
      <c r="B454" t="s">
        <v>985</v>
      </c>
      <c r="C454" t="s">
        <v>22</v>
      </c>
      <c r="D454">
        <v>5</v>
      </c>
      <c r="E454">
        <v>8</v>
      </c>
      <c r="F454">
        <v>0</v>
      </c>
      <c r="G454">
        <v>21</v>
      </c>
      <c r="H454">
        <v>18</v>
      </c>
      <c r="I454">
        <v>100</v>
      </c>
      <c r="J454">
        <v>6.57</v>
      </c>
      <c r="K454">
        <v>4.2300000000000004</v>
      </c>
      <c r="L454">
        <v>1.44</v>
      </c>
      <c r="M454">
        <v>0.28699999999999998</v>
      </c>
      <c r="N454" s="1">
        <v>0.66900000000000004</v>
      </c>
      <c r="P454">
        <v>5.4</v>
      </c>
      <c r="Q454">
        <v>5.62</v>
      </c>
      <c r="R454">
        <v>-0.1</v>
      </c>
    </row>
    <row r="455" spans="1:18" x14ac:dyDescent="0.45">
      <c r="A455">
        <v>454</v>
      </c>
      <c r="B455" t="s">
        <v>986</v>
      </c>
      <c r="C455" t="s">
        <v>72</v>
      </c>
      <c r="D455">
        <v>7</v>
      </c>
      <c r="E455">
        <v>4</v>
      </c>
      <c r="F455">
        <v>0</v>
      </c>
      <c r="G455">
        <v>22</v>
      </c>
      <c r="H455">
        <v>17</v>
      </c>
      <c r="I455">
        <v>90.2</v>
      </c>
      <c r="J455">
        <v>8.6300000000000008</v>
      </c>
      <c r="K455">
        <v>2.48</v>
      </c>
      <c r="L455">
        <v>0.79</v>
      </c>
      <c r="M455">
        <v>0.28299999999999997</v>
      </c>
      <c r="N455" s="1">
        <v>0.73</v>
      </c>
      <c r="P455">
        <v>3.27</v>
      </c>
      <c r="Q455">
        <v>3.38</v>
      </c>
      <c r="R455">
        <v>1.8</v>
      </c>
    </row>
    <row r="456" spans="1:18" x14ac:dyDescent="0.45">
      <c r="A456">
        <v>455</v>
      </c>
      <c r="B456" t="s">
        <v>987</v>
      </c>
      <c r="C456" t="s">
        <v>40</v>
      </c>
      <c r="D456">
        <v>5</v>
      </c>
      <c r="E456">
        <v>6</v>
      </c>
      <c r="F456">
        <v>0</v>
      </c>
      <c r="G456">
        <v>19</v>
      </c>
      <c r="H456">
        <v>17</v>
      </c>
      <c r="I456">
        <v>97.2</v>
      </c>
      <c r="J456">
        <v>8.84</v>
      </c>
      <c r="K456">
        <v>2.4900000000000002</v>
      </c>
      <c r="L456">
        <v>1.2</v>
      </c>
      <c r="M456">
        <v>0.28799999999999998</v>
      </c>
      <c r="N456" s="1">
        <v>0.71299999999999997</v>
      </c>
      <c r="P456">
        <v>3.96</v>
      </c>
      <c r="Q456">
        <v>3.97</v>
      </c>
      <c r="R456">
        <v>1.8</v>
      </c>
    </row>
    <row r="457" spans="1:18" x14ac:dyDescent="0.45">
      <c r="A457">
        <v>456</v>
      </c>
      <c r="B457" t="s">
        <v>988</v>
      </c>
      <c r="C457" t="s">
        <v>81</v>
      </c>
      <c r="D457">
        <v>5</v>
      </c>
      <c r="E457">
        <v>5</v>
      </c>
      <c r="F457">
        <v>0</v>
      </c>
      <c r="G457">
        <v>17</v>
      </c>
      <c r="H457">
        <v>17</v>
      </c>
      <c r="I457">
        <v>81.2</v>
      </c>
      <c r="J457">
        <v>8.92</v>
      </c>
      <c r="K457">
        <v>4.3</v>
      </c>
      <c r="L457">
        <v>0.88</v>
      </c>
      <c r="M457">
        <v>0.29499999999999998</v>
      </c>
      <c r="N457" s="1">
        <v>0.69099999999999995</v>
      </c>
      <c r="P457">
        <v>4.41</v>
      </c>
      <c r="Q457">
        <v>4.2</v>
      </c>
      <c r="R457">
        <v>1.3</v>
      </c>
    </row>
    <row r="458" spans="1:18" x14ac:dyDescent="0.45">
      <c r="A458">
        <v>457</v>
      </c>
      <c r="B458" t="s">
        <v>989</v>
      </c>
      <c r="C458" t="s">
        <v>24</v>
      </c>
      <c r="D458">
        <v>6</v>
      </c>
      <c r="E458">
        <v>6</v>
      </c>
      <c r="F458">
        <v>0</v>
      </c>
      <c r="G458">
        <v>26</v>
      </c>
      <c r="H458">
        <v>17</v>
      </c>
      <c r="I458">
        <v>88.1</v>
      </c>
      <c r="J458">
        <v>10.19</v>
      </c>
      <c r="K458">
        <v>4.38</v>
      </c>
      <c r="L458">
        <v>1.1200000000000001</v>
      </c>
      <c r="M458">
        <v>0.29899999999999999</v>
      </c>
      <c r="N458" s="1">
        <v>0.746</v>
      </c>
      <c r="P458">
        <v>4.08</v>
      </c>
      <c r="Q458">
        <v>4.24</v>
      </c>
      <c r="R458">
        <v>1.2</v>
      </c>
    </row>
    <row r="459" spans="1:18" x14ac:dyDescent="0.45">
      <c r="A459">
        <v>458</v>
      </c>
      <c r="B459" t="s">
        <v>990</v>
      </c>
      <c r="D459">
        <v>6</v>
      </c>
      <c r="E459">
        <v>5</v>
      </c>
      <c r="F459">
        <v>0</v>
      </c>
      <c r="G459">
        <v>17</v>
      </c>
      <c r="H459">
        <v>17</v>
      </c>
      <c r="I459">
        <v>86.1</v>
      </c>
      <c r="J459">
        <v>6.99</v>
      </c>
      <c r="K459">
        <v>2.19</v>
      </c>
      <c r="L459">
        <v>1.36</v>
      </c>
      <c r="M459">
        <v>0.29899999999999999</v>
      </c>
      <c r="N459" s="1">
        <v>0.71699999999999997</v>
      </c>
      <c r="P459">
        <v>4.38</v>
      </c>
      <c r="Q459">
        <v>4.43</v>
      </c>
      <c r="R459">
        <v>1.2</v>
      </c>
    </row>
    <row r="460" spans="1:18" x14ac:dyDescent="0.45">
      <c r="A460">
        <v>459</v>
      </c>
      <c r="B460" t="s">
        <v>991</v>
      </c>
      <c r="C460" t="s">
        <v>104</v>
      </c>
      <c r="D460">
        <v>4</v>
      </c>
      <c r="E460">
        <v>5</v>
      </c>
      <c r="F460">
        <v>0</v>
      </c>
      <c r="G460">
        <v>20</v>
      </c>
      <c r="H460">
        <v>17</v>
      </c>
      <c r="I460">
        <v>81.2</v>
      </c>
      <c r="J460">
        <v>8.26</v>
      </c>
      <c r="K460">
        <v>2.75</v>
      </c>
      <c r="L460">
        <v>1.32</v>
      </c>
      <c r="M460">
        <v>0.29299999999999998</v>
      </c>
      <c r="N460" s="1">
        <v>0.69199999999999995</v>
      </c>
      <c r="P460">
        <v>4.5199999999999996</v>
      </c>
      <c r="Q460">
        <v>4.32</v>
      </c>
      <c r="R460">
        <v>1.1000000000000001</v>
      </c>
    </row>
    <row r="461" spans="1:18" x14ac:dyDescent="0.45">
      <c r="A461">
        <v>460</v>
      </c>
      <c r="B461" t="s">
        <v>992</v>
      </c>
      <c r="C461" t="s">
        <v>30</v>
      </c>
      <c r="D461">
        <v>5</v>
      </c>
      <c r="E461">
        <v>6</v>
      </c>
      <c r="F461">
        <v>0</v>
      </c>
      <c r="G461">
        <v>30</v>
      </c>
      <c r="H461">
        <v>17</v>
      </c>
      <c r="I461">
        <v>101.2</v>
      </c>
      <c r="J461">
        <v>8.32</v>
      </c>
      <c r="K461">
        <v>3.27</v>
      </c>
      <c r="L461">
        <v>1.24</v>
      </c>
      <c r="M461">
        <v>0.28999999999999998</v>
      </c>
      <c r="N461" s="1">
        <v>0.69099999999999995</v>
      </c>
      <c r="P461">
        <v>4.51</v>
      </c>
      <c r="Q461">
        <v>4.41</v>
      </c>
      <c r="R461">
        <v>1.1000000000000001</v>
      </c>
    </row>
    <row r="462" spans="1:18" x14ac:dyDescent="0.45">
      <c r="A462">
        <v>461</v>
      </c>
      <c r="B462" t="s">
        <v>993</v>
      </c>
      <c r="C462" t="s">
        <v>30</v>
      </c>
      <c r="D462">
        <v>7</v>
      </c>
      <c r="E462">
        <v>7</v>
      </c>
      <c r="F462">
        <v>0</v>
      </c>
      <c r="G462">
        <v>24</v>
      </c>
      <c r="H462">
        <v>17</v>
      </c>
      <c r="I462">
        <v>95.1</v>
      </c>
      <c r="J462">
        <v>6.42</v>
      </c>
      <c r="K462">
        <v>2.08</v>
      </c>
      <c r="L462">
        <v>1.23</v>
      </c>
      <c r="M462">
        <v>0.29499999999999998</v>
      </c>
      <c r="N462" s="1">
        <v>0.69699999999999995</v>
      </c>
      <c r="P462">
        <v>4.34</v>
      </c>
      <c r="Q462">
        <v>4.3899999999999997</v>
      </c>
      <c r="R462">
        <v>1.1000000000000001</v>
      </c>
    </row>
    <row r="463" spans="1:18" x14ac:dyDescent="0.45">
      <c r="A463">
        <v>462</v>
      </c>
      <c r="B463" t="s">
        <v>311</v>
      </c>
      <c r="C463" t="s">
        <v>65</v>
      </c>
      <c r="D463">
        <v>4</v>
      </c>
      <c r="E463">
        <v>6</v>
      </c>
      <c r="F463">
        <v>0</v>
      </c>
      <c r="G463">
        <v>18</v>
      </c>
      <c r="H463">
        <v>17</v>
      </c>
      <c r="I463">
        <v>86.1</v>
      </c>
      <c r="J463">
        <v>8.24</v>
      </c>
      <c r="K463">
        <v>3.02</v>
      </c>
      <c r="L463">
        <v>1.25</v>
      </c>
      <c r="M463">
        <v>0.29299999999999998</v>
      </c>
      <c r="N463" s="1">
        <v>0.65800000000000003</v>
      </c>
      <c r="P463">
        <v>4.8</v>
      </c>
      <c r="Q463">
        <v>4.38</v>
      </c>
      <c r="R463">
        <v>1.1000000000000001</v>
      </c>
    </row>
    <row r="464" spans="1:18" x14ac:dyDescent="0.45">
      <c r="A464">
        <v>463</v>
      </c>
      <c r="B464" t="s">
        <v>994</v>
      </c>
      <c r="C464" t="s">
        <v>91</v>
      </c>
      <c r="D464">
        <v>4</v>
      </c>
      <c r="E464">
        <v>4</v>
      </c>
      <c r="F464">
        <v>0</v>
      </c>
      <c r="G464">
        <v>17</v>
      </c>
      <c r="H464">
        <v>17</v>
      </c>
      <c r="I464">
        <v>76.099999999999994</v>
      </c>
      <c r="J464">
        <v>8.61</v>
      </c>
      <c r="K464">
        <v>3.89</v>
      </c>
      <c r="L464">
        <v>1.06</v>
      </c>
      <c r="M464">
        <v>0.3</v>
      </c>
      <c r="N464" s="1">
        <v>0.72</v>
      </c>
      <c r="P464">
        <v>4.25</v>
      </c>
      <c r="Q464">
        <v>4.25</v>
      </c>
      <c r="R464">
        <v>1</v>
      </c>
    </row>
    <row r="465" spans="1:18" x14ac:dyDescent="0.45">
      <c r="A465">
        <v>464</v>
      </c>
      <c r="B465" t="s">
        <v>995</v>
      </c>
      <c r="C465" t="s">
        <v>22</v>
      </c>
      <c r="D465">
        <v>4</v>
      </c>
      <c r="E465">
        <v>6</v>
      </c>
      <c r="F465">
        <v>0</v>
      </c>
      <c r="G465">
        <v>17</v>
      </c>
      <c r="H465">
        <v>17</v>
      </c>
      <c r="I465">
        <v>87.2</v>
      </c>
      <c r="J465">
        <v>8.83</v>
      </c>
      <c r="K465">
        <v>3.18</v>
      </c>
      <c r="L465">
        <v>1.33</v>
      </c>
      <c r="M465">
        <v>0.29799999999999999</v>
      </c>
      <c r="N465" s="1">
        <v>0.69099999999999995</v>
      </c>
      <c r="P465">
        <v>4.62</v>
      </c>
      <c r="Q465">
        <v>4.49</v>
      </c>
      <c r="R465">
        <v>1</v>
      </c>
    </row>
    <row r="466" spans="1:18" x14ac:dyDescent="0.45">
      <c r="A466">
        <v>465</v>
      </c>
      <c r="B466" t="s">
        <v>996</v>
      </c>
      <c r="C466" t="s">
        <v>134</v>
      </c>
      <c r="D466">
        <v>5</v>
      </c>
      <c r="E466">
        <v>6</v>
      </c>
      <c r="F466">
        <v>0</v>
      </c>
      <c r="G466">
        <v>29</v>
      </c>
      <c r="H466">
        <v>17</v>
      </c>
      <c r="I466">
        <v>104</v>
      </c>
      <c r="J466">
        <v>7.44</v>
      </c>
      <c r="K466">
        <v>3.29</v>
      </c>
      <c r="L466">
        <v>1.3</v>
      </c>
      <c r="M466">
        <v>0.3</v>
      </c>
      <c r="N466" s="1">
        <v>0.68500000000000005</v>
      </c>
      <c r="P466">
        <v>4.8499999999999996</v>
      </c>
      <c r="Q466">
        <v>4.6900000000000004</v>
      </c>
      <c r="R466">
        <v>1</v>
      </c>
    </row>
    <row r="467" spans="1:18" x14ac:dyDescent="0.45">
      <c r="A467">
        <v>466</v>
      </c>
      <c r="B467" t="s">
        <v>997</v>
      </c>
      <c r="C467" t="s">
        <v>76</v>
      </c>
      <c r="D467">
        <v>5</v>
      </c>
      <c r="E467">
        <v>4</v>
      </c>
      <c r="F467">
        <v>0</v>
      </c>
      <c r="G467">
        <v>22</v>
      </c>
      <c r="H467">
        <v>17</v>
      </c>
      <c r="I467">
        <v>87.2</v>
      </c>
      <c r="J467">
        <v>7.59</v>
      </c>
      <c r="K467">
        <v>3.39</v>
      </c>
      <c r="L467">
        <v>1.23</v>
      </c>
      <c r="M467">
        <v>0.28399999999999997</v>
      </c>
      <c r="N467" s="1">
        <v>0.71399999999999997</v>
      </c>
      <c r="P467">
        <v>4.41</v>
      </c>
      <c r="Q467">
        <v>4.4800000000000004</v>
      </c>
      <c r="R467">
        <v>0.9</v>
      </c>
    </row>
    <row r="468" spans="1:18" x14ac:dyDescent="0.45">
      <c r="A468">
        <v>467</v>
      </c>
      <c r="B468" t="s">
        <v>998</v>
      </c>
      <c r="D468">
        <v>3</v>
      </c>
      <c r="E468">
        <v>4</v>
      </c>
      <c r="F468">
        <v>0</v>
      </c>
      <c r="G468">
        <v>24</v>
      </c>
      <c r="H468">
        <v>17</v>
      </c>
      <c r="I468">
        <v>93.2</v>
      </c>
      <c r="J468">
        <v>6.53</v>
      </c>
      <c r="K468">
        <v>2.69</v>
      </c>
      <c r="L468">
        <v>1.25</v>
      </c>
      <c r="M468">
        <v>0.30299999999999999</v>
      </c>
      <c r="N468" s="1">
        <v>0.67700000000000005</v>
      </c>
      <c r="P468">
        <v>4.9000000000000004</v>
      </c>
      <c r="Q468">
        <v>4.63</v>
      </c>
      <c r="R468">
        <v>0.9</v>
      </c>
    </row>
    <row r="469" spans="1:18" x14ac:dyDescent="0.45">
      <c r="A469">
        <v>468</v>
      </c>
      <c r="B469" t="s">
        <v>999</v>
      </c>
      <c r="C469" t="s">
        <v>53</v>
      </c>
      <c r="D469">
        <v>5</v>
      </c>
      <c r="E469">
        <v>6</v>
      </c>
      <c r="F469">
        <v>0</v>
      </c>
      <c r="G469">
        <v>20</v>
      </c>
      <c r="H469">
        <v>17</v>
      </c>
      <c r="I469">
        <v>91.2</v>
      </c>
      <c r="J469">
        <v>6.18</v>
      </c>
      <c r="K469">
        <v>2.16</v>
      </c>
      <c r="L469">
        <v>1.28</v>
      </c>
      <c r="M469">
        <v>0.29599999999999999</v>
      </c>
      <c r="N469" s="1">
        <v>0.68100000000000005</v>
      </c>
      <c r="P469">
        <v>4.6100000000000003</v>
      </c>
      <c r="Q469">
        <v>4.57</v>
      </c>
      <c r="R469">
        <v>0.9</v>
      </c>
    </row>
    <row r="470" spans="1:18" x14ac:dyDescent="0.45">
      <c r="A470">
        <v>469</v>
      </c>
      <c r="B470" t="s">
        <v>1000</v>
      </c>
      <c r="C470" t="s">
        <v>63</v>
      </c>
      <c r="D470">
        <v>5</v>
      </c>
      <c r="E470">
        <v>6</v>
      </c>
      <c r="F470">
        <v>0</v>
      </c>
      <c r="G470">
        <v>18</v>
      </c>
      <c r="H470">
        <v>17</v>
      </c>
      <c r="I470">
        <v>94.2</v>
      </c>
      <c r="J470">
        <v>7.22</v>
      </c>
      <c r="K470">
        <v>2.66</v>
      </c>
      <c r="L470">
        <v>1.33</v>
      </c>
      <c r="M470">
        <v>0.29699999999999999</v>
      </c>
      <c r="N470" s="1">
        <v>0.69499999999999995</v>
      </c>
      <c r="P470">
        <v>4.5599999999999996</v>
      </c>
      <c r="Q470">
        <v>4.5199999999999996</v>
      </c>
      <c r="R470">
        <v>0.9</v>
      </c>
    </row>
    <row r="471" spans="1:18" x14ac:dyDescent="0.45">
      <c r="A471">
        <v>470</v>
      </c>
      <c r="B471" t="s">
        <v>1001</v>
      </c>
      <c r="C471" t="s">
        <v>30</v>
      </c>
      <c r="D471">
        <v>5</v>
      </c>
      <c r="E471">
        <v>5</v>
      </c>
      <c r="F471">
        <v>0</v>
      </c>
      <c r="G471">
        <v>31</v>
      </c>
      <c r="H471">
        <v>17</v>
      </c>
      <c r="I471">
        <v>114.1</v>
      </c>
      <c r="J471">
        <v>7.17</v>
      </c>
      <c r="K471">
        <v>3.54</v>
      </c>
      <c r="L471">
        <v>1.18</v>
      </c>
      <c r="M471">
        <v>0.28899999999999998</v>
      </c>
      <c r="N471" s="1">
        <v>0.72499999999999998</v>
      </c>
      <c r="P471">
        <v>4.33</v>
      </c>
      <c r="Q471">
        <v>4.7300000000000004</v>
      </c>
      <c r="R471">
        <v>0.9</v>
      </c>
    </row>
    <row r="472" spans="1:18" x14ac:dyDescent="0.45">
      <c r="A472">
        <v>471</v>
      </c>
      <c r="B472" t="s">
        <v>1002</v>
      </c>
      <c r="C472" t="s">
        <v>28</v>
      </c>
      <c r="D472">
        <v>6</v>
      </c>
      <c r="E472">
        <v>4</v>
      </c>
      <c r="F472">
        <v>0</v>
      </c>
      <c r="G472">
        <v>23</v>
      </c>
      <c r="H472">
        <v>17</v>
      </c>
      <c r="I472">
        <v>84</v>
      </c>
      <c r="J472">
        <v>9.2100000000000009</v>
      </c>
      <c r="K472">
        <v>2.68</v>
      </c>
      <c r="L472">
        <v>1.61</v>
      </c>
      <c r="M472">
        <v>0.28999999999999998</v>
      </c>
      <c r="N472" s="1">
        <v>0.72599999999999998</v>
      </c>
      <c r="P472">
        <v>4.3899999999999997</v>
      </c>
      <c r="Q472">
        <v>4.5999999999999996</v>
      </c>
      <c r="R472">
        <v>0.9</v>
      </c>
    </row>
    <row r="473" spans="1:18" x14ac:dyDescent="0.45">
      <c r="A473">
        <v>472</v>
      </c>
      <c r="B473" t="s">
        <v>1003</v>
      </c>
      <c r="C473" t="s">
        <v>18</v>
      </c>
      <c r="D473">
        <v>5</v>
      </c>
      <c r="E473">
        <v>5</v>
      </c>
      <c r="F473">
        <v>0</v>
      </c>
      <c r="G473">
        <v>17</v>
      </c>
      <c r="H473">
        <v>17</v>
      </c>
      <c r="I473">
        <v>85</v>
      </c>
      <c r="J473">
        <v>6.67</v>
      </c>
      <c r="K473">
        <v>2.33</v>
      </c>
      <c r="L473">
        <v>1.38</v>
      </c>
      <c r="M473">
        <v>0.27500000000000002</v>
      </c>
      <c r="N473" s="1">
        <v>0.70799999999999996</v>
      </c>
      <c r="P473">
        <v>4.24</v>
      </c>
      <c r="Q473">
        <v>4.6399999999999997</v>
      </c>
      <c r="R473">
        <v>0.9</v>
      </c>
    </row>
    <row r="474" spans="1:18" x14ac:dyDescent="0.45">
      <c r="A474">
        <v>473</v>
      </c>
      <c r="B474" t="s">
        <v>1004</v>
      </c>
      <c r="C474" t="s">
        <v>22</v>
      </c>
      <c r="D474">
        <v>5</v>
      </c>
      <c r="E474">
        <v>6</v>
      </c>
      <c r="F474">
        <v>0</v>
      </c>
      <c r="G474">
        <v>20</v>
      </c>
      <c r="H474">
        <v>17</v>
      </c>
      <c r="I474">
        <v>98.1</v>
      </c>
      <c r="J474">
        <v>5.77</v>
      </c>
      <c r="K474">
        <v>2.38</v>
      </c>
      <c r="L474">
        <v>1.28</v>
      </c>
      <c r="M474">
        <v>0.29199999999999998</v>
      </c>
      <c r="N474" s="1">
        <v>0.67900000000000005</v>
      </c>
      <c r="P474">
        <v>4.76</v>
      </c>
      <c r="Q474">
        <v>4.74</v>
      </c>
      <c r="R474">
        <v>0.8</v>
      </c>
    </row>
    <row r="475" spans="1:18" x14ac:dyDescent="0.45">
      <c r="A475">
        <v>474</v>
      </c>
      <c r="B475" t="s">
        <v>1005</v>
      </c>
      <c r="C475" t="s">
        <v>72</v>
      </c>
      <c r="D475">
        <v>4</v>
      </c>
      <c r="E475">
        <v>3</v>
      </c>
      <c r="F475">
        <v>0</v>
      </c>
      <c r="G475">
        <v>19</v>
      </c>
      <c r="H475">
        <v>17</v>
      </c>
      <c r="I475">
        <v>72.099999999999994</v>
      </c>
      <c r="J475">
        <v>9.09</v>
      </c>
      <c r="K475">
        <v>2.86</v>
      </c>
      <c r="L475">
        <v>1.37</v>
      </c>
      <c r="M475">
        <v>0.29499999999999998</v>
      </c>
      <c r="N475" s="1">
        <v>0.72199999999999998</v>
      </c>
      <c r="P475">
        <v>4.2300000000000004</v>
      </c>
      <c r="Q475">
        <v>4.25</v>
      </c>
      <c r="R475">
        <v>0.8</v>
      </c>
    </row>
    <row r="476" spans="1:18" x14ac:dyDescent="0.45">
      <c r="A476">
        <v>475</v>
      </c>
      <c r="B476" t="s">
        <v>1006</v>
      </c>
      <c r="D476">
        <v>5</v>
      </c>
      <c r="E476">
        <v>7</v>
      </c>
      <c r="F476">
        <v>0</v>
      </c>
      <c r="G476">
        <v>21</v>
      </c>
      <c r="H476">
        <v>17</v>
      </c>
      <c r="I476">
        <v>87.1</v>
      </c>
      <c r="J476">
        <v>7.73</v>
      </c>
      <c r="K476">
        <v>2.68</v>
      </c>
      <c r="L476">
        <v>1.44</v>
      </c>
      <c r="M476">
        <v>0.32100000000000001</v>
      </c>
      <c r="N476" s="1">
        <v>0.66700000000000004</v>
      </c>
      <c r="P476">
        <v>5.26</v>
      </c>
      <c r="Q476">
        <v>4.76</v>
      </c>
      <c r="R476">
        <v>0.8</v>
      </c>
    </row>
    <row r="477" spans="1:18" x14ac:dyDescent="0.45">
      <c r="A477">
        <v>476</v>
      </c>
      <c r="B477" t="s">
        <v>1007</v>
      </c>
      <c r="C477" t="s">
        <v>20</v>
      </c>
      <c r="D477">
        <v>4</v>
      </c>
      <c r="E477">
        <v>5</v>
      </c>
      <c r="F477">
        <v>0</v>
      </c>
      <c r="G477">
        <v>24</v>
      </c>
      <c r="H477">
        <v>17</v>
      </c>
      <c r="I477">
        <v>81.2</v>
      </c>
      <c r="J477">
        <v>6.61</v>
      </c>
      <c r="K477">
        <v>3.19</v>
      </c>
      <c r="L477">
        <v>1.1000000000000001</v>
      </c>
      <c r="M477">
        <v>0.29399999999999998</v>
      </c>
      <c r="N477" s="1">
        <v>0.69</v>
      </c>
      <c r="P477">
        <v>4.63</v>
      </c>
      <c r="Q477">
        <v>4.59</v>
      </c>
      <c r="R477">
        <v>0.7</v>
      </c>
    </row>
    <row r="478" spans="1:18" x14ac:dyDescent="0.45">
      <c r="A478">
        <v>477</v>
      </c>
      <c r="B478" t="s">
        <v>1008</v>
      </c>
      <c r="C478" t="s">
        <v>35</v>
      </c>
      <c r="D478">
        <v>4</v>
      </c>
      <c r="E478">
        <v>6</v>
      </c>
      <c r="F478">
        <v>0</v>
      </c>
      <c r="G478">
        <v>27</v>
      </c>
      <c r="H478">
        <v>17</v>
      </c>
      <c r="I478">
        <v>95.1</v>
      </c>
      <c r="J478">
        <v>7.37</v>
      </c>
      <c r="K478">
        <v>3.59</v>
      </c>
      <c r="L478">
        <v>1.42</v>
      </c>
      <c r="M478">
        <v>0.30299999999999999</v>
      </c>
      <c r="N478" s="1">
        <v>0.65800000000000003</v>
      </c>
      <c r="P478">
        <v>5.38</v>
      </c>
      <c r="Q478">
        <v>5.05</v>
      </c>
      <c r="R478">
        <v>0.7</v>
      </c>
    </row>
    <row r="479" spans="1:18" x14ac:dyDescent="0.45">
      <c r="A479">
        <v>478</v>
      </c>
      <c r="B479" t="s">
        <v>1009</v>
      </c>
      <c r="C479" t="s">
        <v>97</v>
      </c>
      <c r="D479">
        <v>3</v>
      </c>
      <c r="E479">
        <v>3</v>
      </c>
      <c r="F479">
        <v>0</v>
      </c>
      <c r="G479">
        <v>18</v>
      </c>
      <c r="H479">
        <v>17</v>
      </c>
      <c r="I479">
        <v>71.2</v>
      </c>
      <c r="J479">
        <v>7.91</v>
      </c>
      <c r="K479">
        <v>3.26</v>
      </c>
      <c r="L479">
        <v>1.38</v>
      </c>
      <c r="M479">
        <v>0.29699999999999999</v>
      </c>
      <c r="N479" s="1">
        <v>0.70899999999999996</v>
      </c>
      <c r="P479">
        <v>4.6399999999999997</v>
      </c>
      <c r="Q479">
        <v>4.71</v>
      </c>
      <c r="R479">
        <v>0.7</v>
      </c>
    </row>
    <row r="480" spans="1:18" x14ac:dyDescent="0.45">
      <c r="A480">
        <v>479</v>
      </c>
      <c r="B480" t="s">
        <v>1010</v>
      </c>
      <c r="D480">
        <v>3</v>
      </c>
      <c r="E480">
        <v>6</v>
      </c>
      <c r="F480">
        <v>0</v>
      </c>
      <c r="G480">
        <v>22</v>
      </c>
      <c r="H480">
        <v>17</v>
      </c>
      <c r="I480">
        <v>88.2</v>
      </c>
      <c r="J480">
        <v>6.19</v>
      </c>
      <c r="K480">
        <v>4.0599999999999996</v>
      </c>
      <c r="L480">
        <v>1.01</v>
      </c>
      <c r="M480">
        <v>0.30399999999999999</v>
      </c>
      <c r="N480" s="1">
        <v>0.67500000000000004</v>
      </c>
      <c r="P480">
        <v>5.07</v>
      </c>
      <c r="Q480">
        <v>4.97</v>
      </c>
      <c r="R480">
        <v>0.7</v>
      </c>
    </row>
    <row r="481" spans="1:18" x14ac:dyDescent="0.45">
      <c r="A481">
        <v>480</v>
      </c>
      <c r="B481" t="s">
        <v>1011</v>
      </c>
      <c r="C481" t="s">
        <v>40</v>
      </c>
      <c r="D481">
        <v>4</v>
      </c>
      <c r="E481">
        <v>5</v>
      </c>
      <c r="F481">
        <v>0</v>
      </c>
      <c r="G481">
        <v>30</v>
      </c>
      <c r="H481">
        <v>17</v>
      </c>
      <c r="I481">
        <v>92.1</v>
      </c>
      <c r="J481">
        <v>8.7799999999999994</v>
      </c>
      <c r="K481">
        <v>4.68</v>
      </c>
      <c r="L481">
        <v>1.17</v>
      </c>
      <c r="M481">
        <v>0.29799999999999999</v>
      </c>
      <c r="N481" s="1">
        <v>0.69899999999999995</v>
      </c>
      <c r="P481">
        <v>4.78</v>
      </c>
      <c r="Q481">
        <v>4.78</v>
      </c>
      <c r="R481">
        <v>0.6</v>
      </c>
    </row>
    <row r="482" spans="1:18" x14ac:dyDescent="0.45">
      <c r="A482">
        <v>481</v>
      </c>
      <c r="B482" t="s">
        <v>1012</v>
      </c>
      <c r="D482">
        <v>5</v>
      </c>
      <c r="E482">
        <v>7</v>
      </c>
      <c r="F482">
        <v>0</v>
      </c>
      <c r="G482">
        <v>25</v>
      </c>
      <c r="H482">
        <v>17</v>
      </c>
      <c r="I482">
        <v>92</v>
      </c>
      <c r="J482">
        <v>6.65</v>
      </c>
      <c r="K482">
        <v>3.33</v>
      </c>
      <c r="L482">
        <v>1.37</v>
      </c>
      <c r="M482">
        <v>0.29399999999999998</v>
      </c>
      <c r="N482" s="1">
        <v>0.70299999999999996</v>
      </c>
      <c r="P482">
        <v>4.79</v>
      </c>
      <c r="Q482">
        <v>4.99</v>
      </c>
      <c r="R482">
        <v>0.6</v>
      </c>
    </row>
    <row r="483" spans="1:18" x14ac:dyDescent="0.45">
      <c r="A483">
        <v>482</v>
      </c>
      <c r="B483" t="s">
        <v>1013</v>
      </c>
      <c r="C483" t="s">
        <v>65</v>
      </c>
      <c r="D483">
        <v>3</v>
      </c>
      <c r="E483">
        <v>6</v>
      </c>
      <c r="F483">
        <v>0</v>
      </c>
      <c r="G483">
        <v>17</v>
      </c>
      <c r="H483">
        <v>17</v>
      </c>
      <c r="I483">
        <v>69.099999999999994</v>
      </c>
      <c r="J483">
        <v>6.23</v>
      </c>
      <c r="K483">
        <v>3.12</v>
      </c>
      <c r="L483">
        <v>1.17</v>
      </c>
      <c r="M483">
        <v>0.29599999999999999</v>
      </c>
      <c r="N483" s="1">
        <v>0.68300000000000005</v>
      </c>
      <c r="P483">
        <v>4.8099999999999996</v>
      </c>
      <c r="Q483">
        <v>4.7699999999999996</v>
      </c>
      <c r="R483">
        <v>0.6</v>
      </c>
    </row>
    <row r="484" spans="1:18" x14ac:dyDescent="0.45">
      <c r="A484">
        <v>483</v>
      </c>
      <c r="B484" t="s">
        <v>1014</v>
      </c>
      <c r="C484" t="s">
        <v>134</v>
      </c>
      <c r="D484">
        <v>4</v>
      </c>
      <c r="E484">
        <v>5</v>
      </c>
      <c r="F484">
        <v>0</v>
      </c>
      <c r="G484">
        <v>17</v>
      </c>
      <c r="H484">
        <v>17</v>
      </c>
      <c r="I484">
        <v>63.1</v>
      </c>
      <c r="J484">
        <v>7.25</v>
      </c>
      <c r="K484">
        <v>3.13</v>
      </c>
      <c r="L484">
        <v>1.42</v>
      </c>
      <c r="M484">
        <v>0.29699999999999999</v>
      </c>
      <c r="N484" s="1">
        <v>0.68400000000000005</v>
      </c>
      <c r="P484">
        <v>4.9800000000000004</v>
      </c>
      <c r="Q484">
        <v>4.88</v>
      </c>
      <c r="R484">
        <v>0.6</v>
      </c>
    </row>
    <row r="485" spans="1:18" x14ac:dyDescent="0.45">
      <c r="A485">
        <v>484</v>
      </c>
      <c r="B485" t="s">
        <v>1015</v>
      </c>
      <c r="D485">
        <v>4</v>
      </c>
      <c r="E485">
        <v>5</v>
      </c>
      <c r="F485">
        <v>0</v>
      </c>
      <c r="G485">
        <v>17</v>
      </c>
      <c r="H485">
        <v>17</v>
      </c>
      <c r="I485">
        <v>80.099999999999994</v>
      </c>
      <c r="J485">
        <v>6.84</v>
      </c>
      <c r="K485">
        <v>2.35</v>
      </c>
      <c r="L485">
        <v>1.57</v>
      </c>
      <c r="M485">
        <v>0.29399999999999998</v>
      </c>
      <c r="N485" s="1">
        <v>0.65200000000000002</v>
      </c>
      <c r="P485">
        <v>5.16</v>
      </c>
      <c r="Q485">
        <v>4.9000000000000004</v>
      </c>
      <c r="R485">
        <v>0.5</v>
      </c>
    </row>
    <row r="486" spans="1:18" x14ac:dyDescent="0.45">
      <c r="A486">
        <v>485</v>
      </c>
      <c r="B486" t="s">
        <v>1016</v>
      </c>
      <c r="C486" t="s">
        <v>20</v>
      </c>
      <c r="D486">
        <v>3</v>
      </c>
      <c r="E486">
        <v>5</v>
      </c>
      <c r="F486">
        <v>0</v>
      </c>
      <c r="G486">
        <v>18</v>
      </c>
      <c r="H486">
        <v>17</v>
      </c>
      <c r="I486">
        <v>74.2</v>
      </c>
      <c r="J486">
        <v>7.59</v>
      </c>
      <c r="K486">
        <v>3.73</v>
      </c>
      <c r="L486">
        <v>1.2</v>
      </c>
      <c r="M486">
        <v>0.29599999999999999</v>
      </c>
      <c r="N486" s="1">
        <v>0.67700000000000005</v>
      </c>
      <c r="P486">
        <v>4.9400000000000004</v>
      </c>
      <c r="Q486">
        <v>4.79</v>
      </c>
      <c r="R486">
        <v>0.5</v>
      </c>
    </row>
    <row r="487" spans="1:18" x14ac:dyDescent="0.45">
      <c r="A487">
        <v>486</v>
      </c>
      <c r="B487" t="s">
        <v>1017</v>
      </c>
      <c r="C487" t="s">
        <v>44</v>
      </c>
      <c r="D487">
        <v>6</v>
      </c>
      <c r="E487">
        <v>8</v>
      </c>
      <c r="F487">
        <v>0</v>
      </c>
      <c r="G487">
        <v>24</v>
      </c>
      <c r="H487">
        <v>17</v>
      </c>
      <c r="I487">
        <v>98.1</v>
      </c>
      <c r="J487">
        <v>5.13</v>
      </c>
      <c r="K487">
        <v>2.75</v>
      </c>
      <c r="L487">
        <v>1.19</v>
      </c>
      <c r="M487">
        <v>0.29899999999999999</v>
      </c>
      <c r="N487" s="1">
        <v>0.69499999999999995</v>
      </c>
      <c r="P487">
        <v>4.76</v>
      </c>
      <c r="Q487">
        <v>4.8099999999999996</v>
      </c>
      <c r="R487">
        <v>0.5</v>
      </c>
    </row>
    <row r="488" spans="1:18" x14ac:dyDescent="0.45">
      <c r="A488">
        <v>487</v>
      </c>
      <c r="B488" t="s">
        <v>1018</v>
      </c>
      <c r="C488" t="s">
        <v>49</v>
      </c>
      <c r="D488">
        <v>5</v>
      </c>
      <c r="E488">
        <v>5</v>
      </c>
      <c r="F488">
        <v>0</v>
      </c>
      <c r="G488">
        <v>23</v>
      </c>
      <c r="H488">
        <v>17</v>
      </c>
      <c r="I488">
        <v>91</v>
      </c>
      <c r="J488">
        <v>8.31</v>
      </c>
      <c r="K488">
        <v>4.95</v>
      </c>
      <c r="L488">
        <v>1.19</v>
      </c>
      <c r="M488">
        <v>0.28499999999999998</v>
      </c>
      <c r="N488" s="1">
        <v>0.71099999999999997</v>
      </c>
      <c r="P488">
        <v>4.6500000000000004</v>
      </c>
      <c r="Q488">
        <v>4.87</v>
      </c>
      <c r="R488">
        <v>0.5</v>
      </c>
    </row>
    <row r="489" spans="1:18" x14ac:dyDescent="0.45">
      <c r="A489">
        <v>488</v>
      </c>
      <c r="B489" t="s">
        <v>1019</v>
      </c>
      <c r="C489" t="s">
        <v>119</v>
      </c>
      <c r="D489">
        <v>4</v>
      </c>
      <c r="E489">
        <v>6</v>
      </c>
      <c r="F489">
        <v>0</v>
      </c>
      <c r="G489">
        <v>24</v>
      </c>
      <c r="H489">
        <v>17</v>
      </c>
      <c r="I489">
        <v>100.2</v>
      </c>
      <c r="J489">
        <v>5.27</v>
      </c>
      <c r="K489">
        <v>3.49</v>
      </c>
      <c r="L489">
        <v>1.1599999999999999</v>
      </c>
      <c r="M489">
        <v>0.29299999999999998</v>
      </c>
      <c r="N489" s="1">
        <v>0.70599999999999996</v>
      </c>
      <c r="P489">
        <v>4.74</v>
      </c>
      <c r="Q489">
        <v>5.01</v>
      </c>
      <c r="R489">
        <v>0.5</v>
      </c>
    </row>
    <row r="490" spans="1:18" x14ac:dyDescent="0.45">
      <c r="A490">
        <v>489</v>
      </c>
      <c r="B490" t="s">
        <v>1020</v>
      </c>
      <c r="C490" t="s">
        <v>53</v>
      </c>
      <c r="D490">
        <v>6</v>
      </c>
      <c r="E490">
        <v>7</v>
      </c>
      <c r="F490">
        <v>0</v>
      </c>
      <c r="G490">
        <v>27</v>
      </c>
      <c r="H490">
        <v>17</v>
      </c>
      <c r="I490">
        <v>103.1</v>
      </c>
      <c r="J490">
        <v>6.62</v>
      </c>
      <c r="K490">
        <v>3.75</v>
      </c>
      <c r="L490">
        <v>1.1299999999999999</v>
      </c>
      <c r="M490">
        <v>0.28799999999999998</v>
      </c>
      <c r="N490" s="1">
        <v>0.70099999999999996</v>
      </c>
      <c r="P490">
        <v>4.62</v>
      </c>
      <c r="Q490">
        <v>4.87</v>
      </c>
      <c r="R490">
        <v>0.4</v>
      </c>
    </row>
    <row r="491" spans="1:18" x14ac:dyDescent="0.45">
      <c r="A491">
        <v>490</v>
      </c>
      <c r="B491" t="s">
        <v>1021</v>
      </c>
      <c r="C491" t="s">
        <v>53</v>
      </c>
      <c r="D491">
        <v>5</v>
      </c>
      <c r="E491">
        <v>6</v>
      </c>
      <c r="F491">
        <v>0</v>
      </c>
      <c r="G491">
        <v>25</v>
      </c>
      <c r="H491">
        <v>17</v>
      </c>
      <c r="I491">
        <v>103</v>
      </c>
      <c r="J491">
        <v>5.42</v>
      </c>
      <c r="K491">
        <v>2.88</v>
      </c>
      <c r="L491">
        <v>1.31</v>
      </c>
      <c r="M491">
        <v>0.29199999999999998</v>
      </c>
      <c r="N491" s="1">
        <v>0.69799999999999995</v>
      </c>
      <c r="P491">
        <v>4.8099999999999996</v>
      </c>
      <c r="Q491">
        <v>5.1100000000000003</v>
      </c>
      <c r="R491">
        <v>0.4</v>
      </c>
    </row>
    <row r="492" spans="1:18" x14ac:dyDescent="0.45">
      <c r="A492">
        <v>491</v>
      </c>
      <c r="B492" t="s">
        <v>1022</v>
      </c>
      <c r="C492" t="s">
        <v>37</v>
      </c>
      <c r="D492">
        <v>5</v>
      </c>
      <c r="E492">
        <v>9</v>
      </c>
      <c r="F492">
        <v>0</v>
      </c>
      <c r="G492">
        <v>22</v>
      </c>
      <c r="H492">
        <v>17</v>
      </c>
      <c r="I492">
        <v>94.2</v>
      </c>
      <c r="J492">
        <v>5.51</v>
      </c>
      <c r="K492">
        <v>3.33</v>
      </c>
      <c r="L492">
        <v>1.1399999999999999</v>
      </c>
      <c r="M492">
        <v>0.29399999999999998</v>
      </c>
      <c r="N492" s="1">
        <v>0.68500000000000005</v>
      </c>
      <c r="P492">
        <v>4.8499999999999996</v>
      </c>
      <c r="Q492">
        <v>4.9400000000000004</v>
      </c>
      <c r="R492">
        <v>0.3</v>
      </c>
    </row>
    <row r="493" spans="1:18" x14ac:dyDescent="0.45">
      <c r="A493">
        <v>492</v>
      </c>
      <c r="B493" t="s">
        <v>1023</v>
      </c>
      <c r="C493" t="s">
        <v>35</v>
      </c>
      <c r="D493">
        <v>4</v>
      </c>
      <c r="E493">
        <v>7</v>
      </c>
      <c r="F493">
        <v>0</v>
      </c>
      <c r="G493">
        <v>21</v>
      </c>
      <c r="H493">
        <v>17</v>
      </c>
      <c r="I493">
        <v>87.2</v>
      </c>
      <c r="J493">
        <v>5.03</v>
      </c>
      <c r="K493">
        <v>3.49</v>
      </c>
      <c r="L493">
        <v>1.44</v>
      </c>
      <c r="M493">
        <v>0.307</v>
      </c>
      <c r="N493" s="1">
        <v>0.65900000000000003</v>
      </c>
      <c r="P493">
        <v>5.75</v>
      </c>
      <c r="Q493">
        <v>5.51</v>
      </c>
      <c r="R493">
        <v>0.3</v>
      </c>
    </row>
    <row r="494" spans="1:18" x14ac:dyDescent="0.45">
      <c r="A494">
        <v>493</v>
      </c>
      <c r="B494" t="s">
        <v>1024</v>
      </c>
      <c r="C494" t="s">
        <v>30</v>
      </c>
      <c r="D494">
        <v>4</v>
      </c>
      <c r="E494">
        <v>6</v>
      </c>
      <c r="F494">
        <v>0</v>
      </c>
      <c r="G494">
        <v>21</v>
      </c>
      <c r="H494">
        <v>17</v>
      </c>
      <c r="I494">
        <v>67</v>
      </c>
      <c r="J494">
        <v>7.52</v>
      </c>
      <c r="K494">
        <v>4.97</v>
      </c>
      <c r="L494">
        <v>1.34</v>
      </c>
      <c r="M494">
        <v>0.29599999999999999</v>
      </c>
      <c r="N494" s="1">
        <v>0.69899999999999995</v>
      </c>
      <c r="P494">
        <v>5.24</v>
      </c>
      <c r="Q494">
        <v>5.23</v>
      </c>
      <c r="R494">
        <v>0.2</v>
      </c>
    </row>
    <row r="495" spans="1:18" x14ac:dyDescent="0.45">
      <c r="A495">
        <v>494</v>
      </c>
      <c r="B495" t="s">
        <v>1025</v>
      </c>
      <c r="D495">
        <v>4</v>
      </c>
      <c r="E495">
        <v>5</v>
      </c>
      <c r="F495">
        <v>0</v>
      </c>
      <c r="G495">
        <v>20</v>
      </c>
      <c r="H495">
        <v>17</v>
      </c>
      <c r="I495">
        <v>92.1</v>
      </c>
      <c r="J495">
        <v>6.14</v>
      </c>
      <c r="K495">
        <v>3.8</v>
      </c>
      <c r="L495">
        <v>1.46</v>
      </c>
      <c r="M495">
        <v>0.29599999999999999</v>
      </c>
      <c r="N495" s="1">
        <v>0.65</v>
      </c>
      <c r="P495">
        <v>5.66</v>
      </c>
      <c r="Q495">
        <v>5.53</v>
      </c>
      <c r="R495">
        <v>0.2</v>
      </c>
    </row>
    <row r="496" spans="1:18" x14ac:dyDescent="0.45">
      <c r="A496">
        <v>495</v>
      </c>
      <c r="B496" t="s">
        <v>1026</v>
      </c>
      <c r="C496" t="s">
        <v>46</v>
      </c>
      <c r="D496">
        <v>5</v>
      </c>
      <c r="E496">
        <v>6</v>
      </c>
      <c r="F496">
        <v>0</v>
      </c>
      <c r="G496">
        <v>21</v>
      </c>
      <c r="H496">
        <v>17</v>
      </c>
      <c r="I496">
        <v>76.2</v>
      </c>
      <c r="J496">
        <v>7.04</v>
      </c>
      <c r="K496">
        <v>5.4</v>
      </c>
      <c r="L496">
        <v>1.29</v>
      </c>
      <c r="M496">
        <v>0.29199999999999998</v>
      </c>
      <c r="N496" s="1">
        <v>0.67500000000000004</v>
      </c>
      <c r="P496">
        <v>5.51</v>
      </c>
      <c r="Q496">
        <v>5.71</v>
      </c>
      <c r="R496">
        <v>-0.1</v>
      </c>
    </row>
    <row r="497" spans="1:18" x14ac:dyDescent="0.45">
      <c r="A497">
        <v>496</v>
      </c>
      <c r="B497" t="s">
        <v>1027</v>
      </c>
      <c r="C497" t="s">
        <v>20</v>
      </c>
      <c r="D497">
        <v>3</v>
      </c>
      <c r="E497">
        <v>8</v>
      </c>
      <c r="F497">
        <v>0</v>
      </c>
      <c r="G497">
        <v>23</v>
      </c>
      <c r="H497">
        <v>17</v>
      </c>
      <c r="I497">
        <v>74.2</v>
      </c>
      <c r="J497">
        <v>6.99</v>
      </c>
      <c r="K497">
        <v>5.78</v>
      </c>
      <c r="L497">
        <v>1.2</v>
      </c>
      <c r="M497">
        <v>0.29599999999999999</v>
      </c>
      <c r="N497" s="1">
        <v>0.65800000000000003</v>
      </c>
      <c r="P497">
        <v>5.78</v>
      </c>
      <c r="Q497">
        <v>5.81</v>
      </c>
      <c r="R497">
        <v>-0.3</v>
      </c>
    </row>
    <row r="498" spans="1:18" x14ac:dyDescent="0.45">
      <c r="A498">
        <v>497</v>
      </c>
      <c r="B498" t="s">
        <v>1028</v>
      </c>
      <c r="C498" t="s">
        <v>61</v>
      </c>
      <c r="D498">
        <v>4</v>
      </c>
      <c r="E498">
        <v>4</v>
      </c>
      <c r="F498">
        <v>0</v>
      </c>
      <c r="G498">
        <v>27</v>
      </c>
      <c r="H498">
        <v>16</v>
      </c>
      <c r="I498">
        <v>103</v>
      </c>
      <c r="J498">
        <v>7.17</v>
      </c>
      <c r="K498">
        <v>2.8</v>
      </c>
      <c r="L498">
        <v>1.1399999999999999</v>
      </c>
      <c r="M498">
        <v>0.309</v>
      </c>
      <c r="N498" s="1">
        <v>0.68100000000000005</v>
      </c>
      <c r="P498">
        <v>4.72</v>
      </c>
      <c r="Q498">
        <v>4.4400000000000004</v>
      </c>
      <c r="R498">
        <v>1.2</v>
      </c>
    </row>
    <row r="499" spans="1:18" x14ac:dyDescent="0.45">
      <c r="A499">
        <v>498</v>
      </c>
      <c r="B499" t="s">
        <v>1029</v>
      </c>
      <c r="C499" t="s">
        <v>42</v>
      </c>
      <c r="D499">
        <v>7</v>
      </c>
      <c r="E499">
        <v>6</v>
      </c>
      <c r="F499">
        <v>0</v>
      </c>
      <c r="G499">
        <v>22</v>
      </c>
      <c r="H499">
        <v>16</v>
      </c>
      <c r="I499">
        <v>101</v>
      </c>
      <c r="J499">
        <v>8.3800000000000008</v>
      </c>
      <c r="K499">
        <v>3.21</v>
      </c>
      <c r="L499">
        <v>1.07</v>
      </c>
      <c r="M499">
        <v>0.29699999999999999</v>
      </c>
      <c r="N499" s="1">
        <v>0.72499999999999998</v>
      </c>
      <c r="P499">
        <v>4.01</v>
      </c>
      <c r="Q499">
        <v>4.1900000000000004</v>
      </c>
      <c r="R499">
        <v>1.2</v>
      </c>
    </row>
    <row r="500" spans="1:18" x14ac:dyDescent="0.45">
      <c r="A500">
        <v>499</v>
      </c>
      <c r="B500" t="s">
        <v>553</v>
      </c>
      <c r="C500" t="s">
        <v>37</v>
      </c>
      <c r="D500">
        <v>5</v>
      </c>
      <c r="E500">
        <v>6</v>
      </c>
      <c r="F500">
        <v>0</v>
      </c>
      <c r="G500">
        <v>23</v>
      </c>
      <c r="H500">
        <v>16</v>
      </c>
      <c r="I500">
        <v>95.2</v>
      </c>
      <c r="J500">
        <v>8.2799999999999994</v>
      </c>
      <c r="K500">
        <v>2.73</v>
      </c>
      <c r="L500">
        <v>1.03</v>
      </c>
      <c r="M500">
        <v>0.29899999999999999</v>
      </c>
      <c r="N500" s="1">
        <v>0.68500000000000005</v>
      </c>
      <c r="P500">
        <v>4.2300000000000004</v>
      </c>
      <c r="Q500">
        <v>4.0999999999999996</v>
      </c>
      <c r="R500">
        <v>1.2</v>
      </c>
    </row>
    <row r="501" spans="1:18" x14ac:dyDescent="0.45">
      <c r="A501">
        <v>500</v>
      </c>
      <c r="B501" t="s">
        <v>1030</v>
      </c>
      <c r="C501" t="s">
        <v>28</v>
      </c>
      <c r="D501">
        <v>3</v>
      </c>
      <c r="E501">
        <v>2</v>
      </c>
      <c r="F501">
        <v>0</v>
      </c>
      <c r="G501">
        <v>21</v>
      </c>
      <c r="H501">
        <v>16</v>
      </c>
      <c r="I501">
        <v>78.2</v>
      </c>
      <c r="J501">
        <v>9.3800000000000008</v>
      </c>
      <c r="K501">
        <v>3.2</v>
      </c>
      <c r="L501">
        <v>1.37</v>
      </c>
      <c r="M501">
        <v>0.3</v>
      </c>
      <c r="N501" s="1">
        <v>0.71399999999999997</v>
      </c>
      <c r="P501">
        <v>4.46</v>
      </c>
      <c r="Q501">
        <v>4.3</v>
      </c>
      <c r="R501">
        <v>1.1000000000000001</v>
      </c>
    </row>
    <row r="502" spans="1:18" x14ac:dyDescent="0.45">
      <c r="A502">
        <v>501</v>
      </c>
      <c r="B502" t="s">
        <v>1031</v>
      </c>
      <c r="C502" t="s">
        <v>72</v>
      </c>
      <c r="D502">
        <v>5</v>
      </c>
      <c r="E502">
        <v>4</v>
      </c>
      <c r="F502">
        <v>0</v>
      </c>
      <c r="G502">
        <v>21</v>
      </c>
      <c r="H502">
        <v>16</v>
      </c>
      <c r="I502">
        <v>88.2</v>
      </c>
      <c r="J502">
        <v>9.64</v>
      </c>
      <c r="K502">
        <v>3.65</v>
      </c>
      <c r="L502">
        <v>1.22</v>
      </c>
      <c r="M502">
        <v>0.28000000000000003</v>
      </c>
      <c r="N502" s="1">
        <v>0.73199999999999998</v>
      </c>
      <c r="P502">
        <v>3.96</v>
      </c>
      <c r="Q502">
        <v>4.29</v>
      </c>
      <c r="R502">
        <v>0.9</v>
      </c>
    </row>
    <row r="503" spans="1:18" x14ac:dyDescent="0.45">
      <c r="A503">
        <v>502</v>
      </c>
      <c r="B503" t="s">
        <v>1032</v>
      </c>
      <c r="C503" t="s">
        <v>119</v>
      </c>
      <c r="D503">
        <v>4</v>
      </c>
      <c r="E503">
        <v>5</v>
      </c>
      <c r="F503">
        <v>0</v>
      </c>
      <c r="G503">
        <v>20</v>
      </c>
      <c r="H503">
        <v>16</v>
      </c>
      <c r="I503">
        <v>97</v>
      </c>
      <c r="J503">
        <v>5.47</v>
      </c>
      <c r="K503">
        <v>2.13</v>
      </c>
      <c r="L503">
        <v>1.21</v>
      </c>
      <c r="M503">
        <v>0.28899999999999998</v>
      </c>
      <c r="N503" s="1">
        <v>0.69199999999999995</v>
      </c>
      <c r="P503">
        <v>4.45</v>
      </c>
      <c r="Q503">
        <v>4.62</v>
      </c>
      <c r="R503">
        <v>0.9</v>
      </c>
    </row>
    <row r="504" spans="1:18" x14ac:dyDescent="0.45">
      <c r="A504">
        <v>503</v>
      </c>
      <c r="B504" t="s">
        <v>1033</v>
      </c>
      <c r="C504" t="s">
        <v>26</v>
      </c>
      <c r="D504">
        <v>5</v>
      </c>
      <c r="E504">
        <v>5</v>
      </c>
      <c r="F504">
        <v>0</v>
      </c>
      <c r="G504">
        <v>29</v>
      </c>
      <c r="H504">
        <v>16</v>
      </c>
      <c r="I504">
        <v>87.2</v>
      </c>
      <c r="J504">
        <v>8.6199999999999992</v>
      </c>
      <c r="K504">
        <v>3.18</v>
      </c>
      <c r="L504">
        <v>1.33</v>
      </c>
      <c r="M504">
        <v>0.28499999999999998</v>
      </c>
      <c r="N504" s="1">
        <v>0.71399999999999997</v>
      </c>
      <c r="P504">
        <v>4.3099999999999996</v>
      </c>
      <c r="Q504">
        <v>4.57</v>
      </c>
      <c r="R504">
        <v>0.9</v>
      </c>
    </row>
    <row r="505" spans="1:18" x14ac:dyDescent="0.45">
      <c r="A505">
        <v>504</v>
      </c>
      <c r="B505" t="s">
        <v>1034</v>
      </c>
      <c r="C505" t="s">
        <v>55</v>
      </c>
      <c r="D505">
        <v>4</v>
      </c>
      <c r="E505">
        <v>5</v>
      </c>
      <c r="F505">
        <v>0</v>
      </c>
      <c r="G505">
        <v>18</v>
      </c>
      <c r="H505">
        <v>16</v>
      </c>
      <c r="I505">
        <v>82</v>
      </c>
      <c r="J505">
        <v>7.24</v>
      </c>
      <c r="K505">
        <v>3.29</v>
      </c>
      <c r="L505">
        <v>1.32</v>
      </c>
      <c r="M505">
        <v>0.28899999999999998</v>
      </c>
      <c r="N505" s="1">
        <v>0.70099999999999996</v>
      </c>
      <c r="P505">
        <v>4.6100000000000003</v>
      </c>
      <c r="Q505">
        <v>4.83</v>
      </c>
      <c r="R505">
        <v>0.8</v>
      </c>
    </row>
    <row r="506" spans="1:18" x14ac:dyDescent="0.45">
      <c r="A506">
        <v>505</v>
      </c>
      <c r="B506" t="s">
        <v>1035</v>
      </c>
      <c r="C506" t="s">
        <v>119</v>
      </c>
      <c r="D506">
        <v>6</v>
      </c>
      <c r="E506">
        <v>7</v>
      </c>
      <c r="F506">
        <v>0</v>
      </c>
      <c r="G506">
        <v>32</v>
      </c>
      <c r="H506">
        <v>16</v>
      </c>
      <c r="I506">
        <v>93</v>
      </c>
      <c r="J506">
        <v>8.42</v>
      </c>
      <c r="K506">
        <v>4.55</v>
      </c>
      <c r="L506">
        <v>1.06</v>
      </c>
      <c r="M506">
        <v>0.28899999999999998</v>
      </c>
      <c r="N506" s="1">
        <v>0.70799999999999996</v>
      </c>
      <c r="P506">
        <v>4.45</v>
      </c>
      <c r="Q506">
        <v>4.5999999999999996</v>
      </c>
      <c r="R506">
        <v>0.7</v>
      </c>
    </row>
    <row r="507" spans="1:18" x14ac:dyDescent="0.45">
      <c r="A507">
        <v>506</v>
      </c>
      <c r="B507" t="s">
        <v>1036</v>
      </c>
      <c r="C507" t="s">
        <v>35</v>
      </c>
      <c r="D507">
        <v>3</v>
      </c>
      <c r="E507">
        <v>4</v>
      </c>
      <c r="F507">
        <v>0</v>
      </c>
      <c r="G507">
        <v>17</v>
      </c>
      <c r="H507">
        <v>16</v>
      </c>
      <c r="I507">
        <v>78</v>
      </c>
      <c r="J507">
        <v>5.88</v>
      </c>
      <c r="K507">
        <v>2.77</v>
      </c>
      <c r="L507">
        <v>1.38</v>
      </c>
      <c r="M507">
        <v>0.309</v>
      </c>
      <c r="N507" s="1">
        <v>0.66500000000000004</v>
      </c>
      <c r="P507">
        <v>5.31</v>
      </c>
      <c r="Q507">
        <v>4.99</v>
      </c>
      <c r="R507">
        <v>0.7</v>
      </c>
    </row>
    <row r="508" spans="1:18" x14ac:dyDescent="0.45">
      <c r="A508">
        <v>507</v>
      </c>
      <c r="B508" t="s">
        <v>1037</v>
      </c>
      <c r="C508" t="s">
        <v>65</v>
      </c>
      <c r="D508">
        <v>4</v>
      </c>
      <c r="E508">
        <v>5</v>
      </c>
      <c r="F508">
        <v>0</v>
      </c>
      <c r="G508">
        <v>21</v>
      </c>
      <c r="H508">
        <v>16</v>
      </c>
      <c r="I508">
        <v>83.2</v>
      </c>
      <c r="J508">
        <v>8.17</v>
      </c>
      <c r="K508">
        <v>4.3</v>
      </c>
      <c r="L508">
        <v>1.18</v>
      </c>
      <c r="M508">
        <v>0.29299999999999998</v>
      </c>
      <c r="N508" s="1">
        <v>0.69399999999999995</v>
      </c>
      <c r="P508">
        <v>4.7300000000000004</v>
      </c>
      <c r="Q508">
        <v>4.6900000000000004</v>
      </c>
      <c r="R508">
        <v>0.7</v>
      </c>
    </row>
    <row r="509" spans="1:18" x14ac:dyDescent="0.45">
      <c r="A509">
        <v>508</v>
      </c>
      <c r="B509" t="s">
        <v>1038</v>
      </c>
      <c r="C509" t="s">
        <v>18</v>
      </c>
      <c r="D509">
        <v>3</v>
      </c>
      <c r="E509">
        <v>4</v>
      </c>
      <c r="F509">
        <v>0</v>
      </c>
      <c r="G509">
        <v>24</v>
      </c>
      <c r="H509">
        <v>16</v>
      </c>
      <c r="I509">
        <v>88</v>
      </c>
      <c r="J509">
        <v>7.77</v>
      </c>
      <c r="K509">
        <v>3.78</v>
      </c>
      <c r="L509">
        <v>1.23</v>
      </c>
      <c r="M509">
        <v>0.28799999999999998</v>
      </c>
      <c r="N509" s="1">
        <v>0.70599999999999996</v>
      </c>
      <c r="P509">
        <v>4.5</v>
      </c>
      <c r="Q509">
        <v>4.5999999999999996</v>
      </c>
      <c r="R509">
        <v>0.7</v>
      </c>
    </row>
    <row r="510" spans="1:18" x14ac:dyDescent="0.45">
      <c r="A510">
        <v>509</v>
      </c>
      <c r="B510" t="s">
        <v>1039</v>
      </c>
      <c r="D510">
        <v>4</v>
      </c>
      <c r="E510">
        <v>6</v>
      </c>
      <c r="F510">
        <v>0</v>
      </c>
      <c r="G510">
        <v>26</v>
      </c>
      <c r="H510">
        <v>16</v>
      </c>
      <c r="I510">
        <v>98.2</v>
      </c>
      <c r="J510">
        <v>7.2</v>
      </c>
      <c r="K510">
        <v>4.01</v>
      </c>
      <c r="L510">
        <v>1.0900000000000001</v>
      </c>
      <c r="M510">
        <v>0.29899999999999999</v>
      </c>
      <c r="N510" s="1">
        <v>0.70399999999999996</v>
      </c>
      <c r="P510">
        <v>4.6500000000000004</v>
      </c>
      <c r="Q510">
        <v>4.66</v>
      </c>
      <c r="R510">
        <v>0.6</v>
      </c>
    </row>
    <row r="511" spans="1:18" x14ac:dyDescent="0.45">
      <c r="A511">
        <v>510</v>
      </c>
      <c r="B511" t="s">
        <v>1040</v>
      </c>
      <c r="C511" t="s">
        <v>91</v>
      </c>
      <c r="D511">
        <v>3</v>
      </c>
      <c r="E511">
        <v>6</v>
      </c>
      <c r="F511">
        <v>0</v>
      </c>
      <c r="G511">
        <v>19</v>
      </c>
      <c r="H511">
        <v>16</v>
      </c>
      <c r="I511">
        <v>83</v>
      </c>
      <c r="J511">
        <v>7.48</v>
      </c>
      <c r="K511">
        <v>3.8</v>
      </c>
      <c r="L511">
        <v>1.19</v>
      </c>
      <c r="M511">
        <v>0.30399999999999999</v>
      </c>
      <c r="N511" s="1">
        <v>0.68799999999999994</v>
      </c>
      <c r="P511">
        <v>4.88</v>
      </c>
      <c r="Q511">
        <v>4.76</v>
      </c>
      <c r="R511">
        <v>0.6</v>
      </c>
    </row>
    <row r="512" spans="1:18" x14ac:dyDescent="0.45">
      <c r="A512">
        <v>511</v>
      </c>
      <c r="B512" t="s">
        <v>1041</v>
      </c>
      <c r="C512" t="s">
        <v>37</v>
      </c>
      <c r="D512">
        <v>5</v>
      </c>
      <c r="E512">
        <v>7</v>
      </c>
      <c r="F512">
        <v>0</v>
      </c>
      <c r="G512">
        <v>29</v>
      </c>
      <c r="H512">
        <v>16</v>
      </c>
      <c r="I512">
        <v>102</v>
      </c>
      <c r="J512">
        <v>7.24</v>
      </c>
      <c r="K512">
        <v>3.44</v>
      </c>
      <c r="L512">
        <v>1.1499999999999999</v>
      </c>
      <c r="M512">
        <v>0.29699999999999999</v>
      </c>
      <c r="N512" s="1">
        <v>0.70699999999999996</v>
      </c>
      <c r="P512">
        <v>4.5</v>
      </c>
      <c r="Q512">
        <v>4.66</v>
      </c>
      <c r="R512">
        <v>0.6</v>
      </c>
    </row>
    <row r="513" spans="1:18" x14ac:dyDescent="0.45">
      <c r="A513">
        <v>512</v>
      </c>
      <c r="B513" t="s">
        <v>1042</v>
      </c>
      <c r="D513">
        <v>4</v>
      </c>
      <c r="E513">
        <v>6</v>
      </c>
      <c r="F513">
        <v>0</v>
      </c>
      <c r="G513">
        <v>20</v>
      </c>
      <c r="H513">
        <v>16</v>
      </c>
      <c r="I513">
        <v>87</v>
      </c>
      <c r="J513">
        <v>5.59</v>
      </c>
      <c r="K513">
        <v>3.31</v>
      </c>
      <c r="L513">
        <v>1.24</v>
      </c>
      <c r="M513">
        <v>0.3</v>
      </c>
      <c r="N513" s="1">
        <v>0.68300000000000005</v>
      </c>
      <c r="P513">
        <v>5.07</v>
      </c>
      <c r="Q513">
        <v>5.05</v>
      </c>
      <c r="R513">
        <v>0.6</v>
      </c>
    </row>
    <row r="514" spans="1:18" x14ac:dyDescent="0.45">
      <c r="A514">
        <v>513</v>
      </c>
      <c r="B514" t="s">
        <v>1043</v>
      </c>
      <c r="C514" t="s">
        <v>76</v>
      </c>
      <c r="D514">
        <v>4</v>
      </c>
      <c r="E514">
        <v>4</v>
      </c>
      <c r="F514">
        <v>0</v>
      </c>
      <c r="G514">
        <v>18</v>
      </c>
      <c r="H514">
        <v>16</v>
      </c>
      <c r="I514">
        <v>75.099999999999994</v>
      </c>
      <c r="J514">
        <v>5.98</v>
      </c>
      <c r="K514">
        <v>3.11</v>
      </c>
      <c r="L514">
        <v>1.31</v>
      </c>
      <c r="M514">
        <v>0.28399999999999997</v>
      </c>
      <c r="N514" s="1">
        <v>0.68799999999999994</v>
      </c>
      <c r="P514">
        <v>4.78</v>
      </c>
      <c r="Q514">
        <v>4.9800000000000004</v>
      </c>
      <c r="R514">
        <v>0.4</v>
      </c>
    </row>
    <row r="515" spans="1:18" x14ac:dyDescent="0.45">
      <c r="A515">
        <v>514</v>
      </c>
      <c r="B515" t="s">
        <v>1044</v>
      </c>
      <c r="C515" t="s">
        <v>65</v>
      </c>
      <c r="D515">
        <v>5</v>
      </c>
      <c r="E515">
        <v>9</v>
      </c>
      <c r="F515">
        <v>0</v>
      </c>
      <c r="G515">
        <v>26</v>
      </c>
      <c r="H515">
        <v>16</v>
      </c>
      <c r="I515">
        <v>95</v>
      </c>
      <c r="J515">
        <v>5.4</v>
      </c>
      <c r="K515">
        <v>4.07</v>
      </c>
      <c r="L515">
        <v>1.04</v>
      </c>
      <c r="M515">
        <v>0.3</v>
      </c>
      <c r="N515" s="1">
        <v>0.66100000000000003</v>
      </c>
      <c r="P515">
        <v>5.31</v>
      </c>
      <c r="Q515">
        <v>5.01</v>
      </c>
      <c r="R515">
        <v>0.4</v>
      </c>
    </row>
    <row r="516" spans="1:18" x14ac:dyDescent="0.45">
      <c r="A516">
        <v>515</v>
      </c>
      <c r="B516" t="s">
        <v>1045</v>
      </c>
      <c r="D516">
        <v>4</v>
      </c>
      <c r="E516">
        <v>6</v>
      </c>
      <c r="F516">
        <v>0</v>
      </c>
      <c r="G516">
        <v>18</v>
      </c>
      <c r="H516">
        <v>16</v>
      </c>
      <c r="I516">
        <v>80.099999999999994</v>
      </c>
      <c r="J516">
        <v>7.85</v>
      </c>
      <c r="K516">
        <v>3.59</v>
      </c>
      <c r="L516">
        <v>1.46</v>
      </c>
      <c r="M516">
        <v>0.28899999999999998</v>
      </c>
      <c r="N516" s="1">
        <v>0.68600000000000005</v>
      </c>
      <c r="P516">
        <v>4.93</v>
      </c>
      <c r="Q516">
        <v>5</v>
      </c>
      <c r="R516">
        <v>0.4</v>
      </c>
    </row>
    <row r="517" spans="1:18" x14ac:dyDescent="0.45">
      <c r="A517">
        <v>516</v>
      </c>
      <c r="B517" t="s">
        <v>1046</v>
      </c>
      <c r="C517" t="s">
        <v>72</v>
      </c>
      <c r="D517">
        <v>4</v>
      </c>
      <c r="E517">
        <v>5</v>
      </c>
      <c r="F517">
        <v>0</v>
      </c>
      <c r="G517">
        <v>26</v>
      </c>
      <c r="H517">
        <v>16</v>
      </c>
      <c r="I517">
        <v>96.2</v>
      </c>
      <c r="J517">
        <v>6.79</v>
      </c>
      <c r="K517">
        <v>3.07</v>
      </c>
      <c r="L517">
        <v>1.3</v>
      </c>
      <c r="M517">
        <v>0.28899999999999998</v>
      </c>
      <c r="N517" s="1">
        <v>0.69899999999999995</v>
      </c>
      <c r="P517">
        <v>4.6500000000000004</v>
      </c>
      <c r="Q517">
        <v>4.8099999999999996</v>
      </c>
      <c r="R517">
        <v>0.4</v>
      </c>
    </row>
    <row r="518" spans="1:18" x14ac:dyDescent="0.45">
      <c r="A518">
        <v>517</v>
      </c>
      <c r="B518" t="s">
        <v>1047</v>
      </c>
      <c r="C518" t="s">
        <v>49</v>
      </c>
      <c r="D518">
        <v>5</v>
      </c>
      <c r="E518">
        <v>5</v>
      </c>
      <c r="F518">
        <v>0</v>
      </c>
      <c r="G518">
        <v>22</v>
      </c>
      <c r="H518">
        <v>16</v>
      </c>
      <c r="I518">
        <v>67.099999999999994</v>
      </c>
      <c r="J518">
        <v>9.9</v>
      </c>
      <c r="K518">
        <v>6.15</v>
      </c>
      <c r="L518">
        <v>1.07</v>
      </c>
      <c r="M518">
        <v>0.27800000000000002</v>
      </c>
      <c r="N518" s="1">
        <v>0.70799999999999996</v>
      </c>
      <c r="P518">
        <v>4.68</v>
      </c>
      <c r="Q518">
        <v>4.83</v>
      </c>
      <c r="R518">
        <v>0.4</v>
      </c>
    </row>
    <row r="519" spans="1:18" x14ac:dyDescent="0.45">
      <c r="A519">
        <v>518</v>
      </c>
      <c r="B519" t="s">
        <v>1048</v>
      </c>
      <c r="D519">
        <v>3</v>
      </c>
      <c r="E519">
        <v>5</v>
      </c>
      <c r="F519">
        <v>0</v>
      </c>
      <c r="G519">
        <v>20</v>
      </c>
      <c r="H519">
        <v>16</v>
      </c>
      <c r="I519">
        <v>72.2</v>
      </c>
      <c r="J519">
        <v>7.06</v>
      </c>
      <c r="K519">
        <v>3.59</v>
      </c>
      <c r="L519">
        <v>1.24</v>
      </c>
      <c r="M519">
        <v>0.3</v>
      </c>
      <c r="N519" s="1">
        <v>0.68500000000000005</v>
      </c>
      <c r="P519">
        <v>4.95</v>
      </c>
      <c r="Q519">
        <v>4.84</v>
      </c>
      <c r="R519">
        <v>0.4</v>
      </c>
    </row>
    <row r="520" spans="1:18" x14ac:dyDescent="0.45">
      <c r="A520">
        <v>519</v>
      </c>
      <c r="B520" t="s">
        <v>1049</v>
      </c>
      <c r="D520">
        <v>4</v>
      </c>
      <c r="E520">
        <v>4</v>
      </c>
      <c r="F520">
        <v>0</v>
      </c>
      <c r="G520">
        <v>22</v>
      </c>
      <c r="H520">
        <v>16</v>
      </c>
      <c r="I520">
        <v>91</v>
      </c>
      <c r="J520">
        <v>5.84</v>
      </c>
      <c r="K520">
        <v>2.77</v>
      </c>
      <c r="L520">
        <v>1.29</v>
      </c>
      <c r="M520">
        <v>0.28499999999999998</v>
      </c>
      <c r="N520" s="1">
        <v>0.69899999999999995</v>
      </c>
      <c r="P520">
        <v>4.55</v>
      </c>
      <c r="Q520">
        <v>4.9000000000000004</v>
      </c>
      <c r="R520">
        <v>0.4</v>
      </c>
    </row>
    <row r="521" spans="1:18" x14ac:dyDescent="0.45">
      <c r="A521">
        <v>520</v>
      </c>
      <c r="B521" t="s">
        <v>1050</v>
      </c>
      <c r="D521">
        <v>4</v>
      </c>
      <c r="E521">
        <v>7</v>
      </c>
      <c r="F521">
        <v>0</v>
      </c>
      <c r="G521">
        <v>23</v>
      </c>
      <c r="H521">
        <v>16</v>
      </c>
      <c r="I521">
        <v>88.1</v>
      </c>
      <c r="J521">
        <v>6.22</v>
      </c>
      <c r="K521">
        <v>3.67</v>
      </c>
      <c r="L521">
        <v>1.33</v>
      </c>
      <c r="M521">
        <v>0.29299999999999998</v>
      </c>
      <c r="N521" s="1">
        <v>0.67100000000000004</v>
      </c>
      <c r="P521">
        <v>5.2</v>
      </c>
      <c r="Q521">
        <v>5.28</v>
      </c>
      <c r="R521">
        <v>0.3</v>
      </c>
    </row>
    <row r="522" spans="1:18" x14ac:dyDescent="0.45">
      <c r="A522">
        <v>521</v>
      </c>
      <c r="B522" t="s">
        <v>1051</v>
      </c>
      <c r="C522" t="s">
        <v>51</v>
      </c>
      <c r="D522">
        <v>4</v>
      </c>
      <c r="E522">
        <v>7</v>
      </c>
      <c r="F522">
        <v>0</v>
      </c>
      <c r="G522">
        <v>28</v>
      </c>
      <c r="H522">
        <v>16</v>
      </c>
      <c r="I522">
        <v>79</v>
      </c>
      <c r="J522">
        <v>8.1999999999999993</v>
      </c>
      <c r="K522">
        <v>4.33</v>
      </c>
      <c r="L522">
        <v>1.48</v>
      </c>
      <c r="M522">
        <v>0.3</v>
      </c>
      <c r="N522" s="1">
        <v>0.66800000000000004</v>
      </c>
      <c r="P522">
        <v>5.47</v>
      </c>
      <c r="Q522">
        <v>5.2</v>
      </c>
      <c r="R522">
        <v>0.3</v>
      </c>
    </row>
    <row r="523" spans="1:18" x14ac:dyDescent="0.45">
      <c r="A523">
        <v>522</v>
      </c>
      <c r="B523" t="s">
        <v>1052</v>
      </c>
      <c r="D523">
        <v>2</v>
      </c>
      <c r="E523">
        <v>5</v>
      </c>
      <c r="F523">
        <v>0</v>
      </c>
      <c r="G523">
        <v>17</v>
      </c>
      <c r="H523">
        <v>16</v>
      </c>
      <c r="I523">
        <v>70</v>
      </c>
      <c r="J523">
        <v>7.46</v>
      </c>
      <c r="K523">
        <v>4.63</v>
      </c>
      <c r="L523">
        <v>1.54</v>
      </c>
      <c r="M523">
        <v>0.28399999999999997</v>
      </c>
      <c r="N523" s="1">
        <v>0.64600000000000002</v>
      </c>
      <c r="P523">
        <v>5.66</v>
      </c>
      <c r="Q523">
        <v>5.63</v>
      </c>
      <c r="R523">
        <v>0.2</v>
      </c>
    </row>
    <row r="524" spans="1:18" x14ac:dyDescent="0.45">
      <c r="A524">
        <v>523</v>
      </c>
      <c r="B524" t="s">
        <v>1053</v>
      </c>
      <c r="C524" t="s">
        <v>134</v>
      </c>
      <c r="D524">
        <v>5</v>
      </c>
      <c r="E524">
        <v>10</v>
      </c>
      <c r="F524">
        <v>0</v>
      </c>
      <c r="G524">
        <v>26</v>
      </c>
      <c r="H524">
        <v>16</v>
      </c>
      <c r="I524">
        <v>90.1</v>
      </c>
      <c r="J524">
        <v>7.18</v>
      </c>
      <c r="K524">
        <v>5.28</v>
      </c>
      <c r="L524">
        <v>1.3</v>
      </c>
      <c r="M524">
        <v>0.29599999999999999</v>
      </c>
      <c r="N524" s="1">
        <v>0.68300000000000005</v>
      </c>
      <c r="P524">
        <v>5.48</v>
      </c>
      <c r="Q524">
        <v>5.43</v>
      </c>
      <c r="R524">
        <v>0.1</v>
      </c>
    </row>
    <row r="525" spans="1:18" x14ac:dyDescent="0.45">
      <c r="A525">
        <v>524</v>
      </c>
      <c r="B525" t="s">
        <v>1054</v>
      </c>
      <c r="C525" t="s">
        <v>46</v>
      </c>
      <c r="D525">
        <v>5</v>
      </c>
      <c r="E525">
        <v>9</v>
      </c>
      <c r="F525">
        <v>0</v>
      </c>
      <c r="G525">
        <v>26</v>
      </c>
      <c r="H525">
        <v>16</v>
      </c>
      <c r="I525">
        <v>97</v>
      </c>
      <c r="J525">
        <v>7.42</v>
      </c>
      <c r="K525">
        <v>5.57</v>
      </c>
      <c r="L525">
        <v>1.3</v>
      </c>
      <c r="M525">
        <v>0.28899999999999998</v>
      </c>
      <c r="N525" s="1">
        <v>0.68400000000000005</v>
      </c>
      <c r="P525">
        <v>5.38</v>
      </c>
      <c r="Q525">
        <v>5.49</v>
      </c>
      <c r="R525">
        <v>0.1</v>
      </c>
    </row>
    <row r="526" spans="1:18" x14ac:dyDescent="0.45">
      <c r="A526">
        <v>525</v>
      </c>
      <c r="B526" t="s">
        <v>1055</v>
      </c>
      <c r="D526">
        <v>3</v>
      </c>
      <c r="E526">
        <v>5</v>
      </c>
      <c r="F526">
        <v>0</v>
      </c>
      <c r="G526">
        <v>19</v>
      </c>
      <c r="H526">
        <v>16</v>
      </c>
      <c r="I526">
        <v>75</v>
      </c>
      <c r="J526">
        <v>5.4</v>
      </c>
      <c r="K526">
        <v>4.32</v>
      </c>
      <c r="L526">
        <v>1.32</v>
      </c>
      <c r="M526">
        <v>0.311</v>
      </c>
      <c r="N526" s="1">
        <v>0.67800000000000005</v>
      </c>
      <c r="P526">
        <v>5.64</v>
      </c>
      <c r="Q526">
        <v>5.56</v>
      </c>
      <c r="R526">
        <v>0</v>
      </c>
    </row>
    <row r="527" spans="1:18" x14ac:dyDescent="0.45">
      <c r="A527">
        <v>526</v>
      </c>
      <c r="B527" t="s">
        <v>1056</v>
      </c>
      <c r="D527">
        <v>2</v>
      </c>
      <c r="E527">
        <v>4</v>
      </c>
      <c r="F527">
        <v>0</v>
      </c>
      <c r="G527">
        <v>19</v>
      </c>
      <c r="H527">
        <v>16</v>
      </c>
      <c r="I527">
        <v>71.2</v>
      </c>
      <c r="J527">
        <v>6.15</v>
      </c>
      <c r="K527">
        <v>5.77</v>
      </c>
      <c r="L527">
        <v>1.38</v>
      </c>
      <c r="M527">
        <v>0.28999999999999998</v>
      </c>
      <c r="N527" s="1">
        <v>0.66300000000000003</v>
      </c>
      <c r="P527">
        <v>5.9</v>
      </c>
      <c r="Q527">
        <v>5.85</v>
      </c>
      <c r="R527">
        <v>-0.1</v>
      </c>
    </row>
    <row r="528" spans="1:18" x14ac:dyDescent="0.45">
      <c r="A528">
        <v>527</v>
      </c>
      <c r="B528" t="s">
        <v>1057</v>
      </c>
      <c r="C528" t="s">
        <v>44</v>
      </c>
      <c r="D528">
        <v>4</v>
      </c>
      <c r="E528">
        <v>7</v>
      </c>
      <c r="F528">
        <v>0</v>
      </c>
      <c r="G528">
        <v>23</v>
      </c>
      <c r="H528">
        <v>16</v>
      </c>
      <c r="I528">
        <v>85.2</v>
      </c>
      <c r="J528">
        <v>5.36</v>
      </c>
      <c r="K528">
        <v>3.57</v>
      </c>
      <c r="L528">
        <v>1.26</v>
      </c>
      <c r="M528">
        <v>0.3</v>
      </c>
      <c r="N528" s="1">
        <v>0.66500000000000004</v>
      </c>
      <c r="P528">
        <v>5.36</v>
      </c>
      <c r="Q528">
        <v>5.39</v>
      </c>
      <c r="R528">
        <v>-0.1</v>
      </c>
    </row>
    <row r="529" spans="1:18" x14ac:dyDescent="0.45">
      <c r="A529">
        <v>528</v>
      </c>
      <c r="B529" t="s">
        <v>1058</v>
      </c>
      <c r="D529">
        <v>4</v>
      </c>
      <c r="E529">
        <v>9</v>
      </c>
      <c r="F529">
        <v>0</v>
      </c>
      <c r="G529">
        <v>20</v>
      </c>
      <c r="H529">
        <v>16</v>
      </c>
      <c r="I529">
        <v>75</v>
      </c>
      <c r="J529">
        <v>6.36</v>
      </c>
      <c r="K529">
        <v>5.04</v>
      </c>
      <c r="L529">
        <v>1.32</v>
      </c>
      <c r="M529">
        <v>0.307</v>
      </c>
      <c r="N529" s="1">
        <v>0.68100000000000005</v>
      </c>
      <c r="P529">
        <v>5.64</v>
      </c>
      <c r="Q529">
        <v>5.71</v>
      </c>
      <c r="R529">
        <v>-0.2</v>
      </c>
    </row>
    <row r="530" spans="1:18" x14ac:dyDescent="0.45">
      <c r="A530">
        <v>529</v>
      </c>
      <c r="B530" t="s">
        <v>1059</v>
      </c>
      <c r="C530" t="s">
        <v>72</v>
      </c>
      <c r="D530">
        <v>6</v>
      </c>
      <c r="E530">
        <v>4</v>
      </c>
      <c r="F530">
        <v>0</v>
      </c>
      <c r="G530">
        <v>27</v>
      </c>
      <c r="H530">
        <v>15</v>
      </c>
      <c r="I530">
        <v>89.2</v>
      </c>
      <c r="J530">
        <v>10.84</v>
      </c>
      <c r="K530">
        <v>2.5099999999999998</v>
      </c>
      <c r="L530">
        <v>1.2</v>
      </c>
      <c r="M530">
        <v>0.29199999999999998</v>
      </c>
      <c r="N530" s="1">
        <v>0.77200000000000002</v>
      </c>
      <c r="P530">
        <v>3.31</v>
      </c>
      <c r="Q530">
        <v>3.46</v>
      </c>
      <c r="R530">
        <v>1.8</v>
      </c>
    </row>
    <row r="531" spans="1:18" x14ac:dyDescent="0.45">
      <c r="A531">
        <v>530</v>
      </c>
      <c r="B531" t="s">
        <v>1060</v>
      </c>
      <c r="D531">
        <v>5</v>
      </c>
      <c r="E531">
        <v>6</v>
      </c>
      <c r="F531">
        <v>0</v>
      </c>
      <c r="G531">
        <v>15</v>
      </c>
      <c r="H531">
        <v>15</v>
      </c>
      <c r="I531">
        <v>89.1</v>
      </c>
      <c r="J531">
        <v>8.77</v>
      </c>
      <c r="K531">
        <v>3.02</v>
      </c>
      <c r="L531">
        <v>1.1100000000000001</v>
      </c>
      <c r="M531">
        <v>0.29399999999999998</v>
      </c>
      <c r="N531" s="1">
        <v>0.71699999999999997</v>
      </c>
      <c r="P531">
        <v>4.03</v>
      </c>
      <c r="Q531">
        <v>4.05</v>
      </c>
      <c r="R531">
        <v>1.6</v>
      </c>
    </row>
    <row r="532" spans="1:18" x14ac:dyDescent="0.45">
      <c r="A532">
        <v>531</v>
      </c>
      <c r="B532" t="s">
        <v>558</v>
      </c>
      <c r="C532" t="s">
        <v>65</v>
      </c>
      <c r="D532">
        <v>6</v>
      </c>
      <c r="E532">
        <v>7</v>
      </c>
      <c r="F532">
        <v>0</v>
      </c>
      <c r="G532">
        <v>29</v>
      </c>
      <c r="H532">
        <v>15</v>
      </c>
      <c r="I532">
        <v>113</v>
      </c>
      <c r="J532">
        <v>9.08</v>
      </c>
      <c r="K532">
        <v>2.79</v>
      </c>
      <c r="L532">
        <v>1.35</v>
      </c>
      <c r="M532">
        <v>0.3</v>
      </c>
      <c r="N532" s="1">
        <v>0.68700000000000006</v>
      </c>
      <c r="P532">
        <v>4.54</v>
      </c>
      <c r="Q532">
        <v>4.26</v>
      </c>
      <c r="R532">
        <v>1.4</v>
      </c>
    </row>
    <row r="533" spans="1:18" x14ac:dyDescent="0.45">
      <c r="A533">
        <v>532</v>
      </c>
      <c r="B533" t="s">
        <v>1061</v>
      </c>
      <c r="C533" t="s">
        <v>55</v>
      </c>
      <c r="D533">
        <v>5</v>
      </c>
      <c r="E533">
        <v>6</v>
      </c>
      <c r="F533">
        <v>0</v>
      </c>
      <c r="G533">
        <v>20</v>
      </c>
      <c r="H533">
        <v>15</v>
      </c>
      <c r="I533">
        <v>84.1</v>
      </c>
      <c r="J533">
        <v>8.75</v>
      </c>
      <c r="K533">
        <v>3.31</v>
      </c>
      <c r="L533">
        <v>1.28</v>
      </c>
      <c r="M533">
        <v>0.29599999999999999</v>
      </c>
      <c r="N533" s="1">
        <v>0.70399999999999996</v>
      </c>
      <c r="P533">
        <v>4.4800000000000004</v>
      </c>
      <c r="Q533">
        <v>4.41</v>
      </c>
      <c r="R533">
        <v>1.2</v>
      </c>
    </row>
    <row r="534" spans="1:18" x14ac:dyDescent="0.45">
      <c r="A534">
        <v>533</v>
      </c>
      <c r="B534" t="s">
        <v>1062</v>
      </c>
      <c r="C534" t="s">
        <v>51</v>
      </c>
      <c r="D534">
        <v>4</v>
      </c>
      <c r="E534">
        <v>5</v>
      </c>
      <c r="F534">
        <v>0</v>
      </c>
      <c r="G534">
        <v>23</v>
      </c>
      <c r="H534">
        <v>15</v>
      </c>
      <c r="I534">
        <v>85.1</v>
      </c>
      <c r="J534">
        <v>8.5500000000000007</v>
      </c>
      <c r="K534">
        <v>3.06</v>
      </c>
      <c r="L534">
        <v>1.48</v>
      </c>
      <c r="M534">
        <v>0.29499999999999998</v>
      </c>
      <c r="N534" s="1">
        <v>0.66700000000000004</v>
      </c>
      <c r="P534">
        <v>4.96</v>
      </c>
      <c r="Q534">
        <v>4.58</v>
      </c>
      <c r="R534">
        <v>1.1000000000000001</v>
      </c>
    </row>
    <row r="535" spans="1:18" x14ac:dyDescent="0.45">
      <c r="A535">
        <v>534</v>
      </c>
      <c r="B535" t="s">
        <v>1063</v>
      </c>
      <c r="C535" t="s">
        <v>24</v>
      </c>
      <c r="D535">
        <v>4</v>
      </c>
      <c r="E535">
        <v>5</v>
      </c>
      <c r="F535">
        <v>0</v>
      </c>
      <c r="G535">
        <v>17</v>
      </c>
      <c r="H535">
        <v>15</v>
      </c>
      <c r="I535">
        <v>76.099999999999994</v>
      </c>
      <c r="J535">
        <v>6.02</v>
      </c>
      <c r="K535">
        <v>1.89</v>
      </c>
      <c r="L535">
        <v>1.3</v>
      </c>
      <c r="M535">
        <v>0.29299999999999998</v>
      </c>
      <c r="N535" s="1">
        <v>0.69399999999999995</v>
      </c>
      <c r="P535">
        <v>4.4800000000000004</v>
      </c>
      <c r="Q535">
        <v>4.58</v>
      </c>
      <c r="R535">
        <v>0.9</v>
      </c>
    </row>
    <row r="536" spans="1:18" x14ac:dyDescent="0.45">
      <c r="A536">
        <v>535</v>
      </c>
      <c r="B536" t="s">
        <v>1064</v>
      </c>
      <c r="C536" t="s">
        <v>28</v>
      </c>
      <c r="D536">
        <v>4</v>
      </c>
      <c r="E536">
        <v>4</v>
      </c>
      <c r="F536">
        <v>0</v>
      </c>
      <c r="G536">
        <v>24</v>
      </c>
      <c r="H536">
        <v>15</v>
      </c>
      <c r="I536">
        <v>77</v>
      </c>
      <c r="J536">
        <v>11.1</v>
      </c>
      <c r="K536">
        <v>4.5599999999999996</v>
      </c>
      <c r="L536">
        <v>1.29</v>
      </c>
      <c r="M536">
        <v>0.28999999999999998</v>
      </c>
      <c r="N536" s="1">
        <v>0.71099999999999997</v>
      </c>
      <c r="P536">
        <v>4.4400000000000004</v>
      </c>
      <c r="Q536">
        <v>4.3600000000000003</v>
      </c>
      <c r="R536">
        <v>0.9</v>
      </c>
    </row>
    <row r="537" spans="1:18" x14ac:dyDescent="0.45">
      <c r="A537">
        <v>536</v>
      </c>
      <c r="B537" t="s">
        <v>1065</v>
      </c>
      <c r="C537" t="s">
        <v>32</v>
      </c>
      <c r="D537">
        <v>4</v>
      </c>
      <c r="E537">
        <v>4</v>
      </c>
      <c r="F537">
        <v>0</v>
      </c>
      <c r="G537">
        <v>17</v>
      </c>
      <c r="H537">
        <v>15</v>
      </c>
      <c r="I537">
        <v>78.2</v>
      </c>
      <c r="J537">
        <v>7.89</v>
      </c>
      <c r="K537">
        <v>3.09</v>
      </c>
      <c r="L537">
        <v>1.37</v>
      </c>
      <c r="M537">
        <v>0.29599999999999999</v>
      </c>
      <c r="N537" s="1">
        <v>0.72099999999999997</v>
      </c>
      <c r="P537">
        <v>4.46</v>
      </c>
      <c r="Q537">
        <v>4.55</v>
      </c>
      <c r="R537">
        <v>0.9</v>
      </c>
    </row>
    <row r="538" spans="1:18" x14ac:dyDescent="0.45">
      <c r="A538">
        <v>537</v>
      </c>
      <c r="B538" t="s">
        <v>1066</v>
      </c>
      <c r="C538" t="s">
        <v>61</v>
      </c>
      <c r="D538">
        <v>4</v>
      </c>
      <c r="E538">
        <v>6</v>
      </c>
      <c r="F538">
        <v>0</v>
      </c>
      <c r="G538">
        <v>26</v>
      </c>
      <c r="H538">
        <v>15</v>
      </c>
      <c r="I538">
        <v>100.2</v>
      </c>
      <c r="J538">
        <v>6.79</v>
      </c>
      <c r="K538">
        <v>2.14</v>
      </c>
      <c r="L538">
        <v>1.25</v>
      </c>
      <c r="M538">
        <v>0.315</v>
      </c>
      <c r="N538" s="1">
        <v>0.67</v>
      </c>
      <c r="P538">
        <v>4.92</v>
      </c>
      <c r="Q538">
        <v>4.5999999999999996</v>
      </c>
      <c r="R538">
        <v>0.9</v>
      </c>
    </row>
    <row r="539" spans="1:18" x14ac:dyDescent="0.45">
      <c r="A539">
        <v>538</v>
      </c>
      <c r="B539" t="s">
        <v>1067</v>
      </c>
      <c r="C539" t="s">
        <v>22</v>
      </c>
      <c r="D539">
        <v>5</v>
      </c>
      <c r="E539">
        <v>6</v>
      </c>
      <c r="F539">
        <v>0</v>
      </c>
      <c r="G539">
        <v>20</v>
      </c>
      <c r="H539">
        <v>15</v>
      </c>
      <c r="I539">
        <v>86.1</v>
      </c>
      <c r="J539">
        <v>7.4</v>
      </c>
      <c r="K539">
        <v>2.4</v>
      </c>
      <c r="L539">
        <v>1.25</v>
      </c>
      <c r="M539">
        <v>0.28599999999999998</v>
      </c>
      <c r="N539" s="1">
        <v>0.65800000000000003</v>
      </c>
      <c r="P539">
        <v>4.59</v>
      </c>
      <c r="Q539">
        <v>4.5599999999999996</v>
      </c>
      <c r="R539">
        <v>0.9</v>
      </c>
    </row>
    <row r="540" spans="1:18" x14ac:dyDescent="0.45">
      <c r="A540">
        <v>539</v>
      </c>
      <c r="B540" t="s">
        <v>1068</v>
      </c>
      <c r="C540" t="s">
        <v>35</v>
      </c>
      <c r="D540">
        <v>3</v>
      </c>
      <c r="E540">
        <v>5</v>
      </c>
      <c r="F540">
        <v>0</v>
      </c>
      <c r="G540">
        <v>15</v>
      </c>
      <c r="H540">
        <v>15</v>
      </c>
      <c r="I540">
        <v>75</v>
      </c>
      <c r="J540">
        <v>6.72</v>
      </c>
      <c r="K540">
        <v>2.2799999999999998</v>
      </c>
      <c r="L540">
        <v>1.56</v>
      </c>
      <c r="M540">
        <v>0.30199999999999999</v>
      </c>
      <c r="N540" s="1">
        <v>0.64900000000000002</v>
      </c>
      <c r="P540">
        <v>5.28</v>
      </c>
      <c r="Q540">
        <v>4.82</v>
      </c>
      <c r="R540">
        <v>0.8</v>
      </c>
    </row>
    <row r="541" spans="1:18" x14ac:dyDescent="0.45">
      <c r="A541">
        <v>540</v>
      </c>
      <c r="B541" t="s">
        <v>1069</v>
      </c>
      <c r="C541" t="s">
        <v>37</v>
      </c>
      <c r="D541">
        <v>3</v>
      </c>
      <c r="E541">
        <v>4</v>
      </c>
      <c r="F541">
        <v>0</v>
      </c>
      <c r="G541">
        <v>18</v>
      </c>
      <c r="H541">
        <v>15</v>
      </c>
      <c r="I541">
        <v>72</v>
      </c>
      <c r="J541">
        <v>8.1300000000000008</v>
      </c>
      <c r="K541">
        <v>4.13</v>
      </c>
      <c r="L541">
        <v>1.1299999999999999</v>
      </c>
      <c r="M541">
        <v>0.29499999999999998</v>
      </c>
      <c r="N541" s="1">
        <v>0.71899999999999997</v>
      </c>
      <c r="P541">
        <v>4.38</v>
      </c>
      <c r="Q541">
        <v>4.57</v>
      </c>
      <c r="R541">
        <v>0.7</v>
      </c>
    </row>
    <row r="542" spans="1:18" x14ac:dyDescent="0.45">
      <c r="A542">
        <v>541</v>
      </c>
      <c r="B542" t="s">
        <v>1070</v>
      </c>
      <c r="D542">
        <v>4</v>
      </c>
      <c r="E542">
        <v>5</v>
      </c>
      <c r="F542">
        <v>0</v>
      </c>
      <c r="G542">
        <v>16</v>
      </c>
      <c r="H542">
        <v>15</v>
      </c>
      <c r="I542">
        <v>74.2</v>
      </c>
      <c r="J542">
        <v>6.39</v>
      </c>
      <c r="K542">
        <v>2.89</v>
      </c>
      <c r="L542">
        <v>1.33</v>
      </c>
      <c r="M542">
        <v>0.29599999999999999</v>
      </c>
      <c r="N542" s="1">
        <v>0.67300000000000004</v>
      </c>
      <c r="P542">
        <v>5.0599999999999996</v>
      </c>
      <c r="Q542">
        <v>4.83</v>
      </c>
      <c r="R542">
        <v>0.7</v>
      </c>
    </row>
    <row r="543" spans="1:18" x14ac:dyDescent="0.45">
      <c r="A543">
        <v>542</v>
      </c>
      <c r="B543" t="s">
        <v>1071</v>
      </c>
      <c r="D543">
        <v>4</v>
      </c>
      <c r="E543">
        <v>6</v>
      </c>
      <c r="F543">
        <v>0</v>
      </c>
      <c r="G543">
        <v>29</v>
      </c>
      <c r="H543">
        <v>15</v>
      </c>
      <c r="I543">
        <v>103.2</v>
      </c>
      <c r="J543">
        <v>6.34</v>
      </c>
      <c r="K543">
        <v>2.17</v>
      </c>
      <c r="L543">
        <v>1.56</v>
      </c>
      <c r="M543">
        <v>0.311</v>
      </c>
      <c r="N543" s="1">
        <v>0.67600000000000005</v>
      </c>
      <c r="P543">
        <v>5.21</v>
      </c>
      <c r="Q543">
        <v>4.91</v>
      </c>
      <c r="R543">
        <v>0.6</v>
      </c>
    </row>
    <row r="544" spans="1:18" x14ac:dyDescent="0.45">
      <c r="A544">
        <v>543</v>
      </c>
      <c r="B544" t="s">
        <v>1072</v>
      </c>
      <c r="C544" t="s">
        <v>49</v>
      </c>
      <c r="D544">
        <v>7</v>
      </c>
      <c r="E544">
        <v>6</v>
      </c>
      <c r="F544">
        <v>0</v>
      </c>
      <c r="G544">
        <v>23</v>
      </c>
      <c r="H544">
        <v>15</v>
      </c>
      <c r="I544">
        <v>98</v>
      </c>
      <c r="J544">
        <v>7.16</v>
      </c>
      <c r="K544">
        <v>4.41</v>
      </c>
      <c r="L544">
        <v>1.01</v>
      </c>
      <c r="M544">
        <v>0.28599999999999998</v>
      </c>
      <c r="N544" s="1">
        <v>0.7</v>
      </c>
      <c r="P544">
        <v>4.59</v>
      </c>
      <c r="Q544">
        <v>4.74</v>
      </c>
      <c r="R544">
        <v>0.6</v>
      </c>
    </row>
    <row r="545" spans="1:18" x14ac:dyDescent="0.45">
      <c r="A545">
        <v>544</v>
      </c>
      <c r="B545" t="s">
        <v>1073</v>
      </c>
      <c r="D545">
        <v>5</v>
      </c>
      <c r="E545">
        <v>5</v>
      </c>
      <c r="F545">
        <v>0</v>
      </c>
      <c r="G545">
        <v>22</v>
      </c>
      <c r="H545">
        <v>15</v>
      </c>
      <c r="I545">
        <v>89</v>
      </c>
      <c r="J545">
        <v>7.08</v>
      </c>
      <c r="K545">
        <v>2.5299999999999998</v>
      </c>
      <c r="L545">
        <v>1.42</v>
      </c>
      <c r="M545">
        <v>0.29499999999999998</v>
      </c>
      <c r="N545" s="1">
        <v>0.69399999999999995</v>
      </c>
      <c r="P545">
        <v>4.6500000000000004</v>
      </c>
      <c r="Q545">
        <v>4.7</v>
      </c>
      <c r="R545">
        <v>0.6</v>
      </c>
    </row>
    <row r="546" spans="1:18" x14ac:dyDescent="0.45">
      <c r="A546">
        <v>545</v>
      </c>
      <c r="B546" t="s">
        <v>1074</v>
      </c>
      <c r="D546">
        <v>4</v>
      </c>
      <c r="E546">
        <v>6</v>
      </c>
      <c r="F546">
        <v>0</v>
      </c>
      <c r="G546">
        <v>16</v>
      </c>
      <c r="H546">
        <v>15</v>
      </c>
      <c r="I546">
        <v>71.099999999999994</v>
      </c>
      <c r="J546">
        <v>6.82</v>
      </c>
      <c r="K546">
        <v>3.16</v>
      </c>
      <c r="L546">
        <v>1.26</v>
      </c>
      <c r="M546">
        <v>0.30199999999999999</v>
      </c>
      <c r="N546" s="1">
        <v>0.68500000000000005</v>
      </c>
      <c r="P546">
        <v>4.92</v>
      </c>
      <c r="Q546">
        <v>4.74</v>
      </c>
      <c r="R546">
        <v>0.6</v>
      </c>
    </row>
    <row r="547" spans="1:18" x14ac:dyDescent="0.45">
      <c r="A547">
        <v>546</v>
      </c>
      <c r="B547" t="s">
        <v>1075</v>
      </c>
      <c r="C547" t="s">
        <v>53</v>
      </c>
      <c r="D547">
        <v>6</v>
      </c>
      <c r="E547">
        <v>6</v>
      </c>
      <c r="F547">
        <v>0</v>
      </c>
      <c r="G547">
        <v>20</v>
      </c>
      <c r="H547">
        <v>15</v>
      </c>
      <c r="I547">
        <v>96.2</v>
      </c>
      <c r="J547">
        <v>5.96</v>
      </c>
      <c r="K547">
        <v>2.5099999999999998</v>
      </c>
      <c r="L547">
        <v>1.21</v>
      </c>
      <c r="M547">
        <v>0.28899999999999998</v>
      </c>
      <c r="N547" s="1">
        <v>0.68899999999999995</v>
      </c>
      <c r="P547">
        <v>4.5599999999999996</v>
      </c>
      <c r="Q547">
        <v>4.7300000000000004</v>
      </c>
      <c r="R547">
        <v>0.6</v>
      </c>
    </row>
    <row r="548" spans="1:18" x14ac:dyDescent="0.45">
      <c r="A548">
        <v>547</v>
      </c>
      <c r="B548" t="s">
        <v>1076</v>
      </c>
      <c r="C548" t="s">
        <v>97</v>
      </c>
      <c r="D548">
        <v>5</v>
      </c>
      <c r="E548">
        <v>6</v>
      </c>
      <c r="F548">
        <v>0</v>
      </c>
      <c r="G548">
        <v>21</v>
      </c>
      <c r="H548">
        <v>15</v>
      </c>
      <c r="I548">
        <v>76</v>
      </c>
      <c r="J548">
        <v>7.82</v>
      </c>
      <c r="K548">
        <v>4.26</v>
      </c>
      <c r="L548">
        <v>1.3</v>
      </c>
      <c r="M548">
        <v>0.29699999999999999</v>
      </c>
      <c r="N548" s="1">
        <v>0.69699999999999995</v>
      </c>
      <c r="P548">
        <v>4.97</v>
      </c>
      <c r="Q548">
        <v>5.0199999999999996</v>
      </c>
      <c r="R548">
        <v>0.6</v>
      </c>
    </row>
    <row r="549" spans="1:18" x14ac:dyDescent="0.45">
      <c r="A549">
        <v>548</v>
      </c>
      <c r="B549" t="s">
        <v>1077</v>
      </c>
      <c r="C549" t="s">
        <v>44</v>
      </c>
      <c r="D549">
        <v>5</v>
      </c>
      <c r="E549">
        <v>6</v>
      </c>
      <c r="F549">
        <v>0</v>
      </c>
      <c r="G549">
        <v>22</v>
      </c>
      <c r="H549">
        <v>15</v>
      </c>
      <c r="I549">
        <v>75</v>
      </c>
      <c r="J549">
        <v>7.2</v>
      </c>
      <c r="K549">
        <v>3.24</v>
      </c>
      <c r="L549">
        <v>1.2</v>
      </c>
      <c r="M549">
        <v>0.30099999999999999</v>
      </c>
      <c r="N549" s="1">
        <v>0.69599999999999995</v>
      </c>
      <c r="P549">
        <v>4.68</v>
      </c>
      <c r="Q549">
        <v>4.59</v>
      </c>
      <c r="R549">
        <v>0.6</v>
      </c>
    </row>
    <row r="550" spans="1:18" x14ac:dyDescent="0.45">
      <c r="A550">
        <v>549</v>
      </c>
      <c r="B550" t="s">
        <v>1078</v>
      </c>
      <c r="C550" t="s">
        <v>51</v>
      </c>
      <c r="D550">
        <v>5</v>
      </c>
      <c r="E550">
        <v>6</v>
      </c>
      <c r="F550">
        <v>0</v>
      </c>
      <c r="G550">
        <v>22</v>
      </c>
      <c r="H550">
        <v>15</v>
      </c>
      <c r="I550">
        <v>95</v>
      </c>
      <c r="J550">
        <v>6.54</v>
      </c>
      <c r="K550">
        <v>3.88</v>
      </c>
      <c r="L550">
        <v>1.33</v>
      </c>
      <c r="M550">
        <v>0.29799999999999999</v>
      </c>
      <c r="N550" s="1">
        <v>0.68300000000000005</v>
      </c>
      <c r="P550">
        <v>5.21</v>
      </c>
      <c r="Q550">
        <v>5.14</v>
      </c>
      <c r="R550">
        <v>0.5</v>
      </c>
    </row>
    <row r="551" spans="1:18" x14ac:dyDescent="0.45">
      <c r="A551">
        <v>550</v>
      </c>
      <c r="B551" t="s">
        <v>1079</v>
      </c>
      <c r="C551" t="s">
        <v>20</v>
      </c>
      <c r="D551">
        <v>3</v>
      </c>
      <c r="E551">
        <v>4</v>
      </c>
      <c r="F551">
        <v>0</v>
      </c>
      <c r="G551">
        <v>29</v>
      </c>
      <c r="H551">
        <v>15</v>
      </c>
      <c r="I551">
        <v>91.1</v>
      </c>
      <c r="J551">
        <v>6.51</v>
      </c>
      <c r="K551">
        <v>3.75</v>
      </c>
      <c r="L551">
        <v>1.08</v>
      </c>
      <c r="M551">
        <v>0.29799999999999999</v>
      </c>
      <c r="N551" s="1">
        <v>0.69099999999999995</v>
      </c>
      <c r="P551">
        <v>4.7300000000000004</v>
      </c>
      <c r="Q551">
        <v>4.76</v>
      </c>
      <c r="R551">
        <v>0.5</v>
      </c>
    </row>
    <row r="552" spans="1:18" x14ac:dyDescent="0.45">
      <c r="A552">
        <v>551</v>
      </c>
      <c r="B552" t="s">
        <v>1080</v>
      </c>
      <c r="D552">
        <v>4</v>
      </c>
      <c r="E552">
        <v>6</v>
      </c>
      <c r="F552">
        <v>0</v>
      </c>
      <c r="G552">
        <v>21</v>
      </c>
      <c r="H552">
        <v>15</v>
      </c>
      <c r="I552">
        <v>82</v>
      </c>
      <c r="J552">
        <v>6.7</v>
      </c>
      <c r="K552">
        <v>3.62</v>
      </c>
      <c r="L552">
        <v>1.21</v>
      </c>
      <c r="M552">
        <v>0.3</v>
      </c>
      <c r="N552" s="1">
        <v>0.67200000000000004</v>
      </c>
      <c r="P552">
        <v>5.05</v>
      </c>
      <c r="Q552">
        <v>4.83</v>
      </c>
      <c r="R552">
        <v>0.5</v>
      </c>
    </row>
    <row r="553" spans="1:18" x14ac:dyDescent="0.45">
      <c r="A553">
        <v>552</v>
      </c>
      <c r="B553" t="s">
        <v>1081</v>
      </c>
      <c r="D553">
        <v>4</v>
      </c>
      <c r="E553">
        <v>6</v>
      </c>
      <c r="F553">
        <v>0</v>
      </c>
      <c r="G553">
        <v>19</v>
      </c>
      <c r="H553">
        <v>15</v>
      </c>
      <c r="I553">
        <v>80</v>
      </c>
      <c r="J553">
        <v>6.86</v>
      </c>
      <c r="K553">
        <v>3.71</v>
      </c>
      <c r="L553">
        <v>1.35</v>
      </c>
      <c r="M553">
        <v>0.30099999999999999</v>
      </c>
      <c r="N553" s="1">
        <v>0.65900000000000003</v>
      </c>
      <c r="P553">
        <v>5.4</v>
      </c>
      <c r="Q553">
        <v>5.1100000000000003</v>
      </c>
      <c r="R553">
        <v>0.5</v>
      </c>
    </row>
    <row r="554" spans="1:18" x14ac:dyDescent="0.45">
      <c r="A554">
        <v>553</v>
      </c>
      <c r="B554" t="s">
        <v>1082</v>
      </c>
      <c r="C554" t="s">
        <v>134</v>
      </c>
      <c r="D554">
        <v>4</v>
      </c>
      <c r="E554">
        <v>5</v>
      </c>
      <c r="F554">
        <v>0</v>
      </c>
      <c r="G554">
        <v>29</v>
      </c>
      <c r="H554">
        <v>15</v>
      </c>
      <c r="I554">
        <v>89.2</v>
      </c>
      <c r="J554">
        <v>8.93</v>
      </c>
      <c r="K554">
        <v>4.1100000000000003</v>
      </c>
      <c r="L554">
        <v>1.3</v>
      </c>
      <c r="M554">
        <v>0.28999999999999998</v>
      </c>
      <c r="N554" s="1">
        <v>0.71199999999999997</v>
      </c>
      <c r="P554">
        <v>4.5199999999999996</v>
      </c>
      <c r="Q554">
        <v>4.66</v>
      </c>
      <c r="R554">
        <v>0.5</v>
      </c>
    </row>
    <row r="555" spans="1:18" x14ac:dyDescent="0.45">
      <c r="A555">
        <v>554</v>
      </c>
      <c r="B555" t="s">
        <v>1083</v>
      </c>
      <c r="C555" t="s">
        <v>81</v>
      </c>
      <c r="D555">
        <v>2</v>
      </c>
      <c r="E555">
        <v>4</v>
      </c>
      <c r="F555">
        <v>0</v>
      </c>
      <c r="G555">
        <v>20</v>
      </c>
      <c r="H555">
        <v>15</v>
      </c>
      <c r="I555">
        <v>52</v>
      </c>
      <c r="J555">
        <v>8.1300000000000008</v>
      </c>
      <c r="K555">
        <v>3.63</v>
      </c>
      <c r="L555">
        <v>1.21</v>
      </c>
      <c r="M555">
        <v>0.29099999999999998</v>
      </c>
      <c r="N555" s="1">
        <v>0.67</v>
      </c>
      <c r="P555">
        <v>4.8499999999999996</v>
      </c>
      <c r="Q555">
        <v>4.76</v>
      </c>
      <c r="R555">
        <v>0.5</v>
      </c>
    </row>
    <row r="556" spans="1:18" x14ac:dyDescent="0.45">
      <c r="A556">
        <v>555</v>
      </c>
      <c r="B556" t="s">
        <v>1084</v>
      </c>
      <c r="C556" t="s">
        <v>81</v>
      </c>
      <c r="D556">
        <v>4</v>
      </c>
      <c r="E556">
        <v>5</v>
      </c>
      <c r="F556">
        <v>0</v>
      </c>
      <c r="G556">
        <v>19</v>
      </c>
      <c r="H556">
        <v>15</v>
      </c>
      <c r="I556">
        <v>76</v>
      </c>
      <c r="J556">
        <v>6.16</v>
      </c>
      <c r="K556">
        <v>3.32</v>
      </c>
      <c r="L556">
        <v>1.3</v>
      </c>
      <c r="M556">
        <v>0.30199999999999999</v>
      </c>
      <c r="N556" s="1">
        <v>0.66900000000000004</v>
      </c>
      <c r="P556">
        <v>5.21</v>
      </c>
      <c r="Q556">
        <v>4.99</v>
      </c>
      <c r="R556">
        <v>0.4</v>
      </c>
    </row>
    <row r="557" spans="1:18" x14ac:dyDescent="0.45">
      <c r="A557">
        <v>556</v>
      </c>
      <c r="B557" t="s">
        <v>1085</v>
      </c>
      <c r="C557" t="s">
        <v>134</v>
      </c>
      <c r="D557">
        <v>4</v>
      </c>
      <c r="E557">
        <v>5</v>
      </c>
      <c r="F557">
        <v>0</v>
      </c>
      <c r="G557">
        <v>27</v>
      </c>
      <c r="H557">
        <v>15</v>
      </c>
      <c r="I557">
        <v>80</v>
      </c>
      <c r="J557">
        <v>6.53</v>
      </c>
      <c r="K557">
        <v>3.71</v>
      </c>
      <c r="L557">
        <v>1.24</v>
      </c>
      <c r="M557">
        <v>0.29299999999999998</v>
      </c>
      <c r="N557" s="1">
        <v>0.67900000000000005</v>
      </c>
      <c r="P557">
        <v>4.95</v>
      </c>
      <c r="Q557">
        <v>5.0199999999999996</v>
      </c>
      <c r="R557">
        <v>0.4</v>
      </c>
    </row>
    <row r="558" spans="1:18" x14ac:dyDescent="0.45">
      <c r="A558">
        <v>557</v>
      </c>
      <c r="B558" t="s">
        <v>1086</v>
      </c>
      <c r="C558" t="s">
        <v>134</v>
      </c>
      <c r="D558">
        <v>2</v>
      </c>
      <c r="E558">
        <v>2</v>
      </c>
      <c r="F558">
        <v>0</v>
      </c>
      <c r="G558">
        <v>15</v>
      </c>
      <c r="H558">
        <v>15</v>
      </c>
      <c r="I558">
        <v>54.1</v>
      </c>
      <c r="J558">
        <v>5.14</v>
      </c>
      <c r="K558">
        <v>2.4900000000000002</v>
      </c>
      <c r="L558">
        <v>1.33</v>
      </c>
      <c r="M558">
        <v>0.29199999999999998</v>
      </c>
      <c r="N558" s="1">
        <v>0.64300000000000002</v>
      </c>
      <c r="P558">
        <v>5.14</v>
      </c>
      <c r="Q558">
        <v>5.0199999999999996</v>
      </c>
      <c r="R558">
        <v>0.4</v>
      </c>
    </row>
    <row r="559" spans="1:18" x14ac:dyDescent="0.45">
      <c r="A559">
        <v>558</v>
      </c>
      <c r="B559" t="s">
        <v>1087</v>
      </c>
      <c r="D559">
        <v>5</v>
      </c>
      <c r="E559">
        <v>5</v>
      </c>
      <c r="F559">
        <v>0</v>
      </c>
      <c r="G559">
        <v>18</v>
      </c>
      <c r="H559">
        <v>15</v>
      </c>
      <c r="I559">
        <v>74</v>
      </c>
      <c r="J559">
        <v>5.23</v>
      </c>
      <c r="K559">
        <v>2.68</v>
      </c>
      <c r="L559">
        <v>1.22</v>
      </c>
      <c r="M559">
        <v>0.28899999999999998</v>
      </c>
      <c r="N559" s="1">
        <v>0.68500000000000005</v>
      </c>
      <c r="P559">
        <v>4.74</v>
      </c>
      <c r="Q559">
        <v>4.9000000000000004</v>
      </c>
      <c r="R559">
        <v>0.4</v>
      </c>
    </row>
    <row r="560" spans="1:18" x14ac:dyDescent="0.45">
      <c r="A560">
        <v>559</v>
      </c>
      <c r="B560" t="s">
        <v>1088</v>
      </c>
      <c r="D560">
        <v>4</v>
      </c>
      <c r="E560">
        <v>5</v>
      </c>
      <c r="F560">
        <v>0</v>
      </c>
      <c r="G560">
        <v>15</v>
      </c>
      <c r="H560">
        <v>15</v>
      </c>
      <c r="I560">
        <v>69.2</v>
      </c>
      <c r="J560">
        <v>7.75</v>
      </c>
      <c r="K560">
        <v>3.49</v>
      </c>
      <c r="L560">
        <v>1.42</v>
      </c>
      <c r="M560">
        <v>0.29799999999999999</v>
      </c>
      <c r="N560" s="1">
        <v>0.71799999999999997</v>
      </c>
      <c r="P560">
        <v>4.6500000000000004</v>
      </c>
      <c r="Q560">
        <v>4.83</v>
      </c>
      <c r="R560">
        <v>0.3</v>
      </c>
    </row>
    <row r="561" spans="1:18" x14ac:dyDescent="0.45">
      <c r="A561">
        <v>560</v>
      </c>
      <c r="B561" t="s">
        <v>1089</v>
      </c>
      <c r="D561">
        <v>5</v>
      </c>
      <c r="E561">
        <v>6</v>
      </c>
      <c r="F561">
        <v>0</v>
      </c>
      <c r="G561">
        <v>20</v>
      </c>
      <c r="H561">
        <v>15</v>
      </c>
      <c r="I561">
        <v>93.2</v>
      </c>
      <c r="J561">
        <v>6.82</v>
      </c>
      <c r="K561">
        <v>2.79</v>
      </c>
      <c r="L561">
        <v>1.54</v>
      </c>
      <c r="M561">
        <v>0.29299999999999998</v>
      </c>
      <c r="N561" s="1">
        <v>0.70399999999999996</v>
      </c>
      <c r="P561">
        <v>4.8</v>
      </c>
      <c r="Q561">
        <v>5.0199999999999996</v>
      </c>
      <c r="R561">
        <v>0.3</v>
      </c>
    </row>
    <row r="562" spans="1:18" x14ac:dyDescent="0.45">
      <c r="A562">
        <v>561</v>
      </c>
      <c r="B562" t="s">
        <v>1090</v>
      </c>
      <c r="C562" t="s">
        <v>134</v>
      </c>
      <c r="D562">
        <v>4</v>
      </c>
      <c r="E562">
        <v>6</v>
      </c>
      <c r="F562">
        <v>0</v>
      </c>
      <c r="G562">
        <v>20</v>
      </c>
      <c r="H562">
        <v>15</v>
      </c>
      <c r="I562">
        <v>74.2</v>
      </c>
      <c r="J562">
        <v>7.59</v>
      </c>
      <c r="K562">
        <v>4.22</v>
      </c>
      <c r="L562">
        <v>1.45</v>
      </c>
      <c r="M562">
        <v>0.29399999999999998</v>
      </c>
      <c r="N562" s="1">
        <v>0.69299999999999995</v>
      </c>
      <c r="P562">
        <v>5.18</v>
      </c>
      <c r="Q562">
        <v>5.26</v>
      </c>
      <c r="R562">
        <v>0.3</v>
      </c>
    </row>
    <row r="563" spans="1:18" x14ac:dyDescent="0.45">
      <c r="A563">
        <v>562</v>
      </c>
      <c r="B563" t="s">
        <v>1091</v>
      </c>
      <c r="C563" t="s">
        <v>63</v>
      </c>
      <c r="D563">
        <v>4</v>
      </c>
      <c r="E563">
        <v>5</v>
      </c>
      <c r="F563">
        <v>0</v>
      </c>
      <c r="G563">
        <v>20</v>
      </c>
      <c r="H563">
        <v>15</v>
      </c>
      <c r="I563">
        <v>80</v>
      </c>
      <c r="J563">
        <v>6.64</v>
      </c>
      <c r="K563">
        <v>3.94</v>
      </c>
      <c r="L563">
        <v>1.24</v>
      </c>
      <c r="M563">
        <v>0.3</v>
      </c>
      <c r="N563" s="1">
        <v>0.69399999999999995</v>
      </c>
      <c r="P563">
        <v>4.95</v>
      </c>
      <c r="Q563">
        <v>4.99</v>
      </c>
      <c r="R563">
        <v>0.3</v>
      </c>
    </row>
    <row r="564" spans="1:18" x14ac:dyDescent="0.45">
      <c r="A564">
        <v>563</v>
      </c>
      <c r="B564" t="s">
        <v>1092</v>
      </c>
      <c r="C564" t="s">
        <v>55</v>
      </c>
      <c r="D564">
        <v>4</v>
      </c>
      <c r="E564">
        <v>7</v>
      </c>
      <c r="F564">
        <v>0</v>
      </c>
      <c r="G564">
        <v>24</v>
      </c>
      <c r="H564">
        <v>15</v>
      </c>
      <c r="I564">
        <v>91.2</v>
      </c>
      <c r="J564">
        <v>6.97</v>
      </c>
      <c r="K564">
        <v>3.44</v>
      </c>
      <c r="L564">
        <v>1.47</v>
      </c>
      <c r="M564">
        <v>0.29699999999999999</v>
      </c>
      <c r="N564" s="1">
        <v>0.68799999999999994</v>
      </c>
      <c r="P564">
        <v>5.0999999999999996</v>
      </c>
      <c r="Q564">
        <v>5.21</v>
      </c>
      <c r="R564">
        <v>0.3</v>
      </c>
    </row>
    <row r="565" spans="1:18" x14ac:dyDescent="0.45">
      <c r="A565">
        <v>564</v>
      </c>
      <c r="B565" t="s">
        <v>1093</v>
      </c>
      <c r="C565" t="s">
        <v>134</v>
      </c>
      <c r="D565">
        <v>3</v>
      </c>
      <c r="E565">
        <v>6</v>
      </c>
      <c r="F565">
        <v>0</v>
      </c>
      <c r="G565">
        <v>15</v>
      </c>
      <c r="H565">
        <v>15</v>
      </c>
      <c r="I565">
        <v>67</v>
      </c>
      <c r="J565">
        <v>8.73</v>
      </c>
      <c r="K565">
        <v>5.24</v>
      </c>
      <c r="L565">
        <v>1.34</v>
      </c>
      <c r="M565">
        <v>0.28799999999999998</v>
      </c>
      <c r="N565" s="1">
        <v>0.68200000000000005</v>
      </c>
      <c r="P565">
        <v>5.24</v>
      </c>
      <c r="Q565">
        <v>5.31</v>
      </c>
      <c r="R565">
        <v>0.3</v>
      </c>
    </row>
    <row r="566" spans="1:18" x14ac:dyDescent="0.45">
      <c r="A566">
        <v>565</v>
      </c>
      <c r="B566" t="s">
        <v>1094</v>
      </c>
      <c r="C566" t="s">
        <v>18</v>
      </c>
      <c r="D566">
        <v>3</v>
      </c>
      <c r="E566">
        <v>3</v>
      </c>
      <c r="F566">
        <v>0</v>
      </c>
      <c r="G566">
        <v>16</v>
      </c>
      <c r="H566">
        <v>15</v>
      </c>
      <c r="I566">
        <v>53.2</v>
      </c>
      <c r="J566">
        <v>7.21</v>
      </c>
      <c r="K566">
        <v>3.35</v>
      </c>
      <c r="L566">
        <v>1.34</v>
      </c>
      <c r="M566">
        <v>0.29399999999999998</v>
      </c>
      <c r="N566" s="1">
        <v>0.71</v>
      </c>
      <c r="P566">
        <v>4.6900000000000004</v>
      </c>
      <c r="Q566">
        <v>4.88</v>
      </c>
      <c r="R566">
        <v>0.3</v>
      </c>
    </row>
    <row r="567" spans="1:18" x14ac:dyDescent="0.45">
      <c r="A567">
        <v>566</v>
      </c>
      <c r="B567" t="s">
        <v>1095</v>
      </c>
      <c r="C567" t="s">
        <v>97</v>
      </c>
      <c r="D567">
        <v>3</v>
      </c>
      <c r="E567">
        <v>5</v>
      </c>
      <c r="F567">
        <v>0</v>
      </c>
      <c r="G567">
        <v>23</v>
      </c>
      <c r="H567">
        <v>15</v>
      </c>
      <c r="I567">
        <v>74.2</v>
      </c>
      <c r="J567">
        <v>7.47</v>
      </c>
      <c r="K567">
        <v>4.58</v>
      </c>
      <c r="L567">
        <v>1.2</v>
      </c>
      <c r="M567">
        <v>0.29399999999999998</v>
      </c>
      <c r="N567" s="1">
        <v>0.71699999999999997</v>
      </c>
      <c r="P567">
        <v>4.7</v>
      </c>
      <c r="Q567">
        <v>5.0199999999999996</v>
      </c>
      <c r="R567">
        <v>0.2</v>
      </c>
    </row>
    <row r="568" spans="1:18" x14ac:dyDescent="0.45">
      <c r="A568">
        <v>567</v>
      </c>
      <c r="B568" t="s">
        <v>1096</v>
      </c>
      <c r="C568" t="s">
        <v>58</v>
      </c>
      <c r="D568">
        <v>3</v>
      </c>
      <c r="E568">
        <v>5</v>
      </c>
      <c r="F568">
        <v>0</v>
      </c>
      <c r="G568">
        <v>20</v>
      </c>
      <c r="H568">
        <v>15</v>
      </c>
      <c r="I568">
        <v>76.2</v>
      </c>
      <c r="J568">
        <v>6.45</v>
      </c>
      <c r="K568">
        <v>3.75</v>
      </c>
      <c r="L568">
        <v>1.53</v>
      </c>
      <c r="M568">
        <v>0.29899999999999999</v>
      </c>
      <c r="N568" s="1">
        <v>0.65800000000000003</v>
      </c>
      <c r="P568">
        <v>5.63</v>
      </c>
      <c r="Q568">
        <v>5.51</v>
      </c>
      <c r="R568">
        <v>0.2</v>
      </c>
    </row>
    <row r="569" spans="1:18" x14ac:dyDescent="0.45">
      <c r="A569">
        <v>568</v>
      </c>
      <c r="B569" t="s">
        <v>1097</v>
      </c>
      <c r="C569" t="s">
        <v>58</v>
      </c>
      <c r="D569">
        <v>3</v>
      </c>
      <c r="E569">
        <v>6</v>
      </c>
      <c r="F569">
        <v>0</v>
      </c>
      <c r="G569">
        <v>22</v>
      </c>
      <c r="H569">
        <v>15</v>
      </c>
      <c r="I569">
        <v>80</v>
      </c>
      <c r="J569">
        <v>7.31</v>
      </c>
      <c r="K569">
        <v>4.05</v>
      </c>
      <c r="L569">
        <v>1.69</v>
      </c>
      <c r="M569">
        <v>0.29499999999999998</v>
      </c>
      <c r="N569" s="1">
        <v>0.66300000000000003</v>
      </c>
      <c r="P569">
        <v>5.74</v>
      </c>
      <c r="Q569">
        <v>5.64</v>
      </c>
      <c r="R569">
        <v>0.2</v>
      </c>
    </row>
    <row r="570" spans="1:18" x14ac:dyDescent="0.45">
      <c r="A570">
        <v>569</v>
      </c>
      <c r="B570" t="s">
        <v>1098</v>
      </c>
      <c r="C570" t="s">
        <v>134</v>
      </c>
      <c r="D570">
        <v>4</v>
      </c>
      <c r="E570">
        <v>6</v>
      </c>
      <c r="F570">
        <v>0</v>
      </c>
      <c r="G570">
        <v>30</v>
      </c>
      <c r="H570">
        <v>15</v>
      </c>
      <c r="I570">
        <v>85.1</v>
      </c>
      <c r="J570">
        <v>7.7</v>
      </c>
      <c r="K570">
        <v>4.96</v>
      </c>
      <c r="L570">
        <v>1.37</v>
      </c>
      <c r="M570">
        <v>0.29299999999999998</v>
      </c>
      <c r="N570" s="1">
        <v>0.67900000000000005</v>
      </c>
      <c r="P570">
        <v>5.38</v>
      </c>
      <c r="Q570">
        <v>5.39</v>
      </c>
      <c r="R570">
        <v>0.2</v>
      </c>
    </row>
    <row r="571" spans="1:18" x14ac:dyDescent="0.45">
      <c r="A571">
        <v>570</v>
      </c>
      <c r="B571" t="s">
        <v>1099</v>
      </c>
      <c r="C571" t="s">
        <v>97</v>
      </c>
      <c r="D571">
        <v>4</v>
      </c>
      <c r="E571">
        <v>7</v>
      </c>
      <c r="F571">
        <v>0</v>
      </c>
      <c r="G571">
        <v>21</v>
      </c>
      <c r="H571">
        <v>15</v>
      </c>
      <c r="I571">
        <v>98.2</v>
      </c>
      <c r="J571">
        <v>5.93</v>
      </c>
      <c r="K571">
        <v>4.29</v>
      </c>
      <c r="L571">
        <v>1.19</v>
      </c>
      <c r="M571">
        <v>0.29199999999999998</v>
      </c>
      <c r="N571" s="1">
        <v>0.68200000000000005</v>
      </c>
      <c r="P571">
        <v>5.1100000000000003</v>
      </c>
      <c r="Q571">
        <v>5.2</v>
      </c>
      <c r="R571">
        <v>0.2</v>
      </c>
    </row>
    <row r="572" spans="1:18" x14ac:dyDescent="0.45">
      <c r="A572">
        <v>571</v>
      </c>
      <c r="B572" t="s">
        <v>1100</v>
      </c>
      <c r="C572" t="s">
        <v>35</v>
      </c>
      <c r="D572">
        <v>3</v>
      </c>
      <c r="E572">
        <v>5</v>
      </c>
      <c r="F572">
        <v>0</v>
      </c>
      <c r="G572">
        <v>15</v>
      </c>
      <c r="H572">
        <v>15</v>
      </c>
      <c r="I572">
        <v>44</v>
      </c>
      <c r="J572">
        <v>7.36</v>
      </c>
      <c r="K572">
        <v>4.3</v>
      </c>
      <c r="L572">
        <v>1.43</v>
      </c>
      <c r="M572">
        <v>0.30099999999999999</v>
      </c>
      <c r="N572" s="1">
        <v>0.65300000000000002</v>
      </c>
      <c r="P572">
        <v>5.73</v>
      </c>
      <c r="Q572">
        <v>5.6</v>
      </c>
      <c r="R572">
        <v>0.1</v>
      </c>
    </row>
    <row r="573" spans="1:18" x14ac:dyDescent="0.45">
      <c r="A573">
        <v>572</v>
      </c>
      <c r="B573" t="s">
        <v>1101</v>
      </c>
      <c r="D573">
        <v>5</v>
      </c>
      <c r="E573">
        <v>5</v>
      </c>
      <c r="F573">
        <v>0</v>
      </c>
      <c r="G573">
        <v>23</v>
      </c>
      <c r="H573">
        <v>15</v>
      </c>
      <c r="I573">
        <v>75.2</v>
      </c>
      <c r="J573">
        <v>7.13</v>
      </c>
      <c r="K573">
        <v>4.76</v>
      </c>
      <c r="L573">
        <v>1.31</v>
      </c>
      <c r="M573">
        <v>0.313</v>
      </c>
      <c r="N573" s="1">
        <v>0.70499999999999996</v>
      </c>
      <c r="P573">
        <v>5.23</v>
      </c>
      <c r="Q573">
        <v>5.34</v>
      </c>
      <c r="R573">
        <v>0.1</v>
      </c>
    </row>
    <row r="574" spans="1:18" x14ac:dyDescent="0.45">
      <c r="A574">
        <v>573</v>
      </c>
      <c r="B574" t="s">
        <v>1102</v>
      </c>
      <c r="C574" t="s">
        <v>32</v>
      </c>
      <c r="D574">
        <v>4</v>
      </c>
      <c r="E574">
        <v>5</v>
      </c>
      <c r="F574">
        <v>0</v>
      </c>
      <c r="G574">
        <v>22</v>
      </c>
      <c r="H574">
        <v>15</v>
      </c>
      <c r="I574">
        <v>81.099999999999994</v>
      </c>
      <c r="J574">
        <v>6.75</v>
      </c>
      <c r="K574">
        <v>3.87</v>
      </c>
      <c r="L574">
        <v>1.44</v>
      </c>
      <c r="M574">
        <v>0.30099999999999999</v>
      </c>
      <c r="N574" s="1">
        <v>0.69299999999999995</v>
      </c>
      <c r="P574">
        <v>5.2</v>
      </c>
      <c r="Q574">
        <v>5.42</v>
      </c>
      <c r="R574">
        <v>0</v>
      </c>
    </row>
    <row r="575" spans="1:18" x14ac:dyDescent="0.45">
      <c r="A575">
        <v>574</v>
      </c>
      <c r="B575" t="s">
        <v>1103</v>
      </c>
      <c r="C575" t="s">
        <v>61</v>
      </c>
      <c r="D575">
        <v>3</v>
      </c>
      <c r="E575">
        <v>5</v>
      </c>
      <c r="F575">
        <v>0</v>
      </c>
      <c r="G575">
        <v>18</v>
      </c>
      <c r="H575">
        <v>15</v>
      </c>
      <c r="I575">
        <v>62.2</v>
      </c>
      <c r="J575">
        <v>8.18</v>
      </c>
      <c r="K575">
        <v>5.74</v>
      </c>
      <c r="L575">
        <v>1.29</v>
      </c>
      <c r="M575">
        <v>0.30399999999999999</v>
      </c>
      <c r="N575" s="1">
        <v>0.67800000000000005</v>
      </c>
      <c r="P575">
        <v>5.6</v>
      </c>
      <c r="Q575">
        <v>5.5</v>
      </c>
      <c r="R575">
        <v>0</v>
      </c>
    </row>
    <row r="576" spans="1:18" x14ac:dyDescent="0.45">
      <c r="A576">
        <v>575</v>
      </c>
      <c r="B576" t="s">
        <v>1104</v>
      </c>
      <c r="D576">
        <v>3</v>
      </c>
      <c r="E576">
        <v>5</v>
      </c>
      <c r="F576">
        <v>0</v>
      </c>
      <c r="G576">
        <v>22</v>
      </c>
      <c r="H576">
        <v>15</v>
      </c>
      <c r="I576">
        <v>72</v>
      </c>
      <c r="J576">
        <v>5.75</v>
      </c>
      <c r="K576">
        <v>4.63</v>
      </c>
      <c r="L576">
        <v>1.5</v>
      </c>
      <c r="M576">
        <v>0.30099999999999999</v>
      </c>
      <c r="N576" s="1">
        <v>0.64</v>
      </c>
      <c r="P576">
        <v>6.25</v>
      </c>
      <c r="Q576">
        <v>6.1</v>
      </c>
      <c r="R576">
        <v>-0.2</v>
      </c>
    </row>
    <row r="577" spans="1:18" x14ac:dyDescent="0.45">
      <c r="A577">
        <v>576</v>
      </c>
      <c r="B577" t="s">
        <v>1105</v>
      </c>
      <c r="C577" t="s">
        <v>20</v>
      </c>
      <c r="D577">
        <v>2</v>
      </c>
      <c r="E577">
        <v>5</v>
      </c>
      <c r="F577">
        <v>0</v>
      </c>
      <c r="G577">
        <v>18</v>
      </c>
      <c r="H577">
        <v>15</v>
      </c>
      <c r="I577">
        <v>66</v>
      </c>
      <c r="J577">
        <v>7.23</v>
      </c>
      <c r="K577">
        <v>6</v>
      </c>
      <c r="L577">
        <v>1.23</v>
      </c>
      <c r="M577">
        <v>0.3</v>
      </c>
      <c r="N577" s="1">
        <v>0.65100000000000002</v>
      </c>
      <c r="P577">
        <v>6</v>
      </c>
      <c r="Q577">
        <v>5.79</v>
      </c>
      <c r="R577">
        <v>-0.2</v>
      </c>
    </row>
    <row r="578" spans="1:18" x14ac:dyDescent="0.45">
      <c r="A578">
        <v>577</v>
      </c>
      <c r="B578" t="s">
        <v>1106</v>
      </c>
      <c r="C578" t="s">
        <v>61</v>
      </c>
      <c r="D578">
        <v>3</v>
      </c>
      <c r="E578">
        <v>7</v>
      </c>
      <c r="F578">
        <v>0</v>
      </c>
      <c r="G578">
        <v>25</v>
      </c>
      <c r="H578">
        <v>15</v>
      </c>
      <c r="I578">
        <v>69.2</v>
      </c>
      <c r="J578">
        <v>7.49</v>
      </c>
      <c r="K578">
        <v>6.2</v>
      </c>
      <c r="L578">
        <v>1.29</v>
      </c>
      <c r="M578">
        <v>0.30299999999999999</v>
      </c>
      <c r="N578" s="1">
        <v>0.63600000000000001</v>
      </c>
      <c r="P578">
        <v>6.33</v>
      </c>
      <c r="Q578">
        <v>6.21</v>
      </c>
      <c r="R578">
        <v>-0.6</v>
      </c>
    </row>
    <row r="579" spans="1:18" x14ac:dyDescent="0.45">
      <c r="A579">
        <v>578</v>
      </c>
      <c r="B579" t="s">
        <v>592</v>
      </c>
      <c r="C579" t="s">
        <v>63</v>
      </c>
      <c r="D579">
        <v>5</v>
      </c>
      <c r="E579">
        <v>4</v>
      </c>
      <c r="F579">
        <v>0</v>
      </c>
      <c r="G579">
        <v>15</v>
      </c>
      <c r="H579">
        <v>14</v>
      </c>
      <c r="I579">
        <v>68.2</v>
      </c>
      <c r="J579">
        <v>9.0399999999999991</v>
      </c>
      <c r="K579">
        <v>2.1</v>
      </c>
      <c r="L579">
        <v>1.18</v>
      </c>
      <c r="M579">
        <v>0.30099999999999999</v>
      </c>
      <c r="N579" s="1">
        <v>0.68200000000000005</v>
      </c>
      <c r="P579">
        <v>4.1900000000000004</v>
      </c>
      <c r="Q579">
        <v>3.69</v>
      </c>
      <c r="R579">
        <v>1.5</v>
      </c>
    </row>
    <row r="580" spans="1:18" x14ac:dyDescent="0.45">
      <c r="A580">
        <v>579</v>
      </c>
      <c r="B580" t="s">
        <v>1107</v>
      </c>
      <c r="C580" t="s">
        <v>24</v>
      </c>
      <c r="D580">
        <v>4</v>
      </c>
      <c r="E580">
        <v>4</v>
      </c>
      <c r="F580">
        <v>0</v>
      </c>
      <c r="G580">
        <v>34</v>
      </c>
      <c r="H580">
        <v>14</v>
      </c>
      <c r="I580">
        <v>76.099999999999994</v>
      </c>
      <c r="J580">
        <v>11.68</v>
      </c>
      <c r="K580">
        <v>4.3600000000000003</v>
      </c>
      <c r="L580">
        <v>1.18</v>
      </c>
      <c r="M580">
        <v>0.29299999999999998</v>
      </c>
      <c r="N580" s="1">
        <v>0.74399999999999999</v>
      </c>
      <c r="P580">
        <v>3.89</v>
      </c>
      <c r="Q580">
        <v>3.98</v>
      </c>
      <c r="R580">
        <v>1.4</v>
      </c>
    </row>
    <row r="581" spans="1:18" x14ac:dyDescent="0.45">
      <c r="A581">
        <v>580</v>
      </c>
      <c r="B581" t="s">
        <v>1108</v>
      </c>
      <c r="C581" t="s">
        <v>63</v>
      </c>
      <c r="D581">
        <v>4</v>
      </c>
      <c r="E581">
        <v>5</v>
      </c>
      <c r="F581">
        <v>0</v>
      </c>
      <c r="G581">
        <v>27</v>
      </c>
      <c r="H581">
        <v>14</v>
      </c>
      <c r="I581">
        <v>88</v>
      </c>
      <c r="J581">
        <v>9</v>
      </c>
      <c r="K581">
        <v>3.38</v>
      </c>
      <c r="L581">
        <v>1.23</v>
      </c>
      <c r="M581">
        <v>0.30099999999999999</v>
      </c>
      <c r="N581" s="1">
        <v>0.71399999999999997</v>
      </c>
      <c r="P581">
        <v>4.4000000000000004</v>
      </c>
      <c r="Q581">
        <v>4.29</v>
      </c>
      <c r="R581">
        <v>1.1000000000000001</v>
      </c>
    </row>
    <row r="582" spans="1:18" x14ac:dyDescent="0.45">
      <c r="A582">
        <v>581</v>
      </c>
      <c r="B582" t="s">
        <v>295</v>
      </c>
      <c r="C582" t="s">
        <v>37</v>
      </c>
      <c r="D582">
        <v>3</v>
      </c>
      <c r="E582">
        <v>4</v>
      </c>
      <c r="F582">
        <v>0</v>
      </c>
      <c r="G582">
        <v>21</v>
      </c>
      <c r="H582">
        <v>14</v>
      </c>
      <c r="I582">
        <v>85.2</v>
      </c>
      <c r="J582">
        <v>7.98</v>
      </c>
      <c r="K582">
        <v>2.42</v>
      </c>
      <c r="L582">
        <v>1.26</v>
      </c>
      <c r="M582">
        <v>0.30099999999999999</v>
      </c>
      <c r="N582" s="1">
        <v>0.71899999999999997</v>
      </c>
      <c r="P582">
        <v>4.2</v>
      </c>
      <c r="Q582">
        <v>4.18</v>
      </c>
      <c r="R582">
        <v>1</v>
      </c>
    </row>
    <row r="583" spans="1:18" x14ac:dyDescent="0.45">
      <c r="A583">
        <v>582</v>
      </c>
      <c r="B583" t="s">
        <v>1109</v>
      </c>
      <c r="C583" t="s">
        <v>32</v>
      </c>
      <c r="D583">
        <v>5</v>
      </c>
      <c r="E583">
        <v>4</v>
      </c>
      <c r="F583">
        <v>0</v>
      </c>
      <c r="G583">
        <v>16</v>
      </c>
      <c r="H583">
        <v>14</v>
      </c>
      <c r="I583">
        <v>70.099999999999994</v>
      </c>
      <c r="J583">
        <v>9.09</v>
      </c>
      <c r="K583">
        <v>3.71</v>
      </c>
      <c r="L583">
        <v>1.1499999999999999</v>
      </c>
      <c r="M583">
        <v>0.29499999999999998</v>
      </c>
      <c r="N583" s="1">
        <v>0.70399999999999996</v>
      </c>
      <c r="P583">
        <v>4.3499999999999996</v>
      </c>
      <c r="Q583">
        <v>4.2699999999999996</v>
      </c>
      <c r="R583">
        <v>0.9</v>
      </c>
    </row>
    <row r="584" spans="1:18" x14ac:dyDescent="0.45">
      <c r="A584">
        <v>583</v>
      </c>
      <c r="B584" t="s">
        <v>1110</v>
      </c>
      <c r="C584" t="s">
        <v>26</v>
      </c>
      <c r="D584">
        <v>3</v>
      </c>
      <c r="E584">
        <v>3</v>
      </c>
      <c r="F584">
        <v>0</v>
      </c>
      <c r="G584">
        <v>27</v>
      </c>
      <c r="H584">
        <v>14</v>
      </c>
      <c r="I584">
        <v>80.099999999999994</v>
      </c>
      <c r="J584">
        <v>7.96</v>
      </c>
      <c r="K584">
        <v>3.36</v>
      </c>
      <c r="L584">
        <v>1.1200000000000001</v>
      </c>
      <c r="M584">
        <v>0.29699999999999999</v>
      </c>
      <c r="N584" s="1">
        <v>0.68799999999999994</v>
      </c>
      <c r="P584">
        <v>4.5999999999999996</v>
      </c>
      <c r="Q584">
        <v>4.34</v>
      </c>
      <c r="R584">
        <v>0.9</v>
      </c>
    </row>
    <row r="585" spans="1:18" x14ac:dyDescent="0.45">
      <c r="A585">
        <v>584</v>
      </c>
      <c r="B585" t="s">
        <v>1111</v>
      </c>
      <c r="C585" t="s">
        <v>104</v>
      </c>
      <c r="D585">
        <v>4</v>
      </c>
      <c r="E585">
        <v>5</v>
      </c>
      <c r="F585">
        <v>0</v>
      </c>
      <c r="G585">
        <v>14</v>
      </c>
      <c r="H585">
        <v>14</v>
      </c>
      <c r="I585">
        <v>67</v>
      </c>
      <c r="J585">
        <v>9.67</v>
      </c>
      <c r="K585">
        <v>3.22</v>
      </c>
      <c r="L585">
        <v>1.34</v>
      </c>
      <c r="M585">
        <v>0.3</v>
      </c>
      <c r="N585" s="1">
        <v>0.68899999999999995</v>
      </c>
      <c r="P585">
        <v>4.57</v>
      </c>
      <c r="Q585">
        <v>4.3</v>
      </c>
      <c r="R585">
        <v>0.9</v>
      </c>
    </row>
    <row r="586" spans="1:18" x14ac:dyDescent="0.45">
      <c r="A586">
        <v>585</v>
      </c>
      <c r="B586" t="s">
        <v>1112</v>
      </c>
      <c r="C586" t="s">
        <v>72</v>
      </c>
      <c r="D586">
        <v>3</v>
      </c>
      <c r="E586">
        <v>3</v>
      </c>
      <c r="F586">
        <v>0</v>
      </c>
      <c r="G586">
        <v>15</v>
      </c>
      <c r="H586">
        <v>14</v>
      </c>
      <c r="I586">
        <v>61.1</v>
      </c>
      <c r="J586">
        <v>9.69</v>
      </c>
      <c r="K586">
        <v>3.23</v>
      </c>
      <c r="L586">
        <v>1.17</v>
      </c>
      <c r="M586">
        <v>0.28999999999999998</v>
      </c>
      <c r="N586" s="1">
        <v>0.71399999999999997</v>
      </c>
      <c r="P586">
        <v>4.1100000000000003</v>
      </c>
      <c r="Q586">
        <v>4.07</v>
      </c>
      <c r="R586">
        <v>0.8</v>
      </c>
    </row>
    <row r="587" spans="1:18" x14ac:dyDescent="0.45">
      <c r="A587">
        <v>586</v>
      </c>
      <c r="B587" t="s">
        <v>1113</v>
      </c>
      <c r="D587">
        <v>6</v>
      </c>
      <c r="E587">
        <v>4</v>
      </c>
      <c r="F587">
        <v>0</v>
      </c>
      <c r="G587">
        <v>14</v>
      </c>
      <c r="H587">
        <v>14</v>
      </c>
      <c r="I587">
        <v>88</v>
      </c>
      <c r="J587">
        <v>9.92</v>
      </c>
      <c r="K587">
        <v>3.68</v>
      </c>
      <c r="L587">
        <v>1.64</v>
      </c>
      <c r="M587">
        <v>0.28000000000000003</v>
      </c>
      <c r="N587" s="1">
        <v>0.751</v>
      </c>
      <c r="P587">
        <v>4.3</v>
      </c>
      <c r="Q587">
        <v>4.8099999999999996</v>
      </c>
      <c r="R587">
        <v>0.8</v>
      </c>
    </row>
    <row r="588" spans="1:18" x14ac:dyDescent="0.45">
      <c r="A588">
        <v>587</v>
      </c>
      <c r="B588" t="s">
        <v>1114</v>
      </c>
      <c r="C588" t="s">
        <v>72</v>
      </c>
      <c r="D588">
        <v>6</v>
      </c>
      <c r="E588">
        <v>5</v>
      </c>
      <c r="F588">
        <v>0</v>
      </c>
      <c r="G588">
        <v>23</v>
      </c>
      <c r="H588">
        <v>14</v>
      </c>
      <c r="I588">
        <v>83</v>
      </c>
      <c r="J588">
        <v>8.02</v>
      </c>
      <c r="K588">
        <v>3.36</v>
      </c>
      <c r="L588">
        <v>1.08</v>
      </c>
      <c r="M588">
        <v>0.29499999999999998</v>
      </c>
      <c r="N588" s="1">
        <v>0.71399999999999997</v>
      </c>
      <c r="P588">
        <v>4.2300000000000004</v>
      </c>
      <c r="Q588">
        <v>4.3</v>
      </c>
      <c r="R588">
        <v>0.8</v>
      </c>
    </row>
    <row r="589" spans="1:18" x14ac:dyDescent="0.45">
      <c r="A589">
        <v>588</v>
      </c>
      <c r="B589" t="s">
        <v>1115</v>
      </c>
      <c r="C589" t="s">
        <v>91</v>
      </c>
      <c r="D589">
        <v>4</v>
      </c>
      <c r="E589">
        <v>5</v>
      </c>
      <c r="F589">
        <v>3</v>
      </c>
      <c r="G589">
        <v>31</v>
      </c>
      <c r="H589">
        <v>14</v>
      </c>
      <c r="I589">
        <v>97.2</v>
      </c>
      <c r="J589">
        <v>6.45</v>
      </c>
      <c r="K589">
        <v>2.58</v>
      </c>
      <c r="L589">
        <v>1.2</v>
      </c>
      <c r="M589">
        <v>0.30299999999999999</v>
      </c>
      <c r="N589" s="1">
        <v>0.68500000000000005</v>
      </c>
      <c r="P589">
        <v>4.7</v>
      </c>
      <c r="Q589">
        <v>4.57</v>
      </c>
      <c r="R589">
        <v>0.7</v>
      </c>
    </row>
    <row r="590" spans="1:18" x14ac:dyDescent="0.45">
      <c r="A590">
        <v>589</v>
      </c>
      <c r="B590" t="s">
        <v>1116</v>
      </c>
      <c r="C590" t="s">
        <v>46</v>
      </c>
      <c r="D590">
        <v>3</v>
      </c>
      <c r="E590">
        <v>4</v>
      </c>
      <c r="F590">
        <v>0</v>
      </c>
      <c r="G590">
        <v>19</v>
      </c>
      <c r="H590">
        <v>14</v>
      </c>
      <c r="I590">
        <v>71</v>
      </c>
      <c r="J590">
        <v>8.6199999999999992</v>
      </c>
      <c r="K590">
        <v>3.3</v>
      </c>
      <c r="L590">
        <v>1.39</v>
      </c>
      <c r="M590">
        <v>0.29899999999999999</v>
      </c>
      <c r="N590" s="1">
        <v>0.69899999999999995</v>
      </c>
      <c r="P590">
        <v>4.6900000000000004</v>
      </c>
      <c r="Q590">
        <v>4.66</v>
      </c>
      <c r="R590">
        <v>0.7</v>
      </c>
    </row>
    <row r="591" spans="1:18" x14ac:dyDescent="0.45">
      <c r="A591">
        <v>590</v>
      </c>
      <c r="B591" t="s">
        <v>288</v>
      </c>
      <c r="C591" t="s">
        <v>49</v>
      </c>
      <c r="D591">
        <v>6</v>
      </c>
      <c r="E591">
        <v>6</v>
      </c>
      <c r="F591">
        <v>0</v>
      </c>
      <c r="G591">
        <v>31</v>
      </c>
      <c r="H591">
        <v>14</v>
      </c>
      <c r="I591">
        <v>95.2</v>
      </c>
      <c r="J591">
        <v>9.1199999999999992</v>
      </c>
      <c r="K591">
        <v>4.1399999999999997</v>
      </c>
      <c r="L591">
        <v>1.32</v>
      </c>
      <c r="M591">
        <v>0.28999999999999998</v>
      </c>
      <c r="N591" s="1">
        <v>0.73199999999999998</v>
      </c>
      <c r="P591">
        <v>4.33</v>
      </c>
      <c r="Q591">
        <v>4.57</v>
      </c>
      <c r="R591">
        <v>0.7</v>
      </c>
    </row>
    <row r="592" spans="1:18" x14ac:dyDescent="0.45">
      <c r="A592">
        <v>591</v>
      </c>
      <c r="B592" t="s">
        <v>1117</v>
      </c>
      <c r="C592" t="s">
        <v>58</v>
      </c>
      <c r="D592">
        <v>4</v>
      </c>
      <c r="E592">
        <v>7</v>
      </c>
      <c r="F592">
        <v>0</v>
      </c>
      <c r="G592">
        <v>28</v>
      </c>
      <c r="H592">
        <v>14</v>
      </c>
      <c r="I592">
        <v>94</v>
      </c>
      <c r="J592">
        <v>7.66</v>
      </c>
      <c r="K592">
        <v>3.83</v>
      </c>
      <c r="L592">
        <v>1.44</v>
      </c>
      <c r="M592">
        <v>0.29699999999999999</v>
      </c>
      <c r="N592" s="1">
        <v>0.65800000000000003</v>
      </c>
      <c r="P592">
        <v>5.36</v>
      </c>
      <c r="Q592">
        <v>5.16</v>
      </c>
      <c r="R592">
        <v>0.7</v>
      </c>
    </row>
    <row r="593" spans="1:18" x14ac:dyDescent="0.45">
      <c r="A593">
        <v>592</v>
      </c>
      <c r="B593" t="s">
        <v>1118</v>
      </c>
      <c r="D593">
        <v>4</v>
      </c>
      <c r="E593">
        <v>7</v>
      </c>
      <c r="F593">
        <v>0</v>
      </c>
      <c r="G593">
        <v>21</v>
      </c>
      <c r="H593">
        <v>14</v>
      </c>
      <c r="I593">
        <v>82.2</v>
      </c>
      <c r="J593">
        <v>5.77</v>
      </c>
      <c r="K593">
        <v>2.94</v>
      </c>
      <c r="L593">
        <v>1.2</v>
      </c>
      <c r="M593">
        <v>0.30499999999999999</v>
      </c>
      <c r="N593" s="1">
        <v>0.69399999999999995</v>
      </c>
      <c r="P593">
        <v>4.79</v>
      </c>
      <c r="Q593">
        <v>4.75</v>
      </c>
      <c r="R593">
        <v>0.7</v>
      </c>
    </row>
    <row r="594" spans="1:18" x14ac:dyDescent="0.45">
      <c r="A594">
        <v>593</v>
      </c>
      <c r="B594" t="s">
        <v>1119</v>
      </c>
      <c r="C594" t="s">
        <v>18</v>
      </c>
      <c r="D594">
        <v>4</v>
      </c>
      <c r="E594">
        <v>4</v>
      </c>
      <c r="F594">
        <v>0</v>
      </c>
      <c r="G594">
        <v>19</v>
      </c>
      <c r="H594">
        <v>14</v>
      </c>
      <c r="I594">
        <v>76.099999999999994</v>
      </c>
      <c r="J594">
        <v>6.13</v>
      </c>
      <c r="K594">
        <v>2.83</v>
      </c>
      <c r="L594">
        <v>1.18</v>
      </c>
      <c r="M594">
        <v>0.29199999999999998</v>
      </c>
      <c r="N594" s="1">
        <v>0.69199999999999995</v>
      </c>
      <c r="P594">
        <v>4.5999999999999996</v>
      </c>
      <c r="Q594">
        <v>4.58</v>
      </c>
      <c r="R594">
        <v>0.6</v>
      </c>
    </row>
    <row r="595" spans="1:18" x14ac:dyDescent="0.45">
      <c r="A595">
        <v>594</v>
      </c>
      <c r="B595" t="s">
        <v>1120</v>
      </c>
      <c r="C595" t="s">
        <v>18</v>
      </c>
      <c r="D595">
        <v>3</v>
      </c>
      <c r="E595">
        <v>3</v>
      </c>
      <c r="F595">
        <v>0</v>
      </c>
      <c r="G595">
        <v>17</v>
      </c>
      <c r="H595">
        <v>14</v>
      </c>
      <c r="I595">
        <v>64.2</v>
      </c>
      <c r="J595">
        <v>8.07</v>
      </c>
      <c r="K595">
        <v>2.92</v>
      </c>
      <c r="L595">
        <v>1.25</v>
      </c>
      <c r="M595">
        <v>0.28599999999999998</v>
      </c>
      <c r="N595" s="1">
        <v>0.68200000000000005</v>
      </c>
      <c r="P595">
        <v>4.45</v>
      </c>
      <c r="Q595">
        <v>4.4800000000000004</v>
      </c>
      <c r="R595">
        <v>0.6</v>
      </c>
    </row>
    <row r="596" spans="1:18" x14ac:dyDescent="0.45">
      <c r="A596">
        <v>595</v>
      </c>
      <c r="B596" t="s">
        <v>1121</v>
      </c>
      <c r="C596" t="s">
        <v>134</v>
      </c>
      <c r="D596">
        <v>4</v>
      </c>
      <c r="E596">
        <v>4</v>
      </c>
      <c r="F596">
        <v>0</v>
      </c>
      <c r="G596">
        <v>14</v>
      </c>
      <c r="H596">
        <v>14</v>
      </c>
      <c r="I596">
        <v>62.2</v>
      </c>
      <c r="J596">
        <v>7.75</v>
      </c>
      <c r="K596">
        <v>3.16</v>
      </c>
      <c r="L596">
        <v>1.44</v>
      </c>
      <c r="M596">
        <v>0.29799999999999999</v>
      </c>
      <c r="N596" s="1">
        <v>0.70299999999999996</v>
      </c>
      <c r="P596">
        <v>4.74</v>
      </c>
      <c r="Q596">
        <v>4.8</v>
      </c>
      <c r="R596">
        <v>0.6</v>
      </c>
    </row>
    <row r="597" spans="1:18" x14ac:dyDescent="0.45">
      <c r="A597">
        <v>596</v>
      </c>
      <c r="B597" t="s">
        <v>1122</v>
      </c>
      <c r="C597" t="s">
        <v>53</v>
      </c>
      <c r="D597">
        <v>5</v>
      </c>
      <c r="E597">
        <v>6</v>
      </c>
      <c r="F597">
        <v>0</v>
      </c>
      <c r="G597">
        <v>15</v>
      </c>
      <c r="H597">
        <v>14</v>
      </c>
      <c r="I597">
        <v>85.2</v>
      </c>
      <c r="J597">
        <v>6.72</v>
      </c>
      <c r="K597">
        <v>2.42</v>
      </c>
      <c r="L597">
        <v>1.37</v>
      </c>
      <c r="M597">
        <v>0.28499999999999998</v>
      </c>
      <c r="N597" s="1">
        <v>0.66800000000000004</v>
      </c>
      <c r="P597">
        <v>4.7300000000000004</v>
      </c>
      <c r="Q597">
        <v>4.71</v>
      </c>
      <c r="R597">
        <v>0.6</v>
      </c>
    </row>
    <row r="598" spans="1:18" x14ac:dyDescent="0.45">
      <c r="A598">
        <v>597</v>
      </c>
      <c r="B598" t="s">
        <v>1123</v>
      </c>
      <c r="C598" t="s">
        <v>97</v>
      </c>
      <c r="D598">
        <v>5</v>
      </c>
      <c r="E598">
        <v>6</v>
      </c>
      <c r="F598">
        <v>0</v>
      </c>
      <c r="G598">
        <v>21</v>
      </c>
      <c r="H598">
        <v>14</v>
      </c>
      <c r="I598">
        <v>91.2</v>
      </c>
      <c r="J598">
        <v>7.36</v>
      </c>
      <c r="K598">
        <v>3.34</v>
      </c>
      <c r="L598">
        <v>1.28</v>
      </c>
      <c r="M598">
        <v>0.30199999999999999</v>
      </c>
      <c r="N598" s="1">
        <v>0.70899999999999996</v>
      </c>
      <c r="P598">
        <v>4.6100000000000003</v>
      </c>
      <c r="Q598">
        <v>4.74</v>
      </c>
      <c r="R598">
        <v>0.6</v>
      </c>
    </row>
    <row r="599" spans="1:18" x14ac:dyDescent="0.45">
      <c r="A599">
        <v>598</v>
      </c>
      <c r="B599" t="s">
        <v>1124</v>
      </c>
      <c r="C599" t="s">
        <v>91</v>
      </c>
      <c r="D599">
        <v>3</v>
      </c>
      <c r="E599">
        <v>3</v>
      </c>
      <c r="F599">
        <v>0</v>
      </c>
      <c r="G599">
        <v>22</v>
      </c>
      <c r="H599">
        <v>14</v>
      </c>
      <c r="I599">
        <v>89.1</v>
      </c>
      <c r="J599">
        <v>6.65</v>
      </c>
      <c r="K599">
        <v>2.92</v>
      </c>
      <c r="L599">
        <v>1.31</v>
      </c>
      <c r="M599">
        <v>0.28499999999999998</v>
      </c>
      <c r="N599" s="1">
        <v>0.7</v>
      </c>
      <c r="P599">
        <v>4.54</v>
      </c>
      <c r="Q599">
        <v>4.74</v>
      </c>
      <c r="R599">
        <v>0.6</v>
      </c>
    </row>
    <row r="600" spans="1:18" x14ac:dyDescent="0.45">
      <c r="A600">
        <v>599</v>
      </c>
      <c r="B600" t="s">
        <v>1125</v>
      </c>
      <c r="D600">
        <v>4</v>
      </c>
      <c r="E600">
        <v>6</v>
      </c>
      <c r="F600">
        <v>0</v>
      </c>
      <c r="G600">
        <v>19</v>
      </c>
      <c r="H600">
        <v>14</v>
      </c>
      <c r="I600">
        <v>82</v>
      </c>
      <c r="J600">
        <v>6.8</v>
      </c>
      <c r="K600">
        <v>2.85</v>
      </c>
      <c r="L600">
        <v>1.43</v>
      </c>
      <c r="M600">
        <v>0.309</v>
      </c>
      <c r="N600" s="1">
        <v>0.67800000000000005</v>
      </c>
      <c r="P600">
        <v>5.16</v>
      </c>
      <c r="Q600">
        <v>4.8600000000000003</v>
      </c>
      <c r="R600">
        <v>0.5</v>
      </c>
    </row>
    <row r="601" spans="1:18" x14ac:dyDescent="0.45">
      <c r="A601">
        <v>600</v>
      </c>
      <c r="B601" t="s">
        <v>1126</v>
      </c>
      <c r="C601" t="s">
        <v>30</v>
      </c>
      <c r="D601">
        <v>5</v>
      </c>
      <c r="E601">
        <v>7</v>
      </c>
      <c r="F601">
        <v>0</v>
      </c>
      <c r="G601">
        <v>30</v>
      </c>
      <c r="H601">
        <v>14</v>
      </c>
      <c r="I601">
        <v>81.2</v>
      </c>
      <c r="J601">
        <v>8.81</v>
      </c>
      <c r="K601">
        <v>5.07</v>
      </c>
      <c r="L601">
        <v>1.1000000000000001</v>
      </c>
      <c r="M601">
        <v>0.29199999999999998</v>
      </c>
      <c r="N601" s="1">
        <v>0.68500000000000005</v>
      </c>
      <c r="P601">
        <v>4.8499999999999996</v>
      </c>
      <c r="Q601">
        <v>4.87</v>
      </c>
      <c r="R601">
        <v>0.4</v>
      </c>
    </row>
    <row r="602" spans="1:18" x14ac:dyDescent="0.45">
      <c r="A602">
        <v>601</v>
      </c>
      <c r="B602" t="s">
        <v>1127</v>
      </c>
      <c r="D602">
        <v>5</v>
      </c>
      <c r="E602">
        <v>5</v>
      </c>
      <c r="F602">
        <v>0</v>
      </c>
      <c r="G602">
        <v>25</v>
      </c>
      <c r="H602">
        <v>14</v>
      </c>
      <c r="I602">
        <v>83.1</v>
      </c>
      <c r="J602">
        <v>5.62</v>
      </c>
      <c r="K602">
        <v>2.81</v>
      </c>
      <c r="L602">
        <v>1.3</v>
      </c>
      <c r="M602">
        <v>0.30399999999999999</v>
      </c>
      <c r="N602" s="1">
        <v>0.70299999999999996</v>
      </c>
      <c r="P602">
        <v>4.75</v>
      </c>
      <c r="Q602">
        <v>4.92</v>
      </c>
      <c r="R602">
        <v>0.4</v>
      </c>
    </row>
    <row r="603" spans="1:18" x14ac:dyDescent="0.45">
      <c r="A603">
        <v>602</v>
      </c>
      <c r="B603" t="s">
        <v>1128</v>
      </c>
      <c r="C603" t="s">
        <v>91</v>
      </c>
      <c r="D603">
        <v>4</v>
      </c>
      <c r="E603">
        <v>6</v>
      </c>
      <c r="F603">
        <v>0</v>
      </c>
      <c r="G603">
        <v>28</v>
      </c>
      <c r="H603">
        <v>14</v>
      </c>
      <c r="I603">
        <v>76</v>
      </c>
      <c r="J603">
        <v>7.58</v>
      </c>
      <c r="K603">
        <v>4.5</v>
      </c>
      <c r="L603">
        <v>1.18</v>
      </c>
      <c r="M603">
        <v>0.30099999999999999</v>
      </c>
      <c r="N603" s="1">
        <v>0.70899999999999996</v>
      </c>
      <c r="P603">
        <v>4.8600000000000003</v>
      </c>
      <c r="Q603">
        <v>4.8600000000000003</v>
      </c>
      <c r="R603">
        <v>0.4</v>
      </c>
    </row>
    <row r="604" spans="1:18" x14ac:dyDescent="0.45">
      <c r="A604">
        <v>603</v>
      </c>
      <c r="B604" t="s">
        <v>1129</v>
      </c>
      <c r="C604" t="s">
        <v>61</v>
      </c>
      <c r="D604">
        <v>5</v>
      </c>
      <c r="E604">
        <v>5</v>
      </c>
      <c r="F604">
        <v>0</v>
      </c>
      <c r="G604">
        <v>29</v>
      </c>
      <c r="H604">
        <v>14</v>
      </c>
      <c r="I604">
        <v>103.2</v>
      </c>
      <c r="J604">
        <v>7.64</v>
      </c>
      <c r="K604">
        <v>4.25</v>
      </c>
      <c r="L604">
        <v>1.22</v>
      </c>
      <c r="M604">
        <v>0.30399999999999999</v>
      </c>
      <c r="N604" s="1">
        <v>0.68400000000000005</v>
      </c>
      <c r="P604">
        <v>5.03</v>
      </c>
      <c r="Q604">
        <v>4.9000000000000004</v>
      </c>
      <c r="R604">
        <v>0.4</v>
      </c>
    </row>
    <row r="605" spans="1:18" x14ac:dyDescent="0.45">
      <c r="A605">
        <v>604</v>
      </c>
      <c r="B605" t="s">
        <v>1130</v>
      </c>
      <c r="C605" t="s">
        <v>63</v>
      </c>
      <c r="D605">
        <v>3</v>
      </c>
      <c r="E605">
        <v>4</v>
      </c>
      <c r="F605">
        <v>0</v>
      </c>
      <c r="G605">
        <v>22</v>
      </c>
      <c r="H605">
        <v>14</v>
      </c>
      <c r="I605">
        <v>74.2</v>
      </c>
      <c r="J605">
        <v>6.75</v>
      </c>
      <c r="K605">
        <v>3.01</v>
      </c>
      <c r="L605">
        <v>1.33</v>
      </c>
      <c r="M605">
        <v>0.29899999999999999</v>
      </c>
      <c r="N605" s="1">
        <v>0.68400000000000005</v>
      </c>
      <c r="P605">
        <v>4.9400000000000004</v>
      </c>
      <c r="Q605">
        <v>4.83</v>
      </c>
      <c r="R605">
        <v>0.4</v>
      </c>
    </row>
    <row r="606" spans="1:18" x14ac:dyDescent="0.45">
      <c r="A606">
        <v>605</v>
      </c>
      <c r="B606" t="s">
        <v>1131</v>
      </c>
      <c r="C606" t="s">
        <v>76</v>
      </c>
      <c r="D606">
        <v>4</v>
      </c>
      <c r="E606">
        <v>5</v>
      </c>
      <c r="F606">
        <v>0</v>
      </c>
      <c r="G606">
        <v>28</v>
      </c>
      <c r="H606">
        <v>14</v>
      </c>
      <c r="I606">
        <v>70.099999999999994</v>
      </c>
      <c r="J606">
        <v>7.04</v>
      </c>
      <c r="K606">
        <v>4.22</v>
      </c>
      <c r="L606">
        <v>1.28</v>
      </c>
      <c r="M606">
        <v>0.28199999999999997</v>
      </c>
      <c r="N606" s="1">
        <v>0.69299999999999995</v>
      </c>
      <c r="P606">
        <v>4.8600000000000003</v>
      </c>
      <c r="Q606">
        <v>5.08</v>
      </c>
      <c r="R606">
        <v>0.4</v>
      </c>
    </row>
    <row r="607" spans="1:18" x14ac:dyDescent="0.45">
      <c r="A607">
        <v>606</v>
      </c>
      <c r="B607" t="s">
        <v>1132</v>
      </c>
      <c r="D607">
        <v>3</v>
      </c>
      <c r="E607">
        <v>4</v>
      </c>
      <c r="F607">
        <v>0</v>
      </c>
      <c r="G607">
        <v>17</v>
      </c>
      <c r="H607">
        <v>14</v>
      </c>
      <c r="I607">
        <v>68</v>
      </c>
      <c r="J607">
        <v>6.88</v>
      </c>
      <c r="K607">
        <v>3.84</v>
      </c>
      <c r="L607">
        <v>1.19</v>
      </c>
      <c r="M607">
        <v>0.30299999999999999</v>
      </c>
      <c r="N607" s="1">
        <v>0.66</v>
      </c>
      <c r="P607">
        <v>5.29</v>
      </c>
      <c r="Q607">
        <v>4.99</v>
      </c>
      <c r="R607">
        <v>0.4</v>
      </c>
    </row>
    <row r="608" spans="1:18" x14ac:dyDescent="0.45">
      <c r="A608">
        <v>607</v>
      </c>
      <c r="B608" t="s">
        <v>1133</v>
      </c>
      <c r="C608" t="s">
        <v>26</v>
      </c>
      <c r="D608">
        <v>4</v>
      </c>
      <c r="E608">
        <v>4</v>
      </c>
      <c r="F608">
        <v>0</v>
      </c>
      <c r="G608">
        <v>16</v>
      </c>
      <c r="H608">
        <v>14</v>
      </c>
      <c r="I608">
        <v>59.1</v>
      </c>
      <c r="J608">
        <v>8.35</v>
      </c>
      <c r="K608">
        <v>5.01</v>
      </c>
      <c r="L608">
        <v>1.21</v>
      </c>
      <c r="M608">
        <v>0.28899999999999998</v>
      </c>
      <c r="N608" s="1">
        <v>0.69399999999999995</v>
      </c>
      <c r="P608">
        <v>4.8600000000000003</v>
      </c>
      <c r="Q608">
        <v>5.03</v>
      </c>
      <c r="R608">
        <v>0.3</v>
      </c>
    </row>
    <row r="609" spans="1:18" x14ac:dyDescent="0.45">
      <c r="A609">
        <v>608</v>
      </c>
      <c r="B609" t="s">
        <v>585</v>
      </c>
      <c r="C609" t="s">
        <v>51</v>
      </c>
      <c r="D609">
        <v>3</v>
      </c>
      <c r="E609">
        <v>4</v>
      </c>
      <c r="F609">
        <v>0</v>
      </c>
      <c r="G609">
        <v>14</v>
      </c>
      <c r="H609">
        <v>14</v>
      </c>
      <c r="I609">
        <v>58.2</v>
      </c>
      <c r="J609">
        <v>8.2799999999999994</v>
      </c>
      <c r="K609">
        <v>3.83</v>
      </c>
      <c r="L609">
        <v>1.53</v>
      </c>
      <c r="M609">
        <v>0.30199999999999999</v>
      </c>
      <c r="N609" s="1">
        <v>0.64400000000000002</v>
      </c>
      <c r="P609">
        <v>5.67</v>
      </c>
      <c r="Q609">
        <v>5.21</v>
      </c>
      <c r="R609">
        <v>0.3</v>
      </c>
    </row>
    <row r="610" spans="1:18" x14ac:dyDescent="0.45">
      <c r="A610">
        <v>609</v>
      </c>
      <c r="B610" t="s">
        <v>1134</v>
      </c>
      <c r="C610" t="s">
        <v>53</v>
      </c>
      <c r="D610">
        <v>3</v>
      </c>
      <c r="E610">
        <v>5</v>
      </c>
      <c r="F610">
        <v>0</v>
      </c>
      <c r="G610">
        <v>16</v>
      </c>
      <c r="H610">
        <v>14</v>
      </c>
      <c r="I610">
        <v>74.099999999999994</v>
      </c>
      <c r="J610">
        <v>6.66</v>
      </c>
      <c r="K610">
        <v>4</v>
      </c>
      <c r="L610">
        <v>1.21</v>
      </c>
      <c r="M610">
        <v>0.32</v>
      </c>
      <c r="N610" s="1">
        <v>0.70099999999999996</v>
      </c>
      <c r="P610">
        <v>5.21</v>
      </c>
      <c r="Q610">
        <v>4.9400000000000004</v>
      </c>
      <c r="R610">
        <v>0.3</v>
      </c>
    </row>
    <row r="611" spans="1:18" x14ac:dyDescent="0.45">
      <c r="A611">
        <v>610</v>
      </c>
      <c r="B611" t="s">
        <v>1135</v>
      </c>
      <c r="C611" t="s">
        <v>76</v>
      </c>
      <c r="D611">
        <v>3</v>
      </c>
      <c r="E611">
        <v>5</v>
      </c>
      <c r="F611">
        <v>0</v>
      </c>
      <c r="G611">
        <v>21</v>
      </c>
      <c r="H611">
        <v>14</v>
      </c>
      <c r="I611">
        <v>64.2</v>
      </c>
      <c r="J611">
        <v>5.43</v>
      </c>
      <c r="K611">
        <v>2.5</v>
      </c>
      <c r="L611">
        <v>1.39</v>
      </c>
      <c r="M611">
        <v>0.29499999999999998</v>
      </c>
      <c r="N611" s="1">
        <v>0.67900000000000005</v>
      </c>
      <c r="P611">
        <v>5.01</v>
      </c>
      <c r="Q611">
        <v>5.03</v>
      </c>
      <c r="R611">
        <v>0.3</v>
      </c>
    </row>
    <row r="612" spans="1:18" x14ac:dyDescent="0.45">
      <c r="A612">
        <v>611</v>
      </c>
      <c r="B612" t="s">
        <v>1136</v>
      </c>
      <c r="C612" t="s">
        <v>134</v>
      </c>
      <c r="D612">
        <v>3</v>
      </c>
      <c r="E612">
        <v>4</v>
      </c>
      <c r="F612">
        <v>0</v>
      </c>
      <c r="G612">
        <v>34</v>
      </c>
      <c r="H612">
        <v>14</v>
      </c>
      <c r="I612">
        <v>72.099999999999994</v>
      </c>
      <c r="J612">
        <v>10.58</v>
      </c>
      <c r="K612">
        <v>6.1</v>
      </c>
      <c r="L612">
        <v>1.37</v>
      </c>
      <c r="M612">
        <v>0.29499999999999998</v>
      </c>
      <c r="N612" s="1">
        <v>0.72</v>
      </c>
      <c r="P612">
        <v>4.9800000000000004</v>
      </c>
      <c r="Q612">
        <v>5.04</v>
      </c>
      <c r="R612">
        <v>0.3</v>
      </c>
    </row>
    <row r="613" spans="1:18" x14ac:dyDescent="0.45">
      <c r="A613">
        <v>612</v>
      </c>
      <c r="B613" t="s">
        <v>1137</v>
      </c>
      <c r="C613" t="s">
        <v>49</v>
      </c>
      <c r="D613">
        <v>4</v>
      </c>
      <c r="E613">
        <v>5</v>
      </c>
      <c r="F613">
        <v>0</v>
      </c>
      <c r="G613">
        <v>16</v>
      </c>
      <c r="H613">
        <v>14</v>
      </c>
      <c r="I613">
        <v>70.2</v>
      </c>
      <c r="J613">
        <v>6.11</v>
      </c>
      <c r="K613">
        <v>3.69</v>
      </c>
      <c r="L613">
        <v>1.1499999999999999</v>
      </c>
      <c r="M613">
        <v>0.28199999999999997</v>
      </c>
      <c r="N613" s="1">
        <v>0.66400000000000003</v>
      </c>
      <c r="P613">
        <v>4.96</v>
      </c>
      <c r="Q613">
        <v>5.04</v>
      </c>
      <c r="R613">
        <v>0.3</v>
      </c>
    </row>
    <row r="614" spans="1:18" x14ac:dyDescent="0.45">
      <c r="A614">
        <v>613</v>
      </c>
      <c r="B614" t="s">
        <v>1138</v>
      </c>
      <c r="C614" t="s">
        <v>91</v>
      </c>
      <c r="D614">
        <v>3</v>
      </c>
      <c r="E614">
        <v>4</v>
      </c>
      <c r="F614">
        <v>0</v>
      </c>
      <c r="G614">
        <v>20</v>
      </c>
      <c r="H614">
        <v>14</v>
      </c>
      <c r="I614">
        <v>70</v>
      </c>
      <c r="J614">
        <v>6.69</v>
      </c>
      <c r="K614">
        <v>3.73</v>
      </c>
      <c r="L614">
        <v>1.29</v>
      </c>
      <c r="M614">
        <v>0.30399999999999999</v>
      </c>
      <c r="N614" s="1">
        <v>0.69899999999999995</v>
      </c>
      <c r="P614">
        <v>5.01</v>
      </c>
      <c r="Q614">
        <v>5.08</v>
      </c>
      <c r="R614">
        <v>0.3</v>
      </c>
    </row>
    <row r="615" spans="1:18" x14ac:dyDescent="0.45">
      <c r="A615">
        <v>614</v>
      </c>
      <c r="B615" t="s">
        <v>1139</v>
      </c>
      <c r="C615" t="s">
        <v>104</v>
      </c>
      <c r="D615">
        <v>3</v>
      </c>
      <c r="E615">
        <v>4</v>
      </c>
      <c r="F615">
        <v>0</v>
      </c>
      <c r="G615">
        <v>20</v>
      </c>
      <c r="H615">
        <v>14</v>
      </c>
      <c r="I615">
        <v>74.099999999999994</v>
      </c>
      <c r="J615">
        <v>7.75</v>
      </c>
      <c r="K615">
        <v>4.3600000000000003</v>
      </c>
      <c r="L615">
        <v>1.33</v>
      </c>
      <c r="M615">
        <v>0.28899999999999998</v>
      </c>
      <c r="N615" s="1">
        <v>0.70799999999999996</v>
      </c>
      <c r="P615">
        <v>4.8499999999999996</v>
      </c>
      <c r="Q615">
        <v>5.03</v>
      </c>
      <c r="R615">
        <v>0.2</v>
      </c>
    </row>
    <row r="616" spans="1:18" x14ac:dyDescent="0.45">
      <c r="A616">
        <v>615</v>
      </c>
      <c r="B616" t="s">
        <v>1140</v>
      </c>
      <c r="C616" t="s">
        <v>134</v>
      </c>
      <c r="D616">
        <v>4</v>
      </c>
      <c r="E616">
        <v>5</v>
      </c>
      <c r="F616">
        <v>0</v>
      </c>
      <c r="G616">
        <v>20</v>
      </c>
      <c r="H616">
        <v>14</v>
      </c>
      <c r="I616">
        <v>76</v>
      </c>
      <c r="J616">
        <v>8.5299999999999994</v>
      </c>
      <c r="K616">
        <v>5.09</v>
      </c>
      <c r="L616">
        <v>1.3</v>
      </c>
      <c r="M616">
        <v>0.28100000000000003</v>
      </c>
      <c r="N616" s="1">
        <v>0.65900000000000003</v>
      </c>
      <c r="P616">
        <v>5.21</v>
      </c>
      <c r="Q616">
        <v>5.29</v>
      </c>
      <c r="R616">
        <v>0.2</v>
      </c>
    </row>
    <row r="617" spans="1:18" x14ac:dyDescent="0.45">
      <c r="A617">
        <v>616</v>
      </c>
      <c r="B617" t="s">
        <v>1141</v>
      </c>
      <c r="C617" t="s">
        <v>26</v>
      </c>
      <c r="D617">
        <v>2</v>
      </c>
      <c r="E617">
        <v>3</v>
      </c>
      <c r="F617">
        <v>0</v>
      </c>
      <c r="G617">
        <v>15</v>
      </c>
      <c r="H617">
        <v>14</v>
      </c>
      <c r="I617">
        <v>53</v>
      </c>
      <c r="J617">
        <v>8.49</v>
      </c>
      <c r="K617">
        <v>5.43</v>
      </c>
      <c r="L617">
        <v>1.19</v>
      </c>
      <c r="M617">
        <v>0.28899999999999998</v>
      </c>
      <c r="N617" s="1">
        <v>0.66500000000000004</v>
      </c>
      <c r="P617">
        <v>5.26</v>
      </c>
      <c r="Q617">
        <v>5.24</v>
      </c>
      <c r="R617">
        <v>0.2</v>
      </c>
    </row>
    <row r="618" spans="1:18" x14ac:dyDescent="0.45">
      <c r="A618">
        <v>617</v>
      </c>
      <c r="B618" t="s">
        <v>1142</v>
      </c>
      <c r="C618" t="s">
        <v>81</v>
      </c>
      <c r="D618">
        <v>3</v>
      </c>
      <c r="E618">
        <v>5</v>
      </c>
      <c r="F618">
        <v>0</v>
      </c>
      <c r="G618">
        <v>16</v>
      </c>
      <c r="H618">
        <v>14</v>
      </c>
      <c r="I618">
        <v>68.099999999999994</v>
      </c>
      <c r="J618">
        <v>5.53</v>
      </c>
      <c r="K618">
        <v>3.69</v>
      </c>
      <c r="L618">
        <v>1.45</v>
      </c>
      <c r="M618">
        <v>0.307</v>
      </c>
      <c r="N618" s="1">
        <v>0.67300000000000004</v>
      </c>
      <c r="P618">
        <v>5.67</v>
      </c>
      <c r="Q618">
        <v>5.48</v>
      </c>
      <c r="R618">
        <v>0.2</v>
      </c>
    </row>
    <row r="619" spans="1:18" x14ac:dyDescent="0.45">
      <c r="A619">
        <v>618</v>
      </c>
      <c r="B619" t="s">
        <v>1143</v>
      </c>
      <c r="C619" t="s">
        <v>37</v>
      </c>
      <c r="D619">
        <v>3</v>
      </c>
      <c r="E619">
        <v>4</v>
      </c>
      <c r="F619">
        <v>0</v>
      </c>
      <c r="G619">
        <v>14</v>
      </c>
      <c r="H619">
        <v>14</v>
      </c>
      <c r="I619">
        <v>57.1</v>
      </c>
      <c r="J619">
        <v>5.65</v>
      </c>
      <c r="K619">
        <v>3.46</v>
      </c>
      <c r="L619">
        <v>1.1000000000000001</v>
      </c>
      <c r="M619">
        <v>0.29599999999999999</v>
      </c>
      <c r="N619" s="1">
        <v>0.67400000000000004</v>
      </c>
      <c r="P619">
        <v>4.87</v>
      </c>
      <c r="Q619">
        <v>5.05</v>
      </c>
      <c r="R619">
        <v>0.2</v>
      </c>
    </row>
    <row r="620" spans="1:18" x14ac:dyDescent="0.45">
      <c r="A620">
        <v>619</v>
      </c>
      <c r="B620" t="s">
        <v>1144</v>
      </c>
      <c r="C620" t="s">
        <v>26</v>
      </c>
      <c r="D620">
        <v>2</v>
      </c>
      <c r="E620">
        <v>4</v>
      </c>
      <c r="F620">
        <v>0</v>
      </c>
      <c r="G620">
        <v>15</v>
      </c>
      <c r="H620">
        <v>14</v>
      </c>
      <c r="I620">
        <v>52.2</v>
      </c>
      <c r="J620">
        <v>7</v>
      </c>
      <c r="K620">
        <v>4.6100000000000003</v>
      </c>
      <c r="L620">
        <v>1.37</v>
      </c>
      <c r="M620">
        <v>0.29399999999999998</v>
      </c>
      <c r="N620" s="1">
        <v>0.67800000000000005</v>
      </c>
      <c r="P620">
        <v>5.29</v>
      </c>
      <c r="Q620">
        <v>5.32</v>
      </c>
      <c r="R620">
        <v>0.1</v>
      </c>
    </row>
    <row r="621" spans="1:18" x14ac:dyDescent="0.45">
      <c r="A621">
        <v>620</v>
      </c>
      <c r="B621" t="s">
        <v>1145</v>
      </c>
      <c r="D621">
        <v>4</v>
      </c>
      <c r="E621">
        <v>6</v>
      </c>
      <c r="F621">
        <v>0</v>
      </c>
      <c r="G621">
        <v>14</v>
      </c>
      <c r="H621">
        <v>14</v>
      </c>
      <c r="I621">
        <v>67</v>
      </c>
      <c r="J621">
        <v>5.78</v>
      </c>
      <c r="K621">
        <v>3.9</v>
      </c>
      <c r="L621">
        <v>1.48</v>
      </c>
      <c r="M621">
        <v>0.29799999999999999</v>
      </c>
      <c r="N621" s="1">
        <v>0.68100000000000005</v>
      </c>
      <c r="P621">
        <v>5.51</v>
      </c>
      <c r="Q621">
        <v>5.49</v>
      </c>
      <c r="R621">
        <v>0.1</v>
      </c>
    </row>
    <row r="622" spans="1:18" x14ac:dyDescent="0.45">
      <c r="A622">
        <v>621</v>
      </c>
      <c r="B622" t="s">
        <v>1146</v>
      </c>
      <c r="D622">
        <v>2</v>
      </c>
      <c r="E622">
        <v>5</v>
      </c>
      <c r="F622">
        <v>0</v>
      </c>
      <c r="G622">
        <v>15</v>
      </c>
      <c r="H622">
        <v>14</v>
      </c>
      <c r="I622">
        <v>59.1</v>
      </c>
      <c r="J622">
        <v>3.79</v>
      </c>
      <c r="K622">
        <v>3.04</v>
      </c>
      <c r="L622">
        <v>1.37</v>
      </c>
      <c r="M622">
        <v>0.29299999999999998</v>
      </c>
      <c r="N622" s="1">
        <v>0.63300000000000001</v>
      </c>
      <c r="P622">
        <v>5.77</v>
      </c>
      <c r="Q622">
        <v>5.6</v>
      </c>
      <c r="R622">
        <v>0.1</v>
      </c>
    </row>
    <row r="623" spans="1:18" x14ac:dyDescent="0.45">
      <c r="A623">
        <v>622</v>
      </c>
      <c r="B623" t="s">
        <v>1147</v>
      </c>
      <c r="C623" t="s">
        <v>26</v>
      </c>
      <c r="D623">
        <v>3</v>
      </c>
      <c r="E623">
        <v>4</v>
      </c>
      <c r="F623">
        <v>0</v>
      </c>
      <c r="G623">
        <v>23</v>
      </c>
      <c r="H623">
        <v>14</v>
      </c>
      <c r="I623">
        <v>75.099999999999994</v>
      </c>
      <c r="J623">
        <v>6.45</v>
      </c>
      <c r="K623">
        <v>2.87</v>
      </c>
      <c r="L623">
        <v>1.67</v>
      </c>
      <c r="M623">
        <v>0.30299999999999999</v>
      </c>
      <c r="N623" s="1">
        <v>0.71099999999999997</v>
      </c>
      <c r="P623">
        <v>5.14</v>
      </c>
      <c r="Q623">
        <v>5.27</v>
      </c>
      <c r="R623">
        <v>0.1</v>
      </c>
    </row>
    <row r="624" spans="1:18" x14ac:dyDescent="0.45">
      <c r="A624">
        <v>623</v>
      </c>
      <c r="B624" t="s">
        <v>1148</v>
      </c>
      <c r="D624">
        <v>5</v>
      </c>
      <c r="E624">
        <v>7</v>
      </c>
      <c r="F624">
        <v>0</v>
      </c>
      <c r="G624">
        <v>21</v>
      </c>
      <c r="H624">
        <v>14</v>
      </c>
      <c r="I624">
        <v>86</v>
      </c>
      <c r="J624">
        <v>4.8099999999999996</v>
      </c>
      <c r="K624">
        <v>2.93</v>
      </c>
      <c r="L624">
        <v>1.36</v>
      </c>
      <c r="M624">
        <v>0.29099999999999998</v>
      </c>
      <c r="N624" s="1">
        <v>0.69599999999999995</v>
      </c>
      <c r="P624">
        <v>4.92</v>
      </c>
      <c r="Q624">
        <v>5.2</v>
      </c>
      <c r="R624">
        <v>0.1</v>
      </c>
    </row>
    <row r="625" spans="1:18" x14ac:dyDescent="0.45">
      <c r="A625">
        <v>624</v>
      </c>
      <c r="B625" t="s">
        <v>1149</v>
      </c>
      <c r="D625">
        <v>3</v>
      </c>
      <c r="E625">
        <v>5</v>
      </c>
      <c r="F625">
        <v>0</v>
      </c>
      <c r="G625">
        <v>23</v>
      </c>
      <c r="H625">
        <v>14</v>
      </c>
      <c r="I625">
        <v>71</v>
      </c>
      <c r="J625">
        <v>6.97</v>
      </c>
      <c r="K625">
        <v>4.4400000000000004</v>
      </c>
      <c r="L625">
        <v>1.27</v>
      </c>
      <c r="M625">
        <v>0.29399999999999998</v>
      </c>
      <c r="N625" s="1">
        <v>0.67400000000000004</v>
      </c>
      <c r="P625">
        <v>5.32</v>
      </c>
      <c r="Q625">
        <v>5.35</v>
      </c>
      <c r="R625">
        <v>0</v>
      </c>
    </row>
    <row r="626" spans="1:18" x14ac:dyDescent="0.45">
      <c r="A626">
        <v>625</v>
      </c>
      <c r="B626" t="s">
        <v>1150</v>
      </c>
      <c r="D626">
        <v>4</v>
      </c>
      <c r="E626">
        <v>7</v>
      </c>
      <c r="F626">
        <v>0</v>
      </c>
      <c r="G626">
        <v>19</v>
      </c>
      <c r="H626">
        <v>14</v>
      </c>
      <c r="I626">
        <v>73.2</v>
      </c>
      <c r="J626">
        <v>6.23</v>
      </c>
      <c r="K626">
        <v>3.91</v>
      </c>
      <c r="L626">
        <v>1.34</v>
      </c>
      <c r="M626">
        <v>0.3</v>
      </c>
      <c r="N626" s="1">
        <v>0.66900000000000004</v>
      </c>
      <c r="P626">
        <v>5.37</v>
      </c>
      <c r="Q626">
        <v>5.36</v>
      </c>
      <c r="R626">
        <v>0</v>
      </c>
    </row>
    <row r="627" spans="1:18" x14ac:dyDescent="0.45">
      <c r="A627">
        <v>626</v>
      </c>
      <c r="B627" t="s">
        <v>1151</v>
      </c>
      <c r="C627" t="s">
        <v>65</v>
      </c>
      <c r="D627">
        <v>3</v>
      </c>
      <c r="E627">
        <v>6</v>
      </c>
      <c r="F627">
        <v>0</v>
      </c>
      <c r="G627">
        <v>20</v>
      </c>
      <c r="H627">
        <v>14</v>
      </c>
      <c r="I627">
        <v>73.099999999999994</v>
      </c>
      <c r="J627">
        <v>6.26</v>
      </c>
      <c r="K627">
        <v>4.3</v>
      </c>
      <c r="L627">
        <v>1.35</v>
      </c>
      <c r="M627">
        <v>0.30099999999999999</v>
      </c>
      <c r="N627" s="1">
        <v>0.66900000000000004</v>
      </c>
      <c r="P627">
        <v>5.53</v>
      </c>
      <c r="Q627">
        <v>5.45</v>
      </c>
      <c r="R627">
        <v>0</v>
      </c>
    </row>
    <row r="628" spans="1:18" x14ac:dyDescent="0.45">
      <c r="A628">
        <v>627</v>
      </c>
      <c r="B628" t="s">
        <v>1152</v>
      </c>
      <c r="C628" t="s">
        <v>49</v>
      </c>
      <c r="D628">
        <v>3</v>
      </c>
      <c r="E628">
        <v>5</v>
      </c>
      <c r="F628">
        <v>0</v>
      </c>
      <c r="G628">
        <v>21</v>
      </c>
      <c r="H628">
        <v>14</v>
      </c>
      <c r="I628">
        <v>88.1</v>
      </c>
      <c r="J628">
        <v>6.83</v>
      </c>
      <c r="K628">
        <v>4.28</v>
      </c>
      <c r="L628">
        <v>1.33</v>
      </c>
      <c r="M628">
        <v>0.28799999999999998</v>
      </c>
      <c r="N628" s="1">
        <v>0.68799999999999994</v>
      </c>
      <c r="P628">
        <v>5.0999999999999996</v>
      </c>
      <c r="Q628">
        <v>5.38</v>
      </c>
      <c r="R628">
        <v>0</v>
      </c>
    </row>
    <row r="629" spans="1:18" x14ac:dyDescent="0.45">
      <c r="A629">
        <v>628</v>
      </c>
      <c r="B629" t="s">
        <v>1153</v>
      </c>
      <c r="D629">
        <v>4</v>
      </c>
      <c r="E629">
        <v>6</v>
      </c>
      <c r="F629">
        <v>0</v>
      </c>
      <c r="G629">
        <v>22</v>
      </c>
      <c r="H629">
        <v>14</v>
      </c>
      <c r="I629">
        <v>80.2</v>
      </c>
      <c r="J629">
        <v>5.46</v>
      </c>
      <c r="K629">
        <v>3.68</v>
      </c>
      <c r="L629">
        <v>1.45</v>
      </c>
      <c r="M629">
        <v>0.29699999999999999</v>
      </c>
      <c r="N629" s="1">
        <v>0.67400000000000004</v>
      </c>
      <c r="P629">
        <v>5.46</v>
      </c>
      <c r="Q629">
        <v>5.66</v>
      </c>
      <c r="R629">
        <v>-0.1</v>
      </c>
    </row>
    <row r="630" spans="1:18" x14ac:dyDescent="0.45">
      <c r="A630">
        <v>629</v>
      </c>
      <c r="B630" t="s">
        <v>1154</v>
      </c>
      <c r="D630">
        <v>3</v>
      </c>
      <c r="E630">
        <v>7</v>
      </c>
      <c r="F630">
        <v>0</v>
      </c>
      <c r="G630">
        <v>17</v>
      </c>
      <c r="H630">
        <v>14</v>
      </c>
      <c r="I630">
        <v>61.1</v>
      </c>
      <c r="J630">
        <v>7.49</v>
      </c>
      <c r="K630">
        <v>5.87</v>
      </c>
      <c r="L630">
        <v>1.47</v>
      </c>
      <c r="M630">
        <v>0.29699999999999999</v>
      </c>
      <c r="N630" s="1">
        <v>0.67800000000000005</v>
      </c>
      <c r="P630">
        <v>5.87</v>
      </c>
      <c r="Q630">
        <v>5.87</v>
      </c>
      <c r="R630">
        <v>-0.1</v>
      </c>
    </row>
    <row r="631" spans="1:18" x14ac:dyDescent="0.45">
      <c r="A631">
        <v>630</v>
      </c>
      <c r="B631" t="s">
        <v>577</v>
      </c>
      <c r="C631" t="s">
        <v>61</v>
      </c>
      <c r="D631">
        <v>3</v>
      </c>
      <c r="E631">
        <v>4</v>
      </c>
      <c r="F631">
        <v>0</v>
      </c>
      <c r="G631">
        <v>18</v>
      </c>
      <c r="H631">
        <v>14</v>
      </c>
      <c r="I631">
        <v>66.2</v>
      </c>
      <c r="J631">
        <v>7.15</v>
      </c>
      <c r="K631">
        <v>4.45</v>
      </c>
      <c r="L631">
        <v>1.62</v>
      </c>
      <c r="M631">
        <v>0.31</v>
      </c>
      <c r="N631" s="1">
        <v>0.65800000000000003</v>
      </c>
      <c r="P631">
        <v>5.94</v>
      </c>
      <c r="Q631">
        <v>5.67</v>
      </c>
      <c r="R631">
        <v>-0.1</v>
      </c>
    </row>
    <row r="632" spans="1:18" x14ac:dyDescent="0.45">
      <c r="A632">
        <v>631</v>
      </c>
      <c r="B632" t="s">
        <v>1155</v>
      </c>
      <c r="D632">
        <v>3</v>
      </c>
      <c r="E632">
        <v>5</v>
      </c>
      <c r="F632">
        <v>0</v>
      </c>
      <c r="G632">
        <v>16</v>
      </c>
      <c r="H632">
        <v>14</v>
      </c>
      <c r="I632">
        <v>62</v>
      </c>
      <c r="J632">
        <v>5.08</v>
      </c>
      <c r="K632">
        <v>4.9400000000000004</v>
      </c>
      <c r="L632">
        <v>1.6</v>
      </c>
      <c r="M632">
        <v>0.30499999999999999</v>
      </c>
      <c r="N632" s="1">
        <v>0.65500000000000003</v>
      </c>
      <c r="P632">
        <v>6.39</v>
      </c>
      <c r="Q632">
        <v>6.22</v>
      </c>
      <c r="R632">
        <v>-0.2</v>
      </c>
    </row>
    <row r="633" spans="1:18" x14ac:dyDescent="0.45">
      <c r="A633">
        <v>632</v>
      </c>
      <c r="B633" t="s">
        <v>1156</v>
      </c>
      <c r="D633">
        <v>3</v>
      </c>
      <c r="E633">
        <v>5</v>
      </c>
      <c r="F633">
        <v>0</v>
      </c>
      <c r="G633">
        <v>17</v>
      </c>
      <c r="H633">
        <v>14</v>
      </c>
      <c r="I633">
        <v>70</v>
      </c>
      <c r="J633">
        <v>4.76</v>
      </c>
      <c r="K633">
        <v>4.37</v>
      </c>
      <c r="L633">
        <v>1.41</v>
      </c>
      <c r="M633">
        <v>0.309</v>
      </c>
      <c r="N633" s="1">
        <v>0.66</v>
      </c>
      <c r="P633">
        <v>6.04</v>
      </c>
      <c r="Q633">
        <v>5.83</v>
      </c>
      <c r="R633">
        <v>-0.2</v>
      </c>
    </row>
    <row r="634" spans="1:18" x14ac:dyDescent="0.45">
      <c r="A634">
        <v>633</v>
      </c>
      <c r="B634" t="s">
        <v>1157</v>
      </c>
      <c r="C634" t="s">
        <v>18</v>
      </c>
      <c r="D634">
        <v>3</v>
      </c>
      <c r="E634">
        <v>5</v>
      </c>
      <c r="F634">
        <v>0</v>
      </c>
      <c r="G634">
        <v>19</v>
      </c>
      <c r="H634">
        <v>14</v>
      </c>
      <c r="I634">
        <v>65</v>
      </c>
      <c r="J634">
        <v>7.89</v>
      </c>
      <c r="K634">
        <v>6.51</v>
      </c>
      <c r="L634">
        <v>1.38</v>
      </c>
      <c r="M634">
        <v>0.28699999999999998</v>
      </c>
      <c r="N634" s="1">
        <v>0.70099999999999996</v>
      </c>
      <c r="P634">
        <v>5.54</v>
      </c>
      <c r="Q634">
        <v>5.76</v>
      </c>
      <c r="R634">
        <v>-0.3</v>
      </c>
    </row>
    <row r="635" spans="1:18" x14ac:dyDescent="0.45">
      <c r="A635">
        <v>634</v>
      </c>
      <c r="B635" t="s">
        <v>1158</v>
      </c>
      <c r="D635">
        <v>2</v>
      </c>
      <c r="E635">
        <v>6</v>
      </c>
      <c r="F635">
        <v>0</v>
      </c>
      <c r="G635">
        <v>19</v>
      </c>
      <c r="H635">
        <v>14</v>
      </c>
      <c r="I635">
        <v>63</v>
      </c>
      <c r="J635">
        <v>6</v>
      </c>
      <c r="K635">
        <v>6.14</v>
      </c>
      <c r="L635">
        <v>1.43</v>
      </c>
      <c r="M635">
        <v>0.29299999999999998</v>
      </c>
      <c r="N635" s="1">
        <v>0.67700000000000005</v>
      </c>
      <c r="P635">
        <v>6.14</v>
      </c>
      <c r="Q635">
        <v>6.22</v>
      </c>
      <c r="R635">
        <v>-0.3</v>
      </c>
    </row>
    <row r="636" spans="1:18" x14ac:dyDescent="0.45">
      <c r="A636">
        <v>635</v>
      </c>
      <c r="B636" t="s">
        <v>582</v>
      </c>
      <c r="C636" t="s">
        <v>28</v>
      </c>
      <c r="D636">
        <v>7</v>
      </c>
      <c r="E636">
        <v>6</v>
      </c>
      <c r="F636">
        <v>0</v>
      </c>
      <c r="G636">
        <v>24</v>
      </c>
      <c r="H636">
        <v>13</v>
      </c>
      <c r="I636">
        <v>98.1</v>
      </c>
      <c r="J636">
        <v>7.42</v>
      </c>
      <c r="K636">
        <v>1.92</v>
      </c>
      <c r="L636">
        <v>1.46</v>
      </c>
      <c r="M636">
        <v>0.29499999999999998</v>
      </c>
      <c r="N636" s="1">
        <v>0.67900000000000005</v>
      </c>
      <c r="P636">
        <v>4.67</v>
      </c>
      <c r="Q636">
        <v>4.6100000000000003</v>
      </c>
      <c r="R636">
        <v>1.1000000000000001</v>
      </c>
    </row>
    <row r="637" spans="1:18" x14ac:dyDescent="0.45">
      <c r="A637">
        <v>636</v>
      </c>
      <c r="B637" t="s">
        <v>627</v>
      </c>
      <c r="C637" t="s">
        <v>24</v>
      </c>
      <c r="D637">
        <v>5</v>
      </c>
      <c r="E637">
        <v>6</v>
      </c>
      <c r="F637">
        <v>0</v>
      </c>
      <c r="G637">
        <v>38</v>
      </c>
      <c r="H637">
        <v>13</v>
      </c>
      <c r="I637">
        <v>105.2</v>
      </c>
      <c r="J637">
        <v>6.81</v>
      </c>
      <c r="K637">
        <v>2.4700000000000002</v>
      </c>
      <c r="L637">
        <v>1.36</v>
      </c>
      <c r="M637">
        <v>0.28599999999999998</v>
      </c>
      <c r="N637" s="1">
        <v>0.71299999999999997</v>
      </c>
      <c r="P637">
        <v>4.34</v>
      </c>
      <c r="Q637">
        <v>4.6500000000000004</v>
      </c>
      <c r="R637">
        <v>0.8</v>
      </c>
    </row>
    <row r="638" spans="1:18" x14ac:dyDescent="0.45">
      <c r="A638">
        <v>637</v>
      </c>
      <c r="B638" t="s">
        <v>1159</v>
      </c>
      <c r="C638" t="s">
        <v>44</v>
      </c>
      <c r="D638">
        <v>4</v>
      </c>
      <c r="E638">
        <v>4</v>
      </c>
      <c r="F638">
        <v>0</v>
      </c>
      <c r="G638">
        <v>21</v>
      </c>
      <c r="H638">
        <v>13</v>
      </c>
      <c r="I638">
        <v>78.099999999999994</v>
      </c>
      <c r="J638">
        <v>7.93</v>
      </c>
      <c r="K638">
        <v>3.33</v>
      </c>
      <c r="L638">
        <v>1.1499999999999999</v>
      </c>
      <c r="M638">
        <v>0.28999999999999998</v>
      </c>
      <c r="N638" s="1">
        <v>0.7</v>
      </c>
      <c r="P638">
        <v>4.37</v>
      </c>
      <c r="Q638">
        <v>4.34</v>
      </c>
      <c r="R638">
        <v>0.8</v>
      </c>
    </row>
    <row r="639" spans="1:18" x14ac:dyDescent="0.45">
      <c r="A639">
        <v>638</v>
      </c>
      <c r="B639" t="s">
        <v>1160</v>
      </c>
      <c r="C639" t="s">
        <v>30</v>
      </c>
      <c r="D639">
        <v>5</v>
      </c>
      <c r="E639">
        <v>5</v>
      </c>
      <c r="F639">
        <v>0</v>
      </c>
      <c r="G639">
        <v>28</v>
      </c>
      <c r="H639">
        <v>13</v>
      </c>
      <c r="I639">
        <v>80.099999999999994</v>
      </c>
      <c r="J639">
        <v>6.39</v>
      </c>
      <c r="K639">
        <v>2.35</v>
      </c>
      <c r="L639">
        <v>1.23</v>
      </c>
      <c r="M639">
        <v>0.29799999999999999</v>
      </c>
      <c r="N639" s="1">
        <v>0.69399999999999995</v>
      </c>
      <c r="P639">
        <v>4.5999999999999996</v>
      </c>
      <c r="Q639">
        <v>4.55</v>
      </c>
      <c r="R639">
        <v>0.7</v>
      </c>
    </row>
    <row r="640" spans="1:18" x14ac:dyDescent="0.45">
      <c r="A640">
        <v>639</v>
      </c>
      <c r="B640" t="s">
        <v>1161</v>
      </c>
      <c r="C640" t="s">
        <v>35</v>
      </c>
      <c r="D640">
        <v>3</v>
      </c>
      <c r="E640">
        <v>5</v>
      </c>
      <c r="F640">
        <v>0</v>
      </c>
      <c r="G640">
        <v>26</v>
      </c>
      <c r="H640">
        <v>13</v>
      </c>
      <c r="I640">
        <v>87</v>
      </c>
      <c r="J640">
        <v>5.79</v>
      </c>
      <c r="K640">
        <v>2.2799999999999998</v>
      </c>
      <c r="L640">
        <v>1.45</v>
      </c>
      <c r="M640">
        <v>0.314</v>
      </c>
      <c r="N640" s="1">
        <v>0.65800000000000003</v>
      </c>
      <c r="P640">
        <v>5.48</v>
      </c>
      <c r="Q640">
        <v>4.92</v>
      </c>
      <c r="R640">
        <v>0.7</v>
      </c>
    </row>
    <row r="641" spans="1:18" x14ac:dyDescent="0.45">
      <c r="A641">
        <v>640</v>
      </c>
      <c r="B641" t="s">
        <v>1162</v>
      </c>
      <c r="C641" t="s">
        <v>97</v>
      </c>
      <c r="D641">
        <v>4</v>
      </c>
      <c r="E641">
        <v>4</v>
      </c>
      <c r="F641">
        <v>0</v>
      </c>
      <c r="G641">
        <v>32</v>
      </c>
      <c r="H641">
        <v>13</v>
      </c>
      <c r="I641">
        <v>97</v>
      </c>
      <c r="J641">
        <v>7.24</v>
      </c>
      <c r="K641">
        <v>2.78</v>
      </c>
      <c r="L641">
        <v>1.39</v>
      </c>
      <c r="M641">
        <v>0.28599999999999998</v>
      </c>
      <c r="N641" s="1">
        <v>0.70799999999999996</v>
      </c>
      <c r="P641">
        <v>4.45</v>
      </c>
      <c r="Q641">
        <v>4.68</v>
      </c>
      <c r="R641">
        <v>0.6</v>
      </c>
    </row>
    <row r="642" spans="1:18" x14ac:dyDescent="0.45">
      <c r="A642">
        <v>641</v>
      </c>
      <c r="B642" t="s">
        <v>1163</v>
      </c>
      <c r="C642" t="s">
        <v>97</v>
      </c>
      <c r="D642">
        <v>6</v>
      </c>
      <c r="E642">
        <v>6</v>
      </c>
      <c r="F642">
        <v>0</v>
      </c>
      <c r="G642">
        <v>22</v>
      </c>
      <c r="H642">
        <v>13</v>
      </c>
      <c r="I642">
        <v>71</v>
      </c>
      <c r="J642">
        <v>6.34</v>
      </c>
      <c r="K642">
        <v>2.79</v>
      </c>
      <c r="L642">
        <v>1.1399999999999999</v>
      </c>
      <c r="M642">
        <v>0.28999999999999998</v>
      </c>
      <c r="N642" s="1">
        <v>0.69499999999999995</v>
      </c>
      <c r="P642">
        <v>4.4400000000000004</v>
      </c>
      <c r="Q642">
        <v>4.47</v>
      </c>
      <c r="R642">
        <v>0.6</v>
      </c>
    </row>
    <row r="643" spans="1:18" x14ac:dyDescent="0.45">
      <c r="A643">
        <v>642</v>
      </c>
      <c r="B643" t="s">
        <v>1164</v>
      </c>
      <c r="C643" t="s">
        <v>49</v>
      </c>
      <c r="D643">
        <v>5</v>
      </c>
      <c r="E643">
        <v>5</v>
      </c>
      <c r="F643">
        <v>0</v>
      </c>
      <c r="G643">
        <v>23</v>
      </c>
      <c r="H643">
        <v>13</v>
      </c>
      <c r="I643">
        <v>92.1</v>
      </c>
      <c r="J643">
        <v>7.12</v>
      </c>
      <c r="K643">
        <v>3.8</v>
      </c>
      <c r="L643">
        <v>1.17</v>
      </c>
      <c r="M643">
        <v>0.28499999999999998</v>
      </c>
      <c r="N643" s="1">
        <v>0.69799999999999995</v>
      </c>
      <c r="P643">
        <v>4.58</v>
      </c>
      <c r="Q643">
        <v>4.7300000000000004</v>
      </c>
      <c r="R643">
        <v>0.6</v>
      </c>
    </row>
    <row r="644" spans="1:18" x14ac:dyDescent="0.45">
      <c r="A644">
        <v>643</v>
      </c>
      <c r="B644" t="s">
        <v>1165</v>
      </c>
      <c r="C644" t="s">
        <v>53</v>
      </c>
      <c r="D644">
        <v>4</v>
      </c>
      <c r="E644">
        <v>5</v>
      </c>
      <c r="F644">
        <v>0</v>
      </c>
      <c r="G644">
        <v>20</v>
      </c>
      <c r="H644">
        <v>13</v>
      </c>
      <c r="I644">
        <v>79</v>
      </c>
      <c r="J644">
        <v>7.06</v>
      </c>
      <c r="K644">
        <v>2.85</v>
      </c>
      <c r="L644">
        <v>1.25</v>
      </c>
      <c r="M644">
        <v>0.28899999999999998</v>
      </c>
      <c r="N644" s="1">
        <v>0.69499999999999995</v>
      </c>
      <c r="P644">
        <v>4.5599999999999996</v>
      </c>
      <c r="Q644">
        <v>4.63</v>
      </c>
      <c r="R644">
        <v>0.5</v>
      </c>
    </row>
    <row r="645" spans="1:18" x14ac:dyDescent="0.45">
      <c r="A645">
        <v>644</v>
      </c>
      <c r="B645" t="s">
        <v>1166</v>
      </c>
      <c r="C645" t="s">
        <v>24</v>
      </c>
      <c r="D645">
        <v>4</v>
      </c>
      <c r="E645">
        <v>5</v>
      </c>
      <c r="F645">
        <v>0</v>
      </c>
      <c r="G645">
        <v>16</v>
      </c>
      <c r="H645">
        <v>13</v>
      </c>
      <c r="I645">
        <v>66</v>
      </c>
      <c r="J645">
        <v>8.18</v>
      </c>
      <c r="K645">
        <v>4.3600000000000003</v>
      </c>
      <c r="L645">
        <v>1.23</v>
      </c>
      <c r="M645">
        <v>0.30099999999999999</v>
      </c>
      <c r="N645" s="1">
        <v>0.72899999999999998</v>
      </c>
      <c r="P645">
        <v>4.5</v>
      </c>
      <c r="Q645">
        <v>4.71</v>
      </c>
      <c r="R645">
        <v>0.5</v>
      </c>
    </row>
    <row r="646" spans="1:18" x14ac:dyDescent="0.45">
      <c r="A646">
        <v>645</v>
      </c>
      <c r="B646" t="s">
        <v>1167</v>
      </c>
      <c r="C646" t="s">
        <v>91</v>
      </c>
      <c r="D646">
        <v>4</v>
      </c>
      <c r="E646">
        <v>6</v>
      </c>
      <c r="F646">
        <v>0</v>
      </c>
      <c r="G646">
        <v>19</v>
      </c>
      <c r="H646">
        <v>13</v>
      </c>
      <c r="I646">
        <v>70.099999999999994</v>
      </c>
      <c r="J646">
        <v>6.02</v>
      </c>
      <c r="K646">
        <v>2.1800000000000002</v>
      </c>
      <c r="L646">
        <v>1.41</v>
      </c>
      <c r="M646">
        <v>0.316</v>
      </c>
      <c r="N646" s="1">
        <v>0.69599999999999995</v>
      </c>
      <c r="P646">
        <v>4.99</v>
      </c>
      <c r="Q646">
        <v>4.8099999999999996</v>
      </c>
      <c r="R646">
        <v>0.5</v>
      </c>
    </row>
    <row r="647" spans="1:18" x14ac:dyDescent="0.45">
      <c r="A647">
        <v>646</v>
      </c>
      <c r="B647" t="s">
        <v>1168</v>
      </c>
      <c r="D647">
        <v>4</v>
      </c>
      <c r="E647">
        <v>5</v>
      </c>
      <c r="F647">
        <v>0</v>
      </c>
      <c r="G647">
        <v>20</v>
      </c>
      <c r="H647">
        <v>13</v>
      </c>
      <c r="I647">
        <v>78.099999999999994</v>
      </c>
      <c r="J647">
        <v>5.75</v>
      </c>
      <c r="K647">
        <v>3.45</v>
      </c>
      <c r="L647">
        <v>1.1499999999999999</v>
      </c>
      <c r="M647">
        <v>0.29399999999999998</v>
      </c>
      <c r="N647" s="1">
        <v>0.70299999999999996</v>
      </c>
      <c r="P647">
        <v>4.71</v>
      </c>
      <c r="Q647">
        <v>4.9000000000000004</v>
      </c>
      <c r="R647">
        <v>0.4</v>
      </c>
    </row>
    <row r="648" spans="1:18" x14ac:dyDescent="0.45">
      <c r="A648">
        <v>647</v>
      </c>
      <c r="B648" t="s">
        <v>586</v>
      </c>
      <c r="C648" t="s">
        <v>24</v>
      </c>
      <c r="D648">
        <v>4</v>
      </c>
      <c r="E648">
        <v>4</v>
      </c>
      <c r="F648">
        <v>0</v>
      </c>
      <c r="G648">
        <v>16</v>
      </c>
      <c r="H648">
        <v>13</v>
      </c>
      <c r="I648">
        <v>67.2</v>
      </c>
      <c r="J648">
        <v>7.58</v>
      </c>
      <c r="K648">
        <v>3.32</v>
      </c>
      <c r="L648">
        <v>1.46</v>
      </c>
      <c r="M648">
        <v>0.29299999999999998</v>
      </c>
      <c r="N648" s="1">
        <v>0.7</v>
      </c>
      <c r="P648">
        <v>4.79</v>
      </c>
      <c r="Q648">
        <v>5.01</v>
      </c>
      <c r="R648">
        <v>0.4</v>
      </c>
    </row>
    <row r="649" spans="1:18" x14ac:dyDescent="0.45">
      <c r="A649">
        <v>648</v>
      </c>
      <c r="B649" t="s">
        <v>1169</v>
      </c>
      <c r="C649" t="s">
        <v>40</v>
      </c>
      <c r="D649">
        <v>3</v>
      </c>
      <c r="E649">
        <v>6</v>
      </c>
      <c r="F649">
        <v>0</v>
      </c>
      <c r="G649">
        <v>26</v>
      </c>
      <c r="H649">
        <v>13</v>
      </c>
      <c r="I649">
        <v>81</v>
      </c>
      <c r="J649">
        <v>6.67</v>
      </c>
      <c r="K649">
        <v>4.5599999999999996</v>
      </c>
      <c r="L649">
        <v>1.1100000000000001</v>
      </c>
      <c r="M649">
        <v>0.29399999999999998</v>
      </c>
      <c r="N649" s="1">
        <v>0.68500000000000005</v>
      </c>
      <c r="P649">
        <v>5</v>
      </c>
      <c r="Q649">
        <v>5.01</v>
      </c>
      <c r="R649">
        <v>0.4</v>
      </c>
    </row>
    <row r="650" spans="1:18" x14ac:dyDescent="0.45">
      <c r="A650">
        <v>649</v>
      </c>
      <c r="B650" t="s">
        <v>1170</v>
      </c>
      <c r="D650">
        <v>5</v>
      </c>
      <c r="E650">
        <v>4</v>
      </c>
      <c r="F650">
        <v>0</v>
      </c>
      <c r="G650">
        <v>23</v>
      </c>
      <c r="H650">
        <v>13</v>
      </c>
      <c r="I650">
        <v>80</v>
      </c>
      <c r="J650">
        <v>7.88</v>
      </c>
      <c r="K650">
        <v>3.94</v>
      </c>
      <c r="L650">
        <v>1.46</v>
      </c>
      <c r="M650">
        <v>0.30499999999999999</v>
      </c>
      <c r="N650" s="1">
        <v>0.73899999999999999</v>
      </c>
      <c r="P650">
        <v>4.7300000000000004</v>
      </c>
      <c r="Q650">
        <v>4.97</v>
      </c>
      <c r="R650">
        <v>0.4</v>
      </c>
    </row>
    <row r="651" spans="1:18" x14ac:dyDescent="0.45">
      <c r="A651">
        <v>650</v>
      </c>
      <c r="B651" t="s">
        <v>1171</v>
      </c>
      <c r="C651" t="s">
        <v>44</v>
      </c>
      <c r="D651">
        <v>5</v>
      </c>
      <c r="E651">
        <v>6</v>
      </c>
      <c r="F651">
        <v>0</v>
      </c>
      <c r="G651">
        <v>26</v>
      </c>
      <c r="H651">
        <v>13</v>
      </c>
      <c r="I651">
        <v>89.1</v>
      </c>
      <c r="J651">
        <v>6.25</v>
      </c>
      <c r="K651">
        <v>2.62</v>
      </c>
      <c r="L651">
        <v>1.31</v>
      </c>
      <c r="M651">
        <v>0.29799999999999999</v>
      </c>
      <c r="N651" s="1">
        <v>0.69</v>
      </c>
      <c r="P651">
        <v>4.74</v>
      </c>
      <c r="Q651">
        <v>4.83</v>
      </c>
      <c r="R651">
        <v>0.4</v>
      </c>
    </row>
    <row r="652" spans="1:18" x14ac:dyDescent="0.45">
      <c r="A652">
        <v>651</v>
      </c>
      <c r="B652" t="s">
        <v>1172</v>
      </c>
      <c r="C652" t="s">
        <v>35</v>
      </c>
      <c r="D652">
        <v>2</v>
      </c>
      <c r="E652">
        <v>4</v>
      </c>
      <c r="F652">
        <v>0</v>
      </c>
      <c r="G652">
        <v>13</v>
      </c>
      <c r="H652">
        <v>13</v>
      </c>
      <c r="I652">
        <v>57.2</v>
      </c>
      <c r="J652">
        <v>6.55</v>
      </c>
      <c r="K652">
        <v>3.59</v>
      </c>
      <c r="L652">
        <v>1.56</v>
      </c>
      <c r="M652">
        <v>0.30599999999999999</v>
      </c>
      <c r="N652" s="1">
        <v>0.67100000000000004</v>
      </c>
      <c r="P652">
        <v>5.62</v>
      </c>
      <c r="Q652">
        <v>5.35</v>
      </c>
      <c r="R652">
        <v>0.3</v>
      </c>
    </row>
    <row r="653" spans="1:18" x14ac:dyDescent="0.45">
      <c r="A653">
        <v>652</v>
      </c>
      <c r="B653" t="s">
        <v>1173</v>
      </c>
      <c r="C653" t="s">
        <v>18</v>
      </c>
      <c r="D653">
        <v>4</v>
      </c>
      <c r="E653">
        <v>6</v>
      </c>
      <c r="F653">
        <v>0</v>
      </c>
      <c r="G653">
        <v>27</v>
      </c>
      <c r="H653">
        <v>13</v>
      </c>
      <c r="I653">
        <v>81.2</v>
      </c>
      <c r="J653">
        <v>9.69</v>
      </c>
      <c r="K653">
        <v>5.73</v>
      </c>
      <c r="L653">
        <v>1.1000000000000001</v>
      </c>
      <c r="M653">
        <v>0.29299999999999998</v>
      </c>
      <c r="N653" s="1">
        <v>0.69399999999999995</v>
      </c>
      <c r="P653">
        <v>4.8499999999999996</v>
      </c>
      <c r="Q653">
        <v>4.75</v>
      </c>
      <c r="R653">
        <v>0.3</v>
      </c>
    </row>
    <row r="654" spans="1:18" x14ac:dyDescent="0.45">
      <c r="A654">
        <v>653</v>
      </c>
      <c r="B654" t="s">
        <v>1174</v>
      </c>
      <c r="C654" t="s">
        <v>26</v>
      </c>
      <c r="D654">
        <v>4</v>
      </c>
      <c r="E654">
        <v>5</v>
      </c>
      <c r="F654">
        <v>0</v>
      </c>
      <c r="G654">
        <v>25</v>
      </c>
      <c r="H654">
        <v>13</v>
      </c>
      <c r="I654">
        <v>74.2</v>
      </c>
      <c r="J654">
        <v>8.67</v>
      </c>
      <c r="K654">
        <v>4.9400000000000004</v>
      </c>
      <c r="L654">
        <v>1.33</v>
      </c>
      <c r="M654">
        <v>0.29099999999999998</v>
      </c>
      <c r="N654" s="1">
        <v>0.70399999999999996</v>
      </c>
      <c r="P654">
        <v>4.9400000000000004</v>
      </c>
      <c r="Q654">
        <v>5.09</v>
      </c>
      <c r="R654">
        <v>0.3</v>
      </c>
    </row>
    <row r="655" spans="1:18" x14ac:dyDescent="0.45">
      <c r="A655">
        <v>654</v>
      </c>
      <c r="B655" t="s">
        <v>1175</v>
      </c>
      <c r="D655">
        <v>3</v>
      </c>
      <c r="E655">
        <v>5</v>
      </c>
      <c r="F655">
        <v>0</v>
      </c>
      <c r="G655">
        <v>18</v>
      </c>
      <c r="H655">
        <v>13</v>
      </c>
      <c r="I655">
        <v>66.2</v>
      </c>
      <c r="J655">
        <v>5.53</v>
      </c>
      <c r="K655">
        <v>3.64</v>
      </c>
      <c r="L655">
        <v>1.35</v>
      </c>
      <c r="M655">
        <v>0.30199999999999999</v>
      </c>
      <c r="N655" s="1">
        <v>0.64400000000000002</v>
      </c>
      <c r="P655">
        <v>5.8</v>
      </c>
      <c r="Q655">
        <v>5.46</v>
      </c>
      <c r="R655">
        <v>0.3</v>
      </c>
    </row>
    <row r="656" spans="1:18" x14ac:dyDescent="0.45">
      <c r="A656">
        <v>655</v>
      </c>
      <c r="B656" t="s">
        <v>1176</v>
      </c>
      <c r="D656">
        <v>5</v>
      </c>
      <c r="E656">
        <v>6</v>
      </c>
      <c r="F656">
        <v>0</v>
      </c>
      <c r="G656">
        <v>25</v>
      </c>
      <c r="H656">
        <v>13</v>
      </c>
      <c r="I656">
        <v>82</v>
      </c>
      <c r="J656">
        <v>8.23</v>
      </c>
      <c r="K656">
        <v>4.6100000000000003</v>
      </c>
      <c r="L656">
        <v>1.21</v>
      </c>
      <c r="M656">
        <v>0.3</v>
      </c>
      <c r="N656" s="1">
        <v>0.72099999999999997</v>
      </c>
      <c r="P656">
        <v>4.72</v>
      </c>
      <c r="Q656">
        <v>4.8499999999999996</v>
      </c>
      <c r="R656">
        <v>0.3</v>
      </c>
    </row>
    <row r="657" spans="1:18" x14ac:dyDescent="0.45">
      <c r="A657">
        <v>656</v>
      </c>
      <c r="B657" t="s">
        <v>1177</v>
      </c>
      <c r="D657">
        <v>4</v>
      </c>
      <c r="E657">
        <v>5</v>
      </c>
      <c r="F657">
        <v>0</v>
      </c>
      <c r="G657">
        <v>28</v>
      </c>
      <c r="H657">
        <v>13</v>
      </c>
      <c r="I657">
        <v>80</v>
      </c>
      <c r="J657">
        <v>6.08</v>
      </c>
      <c r="K657">
        <v>3.04</v>
      </c>
      <c r="L657">
        <v>1.24</v>
      </c>
      <c r="M657">
        <v>0.28899999999999998</v>
      </c>
      <c r="N657" s="1">
        <v>0.70399999999999996</v>
      </c>
      <c r="P657">
        <v>4.6100000000000003</v>
      </c>
      <c r="Q657">
        <v>4.78</v>
      </c>
      <c r="R657">
        <v>0.2</v>
      </c>
    </row>
    <row r="658" spans="1:18" x14ac:dyDescent="0.45">
      <c r="A658">
        <v>657</v>
      </c>
      <c r="B658" t="s">
        <v>1178</v>
      </c>
      <c r="C658" t="s">
        <v>55</v>
      </c>
      <c r="D658">
        <v>3</v>
      </c>
      <c r="E658">
        <v>5</v>
      </c>
      <c r="F658">
        <v>0</v>
      </c>
      <c r="G658">
        <v>21</v>
      </c>
      <c r="H658">
        <v>13</v>
      </c>
      <c r="I658">
        <v>59</v>
      </c>
      <c r="J658">
        <v>8.69</v>
      </c>
      <c r="K658">
        <v>5.03</v>
      </c>
      <c r="L658">
        <v>1.37</v>
      </c>
      <c r="M658">
        <v>0.29399999999999998</v>
      </c>
      <c r="N658" s="1">
        <v>0.69799999999999995</v>
      </c>
      <c r="P658">
        <v>5.03</v>
      </c>
      <c r="Q658">
        <v>5.14</v>
      </c>
      <c r="R658">
        <v>0.2</v>
      </c>
    </row>
    <row r="659" spans="1:18" x14ac:dyDescent="0.45">
      <c r="A659">
        <v>658</v>
      </c>
      <c r="B659" t="s">
        <v>1179</v>
      </c>
      <c r="D659">
        <v>4</v>
      </c>
      <c r="E659">
        <v>6</v>
      </c>
      <c r="F659">
        <v>0</v>
      </c>
      <c r="G659">
        <v>17</v>
      </c>
      <c r="H659">
        <v>13</v>
      </c>
      <c r="I659">
        <v>67.099999999999994</v>
      </c>
      <c r="J659">
        <v>6.42</v>
      </c>
      <c r="K659">
        <v>3.61</v>
      </c>
      <c r="L659">
        <v>1.34</v>
      </c>
      <c r="M659">
        <v>0.30099999999999999</v>
      </c>
      <c r="N659" s="1">
        <v>0.67</v>
      </c>
      <c r="P659">
        <v>5.35</v>
      </c>
      <c r="Q659">
        <v>5.14</v>
      </c>
      <c r="R659">
        <v>0.2</v>
      </c>
    </row>
    <row r="660" spans="1:18" x14ac:dyDescent="0.45">
      <c r="A660">
        <v>659</v>
      </c>
      <c r="B660" t="s">
        <v>1180</v>
      </c>
      <c r="D660">
        <v>2</v>
      </c>
      <c r="E660">
        <v>3</v>
      </c>
      <c r="F660">
        <v>0</v>
      </c>
      <c r="G660">
        <v>17</v>
      </c>
      <c r="H660">
        <v>13</v>
      </c>
      <c r="I660">
        <v>65.099999999999994</v>
      </c>
      <c r="J660">
        <v>6.2</v>
      </c>
      <c r="K660">
        <v>3.31</v>
      </c>
      <c r="L660">
        <v>1.52</v>
      </c>
      <c r="M660">
        <v>0.30399999999999999</v>
      </c>
      <c r="N660" s="1">
        <v>0.68600000000000005</v>
      </c>
      <c r="P660">
        <v>5.38</v>
      </c>
      <c r="Q660">
        <v>5.31</v>
      </c>
      <c r="R660">
        <v>0.2</v>
      </c>
    </row>
    <row r="661" spans="1:18" x14ac:dyDescent="0.45">
      <c r="A661">
        <v>660</v>
      </c>
      <c r="B661" t="s">
        <v>1181</v>
      </c>
      <c r="D661">
        <v>3</v>
      </c>
      <c r="E661">
        <v>5</v>
      </c>
      <c r="F661">
        <v>0</v>
      </c>
      <c r="G661">
        <v>19</v>
      </c>
      <c r="H661">
        <v>13</v>
      </c>
      <c r="I661">
        <v>71.099999999999994</v>
      </c>
      <c r="J661">
        <v>5.81</v>
      </c>
      <c r="K661">
        <v>3.53</v>
      </c>
      <c r="L661">
        <v>1.26</v>
      </c>
      <c r="M661">
        <v>0.29399999999999998</v>
      </c>
      <c r="N661" s="1">
        <v>0.68500000000000005</v>
      </c>
      <c r="P661">
        <v>5.05</v>
      </c>
      <c r="Q661">
        <v>5.09</v>
      </c>
      <c r="R661">
        <v>0.2</v>
      </c>
    </row>
    <row r="662" spans="1:18" x14ac:dyDescent="0.45">
      <c r="A662">
        <v>661</v>
      </c>
      <c r="B662" t="s">
        <v>1182</v>
      </c>
      <c r="C662" t="s">
        <v>58</v>
      </c>
      <c r="D662">
        <v>4</v>
      </c>
      <c r="E662">
        <v>6</v>
      </c>
      <c r="F662">
        <v>0</v>
      </c>
      <c r="G662">
        <v>25</v>
      </c>
      <c r="H662">
        <v>13</v>
      </c>
      <c r="I662">
        <v>85</v>
      </c>
      <c r="J662">
        <v>4.87</v>
      </c>
      <c r="K662">
        <v>2.0099999999999998</v>
      </c>
      <c r="L662">
        <v>1.69</v>
      </c>
      <c r="M662">
        <v>0.3</v>
      </c>
      <c r="N662" s="1">
        <v>0.66300000000000003</v>
      </c>
      <c r="P662">
        <v>5.51</v>
      </c>
      <c r="Q662">
        <v>5.43</v>
      </c>
      <c r="R662">
        <v>0.2</v>
      </c>
    </row>
    <row r="663" spans="1:18" x14ac:dyDescent="0.45">
      <c r="A663">
        <v>662</v>
      </c>
      <c r="B663" t="s">
        <v>1183</v>
      </c>
      <c r="D663">
        <v>3</v>
      </c>
      <c r="E663">
        <v>6</v>
      </c>
      <c r="F663">
        <v>0</v>
      </c>
      <c r="G663">
        <v>28</v>
      </c>
      <c r="H663">
        <v>13</v>
      </c>
      <c r="I663">
        <v>81.2</v>
      </c>
      <c r="J663">
        <v>5.51</v>
      </c>
      <c r="K663">
        <v>3.19</v>
      </c>
      <c r="L663">
        <v>1.32</v>
      </c>
      <c r="M663">
        <v>0.29499999999999998</v>
      </c>
      <c r="N663" s="1">
        <v>0.66200000000000003</v>
      </c>
      <c r="P663">
        <v>5.29</v>
      </c>
      <c r="Q663">
        <v>5.23</v>
      </c>
      <c r="R663">
        <v>0.2</v>
      </c>
    </row>
    <row r="664" spans="1:18" x14ac:dyDescent="0.45">
      <c r="A664">
        <v>663</v>
      </c>
      <c r="B664" t="s">
        <v>1184</v>
      </c>
      <c r="C664" t="s">
        <v>44</v>
      </c>
      <c r="D664">
        <v>5</v>
      </c>
      <c r="E664">
        <v>7</v>
      </c>
      <c r="F664">
        <v>0</v>
      </c>
      <c r="G664">
        <v>31</v>
      </c>
      <c r="H664">
        <v>13</v>
      </c>
      <c r="I664">
        <v>85.1</v>
      </c>
      <c r="J664">
        <v>7.49</v>
      </c>
      <c r="K664">
        <v>4.43</v>
      </c>
      <c r="L664">
        <v>1.27</v>
      </c>
      <c r="M664">
        <v>0.3</v>
      </c>
      <c r="N664" s="1">
        <v>0.70899999999999996</v>
      </c>
      <c r="P664">
        <v>4.8499999999999996</v>
      </c>
      <c r="Q664">
        <v>4.97</v>
      </c>
      <c r="R664">
        <v>0.2</v>
      </c>
    </row>
    <row r="665" spans="1:18" x14ac:dyDescent="0.45">
      <c r="A665">
        <v>664</v>
      </c>
      <c r="B665" t="s">
        <v>1185</v>
      </c>
      <c r="C665" t="s">
        <v>18</v>
      </c>
      <c r="D665">
        <v>3</v>
      </c>
      <c r="E665">
        <v>5</v>
      </c>
      <c r="F665">
        <v>0</v>
      </c>
      <c r="G665">
        <v>17</v>
      </c>
      <c r="H665">
        <v>13</v>
      </c>
      <c r="I665">
        <v>79.099999999999994</v>
      </c>
      <c r="J665">
        <v>6.58</v>
      </c>
      <c r="K665">
        <v>3.52</v>
      </c>
      <c r="L665">
        <v>1.48</v>
      </c>
      <c r="M665">
        <v>0.29899999999999999</v>
      </c>
      <c r="N665" s="1">
        <v>0.68500000000000005</v>
      </c>
      <c r="P665">
        <v>5.22</v>
      </c>
      <c r="Q665">
        <v>5.17</v>
      </c>
      <c r="R665">
        <v>0.2</v>
      </c>
    </row>
    <row r="666" spans="1:18" x14ac:dyDescent="0.45">
      <c r="A666">
        <v>665</v>
      </c>
      <c r="B666" t="s">
        <v>1186</v>
      </c>
      <c r="D666">
        <v>3</v>
      </c>
      <c r="E666">
        <v>5</v>
      </c>
      <c r="F666">
        <v>0</v>
      </c>
      <c r="G666">
        <v>20</v>
      </c>
      <c r="H666">
        <v>13</v>
      </c>
      <c r="I666">
        <v>69.2</v>
      </c>
      <c r="J666">
        <v>6.59</v>
      </c>
      <c r="K666">
        <v>5.04</v>
      </c>
      <c r="L666">
        <v>1.03</v>
      </c>
      <c r="M666">
        <v>0.29799999999999999</v>
      </c>
      <c r="N666" s="1">
        <v>0.70399999999999996</v>
      </c>
      <c r="P666">
        <v>4.91</v>
      </c>
      <c r="Q666">
        <v>5.09</v>
      </c>
      <c r="R666">
        <v>0.1</v>
      </c>
    </row>
    <row r="667" spans="1:18" x14ac:dyDescent="0.45">
      <c r="A667">
        <v>666</v>
      </c>
      <c r="B667" t="s">
        <v>1187</v>
      </c>
      <c r="C667" t="s">
        <v>51</v>
      </c>
      <c r="D667">
        <v>4</v>
      </c>
      <c r="E667">
        <v>6</v>
      </c>
      <c r="F667">
        <v>0</v>
      </c>
      <c r="G667">
        <v>27</v>
      </c>
      <c r="H667">
        <v>13</v>
      </c>
      <c r="I667">
        <v>82.2</v>
      </c>
      <c r="J667">
        <v>7.84</v>
      </c>
      <c r="K667">
        <v>5.1100000000000003</v>
      </c>
      <c r="L667">
        <v>1.41</v>
      </c>
      <c r="M667">
        <v>0.3</v>
      </c>
      <c r="N667" s="1">
        <v>0.67900000000000005</v>
      </c>
      <c r="P667">
        <v>5.55</v>
      </c>
      <c r="Q667">
        <v>5.48</v>
      </c>
      <c r="R667">
        <v>0.1</v>
      </c>
    </row>
    <row r="668" spans="1:18" x14ac:dyDescent="0.45">
      <c r="A668">
        <v>667</v>
      </c>
      <c r="B668" t="s">
        <v>1188</v>
      </c>
      <c r="D668">
        <v>4</v>
      </c>
      <c r="E668">
        <v>6</v>
      </c>
      <c r="F668">
        <v>0</v>
      </c>
      <c r="G668">
        <v>21</v>
      </c>
      <c r="H668">
        <v>13</v>
      </c>
      <c r="I668">
        <v>81</v>
      </c>
      <c r="J668">
        <v>5.33</v>
      </c>
      <c r="K668">
        <v>3.56</v>
      </c>
      <c r="L668">
        <v>1.33</v>
      </c>
      <c r="M668">
        <v>0.29599999999999999</v>
      </c>
      <c r="N668" s="1">
        <v>0.67200000000000004</v>
      </c>
      <c r="P668">
        <v>5.33</v>
      </c>
      <c r="Q668">
        <v>5.48</v>
      </c>
      <c r="R668">
        <v>0.1</v>
      </c>
    </row>
    <row r="669" spans="1:18" x14ac:dyDescent="0.45">
      <c r="A669">
        <v>668</v>
      </c>
      <c r="B669" t="s">
        <v>1189</v>
      </c>
      <c r="D669">
        <v>3</v>
      </c>
      <c r="E669">
        <v>6</v>
      </c>
      <c r="F669">
        <v>0</v>
      </c>
      <c r="G669">
        <v>15</v>
      </c>
      <c r="H669">
        <v>13</v>
      </c>
      <c r="I669">
        <v>68.099999999999994</v>
      </c>
      <c r="J669">
        <v>5.93</v>
      </c>
      <c r="K669">
        <v>3.29</v>
      </c>
      <c r="L669">
        <v>1.45</v>
      </c>
      <c r="M669">
        <v>0.29699999999999999</v>
      </c>
      <c r="N669" s="1">
        <v>0.68100000000000005</v>
      </c>
      <c r="P669">
        <v>5.27</v>
      </c>
      <c r="Q669">
        <v>5.35</v>
      </c>
      <c r="R669">
        <v>0</v>
      </c>
    </row>
    <row r="670" spans="1:18" x14ac:dyDescent="0.45">
      <c r="A670">
        <v>669</v>
      </c>
      <c r="B670" t="s">
        <v>1190</v>
      </c>
      <c r="C670" t="s">
        <v>134</v>
      </c>
      <c r="D670">
        <v>3</v>
      </c>
      <c r="E670">
        <v>6</v>
      </c>
      <c r="F670">
        <v>0</v>
      </c>
      <c r="G670">
        <v>19</v>
      </c>
      <c r="H670">
        <v>13</v>
      </c>
      <c r="I670">
        <v>75</v>
      </c>
      <c r="J670">
        <v>8.2799999999999994</v>
      </c>
      <c r="K670">
        <v>5.28</v>
      </c>
      <c r="L670">
        <v>1.56</v>
      </c>
      <c r="M670">
        <v>0.29199999999999998</v>
      </c>
      <c r="N670" s="1">
        <v>0.66100000000000003</v>
      </c>
      <c r="P670">
        <v>5.76</v>
      </c>
      <c r="Q670">
        <v>5.63</v>
      </c>
      <c r="R670">
        <v>0</v>
      </c>
    </row>
    <row r="671" spans="1:18" x14ac:dyDescent="0.45">
      <c r="A671">
        <v>670</v>
      </c>
      <c r="B671" t="s">
        <v>1191</v>
      </c>
      <c r="C671" t="s">
        <v>49</v>
      </c>
      <c r="D671">
        <v>2</v>
      </c>
      <c r="E671">
        <v>3</v>
      </c>
      <c r="F671">
        <v>0</v>
      </c>
      <c r="G671">
        <v>17</v>
      </c>
      <c r="H671">
        <v>13</v>
      </c>
      <c r="I671">
        <v>64.2</v>
      </c>
      <c r="J671">
        <v>5.43</v>
      </c>
      <c r="K671">
        <v>3.89</v>
      </c>
      <c r="L671">
        <v>1.25</v>
      </c>
      <c r="M671">
        <v>0.28799999999999998</v>
      </c>
      <c r="N671" s="1">
        <v>0.67900000000000005</v>
      </c>
      <c r="P671">
        <v>5.15</v>
      </c>
      <c r="Q671">
        <v>5.39</v>
      </c>
      <c r="R671">
        <v>0</v>
      </c>
    </row>
    <row r="672" spans="1:18" x14ac:dyDescent="0.45">
      <c r="A672">
        <v>671</v>
      </c>
      <c r="B672" t="s">
        <v>1192</v>
      </c>
      <c r="C672" t="s">
        <v>49</v>
      </c>
      <c r="D672">
        <v>5</v>
      </c>
      <c r="E672">
        <v>5</v>
      </c>
      <c r="F672">
        <v>0</v>
      </c>
      <c r="G672">
        <v>28</v>
      </c>
      <c r="H672">
        <v>13</v>
      </c>
      <c r="I672">
        <v>85.1</v>
      </c>
      <c r="J672">
        <v>7.17</v>
      </c>
      <c r="K672">
        <v>5.28</v>
      </c>
      <c r="L672">
        <v>1.1599999999999999</v>
      </c>
      <c r="M672">
        <v>0.29099999999999998</v>
      </c>
      <c r="N672" s="1">
        <v>0.70499999999999996</v>
      </c>
      <c r="P672">
        <v>4.96</v>
      </c>
      <c r="Q672">
        <v>5.27</v>
      </c>
      <c r="R672">
        <v>0</v>
      </c>
    </row>
    <row r="673" spans="1:18" x14ac:dyDescent="0.45">
      <c r="A673">
        <v>672</v>
      </c>
      <c r="B673" t="s">
        <v>1193</v>
      </c>
      <c r="C673" t="s">
        <v>35</v>
      </c>
      <c r="D673">
        <v>5</v>
      </c>
      <c r="E673">
        <v>9</v>
      </c>
      <c r="F673">
        <v>0</v>
      </c>
      <c r="G673">
        <v>25</v>
      </c>
      <c r="H673">
        <v>13</v>
      </c>
      <c r="I673">
        <v>94.2</v>
      </c>
      <c r="J673">
        <v>4.5599999999999996</v>
      </c>
      <c r="K673">
        <v>3.04</v>
      </c>
      <c r="L673">
        <v>1.71</v>
      </c>
      <c r="M673">
        <v>0.29799999999999999</v>
      </c>
      <c r="N673" s="1">
        <v>0.66200000000000003</v>
      </c>
      <c r="P673">
        <v>5.8</v>
      </c>
      <c r="Q673">
        <v>5.85</v>
      </c>
      <c r="R673">
        <v>-0.1</v>
      </c>
    </row>
    <row r="674" spans="1:18" x14ac:dyDescent="0.45">
      <c r="A674">
        <v>673</v>
      </c>
      <c r="B674" t="s">
        <v>1194</v>
      </c>
      <c r="D674">
        <v>3</v>
      </c>
      <c r="E674">
        <v>4</v>
      </c>
      <c r="F674">
        <v>0</v>
      </c>
      <c r="G674">
        <v>16</v>
      </c>
      <c r="H674">
        <v>13</v>
      </c>
      <c r="I674">
        <v>61</v>
      </c>
      <c r="J674">
        <v>6.34</v>
      </c>
      <c r="K674">
        <v>4.87</v>
      </c>
      <c r="L674">
        <v>1.48</v>
      </c>
      <c r="M674">
        <v>0.30099999999999999</v>
      </c>
      <c r="N674" s="1">
        <v>0.69299999999999995</v>
      </c>
      <c r="P674">
        <v>5.61</v>
      </c>
      <c r="Q674">
        <v>5.8</v>
      </c>
      <c r="R674">
        <v>-0.1</v>
      </c>
    </row>
    <row r="675" spans="1:18" x14ac:dyDescent="0.45">
      <c r="A675">
        <v>674</v>
      </c>
      <c r="B675" t="s">
        <v>1195</v>
      </c>
      <c r="C675" t="s">
        <v>46</v>
      </c>
      <c r="D675">
        <v>3</v>
      </c>
      <c r="E675">
        <v>5</v>
      </c>
      <c r="F675">
        <v>0</v>
      </c>
      <c r="G675">
        <v>16</v>
      </c>
      <c r="H675">
        <v>13</v>
      </c>
      <c r="I675">
        <v>66.2</v>
      </c>
      <c r="J675">
        <v>6.34</v>
      </c>
      <c r="K675">
        <v>4.32</v>
      </c>
      <c r="L675">
        <v>1.62</v>
      </c>
      <c r="M675">
        <v>0.29899999999999999</v>
      </c>
      <c r="N675" s="1">
        <v>0.67600000000000005</v>
      </c>
      <c r="P675">
        <v>5.8</v>
      </c>
      <c r="Q675">
        <v>5.71</v>
      </c>
      <c r="R675">
        <v>-0.1</v>
      </c>
    </row>
    <row r="676" spans="1:18" x14ac:dyDescent="0.45">
      <c r="A676">
        <v>675</v>
      </c>
      <c r="B676" t="s">
        <v>1196</v>
      </c>
      <c r="D676">
        <v>3</v>
      </c>
      <c r="E676">
        <v>7</v>
      </c>
      <c r="F676">
        <v>0</v>
      </c>
      <c r="G676">
        <v>19</v>
      </c>
      <c r="H676">
        <v>13</v>
      </c>
      <c r="I676">
        <v>64</v>
      </c>
      <c r="J676">
        <v>5.63</v>
      </c>
      <c r="K676">
        <v>5.0599999999999996</v>
      </c>
      <c r="L676">
        <v>1.27</v>
      </c>
      <c r="M676">
        <v>0.30099999999999999</v>
      </c>
      <c r="N676" s="1">
        <v>0.67100000000000004</v>
      </c>
      <c r="P676">
        <v>5.77</v>
      </c>
      <c r="Q676">
        <v>5.85</v>
      </c>
      <c r="R676">
        <v>-0.3</v>
      </c>
    </row>
    <row r="677" spans="1:18" x14ac:dyDescent="0.45">
      <c r="A677">
        <v>676</v>
      </c>
      <c r="B677" t="s">
        <v>1197</v>
      </c>
      <c r="C677" t="s">
        <v>46</v>
      </c>
      <c r="D677">
        <v>5</v>
      </c>
      <c r="E677">
        <v>2</v>
      </c>
      <c r="F677">
        <v>0</v>
      </c>
      <c r="G677">
        <v>12</v>
      </c>
      <c r="H677">
        <v>12</v>
      </c>
      <c r="I677">
        <v>65.099999999999994</v>
      </c>
      <c r="J677">
        <v>13.09</v>
      </c>
      <c r="K677">
        <v>2.0699999999999998</v>
      </c>
      <c r="L677">
        <v>1.24</v>
      </c>
      <c r="M677">
        <v>0.29299999999999998</v>
      </c>
      <c r="N677" s="1">
        <v>0.79400000000000004</v>
      </c>
      <c r="P677">
        <v>2.89</v>
      </c>
      <c r="Q677">
        <v>2.87</v>
      </c>
      <c r="R677">
        <v>2.1</v>
      </c>
    </row>
    <row r="678" spans="1:18" x14ac:dyDescent="0.45">
      <c r="A678">
        <v>677</v>
      </c>
      <c r="B678" t="s">
        <v>1198</v>
      </c>
      <c r="C678" t="s">
        <v>61</v>
      </c>
      <c r="D678">
        <v>6</v>
      </c>
      <c r="E678">
        <v>4</v>
      </c>
      <c r="F678">
        <v>0</v>
      </c>
      <c r="G678">
        <v>30</v>
      </c>
      <c r="H678">
        <v>12</v>
      </c>
      <c r="I678">
        <v>89.1</v>
      </c>
      <c r="J678">
        <v>9.4700000000000006</v>
      </c>
      <c r="K678">
        <v>1.91</v>
      </c>
      <c r="L678">
        <v>1.1100000000000001</v>
      </c>
      <c r="M678">
        <v>0.309</v>
      </c>
      <c r="N678" s="1">
        <v>0.72499999999999998</v>
      </c>
      <c r="P678">
        <v>3.73</v>
      </c>
      <c r="Q678">
        <v>3.49</v>
      </c>
      <c r="R678">
        <v>1.8</v>
      </c>
    </row>
    <row r="679" spans="1:18" x14ac:dyDescent="0.45">
      <c r="A679">
        <v>678</v>
      </c>
      <c r="B679" t="s">
        <v>1199</v>
      </c>
      <c r="C679" t="s">
        <v>61</v>
      </c>
      <c r="D679">
        <v>6</v>
      </c>
      <c r="E679">
        <v>5</v>
      </c>
      <c r="F679">
        <v>0</v>
      </c>
      <c r="G679">
        <v>43</v>
      </c>
      <c r="H679">
        <v>12</v>
      </c>
      <c r="I679">
        <v>99</v>
      </c>
      <c r="J679">
        <v>8.18</v>
      </c>
      <c r="K679">
        <v>3</v>
      </c>
      <c r="L679">
        <v>1.0900000000000001</v>
      </c>
      <c r="M679">
        <v>0.308</v>
      </c>
      <c r="N679" s="1">
        <v>0.70199999999999996</v>
      </c>
      <c r="P679">
        <v>4.3600000000000003</v>
      </c>
      <c r="Q679">
        <v>4.0999999999999996</v>
      </c>
      <c r="R679">
        <v>1.2</v>
      </c>
    </row>
    <row r="680" spans="1:18" x14ac:dyDescent="0.45">
      <c r="A680">
        <v>679</v>
      </c>
      <c r="B680" t="s">
        <v>1200</v>
      </c>
      <c r="C680" t="s">
        <v>134</v>
      </c>
      <c r="D680">
        <v>4</v>
      </c>
      <c r="E680">
        <v>6</v>
      </c>
      <c r="F680">
        <v>0</v>
      </c>
      <c r="G680">
        <v>21</v>
      </c>
      <c r="H680">
        <v>12</v>
      </c>
      <c r="I680">
        <v>98</v>
      </c>
      <c r="J680">
        <v>6.98</v>
      </c>
      <c r="K680">
        <v>2.39</v>
      </c>
      <c r="L680">
        <v>1.29</v>
      </c>
      <c r="M680">
        <v>0.29199999999999998</v>
      </c>
      <c r="N680" s="1">
        <v>0.67</v>
      </c>
      <c r="P680">
        <v>4.68</v>
      </c>
      <c r="Q680">
        <v>4.57</v>
      </c>
      <c r="R680">
        <v>1.1000000000000001</v>
      </c>
    </row>
    <row r="681" spans="1:18" x14ac:dyDescent="0.45">
      <c r="A681">
        <v>680</v>
      </c>
      <c r="B681" t="s">
        <v>1201</v>
      </c>
      <c r="C681" t="s">
        <v>119</v>
      </c>
      <c r="D681">
        <v>5</v>
      </c>
      <c r="E681">
        <v>4</v>
      </c>
      <c r="F681">
        <v>0</v>
      </c>
      <c r="G681">
        <v>24</v>
      </c>
      <c r="H681">
        <v>12</v>
      </c>
      <c r="I681">
        <v>78.099999999999994</v>
      </c>
      <c r="J681">
        <v>7.59</v>
      </c>
      <c r="K681">
        <v>2.5299999999999998</v>
      </c>
      <c r="L681">
        <v>1.1499999999999999</v>
      </c>
      <c r="M681">
        <v>0.30099999999999999</v>
      </c>
      <c r="N681" s="1">
        <v>0.72199999999999998</v>
      </c>
      <c r="P681">
        <v>4.1399999999999997</v>
      </c>
      <c r="Q681">
        <v>4.1500000000000004</v>
      </c>
      <c r="R681">
        <v>0.9</v>
      </c>
    </row>
    <row r="682" spans="1:18" x14ac:dyDescent="0.45">
      <c r="A682">
        <v>681</v>
      </c>
      <c r="B682" t="s">
        <v>1202</v>
      </c>
      <c r="C682" t="s">
        <v>44</v>
      </c>
      <c r="D682">
        <v>4</v>
      </c>
      <c r="E682">
        <v>4</v>
      </c>
      <c r="F682">
        <v>0</v>
      </c>
      <c r="G682">
        <v>18</v>
      </c>
      <c r="H682">
        <v>12</v>
      </c>
      <c r="I682">
        <v>57.2</v>
      </c>
      <c r="J682">
        <v>9.51</v>
      </c>
      <c r="K682">
        <v>3.59</v>
      </c>
      <c r="L682">
        <v>1.25</v>
      </c>
      <c r="M682">
        <v>0.30399999999999999</v>
      </c>
      <c r="N682" s="1">
        <v>0.70799999999999996</v>
      </c>
      <c r="P682">
        <v>4.5199999999999996</v>
      </c>
      <c r="Q682">
        <v>4.29</v>
      </c>
      <c r="R682">
        <v>0.8</v>
      </c>
    </row>
    <row r="683" spans="1:18" x14ac:dyDescent="0.45">
      <c r="A683">
        <v>682</v>
      </c>
      <c r="B683" t="s">
        <v>1203</v>
      </c>
      <c r="C683" t="s">
        <v>104</v>
      </c>
      <c r="D683">
        <v>4</v>
      </c>
      <c r="E683">
        <v>5</v>
      </c>
      <c r="F683">
        <v>0</v>
      </c>
      <c r="G683">
        <v>26</v>
      </c>
      <c r="H683">
        <v>12</v>
      </c>
      <c r="I683">
        <v>72.099999999999994</v>
      </c>
      <c r="J683">
        <v>6.97</v>
      </c>
      <c r="K683">
        <v>2.86</v>
      </c>
      <c r="L683">
        <v>1.1200000000000001</v>
      </c>
      <c r="M683">
        <v>0.28899999999999998</v>
      </c>
      <c r="N683" s="1">
        <v>0.68</v>
      </c>
      <c r="P683">
        <v>4.4800000000000004</v>
      </c>
      <c r="Q683">
        <v>4.4000000000000004</v>
      </c>
      <c r="R683">
        <v>0.7</v>
      </c>
    </row>
    <row r="684" spans="1:18" x14ac:dyDescent="0.45">
      <c r="A684">
        <v>683</v>
      </c>
      <c r="B684" t="s">
        <v>1204</v>
      </c>
      <c r="C684" t="s">
        <v>44</v>
      </c>
      <c r="D684">
        <v>4</v>
      </c>
      <c r="E684">
        <v>4</v>
      </c>
      <c r="F684">
        <v>0</v>
      </c>
      <c r="G684">
        <v>13</v>
      </c>
      <c r="H684">
        <v>12</v>
      </c>
      <c r="I684">
        <v>59.1</v>
      </c>
      <c r="J684">
        <v>6.68</v>
      </c>
      <c r="K684">
        <v>1.97</v>
      </c>
      <c r="L684">
        <v>1.21</v>
      </c>
      <c r="M684">
        <v>0.29899999999999999</v>
      </c>
      <c r="N684" s="1">
        <v>0.68400000000000005</v>
      </c>
      <c r="P684">
        <v>4.55</v>
      </c>
      <c r="Q684">
        <v>4.33</v>
      </c>
      <c r="R684">
        <v>0.7</v>
      </c>
    </row>
    <row r="685" spans="1:18" x14ac:dyDescent="0.45">
      <c r="A685">
        <v>684</v>
      </c>
      <c r="B685" t="s">
        <v>1205</v>
      </c>
      <c r="D685">
        <v>3</v>
      </c>
      <c r="E685">
        <v>4</v>
      </c>
      <c r="F685">
        <v>0</v>
      </c>
      <c r="G685">
        <v>21</v>
      </c>
      <c r="H685">
        <v>12</v>
      </c>
      <c r="I685">
        <v>73.099999999999994</v>
      </c>
      <c r="J685">
        <v>8.35</v>
      </c>
      <c r="K685">
        <v>4.42</v>
      </c>
      <c r="L685">
        <v>1.23</v>
      </c>
      <c r="M685">
        <v>0.29099999999999998</v>
      </c>
      <c r="N685" s="1">
        <v>0.70699999999999996</v>
      </c>
      <c r="P685">
        <v>4.67</v>
      </c>
      <c r="Q685">
        <v>4.7699999999999996</v>
      </c>
      <c r="R685">
        <v>0.6</v>
      </c>
    </row>
    <row r="686" spans="1:18" x14ac:dyDescent="0.45">
      <c r="A686">
        <v>685</v>
      </c>
      <c r="B686" t="s">
        <v>1206</v>
      </c>
      <c r="C686" t="s">
        <v>40</v>
      </c>
      <c r="D686">
        <v>4</v>
      </c>
      <c r="E686">
        <v>6</v>
      </c>
      <c r="F686">
        <v>0</v>
      </c>
      <c r="G686">
        <v>26</v>
      </c>
      <c r="H686">
        <v>12</v>
      </c>
      <c r="I686">
        <v>78.2</v>
      </c>
      <c r="J686">
        <v>7.66</v>
      </c>
      <c r="K686">
        <v>3.32</v>
      </c>
      <c r="L686">
        <v>1.1399999999999999</v>
      </c>
      <c r="M686">
        <v>0.29699999999999999</v>
      </c>
      <c r="N686" s="1">
        <v>0.68100000000000005</v>
      </c>
      <c r="P686">
        <v>4.6900000000000004</v>
      </c>
      <c r="Q686">
        <v>4.58</v>
      </c>
      <c r="R686">
        <v>0.6</v>
      </c>
    </row>
    <row r="687" spans="1:18" x14ac:dyDescent="0.45">
      <c r="A687">
        <v>686</v>
      </c>
      <c r="B687" t="s">
        <v>1207</v>
      </c>
      <c r="C687" t="s">
        <v>18</v>
      </c>
      <c r="D687">
        <v>4</v>
      </c>
      <c r="E687">
        <v>5</v>
      </c>
      <c r="F687">
        <v>0</v>
      </c>
      <c r="G687">
        <v>28</v>
      </c>
      <c r="H687">
        <v>12</v>
      </c>
      <c r="I687">
        <v>80.099999999999994</v>
      </c>
      <c r="J687">
        <v>8.41</v>
      </c>
      <c r="K687">
        <v>3.7</v>
      </c>
      <c r="L687">
        <v>1.23</v>
      </c>
      <c r="M687">
        <v>0.29299999999999998</v>
      </c>
      <c r="N687" s="1">
        <v>0.69</v>
      </c>
      <c r="P687">
        <v>4.71</v>
      </c>
      <c r="Q687">
        <v>4.51</v>
      </c>
      <c r="R687">
        <v>0.6</v>
      </c>
    </row>
    <row r="688" spans="1:18" x14ac:dyDescent="0.45">
      <c r="A688">
        <v>687</v>
      </c>
      <c r="B688" t="s">
        <v>1208</v>
      </c>
      <c r="C688" t="s">
        <v>91</v>
      </c>
      <c r="D688">
        <v>4</v>
      </c>
      <c r="E688">
        <v>6</v>
      </c>
      <c r="F688">
        <v>0</v>
      </c>
      <c r="G688">
        <v>22</v>
      </c>
      <c r="H688">
        <v>12</v>
      </c>
      <c r="I688">
        <v>92</v>
      </c>
      <c r="J688">
        <v>5.38</v>
      </c>
      <c r="K688">
        <v>2.74</v>
      </c>
      <c r="L688">
        <v>1.27</v>
      </c>
      <c r="M688">
        <v>0.29499999999999998</v>
      </c>
      <c r="N688" s="1">
        <v>0.67700000000000005</v>
      </c>
      <c r="P688">
        <v>4.8899999999999997</v>
      </c>
      <c r="Q688">
        <v>4.9400000000000004</v>
      </c>
      <c r="R688">
        <v>0.5</v>
      </c>
    </row>
    <row r="689" spans="1:18" x14ac:dyDescent="0.45">
      <c r="A689">
        <v>688</v>
      </c>
      <c r="B689" t="s">
        <v>1209</v>
      </c>
      <c r="C689" t="s">
        <v>24</v>
      </c>
      <c r="D689">
        <v>5</v>
      </c>
      <c r="E689">
        <v>6</v>
      </c>
      <c r="F689">
        <v>0</v>
      </c>
      <c r="G689">
        <v>32</v>
      </c>
      <c r="H689">
        <v>12</v>
      </c>
      <c r="I689">
        <v>87</v>
      </c>
      <c r="J689">
        <v>7.55</v>
      </c>
      <c r="K689">
        <v>3.62</v>
      </c>
      <c r="L689">
        <v>1.34</v>
      </c>
      <c r="M689">
        <v>0.29299999999999998</v>
      </c>
      <c r="N689" s="1">
        <v>0.70899999999999996</v>
      </c>
      <c r="P689">
        <v>4.66</v>
      </c>
      <c r="Q689">
        <v>4.8600000000000003</v>
      </c>
      <c r="R689">
        <v>0.5</v>
      </c>
    </row>
    <row r="690" spans="1:18" x14ac:dyDescent="0.45">
      <c r="A690">
        <v>689</v>
      </c>
      <c r="B690" t="s">
        <v>1210</v>
      </c>
      <c r="C690" t="s">
        <v>18</v>
      </c>
      <c r="D690">
        <v>5</v>
      </c>
      <c r="E690">
        <v>5</v>
      </c>
      <c r="F690">
        <v>0</v>
      </c>
      <c r="G690">
        <v>19</v>
      </c>
      <c r="H690">
        <v>12</v>
      </c>
      <c r="I690">
        <v>60.2</v>
      </c>
      <c r="J690">
        <v>7.86</v>
      </c>
      <c r="K690">
        <v>3.41</v>
      </c>
      <c r="L690">
        <v>1.19</v>
      </c>
      <c r="M690">
        <v>0.29199999999999998</v>
      </c>
      <c r="N690" s="1">
        <v>0.68200000000000005</v>
      </c>
      <c r="P690">
        <v>4.5999999999999996</v>
      </c>
      <c r="Q690">
        <v>4.5599999999999996</v>
      </c>
      <c r="R690">
        <v>0.5</v>
      </c>
    </row>
    <row r="691" spans="1:18" x14ac:dyDescent="0.45">
      <c r="A691">
        <v>690</v>
      </c>
      <c r="B691" t="s">
        <v>1211</v>
      </c>
      <c r="C691" t="s">
        <v>40</v>
      </c>
      <c r="D691">
        <v>5</v>
      </c>
      <c r="E691">
        <v>7</v>
      </c>
      <c r="F691">
        <v>0</v>
      </c>
      <c r="G691">
        <v>31</v>
      </c>
      <c r="H691">
        <v>12</v>
      </c>
      <c r="I691">
        <v>86.1</v>
      </c>
      <c r="J691">
        <v>6.78</v>
      </c>
      <c r="K691">
        <v>3.75</v>
      </c>
      <c r="L691">
        <v>1.1499999999999999</v>
      </c>
      <c r="M691">
        <v>0.29299999999999998</v>
      </c>
      <c r="N691" s="1">
        <v>0.69099999999999995</v>
      </c>
      <c r="P691">
        <v>4.6900000000000004</v>
      </c>
      <c r="Q691">
        <v>4.87</v>
      </c>
      <c r="R691">
        <v>0.5</v>
      </c>
    </row>
    <row r="692" spans="1:18" x14ac:dyDescent="0.45">
      <c r="A692">
        <v>691</v>
      </c>
      <c r="B692" t="s">
        <v>1212</v>
      </c>
      <c r="C692" t="s">
        <v>22</v>
      </c>
      <c r="D692">
        <v>3</v>
      </c>
      <c r="E692">
        <v>4</v>
      </c>
      <c r="F692">
        <v>0</v>
      </c>
      <c r="G692">
        <v>15</v>
      </c>
      <c r="H692">
        <v>12</v>
      </c>
      <c r="I692">
        <v>66.099999999999994</v>
      </c>
      <c r="J692">
        <v>8.42</v>
      </c>
      <c r="K692">
        <v>3.67</v>
      </c>
      <c r="L692">
        <v>1.49</v>
      </c>
      <c r="M692">
        <v>0.28000000000000003</v>
      </c>
      <c r="N692" s="1">
        <v>0.69299999999999995</v>
      </c>
      <c r="P692">
        <v>4.75</v>
      </c>
      <c r="Q692">
        <v>4.9000000000000004</v>
      </c>
      <c r="R692">
        <v>0.4</v>
      </c>
    </row>
    <row r="693" spans="1:18" x14ac:dyDescent="0.45">
      <c r="A693">
        <v>692</v>
      </c>
      <c r="B693" t="s">
        <v>1213</v>
      </c>
      <c r="C693" t="s">
        <v>104</v>
      </c>
      <c r="D693">
        <v>4</v>
      </c>
      <c r="E693">
        <v>6</v>
      </c>
      <c r="F693">
        <v>0</v>
      </c>
      <c r="G693">
        <v>23</v>
      </c>
      <c r="H693">
        <v>12</v>
      </c>
      <c r="I693">
        <v>84.1</v>
      </c>
      <c r="J693">
        <v>5.98</v>
      </c>
      <c r="K693">
        <v>2.78</v>
      </c>
      <c r="L693">
        <v>1.17</v>
      </c>
      <c r="M693">
        <v>0.29699999999999999</v>
      </c>
      <c r="N693" s="1">
        <v>0.67600000000000005</v>
      </c>
      <c r="P693">
        <v>4.8</v>
      </c>
      <c r="Q693">
        <v>4.76</v>
      </c>
      <c r="R693">
        <v>0.4</v>
      </c>
    </row>
    <row r="694" spans="1:18" x14ac:dyDescent="0.45">
      <c r="A694">
        <v>693</v>
      </c>
      <c r="B694" t="s">
        <v>1214</v>
      </c>
      <c r="C694" t="s">
        <v>18</v>
      </c>
      <c r="D694">
        <v>3</v>
      </c>
      <c r="E694">
        <v>4</v>
      </c>
      <c r="F694">
        <v>0</v>
      </c>
      <c r="G694">
        <v>16</v>
      </c>
      <c r="H694">
        <v>12</v>
      </c>
      <c r="I694">
        <v>57.1</v>
      </c>
      <c r="J694">
        <v>8.8000000000000007</v>
      </c>
      <c r="K694">
        <v>3.77</v>
      </c>
      <c r="L694">
        <v>1.41</v>
      </c>
      <c r="M694">
        <v>0.29699999999999999</v>
      </c>
      <c r="N694" s="1">
        <v>0.73499999999999999</v>
      </c>
      <c r="P694">
        <v>4.55</v>
      </c>
      <c r="Q694">
        <v>4.7</v>
      </c>
      <c r="R694">
        <v>0.4</v>
      </c>
    </row>
    <row r="695" spans="1:18" x14ac:dyDescent="0.45">
      <c r="A695">
        <v>694</v>
      </c>
      <c r="B695" t="s">
        <v>1215</v>
      </c>
      <c r="C695" t="s">
        <v>104</v>
      </c>
      <c r="D695">
        <v>3</v>
      </c>
      <c r="E695">
        <v>5</v>
      </c>
      <c r="F695">
        <v>0</v>
      </c>
      <c r="G695">
        <v>24</v>
      </c>
      <c r="H695">
        <v>12</v>
      </c>
      <c r="I695">
        <v>85</v>
      </c>
      <c r="J695">
        <v>7.31</v>
      </c>
      <c r="K695">
        <v>4.45</v>
      </c>
      <c r="L695">
        <v>1.1599999999999999</v>
      </c>
      <c r="M695">
        <v>0.28999999999999998</v>
      </c>
      <c r="N695" s="1">
        <v>0.68100000000000005</v>
      </c>
      <c r="P695">
        <v>4.9800000000000004</v>
      </c>
      <c r="Q695">
        <v>4.9000000000000004</v>
      </c>
      <c r="R695">
        <v>0.3</v>
      </c>
    </row>
    <row r="696" spans="1:18" x14ac:dyDescent="0.45">
      <c r="A696">
        <v>695</v>
      </c>
      <c r="B696" t="s">
        <v>1216</v>
      </c>
      <c r="C696" t="s">
        <v>53</v>
      </c>
      <c r="D696">
        <v>5</v>
      </c>
      <c r="E696">
        <v>6</v>
      </c>
      <c r="F696">
        <v>0</v>
      </c>
      <c r="G696">
        <v>21</v>
      </c>
      <c r="H696">
        <v>12</v>
      </c>
      <c r="I696">
        <v>73.099999999999994</v>
      </c>
      <c r="J696">
        <v>6.51</v>
      </c>
      <c r="K696">
        <v>3.19</v>
      </c>
      <c r="L696">
        <v>1.1100000000000001</v>
      </c>
      <c r="M696">
        <v>0.28799999999999998</v>
      </c>
      <c r="N696" s="1">
        <v>0.67900000000000005</v>
      </c>
      <c r="P696">
        <v>4.67</v>
      </c>
      <c r="Q696">
        <v>4.8</v>
      </c>
      <c r="R696">
        <v>0.3</v>
      </c>
    </row>
    <row r="697" spans="1:18" x14ac:dyDescent="0.45">
      <c r="A697">
        <v>696</v>
      </c>
      <c r="B697" t="s">
        <v>1217</v>
      </c>
      <c r="C697" t="s">
        <v>49</v>
      </c>
      <c r="D697">
        <v>3</v>
      </c>
      <c r="E697">
        <v>4</v>
      </c>
      <c r="F697">
        <v>0</v>
      </c>
      <c r="G697">
        <v>22</v>
      </c>
      <c r="H697">
        <v>12</v>
      </c>
      <c r="I697">
        <v>61</v>
      </c>
      <c r="J697">
        <v>9.3000000000000007</v>
      </c>
      <c r="K697">
        <v>4.72</v>
      </c>
      <c r="L697">
        <v>1.18</v>
      </c>
      <c r="M697">
        <v>0.28999999999999998</v>
      </c>
      <c r="N697" s="1">
        <v>0.69399999999999995</v>
      </c>
      <c r="P697">
        <v>4.72</v>
      </c>
      <c r="Q697">
        <v>4.66</v>
      </c>
      <c r="R697">
        <v>0.3</v>
      </c>
    </row>
    <row r="698" spans="1:18" x14ac:dyDescent="0.45">
      <c r="A698">
        <v>697</v>
      </c>
      <c r="B698" t="s">
        <v>1218</v>
      </c>
      <c r="C698" t="s">
        <v>46</v>
      </c>
      <c r="D698">
        <v>3</v>
      </c>
      <c r="E698">
        <v>5</v>
      </c>
      <c r="F698">
        <v>0</v>
      </c>
      <c r="G698">
        <v>17</v>
      </c>
      <c r="H698">
        <v>12</v>
      </c>
      <c r="I698">
        <v>61.1</v>
      </c>
      <c r="J698">
        <v>5.29</v>
      </c>
      <c r="K698">
        <v>2.2000000000000002</v>
      </c>
      <c r="L698">
        <v>1.32</v>
      </c>
      <c r="M698">
        <v>0.29199999999999998</v>
      </c>
      <c r="N698" s="1">
        <v>0.65300000000000002</v>
      </c>
      <c r="P698">
        <v>4.99</v>
      </c>
      <c r="Q698">
        <v>5.07</v>
      </c>
      <c r="R698">
        <v>0.3</v>
      </c>
    </row>
    <row r="699" spans="1:18" x14ac:dyDescent="0.45">
      <c r="A699">
        <v>698</v>
      </c>
      <c r="B699" t="s">
        <v>1219</v>
      </c>
      <c r="C699" t="s">
        <v>91</v>
      </c>
      <c r="D699">
        <v>4</v>
      </c>
      <c r="E699">
        <v>6</v>
      </c>
      <c r="F699">
        <v>0</v>
      </c>
      <c r="G699">
        <v>23</v>
      </c>
      <c r="H699">
        <v>12</v>
      </c>
      <c r="I699">
        <v>67.099999999999994</v>
      </c>
      <c r="J699">
        <v>7.76</v>
      </c>
      <c r="K699">
        <v>4.1500000000000004</v>
      </c>
      <c r="L699">
        <v>1.2</v>
      </c>
      <c r="M699">
        <v>0.30199999999999999</v>
      </c>
      <c r="N699" s="1">
        <v>0.68600000000000005</v>
      </c>
      <c r="P699">
        <v>4.95</v>
      </c>
      <c r="Q699">
        <v>4.96</v>
      </c>
      <c r="R699">
        <v>0.3</v>
      </c>
    </row>
    <row r="700" spans="1:18" x14ac:dyDescent="0.45">
      <c r="A700">
        <v>699</v>
      </c>
      <c r="B700" t="s">
        <v>1220</v>
      </c>
      <c r="C700" t="s">
        <v>28</v>
      </c>
      <c r="D700">
        <v>3</v>
      </c>
      <c r="E700">
        <v>3</v>
      </c>
      <c r="F700">
        <v>0</v>
      </c>
      <c r="G700">
        <v>24</v>
      </c>
      <c r="H700">
        <v>12</v>
      </c>
      <c r="I700">
        <v>56</v>
      </c>
      <c r="J700">
        <v>9.32</v>
      </c>
      <c r="K700">
        <v>4.9800000000000004</v>
      </c>
      <c r="L700">
        <v>1.45</v>
      </c>
      <c r="M700">
        <v>0.29399999999999998</v>
      </c>
      <c r="N700" s="1">
        <v>0.746</v>
      </c>
      <c r="P700">
        <v>4.66</v>
      </c>
      <c r="Q700">
        <v>5.04</v>
      </c>
      <c r="R700">
        <v>0.3</v>
      </c>
    </row>
    <row r="701" spans="1:18" x14ac:dyDescent="0.45">
      <c r="A701">
        <v>700</v>
      </c>
      <c r="B701" t="s">
        <v>1221</v>
      </c>
      <c r="C701" t="s">
        <v>24</v>
      </c>
      <c r="D701">
        <v>4</v>
      </c>
      <c r="E701">
        <v>6</v>
      </c>
      <c r="F701">
        <v>0</v>
      </c>
      <c r="G701">
        <v>21</v>
      </c>
      <c r="H701">
        <v>12</v>
      </c>
      <c r="I701">
        <v>82.1</v>
      </c>
      <c r="J701">
        <v>8.09</v>
      </c>
      <c r="K701">
        <v>4.16</v>
      </c>
      <c r="L701">
        <v>1.42</v>
      </c>
      <c r="M701">
        <v>0.28799999999999998</v>
      </c>
      <c r="N701" s="1">
        <v>0.68500000000000005</v>
      </c>
      <c r="P701">
        <v>5.03</v>
      </c>
      <c r="Q701">
        <v>5.22</v>
      </c>
      <c r="R701">
        <v>0.3</v>
      </c>
    </row>
    <row r="702" spans="1:18" x14ac:dyDescent="0.45">
      <c r="A702">
        <v>701</v>
      </c>
      <c r="B702" t="s">
        <v>1222</v>
      </c>
      <c r="D702">
        <v>4</v>
      </c>
      <c r="E702">
        <v>5</v>
      </c>
      <c r="F702">
        <v>0</v>
      </c>
      <c r="G702">
        <v>22</v>
      </c>
      <c r="H702">
        <v>12</v>
      </c>
      <c r="I702">
        <v>81.2</v>
      </c>
      <c r="J702">
        <v>5.62</v>
      </c>
      <c r="K702">
        <v>3.41</v>
      </c>
      <c r="L702">
        <v>1.32</v>
      </c>
      <c r="M702">
        <v>0.28799999999999998</v>
      </c>
      <c r="N702" s="1">
        <v>0.69499999999999995</v>
      </c>
      <c r="P702">
        <v>4.8499999999999996</v>
      </c>
      <c r="Q702">
        <v>5.09</v>
      </c>
      <c r="R702">
        <v>0.3</v>
      </c>
    </row>
    <row r="703" spans="1:18" x14ac:dyDescent="0.45">
      <c r="A703">
        <v>702</v>
      </c>
      <c r="B703" t="s">
        <v>1223</v>
      </c>
      <c r="C703" t="s">
        <v>104</v>
      </c>
      <c r="D703">
        <v>3</v>
      </c>
      <c r="E703">
        <v>4</v>
      </c>
      <c r="F703">
        <v>0</v>
      </c>
      <c r="G703">
        <v>29</v>
      </c>
      <c r="H703">
        <v>12</v>
      </c>
      <c r="I703">
        <v>80.099999999999994</v>
      </c>
      <c r="J703">
        <v>8.2899999999999991</v>
      </c>
      <c r="K703">
        <v>4.4800000000000004</v>
      </c>
      <c r="L703">
        <v>1.23</v>
      </c>
      <c r="M703">
        <v>0.29299999999999998</v>
      </c>
      <c r="N703" s="1">
        <v>0.67300000000000004</v>
      </c>
      <c r="P703">
        <v>5.04</v>
      </c>
      <c r="Q703">
        <v>4.91</v>
      </c>
      <c r="R703">
        <v>0.2</v>
      </c>
    </row>
    <row r="704" spans="1:18" x14ac:dyDescent="0.45">
      <c r="A704">
        <v>703</v>
      </c>
      <c r="B704" t="s">
        <v>1224</v>
      </c>
      <c r="C704" t="s">
        <v>55</v>
      </c>
      <c r="D704">
        <v>3</v>
      </c>
      <c r="E704">
        <v>5</v>
      </c>
      <c r="F704">
        <v>0</v>
      </c>
      <c r="G704">
        <v>14</v>
      </c>
      <c r="H704">
        <v>12</v>
      </c>
      <c r="I704">
        <v>60.2</v>
      </c>
      <c r="J704">
        <v>5.34</v>
      </c>
      <c r="K704">
        <v>3.41</v>
      </c>
      <c r="L704">
        <v>1.33</v>
      </c>
      <c r="M704">
        <v>0.29699999999999999</v>
      </c>
      <c r="N704" s="1">
        <v>0.68</v>
      </c>
      <c r="P704">
        <v>5.19</v>
      </c>
      <c r="Q704">
        <v>5.28</v>
      </c>
      <c r="R704">
        <v>0.2</v>
      </c>
    </row>
    <row r="705" spans="1:18" x14ac:dyDescent="0.45">
      <c r="A705">
        <v>704</v>
      </c>
      <c r="B705" t="s">
        <v>1225</v>
      </c>
      <c r="C705" t="s">
        <v>51</v>
      </c>
      <c r="D705">
        <v>3</v>
      </c>
      <c r="E705">
        <v>4</v>
      </c>
      <c r="F705">
        <v>0</v>
      </c>
      <c r="G705">
        <v>16</v>
      </c>
      <c r="H705">
        <v>12</v>
      </c>
      <c r="I705">
        <v>57.1</v>
      </c>
      <c r="J705">
        <v>6.6</v>
      </c>
      <c r="K705">
        <v>4.08</v>
      </c>
      <c r="L705">
        <v>1.41</v>
      </c>
      <c r="M705">
        <v>0.29599999999999999</v>
      </c>
      <c r="N705" s="1">
        <v>0.65</v>
      </c>
      <c r="P705">
        <v>5.65</v>
      </c>
      <c r="Q705">
        <v>5.35</v>
      </c>
      <c r="R705">
        <v>0.2</v>
      </c>
    </row>
    <row r="706" spans="1:18" x14ac:dyDescent="0.45">
      <c r="A706">
        <v>705</v>
      </c>
      <c r="B706" t="s">
        <v>1226</v>
      </c>
      <c r="D706">
        <v>4</v>
      </c>
      <c r="E706">
        <v>6</v>
      </c>
      <c r="F706">
        <v>0</v>
      </c>
      <c r="G706">
        <v>16</v>
      </c>
      <c r="H706">
        <v>12</v>
      </c>
      <c r="I706">
        <v>58.2</v>
      </c>
      <c r="J706">
        <v>7.21</v>
      </c>
      <c r="K706">
        <v>5.21</v>
      </c>
      <c r="L706">
        <v>1.07</v>
      </c>
      <c r="M706">
        <v>0.29399999999999998</v>
      </c>
      <c r="N706" s="1">
        <v>0.66100000000000003</v>
      </c>
      <c r="P706">
        <v>5.37</v>
      </c>
      <c r="Q706">
        <v>5.3</v>
      </c>
      <c r="R706">
        <v>0.2</v>
      </c>
    </row>
    <row r="707" spans="1:18" x14ac:dyDescent="0.45">
      <c r="A707">
        <v>706</v>
      </c>
      <c r="B707" t="s">
        <v>1227</v>
      </c>
      <c r="C707" t="s">
        <v>61</v>
      </c>
      <c r="D707">
        <v>3</v>
      </c>
      <c r="E707">
        <v>5</v>
      </c>
      <c r="F707">
        <v>0</v>
      </c>
      <c r="G707">
        <v>20</v>
      </c>
      <c r="H707">
        <v>12</v>
      </c>
      <c r="I707">
        <v>74.099999999999994</v>
      </c>
      <c r="J707">
        <v>5.57</v>
      </c>
      <c r="K707">
        <v>3.15</v>
      </c>
      <c r="L707">
        <v>1.33</v>
      </c>
      <c r="M707">
        <v>0.318</v>
      </c>
      <c r="N707" s="1">
        <v>0.67300000000000004</v>
      </c>
      <c r="P707">
        <v>5.45</v>
      </c>
      <c r="Q707">
        <v>5.19</v>
      </c>
      <c r="R707">
        <v>0.2</v>
      </c>
    </row>
    <row r="708" spans="1:18" x14ac:dyDescent="0.45">
      <c r="A708">
        <v>707</v>
      </c>
      <c r="B708" t="s">
        <v>1228</v>
      </c>
      <c r="D708">
        <v>3</v>
      </c>
      <c r="E708">
        <v>3</v>
      </c>
      <c r="F708">
        <v>0</v>
      </c>
      <c r="G708">
        <v>15</v>
      </c>
      <c r="H708">
        <v>12</v>
      </c>
      <c r="I708">
        <v>66.2</v>
      </c>
      <c r="J708">
        <v>4.8600000000000003</v>
      </c>
      <c r="K708">
        <v>2.56</v>
      </c>
      <c r="L708">
        <v>1.35</v>
      </c>
      <c r="M708">
        <v>0.29899999999999999</v>
      </c>
      <c r="N708" s="1">
        <v>0.70199999999999996</v>
      </c>
      <c r="P708">
        <v>4.8600000000000003</v>
      </c>
      <c r="Q708">
        <v>5.07</v>
      </c>
      <c r="R708">
        <v>0.2</v>
      </c>
    </row>
    <row r="709" spans="1:18" x14ac:dyDescent="0.45">
      <c r="A709">
        <v>708</v>
      </c>
      <c r="B709" t="s">
        <v>1229</v>
      </c>
      <c r="C709" t="s">
        <v>46</v>
      </c>
      <c r="D709">
        <v>3</v>
      </c>
      <c r="E709">
        <v>4</v>
      </c>
      <c r="F709">
        <v>0</v>
      </c>
      <c r="G709">
        <v>31</v>
      </c>
      <c r="H709">
        <v>12</v>
      </c>
      <c r="I709">
        <v>65.2</v>
      </c>
      <c r="J709">
        <v>6.44</v>
      </c>
      <c r="K709">
        <v>3.56</v>
      </c>
      <c r="L709">
        <v>1.37</v>
      </c>
      <c r="M709">
        <v>0.29099999999999998</v>
      </c>
      <c r="N709" s="1">
        <v>0.68300000000000005</v>
      </c>
      <c r="P709">
        <v>5.07</v>
      </c>
      <c r="Q709">
        <v>5.17</v>
      </c>
      <c r="R709">
        <v>0.2</v>
      </c>
    </row>
    <row r="710" spans="1:18" x14ac:dyDescent="0.45">
      <c r="A710">
        <v>709</v>
      </c>
      <c r="B710" t="s">
        <v>1230</v>
      </c>
      <c r="C710" t="s">
        <v>97</v>
      </c>
      <c r="D710">
        <v>4</v>
      </c>
      <c r="E710">
        <v>6</v>
      </c>
      <c r="F710">
        <v>0</v>
      </c>
      <c r="G710">
        <v>23</v>
      </c>
      <c r="H710">
        <v>12</v>
      </c>
      <c r="I710">
        <v>89.1</v>
      </c>
      <c r="J710">
        <v>6.45</v>
      </c>
      <c r="K710">
        <v>3.83</v>
      </c>
      <c r="L710">
        <v>1.31</v>
      </c>
      <c r="M710">
        <v>0.29099999999999998</v>
      </c>
      <c r="N710" s="1">
        <v>0.70299999999999996</v>
      </c>
      <c r="P710">
        <v>4.84</v>
      </c>
      <c r="Q710">
        <v>5.19</v>
      </c>
      <c r="R710">
        <v>0.1</v>
      </c>
    </row>
    <row r="711" spans="1:18" x14ac:dyDescent="0.45">
      <c r="A711">
        <v>710</v>
      </c>
      <c r="B711" t="s">
        <v>1231</v>
      </c>
      <c r="C711" t="s">
        <v>30</v>
      </c>
      <c r="D711">
        <v>3</v>
      </c>
      <c r="E711">
        <v>5</v>
      </c>
      <c r="F711">
        <v>0</v>
      </c>
      <c r="G711">
        <v>14</v>
      </c>
      <c r="H711">
        <v>12</v>
      </c>
      <c r="I711">
        <v>71</v>
      </c>
      <c r="J711">
        <v>6.72</v>
      </c>
      <c r="K711">
        <v>3.3</v>
      </c>
      <c r="L711">
        <v>1.52</v>
      </c>
      <c r="M711">
        <v>0.28399999999999997</v>
      </c>
      <c r="N711" s="1">
        <v>0.67700000000000005</v>
      </c>
      <c r="P711">
        <v>5.07</v>
      </c>
      <c r="Q711">
        <v>5.27</v>
      </c>
      <c r="R711">
        <v>0.1</v>
      </c>
    </row>
    <row r="712" spans="1:18" x14ac:dyDescent="0.45">
      <c r="A712">
        <v>711</v>
      </c>
      <c r="B712" t="s">
        <v>1232</v>
      </c>
      <c r="D712">
        <v>2</v>
      </c>
      <c r="E712">
        <v>4</v>
      </c>
      <c r="F712">
        <v>0</v>
      </c>
      <c r="G712">
        <v>21</v>
      </c>
      <c r="H712">
        <v>12</v>
      </c>
      <c r="I712">
        <v>65</v>
      </c>
      <c r="J712">
        <v>5.12</v>
      </c>
      <c r="K712">
        <v>3.6</v>
      </c>
      <c r="L712">
        <v>1.25</v>
      </c>
      <c r="M712">
        <v>0.29099999999999998</v>
      </c>
      <c r="N712" s="1">
        <v>0.65200000000000002</v>
      </c>
      <c r="P712">
        <v>5.4</v>
      </c>
      <c r="Q712">
        <v>5.26</v>
      </c>
      <c r="R712">
        <v>0</v>
      </c>
    </row>
    <row r="713" spans="1:18" x14ac:dyDescent="0.45">
      <c r="A713">
        <v>712</v>
      </c>
      <c r="B713" t="s">
        <v>1233</v>
      </c>
      <c r="C713" t="s">
        <v>72</v>
      </c>
      <c r="D713">
        <v>2</v>
      </c>
      <c r="E713">
        <v>2</v>
      </c>
      <c r="F713">
        <v>0</v>
      </c>
      <c r="G713">
        <v>28</v>
      </c>
      <c r="H713">
        <v>12</v>
      </c>
      <c r="I713">
        <v>65.099999999999994</v>
      </c>
      <c r="J713">
        <v>6.75</v>
      </c>
      <c r="K713">
        <v>3.45</v>
      </c>
      <c r="L713">
        <v>1.38</v>
      </c>
      <c r="M713">
        <v>0.28799999999999998</v>
      </c>
      <c r="N713" s="1">
        <v>0.67900000000000005</v>
      </c>
      <c r="P713">
        <v>4.96</v>
      </c>
      <c r="Q713">
        <v>5.22</v>
      </c>
      <c r="R713">
        <v>-0.1</v>
      </c>
    </row>
    <row r="714" spans="1:18" x14ac:dyDescent="0.45">
      <c r="A714">
        <v>713</v>
      </c>
      <c r="B714" t="s">
        <v>1234</v>
      </c>
      <c r="D714">
        <v>3</v>
      </c>
      <c r="E714">
        <v>6</v>
      </c>
      <c r="F714">
        <v>0</v>
      </c>
      <c r="G714">
        <v>17</v>
      </c>
      <c r="H714">
        <v>12</v>
      </c>
      <c r="I714">
        <v>67.099999999999994</v>
      </c>
      <c r="J714">
        <v>6.29</v>
      </c>
      <c r="K714">
        <v>4.28</v>
      </c>
      <c r="L714">
        <v>1.47</v>
      </c>
      <c r="M714">
        <v>0.30299999999999999</v>
      </c>
      <c r="N714" s="1">
        <v>0.68400000000000005</v>
      </c>
      <c r="P714">
        <v>5.62</v>
      </c>
      <c r="Q714">
        <v>5.54</v>
      </c>
      <c r="R714">
        <v>-0.1</v>
      </c>
    </row>
    <row r="715" spans="1:18" x14ac:dyDescent="0.45">
      <c r="A715">
        <v>714</v>
      </c>
      <c r="B715" t="s">
        <v>1235</v>
      </c>
      <c r="D715">
        <v>2</v>
      </c>
      <c r="E715">
        <v>3</v>
      </c>
      <c r="F715">
        <v>0</v>
      </c>
      <c r="G715">
        <v>23</v>
      </c>
      <c r="H715">
        <v>12</v>
      </c>
      <c r="I715">
        <v>59</v>
      </c>
      <c r="J715">
        <v>7.78</v>
      </c>
      <c r="K715">
        <v>5.95</v>
      </c>
      <c r="L715">
        <v>1.22</v>
      </c>
      <c r="M715">
        <v>0.29299999999999998</v>
      </c>
      <c r="N715" s="1">
        <v>0.69099999999999995</v>
      </c>
      <c r="P715">
        <v>5.34</v>
      </c>
      <c r="Q715">
        <v>5.63</v>
      </c>
      <c r="R715">
        <v>-0.2</v>
      </c>
    </row>
    <row r="716" spans="1:18" x14ac:dyDescent="0.45">
      <c r="A716">
        <v>715</v>
      </c>
      <c r="B716" t="s">
        <v>1236</v>
      </c>
      <c r="C716" t="s">
        <v>24</v>
      </c>
      <c r="D716">
        <v>4</v>
      </c>
      <c r="E716">
        <v>4</v>
      </c>
      <c r="F716">
        <v>0</v>
      </c>
      <c r="G716">
        <v>30</v>
      </c>
      <c r="H716">
        <v>11</v>
      </c>
      <c r="I716">
        <v>88.2</v>
      </c>
      <c r="J716">
        <v>9.23</v>
      </c>
      <c r="K716">
        <v>2.44</v>
      </c>
      <c r="L716">
        <v>1.42</v>
      </c>
      <c r="M716">
        <v>0.30199999999999999</v>
      </c>
      <c r="N716" s="1">
        <v>0.72499999999999998</v>
      </c>
      <c r="P716">
        <v>4.26</v>
      </c>
      <c r="Q716">
        <v>4.2</v>
      </c>
      <c r="R716">
        <v>1.1000000000000001</v>
      </c>
    </row>
    <row r="717" spans="1:18" x14ac:dyDescent="0.45">
      <c r="A717">
        <v>716</v>
      </c>
      <c r="B717" t="s">
        <v>1237</v>
      </c>
      <c r="C717" t="s">
        <v>28</v>
      </c>
      <c r="D717">
        <v>4</v>
      </c>
      <c r="E717">
        <v>2</v>
      </c>
      <c r="F717">
        <v>0</v>
      </c>
      <c r="G717">
        <v>12</v>
      </c>
      <c r="H717">
        <v>11</v>
      </c>
      <c r="I717">
        <v>55.2</v>
      </c>
      <c r="J717">
        <v>9.2100000000000009</v>
      </c>
      <c r="K717">
        <v>2.91</v>
      </c>
      <c r="L717">
        <v>1.1299999999999999</v>
      </c>
      <c r="M717">
        <v>0.27700000000000002</v>
      </c>
      <c r="N717" s="1">
        <v>0.72</v>
      </c>
      <c r="P717">
        <v>3.72</v>
      </c>
      <c r="Q717">
        <v>4.03</v>
      </c>
      <c r="R717">
        <v>0.9</v>
      </c>
    </row>
    <row r="718" spans="1:18" x14ac:dyDescent="0.45">
      <c r="A718">
        <v>717</v>
      </c>
      <c r="B718" t="s">
        <v>1238</v>
      </c>
      <c r="C718" t="s">
        <v>91</v>
      </c>
      <c r="D718">
        <v>4</v>
      </c>
      <c r="E718">
        <v>6</v>
      </c>
      <c r="F718">
        <v>0</v>
      </c>
      <c r="G718">
        <v>19</v>
      </c>
      <c r="H718">
        <v>11</v>
      </c>
      <c r="I718">
        <v>78.099999999999994</v>
      </c>
      <c r="J718">
        <v>6.09</v>
      </c>
      <c r="K718">
        <v>1.95</v>
      </c>
      <c r="L718">
        <v>1.1499999999999999</v>
      </c>
      <c r="M718">
        <v>0.30599999999999999</v>
      </c>
      <c r="N718" s="1">
        <v>0.69199999999999995</v>
      </c>
      <c r="P718">
        <v>4.4800000000000004</v>
      </c>
      <c r="Q718">
        <v>4.37</v>
      </c>
      <c r="R718">
        <v>0.9</v>
      </c>
    </row>
    <row r="719" spans="1:18" x14ac:dyDescent="0.45">
      <c r="A719">
        <v>718</v>
      </c>
      <c r="B719" t="s">
        <v>1239</v>
      </c>
      <c r="D719">
        <v>3</v>
      </c>
      <c r="E719">
        <v>5</v>
      </c>
      <c r="F719">
        <v>0</v>
      </c>
      <c r="G719">
        <v>18</v>
      </c>
      <c r="H719">
        <v>11</v>
      </c>
      <c r="I719">
        <v>60</v>
      </c>
      <c r="J719">
        <v>9.3000000000000007</v>
      </c>
      <c r="K719">
        <v>3.75</v>
      </c>
      <c r="L719">
        <v>1.2</v>
      </c>
      <c r="M719">
        <v>0.29899999999999999</v>
      </c>
      <c r="N719" s="1">
        <v>0.70599999999999996</v>
      </c>
      <c r="P719">
        <v>4.5</v>
      </c>
      <c r="Q719">
        <v>4.2699999999999996</v>
      </c>
      <c r="R719">
        <v>0.9</v>
      </c>
    </row>
    <row r="720" spans="1:18" x14ac:dyDescent="0.45">
      <c r="A720">
        <v>719</v>
      </c>
      <c r="B720" t="s">
        <v>1240</v>
      </c>
      <c r="C720" t="s">
        <v>44</v>
      </c>
      <c r="D720">
        <v>4</v>
      </c>
      <c r="E720">
        <v>4</v>
      </c>
      <c r="F720">
        <v>0</v>
      </c>
      <c r="G720">
        <v>56</v>
      </c>
      <c r="H720">
        <v>11</v>
      </c>
      <c r="I720">
        <v>67</v>
      </c>
      <c r="J720">
        <v>10.61</v>
      </c>
      <c r="K720">
        <v>3.49</v>
      </c>
      <c r="L720">
        <v>1.07</v>
      </c>
      <c r="M720">
        <v>0.307</v>
      </c>
      <c r="N720" s="1">
        <v>0.72899999999999998</v>
      </c>
      <c r="P720">
        <v>4.03</v>
      </c>
      <c r="Q720">
        <v>3.79</v>
      </c>
      <c r="R720">
        <v>0.9</v>
      </c>
    </row>
    <row r="721" spans="1:18" x14ac:dyDescent="0.45">
      <c r="A721">
        <v>720</v>
      </c>
      <c r="B721" t="s">
        <v>1241</v>
      </c>
      <c r="C721" t="s">
        <v>44</v>
      </c>
      <c r="D721">
        <v>5</v>
      </c>
      <c r="E721">
        <v>6</v>
      </c>
      <c r="F721">
        <v>0</v>
      </c>
      <c r="G721">
        <v>32</v>
      </c>
      <c r="H721">
        <v>11</v>
      </c>
      <c r="I721">
        <v>94</v>
      </c>
      <c r="J721">
        <v>8.0399999999999991</v>
      </c>
      <c r="K721">
        <v>3.16</v>
      </c>
      <c r="L721">
        <v>1.1499999999999999</v>
      </c>
      <c r="M721">
        <v>0.30299999999999999</v>
      </c>
      <c r="N721" s="1">
        <v>0.70399999999999996</v>
      </c>
      <c r="P721">
        <v>4.4000000000000004</v>
      </c>
      <c r="Q721">
        <v>4.3099999999999996</v>
      </c>
      <c r="R721">
        <v>0.9</v>
      </c>
    </row>
    <row r="722" spans="1:18" x14ac:dyDescent="0.45">
      <c r="A722">
        <v>721</v>
      </c>
      <c r="B722" t="s">
        <v>1242</v>
      </c>
      <c r="C722" t="s">
        <v>91</v>
      </c>
      <c r="D722">
        <v>4</v>
      </c>
      <c r="E722">
        <v>4</v>
      </c>
      <c r="F722">
        <v>0</v>
      </c>
      <c r="G722">
        <v>11</v>
      </c>
      <c r="H722">
        <v>11</v>
      </c>
      <c r="I722">
        <v>63</v>
      </c>
      <c r="J722">
        <v>7.43</v>
      </c>
      <c r="K722">
        <v>2.86</v>
      </c>
      <c r="L722">
        <v>1.1399999999999999</v>
      </c>
      <c r="M722">
        <v>0.30299999999999999</v>
      </c>
      <c r="N722" s="1">
        <v>0.69899999999999995</v>
      </c>
      <c r="P722">
        <v>4.43</v>
      </c>
      <c r="Q722">
        <v>4.3</v>
      </c>
      <c r="R722">
        <v>0.8</v>
      </c>
    </row>
    <row r="723" spans="1:18" x14ac:dyDescent="0.45">
      <c r="A723">
        <v>722</v>
      </c>
      <c r="B723" t="s">
        <v>1243</v>
      </c>
      <c r="C723" t="s">
        <v>58</v>
      </c>
      <c r="D723">
        <v>4</v>
      </c>
      <c r="E723">
        <v>6</v>
      </c>
      <c r="F723">
        <v>0</v>
      </c>
      <c r="G723">
        <v>30</v>
      </c>
      <c r="H723">
        <v>11</v>
      </c>
      <c r="I723">
        <v>75</v>
      </c>
      <c r="J723">
        <v>8.0399999999999991</v>
      </c>
      <c r="K723">
        <v>3.24</v>
      </c>
      <c r="L723">
        <v>1.32</v>
      </c>
      <c r="M723">
        <v>0.3</v>
      </c>
      <c r="N723" s="1">
        <v>0.67</v>
      </c>
      <c r="P723">
        <v>5.04</v>
      </c>
      <c r="Q723">
        <v>4.54</v>
      </c>
      <c r="R723">
        <v>0.8</v>
      </c>
    </row>
    <row r="724" spans="1:18" x14ac:dyDescent="0.45">
      <c r="A724">
        <v>723</v>
      </c>
      <c r="B724" t="s">
        <v>1244</v>
      </c>
      <c r="C724" t="s">
        <v>37</v>
      </c>
      <c r="D724">
        <v>5</v>
      </c>
      <c r="E724">
        <v>6</v>
      </c>
      <c r="F724">
        <v>0</v>
      </c>
      <c r="G724">
        <v>28</v>
      </c>
      <c r="H724">
        <v>11</v>
      </c>
      <c r="I724">
        <v>89.2</v>
      </c>
      <c r="J724">
        <v>5.62</v>
      </c>
      <c r="K724">
        <v>2.0099999999999998</v>
      </c>
      <c r="L724">
        <v>1.1000000000000001</v>
      </c>
      <c r="M724">
        <v>0.29799999999999999</v>
      </c>
      <c r="N724" s="1">
        <v>0.68500000000000005</v>
      </c>
      <c r="P724">
        <v>4.41</v>
      </c>
      <c r="Q724">
        <v>4.4400000000000004</v>
      </c>
      <c r="R724">
        <v>0.7</v>
      </c>
    </row>
    <row r="725" spans="1:18" x14ac:dyDescent="0.45">
      <c r="A725">
        <v>724</v>
      </c>
      <c r="B725" t="s">
        <v>1245</v>
      </c>
      <c r="C725" t="s">
        <v>49</v>
      </c>
      <c r="D725">
        <v>4</v>
      </c>
      <c r="E725">
        <v>4</v>
      </c>
      <c r="F725">
        <v>0</v>
      </c>
      <c r="G725">
        <v>23</v>
      </c>
      <c r="H725">
        <v>11</v>
      </c>
      <c r="I725">
        <v>85.1</v>
      </c>
      <c r="J725">
        <v>7.6</v>
      </c>
      <c r="K725">
        <v>3.9</v>
      </c>
      <c r="L725">
        <v>1.1599999999999999</v>
      </c>
      <c r="M725">
        <v>0.28399999999999997</v>
      </c>
      <c r="N725" s="1">
        <v>0.70499999999999996</v>
      </c>
      <c r="P725">
        <v>4.54</v>
      </c>
      <c r="Q725">
        <v>4.6900000000000004</v>
      </c>
      <c r="R725">
        <v>0.5</v>
      </c>
    </row>
    <row r="726" spans="1:18" x14ac:dyDescent="0.45">
      <c r="A726">
        <v>725</v>
      </c>
      <c r="B726" t="s">
        <v>1246</v>
      </c>
      <c r="C726" t="s">
        <v>44</v>
      </c>
      <c r="D726">
        <v>4</v>
      </c>
      <c r="E726">
        <v>4</v>
      </c>
      <c r="F726">
        <v>0</v>
      </c>
      <c r="G726">
        <v>31</v>
      </c>
      <c r="H726">
        <v>11</v>
      </c>
      <c r="I726">
        <v>69.099999999999994</v>
      </c>
      <c r="J726">
        <v>9.48</v>
      </c>
      <c r="K726">
        <v>5.0599999999999996</v>
      </c>
      <c r="L726">
        <v>1.17</v>
      </c>
      <c r="M726">
        <v>0.30299999999999999</v>
      </c>
      <c r="N726" s="1">
        <v>0.72499999999999998</v>
      </c>
      <c r="P726">
        <v>4.55</v>
      </c>
      <c r="Q726">
        <v>4.6500000000000004</v>
      </c>
      <c r="R726">
        <v>0.5</v>
      </c>
    </row>
    <row r="727" spans="1:18" x14ac:dyDescent="0.45">
      <c r="A727">
        <v>726</v>
      </c>
      <c r="B727" t="s">
        <v>1247</v>
      </c>
      <c r="C727" t="s">
        <v>104</v>
      </c>
      <c r="D727">
        <v>3</v>
      </c>
      <c r="E727">
        <v>6</v>
      </c>
      <c r="F727">
        <v>0</v>
      </c>
      <c r="G727">
        <v>19</v>
      </c>
      <c r="H727">
        <v>11</v>
      </c>
      <c r="I727">
        <v>70.099999999999994</v>
      </c>
      <c r="J727">
        <v>7.68</v>
      </c>
      <c r="K727">
        <v>4.3499999999999996</v>
      </c>
      <c r="L727">
        <v>1.1499999999999999</v>
      </c>
      <c r="M727">
        <v>0.29699999999999999</v>
      </c>
      <c r="N727" s="1">
        <v>0.69299999999999995</v>
      </c>
      <c r="P727">
        <v>4.8600000000000003</v>
      </c>
      <c r="Q727">
        <v>4.75</v>
      </c>
      <c r="R727">
        <v>0.4</v>
      </c>
    </row>
    <row r="728" spans="1:18" x14ac:dyDescent="0.45">
      <c r="A728">
        <v>727</v>
      </c>
      <c r="B728" t="s">
        <v>1248</v>
      </c>
      <c r="D728">
        <v>4</v>
      </c>
      <c r="E728">
        <v>4</v>
      </c>
      <c r="F728">
        <v>0</v>
      </c>
      <c r="G728">
        <v>22</v>
      </c>
      <c r="H728">
        <v>11</v>
      </c>
      <c r="I728">
        <v>74.099999999999994</v>
      </c>
      <c r="J728">
        <v>7.51</v>
      </c>
      <c r="K728">
        <v>3.88</v>
      </c>
      <c r="L728">
        <v>1.33</v>
      </c>
      <c r="M728">
        <v>0.29699999999999999</v>
      </c>
      <c r="N728" s="1">
        <v>0.70499999999999996</v>
      </c>
      <c r="P728">
        <v>4.8499999999999996</v>
      </c>
      <c r="Q728">
        <v>4.92</v>
      </c>
      <c r="R728">
        <v>0.4</v>
      </c>
    </row>
    <row r="729" spans="1:18" x14ac:dyDescent="0.45">
      <c r="A729">
        <v>728</v>
      </c>
      <c r="B729" t="s">
        <v>1249</v>
      </c>
      <c r="C729" t="s">
        <v>18</v>
      </c>
      <c r="D729">
        <v>4</v>
      </c>
      <c r="E729">
        <v>5</v>
      </c>
      <c r="F729">
        <v>0</v>
      </c>
      <c r="G729">
        <v>29</v>
      </c>
      <c r="H729">
        <v>11</v>
      </c>
      <c r="I729">
        <v>82.1</v>
      </c>
      <c r="J729">
        <v>7.11</v>
      </c>
      <c r="K729">
        <v>3.39</v>
      </c>
      <c r="L729">
        <v>1.2</v>
      </c>
      <c r="M729">
        <v>0.29499999999999998</v>
      </c>
      <c r="N729" s="1">
        <v>0.69599999999999995</v>
      </c>
      <c r="P729">
        <v>4.7</v>
      </c>
      <c r="Q729">
        <v>4.6900000000000004</v>
      </c>
      <c r="R729">
        <v>0.4</v>
      </c>
    </row>
    <row r="730" spans="1:18" x14ac:dyDescent="0.45">
      <c r="A730">
        <v>729</v>
      </c>
      <c r="B730" t="s">
        <v>1250</v>
      </c>
      <c r="C730" t="s">
        <v>81</v>
      </c>
      <c r="D730">
        <v>4</v>
      </c>
      <c r="E730">
        <v>6</v>
      </c>
      <c r="F730">
        <v>0</v>
      </c>
      <c r="G730">
        <v>28</v>
      </c>
      <c r="H730">
        <v>11</v>
      </c>
      <c r="I730">
        <v>70.2</v>
      </c>
      <c r="J730">
        <v>6.49</v>
      </c>
      <c r="K730">
        <v>4.07</v>
      </c>
      <c r="L730">
        <v>1.1499999999999999</v>
      </c>
      <c r="M730">
        <v>0.29899999999999999</v>
      </c>
      <c r="N730" s="1">
        <v>0.69199999999999995</v>
      </c>
      <c r="P730">
        <v>4.96</v>
      </c>
      <c r="Q730">
        <v>4.91</v>
      </c>
      <c r="R730">
        <v>0.4</v>
      </c>
    </row>
    <row r="731" spans="1:18" x14ac:dyDescent="0.45">
      <c r="A731">
        <v>730</v>
      </c>
      <c r="B731" t="s">
        <v>1251</v>
      </c>
      <c r="C731" t="s">
        <v>18</v>
      </c>
      <c r="D731">
        <v>5</v>
      </c>
      <c r="E731">
        <v>6</v>
      </c>
      <c r="F731">
        <v>0</v>
      </c>
      <c r="G731">
        <v>24</v>
      </c>
      <c r="H731">
        <v>11</v>
      </c>
      <c r="I731">
        <v>86.1</v>
      </c>
      <c r="J731">
        <v>6.67</v>
      </c>
      <c r="K731">
        <v>3.34</v>
      </c>
      <c r="L731">
        <v>1.25</v>
      </c>
      <c r="M731">
        <v>0.28799999999999998</v>
      </c>
      <c r="N731" s="1">
        <v>0.68100000000000005</v>
      </c>
      <c r="P731">
        <v>4.8</v>
      </c>
      <c r="Q731">
        <v>4.8</v>
      </c>
      <c r="R731">
        <v>0.4</v>
      </c>
    </row>
    <row r="732" spans="1:18" x14ac:dyDescent="0.45">
      <c r="A732">
        <v>731</v>
      </c>
      <c r="B732" t="s">
        <v>1252</v>
      </c>
      <c r="C732" t="s">
        <v>44</v>
      </c>
      <c r="D732">
        <v>3</v>
      </c>
      <c r="E732">
        <v>2</v>
      </c>
      <c r="F732">
        <v>0</v>
      </c>
      <c r="G732">
        <v>20</v>
      </c>
      <c r="H732">
        <v>11</v>
      </c>
      <c r="I732">
        <v>51</v>
      </c>
      <c r="J732">
        <v>10.24</v>
      </c>
      <c r="K732">
        <v>4.76</v>
      </c>
      <c r="L732">
        <v>1.24</v>
      </c>
      <c r="M732">
        <v>0.30099999999999999</v>
      </c>
      <c r="N732" s="1">
        <v>0.73599999999999999</v>
      </c>
      <c r="P732">
        <v>4.41</v>
      </c>
      <c r="Q732">
        <v>4.53</v>
      </c>
      <c r="R732">
        <v>0.4</v>
      </c>
    </row>
    <row r="733" spans="1:18" x14ac:dyDescent="0.45">
      <c r="A733">
        <v>732</v>
      </c>
      <c r="B733" t="s">
        <v>1253</v>
      </c>
      <c r="C733" t="s">
        <v>26</v>
      </c>
      <c r="D733">
        <v>4</v>
      </c>
      <c r="E733">
        <v>5</v>
      </c>
      <c r="F733">
        <v>0</v>
      </c>
      <c r="G733">
        <v>32</v>
      </c>
      <c r="H733">
        <v>11</v>
      </c>
      <c r="I733">
        <v>82.2</v>
      </c>
      <c r="J733">
        <v>7.07</v>
      </c>
      <c r="K733">
        <v>3.48</v>
      </c>
      <c r="L733">
        <v>1.31</v>
      </c>
      <c r="M733">
        <v>0.29599999999999999</v>
      </c>
      <c r="N733" s="1">
        <v>0.69499999999999995</v>
      </c>
      <c r="P733">
        <v>4.79</v>
      </c>
      <c r="Q733">
        <v>4.84</v>
      </c>
      <c r="R733">
        <v>0.4</v>
      </c>
    </row>
    <row r="734" spans="1:18" x14ac:dyDescent="0.45">
      <c r="A734">
        <v>733</v>
      </c>
      <c r="B734" t="s">
        <v>1254</v>
      </c>
      <c r="D734">
        <v>2</v>
      </c>
      <c r="E734">
        <v>3</v>
      </c>
      <c r="F734">
        <v>0</v>
      </c>
      <c r="G734">
        <v>29</v>
      </c>
      <c r="H734">
        <v>11</v>
      </c>
      <c r="I734">
        <v>77.2</v>
      </c>
      <c r="J734">
        <v>6.14</v>
      </c>
      <c r="K734">
        <v>2.5499999999999998</v>
      </c>
      <c r="L734">
        <v>1.51</v>
      </c>
      <c r="M734">
        <v>0.3</v>
      </c>
      <c r="N734" s="1">
        <v>0.69699999999999995</v>
      </c>
      <c r="P734">
        <v>4.9800000000000004</v>
      </c>
      <c r="Q734">
        <v>4.99</v>
      </c>
      <c r="R734">
        <v>0.3</v>
      </c>
    </row>
    <row r="735" spans="1:18" x14ac:dyDescent="0.45">
      <c r="A735">
        <v>734</v>
      </c>
      <c r="B735" t="s">
        <v>1255</v>
      </c>
      <c r="D735">
        <v>3</v>
      </c>
      <c r="E735">
        <v>3</v>
      </c>
      <c r="F735">
        <v>0</v>
      </c>
      <c r="G735">
        <v>22</v>
      </c>
      <c r="H735">
        <v>11</v>
      </c>
      <c r="I735">
        <v>61.1</v>
      </c>
      <c r="J735">
        <v>6.17</v>
      </c>
      <c r="K735">
        <v>2.79</v>
      </c>
      <c r="L735">
        <v>1.32</v>
      </c>
      <c r="M735">
        <v>0.30499999999999999</v>
      </c>
      <c r="N735" s="1">
        <v>0.69799999999999995</v>
      </c>
      <c r="P735">
        <v>4.8499999999999996</v>
      </c>
      <c r="Q735">
        <v>4.87</v>
      </c>
      <c r="R735">
        <v>0.3</v>
      </c>
    </row>
    <row r="736" spans="1:18" x14ac:dyDescent="0.45">
      <c r="A736">
        <v>735</v>
      </c>
      <c r="B736" t="s">
        <v>1256</v>
      </c>
      <c r="C736" t="s">
        <v>53</v>
      </c>
      <c r="D736">
        <v>5</v>
      </c>
      <c r="E736">
        <v>5</v>
      </c>
      <c r="F736">
        <v>0</v>
      </c>
      <c r="G736">
        <v>32</v>
      </c>
      <c r="H736">
        <v>11</v>
      </c>
      <c r="I736">
        <v>85.2</v>
      </c>
      <c r="J736">
        <v>7.14</v>
      </c>
      <c r="K736">
        <v>3.78</v>
      </c>
      <c r="L736">
        <v>1.05</v>
      </c>
      <c r="M736">
        <v>0.28299999999999997</v>
      </c>
      <c r="N736" s="1">
        <v>0.67300000000000004</v>
      </c>
      <c r="P736">
        <v>4.62</v>
      </c>
      <c r="Q736">
        <v>4.83</v>
      </c>
      <c r="R736">
        <v>0.3</v>
      </c>
    </row>
    <row r="737" spans="1:18" x14ac:dyDescent="0.45">
      <c r="A737">
        <v>736</v>
      </c>
      <c r="B737" t="s">
        <v>1257</v>
      </c>
      <c r="D737">
        <v>3</v>
      </c>
      <c r="E737">
        <v>4</v>
      </c>
      <c r="F737">
        <v>0</v>
      </c>
      <c r="G737">
        <v>24</v>
      </c>
      <c r="H737">
        <v>11</v>
      </c>
      <c r="I737">
        <v>84.2</v>
      </c>
      <c r="J737">
        <v>5.63</v>
      </c>
      <c r="K737">
        <v>2.34</v>
      </c>
      <c r="L737">
        <v>1.28</v>
      </c>
      <c r="M737">
        <v>0.30099999999999999</v>
      </c>
      <c r="N737" s="1">
        <v>0.67900000000000005</v>
      </c>
      <c r="P737">
        <v>4.78</v>
      </c>
      <c r="Q737">
        <v>4.8</v>
      </c>
      <c r="R737">
        <v>0.3</v>
      </c>
    </row>
    <row r="738" spans="1:18" x14ac:dyDescent="0.45">
      <c r="A738">
        <v>737</v>
      </c>
      <c r="B738" t="s">
        <v>1258</v>
      </c>
      <c r="C738" t="s">
        <v>37</v>
      </c>
      <c r="D738">
        <v>3</v>
      </c>
      <c r="E738">
        <v>4</v>
      </c>
      <c r="F738">
        <v>0</v>
      </c>
      <c r="G738">
        <v>30</v>
      </c>
      <c r="H738">
        <v>11</v>
      </c>
      <c r="I738">
        <v>80.2</v>
      </c>
      <c r="J738">
        <v>6.02</v>
      </c>
      <c r="K738">
        <v>3.12</v>
      </c>
      <c r="L738">
        <v>1.23</v>
      </c>
      <c r="M738">
        <v>0.29499999999999998</v>
      </c>
      <c r="N738" s="1">
        <v>0.70299999999999996</v>
      </c>
      <c r="P738">
        <v>4.68</v>
      </c>
      <c r="Q738">
        <v>4.8</v>
      </c>
      <c r="R738">
        <v>0.3</v>
      </c>
    </row>
    <row r="739" spans="1:18" x14ac:dyDescent="0.45">
      <c r="A739">
        <v>738</v>
      </c>
      <c r="B739" t="s">
        <v>1259</v>
      </c>
      <c r="C739" t="s">
        <v>104</v>
      </c>
      <c r="D739">
        <v>4</v>
      </c>
      <c r="E739">
        <v>6</v>
      </c>
      <c r="F739">
        <v>0</v>
      </c>
      <c r="G739">
        <v>31</v>
      </c>
      <c r="H739">
        <v>11</v>
      </c>
      <c r="I739">
        <v>78.2</v>
      </c>
      <c r="J739">
        <v>8.01</v>
      </c>
      <c r="K739">
        <v>4.46</v>
      </c>
      <c r="L739">
        <v>1.26</v>
      </c>
      <c r="M739">
        <v>0.29299999999999998</v>
      </c>
      <c r="N739" s="1">
        <v>0.69899999999999995</v>
      </c>
      <c r="P739">
        <v>4.92</v>
      </c>
      <c r="Q739">
        <v>4.8899999999999997</v>
      </c>
      <c r="R739">
        <v>0.2</v>
      </c>
    </row>
    <row r="740" spans="1:18" x14ac:dyDescent="0.45">
      <c r="A740">
        <v>739</v>
      </c>
      <c r="B740" t="s">
        <v>1260</v>
      </c>
      <c r="D740">
        <v>3</v>
      </c>
      <c r="E740">
        <v>4</v>
      </c>
      <c r="F740">
        <v>0</v>
      </c>
      <c r="G740">
        <v>21</v>
      </c>
      <c r="H740">
        <v>11</v>
      </c>
      <c r="I740">
        <v>65.2</v>
      </c>
      <c r="J740">
        <v>6.58</v>
      </c>
      <c r="K740">
        <v>3.7</v>
      </c>
      <c r="L740">
        <v>1.37</v>
      </c>
      <c r="M740">
        <v>0.3</v>
      </c>
      <c r="N740" s="1">
        <v>0.67100000000000004</v>
      </c>
      <c r="P740">
        <v>5.34</v>
      </c>
      <c r="Q740">
        <v>5.23</v>
      </c>
      <c r="R740">
        <v>0.2</v>
      </c>
    </row>
    <row r="741" spans="1:18" x14ac:dyDescent="0.45">
      <c r="A741">
        <v>740</v>
      </c>
      <c r="B741" t="s">
        <v>1261</v>
      </c>
      <c r="C741" t="s">
        <v>24</v>
      </c>
      <c r="D741">
        <v>4</v>
      </c>
      <c r="E741">
        <v>6</v>
      </c>
      <c r="F741">
        <v>0</v>
      </c>
      <c r="G741">
        <v>26</v>
      </c>
      <c r="H741">
        <v>11</v>
      </c>
      <c r="I741">
        <v>80.099999999999994</v>
      </c>
      <c r="J741">
        <v>7.51</v>
      </c>
      <c r="K741">
        <v>3.92</v>
      </c>
      <c r="L741">
        <v>1.34</v>
      </c>
      <c r="M741">
        <v>0.29099999999999998</v>
      </c>
      <c r="N741" s="1">
        <v>0.68500000000000005</v>
      </c>
      <c r="P741">
        <v>4.93</v>
      </c>
      <c r="Q741">
        <v>5.17</v>
      </c>
      <c r="R741">
        <v>0.2</v>
      </c>
    </row>
    <row r="742" spans="1:18" x14ac:dyDescent="0.45">
      <c r="A742">
        <v>741</v>
      </c>
      <c r="B742" t="s">
        <v>335</v>
      </c>
      <c r="C742" t="s">
        <v>42</v>
      </c>
      <c r="D742">
        <v>4</v>
      </c>
      <c r="E742">
        <v>4</v>
      </c>
      <c r="F742">
        <v>0</v>
      </c>
      <c r="G742">
        <v>32</v>
      </c>
      <c r="H742">
        <v>11</v>
      </c>
      <c r="I742">
        <v>90</v>
      </c>
      <c r="J742">
        <v>6.8</v>
      </c>
      <c r="K742">
        <v>4.0999999999999996</v>
      </c>
      <c r="L742">
        <v>1.1000000000000001</v>
      </c>
      <c r="M742">
        <v>0.29699999999999999</v>
      </c>
      <c r="N742" s="1">
        <v>0.70199999999999996</v>
      </c>
      <c r="P742">
        <v>4.7</v>
      </c>
      <c r="Q742">
        <v>4.93</v>
      </c>
      <c r="R742">
        <v>0.2</v>
      </c>
    </row>
    <row r="743" spans="1:18" x14ac:dyDescent="0.45">
      <c r="A743">
        <v>742</v>
      </c>
      <c r="B743" t="s">
        <v>1262</v>
      </c>
      <c r="D743">
        <v>3</v>
      </c>
      <c r="E743">
        <v>4</v>
      </c>
      <c r="F743">
        <v>0</v>
      </c>
      <c r="G743">
        <v>29</v>
      </c>
      <c r="H743">
        <v>11</v>
      </c>
      <c r="I743">
        <v>68</v>
      </c>
      <c r="J743">
        <v>7.41</v>
      </c>
      <c r="K743">
        <v>3.97</v>
      </c>
      <c r="L743">
        <v>1.32</v>
      </c>
      <c r="M743">
        <v>0.29099999999999998</v>
      </c>
      <c r="N743" s="1">
        <v>0.69</v>
      </c>
      <c r="P743">
        <v>4.9000000000000004</v>
      </c>
      <c r="Q743">
        <v>5.0199999999999996</v>
      </c>
      <c r="R743">
        <v>0.2</v>
      </c>
    </row>
    <row r="744" spans="1:18" x14ac:dyDescent="0.45">
      <c r="A744">
        <v>743</v>
      </c>
      <c r="B744" t="s">
        <v>1263</v>
      </c>
      <c r="C744" t="s">
        <v>76</v>
      </c>
      <c r="D744">
        <v>5</v>
      </c>
      <c r="E744">
        <v>6</v>
      </c>
      <c r="F744">
        <v>0</v>
      </c>
      <c r="G744">
        <v>33</v>
      </c>
      <c r="H744">
        <v>11</v>
      </c>
      <c r="I744">
        <v>84</v>
      </c>
      <c r="J744">
        <v>7.71</v>
      </c>
      <c r="K744">
        <v>4.18</v>
      </c>
      <c r="L744">
        <v>1.29</v>
      </c>
      <c r="M744">
        <v>0.28699999999999998</v>
      </c>
      <c r="N744" s="1">
        <v>0.68400000000000005</v>
      </c>
      <c r="P744">
        <v>4.93</v>
      </c>
      <c r="Q744">
        <v>5.08</v>
      </c>
      <c r="R744">
        <v>0.2</v>
      </c>
    </row>
    <row r="745" spans="1:18" x14ac:dyDescent="0.45">
      <c r="A745">
        <v>744</v>
      </c>
      <c r="B745" t="s">
        <v>1264</v>
      </c>
      <c r="D745">
        <v>2</v>
      </c>
      <c r="E745">
        <v>4</v>
      </c>
      <c r="F745">
        <v>0</v>
      </c>
      <c r="G745">
        <v>15</v>
      </c>
      <c r="H745">
        <v>11</v>
      </c>
      <c r="I745">
        <v>55</v>
      </c>
      <c r="J745">
        <v>6.22</v>
      </c>
      <c r="K745">
        <v>2.95</v>
      </c>
      <c r="L745">
        <v>1.47</v>
      </c>
      <c r="M745">
        <v>0.313</v>
      </c>
      <c r="N745" s="1">
        <v>0.7</v>
      </c>
      <c r="P745">
        <v>5.07</v>
      </c>
      <c r="Q745">
        <v>5.09</v>
      </c>
      <c r="R745">
        <v>0.2</v>
      </c>
    </row>
    <row r="746" spans="1:18" x14ac:dyDescent="0.45">
      <c r="A746">
        <v>745</v>
      </c>
      <c r="B746" t="s">
        <v>1265</v>
      </c>
      <c r="C746" t="s">
        <v>76</v>
      </c>
      <c r="D746">
        <v>3</v>
      </c>
      <c r="E746">
        <v>5</v>
      </c>
      <c r="F746">
        <v>0</v>
      </c>
      <c r="G746">
        <v>15</v>
      </c>
      <c r="H746">
        <v>11</v>
      </c>
      <c r="I746">
        <v>53.1</v>
      </c>
      <c r="J746">
        <v>6.08</v>
      </c>
      <c r="K746">
        <v>3.04</v>
      </c>
      <c r="L746">
        <v>1.52</v>
      </c>
      <c r="M746">
        <v>0.28899999999999998</v>
      </c>
      <c r="N746" s="1">
        <v>0.69899999999999995</v>
      </c>
      <c r="P746">
        <v>5.07</v>
      </c>
      <c r="Q746">
        <v>5.23</v>
      </c>
      <c r="R746">
        <v>0.1</v>
      </c>
    </row>
    <row r="747" spans="1:18" x14ac:dyDescent="0.45">
      <c r="A747">
        <v>746</v>
      </c>
      <c r="B747" t="s">
        <v>1266</v>
      </c>
      <c r="D747">
        <v>3</v>
      </c>
      <c r="E747">
        <v>5</v>
      </c>
      <c r="F747">
        <v>0</v>
      </c>
      <c r="G747">
        <v>24</v>
      </c>
      <c r="H747">
        <v>11</v>
      </c>
      <c r="I747">
        <v>69.2</v>
      </c>
      <c r="J747">
        <v>6.59</v>
      </c>
      <c r="K747">
        <v>4.6500000000000004</v>
      </c>
      <c r="L747">
        <v>1.29</v>
      </c>
      <c r="M747">
        <v>0.29599999999999999</v>
      </c>
      <c r="N747" s="1">
        <v>0.68799999999999994</v>
      </c>
      <c r="P747">
        <v>5.29</v>
      </c>
      <c r="Q747">
        <v>5.34</v>
      </c>
      <c r="R747">
        <v>0.1</v>
      </c>
    </row>
    <row r="748" spans="1:18" x14ac:dyDescent="0.45">
      <c r="A748">
        <v>747</v>
      </c>
      <c r="B748" t="s">
        <v>1267</v>
      </c>
      <c r="C748" t="s">
        <v>51</v>
      </c>
      <c r="D748">
        <v>4</v>
      </c>
      <c r="E748">
        <v>5</v>
      </c>
      <c r="F748">
        <v>0</v>
      </c>
      <c r="G748">
        <v>30</v>
      </c>
      <c r="H748">
        <v>11</v>
      </c>
      <c r="I748">
        <v>74</v>
      </c>
      <c r="J748">
        <v>7.54</v>
      </c>
      <c r="K748">
        <v>4.62</v>
      </c>
      <c r="L748">
        <v>1.22</v>
      </c>
      <c r="M748">
        <v>0.29699999999999999</v>
      </c>
      <c r="N748" s="1">
        <v>0.68</v>
      </c>
      <c r="P748">
        <v>5.23</v>
      </c>
      <c r="Q748">
        <v>5.04</v>
      </c>
      <c r="R748">
        <v>0.1</v>
      </c>
    </row>
    <row r="749" spans="1:18" x14ac:dyDescent="0.45">
      <c r="A749">
        <v>748</v>
      </c>
      <c r="B749" t="s">
        <v>1268</v>
      </c>
      <c r="C749" t="s">
        <v>32</v>
      </c>
      <c r="D749">
        <v>4</v>
      </c>
      <c r="E749">
        <v>5</v>
      </c>
      <c r="F749">
        <v>0</v>
      </c>
      <c r="G749">
        <v>27</v>
      </c>
      <c r="H749">
        <v>11</v>
      </c>
      <c r="I749">
        <v>74.2</v>
      </c>
      <c r="J749">
        <v>7.35</v>
      </c>
      <c r="K749">
        <v>3.98</v>
      </c>
      <c r="L749">
        <v>1.33</v>
      </c>
      <c r="M749">
        <v>0.29699999999999999</v>
      </c>
      <c r="N749" s="1">
        <v>0.68700000000000006</v>
      </c>
      <c r="P749">
        <v>5.0599999999999996</v>
      </c>
      <c r="Q749">
        <v>5.22</v>
      </c>
      <c r="R749">
        <v>0.1</v>
      </c>
    </row>
    <row r="750" spans="1:18" x14ac:dyDescent="0.45">
      <c r="A750">
        <v>749</v>
      </c>
      <c r="B750" t="s">
        <v>1269</v>
      </c>
      <c r="D750">
        <v>2</v>
      </c>
      <c r="E750">
        <v>5</v>
      </c>
      <c r="F750">
        <v>0</v>
      </c>
      <c r="G750">
        <v>17</v>
      </c>
      <c r="H750">
        <v>11</v>
      </c>
      <c r="I750">
        <v>58</v>
      </c>
      <c r="J750">
        <v>5.59</v>
      </c>
      <c r="K750">
        <v>3.1</v>
      </c>
      <c r="L750">
        <v>1.71</v>
      </c>
      <c r="M750">
        <v>0.30299999999999999</v>
      </c>
      <c r="N750" s="1">
        <v>0.64300000000000002</v>
      </c>
      <c r="P750">
        <v>6.05</v>
      </c>
      <c r="Q750">
        <v>5.72</v>
      </c>
      <c r="R750">
        <v>0</v>
      </c>
    </row>
    <row r="751" spans="1:18" x14ac:dyDescent="0.45">
      <c r="A751">
        <v>750</v>
      </c>
      <c r="B751" t="s">
        <v>1270</v>
      </c>
      <c r="D751">
        <v>4</v>
      </c>
      <c r="E751">
        <v>6</v>
      </c>
      <c r="F751">
        <v>0</v>
      </c>
      <c r="G751">
        <v>22</v>
      </c>
      <c r="H751">
        <v>11</v>
      </c>
      <c r="I751">
        <v>82</v>
      </c>
      <c r="J751">
        <v>7.13</v>
      </c>
      <c r="K751">
        <v>4.3899999999999997</v>
      </c>
      <c r="L751">
        <v>1.32</v>
      </c>
      <c r="M751">
        <v>0.28299999999999997</v>
      </c>
      <c r="N751" s="1">
        <v>0.69099999999999995</v>
      </c>
      <c r="P751">
        <v>4.9400000000000004</v>
      </c>
      <c r="Q751">
        <v>5.26</v>
      </c>
      <c r="R751">
        <v>0</v>
      </c>
    </row>
    <row r="752" spans="1:18" x14ac:dyDescent="0.45">
      <c r="A752">
        <v>751</v>
      </c>
      <c r="B752" t="s">
        <v>1271</v>
      </c>
      <c r="C752" t="s">
        <v>53</v>
      </c>
      <c r="D752">
        <v>3</v>
      </c>
      <c r="E752">
        <v>5</v>
      </c>
      <c r="F752">
        <v>0</v>
      </c>
      <c r="G752">
        <v>13</v>
      </c>
      <c r="H752">
        <v>11</v>
      </c>
      <c r="I752">
        <v>58</v>
      </c>
      <c r="J752">
        <v>5.74</v>
      </c>
      <c r="K752">
        <v>3.72</v>
      </c>
      <c r="L752">
        <v>1.71</v>
      </c>
      <c r="M752">
        <v>0.3</v>
      </c>
      <c r="N752" s="1">
        <v>0.66600000000000004</v>
      </c>
      <c r="P752">
        <v>5.9</v>
      </c>
      <c r="Q752">
        <v>5.84</v>
      </c>
      <c r="R752">
        <v>0</v>
      </c>
    </row>
    <row r="753" spans="1:18" x14ac:dyDescent="0.45">
      <c r="A753">
        <v>752</v>
      </c>
      <c r="B753" t="s">
        <v>1272</v>
      </c>
      <c r="D753">
        <v>3</v>
      </c>
      <c r="E753">
        <v>6</v>
      </c>
      <c r="F753">
        <v>0</v>
      </c>
      <c r="G753">
        <v>29</v>
      </c>
      <c r="H753">
        <v>11</v>
      </c>
      <c r="I753">
        <v>66.2</v>
      </c>
      <c r="J753">
        <v>8.77</v>
      </c>
      <c r="K753">
        <v>6.21</v>
      </c>
      <c r="L753">
        <v>1.08</v>
      </c>
      <c r="M753">
        <v>0.30199999999999999</v>
      </c>
      <c r="N753" s="1">
        <v>0.70099999999999996</v>
      </c>
      <c r="P753">
        <v>5.13</v>
      </c>
      <c r="Q753">
        <v>5.2</v>
      </c>
      <c r="R753">
        <v>0</v>
      </c>
    </row>
    <row r="754" spans="1:18" x14ac:dyDescent="0.45">
      <c r="A754">
        <v>753</v>
      </c>
      <c r="B754" t="s">
        <v>1273</v>
      </c>
      <c r="C754" t="s">
        <v>28</v>
      </c>
      <c r="D754">
        <v>4</v>
      </c>
      <c r="E754">
        <v>4</v>
      </c>
      <c r="F754">
        <v>0</v>
      </c>
      <c r="G754">
        <v>31</v>
      </c>
      <c r="H754">
        <v>11</v>
      </c>
      <c r="I754">
        <v>81</v>
      </c>
      <c r="J754">
        <v>6.56</v>
      </c>
      <c r="K754">
        <v>4</v>
      </c>
      <c r="L754">
        <v>1.33</v>
      </c>
      <c r="M754">
        <v>0.29199999999999998</v>
      </c>
      <c r="N754" s="1">
        <v>0.68400000000000005</v>
      </c>
      <c r="P754">
        <v>5.1100000000000003</v>
      </c>
      <c r="Q754">
        <v>5.35</v>
      </c>
      <c r="R754">
        <v>0</v>
      </c>
    </row>
    <row r="755" spans="1:18" x14ac:dyDescent="0.45">
      <c r="A755">
        <v>754</v>
      </c>
      <c r="B755" t="s">
        <v>1274</v>
      </c>
      <c r="C755" t="s">
        <v>55</v>
      </c>
      <c r="D755">
        <v>2</v>
      </c>
      <c r="E755">
        <v>5</v>
      </c>
      <c r="F755">
        <v>0</v>
      </c>
      <c r="G755">
        <v>25</v>
      </c>
      <c r="H755">
        <v>11</v>
      </c>
      <c r="I755">
        <v>62.2</v>
      </c>
      <c r="J755">
        <v>7.03</v>
      </c>
      <c r="K755">
        <v>5.6</v>
      </c>
      <c r="L755">
        <v>1.44</v>
      </c>
      <c r="M755">
        <v>0.30099999999999999</v>
      </c>
      <c r="N755" s="1">
        <v>0.69899999999999995</v>
      </c>
      <c r="P755">
        <v>5.6</v>
      </c>
      <c r="Q755">
        <v>5.73</v>
      </c>
      <c r="R755">
        <v>-0.2</v>
      </c>
    </row>
    <row r="756" spans="1:18" x14ac:dyDescent="0.45">
      <c r="A756">
        <v>755</v>
      </c>
      <c r="B756" t="s">
        <v>1275</v>
      </c>
      <c r="C756" t="s">
        <v>65</v>
      </c>
      <c r="D756">
        <v>2</v>
      </c>
      <c r="E756">
        <v>6</v>
      </c>
      <c r="F756">
        <v>0</v>
      </c>
      <c r="G756">
        <v>12</v>
      </c>
      <c r="H756">
        <v>11</v>
      </c>
      <c r="I756">
        <v>49</v>
      </c>
      <c r="J756">
        <v>6.98</v>
      </c>
      <c r="K756">
        <v>5.88</v>
      </c>
      <c r="L756">
        <v>2.39</v>
      </c>
      <c r="M756">
        <v>0.29799999999999999</v>
      </c>
      <c r="N756" s="1">
        <v>0.66900000000000004</v>
      </c>
      <c r="P756">
        <v>7.16</v>
      </c>
      <c r="Q756">
        <v>7.17</v>
      </c>
      <c r="R756">
        <v>-0.8</v>
      </c>
    </row>
    <row r="757" spans="1:18" x14ac:dyDescent="0.45">
      <c r="A757">
        <v>756</v>
      </c>
      <c r="B757" t="s">
        <v>281</v>
      </c>
      <c r="C757" t="s">
        <v>72</v>
      </c>
      <c r="D757">
        <v>5</v>
      </c>
      <c r="E757">
        <v>3</v>
      </c>
      <c r="F757">
        <v>0</v>
      </c>
      <c r="G757">
        <v>36</v>
      </c>
      <c r="H757">
        <v>10</v>
      </c>
      <c r="I757">
        <v>81.2</v>
      </c>
      <c r="J757">
        <v>7.38</v>
      </c>
      <c r="K757">
        <v>1.98</v>
      </c>
      <c r="L757">
        <v>1.21</v>
      </c>
      <c r="M757">
        <v>0.28399999999999997</v>
      </c>
      <c r="N757" s="1">
        <v>0.72</v>
      </c>
      <c r="P757">
        <v>3.86</v>
      </c>
      <c r="Q757">
        <v>4.1399999999999997</v>
      </c>
      <c r="R757">
        <v>0.7</v>
      </c>
    </row>
    <row r="758" spans="1:18" x14ac:dyDescent="0.45">
      <c r="A758">
        <v>757</v>
      </c>
      <c r="B758" t="s">
        <v>1276</v>
      </c>
      <c r="D758">
        <v>3</v>
      </c>
      <c r="E758">
        <v>4</v>
      </c>
      <c r="F758">
        <v>0</v>
      </c>
      <c r="G758">
        <v>16</v>
      </c>
      <c r="H758">
        <v>10</v>
      </c>
      <c r="I758">
        <v>64</v>
      </c>
      <c r="J758">
        <v>8.02</v>
      </c>
      <c r="K758">
        <v>2.5299999999999998</v>
      </c>
      <c r="L758">
        <v>1.27</v>
      </c>
      <c r="M758">
        <v>0.30299999999999999</v>
      </c>
      <c r="N758" s="1">
        <v>0.72799999999999998</v>
      </c>
      <c r="P758">
        <v>4.22</v>
      </c>
      <c r="Q758">
        <v>4.24</v>
      </c>
      <c r="R758">
        <v>0.7</v>
      </c>
    </row>
    <row r="759" spans="1:18" x14ac:dyDescent="0.45">
      <c r="A759">
        <v>758</v>
      </c>
      <c r="B759" t="s">
        <v>1277</v>
      </c>
      <c r="D759">
        <v>3</v>
      </c>
      <c r="E759">
        <v>3</v>
      </c>
      <c r="F759">
        <v>0</v>
      </c>
      <c r="G759">
        <v>13</v>
      </c>
      <c r="H759">
        <v>10</v>
      </c>
      <c r="I759">
        <v>56.2</v>
      </c>
      <c r="J759">
        <v>6.67</v>
      </c>
      <c r="K759">
        <v>2.54</v>
      </c>
      <c r="L759">
        <v>1.27</v>
      </c>
      <c r="M759">
        <v>0.311</v>
      </c>
      <c r="N759" s="1">
        <v>0.66900000000000004</v>
      </c>
      <c r="P759">
        <v>4.92</v>
      </c>
      <c r="Q759">
        <v>4.72</v>
      </c>
      <c r="R759">
        <v>0.6</v>
      </c>
    </row>
    <row r="760" spans="1:18" x14ac:dyDescent="0.45">
      <c r="A760">
        <v>759</v>
      </c>
      <c r="B760" t="s">
        <v>1278</v>
      </c>
      <c r="C760" t="s">
        <v>104</v>
      </c>
      <c r="D760">
        <v>4</v>
      </c>
      <c r="E760">
        <v>5</v>
      </c>
      <c r="F760">
        <v>0</v>
      </c>
      <c r="G760">
        <v>31</v>
      </c>
      <c r="H760">
        <v>10</v>
      </c>
      <c r="I760">
        <v>78.2</v>
      </c>
      <c r="J760">
        <v>7.32</v>
      </c>
      <c r="K760">
        <v>2.86</v>
      </c>
      <c r="L760">
        <v>1.1399999999999999</v>
      </c>
      <c r="M760">
        <v>0.29499999999999998</v>
      </c>
      <c r="N760" s="1">
        <v>0.67</v>
      </c>
      <c r="P760">
        <v>4.6900000000000004</v>
      </c>
      <c r="Q760">
        <v>4.46</v>
      </c>
      <c r="R760">
        <v>0.6</v>
      </c>
    </row>
    <row r="761" spans="1:18" x14ac:dyDescent="0.45">
      <c r="A761">
        <v>760</v>
      </c>
      <c r="B761" t="s">
        <v>1279</v>
      </c>
      <c r="C761" t="s">
        <v>40</v>
      </c>
      <c r="D761">
        <v>3</v>
      </c>
      <c r="E761">
        <v>4</v>
      </c>
      <c r="F761">
        <v>0</v>
      </c>
      <c r="G761">
        <v>24</v>
      </c>
      <c r="H761">
        <v>10</v>
      </c>
      <c r="I761">
        <v>67.099999999999994</v>
      </c>
      <c r="J761">
        <v>6.69</v>
      </c>
      <c r="K761">
        <v>3.21</v>
      </c>
      <c r="L761">
        <v>1.2</v>
      </c>
      <c r="M761">
        <v>0.30399999999999999</v>
      </c>
      <c r="N761" s="1">
        <v>0.70299999999999996</v>
      </c>
      <c r="P761">
        <v>4.68</v>
      </c>
      <c r="Q761">
        <v>4.71</v>
      </c>
      <c r="R761">
        <v>0.5</v>
      </c>
    </row>
    <row r="762" spans="1:18" x14ac:dyDescent="0.45">
      <c r="A762">
        <v>761</v>
      </c>
      <c r="B762" t="s">
        <v>1280</v>
      </c>
      <c r="C762" t="s">
        <v>76</v>
      </c>
      <c r="D762">
        <v>3</v>
      </c>
      <c r="E762">
        <v>4</v>
      </c>
      <c r="F762">
        <v>0</v>
      </c>
      <c r="G762">
        <v>26</v>
      </c>
      <c r="H762">
        <v>10</v>
      </c>
      <c r="I762">
        <v>68.2</v>
      </c>
      <c r="J762">
        <v>7.99</v>
      </c>
      <c r="K762">
        <v>4.45</v>
      </c>
      <c r="L762">
        <v>1.18</v>
      </c>
      <c r="M762">
        <v>0.28100000000000003</v>
      </c>
      <c r="N762" s="1">
        <v>0.67900000000000005</v>
      </c>
      <c r="P762">
        <v>4.8499999999999996</v>
      </c>
      <c r="Q762">
        <v>4.8899999999999997</v>
      </c>
      <c r="R762">
        <v>0.4</v>
      </c>
    </row>
    <row r="763" spans="1:18" x14ac:dyDescent="0.45">
      <c r="A763">
        <v>762</v>
      </c>
      <c r="B763" t="s">
        <v>1281</v>
      </c>
      <c r="C763" t="s">
        <v>51</v>
      </c>
      <c r="D763">
        <v>4</v>
      </c>
      <c r="E763">
        <v>4</v>
      </c>
      <c r="F763">
        <v>0</v>
      </c>
      <c r="G763">
        <v>38</v>
      </c>
      <c r="H763">
        <v>10</v>
      </c>
      <c r="I763">
        <v>70</v>
      </c>
      <c r="J763">
        <v>9.1300000000000008</v>
      </c>
      <c r="K763">
        <v>4.24</v>
      </c>
      <c r="L763">
        <v>1.41</v>
      </c>
      <c r="M763">
        <v>0.30099999999999999</v>
      </c>
      <c r="N763" s="1">
        <v>0.69299999999999995</v>
      </c>
      <c r="P763">
        <v>5.01</v>
      </c>
      <c r="Q763">
        <v>4.8099999999999996</v>
      </c>
      <c r="R763">
        <v>0.4</v>
      </c>
    </row>
    <row r="764" spans="1:18" x14ac:dyDescent="0.45">
      <c r="A764">
        <v>763</v>
      </c>
      <c r="B764" t="s">
        <v>1282</v>
      </c>
      <c r="D764">
        <v>4</v>
      </c>
      <c r="E764">
        <v>5</v>
      </c>
      <c r="F764">
        <v>0</v>
      </c>
      <c r="G764">
        <v>29</v>
      </c>
      <c r="H764">
        <v>10</v>
      </c>
      <c r="I764">
        <v>72</v>
      </c>
      <c r="J764">
        <v>7.75</v>
      </c>
      <c r="K764">
        <v>4.25</v>
      </c>
      <c r="L764">
        <v>1.25</v>
      </c>
      <c r="M764">
        <v>0.29699999999999999</v>
      </c>
      <c r="N764" s="1">
        <v>0.69899999999999995</v>
      </c>
      <c r="P764">
        <v>4.88</v>
      </c>
      <c r="Q764">
        <v>4.88</v>
      </c>
      <c r="R764">
        <v>0.4</v>
      </c>
    </row>
    <row r="765" spans="1:18" x14ac:dyDescent="0.45">
      <c r="A765">
        <v>764</v>
      </c>
      <c r="B765" t="s">
        <v>1283</v>
      </c>
      <c r="C765" t="s">
        <v>30</v>
      </c>
      <c r="D765">
        <v>3</v>
      </c>
      <c r="E765">
        <v>3</v>
      </c>
      <c r="F765">
        <v>0</v>
      </c>
      <c r="G765">
        <v>35</v>
      </c>
      <c r="H765">
        <v>10</v>
      </c>
      <c r="I765">
        <v>57</v>
      </c>
      <c r="J765">
        <v>9.32</v>
      </c>
      <c r="K765">
        <v>4.8899999999999997</v>
      </c>
      <c r="L765">
        <v>1.26</v>
      </c>
      <c r="M765">
        <v>0.28799999999999998</v>
      </c>
      <c r="N765" s="1">
        <v>0.71</v>
      </c>
      <c r="P765">
        <v>4.74</v>
      </c>
      <c r="Q765">
        <v>4.9000000000000004</v>
      </c>
      <c r="R765">
        <v>0.3</v>
      </c>
    </row>
    <row r="766" spans="1:18" x14ac:dyDescent="0.45">
      <c r="A766">
        <v>765</v>
      </c>
      <c r="B766" t="s">
        <v>1284</v>
      </c>
      <c r="D766">
        <v>3</v>
      </c>
      <c r="E766">
        <v>6</v>
      </c>
      <c r="F766">
        <v>0</v>
      </c>
      <c r="G766">
        <v>26</v>
      </c>
      <c r="H766">
        <v>10</v>
      </c>
      <c r="I766">
        <v>72</v>
      </c>
      <c r="J766">
        <v>7</v>
      </c>
      <c r="K766">
        <v>3.88</v>
      </c>
      <c r="L766">
        <v>1.1299999999999999</v>
      </c>
      <c r="M766">
        <v>0.3</v>
      </c>
      <c r="N766" s="1">
        <v>0.71</v>
      </c>
      <c r="P766">
        <v>4.63</v>
      </c>
      <c r="Q766">
        <v>4.74</v>
      </c>
      <c r="R766">
        <v>0.3</v>
      </c>
    </row>
    <row r="767" spans="1:18" x14ac:dyDescent="0.45">
      <c r="A767">
        <v>766</v>
      </c>
      <c r="B767" t="s">
        <v>1285</v>
      </c>
      <c r="D767">
        <v>3</v>
      </c>
      <c r="E767">
        <v>4</v>
      </c>
      <c r="F767">
        <v>0</v>
      </c>
      <c r="G767">
        <v>19</v>
      </c>
      <c r="H767">
        <v>10</v>
      </c>
      <c r="I767">
        <v>67.099999999999994</v>
      </c>
      <c r="J767">
        <v>6.42</v>
      </c>
      <c r="K767">
        <v>2.94</v>
      </c>
      <c r="L767">
        <v>1.34</v>
      </c>
      <c r="M767">
        <v>0.30399999999999999</v>
      </c>
      <c r="N767" s="1">
        <v>0.69899999999999995</v>
      </c>
      <c r="P767">
        <v>4.8099999999999996</v>
      </c>
      <c r="Q767">
        <v>4.87</v>
      </c>
      <c r="R767">
        <v>0.3</v>
      </c>
    </row>
    <row r="768" spans="1:18" x14ac:dyDescent="0.45">
      <c r="A768">
        <v>767</v>
      </c>
      <c r="B768" t="s">
        <v>1286</v>
      </c>
      <c r="C768" t="s">
        <v>63</v>
      </c>
      <c r="D768">
        <v>2</v>
      </c>
      <c r="E768">
        <v>3</v>
      </c>
      <c r="F768">
        <v>0</v>
      </c>
      <c r="G768">
        <v>31</v>
      </c>
      <c r="H768">
        <v>10</v>
      </c>
      <c r="I768">
        <v>74.2</v>
      </c>
      <c r="J768">
        <v>7.95</v>
      </c>
      <c r="K768">
        <v>4.34</v>
      </c>
      <c r="L768">
        <v>1.2</v>
      </c>
      <c r="M768">
        <v>0.29899999999999999</v>
      </c>
      <c r="N768" s="1">
        <v>0.70399999999999996</v>
      </c>
      <c r="P768">
        <v>4.82</v>
      </c>
      <c r="Q768">
        <v>4.79</v>
      </c>
      <c r="R768">
        <v>0.2</v>
      </c>
    </row>
    <row r="769" spans="1:18" x14ac:dyDescent="0.45">
      <c r="A769">
        <v>768</v>
      </c>
      <c r="B769" t="s">
        <v>1287</v>
      </c>
      <c r="C769" t="s">
        <v>53</v>
      </c>
      <c r="D769">
        <v>5</v>
      </c>
      <c r="E769">
        <v>6</v>
      </c>
      <c r="F769">
        <v>0</v>
      </c>
      <c r="G769">
        <v>36</v>
      </c>
      <c r="H769">
        <v>10</v>
      </c>
      <c r="I769">
        <v>82.1</v>
      </c>
      <c r="J769">
        <v>8.75</v>
      </c>
      <c r="K769">
        <v>4.37</v>
      </c>
      <c r="L769">
        <v>1.2</v>
      </c>
      <c r="M769">
        <v>0.29899999999999999</v>
      </c>
      <c r="N769" s="1">
        <v>0.69099999999999995</v>
      </c>
      <c r="P769">
        <v>4.8099999999999996</v>
      </c>
      <c r="Q769">
        <v>4.7300000000000004</v>
      </c>
      <c r="R769">
        <v>0.2</v>
      </c>
    </row>
    <row r="770" spans="1:18" x14ac:dyDescent="0.45">
      <c r="A770">
        <v>769</v>
      </c>
      <c r="B770" t="s">
        <v>1288</v>
      </c>
      <c r="C770" t="s">
        <v>72</v>
      </c>
      <c r="D770">
        <v>4</v>
      </c>
      <c r="E770">
        <v>4</v>
      </c>
      <c r="F770">
        <v>0</v>
      </c>
      <c r="G770">
        <v>30</v>
      </c>
      <c r="H770">
        <v>10</v>
      </c>
      <c r="I770">
        <v>66.099999999999994</v>
      </c>
      <c r="J770">
        <v>6.92</v>
      </c>
      <c r="K770">
        <v>3.67</v>
      </c>
      <c r="L770">
        <v>1.0900000000000001</v>
      </c>
      <c r="M770">
        <v>0.28699999999999998</v>
      </c>
      <c r="N770" s="1">
        <v>0.69699999999999995</v>
      </c>
      <c r="P770">
        <v>4.4800000000000004</v>
      </c>
      <c r="Q770">
        <v>4.78</v>
      </c>
      <c r="R770">
        <v>0.2</v>
      </c>
    </row>
    <row r="771" spans="1:18" x14ac:dyDescent="0.45">
      <c r="A771">
        <v>770</v>
      </c>
      <c r="B771" t="s">
        <v>1289</v>
      </c>
      <c r="C771" t="s">
        <v>119</v>
      </c>
      <c r="D771">
        <v>5</v>
      </c>
      <c r="E771">
        <v>6</v>
      </c>
      <c r="F771">
        <v>0</v>
      </c>
      <c r="G771">
        <v>34</v>
      </c>
      <c r="H771">
        <v>10</v>
      </c>
      <c r="I771">
        <v>92.2</v>
      </c>
      <c r="J771">
        <v>6.89</v>
      </c>
      <c r="K771">
        <v>4.08</v>
      </c>
      <c r="L771">
        <v>1.26</v>
      </c>
      <c r="M771">
        <v>0.29799999999999999</v>
      </c>
      <c r="N771" s="1">
        <v>0.70799999999999996</v>
      </c>
      <c r="P771">
        <v>4.8499999999999996</v>
      </c>
      <c r="Q771">
        <v>5</v>
      </c>
      <c r="R771">
        <v>0.1</v>
      </c>
    </row>
    <row r="772" spans="1:18" x14ac:dyDescent="0.45">
      <c r="A772">
        <v>771</v>
      </c>
      <c r="B772" t="s">
        <v>1290</v>
      </c>
      <c r="C772" t="s">
        <v>28</v>
      </c>
      <c r="D772">
        <v>7</v>
      </c>
      <c r="E772">
        <v>7</v>
      </c>
      <c r="F772">
        <v>0</v>
      </c>
      <c r="G772">
        <v>23</v>
      </c>
      <c r="H772">
        <v>10</v>
      </c>
      <c r="I772">
        <v>87</v>
      </c>
      <c r="J772">
        <v>6.1</v>
      </c>
      <c r="K772">
        <v>3.62</v>
      </c>
      <c r="L772">
        <v>1.34</v>
      </c>
      <c r="M772">
        <v>0.29099999999999998</v>
      </c>
      <c r="N772" s="1">
        <v>0.66800000000000004</v>
      </c>
      <c r="P772">
        <v>5.28</v>
      </c>
      <c r="Q772">
        <v>5.39</v>
      </c>
      <c r="R772">
        <v>0.1</v>
      </c>
    </row>
    <row r="773" spans="1:18" x14ac:dyDescent="0.45">
      <c r="A773">
        <v>772</v>
      </c>
      <c r="B773" t="s">
        <v>1291</v>
      </c>
      <c r="D773">
        <v>2</v>
      </c>
      <c r="E773">
        <v>4</v>
      </c>
      <c r="F773">
        <v>0</v>
      </c>
      <c r="G773">
        <v>25</v>
      </c>
      <c r="H773">
        <v>10</v>
      </c>
      <c r="I773">
        <v>64</v>
      </c>
      <c r="J773">
        <v>8.02</v>
      </c>
      <c r="K773">
        <v>4.5</v>
      </c>
      <c r="L773">
        <v>1.41</v>
      </c>
      <c r="M773">
        <v>0.311</v>
      </c>
      <c r="N773" s="1">
        <v>0.69</v>
      </c>
      <c r="P773">
        <v>5.34</v>
      </c>
      <c r="Q773">
        <v>5.19</v>
      </c>
      <c r="R773">
        <v>0.1</v>
      </c>
    </row>
    <row r="774" spans="1:18" x14ac:dyDescent="0.45">
      <c r="A774">
        <v>773</v>
      </c>
      <c r="B774" t="s">
        <v>1292</v>
      </c>
      <c r="C774" t="s">
        <v>97</v>
      </c>
      <c r="D774">
        <v>3</v>
      </c>
      <c r="E774">
        <v>4</v>
      </c>
      <c r="F774">
        <v>0</v>
      </c>
      <c r="G774">
        <v>20</v>
      </c>
      <c r="H774">
        <v>10</v>
      </c>
      <c r="I774">
        <v>59.2</v>
      </c>
      <c r="J774">
        <v>7.54</v>
      </c>
      <c r="K774">
        <v>4.82</v>
      </c>
      <c r="L774">
        <v>1.21</v>
      </c>
      <c r="M774">
        <v>0.3</v>
      </c>
      <c r="N774" s="1">
        <v>0.68799999999999994</v>
      </c>
      <c r="P774">
        <v>5.13</v>
      </c>
      <c r="Q774">
        <v>5.18</v>
      </c>
      <c r="R774">
        <v>0</v>
      </c>
    </row>
    <row r="775" spans="1:18" x14ac:dyDescent="0.45">
      <c r="A775">
        <v>774</v>
      </c>
      <c r="B775" t="s">
        <v>1293</v>
      </c>
      <c r="D775">
        <v>2</v>
      </c>
      <c r="E775">
        <v>4</v>
      </c>
      <c r="F775">
        <v>0</v>
      </c>
      <c r="G775">
        <v>19</v>
      </c>
      <c r="H775">
        <v>10</v>
      </c>
      <c r="I775">
        <v>61.2</v>
      </c>
      <c r="J775">
        <v>5.54</v>
      </c>
      <c r="K775">
        <v>3.5</v>
      </c>
      <c r="L775">
        <v>1.31</v>
      </c>
      <c r="M775">
        <v>0.29699999999999999</v>
      </c>
      <c r="N775" s="1">
        <v>0.69699999999999995</v>
      </c>
      <c r="P775">
        <v>4.96</v>
      </c>
      <c r="Q775">
        <v>5.18</v>
      </c>
      <c r="R775">
        <v>0</v>
      </c>
    </row>
    <row r="776" spans="1:18" x14ac:dyDescent="0.45">
      <c r="A776">
        <v>775</v>
      </c>
      <c r="B776" t="s">
        <v>1294</v>
      </c>
      <c r="D776">
        <v>2</v>
      </c>
      <c r="E776">
        <v>4</v>
      </c>
      <c r="F776">
        <v>0</v>
      </c>
      <c r="G776">
        <v>17</v>
      </c>
      <c r="H776">
        <v>10</v>
      </c>
      <c r="I776">
        <v>48</v>
      </c>
      <c r="J776">
        <v>6</v>
      </c>
      <c r="K776">
        <v>3.94</v>
      </c>
      <c r="L776">
        <v>1.5</v>
      </c>
      <c r="M776">
        <v>0.29899999999999999</v>
      </c>
      <c r="N776" s="1">
        <v>0.67900000000000005</v>
      </c>
      <c r="P776">
        <v>5.63</v>
      </c>
      <c r="Q776">
        <v>5.65</v>
      </c>
      <c r="R776">
        <v>-0.1</v>
      </c>
    </row>
    <row r="777" spans="1:18" x14ac:dyDescent="0.45">
      <c r="A777">
        <v>776</v>
      </c>
      <c r="B777" t="s">
        <v>1295</v>
      </c>
      <c r="D777">
        <v>3</v>
      </c>
      <c r="E777">
        <v>5</v>
      </c>
      <c r="F777">
        <v>0</v>
      </c>
      <c r="G777">
        <v>25</v>
      </c>
      <c r="H777">
        <v>10</v>
      </c>
      <c r="I777">
        <v>63.2</v>
      </c>
      <c r="J777">
        <v>7.06</v>
      </c>
      <c r="K777">
        <v>5.09</v>
      </c>
      <c r="L777">
        <v>1.27</v>
      </c>
      <c r="M777">
        <v>0.28999999999999998</v>
      </c>
      <c r="N777" s="1">
        <v>0.70099999999999996</v>
      </c>
      <c r="P777">
        <v>5.09</v>
      </c>
      <c r="Q777">
        <v>5.41</v>
      </c>
      <c r="R777">
        <v>-0.1</v>
      </c>
    </row>
    <row r="778" spans="1:18" x14ac:dyDescent="0.45">
      <c r="A778">
        <v>777</v>
      </c>
      <c r="B778" t="s">
        <v>1296</v>
      </c>
      <c r="C778" t="s">
        <v>72</v>
      </c>
      <c r="D778">
        <v>6</v>
      </c>
      <c r="E778">
        <v>8</v>
      </c>
      <c r="F778">
        <v>0</v>
      </c>
      <c r="G778">
        <v>24</v>
      </c>
      <c r="H778">
        <v>10</v>
      </c>
      <c r="I778">
        <v>76</v>
      </c>
      <c r="J778">
        <v>5.21</v>
      </c>
      <c r="K778">
        <v>3.32</v>
      </c>
      <c r="L778">
        <v>1.18</v>
      </c>
      <c r="M778">
        <v>0.28599999999999998</v>
      </c>
      <c r="N778" s="1">
        <v>0.66700000000000004</v>
      </c>
      <c r="P778">
        <v>5.09</v>
      </c>
      <c r="Q778">
        <v>5.15</v>
      </c>
      <c r="R778">
        <v>-0.1</v>
      </c>
    </row>
    <row r="779" spans="1:18" x14ac:dyDescent="0.45">
      <c r="A779">
        <v>778</v>
      </c>
      <c r="B779" t="s">
        <v>1297</v>
      </c>
      <c r="D779">
        <v>2</v>
      </c>
      <c r="E779">
        <v>2</v>
      </c>
      <c r="F779">
        <v>0</v>
      </c>
      <c r="G779">
        <v>12</v>
      </c>
      <c r="H779">
        <v>10</v>
      </c>
      <c r="I779">
        <v>43</v>
      </c>
      <c r="J779">
        <v>6.07</v>
      </c>
      <c r="K779">
        <v>5.23</v>
      </c>
      <c r="L779">
        <v>1.26</v>
      </c>
      <c r="M779">
        <v>0.28699999999999998</v>
      </c>
      <c r="N779" s="1">
        <v>0.68200000000000005</v>
      </c>
      <c r="P779">
        <v>5.44</v>
      </c>
      <c r="Q779">
        <v>5.67</v>
      </c>
      <c r="R779">
        <v>-0.1</v>
      </c>
    </row>
    <row r="780" spans="1:18" x14ac:dyDescent="0.45">
      <c r="A780">
        <v>779</v>
      </c>
      <c r="B780" t="s">
        <v>1298</v>
      </c>
      <c r="C780" t="s">
        <v>104</v>
      </c>
      <c r="D780">
        <v>3</v>
      </c>
      <c r="E780">
        <v>6</v>
      </c>
      <c r="F780">
        <v>0</v>
      </c>
      <c r="G780">
        <v>32</v>
      </c>
      <c r="H780">
        <v>10</v>
      </c>
      <c r="I780">
        <v>78.099999999999994</v>
      </c>
      <c r="J780">
        <v>6.55</v>
      </c>
      <c r="K780">
        <v>4.1399999999999997</v>
      </c>
      <c r="L780">
        <v>1.26</v>
      </c>
      <c r="M780">
        <v>0.29699999999999999</v>
      </c>
      <c r="N780" s="1">
        <v>0.66900000000000004</v>
      </c>
      <c r="P780">
        <v>5.29</v>
      </c>
      <c r="Q780">
        <v>5.31</v>
      </c>
      <c r="R780">
        <v>-0.1</v>
      </c>
    </row>
    <row r="781" spans="1:18" x14ac:dyDescent="0.45">
      <c r="A781">
        <v>780</v>
      </c>
      <c r="B781" t="s">
        <v>1299</v>
      </c>
      <c r="C781" t="s">
        <v>42</v>
      </c>
      <c r="D781">
        <v>1</v>
      </c>
      <c r="E781">
        <v>3</v>
      </c>
      <c r="F781">
        <v>0</v>
      </c>
      <c r="G781">
        <v>14</v>
      </c>
      <c r="H781">
        <v>10</v>
      </c>
      <c r="I781">
        <v>38.1</v>
      </c>
      <c r="J781">
        <v>8.4600000000000009</v>
      </c>
      <c r="K781">
        <v>7.75</v>
      </c>
      <c r="L781">
        <v>1.17</v>
      </c>
      <c r="M781">
        <v>0.29399999999999998</v>
      </c>
      <c r="N781" s="1">
        <v>0.69799999999999995</v>
      </c>
      <c r="P781">
        <v>5.64</v>
      </c>
      <c r="Q781">
        <v>5.89</v>
      </c>
      <c r="R781">
        <v>-0.2</v>
      </c>
    </row>
    <row r="782" spans="1:18" x14ac:dyDescent="0.45">
      <c r="A782">
        <v>781</v>
      </c>
      <c r="B782" t="s">
        <v>1300</v>
      </c>
      <c r="C782" t="s">
        <v>63</v>
      </c>
      <c r="D782">
        <v>3</v>
      </c>
      <c r="E782">
        <v>5</v>
      </c>
      <c r="F782">
        <v>0</v>
      </c>
      <c r="G782">
        <v>23</v>
      </c>
      <c r="H782">
        <v>10</v>
      </c>
      <c r="I782">
        <v>63.2</v>
      </c>
      <c r="J782">
        <v>7.91</v>
      </c>
      <c r="K782">
        <v>6.78</v>
      </c>
      <c r="L782">
        <v>1.1299999999999999</v>
      </c>
      <c r="M782">
        <v>0.28699999999999998</v>
      </c>
      <c r="N782" s="1">
        <v>0.68200000000000005</v>
      </c>
      <c r="P782">
        <v>5.51</v>
      </c>
      <c r="Q782">
        <v>5.58</v>
      </c>
      <c r="R782">
        <v>-0.2</v>
      </c>
    </row>
    <row r="783" spans="1:18" x14ac:dyDescent="0.45">
      <c r="A783">
        <v>782</v>
      </c>
      <c r="B783" t="s">
        <v>1301</v>
      </c>
      <c r="D783">
        <v>5</v>
      </c>
      <c r="E783">
        <v>5</v>
      </c>
      <c r="F783">
        <v>0</v>
      </c>
      <c r="G783">
        <v>29</v>
      </c>
      <c r="H783">
        <v>10</v>
      </c>
      <c r="I783">
        <v>77</v>
      </c>
      <c r="J783">
        <v>7.01</v>
      </c>
      <c r="K783">
        <v>5.38</v>
      </c>
      <c r="L783">
        <v>1.29</v>
      </c>
      <c r="M783">
        <v>0.28799999999999998</v>
      </c>
      <c r="N783" s="1">
        <v>0.71799999999999997</v>
      </c>
      <c r="P783">
        <v>5.03</v>
      </c>
      <c r="Q783">
        <v>5.5</v>
      </c>
      <c r="R783">
        <v>-0.3</v>
      </c>
    </row>
    <row r="784" spans="1:18" x14ac:dyDescent="0.45">
      <c r="A784">
        <v>783</v>
      </c>
      <c r="B784" t="s">
        <v>1302</v>
      </c>
      <c r="C784" t="s">
        <v>42</v>
      </c>
      <c r="D784">
        <v>2</v>
      </c>
      <c r="E784">
        <v>5</v>
      </c>
      <c r="F784">
        <v>0</v>
      </c>
      <c r="G784">
        <v>25</v>
      </c>
      <c r="H784">
        <v>10</v>
      </c>
      <c r="I784">
        <v>71.2</v>
      </c>
      <c r="J784">
        <v>6.53</v>
      </c>
      <c r="K784">
        <v>5.77</v>
      </c>
      <c r="L784">
        <v>1.38</v>
      </c>
      <c r="M784">
        <v>0.29599999999999999</v>
      </c>
      <c r="N784" s="1">
        <v>0.67200000000000004</v>
      </c>
      <c r="P784">
        <v>5.9</v>
      </c>
      <c r="Q784">
        <v>6.02</v>
      </c>
      <c r="R784">
        <v>-0.4</v>
      </c>
    </row>
    <row r="785" spans="1:18" x14ac:dyDescent="0.45">
      <c r="A785">
        <v>784</v>
      </c>
      <c r="B785" t="s">
        <v>615</v>
      </c>
      <c r="C785" t="s">
        <v>58</v>
      </c>
      <c r="D785">
        <v>5</v>
      </c>
      <c r="E785">
        <v>4</v>
      </c>
      <c r="F785">
        <v>0</v>
      </c>
      <c r="G785">
        <v>56</v>
      </c>
      <c r="H785">
        <v>9</v>
      </c>
      <c r="I785">
        <v>100.1</v>
      </c>
      <c r="J785">
        <v>9.42</v>
      </c>
      <c r="K785">
        <v>3.23</v>
      </c>
      <c r="L785">
        <v>1.17</v>
      </c>
      <c r="M785">
        <v>0.30399999999999999</v>
      </c>
      <c r="N785" s="1">
        <v>0.73199999999999998</v>
      </c>
      <c r="P785">
        <v>4.04</v>
      </c>
      <c r="Q785">
        <v>4.01</v>
      </c>
      <c r="R785">
        <v>1.4</v>
      </c>
    </row>
    <row r="786" spans="1:18" x14ac:dyDescent="0.45">
      <c r="A786">
        <v>785</v>
      </c>
      <c r="B786" t="s">
        <v>1303</v>
      </c>
      <c r="C786" t="s">
        <v>53</v>
      </c>
      <c r="D786">
        <v>4</v>
      </c>
      <c r="E786">
        <v>4</v>
      </c>
      <c r="F786">
        <v>0</v>
      </c>
      <c r="G786">
        <v>30</v>
      </c>
      <c r="H786">
        <v>9</v>
      </c>
      <c r="I786">
        <v>72.099999999999994</v>
      </c>
      <c r="J786">
        <v>8.2200000000000006</v>
      </c>
      <c r="K786">
        <v>3.36</v>
      </c>
      <c r="L786">
        <v>1.1200000000000001</v>
      </c>
      <c r="M786">
        <v>0.29099999999999998</v>
      </c>
      <c r="N786" s="1">
        <v>0.70699999999999996</v>
      </c>
      <c r="P786">
        <v>4.2300000000000004</v>
      </c>
      <c r="Q786">
        <v>4.33</v>
      </c>
      <c r="R786">
        <v>0.7</v>
      </c>
    </row>
    <row r="787" spans="1:18" x14ac:dyDescent="0.45">
      <c r="A787">
        <v>786</v>
      </c>
      <c r="B787" t="s">
        <v>1304</v>
      </c>
      <c r="C787" t="s">
        <v>40</v>
      </c>
      <c r="D787">
        <v>5</v>
      </c>
      <c r="E787">
        <v>5</v>
      </c>
      <c r="F787">
        <v>0</v>
      </c>
      <c r="G787">
        <v>41</v>
      </c>
      <c r="H787">
        <v>9</v>
      </c>
      <c r="I787">
        <v>71.2</v>
      </c>
      <c r="J787">
        <v>7.78</v>
      </c>
      <c r="K787">
        <v>3.77</v>
      </c>
      <c r="L787">
        <v>1</v>
      </c>
      <c r="M787">
        <v>0.29399999999999998</v>
      </c>
      <c r="N787" s="1">
        <v>0.70899999999999996</v>
      </c>
      <c r="P787">
        <v>4.2699999999999996</v>
      </c>
      <c r="Q787">
        <v>4.32</v>
      </c>
      <c r="R787">
        <v>0.7</v>
      </c>
    </row>
    <row r="788" spans="1:18" x14ac:dyDescent="0.45">
      <c r="A788">
        <v>787</v>
      </c>
      <c r="B788" t="s">
        <v>1305</v>
      </c>
      <c r="D788">
        <v>3</v>
      </c>
      <c r="E788">
        <v>4</v>
      </c>
      <c r="F788">
        <v>0</v>
      </c>
      <c r="G788">
        <v>26</v>
      </c>
      <c r="H788">
        <v>9</v>
      </c>
      <c r="I788">
        <v>59.1</v>
      </c>
      <c r="J788">
        <v>6.83</v>
      </c>
      <c r="K788">
        <v>2.58</v>
      </c>
      <c r="L788">
        <v>1.21</v>
      </c>
      <c r="M788">
        <v>0.29599999999999999</v>
      </c>
      <c r="N788" s="1">
        <v>0.66900000000000004</v>
      </c>
      <c r="P788">
        <v>4.7</v>
      </c>
      <c r="Q788">
        <v>4.4000000000000004</v>
      </c>
      <c r="R788">
        <v>0.6</v>
      </c>
    </row>
    <row r="789" spans="1:18" x14ac:dyDescent="0.45">
      <c r="A789">
        <v>788</v>
      </c>
      <c r="B789" t="s">
        <v>1306</v>
      </c>
      <c r="C789" t="s">
        <v>40</v>
      </c>
      <c r="D789">
        <v>3</v>
      </c>
      <c r="E789">
        <v>6</v>
      </c>
      <c r="F789">
        <v>0</v>
      </c>
      <c r="G789">
        <v>25</v>
      </c>
      <c r="H789">
        <v>9</v>
      </c>
      <c r="I789">
        <v>83.2</v>
      </c>
      <c r="J789">
        <v>5.05</v>
      </c>
      <c r="K789">
        <v>2.4700000000000002</v>
      </c>
      <c r="L789">
        <v>1.08</v>
      </c>
      <c r="M789">
        <v>0.30399999999999999</v>
      </c>
      <c r="N789" s="1">
        <v>0.67300000000000004</v>
      </c>
      <c r="P789">
        <v>4.84</v>
      </c>
      <c r="Q789">
        <v>4.58</v>
      </c>
      <c r="R789">
        <v>0.6</v>
      </c>
    </row>
    <row r="790" spans="1:18" x14ac:dyDescent="0.45">
      <c r="A790">
        <v>789</v>
      </c>
      <c r="B790" t="s">
        <v>1307</v>
      </c>
      <c r="C790" t="s">
        <v>63</v>
      </c>
      <c r="D790">
        <v>3</v>
      </c>
      <c r="E790">
        <v>3</v>
      </c>
      <c r="F790">
        <v>0</v>
      </c>
      <c r="G790">
        <v>28</v>
      </c>
      <c r="H790">
        <v>9</v>
      </c>
      <c r="I790">
        <v>67.2</v>
      </c>
      <c r="J790">
        <v>8.91</v>
      </c>
      <c r="K790">
        <v>3.72</v>
      </c>
      <c r="L790">
        <v>1.2</v>
      </c>
      <c r="M790">
        <v>0.29799999999999999</v>
      </c>
      <c r="N790" s="1">
        <v>0.70899999999999996</v>
      </c>
      <c r="P790">
        <v>4.3899999999999997</v>
      </c>
      <c r="Q790">
        <v>4.42</v>
      </c>
      <c r="R790">
        <v>0.6</v>
      </c>
    </row>
    <row r="791" spans="1:18" x14ac:dyDescent="0.45">
      <c r="A791">
        <v>790</v>
      </c>
      <c r="B791" t="s">
        <v>1308</v>
      </c>
      <c r="C791" t="s">
        <v>46</v>
      </c>
      <c r="D791">
        <v>2</v>
      </c>
      <c r="E791">
        <v>3</v>
      </c>
      <c r="F791">
        <v>0</v>
      </c>
      <c r="G791">
        <v>35</v>
      </c>
      <c r="H791">
        <v>9</v>
      </c>
      <c r="I791">
        <v>65.2</v>
      </c>
      <c r="J791">
        <v>9.32</v>
      </c>
      <c r="K791">
        <v>4.38</v>
      </c>
      <c r="L791">
        <v>1.37</v>
      </c>
      <c r="M791">
        <v>0.29599999999999999</v>
      </c>
      <c r="N791" s="1">
        <v>0.71599999999999997</v>
      </c>
      <c r="P791">
        <v>4.66</v>
      </c>
      <c r="Q791">
        <v>4.72</v>
      </c>
      <c r="R791">
        <v>0.5</v>
      </c>
    </row>
    <row r="792" spans="1:18" x14ac:dyDescent="0.45">
      <c r="A792">
        <v>791</v>
      </c>
      <c r="B792" t="s">
        <v>1309</v>
      </c>
      <c r="C792" t="s">
        <v>58</v>
      </c>
      <c r="D792">
        <v>4</v>
      </c>
      <c r="E792">
        <v>6</v>
      </c>
      <c r="F792">
        <v>0</v>
      </c>
      <c r="G792">
        <v>31</v>
      </c>
      <c r="H792">
        <v>9</v>
      </c>
      <c r="I792">
        <v>82</v>
      </c>
      <c r="J792">
        <v>7.68</v>
      </c>
      <c r="K792">
        <v>3.07</v>
      </c>
      <c r="L792">
        <v>1.65</v>
      </c>
      <c r="M792">
        <v>0.29099999999999998</v>
      </c>
      <c r="N792" s="1">
        <v>0.65900000000000003</v>
      </c>
      <c r="P792">
        <v>5.27</v>
      </c>
      <c r="Q792">
        <v>5.0599999999999996</v>
      </c>
      <c r="R792">
        <v>0.5</v>
      </c>
    </row>
    <row r="793" spans="1:18" x14ac:dyDescent="0.45">
      <c r="A793">
        <v>792</v>
      </c>
      <c r="B793" t="s">
        <v>1310</v>
      </c>
      <c r="C793" t="s">
        <v>97</v>
      </c>
      <c r="D793">
        <v>3</v>
      </c>
      <c r="E793">
        <v>3</v>
      </c>
      <c r="F793">
        <v>0</v>
      </c>
      <c r="G793">
        <v>20</v>
      </c>
      <c r="H793">
        <v>9</v>
      </c>
      <c r="I793">
        <v>60.2</v>
      </c>
      <c r="J793">
        <v>6.97</v>
      </c>
      <c r="K793">
        <v>3.11</v>
      </c>
      <c r="L793">
        <v>1.19</v>
      </c>
      <c r="M793">
        <v>0.29299999999999998</v>
      </c>
      <c r="N793" s="1">
        <v>0.68700000000000006</v>
      </c>
      <c r="P793">
        <v>4.5999999999999996</v>
      </c>
      <c r="Q793">
        <v>4.51</v>
      </c>
      <c r="R793">
        <v>0.5</v>
      </c>
    </row>
    <row r="794" spans="1:18" x14ac:dyDescent="0.45">
      <c r="A794">
        <v>793</v>
      </c>
      <c r="B794" t="s">
        <v>1311</v>
      </c>
      <c r="C794" t="s">
        <v>65</v>
      </c>
      <c r="D794">
        <v>4</v>
      </c>
      <c r="E794">
        <v>6</v>
      </c>
      <c r="F794">
        <v>0</v>
      </c>
      <c r="G794">
        <v>22</v>
      </c>
      <c r="H794">
        <v>9</v>
      </c>
      <c r="I794">
        <v>68</v>
      </c>
      <c r="J794">
        <v>7.94</v>
      </c>
      <c r="K794">
        <v>3.18</v>
      </c>
      <c r="L794">
        <v>1.32</v>
      </c>
      <c r="M794">
        <v>0.3</v>
      </c>
      <c r="N794" s="1">
        <v>0.67900000000000005</v>
      </c>
      <c r="P794">
        <v>4.9000000000000004</v>
      </c>
      <c r="Q794">
        <v>4.68</v>
      </c>
      <c r="R794">
        <v>0.5</v>
      </c>
    </row>
    <row r="795" spans="1:18" x14ac:dyDescent="0.45">
      <c r="A795">
        <v>794</v>
      </c>
      <c r="B795" t="s">
        <v>619</v>
      </c>
      <c r="C795" t="s">
        <v>72</v>
      </c>
      <c r="D795">
        <v>4</v>
      </c>
      <c r="E795">
        <v>5</v>
      </c>
      <c r="F795">
        <v>0</v>
      </c>
      <c r="G795">
        <v>26</v>
      </c>
      <c r="H795">
        <v>9</v>
      </c>
      <c r="I795">
        <v>69.2</v>
      </c>
      <c r="J795">
        <v>7.75</v>
      </c>
      <c r="K795">
        <v>2.2000000000000002</v>
      </c>
      <c r="L795">
        <v>1.42</v>
      </c>
      <c r="M795">
        <v>0.28699999999999998</v>
      </c>
      <c r="N795" s="1">
        <v>0.69399999999999995</v>
      </c>
      <c r="P795">
        <v>4.3899999999999997</v>
      </c>
      <c r="Q795">
        <v>4.4000000000000004</v>
      </c>
      <c r="R795">
        <v>0.4</v>
      </c>
    </row>
    <row r="796" spans="1:18" x14ac:dyDescent="0.45">
      <c r="A796">
        <v>795</v>
      </c>
      <c r="B796" t="s">
        <v>1312</v>
      </c>
      <c r="C796" t="s">
        <v>91</v>
      </c>
      <c r="D796">
        <v>2</v>
      </c>
      <c r="E796">
        <v>3</v>
      </c>
      <c r="F796">
        <v>1</v>
      </c>
      <c r="G796">
        <v>35</v>
      </c>
      <c r="H796">
        <v>9</v>
      </c>
      <c r="I796">
        <v>76.2</v>
      </c>
      <c r="J796">
        <v>8.57</v>
      </c>
      <c r="K796">
        <v>4.22</v>
      </c>
      <c r="L796">
        <v>1.17</v>
      </c>
      <c r="M796">
        <v>0.3</v>
      </c>
      <c r="N796" s="1">
        <v>0.70099999999999996</v>
      </c>
      <c r="P796">
        <v>4.6900000000000004</v>
      </c>
      <c r="Q796">
        <v>4.7699999999999996</v>
      </c>
      <c r="R796">
        <v>0.4</v>
      </c>
    </row>
    <row r="797" spans="1:18" x14ac:dyDescent="0.45">
      <c r="A797">
        <v>796</v>
      </c>
      <c r="B797" t="s">
        <v>1313</v>
      </c>
      <c r="C797" t="s">
        <v>20</v>
      </c>
      <c r="D797">
        <v>3</v>
      </c>
      <c r="E797">
        <v>3</v>
      </c>
      <c r="F797">
        <v>17</v>
      </c>
      <c r="G797">
        <v>34</v>
      </c>
      <c r="H797">
        <v>9</v>
      </c>
      <c r="I797">
        <v>71</v>
      </c>
      <c r="J797">
        <v>8.3699999999999992</v>
      </c>
      <c r="K797">
        <v>3.55</v>
      </c>
      <c r="L797">
        <v>1.1399999999999999</v>
      </c>
      <c r="M797">
        <v>0.3</v>
      </c>
      <c r="N797" s="1">
        <v>0.69099999999999995</v>
      </c>
      <c r="P797">
        <v>4.5599999999999996</v>
      </c>
      <c r="Q797">
        <v>4.5199999999999996</v>
      </c>
      <c r="R797">
        <v>0.4</v>
      </c>
    </row>
    <row r="798" spans="1:18" x14ac:dyDescent="0.45">
      <c r="A798">
        <v>797</v>
      </c>
      <c r="B798" t="s">
        <v>1314</v>
      </c>
      <c r="C798" t="s">
        <v>22</v>
      </c>
      <c r="D798">
        <v>2</v>
      </c>
      <c r="E798">
        <v>2</v>
      </c>
      <c r="F798">
        <v>0</v>
      </c>
      <c r="G798">
        <v>25</v>
      </c>
      <c r="H798">
        <v>9</v>
      </c>
      <c r="I798">
        <v>53.2</v>
      </c>
      <c r="J798">
        <v>9.89</v>
      </c>
      <c r="K798">
        <v>4.3600000000000003</v>
      </c>
      <c r="L798">
        <v>1.34</v>
      </c>
      <c r="M798">
        <v>0.29099999999999998</v>
      </c>
      <c r="N798" s="1">
        <v>0.72099999999999997</v>
      </c>
      <c r="P798">
        <v>4.53</v>
      </c>
      <c r="Q798">
        <v>4.5599999999999996</v>
      </c>
      <c r="R798">
        <v>0.4</v>
      </c>
    </row>
    <row r="799" spans="1:18" x14ac:dyDescent="0.45">
      <c r="A799">
        <v>798</v>
      </c>
      <c r="B799" t="s">
        <v>1315</v>
      </c>
      <c r="D799">
        <v>3</v>
      </c>
      <c r="E799">
        <v>5</v>
      </c>
      <c r="F799">
        <v>0</v>
      </c>
      <c r="G799">
        <v>18</v>
      </c>
      <c r="H799">
        <v>9</v>
      </c>
      <c r="I799">
        <v>61.2</v>
      </c>
      <c r="J799">
        <v>5.54</v>
      </c>
      <c r="K799">
        <v>1.6</v>
      </c>
      <c r="L799">
        <v>1.46</v>
      </c>
      <c r="M799">
        <v>0.29299999999999998</v>
      </c>
      <c r="N799" s="1">
        <v>0.67200000000000004</v>
      </c>
      <c r="P799">
        <v>4.8099999999999996</v>
      </c>
      <c r="Q799">
        <v>4.8099999999999996</v>
      </c>
      <c r="R799">
        <v>0.3</v>
      </c>
    </row>
    <row r="800" spans="1:18" x14ac:dyDescent="0.45">
      <c r="A800">
        <v>799</v>
      </c>
      <c r="B800" t="s">
        <v>1316</v>
      </c>
      <c r="D800">
        <v>2</v>
      </c>
      <c r="E800">
        <v>3</v>
      </c>
      <c r="F800">
        <v>0</v>
      </c>
      <c r="G800">
        <v>19</v>
      </c>
      <c r="H800">
        <v>9</v>
      </c>
      <c r="I800">
        <v>60</v>
      </c>
      <c r="J800">
        <v>6.45</v>
      </c>
      <c r="K800">
        <v>3.45</v>
      </c>
      <c r="L800">
        <v>1.35</v>
      </c>
      <c r="M800">
        <v>0.29599999999999999</v>
      </c>
      <c r="N800" s="1">
        <v>0.68500000000000005</v>
      </c>
      <c r="P800">
        <v>4.95</v>
      </c>
      <c r="Q800">
        <v>5.0199999999999996</v>
      </c>
      <c r="R800">
        <v>0.3</v>
      </c>
    </row>
    <row r="801" spans="1:18" x14ac:dyDescent="0.45">
      <c r="A801">
        <v>800</v>
      </c>
      <c r="B801" t="s">
        <v>1317</v>
      </c>
      <c r="C801" t="s">
        <v>44</v>
      </c>
      <c r="D801">
        <v>4</v>
      </c>
      <c r="E801">
        <v>4</v>
      </c>
      <c r="F801">
        <v>0</v>
      </c>
      <c r="G801">
        <v>28</v>
      </c>
      <c r="H801">
        <v>9</v>
      </c>
      <c r="I801">
        <v>82.2</v>
      </c>
      <c r="J801">
        <v>7.07</v>
      </c>
      <c r="K801">
        <v>3.37</v>
      </c>
      <c r="L801">
        <v>1.31</v>
      </c>
      <c r="M801">
        <v>0.30299999999999999</v>
      </c>
      <c r="N801" s="1">
        <v>0.71699999999999997</v>
      </c>
      <c r="P801">
        <v>4.68</v>
      </c>
      <c r="Q801">
        <v>4.8</v>
      </c>
      <c r="R801">
        <v>0.2</v>
      </c>
    </row>
    <row r="802" spans="1:18" x14ac:dyDescent="0.45">
      <c r="A802">
        <v>801</v>
      </c>
      <c r="B802" t="s">
        <v>1318</v>
      </c>
      <c r="D802">
        <v>4</v>
      </c>
      <c r="E802">
        <v>5</v>
      </c>
      <c r="F802">
        <v>0</v>
      </c>
      <c r="G802">
        <v>18</v>
      </c>
      <c r="H802">
        <v>9</v>
      </c>
      <c r="I802">
        <v>65.099999999999994</v>
      </c>
      <c r="J802">
        <v>6.75</v>
      </c>
      <c r="K802">
        <v>3.17</v>
      </c>
      <c r="L802">
        <v>1.38</v>
      </c>
      <c r="M802">
        <v>0.30099999999999999</v>
      </c>
      <c r="N802" s="1">
        <v>0.69099999999999995</v>
      </c>
      <c r="P802">
        <v>4.96</v>
      </c>
      <c r="Q802">
        <v>4.9400000000000004</v>
      </c>
      <c r="R802">
        <v>0.2</v>
      </c>
    </row>
    <row r="803" spans="1:18" x14ac:dyDescent="0.45">
      <c r="A803">
        <v>802</v>
      </c>
      <c r="B803" t="s">
        <v>1319</v>
      </c>
      <c r="C803" t="s">
        <v>30</v>
      </c>
      <c r="D803">
        <v>2</v>
      </c>
      <c r="E803">
        <v>2</v>
      </c>
      <c r="F803">
        <v>0</v>
      </c>
      <c r="G803">
        <v>20</v>
      </c>
      <c r="H803">
        <v>9</v>
      </c>
      <c r="I803">
        <v>54.1</v>
      </c>
      <c r="J803">
        <v>7.13</v>
      </c>
      <c r="K803">
        <v>3.31</v>
      </c>
      <c r="L803">
        <v>1.33</v>
      </c>
      <c r="M803">
        <v>0.29699999999999999</v>
      </c>
      <c r="N803" s="1">
        <v>0.68400000000000005</v>
      </c>
      <c r="P803">
        <v>4.97</v>
      </c>
      <c r="Q803">
        <v>5.0199999999999996</v>
      </c>
      <c r="R803">
        <v>0.2</v>
      </c>
    </row>
    <row r="804" spans="1:18" x14ac:dyDescent="0.45">
      <c r="A804">
        <v>803</v>
      </c>
      <c r="B804" t="s">
        <v>1320</v>
      </c>
      <c r="C804" t="s">
        <v>91</v>
      </c>
      <c r="D804">
        <v>4</v>
      </c>
      <c r="E804">
        <v>6</v>
      </c>
      <c r="F804">
        <v>0</v>
      </c>
      <c r="G804">
        <v>16</v>
      </c>
      <c r="H804">
        <v>9</v>
      </c>
      <c r="I804">
        <v>62</v>
      </c>
      <c r="J804">
        <v>7.11</v>
      </c>
      <c r="K804">
        <v>3.63</v>
      </c>
      <c r="L804">
        <v>1.45</v>
      </c>
      <c r="M804">
        <v>0.30399999999999999</v>
      </c>
      <c r="N804" s="1">
        <v>0.69599999999999995</v>
      </c>
      <c r="P804">
        <v>5.08</v>
      </c>
      <c r="Q804">
        <v>5.13</v>
      </c>
      <c r="R804">
        <v>0.2</v>
      </c>
    </row>
    <row r="805" spans="1:18" x14ac:dyDescent="0.45">
      <c r="A805">
        <v>804</v>
      </c>
      <c r="B805" t="s">
        <v>1321</v>
      </c>
      <c r="C805" t="s">
        <v>91</v>
      </c>
      <c r="D805">
        <v>2</v>
      </c>
      <c r="E805">
        <v>4</v>
      </c>
      <c r="F805">
        <v>0</v>
      </c>
      <c r="G805">
        <v>28</v>
      </c>
      <c r="H805">
        <v>9</v>
      </c>
      <c r="I805">
        <v>60.1</v>
      </c>
      <c r="J805">
        <v>6.27</v>
      </c>
      <c r="K805">
        <v>3.58</v>
      </c>
      <c r="L805">
        <v>1.19</v>
      </c>
      <c r="M805">
        <v>0.31</v>
      </c>
      <c r="N805" s="1">
        <v>0.68799999999999994</v>
      </c>
      <c r="P805">
        <v>5.07</v>
      </c>
      <c r="Q805">
        <v>4.9800000000000004</v>
      </c>
      <c r="R805">
        <v>0.2</v>
      </c>
    </row>
    <row r="806" spans="1:18" x14ac:dyDescent="0.45">
      <c r="A806">
        <v>805</v>
      </c>
      <c r="B806" t="s">
        <v>1322</v>
      </c>
      <c r="D806">
        <v>3</v>
      </c>
      <c r="E806">
        <v>5</v>
      </c>
      <c r="F806">
        <v>0</v>
      </c>
      <c r="G806">
        <v>25</v>
      </c>
      <c r="H806">
        <v>9</v>
      </c>
      <c r="I806">
        <v>68.099999999999994</v>
      </c>
      <c r="J806">
        <v>7.64</v>
      </c>
      <c r="K806">
        <v>4.22</v>
      </c>
      <c r="L806">
        <v>1.45</v>
      </c>
      <c r="M806">
        <v>0.28299999999999997</v>
      </c>
      <c r="N806" s="1">
        <v>0.68600000000000005</v>
      </c>
      <c r="P806">
        <v>5.01</v>
      </c>
      <c r="Q806">
        <v>5.19</v>
      </c>
      <c r="R806">
        <v>0.1</v>
      </c>
    </row>
    <row r="807" spans="1:18" x14ac:dyDescent="0.45">
      <c r="A807">
        <v>806</v>
      </c>
      <c r="B807" t="s">
        <v>1323</v>
      </c>
      <c r="C807" t="s">
        <v>42</v>
      </c>
      <c r="D807">
        <v>4</v>
      </c>
      <c r="E807">
        <v>5</v>
      </c>
      <c r="F807">
        <v>0</v>
      </c>
      <c r="G807">
        <v>28</v>
      </c>
      <c r="H807">
        <v>9</v>
      </c>
      <c r="I807">
        <v>56</v>
      </c>
      <c r="J807">
        <v>9.64</v>
      </c>
      <c r="K807">
        <v>6.43</v>
      </c>
      <c r="L807">
        <v>0.96</v>
      </c>
      <c r="M807">
        <v>0.29299999999999998</v>
      </c>
      <c r="N807" s="1">
        <v>0.70699999999999996</v>
      </c>
      <c r="P807">
        <v>4.82</v>
      </c>
      <c r="Q807">
        <v>4.97</v>
      </c>
      <c r="R807">
        <v>0.1</v>
      </c>
    </row>
    <row r="808" spans="1:18" x14ac:dyDescent="0.45">
      <c r="A808">
        <v>807</v>
      </c>
      <c r="B808" t="s">
        <v>1324</v>
      </c>
      <c r="C808" t="s">
        <v>26</v>
      </c>
      <c r="D808">
        <v>2</v>
      </c>
      <c r="E808">
        <v>3</v>
      </c>
      <c r="F808">
        <v>0</v>
      </c>
      <c r="G808">
        <v>24</v>
      </c>
      <c r="H808">
        <v>9</v>
      </c>
      <c r="I808">
        <v>61</v>
      </c>
      <c r="J808">
        <v>6.2</v>
      </c>
      <c r="K808">
        <v>4.13</v>
      </c>
      <c r="L808">
        <v>1.18</v>
      </c>
      <c r="M808">
        <v>0.29599999999999999</v>
      </c>
      <c r="N808" s="1">
        <v>0.67600000000000005</v>
      </c>
      <c r="P808">
        <v>5.16</v>
      </c>
      <c r="Q808">
        <v>5.21</v>
      </c>
      <c r="R808">
        <v>0.1</v>
      </c>
    </row>
    <row r="809" spans="1:18" x14ac:dyDescent="0.45">
      <c r="A809">
        <v>808</v>
      </c>
      <c r="B809" t="s">
        <v>1325</v>
      </c>
      <c r="C809" t="s">
        <v>26</v>
      </c>
      <c r="D809">
        <v>3</v>
      </c>
      <c r="E809">
        <v>3</v>
      </c>
      <c r="F809">
        <v>0</v>
      </c>
      <c r="G809">
        <v>16</v>
      </c>
      <c r="H809">
        <v>9</v>
      </c>
      <c r="I809">
        <v>46.2</v>
      </c>
      <c r="J809">
        <v>6.75</v>
      </c>
      <c r="K809">
        <v>3.66</v>
      </c>
      <c r="L809">
        <v>1.35</v>
      </c>
      <c r="M809">
        <v>0.28899999999999998</v>
      </c>
      <c r="N809" s="1">
        <v>0.68200000000000005</v>
      </c>
      <c r="P809">
        <v>5.01</v>
      </c>
      <c r="Q809">
        <v>5.31</v>
      </c>
      <c r="R809">
        <v>0.1</v>
      </c>
    </row>
    <row r="810" spans="1:18" x14ac:dyDescent="0.45">
      <c r="A810">
        <v>809</v>
      </c>
      <c r="B810" t="s">
        <v>1326</v>
      </c>
      <c r="C810" t="s">
        <v>49</v>
      </c>
      <c r="D810">
        <v>2</v>
      </c>
      <c r="E810">
        <v>3</v>
      </c>
      <c r="F810">
        <v>0</v>
      </c>
      <c r="G810">
        <v>12</v>
      </c>
      <c r="H810">
        <v>9</v>
      </c>
      <c r="I810">
        <v>40</v>
      </c>
      <c r="J810">
        <v>8.7799999999999994</v>
      </c>
      <c r="K810">
        <v>4.95</v>
      </c>
      <c r="L810">
        <v>1.35</v>
      </c>
      <c r="M810">
        <v>0.28599999999999998</v>
      </c>
      <c r="N810" s="1">
        <v>0.69799999999999995</v>
      </c>
      <c r="P810">
        <v>4.95</v>
      </c>
      <c r="Q810">
        <v>5.21</v>
      </c>
      <c r="R810">
        <v>0.1</v>
      </c>
    </row>
    <row r="811" spans="1:18" x14ac:dyDescent="0.45">
      <c r="A811">
        <v>810</v>
      </c>
      <c r="B811" t="s">
        <v>1327</v>
      </c>
      <c r="D811">
        <v>4</v>
      </c>
      <c r="E811">
        <v>4</v>
      </c>
      <c r="F811">
        <v>0</v>
      </c>
      <c r="G811">
        <v>26</v>
      </c>
      <c r="H811">
        <v>9</v>
      </c>
      <c r="I811">
        <v>69.2</v>
      </c>
      <c r="J811">
        <v>6.97</v>
      </c>
      <c r="K811">
        <v>3.62</v>
      </c>
      <c r="L811">
        <v>1.42</v>
      </c>
      <c r="M811">
        <v>0.30399999999999999</v>
      </c>
      <c r="N811" s="1">
        <v>0.70299999999999996</v>
      </c>
      <c r="P811">
        <v>5.04</v>
      </c>
      <c r="Q811">
        <v>5.09</v>
      </c>
      <c r="R811">
        <v>0</v>
      </c>
    </row>
    <row r="812" spans="1:18" x14ac:dyDescent="0.45">
      <c r="A812">
        <v>811</v>
      </c>
      <c r="B812" t="s">
        <v>1328</v>
      </c>
      <c r="C812" t="s">
        <v>46</v>
      </c>
      <c r="D812">
        <v>2</v>
      </c>
      <c r="E812">
        <v>2</v>
      </c>
      <c r="F812">
        <v>0</v>
      </c>
      <c r="G812">
        <v>37</v>
      </c>
      <c r="H812">
        <v>9</v>
      </c>
      <c r="I812">
        <v>66</v>
      </c>
      <c r="J812">
        <v>9.68</v>
      </c>
      <c r="K812">
        <v>5.45</v>
      </c>
      <c r="L812">
        <v>1.36</v>
      </c>
      <c r="M812">
        <v>0.28899999999999998</v>
      </c>
      <c r="N812" s="1">
        <v>0.69799999999999995</v>
      </c>
      <c r="P812">
        <v>5.05</v>
      </c>
      <c r="Q812">
        <v>5.21</v>
      </c>
      <c r="R812">
        <v>0</v>
      </c>
    </row>
    <row r="813" spans="1:18" x14ac:dyDescent="0.45">
      <c r="A813">
        <v>812</v>
      </c>
      <c r="B813" t="s">
        <v>1329</v>
      </c>
      <c r="D813">
        <v>4</v>
      </c>
      <c r="E813">
        <v>7</v>
      </c>
      <c r="F813">
        <v>0</v>
      </c>
      <c r="G813">
        <v>24</v>
      </c>
      <c r="H813">
        <v>9</v>
      </c>
      <c r="I813">
        <v>72.2</v>
      </c>
      <c r="J813">
        <v>5.94</v>
      </c>
      <c r="K813">
        <v>4.09</v>
      </c>
      <c r="L813">
        <v>1.24</v>
      </c>
      <c r="M813">
        <v>0.29199999999999998</v>
      </c>
      <c r="N813" s="1">
        <v>0.69099999999999995</v>
      </c>
      <c r="P813">
        <v>5.08</v>
      </c>
      <c r="Q813">
        <v>5.29</v>
      </c>
      <c r="R813">
        <v>0</v>
      </c>
    </row>
    <row r="814" spans="1:18" x14ac:dyDescent="0.45">
      <c r="A814">
        <v>813</v>
      </c>
      <c r="B814" t="s">
        <v>1330</v>
      </c>
      <c r="C814" t="s">
        <v>55</v>
      </c>
      <c r="D814">
        <v>3</v>
      </c>
      <c r="E814">
        <v>5</v>
      </c>
      <c r="F814">
        <v>0</v>
      </c>
      <c r="G814">
        <v>19</v>
      </c>
      <c r="H814">
        <v>9</v>
      </c>
      <c r="I814">
        <v>50.2</v>
      </c>
      <c r="J814">
        <v>7.46</v>
      </c>
      <c r="K814">
        <v>5.33</v>
      </c>
      <c r="L814">
        <v>1.24</v>
      </c>
      <c r="M814">
        <v>0.29599999999999999</v>
      </c>
      <c r="N814" s="1">
        <v>0.66500000000000004</v>
      </c>
      <c r="P814">
        <v>5.5</v>
      </c>
      <c r="Q814">
        <v>5.46</v>
      </c>
      <c r="R814">
        <v>0</v>
      </c>
    </row>
    <row r="815" spans="1:18" x14ac:dyDescent="0.45">
      <c r="A815">
        <v>814</v>
      </c>
      <c r="B815" t="s">
        <v>1331</v>
      </c>
      <c r="C815" t="s">
        <v>55</v>
      </c>
      <c r="D815">
        <v>2</v>
      </c>
      <c r="E815">
        <v>5</v>
      </c>
      <c r="F815">
        <v>0</v>
      </c>
      <c r="G815">
        <v>21</v>
      </c>
      <c r="H815">
        <v>9</v>
      </c>
      <c r="I815">
        <v>46.1</v>
      </c>
      <c r="J815">
        <v>7.97</v>
      </c>
      <c r="K815">
        <v>5.83</v>
      </c>
      <c r="L815">
        <v>1.36</v>
      </c>
      <c r="M815">
        <v>0.29399999999999998</v>
      </c>
      <c r="N815" s="1">
        <v>0.68500000000000005</v>
      </c>
      <c r="P815">
        <v>5.64</v>
      </c>
      <c r="Q815">
        <v>5.65</v>
      </c>
      <c r="R815">
        <v>-0.1</v>
      </c>
    </row>
    <row r="816" spans="1:18" x14ac:dyDescent="0.45">
      <c r="A816">
        <v>815</v>
      </c>
      <c r="B816" t="s">
        <v>1332</v>
      </c>
      <c r="C816" t="s">
        <v>22</v>
      </c>
      <c r="D816">
        <v>2</v>
      </c>
      <c r="E816">
        <v>4</v>
      </c>
      <c r="F816">
        <v>0</v>
      </c>
      <c r="G816">
        <v>14</v>
      </c>
      <c r="H816">
        <v>9</v>
      </c>
      <c r="I816">
        <v>48</v>
      </c>
      <c r="J816">
        <v>8.06</v>
      </c>
      <c r="K816">
        <v>5.81</v>
      </c>
      <c r="L816">
        <v>1.5</v>
      </c>
      <c r="M816">
        <v>0.28499999999999998</v>
      </c>
      <c r="N816" s="1">
        <v>0.70399999999999996</v>
      </c>
      <c r="P816">
        <v>5.44</v>
      </c>
      <c r="Q816">
        <v>5.69</v>
      </c>
      <c r="R816">
        <v>-0.1</v>
      </c>
    </row>
    <row r="817" spans="1:18" x14ac:dyDescent="0.45">
      <c r="A817">
        <v>816</v>
      </c>
      <c r="B817" t="s">
        <v>1333</v>
      </c>
      <c r="C817" t="s">
        <v>26</v>
      </c>
      <c r="D817">
        <v>2</v>
      </c>
      <c r="E817">
        <v>4</v>
      </c>
      <c r="F817">
        <v>0</v>
      </c>
      <c r="G817">
        <v>14</v>
      </c>
      <c r="H817">
        <v>9</v>
      </c>
      <c r="I817">
        <v>50</v>
      </c>
      <c r="J817">
        <v>6.3</v>
      </c>
      <c r="K817">
        <v>4.5</v>
      </c>
      <c r="L817">
        <v>1.44</v>
      </c>
      <c r="M817">
        <v>0.29099999999999998</v>
      </c>
      <c r="N817" s="1">
        <v>0.66400000000000003</v>
      </c>
      <c r="P817">
        <v>5.58</v>
      </c>
      <c r="Q817">
        <v>5.8</v>
      </c>
      <c r="R817">
        <v>-0.1</v>
      </c>
    </row>
    <row r="818" spans="1:18" x14ac:dyDescent="0.45">
      <c r="A818">
        <v>817</v>
      </c>
      <c r="B818" t="s">
        <v>1334</v>
      </c>
      <c r="C818" t="s">
        <v>63</v>
      </c>
      <c r="D818">
        <v>3</v>
      </c>
      <c r="E818">
        <v>6</v>
      </c>
      <c r="F818">
        <v>0</v>
      </c>
      <c r="G818">
        <v>31</v>
      </c>
      <c r="H818">
        <v>9</v>
      </c>
      <c r="I818">
        <v>60</v>
      </c>
      <c r="J818">
        <v>8.1</v>
      </c>
      <c r="K818">
        <v>5.7</v>
      </c>
      <c r="L818">
        <v>1.2</v>
      </c>
      <c r="M818">
        <v>0.29499999999999998</v>
      </c>
      <c r="N818" s="1">
        <v>0.67600000000000005</v>
      </c>
      <c r="P818">
        <v>5.4</v>
      </c>
      <c r="Q818">
        <v>5.34</v>
      </c>
      <c r="R818">
        <v>-0.2</v>
      </c>
    </row>
    <row r="819" spans="1:18" x14ac:dyDescent="0.45">
      <c r="A819">
        <v>818</v>
      </c>
      <c r="B819" t="s">
        <v>1335</v>
      </c>
      <c r="D819">
        <v>2</v>
      </c>
      <c r="E819">
        <v>4</v>
      </c>
      <c r="F819">
        <v>0</v>
      </c>
      <c r="G819">
        <v>11</v>
      </c>
      <c r="H819">
        <v>9</v>
      </c>
      <c r="I819">
        <v>40.200000000000003</v>
      </c>
      <c r="J819">
        <v>7.08</v>
      </c>
      <c r="K819">
        <v>5.53</v>
      </c>
      <c r="L819">
        <v>1.55</v>
      </c>
      <c r="M819">
        <v>0.30499999999999999</v>
      </c>
      <c r="N819" s="1">
        <v>0.67</v>
      </c>
      <c r="P819">
        <v>6.19</v>
      </c>
      <c r="Q819">
        <v>5.91</v>
      </c>
      <c r="R819">
        <v>-0.2</v>
      </c>
    </row>
    <row r="820" spans="1:18" x14ac:dyDescent="0.45">
      <c r="A820">
        <v>819</v>
      </c>
      <c r="B820" t="s">
        <v>1336</v>
      </c>
      <c r="D820">
        <v>3</v>
      </c>
      <c r="E820">
        <v>6</v>
      </c>
      <c r="F820">
        <v>0</v>
      </c>
      <c r="G820">
        <v>31</v>
      </c>
      <c r="H820">
        <v>9</v>
      </c>
      <c r="I820">
        <v>85</v>
      </c>
      <c r="J820">
        <v>5.29</v>
      </c>
      <c r="K820">
        <v>3.18</v>
      </c>
      <c r="L820">
        <v>1.27</v>
      </c>
      <c r="M820">
        <v>0.29499999999999998</v>
      </c>
      <c r="N820" s="1">
        <v>0.68400000000000005</v>
      </c>
      <c r="P820">
        <v>4.9800000000000004</v>
      </c>
      <c r="Q820">
        <v>5.22</v>
      </c>
      <c r="R820">
        <v>-0.2</v>
      </c>
    </row>
    <row r="821" spans="1:18" x14ac:dyDescent="0.45">
      <c r="A821">
        <v>820</v>
      </c>
      <c r="B821" t="s">
        <v>1337</v>
      </c>
      <c r="C821" t="s">
        <v>46</v>
      </c>
      <c r="D821">
        <v>3</v>
      </c>
      <c r="E821">
        <v>4</v>
      </c>
      <c r="F821">
        <v>0</v>
      </c>
      <c r="G821">
        <v>20</v>
      </c>
      <c r="H821">
        <v>9</v>
      </c>
      <c r="I821">
        <v>57</v>
      </c>
      <c r="J821">
        <v>7.11</v>
      </c>
      <c r="K821">
        <v>4.8899999999999997</v>
      </c>
      <c r="L821">
        <v>1.58</v>
      </c>
      <c r="M821">
        <v>0.29499999999999998</v>
      </c>
      <c r="N821" s="1">
        <v>0.67900000000000005</v>
      </c>
      <c r="P821">
        <v>5.68</v>
      </c>
      <c r="Q821">
        <v>5.8</v>
      </c>
      <c r="R821">
        <v>-0.2</v>
      </c>
    </row>
    <row r="822" spans="1:18" x14ac:dyDescent="0.45">
      <c r="A822">
        <v>821</v>
      </c>
      <c r="B822" t="s">
        <v>1338</v>
      </c>
      <c r="C822" t="s">
        <v>20</v>
      </c>
      <c r="D822">
        <v>2</v>
      </c>
      <c r="E822">
        <v>3</v>
      </c>
      <c r="F822">
        <v>0</v>
      </c>
      <c r="G822">
        <v>14</v>
      </c>
      <c r="H822">
        <v>9</v>
      </c>
      <c r="I822">
        <v>37</v>
      </c>
      <c r="J822">
        <v>8.76</v>
      </c>
      <c r="K822">
        <v>6.32</v>
      </c>
      <c r="L822">
        <v>1.22</v>
      </c>
      <c r="M822">
        <v>0.29299999999999998</v>
      </c>
      <c r="N822" s="1">
        <v>0.64200000000000002</v>
      </c>
      <c r="P822">
        <v>5.84</v>
      </c>
      <c r="Q822">
        <v>5.9</v>
      </c>
      <c r="R822">
        <v>-0.2</v>
      </c>
    </row>
    <row r="823" spans="1:18" x14ac:dyDescent="0.45">
      <c r="A823">
        <v>822</v>
      </c>
      <c r="B823" t="s">
        <v>1339</v>
      </c>
      <c r="C823" t="s">
        <v>134</v>
      </c>
      <c r="D823">
        <v>3</v>
      </c>
      <c r="E823">
        <v>5</v>
      </c>
      <c r="F823">
        <v>0</v>
      </c>
      <c r="G823">
        <v>25</v>
      </c>
      <c r="H823">
        <v>9</v>
      </c>
      <c r="I823">
        <v>62.2</v>
      </c>
      <c r="J823">
        <v>7.03</v>
      </c>
      <c r="K823">
        <v>6.6</v>
      </c>
      <c r="L823">
        <v>1.29</v>
      </c>
      <c r="M823">
        <v>0.28999999999999998</v>
      </c>
      <c r="N823" s="1">
        <v>0.68100000000000005</v>
      </c>
      <c r="P823">
        <v>5.89</v>
      </c>
      <c r="Q823">
        <v>5.85</v>
      </c>
      <c r="R823">
        <v>-0.2</v>
      </c>
    </row>
    <row r="824" spans="1:18" x14ac:dyDescent="0.45">
      <c r="A824">
        <v>823</v>
      </c>
      <c r="B824" t="s">
        <v>1340</v>
      </c>
      <c r="D824">
        <v>2</v>
      </c>
      <c r="E824">
        <v>3</v>
      </c>
      <c r="F824">
        <v>0</v>
      </c>
      <c r="G824">
        <v>20</v>
      </c>
      <c r="H824">
        <v>9</v>
      </c>
      <c r="I824">
        <v>61.2</v>
      </c>
      <c r="J824">
        <v>5.98</v>
      </c>
      <c r="K824">
        <v>4.8099999999999996</v>
      </c>
      <c r="L824">
        <v>1.31</v>
      </c>
      <c r="M824">
        <v>0.30299999999999999</v>
      </c>
      <c r="N824" s="1">
        <v>0.67100000000000004</v>
      </c>
      <c r="P824">
        <v>5.69</v>
      </c>
      <c r="Q824">
        <v>5.77</v>
      </c>
      <c r="R824">
        <v>-0.3</v>
      </c>
    </row>
    <row r="825" spans="1:18" x14ac:dyDescent="0.45">
      <c r="A825">
        <v>824</v>
      </c>
      <c r="B825" t="s">
        <v>1341</v>
      </c>
      <c r="D825">
        <v>2</v>
      </c>
      <c r="E825">
        <v>6</v>
      </c>
      <c r="F825">
        <v>0</v>
      </c>
      <c r="G825">
        <v>25</v>
      </c>
      <c r="H825">
        <v>9</v>
      </c>
      <c r="I825">
        <v>54</v>
      </c>
      <c r="J825">
        <v>6</v>
      </c>
      <c r="K825">
        <v>5</v>
      </c>
      <c r="L825">
        <v>1.5</v>
      </c>
      <c r="M825">
        <v>0.307</v>
      </c>
      <c r="N825" s="1">
        <v>0.64700000000000002</v>
      </c>
      <c r="P825">
        <v>6.33</v>
      </c>
      <c r="Q825">
        <v>6.2</v>
      </c>
      <c r="R825">
        <v>-0.3</v>
      </c>
    </row>
    <row r="826" spans="1:18" x14ac:dyDescent="0.45">
      <c r="A826">
        <v>825</v>
      </c>
      <c r="B826" t="s">
        <v>1342</v>
      </c>
      <c r="D826">
        <v>3</v>
      </c>
      <c r="E826">
        <v>7</v>
      </c>
      <c r="F826">
        <v>0</v>
      </c>
      <c r="G826">
        <v>22</v>
      </c>
      <c r="H826">
        <v>9</v>
      </c>
      <c r="I826">
        <v>66.2</v>
      </c>
      <c r="J826">
        <v>5.8</v>
      </c>
      <c r="K826">
        <v>4.99</v>
      </c>
      <c r="L826">
        <v>1.21</v>
      </c>
      <c r="M826">
        <v>0.3</v>
      </c>
      <c r="N826" s="1">
        <v>0.66100000000000003</v>
      </c>
      <c r="P826">
        <v>5.8</v>
      </c>
      <c r="Q826">
        <v>5.88</v>
      </c>
      <c r="R826">
        <v>-0.4</v>
      </c>
    </row>
    <row r="827" spans="1:18" x14ac:dyDescent="0.45">
      <c r="A827">
        <v>826</v>
      </c>
      <c r="B827" t="s">
        <v>1343</v>
      </c>
      <c r="D827">
        <v>2</v>
      </c>
      <c r="E827">
        <v>5</v>
      </c>
      <c r="F827">
        <v>0</v>
      </c>
      <c r="G827">
        <v>18</v>
      </c>
      <c r="H827">
        <v>9</v>
      </c>
      <c r="I827">
        <v>49</v>
      </c>
      <c r="J827">
        <v>7.53</v>
      </c>
      <c r="K827">
        <v>6.24</v>
      </c>
      <c r="L827">
        <v>1.47</v>
      </c>
      <c r="M827">
        <v>0.29499999999999998</v>
      </c>
      <c r="N827" s="1">
        <v>0.66400000000000003</v>
      </c>
      <c r="P827">
        <v>6.06</v>
      </c>
      <c r="Q827">
        <v>6.21</v>
      </c>
      <c r="R827">
        <v>-0.4</v>
      </c>
    </row>
    <row r="828" spans="1:18" x14ac:dyDescent="0.45">
      <c r="A828">
        <v>827</v>
      </c>
      <c r="B828" t="s">
        <v>596</v>
      </c>
      <c r="C828" t="s">
        <v>51</v>
      </c>
      <c r="D828">
        <v>7</v>
      </c>
      <c r="E828">
        <v>5</v>
      </c>
      <c r="F828">
        <v>2</v>
      </c>
      <c r="G828">
        <v>51</v>
      </c>
      <c r="H828">
        <v>8</v>
      </c>
      <c r="I828">
        <v>75.2</v>
      </c>
      <c r="J828">
        <v>9.99</v>
      </c>
      <c r="K828">
        <v>2.5</v>
      </c>
      <c r="L828">
        <v>1.31</v>
      </c>
      <c r="M828">
        <v>0.28699999999999998</v>
      </c>
      <c r="N828" s="1">
        <v>0.70799999999999996</v>
      </c>
      <c r="P828">
        <v>3.92</v>
      </c>
      <c r="Q828">
        <v>3.88</v>
      </c>
      <c r="R828">
        <v>1.1000000000000001</v>
      </c>
    </row>
    <row r="829" spans="1:18" x14ac:dyDescent="0.45">
      <c r="A829">
        <v>828</v>
      </c>
      <c r="B829" t="s">
        <v>1344</v>
      </c>
      <c r="C829" t="s">
        <v>65</v>
      </c>
      <c r="D829">
        <v>4</v>
      </c>
      <c r="E829">
        <v>3</v>
      </c>
      <c r="F829">
        <v>0</v>
      </c>
      <c r="G829">
        <v>25</v>
      </c>
      <c r="H829">
        <v>8</v>
      </c>
      <c r="I829">
        <v>59.1</v>
      </c>
      <c r="J829">
        <v>8.35</v>
      </c>
      <c r="K829">
        <v>3.49</v>
      </c>
      <c r="L829">
        <v>1.06</v>
      </c>
      <c r="M829">
        <v>0.30599999999999999</v>
      </c>
      <c r="N829" s="1">
        <v>0.71</v>
      </c>
      <c r="P829">
        <v>4.4000000000000004</v>
      </c>
      <c r="Q829">
        <v>4.1500000000000004</v>
      </c>
      <c r="R829">
        <v>0.6</v>
      </c>
    </row>
    <row r="830" spans="1:18" x14ac:dyDescent="0.45">
      <c r="A830">
        <v>829</v>
      </c>
      <c r="B830" t="s">
        <v>1345</v>
      </c>
      <c r="C830" t="s">
        <v>22</v>
      </c>
      <c r="D830">
        <v>4</v>
      </c>
      <c r="E830">
        <v>4</v>
      </c>
      <c r="F830">
        <v>0</v>
      </c>
      <c r="G830">
        <v>22</v>
      </c>
      <c r="H830">
        <v>8</v>
      </c>
      <c r="I830">
        <v>71.099999999999994</v>
      </c>
      <c r="J830">
        <v>8.9600000000000009</v>
      </c>
      <c r="K830">
        <v>3.91</v>
      </c>
      <c r="L830">
        <v>1.26</v>
      </c>
      <c r="M830">
        <v>0.28499999999999998</v>
      </c>
      <c r="N830" s="1">
        <v>0.68300000000000005</v>
      </c>
      <c r="P830">
        <v>4.67</v>
      </c>
      <c r="Q830">
        <v>4.6399999999999997</v>
      </c>
      <c r="R830">
        <v>0.5</v>
      </c>
    </row>
    <row r="831" spans="1:18" x14ac:dyDescent="0.45">
      <c r="A831">
        <v>830</v>
      </c>
      <c r="B831" t="s">
        <v>1346</v>
      </c>
      <c r="C831" t="s">
        <v>26</v>
      </c>
      <c r="D831">
        <v>4</v>
      </c>
      <c r="E831">
        <v>3</v>
      </c>
      <c r="F831">
        <v>0</v>
      </c>
      <c r="G831">
        <v>48</v>
      </c>
      <c r="H831">
        <v>8</v>
      </c>
      <c r="I831">
        <v>77</v>
      </c>
      <c r="J831">
        <v>8.42</v>
      </c>
      <c r="K831">
        <v>3.86</v>
      </c>
      <c r="L831">
        <v>1.17</v>
      </c>
      <c r="M831">
        <v>0.28999999999999998</v>
      </c>
      <c r="N831" s="1">
        <v>0.71699999999999997</v>
      </c>
      <c r="P831">
        <v>4.32</v>
      </c>
      <c r="Q831">
        <v>4.51</v>
      </c>
      <c r="R831">
        <v>0.5</v>
      </c>
    </row>
    <row r="832" spans="1:18" x14ac:dyDescent="0.45">
      <c r="A832">
        <v>831</v>
      </c>
      <c r="B832" t="s">
        <v>1347</v>
      </c>
      <c r="D832">
        <v>4</v>
      </c>
      <c r="E832">
        <v>4</v>
      </c>
      <c r="F832">
        <v>0</v>
      </c>
      <c r="G832">
        <v>20</v>
      </c>
      <c r="H832">
        <v>8</v>
      </c>
      <c r="I832">
        <v>58.2</v>
      </c>
      <c r="J832">
        <v>6.29</v>
      </c>
      <c r="K832">
        <v>2.15</v>
      </c>
      <c r="L832">
        <v>1.23</v>
      </c>
      <c r="M832">
        <v>0.29099999999999998</v>
      </c>
      <c r="N832" s="1">
        <v>0.68400000000000005</v>
      </c>
      <c r="P832">
        <v>4.5999999999999996</v>
      </c>
      <c r="Q832">
        <v>4.45</v>
      </c>
      <c r="R832">
        <v>0.5</v>
      </c>
    </row>
    <row r="833" spans="1:18" x14ac:dyDescent="0.45">
      <c r="A833">
        <v>832</v>
      </c>
      <c r="B833" t="s">
        <v>1348</v>
      </c>
      <c r="C833" t="s">
        <v>58</v>
      </c>
      <c r="D833">
        <v>2</v>
      </c>
      <c r="E833">
        <v>3</v>
      </c>
      <c r="F833">
        <v>0</v>
      </c>
      <c r="G833">
        <v>18</v>
      </c>
      <c r="H833">
        <v>8</v>
      </c>
      <c r="I833">
        <v>54.2</v>
      </c>
      <c r="J833">
        <v>7.4</v>
      </c>
      <c r="K833">
        <v>2.8</v>
      </c>
      <c r="L833">
        <v>1.48</v>
      </c>
      <c r="M833">
        <v>0.29399999999999998</v>
      </c>
      <c r="N833" s="1">
        <v>0.65100000000000002</v>
      </c>
      <c r="P833">
        <v>5.0999999999999996</v>
      </c>
      <c r="Q833">
        <v>4.8499999999999996</v>
      </c>
      <c r="R833">
        <v>0.4</v>
      </c>
    </row>
    <row r="834" spans="1:18" x14ac:dyDescent="0.45">
      <c r="A834">
        <v>833</v>
      </c>
      <c r="B834" t="s">
        <v>1349</v>
      </c>
      <c r="C834" t="s">
        <v>53</v>
      </c>
      <c r="D834">
        <v>2</v>
      </c>
      <c r="E834">
        <v>3</v>
      </c>
      <c r="F834">
        <v>0</v>
      </c>
      <c r="G834">
        <v>33</v>
      </c>
      <c r="H834">
        <v>8</v>
      </c>
      <c r="I834">
        <v>60.2</v>
      </c>
      <c r="J834">
        <v>8.6</v>
      </c>
      <c r="K834">
        <v>3.26</v>
      </c>
      <c r="L834">
        <v>1.33</v>
      </c>
      <c r="M834">
        <v>0.30099999999999999</v>
      </c>
      <c r="N834" s="1">
        <v>0.73899999999999999</v>
      </c>
      <c r="P834">
        <v>4.3</v>
      </c>
      <c r="Q834">
        <v>4.46</v>
      </c>
      <c r="R834">
        <v>0.4</v>
      </c>
    </row>
    <row r="835" spans="1:18" x14ac:dyDescent="0.45">
      <c r="A835">
        <v>834</v>
      </c>
      <c r="B835" t="s">
        <v>1350</v>
      </c>
      <c r="D835">
        <v>3</v>
      </c>
      <c r="E835">
        <v>4</v>
      </c>
      <c r="F835">
        <v>0</v>
      </c>
      <c r="G835">
        <v>24</v>
      </c>
      <c r="H835">
        <v>8</v>
      </c>
      <c r="I835">
        <v>63.1</v>
      </c>
      <c r="J835">
        <v>6.68</v>
      </c>
      <c r="K835">
        <v>2.7</v>
      </c>
      <c r="L835">
        <v>1.1399999999999999</v>
      </c>
      <c r="M835">
        <v>0.3</v>
      </c>
      <c r="N835" s="1">
        <v>0.68600000000000005</v>
      </c>
      <c r="P835">
        <v>4.55</v>
      </c>
      <c r="Q835">
        <v>4.55</v>
      </c>
      <c r="R835">
        <v>0.4</v>
      </c>
    </row>
    <row r="836" spans="1:18" x14ac:dyDescent="0.45">
      <c r="A836">
        <v>835</v>
      </c>
      <c r="B836" t="s">
        <v>1351</v>
      </c>
      <c r="C836" t="s">
        <v>134</v>
      </c>
      <c r="D836">
        <v>3</v>
      </c>
      <c r="E836">
        <v>4</v>
      </c>
      <c r="F836">
        <v>2</v>
      </c>
      <c r="G836">
        <v>48</v>
      </c>
      <c r="H836">
        <v>8</v>
      </c>
      <c r="I836">
        <v>44.1</v>
      </c>
      <c r="J836">
        <v>9.35</v>
      </c>
      <c r="K836">
        <v>3.05</v>
      </c>
      <c r="L836">
        <v>1.42</v>
      </c>
      <c r="M836">
        <v>0.29799999999999999</v>
      </c>
      <c r="N836" s="1">
        <v>0.70499999999999996</v>
      </c>
      <c r="P836">
        <v>4.47</v>
      </c>
      <c r="Q836">
        <v>4.32</v>
      </c>
      <c r="R836">
        <v>0.4</v>
      </c>
    </row>
    <row r="837" spans="1:18" x14ac:dyDescent="0.45">
      <c r="A837">
        <v>836</v>
      </c>
      <c r="B837" t="s">
        <v>1352</v>
      </c>
      <c r="C837" t="s">
        <v>20</v>
      </c>
      <c r="D837">
        <v>4</v>
      </c>
      <c r="E837">
        <v>6</v>
      </c>
      <c r="F837">
        <v>0</v>
      </c>
      <c r="G837">
        <v>47</v>
      </c>
      <c r="H837">
        <v>8</v>
      </c>
      <c r="I837">
        <v>77.099999999999994</v>
      </c>
      <c r="J837">
        <v>8.3800000000000008</v>
      </c>
      <c r="K837">
        <v>3.96</v>
      </c>
      <c r="L837">
        <v>1.1599999999999999</v>
      </c>
      <c r="M837">
        <v>0.29399999999999998</v>
      </c>
      <c r="N837" s="1">
        <v>0.68100000000000005</v>
      </c>
      <c r="P837">
        <v>4.7699999999999996</v>
      </c>
      <c r="Q837">
        <v>4.51</v>
      </c>
      <c r="R837">
        <v>0.4</v>
      </c>
    </row>
    <row r="838" spans="1:18" x14ac:dyDescent="0.45">
      <c r="A838">
        <v>837</v>
      </c>
      <c r="B838" t="s">
        <v>1353</v>
      </c>
      <c r="C838" t="s">
        <v>65</v>
      </c>
      <c r="D838">
        <v>5</v>
      </c>
      <c r="E838">
        <v>7</v>
      </c>
      <c r="F838">
        <v>0</v>
      </c>
      <c r="G838">
        <v>40</v>
      </c>
      <c r="H838">
        <v>8</v>
      </c>
      <c r="I838">
        <v>76</v>
      </c>
      <c r="J838">
        <v>9.7100000000000009</v>
      </c>
      <c r="K838">
        <v>5.68</v>
      </c>
      <c r="L838">
        <v>1.07</v>
      </c>
      <c r="M838">
        <v>0.29099999999999998</v>
      </c>
      <c r="N838" s="1">
        <v>0.68400000000000005</v>
      </c>
      <c r="P838">
        <v>4.97</v>
      </c>
      <c r="Q838">
        <v>4.7300000000000004</v>
      </c>
      <c r="R838">
        <v>0.4</v>
      </c>
    </row>
    <row r="839" spans="1:18" x14ac:dyDescent="0.45">
      <c r="A839">
        <v>838</v>
      </c>
      <c r="B839" t="s">
        <v>1354</v>
      </c>
      <c r="C839" t="s">
        <v>65</v>
      </c>
      <c r="D839">
        <v>3</v>
      </c>
      <c r="E839">
        <v>4</v>
      </c>
      <c r="F839">
        <v>0</v>
      </c>
      <c r="G839">
        <v>15</v>
      </c>
      <c r="H839">
        <v>8</v>
      </c>
      <c r="I839">
        <v>58.2</v>
      </c>
      <c r="J839">
        <v>5.98</v>
      </c>
      <c r="K839">
        <v>2.2999999999999998</v>
      </c>
      <c r="L839">
        <v>1.53</v>
      </c>
      <c r="M839">
        <v>0.29799999999999999</v>
      </c>
      <c r="N839" s="1">
        <v>0.67600000000000005</v>
      </c>
      <c r="P839">
        <v>5.0599999999999996</v>
      </c>
      <c r="Q839">
        <v>4.96</v>
      </c>
      <c r="R839">
        <v>0.3</v>
      </c>
    </row>
    <row r="840" spans="1:18" x14ac:dyDescent="0.45">
      <c r="A840">
        <v>839</v>
      </c>
      <c r="B840" t="s">
        <v>1355</v>
      </c>
      <c r="C840" t="s">
        <v>32</v>
      </c>
      <c r="D840">
        <v>5</v>
      </c>
      <c r="E840">
        <v>5</v>
      </c>
      <c r="F840">
        <v>0</v>
      </c>
      <c r="G840">
        <v>26</v>
      </c>
      <c r="H840">
        <v>8</v>
      </c>
      <c r="I840">
        <v>64.099999999999994</v>
      </c>
      <c r="J840">
        <v>6.44</v>
      </c>
      <c r="K840">
        <v>3.36</v>
      </c>
      <c r="L840">
        <v>1.26</v>
      </c>
      <c r="M840">
        <v>0.30099999999999999</v>
      </c>
      <c r="N840" s="1">
        <v>0.69199999999999995</v>
      </c>
      <c r="P840">
        <v>4.9000000000000004</v>
      </c>
      <c r="Q840">
        <v>4.9000000000000004</v>
      </c>
      <c r="R840">
        <v>0.2</v>
      </c>
    </row>
    <row r="841" spans="1:18" x14ac:dyDescent="0.45">
      <c r="A841">
        <v>840</v>
      </c>
      <c r="B841" t="s">
        <v>1356</v>
      </c>
      <c r="D841">
        <v>2</v>
      </c>
      <c r="E841">
        <v>2</v>
      </c>
      <c r="F841">
        <v>0</v>
      </c>
      <c r="G841">
        <v>30</v>
      </c>
      <c r="H841">
        <v>8</v>
      </c>
      <c r="I841">
        <v>66.099999999999994</v>
      </c>
      <c r="J841">
        <v>9.5</v>
      </c>
      <c r="K841">
        <v>4.75</v>
      </c>
      <c r="L841">
        <v>1.36</v>
      </c>
      <c r="M841">
        <v>0.28599999999999998</v>
      </c>
      <c r="N841" s="1">
        <v>0.72799999999999998</v>
      </c>
      <c r="P841">
        <v>4.4800000000000004</v>
      </c>
      <c r="Q841">
        <v>4.78</v>
      </c>
      <c r="R841">
        <v>0.2</v>
      </c>
    </row>
    <row r="842" spans="1:18" x14ac:dyDescent="0.45">
      <c r="A842">
        <v>841</v>
      </c>
      <c r="B842" t="s">
        <v>1357</v>
      </c>
      <c r="C842" t="s">
        <v>119</v>
      </c>
      <c r="D842">
        <v>4</v>
      </c>
      <c r="E842">
        <v>4</v>
      </c>
      <c r="F842">
        <v>0</v>
      </c>
      <c r="G842">
        <v>36</v>
      </c>
      <c r="H842">
        <v>8</v>
      </c>
      <c r="I842">
        <v>64</v>
      </c>
      <c r="J842">
        <v>9.6999999999999993</v>
      </c>
      <c r="K842">
        <v>4.92</v>
      </c>
      <c r="L842">
        <v>1.27</v>
      </c>
      <c r="M842">
        <v>0.29199999999999998</v>
      </c>
      <c r="N842" s="1">
        <v>0.72099999999999997</v>
      </c>
      <c r="P842">
        <v>4.5</v>
      </c>
      <c r="Q842">
        <v>4.8499999999999996</v>
      </c>
      <c r="R842">
        <v>0.2</v>
      </c>
    </row>
    <row r="843" spans="1:18" x14ac:dyDescent="0.45">
      <c r="A843">
        <v>842</v>
      </c>
      <c r="B843" t="s">
        <v>1358</v>
      </c>
      <c r="D843">
        <v>4</v>
      </c>
      <c r="E843">
        <v>4</v>
      </c>
      <c r="F843">
        <v>0</v>
      </c>
      <c r="G843">
        <v>16</v>
      </c>
      <c r="H843">
        <v>8</v>
      </c>
      <c r="I843">
        <v>52.2</v>
      </c>
      <c r="J843">
        <v>7</v>
      </c>
      <c r="K843">
        <v>3.42</v>
      </c>
      <c r="L843">
        <v>1.37</v>
      </c>
      <c r="M843">
        <v>0.29099999999999998</v>
      </c>
      <c r="N843" s="1">
        <v>0.70099999999999996</v>
      </c>
      <c r="P843">
        <v>4.78</v>
      </c>
      <c r="Q843">
        <v>4.9800000000000004</v>
      </c>
      <c r="R843">
        <v>0.2</v>
      </c>
    </row>
    <row r="844" spans="1:18" x14ac:dyDescent="0.45">
      <c r="A844">
        <v>843</v>
      </c>
      <c r="B844" t="s">
        <v>1359</v>
      </c>
      <c r="C844" t="s">
        <v>61</v>
      </c>
      <c r="D844">
        <v>3</v>
      </c>
      <c r="E844">
        <v>5</v>
      </c>
      <c r="F844">
        <v>0</v>
      </c>
      <c r="G844">
        <v>33</v>
      </c>
      <c r="H844">
        <v>8</v>
      </c>
      <c r="I844">
        <v>63.1</v>
      </c>
      <c r="J844">
        <v>5.97</v>
      </c>
      <c r="K844">
        <v>3.27</v>
      </c>
      <c r="L844">
        <v>1.28</v>
      </c>
      <c r="M844">
        <v>0.31</v>
      </c>
      <c r="N844" s="1">
        <v>0.67500000000000004</v>
      </c>
      <c r="P844">
        <v>5.26</v>
      </c>
      <c r="Q844">
        <v>5.01</v>
      </c>
      <c r="R844">
        <v>0.1</v>
      </c>
    </row>
    <row r="845" spans="1:18" x14ac:dyDescent="0.45">
      <c r="A845">
        <v>844</v>
      </c>
      <c r="B845" t="s">
        <v>1360</v>
      </c>
      <c r="C845" t="s">
        <v>42</v>
      </c>
      <c r="D845">
        <v>1</v>
      </c>
      <c r="E845">
        <v>3</v>
      </c>
      <c r="F845">
        <v>0</v>
      </c>
      <c r="G845">
        <v>22</v>
      </c>
      <c r="H845">
        <v>8</v>
      </c>
      <c r="I845">
        <v>45.2</v>
      </c>
      <c r="J845">
        <v>7.29</v>
      </c>
      <c r="K845">
        <v>4.92</v>
      </c>
      <c r="L845">
        <v>1.18</v>
      </c>
      <c r="M845">
        <v>0.3</v>
      </c>
      <c r="N845" s="1">
        <v>0.69699999999999995</v>
      </c>
      <c r="P845">
        <v>5.12</v>
      </c>
      <c r="Q845">
        <v>5.18</v>
      </c>
      <c r="R845">
        <v>0</v>
      </c>
    </row>
    <row r="846" spans="1:18" x14ac:dyDescent="0.45">
      <c r="A846">
        <v>845</v>
      </c>
      <c r="B846" t="s">
        <v>1361</v>
      </c>
      <c r="C846" t="s">
        <v>72</v>
      </c>
      <c r="D846">
        <v>6</v>
      </c>
      <c r="E846">
        <v>6</v>
      </c>
      <c r="F846">
        <v>0</v>
      </c>
      <c r="G846">
        <v>30</v>
      </c>
      <c r="H846">
        <v>8</v>
      </c>
      <c r="I846">
        <v>82</v>
      </c>
      <c r="J846">
        <v>8.89</v>
      </c>
      <c r="K846">
        <v>4.3899999999999997</v>
      </c>
      <c r="L846">
        <v>1.21</v>
      </c>
      <c r="M846">
        <v>0.28499999999999998</v>
      </c>
      <c r="N846" s="1">
        <v>0.66900000000000004</v>
      </c>
      <c r="P846">
        <v>4.83</v>
      </c>
      <c r="Q846">
        <v>4.96</v>
      </c>
      <c r="R846">
        <v>0</v>
      </c>
    </row>
    <row r="847" spans="1:18" x14ac:dyDescent="0.45">
      <c r="A847">
        <v>846</v>
      </c>
      <c r="B847" t="s">
        <v>1362</v>
      </c>
      <c r="C847" t="s">
        <v>97</v>
      </c>
      <c r="D847">
        <v>4</v>
      </c>
      <c r="E847">
        <v>6</v>
      </c>
      <c r="F847">
        <v>0</v>
      </c>
      <c r="G847">
        <v>29</v>
      </c>
      <c r="H847">
        <v>8</v>
      </c>
      <c r="I847">
        <v>83.2</v>
      </c>
      <c r="J847">
        <v>6.77</v>
      </c>
      <c r="K847">
        <v>3.98</v>
      </c>
      <c r="L847">
        <v>1.18</v>
      </c>
      <c r="M847">
        <v>0.29199999999999998</v>
      </c>
      <c r="N847" s="1">
        <v>0.68799999999999994</v>
      </c>
      <c r="P847">
        <v>4.84</v>
      </c>
      <c r="Q847">
        <v>5.1100000000000003</v>
      </c>
      <c r="R847">
        <v>0</v>
      </c>
    </row>
    <row r="848" spans="1:18" x14ac:dyDescent="0.45">
      <c r="A848">
        <v>847</v>
      </c>
      <c r="B848" t="s">
        <v>1363</v>
      </c>
      <c r="C848" t="s">
        <v>65</v>
      </c>
      <c r="D848">
        <v>4</v>
      </c>
      <c r="E848">
        <v>6</v>
      </c>
      <c r="F848">
        <v>0</v>
      </c>
      <c r="G848">
        <v>32</v>
      </c>
      <c r="H848">
        <v>8</v>
      </c>
      <c r="I848">
        <v>79</v>
      </c>
      <c r="J848">
        <v>7.06</v>
      </c>
      <c r="K848">
        <v>4.5599999999999996</v>
      </c>
      <c r="L848">
        <v>1.25</v>
      </c>
      <c r="M848">
        <v>0.29299999999999998</v>
      </c>
      <c r="N848" s="1">
        <v>0.67500000000000004</v>
      </c>
      <c r="P848">
        <v>5.24</v>
      </c>
      <c r="Q848">
        <v>5.2</v>
      </c>
      <c r="R848">
        <v>0</v>
      </c>
    </row>
    <row r="849" spans="1:18" x14ac:dyDescent="0.45">
      <c r="A849">
        <v>848</v>
      </c>
      <c r="B849" t="s">
        <v>1364</v>
      </c>
      <c r="C849" t="s">
        <v>134</v>
      </c>
      <c r="D849">
        <v>3</v>
      </c>
      <c r="E849">
        <v>5</v>
      </c>
      <c r="F849">
        <v>2</v>
      </c>
      <c r="G849">
        <v>27</v>
      </c>
      <c r="H849">
        <v>8</v>
      </c>
      <c r="I849">
        <v>64.099999999999994</v>
      </c>
      <c r="J849">
        <v>8.26</v>
      </c>
      <c r="K849">
        <v>5.04</v>
      </c>
      <c r="L849">
        <v>1.4</v>
      </c>
      <c r="M849">
        <v>0.28999999999999998</v>
      </c>
      <c r="N849" s="1">
        <v>0.68200000000000005</v>
      </c>
      <c r="P849">
        <v>5.32</v>
      </c>
      <c r="Q849">
        <v>5.4</v>
      </c>
      <c r="R849">
        <v>0</v>
      </c>
    </row>
    <row r="850" spans="1:18" x14ac:dyDescent="0.45">
      <c r="A850">
        <v>849</v>
      </c>
      <c r="B850" t="s">
        <v>1365</v>
      </c>
      <c r="D850">
        <v>2</v>
      </c>
      <c r="E850">
        <v>3</v>
      </c>
      <c r="F850">
        <v>0</v>
      </c>
      <c r="G850">
        <v>26</v>
      </c>
      <c r="H850">
        <v>8</v>
      </c>
      <c r="I850">
        <v>57.1</v>
      </c>
      <c r="J850">
        <v>6.13</v>
      </c>
      <c r="K850">
        <v>3.93</v>
      </c>
      <c r="L850">
        <v>1.26</v>
      </c>
      <c r="M850">
        <v>0.30099999999999999</v>
      </c>
      <c r="N850" s="1">
        <v>0.68100000000000005</v>
      </c>
      <c r="P850">
        <v>5.18</v>
      </c>
      <c r="Q850">
        <v>5.28</v>
      </c>
      <c r="R850">
        <v>0</v>
      </c>
    </row>
    <row r="851" spans="1:18" x14ac:dyDescent="0.45">
      <c r="A851">
        <v>850</v>
      </c>
      <c r="B851" t="s">
        <v>1366</v>
      </c>
      <c r="C851" t="s">
        <v>49</v>
      </c>
      <c r="D851">
        <v>3</v>
      </c>
      <c r="E851">
        <v>3</v>
      </c>
      <c r="F851">
        <v>0</v>
      </c>
      <c r="G851">
        <v>19</v>
      </c>
      <c r="H851">
        <v>8</v>
      </c>
      <c r="I851">
        <v>57.2</v>
      </c>
      <c r="J851">
        <v>8.27</v>
      </c>
      <c r="K851">
        <v>5.93</v>
      </c>
      <c r="L851">
        <v>1.0900000000000001</v>
      </c>
      <c r="M851">
        <v>0.28699999999999998</v>
      </c>
      <c r="N851" s="1">
        <v>0.68100000000000005</v>
      </c>
      <c r="P851">
        <v>5.15</v>
      </c>
      <c r="Q851">
        <v>5.28</v>
      </c>
      <c r="R851">
        <v>0</v>
      </c>
    </row>
    <row r="852" spans="1:18" x14ac:dyDescent="0.45">
      <c r="A852">
        <v>851</v>
      </c>
      <c r="B852" t="s">
        <v>1367</v>
      </c>
      <c r="D852">
        <v>1</v>
      </c>
      <c r="E852">
        <v>3</v>
      </c>
      <c r="F852">
        <v>0</v>
      </c>
      <c r="G852">
        <v>21</v>
      </c>
      <c r="H852">
        <v>8</v>
      </c>
      <c r="I852">
        <v>42.1</v>
      </c>
      <c r="J852">
        <v>6.81</v>
      </c>
      <c r="K852">
        <v>4.47</v>
      </c>
      <c r="L852">
        <v>1.28</v>
      </c>
      <c r="M852">
        <v>0.29499999999999998</v>
      </c>
      <c r="N852" s="1">
        <v>0.69399999999999995</v>
      </c>
      <c r="P852">
        <v>5.1100000000000003</v>
      </c>
      <c r="Q852">
        <v>5.29</v>
      </c>
      <c r="R852">
        <v>-0.1</v>
      </c>
    </row>
    <row r="853" spans="1:18" x14ac:dyDescent="0.45">
      <c r="A853">
        <v>852</v>
      </c>
      <c r="B853" t="s">
        <v>1368</v>
      </c>
      <c r="C853" t="s">
        <v>81</v>
      </c>
      <c r="D853">
        <v>2</v>
      </c>
      <c r="E853">
        <v>4</v>
      </c>
      <c r="F853">
        <v>0</v>
      </c>
      <c r="G853">
        <v>20</v>
      </c>
      <c r="H853">
        <v>8</v>
      </c>
      <c r="I853">
        <v>48</v>
      </c>
      <c r="J853">
        <v>8.44</v>
      </c>
      <c r="K853">
        <v>6</v>
      </c>
      <c r="L853">
        <v>1.31</v>
      </c>
      <c r="M853">
        <v>0.29199999999999998</v>
      </c>
      <c r="N853" s="1">
        <v>0.67900000000000005</v>
      </c>
      <c r="P853">
        <v>5.63</v>
      </c>
      <c r="Q853">
        <v>5.65</v>
      </c>
      <c r="R853">
        <v>-0.1</v>
      </c>
    </row>
    <row r="854" spans="1:18" x14ac:dyDescent="0.45">
      <c r="A854">
        <v>853</v>
      </c>
      <c r="B854" t="s">
        <v>1369</v>
      </c>
      <c r="C854" t="s">
        <v>26</v>
      </c>
      <c r="D854">
        <v>3</v>
      </c>
      <c r="E854">
        <v>5</v>
      </c>
      <c r="F854">
        <v>0</v>
      </c>
      <c r="G854">
        <v>31</v>
      </c>
      <c r="H854">
        <v>8</v>
      </c>
      <c r="I854">
        <v>73.2</v>
      </c>
      <c r="J854">
        <v>6.23</v>
      </c>
      <c r="K854">
        <v>4.4000000000000004</v>
      </c>
      <c r="L854">
        <v>1.22</v>
      </c>
      <c r="M854">
        <v>0.28999999999999998</v>
      </c>
      <c r="N854" s="1">
        <v>0.68700000000000006</v>
      </c>
      <c r="P854">
        <v>5.13</v>
      </c>
      <c r="Q854">
        <v>5.39</v>
      </c>
      <c r="R854">
        <v>-0.1</v>
      </c>
    </row>
    <row r="855" spans="1:18" x14ac:dyDescent="0.45">
      <c r="A855">
        <v>854</v>
      </c>
      <c r="B855" t="s">
        <v>1370</v>
      </c>
      <c r="D855">
        <v>2</v>
      </c>
      <c r="E855">
        <v>4</v>
      </c>
      <c r="F855">
        <v>0</v>
      </c>
      <c r="G855">
        <v>11</v>
      </c>
      <c r="H855">
        <v>8</v>
      </c>
      <c r="I855">
        <v>47</v>
      </c>
      <c r="J855">
        <v>7.47</v>
      </c>
      <c r="K855">
        <v>5.17</v>
      </c>
      <c r="L855">
        <v>1.34</v>
      </c>
      <c r="M855">
        <v>0.29799999999999999</v>
      </c>
      <c r="N855" s="1">
        <v>0.69499999999999995</v>
      </c>
      <c r="P855">
        <v>5.36</v>
      </c>
      <c r="Q855">
        <v>5.64</v>
      </c>
      <c r="R855">
        <v>-0.2</v>
      </c>
    </row>
    <row r="856" spans="1:18" x14ac:dyDescent="0.45">
      <c r="A856">
        <v>855</v>
      </c>
      <c r="B856" t="s">
        <v>1371</v>
      </c>
      <c r="C856" t="s">
        <v>58</v>
      </c>
      <c r="D856">
        <v>3</v>
      </c>
      <c r="E856">
        <v>4</v>
      </c>
      <c r="F856">
        <v>0</v>
      </c>
      <c r="G856">
        <v>38</v>
      </c>
      <c r="H856">
        <v>8</v>
      </c>
      <c r="I856">
        <v>56.2</v>
      </c>
      <c r="J856">
        <v>8.57</v>
      </c>
      <c r="K856">
        <v>5.24</v>
      </c>
      <c r="L856">
        <v>1.27</v>
      </c>
      <c r="M856">
        <v>0.29199999999999998</v>
      </c>
      <c r="N856" s="1">
        <v>0.66800000000000004</v>
      </c>
      <c r="P856">
        <v>5.24</v>
      </c>
      <c r="Q856">
        <v>5.51</v>
      </c>
      <c r="R856">
        <v>-0.2</v>
      </c>
    </row>
    <row r="857" spans="1:18" x14ac:dyDescent="0.45">
      <c r="A857">
        <v>856</v>
      </c>
      <c r="B857" t="s">
        <v>1372</v>
      </c>
      <c r="C857" t="s">
        <v>51</v>
      </c>
      <c r="D857">
        <v>3</v>
      </c>
      <c r="E857">
        <v>5</v>
      </c>
      <c r="F857">
        <v>0</v>
      </c>
      <c r="G857">
        <v>24</v>
      </c>
      <c r="H857">
        <v>8</v>
      </c>
      <c r="I857">
        <v>49</v>
      </c>
      <c r="J857">
        <v>7.35</v>
      </c>
      <c r="K857">
        <v>5.51</v>
      </c>
      <c r="L857">
        <v>1.47</v>
      </c>
      <c r="M857">
        <v>0.29699999999999999</v>
      </c>
      <c r="N857" s="1">
        <v>0.66400000000000003</v>
      </c>
      <c r="P857">
        <v>5.88</v>
      </c>
      <c r="Q857">
        <v>5.95</v>
      </c>
      <c r="R857">
        <v>-0.2</v>
      </c>
    </row>
    <row r="858" spans="1:18" x14ac:dyDescent="0.45">
      <c r="A858">
        <v>857</v>
      </c>
      <c r="B858" t="s">
        <v>1373</v>
      </c>
      <c r="D858">
        <v>2</v>
      </c>
      <c r="E858">
        <v>2</v>
      </c>
      <c r="F858">
        <v>0</v>
      </c>
      <c r="G858">
        <v>20</v>
      </c>
      <c r="H858">
        <v>8</v>
      </c>
      <c r="I858">
        <v>53.1</v>
      </c>
      <c r="J858">
        <v>7.09</v>
      </c>
      <c r="K858">
        <v>5.23</v>
      </c>
      <c r="L858">
        <v>1.52</v>
      </c>
      <c r="M858">
        <v>0.314</v>
      </c>
      <c r="N858" s="1">
        <v>0.67200000000000004</v>
      </c>
      <c r="P858">
        <v>6.08</v>
      </c>
      <c r="Q858">
        <v>5.84</v>
      </c>
      <c r="R858">
        <v>-0.4</v>
      </c>
    </row>
    <row r="859" spans="1:18" x14ac:dyDescent="0.45">
      <c r="A859">
        <v>858</v>
      </c>
      <c r="B859" t="s">
        <v>1374</v>
      </c>
      <c r="C859" t="s">
        <v>26</v>
      </c>
      <c r="D859">
        <v>4</v>
      </c>
      <c r="E859">
        <v>5</v>
      </c>
      <c r="F859">
        <v>0</v>
      </c>
      <c r="G859">
        <v>30</v>
      </c>
      <c r="H859">
        <v>8</v>
      </c>
      <c r="I859">
        <v>63</v>
      </c>
      <c r="J859">
        <v>6.29</v>
      </c>
      <c r="K859">
        <v>5.29</v>
      </c>
      <c r="L859">
        <v>1.43</v>
      </c>
      <c r="M859">
        <v>0.28999999999999998</v>
      </c>
      <c r="N859" s="1">
        <v>0.69199999999999995</v>
      </c>
      <c r="P859">
        <v>5.57</v>
      </c>
      <c r="Q859">
        <v>5.87</v>
      </c>
      <c r="R859">
        <v>-0.4</v>
      </c>
    </row>
    <row r="860" spans="1:18" x14ac:dyDescent="0.45">
      <c r="A860">
        <v>859</v>
      </c>
      <c r="B860" t="s">
        <v>1375</v>
      </c>
      <c r="D860">
        <v>3</v>
      </c>
      <c r="E860">
        <v>3</v>
      </c>
      <c r="F860">
        <v>0</v>
      </c>
      <c r="G860">
        <v>23</v>
      </c>
      <c r="H860">
        <v>8</v>
      </c>
      <c r="I860">
        <v>68.2</v>
      </c>
      <c r="J860">
        <v>6.16</v>
      </c>
      <c r="K860">
        <v>5.37</v>
      </c>
      <c r="L860">
        <v>1.57</v>
      </c>
      <c r="M860">
        <v>0.29099999999999998</v>
      </c>
      <c r="N860" s="1">
        <v>0.67900000000000005</v>
      </c>
      <c r="P860">
        <v>5.9</v>
      </c>
      <c r="Q860">
        <v>6.12</v>
      </c>
      <c r="R860">
        <v>-0.5</v>
      </c>
    </row>
    <row r="861" spans="1:18" x14ac:dyDescent="0.45">
      <c r="A861">
        <v>860</v>
      </c>
      <c r="B861" t="s">
        <v>1376</v>
      </c>
      <c r="D861">
        <v>3</v>
      </c>
      <c r="E861">
        <v>5</v>
      </c>
      <c r="F861">
        <v>0</v>
      </c>
      <c r="G861">
        <v>21</v>
      </c>
      <c r="H861">
        <v>8</v>
      </c>
      <c r="I861">
        <v>45.2</v>
      </c>
      <c r="J861">
        <v>5.12</v>
      </c>
      <c r="K861">
        <v>5.71</v>
      </c>
      <c r="L861">
        <v>1.38</v>
      </c>
      <c r="M861">
        <v>0.30099999999999999</v>
      </c>
      <c r="N861" s="1">
        <v>0.66900000000000004</v>
      </c>
      <c r="P861">
        <v>6.11</v>
      </c>
      <c r="Q861">
        <v>6.21</v>
      </c>
      <c r="R861">
        <v>-0.5</v>
      </c>
    </row>
    <row r="862" spans="1:18" x14ac:dyDescent="0.45">
      <c r="A862">
        <v>861</v>
      </c>
      <c r="B862" t="s">
        <v>345</v>
      </c>
      <c r="C862" t="s">
        <v>76</v>
      </c>
      <c r="D862">
        <v>6</v>
      </c>
      <c r="E862">
        <v>4</v>
      </c>
      <c r="F862">
        <v>0</v>
      </c>
      <c r="G862">
        <v>45</v>
      </c>
      <c r="H862">
        <v>7</v>
      </c>
      <c r="I862">
        <v>90.1</v>
      </c>
      <c r="J862">
        <v>11.86</v>
      </c>
      <c r="K862">
        <v>3.39</v>
      </c>
      <c r="L862">
        <v>1.3</v>
      </c>
      <c r="M862">
        <v>0.28599999999999998</v>
      </c>
      <c r="N862" s="1">
        <v>0.77400000000000002</v>
      </c>
      <c r="P862">
        <v>3.49</v>
      </c>
      <c r="Q862">
        <v>3.79</v>
      </c>
      <c r="R862">
        <v>1.2</v>
      </c>
    </row>
    <row r="863" spans="1:18" x14ac:dyDescent="0.45">
      <c r="A863">
        <v>862</v>
      </c>
      <c r="B863" t="s">
        <v>1377</v>
      </c>
      <c r="C863" t="s">
        <v>32</v>
      </c>
      <c r="D863">
        <v>7</v>
      </c>
      <c r="E863">
        <v>4</v>
      </c>
      <c r="F863">
        <v>0</v>
      </c>
      <c r="G863">
        <v>52</v>
      </c>
      <c r="H863">
        <v>7</v>
      </c>
      <c r="I863">
        <v>76</v>
      </c>
      <c r="J863">
        <v>9.9499999999999993</v>
      </c>
      <c r="K863">
        <v>3.32</v>
      </c>
      <c r="L863">
        <v>1.07</v>
      </c>
      <c r="M863">
        <v>0.29399999999999998</v>
      </c>
      <c r="N863" s="1">
        <v>0.74</v>
      </c>
      <c r="P863">
        <v>3.67</v>
      </c>
      <c r="Q863">
        <v>3.77</v>
      </c>
      <c r="R863">
        <v>1.1000000000000001</v>
      </c>
    </row>
    <row r="864" spans="1:18" x14ac:dyDescent="0.45">
      <c r="A864">
        <v>863</v>
      </c>
      <c r="B864" t="s">
        <v>1378</v>
      </c>
      <c r="C864" t="s">
        <v>18</v>
      </c>
      <c r="D864">
        <v>3</v>
      </c>
      <c r="E864">
        <v>3</v>
      </c>
      <c r="F864">
        <v>0</v>
      </c>
      <c r="G864">
        <v>29</v>
      </c>
      <c r="H864">
        <v>7</v>
      </c>
      <c r="I864">
        <v>61.2</v>
      </c>
      <c r="J864">
        <v>9.48</v>
      </c>
      <c r="K864">
        <v>2.63</v>
      </c>
      <c r="L864">
        <v>1.17</v>
      </c>
      <c r="M864">
        <v>0.29799999999999999</v>
      </c>
      <c r="N864" s="1">
        <v>0.71399999999999997</v>
      </c>
      <c r="P864">
        <v>4.08</v>
      </c>
      <c r="Q864">
        <v>3.76</v>
      </c>
      <c r="R864">
        <v>1</v>
      </c>
    </row>
    <row r="865" spans="1:18" x14ac:dyDescent="0.45">
      <c r="A865">
        <v>864</v>
      </c>
      <c r="B865" t="s">
        <v>1379</v>
      </c>
      <c r="C865" t="s">
        <v>30</v>
      </c>
      <c r="D865">
        <v>5</v>
      </c>
      <c r="E865">
        <v>4</v>
      </c>
      <c r="F865">
        <v>29</v>
      </c>
      <c r="G865">
        <v>42</v>
      </c>
      <c r="H865">
        <v>7</v>
      </c>
      <c r="I865">
        <v>74.2</v>
      </c>
      <c r="J865">
        <v>9.4</v>
      </c>
      <c r="K865">
        <v>2.41</v>
      </c>
      <c r="L865">
        <v>1.2</v>
      </c>
      <c r="M865">
        <v>0.28499999999999998</v>
      </c>
      <c r="N865" s="1">
        <v>0.71799999999999997</v>
      </c>
      <c r="P865">
        <v>3.73</v>
      </c>
      <c r="Q865">
        <v>3.91</v>
      </c>
      <c r="R865">
        <v>1</v>
      </c>
    </row>
    <row r="866" spans="1:18" x14ac:dyDescent="0.45">
      <c r="A866">
        <v>865</v>
      </c>
      <c r="B866" t="s">
        <v>1380</v>
      </c>
      <c r="C866" t="s">
        <v>97</v>
      </c>
      <c r="D866">
        <v>4</v>
      </c>
      <c r="E866">
        <v>4</v>
      </c>
      <c r="F866">
        <v>0</v>
      </c>
      <c r="G866">
        <v>29</v>
      </c>
      <c r="H866">
        <v>7</v>
      </c>
      <c r="I866">
        <v>84.1</v>
      </c>
      <c r="J866">
        <v>6.94</v>
      </c>
      <c r="K866">
        <v>2.67</v>
      </c>
      <c r="L866">
        <v>1.17</v>
      </c>
      <c r="M866">
        <v>0.28699999999999998</v>
      </c>
      <c r="N866" s="1">
        <v>0.71599999999999997</v>
      </c>
      <c r="P866">
        <v>4.16</v>
      </c>
      <c r="Q866">
        <v>4.37</v>
      </c>
      <c r="R866">
        <v>0.7</v>
      </c>
    </row>
    <row r="867" spans="1:18" x14ac:dyDescent="0.45">
      <c r="A867">
        <v>866</v>
      </c>
      <c r="B867" t="s">
        <v>1381</v>
      </c>
      <c r="D867">
        <v>3</v>
      </c>
      <c r="E867">
        <v>5</v>
      </c>
      <c r="F867">
        <v>0</v>
      </c>
      <c r="G867">
        <v>33</v>
      </c>
      <c r="H867">
        <v>7</v>
      </c>
      <c r="I867">
        <v>73.2</v>
      </c>
      <c r="J867">
        <v>8.67</v>
      </c>
      <c r="K867">
        <v>4.03</v>
      </c>
      <c r="L867">
        <v>1.1000000000000001</v>
      </c>
      <c r="M867">
        <v>0.3</v>
      </c>
      <c r="N867" s="1">
        <v>0.68899999999999995</v>
      </c>
      <c r="P867">
        <v>4.6399999999999997</v>
      </c>
      <c r="Q867">
        <v>4.38</v>
      </c>
      <c r="R867">
        <v>0.7</v>
      </c>
    </row>
    <row r="868" spans="1:18" x14ac:dyDescent="0.45">
      <c r="A868">
        <v>867</v>
      </c>
      <c r="B868" t="s">
        <v>1382</v>
      </c>
      <c r="C868" t="s">
        <v>49</v>
      </c>
      <c r="D868">
        <v>4</v>
      </c>
      <c r="E868">
        <v>3</v>
      </c>
      <c r="F868">
        <v>0</v>
      </c>
      <c r="G868">
        <v>37</v>
      </c>
      <c r="H868">
        <v>7</v>
      </c>
      <c r="I868">
        <v>64</v>
      </c>
      <c r="J868">
        <v>10.27</v>
      </c>
      <c r="K868">
        <v>3.66</v>
      </c>
      <c r="L868">
        <v>1.27</v>
      </c>
      <c r="M868">
        <v>0.30099999999999999</v>
      </c>
      <c r="N868" s="1">
        <v>0.746</v>
      </c>
      <c r="P868">
        <v>4.08</v>
      </c>
      <c r="Q868">
        <v>4.21</v>
      </c>
      <c r="R868">
        <v>0.7</v>
      </c>
    </row>
    <row r="869" spans="1:18" x14ac:dyDescent="0.45">
      <c r="A869">
        <v>868</v>
      </c>
      <c r="B869" t="s">
        <v>1383</v>
      </c>
      <c r="C869" t="s">
        <v>42</v>
      </c>
      <c r="D869">
        <v>4</v>
      </c>
      <c r="E869">
        <v>3</v>
      </c>
      <c r="F869">
        <v>0</v>
      </c>
      <c r="G869">
        <v>42</v>
      </c>
      <c r="H869">
        <v>7</v>
      </c>
      <c r="I869">
        <v>70.2</v>
      </c>
      <c r="J869">
        <v>9.2899999999999991</v>
      </c>
      <c r="K869">
        <v>4.07</v>
      </c>
      <c r="L869">
        <v>1.02</v>
      </c>
      <c r="M869">
        <v>0.30099999999999999</v>
      </c>
      <c r="N869" s="1">
        <v>0.72599999999999998</v>
      </c>
      <c r="P869">
        <v>4.07</v>
      </c>
      <c r="Q869">
        <v>4.0599999999999996</v>
      </c>
      <c r="R869">
        <v>0.6</v>
      </c>
    </row>
    <row r="870" spans="1:18" x14ac:dyDescent="0.45">
      <c r="A870">
        <v>869</v>
      </c>
      <c r="B870" t="s">
        <v>1384</v>
      </c>
      <c r="C870" t="s">
        <v>63</v>
      </c>
      <c r="D870">
        <v>5</v>
      </c>
      <c r="E870">
        <v>4</v>
      </c>
      <c r="F870">
        <v>0</v>
      </c>
      <c r="G870">
        <v>40</v>
      </c>
      <c r="H870">
        <v>7</v>
      </c>
      <c r="I870">
        <v>73.099999999999994</v>
      </c>
      <c r="J870">
        <v>9.9499999999999993</v>
      </c>
      <c r="K870">
        <v>3.93</v>
      </c>
      <c r="L870">
        <v>1.1100000000000001</v>
      </c>
      <c r="M870">
        <v>0.29699999999999999</v>
      </c>
      <c r="N870" s="1">
        <v>0.71399999999999997</v>
      </c>
      <c r="P870">
        <v>4.17</v>
      </c>
      <c r="Q870">
        <v>4.16</v>
      </c>
      <c r="R870">
        <v>0.6</v>
      </c>
    </row>
    <row r="871" spans="1:18" x14ac:dyDescent="0.45">
      <c r="A871">
        <v>870</v>
      </c>
      <c r="B871" t="s">
        <v>1385</v>
      </c>
      <c r="C871" t="s">
        <v>24</v>
      </c>
      <c r="D871">
        <v>4</v>
      </c>
      <c r="E871">
        <v>4</v>
      </c>
      <c r="F871">
        <v>0</v>
      </c>
      <c r="G871">
        <v>32</v>
      </c>
      <c r="H871">
        <v>7</v>
      </c>
      <c r="I871">
        <v>67.099999999999994</v>
      </c>
      <c r="J871">
        <v>7.22</v>
      </c>
      <c r="K871">
        <v>2.81</v>
      </c>
      <c r="L871">
        <v>1.34</v>
      </c>
      <c r="M871">
        <v>0.30099999999999999</v>
      </c>
      <c r="N871" s="1">
        <v>0.70899999999999996</v>
      </c>
      <c r="P871">
        <v>4.55</v>
      </c>
      <c r="Q871">
        <v>4.6500000000000004</v>
      </c>
      <c r="R871">
        <v>0.6</v>
      </c>
    </row>
    <row r="872" spans="1:18" x14ac:dyDescent="0.45">
      <c r="A872">
        <v>871</v>
      </c>
      <c r="B872" t="s">
        <v>1386</v>
      </c>
      <c r="C872" t="s">
        <v>63</v>
      </c>
      <c r="D872">
        <v>4</v>
      </c>
      <c r="E872">
        <v>5</v>
      </c>
      <c r="F872">
        <v>0</v>
      </c>
      <c r="G872">
        <v>31</v>
      </c>
      <c r="H872">
        <v>7</v>
      </c>
      <c r="I872">
        <v>76.2</v>
      </c>
      <c r="J872">
        <v>7.51</v>
      </c>
      <c r="K872">
        <v>3.64</v>
      </c>
      <c r="L872">
        <v>1.06</v>
      </c>
      <c r="M872">
        <v>0.29599999999999999</v>
      </c>
      <c r="N872" s="1">
        <v>0.68100000000000005</v>
      </c>
      <c r="P872">
        <v>4.6900000000000004</v>
      </c>
      <c r="Q872">
        <v>4.4800000000000004</v>
      </c>
      <c r="R872">
        <v>0.5</v>
      </c>
    </row>
    <row r="873" spans="1:18" x14ac:dyDescent="0.45">
      <c r="A873">
        <v>872</v>
      </c>
      <c r="B873" t="s">
        <v>1387</v>
      </c>
      <c r="C873" t="s">
        <v>63</v>
      </c>
      <c r="D873">
        <v>5</v>
      </c>
      <c r="E873">
        <v>5</v>
      </c>
      <c r="F873">
        <v>0</v>
      </c>
      <c r="G873">
        <v>29</v>
      </c>
      <c r="H873">
        <v>7</v>
      </c>
      <c r="I873">
        <v>71.2</v>
      </c>
      <c r="J873">
        <v>7.66</v>
      </c>
      <c r="K873">
        <v>3.14</v>
      </c>
      <c r="L873">
        <v>1.26</v>
      </c>
      <c r="M873">
        <v>0.29599999999999999</v>
      </c>
      <c r="N873" s="1">
        <v>0.70199999999999996</v>
      </c>
      <c r="P873">
        <v>4.5199999999999996</v>
      </c>
      <c r="Q873">
        <v>4.5</v>
      </c>
      <c r="R873">
        <v>0.4</v>
      </c>
    </row>
    <row r="874" spans="1:18" x14ac:dyDescent="0.45">
      <c r="A874">
        <v>873</v>
      </c>
      <c r="B874" t="s">
        <v>1388</v>
      </c>
      <c r="C874" t="s">
        <v>30</v>
      </c>
      <c r="D874">
        <v>4</v>
      </c>
      <c r="E874">
        <v>5</v>
      </c>
      <c r="F874">
        <v>0</v>
      </c>
      <c r="G874">
        <v>33</v>
      </c>
      <c r="H874">
        <v>7</v>
      </c>
      <c r="I874">
        <v>74</v>
      </c>
      <c r="J874">
        <v>8.76</v>
      </c>
      <c r="K874">
        <v>4.26</v>
      </c>
      <c r="L874">
        <v>1.22</v>
      </c>
      <c r="M874">
        <v>0.28799999999999998</v>
      </c>
      <c r="N874" s="1">
        <v>0.71599999999999997</v>
      </c>
      <c r="P874">
        <v>4.38</v>
      </c>
      <c r="Q874">
        <v>4.6500000000000004</v>
      </c>
      <c r="R874">
        <v>0.4</v>
      </c>
    </row>
    <row r="875" spans="1:18" x14ac:dyDescent="0.45">
      <c r="A875">
        <v>874</v>
      </c>
      <c r="B875" t="s">
        <v>1389</v>
      </c>
      <c r="C875" t="s">
        <v>40</v>
      </c>
      <c r="D875">
        <v>4</v>
      </c>
      <c r="E875">
        <v>6</v>
      </c>
      <c r="F875">
        <v>0</v>
      </c>
      <c r="G875">
        <v>31</v>
      </c>
      <c r="H875">
        <v>7</v>
      </c>
      <c r="I875">
        <v>75</v>
      </c>
      <c r="J875">
        <v>5.76</v>
      </c>
      <c r="K875">
        <v>2.76</v>
      </c>
      <c r="L875">
        <v>1.2</v>
      </c>
      <c r="M875">
        <v>0.29299999999999998</v>
      </c>
      <c r="N875" s="1">
        <v>0.7</v>
      </c>
      <c r="P875">
        <v>4.5599999999999996</v>
      </c>
      <c r="Q875">
        <v>4.75</v>
      </c>
      <c r="R875">
        <v>0.4</v>
      </c>
    </row>
    <row r="876" spans="1:18" x14ac:dyDescent="0.45">
      <c r="A876">
        <v>875</v>
      </c>
      <c r="B876" t="s">
        <v>1390</v>
      </c>
      <c r="C876" t="s">
        <v>63</v>
      </c>
      <c r="D876">
        <v>3</v>
      </c>
      <c r="E876">
        <v>3</v>
      </c>
      <c r="F876">
        <v>0</v>
      </c>
      <c r="G876">
        <v>29</v>
      </c>
      <c r="H876">
        <v>7</v>
      </c>
      <c r="I876">
        <v>59.2</v>
      </c>
      <c r="J876">
        <v>8.14</v>
      </c>
      <c r="K876">
        <v>3.47</v>
      </c>
      <c r="L876">
        <v>1.21</v>
      </c>
      <c r="M876">
        <v>0.29699999999999999</v>
      </c>
      <c r="N876" s="1">
        <v>0.71</v>
      </c>
      <c r="P876">
        <v>4.5199999999999996</v>
      </c>
      <c r="Q876">
        <v>4.49</v>
      </c>
      <c r="R876">
        <v>0.4</v>
      </c>
    </row>
    <row r="877" spans="1:18" x14ac:dyDescent="0.45">
      <c r="A877">
        <v>876</v>
      </c>
      <c r="B877" t="s">
        <v>1391</v>
      </c>
      <c r="C877" t="s">
        <v>37</v>
      </c>
      <c r="D877">
        <v>1</v>
      </c>
      <c r="E877">
        <v>2</v>
      </c>
      <c r="F877">
        <v>0</v>
      </c>
      <c r="G877">
        <v>31</v>
      </c>
      <c r="H877">
        <v>7</v>
      </c>
      <c r="I877">
        <v>46.2</v>
      </c>
      <c r="J877">
        <v>8.09</v>
      </c>
      <c r="K877">
        <v>2.89</v>
      </c>
      <c r="L877">
        <v>1.1599999999999999</v>
      </c>
      <c r="M877">
        <v>0.29599999999999999</v>
      </c>
      <c r="N877" s="1">
        <v>0.72199999999999998</v>
      </c>
      <c r="P877">
        <v>4.05</v>
      </c>
      <c r="Q877">
        <v>4.28</v>
      </c>
      <c r="R877">
        <v>0.3</v>
      </c>
    </row>
    <row r="878" spans="1:18" x14ac:dyDescent="0.45">
      <c r="A878">
        <v>877</v>
      </c>
      <c r="B878" t="s">
        <v>1392</v>
      </c>
      <c r="C878" t="s">
        <v>58</v>
      </c>
      <c r="D878">
        <v>2</v>
      </c>
      <c r="E878">
        <v>3</v>
      </c>
      <c r="F878">
        <v>0</v>
      </c>
      <c r="G878">
        <v>31</v>
      </c>
      <c r="H878">
        <v>7</v>
      </c>
      <c r="I878">
        <v>55.1</v>
      </c>
      <c r="J878">
        <v>8.3000000000000007</v>
      </c>
      <c r="K878">
        <v>3.74</v>
      </c>
      <c r="L878">
        <v>1.46</v>
      </c>
      <c r="M878">
        <v>0.30099999999999999</v>
      </c>
      <c r="N878" s="1">
        <v>0.67300000000000004</v>
      </c>
      <c r="P878">
        <v>5.21</v>
      </c>
      <c r="Q878">
        <v>4.88</v>
      </c>
      <c r="R878">
        <v>0.3</v>
      </c>
    </row>
    <row r="879" spans="1:18" x14ac:dyDescent="0.45">
      <c r="A879">
        <v>878</v>
      </c>
      <c r="B879" t="s">
        <v>1393</v>
      </c>
      <c r="C879" t="s">
        <v>46</v>
      </c>
      <c r="D879">
        <v>2</v>
      </c>
      <c r="E879">
        <v>3</v>
      </c>
      <c r="F879">
        <v>0</v>
      </c>
      <c r="G879">
        <v>43</v>
      </c>
      <c r="H879">
        <v>7</v>
      </c>
      <c r="I879">
        <v>62.2</v>
      </c>
      <c r="J879">
        <v>9.19</v>
      </c>
      <c r="K879">
        <v>4.16</v>
      </c>
      <c r="L879">
        <v>1.29</v>
      </c>
      <c r="M879">
        <v>0.29899999999999999</v>
      </c>
      <c r="N879" s="1">
        <v>0.69799999999999995</v>
      </c>
      <c r="P879">
        <v>4.74</v>
      </c>
      <c r="Q879">
        <v>4.66</v>
      </c>
      <c r="R879">
        <v>0.3</v>
      </c>
    </row>
    <row r="880" spans="1:18" x14ac:dyDescent="0.45">
      <c r="A880">
        <v>879</v>
      </c>
      <c r="B880" t="s">
        <v>1394</v>
      </c>
      <c r="C880" t="s">
        <v>63</v>
      </c>
      <c r="D880">
        <v>3</v>
      </c>
      <c r="E880">
        <v>5</v>
      </c>
      <c r="F880">
        <v>0</v>
      </c>
      <c r="G880">
        <v>19</v>
      </c>
      <c r="H880">
        <v>7</v>
      </c>
      <c r="I880">
        <v>61.1</v>
      </c>
      <c r="J880">
        <v>6.02</v>
      </c>
      <c r="K880">
        <v>2.64</v>
      </c>
      <c r="L880">
        <v>1.17</v>
      </c>
      <c r="M880">
        <v>0.29799999999999999</v>
      </c>
      <c r="N880" s="1">
        <v>0.66400000000000003</v>
      </c>
      <c r="P880">
        <v>4.8499999999999996</v>
      </c>
      <c r="Q880">
        <v>4.74</v>
      </c>
      <c r="R880">
        <v>0.3</v>
      </c>
    </row>
    <row r="881" spans="1:18" x14ac:dyDescent="0.45">
      <c r="A881">
        <v>880</v>
      </c>
      <c r="B881" t="s">
        <v>1395</v>
      </c>
      <c r="C881" t="s">
        <v>119</v>
      </c>
      <c r="D881">
        <v>4</v>
      </c>
      <c r="E881">
        <v>3</v>
      </c>
      <c r="F881">
        <v>1</v>
      </c>
      <c r="G881">
        <v>51</v>
      </c>
      <c r="H881">
        <v>7</v>
      </c>
      <c r="I881">
        <v>84.2</v>
      </c>
      <c r="J881">
        <v>6.16</v>
      </c>
      <c r="K881">
        <v>3.61</v>
      </c>
      <c r="L881">
        <v>0.96</v>
      </c>
      <c r="M881">
        <v>0.29499999999999998</v>
      </c>
      <c r="N881" s="1">
        <v>0.72499999999999998</v>
      </c>
      <c r="P881">
        <v>4.25</v>
      </c>
      <c r="Q881">
        <v>4.58</v>
      </c>
      <c r="R881">
        <v>0.3</v>
      </c>
    </row>
    <row r="882" spans="1:18" x14ac:dyDescent="0.45">
      <c r="A882">
        <v>881</v>
      </c>
      <c r="B882" t="s">
        <v>1396</v>
      </c>
      <c r="C882" t="s">
        <v>58</v>
      </c>
      <c r="D882">
        <v>2</v>
      </c>
      <c r="E882">
        <v>3</v>
      </c>
      <c r="F882">
        <v>0</v>
      </c>
      <c r="G882">
        <v>20</v>
      </c>
      <c r="H882">
        <v>7</v>
      </c>
      <c r="I882">
        <v>47.1</v>
      </c>
      <c r="J882">
        <v>8.3699999999999992</v>
      </c>
      <c r="K882">
        <v>3.81</v>
      </c>
      <c r="L882">
        <v>1.52</v>
      </c>
      <c r="M882">
        <v>0.29299999999999998</v>
      </c>
      <c r="N882" s="1">
        <v>0.68100000000000005</v>
      </c>
      <c r="P882">
        <v>5.14</v>
      </c>
      <c r="Q882">
        <v>5.05</v>
      </c>
      <c r="R882">
        <v>0.2</v>
      </c>
    </row>
    <row r="883" spans="1:18" x14ac:dyDescent="0.45">
      <c r="A883">
        <v>882</v>
      </c>
      <c r="B883" t="s">
        <v>1397</v>
      </c>
      <c r="C883" t="s">
        <v>134</v>
      </c>
      <c r="D883">
        <v>2</v>
      </c>
      <c r="E883">
        <v>4</v>
      </c>
      <c r="F883">
        <v>0</v>
      </c>
      <c r="G883">
        <v>40</v>
      </c>
      <c r="H883">
        <v>7</v>
      </c>
      <c r="I883">
        <v>54.2</v>
      </c>
      <c r="J883">
        <v>8.7200000000000006</v>
      </c>
      <c r="K883">
        <v>4.4400000000000004</v>
      </c>
      <c r="L883">
        <v>1.48</v>
      </c>
      <c r="M883">
        <v>0.29399999999999998</v>
      </c>
      <c r="N883" s="1">
        <v>0.71599999999999997</v>
      </c>
      <c r="P883">
        <v>4.9400000000000004</v>
      </c>
      <c r="Q883">
        <v>5.05</v>
      </c>
      <c r="R883">
        <v>0.2</v>
      </c>
    </row>
    <row r="884" spans="1:18" x14ac:dyDescent="0.45">
      <c r="A884">
        <v>883</v>
      </c>
      <c r="B884" t="s">
        <v>1398</v>
      </c>
      <c r="D884">
        <v>2</v>
      </c>
      <c r="E884">
        <v>4</v>
      </c>
      <c r="F884">
        <v>0</v>
      </c>
      <c r="G884">
        <v>28</v>
      </c>
      <c r="H884">
        <v>7</v>
      </c>
      <c r="I884">
        <v>51</v>
      </c>
      <c r="J884">
        <v>8.4700000000000006</v>
      </c>
      <c r="K884">
        <v>4.59</v>
      </c>
      <c r="L884">
        <v>1.24</v>
      </c>
      <c r="M884">
        <v>0.30599999999999999</v>
      </c>
      <c r="N884" s="1">
        <v>0.67400000000000004</v>
      </c>
      <c r="P884">
        <v>5.29</v>
      </c>
      <c r="Q884">
        <v>4.8600000000000003</v>
      </c>
      <c r="R884">
        <v>0.2</v>
      </c>
    </row>
    <row r="885" spans="1:18" x14ac:dyDescent="0.45">
      <c r="A885">
        <v>884</v>
      </c>
      <c r="B885" t="s">
        <v>1399</v>
      </c>
      <c r="C885" t="s">
        <v>35</v>
      </c>
      <c r="D885">
        <v>2</v>
      </c>
      <c r="E885">
        <v>4</v>
      </c>
      <c r="F885">
        <v>0</v>
      </c>
      <c r="G885">
        <v>29</v>
      </c>
      <c r="H885">
        <v>7</v>
      </c>
      <c r="I885">
        <v>53.1</v>
      </c>
      <c r="J885">
        <v>8.61</v>
      </c>
      <c r="K885">
        <v>5.4</v>
      </c>
      <c r="L885">
        <v>1.35</v>
      </c>
      <c r="M885">
        <v>0.307</v>
      </c>
      <c r="N885" s="1">
        <v>0.68600000000000005</v>
      </c>
      <c r="P885">
        <v>5.4</v>
      </c>
      <c r="Q885">
        <v>5.26</v>
      </c>
      <c r="R885">
        <v>0.1</v>
      </c>
    </row>
    <row r="886" spans="1:18" x14ac:dyDescent="0.45">
      <c r="A886">
        <v>885</v>
      </c>
      <c r="B886" t="s">
        <v>1400</v>
      </c>
      <c r="D886">
        <v>3</v>
      </c>
      <c r="E886">
        <v>4</v>
      </c>
      <c r="F886">
        <v>0</v>
      </c>
      <c r="G886">
        <v>28</v>
      </c>
      <c r="H886">
        <v>7</v>
      </c>
      <c r="I886">
        <v>62.1</v>
      </c>
      <c r="J886">
        <v>6.65</v>
      </c>
      <c r="K886">
        <v>3.03</v>
      </c>
      <c r="L886">
        <v>1.44</v>
      </c>
      <c r="M886">
        <v>0.29599999999999999</v>
      </c>
      <c r="N886" s="1">
        <v>0.68</v>
      </c>
      <c r="P886">
        <v>5.0599999999999996</v>
      </c>
      <c r="Q886">
        <v>5.07</v>
      </c>
      <c r="R886">
        <v>0.1</v>
      </c>
    </row>
    <row r="887" spans="1:18" x14ac:dyDescent="0.45">
      <c r="A887">
        <v>886</v>
      </c>
      <c r="B887" t="s">
        <v>1401</v>
      </c>
      <c r="C887" t="s">
        <v>26</v>
      </c>
      <c r="D887">
        <v>2</v>
      </c>
      <c r="E887">
        <v>3</v>
      </c>
      <c r="F887">
        <v>0</v>
      </c>
      <c r="G887">
        <v>23</v>
      </c>
      <c r="H887">
        <v>7</v>
      </c>
      <c r="I887">
        <v>62.1</v>
      </c>
      <c r="J887">
        <v>6.65</v>
      </c>
      <c r="K887">
        <v>4.62</v>
      </c>
      <c r="L887">
        <v>1.1599999999999999</v>
      </c>
      <c r="M887">
        <v>0.29199999999999998</v>
      </c>
      <c r="N887" s="1">
        <v>0.69599999999999995</v>
      </c>
      <c r="P887">
        <v>4.91</v>
      </c>
      <c r="Q887">
        <v>5.13</v>
      </c>
      <c r="R887">
        <v>0.1</v>
      </c>
    </row>
    <row r="888" spans="1:18" x14ac:dyDescent="0.45">
      <c r="A888">
        <v>887</v>
      </c>
      <c r="B888" t="s">
        <v>1402</v>
      </c>
      <c r="D888">
        <v>3</v>
      </c>
      <c r="E888">
        <v>5</v>
      </c>
      <c r="F888">
        <v>0</v>
      </c>
      <c r="G888">
        <v>19</v>
      </c>
      <c r="H888">
        <v>7</v>
      </c>
      <c r="I888">
        <v>56</v>
      </c>
      <c r="J888">
        <v>7.07</v>
      </c>
      <c r="K888">
        <v>4.0199999999999996</v>
      </c>
      <c r="L888">
        <v>1.29</v>
      </c>
      <c r="M888">
        <v>0.29499999999999998</v>
      </c>
      <c r="N888" s="1">
        <v>0.68700000000000006</v>
      </c>
      <c r="P888">
        <v>4.9800000000000004</v>
      </c>
      <c r="Q888">
        <v>4.99</v>
      </c>
      <c r="R888">
        <v>0.1</v>
      </c>
    </row>
    <row r="889" spans="1:18" x14ac:dyDescent="0.45">
      <c r="A889">
        <v>888</v>
      </c>
      <c r="B889" t="s">
        <v>1403</v>
      </c>
      <c r="C889" t="s">
        <v>53</v>
      </c>
      <c r="D889">
        <v>4</v>
      </c>
      <c r="E889">
        <v>4</v>
      </c>
      <c r="F889">
        <v>0</v>
      </c>
      <c r="G889">
        <v>40</v>
      </c>
      <c r="H889">
        <v>7</v>
      </c>
      <c r="I889">
        <v>68.099999999999994</v>
      </c>
      <c r="J889">
        <v>7.91</v>
      </c>
      <c r="K889">
        <v>3.95</v>
      </c>
      <c r="L889">
        <v>1.19</v>
      </c>
      <c r="M889">
        <v>0.28999999999999998</v>
      </c>
      <c r="N889" s="1">
        <v>0.71099999999999997</v>
      </c>
      <c r="P889">
        <v>4.4800000000000004</v>
      </c>
      <c r="Q889">
        <v>4.66</v>
      </c>
      <c r="R889">
        <v>0.1</v>
      </c>
    </row>
    <row r="890" spans="1:18" x14ac:dyDescent="0.45">
      <c r="A890">
        <v>889</v>
      </c>
      <c r="B890" t="s">
        <v>1404</v>
      </c>
      <c r="C890" t="s">
        <v>97</v>
      </c>
      <c r="D890">
        <v>4</v>
      </c>
      <c r="E890">
        <v>6</v>
      </c>
      <c r="F890">
        <v>0</v>
      </c>
      <c r="G890">
        <v>27</v>
      </c>
      <c r="H890">
        <v>7</v>
      </c>
      <c r="I890">
        <v>63.1</v>
      </c>
      <c r="J890">
        <v>8.82</v>
      </c>
      <c r="K890">
        <v>4.9800000000000004</v>
      </c>
      <c r="L890">
        <v>1.28</v>
      </c>
      <c r="M890">
        <v>0.29399999999999998</v>
      </c>
      <c r="N890" s="1">
        <v>0.71899999999999997</v>
      </c>
      <c r="P890">
        <v>4.6900000000000004</v>
      </c>
      <c r="Q890">
        <v>4.95</v>
      </c>
      <c r="R890">
        <v>0.1</v>
      </c>
    </row>
    <row r="891" spans="1:18" x14ac:dyDescent="0.45">
      <c r="A891">
        <v>890</v>
      </c>
      <c r="B891" t="s">
        <v>1405</v>
      </c>
      <c r="C891" t="s">
        <v>32</v>
      </c>
      <c r="D891">
        <v>4</v>
      </c>
      <c r="E891">
        <v>5</v>
      </c>
      <c r="F891">
        <v>0</v>
      </c>
      <c r="G891">
        <v>31</v>
      </c>
      <c r="H891">
        <v>7</v>
      </c>
      <c r="I891">
        <v>69.2</v>
      </c>
      <c r="J891">
        <v>8.01</v>
      </c>
      <c r="K891">
        <v>4.3899999999999997</v>
      </c>
      <c r="L891">
        <v>1.29</v>
      </c>
      <c r="M891">
        <v>0.29899999999999999</v>
      </c>
      <c r="N891" s="1">
        <v>0.70299999999999996</v>
      </c>
      <c r="P891">
        <v>4.91</v>
      </c>
      <c r="Q891">
        <v>5.15</v>
      </c>
      <c r="R891">
        <v>0</v>
      </c>
    </row>
    <row r="892" spans="1:18" x14ac:dyDescent="0.45">
      <c r="A892">
        <v>891</v>
      </c>
      <c r="B892" t="s">
        <v>1406</v>
      </c>
      <c r="C892" t="s">
        <v>81</v>
      </c>
      <c r="D892">
        <v>1</v>
      </c>
      <c r="E892">
        <v>1</v>
      </c>
      <c r="F892">
        <v>0</v>
      </c>
      <c r="G892">
        <v>26</v>
      </c>
      <c r="H892">
        <v>7</v>
      </c>
      <c r="I892">
        <v>51.2</v>
      </c>
      <c r="J892">
        <v>7.49</v>
      </c>
      <c r="K892">
        <v>4.53</v>
      </c>
      <c r="L892">
        <v>1.39</v>
      </c>
      <c r="M892">
        <v>0.29099999999999998</v>
      </c>
      <c r="N892" s="1">
        <v>0.63800000000000001</v>
      </c>
      <c r="P892">
        <v>5.57</v>
      </c>
      <c r="Q892">
        <v>5.4</v>
      </c>
      <c r="R892">
        <v>0</v>
      </c>
    </row>
    <row r="893" spans="1:18" x14ac:dyDescent="0.45">
      <c r="A893">
        <v>892</v>
      </c>
      <c r="B893" t="s">
        <v>1407</v>
      </c>
      <c r="C893" t="s">
        <v>81</v>
      </c>
      <c r="D893">
        <v>2</v>
      </c>
      <c r="E893">
        <v>3</v>
      </c>
      <c r="F893">
        <v>0</v>
      </c>
      <c r="G893">
        <v>28</v>
      </c>
      <c r="H893">
        <v>7</v>
      </c>
      <c r="I893">
        <v>50.2</v>
      </c>
      <c r="J893">
        <v>6.92</v>
      </c>
      <c r="K893">
        <v>4.26</v>
      </c>
      <c r="L893">
        <v>1.42</v>
      </c>
      <c r="M893">
        <v>0.29699999999999999</v>
      </c>
      <c r="N893" s="1">
        <v>0.66400000000000003</v>
      </c>
      <c r="P893">
        <v>5.5</v>
      </c>
      <c r="Q893">
        <v>5.37</v>
      </c>
      <c r="R893">
        <v>0</v>
      </c>
    </row>
    <row r="894" spans="1:18" x14ac:dyDescent="0.45">
      <c r="A894">
        <v>893</v>
      </c>
      <c r="B894" t="s">
        <v>1408</v>
      </c>
      <c r="C894" t="s">
        <v>97</v>
      </c>
      <c r="D894">
        <v>3</v>
      </c>
      <c r="E894">
        <v>5</v>
      </c>
      <c r="F894">
        <v>0</v>
      </c>
      <c r="G894">
        <v>23</v>
      </c>
      <c r="H894">
        <v>7</v>
      </c>
      <c r="I894">
        <v>68.2</v>
      </c>
      <c r="J894">
        <v>4.8499999999999996</v>
      </c>
      <c r="K894">
        <v>2.75</v>
      </c>
      <c r="L894">
        <v>1.31</v>
      </c>
      <c r="M894">
        <v>0.29399999999999998</v>
      </c>
      <c r="N894" s="1">
        <v>0.68600000000000005</v>
      </c>
      <c r="P894">
        <v>4.9800000000000004</v>
      </c>
      <c r="Q894">
        <v>5.16</v>
      </c>
      <c r="R894">
        <v>0</v>
      </c>
    </row>
    <row r="895" spans="1:18" x14ac:dyDescent="0.45">
      <c r="A895">
        <v>894</v>
      </c>
      <c r="B895" t="s">
        <v>1409</v>
      </c>
      <c r="C895" t="s">
        <v>97</v>
      </c>
      <c r="D895">
        <v>3</v>
      </c>
      <c r="E895">
        <v>3</v>
      </c>
      <c r="F895">
        <v>0</v>
      </c>
      <c r="G895">
        <v>37</v>
      </c>
      <c r="H895">
        <v>7</v>
      </c>
      <c r="I895">
        <v>64.099999999999994</v>
      </c>
      <c r="J895">
        <v>7.28</v>
      </c>
      <c r="K895">
        <v>3.92</v>
      </c>
      <c r="L895">
        <v>1.26</v>
      </c>
      <c r="M895">
        <v>0.30299999999999999</v>
      </c>
      <c r="N895" s="1">
        <v>0.70299999999999996</v>
      </c>
      <c r="P895">
        <v>4.9000000000000004</v>
      </c>
      <c r="Q895">
        <v>4.95</v>
      </c>
      <c r="R895">
        <v>-0.1</v>
      </c>
    </row>
    <row r="896" spans="1:18" x14ac:dyDescent="0.45">
      <c r="A896">
        <v>895</v>
      </c>
      <c r="B896" t="s">
        <v>1410</v>
      </c>
      <c r="C896" t="s">
        <v>72</v>
      </c>
      <c r="D896">
        <v>3</v>
      </c>
      <c r="E896">
        <v>4</v>
      </c>
      <c r="F896">
        <v>0</v>
      </c>
      <c r="G896">
        <v>25</v>
      </c>
      <c r="H896">
        <v>7</v>
      </c>
      <c r="I896">
        <v>55</v>
      </c>
      <c r="J896">
        <v>9</v>
      </c>
      <c r="K896">
        <v>4.75</v>
      </c>
      <c r="L896">
        <v>1.31</v>
      </c>
      <c r="M896">
        <v>0.28899999999999998</v>
      </c>
      <c r="N896" s="1">
        <v>0.71199999999999997</v>
      </c>
      <c r="P896">
        <v>4.75</v>
      </c>
      <c r="Q896">
        <v>4.95</v>
      </c>
      <c r="R896">
        <v>-0.1</v>
      </c>
    </row>
    <row r="897" spans="1:18" x14ac:dyDescent="0.45">
      <c r="A897">
        <v>896</v>
      </c>
      <c r="B897" t="s">
        <v>1411</v>
      </c>
      <c r="D897">
        <v>2</v>
      </c>
      <c r="E897">
        <v>5</v>
      </c>
      <c r="F897">
        <v>0</v>
      </c>
      <c r="G897">
        <v>25</v>
      </c>
      <c r="H897">
        <v>7</v>
      </c>
      <c r="I897">
        <v>55.1</v>
      </c>
      <c r="J897">
        <v>7</v>
      </c>
      <c r="K897">
        <v>4.5599999999999996</v>
      </c>
      <c r="L897">
        <v>1.1399999999999999</v>
      </c>
      <c r="M897">
        <v>0.29399999999999998</v>
      </c>
      <c r="N897" s="1">
        <v>0.67800000000000005</v>
      </c>
      <c r="P897">
        <v>5.05</v>
      </c>
      <c r="Q897">
        <v>5.14</v>
      </c>
      <c r="R897">
        <v>-0.1</v>
      </c>
    </row>
    <row r="898" spans="1:18" x14ac:dyDescent="0.45">
      <c r="A898">
        <v>897</v>
      </c>
      <c r="B898" t="s">
        <v>1412</v>
      </c>
      <c r="D898">
        <v>3</v>
      </c>
      <c r="E898">
        <v>5</v>
      </c>
      <c r="F898">
        <v>0</v>
      </c>
      <c r="G898">
        <v>24</v>
      </c>
      <c r="H898">
        <v>7</v>
      </c>
      <c r="I898">
        <v>53.2</v>
      </c>
      <c r="J898">
        <v>6.37</v>
      </c>
      <c r="K898">
        <v>4.53</v>
      </c>
      <c r="L898">
        <v>1.34</v>
      </c>
      <c r="M898">
        <v>0.31</v>
      </c>
      <c r="N898" s="1">
        <v>0.67700000000000005</v>
      </c>
      <c r="P898">
        <v>5.53</v>
      </c>
      <c r="Q898">
        <v>5.4</v>
      </c>
      <c r="R898">
        <v>-0.1</v>
      </c>
    </row>
    <row r="899" spans="1:18" x14ac:dyDescent="0.45">
      <c r="A899">
        <v>898</v>
      </c>
      <c r="B899" t="s">
        <v>1413</v>
      </c>
      <c r="C899" t="s">
        <v>76</v>
      </c>
      <c r="D899">
        <v>3</v>
      </c>
      <c r="E899">
        <v>4</v>
      </c>
      <c r="F899">
        <v>0</v>
      </c>
      <c r="G899">
        <v>24</v>
      </c>
      <c r="H899">
        <v>7</v>
      </c>
      <c r="I899">
        <v>62</v>
      </c>
      <c r="J899">
        <v>7.26</v>
      </c>
      <c r="K899">
        <v>4.5</v>
      </c>
      <c r="L899">
        <v>1.31</v>
      </c>
      <c r="M899">
        <v>0.28000000000000003</v>
      </c>
      <c r="N899" s="1">
        <v>0.68899999999999995</v>
      </c>
      <c r="P899">
        <v>4.9400000000000004</v>
      </c>
      <c r="Q899">
        <v>5.42</v>
      </c>
      <c r="R899">
        <v>-0.1</v>
      </c>
    </row>
    <row r="900" spans="1:18" x14ac:dyDescent="0.45">
      <c r="A900">
        <v>899</v>
      </c>
      <c r="B900" t="s">
        <v>1414</v>
      </c>
      <c r="D900">
        <v>3</v>
      </c>
      <c r="E900">
        <v>6</v>
      </c>
      <c r="F900">
        <v>0</v>
      </c>
      <c r="G900">
        <v>23</v>
      </c>
      <c r="H900">
        <v>7</v>
      </c>
      <c r="I900">
        <v>52.2</v>
      </c>
      <c r="J900">
        <v>8.0299999999999994</v>
      </c>
      <c r="K900">
        <v>5.98</v>
      </c>
      <c r="L900">
        <v>1.2</v>
      </c>
      <c r="M900">
        <v>0.29899999999999999</v>
      </c>
      <c r="N900" s="1">
        <v>0.68200000000000005</v>
      </c>
      <c r="P900">
        <v>5.46</v>
      </c>
      <c r="Q900">
        <v>5.36</v>
      </c>
      <c r="R900">
        <v>-0.1</v>
      </c>
    </row>
    <row r="901" spans="1:18" x14ac:dyDescent="0.45">
      <c r="A901">
        <v>900</v>
      </c>
      <c r="B901" t="s">
        <v>1415</v>
      </c>
      <c r="C901" t="s">
        <v>30</v>
      </c>
      <c r="D901">
        <v>4</v>
      </c>
      <c r="E901">
        <v>5</v>
      </c>
      <c r="F901">
        <v>0</v>
      </c>
      <c r="G901">
        <v>37</v>
      </c>
      <c r="H901">
        <v>7</v>
      </c>
      <c r="I901">
        <v>69.2</v>
      </c>
      <c r="J901">
        <v>9.81</v>
      </c>
      <c r="K901">
        <v>6.07</v>
      </c>
      <c r="L901">
        <v>1.29</v>
      </c>
      <c r="M901">
        <v>0.28899999999999998</v>
      </c>
      <c r="N901" s="1">
        <v>0.70499999999999996</v>
      </c>
      <c r="P901">
        <v>5.04</v>
      </c>
      <c r="Q901">
        <v>5.31</v>
      </c>
      <c r="R901">
        <v>-0.2</v>
      </c>
    </row>
    <row r="902" spans="1:18" x14ac:dyDescent="0.45">
      <c r="A902">
        <v>901</v>
      </c>
      <c r="B902" t="s">
        <v>1416</v>
      </c>
      <c r="C902" t="s">
        <v>44</v>
      </c>
      <c r="D902">
        <v>2</v>
      </c>
      <c r="E902">
        <v>4</v>
      </c>
      <c r="F902">
        <v>0</v>
      </c>
      <c r="G902">
        <v>26</v>
      </c>
      <c r="H902">
        <v>7</v>
      </c>
      <c r="I902">
        <v>57.2</v>
      </c>
      <c r="J902">
        <v>7.49</v>
      </c>
      <c r="K902">
        <v>5.3</v>
      </c>
      <c r="L902">
        <v>1.25</v>
      </c>
      <c r="M902">
        <v>0.30299999999999999</v>
      </c>
      <c r="N902" s="1">
        <v>0.70399999999999996</v>
      </c>
      <c r="P902">
        <v>5.15</v>
      </c>
      <c r="Q902">
        <v>5.27</v>
      </c>
      <c r="R902">
        <v>-0.2</v>
      </c>
    </row>
    <row r="903" spans="1:18" x14ac:dyDescent="0.45">
      <c r="A903">
        <v>902</v>
      </c>
      <c r="B903" t="s">
        <v>1417</v>
      </c>
      <c r="C903" t="s">
        <v>55</v>
      </c>
      <c r="D903">
        <v>2</v>
      </c>
      <c r="E903">
        <v>4</v>
      </c>
      <c r="F903">
        <v>0</v>
      </c>
      <c r="G903">
        <v>28</v>
      </c>
      <c r="H903">
        <v>7</v>
      </c>
      <c r="I903">
        <v>51.2</v>
      </c>
      <c r="J903">
        <v>7.83</v>
      </c>
      <c r="K903">
        <v>5.57</v>
      </c>
      <c r="L903">
        <v>1.39</v>
      </c>
      <c r="M903">
        <v>0.29499999999999998</v>
      </c>
      <c r="N903" s="1">
        <v>0.67300000000000004</v>
      </c>
      <c r="P903">
        <v>5.57</v>
      </c>
      <c r="Q903">
        <v>5.56</v>
      </c>
      <c r="R903">
        <v>-0.2</v>
      </c>
    </row>
    <row r="904" spans="1:18" x14ac:dyDescent="0.45">
      <c r="A904">
        <v>903</v>
      </c>
      <c r="B904" t="s">
        <v>1418</v>
      </c>
      <c r="C904" t="s">
        <v>18</v>
      </c>
      <c r="D904">
        <v>4</v>
      </c>
      <c r="E904">
        <v>7</v>
      </c>
      <c r="F904">
        <v>0</v>
      </c>
      <c r="G904">
        <v>22</v>
      </c>
      <c r="H904">
        <v>7</v>
      </c>
      <c r="I904">
        <v>71</v>
      </c>
      <c r="J904">
        <v>6.97</v>
      </c>
      <c r="K904">
        <v>4.6900000000000004</v>
      </c>
      <c r="L904">
        <v>1.39</v>
      </c>
      <c r="M904">
        <v>0.29199999999999998</v>
      </c>
      <c r="N904" s="1">
        <v>0.69399999999999995</v>
      </c>
      <c r="P904">
        <v>5.32</v>
      </c>
      <c r="Q904">
        <v>5.41</v>
      </c>
      <c r="R904">
        <v>-0.2</v>
      </c>
    </row>
    <row r="905" spans="1:18" x14ac:dyDescent="0.45">
      <c r="A905">
        <v>904</v>
      </c>
      <c r="B905" t="s">
        <v>1419</v>
      </c>
      <c r="C905" t="s">
        <v>42</v>
      </c>
      <c r="D905">
        <v>2</v>
      </c>
      <c r="E905">
        <v>4</v>
      </c>
      <c r="F905">
        <v>0</v>
      </c>
      <c r="G905">
        <v>18</v>
      </c>
      <c r="H905">
        <v>7</v>
      </c>
      <c r="I905">
        <v>48.2</v>
      </c>
      <c r="J905">
        <v>7.21</v>
      </c>
      <c r="K905">
        <v>5.54</v>
      </c>
      <c r="L905">
        <v>1.29</v>
      </c>
      <c r="M905">
        <v>0.3</v>
      </c>
      <c r="N905" s="1">
        <v>0.70599999999999996</v>
      </c>
      <c r="P905">
        <v>5.36</v>
      </c>
      <c r="Q905">
        <v>5.62</v>
      </c>
      <c r="R905">
        <v>-0.2</v>
      </c>
    </row>
    <row r="906" spans="1:18" x14ac:dyDescent="0.45">
      <c r="A906">
        <v>905</v>
      </c>
      <c r="B906" t="s">
        <v>1420</v>
      </c>
      <c r="C906" t="s">
        <v>72</v>
      </c>
      <c r="D906">
        <v>4</v>
      </c>
      <c r="E906">
        <v>6</v>
      </c>
      <c r="F906">
        <v>0</v>
      </c>
      <c r="G906">
        <v>31</v>
      </c>
      <c r="H906">
        <v>7</v>
      </c>
      <c r="I906">
        <v>79</v>
      </c>
      <c r="J906">
        <v>7.29</v>
      </c>
      <c r="K906">
        <v>4.22</v>
      </c>
      <c r="L906">
        <v>1.37</v>
      </c>
      <c r="M906">
        <v>0.28799999999999998</v>
      </c>
      <c r="N906" s="1">
        <v>0.70899999999999996</v>
      </c>
      <c r="P906">
        <v>4.9000000000000004</v>
      </c>
      <c r="Q906">
        <v>5.17</v>
      </c>
      <c r="R906">
        <v>-0.2</v>
      </c>
    </row>
    <row r="907" spans="1:18" x14ac:dyDescent="0.45">
      <c r="A907">
        <v>906</v>
      </c>
      <c r="B907" t="s">
        <v>1421</v>
      </c>
      <c r="D907">
        <v>3</v>
      </c>
      <c r="E907">
        <v>5</v>
      </c>
      <c r="F907">
        <v>0</v>
      </c>
      <c r="G907">
        <v>21</v>
      </c>
      <c r="H907">
        <v>7</v>
      </c>
      <c r="I907">
        <v>53.2</v>
      </c>
      <c r="J907">
        <v>7.54</v>
      </c>
      <c r="K907">
        <v>5.87</v>
      </c>
      <c r="L907">
        <v>1.51</v>
      </c>
      <c r="M907">
        <v>0.30599999999999999</v>
      </c>
      <c r="N907" s="1">
        <v>0.68</v>
      </c>
      <c r="P907">
        <v>5.87</v>
      </c>
      <c r="Q907">
        <v>5.94</v>
      </c>
      <c r="R907">
        <v>-0.3</v>
      </c>
    </row>
    <row r="908" spans="1:18" x14ac:dyDescent="0.45">
      <c r="A908">
        <v>907</v>
      </c>
      <c r="B908" t="s">
        <v>1422</v>
      </c>
      <c r="C908" t="s">
        <v>63</v>
      </c>
      <c r="D908">
        <v>7</v>
      </c>
      <c r="E908">
        <v>6</v>
      </c>
      <c r="F908">
        <v>4</v>
      </c>
      <c r="G908">
        <v>51</v>
      </c>
      <c r="H908">
        <v>6</v>
      </c>
      <c r="I908">
        <v>77</v>
      </c>
      <c r="J908">
        <v>9.23</v>
      </c>
      <c r="K908">
        <v>2.81</v>
      </c>
      <c r="L908">
        <v>1.17</v>
      </c>
      <c r="M908">
        <v>0.29099999999999998</v>
      </c>
      <c r="N908" s="1">
        <v>0.68799999999999994</v>
      </c>
      <c r="P908">
        <v>4.21</v>
      </c>
      <c r="Q908">
        <v>3.98</v>
      </c>
      <c r="R908">
        <v>0.8</v>
      </c>
    </row>
    <row r="909" spans="1:18" x14ac:dyDescent="0.45">
      <c r="A909">
        <v>908</v>
      </c>
      <c r="B909" t="s">
        <v>1423</v>
      </c>
      <c r="C909" t="s">
        <v>97</v>
      </c>
      <c r="D909">
        <v>4</v>
      </c>
      <c r="E909">
        <v>4</v>
      </c>
      <c r="F909">
        <v>0</v>
      </c>
      <c r="G909">
        <v>44</v>
      </c>
      <c r="H909">
        <v>6</v>
      </c>
      <c r="I909">
        <v>76.2</v>
      </c>
      <c r="J909">
        <v>9.15</v>
      </c>
      <c r="K909">
        <v>2.58</v>
      </c>
      <c r="L909">
        <v>1.29</v>
      </c>
      <c r="M909">
        <v>0.29099999999999998</v>
      </c>
      <c r="N909" s="1">
        <v>0.72199999999999998</v>
      </c>
      <c r="P909">
        <v>3.99</v>
      </c>
      <c r="Q909">
        <v>4.0599999999999996</v>
      </c>
      <c r="R909">
        <v>0.7</v>
      </c>
    </row>
    <row r="910" spans="1:18" x14ac:dyDescent="0.45">
      <c r="A910">
        <v>909</v>
      </c>
      <c r="B910" t="s">
        <v>1424</v>
      </c>
      <c r="C910" t="s">
        <v>22</v>
      </c>
      <c r="D910">
        <v>5</v>
      </c>
      <c r="E910">
        <v>4</v>
      </c>
      <c r="F910">
        <v>1</v>
      </c>
      <c r="G910">
        <v>63</v>
      </c>
      <c r="H910">
        <v>6</v>
      </c>
      <c r="I910">
        <v>58.2</v>
      </c>
      <c r="J910">
        <v>9.66</v>
      </c>
      <c r="K910">
        <v>3.22</v>
      </c>
      <c r="L910">
        <v>1.07</v>
      </c>
      <c r="M910">
        <v>0.28599999999999998</v>
      </c>
      <c r="N910" s="1">
        <v>0.70699999999999996</v>
      </c>
      <c r="P910">
        <v>3.99</v>
      </c>
      <c r="Q910">
        <v>4.04</v>
      </c>
      <c r="R910">
        <v>0.7</v>
      </c>
    </row>
    <row r="911" spans="1:18" x14ac:dyDescent="0.45">
      <c r="A911">
        <v>910</v>
      </c>
      <c r="B911" t="s">
        <v>1425</v>
      </c>
      <c r="C911" t="s">
        <v>28</v>
      </c>
      <c r="D911">
        <v>4</v>
      </c>
      <c r="E911">
        <v>3</v>
      </c>
      <c r="F911">
        <v>0</v>
      </c>
      <c r="G911">
        <v>30</v>
      </c>
      <c r="H911">
        <v>6</v>
      </c>
      <c r="I911">
        <v>65.099999999999994</v>
      </c>
      <c r="J911">
        <v>7.86</v>
      </c>
      <c r="K911">
        <v>2.76</v>
      </c>
      <c r="L911">
        <v>1.38</v>
      </c>
      <c r="M911">
        <v>0.30099999999999999</v>
      </c>
      <c r="N911" s="1">
        <v>0.72</v>
      </c>
      <c r="P911">
        <v>4.41</v>
      </c>
      <c r="Q911">
        <v>4.5599999999999996</v>
      </c>
      <c r="R911">
        <v>0.4</v>
      </c>
    </row>
    <row r="912" spans="1:18" x14ac:dyDescent="0.45">
      <c r="A912">
        <v>911</v>
      </c>
      <c r="B912" t="s">
        <v>1426</v>
      </c>
      <c r="C912" t="s">
        <v>24</v>
      </c>
      <c r="D912">
        <v>5</v>
      </c>
      <c r="E912">
        <v>5</v>
      </c>
      <c r="F912">
        <v>0</v>
      </c>
      <c r="G912">
        <v>34</v>
      </c>
      <c r="H912">
        <v>6</v>
      </c>
      <c r="I912">
        <v>75.099999999999994</v>
      </c>
      <c r="J912">
        <v>6.22</v>
      </c>
      <c r="K912">
        <v>2.0299999999999998</v>
      </c>
      <c r="L912">
        <v>1.31</v>
      </c>
      <c r="M912">
        <v>0.29299999999999998</v>
      </c>
      <c r="N912" s="1">
        <v>0.69</v>
      </c>
      <c r="P912">
        <v>4.54</v>
      </c>
      <c r="Q912">
        <v>4.6900000000000004</v>
      </c>
      <c r="R912">
        <v>0.4</v>
      </c>
    </row>
    <row r="913" spans="1:18" x14ac:dyDescent="0.45">
      <c r="A913">
        <v>912</v>
      </c>
      <c r="B913" t="s">
        <v>1427</v>
      </c>
      <c r="C913" t="s">
        <v>37</v>
      </c>
      <c r="D913">
        <v>4</v>
      </c>
      <c r="E913">
        <v>4</v>
      </c>
      <c r="F913">
        <v>0</v>
      </c>
      <c r="G913">
        <v>46</v>
      </c>
      <c r="H913">
        <v>6</v>
      </c>
      <c r="I913">
        <v>40.200000000000003</v>
      </c>
      <c r="J913">
        <v>6.41</v>
      </c>
      <c r="K913">
        <v>2.21</v>
      </c>
      <c r="L913">
        <v>0.88</v>
      </c>
      <c r="M913">
        <v>0.29699999999999999</v>
      </c>
      <c r="N913" s="1">
        <v>0.71099999999999997</v>
      </c>
      <c r="P913">
        <v>3.98</v>
      </c>
      <c r="Q913">
        <v>3.92</v>
      </c>
      <c r="R913">
        <v>0.4</v>
      </c>
    </row>
    <row r="914" spans="1:18" x14ac:dyDescent="0.45">
      <c r="A914">
        <v>913</v>
      </c>
      <c r="B914" t="s">
        <v>1428</v>
      </c>
      <c r="C914" t="s">
        <v>18</v>
      </c>
      <c r="D914">
        <v>5</v>
      </c>
      <c r="E914">
        <v>5</v>
      </c>
      <c r="F914">
        <v>0</v>
      </c>
      <c r="G914">
        <v>45</v>
      </c>
      <c r="H914">
        <v>6</v>
      </c>
      <c r="I914">
        <v>72.099999999999994</v>
      </c>
      <c r="J914">
        <v>8.4600000000000009</v>
      </c>
      <c r="K914">
        <v>3.98</v>
      </c>
      <c r="L914">
        <v>1.1200000000000001</v>
      </c>
      <c r="M914">
        <v>0.29099999999999998</v>
      </c>
      <c r="N914" s="1">
        <v>0.69799999999999995</v>
      </c>
      <c r="P914">
        <v>4.4800000000000004</v>
      </c>
      <c r="Q914">
        <v>4.4000000000000004</v>
      </c>
      <c r="R914">
        <v>0.4</v>
      </c>
    </row>
    <row r="915" spans="1:18" x14ac:dyDescent="0.45">
      <c r="A915">
        <v>914</v>
      </c>
      <c r="B915" t="s">
        <v>1429</v>
      </c>
      <c r="C915" t="s">
        <v>30</v>
      </c>
      <c r="D915">
        <v>4</v>
      </c>
      <c r="E915">
        <v>5</v>
      </c>
      <c r="F915">
        <v>1</v>
      </c>
      <c r="G915">
        <v>45</v>
      </c>
      <c r="H915">
        <v>6</v>
      </c>
      <c r="I915">
        <v>73</v>
      </c>
      <c r="J915">
        <v>9.25</v>
      </c>
      <c r="K915">
        <v>3.58</v>
      </c>
      <c r="L915">
        <v>1.23</v>
      </c>
      <c r="M915">
        <v>0.28599999999999998</v>
      </c>
      <c r="N915" s="1">
        <v>0.7</v>
      </c>
      <c r="P915">
        <v>4.32</v>
      </c>
      <c r="Q915">
        <v>4.46</v>
      </c>
      <c r="R915">
        <v>0.4</v>
      </c>
    </row>
    <row r="916" spans="1:18" x14ac:dyDescent="0.45">
      <c r="A916">
        <v>915</v>
      </c>
      <c r="B916" t="s">
        <v>1430</v>
      </c>
      <c r="C916" t="s">
        <v>134</v>
      </c>
      <c r="D916">
        <v>5</v>
      </c>
      <c r="E916">
        <v>5</v>
      </c>
      <c r="F916">
        <v>0</v>
      </c>
      <c r="G916">
        <v>35</v>
      </c>
      <c r="H916">
        <v>6</v>
      </c>
      <c r="I916">
        <v>78.099999999999994</v>
      </c>
      <c r="J916">
        <v>7.13</v>
      </c>
      <c r="K916">
        <v>3.1</v>
      </c>
      <c r="L916">
        <v>1.26</v>
      </c>
      <c r="M916">
        <v>0.29599999999999999</v>
      </c>
      <c r="N916" s="1">
        <v>0.71599999999999997</v>
      </c>
      <c r="P916">
        <v>4.4800000000000004</v>
      </c>
      <c r="Q916">
        <v>4.6500000000000004</v>
      </c>
      <c r="R916">
        <v>0.3</v>
      </c>
    </row>
    <row r="917" spans="1:18" x14ac:dyDescent="0.45">
      <c r="A917">
        <v>916</v>
      </c>
      <c r="B917" t="s">
        <v>1431</v>
      </c>
      <c r="C917" t="s">
        <v>65</v>
      </c>
      <c r="D917">
        <v>4</v>
      </c>
      <c r="E917">
        <v>5</v>
      </c>
      <c r="F917">
        <v>0</v>
      </c>
      <c r="G917">
        <v>47</v>
      </c>
      <c r="H917">
        <v>6</v>
      </c>
      <c r="I917">
        <v>69</v>
      </c>
      <c r="J917">
        <v>8.61</v>
      </c>
      <c r="K917">
        <v>3.52</v>
      </c>
      <c r="L917">
        <v>1.17</v>
      </c>
      <c r="M917">
        <v>0.29799999999999999</v>
      </c>
      <c r="N917" s="1">
        <v>0.68</v>
      </c>
      <c r="P917">
        <v>4.7</v>
      </c>
      <c r="Q917">
        <v>4.5199999999999996</v>
      </c>
      <c r="R917">
        <v>0.3</v>
      </c>
    </row>
    <row r="918" spans="1:18" x14ac:dyDescent="0.45">
      <c r="A918">
        <v>917</v>
      </c>
      <c r="B918" t="s">
        <v>1432</v>
      </c>
      <c r="C918" t="s">
        <v>65</v>
      </c>
      <c r="D918">
        <v>4</v>
      </c>
      <c r="E918">
        <v>4</v>
      </c>
      <c r="F918">
        <v>0</v>
      </c>
      <c r="G918">
        <v>30</v>
      </c>
      <c r="H918">
        <v>6</v>
      </c>
      <c r="I918">
        <v>54</v>
      </c>
      <c r="J918">
        <v>9.67</v>
      </c>
      <c r="K918">
        <v>4.5</v>
      </c>
      <c r="L918">
        <v>1.33</v>
      </c>
      <c r="M918">
        <v>0.311</v>
      </c>
      <c r="N918" s="1">
        <v>0.72</v>
      </c>
      <c r="P918">
        <v>4.83</v>
      </c>
      <c r="Q918">
        <v>4.59</v>
      </c>
      <c r="R918">
        <v>0.3</v>
      </c>
    </row>
    <row r="919" spans="1:18" x14ac:dyDescent="0.45">
      <c r="A919">
        <v>918</v>
      </c>
      <c r="B919" t="s">
        <v>1433</v>
      </c>
      <c r="C919" t="s">
        <v>49</v>
      </c>
      <c r="D919">
        <v>1</v>
      </c>
      <c r="E919">
        <v>1</v>
      </c>
      <c r="F919">
        <v>0</v>
      </c>
      <c r="G919">
        <v>8</v>
      </c>
      <c r="H919">
        <v>6</v>
      </c>
      <c r="I919">
        <v>24.1</v>
      </c>
      <c r="J919">
        <v>9.6300000000000008</v>
      </c>
      <c r="K919">
        <v>4.8099999999999996</v>
      </c>
      <c r="L919">
        <v>1.1100000000000001</v>
      </c>
      <c r="M919">
        <v>0.28799999999999998</v>
      </c>
      <c r="N919" s="1">
        <v>0.71399999999999997</v>
      </c>
      <c r="P919">
        <v>4.4400000000000004</v>
      </c>
      <c r="Q919">
        <v>4.33</v>
      </c>
      <c r="R919">
        <v>0.3</v>
      </c>
    </row>
    <row r="920" spans="1:18" x14ac:dyDescent="0.45">
      <c r="A920">
        <v>919</v>
      </c>
      <c r="B920" t="s">
        <v>1434</v>
      </c>
      <c r="C920" t="s">
        <v>18</v>
      </c>
      <c r="D920">
        <v>2</v>
      </c>
      <c r="E920">
        <v>3</v>
      </c>
      <c r="F920">
        <v>0</v>
      </c>
      <c r="G920">
        <v>22</v>
      </c>
      <c r="H920">
        <v>6</v>
      </c>
      <c r="I920">
        <v>56.1</v>
      </c>
      <c r="J920">
        <v>8.6300000000000008</v>
      </c>
      <c r="K920">
        <v>4.32</v>
      </c>
      <c r="L920">
        <v>1.28</v>
      </c>
      <c r="M920">
        <v>0.28899999999999998</v>
      </c>
      <c r="N920" s="1">
        <v>0.71599999999999997</v>
      </c>
      <c r="P920">
        <v>4.6399999999999997</v>
      </c>
      <c r="Q920">
        <v>4.7300000000000004</v>
      </c>
      <c r="R920">
        <v>0.2</v>
      </c>
    </row>
    <row r="921" spans="1:18" x14ac:dyDescent="0.45">
      <c r="A921">
        <v>920</v>
      </c>
      <c r="B921" t="s">
        <v>1435</v>
      </c>
      <c r="C921" t="s">
        <v>65</v>
      </c>
      <c r="D921">
        <v>2</v>
      </c>
      <c r="E921">
        <v>2</v>
      </c>
      <c r="F921">
        <v>0</v>
      </c>
      <c r="G921">
        <v>26</v>
      </c>
      <c r="H921">
        <v>6</v>
      </c>
      <c r="I921">
        <v>45.1</v>
      </c>
      <c r="J921">
        <v>12.12</v>
      </c>
      <c r="K921">
        <v>5.76</v>
      </c>
      <c r="L921">
        <v>1.39</v>
      </c>
      <c r="M921">
        <v>0.30499999999999999</v>
      </c>
      <c r="N921" s="1">
        <v>0.72199999999999998</v>
      </c>
      <c r="P921">
        <v>4.7699999999999996</v>
      </c>
      <c r="Q921">
        <v>4.62</v>
      </c>
      <c r="R921">
        <v>0.2</v>
      </c>
    </row>
    <row r="922" spans="1:18" x14ac:dyDescent="0.45">
      <c r="A922">
        <v>921</v>
      </c>
      <c r="B922" t="s">
        <v>1436</v>
      </c>
      <c r="D922">
        <v>2</v>
      </c>
      <c r="E922">
        <v>3</v>
      </c>
      <c r="F922">
        <v>0</v>
      </c>
      <c r="G922">
        <v>28</v>
      </c>
      <c r="H922">
        <v>6</v>
      </c>
      <c r="I922">
        <v>59.1</v>
      </c>
      <c r="J922">
        <v>5.16</v>
      </c>
      <c r="K922">
        <v>2.58</v>
      </c>
      <c r="L922">
        <v>1.21</v>
      </c>
      <c r="M922">
        <v>0.29599999999999999</v>
      </c>
      <c r="N922" s="1">
        <v>0.68700000000000006</v>
      </c>
      <c r="P922">
        <v>4.7</v>
      </c>
      <c r="Q922">
        <v>4.82</v>
      </c>
      <c r="R922">
        <v>0.2</v>
      </c>
    </row>
    <row r="923" spans="1:18" x14ac:dyDescent="0.45">
      <c r="A923">
        <v>922</v>
      </c>
      <c r="B923" t="s">
        <v>1437</v>
      </c>
      <c r="D923">
        <v>1</v>
      </c>
      <c r="E923">
        <v>3</v>
      </c>
      <c r="F923">
        <v>0</v>
      </c>
      <c r="G923">
        <v>27</v>
      </c>
      <c r="H923">
        <v>6</v>
      </c>
      <c r="I923">
        <v>42.2</v>
      </c>
      <c r="J923">
        <v>5.48</v>
      </c>
      <c r="K923">
        <v>3.16</v>
      </c>
      <c r="L923">
        <v>1.26</v>
      </c>
      <c r="M923">
        <v>0.30099999999999999</v>
      </c>
      <c r="N923" s="1">
        <v>0.66500000000000004</v>
      </c>
      <c r="P923">
        <v>5.27</v>
      </c>
      <c r="Q923">
        <v>5.0599999999999996</v>
      </c>
      <c r="R923">
        <v>0.1</v>
      </c>
    </row>
    <row r="924" spans="1:18" x14ac:dyDescent="0.45">
      <c r="A924">
        <v>923</v>
      </c>
      <c r="B924" t="s">
        <v>1438</v>
      </c>
      <c r="D924">
        <v>2</v>
      </c>
      <c r="E924">
        <v>3</v>
      </c>
      <c r="F924">
        <v>0</v>
      </c>
      <c r="G924">
        <v>22</v>
      </c>
      <c r="H924">
        <v>6</v>
      </c>
      <c r="I924">
        <v>49.2</v>
      </c>
      <c r="J924">
        <v>8.15</v>
      </c>
      <c r="K924">
        <v>3.98</v>
      </c>
      <c r="L924">
        <v>1.27</v>
      </c>
      <c r="M924">
        <v>0.28299999999999997</v>
      </c>
      <c r="N924" s="1">
        <v>0.67</v>
      </c>
      <c r="P924">
        <v>4.8899999999999997</v>
      </c>
      <c r="Q924">
        <v>4.9000000000000004</v>
      </c>
      <c r="R924">
        <v>0.1</v>
      </c>
    </row>
    <row r="925" spans="1:18" x14ac:dyDescent="0.45">
      <c r="A925">
        <v>924</v>
      </c>
      <c r="B925" t="s">
        <v>1439</v>
      </c>
      <c r="C925" t="s">
        <v>37</v>
      </c>
      <c r="D925">
        <v>3</v>
      </c>
      <c r="E925">
        <v>4</v>
      </c>
      <c r="F925">
        <v>0</v>
      </c>
      <c r="G925">
        <v>29</v>
      </c>
      <c r="H925">
        <v>6</v>
      </c>
      <c r="I925">
        <v>58.2</v>
      </c>
      <c r="J925">
        <v>6.29</v>
      </c>
      <c r="K925">
        <v>2.91</v>
      </c>
      <c r="L925">
        <v>1.23</v>
      </c>
      <c r="M925">
        <v>0.30299999999999999</v>
      </c>
      <c r="N925" s="1">
        <v>0.68700000000000006</v>
      </c>
      <c r="P925">
        <v>4.75</v>
      </c>
      <c r="Q925">
        <v>4.75</v>
      </c>
      <c r="R925">
        <v>0.1</v>
      </c>
    </row>
    <row r="926" spans="1:18" x14ac:dyDescent="0.45">
      <c r="A926">
        <v>925</v>
      </c>
      <c r="B926" t="s">
        <v>1440</v>
      </c>
      <c r="C926" t="s">
        <v>22</v>
      </c>
      <c r="D926">
        <v>4</v>
      </c>
      <c r="E926">
        <v>6</v>
      </c>
      <c r="F926">
        <v>0</v>
      </c>
      <c r="G926">
        <v>23</v>
      </c>
      <c r="H926">
        <v>6</v>
      </c>
      <c r="I926">
        <v>56</v>
      </c>
      <c r="J926">
        <v>7.23</v>
      </c>
      <c r="K926">
        <v>3.38</v>
      </c>
      <c r="L926">
        <v>1.45</v>
      </c>
      <c r="M926">
        <v>0.28599999999999998</v>
      </c>
      <c r="N926" s="1">
        <v>0.70299999999999996</v>
      </c>
      <c r="P926">
        <v>4.82</v>
      </c>
      <c r="Q926">
        <v>5.0199999999999996</v>
      </c>
      <c r="R926">
        <v>0.1</v>
      </c>
    </row>
    <row r="927" spans="1:18" x14ac:dyDescent="0.45">
      <c r="A927">
        <v>926</v>
      </c>
      <c r="B927" t="s">
        <v>1441</v>
      </c>
      <c r="C927" t="s">
        <v>37</v>
      </c>
      <c r="D927">
        <v>3</v>
      </c>
      <c r="E927">
        <v>3</v>
      </c>
      <c r="F927">
        <v>0</v>
      </c>
      <c r="G927">
        <v>34</v>
      </c>
      <c r="H927">
        <v>6</v>
      </c>
      <c r="I927">
        <v>53.2</v>
      </c>
      <c r="J927">
        <v>9.2200000000000006</v>
      </c>
      <c r="K927">
        <v>4.8600000000000003</v>
      </c>
      <c r="L927">
        <v>1.17</v>
      </c>
      <c r="M927">
        <v>0.29699999999999999</v>
      </c>
      <c r="N927" s="1">
        <v>0.70799999999999996</v>
      </c>
      <c r="P927">
        <v>4.6900000000000004</v>
      </c>
      <c r="Q927">
        <v>4.8</v>
      </c>
      <c r="R927">
        <v>0.1</v>
      </c>
    </row>
    <row r="928" spans="1:18" x14ac:dyDescent="0.45">
      <c r="A928">
        <v>927</v>
      </c>
      <c r="B928" t="s">
        <v>1442</v>
      </c>
      <c r="C928" t="s">
        <v>28</v>
      </c>
      <c r="D928">
        <v>4</v>
      </c>
      <c r="E928">
        <v>5</v>
      </c>
      <c r="F928">
        <v>0</v>
      </c>
      <c r="G928">
        <v>35</v>
      </c>
      <c r="H928">
        <v>6</v>
      </c>
      <c r="I928">
        <v>66</v>
      </c>
      <c r="J928">
        <v>7.64</v>
      </c>
      <c r="K928">
        <v>3.95</v>
      </c>
      <c r="L928">
        <v>1.36</v>
      </c>
      <c r="M928">
        <v>0.29199999999999998</v>
      </c>
      <c r="N928" s="1">
        <v>0.69499999999999995</v>
      </c>
      <c r="P928">
        <v>4.91</v>
      </c>
      <c r="Q928">
        <v>5.07</v>
      </c>
      <c r="R928">
        <v>0.1</v>
      </c>
    </row>
    <row r="929" spans="1:18" x14ac:dyDescent="0.45">
      <c r="A929">
        <v>928</v>
      </c>
      <c r="B929" t="s">
        <v>1443</v>
      </c>
      <c r="C929" t="s">
        <v>63</v>
      </c>
      <c r="D929">
        <v>4</v>
      </c>
      <c r="E929">
        <v>6</v>
      </c>
      <c r="F929">
        <v>0</v>
      </c>
      <c r="G929">
        <v>33</v>
      </c>
      <c r="H929">
        <v>6</v>
      </c>
      <c r="I929">
        <v>63.2</v>
      </c>
      <c r="J929">
        <v>7.49</v>
      </c>
      <c r="K929">
        <v>4.24</v>
      </c>
      <c r="L929">
        <v>1.1299999999999999</v>
      </c>
      <c r="M929">
        <v>0.29899999999999999</v>
      </c>
      <c r="N929" s="1">
        <v>0.68400000000000005</v>
      </c>
      <c r="P929">
        <v>4.95</v>
      </c>
      <c r="Q929">
        <v>4.87</v>
      </c>
      <c r="R929">
        <v>0.1</v>
      </c>
    </row>
    <row r="930" spans="1:18" x14ac:dyDescent="0.45">
      <c r="A930">
        <v>929</v>
      </c>
      <c r="B930" t="s">
        <v>1444</v>
      </c>
      <c r="D930">
        <v>2</v>
      </c>
      <c r="E930">
        <v>4</v>
      </c>
      <c r="F930">
        <v>0</v>
      </c>
      <c r="G930">
        <v>27</v>
      </c>
      <c r="H930">
        <v>6</v>
      </c>
      <c r="I930">
        <v>52.2</v>
      </c>
      <c r="J930">
        <v>6.83</v>
      </c>
      <c r="K930">
        <v>4.0999999999999996</v>
      </c>
      <c r="L930">
        <v>1.2</v>
      </c>
      <c r="M930">
        <v>0.29899999999999999</v>
      </c>
      <c r="N930" s="1">
        <v>0.66</v>
      </c>
      <c r="P930">
        <v>5.29</v>
      </c>
      <c r="Q930">
        <v>5</v>
      </c>
      <c r="R930">
        <v>0</v>
      </c>
    </row>
    <row r="931" spans="1:18" x14ac:dyDescent="0.45">
      <c r="A931">
        <v>930</v>
      </c>
      <c r="B931" t="s">
        <v>1445</v>
      </c>
      <c r="C931" t="s">
        <v>55</v>
      </c>
      <c r="D931">
        <v>3</v>
      </c>
      <c r="E931">
        <v>6</v>
      </c>
      <c r="F931">
        <v>0</v>
      </c>
      <c r="G931">
        <v>34</v>
      </c>
      <c r="H931">
        <v>6</v>
      </c>
      <c r="I931">
        <v>74</v>
      </c>
      <c r="J931">
        <v>8.15</v>
      </c>
      <c r="K931">
        <v>4.26</v>
      </c>
      <c r="L931">
        <v>1.34</v>
      </c>
      <c r="M931">
        <v>0.29599999999999999</v>
      </c>
      <c r="N931" s="1">
        <v>0.68400000000000005</v>
      </c>
      <c r="P931">
        <v>5.1100000000000003</v>
      </c>
      <c r="Q931">
        <v>5.16</v>
      </c>
      <c r="R931">
        <v>0</v>
      </c>
    </row>
    <row r="932" spans="1:18" x14ac:dyDescent="0.45">
      <c r="A932">
        <v>931</v>
      </c>
      <c r="B932" t="s">
        <v>1446</v>
      </c>
      <c r="C932" t="s">
        <v>28</v>
      </c>
      <c r="D932">
        <v>3</v>
      </c>
      <c r="E932">
        <v>3</v>
      </c>
      <c r="F932">
        <v>0</v>
      </c>
      <c r="G932">
        <v>25</v>
      </c>
      <c r="H932">
        <v>6</v>
      </c>
      <c r="I932">
        <v>51</v>
      </c>
      <c r="J932">
        <v>6.71</v>
      </c>
      <c r="K932">
        <v>4.0599999999999996</v>
      </c>
      <c r="L932">
        <v>1.41</v>
      </c>
      <c r="M932">
        <v>0.29399999999999998</v>
      </c>
      <c r="N932" s="1">
        <v>0.70399999999999996</v>
      </c>
      <c r="P932">
        <v>5.12</v>
      </c>
      <c r="Q932">
        <v>5.33</v>
      </c>
      <c r="R932">
        <v>0</v>
      </c>
    </row>
    <row r="933" spans="1:18" x14ac:dyDescent="0.45">
      <c r="A933">
        <v>932</v>
      </c>
      <c r="B933" t="s">
        <v>1447</v>
      </c>
      <c r="C933" t="s">
        <v>58</v>
      </c>
      <c r="D933">
        <v>3</v>
      </c>
      <c r="E933">
        <v>5</v>
      </c>
      <c r="F933">
        <v>0</v>
      </c>
      <c r="G933">
        <v>28</v>
      </c>
      <c r="H933">
        <v>6</v>
      </c>
      <c r="I933">
        <v>66.2</v>
      </c>
      <c r="J933">
        <v>6.34</v>
      </c>
      <c r="K933">
        <v>4.32</v>
      </c>
      <c r="L933">
        <v>1.62</v>
      </c>
      <c r="M933">
        <v>0.29899999999999999</v>
      </c>
      <c r="N933" s="1">
        <v>0.65800000000000003</v>
      </c>
      <c r="P933">
        <v>5.94</v>
      </c>
      <c r="Q933">
        <v>5.76</v>
      </c>
      <c r="R933">
        <v>0</v>
      </c>
    </row>
    <row r="934" spans="1:18" x14ac:dyDescent="0.45">
      <c r="A934">
        <v>933</v>
      </c>
      <c r="B934" t="s">
        <v>1448</v>
      </c>
      <c r="C934" t="s">
        <v>49</v>
      </c>
      <c r="D934">
        <v>5</v>
      </c>
      <c r="E934">
        <v>5</v>
      </c>
      <c r="F934">
        <v>0</v>
      </c>
      <c r="G934">
        <v>30</v>
      </c>
      <c r="H934">
        <v>6</v>
      </c>
      <c r="I934">
        <v>66.099999999999994</v>
      </c>
      <c r="J934">
        <v>5.97</v>
      </c>
      <c r="K934">
        <v>3.67</v>
      </c>
      <c r="L934">
        <v>1.22</v>
      </c>
      <c r="M934">
        <v>0.29199999999999998</v>
      </c>
      <c r="N934" s="1">
        <v>0.69399999999999995</v>
      </c>
      <c r="P934">
        <v>4.8899999999999997</v>
      </c>
      <c r="Q934">
        <v>5.05</v>
      </c>
      <c r="R934">
        <v>0</v>
      </c>
    </row>
    <row r="935" spans="1:18" x14ac:dyDescent="0.45">
      <c r="A935">
        <v>934</v>
      </c>
      <c r="B935" t="s">
        <v>1449</v>
      </c>
      <c r="D935">
        <v>2</v>
      </c>
      <c r="E935">
        <v>2</v>
      </c>
      <c r="F935">
        <v>0</v>
      </c>
      <c r="G935">
        <v>20</v>
      </c>
      <c r="H935">
        <v>6</v>
      </c>
      <c r="I935">
        <v>43</v>
      </c>
      <c r="J935">
        <v>7.53</v>
      </c>
      <c r="K935">
        <v>5.0199999999999996</v>
      </c>
      <c r="L935">
        <v>1.26</v>
      </c>
      <c r="M935">
        <v>0.30299999999999999</v>
      </c>
      <c r="N935" s="1">
        <v>0.71399999999999997</v>
      </c>
      <c r="P935">
        <v>5.0199999999999996</v>
      </c>
      <c r="Q935">
        <v>5.21</v>
      </c>
      <c r="R935">
        <v>0</v>
      </c>
    </row>
    <row r="936" spans="1:18" x14ac:dyDescent="0.45">
      <c r="A936">
        <v>935</v>
      </c>
      <c r="B936" t="s">
        <v>1450</v>
      </c>
      <c r="D936">
        <v>2</v>
      </c>
      <c r="E936">
        <v>4</v>
      </c>
      <c r="F936">
        <v>0</v>
      </c>
      <c r="G936">
        <v>35</v>
      </c>
      <c r="H936">
        <v>6</v>
      </c>
      <c r="I936">
        <v>53</v>
      </c>
      <c r="J936">
        <v>8.83</v>
      </c>
      <c r="K936">
        <v>5.26</v>
      </c>
      <c r="L936">
        <v>1.36</v>
      </c>
      <c r="M936">
        <v>0.3</v>
      </c>
      <c r="N936" s="1">
        <v>0.68700000000000006</v>
      </c>
      <c r="P936">
        <v>5.26</v>
      </c>
      <c r="Q936">
        <v>5.29</v>
      </c>
      <c r="R936">
        <v>-0.1</v>
      </c>
    </row>
    <row r="937" spans="1:18" x14ac:dyDescent="0.45">
      <c r="A937">
        <v>936</v>
      </c>
      <c r="B937" t="s">
        <v>1451</v>
      </c>
      <c r="C937" t="s">
        <v>35</v>
      </c>
      <c r="D937">
        <v>3</v>
      </c>
      <c r="E937">
        <v>5</v>
      </c>
      <c r="F937">
        <v>0</v>
      </c>
      <c r="G937">
        <v>36</v>
      </c>
      <c r="H937">
        <v>6</v>
      </c>
      <c r="I937">
        <v>63.1</v>
      </c>
      <c r="J937">
        <v>6.11</v>
      </c>
      <c r="K937">
        <v>4.12</v>
      </c>
      <c r="L937">
        <v>1.42</v>
      </c>
      <c r="M937">
        <v>0.30399999999999999</v>
      </c>
      <c r="N937" s="1">
        <v>0.66700000000000004</v>
      </c>
      <c r="P937">
        <v>5.69</v>
      </c>
      <c r="Q937">
        <v>5.51</v>
      </c>
      <c r="R937">
        <v>-0.1</v>
      </c>
    </row>
    <row r="938" spans="1:18" x14ac:dyDescent="0.45">
      <c r="A938">
        <v>937</v>
      </c>
      <c r="B938" t="s">
        <v>1452</v>
      </c>
      <c r="D938">
        <v>1</v>
      </c>
      <c r="E938">
        <v>1</v>
      </c>
      <c r="F938">
        <v>0</v>
      </c>
      <c r="G938">
        <v>10</v>
      </c>
      <c r="H938">
        <v>6</v>
      </c>
      <c r="I938">
        <v>33</v>
      </c>
      <c r="J938">
        <v>5.73</v>
      </c>
      <c r="K938">
        <v>3.55</v>
      </c>
      <c r="L938">
        <v>1.36</v>
      </c>
      <c r="M938">
        <v>0.30199999999999999</v>
      </c>
      <c r="N938" s="1">
        <v>0.65100000000000002</v>
      </c>
      <c r="P938">
        <v>5.45</v>
      </c>
      <c r="Q938">
        <v>5.59</v>
      </c>
      <c r="R938">
        <v>-0.1</v>
      </c>
    </row>
    <row r="939" spans="1:18" x14ac:dyDescent="0.45">
      <c r="A939">
        <v>938</v>
      </c>
      <c r="B939" t="s">
        <v>1453</v>
      </c>
      <c r="C939" t="s">
        <v>55</v>
      </c>
      <c r="D939">
        <v>2</v>
      </c>
      <c r="E939">
        <v>3</v>
      </c>
      <c r="F939">
        <v>0</v>
      </c>
      <c r="G939">
        <v>24</v>
      </c>
      <c r="H939">
        <v>6</v>
      </c>
      <c r="I939">
        <v>43</v>
      </c>
      <c r="J939">
        <v>5.86</v>
      </c>
      <c r="K939">
        <v>3.77</v>
      </c>
      <c r="L939">
        <v>1.47</v>
      </c>
      <c r="M939">
        <v>0.29799999999999999</v>
      </c>
      <c r="N939" s="1">
        <v>0.69899999999999995</v>
      </c>
      <c r="P939">
        <v>5.23</v>
      </c>
      <c r="Q939">
        <v>5.46</v>
      </c>
      <c r="R939">
        <v>-0.1</v>
      </c>
    </row>
    <row r="940" spans="1:18" x14ac:dyDescent="0.45">
      <c r="A940">
        <v>939</v>
      </c>
      <c r="B940" t="s">
        <v>1454</v>
      </c>
      <c r="C940" t="s">
        <v>28</v>
      </c>
      <c r="D940">
        <v>2</v>
      </c>
      <c r="E940">
        <v>2</v>
      </c>
      <c r="F940">
        <v>0</v>
      </c>
      <c r="G940">
        <v>20</v>
      </c>
      <c r="H940">
        <v>6</v>
      </c>
      <c r="I940">
        <v>40.200000000000003</v>
      </c>
      <c r="J940">
        <v>10.61</v>
      </c>
      <c r="K940">
        <v>6.41</v>
      </c>
      <c r="L940">
        <v>1.55</v>
      </c>
      <c r="M940">
        <v>0.29399999999999998</v>
      </c>
      <c r="N940" s="1">
        <v>0.71199999999999997</v>
      </c>
      <c r="P940">
        <v>5.31</v>
      </c>
      <c r="Q940">
        <v>5.64</v>
      </c>
      <c r="R940">
        <v>-0.1</v>
      </c>
    </row>
    <row r="941" spans="1:18" x14ac:dyDescent="0.45">
      <c r="A941">
        <v>940</v>
      </c>
      <c r="B941" t="s">
        <v>1455</v>
      </c>
      <c r="D941">
        <v>1</v>
      </c>
      <c r="E941">
        <v>3</v>
      </c>
      <c r="F941">
        <v>0</v>
      </c>
      <c r="G941">
        <v>13</v>
      </c>
      <c r="H941">
        <v>6</v>
      </c>
      <c r="I941">
        <v>30</v>
      </c>
      <c r="J941">
        <v>7.5</v>
      </c>
      <c r="K941">
        <v>5.4</v>
      </c>
      <c r="L941">
        <v>1.5</v>
      </c>
      <c r="M941">
        <v>0.29199999999999998</v>
      </c>
      <c r="N941" s="1">
        <v>0.66700000000000004</v>
      </c>
      <c r="P941">
        <v>5.7</v>
      </c>
      <c r="Q941">
        <v>5.86</v>
      </c>
      <c r="R941">
        <v>-0.1</v>
      </c>
    </row>
    <row r="942" spans="1:18" x14ac:dyDescent="0.45">
      <c r="A942">
        <v>941</v>
      </c>
      <c r="B942" t="s">
        <v>1456</v>
      </c>
      <c r="D942">
        <v>1</v>
      </c>
      <c r="E942">
        <v>1</v>
      </c>
      <c r="F942">
        <v>0</v>
      </c>
      <c r="G942">
        <v>21</v>
      </c>
      <c r="H942">
        <v>6</v>
      </c>
      <c r="I942">
        <v>43.2</v>
      </c>
      <c r="J942">
        <v>7.21</v>
      </c>
      <c r="K942">
        <v>4.74</v>
      </c>
      <c r="L942">
        <v>1.44</v>
      </c>
      <c r="M942">
        <v>0.28799999999999998</v>
      </c>
      <c r="N942" s="1">
        <v>0.68700000000000006</v>
      </c>
      <c r="P942">
        <v>5.35</v>
      </c>
      <c r="Q942">
        <v>5.52</v>
      </c>
      <c r="R942">
        <v>-0.1</v>
      </c>
    </row>
    <row r="943" spans="1:18" x14ac:dyDescent="0.45">
      <c r="A943">
        <v>942</v>
      </c>
      <c r="B943" t="s">
        <v>1457</v>
      </c>
      <c r="D943">
        <v>2</v>
      </c>
      <c r="E943">
        <v>4</v>
      </c>
      <c r="F943">
        <v>0</v>
      </c>
      <c r="G943">
        <v>32</v>
      </c>
      <c r="H943">
        <v>6</v>
      </c>
      <c r="I943">
        <v>52</v>
      </c>
      <c r="J943">
        <v>6.58</v>
      </c>
      <c r="K943">
        <v>5.19</v>
      </c>
      <c r="L943">
        <v>1.38</v>
      </c>
      <c r="M943">
        <v>0.30499999999999999</v>
      </c>
      <c r="N943" s="1">
        <v>0.66400000000000003</v>
      </c>
      <c r="P943">
        <v>5.88</v>
      </c>
      <c r="Q943">
        <v>5.81</v>
      </c>
      <c r="R943">
        <v>-0.2</v>
      </c>
    </row>
    <row r="944" spans="1:18" x14ac:dyDescent="0.45">
      <c r="A944">
        <v>943</v>
      </c>
      <c r="B944" t="s">
        <v>1458</v>
      </c>
      <c r="D944">
        <v>1</v>
      </c>
      <c r="E944">
        <v>3</v>
      </c>
      <c r="F944">
        <v>0</v>
      </c>
      <c r="G944">
        <v>24</v>
      </c>
      <c r="H944">
        <v>6</v>
      </c>
      <c r="I944">
        <v>43.2</v>
      </c>
      <c r="J944">
        <v>5.77</v>
      </c>
      <c r="K944">
        <v>4.9400000000000004</v>
      </c>
      <c r="L944">
        <v>1.65</v>
      </c>
      <c r="M944">
        <v>0.30099999999999999</v>
      </c>
      <c r="N944" s="1">
        <v>0.64300000000000002</v>
      </c>
      <c r="P944">
        <v>6.38</v>
      </c>
      <c r="Q944">
        <v>6.28</v>
      </c>
      <c r="R944">
        <v>-0.3</v>
      </c>
    </row>
    <row r="945" spans="1:18" x14ac:dyDescent="0.45">
      <c r="A945">
        <v>944</v>
      </c>
      <c r="B945" t="s">
        <v>1459</v>
      </c>
      <c r="D945">
        <v>2</v>
      </c>
      <c r="E945">
        <v>3</v>
      </c>
      <c r="F945">
        <v>0</v>
      </c>
      <c r="G945">
        <v>21</v>
      </c>
      <c r="H945">
        <v>6</v>
      </c>
      <c r="I945">
        <v>38.1</v>
      </c>
      <c r="J945">
        <v>7.52</v>
      </c>
      <c r="K945">
        <v>6.81</v>
      </c>
      <c r="L945">
        <v>1.64</v>
      </c>
      <c r="M945">
        <v>0.29599999999999999</v>
      </c>
      <c r="N945" s="1">
        <v>0.66400000000000003</v>
      </c>
      <c r="P945">
        <v>6.58</v>
      </c>
      <c r="Q945">
        <v>6.54</v>
      </c>
      <c r="R945">
        <v>-0.4</v>
      </c>
    </row>
    <row r="946" spans="1:18" x14ac:dyDescent="0.45">
      <c r="A946">
        <v>945</v>
      </c>
      <c r="B946" t="s">
        <v>1460</v>
      </c>
      <c r="D946">
        <v>3</v>
      </c>
      <c r="E946">
        <v>5</v>
      </c>
      <c r="F946">
        <v>0</v>
      </c>
      <c r="G946">
        <v>29</v>
      </c>
      <c r="H946">
        <v>6</v>
      </c>
      <c r="I946">
        <v>62</v>
      </c>
      <c r="J946">
        <v>7.4</v>
      </c>
      <c r="K946">
        <v>6.39</v>
      </c>
      <c r="L946">
        <v>1.31</v>
      </c>
      <c r="M946">
        <v>0.29699999999999999</v>
      </c>
      <c r="N946" s="1">
        <v>0.69199999999999995</v>
      </c>
      <c r="P946">
        <v>5.66</v>
      </c>
      <c r="Q946">
        <v>5.82</v>
      </c>
      <c r="R946">
        <v>-0.5</v>
      </c>
    </row>
    <row r="947" spans="1:18" x14ac:dyDescent="0.45">
      <c r="A947">
        <v>946</v>
      </c>
      <c r="B947" t="s">
        <v>1461</v>
      </c>
      <c r="D947">
        <v>1</v>
      </c>
      <c r="E947">
        <v>3</v>
      </c>
      <c r="F947">
        <v>0</v>
      </c>
      <c r="G947">
        <v>28</v>
      </c>
      <c r="H947">
        <v>6</v>
      </c>
      <c r="I947">
        <v>70.099999999999994</v>
      </c>
      <c r="J947">
        <v>7.55</v>
      </c>
      <c r="K947">
        <v>6.15</v>
      </c>
      <c r="L947">
        <v>1.41</v>
      </c>
      <c r="M947">
        <v>0.28999999999999998</v>
      </c>
      <c r="N947" s="1">
        <v>0.70699999999999996</v>
      </c>
      <c r="P947">
        <v>5.5</v>
      </c>
      <c r="Q947">
        <v>5.74</v>
      </c>
      <c r="R947">
        <v>-0.6</v>
      </c>
    </row>
    <row r="948" spans="1:18" x14ac:dyDescent="0.45">
      <c r="A948">
        <v>947</v>
      </c>
      <c r="B948" t="s">
        <v>1462</v>
      </c>
      <c r="D948">
        <v>1</v>
      </c>
      <c r="E948">
        <v>3</v>
      </c>
      <c r="F948">
        <v>0</v>
      </c>
      <c r="G948">
        <v>17</v>
      </c>
      <c r="H948">
        <v>6</v>
      </c>
      <c r="I948">
        <v>36</v>
      </c>
      <c r="J948">
        <v>11.25</v>
      </c>
      <c r="K948">
        <v>9.5</v>
      </c>
      <c r="L948">
        <v>2</v>
      </c>
      <c r="M948">
        <v>0.28399999999999997</v>
      </c>
      <c r="N948" s="1">
        <v>0.71899999999999997</v>
      </c>
      <c r="P948">
        <v>6.5</v>
      </c>
      <c r="Q948">
        <v>7.06</v>
      </c>
      <c r="R948">
        <v>-0.7</v>
      </c>
    </row>
    <row r="949" spans="1:18" x14ac:dyDescent="0.45">
      <c r="A949">
        <v>948</v>
      </c>
      <c r="B949" t="s">
        <v>1463</v>
      </c>
      <c r="C949" t="s">
        <v>53</v>
      </c>
      <c r="D949">
        <v>6</v>
      </c>
      <c r="E949">
        <v>5</v>
      </c>
      <c r="F949">
        <v>3</v>
      </c>
      <c r="G949">
        <v>59</v>
      </c>
      <c r="H949">
        <v>5</v>
      </c>
      <c r="I949">
        <v>75.2</v>
      </c>
      <c r="J949">
        <v>12.01</v>
      </c>
      <c r="K949">
        <v>4.4000000000000004</v>
      </c>
      <c r="L949">
        <v>0.95</v>
      </c>
      <c r="M949">
        <v>0.29599999999999999</v>
      </c>
      <c r="N949" s="1">
        <v>0.76</v>
      </c>
      <c r="P949">
        <v>3.57</v>
      </c>
      <c r="Q949">
        <v>3.59</v>
      </c>
      <c r="R949">
        <v>0.9</v>
      </c>
    </row>
    <row r="950" spans="1:18" x14ac:dyDescent="0.45">
      <c r="A950">
        <v>949</v>
      </c>
      <c r="B950" t="s">
        <v>1464</v>
      </c>
      <c r="C950" t="s">
        <v>104</v>
      </c>
      <c r="D950">
        <v>4</v>
      </c>
      <c r="E950">
        <v>6</v>
      </c>
      <c r="F950">
        <v>0</v>
      </c>
      <c r="G950">
        <v>48</v>
      </c>
      <c r="H950">
        <v>5</v>
      </c>
      <c r="I950">
        <v>76.099999999999994</v>
      </c>
      <c r="J950">
        <v>8.61</v>
      </c>
      <c r="K950">
        <v>2.83</v>
      </c>
      <c r="L950">
        <v>1.06</v>
      </c>
      <c r="M950">
        <v>0.29299999999999998</v>
      </c>
      <c r="N950" s="1">
        <v>0.67100000000000004</v>
      </c>
      <c r="P950">
        <v>4.3600000000000003</v>
      </c>
      <c r="Q950">
        <v>4.17</v>
      </c>
      <c r="R950">
        <v>0.5</v>
      </c>
    </row>
    <row r="951" spans="1:18" x14ac:dyDescent="0.45">
      <c r="A951">
        <v>950</v>
      </c>
      <c r="B951" t="s">
        <v>1465</v>
      </c>
      <c r="C951" t="s">
        <v>24</v>
      </c>
      <c r="D951">
        <v>3</v>
      </c>
      <c r="E951">
        <v>4</v>
      </c>
      <c r="F951">
        <v>0</v>
      </c>
      <c r="G951">
        <v>44</v>
      </c>
      <c r="H951">
        <v>5</v>
      </c>
      <c r="I951">
        <v>58.1</v>
      </c>
      <c r="J951">
        <v>10.029999999999999</v>
      </c>
      <c r="K951">
        <v>4.17</v>
      </c>
      <c r="L951">
        <v>1.23</v>
      </c>
      <c r="M951">
        <v>0.29599999999999999</v>
      </c>
      <c r="N951" s="1">
        <v>0.72699999999999998</v>
      </c>
      <c r="P951">
        <v>4.32</v>
      </c>
      <c r="Q951">
        <v>4.3499999999999996</v>
      </c>
      <c r="R951">
        <v>0.5</v>
      </c>
    </row>
    <row r="952" spans="1:18" x14ac:dyDescent="0.45">
      <c r="A952">
        <v>951</v>
      </c>
      <c r="B952" t="s">
        <v>1466</v>
      </c>
      <c r="C952" t="s">
        <v>55</v>
      </c>
      <c r="D952">
        <v>3</v>
      </c>
      <c r="E952">
        <v>3</v>
      </c>
      <c r="F952">
        <v>0</v>
      </c>
      <c r="G952">
        <v>23</v>
      </c>
      <c r="H952">
        <v>5</v>
      </c>
      <c r="I952">
        <v>64.099999999999994</v>
      </c>
      <c r="J952">
        <v>7.56</v>
      </c>
      <c r="K952">
        <v>2.66</v>
      </c>
      <c r="L952">
        <v>1.4</v>
      </c>
      <c r="M952">
        <v>0.30099999999999999</v>
      </c>
      <c r="N952" s="1">
        <v>0.69899999999999995</v>
      </c>
      <c r="P952">
        <v>4.62</v>
      </c>
      <c r="Q952">
        <v>4.58</v>
      </c>
      <c r="R952">
        <v>0.4</v>
      </c>
    </row>
    <row r="953" spans="1:18" x14ac:dyDescent="0.45">
      <c r="A953">
        <v>952</v>
      </c>
      <c r="B953" t="s">
        <v>1467</v>
      </c>
      <c r="C953" t="s">
        <v>53</v>
      </c>
      <c r="D953">
        <v>3</v>
      </c>
      <c r="E953">
        <v>3</v>
      </c>
      <c r="F953">
        <v>0</v>
      </c>
      <c r="G953">
        <v>36</v>
      </c>
      <c r="H953">
        <v>5</v>
      </c>
      <c r="I953">
        <v>62.1</v>
      </c>
      <c r="J953">
        <v>7.95</v>
      </c>
      <c r="K953">
        <v>3.03</v>
      </c>
      <c r="L953">
        <v>1.3</v>
      </c>
      <c r="M953">
        <v>0.28799999999999998</v>
      </c>
      <c r="N953" s="1">
        <v>0.746</v>
      </c>
      <c r="P953">
        <v>4.04</v>
      </c>
      <c r="Q953">
        <v>4.47</v>
      </c>
      <c r="R953">
        <v>0.3</v>
      </c>
    </row>
    <row r="954" spans="1:18" x14ac:dyDescent="0.45">
      <c r="A954">
        <v>953</v>
      </c>
      <c r="B954" t="s">
        <v>1468</v>
      </c>
      <c r="C954" t="s">
        <v>35</v>
      </c>
      <c r="D954">
        <v>3</v>
      </c>
      <c r="E954">
        <v>5</v>
      </c>
      <c r="F954">
        <v>0</v>
      </c>
      <c r="G954">
        <v>31</v>
      </c>
      <c r="H954">
        <v>5</v>
      </c>
      <c r="I954">
        <v>87</v>
      </c>
      <c r="J954">
        <v>7.66</v>
      </c>
      <c r="K954">
        <v>3.41</v>
      </c>
      <c r="L954">
        <v>1.45</v>
      </c>
      <c r="M954">
        <v>0.312</v>
      </c>
      <c r="N954" s="1">
        <v>0.7</v>
      </c>
      <c r="P954">
        <v>5.07</v>
      </c>
      <c r="Q954">
        <v>4.99</v>
      </c>
      <c r="R954">
        <v>0.3</v>
      </c>
    </row>
    <row r="955" spans="1:18" x14ac:dyDescent="0.45">
      <c r="A955">
        <v>954</v>
      </c>
      <c r="B955" t="s">
        <v>1469</v>
      </c>
      <c r="C955" t="s">
        <v>20</v>
      </c>
      <c r="D955">
        <v>2</v>
      </c>
      <c r="E955">
        <v>4</v>
      </c>
      <c r="F955">
        <v>0</v>
      </c>
      <c r="G955">
        <v>31</v>
      </c>
      <c r="H955">
        <v>5</v>
      </c>
      <c r="I955">
        <v>52.2</v>
      </c>
      <c r="J955">
        <v>6.66</v>
      </c>
      <c r="K955">
        <v>3.24</v>
      </c>
      <c r="L955">
        <v>1.2</v>
      </c>
      <c r="M955">
        <v>0.29399999999999998</v>
      </c>
      <c r="N955" s="1">
        <v>0.69599999999999995</v>
      </c>
      <c r="P955">
        <v>4.6100000000000003</v>
      </c>
      <c r="Q955">
        <v>4.6399999999999997</v>
      </c>
      <c r="R955">
        <v>0.3</v>
      </c>
    </row>
    <row r="956" spans="1:18" x14ac:dyDescent="0.45">
      <c r="A956">
        <v>955</v>
      </c>
      <c r="B956" t="s">
        <v>1470</v>
      </c>
      <c r="D956">
        <v>1</v>
      </c>
      <c r="E956">
        <v>2</v>
      </c>
      <c r="F956">
        <v>0</v>
      </c>
      <c r="G956">
        <v>18</v>
      </c>
      <c r="H956">
        <v>5</v>
      </c>
      <c r="I956">
        <v>35</v>
      </c>
      <c r="J956">
        <v>9.51</v>
      </c>
      <c r="K956">
        <v>4.37</v>
      </c>
      <c r="L956">
        <v>1.29</v>
      </c>
      <c r="M956">
        <v>0.30199999999999999</v>
      </c>
      <c r="N956" s="1">
        <v>0.68200000000000005</v>
      </c>
      <c r="P956">
        <v>4.8899999999999997</v>
      </c>
      <c r="Q956">
        <v>4.63</v>
      </c>
      <c r="R956">
        <v>0.3</v>
      </c>
    </row>
    <row r="957" spans="1:18" x14ac:dyDescent="0.45">
      <c r="A957">
        <v>956</v>
      </c>
      <c r="B957" t="s">
        <v>1471</v>
      </c>
      <c r="C957" t="s">
        <v>40</v>
      </c>
      <c r="D957">
        <v>2</v>
      </c>
      <c r="E957">
        <v>4</v>
      </c>
      <c r="F957">
        <v>0</v>
      </c>
      <c r="G957">
        <v>33</v>
      </c>
      <c r="H957">
        <v>5</v>
      </c>
      <c r="I957">
        <v>53.2</v>
      </c>
      <c r="J957">
        <v>7.04</v>
      </c>
      <c r="K957">
        <v>3.52</v>
      </c>
      <c r="L957">
        <v>1.17</v>
      </c>
      <c r="M957">
        <v>0.29499999999999998</v>
      </c>
      <c r="N957" s="1">
        <v>0.68500000000000005</v>
      </c>
      <c r="P957">
        <v>4.8600000000000003</v>
      </c>
      <c r="Q957">
        <v>4.7300000000000004</v>
      </c>
      <c r="R957">
        <v>0.2</v>
      </c>
    </row>
    <row r="958" spans="1:18" x14ac:dyDescent="0.45">
      <c r="A958">
        <v>957</v>
      </c>
      <c r="B958" t="s">
        <v>1472</v>
      </c>
      <c r="C958" t="s">
        <v>20</v>
      </c>
      <c r="D958">
        <v>1</v>
      </c>
      <c r="E958">
        <v>2</v>
      </c>
      <c r="F958">
        <v>0</v>
      </c>
      <c r="G958">
        <v>43</v>
      </c>
      <c r="H958">
        <v>5</v>
      </c>
      <c r="I958">
        <v>65</v>
      </c>
      <c r="J958">
        <v>6.65</v>
      </c>
      <c r="K958">
        <v>3.46</v>
      </c>
      <c r="L958">
        <v>1.1100000000000001</v>
      </c>
      <c r="M958">
        <v>0.29099999999999998</v>
      </c>
      <c r="N958" s="1">
        <v>0.66400000000000003</v>
      </c>
      <c r="P958">
        <v>4.8499999999999996</v>
      </c>
      <c r="Q958">
        <v>4.62</v>
      </c>
      <c r="R958">
        <v>0.2</v>
      </c>
    </row>
    <row r="959" spans="1:18" x14ac:dyDescent="0.45">
      <c r="A959">
        <v>958</v>
      </c>
      <c r="B959" t="s">
        <v>1473</v>
      </c>
      <c r="D959">
        <v>2</v>
      </c>
      <c r="E959">
        <v>2</v>
      </c>
      <c r="F959">
        <v>0</v>
      </c>
      <c r="G959">
        <v>24</v>
      </c>
      <c r="H959">
        <v>5</v>
      </c>
      <c r="I959">
        <v>41</v>
      </c>
      <c r="J959">
        <v>7.02</v>
      </c>
      <c r="K959">
        <v>3.07</v>
      </c>
      <c r="L959">
        <v>1.32</v>
      </c>
      <c r="M959">
        <v>0.29799999999999999</v>
      </c>
      <c r="N959" s="1">
        <v>0.7</v>
      </c>
      <c r="P959">
        <v>4.6100000000000003</v>
      </c>
      <c r="Q959">
        <v>4.6900000000000004</v>
      </c>
      <c r="R959">
        <v>0.2</v>
      </c>
    </row>
    <row r="960" spans="1:18" x14ac:dyDescent="0.45">
      <c r="A960">
        <v>959</v>
      </c>
      <c r="B960" t="s">
        <v>1474</v>
      </c>
      <c r="C960" t="s">
        <v>76</v>
      </c>
      <c r="D960">
        <v>2</v>
      </c>
      <c r="E960">
        <v>2</v>
      </c>
      <c r="F960">
        <v>0</v>
      </c>
      <c r="G960">
        <v>30</v>
      </c>
      <c r="H960">
        <v>5</v>
      </c>
      <c r="I960">
        <v>40.1</v>
      </c>
      <c r="J960">
        <v>8.7100000000000009</v>
      </c>
      <c r="K960">
        <v>3.35</v>
      </c>
      <c r="L960">
        <v>1.34</v>
      </c>
      <c r="M960">
        <v>0.28299999999999997</v>
      </c>
      <c r="N960" s="1">
        <v>0.71699999999999997</v>
      </c>
      <c r="P960">
        <v>4.24</v>
      </c>
      <c r="Q960">
        <v>4.5199999999999996</v>
      </c>
      <c r="R960">
        <v>0.2</v>
      </c>
    </row>
    <row r="961" spans="1:18" x14ac:dyDescent="0.45">
      <c r="A961">
        <v>960</v>
      </c>
      <c r="B961" t="s">
        <v>1475</v>
      </c>
      <c r="C961" t="s">
        <v>24</v>
      </c>
      <c r="D961">
        <v>3</v>
      </c>
      <c r="E961">
        <v>4</v>
      </c>
      <c r="F961">
        <v>0</v>
      </c>
      <c r="G961">
        <v>23</v>
      </c>
      <c r="H961">
        <v>5</v>
      </c>
      <c r="I961">
        <v>55.2</v>
      </c>
      <c r="J961">
        <v>8.24</v>
      </c>
      <c r="K961">
        <v>4.3600000000000003</v>
      </c>
      <c r="L961">
        <v>1.29</v>
      </c>
      <c r="M961">
        <v>0.28699999999999998</v>
      </c>
      <c r="N961" s="1">
        <v>0.69799999999999995</v>
      </c>
      <c r="P961">
        <v>4.8499999999999996</v>
      </c>
      <c r="Q961">
        <v>4.96</v>
      </c>
      <c r="R961">
        <v>0.2</v>
      </c>
    </row>
    <row r="962" spans="1:18" x14ac:dyDescent="0.45">
      <c r="A962">
        <v>961</v>
      </c>
      <c r="B962" t="s">
        <v>1476</v>
      </c>
      <c r="C962" t="s">
        <v>61</v>
      </c>
      <c r="D962">
        <v>1</v>
      </c>
      <c r="E962">
        <v>2</v>
      </c>
      <c r="F962">
        <v>0</v>
      </c>
      <c r="G962">
        <v>47</v>
      </c>
      <c r="H962">
        <v>5</v>
      </c>
      <c r="I962">
        <v>45.1</v>
      </c>
      <c r="J962">
        <v>9.14</v>
      </c>
      <c r="K962">
        <v>3.77</v>
      </c>
      <c r="L962">
        <v>1.19</v>
      </c>
      <c r="M962">
        <v>0.315</v>
      </c>
      <c r="N962" s="1">
        <v>0.70099999999999996</v>
      </c>
      <c r="P962">
        <v>4.57</v>
      </c>
      <c r="Q962">
        <v>4.54</v>
      </c>
      <c r="R962">
        <v>0.1</v>
      </c>
    </row>
    <row r="963" spans="1:18" x14ac:dyDescent="0.45">
      <c r="A963">
        <v>962</v>
      </c>
      <c r="B963" t="s">
        <v>1477</v>
      </c>
      <c r="C963" t="s">
        <v>46</v>
      </c>
      <c r="D963">
        <v>3</v>
      </c>
      <c r="E963">
        <v>3</v>
      </c>
      <c r="F963">
        <v>0</v>
      </c>
      <c r="G963">
        <v>32</v>
      </c>
      <c r="H963">
        <v>5</v>
      </c>
      <c r="I963">
        <v>62.1</v>
      </c>
      <c r="J963">
        <v>8.23</v>
      </c>
      <c r="K963">
        <v>4.33</v>
      </c>
      <c r="L963">
        <v>1.3</v>
      </c>
      <c r="M963">
        <v>0.29299999999999998</v>
      </c>
      <c r="N963" s="1">
        <v>0.69299999999999995</v>
      </c>
      <c r="P963">
        <v>4.91</v>
      </c>
      <c r="Q963">
        <v>4.9400000000000004</v>
      </c>
      <c r="R963">
        <v>0.1</v>
      </c>
    </row>
    <row r="964" spans="1:18" x14ac:dyDescent="0.45">
      <c r="A964">
        <v>963</v>
      </c>
      <c r="B964" t="s">
        <v>1478</v>
      </c>
      <c r="C964" t="s">
        <v>32</v>
      </c>
      <c r="D964">
        <v>3</v>
      </c>
      <c r="E964">
        <v>2</v>
      </c>
      <c r="F964">
        <v>0</v>
      </c>
      <c r="G964">
        <v>31</v>
      </c>
      <c r="H964">
        <v>5</v>
      </c>
      <c r="I964">
        <v>61.2</v>
      </c>
      <c r="J964">
        <v>6.56</v>
      </c>
      <c r="K964">
        <v>2.77</v>
      </c>
      <c r="L964">
        <v>1.46</v>
      </c>
      <c r="M964">
        <v>0.30299999999999999</v>
      </c>
      <c r="N964" s="1">
        <v>0.70699999999999996</v>
      </c>
      <c r="P964">
        <v>4.8099999999999996</v>
      </c>
      <c r="Q964">
        <v>4.88</v>
      </c>
      <c r="R964">
        <v>0.1</v>
      </c>
    </row>
    <row r="965" spans="1:18" x14ac:dyDescent="0.45">
      <c r="A965">
        <v>964</v>
      </c>
      <c r="B965" t="s">
        <v>1479</v>
      </c>
      <c r="D965">
        <v>3</v>
      </c>
      <c r="E965">
        <v>4</v>
      </c>
      <c r="F965">
        <v>0</v>
      </c>
      <c r="G965">
        <v>28</v>
      </c>
      <c r="H965">
        <v>5</v>
      </c>
      <c r="I965">
        <v>63</v>
      </c>
      <c r="J965">
        <v>5.57</v>
      </c>
      <c r="K965">
        <v>2.4300000000000002</v>
      </c>
      <c r="L965">
        <v>1.29</v>
      </c>
      <c r="M965">
        <v>0.28299999999999997</v>
      </c>
      <c r="N965" s="1">
        <v>0.65800000000000003</v>
      </c>
      <c r="P965">
        <v>4.8600000000000003</v>
      </c>
      <c r="Q965">
        <v>4.92</v>
      </c>
      <c r="R965">
        <v>0.1</v>
      </c>
    </row>
    <row r="966" spans="1:18" x14ac:dyDescent="0.45">
      <c r="A966">
        <v>965</v>
      </c>
      <c r="B966" t="s">
        <v>1480</v>
      </c>
      <c r="C966" t="s">
        <v>44</v>
      </c>
      <c r="D966">
        <v>3</v>
      </c>
      <c r="E966">
        <v>3</v>
      </c>
      <c r="F966">
        <v>0</v>
      </c>
      <c r="G966">
        <v>23</v>
      </c>
      <c r="H966">
        <v>5</v>
      </c>
      <c r="I966">
        <v>57</v>
      </c>
      <c r="J966">
        <v>7.11</v>
      </c>
      <c r="K966">
        <v>3.63</v>
      </c>
      <c r="L966">
        <v>1.26</v>
      </c>
      <c r="M966">
        <v>0.29899999999999999</v>
      </c>
      <c r="N966" s="1">
        <v>0.68700000000000006</v>
      </c>
      <c r="P966">
        <v>4.8899999999999997</v>
      </c>
      <c r="Q966">
        <v>4.82</v>
      </c>
      <c r="R966">
        <v>0.1</v>
      </c>
    </row>
    <row r="967" spans="1:18" x14ac:dyDescent="0.45">
      <c r="A967">
        <v>966</v>
      </c>
      <c r="B967" t="s">
        <v>1481</v>
      </c>
      <c r="C967" t="s">
        <v>51</v>
      </c>
      <c r="D967">
        <v>2</v>
      </c>
      <c r="E967">
        <v>3</v>
      </c>
      <c r="F967">
        <v>0</v>
      </c>
      <c r="G967">
        <v>38</v>
      </c>
      <c r="H967">
        <v>5</v>
      </c>
      <c r="I967">
        <v>60.2</v>
      </c>
      <c r="J967">
        <v>6.82</v>
      </c>
      <c r="K967">
        <v>4</v>
      </c>
      <c r="L967">
        <v>1.33</v>
      </c>
      <c r="M967">
        <v>0.29799999999999999</v>
      </c>
      <c r="N967" s="1">
        <v>0.68400000000000005</v>
      </c>
      <c r="P967">
        <v>5.19</v>
      </c>
      <c r="Q967">
        <v>5.05</v>
      </c>
      <c r="R967">
        <v>0.1</v>
      </c>
    </row>
    <row r="968" spans="1:18" x14ac:dyDescent="0.45">
      <c r="A968">
        <v>967</v>
      </c>
      <c r="B968" t="s">
        <v>1482</v>
      </c>
      <c r="C968" t="s">
        <v>42</v>
      </c>
      <c r="D968">
        <v>4</v>
      </c>
      <c r="E968">
        <v>4</v>
      </c>
      <c r="F968">
        <v>0</v>
      </c>
      <c r="G968">
        <v>32</v>
      </c>
      <c r="H968">
        <v>5</v>
      </c>
      <c r="I968">
        <v>68.2</v>
      </c>
      <c r="J968">
        <v>5.5</v>
      </c>
      <c r="K968">
        <v>2.88</v>
      </c>
      <c r="L968">
        <v>1.05</v>
      </c>
      <c r="M968">
        <v>0.29799999999999999</v>
      </c>
      <c r="N968" s="1">
        <v>0.68</v>
      </c>
      <c r="P968">
        <v>4.72</v>
      </c>
      <c r="Q968">
        <v>4.8099999999999996</v>
      </c>
      <c r="R968">
        <v>0.1</v>
      </c>
    </row>
    <row r="969" spans="1:18" x14ac:dyDescent="0.45">
      <c r="A969">
        <v>968</v>
      </c>
      <c r="B969" t="s">
        <v>1483</v>
      </c>
      <c r="C969" t="s">
        <v>58</v>
      </c>
      <c r="D969">
        <v>2</v>
      </c>
      <c r="E969">
        <v>3</v>
      </c>
      <c r="F969">
        <v>0</v>
      </c>
      <c r="G969">
        <v>29</v>
      </c>
      <c r="H969">
        <v>5</v>
      </c>
      <c r="I969">
        <v>59</v>
      </c>
      <c r="J969">
        <v>8.24</v>
      </c>
      <c r="K969">
        <v>4.58</v>
      </c>
      <c r="L969">
        <v>1.53</v>
      </c>
      <c r="M969">
        <v>0.29699999999999999</v>
      </c>
      <c r="N969" s="1">
        <v>0.67500000000000004</v>
      </c>
      <c r="P969">
        <v>5.49</v>
      </c>
      <c r="Q969">
        <v>5.31</v>
      </c>
      <c r="R969">
        <v>0.1</v>
      </c>
    </row>
    <row r="970" spans="1:18" x14ac:dyDescent="0.45">
      <c r="A970">
        <v>969</v>
      </c>
      <c r="B970" t="s">
        <v>1484</v>
      </c>
      <c r="C970" t="s">
        <v>81</v>
      </c>
      <c r="D970">
        <v>4</v>
      </c>
      <c r="E970">
        <v>5</v>
      </c>
      <c r="F970">
        <v>0</v>
      </c>
      <c r="G970">
        <v>32</v>
      </c>
      <c r="H970">
        <v>5</v>
      </c>
      <c r="I970">
        <v>63</v>
      </c>
      <c r="J970">
        <v>6.71</v>
      </c>
      <c r="K970">
        <v>3.43</v>
      </c>
      <c r="L970">
        <v>1.43</v>
      </c>
      <c r="M970">
        <v>0.29599999999999999</v>
      </c>
      <c r="N970" s="1">
        <v>0.69199999999999995</v>
      </c>
      <c r="P970">
        <v>5</v>
      </c>
      <c r="Q970">
        <v>5.0599999999999996</v>
      </c>
      <c r="R970">
        <v>0.1</v>
      </c>
    </row>
    <row r="971" spans="1:18" x14ac:dyDescent="0.45">
      <c r="A971">
        <v>970</v>
      </c>
      <c r="B971" t="s">
        <v>1485</v>
      </c>
      <c r="C971" t="s">
        <v>40</v>
      </c>
      <c r="D971">
        <v>2</v>
      </c>
      <c r="E971">
        <v>4</v>
      </c>
      <c r="F971">
        <v>0</v>
      </c>
      <c r="G971">
        <v>27</v>
      </c>
      <c r="H971">
        <v>5</v>
      </c>
      <c r="I971">
        <v>54.2</v>
      </c>
      <c r="J971">
        <v>6.58</v>
      </c>
      <c r="K971">
        <v>4.4400000000000004</v>
      </c>
      <c r="L971">
        <v>1.1499999999999999</v>
      </c>
      <c r="M971">
        <v>0.29899999999999999</v>
      </c>
      <c r="N971" s="1">
        <v>0.68200000000000005</v>
      </c>
      <c r="P971">
        <v>5.0999999999999996</v>
      </c>
      <c r="Q971">
        <v>5.05</v>
      </c>
      <c r="R971">
        <v>0.1</v>
      </c>
    </row>
    <row r="972" spans="1:18" x14ac:dyDescent="0.45">
      <c r="A972">
        <v>971</v>
      </c>
      <c r="B972" t="s">
        <v>1486</v>
      </c>
      <c r="D972">
        <v>1</v>
      </c>
      <c r="E972">
        <v>2</v>
      </c>
      <c r="F972">
        <v>0</v>
      </c>
      <c r="G972">
        <v>12</v>
      </c>
      <c r="H972">
        <v>5</v>
      </c>
      <c r="I972">
        <v>30.1</v>
      </c>
      <c r="J972">
        <v>4.75</v>
      </c>
      <c r="K972">
        <v>2.97</v>
      </c>
      <c r="L972">
        <v>1.49</v>
      </c>
      <c r="M972">
        <v>0.311</v>
      </c>
      <c r="N972" s="1">
        <v>0.63400000000000001</v>
      </c>
      <c r="P972">
        <v>5.94</v>
      </c>
      <c r="Q972">
        <v>5.53</v>
      </c>
      <c r="R972">
        <v>0.1</v>
      </c>
    </row>
    <row r="973" spans="1:18" x14ac:dyDescent="0.45">
      <c r="A973">
        <v>972</v>
      </c>
      <c r="B973" t="s">
        <v>1487</v>
      </c>
      <c r="C973" t="s">
        <v>81</v>
      </c>
      <c r="D973">
        <v>2</v>
      </c>
      <c r="E973">
        <v>2</v>
      </c>
      <c r="F973">
        <v>0</v>
      </c>
      <c r="G973">
        <v>19</v>
      </c>
      <c r="H973">
        <v>5</v>
      </c>
      <c r="I973">
        <v>34.1</v>
      </c>
      <c r="J973">
        <v>6.03</v>
      </c>
      <c r="K973">
        <v>3.41</v>
      </c>
      <c r="L973">
        <v>1.31</v>
      </c>
      <c r="M973">
        <v>0.29599999999999999</v>
      </c>
      <c r="N973" s="1">
        <v>0.65100000000000002</v>
      </c>
      <c r="P973">
        <v>5.25</v>
      </c>
      <c r="Q973">
        <v>5.21</v>
      </c>
      <c r="R973">
        <v>0</v>
      </c>
    </row>
    <row r="974" spans="1:18" x14ac:dyDescent="0.45">
      <c r="A974">
        <v>973</v>
      </c>
      <c r="B974" t="s">
        <v>1488</v>
      </c>
      <c r="D974">
        <v>3</v>
      </c>
      <c r="E974">
        <v>5</v>
      </c>
      <c r="F974">
        <v>0</v>
      </c>
      <c r="G974">
        <v>38</v>
      </c>
      <c r="H974">
        <v>5</v>
      </c>
      <c r="I974">
        <v>71.099999999999994</v>
      </c>
      <c r="J974">
        <v>8.4600000000000009</v>
      </c>
      <c r="K974">
        <v>4.8</v>
      </c>
      <c r="L974">
        <v>1.1399999999999999</v>
      </c>
      <c r="M974">
        <v>0.30099999999999999</v>
      </c>
      <c r="N974" s="1">
        <v>0.69499999999999995</v>
      </c>
      <c r="P974">
        <v>4.92</v>
      </c>
      <c r="Q974">
        <v>4.83</v>
      </c>
      <c r="R974">
        <v>0</v>
      </c>
    </row>
    <row r="975" spans="1:18" x14ac:dyDescent="0.45">
      <c r="A975">
        <v>974</v>
      </c>
      <c r="B975" t="s">
        <v>1489</v>
      </c>
      <c r="C975" t="s">
        <v>81</v>
      </c>
      <c r="D975">
        <v>2</v>
      </c>
      <c r="E975">
        <v>4</v>
      </c>
      <c r="F975">
        <v>0</v>
      </c>
      <c r="G975">
        <v>28</v>
      </c>
      <c r="H975">
        <v>5</v>
      </c>
      <c r="I975">
        <v>52.2</v>
      </c>
      <c r="J975">
        <v>8.3699999999999992</v>
      </c>
      <c r="K975">
        <v>4.4400000000000004</v>
      </c>
      <c r="L975">
        <v>1.54</v>
      </c>
      <c r="M975">
        <v>0.30099999999999999</v>
      </c>
      <c r="N975" s="1">
        <v>0.68700000000000006</v>
      </c>
      <c r="P975">
        <v>5.29</v>
      </c>
      <c r="Q975">
        <v>5.15</v>
      </c>
      <c r="R975">
        <v>0</v>
      </c>
    </row>
    <row r="976" spans="1:18" x14ac:dyDescent="0.45">
      <c r="A976">
        <v>975</v>
      </c>
      <c r="B976" t="s">
        <v>1490</v>
      </c>
      <c r="D976">
        <v>2</v>
      </c>
      <c r="E976">
        <v>4</v>
      </c>
      <c r="F976">
        <v>0</v>
      </c>
      <c r="G976">
        <v>27</v>
      </c>
      <c r="H976">
        <v>5</v>
      </c>
      <c r="I976">
        <v>37.1</v>
      </c>
      <c r="J976">
        <v>8.1999999999999993</v>
      </c>
      <c r="K976">
        <v>5.55</v>
      </c>
      <c r="L976">
        <v>1.21</v>
      </c>
      <c r="M976">
        <v>0.3</v>
      </c>
      <c r="N976" s="1">
        <v>0.68500000000000005</v>
      </c>
      <c r="P976">
        <v>5.31</v>
      </c>
      <c r="Q976">
        <v>5.0999999999999996</v>
      </c>
      <c r="R976">
        <v>0</v>
      </c>
    </row>
    <row r="977" spans="1:18" x14ac:dyDescent="0.45">
      <c r="A977">
        <v>976</v>
      </c>
      <c r="B977" t="s">
        <v>1491</v>
      </c>
      <c r="D977">
        <v>2</v>
      </c>
      <c r="E977">
        <v>3</v>
      </c>
      <c r="F977">
        <v>0</v>
      </c>
      <c r="G977">
        <v>21</v>
      </c>
      <c r="H977">
        <v>5</v>
      </c>
      <c r="I977">
        <v>46.1</v>
      </c>
      <c r="J977">
        <v>7.58</v>
      </c>
      <c r="K977">
        <v>3.89</v>
      </c>
      <c r="L977">
        <v>1.36</v>
      </c>
      <c r="M977">
        <v>0.29499999999999998</v>
      </c>
      <c r="N977" s="1">
        <v>0.68700000000000006</v>
      </c>
      <c r="P977">
        <v>5.05</v>
      </c>
      <c r="Q977">
        <v>5.09</v>
      </c>
      <c r="R977">
        <v>0</v>
      </c>
    </row>
    <row r="978" spans="1:18" x14ac:dyDescent="0.45">
      <c r="A978">
        <v>977</v>
      </c>
      <c r="B978" t="s">
        <v>1492</v>
      </c>
      <c r="D978">
        <v>2</v>
      </c>
      <c r="E978">
        <v>3</v>
      </c>
      <c r="F978">
        <v>0</v>
      </c>
      <c r="G978">
        <v>21</v>
      </c>
      <c r="H978">
        <v>5</v>
      </c>
      <c r="I978">
        <v>46</v>
      </c>
      <c r="J978">
        <v>7.43</v>
      </c>
      <c r="K978">
        <v>4.8899999999999997</v>
      </c>
      <c r="L978">
        <v>1.37</v>
      </c>
      <c r="M978">
        <v>0.29499999999999998</v>
      </c>
      <c r="N978" s="1">
        <v>0.68</v>
      </c>
      <c r="P978">
        <v>5.48</v>
      </c>
      <c r="Q978">
        <v>5.41</v>
      </c>
      <c r="R978">
        <v>-0.1</v>
      </c>
    </row>
    <row r="979" spans="1:18" x14ac:dyDescent="0.45">
      <c r="A979">
        <v>978</v>
      </c>
      <c r="B979" t="s">
        <v>1493</v>
      </c>
      <c r="C979" t="s">
        <v>53</v>
      </c>
      <c r="D979">
        <v>3</v>
      </c>
      <c r="E979">
        <v>4</v>
      </c>
      <c r="F979">
        <v>0</v>
      </c>
      <c r="G979">
        <v>27</v>
      </c>
      <c r="H979">
        <v>5</v>
      </c>
      <c r="I979">
        <v>43.1</v>
      </c>
      <c r="J979">
        <v>9.98</v>
      </c>
      <c r="K979">
        <v>6.24</v>
      </c>
      <c r="L979">
        <v>1.25</v>
      </c>
      <c r="M979">
        <v>0.28799999999999998</v>
      </c>
      <c r="N979" s="1">
        <v>0.72099999999999997</v>
      </c>
      <c r="P979">
        <v>4.78</v>
      </c>
      <c r="Q979">
        <v>5.0599999999999996</v>
      </c>
      <c r="R979">
        <v>-0.1</v>
      </c>
    </row>
    <row r="980" spans="1:18" x14ac:dyDescent="0.45">
      <c r="A980">
        <v>979</v>
      </c>
      <c r="B980" t="s">
        <v>1494</v>
      </c>
      <c r="C980" t="s">
        <v>58</v>
      </c>
      <c r="D980">
        <v>2</v>
      </c>
      <c r="E980">
        <v>3</v>
      </c>
      <c r="F980">
        <v>0</v>
      </c>
      <c r="G980">
        <v>34</v>
      </c>
      <c r="H980">
        <v>5</v>
      </c>
      <c r="I980">
        <v>51</v>
      </c>
      <c r="J980">
        <v>8.82</v>
      </c>
      <c r="K980">
        <v>5.47</v>
      </c>
      <c r="L980">
        <v>1.41</v>
      </c>
      <c r="M980">
        <v>0.29799999999999999</v>
      </c>
      <c r="N980" s="1">
        <v>0.67300000000000004</v>
      </c>
      <c r="P980">
        <v>5.47</v>
      </c>
      <c r="Q980">
        <v>5.45</v>
      </c>
      <c r="R980">
        <v>-0.1</v>
      </c>
    </row>
    <row r="981" spans="1:18" x14ac:dyDescent="0.45">
      <c r="A981">
        <v>980</v>
      </c>
      <c r="B981" t="s">
        <v>1495</v>
      </c>
      <c r="C981" t="s">
        <v>46</v>
      </c>
      <c r="D981">
        <v>2</v>
      </c>
      <c r="E981">
        <v>3</v>
      </c>
      <c r="F981">
        <v>0</v>
      </c>
      <c r="G981">
        <v>21</v>
      </c>
      <c r="H981">
        <v>5</v>
      </c>
      <c r="I981">
        <v>42.1</v>
      </c>
      <c r="J981">
        <v>8.51</v>
      </c>
      <c r="K981">
        <v>5.74</v>
      </c>
      <c r="L981">
        <v>1.49</v>
      </c>
      <c r="M981">
        <v>0.29399999999999998</v>
      </c>
      <c r="N981" s="1">
        <v>0.69299999999999995</v>
      </c>
      <c r="P981">
        <v>5.53</v>
      </c>
      <c r="Q981">
        <v>5.5</v>
      </c>
      <c r="R981">
        <v>-0.1</v>
      </c>
    </row>
    <row r="982" spans="1:18" x14ac:dyDescent="0.45">
      <c r="A982">
        <v>981</v>
      </c>
      <c r="B982" t="s">
        <v>1496</v>
      </c>
      <c r="D982">
        <v>3</v>
      </c>
      <c r="E982">
        <v>5</v>
      </c>
      <c r="F982">
        <v>0</v>
      </c>
      <c r="G982">
        <v>27</v>
      </c>
      <c r="H982">
        <v>5</v>
      </c>
      <c r="I982">
        <v>53</v>
      </c>
      <c r="J982">
        <v>5.6</v>
      </c>
      <c r="K982">
        <v>3.91</v>
      </c>
      <c r="L982">
        <v>1.36</v>
      </c>
      <c r="M982">
        <v>0.29499999999999998</v>
      </c>
      <c r="N982" s="1">
        <v>0.70599999999999996</v>
      </c>
      <c r="P982">
        <v>5.09</v>
      </c>
      <c r="Q982">
        <v>5.33</v>
      </c>
      <c r="R982">
        <v>-0.1</v>
      </c>
    </row>
    <row r="983" spans="1:18" x14ac:dyDescent="0.45">
      <c r="A983">
        <v>982</v>
      </c>
      <c r="B983" t="s">
        <v>1497</v>
      </c>
      <c r="C983" t="s">
        <v>91</v>
      </c>
      <c r="D983">
        <v>2</v>
      </c>
      <c r="E983">
        <v>5</v>
      </c>
      <c r="F983">
        <v>0</v>
      </c>
      <c r="G983">
        <v>24</v>
      </c>
      <c r="H983">
        <v>5</v>
      </c>
      <c r="I983">
        <v>54</v>
      </c>
      <c r="J983">
        <v>8.17</v>
      </c>
      <c r="K983">
        <v>5.33</v>
      </c>
      <c r="L983">
        <v>1.17</v>
      </c>
      <c r="M983">
        <v>0.29899999999999999</v>
      </c>
      <c r="N983" s="1">
        <v>0.66900000000000004</v>
      </c>
      <c r="P983">
        <v>5.33</v>
      </c>
      <c r="Q983">
        <v>5.29</v>
      </c>
      <c r="R983">
        <v>-0.1</v>
      </c>
    </row>
    <row r="984" spans="1:18" x14ac:dyDescent="0.45">
      <c r="A984">
        <v>983</v>
      </c>
      <c r="B984" t="s">
        <v>1498</v>
      </c>
      <c r="D984">
        <v>2</v>
      </c>
      <c r="E984">
        <v>4</v>
      </c>
      <c r="F984">
        <v>0</v>
      </c>
      <c r="G984">
        <v>27</v>
      </c>
      <c r="H984">
        <v>5</v>
      </c>
      <c r="I984">
        <v>55</v>
      </c>
      <c r="J984">
        <v>7.36</v>
      </c>
      <c r="K984">
        <v>4.25</v>
      </c>
      <c r="L984">
        <v>1.47</v>
      </c>
      <c r="M984">
        <v>0.29399999999999998</v>
      </c>
      <c r="N984" s="1">
        <v>0.68200000000000005</v>
      </c>
      <c r="P984">
        <v>5.24</v>
      </c>
      <c r="Q984">
        <v>5.33</v>
      </c>
      <c r="R984">
        <v>-0.1</v>
      </c>
    </row>
    <row r="985" spans="1:18" x14ac:dyDescent="0.45">
      <c r="A985">
        <v>984</v>
      </c>
      <c r="B985" t="s">
        <v>1499</v>
      </c>
      <c r="D985">
        <v>2</v>
      </c>
      <c r="E985">
        <v>4</v>
      </c>
      <c r="F985">
        <v>0</v>
      </c>
      <c r="G985">
        <v>22</v>
      </c>
      <c r="H985">
        <v>5</v>
      </c>
      <c r="I985">
        <v>41.2</v>
      </c>
      <c r="J985">
        <v>7.55</v>
      </c>
      <c r="K985">
        <v>4.75</v>
      </c>
      <c r="L985">
        <v>1.51</v>
      </c>
      <c r="M985">
        <v>0.29399999999999998</v>
      </c>
      <c r="N985" s="1">
        <v>0.67600000000000005</v>
      </c>
      <c r="P985">
        <v>5.61</v>
      </c>
      <c r="Q985">
        <v>5.56</v>
      </c>
      <c r="R985">
        <v>-0.1</v>
      </c>
    </row>
    <row r="986" spans="1:18" x14ac:dyDescent="0.45">
      <c r="A986">
        <v>985</v>
      </c>
      <c r="B986" t="s">
        <v>1500</v>
      </c>
      <c r="C986" t="s">
        <v>40</v>
      </c>
      <c r="D986">
        <v>2</v>
      </c>
      <c r="E986">
        <v>4</v>
      </c>
      <c r="F986">
        <v>0</v>
      </c>
      <c r="G986">
        <v>29</v>
      </c>
      <c r="H986">
        <v>5</v>
      </c>
      <c r="I986">
        <v>54</v>
      </c>
      <c r="J986">
        <v>5.83</v>
      </c>
      <c r="K986">
        <v>4.33</v>
      </c>
      <c r="L986">
        <v>1.17</v>
      </c>
      <c r="M986">
        <v>0.29899999999999999</v>
      </c>
      <c r="N986" s="1">
        <v>0.65600000000000003</v>
      </c>
      <c r="P986">
        <v>5.5</v>
      </c>
      <c r="Q986">
        <v>5.37</v>
      </c>
      <c r="R986">
        <v>-0.1</v>
      </c>
    </row>
    <row r="987" spans="1:18" x14ac:dyDescent="0.45">
      <c r="A987">
        <v>986</v>
      </c>
      <c r="B987" t="s">
        <v>1501</v>
      </c>
      <c r="C987" t="s">
        <v>28</v>
      </c>
      <c r="D987">
        <v>5</v>
      </c>
      <c r="E987">
        <v>6</v>
      </c>
      <c r="F987">
        <v>0</v>
      </c>
      <c r="G987">
        <v>30</v>
      </c>
      <c r="H987">
        <v>5</v>
      </c>
      <c r="I987">
        <v>67</v>
      </c>
      <c r="J987">
        <v>6.99</v>
      </c>
      <c r="K987">
        <v>4.97</v>
      </c>
      <c r="L987">
        <v>1.34</v>
      </c>
      <c r="M987">
        <v>0.29399999999999998</v>
      </c>
      <c r="N987" s="1">
        <v>0.69899999999999995</v>
      </c>
      <c r="P987">
        <v>5.24</v>
      </c>
      <c r="Q987">
        <v>5.39</v>
      </c>
      <c r="R987">
        <v>-0.1</v>
      </c>
    </row>
    <row r="988" spans="1:18" x14ac:dyDescent="0.45">
      <c r="A988">
        <v>987</v>
      </c>
      <c r="B988" t="s">
        <v>1502</v>
      </c>
      <c r="C988" t="s">
        <v>97</v>
      </c>
      <c r="D988">
        <v>4</v>
      </c>
      <c r="E988">
        <v>5</v>
      </c>
      <c r="F988">
        <v>0</v>
      </c>
      <c r="G988">
        <v>29</v>
      </c>
      <c r="H988">
        <v>5</v>
      </c>
      <c r="I988">
        <v>60</v>
      </c>
      <c r="J988">
        <v>7.95</v>
      </c>
      <c r="K988">
        <v>5.4</v>
      </c>
      <c r="L988">
        <v>1.2</v>
      </c>
      <c r="M988">
        <v>0.29599999999999999</v>
      </c>
      <c r="N988" s="1">
        <v>0.69899999999999995</v>
      </c>
      <c r="P988">
        <v>5.0999999999999996</v>
      </c>
      <c r="Q988">
        <v>5.17</v>
      </c>
      <c r="R988">
        <v>-0.2</v>
      </c>
    </row>
    <row r="989" spans="1:18" x14ac:dyDescent="0.45">
      <c r="A989">
        <v>988</v>
      </c>
      <c r="B989" t="s">
        <v>1503</v>
      </c>
      <c r="C989" t="s">
        <v>76</v>
      </c>
      <c r="D989">
        <v>2</v>
      </c>
      <c r="E989">
        <v>2</v>
      </c>
      <c r="F989">
        <v>0</v>
      </c>
      <c r="G989">
        <v>20</v>
      </c>
      <c r="H989">
        <v>5</v>
      </c>
      <c r="I989">
        <v>49.1</v>
      </c>
      <c r="J989">
        <v>9.68</v>
      </c>
      <c r="K989">
        <v>7.3</v>
      </c>
      <c r="L989">
        <v>1.28</v>
      </c>
      <c r="M989">
        <v>0.28499999999999998</v>
      </c>
      <c r="N989" s="1">
        <v>0.71399999999999997</v>
      </c>
      <c r="P989">
        <v>5.29</v>
      </c>
      <c r="Q989">
        <v>5.51</v>
      </c>
      <c r="R989">
        <v>-0.2</v>
      </c>
    </row>
    <row r="990" spans="1:18" x14ac:dyDescent="0.45">
      <c r="A990">
        <v>989</v>
      </c>
      <c r="B990" t="s">
        <v>1504</v>
      </c>
      <c r="D990">
        <v>3</v>
      </c>
      <c r="E990">
        <v>4</v>
      </c>
      <c r="F990">
        <v>0</v>
      </c>
      <c r="G990">
        <v>22</v>
      </c>
      <c r="H990">
        <v>5</v>
      </c>
      <c r="I990">
        <v>50</v>
      </c>
      <c r="J990">
        <v>6.84</v>
      </c>
      <c r="K990">
        <v>5.04</v>
      </c>
      <c r="L990">
        <v>1.44</v>
      </c>
      <c r="M990">
        <v>0.29399999999999998</v>
      </c>
      <c r="N990" s="1">
        <v>0.67300000000000004</v>
      </c>
      <c r="P990">
        <v>5.58</v>
      </c>
      <c r="Q990">
        <v>5.74</v>
      </c>
      <c r="R990">
        <v>-0.2</v>
      </c>
    </row>
    <row r="991" spans="1:18" x14ac:dyDescent="0.45">
      <c r="A991">
        <v>990</v>
      </c>
      <c r="B991" t="s">
        <v>1505</v>
      </c>
      <c r="D991">
        <v>4</v>
      </c>
      <c r="E991">
        <v>5</v>
      </c>
      <c r="F991">
        <v>0</v>
      </c>
      <c r="G991">
        <v>34</v>
      </c>
      <c r="H991">
        <v>5</v>
      </c>
      <c r="I991">
        <v>59</v>
      </c>
      <c r="J991">
        <v>6.41</v>
      </c>
      <c r="K991">
        <v>3.81</v>
      </c>
      <c r="L991">
        <v>1.22</v>
      </c>
      <c r="M991">
        <v>0.28799999999999998</v>
      </c>
      <c r="N991" s="1">
        <v>0.68200000000000005</v>
      </c>
      <c r="P991">
        <v>4.88</v>
      </c>
      <c r="Q991">
        <v>5.17</v>
      </c>
      <c r="R991">
        <v>-0.2</v>
      </c>
    </row>
    <row r="992" spans="1:18" x14ac:dyDescent="0.45">
      <c r="A992">
        <v>991</v>
      </c>
      <c r="B992" t="s">
        <v>1506</v>
      </c>
      <c r="C992" t="s">
        <v>61</v>
      </c>
      <c r="D992">
        <v>2</v>
      </c>
      <c r="E992">
        <v>4</v>
      </c>
      <c r="F992">
        <v>0</v>
      </c>
      <c r="G992">
        <v>30</v>
      </c>
      <c r="H992">
        <v>5</v>
      </c>
      <c r="I992">
        <v>47.2</v>
      </c>
      <c r="J992">
        <v>8.49</v>
      </c>
      <c r="K992">
        <v>5.66</v>
      </c>
      <c r="L992">
        <v>1.32</v>
      </c>
      <c r="M992">
        <v>0.307</v>
      </c>
      <c r="N992" s="1">
        <v>0.67900000000000005</v>
      </c>
      <c r="P992">
        <v>5.66</v>
      </c>
      <c r="Q992">
        <v>5.48</v>
      </c>
      <c r="R992">
        <v>-0.2</v>
      </c>
    </row>
    <row r="993" spans="1:18" x14ac:dyDescent="0.45">
      <c r="A993">
        <v>992</v>
      </c>
      <c r="B993" t="s">
        <v>1507</v>
      </c>
      <c r="C993" t="s">
        <v>42</v>
      </c>
      <c r="D993">
        <v>3</v>
      </c>
      <c r="E993">
        <v>3</v>
      </c>
      <c r="F993">
        <v>0</v>
      </c>
      <c r="G993">
        <v>31</v>
      </c>
      <c r="H993">
        <v>5</v>
      </c>
      <c r="I993">
        <v>45</v>
      </c>
      <c r="J993">
        <v>9.6</v>
      </c>
      <c r="K993">
        <v>6.4</v>
      </c>
      <c r="L993">
        <v>1.2</v>
      </c>
      <c r="M993">
        <v>0.3</v>
      </c>
      <c r="N993" s="1">
        <v>0.71599999999999997</v>
      </c>
      <c r="P993">
        <v>5</v>
      </c>
      <c r="Q993">
        <v>5.39</v>
      </c>
      <c r="R993">
        <v>-0.2</v>
      </c>
    </row>
    <row r="994" spans="1:18" x14ac:dyDescent="0.45">
      <c r="A994">
        <v>993</v>
      </c>
      <c r="B994" t="s">
        <v>1508</v>
      </c>
      <c r="C994" t="s">
        <v>65</v>
      </c>
      <c r="D994">
        <v>2</v>
      </c>
      <c r="E994">
        <v>5</v>
      </c>
      <c r="F994">
        <v>0</v>
      </c>
      <c r="G994">
        <v>20</v>
      </c>
      <c r="H994">
        <v>5</v>
      </c>
      <c r="I994">
        <v>57</v>
      </c>
      <c r="J994">
        <v>8.0500000000000007</v>
      </c>
      <c r="K994">
        <v>6</v>
      </c>
      <c r="L994">
        <v>1.26</v>
      </c>
      <c r="M994">
        <v>0.29099999999999998</v>
      </c>
      <c r="N994" s="1">
        <v>0.67600000000000005</v>
      </c>
      <c r="P994">
        <v>5.53</v>
      </c>
      <c r="Q994">
        <v>5.61</v>
      </c>
      <c r="R994">
        <v>-0.3</v>
      </c>
    </row>
    <row r="995" spans="1:18" x14ac:dyDescent="0.45">
      <c r="A995">
        <v>994</v>
      </c>
      <c r="B995" t="s">
        <v>1509</v>
      </c>
      <c r="C995" t="s">
        <v>51</v>
      </c>
      <c r="D995">
        <v>3</v>
      </c>
      <c r="E995">
        <v>5</v>
      </c>
      <c r="F995">
        <v>0</v>
      </c>
      <c r="G995">
        <v>30</v>
      </c>
      <c r="H995">
        <v>5</v>
      </c>
      <c r="I995">
        <v>56</v>
      </c>
      <c r="J995">
        <v>7.55</v>
      </c>
      <c r="K995">
        <v>4.66</v>
      </c>
      <c r="L995">
        <v>1.45</v>
      </c>
      <c r="M995">
        <v>0.29499999999999998</v>
      </c>
      <c r="N995" s="1">
        <v>0.63200000000000001</v>
      </c>
      <c r="P995">
        <v>5.95</v>
      </c>
      <c r="Q995">
        <v>5.7</v>
      </c>
      <c r="R995">
        <v>-0.3</v>
      </c>
    </row>
    <row r="996" spans="1:18" x14ac:dyDescent="0.45">
      <c r="A996">
        <v>995</v>
      </c>
      <c r="B996" t="s">
        <v>1510</v>
      </c>
      <c r="D996">
        <v>2</v>
      </c>
      <c r="E996">
        <v>4</v>
      </c>
      <c r="F996">
        <v>0</v>
      </c>
      <c r="G996">
        <v>25</v>
      </c>
      <c r="H996">
        <v>5</v>
      </c>
      <c r="I996">
        <v>53.1</v>
      </c>
      <c r="J996">
        <v>3.71</v>
      </c>
      <c r="K996">
        <v>4.22</v>
      </c>
      <c r="L996">
        <v>1.52</v>
      </c>
      <c r="M996">
        <v>0.308</v>
      </c>
      <c r="N996" s="1">
        <v>0.65500000000000003</v>
      </c>
      <c r="P996">
        <v>6.42</v>
      </c>
      <c r="Q996">
        <v>6.09</v>
      </c>
      <c r="R996">
        <v>-0.3</v>
      </c>
    </row>
    <row r="997" spans="1:18" x14ac:dyDescent="0.45">
      <c r="A997">
        <v>996</v>
      </c>
      <c r="B997" t="s">
        <v>1511</v>
      </c>
      <c r="C997" t="s">
        <v>20</v>
      </c>
      <c r="D997">
        <v>2</v>
      </c>
      <c r="E997">
        <v>4</v>
      </c>
      <c r="F997">
        <v>0</v>
      </c>
      <c r="G997">
        <v>27</v>
      </c>
      <c r="H997">
        <v>5</v>
      </c>
      <c r="I997">
        <v>60.1</v>
      </c>
      <c r="J997">
        <v>8.06</v>
      </c>
      <c r="K997">
        <v>5.97</v>
      </c>
      <c r="L997">
        <v>1.19</v>
      </c>
      <c r="M997">
        <v>0.29699999999999999</v>
      </c>
      <c r="N997" s="1">
        <v>0.66100000000000003</v>
      </c>
      <c r="P997">
        <v>5.67</v>
      </c>
      <c r="Q997">
        <v>5.53</v>
      </c>
      <c r="R997">
        <v>-0.3</v>
      </c>
    </row>
    <row r="998" spans="1:18" x14ac:dyDescent="0.45">
      <c r="A998">
        <v>997</v>
      </c>
      <c r="B998" t="s">
        <v>1512</v>
      </c>
      <c r="C998" t="s">
        <v>30</v>
      </c>
      <c r="D998">
        <v>3</v>
      </c>
      <c r="E998">
        <v>4</v>
      </c>
      <c r="F998">
        <v>0</v>
      </c>
      <c r="G998">
        <v>28</v>
      </c>
      <c r="H998">
        <v>5</v>
      </c>
      <c r="I998">
        <v>68.099999999999994</v>
      </c>
      <c r="J998">
        <v>5.8</v>
      </c>
      <c r="K998">
        <v>4.4800000000000004</v>
      </c>
      <c r="L998">
        <v>1.32</v>
      </c>
      <c r="M998">
        <v>0.29599999999999999</v>
      </c>
      <c r="N998" s="1">
        <v>0.68799999999999994</v>
      </c>
      <c r="P998">
        <v>5.4</v>
      </c>
      <c r="Q998">
        <v>5.58</v>
      </c>
      <c r="R998">
        <v>-0.4</v>
      </c>
    </row>
    <row r="999" spans="1:18" x14ac:dyDescent="0.45">
      <c r="A999">
        <v>998</v>
      </c>
      <c r="B999" t="s">
        <v>1513</v>
      </c>
      <c r="D999">
        <v>2</v>
      </c>
      <c r="E999">
        <v>4</v>
      </c>
      <c r="F999">
        <v>0</v>
      </c>
      <c r="G999">
        <v>22</v>
      </c>
      <c r="H999">
        <v>5</v>
      </c>
      <c r="I999">
        <v>44.1</v>
      </c>
      <c r="J999">
        <v>6.5</v>
      </c>
      <c r="K999">
        <v>5.69</v>
      </c>
      <c r="L999">
        <v>1.22</v>
      </c>
      <c r="M999">
        <v>0.29799999999999999</v>
      </c>
      <c r="N999" s="1">
        <v>0.68</v>
      </c>
      <c r="P999">
        <v>5.69</v>
      </c>
      <c r="Q999">
        <v>5.74</v>
      </c>
      <c r="R999">
        <v>-0.4</v>
      </c>
    </row>
    <row r="1000" spans="1:18" x14ac:dyDescent="0.45">
      <c r="A1000">
        <v>999</v>
      </c>
      <c r="B1000" t="s">
        <v>1514</v>
      </c>
      <c r="D1000">
        <v>2</v>
      </c>
      <c r="E1000">
        <v>3</v>
      </c>
      <c r="F1000">
        <v>0</v>
      </c>
      <c r="G1000">
        <v>27</v>
      </c>
      <c r="H1000">
        <v>5</v>
      </c>
      <c r="I1000">
        <v>47</v>
      </c>
      <c r="J1000">
        <v>8.23</v>
      </c>
      <c r="K1000">
        <v>5.94</v>
      </c>
      <c r="L1000">
        <v>1.34</v>
      </c>
      <c r="M1000">
        <v>0.29299999999999998</v>
      </c>
      <c r="N1000" s="1">
        <v>0.68500000000000005</v>
      </c>
      <c r="P1000">
        <v>5.55</v>
      </c>
      <c r="Q1000">
        <v>5.79</v>
      </c>
      <c r="R1000">
        <v>-0.4</v>
      </c>
    </row>
    <row r="1001" spans="1:18" x14ac:dyDescent="0.45">
      <c r="A1001">
        <v>1000</v>
      </c>
      <c r="B1001" t="s">
        <v>1515</v>
      </c>
      <c r="C1001" t="s">
        <v>97</v>
      </c>
      <c r="D1001">
        <v>2</v>
      </c>
      <c r="E1001">
        <v>4</v>
      </c>
      <c r="F1001">
        <v>0</v>
      </c>
      <c r="G1001">
        <v>29</v>
      </c>
      <c r="H1001">
        <v>5</v>
      </c>
      <c r="I1001">
        <v>54.2</v>
      </c>
      <c r="J1001">
        <v>7.24</v>
      </c>
      <c r="K1001">
        <v>6.09</v>
      </c>
      <c r="L1001">
        <v>1.32</v>
      </c>
      <c r="M1001">
        <v>0.29699999999999999</v>
      </c>
      <c r="N1001" s="1">
        <v>0.71299999999999997</v>
      </c>
      <c r="P1001">
        <v>5.27</v>
      </c>
      <c r="Q1001">
        <v>5.69</v>
      </c>
      <c r="R1001">
        <v>-0.4</v>
      </c>
    </row>
    <row r="1002" spans="1:18" x14ac:dyDescent="0.45">
      <c r="A1002">
        <v>1001</v>
      </c>
      <c r="B1002" t="s">
        <v>1516</v>
      </c>
      <c r="D1002">
        <v>2</v>
      </c>
      <c r="E1002">
        <v>4</v>
      </c>
      <c r="F1002">
        <v>0</v>
      </c>
      <c r="G1002">
        <v>24</v>
      </c>
      <c r="H1002">
        <v>5</v>
      </c>
      <c r="I1002">
        <v>44.2</v>
      </c>
      <c r="J1002">
        <v>9.26</v>
      </c>
      <c r="K1002">
        <v>6.24</v>
      </c>
      <c r="L1002">
        <v>1.61</v>
      </c>
      <c r="M1002">
        <v>0.28799999999999998</v>
      </c>
      <c r="N1002" s="1">
        <v>0.71199999999999997</v>
      </c>
      <c r="P1002">
        <v>5.44</v>
      </c>
      <c r="Q1002">
        <v>5.81</v>
      </c>
      <c r="R1002">
        <v>-0.5</v>
      </c>
    </row>
    <row r="1003" spans="1:18" x14ac:dyDescent="0.45">
      <c r="A1003">
        <v>1002</v>
      </c>
      <c r="B1003" t="s">
        <v>1517</v>
      </c>
      <c r="D1003">
        <v>1</v>
      </c>
      <c r="E1003">
        <v>4</v>
      </c>
      <c r="F1003">
        <v>0</v>
      </c>
      <c r="G1003">
        <v>33</v>
      </c>
      <c r="H1003">
        <v>5</v>
      </c>
      <c r="I1003">
        <v>54.1</v>
      </c>
      <c r="J1003">
        <v>10.11</v>
      </c>
      <c r="K1003">
        <v>7.46</v>
      </c>
      <c r="L1003">
        <v>1.1599999999999999</v>
      </c>
      <c r="M1003">
        <v>0.29299999999999998</v>
      </c>
      <c r="N1003" s="1">
        <v>0.68500000000000005</v>
      </c>
      <c r="P1003">
        <v>5.47</v>
      </c>
      <c r="Q1003">
        <v>5.67</v>
      </c>
      <c r="R1003">
        <v>-0.5</v>
      </c>
    </row>
    <row r="1004" spans="1:18" x14ac:dyDescent="0.45">
      <c r="A1004">
        <v>1003</v>
      </c>
      <c r="B1004" t="s">
        <v>1518</v>
      </c>
      <c r="C1004" t="s">
        <v>63</v>
      </c>
      <c r="D1004">
        <v>2</v>
      </c>
      <c r="E1004">
        <v>3</v>
      </c>
      <c r="F1004">
        <v>0</v>
      </c>
      <c r="G1004">
        <v>31</v>
      </c>
      <c r="H1004">
        <v>5</v>
      </c>
      <c r="I1004">
        <v>49.1</v>
      </c>
      <c r="J1004">
        <v>6.94</v>
      </c>
      <c r="K1004">
        <v>6.21</v>
      </c>
      <c r="L1004">
        <v>1.28</v>
      </c>
      <c r="M1004">
        <v>0.29899999999999999</v>
      </c>
      <c r="N1004" s="1">
        <v>0.67400000000000004</v>
      </c>
      <c r="P1004">
        <v>5.84</v>
      </c>
      <c r="Q1004">
        <v>5.93</v>
      </c>
      <c r="R1004">
        <v>-0.5</v>
      </c>
    </row>
    <row r="1005" spans="1:18" x14ac:dyDescent="0.45">
      <c r="A1005">
        <v>1004</v>
      </c>
      <c r="B1005" t="s">
        <v>1519</v>
      </c>
      <c r="C1005" t="s">
        <v>20</v>
      </c>
      <c r="D1005">
        <v>1</v>
      </c>
      <c r="E1005">
        <v>3</v>
      </c>
      <c r="F1005">
        <v>0</v>
      </c>
      <c r="G1005">
        <v>27</v>
      </c>
      <c r="H1005">
        <v>5</v>
      </c>
      <c r="I1005">
        <v>58.1</v>
      </c>
      <c r="J1005">
        <v>6.79</v>
      </c>
      <c r="K1005">
        <v>6.02</v>
      </c>
      <c r="L1005">
        <v>1.23</v>
      </c>
      <c r="M1005">
        <v>0.29799999999999999</v>
      </c>
      <c r="N1005" s="1">
        <v>0.66800000000000004</v>
      </c>
      <c r="P1005">
        <v>5.87</v>
      </c>
      <c r="Q1005">
        <v>5.9</v>
      </c>
      <c r="R1005">
        <v>-0.6</v>
      </c>
    </row>
    <row r="1006" spans="1:18" x14ac:dyDescent="0.45">
      <c r="A1006">
        <v>1005</v>
      </c>
      <c r="B1006" t="s">
        <v>604</v>
      </c>
      <c r="C1006" t="s">
        <v>26</v>
      </c>
      <c r="D1006">
        <v>2</v>
      </c>
      <c r="E1006">
        <v>3</v>
      </c>
      <c r="F1006">
        <v>0</v>
      </c>
      <c r="G1006">
        <v>50</v>
      </c>
      <c r="H1006">
        <v>4</v>
      </c>
      <c r="I1006">
        <v>66.099999999999994</v>
      </c>
      <c r="J1006">
        <v>11.54</v>
      </c>
      <c r="K1006">
        <v>3.94</v>
      </c>
      <c r="L1006">
        <v>1.36</v>
      </c>
      <c r="M1006">
        <v>0.28799999999999998</v>
      </c>
      <c r="N1006" s="1">
        <v>0.71</v>
      </c>
      <c r="P1006">
        <v>4.21</v>
      </c>
      <c r="Q1006">
        <v>4.01</v>
      </c>
      <c r="R1006">
        <v>0.7</v>
      </c>
    </row>
    <row r="1007" spans="1:18" x14ac:dyDescent="0.45">
      <c r="A1007">
        <v>1006</v>
      </c>
      <c r="B1007" t="s">
        <v>1520</v>
      </c>
      <c r="C1007" t="s">
        <v>72</v>
      </c>
      <c r="D1007">
        <v>2</v>
      </c>
      <c r="E1007">
        <v>1</v>
      </c>
      <c r="F1007">
        <v>1</v>
      </c>
      <c r="G1007">
        <v>45</v>
      </c>
      <c r="H1007">
        <v>4</v>
      </c>
      <c r="I1007">
        <v>54</v>
      </c>
      <c r="J1007">
        <v>9.5</v>
      </c>
      <c r="K1007">
        <v>2.67</v>
      </c>
      <c r="L1007">
        <v>1</v>
      </c>
      <c r="M1007">
        <v>0.29899999999999999</v>
      </c>
      <c r="N1007" s="1">
        <v>0.72899999999999998</v>
      </c>
      <c r="P1007">
        <v>3.67</v>
      </c>
      <c r="Q1007">
        <v>3.64</v>
      </c>
      <c r="R1007">
        <v>0.7</v>
      </c>
    </row>
    <row r="1008" spans="1:18" x14ac:dyDescent="0.45">
      <c r="A1008">
        <v>1007</v>
      </c>
      <c r="B1008" t="s">
        <v>1521</v>
      </c>
      <c r="C1008" t="s">
        <v>119</v>
      </c>
      <c r="D1008">
        <v>5</v>
      </c>
      <c r="E1008">
        <v>4</v>
      </c>
      <c r="F1008">
        <v>2</v>
      </c>
      <c r="G1008">
        <v>38</v>
      </c>
      <c r="H1008">
        <v>4</v>
      </c>
      <c r="I1008">
        <v>58.2</v>
      </c>
      <c r="J1008">
        <v>10.58</v>
      </c>
      <c r="K1008">
        <v>3.37</v>
      </c>
      <c r="L1008">
        <v>1.23</v>
      </c>
      <c r="M1008">
        <v>0.29799999999999999</v>
      </c>
      <c r="N1008" s="1">
        <v>0.76800000000000002</v>
      </c>
      <c r="P1008">
        <v>3.68</v>
      </c>
      <c r="Q1008">
        <v>3.9</v>
      </c>
      <c r="R1008">
        <v>0.6</v>
      </c>
    </row>
    <row r="1009" spans="1:18" x14ac:dyDescent="0.45">
      <c r="A1009">
        <v>1008</v>
      </c>
      <c r="B1009" t="s">
        <v>1522</v>
      </c>
      <c r="C1009" t="s">
        <v>134</v>
      </c>
      <c r="D1009">
        <v>3</v>
      </c>
      <c r="E1009">
        <v>3</v>
      </c>
      <c r="F1009">
        <v>0</v>
      </c>
      <c r="G1009">
        <v>37</v>
      </c>
      <c r="H1009">
        <v>4</v>
      </c>
      <c r="I1009">
        <v>73.099999999999994</v>
      </c>
      <c r="J1009">
        <v>8.23</v>
      </c>
      <c r="K1009">
        <v>2.46</v>
      </c>
      <c r="L1009">
        <v>1.35</v>
      </c>
      <c r="M1009">
        <v>0.3</v>
      </c>
      <c r="N1009" s="1">
        <v>0.71599999999999997</v>
      </c>
      <c r="P1009">
        <v>4.3</v>
      </c>
      <c r="Q1009">
        <v>4.32</v>
      </c>
      <c r="R1009">
        <v>0.6</v>
      </c>
    </row>
    <row r="1010" spans="1:18" x14ac:dyDescent="0.45">
      <c r="A1010">
        <v>1009</v>
      </c>
      <c r="B1010" t="s">
        <v>1523</v>
      </c>
      <c r="C1010" t="s">
        <v>53</v>
      </c>
      <c r="D1010">
        <v>5</v>
      </c>
      <c r="E1010">
        <v>5</v>
      </c>
      <c r="F1010">
        <v>0</v>
      </c>
      <c r="G1010">
        <v>39</v>
      </c>
      <c r="H1010">
        <v>4</v>
      </c>
      <c r="I1010">
        <v>74.2</v>
      </c>
      <c r="J1010">
        <v>7.83</v>
      </c>
      <c r="K1010">
        <v>2.77</v>
      </c>
      <c r="L1010">
        <v>1.2</v>
      </c>
      <c r="M1010">
        <v>0.29499999999999998</v>
      </c>
      <c r="N1010" s="1">
        <v>0.67900000000000005</v>
      </c>
      <c r="P1010">
        <v>4.58</v>
      </c>
      <c r="Q1010">
        <v>4.38</v>
      </c>
      <c r="R1010">
        <v>0.6</v>
      </c>
    </row>
    <row r="1011" spans="1:18" x14ac:dyDescent="0.45">
      <c r="A1011">
        <v>1010</v>
      </c>
      <c r="B1011" t="s">
        <v>1524</v>
      </c>
      <c r="C1011" t="s">
        <v>61</v>
      </c>
      <c r="D1011">
        <v>3</v>
      </c>
      <c r="E1011">
        <v>4</v>
      </c>
      <c r="F1011">
        <v>0</v>
      </c>
      <c r="G1011">
        <v>38</v>
      </c>
      <c r="H1011">
        <v>4</v>
      </c>
      <c r="I1011">
        <v>69</v>
      </c>
      <c r="J1011">
        <v>7.96</v>
      </c>
      <c r="K1011">
        <v>2.74</v>
      </c>
      <c r="L1011">
        <v>1.17</v>
      </c>
      <c r="M1011">
        <v>0.308</v>
      </c>
      <c r="N1011" s="1">
        <v>0.68799999999999994</v>
      </c>
      <c r="P1011">
        <v>4.57</v>
      </c>
      <c r="Q1011">
        <v>4.18</v>
      </c>
      <c r="R1011">
        <v>0.6</v>
      </c>
    </row>
    <row r="1012" spans="1:18" x14ac:dyDescent="0.45">
      <c r="A1012">
        <v>1011</v>
      </c>
      <c r="B1012" t="s">
        <v>1525</v>
      </c>
      <c r="C1012" t="s">
        <v>24</v>
      </c>
      <c r="D1012">
        <v>2</v>
      </c>
      <c r="E1012">
        <v>2</v>
      </c>
      <c r="F1012">
        <v>0</v>
      </c>
      <c r="G1012">
        <v>30</v>
      </c>
      <c r="H1012">
        <v>4</v>
      </c>
      <c r="I1012">
        <v>46.2</v>
      </c>
      <c r="J1012">
        <v>8.8699999999999992</v>
      </c>
      <c r="K1012">
        <v>3.28</v>
      </c>
      <c r="L1012">
        <v>1.35</v>
      </c>
      <c r="M1012">
        <v>0.29899999999999999</v>
      </c>
      <c r="N1012" s="1">
        <v>0.72</v>
      </c>
      <c r="P1012">
        <v>4.43</v>
      </c>
      <c r="Q1012">
        <v>4.45</v>
      </c>
      <c r="R1012">
        <v>0.4</v>
      </c>
    </row>
    <row r="1013" spans="1:18" x14ac:dyDescent="0.45">
      <c r="A1013">
        <v>1012</v>
      </c>
      <c r="B1013" t="s">
        <v>1526</v>
      </c>
      <c r="C1013" t="s">
        <v>104</v>
      </c>
      <c r="D1013">
        <v>3</v>
      </c>
      <c r="E1013">
        <v>3</v>
      </c>
      <c r="F1013">
        <v>0</v>
      </c>
      <c r="G1013">
        <v>39</v>
      </c>
      <c r="H1013">
        <v>4</v>
      </c>
      <c r="I1013">
        <v>52.1</v>
      </c>
      <c r="J1013">
        <v>9.64</v>
      </c>
      <c r="K1013">
        <v>4.6500000000000004</v>
      </c>
      <c r="L1013">
        <v>1.03</v>
      </c>
      <c r="M1013">
        <v>0.28799999999999998</v>
      </c>
      <c r="N1013" s="1">
        <v>0.71199999999999997</v>
      </c>
      <c r="P1013">
        <v>4.3</v>
      </c>
      <c r="Q1013">
        <v>4.1500000000000004</v>
      </c>
      <c r="R1013">
        <v>0.4</v>
      </c>
    </row>
    <row r="1014" spans="1:18" x14ac:dyDescent="0.45">
      <c r="A1014">
        <v>1013</v>
      </c>
      <c r="B1014" t="s">
        <v>600</v>
      </c>
      <c r="C1014" t="s">
        <v>72</v>
      </c>
      <c r="D1014">
        <v>4</v>
      </c>
      <c r="E1014">
        <v>3</v>
      </c>
      <c r="F1014">
        <v>0</v>
      </c>
      <c r="G1014">
        <v>42</v>
      </c>
      <c r="H1014">
        <v>4</v>
      </c>
      <c r="I1014">
        <v>46.2</v>
      </c>
      <c r="J1014">
        <v>8.8699999999999992</v>
      </c>
      <c r="K1014">
        <v>2.31</v>
      </c>
      <c r="L1014">
        <v>1.35</v>
      </c>
      <c r="M1014">
        <v>0.29499999999999998</v>
      </c>
      <c r="N1014" s="1">
        <v>0.72</v>
      </c>
      <c r="P1014">
        <v>4.05</v>
      </c>
      <c r="Q1014">
        <v>4.13</v>
      </c>
      <c r="R1014">
        <v>0.4</v>
      </c>
    </row>
    <row r="1015" spans="1:18" x14ac:dyDescent="0.45">
      <c r="A1015">
        <v>1014</v>
      </c>
      <c r="B1015" t="s">
        <v>1527</v>
      </c>
      <c r="C1015" t="s">
        <v>53</v>
      </c>
      <c r="D1015">
        <v>1</v>
      </c>
      <c r="E1015">
        <v>2</v>
      </c>
      <c r="F1015">
        <v>0</v>
      </c>
      <c r="G1015">
        <v>26</v>
      </c>
      <c r="H1015">
        <v>4</v>
      </c>
      <c r="I1015">
        <v>38.1</v>
      </c>
      <c r="J1015">
        <v>9.4</v>
      </c>
      <c r="K1015">
        <v>2.82</v>
      </c>
      <c r="L1015">
        <v>1.17</v>
      </c>
      <c r="M1015">
        <v>0.28399999999999997</v>
      </c>
      <c r="N1015" s="1">
        <v>0.71799999999999997</v>
      </c>
      <c r="P1015">
        <v>3.99</v>
      </c>
      <c r="Q1015">
        <v>4.04</v>
      </c>
      <c r="R1015">
        <v>0.3</v>
      </c>
    </row>
    <row r="1016" spans="1:18" x14ac:dyDescent="0.45">
      <c r="A1016">
        <v>1015</v>
      </c>
      <c r="B1016" t="s">
        <v>1528</v>
      </c>
      <c r="C1016" t="s">
        <v>51</v>
      </c>
      <c r="D1016">
        <v>3</v>
      </c>
      <c r="E1016">
        <v>3</v>
      </c>
      <c r="F1016">
        <v>0</v>
      </c>
      <c r="G1016">
        <v>28</v>
      </c>
      <c r="H1016">
        <v>4</v>
      </c>
      <c r="I1016">
        <v>60.2</v>
      </c>
      <c r="J1016">
        <v>7.27</v>
      </c>
      <c r="K1016">
        <v>2.67</v>
      </c>
      <c r="L1016">
        <v>1.48</v>
      </c>
      <c r="M1016">
        <v>0.29899999999999999</v>
      </c>
      <c r="N1016" s="1">
        <v>0.68600000000000005</v>
      </c>
      <c r="P1016">
        <v>4.8899999999999997</v>
      </c>
      <c r="Q1016">
        <v>4.72</v>
      </c>
      <c r="R1016">
        <v>0.3</v>
      </c>
    </row>
    <row r="1017" spans="1:18" x14ac:dyDescent="0.45">
      <c r="A1017">
        <v>1016</v>
      </c>
      <c r="B1017" t="s">
        <v>624</v>
      </c>
      <c r="C1017" t="s">
        <v>46</v>
      </c>
      <c r="D1017">
        <v>3</v>
      </c>
      <c r="E1017">
        <v>4</v>
      </c>
      <c r="F1017">
        <v>0</v>
      </c>
      <c r="G1017">
        <v>40</v>
      </c>
      <c r="H1017">
        <v>4</v>
      </c>
      <c r="I1017">
        <v>57</v>
      </c>
      <c r="J1017">
        <v>6.63</v>
      </c>
      <c r="K1017">
        <v>2.37</v>
      </c>
      <c r="L1017">
        <v>1.42</v>
      </c>
      <c r="M1017">
        <v>0.28899999999999998</v>
      </c>
      <c r="N1017" s="1">
        <v>0.7</v>
      </c>
      <c r="P1017">
        <v>4.58</v>
      </c>
      <c r="Q1017">
        <v>4.7300000000000004</v>
      </c>
      <c r="R1017">
        <v>0.3</v>
      </c>
    </row>
    <row r="1018" spans="1:18" x14ac:dyDescent="0.45">
      <c r="A1018">
        <v>1017</v>
      </c>
      <c r="B1018" t="s">
        <v>1529</v>
      </c>
      <c r="C1018" t="s">
        <v>55</v>
      </c>
      <c r="D1018">
        <v>2</v>
      </c>
      <c r="E1018">
        <v>1</v>
      </c>
      <c r="F1018">
        <v>0</v>
      </c>
      <c r="G1018">
        <v>44</v>
      </c>
      <c r="H1018">
        <v>4</v>
      </c>
      <c r="I1018">
        <v>62.1</v>
      </c>
      <c r="J1018">
        <v>8.9600000000000009</v>
      </c>
      <c r="K1018">
        <v>3.76</v>
      </c>
      <c r="L1018">
        <v>1.44</v>
      </c>
      <c r="M1018">
        <v>0.28899999999999998</v>
      </c>
      <c r="N1018" s="1">
        <v>0.71399999999999997</v>
      </c>
      <c r="P1018">
        <v>4.4800000000000004</v>
      </c>
      <c r="Q1018">
        <v>4.7</v>
      </c>
      <c r="R1018">
        <v>0.3</v>
      </c>
    </row>
    <row r="1019" spans="1:18" x14ac:dyDescent="0.45">
      <c r="A1019">
        <v>1018</v>
      </c>
      <c r="B1019" t="s">
        <v>1530</v>
      </c>
      <c r="C1019" t="s">
        <v>104</v>
      </c>
      <c r="D1019">
        <v>1</v>
      </c>
      <c r="E1019">
        <v>3</v>
      </c>
      <c r="F1019">
        <v>0</v>
      </c>
      <c r="G1019">
        <v>33</v>
      </c>
      <c r="H1019">
        <v>4</v>
      </c>
      <c r="I1019">
        <v>44.1</v>
      </c>
      <c r="J1019">
        <v>8.1300000000000008</v>
      </c>
      <c r="K1019">
        <v>2.64</v>
      </c>
      <c r="L1019">
        <v>1.22</v>
      </c>
      <c r="M1019">
        <v>0.30299999999999999</v>
      </c>
      <c r="N1019" s="1">
        <v>0.67200000000000004</v>
      </c>
      <c r="P1019">
        <v>4.67</v>
      </c>
      <c r="Q1019">
        <v>4.29</v>
      </c>
      <c r="R1019">
        <v>0.3</v>
      </c>
    </row>
    <row r="1020" spans="1:18" x14ac:dyDescent="0.45">
      <c r="A1020">
        <v>1019</v>
      </c>
      <c r="B1020" t="s">
        <v>1531</v>
      </c>
      <c r="C1020" t="s">
        <v>42</v>
      </c>
      <c r="D1020">
        <v>3</v>
      </c>
      <c r="E1020">
        <v>4</v>
      </c>
      <c r="F1020">
        <v>0</v>
      </c>
      <c r="G1020">
        <v>38</v>
      </c>
      <c r="H1020">
        <v>4</v>
      </c>
      <c r="I1020">
        <v>64</v>
      </c>
      <c r="J1020">
        <v>8.16</v>
      </c>
      <c r="K1020">
        <v>3.52</v>
      </c>
      <c r="L1020">
        <v>1.1299999999999999</v>
      </c>
      <c r="M1020">
        <v>0.30199999999999999</v>
      </c>
      <c r="N1020" s="1">
        <v>0.71099999999999997</v>
      </c>
      <c r="P1020">
        <v>4.3600000000000003</v>
      </c>
      <c r="Q1020">
        <v>4.43</v>
      </c>
      <c r="R1020">
        <v>0.3</v>
      </c>
    </row>
    <row r="1021" spans="1:18" x14ac:dyDescent="0.45">
      <c r="A1021">
        <v>1020</v>
      </c>
      <c r="B1021" t="s">
        <v>571</v>
      </c>
      <c r="C1021" t="s">
        <v>104</v>
      </c>
      <c r="D1021">
        <v>2</v>
      </c>
      <c r="E1021">
        <v>2</v>
      </c>
      <c r="F1021">
        <v>1</v>
      </c>
      <c r="G1021">
        <v>37</v>
      </c>
      <c r="H1021">
        <v>4</v>
      </c>
      <c r="I1021">
        <v>45</v>
      </c>
      <c r="J1021">
        <v>8.8000000000000007</v>
      </c>
      <c r="K1021">
        <v>4.2</v>
      </c>
      <c r="L1021">
        <v>1.2</v>
      </c>
      <c r="M1021">
        <v>0.28299999999999997</v>
      </c>
      <c r="N1021" s="1">
        <v>0.68400000000000005</v>
      </c>
      <c r="P1021">
        <v>4.5999999999999996</v>
      </c>
      <c r="Q1021">
        <v>4.57</v>
      </c>
      <c r="R1021">
        <v>0.2</v>
      </c>
    </row>
    <row r="1022" spans="1:18" x14ac:dyDescent="0.45">
      <c r="A1022">
        <v>1021</v>
      </c>
      <c r="B1022" t="s">
        <v>1532</v>
      </c>
      <c r="C1022" t="s">
        <v>53</v>
      </c>
      <c r="D1022">
        <v>2</v>
      </c>
      <c r="E1022">
        <v>2</v>
      </c>
      <c r="F1022">
        <v>0</v>
      </c>
      <c r="G1022">
        <v>38</v>
      </c>
      <c r="H1022">
        <v>4</v>
      </c>
      <c r="I1022">
        <v>46.1</v>
      </c>
      <c r="J1022">
        <v>7.58</v>
      </c>
      <c r="K1022">
        <v>3.11</v>
      </c>
      <c r="L1022">
        <v>1.17</v>
      </c>
      <c r="M1022">
        <v>0.28999999999999998</v>
      </c>
      <c r="N1022" s="1">
        <v>0.69</v>
      </c>
      <c r="P1022">
        <v>4.47</v>
      </c>
      <c r="Q1022">
        <v>4.42</v>
      </c>
      <c r="R1022">
        <v>0.2</v>
      </c>
    </row>
    <row r="1023" spans="1:18" x14ac:dyDescent="0.45">
      <c r="A1023">
        <v>1022</v>
      </c>
      <c r="B1023" t="s">
        <v>1533</v>
      </c>
      <c r="C1023" t="s">
        <v>32</v>
      </c>
      <c r="D1023">
        <v>3</v>
      </c>
      <c r="E1023">
        <v>2</v>
      </c>
      <c r="F1023">
        <v>0</v>
      </c>
      <c r="G1023">
        <v>30</v>
      </c>
      <c r="H1023">
        <v>4</v>
      </c>
      <c r="I1023">
        <v>50.2</v>
      </c>
      <c r="J1023">
        <v>7.99</v>
      </c>
      <c r="K1023">
        <v>3.2</v>
      </c>
      <c r="L1023">
        <v>1.24</v>
      </c>
      <c r="M1023">
        <v>0.30399999999999999</v>
      </c>
      <c r="N1023" s="1">
        <v>0.71399999999999997</v>
      </c>
      <c r="P1023">
        <v>4.4400000000000004</v>
      </c>
      <c r="Q1023">
        <v>4.58</v>
      </c>
      <c r="R1023">
        <v>0.2</v>
      </c>
    </row>
    <row r="1024" spans="1:18" x14ac:dyDescent="0.45">
      <c r="A1024">
        <v>1023</v>
      </c>
      <c r="B1024" t="s">
        <v>566</v>
      </c>
      <c r="C1024" t="s">
        <v>55</v>
      </c>
      <c r="D1024">
        <v>3</v>
      </c>
      <c r="E1024">
        <v>3</v>
      </c>
      <c r="F1024">
        <v>2</v>
      </c>
      <c r="G1024">
        <v>40</v>
      </c>
      <c r="H1024">
        <v>4</v>
      </c>
      <c r="I1024">
        <v>58.1</v>
      </c>
      <c r="J1024">
        <v>9.11</v>
      </c>
      <c r="K1024">
        <v>3.86</v>
      </c>
      <c r="L1024">
        <v>1.39</v>
      </c>
      <c r="M1024">
        <v>0.29899999999999999</v>
      </c>
      <c r="N1024" s="1">
        <v>0.71599999999999997</v>
      </c>
      <c r="P1024">
        <v>4.63</v>
      </c>
      <c r="Q1024">
        <v>4.63</v>
      </c>
      <c r="R1024">
        <v>0.2</v>
      </c>
    </row>
    <row r="1025" spans="1:18" x14ac:dyDescent="0.45">
      <c r="A1025">
        <v>1024</v>
      </c>
      <c r="B1025" t="s">
        <v>1534</v>
      </c>
      <c r="D1025">
        <v>3</v>
      </c>
      <c r="E1025">
        <v>4</v>
      </c>
      <c r="F1025">
        <v>0</v>
      </c>
      <c r="G1025">
        <v>37</v>
      </c>
      <c r="H1025">
        <v>4</v>
      </c>
      <c r="I1025">
        <v>60</v>
      </c>
      <c r="J1025">
        <v>9.9</v>
      </c>
      <c r="K1025">
        <v>5.0999999999999996</v>
      </c>
      <c r="L1025">
        <v>1.2</v>
      </c>
      <c r="M1025">
        <v>0.28399999999999997</v>
      </c>
      <c r="N1025" s="1">
        <v>0.72199999999999998</v>
      </c>
      <c r="P1025">
        <v>4.5</v>
      </c>
      <c r="Q1025">
        <v>4.6900000000000004</v>
      </c>
      <c r="R1025">
        <v>0.2</v>
      </c>
    </row>
    <row r="1026" spans="1:18" x14ac:dyDescent="0.45">
      <c r="A1026">
        <v>1025</v>
      </c>
      <c r="B1026" t="s">
        <v>1535</v>
      </c>
      <c r="D1026">
        <v>4</v>
      </c>
      <c r="E1026">
        <v>4</v>
      </c>
      <c r="F1026">
        <v>0</v>
      </c>
      <c r="G1026">
        <v>38</v>
      </c>
      <c r="H1026">
        <v>4</v>
      </c>
      <c r="I1026">
        <v>69.2</v>
      </c>
      <c r="J1026">
        <v>6.71</v>
      </c>
      <c r="K1026">
        <v>2.97</v>
      </c>
      <c r="L1026">
        <v>1.1599999999999999</v>
      </c>
      <c r="M1026">
        <v>0.29899999999999999</v>
      </c>
      <c r="N1026" s="1">
        <v>0.70299999999999996</v>
      </c>
      <c r="P1026">
        <v>4.5199999999999996</v>
      </c>
      <c r="Q1026">
        <v>4.5999999999999996</v>
      </c>
      <c r="R1026">
        <v>0.2</v>
      </c>
    </row>
    <row r="1027" spans="1:18" x14ac:dyDescent="0.45">
      <c r="A1027">
        <v>1026</v>
      </c>
      <c r="B1027" t="s">
        <v>1536</v>
      </c>
      <c r="C1027" t="s">
        <v>46</v>
      </c>
      <c r="D1027">
        <v>4</v>
      </c>
      <c r="E1027">
        <v>4</v>
      </c>
      <c r="F1027">
        <v>0</v>
      </c>
      <c r="G1027">
        <v>33</v>
      </c>
      <c r="H1027">
        <v>4</v>
      </c>
      <c r="I1027">
        <v>55.1</v>
      </c>
      <c r="J1027">
        <v>9.11</v>
      </c>
      <c r="K1027">
        <v>4.72</v>
      </c>
      <c r="L1027">
        <v>1.3</v>
      </c>
      <c r="M1027">
        <v>0.29399999999999998</v>
      </c>
      <c r="N1027" s="1">
        <v>0.70599999999999996</v>
      </c>
      <c r="P1027">
        <v>4.88</v>
      </c>
      <c r="Q1027">
        <v>4.8499999999999996</v>
      </c>
      <c r="R1027">
        <v>0.1</v>
      </c>
    </row>
    <row r="1028" spans="1:18" x14ac:dyDescent="0.45">
      <c r="A1028">
        <v>1027</v>
      </c>
      <c r="B1028" t="s">
        <v>1537</v>
      </c>
      <c r="C1028" t="s">
        <v>28</v>
      </c>
      <c r="D1028">
        <v>2</v>
      </c>
      <c r="E1028">
        <v>2</v>
      </c>
      <c r="F1028">
        <v>0</v>
      </c>
      <c r="G1028">
        <v>22</v>
      </c>
      <c r="H1028">
        <v>4</v>
      </c>
      <c r="I1028">
        <v>38</v>
      </c>
      <c r="J1028">
        <v>10.42</v>
      </c>
      <c r="K1028">
        <v>4.5</v>
      </c>
      <c r="L1028">
        <v>1.66</v>
      </c>
      <c r="M1028">
        <v>0.29599999999999999</v>
      </c>
      <c r="N1028" s="1">
        <v>0.68600000000000005</v>
      </c>
      <c r="P1028">
        <v>5.21</v>
      </c>
      <c r="Q1028">
        <v>4.99</v>
      </c>
      <c r="R1028">
        <v>0.1</v>
      </c>
    </row>
    <row r="1029" spans="1:18" x14ac:dyDescent="0.45">
      <c r="A1029">
        <v>1028</v>
      </c>
      <c r="B1029" t="s">
        <v>1538</v>
      </c>
      <c r="C1029" t="s">
        <v>91</v>
      </c>
      <c r="D1029">
        <v>2</v>
      </c>
      <c r="E1029">
        <v>3</v>
      </c>
      <c r="F1029">
        <v>0</v>
      </c>
      <c r="G1029">
        <v>33</v>
      </c>
      <c r="H1029">
        <v>4</v>
      </c>
      <c r="I1029">
        <v>43.1</v>
      </c>
      <c r="J1029">
        <v>8.94</v>
      </c>
      <c r="K1029">
        <v>4.57</v>
      </c>
      <c r="L1029">
        <v>1.25</v>
      </c>
      <c r="M1029">
        <v>0.315</v>
      </c>
      <c r="N1029" s="1">
        <v>0.72099999999999997</v>
      </c>
      <c r="P1029">
        <v>4.78</v>
      </c>
      <c r="Q1029">
        <v>4.66</v>
      </c>
      <c r="R1029">
        <v>0.1</v>
      </c>
    </row>
    <row r="1030" spans="1:18" x14ac:dyDescent="0.45">
      <c r="A1030">
        <v>1029</v>
      </c>
      <c r="B1030" t="s">
        <v>1539</v>
      </c>
      <c r="C1030" t="s">
        <v>18</v>
      </c>
      <c r="D1030">
        <v>3</v>
      </c>
      <c r="E1030">
        <v>3</v>
      </c>
      <c r="F1030">
        <v>0</v>
      </c>
      <c r="G1030">
        <v>34</v>
      </c>
      <c r="H1030">
        <v>4</v>
      </c>
      <c r="I1030">
        <v>82.2</v>
      </c>
      <c r="J1030">
        <v>6.96</v>
      </c>
      <c r="K1030">
        <v>3.16</v>
      </c>
      <c r="L1030">
        <v>1.41</v>
      </c>
      <c r="M1030">
        <v>0.29799999999999999</v>
      </c>
      <c r="N1030" s="1">
        <v>0.69099999999999995</v>
      </c>
      <c r="P1030">
        <v>4.9000000000000004</v>
      </c>
      <c r="Q1030">
        <v>4.84</v>
      </c>
      <c r="R1030">
        <v>0.1</v>
      </c>
    </row>
    <row r="1031" spans="1:18" x14ac:dyDescent="0.45">
      <c r="A1031">
        <v>1030</v>
      </c>
      <c r="B1031" t="s">
        <v>1540</v>
      </c>
      <c r="D1031">
        <v>2</v>
      </c>
      <c r="E1031">
        <v>2</v>
      </c>
      <c r="F1031">
        <v>0</v>
      </c>
      <c r="G1031">
        <v>24</v>
      </c>
      <c r="H1031">
        <v>4</v>
      </c>
      <c r="I1031">
        <v>34.200000000000003</v>
      </c>
      <c r="J1031">
        <v>7.52</v>
      </c>
      <c r="K1031">
        <v>3.63</v>
      </c>
      <c r="L1031">
        <v>1.3</v>
      </c>
      <c r="M1031">
        <v>0.29399999999999998</v>
      </c>
      <c r="N1031" s="1">
        <v>0.66700000000000004</v>
      </c>
      <c r="P1031">
        <v>4.93</v>
      </c>
      <c r="Q1031">
        <v>5.01</v>
      </c>
      <c r="R1031">
        <v>0</v>
      </c>
    </row>
    <row r="1032" spans="1:18" x14ac:dyDescent="0.45">
      <c r="A1032">
        <v>1031</v>
      </c>
      <c r="B1032" t="s">
        <v>1541</v>
      </c>
      <c r="C1032" t="s">
        <v>35</v>
      </c>
      <c r="D1032">
        <v>1</v>
      </c>
      <c r="E1032">
        <v>2</v>
      </c>
      <c r="F1032">
        <v>0</v>
      </c>
      <c r="G1032">
        <v>26</v>
      </c>
      <c r="H1032">
        <v>4</v>
      </c>
      <c r="I1032">
        <v>43.2</v>
      </c>
      <c r="J1032">
        <v>5.77</v>
      </c>
      <c r="K1032">
        <v>3.3</v>
      </c>
      <c r="L1032">
        <v>1.44</v>
      </c>
      <c r="M1032">
        <v>0.30299999999999999</v>
      </c>
      <c r="N1032" s="1">
        <v>0.64700000000000002</v>
      </c>
      <c r="P1032">
        <v>5.77</v>
      </c>
      <c r="Q1032">
        <v>5.36</v>
      </c>
      <c r="R1032">
        <v>0</v>
      </c>
    </row>
    <row r="1033" spans="1:18" x14ac:dyDescent="0.45">
      <c r="A1033">
        <v>1032</v>
      </c>
      <c r="B1033" t="s">
        <v>1542</v>
      </c>
      <c r="C1033" t="s">
        <v>91</v>
      </c>
      <c r="D1033">
        <v>1</v>
      </c>
      <c r="E1033">
        <v>3</v>
      </c>
      <c r="F1033">
        <v>0</v>
      </c>
      <c r="G1033">
        <v>24</v>
      </c>
      <c r="H1033">
        <v>4</v>
      </c>
      <c r="I1033">
        <v>48</v>
      </c>
      <c r="J1033">
        <v>7.13</v>
      </c>
      <c r="K1033">
        <v>3.75</v>
      </c>
      <c r="L1033">
        <v>1.31</v>
      </c>
      <c r="M1033">
        <v>0.311</v>
      </c>
      <c r="N1033" s="1">
        <v>0.68500000000000005</v>
      </c>
      <c r="P1033">
        <v>5.25</v>
      </c>
      <c r="Q1033">
        <v>5.01</v>
      </c>
      <c r="R1033">
        <v>0</v>
      </c>
    </row>
    <row r="1034" spans="1:18" x14ac:dyDescent="0.45">
      <c r="A1034">
        <v>1033</v>
      </c>
      <c r="B1034" t="s">
        <v>1543</v>
      </c>
      <c r="C1034" t="s">
        <v>28</v>
      </c>
      <c r="D1034">
        <v>3</v>
      </c>
      <c r="E1034">
        <v>3</v>
      </c>
      <c r="F1034">
        <v>0</v>
      </c>
      <c r="G1034">
        <v>41</v>
      </c>
      <c r="H1034">
        <v>4</v>
      </c>
      <c r="I1034">
        <v>53.1</v>
      </c>
      <c r="J1034">
        <v>8.61</v>
      </c>
      <c r="K1034">
        <v>4.22</v>
      </c>
      <c r="L1034">
        <v>1.35</v>
      </c>
      <c r="M1034">
        <v>0.29399999999999998</v>
      </c>
      <c r="N1034" s="1">
        <v>0.70399999999999996</v>
      </c>
      <c r="P1034">
        <v>4.9000000000000004</v>
      </c>
      <c r="Q1034">
        <v>4.92</v>
      </c>
      <c r="R1034">
        <v>0</v>
      </c>
    </row>
    <row r="1035" spans="1:18" x14ac:dyDescent="0.45">
      <c r="A1035">
        <v>1034</v>
      </c>
      <c r="B1035" t="s">
        <v>1544</v>
      </c>
      <c r="C1035" t="s">
        <v>76</v>
      </c>
      <c r="D1035">
        <v>3</v>
      </c>
      <c r="E1035">
        <v>4</v>
      </c>
      <c r="F1035">
        <v>0</v>
      </c>
      <c r="G1035">
        <v>32</v>
      </c>
      <c r="H1035">
        <v>4</v>
      </c>
      <c r="I1035">
        <v>60</v>
      </c>
      <c r="J1035">
        <v>7.8</v>
      </c>
      <c r="K1035">
        <v>4.05</v>
      </c>
      <c r="L1035">
        <v>1.35</v>
      </c>
      <c r="M1035">
        <v>0.29099999999999998</v>
      </c>
      <c r="N1035" s="1">
        <v>0.70299999999999996</v>
      </c>
      <c r="P1035">
        <v>4.8</v>
      </c>
      <c r="Q1035">
        <v>4.97</v>
      </c>
      <c r="R1035">
        <v>0</v>
      </c>
    </row>
    <row r="1036" spans="1:18" x14ac:dyDescent="0.45">
      <c r="A1036">
        <v>1035</v>
      </c>
      <c r="B1036" t="s">
        <v>1545</v>
      </c>
      <c r="C1036" t="s">
        <v>81</v>
      </c>
      <c r="D1036">
        <v>3</v>
      </c>
      <c r="E1036">
        <v>5</v>
      </c>
      <c r="F1036">
        <v>0</v>
      </c>
      <c r="G1036">
        <v>29</v>
      </c>
      <c r="H1036">
        <v>4</v>
      </c>
      <c r="I1036">
        <v>53.2</v>
      </c>
      <c r="J1036">
        <v>7.71</v>
      </c>
      <c r="K1036">
        <v>4.6900000000000004</v>
      </c>
      <c r="L1036">
        <v>1.34</v>
      </c>
      <c r="M1036">
        <v>0.29699999999999999</v>
      </c>
      <c r="N1036" s="1">
        <v>0.71</v>
      </c>
      <c r="P1036">
        <v>5.03</v>
      </c>
      <c r="Q1036">
        <v>5.15</v>
      </c>
      <c r="R1036">
        <v>0</v>
      </c>
    </row>
    <row r="1037" spans="1:18" x14ac:dyDescent="0.45">
      <c r="A1037">
        <v>1036</v>
      </c>
      <c r="B1037" t="s">
        <v>1546</v>
      </c>
      <c r="D1037">
        <v>2</v>
      </c>
      <c r="E1037">
        <v>4</v>
      </c>
      <c r="F1037">
        <v>0</v>
      </c>
      <c r="G1037">
        <v>26</v>
      </c>
      <c r="H1037">
        <v>4</v>
      </c>
      <c r="I1037">
        <v>45</v>
      </c>
      <c r="J1037">
        <v>8.4</v>
      </c>
      <c r="K1037">
        <v>4.2</v>
      </c>
      <c r="L1037">
        <v>1.4</v>
      </c>
      <c r="M1037">
        <v>0.29099999999999998</v>
      </c>
      <c r="N1037" s="1">
        <v>0.68799999999999994</v>
      </c>
      <c r="P1037">
        <v>5</v>
      </c>
      <c r="Q1037">
        <v>5.08</v>
      </c>
      <c r="R1037">
        <v>0</v>
      </c>
    </row>
    <row r="1038" spans="1:18" x14ac:dyDescent="0.45">
      <c r="A1038">
        <v>1037</v>
      </c>
      <c r="B1038" t="s">
        <v>1547</v>
      </c>
      <c r="C1038" t="s">
        <v>76</v>
      </c>
      <c r="D1038">
        <v>5</v>
      </c>
      <c r="E1038">
        <v>5</v>
      </c>
      <c r="F1038">
        <v>0</v>
      </c>
      <c r="G1038">
        <v>28</v>
      </c>
      <c r="H1038">
        <v>4</v>
      </c>
      <c r="I1038">
        <v>66</v>
      </c>
      <c r="J1038">
        <v>6.55</v>
      </c>
      <c r="K1038">
        <v>3.27</v>
      </c>
      <c r="L1038">
        <v>1.36</v>
      </c>
      <c r="M1038">
        <v>0.28799999999999998</v>
      </c>
      <c r="N1038" s="1">
        <v>0.69599999999999995</v>
      </c>
      <c r="P1038">
        <v>4.7699999999999996</v>
      </c>
      <c r="Q1038">
        <v>5.04</v>
      </c>
      <c r="R1038">
        <v>0</v>
      </c>
    </row>
    <row r="1039" spans="1:18" x14ac:dyDescent="0.45">
      <c r="A1039">
        <v>1038</v>
      </c>
      <c r="B1039" t="s">
        <v>1548</v>
      </c>
      <c r="D1039">
        <v>1</v>
      </c>
      <c r="E1039">
        <v>2</v>
      </c>
      <c r="F1039">
        <v>0</v>
      </c>
      <c r="G1039">
        <v>9</v>
      </c>
      <c r="H1039">
        <v>4</v>
      </c>
      <c r="I1039">
        <v>24.2</v>
      </c>
      <c r="J1039">
        <v>6.92</v>
      </c>
      <c r="K1039">
        <v>4.74</v>
      </c>
      <c r="L1039">
        <v>1.46</v>
      </c>
      <c r="M1039">
        <v>0.28899999999999998</v>
      </c>
      <c r="N1039" s="1">
        <v>0.71899999999999997</v>
      </c>
      <c r="P1039">
        <v>5.0999999999999996</v>
      </c>
      <c r="Q1039">
        <v>5.4</v>
      </c>
      <c r="R1039">
        <v>-0.1</v>
      </c>
    </row>
    <row r="1040" spans="1:18" x14ac:dyDescent="0.45">
      <c r="A1040">
        <v>1039</v>
      </c>
      <c r="B1040" t="s">
        <v>1549</v>
      </c>
      <c r="D1040">
        <v>2</v>
      </c>
      <c r="E1040">
        <v>2</v>
      </c>
      <c r="F1040">
        <v>0</v>
      </c>
      <c r="G1040">
        <v>24</v>
      </c>
      <c r="H1040">
        <v>4</v>
      </c>
      <c r="I1040">
        <v>41.2</v>
      </c>
      <c r="J1040">
        <v>8.6300000000000008</v>
      </c>
      <c r="K1040">
        <v>4.75</v>
      </c>
      <c r="L1040">
        <v>1.29</v>
      </c>
      <c r="M1040">
        <v>0.29399999999999998</v>
      </c>
      <c r="N1040" s="1">
        <v>0.69599999999999995</v>
      </c>
      <c r="P1040">
        <v>4.96</v>
      </c>
      <c r="Q1040">
        <v>5.08</v>
      </c>
      <c r="R1040">
        <v>-0.1</v>
      </c>
    </row>
    <row r="1041" spans="1:18" x14ac:dyDescent="0.45">
      <c r="A1041">
        <v>1040</v>
      </c>
      <c r="B1041" t="s">
        <v>1550</v>
      </c>
      <c r="C1041" t="s">
        <v>20</v>
      </c>
      <c r="D1041">
        <v>2</v>
      </c>
      <c r="E1041">
        <v>5</v>
      </c>
      <c r="F1041">
        <v>0</v>
      </c>
      <c r="G1041">
        <v>36</v>
      </c>
      <c r="H1041">
        <v>4</v>
      </c>
      <c r="I1041">
        <v>60.2</v>
      </c>
      <c r="J1041">
        <v>5.49</v>
      </c>
      <c r="K1041">
        <v>3.26</v>
      </c>
      <c r="L1041">
        <v>1.19</v>
      </c>
      <c r="M1041">
        <v>0.3</v>
      </c>
      <c r="N1041" s="1">
        <v>0.65200000000000002</v>
      </c>
      <c r="P1041">
        <v>5.34</v>
      </c>
      <c r="Q1041">
        <v>5.08</v>
      </c>
      <c r="R1041">
        <v>-0.1</v>
      </c>
    </row>
    <row r="1042" spans="1:18" x14ac:dyDescent="0.45">
      <c r="A1042">
        <v>1041</v>
      </c>
      <c r="B1042" t="s">
        <v>1551</v>
      </c>
      <c r="C1042" t="s">
        <v>134</v>
      </c>
      <c r="D1042">
        <v>2</v>
      </c>
      <c r="E1042">
        <v>4</v>
      </c>
      <c r="F1042">
        <v>0</v>
      </c>
      <c r="G1042">
        <v>34</v>
      </c>
      <c r="H1042">
        <v>4</v>
      </c>
      <c r="I1042">
        <v>48</v>
      </c>
      <c r="J1042">
        <v>5.81</v>
      </c>
      <c r="K1042">
        <v>3.75</v>
      </c>
      <c r="L1042">
        <v>1.5</v>
      </c>
      <c r="M1042">
        <v>0.29399999999999998</v>
      </c>
      <c r="N1042" s="1">
        <v>0.69</v>
      </c>
      <c r="P1042">
        <v>5.44</v>
      </c>
      <c r="Q1042">
        <v>5.44</v>
      </c>
      <c r="R1042">
        <v>-0.2</v>
      </c>
    </row>
    <row r="1043" spans="1:18" x14ac:dyDescent="0.45">
      <c r="A1043">
        <v>1042</v>
      </c>
      <c r="B1043" t="s">
        <v>1552</v>
      </c>
      <c r="C1043" t="s">
        <v>58</v>
      </c>
      <c r="D1043">
        <v>2</v>
      </c>
      <c r="E1043">
        <v>5</v>
      </c>
      <c r="F1043">
        <v>0</v>
      </c>
      <c r="G1043">
        <v>28</v>
      </c>
      <c r="H1043">
        <v>4</v>
      </c>
      <c r="I1043">
        <v>62.2</v>
      </c>
      <c r="J1043">
        <v>7.03</v>
      </c>
      <c r="K1043">
        <v>4.3099999999999996</v>
      </c>
      <c r="L1043">
        <v>1.44</v>
      </c>
      <c r="M1043">
        <v>0.28899999999999998</v>
      </c>
      <c r="N1043" s="1">
        <v>0.625</v>
      </c>
      <c r="P1043">
        <v>5.89</v>
      </c>
      <c r="Q1043">
        <v>5.63</v>
      </c>
      <c r="R1043">
        <v>-0.2</v>
      </c>
    </row>
    <row r="1044" spans="1:18" x14ac:dyDescent="0.45">
      <c r="A1044">
        <v>1043</v>
      </c>
      <c r="B1044" t="s">
        <v>1553</v>
      </c>
      <c r="D1044">
        <v>2</v>
      </c>
      <c r="E1044">
        <v>3</v>
      </c>
      <c r="F1044">
        <v>0</v>
      </c>
      <c r="G1044">
        <v>37</v>
      </c>
      <c r="H1044">
        <v>4</v>
      </c>
      <c r="I1044">
        <v>54.1</v>
      </c>
      <c r="J1044">
        <v>8.1199999999999992</v>
      </c>
      <c r="K1044">
        <v>4.6399999999999997</v>
      </c>
      <c r="L1044">
        <v>1.49</v>
      </c>
      <c r="M1044">
        <v>0.29899999999999999</v>
      </c>
      <c r="N1044" s="1">
        <v>0.67200000000000004</v>
      </c>
      <c r="P1044">
        <v>5.47</v>
      </c>
      <c r="Q1044">
        <v>5.37</v>
      </c>
      <c r="R1044">
        <v>-0.2</v>
      </c>
    </row>
    <row r="1045" spans="1:18" x14ac:dyDescent="0.45">
      <c r="A1045">
        <v>1044</v>
      </c>
      <c r="B1045" t="s">
        <v>1554</v>
      </c>
      <c r="D1045">
        <v>3</v>
      </c>
      <c r="E1045">
        <v>5</v>
      </c>
      <c r="F1045">
        <v>0</v>
      </c>
      <c r="G1045">
        <v>38</v>
      </c>
      <c r="H1045">
        <v>4</v>
      </c>
      <c r="I1045">
        <v>65</v>
      </c>
      <c r="J1045">
        <v>7.75</v>
      </c>
      <c r="K1045">
        <v>4.1500000000000004</v>
      </c>
      <c r="L1045">
        <v>1.52</v>
      </c>
      <c r="M1045">
        <v>0.29799999999999999</v>
      </c>
      <c r="N1045" s="1">
        <v>0.70199999999999996</v>
      </c>
      <c r="P1045">
        <v>5.12</v>
      </c>
      <c r="Q1045">
        <v>5.35</v>
      </c>
      <c r="R1045">
        <v>-0.2</v>
      </c>
    </row>
    <row r="1046" spans="1:18" x14ac:dyDescent="0.45">
      <c r="A1046">
        <v>1045</v>
      </c>
      <c r="B1046" t="s">
        <v>1555</v>
      </c>
      <c r="D1046">
        <v>4</v>
      </c>
      <c r="E1046">
        <v>4</v>
      </c>
      <c r="F1046">
        <v>0</v>
      </c>
      <c r="G1046">
        <v>29</v>
      </c>
      <c r="H1046">
        <v>4</v>
      </c>
      <c r="I1046">
        <v>46.1</v>
      </c>
      <c r="J1046">
        <v>8.94</v>
      </c>
      <c r="K1046">
        <v>5.64</v>
      </c>
      <c r="L1046">
        <v>1.17</v>
      </c>
      <c r="M1046">
        <v>0.29499999999999998</v>
      </c>
      <c r="N1046" s="1">
        <v>0.71199999999999997</v>
      </c>
      <c r="P1046">
        <v>4.8600000000000003</v>
      </c>
      <c r="Q1046">
        <v>5.09</v>
      </c>
      <c r="R1046">
        <v>-0.2</v>
      </c>
    </row>
    <row r="1047" spans="1:18" x14ac:dyDescent="0.45">
      <c r="A1047">
        <v>1046</v>
      </c>
      <c r="B1047" t="s">
        <v>1556</v>
      </c>
      <c r="D1047">
        <v>1</v>
      </c>
      <c r="E1047">
        <v>2</v>
      </c>
      <c r="F1047">
        <v>0</v>
      </c>
      <c r="G1047">
        <v>24</v>
      </c>
      <c r="H1047">
        <v>4</v>
      </c>
      <c r="I1047">
        <v>39.1</v>
      </c>
      <c r="J1047">
        <v>6.41</v>
      </c>
      <c r="K1047">
        <v>5.27</v>
      </c>
      <c r="L1047">
        <v>1.37</v>
      </c>
      <c r="M1047">
        <v>0.29799999999999999</v>
      </c>
      <c r="N1047" s="1">
        <v>0.67700000000000005</v>
      </c>
      <c r="P1047">
        <v>5.73</v>
      </c>
      <c r="Q1047">
        <v>5.72</v>
      </c>
      <c r="R1047">
        <v>-0.2</v>
      </c>
    </row>
    <row r="1048" spans="1:18" x14ac:dyDescent="0.45">
      <c r="A1048">
        <v>1047</v>
      </c>
      <c r="B1048" t="s">
        <v>1557</v>
      </c>
      <c r="C1048" t="s">
        <v>44</v>
      </c>
      <c r="D1048">
        <v>2</v>
      </c>
      <c r="E1048">
        <v>3</v>
      </c>
      <c r="F1048">
        <v>0</v>
      </c>
      <c r="G1048">
        <v>38</v>
      </c>
      <c r="H1048">
        <v>4</v>
      </c>
      <c r="I1048">
        <v>62.2</v>
      </c>
      <c r="J1048">
        <v>9.0399999999999991</v>
      </c>
      <c r="K1048">
        <v>5.89</v>
      </c>
      <c r="L1048">
        <v>1.1499999999999999</v>
      </c>
      <c r="M1048">
        <v>0.29499999999999998</v>
      </c>
      <c r="N1048" s="1">
        <v>0.69799999999999995</v>
      </c>
      <c r="P1048">
        <v>5.0199999999999996</v>
      </c>
      <c r="Q1048">
        <v>5.15</v>
      </c>
      <c r="R1048">
        <v>-0.3</v>
      </c>
    </row>
    <row r="1049" spans="1:18" x14ac:dyDescent="0.45">
      <c r="A1049">
        <v>1048</v>
      </c>
      <c r="B1049" t="s">
        <v>1558</v>
      </c>
      <c r="D1049">
        <v>2</v>
      </c>
      <c r="E1049">
        <v>3</v>
      </c>
      <c r="F1049">
        <v>0</v>
      </c>
      <c r="G1049">
        <v>30</v>
      </c>
      <c r="H1049">
        <v>4</v>
      </c>
      <c r="I1049">
        <v>44</v>
      </c>
      <c r="J1049">
        <v>8.8000000000000007</v>
      </c>
      <c r="K1049">
        <v>5.93</v>
      </c>
      <c r="L1049">
        <v>1.43</v>
      </c>
      <c r="M1049">
        <v>0.29799999999999999</v>
      </c>
      <c r="N1049" s="1">
        <v>0.72299999999999998</v>
      </c>
      <c r="P1049">
        <v>5.1100000000000003</v>
      </c>
      <c r="Q1049">
        <v>5.48</v>
      </c>
      <c r="R1049">
        <v>-0.3</v>
      </c>
    </row>
    <row r="1050" spans="1:18" x14ac:dyDescent="0.45">
      <c r="A1050">
        <v>1049</v>
      </c>
      <c r="B1050" t="s">
        <v>1559</v>
      </c>
      <c r="D1050">
        <v>2</v>
      </c>
      <c r="E1050">
        <v>4</v>
      </c>
      <c r="F1050">
        <v>0</v>
      </c>
      <c r="G1050">
        <v>30</v>
      </c>
      <c r="H1050">
        <v>4</v>
      </c>
      <c r="I1050">
        <v>44.1</v>
      </c>
      <c r="J1050">
        <v>5.69</v>
      </c>
      <c r="K1050">
        <v>5.28</v>
      </c>
      <c r="L1050">
        <v>1.22</v>
      </c>
      <c r="M1050">
        <v>0.29199999999999998</v>
      </c>
      <c r="N1050" s="1">
        <v>0.68600000000000005</v>
      </c>
      <c r="P1050">
        <v>5.49</v>
      </c>
      <c r="Q1050">
        <v>5.78</v>
      </c>
      <c r="R1050">
        <v>-0.3</v>
      </c>
    </row>
    <row r="1051" spans="1:18" x14ac:dyDescent="0.45">
      <c r="A1051">
        <v>1050</v>
      </c>
      <c r="B1051" t="s">
        <v>1560</v>
      </c>
      <c r="C1051" t="s">
        <v>55</v>
      </c>
      <c r="D1051">
        <v>2</v>
      </c>
      <c r="E1051">
        <v>4</v>
      </c>
      <c r="F1051">
        <v>0</v>
      </c>
      <c r="G1051">
        <v>39</v>
      </c>
      <c r="H1051">
        <v>4</v>
      </c>
      <c r="I1051">
        <v>63.1</v>
      </c>
      <c r="J1051">
        <v>7.11</v>
      </c>
      <c r="K1051">
        <v>4.2699999999999996</v>
      </c>
      <c r="L1051">
        <v>1.42</v>
      </c>
      <c r="M1051">
        <v>0.29199999999999998</v>
      </c>
      <c r="N1051" s="1">
        <v>0.67100000000000004</v>
      </c>
      <c r="P1051">
        <v>5.4</v>
      </c>
      <c r="Q1051">
        <v>5.53</v>
      </c>
      <c r="R1051">
        <v>-0.3</v>
      </c>
    </row>
    <row r="1052" spans="1:18" x14ac:dyDescent="0.45">
      <c r="A1052">
        <v>1051</v>
      </c>
      <c r="B1052" t="s">
        <v>1561</v>
      </c>
      <c r="D1052">
        <v>3</v>
      </c>
      <c r="E1052">
        <v>5</v>
      </c>
      <c r="F1052">
        <v>0</v>
      </c>
      <c r="G1052">
        <v>38</v>
      </c>
      <c r="H1052">
        <v>4</v>
      </c>
      <c r="I1052">
        <v>69.2</v>
      </c>
      <c r="J1052">
        <v>6.2</v>
      </c>
      <c r="K1052">
        <v>4.5199999999999996</v>
      </c>
      <c r="L1052">
        <v>1.29</v>
      </c>
      <c r="M1052">
        <v>0.29299999999999998</v>
      </c>
      <c r="N1052" s="1">
        <v>0.70799999999999996</v>
      </c>
      <c r="P1052">
        <v>5.04</v>
      </c>
      <c r="Q1052">
        <v>5.42</v>
      </c>
      <c r="R1052">
        <v>-0.4</v>
      </c>
    </row>
    <row r="1053" spans="1:18" x14ac:dyDescent="0.45">
      <c r="A1053">
        <v>1052</v>
      </c>
      <c r="B1053" t="s">
        <v>1562</v>
      </c>
      <c r="D1053">
        <v>1</v>
      </c>
      <c r="E1053">
        <v>3</v>
      </c>
      <c r="F1053">
        <v>0</v>
      </c>
      <c r="G1053">
        <v>25</v>
      </c>
      <c r="H1053">
        <v>4</v>
      </c>
      <c r="I1053">
        <v>45.2</v>
      </c>
      <c r="J1053">
        <v>5.51</v>
      </c>
      <c r="K1053">
        <v>4.92</v>
      </c>
      <c r="L1053">
        <v>1.18</v>
      </c>
      <c r="M1053">
        <v>0.29499999999999998</v>
      </c>
      <c r="N1053" s="1">
        <v>0.69099999999999995</v>
      </c>
      <c r="P1053">
        <v>5.32</v>
      </c>
      <c r="Q1053">
        <v>5.64</v>
      </c>
      <c r="R1053">
        <v>-0.4</v>
      </c>
    </row>
    <row r="1054" spans="1:18" x14ac:dyDescent="0.45">
      <c r="A1054">
        <v>1053</v>
      </c>
      <c r="B1054" t="s">
        <v>1563</v>
      </c>
      <c r="D1054">
        <v>2</v>
      </c>
      <c r="E1054">
        <v>3</v>
      </c>
      <c r="F1054">
        <v>0</v>
      </c>
      <c r="G1054">
        <v>34</v>
      </c>
      <c r="H1054">
        <v>4</v>
      </c>
      <c r="I1054">
        <v>54</v>
      </c>
      <c r="J1054">
        <v>9.17</v>
      </c>
      <c r="K1054">
        <v>6.5</v>
      </c>
      <c r="L1054">
        <v>1.5</v>
      </c>
      <c r="M1054">
        <v>0.30499999999999999</v>
      </c>
      <c r="N1054" s="1">
        <v>0.68799999999999994</v>
      </c>
      <c r="P1054">
        <v>5.83</v>
      </c>
      <c r="Q1054">
        <v>5.77</v>
      </c>
      <c r="R1054">
        <v>-0.4</v>
      </c>
    </row>
    <row r="1055" spans="1:18" x14ac:dyDescent="0.45">
      <c r="A1055">
        <v>1054</v>
      </c>
      <c r="B1055" t="s">
        <v>1564</v>
      </c>
      <c r="D1055">
        <v>2</v>
      </c>
      <c r="E1055">
        <v>4</v>
      </c>
      <c r="F1055">
        <v>0</v>
      </c>
      <c r="G1055">
        <v>32</v>
      </c>
      <c r="H1055">
        <v>4</v>
      </c>
      <c r="I1055">
        <v>55</v>
      </c>
      <c r="J1055">
        <v>6.38</v>
      </c>
      <c r="K1055">
        <v>5.73</v>
      </c>
      <c r="L1055">
        <v>1.31</v>
      </c>
      <c r="M1055">
        <v>0.28499999999999998</v>
      </c>
      <c r="N1055" s="1">
        <v>0.69299999999999995</v>
      </c>
      <c r="P1055">
        <v>5.4</v>
      </c>
      <c r="Q1055">
        <v>5.8</v>
      </c>
      <c r="R1055">
        <v>-0.5</v>
      </c>
    </row>
    <row r="1056" spans="1:18" x14ac:dyDescent="0.45">
      <c r="A1056">
        <v>1055</v>
      </c>
      <c r="B1056" t="s">
        <v>1565</v>
      </c>
      <c r="D1056">
        <v>3</v>
      </c>
      <c r="E1056">
        <v>4</v>
      </c>
      <c r="F1056">
        <v>0</v>
      </c>
      <c r="G1056">
        <v>29</v>
      </c>
      <c r="H1056">
        <v>4</v>
      </c>
      <c r="I1056">
        <v>52.2</v>
      </c>
      <c r="J1056">
        <v>8.1999999999999993</v>
      </c>
      <c r="K1056">
        <v>5.81</v>
      </c>
      <c r="L1056">
        <v>1.37</v>
      </c>
      <c r="M1056">
        <v>0.28899999999999998</v>
      </c>
      <c r="N1056" s="1">
        <v>0.67800000000000005</v>
      </c>
      <c r="P1056">
        <v>5.46</v>
      </c>
      <c r="Q1056">
        <v>5.85</v>
      </c>
      <c r="R1056">
        <v>-0.6</v>
      </c>
    </row>
    <row r="1057" spans="1:18" x14ac:dyDescent="0.45">
      <c r="A1057">
        <v>1056</v>
      </c>
      <c r="B1057" t="s">
        <v>1566</v>
      </c>
      <c r="D1057">
        <v>2</v>
      </c>
      <c r="E1057">
        <v>5</v>
      </c>
      <c r="F1057">
        <v>0</v>
      </c>
      <c r="G1057">
        <v>27</v>
      </c>
      <c r="H1057">
        <v>4</v>
      </c>
      <c r="I1057">
        <v>59.1</v>
      </c>
      <c r="J1057">
        <v>3.79</v>
      </c>
      <c r="K1057">
        <v>5.01</v>
      </c>
      <c r="L1057">
        <v>1.21</v>
      </c>
      <c r="M1057">
        <v>0.28899999999999998</v>
      </c>
      <c r="N1057" s="1">
        <v>0.67200000000000004</v>
      </c>
      <c r="P1057">
        <v>5.77</v>
      </c>
      <c r="Q1057">
        <v>6.09</v>
      </c>
      <c r="R1057">
        <v>-0.7</v>
      </c>
    </row>
    <row r="1058" spans="1:18" x14ac:dyDescent="0.45">
      <c r="A1058">
        <v>1057</v>
      </c>
      <c r="B1058" t="s">
        <v>1567</v>
      </c>
      <c r="D1058">
        <v>2</v>
      </c>
      <c r="E1058">
        <v>5</v>
      </c>
      <c r="F1058">
        <v>0</v>
      </c>
      <c r="G1058">
        <v>24</v>
      </c>
      <c r="H1058">
        <v>4</v>
      </c>
      <c r="I1058">
        <v>41.2</v>
      </c>
      <c r="J1058">
        <v>7.55</v>
      </c>
      <c r="K1058">
        <v>8.6300000000000008</v>
      </c>
      <c r="L1058">
        <v>1.51</v>
      </c>
      <c r="M1058">
        <v>0.28699999999999998</v>
      </c>
      <c r="N1058" s="1">
        <v>0.69299999999999995</v>
      </c>
      <c r="P1058">
        <v>6.47</v>
      </c>
      <c r="Q1058">
        <v>6.92</v>
      </c>
      <c r="R1058">
        <v>-0.8</v>
      </c>
    </row>
    <row r="1059" spans="1:18" x14ac:dyDescent="0.45">
      <c r="A1059">
        <v>1058</v>
      </c>
      <c r="B1059" t="s">
        <v>1568</v>
      </c>
      <c r="C1059" t="s">
        <v>104</v>
      </c>
      <c r="D1059">
        <v>4</v>
      </c>
      <c r="E1059">
        <v>3</v>
      </c>
      <c r="F1059">
        <v>0</v>
      </c>
      <c r="G1059">
        <v>51</v>
      </c>
      <c r="H1059">
        <v>3</v>
      </c>
      <c r="I1059">
        <v>77.099999999999994</v>
      </c>
      <c r="J1059">
        <v>8.15</v>
      </c>
      <c r="K1059">
        <v>2.4500000000000002</v>
      </c>
      <c r="L1059">
        <v>1.05</v>
      </c>
      <c r="M1059">
        <v>0.28599999999999998</v>
      </c>
      <c r="N1059" s="1">
        <v>0.70199999999999996</v>
      </c>
      <c r="P1059">
        <v>3.84</v>
      </c>
      <c r="Q1059">
        <v>3.89</v>
      </c>
      <c r="R1059">
        <v>0.7</v>
      </c>
    </row>
    <row r="1060" spans="1:18" x14ac:dyDescent="0.45">
      <c r="A1060">
        <v>1059</v>
      </c>
      <c r="B1060" t="s">
        <v>1569</v>
      </c>
      <c r="C1060" t="s">
        <v>46</v>
      </c>
      <c r="D1060">
        <v>3</v>
      </c>
      <c r="E1060">
        <v>3</v>
      </c>
      <c r="F1060">
        <v>0</v>
      </c>
      <c r="G1060">
        <v>46</v>
      </c>
      <c r="H1060">
        <v>3</v>
      </c>
      <c r="I1060">
        <v>60.1</v>
      </c>
      <c r="J1060">
        <v>9.6999999999999993</v>
      </c>
      <c r="K1060">
        <v>3.28</v>
      </c>
      <c r="L1060">
        <v>1.19</v>
      </c>
      <c r="M1060">
        <v>0.29599999999999999</v>
      </c>
      <c r="N1060" s="1">
        <v>0.70399999999999996</v>
      </c>
      <c r="P1060">
        <v>4.33</v>
      </c>
      <c r="Q1060">
        <v>4.12</v>
      </c>
      <c r="R1060">
        <v>0.5</v>
      </c>
    </row>
    <row r="1061" spans="1:18" x14ac:dyDescent="0.45">
      <c r="A1061">
        <v>1060</v>
      </c>
      <c r="B1061" t="s">
        <v>1570</v>
      </c>
      <c r="C1061" t="s">
        <v>104</v>
      </c>
      <c r="D1061">
        <v>2</v>
      </c>
      <c r="E1061">
        <v>3</v>
      </c>
      <c r="F1061">
        <v>1</v>
      </c>
      <c r="G1061">
        <v>57</v>
      </c>
      <c r="H1061">
        <v>3</v>
      </c>
      <c r="I1061">
        <v>58.2</v>
      </c>
      <c r="J1061">
        <v>9.35</v>
      </c>
      <c r="K1061">
        <v>3.22</v>
      </c>
      <c r="L1061">
        <v>1.07</v>
      </c>
      <c r="M1061">
        <v>0.29599999999999999</v>
      </c>
      <c r="N1061" s="1">
        <v>0.72499999999999998</v>
      </c>
      <c r="P1061">
        <v>3.99</v>
      </c>
      <c r="Q1061">
        <v>3.9</v>
      </c>
      <c r="R1061">
        <v>0.5</v>
      </c>
    </row>
    <row r="1062" spans="1:18" x14ac:dyDescent="0.45">
      <c r="A1062">
        <v>1061</v>
      </c>
      <c r="B1062" t="s">
        <v>1571</v>
      </c>
      <c r="C1062" t="s">
        <v>49</v>
      </c>
      <c r="D1062">
        <v>3</v>
      </c>
      <c r="E1062">
        <v>4</v>
      </c>
      <c r="F1062">
        <v>0</v>
      </c>
      <c r="G1062">
        <v>58</v>
      </c>
      <c r="H1062">
        <v>3</v>
      </c>
      <c r="I1062">
        <v>68.099999999999994</v>
      </c>
      <c r="J1062">
        <v>8.43</v>
      </c>
      <c r="K1062">
        <v>3.56</v>
      </c>
      <c r="L1062">
        <v>1.05</v>
      </c>
      <c r="M1062">
        <v>0.28899999999999998</v>
      </c>
      <c r="N1062" s="1">
        <v>0.71099999999999997</v>
      </c>
      <c r="P1062">
        <v>4.08</v>
      </c>
      <c r="Q1062">
        <v>4.22</v>
      </c>
      <c r="R1062">
        <v>0.4</v>
      </c>
    </row>
    <row r="1063" spans="1:18" x14ac:dyDescent="0.45">
      <c r="A1063">
        <v>1062</v>
      </c>
      <c r="B1063" t="s">
        <v>1572</v>
      </c>
      <c r="C1063" t="s">
        <v>51</v>
      </c>
      <c r="D1063">
        <v>3</v>
      </c>
      <c r="E1063">
        <v>2</v>
      </c>
      <c r="F1063">
        <v>0</v>
      </c>
      <c r="G1063">
        <v>40</v>
      </c>
      <c r="H1063">
        <v>3</v>
      </c>
      <c r="I1063">
        <v>60.2</v>
      </c>
      <c r="J1063">
        <v>7.41</v>
      </c>
      <c r="K1063">
        <v>2.67</v>
      </c>
      <c r="L1063">
        <v>1.19</v>
      </c>
      <c r="M1063">
        <v>0.29899999999999999</v>
      </c>
      <c r="N1063" s="1">
        <v>0.65900000000000003</v>
      </c>
      <c r="P1063">
        <v>4.74</v>
      </c>
      <c r="Q1063">
        <v>4.41</v>
      </c>
      <c r="R1063">
        <v>0.4</v>
      </c>
    </row>
    <row r="1064" spans="1:18" x14ac:dyDescent="0.45">
      <c r="A1064">
        <v>1063</v>
      </c>
      <c r="B1064" t="s">
        <v>1573</v>
      </c>
      <c r="D1064">
        <v>3</v>
      </c>
      <c r="E1064">
        <v>2</v>
      </c>
      <c r="F1064">
        <v>0</v>
      </c>
      <c r="G1064">
        <v>40</v>
      </c>
      <c r="H1064">
        <v>3</v>
      </c>
      <c r="I1064">
        <v>58</v>
      </c>
      <c r="J1064">
        <v>8.5299999999999994</v>
      </c>
      <c r="K1064">
        <v>3.1</v>
      </c>
      <c r="L1064">
        <v>1.24</v>
      </c>
      <c r="M1064">
        <v>0.309</v>
      </c>
      <c r="N1064" s="1">
        <v>0.73699999999999999</v>
      </c>
      <c r="P1064">
        <v>4.1900000000000004</v>
      </c>
      <c r="Q1064">
        <v>4.34</v>
      </c>
      <c r="R1064">
        <v>0.3</v>
      </c>
    </row>
    <row r="1065" spans="1:18" x14ac:dyDescent="0.45">
      <c r="A1065">
        <v>1064</v>
      </c>
      <c r="B1065" t="s">
        <v>1574</v>
      </c>
      <c r="C1065" t="s">
        <v>42</v>
      </c>
      <c r="D1065">
        <v>3</v>
      </c>
      <c r="E1065">
        <v>3</v>
      </c>
      <c r="F1065">
        <v>0</v>
      </c>
      <c r="G1065">
        <v>49</v>
      </c>
      <c r="H1065">
        <v>3</v>
      </c>
      <c r="I1065">
        <v>48.1</v>
      </c>
      <c r="J1065">
        <v>8.01</v>
      </c>
      <c r="K1065">
        <v>2.42</v>
      </c>
      <c r="L1065">
        <v>1.1200000000000001</v>
      </c>
      <c r="M1065">
        <v>0.308</v>
      </c>
      <c r="N1065" s="1">
        <v>0.73299999999999998</v>
      </c>
      <c r="P1065">
        <v>3.91</v>
      </c>
      <c r="Q1065">
        <v>4.0199999999999996</v>
      </c>
      <c r="R1065">
        <v>0.3</v>
      </c>
    </row>
    <row r="1066" spans="1:18" x14ac:dyDescent="0.45">
      <c r="A1066">
        <v>1065</v>
      </c>
      <c r="B1066" t="s">
        <v>1575</v>
      </c>
      <c r="C1066" t="s">
        <v>24</v>
      </c>
      <c r="D1066">
        <v>3</v>
      </c>
      <c r="E1066">
        <v>4</v>
      </c>
      <c r="F1066">
        <v>0</v>
      </c>
      <c r="G1066">
        <v>46</v>
      </c>
      <c r="H1066">
        <v>3</v>
      </c>
      <c r="I1066">
        <v>54</v>
      </c>
      <c r="J1066">
        <v>9.33</v>
      </c>
      <c r="K1066">
        <v>3.17</v>
      </c>
      <c r="L1066">
        <v>1.5</v>
      </c>
      <c r="M1066">
        <v>0.29699999999999999</v>
      </c>
      <c r="N1066" s="1">
        <v>0.72399999999999998</v>
      </c>
      <c r="P1066">
        <v>4.5</v>
      </c>
      <c r="Q1066">
        <v>4.51</v>
      </c>
      <c r="R1066">
        <v>0.3</v>
      </c>
    </row>
    <row r="1067" spans="1:18" x14ac:dyDescent="0.45">
      <c r="A1067">
        <v>1066</v>
      </c>
      <c r="B1067" t="s">
        <v>1576</v>
      </c>
      <c r="C1067" t="s">
        <v>81</v>
      </c>
      <c r="D1067">
        <v>2</v>
      </c>
      <c r="E1067">
        <v>3</v>
      </c>
      <c r="F1067">
        <v>0</v>
      </c>
      <c r="G1067">
        <v>41</v>
      </c>
      <c r="H1067">
        <v>3</v>
      </c>
      <c r="I1067">
        <v>64.099999999999994</v>
      </c>
      <c r="J1067">
        <v>6.72</v>
      </c>
      <c r="K1067">
        <v>2.38</v>
      </c>
      <c r="L1067">
        <v>1.26</v>
      </c>
      <c r="M1067">
        <v>0.29099999999999998</v>
      </c>
      <c r="N1067" s="1">
        <v>0.67200000000000004</v>
      </c>
      <c r="P1067">
        <v>4.62</v>
      </c>
      <c r="Q1067">
        <v>4.6100000000000003</v>
      </c>
      <c r="R1067">
        <v>0.3</v>
      </c>
    </row>
    <row r="1068" spans="1:18" x14ac:dyDescent="0.45">
      <c r="A1068">
        <v>1067</v>
      </c>
      <c r="B1068" t="s">
        <v>1577</v>
      </c>
      <c r="D1068">
        <v>2</v>
      </c>
      <c r="E1068">
        <v>2</v>
      </c>
      <c r="F1068">
        <v>0</v>
      </c>
      <c r="G1068">
        <v>20</v>
      </c>
      <c r="H1068">
        <v>3</v>
      </c>
      <c r="I1068">
        <v>42.2</v>
      </c>
      <c r="J1068">
        <v>7.8</v>
      </c>
      <c r="K1068">
        <v>2.95</v>
      </c>
      <c r="L1068">
        <v>1.26</v>
      </c>
      <c r="M1068">
        <v>0.30499999999999999</v>
      </c>
      <c r="N1068" s="1">
        <v>0.71099999999999997</v>
      </c>
      <c r="P1068">
        <v>4.43</v>
      </c>
      <c r="Q1068">
        <v>4.4000000000000004</v>
      </c>
      <c r="R1068">
        <v>0.3</v>
      </c>
    </row>
    <row r="1069" spans="1:18" x14ac:dyDescent="0.45">
      <c r="A1069">
        <v>1068</v>
      </c>
      <c r="B1069" t="s">
        <v>1578</v>
      </c>
      <c r="C1069" t="s">
        <v>51</v>
      </c>
      <c r="D1069">
        <v>1</v>
      </c>
      <c r="E1069">
        <v>2</v>
      </c>
      <c r="F1069">
        <v>0</v>
      </c>
      <c r="G1069">
        <v>52</v>
      </c>
      <c r="H1069">
        <v>3</v>
      </c>
      <c r="I1069">
        <v>63</v>
      </c>
      <c r="J1069">
        <v>9.57</v>
      </c>
      <c r="K1069">
        <v>4.1399999999999997</v>
      </c>
      <c r="L1069">
        <v>1.43</v>
      </c>
      <c r="M1069">
        <v>0.30399999999999999</v>
      </c>
      <c r="N1069" s="1">
        <v>0.70099999999999996</v>
      </c>
      <c r="P1069">
        <v>4.8600000000000003</v>
      </c>
      <c r="Q1069">
        <v>4.67</v>
      </c>
      <c r="R1069">
        <v>0.3</v>
      </c>
    </row>
    <row r="1070" spans="1:18" x14ac:dyDescent="0.45">
      <c r="A1070">
        <v>1069</v>
      </c>
      <c r="B1070" t="s">
        <v>1579</v>
      </c>
      <c r="C1070" t="s">
        <v>22</v>
      </c>
      <c r="D1070">
        <v>4</v>
      </c>
      <c r="E1070">
        <v>4</v>
      </c>
      <c r="F1070">
        <v>0</v>
      </c>
      <c r="G1070">
        <v>39</v>
      </c>
      <c r="H1070">
        <v>3</v>
      </c>
      <c r="I1070">
        <v>48</v>
      </c>
      <c r="J1070">
        <v>8.81</v>
      </c>
      <c r="K1070">
        <v>3</v>
      </c>
      <c r="L1070">
        <v>1.5</v>
      </c>
      <c r="M1070">
        <v>0.28899999999999998</v>
      </c>
      <c r="N1070" s="1">
        <v>0.71399999999999997</v>
      </c>
      <c r="P1070">
        <v>4.5</v>
      </c>
      <c r="Q1070">
        <v>4.53</v>
      </c>
      <c r="R1070">
        <v>0.3</v>
      </c>
    </row>
    <row r="1071" spans="1:18" x14ac:dyDescent="0.45">
      <c r="A1071">
        <v>1070</v>
      </c>
      <c r="B1071" t="s">
        <v>1580</v>
      </c>
      <c r="C1071" t="s">
        <v>18</v>
      </c>
      <c r="D1071">
        <v>2</v>
      </c>
      <c r="E1071">
        <v>3</v>
      </c>
      <c r="F1071">
        <v>0</v>
      </c>
      <c r="G1071">
        <v>28</v>
      </c>
      <c r="H1071">
        <v>3</v>
      </c>
      <c r="I1071">
        <v>52.2</v>
      </c>
      <c r="J1071">
        <v>6.83</v>
      </c>
      <c r="K1071">
        <v>3.24</v>
      </c>
      <c r="L1071">
        <v>1.2</v>
      </c>
      <c r="M1071">
        <v>0.29699999999999999</v>
      </c>
      <c r="N1071" s="1">
        <v>0.70599999999999996</v>
      </c>
      <c r="P1071">
        <v>4.6100000000000003</v>
      </c>
      <c r="Q1071">
        <v>4.66</v>
      </c>
      <c r="R1071">
        <v>0.2</v>
      </c>
    </row>
    <row r="1072" spans="1:18" x14ac:dyDescent="0.45">
      <c r="A1072">
        <v>1071</v>
      </c>
      <c r="B1072" t="s">
        <v>1581</v>
      </c>
      <c r="D1072">
        <v>1</v>
      </c>
      <c r="E1072">
        <v>1</v>
      </c>
      <c r="F1072">
        <v>0</v>
      </c>
      <c r="G1072">
        <v>34</v>
      </c>
      <c r="H1072">
        <v>3</v>
      </c>
      <c r="I1072">
        <v>34</v>
      </c>
      <c r="J1072">
        <v>9.5299999999999994</v>
      </c>
      <c r="K1072">
        <v>3.71</v>
      </c>
      <c r="L1072">
        <v>1.32</v>
      </c>
      <c r="M1072">
        <v>0.29399999999999998</v>
      </c>
      <c r="N1072" s="1">
        <v>0.73</v>
      </c>
      <c r="P1072">
        <v>4.24</v>
      </c>
      <c r="Q1072">
        <v>4.46</v>
      </c>
      <c r="R1072">
        <v>0.2</v>
      </c>
    </row>
    <row r="1073" spans="1:18" x14ac:dyDescent="0.45">
      <c r="A1073">
        <v>1072</v>
      </c>
      <c r="B1073" t="s">
        <v>1582</v>
      </c>
      <c r="C1073" t="s">
        <v>49</v>
      </c>
      <c r="D1073">
        <v>2</v>
      </c>
      <c r="E1073">
        <v>2</v>
      </c>
      <c r="F1073">
        <v>0</v>
      </c>
      <c r="G1073">
        <v>38</v>
      </c>
      <c r="H1073">
        <v>3</v>
      </c>
      <c r="I1073">
        <v>47</v>
      </c>
      <c r="J1073">
        <v>8.81</v>
      </c>
      <c r="K1073">
        <v>3.45</v>
      </c>
      <c r="L1073">
        <v>1.1499999999999999</v>
      </c>
      <c r="M1073">
        <v>0.29299999999999998</v>
      </c>
      <c r="N1073" s="1">
        <v>0.71399999999999997</v>
      </c>
      <c r="P1073">
        <v>4.21</v>
      </c>
      <c r="Q1073">
        <v>4.3</v>
      </c>
      <c r="R1073">
        <v>0.2</v>
      </c>
    </row>
    <row r="1074" spans="1:18" x14ac:dyDescent="0.45">
      <c r="A1074">
        <v>1073</v>
      </c>
      <c r="B1074" t="s">
        <v>1583</v>
      </c>
      <c r="C1074" t="s">
        <v>119</v>
      </c>
      <c r="D1074">
        <v>4</v>
      </c>
      <c r="E1074">
        <v>4</v>
      </c>
      <c r="F1074">
        <v>0</v>
      </c>
      <c r="G1074">
        <v>34</v>
      </c>
      <c r="H1074">
        <v>3</v>
      </c>
      <c r="I1074">
        <v>55</v>
      </c>
      <c r="J1074">
        <v>7.2</v>
      </c>
      <c r="K1074">
        <v>3.11</v>
      </c>
      <c r="L1074">
        <v>1.1499999999999999</v>
      </c>
      <c r="M1074">
        <v>0.28899999999999998</v>
      </c>
      <c r="N1074" s="1">
        <v>0.70099999999999996</v>
      </c>
      <c r="P1074">
        <v>4.42</v>
      </c>
      <c r="Q1074">
        <v>4.5599999999999996</v>
      </c>
      <c r="R1074">
        <v>0.2</v>
      </c>
    </row>
    <row r="1075" spans="1:18" x14ac:dyDescent="0.45">
      <c r="A1075">
        <v>1074</v>
      </c>
      <c r="B1075" t="s">
        <v>1584</v>
      </c>
      <c r="C1075" t="s">
        <v>72</v>
      </c>
      <c r="D1075">
        <v>3</v>
      </c>
      <c r="E1075">
        <v>4</v>
      </c>
      <c r="F1075">
        <v>0</v>
      </c>
      <c r="G1075">
        <v>38</v>
      </c>
      <c r="H1075">
        <v>3</v>
      </c>
      <c r="I1075">
        <v>69.099999999999994</v>
      </c>
      <c r="J1075">
        <v>7.01</v>
      </c>
      <c r="K1075">
        <v>2.21</v>
      </c>
      <c r="L1075">
        <v>1.17</v>
      </c>
      <c r="M1075">
        <v>0.29899999999999999</v>
      </c>
      <c r="N1075" s="1">
        <v>0.69799999999999995</v>
      </c>
      <c r="P1075">
        <v>4.29</v>
      </c>
      <c r="Q1075">
        <v>4.29</v>
      </c>
      <c r="R1075">
        <v>0.2</v>
      </c>
    </row>
    <row r="1076" spans="1:18" x14ac:dyDescent="0.45">
      <c r="A1076">
        <v>1075</v>
      </c>
      <c r="B1076" t="s">
        <v>1585</v>
      </c>
      <c r="C1076" t="s">
        <v>37</v>
      </c>
      <c r="D1076">
        <v>2</v>
      </c>
      <c r="E1076">
        <v>2</v>
      </c>
      <c r="F1076">
        <v>0</v>
      </c>
      <c r="G1076">
        <v>33</v>
      </c>
      <c r="H1076">
        <v>3</v>
      </c>
      <c r="I1076">
        <v>42.2</v>
      </c>
      <c r="J1076">
        <v>8.43</v>
      </c>
      <c r="K1076">
        <v>3.37</v>
      </c>
      <c r="L1076">
        <v>1.26</v>
      </c>
      <c r="M1076">
        <v>0.3</v>
      </c>
      <c r="N1076" s="1">
        <v>0.70599999999999996</v>
      </c>
      <c r="P1076">
        <v>4.43</v>
      </c>
      <c r="Q1076">
        <v>4.54</v>
      </c>
      <c r="R1076">
        <v>0.2</v>
      </c>
    </row>
    <row r="1077" spans="1:18" x14ac:dyDescent="0.45">
      <c r="A1077">
        <v>1076</v>
      </c>
      <c r="B1077" t="s">
        <v>1586</v>
      </c>
      <c r="C1077" t="s">
        <v>81</v>
      </c>
      <c r="D1077">
        <v>3</v>
      </c>
      <c r="E1077">
        <v>5</v>
      </c>
      <c r="F1077">
        <v>0</v>
      </c>
      <c r="G1077">
        <v>48</v>
      </c>
      <c r="H1077">
        <v>3</v>
      </c>
      <c r="I1077">
        <v>50</v>
      </c>
      <c r="J1077">
        <v>8.4600000000000009</v>
      </c>
      <c r="K1077">
        <v>4.1399999999999997</v>
      </c>
      <c r="L1077">
        <v>1.26</v>
      </c>
      <c r="M1077">
        <v>0.30299999999999999</v>
      </c>
      <c r="N1077" s="1">
        <v>0.71699999999999997</v>
      </c>
      <c r="P1077">
        <v>4.68</v>
      </c>
      <c r="Q1077">
        <v>4.7</v>
      </c>
      <c r="R1077">
        <v>0.2</v>
      </c>
    </row>
    <row r="1078" spans="1:18" x14ac:dyDescent="0.45">
      <c r="A1078">
        <v>1077</v>
      </c>
      <c r="B1078" t="s">
        <v>1587</v>
      </c>
      <c r="C1078" t="s">
        <v>76</v>
      </c>
      <c r="D1078">
        <v>1</v>
      </c>
      <c r="E1078">
        <v>2</v>
      </c>
      <c r="F1078">
        <v>0</v>
      </c>
      <c r="G1078">
        <v>27</v>
      </c>
      <c r="H1078">
        <v>3</v>
      </c>
      <c r="I1078">
        <v>34</v>
      </c>
      <c r="J1078">
        <v>9.5299999999999994</v>
      </c>
      <c r="K1078">
        <v>3.97</v>
      </c>
      <c r="L1078">
        <v>1.32</v>
      </c>
      <c r="M1078">
        <v>0.29199999999999998</v>
      </c>
      <c r="N1078" s="1">
        <v>0.71799999999999997</v>
      </c>
      <c r="P1078">
        <v>4.5</v>
      </c>
      <c r="Q1078">
        <v>4.55</v>
      </c>
      <c r="R1078">
        <v>0.1</v>
      </c>
    </row>
    <row r="1079" spans="1:18" x14ac:dyDescent="0.45">
      <c r="A1079">
        <v>1078</v>
      </c>
      <c r="B1079" t="s">
        <v>1588</v>
      </c>
      <c r="C1079" t="s">
        <v>119</v>
      </c>
      <c r="D1079">
        <v>3</v>
      </c>
      <c r="E1079">
        <v>4</v>
      </c>
      <c r="F1079">
        <v>0</v>
      </c>
      <c r="G1079">
        <v>26</v>
      </c>
      <c r="H1079">
        <v>3</v>
      </c>
      <c r="I1079">
        <v>48.1</v>
      </c>
      <c r="J1079">
        <v>5.59</v>
      </c>
      <c r="K1079">
        <v>2.61</v>
      </c>
      <c r="L1079">
        <v>1.1200000000000001</v>
      </c>
      <c r="M1079">
        <v>0.29399999999999998</v>
      </c>
      <c r="N1079" s="1">
        <v>0.68300000000000005</v>
      </c>
      <c r="P1079">
        <v>4.66</v>
      </c>
      <c r="Q1079">
        <v>4.68</v>
      </c>
      <c r="R1079">
        <v>0.1</v>
      </c>
    </row>
    <row r="1080" spans="1:18" x14ac:dyDescent="0.45">
      <c r="A1080">
        <v>1079</v>
      </c>
      <c r="B1080" t="s">
        <v>1589</v>
      </c>
      <c r="C1080" t="s">
        <v>32</v>
      </c>
      <c r="D1080">
        <v>4</v>
      </c>
      <c r="E1080">
        <v>3</v>
      </c>
      <c r="F1080">
        <v>0</v>
      </c>
      <c r="G1080">
        <v>40</v>
      </c>
      <c r="H1080">
        <v>3</v>
      </c>
      <c r="I1080">
        <v>56</v>
      </c>
      <c r="J1080">
        <v>8.36</v>
      </c>
      <c r="K1080">
        <v>3.86</v>
      </c>
      <c r="L1080">
        <v>1.29</v>
      </c>
      <c r="M1080">
        <v>0.307</v>
      </c>
      <c r="N1080" s="1">
        <v>0.73399999999999999</v>
      </c>
      <c r="P1080">
        <v>4.5</v>
      </c>
      <c r="Q1080">
        <v>4.7</v>
      </c>
      <c r="R1080">
        <v>0.1</v>
      </c>
    </row>
    <row r="1081" spans="1:18" x14ac:dyDescent="0.45">
      <c r="A1081">
        <v>1080</v>
      </c>
      <c r="B1081" t="s">
        <v>1590</v>
      </c>
      <c r="C1081" t="s">
        <v>20</v>
      </c>
      <c r="D1081">
        <v>1</v>
      </c>
      <c r="E1081">
        <v>3</v>
      </c>
      <c r="F1081">
        <v>0</v>
      </c>
      <c r="G1081">
        <v>40</v>
      </c>
      <c r="H1081">
        <v>3</v>
      </c>
      <c r="I1081">
        <v>48.1</v>
      </c>
      <c r="J1081">
        <v>9.69</v>
      </c>
      <c r="K1081">
        <v>5.22</v>
      </c>
      <c r="L1081">
        <v>1.1200000000000001</v>
      </c>
      <c r="M1081">
        <v>0.3</v>
      </c>
      <c r="N1081" s="1">
        <v>0.69699999999999995</v>
      </c>
      <c r="P1081">
        <v>4.84</v>
      </c>
      <c r="Q1081">
        <v>4.7</v>
      </c>
      <c r="R1081">
        <v>0.1</v>
      </c>
    </row>
    <row r="1082" spans="1:18" x14ac:dyDescent="0.45">
      <c r="A1082">
        <v>1081</v>
      </c>
      <c r="B1082" t="s">
        <v>1591</v>
      </c>
      <c r="C1082" t="s">
        <v>134</v>
      </c>
      <c r="D1082">
        <v>3</v>
      </c>
      <c r="E1082">
        <v>5</v>
      </c>
      <c r="F1082">
        <v>0</v>
      </c>
      <c r="G1082">
        <v>36</v>
      </c>
      <c r="H1082">
        <v>3</v>
      </c>
      <c r="I1082">
        <v>54.2</v>
      </c>
      <c r="J1082">
        <v>9.0500000000000007</v>
      </c>
      <c r="K1082">
        <v>4.9400000000000004</v>
      </c>
      <c r="L1082">
        <v>1.32</v>
      </c>
      <c r="M1082">
        <v>0.29799999999999999</v>
      </c>
      <c r="N1082" s="1">
        <v>0.71</v>
      </c>
      <c r="P1082">
        <v>4.9400000000000004</v>
      </c>
      <c r="Q1082">
        <v>4.96</v>
      </c>
      <c r="R1082">
        <v>0.1</v>
      </c>
    </row>
    <row r="1083" spans="1:18" x14ac:dyDescent="0.45">
      <c r="A1083">
        <v>1082</v>
      </c>
      <c r="B1083" t="s">
        <v>1592</v>
      </c>
      <c r="C1083" t="s">
        <v>58</v>
      </c>
      <c r="D1083">
        <v>2</v>
      </c>
      <c r="E1083">
        <v>4</v>
      </c>
      <c r="F1083">
        <v>0</v>
      </c>
      <c r="G1083">
        <v>26</v>
      </c>
      <c r="H1083">
        <v>3</v>
      </c>
      <c r="I1083">
        <v>48</v>
      </c>
      <c r="J1083">
        <v>7.31</v>
      </c>
      <c r="K1083">
        <v>3.94</v>
      </c>
      <c r="L1083">
        <v>1.5</v>
      </c>
      <c r="M1083">
        <v>0.29699999999999999</v>
      </c>
      <c r="N1083" s="1">
        <v>0.65800000000000003</v>
      </c>
      <c r="P1083">
        <v>5.63</v>
      </c>
      <c r="Q1083">
        <v>5.3</v>
      </c>
      <c r="R1083">
        <v>0</v>
      </c>
    </row>
    <row r="1084" spans="1:18" x14ac:dyDescent="0.45">
      <c r="A1084">
        <v>1083</v>
      </c>
      <c r="B1084" t="s">
        <v>1593</v>
      </c>
      <c r="D1084">
        <v>1</v>
      </c>
      <c r="E1084">
        <v>2</v>
      </c>
      <c r="F1084">
        <v>0</v>
      </c>
      <c r="G1084">
        <v>32</v>
      </c>
      <c r="H1084">
        <v>3</v>
      </c>
      <c r="I1084">
        <v>37.200000000000003</v>
      </c>
      <c r="J1084">
        <v>8.59</v>
      </c>
      <c r="K1084">
        <v>4.3</v>
      </c>
      <c r="L1084">
        <v>1.43</v>
      </c>
      <c r="M1084">
        <v>0.30599999999999999</v>
      </c>
      <c r="N1084" s="1">
        <v>0.65800000000000003</v>
      </c>
      <c r="P1084">
        <v>5.49</v>
      </c>
      <c r="Q1084">
        <v>5.09</v>
      </c>
      <c r="R1084">
        <v>0</v>
      </c>
    </row>
    <row r="1085" spans="1:18" x14ac:dyDescent="0.45">
      <c r="A1085">
        <v>1084</v>
      </c>
      <c r="B1085" t="s">
        <v>1594</v>
      </c>
      <c r="C1085" t="s">
        <v>72</v>
      </c>
      <c r="D1085">
        <v>2</v>
      </c>
      <c r="E1085">
        <v>2</v>
      </c>
      <c r="F1085">
        <v>0</v>
      </c>
      <c r="G1085">
        <v>33</v>
      </c>
      <c r="H1085">
        <v>3</v>
      </c>
      <c r="I1085">
        <v>34</v>
      </c>
      <c r="J1085">
        <v>10.32</v>
      </c>
      <c r="K1085">
        <v>4.76</v>
      </c>
      <c r="L1085">
        <v>1.32</v>
      </c>
      <c r="M1085">
        <v>0.29099999999999998</v>
      </c>
      <c r="N1085" s="1">
        <v>0.73199999999999998</v>
      </c>
      <c r="P1085">
        <v>4.5</v>
      </c>
      <c r="Q1085">
        <v>4.6399999999999997</v>
      </c>
      <c r="R1085">
        <v>0</v>
      </c>
    </row>
    <row r="1086" spans="1:18" x14ac:dyDescent="0.45">
      <c r="A1086">
        <v>1085</v>
      </c>
      <c r="B1086" t="s">
        <v>1595</v>
      </c>
      <c r="C1086" t="s">
        <v>35</v>
      </c>
      <c r="D1086">
        <v>2</v>
      </c>
      <c r="E1086">
        <v>5</v>
      </c>
      <c r="F1086">
        <v>0</v>
      </c>
      <c r="G1086">
        <v>48</v>
      </c>
      <c r="H1086">
        <v>3</v>
      </c>
      <c r="I1086">
        <v>59.2</v>
      </c>
      <c r="J1086">
        <v>7.24</v>
      </c>
      <c r="K1086">
        <v>3.17</v>
      </c>
      <c r="L1086">
        <v>1.51</v>
      </c>
      <c r="M1086">
        <v>0.312</v>
      </c>
      <c r="N1086" s="1">
        <v>0.65300000000000002</v>
      </c>
      <c r="P1086">
        <v>5.58</v>
      </c>
      <c r="Q1086">
        <v>5.08</v>
      </c>
      <c r="R1086">
        <v>0</v>
      </c>
    </row>
    <row r="1087" spans="1:18" x14ac:dyDescent="0.45">
      <c r="A1087">
        <v>1086</v>
      </c>
      <c r="B1087" t="s">
        <v>1596</v>
      </c>
      <c r="C1087" t="s">
        <v>61</v>
      </c>
      <c r="D1087">
        <v>4</v>
      </c>
      <c r="E1087">
        <v>6</v>
      </c>
      <c r="F1087">
        <v>0</v>
      </c>
      <c r="G1087">
        <v>43</v>
      </c>
      <c r="H1087">
        <v>3</v>
      </c>
      <c r="I1087">
        <v>58.2</v>
      </c>
      <c r="J1087">
        <v>7.97</v>
      </c>
      <c r="K1087">
        <v>4.1399999999999997</v>
      </c>
      <c r="L1087">
        <v>1.23</v>
      </c>
      <c r="M1087">
        <v>0.30599999999999999</v>
      </c>
      <c r="N1087" s="1">
        <v>0.67700000000000005</v>
      </c>
      <c r="P1087">
        <v>5.0599999999999996</v>
      </c>
      <c r="Q1087">
        <v>4.84</v>
      </c>
      <c r="R1087">
        <v>0</v>
      </c>
    </row>
    <row r="1088" spans="1:18" x14ac:dyDescent="0.45">
      <c r="A1088">
        <v>1087</v>
      </c>
      <c r="B1088" t="s">
        <v>1597</v>
      </c>
      <c r="D1088">
        <v>2</v>
      </c>
      <c r="E1088">
        <v>4</v>
      </c>
      <c r="F1088">
        <v>0</v>
      </c>
      <c r="G1088">
        <v>33</v>
      </c>
      <c r="H1088">
        <v>3</v>
      </c>
      <c r="I1088">
        <v>45.2</v>
      </c>
      <c r="J1088">
        <v>7.68</v>
      </c>
      <c r="K1088">
        <v>4.33</v>
      </c>
      <c r="L1088">
        <v>1.18</v>
      </c>
      <c r="M1088">
        <v>0.307</v>
      </c>
      <c r="N1088" s="1">
        <v>0.66600000000000004</v>
      </c>
      <c r="P1088">
        <v>5.32</v>
      </c>
      <c r="Q1088">
        <v>4.96</v>
      </c>
      <c r="R1088">
        <v>0</v>
      </c>
    </row>
    <row r="1089" spans="1:18" x14ac:dyDescent="0.45">
      <c r="A1089">
        <v>1088</v>
      </c>
      <c r="B1089" t="s">
        <v>1598</v>
      </c>
      <c r="C1089" t="s">
        <v>22</v>
      </c>
      <c r="D1089">
        <v>4</v>
      </c>
      <c r="E1089">
        <v>5</v>
      </c>
      <c r="F1089">
        <v>0</v>
      </c>
      <c r="G1089">
        <v>44</v>
      </c>
      <c r="H1089">
        <v>3</v>
      </c>
      <c r="I1089">
        <v>52.1</v>
      </c>
      <c r="J1089">
        <v>9.1199999999999992</v>
      </c>
      <c r="K1089">
        <v>4.3</v>
      </c>
      <c r="L1089">
        <v>1.38</v>
      </c>
      <c r="M1089">
        <v>0.28599999999999998</v>
      </c>
      <c r="N1089" s="1">
        <v>0.69599999999999995</v>
      </c>
      <c r="P1089">
        <v>4.82</v>
      </c>
      <c r="Q1089">
        <v>4.82</v>
      </c>
      <c r="R1089">
        <v>0</v>
      </c>
    </row>
    <row r="1090" spans="1:18" x14ac:dyDescent="0.45">
      <c r="A1090">
        <v>1089</v>
      </c>
      <c r="B1090" t="s">
        <v>1599</v>
      </c>
      <c r="D1090">
        <v>2</v>
      </c>
      <c r="E1090">
        <v>2</v>
      </c>
      <c r="F1090">
        <v>0</v>
      </c>
      <c r="G1090">
        <v>29</v>
      </c>
      <c r="H1090">
        <v>3</v>
      </c>
      <c r="I1090">
        <v>42.2</v>
      </c>
      <c r="J1090">
        <v>7.17</v>
      </c>
      <c r="K1090">
        <v>4</v>
      </c>
      <c r="L1090">
        <v>1.48</v>
      </c>
      <c r="M1090">
        <v>0.28899999999999998</v>
      </c>
      <c r="N1090" s="1">
        <v>0.71399999999999997</v>
      </c>
      <c r="P1090">
        <v>4.8499999999999996</v>
      </c>
      <c r="Q1090">
        <v>5.2</v>
      </c>
      <c r="R1090">
        <v>-0.1</v>
      </c>
    </row>
    <row r="1091" spans="1:18" x14ac:dyDescent="0.45">
      <c r="A1091">
        <v>1090</v>
      </c>
      <c r="B1091" t="s">
        <v>1600</v>
      </c>
      <c r="D1091">
        <v>2</v>
      </c>
      <c r="E1091">
        <v>2</v>
      </c>
      <c r="F1091">
        <v>0</v>
      </c>
      <c r="G1091">
        <v>25</v>
      </c>
      <c r="H1091">
        <v>3</v>
      </c>
      <c r="I1091">
        <v>40.200000000000003</v>
      </c>
      <c r="J1091">
        <v>7.96</v>
      </c>
      <c r="K1091">
        <v>4.8600000000000003</v>
      </c>
      <c r="L1091">
        <v>1.33</v>
      </c>
      <c r="M1091">
        <v>0.29199999999999998</v>
      </c>
      <c r="N1091" s="1">
        <v>0.71399999999999997</v>
      </c>
      <c r="P1091">
        <v>4.8600000000000003</v>
      </c>
      <c r="Q1091">
        <v>5.17</v>
      </c>
      <c r="R1091">
        <v>-0.1</v>
      </c>
    </row>
    <row r="1092" spans="1:18" x14ac:dyDescent="0.45">
      <c r="A1092">
        <v>1091</v>
      </c>
      <c r="B1092" t="s">
        <v>1601</v>
      </c>
      <c r="C1092" t="s">
        <v>44</v>
      </c>
      <c r="D1092">
        <v>5</v>
      </c>
      <c r="E1092">
        <v>7</v>
      </c>
      <c r="F1092">
        <v>0</v>
      </c>
      <c r="G1092">
        <v>45</v>
      </c>
      <c r="H1092">
        <v>3</v>
      </c>
      <c r="I1092">
        <v>61.1</v>
      </c>
      <c r="J1092">
        <v>6.75</v>
      </c>
      <c r="K1092">
        <v>3.82</v>
      </c>
      <c r="L1092">
        <v>1.17</v>
      </c>
      <c r="M1092">
        <v>0.30399999999999999</v>
      </c>
      <c r="N1092" s="1">
        <v>0.70899999999999996</v>
      </c>
      <c r="P1092">
        <v>4.7</v>
      </c>
      <c r="Q1092">
        <v>4.7699999999999996</v>
      </c>
      <c r="R1092">
        <v>-0.1</v>
      </c>
    </row>
    <row r="1093" spans="1:18" x14ac:dyDescent="0.45">
      <c r="A1093">
        <v>1092</v>
      </c>
      <c r="B1093" t="s">
        <v>1602</v>
      </c>
      <c r="D1093">
        <v>2</v>
      </c>
      <c r="E1093">
        <v>2</v>
      </c>
      <c r="F1093">
        <v>0</v>
      </c>
      <c r="G1093">
        <v>17</v>
      </c>
      <c r="H1093">
        <v>3</v>
      </c>
      <c r="I1093">
        <v>43</v>
      </c>
      <c r="J1093">
        <v>7.33</v>
      </c>
      <c r="K1093">
        <v>3.98</v>
      </c>
      <c r="L1093">
        <v>1.26</v>
      </c>
      <c r="M1093">
        <v>0.28699999999999998</v>
      </c>
      <c r="N1093" s="1">
        <v>0.69</v>
      </c>
      <c r="P1093">
        <v>4.8099999999999996</v>
      </c>
      <c r="Q1093">
        <v>4.9800000000000004</v>
      </c>
      <c r="R1093">
        <v>-0.1</v>
      </c>
    </row>
    <row r="1094" spans="1:18" x14ac:dyDescent="0.45">
      <c r="A1094">
        <v>1093</v>
      </c>
      <c r="B1094" t="s">
        <v>1603</v>
      </c>
      <c r="D1094">
        <v>3</v>
      </c>
      <c r="E1094">
        <v>3</v>
      </c>
      <c r="F1094">
        <v>0</v>
      </c>
      <c r="G1094">
        <v>44</v>
      </c>
      <c r="H1094">
        <v>3</v>
      </c>
      <c r="I1094">
        <v>57</v>
      </c>
      <c r="J1094">
        <v>8.84</v>
      </c>
      <c r="K1094">
        <v>3.79</v>
      </c>
      <c r="L1094">
        <v>1.42</v>
      </c>
      <c r="M1094">
        <v>0.29599999999999999</v>
      </c>
      <c r="N1094" s="1">
        <v>0.72699999999999998</v>
      </c>
      <c r="P1094">
        <v>4.58</v>
      </c>
      <c r="Q1094">
        <v>4.92</v>
      </c>
      <c r="R1094">
        <v>-0.1</v>
      </c>
    </row>
    <row r="1095" spans="1:18" x14ac:dyDescent="0.45">
      <c r="A1095">
        <v>1094</v>
      </c>
      <c r="B1095" t="s">
        <v>1604</v>
      </c>
      <c r="D1095">
        <v>2</v>
      </c>
      <c r="E1095">
        <v>2</v>
      </c>
      <c r="F1095">
        <v>0</v>
      </c>
      <c r="G1095">
        <v>32</v>
      </c>
      <c r="H1095">
        <v>3</v>
      </c>
      <c r="I1095">
        <v>36.1</v>
      </c>
      <c r="J1095">
        <v>11.41</v>
      </c>
      <c r="K1095">
        <v>5.95</v>
      </c>
      <c r="L1095">
        <v>1.24</v>
      </c>
      <c r="M1095">
        <v>0.28199999999999997</v>
      </c>
      <c r="N1095" s="1">
        <v>0.67400000000000004</v>
      </c>
      <c r="P1095">
        <v>4.96</v>
      </c>
      <c r="Q1095">
        <v>4.99</v>
      </c>
      <c r="R1095">
        <v>-0.1</v>
      </c>
    </row>
    <row r="1096" spans="1:18" x14ac:dyDescent="0.45">
      <c r="A1096">
        <v>1095</v>
      </c>
      <c r="B1096" t="s">
        <v>1605</v>
      </c>
      <c r="C1096" t="s">
        <v>91</v>
      </c>
      <c r="D1096">
        <v>1</v>
      </c>
      <c r="E1096">
        <v>2</v>
      </c>
      <c r="F1096">
        <v>0</v>
      </c>
      <c r="G1096">
        <v>54</v>
      </c>
      <c r="H1096">
        <v>3</v>
      </c>
      <c r="I1096">
        <v>49.2</v>
      </c>
      <c r="J1096">
        <v>7.97</v>
      </c>
      <c r="K1096">
        <v>3.98</v>
      </c>
      <c r="L1096">
        <v>1.27</v>
      </c>
      <c r="M1096">
        <v>0.29399999999999998</v>
      </c>
      <c r="N1096" s="1">
        <v>0.70899999999999996</v>
      </c>
      <c r="P1096">
        <v>4.53</v>
      </c>
      <c r="Q1096">
        <v>4.88</v>
      </c>
      <c r="R1096">
        <v>-0.1</v>
      </c>
    </row>
    <row r="1097" spans="1:18" x14ac:dyDescent="0.45">
      <c r="A1097">
        <v>1096</v>
      </c>
      <c r="B1097" t="s">
        <v>1606</v>
      </c>
      <c r="C1097" t="s">
        <v>91</v>
      </c>
      <c r="D1097">
        <v>2</v>
      </c>
      <c r="E1097">
        <v>3</v>
      </c>
      <c r="F1097">
        <v>0</v>
      </c>
      <c r="G1097">
        <v>39</v>
      </c>
      <c r="H1097">
        <v>3</v>
      </c>
      <c r="I1097">
        <v>45.2</v>
      </c>
      <c r="J1097">
        <v>8.86</v>
      </c>
      <c r="K1097">
        <v>5.71</v>
      </c>
      <c r="L1097">
        <v>1.18</v>
      </c>
      <c r="M1097">
        <v>0.30499999999999999</v>
      </c>
      <c r="N1097" s="1">
        <v>0.70099999999999996</v>
      </c>
      <c r="P1097">
        <v>5.12</v>
      </c>
      <c r="Q1097">
        <v>5.03</v>
      </c>
      <c r="R1097">
        <v>-0.1</v>
      </c>
    </row>
    <row r="1098" spans="1:18" x14ac:dyDescent="0.45">
      <c r="A1098">
        <v>1097</v>
      </c>
      <c r="B1098" t="s">
        <v>1607</v>
      </c>
      <c r="C1098" t="s">
        <v>20</v>
      </c>
      <c r="D1098">
        <v>1</v>
      </c>
      <c r="E1098">
        <v>1</v>
      </c>
      <c r="F1098">
        <v>0</v>
      </c>
      <c r="G1098">
        <v>45</v>
      </c>
      <c r="H1098">
        <v>3</v>
      </c>
      <c r="I1098">
        <v>52.2</v>
      </c>
      <c r="J1098">
        <v>9.2200000000000006</v>
      </c>
      <c r="K1098">
        <v>5.81</v>
      </c>
      <c r="L1098">
        <v>1.2</v>
      </c>
      <c r="M1098">
        <v>0.30099999999999999</v>
      </c>
      <c r="N1098" s="1">
        <v>0.70099999999999996</v>
      </c>
      <c r="P1098">
        <v>5.12</v>
      </c>
      <c r="Q1098">
        <v>5.0999999999999996</v>
      </c>
      <c r="R1098">
        <v>-0.1</v>
      </c>
    </row>
    <row r="1099" spans="1:18" x14ac:dyDescent="0.45">
      <c r="A1099">
        <v>1098</v>
      </c>
      <c r="B1099" t="s">
        <v>1608</v>
      </c>
      <c r="C1099" t="s">
        <v>46</v>
      </c>
      <c r="D1099">
        <v>1</v>
      </c>
      <c r="E1099">
        <v>2</v>
      </c>
      <c r="F1099">
        <v>0</v>
      </c>
      <c r="G1099">
        <v>19</v>
      </c>
      <c r="H1099">
        <v>3</v>
      </c>
      <c r="I1099">
        <v>28</v>
      </c>
      <c r="J1099">
        <v>8.0399999999999991</v>
      </c>
      <c r="K1099">
        <v>4.5</v>
      </c>
      <c r="L1099">
        <v>1.61</v>
      </c>
      <c r="M1099">
        <v>0.29599999999999999</v>
      </c>
      <c r="N1099" s="1">
        <v>0.69399999999999995</v>
      </c>
      <c r="P1099">
        <v>5.46</v>
      </c>
      <c r="Q1099">
        <v>5.51</v>
      </c>
      <c r="R1099">
        <v>-0.1</v>
      </c>
    </row>
    <row r="1100" spans="1:18" x14ac:dyDescent="0.45">
      <c r="A1100">
        <v>1099</v>
      </c>
      <c r="B1100" t="s">
        <v>1609</v>
      </c>
      <c r="C1100" t="s">
        <v>49</v>
      </c>
      <c r="D1100">
        <v>2</v>
      </c>
      <c r="E1100">
        <v>2</v>
      </c>
      <c r="F1100">
        <v>0</v>
      </c>
      <c r="G1100">
        <v>24</v>
      </c>
      <c r="H1100">
        <v>3</v>
      </c>
      <c r="I1100">
        <v>34.1</v>
      </c>
      <c r="J1100">
        <v>7.61</v>
      </c>
      <c r="K1100">
        <v>5.25</v>
      </c>
      <c r="L1100">
        <v>1.31</v>
      </c>
      <c r="M1100">
        <v>0.28699999999999998</v>
      </c>
      <c r="N1100" s="1">
        <v>0.70199999999999996</v>
      </c>
      <c r="P1100">
        <v>4.99</v>
      </c>
      <c r="Q1100">
        <v>5.38</v>
      </c>
      <c r="R1100">
        <v>-0.2</v>
      </c>
    </row>
    <row r="1101" spans="1:18" x14ac:dyDescent="0.45">
      <c r="A1101">
        <v>1100</v>
      </c>
      <c r="B1101" t="s">
        <v>1610</v>
      </c>
      <c r="C1101" t="s">
        <v>119</v>
      </c>
      <c r="D1101">
        <v>1</v>
      </c>
      <c r="E1101">
        <v>2</v>
      </c>
      <c r="F1101">
        <v>0</v>
      </c>
      <c r="G1101">
        <v>27</v>
      </c>
      <c r="H1101">
        <v>3</v>
      </c>
      <c r="I1101">
        <v>37</v>
      </c>
      <c r="J1101">
        <v>9</v>
      </c>
      <c r="K1101">
        <v>7.05</v>
      </c>
      <c r="L1101">
        <v>1.22</v>
      </c>
      <c r="M1101">
        <v>0.28699999999999998</v>
      </c>
      <c r="N1101" s="1">
        <v>0.71399999999999997</v>
      </c>
      <c r="P1101">
        <v>5.1100000000000003</v>
      </c>
      <c r="Q1101">
        <v>5.44</v>
      </c>
      <c r="R1101">
        <v>-0.2</v>
      </c>
    </row>
    <row r="1102" spans="1:18" x14ac:dyDescent="0.45">
      <c r="A1102">
        <v>1101</v>
      </c>
      <c r="B1102" t="s">
        <v>1611</v>
      </c>
      <c r="D1102">
        <v>3</v>
      </c>
      <c r="E1102">
        <v>4</v>
      </c>
      <c r="F1102">
        <v>0</v>
      </c>
      <c r="G1102">
        <v>25</v>
      </c>
      <c r="H1102">
        <v>3</v>
      </c>
      <c r="I1102">
        <v>50.2</v>
      </c>
      <c r="J1102">
        <v>7.46</v>
      </c>
      <c r="K1102">
        <v>4.62</v>
      </c>
      <c r="L1102">
        <v>1.24</v>
      </c>
      <c r="M1102">
        <v>0.29699999999999999</v>
      </c>
      <c r="N1102" s="1">
        <v>0.69399999999999995</v>
      </c>
      <c r="P1102">
        <v>5.15</v>
      </c>
      <c r="Q1102">
        <v>5.23</v>
      </c>
      <c r="R1102">
        <v>-0.2</v>
      </c>
    </row>
    <row r="1103" spans="1:18" x14ac:dyDescent="0.45">
      <c r="A1103">
        <v>1102</v>
      </c>
      <c r="B1103" t="s">
        <v>1612</v>
      </c>
      <c r="D1103">
        <v>2</v>
      </c>
      <c r="E1103">
        <v>4</v>
      </c>
      <c r="F1103">
        <v>0</v>
      </c>
      <c r="G1103">
        <v>32</v>
      </c>
      <c r="H1103">
        <v>3</v>
      </c>
      <c r="I1103">
        <v>52.2</v>
      </c>
      <c r="J1103">
        <v>7.17</v>
      </c>
      <c r="K1103">
        <v>4.95</v>
      </c>
      <c r="L1103">
        <v>1.2</v>
      </c>
      <c r="M1103">
        <v>0.29299999999999998</v>
      </c>
      <c r="N1103" s="1">
        <v>0.66500000000000004</v>
      </c>
      <c r="P1103">
        <v>5.29</v>
      </c>
      <c r="Q1103">
        <v>5.44</v>
      </c>
      <c r="R1103">
        <v>-0.2</v>
      </c>
    </row>
    <row r="1104" spans="1:18" x14ac:dyDescent="0.45">
      <c r="A1104">
        <v>1103</v>
      </c>
      <c r="B1104" t="s">
        <v>1613</v>
      </c>
      <c r="C1104" t="s">
        <v>37</v>
      </c>
      <c r="D1104">
        <v>4</v>
      </c>
      <c r="E1104">
        <v>5</v>
      </c>
      <c r="F1104">
        <v>0</v>
      </c>
      <c r="G1104">
        <v>38</v>
      </c>
      <c r="H1104">
        <v>3</v>
      </c>
      <c r="I1104">
        <v>54.2</v>
      </c>
      <c r="J1104">
        <v>8.06</v>
      </c>
      <c r="K1104">
        <v>5.27</v>
      </c>
      <c r="L1104">
        <v>1.1499999999999999</v>
      </c>
      <c r="M1104">
        <v>0.30199999999999999</v>
      </c>
      <c r="N1104" s="1">
        <v>0.72499999999999998</v>
      </c>
      <c r="P1104">
        <v>4.7699999999999996</v>
      </c>
      <c r="Q1104">
        <v>5.05</v>
      </c>
      <c r="R1104">
        <v>-0.2</v>
      </c>
    </row>
    <row r="1105" spans="1:18" x14ac:dyDescent="0.45">
      <c r="A1105">
        <v>1104</v>
      </c>
      <c r="B1105" t="s">
        <v>1614</v>
      </c>
      <c r="D1105">
        <v>3</v>
      </c>
      <c r="E1105">
        <v>5</v>
      </c>
      <c r="F1105">
        <v>0</v>
      </c>
      <c r="G1105">
        <v>37</v>
      </c>
      <c r="H1105">
        <v>3</v>
      </c>
      <c r="I1105">
        <v>58</v>
      </c>
      <c r="J1105">
        <v>7.14</v>
      </c>
      <c r="K1105">
        <v>4.5</v>
      </c>
      <c r="L1105">
        <v>1.24</v>
      </c>
      <c r="M1105">
        <v>0.29899999999999999</v>
      </c>
      <c r="N1105" s="1">
        <v>0.68500000000000005</v>
      </c>
      <c r="P1105">
        <v>5.12</v>
      </c>
      <c r="Q1105">
        <v>5.17</v>
      </c>
      <c r="R1105">
        <v>-0.2</v>
      </c>
    </row>
    <row r="1106" spans="1:18" x14ac:dyDescent="0.45">
      <c r="A1106">
        <v>1105</v>
      </c>
      <c r="B1106" t="s">
        <v>1615</v>
      </c>
      <c r="C1106" t="s">
        <v>26</v>
      </c>
      <c r="D1106">
        <v>3</v>
      </c>
      <c r="E1106">
        <v>5</v>
      </c>
      <c r="F1106">
        <v>0</v>
      </c>
      <c r="G1106">
        <v>35</v>
      </c>
      <c r="H1106">
        <v>3</v>
      </c>
      <c r="I1106">
        <v>54</v>
      </c>
      <c r="J1106">
        <v>8.83</v>
      </c>
      <c r="K1106">
        <v>6</v>
      </c>
      <c r="L1106">
        <v>1.33</v>
      </c>
      <c r="M1106">
        <v>0.29099999999999998</v>
      </c>
      <c r="N1106" s="1">
        <v>0.69899999999999995</v>
      </c>
      <c r="P1106">
        <v>5.17</v>
      </c>
      <c r="Q1106">
        <v>5.5</v>
      </c>
      <c r="R1106">
        <v>-0.3</v>
      </c>
    </row>
    <row r="1107" spans="1:18" x14ac:dyDescent="0.45">
      <c r="A1107">
        <v>1106</v>
      </c>
      <c r="B1107" t="s">
        <v>1616</v>
      </c>
      <c r="C1107" t="s">
        <v>26</v>
      </c>
      <c r="D1107">
        <v>2</v>
      </c>
      <c r="E1107">
        <v>3</v>
      </c>
      <c r="F1107">
        <v>0</v>
      </c>
      <c r="G1107">
        <v>26</v>
      </c>
      <c r="H1107">
        <v>3</v>
      </c>
      <c r="I1107">
        <v>38.200000000000003</v>
      </c>
      <c r="J1107">
        <v>8.3699999999999992</v>
      </c>
      <c r="K1107">
        <v>6.74</v>
      </c>
      <c r="L1107">
        <v>1.4</v>
      </c>
      <c r="M1107">
        <v>0.29199999999999998</v>
      </c>
      <c r="N1107" s="1">
        <v>0.68799999999999994</v>
      </c>
      <c r="P1107">
        <v>5.81</v>
      </c>
      <c r="Q1107">
        <v>5.81</v>
      </c>
      <c r="R1107">
        <v>-0.3</v>
      </c>
    </row>
    <row r="1108" spans="1:18" x14ac:dyDescent="0.45">
      <c r="A1108">
        <v>1107</v>
      </c>
      <c r="B1108" t="s">
        <v>1617</v>
      </c>
      <c r="C1108" t="s">
        <v>44</v>
      </c>
      <c r="D1108">
        <v>4</v>
      </c>
      <c r="E1108">
        <v>6</v>
      </c>
      <c r="F1108">
        <v>0</v>
      </c>
      <c r="G1108">
        <v>28</v>
      </c>
      <c r="H1108">
        <v>3</v>
      </c>
      <c r="I1108">
        <v>71.2</v>
      </c>
      <c r="J1108">
        <v>6.78</v>
      </c>
      <c r="K1108">
        <v>4.1399999999999997</v>
      </c>
      <c r="L1108">
        <v>1.26</v>
      </c>
      <c r="M1108">
        <v>0.30299999999999999</v>
      </c>
      <c r="N1108" s="1">
        <v>0.68799999999999994</v>
      </c>
      <c r="P1108">
        <v>5.15</v>
      </c>
      <c r="Q1108">
        <v>5.24</v>
      </c>
      <c r="R1108">
        <v>-0.4</v>
      </c>
    </row>
    <row r="1109" spans="1:18" x14ac:dyDescent="0.45">
      <c r="A1109">
        <v>1108</v>
      </c>
      <c r="B1109" t="s">
        <v>1618</v>
      </c>
      <c r="C1109" t="s">
        <v>26</v>
      </c>
      <c r="D1109">
        <v>3</v>
      </c>
      <c r="E1109">
        <v>5</v>
      </c>
      <c r="F1109">
        <v>0</v>
      </c>
      <c r="G1109">
        <v>34</v>
      </c>
      <c r="H1109">
        <v>3</v>
      </c>
      <c r="I1109">
        <v>54.1</v>
      </c>
      <c r="J1109">
        <v>6.13</v>
      </c>
      <c r="K1109">
        <v>4.97</v>
      </c>
      <c r="L1109">
        <v>1.33</v>
      </c>
      <c r="M1109">
        <v>0.29099999999999998</v>
      </c>
      <c r="N1109" s="1">
        <v>0.67700000000000005</v>
      </c>
      <c r="P1109">
        <v>5.47</v>
      </c>
      <c r="Q1109">
        <v>5.63</v>
      </c>
      <c r="R1109">
        <v>-0.4</v>
      </c>
    </row>
    <row r="1110" spans="1:18" x14ac:dyDescent="0.45">
      <c r="A1110">
        <v>1109</v>
      </c>
      <c r="B1110" t="s">
        <v>1619</v>
      </c>
      <c r="C1110" t="s">
        <v>40</v>
      </c>
      <c r="D1110">
        <v>2</v>
      </c>
      <c r="E1110">
        <v>5</v>
      </c>
      <c r="F1110">
        <v>0</v>
      </c>
      <c r="G1110">
        <v>30</v>
      </c>
      <c r="H1110">
        <v>3</v>
      </c>
      <c r="I1110">
        <v>49</v>
      </c>
      <c r="J1110">
        <v>7.16</v>
      </c>
      <c r="K1110">
        <v>5.88</v>
      </c>
      <c r="L1110">
        <v>1.29</v>
      </c>
      <c r="M1110">
        <v>0.29299999999999998</v>
      </c>
      <c r="N1110" s="1">
        <v>0.66900000000000004</v>
      </c>
      <c r="P1110">
        <v>5.69</v>
      </c>
      <c r="Q1110">
        <v>5.79</v>
      </c>
      <c r="R1110">
        <v>-0.4</v>
      </c>
    </row>
    <row r="1111" spans="1:18" x14ac:dyDescent="0.45">
      <c r="A1111">
        <v>1110</v>
      </c>
      <c r="B1111" t="s">
        <v>1620</v>
      </c>
      <c r="C1111" t="s">
        <v>53</v>
      </c>
      <c r="D1111">
        <v>1</v>
      </c>
      <c r="E1111">
        <v>1</v>
      </c>
      <c r="F1111">
        <v>0</v>
      </c>
      <c r="G1111">
        <v>34</v>
      </c>
      <c r="H1111">
        <v>3</v>
      </c>
      <c r="I1111">
        <v>37.200000000000003</v>
      </c>
      <c r="J1111">
        <v>7.16</v>
      </c>
      <c r="K1111">
        <v>5.25</v>
      </c>
      <c r="L1111">
        <v>1.43</v>
      </c>
      <c r="M1111">
        <v>0.28699999999999998</v>
      </c>
      <c r="N1111" s="1">
        <v>0.70299999999999996</v>
      </c>
      <c r="P1111">
        <v>5.25</v>
      </c>
      <c r="Q1111">
        <v>5.72</v>
      </c>
      <c r="R1111">
        <v>-0.4</v>
      </c>
    </row>
    <row r="1112" spans="1:18" x14ac:dyDescent="0.45">
      <c r="A1112">
        <v>1111</v>
      </c>
      <c r="B1112" t="s">
        <v>1621</v>
      </c>
      <c r="C1112" t="s">
        <v>44</v>
      </c>
      <c r="D1112">
        <v>2</v>
      </c>
      <c r="E1112">
        <v>3</v>
      </c>
      <c r="F1112">
        <v>0</v>
      </c>
      <c r="G1112">
        <v>37</v>
      </c>
      <c r="H1112">
        <v>3</v>
      </c>
      <c r="I1112">
        <v>50.2</v>
      </c>
      <c r="J1112">
        <v>8.17</v>
      </c>
      <c r="K1112">
        <v>5.15</v>
      </c>
      <c r="L1112">
        <v>1.42</v>
      </c>
      <c r="M1112">
        <v>0.30099999999999999</v>
      </c>
      <c r="N1112" s="1">
        <v>0.70199999999999996</v>
      </c>
      <c r="P1112">
        <v>5.33</v>
      </c>
      <c r="Q1112">
        <v>5.39</v>
      </c>
      <c r="R1112">
        <v>-0.4</v>
      </c>
    </row>
    <row r="1113" spans="1:18" x14ac:dyDescent="0.45">
      <c r="A1113">
        <v>1112</v>
      </c>
      <c r="B1113" t="s">
        <v>1622</v>
      </c>
      <c r="D1113">
        <v>1</v>
      </c>
      <c r="E1113">
        <v>3</v>
      </c>
      <c r="F1113">
        <v>0</v>
      </c>
      <c r="G1113">
        <v>24</v>
      </c>
      <c r="H1113">
        <v>3</v>
      </c>
      <c r="I1113">
        <v>40.200000000000003</v>
      </c>
      <c r="J1113">
        <v>4.42</v>
      </c>
      <c r="K1113">
        <v>5.31</v>
      </c>
      <c r="L1113">
        <v>1.33</v>
      </c>
      <c r="M1113">
        <v>0.30099999999999999</v>
      </c>
      <c r="N1113" s="1">
        <v>0.68100000000000005</v>
      </c>
      <c r="P1113">
        <v>5.97</v>
      </c>
      <c r="Q1113">
        <v>6.11</v>
      </c>
      <c r="R1113">
        <v>-0.5</v>
      </c>
    </row>
    <row r="1114" spans="1:18" x14ac:dyDescent="0.45">
      <c r="A1114">
        <v>1113</v>
      </c>
      <c r="B1114" t="s">
        <v>1623</v>
      </c>
      <c r="C1114" t="s">
        <v>42</v>
      </c>
      <c r="D1114">
        <v>2</v>
      </c>
      <c r="E1114">
        <v>3</v>
      </c>
      <c r="F1114">
        <v>0</v>
      </c>
      <c r="G1114">
        <v>28</v>
      </c>
      <c r="H1114">
        <v>3</v>
      </c>
      <c r="I1114">
        <v>50.2</v>
      </c>
      <c r="J1114">
        <v>6.75</v>
      </c>
      <c r="K1114">
        <v>5.15</v>
      </c>
      <c r="L1114">
        <v>1.24</v>
      </c>
      <c r="M1114">
        <v>0.29699999999999999</v>
      </c>
      <c r="N1114" s="1">
        <v>0.66900000000000004</v>
      </c>
      <c r="P1114">
        <v>5.5</v>
      </c>
      <c r="Q1114">
        <v>5.8</v>
      </c>
      <c r="R1114">
        <v>-0.5</v>
      </c>
    </row>
    <row r="1115" spans="1:18" x14ac:dyDescent="0.45">
      <c r="A1115">
        <v>1114</v>
      </c>
      <c r="B1115" t="s">
        <v>1624</v>
      </c>
      <c r="D1115">
        <v>2</v>
      </c>
      <c r="E1115">
        <v>3</v>
      </c>
      <c r="F1115">
        <v>0</v>
      </c>
      <c r="G1115">
        <v>33</v>
      </c>
      <c r="H1115">
        <v>3</v>
      </c>
      <c r="I1115">
        <v>55</v>
      </c>
      <c r="J1115">
        <v>7.36</v>
      </c>
      <c r="K1115">
        <v>5.73</v>
      </c>
      <c r="L1115">
        <v>1.31</v>
      </c>
      <c r="M1115">
        <v>0.28799999999999998</v>
      </c>
      <c r="N1115" s="1">
        <v>0.68500000000000005</v>
      </c>
      <c r="P1115">
        <v>5.4</v>
      </c>
      <c r="Q1115">
        <v>5.86</v>
      </c>
      <c r="R1115">
        <v>-0.6</v>
      </c>
    </row>
    <row r="1116" spans="1:18" x14ac:dyDescent="0.45">
      <c r="A1116">
        <v>1115</v>
      </c>
      <c r="B1116" t="s">
        <v>1625</v>
      </c>
      <c r="C1116" t="s">
        <v>18</v>
      </c>
      <c r="D1116">
        <v>1</v>
      </c>
      <c r="E1116">
        <v>4</v>
      </c>
      <c r="F1116">
        <v>0</v>
      </c>
      <c r="G1116">
        <v>21</v>
      </c>
      <c r="H1116">
        <v>3</v>
      </c>
      <c r="I1116">
        <v>38.200000000000003</v>
      </c>
      <c r="J1116">
        <v>9.07</v>
      </c>
      <c r="K1116">
        <v>10</v>
      </c>
      <c r="L1116">
        <v>1.4</v>
      </c>
      <c r="M1116">
        <v>0.28299999999999997</v>
      </c>
      <c r="N1116" s="1">
        <v>0.66600000000000004</v>
      </c>
      <c r="P1116">
        <v>6.98</v>
      </c>
      <c r="Q1116">
        <v>7.05</v>
      </c>
      <c r="R1116">
        <v>-0.9</v>
      </c>
    </row>
    <row r="1117" spans="1:18" x14ac:dyDescent="0.45">
      <c r="A1117">
        <v>1116</v>
      </c>
      <c r="B1117" t="s">
        <v>570</v>
      </c>
      <c r="C1117" t="s">
        <v>26</v>
      </c>
      <c r="D1117">
        <v>5</v>
      </c>
      <c r="E1117">
        <v>3</v>
      </c>
      <c r="F1117">
        <v>1</v>
      </c>
      <c r="G1117">
        <v>38</v>
      </c>
      <c r="H1117">
        <v>2</v>
      </c>
      <c r="I1117">
        <v>43.1</v>
      </c>
      <c r="J1117">
        <v>10.39</v>
      </c>
      <c r="K1117">
        <v>2.29</v>
      </c>
      <c r="L1117">
        <v>1.25</v>
      </c>
      <c r="M1117">
        <v>0.29599999999999999</v>
      </c>
      <c r="N1117" s="1">
        <v>0.76400000000000001</v>
      </c>
      <c r="P1117">
        <v>3.53</v>
      </c>
      <c r="Q1117">
        <v>3.51</v>
      </c>
      <c r="R1117">
        <v>0.6</v>
      </c>
    </row>
    <row r="1118" spans="1:18" x14ac:dyDescent="0.45">
      <c r="A1118">
        <v>1117</v>
      </c>
      <c r="B1118" t="s">
        <v>1626</v>
      </c>
      <c r="C1118" t="s">
        <v>26</v>
      </c>
      <c r="D1118">
        <v>3</v>
      </c>
      <c r="E1118">
        <v>3</v>
      </c>
      <c r="F1118">
        <v>0</v>
      </c>
      <c r="G1118">
        <v>34</v>
      </c>
      <c r="H1118">
        <v>2</v>
      </c>
      <c r="I1118">
        <v>48</v>
      </c>
      <c r="J1118">
        <v>10.130000000000001</v>
      </c>
      <c r="K1118">
        <v>3.19</v>
      </c>
      <c r="L1118">
        <v>1.1299999999999999</v>
      </c>
      <c r="M1118">
        <v>0.29399999999999998</v>
      </c>
      <c r="N1118" s="1">
        <v>0.71699999999999997</v>
      </c>
      <c r="P1118">
        <v>3.94</v>
      </c>
      <c r="Q1118">
        <v>3.94</v>
      </c>
      <c r="R1118">
        <v>0.5</v>
      </c>
    </row>
    <row r="1119" spans="1:18" x14ac:dyDescent="0.45">
      <c r="A1119">
        <v>1118</v>
      </c>
      <c r="B1119" t="s">
        <v>1627</v>
      </c>
      <c r="C1119" t="s">
        <v>49</v>
      </c>
      <c r="D1119">
        <v>3</v>
      </c>
      <c r="E1119">
        <v>3</v>
      </c>
      <c r="F1119">
        <v>0</v>
      </c>
      <c r="G1119">
        <v>37</v>
      </c>
      <c r="H1119">
        <v>2</v>
      </c>
      <c r="I1119">
        <v>56</v>
      </c>
      <c r="J1119">
        <v>9.16</v>
      </c>
      <c r="K1119">
        <v>3.38</v>
      </c>
      <c r="L1119">
        <v>1.1299999999999999</v>
      </c>
      <c r="M1119">
        <v>0.28699999999999998</v>
      </c>
      <c r="N1119" s="1">
        <v>0.73499999999999999</v>
      </c>
      <c r="P1119">
        <v>3.86</v>
      </c>
      <c r="Q1119">
        <v>4.13</v>
      </c>
      <c r="R1119">
        <v>0.5</v>
      </c>
    </row>
    <row r="1120" spans="1:18" x14ac:dyDescent="0.45">
      <c r="A1120">
        <v>1119</v>
      </c>
      <c r="B1120" t="s">
        <v>1628</v>
      </c>
      <c r="C1120" t="s">
        <v>97</v>
      </c>
      <c r="D1120">
        <v>5</v>
      </c>
      <c r="E1120">
        <v>4</v>
      </c>
      <c r="F1120">
        <v>0</v>
      </c>
      <c r="G1120">
        <v>34</v>
      </c>
      <c r="H1120">
        <v>2</v>
      </c>
      <c r="I1120">
        <v>54.2</v>
      </c>
      <c r="J1120">
        <v>9.0500000000000007</v>
      </c>
      <c r="K1120">
        <v>3.13</v>
      </c>
      <c r="L1120">
        <v>0.99</v>
      </c>
      <c r="M1120">
        <v>0.29099999999999998</v>
      </c>
      <c r="N1120" s="1">
        <v>0.71</v>
      </c>
      <c r="P1120">
        <v>3.95</v>
      </c>
      <c r="Q1120">
        <v>3.93</v>
      </c>
      <c r="R1120">
        <v>0.5</v>
      </c>
    </row>
    <row r="1121" spans="1:18" x14ac:dyDescent="0.45">
      <c r="A1121">
        <v>1120</v>
      </c>
      <c r="B1121" t="s">
        <v>1629</v>
      </c>
      <c r="C1121" t="s">
        <v>40</v>
      </c>
      <c r="D1121">
        <v>2</v>
      </c>
      <c r="E1121">
        <v>3</v>
      </c>
      <c r="F1121">
        <v>0</v>
      </c>
      <c r="G1121">
        <v>48</v>
      </c>
      <c r="H1121">
        <v>2</v>
      </c>
      <c r="I1121">
        <v>51.1</v>
      </c>
      <c r="J1121">
        <v>10.35</v>
      </c>
      <c r="K1121">
        <v>4.21</v>
      </c>
      <c r="L1121">
        <v>1.23</v>
      </c>
      <c r="M1121">
        <v>0.29499999999999998</v>
      </c>
      <c r="N1121" s="1">
        <v>0.73099999999999998</v>
      </c>
      <c r="P1121">
        <v>4.21</v>
      </c>
      <c r="Q1121">
        <v>4.25</v>
      </c>
      <c r="R1121">
        <v>0.4</v>
      </c>
    </row>
    <row r="1122" spans="1:18" x14ac:dyDescent="0.45">
      <c r="A1122">
        <v>1121</v>
      </c>
      <c r="B1122" t="s">
        <v>1630</v>
      </c>
      <c r="C1122" t="s">
        <v>22</v>
      </c>
      <c r="D1122">
        <v>4</v>
      </c>
      <c r="E1122">
        <v>4</v>
      </c>
      <c r="F1122">
        <v>2</v>
      </c>
      <c r="G1122">
        <v>39</v>
      </c>
      <c r="H1122">
        <v>2</v>
      </c>
      <c r="I1122">
        <v>54.1</v>
      </c>
      <c r="J1122">
        <v>10.94</v>
      </c>
      <c r="K1122">
        <v>4.4800000000000004</v>
      </c>
      <c r="L1122">
        <v>1.1599999999999999</v>
      </c>
      <c r="M1122">
        <v>0.28599999999999998</v>
      </c>
      <c r="N1122" s="1">
        <v>0.72299999999999998</v>
      </c>
      <c r="P1122">
        <v>4.1399999999999997</v>
      </c>
      <c r="Q1122">
        <v>4.0999999999999996</v>
      </c>
      <c r="R1122">
        <v>0.4</v>
      </c>
    </row>
    <row r="1123" spans="1:18" x14ac:dyDescent="0.45">
      <c r="A1123">
        <v>1122</v>
      </c>
      <c r="B1123" t="s">
        <v>1631</v>
      </c>
      <c r="C1123" t="s">
        <v>76</v>
      </c>
      <c r="D1123">
        <v>4</v>
      </c>
      <c r="E1123">
        <v>3</v>
      </c>
      <c r="F1123">
        <v>1</v>
      </c>
      <c r="G1123">
        <v>61</v>
      </c>
      <c r="H1123">
        <v>2</v>
      </c>
      <c r="I1123">
        <v>64</v>
      </c>
      <c r="J1123">
        <v>8.86</v>
      </c>
      <c r="K1123">
        <v>3.09</v>
      </c>
      <c r="L1123">
        <v>1.1299999999999999</v>
      </c>
      <c r="M1123">
        <v>0.27200000000000002</v>
      </c>
      <c r="N1123" s="1">
        <v>0.71</v>
      </c>
      <c r="P1123">
        <v>3.94</v>
      </c>
      <c r="Q1123">
        <v>4.08</v>
      </c>
      <c r="R1123">
        <v>0.4</v>
      </c>
    </row>
    <row r="1124" spans="1:18" x14ac:dyDescent="0.45">
      <c r="A1124">
        <v>1123</v>
      </c>
      <c r="B1124" t="s">
        <v>1632</v>
      </c>
      <c r="C1124" t="s">
        <v>20</v>
      </c>
      <c r="D1124">
        <v>3</v>
      </c>
      <c r="E1124">
        <v>2</v>
      </c>
      <c r="F1124">
        <v>1</v>
      </c>
      <c r="G1124">
        <v>52</v>
      </c>
      <c r="H1124">
        <v>2</v>
      </c>
      <c r="I1124">
        <v>57.2</v>
      </c>
      <c r="J1124">
        <v>9.1999999999999993</v>
      </c>
      <c r="K1124">
        <v>3.59</v>
      </c>
      <c r="L1124">
        <v>1.0900000000000001</v>
      </c>
      <c r="M1124">
        <v>0.29499999999999998</v>
      </c>
      <c r="N1124" s="1">
        <v>0.71</v>
      </c>
      <c r="P1124">
        <v>4.21</v>
      </c>
      <c r="Q1124">
        <v>4.1399999999999997</v>
      </c>
      <c r="R1124">
        <v>0.4</v>
      </c>
    </row>
    <row r="1125" spans="1:18" x14ac:dyDescent="0.45">
      <c r="A1125">
        <v>1124</v>
      </c>
      <c r="B1125" t="s">
        <v>1633</v>
      </c>
      <c r="C1125" t="s">
        <v>35</v>
      </c>
      <c r="D1125">
        <v>3</v>
      </c>
      <c r="E1125">
        <v>4</v>
      </c>
      <c r="F1125">
        <v>1</v>
      </c>
      <c r="G1125">
        <v>61</v>
      </c>
      <c r="H1125">
        <v>2</v>
      </c>
      <c r="I1125">
        <v>77.2</v>
      </c>
      <c r="J1125">
        <v>7.76</v>
      </c>
      <c r="K1125">
        <v>3.36</v>
      </c>
      <c r="L1125">
        <v>1.1599999999999999</v>
      </c>
      <c r="M1125">
        <v>0.30099999999999999</v>
      </c>
      <c r="N1125" s="1">
        <v>0.68100000000000005</v>
      </c>
      <c r="P1125">
        <v>4.75</v>
      </c>
      <c r="Q1125">
        <v>4.59</v>
      </c>
      <c r="R1125">
        <v>0.3</v>
      </c>
    </row>
    <row r="1126" spans="1:18" x14ac:dyDescent="0.45">
      <c r="A1126">
        <v>1125</v>
      </c>
      <c r="B1126" t="s">
        <v>1634</v>
      </c>
      <c r="C1126" t="s">
        <v>40</v>
      </c>
      <c r="D1126">
        <v>3</v>
      </c>
      <c r="E1126">
        <v>4</v>
      </c>
      <c r="F1126">
        <v>0</v>
      </c>
      <c r="G1126">
        <v>37</v>
      </c>
      <c r="H1126">
        <v>2</v>
      </c>
      <c r="I1126">
        <v>48.1</v>
      </c>
      <c r="J1126">
        <v>8.39</v>
      </c>
      <c r="K1126">
        <v>3.35</v>
      </c>
      <c r="L1126">
        <v>1.1200000000000001</v>
      </c>
      <c r="M1126">
        <v>0.3</v>
      </c>
      <c r="N1126" s="1">
        <v>0.69399999999999995</v>
      </c>
      <c r="P1126">
        <v>4.47</v>
      </c>
      <c r="Q1126">
        <v>4.25</v>
      </c>
      <c r="R1126">
        <v>0.3</v>
      </c>
    </row>
    <row r="1127" spans="1:18" x14ac:dyDescent="0.45">
      <c r="A1127">
        <v>1126</v>
      </c>
      <c r="B1127" t="s">
        <v>1635</v>
      </c>
      <c r="C1127" t="s">
        <v>53</v>
      </c>
      <c r="D1127">
        <v>3</v>
      </c>
      <c r="E1127">
        <v>3</v>
      </c>
      <c r="F1127">
        <v>0</v>
      </c>
      <c r="G1127">
        <v>38</v>
      </c>
      <c r="H1127">
        <v>2</v>
      </c>
      <c r="I1127">
        <v>54</v>
      </c>
      <c r="J1127">
        <v>8.33</v>
      </c>
      <c r="K1127">
        <v>2.67</v>
      </c>
      <c r="L1127">
        <v>1.17</v>
      </c>
      <c r="M1127">
        <v>0.28299999999999997</v>
      </c>
      <c r="N1127" s="1">
        <v>0.71199999999999997</v>
      </c>
      <c r="P1127">
        <v>4</v>
      </c>
      <c r="Q1127">
        <v>4.1399999999999997</v>
      </c>
      <c r="R1127">
        <v>0.3</v>
      </c>
    </row>
    <row r="1128" spans="1:18" x14ac:dyDescent="0.45">
      <c r="A1128">
        <v>1127</v>
      </c>
      <c r="B1128" t="s">
        <v>1636</v>
      </c>
      <c r="C1128" t="s">
        <v>58</v>
      </c>
      <c r="D1128">
        <v>3</v>
      </c>
      <c r="E1128">
        <v>3</v>
      </c>
      <c r="F1128">
        <v>0</v>
      </c>
      <c r="G1128">
        <v>54</v>
      </c>
      <c r="H1128">
        <v>2</v>
      </c>
      <c r="I1128">
        <v>56.2</v>
      </c>
      <c r="J1128">
        <v>9.3699999999999992</v>
      </c>
      <c r="K1128">
        <v>3.33</v>
      </c>
      <c r="L1128">
        <v>1.59</v>
      </c>
      <c r="M1128">
        <v>0.30299999999999999</v>
      </c>
      <c r="N1128" s="1">
        <v>0.68799999999999994</v>
      </c>
      <c r="P1128">
        <v>4.92</v>
      </c>
      <c r="Q1128">
        <v>4.68</v>
      </c>
      <c r="R1128">
        <v>0.3</v>
      </c>
    </row>
    <row r="1129" spans="1:18" x14ac:dyDescent="0.45">
      <c r="A1129">
        <v>1128</v>
      </c>
      <c r="B1129" t="s">
        <v>1637</v>
      </c>
      <c r="C1129" t="s">
        <v>97</v>
      </c>
      <c r="D1129">
        <v>3</v>
      </c>
      <c r="E1129">
        <v>2</v>
      </c>
      <c r="F1129">
        <v>0</v>
      </c>
      <c r="G1129">
        <v>31</v>
      </c>
      <c r="H1129">
        <v>2</v>
      </c>
      <c r="I1129">
        <v>48.2</v>
      </c>
      <c r="J1129">
        <v>10.16</v>
      </c>
      <c r="K1129">
        <v>4.4400000000000004</v>
      </c>
      <c r="L1129">
        <v>1.1100000000000001</v>
      </c>
      <c r="M1129">
        <v>0.29699999999999999</v>
      </c>
      <c r="N1129" s="1">
        <v>0.73799999999999999</v>
      </c>
      <c r="P1129">
        <v>4.07</v>
      </c>
      <c r="Q1129">
        <v>4.1399999999999997</v>
      </c>
      <c r="R1129">
        <v>0.3</v>
      </c>
    </row>
    <row r="1130" spans="1:18" x14ac:dyDescent="0.45">
      <c r="A1130">
        <v>1129</v>
      </c>
      <c r="B1130" t="s">
        <v>1638</v>
      </c>
      <c r="C1130" t="s">
        <v>28</v>
      </c>
      <c r="D1130">
        <v>3</v>
      </c>
      <c r="E1130">
        <v>2</v>
      </c>
      <c r="F1130">
        <v>0</v>
      </c>
      <c r="G1130">
        <v>52</v>
      </c>
      <c r="H1130">
        <v>2</v>
      </c>
      <c r="I1130">
        <v>55</v>
      </c>
      <c r="J1130">
        <v>9.65</v>
      </c>
      <c r="K1130">
        <v>3.76</v>
      </c>
      <c r="L1130">
        <v>1.31</v>
      </c>
      <c r="M1130">
        <v>0.29899999999999999</v>
      </c>
      <c r="N1130" s="1">
        <v>0.71699999999999997</v>
      </c>
      <c r="P1130">
        <v>4.42</v>
      </c>
      <c r="Q1130">
        <v>4.3600000000000003</v>
      </c>
      <c r="R1130">
        <v>0.3</v>
      </c>
    </row>
    <row r="1131" spans="1:18" x14ac:dyDescent="0.45">
      <c r="A1131">
        <v>1130</v>
      </c>
      <c r="B1131" t="s">
        <v>1639</v>
      </c>
      <c r="C1131" t="s">
        <v>72</v>
      </c>
      <c r="D1131">
        <v>4</v>
      </c>
      <c r="E1131">
        <v>4</v>
      </c>
      <c r="F1131">
        <v>0</v>
      </c>
      <c r="G1131">
        <v>39</v>
      </c>
      <c r="H1131">
        <v>2</v>
      </c>
      <c r="I1131">
        <v>64.2</v>
      </c>
      <c r="J1131">
        <v>9.18</v>
      </c>
      <c r="K1131">
        <v>3.62</v>
      </c>
      <c r="L1131">
        <v>1.1100000000000001</v>
      </c>
      <c r="M1131">
        <v>0.29099999999999998</v>
      </c>
      <c r="N1131" s="1">
        <v>0.73199999999999998</v>
      </c>
      <c r="P1131">
        <v>4.03</v>
      </c>
      <c r="Q1131">
        <v>4.17</v>
      </c>
      <c r="R1131">
        <v>0.3</v>
      </c>
    </row>
    <row r="1132" spans="1:18" x14ac:dyDescent="0.45">
      <c r="A1132">
        <v>1131</v>
      </c>
      <c r="B1132" t="s">
        <v>1640</v>
      </c>
      <c r="C1132" t="s">
        <v>119</v>
      </c>
      <c r="D1132">
        <v>4</v>
      </c>
      <c r="E1132">
        <v>3</v>
      </c>
      <c r="F1132">
        <v>2</v>
      </c>
      <c r="G1132">
        <v>38</v>
      </c>
      <c r="H1132">
        <v>2</v>
      </c>
      <c r="I1132">
        <v>43</v>
      </c>
      <c r="J1132">
        <v>6.7</v>
      </c>
      <c r="K1132">
        <v>1.88</v>
      </c>
      <c r="L1132">
        <v>1.26</v>
      </c>
      <c r="M1132">
        <v>0.28999999999999998</v>
      </c>
      <c r="N1132" s="1">
        <v>0.71699999999999997</v>
      </c>
      <c r="P1132">
        <v>3.98</v>
      </c>
      <c r="Q1132">
        <v>4.3499999999999996</v>
      </c>
      <c r="R1132">
        <v>0.3</v>
      </c>
    </row>
    <row r="1133" spans="1:18" x14ac:dyDescent="0.45">
      <c r="A1133">
        <v>1132</v>
      </c>
      <c r="B1133" t="s">
        <v>1641</v>
      </c>
      <c r="C1133" t="s">
        <v>26</v>
      </c>
      <c r="D1133">
        <v>4</v>
      </c>
      <c r="E1133">
        <v>3</v>
      </c>
      <c r="F1133">
        <v>1</v>
      </c>
      <c r="G1133">
        <v>45</v>
      </c>
      <c r="H1133">
        <v>2</v>
      </c>
      <c r="I1133">
        <v>57</v>
      </c>
      <c r="J1133">
        <v>9.7899999999999991</v>
      </c>
      <c r="K1133">
        <v>4.58</v>
      </c>
      <c r="L1133">
        <v>1.26</v>
      </c>
      <c r="M1133">
        <v>0.28799999999999998</v>
      </c>
      <c r="N1133" s="1">
        <v>0.72299999999999998</v>
      </c>
      <c r="P1133">
        <v>4.42</v>
      </c>
      <c r="Q1133">
        <v>4.59</v>
      </c>
      <c r="R1133">
        <v>0.3</v>
      </c>
    </row>
    <row r="1134" spans="1:18" x14ac:dyDescent="0.45">
      <c r="A1134">
        <v>1133</v>
      </c>
      <c r="B1134" t="s">
        <v>1642</v>
      </c>
      <c r="C1134" t="s">
        <v>24</v>
      </c>
      <c r="D1134">
        <v>3</v>
      </c>
      <c r="E1134">
        <v>3</v>
      </c>
      <c r="F1134">
        <v>0</v>
      </c>
      <c r="G1134">
        <v>36</v>
      </c>
      <c r="H1134">
        <v>2</v>
      </c>
      <c r="I1134">
        <v>48.2</v>
      </c>
      <c r="J1134">
        <v>8.69</v>
      </c>
      <c r="K1134">
        <v>2.96</v>
      </c>
      <c r="L1134">
        <v>1.29</v>
      </c>
      <c r="M1134">
        <v>0.29199999999999998</v>
      </c>
      <c r="N1134" s="1">
        <v>0.71399999999999997</v>
      </c>
      <c r="P1134">
        <v>4.25</v>
      </c>
      <c r="Q1134">
        <v>4.3</v>
      </c>
      <c r="R1134">
        <v>0.3</v>
      </c>
    </row>
    <row r="1135" spans="1:18" x14ac:dyDescent="0.45">
      <c r="A1135">
        <v>1134</v>
      </c>
      <c r="B1135" t="s">
        <v>1643</v>
      </c>
      <c r="C1135" t="s">
        <v>42</v>
      </c>
      <c r="D1135">
        <v>4</v>
      </c>
      <c r="E1135">
        <v>4</v>
      </c>
      <c r="F1135">
        <v>0</v>
      </c>
      <c r="G1135">
        <v>59</v>
      </c>
      <c r="H1135">
        <v>2</v>
      </c>
      <c r="I1135">
        <v>49</v>
      </c>
      <c r="J1135">
        <v>9.73</v>
      </c>
      <c r="K1135">
        <v>3.67</v>
      </c>
      <c r="L1135">
        <v>1.29</v>
      </c>
      <c r="M1135">
        <v>0.29499999999999998</v>
      </c>
      <c r="N1135" s="1">
        <v>0.74299999999999999</v>
      </c>
      <c r="P1135">
        <v>4.04</v>
      </c>
      <c r="Q1135">
        <v>4.3600000000000003</v>
      </c>
      <c r="R1135">
        <v>0.3</v>
      </c>
    </row>
    <row r="1136" spans="1:18" x14ac:dyDescent="0.45">
      <c r="A1136">
        <v>1135</v>
      </c>
      <c r="B1136" t="s">
        <v>593</v>
      </c>
      <c r="C1136" t="s">
        <v>58</v>
      </c>
      <c r="D1136">
        <v>3</v>
      </c>
      <c r="E1136">
        <v>4</v>
      </c>
      <c r="F1136">
        <v>1</v>
      </c>
      <c r="G1136">
        <v>50</v>
      </c>
      <c r="H1136">
        <v>2</v>
      </c>
      <c r="I1136">
        <v>59.2</v>
      </c>
      <c r="J1136">
        <v>7.54</v>
      </c>
      <c r="K1136">
        <v>3.32</v>
      </c>
      <c r="L1136">
        <v>1.36</v>
      </c>
      <c r="M1136">
        <v>0.30099999999999999</v>
      </c>
      <c r="N1136" s="1">
        <v>0.7</v>
      </c>
      <c r="P1136">
        <v>4.67</v>
      </c>
      <c r="Q1136">
        <v>4.75</v>
      </c>
      <c r="R1136">
        <v>0.3</v>
      </c>
    </row>
    <row r="1137" spans="1:18" x14ac:dyDescent="0.45">
      <c r="A1137">
        <v>1136</v>
      </c>
      <c r="B1137" t="s">
        <v>1644</v>
      </c>
      <c r="C1137" t="s">
        <v>32</v>
      </c>
      <c r="D1137">
        <v>2</v>
      </c>
      <c r="E1137">
        <v>1</v>
      </c>
      <c r="F1137">
        <v>0</v>
      </c>
      <c r="G1137">
        <v>21</v>
      </c>
      <c r="H1137">
        <v>2</v>
      </c>
      <c r="I1137">
        <v>36.1</v>
      </c>
      <c r="J1137">
        <v>10.17</v>
      </c>
      <c r="K1137">
        <v>4.21</v>
      </c>
      <c r="L1137">
        <v>1.24</v>
      </c>
      <c r="M1137">
        <v>0.30199999999999999</v>
      </c>
      <c r="N1137" s="1">
        <v>0.72699999999999998</v>
      </c>
      <c r="P1137">
        <v>4.46</v>
      </c>
      <c r="Q1137">
        <v>4.2699999999999996</v>
      </c>
      <c r="R1137">
        <v>0.3</v>
      </c>
    </row>
    <row r="1138" spans="1:18" x14ac:dyDescent="0.45">
      <c r="A1138">
        <v>1137</v>
      </c>
      <c r="B1138" t="s">
        <v>1645</v>
      </c>
      <c r="C1138" t="s">
        <v>61</v>
      </c>
      <c r="D1138">
        <v>4</v>
      </c>
      <c r="E1138">
        <v>4</v>
      </c>
      <c r="F1138">
        <v>0</v>
      </c>
      <c r="G1138">
        <v>52</v>
      </c>
      <c r="H1138">
        <v>2</v>
      </c>
      <c r="I1138">
        <v>52.2</v>
      </c>
      <c r="J1138">
        <v>9.73</v>
      </c>
      <c r="K1138">
        <v>4.2699999999999996</v>
      </c>
      <c r="L1138">
        <v>1.2</v>
      </c>
      <c r="M1138">
        <v>0.313</v>
      </c>
      <c r="N1138" s="1">
        <v>0.71399999999999997</v>
      </c>
      <c r="P1138">
        <v>4.6100000000000003</v>
      </c>
      <c r="Q1138">
        <v>4.41</v>
      </c>
      <c r="R1138">
        <v>0.2</v>
      </c>
    </row>
    <row r="1139" spans="1:18" x14ac:dyDescent="0.45">
      <c r="A1139">
        <v>1138</v>
      </c>
      <c r="B1139" t="s">
        <v>1646</v>
      </c>
      <c r="C1139" t="s">
        <v>46</v>
      </c>
      <c r="D1139">
        <v>6</v>
      </c>
      <c r="E1139">
        <v>6</v>
      </c>
      <c r="F1139">
        <v>0</v>
      </c>
      <c r="G1139">
        <v>42</v>
      </c>
      <c r="H1139">
        <v>2</v>
      </c>
      <c r="I1139">
        <v>58</v>
      </c>
      <c r="J1139">
        <v>9.6199999999999992</v>
      </c>
      <c r="K1139">
        <v>4.34</v>
      </c>
      <c r="L1139">
        <v>1.24</v>
      </c>
      <c r="M1139">
        <v>0.28799999999999998</v>
      </c>
      <c r="N1139" s="1">
        <v>0.71599999999999997</v>
      </c>
      <c r="P1139">
        <v>4.5</v>
      </c>
      <c r="Q1139">
        <v>4.51</v>
      </c>
      <c r="R1139">
        <v>0.2</v>
      </c>
    </row>
    <row r="1140" spans="1:18" x14ac:dyDescent="0.45">
      <c r="A1140">
        <v>1139</v>
      </c>
      <c r="B1140" t="s">
        <v>1647</v>
      </c>
      <c r="C1140" t="s">
        <v>22</v>
      </c>
      <c r="D1140">
        <v>2</v>
      </c>
      <c r="E1140">
        <v>2</v>
      </c>
      <c r="F1140">
        <v>0</v>
      </c>
      <c r="G1140">
        <v>48</v>
      </c>
      <c r="H1140">
        <v>2</v>
      </c>
      <c r="I1140">
        <v>43.1</v>
      </c>
      <c r="J1140">
        <v>10.81</v>
      </c>
      <c r="K1140">
        <v>3.74</v>
      </c>
      <c r="L1140">
        <v>1.45</v>
      </c>
      <c r="M1140">
        <v>0.28000000000000003</v>
      </c>
      <c r="N1140" s="1">
        <v>0.71799999999999997</v>
      </c>
      <c r="P1140">
        <v>4.16</v>
      </c>
      <c r="Q1140">
        <v>4.34</v>
      </c>
      <c r="R1140">
        <v>0.2</v>
      </c>
    </row>
    <row r="1141" spans="1:18" x14ac:dyDescent="0.45">
      <c r="A1141">
        <v>1140</v>
      </c>
      <c r="B1141" t="s">
        <v>1648</v>
      </c>
      <c r="D1141">
        <v>2</v>
      </c>
      <c r="E1141">
        <v>4</v>
      </c>
      <c r="F1141">
        <v>0</v>
      </c>
      <c r="G1141">
        <v>44</v>
      </c>
      <c r="H1141">
        <v>2</v>
      </c>
      <c r="I1141">
        <v>50.1</v>
      </c>
      <c r="J1141">
        <v>8.41</v>
      </c>
      <c r="K1141">
        <v>3.4</v>
      </c>
      <c r="L1141">
        <v>1.61</v>
      </c>
      <c r="M1141">
        <v>0.29399999999999998</v>
      </c>
      <c r="N1141" s="1">
        <v>0.67900000000000005</v>
      </c>
      <c r="P1141">
        <v>5.19</v>
      </c>
      <c r="Q1141">
        <v>4.96</v>
      </c>
      <c r="R1141">
        <v>0.2</v>
      </c>
    </row>
    <row r="1142" spans="1:18" x14ac:dyDescent="0.45">
      <c r="A1142">
        <v>1141</v>
      </c>
      <c r="B1142" t="s">
        <v>1649</v>
      </c>
      <c r="D1142">
        <v>3</v>
      </c>
      <c r="E1142">
        <v>2</v>
      </c>
      <c r="F1142">
        <v>0</v>
      </c>
      <c r="G1142">
        <v>25</v>
      </c>
      <c r="H1142">
        <v>2</v>
      </c>
      <c r="I1142">
        <v>45</v>
      </c>
      <c r="J1142">
        <v>8.1999999999999993</v>
      </c>
      <c r="K1142">
        <v>3.4</v>
      </c>
      <c r="L1142">
        <v>1.2</v>
      </c>
      <c r="M1142">
        <v>0.30599999999999999</v>
      </c>
      <c r="N1142" s="1">
        <v>0.70099999999999996</v>
      </c>
      <c r="P1142">
        <v>4.5999999999999996</v>
      </c>
      <c r="Q1142">
        <v>4.5</v>
      </c>
      <c r="R1142">
        <v>0.2</v>
      </c>
    </row>
    <row r="1143" spans="1:18" x14ac:dyDescent="0.45">
      <c r="A1143">
        <v>1142</v>
      </c>
      <c r="B1143" t="s">
        <v>294</v>
      </c>
      <c r="C1143" t="s">
        <v>44</v>
      </c>
      <c r="D1143">
        <v>5</v>
      </c>
      <c r="E1143">
        <v>5</v>
      </c>
      <c r="F1143">
        <v>0</v>
      </c>
      <c r="G1143">
        <v>56</v>
      </c>
      <c r="H1143">
        <v>2</v>
      </c>
      <c r="I1143">
        <v>62</v>
      </c>
      <c r="J1143">
        <v>10.74</v>
      </c>
      <c r="K1143">
        <v>5.08</v>
      </c>
      <c r="L1143">
        <v>1.02</v>
      </c>
      <c r="M1143">
        <v>0.29599999999999999</v>
      </c>
      <c r="N1143" s="1">
        <v>0.72499999999999998</v>
      </c>
      <c r="P1143">
        <v>4.21</v>
      </c>
      <c r="Q1143">
        <v>4.22</v>
      </c>
      <c r="R1143">
        <v>0.2</v>
      </c>
    </row>
    <row r="1144" spans="1:18" x14ac:dyDescent="0.45">
      <c r="A1144">
        <v>1143</v>
      </c>
      <c r="B1144" t="s">
        <v>1650</v>
      </c>
      <c r="C1144" t="s">
        <v>40</v>
      </c>
      <c r="D1144">
        <v>3</v>
      </c>
      <c r="E1144">
        <v>4</v>
      </c>
      <c r="F1144">
        <v>0</v>
      </c>
      <c r="G1144">
        <v>47</v>
      </c>
      <c r="H1144">
        <v>2</v>
      </c>
      <c r="I1144">
        <v>59.1</v>
      </c>
      <c r="J1144">
        <v>9.41</v>
      </c>
      <c r="K1144">
        <v>4.7</v>
      </c>
      <c r="L1144">
        <v>1.21</v>
      </c>
      <c r="M1144">
        <v>0.29599999999999999</v>
      </c>
      <c r="N1144" s="1">
        <v>0.72199999999999998</v>
      </c>
      <c r="P1144">
        <v>4.55</v>
      </c>
      <c r="Q1144">
        <v>4.6900000000000004</v>
      </c>
      <c r="R1144">
        <v>0.2</v>
      </c>
    </row>
    <row r="1145" spans="1:18" x14ac:dyDescent="0.45">
      <c r="A1145">
        <v>1144</v>
      </c>
      <c r="B1145" t="s">
        <v>1651</v>
      </c>
      <c r="C1145" t="s">
        <v>65</v>
      </c>
      <c r="D1145">
        <v>3</v>
      </c>
      <c r="E1145">
        <v>3</v>
      </c>
      <c r="F1145">
        <v>0</v>
      </c>
      <c r="G1145">
        <v>36</v>
      </c>
      <c r="H1145">
        <v>2</v>
      </c>
      <c r="I1145">
        <v>52.1</v>
      </c>
      <c r="J1145">
        <v>8.26</v>
      </c>
      <c r="K1145">
        <v>4.3</v>
      </c>
      <c r="L1145">
        <v>1.03</v>
      </c>
      <c r="M1145">
        <v>0.29299999999999998</v>
      </c>
      <c r="N1145" s="1">
        <v>0.67600000000000005</v>
      </c>
      <c r="P1145">
        <v>4.82</v>
      </c>
      <c r="Q1145">
        <v>4.5199999999999996</v>
      </c>
      <c r="R1145">
        <v>0.2</v>
      </c>
    </row>
    <row r="1146" spans="1:18" x14ac:dyDescent="0.45">
      <c r="A1146">
        <v>1145</v>
      </c>
      <c r="B1146" t="s">
        <v>572</v>
      </c>
      <c r="C1146" t="s">
        <v>32</v>
      </c>
      <c r="D1146">
        <v>2</v>
      </c>
      <c r="E1146">
        <v>1</v>
      </c>
      <c r="F1146">
        <v>0</v>
      </c>
      <c r="G1146">
        <v>39</v>
      </c>
      <c r="H1146">
        <v>2</v>
      </c>
      <c r="I1146">
        <v>42</v>
      </c>
      <c r="J1146">
        <v>9.43</v>
      </c>
      <c r="K1146">
        <v>3.43</v>
      </c>
      <c r="L1146">
        <v>1.5</v>
      </c>
      <c r="M1146">
        <v>0.31</v>
      </c>
      <c r="N1146" s="1">
        <v>0.73199999999999998</v>
      </c>
      <c r="P1146">
        <v>4.5</v>
      </c>
      <c r="Q1146">
        <v>4.54</v>
      </c>
      <c r="R1146">
        <v>0.2</v>
      </c>
    </row>
    <row r="1147" spans="1:18" x14ac:dyDescent="0.45">
      <c r="A1147">
        <v>1146</v>
      </c>
      <c r="B1147" t="s">
        <v>1652</v>
      </c>
      <c r="C1147" t="s">
        <v>63</v>
      </c>
      <c r="D1147">
        <v>3</v>
      </c>
      <c r="E1147">
        <v>3</v>
      </c>
      <c r="F1147">
        <v>1</v>
      </c>
      <c r="G1147">
        <v>29</v>
      </c>
      <c r="H1147">
        <v>2</v>
      </c>
      <c r="I1147">
        <v>41.1</v>
      </c>
      <c r="J1147">
        <v>9.59</v>
      </c>
      <c r="K1147">
        <v>3.49</v>
      </c>
      <c r="L1147">
        <v>1.31</v>
      </c>
      <c r="M1147">
        <v>0.28999999999999998</v>
      </c>
      <c r="N1147" s="1">
        <v>0.69499999999999995</v>
      </c>
      <c r="P1147">
        <v>4.3600000000000003</v>
      </c>
      <c r="Q1147">
        <v>4.32</v>
      </c>
      <c r="R1147">
        <v>0.2</v>
      </c>
    </row>
    <row r="1148" spans="1:18" x14ac:dyDescent="0.45">
      <c r="A1148">
        <v>1147</v>
      </c>
      <c r="B1148" t="s">
        <v>1653</v>
      </c>
      <c r="D1148">
        <v>3</v>
      </c>
      <c r="E1148">
        <v>4</v>
      </c>
      <c r="F1148">
        <v>0</v>
      </c>
      <c r="G1148">
        <v>25</v>
      </c>
      <c r="H1148">
        <v>2</v>
      </c>
      <c r="I1148">
        <v>53.1</v>
      </c>
      <c r="J1148">
        <v>7.6</v>
      </c>
      <c r="K1148">
        <v>3.55</v>
      </c>
      <c r="L1148">
        <v>1.18</v>
      </c>
      <c r="M1148">
        <v>0.29599999999999999</v>
      </c>
      <c r="N1148" s="1">
        <v>0.69</v>
      </c>
      <c r="P1148">
        <v>4.7300000000000004</v>
      </c>
      <c r="Q1148">
        <v>4.57</v>
      </c>
      <c r="R1148">
        <v>0.1</v>
      </c>
    </row>
    <row r="1149" spans="1:18" x14ac:dyDescent="0.45">
      <c r="A1149">
        <v>1148</v>
      </c>
      <c r="B1149" t="s">
        <v>1654</v>
      </c>
      <c r="C1149" t="s">
        <v>65</v>
      </c>
      <c r="D1149">
        <v>3</v>
      </c>
      <c r="E1149">
        <v>3</v>
      </c>
      <c r="F1149">
        <v>0</v>
      </c>
      <c r="G1149">
        <v>34</v>
      </c>
      <c r="H1149">
        <v>2</v>
      </c>
      <c r="I1149">
        <v>37.1</v>
      </c>
      <c r="J1149">
        <v>9.17</v>
      </c>
      <c r="K1149">
        <v>3.86</v>
      </c>
      <c r="L1149">
        <v>1.45</v>
      </c>
      <c r="M1149">
        <v>0.29699999999999999</v>
      </c>
      <c r="N1149" s="1">
        <v>0.71099999999999997</v>
      </c>
      <c r="P1149">
        <v>4.58</v>
      </c>
      <c r="Q1149">
        <v>4.68</v>
      </c>
      <c r="R1149">
        <v>0.1</v>
      </c>
    </row>
    <row r="1150" spans="1:18" x14ac:dyDescent="0.45">
      <c r="A1150">
        <v>1149</v>
      </c>
      <c r="B1150" t="s">
        <v>597</v>
      </c>
      <c r="C1150" t="s">
        <v>81</v>
      </c>
      <c r="D1150">
        <v>2</v>
      </c>
      <c r="E1150">
        <v>3</v>
      </c>
      <c r="F1150">
        <v>0</v>
      </c>
      <c r="G1150">
        <v>40</v>
      </c>
      <c r="H1150">
        <v>2</v>
      </c>
      <c r="I1150">
        <v>35.200000000000003</v>
      </c>
      <c r="J1150">
        <v>9.33</v>
      </c>
      <c r="K1150">
        <v>4.54</v>
      </c>
      <c r="L1150">
        <v>1.26</v>
      </c>
      <c r="M1150">
        <v>0.29599999999999999</v>
      </c>
      <c r="N1150" s="1">
        <v>0.64400000000000002</v>
      </c>
      <c r="P1150">
        <v>5.29</v>
      </c>
      <c r="Q1150">
        <v>4.68</v>
      </c>
      <c r="R1150">
        <v>0.1</v>
      </c>
    </row>
    <row r="1151" spans="1:18" x14ac:dyDescent="0.45">
      <c r="A1151">
        <v>1150</v>
      </c>
      <c r="B1151" t="s">
        <v>1655</v>
      </c>
      <c r="C1151" t="s">
        <v>76</v>
      </c>
      <c r="D1151">
        <v>4</v>
      </c>
      <c r="E1151">
        <v>3</v>
      </c>
      <c r="F1151">
        <v>0</v>
      </c>
      <c r="G1151">
        <v>41</v>
      </c>
      <c r="H1151">
        <v>2</v>
      </c>
      <c r="I1151">
        <v>53</v>
      </c>
      <c r="J1151">
        <v>7.47</v>
      </c>
      <c r="K1151">
        <v>3.06</v>
      </c>
      <c r="L1151">
        <v>1.19</v>
      </c>
      <c r="M1151">
        <v>0.29199999999999998</v>
      </c>
      <c r="N1151" s="1">
        <v>0.70699999999999996</v>
      </c>
      <c r="P1151">
        <v>4.42</v>
      </c>
      <c r="Q1151">
        <v>4.5</v>
      </c>
      <c r="R1151">
        <v>0.1</v>
      </c>
    </row>
    <row r="1152" spans="1:18" x14ac:dyDescent="0.45">
      <c r="A1152">
        <v>1151</v>
      </c>
      <c r="B1152" t="s">
        <v>1656</v>
      </c>
      <c r="C1152" t="s">
        <v>63</v>
      </c>
      <c r="D1152">
        <v>2</v>
      </c>
      <c r="E1152">
        <v>2</v>
      </c>
      <c r="F1152">
        <v>0</v>
      </c>
      <c r="G1152">
        <v>41</v>
      </c>
      <c r="H1152">
        <v>2</v>
      </c>
      <c r="I1152">
        <v>63.2</v>
      </c>
      <c r="J1152">
        <v>6.64</v>
      </c>
      <c r="K1152">
        <v>2.68</v>
      </c>
      <c r="L1152">
        <v>1.1299999999999999</v>
      </c>
      <c r="M1152">
        <v>0.29299999999999998</v>
      </c>
      <c r="N1152" s="1">
        <v>0.66400000000000003</v>
      </c>
      <c r="P1152">
        <v>4.66</v>
      </c>
      <c r="Q1152">
        <v>4.54</v>
      </c>
      <c r="R1152">
        <v>0.1</v>
      </c>
    </row>
    <row r="1153" spans="1:18" x14ac:dyDescent="0.45">
      <c r="A1153">
        <v>1152</v>
      </c>
      <c r="B1153" t="s">
        <v>1657</v>
      </c>
      <c r="C1153" t="s">
        <v>42</v>
      </c>
      <c r="D1153">
        <v>3</v>
      </c>
      <c r="E1153">
        <v>3</v>
      </c>
      <c r="F1153">
        <v>0</v>
      </c>
      <c r="G1153">
        <v>25</v>
      </c>
      <c r="H1153">
        <v>2</v>
      </c>
      <c r="I1153">
        <v>30.1</v>
      </c>
      <c r="J1153">
        <v>9.2100000000000009</v>
      </c>
      <c r="K1153">
        <v>4.46</v>
      </c>
      <c r="L1153">
        <v>1.19</v>
      </c>
      <c r="M1153">
        <v>0.29299999999999998</v>
      </c>
      <c r="N1153" s="1">
        <v>0.749</v>
      </c>
      <c r="P1153">
        <v>4.16</v>
      </c>
      <c r="Q1153">
        <v>4.51</v>
      </c>
      <c r="R1153">
        <v>0.1</v>
      </c>
    </row>
    <row r="1154" spans="1:18" x14ac:dyDescent="0.45">
      <c r="A1154">
        <v>1153</v>
      </c>
      <c r="B1154" t="s">
        <v>1658</v>
      </c>
      <c r="C1154" t="s">
        <v>119</v>
      </c>
      <c r="D1154">
        <v>4</v>
      </c>
      <c r="E1154">
        <v>3</v>
      </c>
      <c r="F1154">
        <v>0</v>
      </c>
      <c r="G1154">
        <v>43</v>
      </c>
      <c r="H1154">
        <v>2</v>
      </c>
      <c r="I1154">
        <v>57</v>
      </c>
      <c r="J1154">
        <v>5.53</v>
      </c>
      <c r="K1154">
        <v>2.37</v>
      </c>
      <c r="L1154">
        <v>1.1100000000000001</v>
      </c>
      <c r="M1154">
        <v>0.29499999999999998</v>
      </c>
      <c r="N1154" s="1">
        <v>0.71799999999999997</v>
      </c>
      <c r="P1154">
        <v>4.26</v>
      </c>
      <c r="Q1154">
        <v>4.5199999999999996</v>
      </c>
      <c r="R1154">
        <v>0.1</v>
      </c>
    </row>
    <row r="1155" spans="1:18" x14ac:dyDescent="0.45">
      <c r="A1155">
        <v>1154</v>
      </c>
      <c r="B1155" t="s">
        <v>1659</v>
      </c>
      <c r="D1155">
        <v>4</v>
      </c>
      <c r="E1155">
        <v>4</v>
      </c>
      <c r="F1155">
        <v>0</v>
      </c>
      <c r="G1155">
        <v>47</v>
      </c>
      <c r="H1155">
        <v>2</v>
      </c>
      <c r="I1155">
        <v>53</v>
      </c>
      <c r="J1155">
        <v>8.32</v>
      </c>
      <c r="K1155">
        <v>3.57</v>
      </c>
      <c r="L1155">
        <v>1.36</v>
      </c>
      <c r="M1155">
        <v>0.29499999999999998</v>
      </c>
      <c r="N1155" s="1">
        <v>0.72799999999999998</v>
      </c>
      <c r="P1155">
        <v>4.42</v>
      </c>
      <c r="Q1155">
        <v>4.67</v>
      </c>
      <c r="R1155">
        <v>0.1</v>
      </c>
    </row>
    <row r="1156" spans="1:18" x14ac:dyDescent="0.45">
      <c r="A1156">
        <v>1155</v>
      </c>
      <c r="B1156" t="s">
        <v>1660</v>
      </c>
      <c r="C1156" t="s">
        <v>81</v>
      </c>
      <c r="D1156">
        <v>2</v>
      </c>
      <c r="E1156">
        <v>2</v>
      </c>
      <c r="F1156">
        <v>0</v>
      </c>
      <c r="G1156">
        <v>39</v>
      </c>
      <c r="H1156">
        <v>2</v>
      </c>
      <c r="I1156">
        <v>51.1</v>
      </c>
      <c r="J1156">
        <v>8.77</v>
      </c>
      <c r="K1156">
        <v>4.3899999999999997</v>
      </c>
      <c r="L1156">
        <v>1.23</v>
      </c>
      <c r="M1156">
        <v>0.29699999999999999</v>
      </c>
      <c r="N1156" s="1">
        <v>0.69</v>
      </c>
      <c r="P1156">
        <v>4.91</v>
      </c>
      <c r="Q1156">
        <v>4.78</v>
      </c>
      <c r="R1156">
        <v>0.1</v>
      </c>
    </row>
    <row r="1157" spans="1:18" x14ac:dyDescent="0.45">
      <c r="A1157">
        <v>1156</v>
      </c>
      <c r="B1157" t="s">
        <v>1661</v>
      </c>
      <c r="C1157" t="s">
        <v>35</v>
      </c>
      <c r="D1157">
        <v>2</v>
      </c>
      <c r="E1157">
        <v>2</v>
      </c>
      <c r="F1157">
        <v>0</v>
      </c>
      <c r="G1157">
        <v>31</v>
      </c>
      <c r="H1157">
        <v>2</v>
      </c>
      <c r="I1157">
        <v>38.1</v>
      </c>
      <c r="J1157">
        <v>7.28</v>
      </c>
      <c r="K1157">
        <v>3.52</v>
      </c>
      <c r="L1157">
        <v>1.41</v>
      </c>
      <c r="M1157">
        <v>0.29899999999999999</v>
      </c>
      <c r="N1157" s="1">
        <v>0.67200000000000004</v>
      </c>
      <c r="P1157">
        <v>5.17</v>
      </c>
      <c r="Q1157">
        <v>5</v>
      </c>
      <c r="R1157">
        <v>0.1</v>
      </c>
    </row>
    <row r="1158" spans="1:18" x14ac:dyDescent="0.45">
      <c r="A1158">
        <v>1157</v>
      </c>
      <c r="B1158" t="s">
        <v>1662</v>
      </c>
      <c r="C1158" t="s">
        <v>35</v>
      </c>
      <c r="D1158">
        <v>2</v>
      </c>
      <c r="E1158">
        <v>2</v>
      </c>
      <c r="F1158">
        <v>0</v>
      </c>
      <c r="G1158">
        <v>25</v>
      </c>
      <c r="H1158">
        <v>2</v>
      </c>
      <c r="I1158">
        <v>37</v>
      </c>
      <c r="J1158">
        <v>6.32</v>
      </c>
      <c r="K1158">
        <v>2.68</v>
      </c>
      <c r="L1158">
        <v>1.46</v>
      </c>
      <c r="M1158">
        <v>0.30499999999999999</v>
      </c>
      <c r="N1158" s="1">
        <v>0.67300000000000004</v>
      </c>
      <c r="P1158">
        <v>5.1100000000000003</v>
      </c>
      <c r="Q1158">
        <v>5.09</v>
      </c>
      <c r="R1158">
        <v>0.1</v>
      </c>
    </row>
    <row r="1159" spans="1:18" x14ac:dyDescent="0.45">
      <c r="A1159">
        <v>1158</v>
      </c>
      <c r="B1159" t="s">
        <v>1663</v>
      </c>
      <c r="D1159">
        <v>3</v>
      </c>
      <c r="E1159">
        <v>3</v>
      </c>
      <c r="F1159">
        <v>0</v>
      </c>
      <c r="G1159">
        <v>33</v>
      </c>
      <c r="H1159">
        <v>2</v>
      </c>
      <c r="I1159">
        <v>45.2</v>
      </c>
      <c r="J1159">
        <v>6.5</v>
      </c>
      <c r="K1159">
        <v>2.95</v>
      </c>
      <c r="L1159">
        <v>1.38</v>
      </c>
      <c r="M1159">
        <v>0.29199999999999998</v>
      </c>
      <c r="N1159" s="1">
        <v>0.70099999999999996</v>
      </c>
      <c r="P1159">
        <v>4.7300000000000004</v>
      </c>
      <c r="Q1159">
        <v>4.8499999999999996</v>
      </c>
      <c r="R1159">
        <v>0</v>
      </c>
    </row>
    <row r="1160" spans="1:18" x14ac:dyDescent="0.45">
      <c r="A1160">
        <v>1159</v>
      </c>
      <c r="B1160" t="s">
        <v>1664</v>
      </c>
      <c r="D1160">
        <v>3</v>
      </c>
      <c r="E1160">
        <v>4</v>
      </c>
      <c r="F1160">
        <v>0</v>
      </c>
      <c r="G1160">
        <v>32</v>
      </c>
      <c r="H1160">
        <v>2</v>
      </c>
      <c r="I1160">
        <v>62.1</v>
      </c>
      <c r="J1160">
        <v>7.22</v>
      </c>
      <c r="K1160">
        <v>4.04</v>
      </c>
      <c r="L1160">
        <v>1.01</v>
      </c>
      <c r="M1160">
        <v>0.28999999999999998</v>
      </c>
      <c r="N1160" s="1">
        <v>0.65700000000000003</v>
      </c>
      <c r="P1160">
        <v>4.91</v>
      </c>
      <c r="Q1160">
        <v>4.84</v>
      </c>
      <c r="R1160">
        <v>0</v>
      </c>
    </row>
    <row r="1161" spans="1:18" x14ac:dyDescent="0.45">
      <c r="A1161">
        <v>1160</v>
      </c>
      <c r="B1161" t="s">
        <v>1665</v>
      </c>
      <c r="C1161" t="s">
        <v>37</v>
      </c>
      <c r="D1161">
        <v>1</v>
      </c>
      <c r="E1161">
        <v>2</v>
      </c>
      <c r="F1161">
        <v>0</v>
      </c>
      <c r="G1161">
        <v>27</v>
      </c>
      <c r="H1161">
        <v>2</v>
      </c>
      <c r="I1161">
        <v>37</v>
      </c>
      <c r="J1161">
        <v>9.24</v>
      </c>
      <c r="K1161">
        <v>5.1100000000000003</v>
      </c>
      <c r="L1161">
        <v>1.22</v>
      </c>
      <c r="M1161">
        <v>0.30099999999999999</v>
      </c>
      <c r="N1161" s="1">
        <v>0.7</v>
      </c>
      <c r="P1161">
        <v>4.8600000000000003</v>
      </c>
      <c r="Q1161">
        <v>4.82</v>
      </c>
      <c r="R1161">
        <v>0</v>
      </c>
    </row>
    <row r="1162" spans="1:18" x14ac:dyDescent="0.45">
      <c r="A1162">
        <v>1161</v>
      </c>
      <c r="B1162" t="s">
        <v>1666</v>
      </c>
      <c r="C1162" t="s">
        <v>20</v>
      </c>
      <c r="D1162">
        <v>2</v>
      </c>
      <c r="E1162">
        <v>4</v>
      </c>
      <c r="F1162">
        <v>0</v>
      </c>
      <c r="G1162">
        <v>35</v>
      </c>
      <c r="H1162">
        <v>2</v>
      </c>
      <c r="I1162">
        <v>51</v>
      </c>
      <c r="J1162">
        <v>6.71</v>
      </c>
      <c r="K1162">
        <v>3</v>
      </c>
      <c r="L1162">
        <v>1.24</v>
      </c>
      <c r="M1162">
        <v>0.3</v>
      </c>
      <c r="N1162" s="1">
        <v>0.69099999999999995</v>
      </c>
      <c r="P1162">
        <v>4.76</v>
      </c>
      <c r="Q1162">
        <v>4.7300000000000004</v>
      </c>
      <c r="R1162">
        <v>0</v>
      </c>
    </row>
    <row r="1163" spans="1:18" x14ac:dyDescent="0.45">
      <c r="A1163">
        <v>1162</v>
      </c>
      <c r="B1163" t="s">
        <v>1667</v>
      </c>
      <c r="C1163" t="s">
        <v>63</v>
      </c>
      <c r="D1163">
        <v>3</v>
      </c>
      <c r="E1163">
        <v>5</v>
      </c>
      <c r="F1163">
        <v>0</v>
      </c>
      <c r="G1163">
        <v>37</v>
      </c>
      <c r="H1163">
        <v>2</v>
      </c>
      <c r="I1163">
        <v>49.1</v>
      </c>
      <c r="J1163">
        <v>8.2200000000000006</v>
      </c>
      <c r="K1163">
        <v>3.83</v>
      </c>
      <c r="L1163">
        <v>1.28</v>
      </c>
      <c r="M1163">
        <v>0.30099999999999999</v>
      </c>
      <c r="N1163" s="1">
        <v>0.70699999999999996</v>
      </c>
      <c r="P1163">
        <v>4.75</v>
      </c>
      <c r="Q1163">
        <v>4.67</v>
      </c>
      <c r="R1163">
        <v>0</v>
      </c>
    </row>
    <row r="1164" spans="1:18" x14ac:dyDescent="0.45">
      <c r="A1164">
        <v>1163</v>
      </c>
      <c r="B1164" t="s">
        <v>1668</v>
      </c>
      <c r="D1164">
        <v>1</v>
      </c>
      <c r="E1164">
        <v>1</v>
      </c>
      <c r="F1164">
        <v>0</v>
      </c>
      <c r="G1164">
        <v>28</v>
      </c>
      <c r="H1164">
        <v>2</v>
      </c>
      <c r="I1164">
        <v>25</v>
      </c>
      <c r="J1164">
        <v>8.2799999999999994</v>
      </c>
      <c r="K1164">
        <v>5.76</v>
      </c>
      <c r="L1164">
        <v>0.72</v>
      </c>
      <c r="M1164">
        <v>0.30599999999999999</v>
      </c>
      <c r="N1164" s="1">
        <v>0.64500000000000002</v>
      </c>
      <c r="P1164">
        <v>5.4</v>
      </c>
      <c r="Q1164">
        <v>4.74</v>
      </c>
      <c r="R1164">
        <v>0</v>
      </c>
    </row>
    <row r="1165" spans="1:18" x14ac:dyDescent="0.45">
      <c r="A1165">
        <v>1164</v>
      </c>
      <c r="B1165" t="s">
        <v>1669</v>
      </c>
      <c r="C1165" t="s">
        <v>22</v>
      </c>
      <c r="D1165">
        <v>4</v>
      </c>
      <c r="E1165">
        <v>4</v>
      </c>
      <c r="F1165">
        <v>0</v>
      </c>
      <c r="G1165">
        <v>49</v>
      </c>
      <c r="H1165">
        <v>2</v>
      </c>
      <c r="I1165">
        <v>49.2</v>
      </c>
      <c r="J1165">
        <v>8.8699999999999992</v>
      </c>
      <c r="K1165">
        <v>3.98</v>
      </c>
      <c r="L1165">
        <v>1.27</v>
      </c>
      <c r="M1165">
        <v>0.28399999999999997</v>
      </c>
      <c r="N1165" s="1">
        <v>0.69899999999999995</v>
      </c>
      <c r="P1165">
        <v>4.53</v>
      </c>
      <c r="Q1165">
        <v>4.68</v>
      </c>
      <c r="R1165">
        <v>0</v>
      </c>
    </row>
    <row r="1166" spans="1:18" x14ac:dyDescent="0.45">
      <c r="A1166">
        <v>1165</v>
      </c>
      <c r="B1166" t="s">
        <v>1670</v>
      </c>
      <c r="D1166">
        <v>2</v>
      </c>
      <c r="E1166">
        <v>2</v>
      </c>
      <c r="F1166">
        <v>0</v>
      </c>
      <c r="G1166">
        <v>39</v>
      </c>
      <c r="H1166">
        <v>2</v>
      </c>
      <c r="I1166">
        <v>45</v>
      </c>
      <c r="J1166">
        <v>9.6</v>
      </c>
      <c r="K1166">
        <v>3.8</v>
      </c>
      <c r="L1166">
        <v>1.6</v>
      </c>
      <c r="M1166">
        <v>0.29699999999999999</v>
      </c>
      <c r="N1166" s="1">
        <v>0.68899999999999995</v>
      </c>
      <c r="P1166">
        <v>5</v>
      </c>
      <c r="Q1166">
        <v>5.03</v>
      </c>
      <c r="R1166">
        <v>0</v>
      </c>
    </row>
    <row r="1167" spans="1:18" x14ac:dyDescent="0.45">
      <c r="A1167">
        <v>1166</v>
      </c>
      <c r="B1167" t="s">
        <v>1671</v>
      </c>
      <c r="C1167" t="s">
        <v>53</v>
      </c>
      <c r="D1167">
        <v>3</v>
      </c>
      <c r="E1167">
        <v>3</v>
      </c>
      <c r="F1167">
        <v>0</v>
      </c>
      <c r="G1167">
        <v>33</v>
      </c>
      <c r="H1167">
        <v>2</v>
      </c>
      <c r="I1167">
        <v>59</v>
      </c>
      <c r="J1167">
        <v>6.1</v>
      </c>
      <c r="K1167">
        <v>2.9</v>
      </c>
      <c r="L1167">
        <v>1.22</v>
      </c>
      <c r="M1167">
        <v>0.29099999999999998</v>
      </c>
      <c r="N1167" s="1">
        <v>0.70599999999999996</v>
      </c>
      <c r="P1167">
        <v>4.58</v>
      </c>
      <c r="Q1167">
        <v>4.83</v>
      </c>
      <c r="R1167">
        <v>0</v>
      </c>
    </row>
    <row r="1168" spans="1:18" x14ac:dyDescent="0.45">
      <c r="A1168">
        <v>1167</v>
      </c>
      <c r="B1168" t="s">
        <v>1672</v>
      </c>
      <c r="C1168" t="s">
        <v>104</v>
      </c>
      <c r="D1168">
        <v>1</v>
      </c>
      <c r="E1168">
        <v>1</v>
      </c>
      <c r="F1168">
        <v>0</v>
      </c>
      <c r="G1168">
        <v>38</v>
      </c>
      <c r="H1168">
        <v>2</v>
      </c>
      <c r="I1168">
        <v>36.1</v>
      </c>
      <c r="J1168">
        <v>9.42</v>
      </c>
      <c r="K1168">
        <v>4.21</v>
      </c>
      <c r="L1168">
        <v>1.24</v>
      </c>
      <c r="M1168">
        <v>0.29499999999999998</v>
      </c>
      <c r="N1168" s="1">
        <v>0.628</v>
      </c>
      <c r="P1168">
        <v>5.21</v>
      </c>
      <c r="Q1168">
        <v>4.6900000000000004</v>
      </c>
      <c r="R1168">
        <v>0</v>
      </c>
    </row>
    <row r="1169" spans="1:18" x14ac:dyDescent="0.45">
      <c r="A1169">
        <v>1168</v>
      </c>
      <c r="B1169" t="s">
        <v>1673</v>
      </c>
      <c r="C1169" t="s">
        <v>35</v>
      </c>
      <c r="D1169">
        <v>3</v>
      </c>
      <c r="E1169">
        <v>4</v>
      </c>
      <c r="F1169">
        <v>0</v>
      </c>
      <c r="G1169">
        <v>37</v>
      </c>
      <c r="H1169">
        <v>2</v>
      </c>
      <c r="I1169">
        <v>57.2</v>
      </c>
      <c r="J1169">
        <v>5.3</v>
      </c>
      <c r="K1169">
        <v>2.65</v>
      </c>
      <c r="L1169">
        <v>1.4</v>
      </c>
      <c r="M1169">
        <v>0.308</v>
      </c>
      <c r="N1169" s="1">
        <v>0.66800000000000004</v>
      </c>
      <c r="P1169">
        <v>5.3</v>
      </c>
      <c r="Q1169">
        <v>5.2</v>
      </c>
      <c r="R1169">
        <v>0</v>
      </c>
    </row>
    <row r="1170" spans="1:18" x14ac:dyDescent="0.45">
      <c r="A1170">
        <v>1169</v>
      </c>
      <c r="B1170" t="s">
        <v>1674</v>
      </c>
      <c r="C1170" t="s">
        <v>22</v>
      </c>
      <c r="D1170">
        <v>3</v>
      </c>
      <c r="E1170">
        <v>3</v>
      </c>
      <c r="F1170">
        <v>0</v>
      </c>
      <c r="G1170">
        <v>28</v>
      </c>
      <c r="H1170">
        <v>2</v>
      </c>
      <c r="I1170">
        <v>40.200000000000003</v>
      </c>
      <c r="J1170">
        <v>9.07</v>
      </c>
      <c r="K1170">
        <v>4.6399999999999997</v>
      </c>
      <c r="L1170">
        <v>1.33</v>
      </c>
      <c r="M1170">
        <v>0.28199999999999997</v>
      </c>
      <c r="N1170" s="1">
        <v>0.68500000000000005</v>
      </c>
      <c r="P1170">
        <v>4.8600000000000003</v>
      </c>
      <c r="Q1170">
        <v>4.93</v>
      </c>
      <c r="R1170">
        <v>0</v>
      </c>
    </row>
    <row r="1171" spans="1:18" x14ac:dyDescent="0.45">
      <c r="A1171">
        <v>1170</v>
      </c>
      <c r="B1171" t="s">
        <v>1675</v>
      </c>
      <c r="C1171" t="s">
        <v>44</v>
      </c>
      <c r="D1171">
        <v>1</v>
      </c>
      <c r="E1171">
        <v>2</v>
      </c>
      <c r="F1171">
        <v>0</v>
      </c>
      <c r="G1171">
        <v>46</v>
      </c>
      <c r="H1171">
        <v>2</v>
      </c>
      <c r="I1171">
        <v>50.2</v>
      </c>
      <c r="J1171">
        <v>10.47</v>
      </c>
      <c r="K1171">
        <v>6.21</v>
      </c>
      <c r="L1171">
        <v>1.07</v>
      </c>
      <c r="M1171">
        <v>0.29699999999999999</v>
      </c>
      <c r="N1171" s="1">
        <v>0.70799999999999996</v>
      </c>
      <c r="P1171">
        <v>4.79</v>
      </c>
      <c r="Q1171">
        <v>4.66</v>
      </c>
      <c r="R1171">
        <v>0</v>
      </c>
    </row>
    <row r="1172" spans="1:18" x14ac:dyDescent="0.45">
      <c r="A1172">
        <v>1171</v>
      </c>
      <c r="B1172" t="s">
        <v>1676</v>
      </c>
      <c r="C1172" t="s">
        <v>35</v>
      </c>
      <c r="D1172">
        <v>2</v>
      </c>
      <c r="E1172">
        <v>3</v>
      </c>
      <c r="F1172">
        <v>0</v>
      </c>
      <c r="G1172">
        <v>37</v>
      </c>
      <c r="H1172">
        <v>2</v>
      </c>
      <c r="I1172">
        <v>46.1</v>
      </c>
      <c r="J1172">
        <v>8.5500000000000007</v>
      </c>
      <c r="K1172">
        <v>5.05</v>
      </c>
      <c r="L1172">
        <v>1.36</v>
      </c>
      <c r="M1172">
        <v>0.30299999999999999</v>
      </c>
      <c r="N1172" s="1">
        <v>0.69599999999999995</v>
      </c>
      <c r="P1172">
        <v>5.25</v>
      </c>
      <c r="Q1172">
        <v>5.13</v>
      </c>
      <c r="R1172">
        <v>0</v>
      </c>
    </row>
    <row r="1173" spans="1:18" x14ac:dyDescent="0.45">
      <c r="A1173">
        <v>1172</v>
      </c>
      <c r="B1173" t="s">
        <v>1677</v>
      </c>
      <c r="C1173" t="s">
        <v>49</v>
      </c>
      <c r="D1173">
        <v>2</v>
      </c>
      <c r="E1173">
        <v>3</v>
      </c>
      <c r="F1173">
        <v>0</v>
      </c>
      <c r="G1173">
        <v>31</v>
      </c>
      <c r="H1173">
        <v>2</v>
      </c>
      <c r="I1173">
        <v>47</v>
      </c>
      <c r="J1173">
        <v>9.3800000000000008</v>
      </c>
      <c r="K1173">
        <v>5.55</v>
      </c>
      <c r="L1173">
        <v>1.1499999999999999</v>
      </c>
      <c r="M1173">
        <v>0.28299999999999997</v>
      </c>
      <c r="N1173" s="1">
        <v>0.70299999999999996</v>
      </c>
      <c r="P1173">
        <v>4.79</v>
      </c>
      <c r="Q1173">
        <v>4.8099999999999996</v>
      </c>
      <c r="R1173">
        <v>0</v>
      </c>
    </row>
    <row r="1174" spans="1:18" x14ac:dyDescent="0.45">
      <c r="A1174">
        <v>1173</v>
      </c>
      <c r="B1174" t="s">
        <v>1678</v>
      </c>
      <c r="D1174">
        <v>3</v>
      </c>
      <c r="E1174">
        <v>2</v>
      </c>
      <c r="F1174">
        <v>0</v>
      </c>
      <c r="G1174">
        <v>32</v>
      </c>
      <c r="H1174">
        <v>2</v>
      </c>
      <c r="I1174">
        <v>45</v>
      </c>
      <c r="J1174">
        <v>7.6</v>
      </c>
      <c r="K1174">
        <v>3.8</v>
      </c>
      <c r="L1174">
        <v>1.4</v>
      </c>
      <c r="M1174">
        <v>0.28799999999999998</v>
      </c>
      <c r="N1174" s="1">
        <v>0.70099999999999996</v>
      </c>
      <c r="P1174">
        <v>4.8</v>
      </c>
      <c r="Q1174">
        <v>5.0599999999999996</v>
      </c>
      <c r="R1174">
        <v>0</v>
      </c>
    </row>
    <row r="1175" spans="1:18" x14ac:dyDescent="0.45">
      <c r="A1175">
        <v>1174</v>
      </c>
      <c r="B1175" t="s">
        <v>1679</v>
      </c>
      <c r="C1175" t="s">
        <v>44</v>
      </c>
      <c r="D1175">
        <v>3</v>
      </c>
      <c r="E1175">
        <v>4</v>
      </c>
      <c r="F1175">
        <v>0</v>
      </c>
      <c r="G1175">
        <v>35</v>
      </c>
      <c r="H1175">
        <v>2</v>
      </c>
      <c r="I1175">
        <v>34.1</v>
      </c>
      <c r="J1175">
        <v>9.4499999999999993</v>
      </c>
      <c r="K1175">
        <v>6.03</v>
      </c>
      <c r="L1175">
        <v>1.05</v>
      </c>
      <c r="M1175">
        <v>0.29799999999999999</v>
      </c>
      <c r="N1175" s="1">
        <v>0.68799999999999994</v>
      </c>
      <c r="P1175">
        <v>4.99</v>
      </c>
      <c r="Q1175">
        <v>4.68</v>
      </c>
      <c r="R1175">
        <v>-0.1</v>
      </c>
    </row>
    <row r="1176" spans="1:18" x14ac:dyDescent="0.45">
      <c r="A1176">
        <v>1175</v>
      </c>
      <c r="B1176" t="s">
        <v>1680</v>
      </c>
      <c r="C1176" t="s">
        <v>134</v>
      </c>
      <c r="D1176">
        <v>1</v>
      </c>
      <c r="E1176">
        <v>3</v>
      </c>
      <c r="F1176">
        <v>0</v>
      </c>
      <c r="G1176">
        <v>22</v>
      </c>
      <c r="H1176">
        <v>2</v>
      </c>
      <c r="I1176">
        <v>40.200000000000003</v>
      </c>
      <c r="J1176">
        <v>6.41</v>
      </c>
      <c r="K1176">
        <v>3.98</v>
      </c>
      <c r="L1176">
        <v>1.33</v>
      </c>
      <c r="M1176">
        <v>0.29499999999999998</v>
      </c>
      <c r="N1176" s="1">
        <v>0.67200000000000004</v>
      </c>
      <c r="P1176">
        <v>5.31</v>
      </c>
      <c r="Q1176">
        <v>5.22</v>
      </c>
      <c r="R1176">
        <v>-0.1</v>
      </c>
    </row>
    <row r="1177" spans="1:18" x14ac:dyDescent="0.45">
      <c r="A1177">
        <v>1176</v>
      </c>
      <c r="B1177" t="s">
        <v>1681</v>
      </c>
      <c r="D1177">
        <v>3</v>
      </c>
      <c r="E1177">
        <v>4</v>
      </c>
      <c r="F1177">
        <v>0</v>
      </c>
      <c r="G1177">
        <v>43</v>
      </c>
      <c r="H1177">
        <v>2</v>
      </c>
      <c r="I1177">
        <v>60.1</v>
      </c>
      <c r="J1177">
        <v>6.42</v>
      </c>
      <c r="K1177">
        <v>3.28</v>
      </c>
      <c r="L1177">
        <v>1.34</v>
      </c>
      <c r="M1177">
        <v>0.29799999999999999</v>
      </c>
      <c r="N1177" s="1">
        <v>0.66300000000000003</v>
      </c>
      <c r="P1177">
        <v>5.22</v>
      </c>
      <c r="Q1177">
        <v>5.0599999999999996</v>
      </c>
      <c r="R1177">
        <v>-0.1</v>
      </c>
    </row>
    <row r="1178" spans="1:18" x14ac:dyDescent="0.45">
      <c r="A1178">
        <v>1177</v>
      </c>
      <c r="B1178" t="s">
        <v>1682</v>
      </c>
      <c r="C1178" t="s">
        <v>104</v>
      </c>
      <c r="D1178">
        <v>2</v>
      </c>
      <c r="E1178">
        <v>4</v>
      </c>
      <c r="F1178">
        <v>0</v>
      </c>
      <c r="G1178">
        <v>31</v>
      </c>
      <c r="H1178">
        <v>2</v>
      </c>
      <c r="I1178">
        <v>40</v>
      </c>
      <c r="J1178">
        <v>8.33</v>
      </c>
      <c r="K1178">
        <v>5.18</v>
      </c>
      <c r="L1178">
        <v>1.1299999999999999</v>
      </c>
      <c r="M1178">
        <v>0.29299999999999998</v>
      </c>
      <c r="N1178" s="1">
        <v>0.67300000000000004</v>
      </c>
      <c r="P1178">
        <v>5.18</v>
      </c>
      <c r="Q1178">
        <v>4.91</v>
      </c>
      <c r="R1178">
        <v>-0.1</v>
      </c>
    </row>
    <row r="1179" spans="1:18" x14ac:dyDescent="0.45">
      <c r="A1179">
        <v>1178</v>
      </c>
      <c r="B1179" t="s">
        <v>1683</v>
      </c>
      <c r="C1179" t="s">
        <v>26</v>
      </c>
      <c r="D1179">
        <v>3</v>
      </c>
      <c r="E1179">
        <v>3</v>
      </c>
      <c r="F1179">
        <v>0</v>
      </c>
      <c r="G1179">
        <v>42</v>
      </c>
      <c r="H1179">
        <v>2</v>
      </c>
      <c r="I1179">
        <v>59.2</v>
      </c>
      <c r="J1179">
        <v>7.54</v>
      </c>
      <c r="K1179">
        <v>4.37</v>
      </c>
      <c r="L1179">
        <v>1.21</v>
      </c>
      <c r="M1179">
        <v>0.29799999999999999</v>
      </c>
      <c r="N1179" s="1">
        <v>0.71099999999999997</v>
      </c>
      <c r="P1179">
        <v>4.67</v>
      </c>
      <c r="Q1179">
        <v>4.9800000000000004</v>
      </c>
      <c r="R1179">
        <v>-0.1</v>
      </c>
    </row>
    <row r="1180" spans="1:18" x14ac:dyDescent="0.45">
      <c r="A1180">
        <v>1179</v>
      </c>
      <c r="B1180" t="s">
        <v>1684</v>
      </c>
      <c r="D1180">
        <v>2</v>
      </c>
      <c r="E1180">
        <v>2</v>
      </c>
      <c r="F1180">
        <v>0</v>
      </c>
      <c r="G1180">
        <v>35</v>
      </c>
      <c r="H1180">
        <v>2</v>
      </c>
      <c r="I1180">
        <v>46.1</v>
      </c>
      <c r="J1180">
        <v>6.03</v>
      </c>
      <c r="K1180">
        <v>3.3</v>
      </c>
      <c r="L1180">
        <v>1.17</v>
      </c>
      <c r="M1180">
        <v>0.30099999999999999</v>
      </c>
      <c r="N1180" s="1">
        <v>0.69299999999999995</v>
      </c>
      <c r="P1180">
        <v>4.8600000000000003</v>
      </c>
      <c r="Q1180">
        <v>4.83</v>
      </c>
      <c r="R1180">
        <v>-0.1</v>
      </c>
    </row>
    <row r="1181" spans="1:18" x14ac:dyDescent="0.45">
      <c r="A1181">
        <v>1180</v>
      </c>
      <c r="B1181" t="s">
        <v>1685</v>
      </c>
      <c r="D1181">
        <v>1</v>
      </c>
      <c r="E1181">
        <v>2</v>
      </c>
      <c r="F1181">
        <v>0</v>
      </c>
      <c r="G1181">
        <v>25</v>
      </c>
      <c r="H1181">
        <v>2</v>
      </c>
      <c r="I1181">
        <v>30.1</v>
      </c>
      <c r="J1181">
        <v>10.1</v>
      </c>
      <c r="K1181">
        <v>5.64</v>
      </c>
      <c r="L1181">
        <v>1.49</v>
      </c>
      <c r="M1181">
        <v>0.3</v>
      </c>
      <c r="N1181" s="1">
        <v>0.73199999999999998</v>
      </c>
      <c r="P1181">
        <v>5.05</v>
      </c>
      <c r="Q1181">
        <v>5.04</v>
      </c>
      <c r="R1181">
        <v>-0.1</v>
      </c>
    </row>
    <row r="1182" spans="1:18" x14ac:dyDescent="0.45">
      <c r="A1182">
        <v>1181</v>
      </c>
      <c r="B1182" t="s">
        <v>1686</v>
      </c>
      <c r="C1182" t="s">
        <v>22</v>
      </c>
      <c r="D1182">
        <v>3</v>
      </c>
      <c r="E1182">
        <v>4</v>
      </c>
      <c r="F1182">
        <v>0</v>
      </c>
      <c r="G1182">
        <v>44</v>
      </c>
      <c r="H1182">
        <v>2</v>
      </c>
      <c r="I1182">
        <v>57.1</v>
      </c>
      <c r="J1182">
        <v>8.9499999999999993</v>
      </c>
      <c r="K1182">
        <v>4.55</v>
      </c>
      <c r="L1182">
        <v>1.26</v>
      </c>
      <c r="M1182">
        <v>0.27900000000000003</v>
      </c>
      <c r="N1182" s="1">
        <v>0.65400000000000003</v>
      </c>
      <c r="P1182">
        <v>5.03</v>
      </c>
      <c r="Q1182">
        <v>4.97</v>
      </c>
      <c r="R1182">
        <v>-0.1</v>
      </c>
    </row>
    <row r="1183" spans="1:18" x14ac:dyDescent="0.45">
      <c r="A1183">
        <v>1182</v>
      </c>
      <c r="B1183" t="s">
        <v>1687</v>
      </c>
      <c r="D1183">
        <v>2</v>
      </c>
      <c r="E1183">
        <v>3</v>
      </c>
      <c r="F1183">
        <v>0</v>
      </c>
      <c r="G1183">
        <v>41</v>
      </c>
      <c r="H1183">
        <v>2</v>
      </c>
      <c r="I1183">
        <v>56</v>
      </c>
      <c r="J1183">
        <v>6.91</v>
      </c>
      <c r="K1183">
        <v>3.54</v>
      </c>
      <c r="L1183">
        <v>1.1299999999999999</v>
      </c>
      <c r="M1183">
        <v>0.29699999999999999</v>
      </c>
      <c r="N1183" s="1">
        <v>0.68799999999999994</v>
      </c>
      <c r="P1183">
        <v>4.82</v>
      </c>
      <c r="Q1183">
        <v>4.79</v>
      </c>
      <c r="R1183">
        <v>-0.1</v>
      </c>
    </row>
    <row r="1184" spans="1:18" x14ac:dyDescent="0.45">
      <c r="A1184">
        <v>1183</v>
      </c>
      <c r="B1184" t="s">
        <v>1688</v>
      </c>
      <c r="D1184">
        <v>2</v>
      </c>
      <c r="E1184">
        <v>3</v>
      </c>
      <c r="F1184">
        <v>0</v>
      </c>
      <c r="G1184">
        <v>30</v>
      </c>
      <c r="H1184">
        <v>2</v>
      </c>
      <c r="I1184">
        <v>49.2</v>
      </c>
      <c r="J1184">
        <v>5.79</v>
      </c>
      <c r="K1184">
        <v>3.98</v>
      </c>
      <c r="L1184">
        <v>1.45</v>
      </c>
      <c r="M1184">
        <v>0.30499999999999999</v>
      </c>
      <c r="N1184" s="1">
        <v>0.66900000000000004</v>
      </c>
      <c r="P1184">
        <v>5.61</v>
      </c>
      <c r="Q1184">
        <v>5.45</v>
      </c>
      <c r="R1184">
        <v>-0.1</v>
      </c>
    </row>
    <row r="1185" spans="1:18" x14ac:dyDescent="0.45">
      <c r="A1185">
        <v>1184</v>
      </c>
      <c r="B1185" t="s">
        <v>1689</v>
      </c>
      <c r="C1185" t="s">
        <v>22</v>
      </c>
      <c r="D1185">
        <v>3</v>
      </c>
      <c r="E1185">
        <v>3</v>
      </c>
      <c r="F1185">
        <v>0</v>
      </c>
      <c r="G1185">
        <v>39</v>
      </c>
      <c r="H1185">
        <v>2</v>
      </c>
      <c r="I1185">
        <v>51.2</v>
      </c>
      <c r="J1185">
        <v>7.49</v>
      </c>
      <c r="K1185">
        <v>3.48</v>
      </c>
      <c r="L1185">
        <v>1.39</v>
      </c>
      <c r="M1185">
        <v>0.28999999999999998</v>
      </c>
      <c r="N1185" s="1">
        <v>0.68</v>
      </c>
      <c r="P1185">
        <v>5.05</v>
      </c>
      <c r="Q1185">
        <v>4.9400000000000004</v>
      </c>
      <c r="R1185">
        <v>-0.1</v>
      </c>
    </row>
    <row r="1186" spans="1:18" x14ac:dyDescent="0.45">
      <c r="A1186">
        <v>1185</v>
      </c>
      <c r="B1186" t="s">
        <v>1690</v>
      </c>
      <c r="D1186">
        <v>2</v>
      </c>
      <c r="E1186">
        <v>4</v>
      </c>
      <c r="F1186">
        <v>0</v>
      </c>
      <c r="G1186">
        <v>23</v>
      </c>
      <c r="H1186">
        <v>2</v>
      </c>
      <c r="I1186">
        <v>42.1</v>
      </c>
      <c r="J1186">
        <v>4.8899999999999997</v>
      </c>
      <c r="K1186">
        <v>2.77</v>
      </c>
      <c r="L1186">
        <v>1.28</v>
      </c>
      <c r="M1186">
        <v>0.29499999999999998</v>
      </c>
      <c r="N1186" s="1">
        <v>0.67200000000000004</v>
      </c>
      <c r="P1186">
        <v>5.1100000000000003</v>
      </c>
      <c r="Q1186">
        <v>5.08</v>
      </c>
      <c r="R1186">
        <v>-0.1</v>
      </c>
    </row>
    <row r="1187" spans="1:18" x14ac:dyDescent="0.45">
      <c r="A1187">
        <v>1186</v>
      </c>
      <c r="B1187" t="s">
        <v>1691</v>
      </c>
      <c r="C1187" t="s">
        <v>55</v>
      </c>
      <c r="D1187">
        <v>2</v>
      </c>
      <c r="E1187">
        <v>4</v>
      </c>
      <c r="F1187">
        <v>0</v>
      </c>
      <c r="G1187">
        <v>33</v>
      </c>
      <c r="H1187">
        <v>2</v>
      </c>
      <c r="I1187">
        <v>54.2</v>
      </c>
      <c r="J1187">
        <v>8.23</v>
      </c>
      <c r="K1187">
        <v>3.78</v>
      </c>
      <c r="L1187">
        <v>1.48</v>
      </c>
      <c r="M1187">
        <v>0.30199999999999999</v>
      </c>
      <c r="N1187" s="1">
        <v>0.68200000000000005</v>
      </c>
      <c r="P1187">
        <v>5.0999999999999996</v>
      </c>
      <c r="Q1187">
        <v>5.16</v>
      </c>
      <c r="R1187">
        <v>-0.1</v>
      </c>
    </row>
    <row r="1188" spans="1:18" x14ac:dyDescent="0.45">
      <c r="A1188">
        <v>1187</v>
      </c>
      <c r="B1188" t="s">
        <v>1692</v>
      </c>
      <c r="C1188" t="s">
        <v>18</v>
      </c>
      <c r="D1188">
        <v>2</v>
      </c>
      <c r="E1188">
        <v>3</v>
      </c>
      <c r="F1188">
        <v>0</v>
      </c>
      <c r="G1188">
        <v>23</v>
      </c>
      <c r="H1188">
        <v>2</v>
      </c>
      <c r="I1188">
        <v>39.1</v>
      </c>
      <c r="J1188">
        <v>8.6999999999999993</v>
      </c>
      <c r="K1188">
        <v>5.04</v>
      </c>
      <c r="L1188">
        <v>1.37</v>
      </c>
      <c r="M1188">
        <v>0.28799999999999998</v>
      </c>
      <c r="N1188" s="1">
        <v>0.69799999999999995</v>
      </c>
      <c r="P1188">
        <v>5.04</v>
      </c>
      <c r="Q1188">
        <v>5.14</v>
      </c>
      <c r="R1188">
        <v>-0.2</v>
      </c>
    </row>
    <row r="1189" spans="1:18" x14ac:dyDescent="0.45">
      <c r="A1189">
        <v>1188</v>
      </c>
      <c r="B1189" t="s">
        <v>1693</v>
      </c>
      <c r="D1189">
        <v>2</v>
      </c>
      <c r="E1189">
        <v>4</v>
      </c>
      <c r="F1189">
        <v>0</v>
      </c>
      <c r="G1189">
        <v>24</v>
      </c>
      <c r="H1189">
        <v>2</v>
      </c>
      <c r="I1189">
        <v>33</v>
      </c>
      <c r="J1189">
        <v>7.64</v>
      </c>
      <c r="K1189">
        <v>4.3600000000000003</v>
      </c>
      <c r="L1189">
        <v>1.64</v>
      </c>
      <c r="M1189">
        <v>0.29599999999999999</v>
      </c>
      <c r="N1189" s="1">
        <v>0.68100000000000005</v>
      </c>
      <c r="P1189">
        <v>5.45</v>
      </c>
      <c r="Q1189">
        <v>5.56</v>
      </c>
      <c r="R1189">
        <v>-0.2</v>
      </c>
    </row>
    <row r="1190" spans="1:18" x14ac:dyDescent="0.45">
      <c r="A1190">
        <v>1189</v>
      </c>
      <c r="B1190" t="s">
        <v>1694</v>
      </c>
      <c r="C1190" t="s">
        <v>32</v>
      </c>
      <c r="D1190">
        <v>1</v>
      </c>
      <c r="E1190">
        <v>1</v>
      </c>
      <c r="F1190">
        <v>0</v>
      </c>
      <c r="G1190">
        <v>27</v>
      </c>
      <c r="H1190">
        <v>2</v>
      </c>
      <c r="I1190">
        <v>26.1</v>
      </c>
      <c r="J1190">
        <v>10.95</v>
      </c>
      <c r="K1190">
        <v>6.16</v>
      </c>
      <c r="L1190">
        <v>1.71</v>
      </c>
      <c r="M1190">
        <v>0.309</v>
      </c>
      <c r="N1190" s="1">
        <v>0.75700000000000001</v>
      </c>
      <c r="P1190">
        <v>5.13</v>
      </c>
      <c r="Q1190">
        <v>5.46</v>
      </c>
      <c r="R1190">
        <v>-0.2</v>
      </c>
    </row>
    <row r="1191" spans="1:18" x14ac:dyDescent="0.45">
      <c r="A1191">
        <v>1190</v>
      </c>
      <c r="B1191" t="s">
        <v>1695</v>
      </c>
      <c r="C1191" t="s">
        <v>42</v>
      </c>
      <c r="D1191">
        <v>3</v>
      </c>
      <c r="E1191">
        <v>5</v>
      </c>
      <c r="F1191">
        <v>0</v>
      </c>
      <c r="G1191">
        <v>41</v>
      </c>
      <c r="H1191">
        <v>2</v>
      </c>
      <c r="I1191">
        <v>57.1</v>
      </c>
      <c r="J1191">
        <v>6.75</v>
      </c>
      <c r="K1191">
        <v>4.24</v>
      </c>
      <c r="L1191">
        <v>1.1000000000000001</v>
      </c>
      <c r="M1191">
        <v>0.29499999999999998</v>
      </c>
      <c r="N1191" s="1">
        <v>0.70899999999999996</v>
      </c>
      <c r="P1191">
        <v>4.71</v>
      </c>
      <c r="Q1191">
        <v>4.97</v>
      </c>
      <c r="R1191">
        <v>-0.2</v>
      </c>
    </row>
    <row r="1192" spans="1:18" x14ac:dyDescent="0.45">
      <c r="A1192">
        <v>1191</v>
      </c>
      <c r="B1192" t="s">
        <v>1696</v>
      </c>
      <c r="C1192" t="s">
        <v>61</v>
      </c>
      <c r="D1192">
        <v>2</v>
      </c>
      <c r="E1192">
        <v>4</v>
      </c>
      <c r="F1192">
        <v>0</v>
      </c>
      <c r="G1192">
        <v>46</v>
      </c>
      <c r="H1192">
        <v>2</v>
      </c>
      <c r="I1192">
        <v>53</v>
      </c>
      <c r="J1192">
        <v>7.13</v>
      </c>
      <c r="K1192">
        <v>3.57</v>
      </c>
      <c r="L1192">
        <v>1.19</v>
      </c>
      <c r="M1192">
        <v>0.309</v>
      </c>
      <c r="N1192" s="1">
        <v>0.65</v>
      </c>
      <c r="P1192">
        <v>5.26</v>
      </c>
      <c r="Q1192">
        <v>5.03</v>
      </c>
      <c r="R1192">
        <v>-0.2</v>
      </c>
    </row>
    <row r="1193" spans="1:18" x14ac:dyDescent="0.45">
      <c r="A1193">
        <v>1192</v>
      </c>
      <c r="B1193" t="s">
        <v>1697</v>
      </c>
      <c r="C1193" t="s">
        <v>55</v>
      </c>
      <c r="D1193">
        <v>3</v>
      </c>
      <c r="E1193">
        <v>6</v>
      </c>
      <c r="F1193">
        <v>0</v>
      </c>
      <c r="G1193">
        <v>42</v>
      </c>
      <c r="H1193">
        <v>2</v>
      </c>
      <c r="I1193">
        <v>64</v>
      </c>
      <c r="J1193">
        <v>4.6399999999999997</v>
      </c>
      <c r="K1193">
        <v>3.23</v>
      </c>
      <c r="L1193">
        <v>1.1299999999999999</v>
      </c>
      <c r="M1193">
        <v>0.3</v>
      </c>
      <c r="N1193" s="1">
        <v>0.67600000000000005</v>
      </c>
      <c r="P1193">
        <v>5.0599999999999996</v>
      </c>
      <c r="Q1193">
        <v>5.1100000000000003</v>
      </c>
      <c r="R1193">
        <v>-0.2</v>
      </c>
    </row>
    <row r="1194" spans="1:18" x14ac:dyDescent="0.45">
      <c r="A1194">
        <v>1193</v>
      </c>
      <c r="B1194" t="s">
        <v>1698</v>
      </c>
      <c r="D1194">
        <v>1</v>
      </c>
      <c r="E1194">
        <v>2</v>
      </c>
      <c r="F1194">
        <v>0</v>
      </c>
      <c r="G1194">
        <v>27</v>
      </c>
      <c r="H1194">
        <v>2</v>
      </c>
      <c r="I1194">
        <v>47.2</v>
      </c>
      <c r="J1194">
        <v>5.85</v>
      </c>
      <c r="K1194">
        <v>3.4</v>
      </c>
      <c r="L1194">
        <v>1.1299999999999999</v>
      </c>
      <c r="M1194">
        <v>0.28799999999999998</v>
      </c>
      <c r="N1194" s="1">
        <v>0.67700000000000005</v>
      </c>
      <c r="P1194">
        <v>4.91</v>
      </c>
      <c r="Q1194">
        <v>5.04</v>
      </c>
      <c r="R1194">
        <v>-0.2</v>
      </c>
    </row>
    <row r="1195" spans="1:18" x14ac:dyDescent="0.45">
      <c r="A1195">
        <v>1194</v>
      </c>
      <c r="B1195" t="s">
        <v>1699</v>
      </c>
      <c r="C1195" t="s">
        <v>61</v>
      </c>
      <c r="D1195">
        <v>3</v>
      </c>
      <c r="E1195">
        <v>3</v>
      </c>
      <c r="F1195">
        <v>0</v>
      </c>
      <c r="G1195">
        <v>34</v>
      </c>
      <c r="H1195">
        <v>2</v>
      </c>
      <c r="I1195">
        <v>41.2</v>
      </c>
      <c r="J1195">
        <v>9.06</v>
      </c>
      <c r="K1195">
        <v>5.18</v>
      </c>
      <c r="L1195">
        <v>1.29</v>
      </c>
      <c r="M1195">
        <v>0.307</v>
      </c>
      <c r="N1195" s="1">
        <v>0.68899999999999995</v>
      </c>
      <c r="P1195">
        <v>5.18</v>
      </c>
      <c r="Q1195">
        <v>5.13</v>
      </c>
      <c r="R1195">
        <v>-0.2</v>
      </c>
    </row>
    <row r="1196" spans="1:18" x14ac:dyDescent="0.45">
      <c r="A1196">
        <v>1195</v>
      </c>
      <c r="B1196" t="s">
        <v>1700</v>
      </c>
      <c r="C1196" t="s">
        <v>63</v>
      </c>
      <c r="D1196">
        <v>3</v>
      </c>
      <c r="E1196">
        <v>4</v>
      </c>
      <c r="F1196">
        <v>0</v>
      </c>
      <c r="G1196">
        <v>37</v>
      </c>
      <c r="H1196">
        <v>2</v>
      </c>
      <c r="I1196">
        <v>60.1</v>
      </c>
      <c r="J1196">
        <v>8.06</v>
      </c>
      <c r="K1196">
        <v>4.18</v>
      </c>
      <c r="L1196">
        <v>1.19</v>
      </c>
      <c r="M1196">
        <v>0.29299999999999998</v>
      </c>
      <c r="N1196" s="1">
        <v>0.67300000000000004</v>
      </c>
      <c r="P1196">
        <v>4.93</v>
      </c>
      <c r="Q1196">
        <v>4.9800000000000004</v>
      </c>
      <c r="R1196">
        <v>-0.2</v>
      </c>
    </row>
    <row r="1197" spans="1:18" x14ac:dyDescent="0.45">
      <c r="A1197">
        <v>1196</v>
      </c>
      <c r="B1197" t="s">
        <v>1701</v>
      </c>
      <c r="C1197" t="s">
        <v>37</v>
      </c>
      <c r="D1197">
        <v>1</v>
      </c>
      <c r="E1197">
        <v>2</v>
      </c>
      <c r="F1197">
        <v>0</v>
      </c>
      <c r="G1197">
        <v>24</v>
      </c>
      <c r="H1197">
        <v>2</v>
      </c>
      <c r="I1197">
        <v>29.1</v>
      </c>
      <c r="J1197">
        <v>8.91</v>
      </c>
      <c r="K1197">
        <v>6.45</v>
      </c>
      <c r="L1197">
        <v>1.23</v>
      </c>
      <c r="M1197">
        <v>0.29599999999999999</v>
      </c>
      <c r="N1197" s="1">
        <v>0.73699999999999999</v>
      </c>
      <c r="P1197">
        <v>4.91</v>
      </c>
      <c r="Q1197">
        <v>5.3</v>
      </c>
      <c r="R1197">
        <v>-0.2</v>
      </c>
    </row>
    <row r="1198" spans="1:18" x14ac:dyDescent="0.45">
      <c r="A1198">
        <v>1197</v>
      </c>
      <c r="B1198" t="s">
        <v>1702</v>
      </c>
      <c r="D1198">
        <v>1</v>
      </c>
      <c r="E1198">
        <v>2</v>
      </c>
      <c r="F1198">
        <v>0</v>
      </c>
      <c r="G1198">
        <v>19</v>
      </c>
      <c r="H1198">
        <v>2</v>
      </c>
      <c r="I1198">
        <v>22.2</v>
      </c>
      <c r="J1198">
        <v>7.53</v>
      </c>
      <c r="K1198">
        <v>5.55</v>
      </c>
      <c r="L1198">
        <v>1.59</v>
      </c>
      <c r="M1198">
        <v>0.29899999999999999</v>
      </c>
      <c r="N1198" s="1">
        <v>0.67900000000000005</v>
      </c>
      <c r="P1198">
        <v>5.95</v>
      </c>
      <c r="Q1198">
        <v>6.12</v>
      </c>
      <c r="R1198">
        <v>-0.3</v>
      </c>
    </row>
    <row r="1199" spans="1:18" x14ac:dyDescent="0.45">
      <c r="A1199">
        <v>1198</v>
      </c>
      <c r="B1199" t="s">
        <v>1703</v>
      </c>
      <c r="D1199">
        <v>2</v>
      </c>
      <c r="E1199">
        <v>4</v>
      </c>
      <c r="F1199">
        <v>0</v>
      </c>
      <c r="G1199">
        <v>34</v>
      </c>
      <c r="H1199">
        <v>2</v>
      </c>
      <c r="I1199">
        <v>47</v>
      </c>
      <c r="J1199">
        <v>7.85</v>
      </c>
      <c r="K1199">
        <v>4.0199999999999996</v>
      </c>
      <c r="L1199">
        <v>1.53</v>
      </c>
      <c r="M1199">
        <v>0.29199999999999998</v>
      </c>
      <c r="N1199" s="1">
        <v>0.67500000000000004</v>
      </c>
      <c r="P1199">
        <v>5.36</v>
      </c>
      <c r="Q1199">
        <v>5.45</v>
      </c>
      <c r="R1199">
        <v>-0.3</v>
      </c>
    </row>
    <row r="1200" spans="1:18" x14ac:dyDescent="0.45">
      <c r="A1200">
        <v>1199</v>
      </c>
      <c r="B1200" t="s">
        <v>1704</v>
      </c>
      <c r="C1200" t="s">
        <v>46</v>
      </c>
      <c r="D1200">
        <v>2</v>
      </c>
      <c r="E1200">
        <v>3</v>
      </c>
      <c r="F1200">
        <v>0</v>
      </c>
      <c r="G1200">
        <v>35</v>
      </c>
      <c r="H1200">
        <v>2</v>
      </c>
      <c r="I1200">
        <v>53.2</v>
      </c>
      <c r="J1200">
        <v>7.54</v>
      </c>
      <c r="K1200">
        <v>3.85</v>
      </c>
      <c r="L1200">
        <v>1.51</v>
      </c>
      <c r="M1200">
        <v>0.29399999999999998</v>
      </c>
      <c r="N1200" s="1">
        <v>0.67800000000000005</v>
      </c>
      <c r="P1200">
        <v>5.2</v>
      </c>
      <c r="Q1200">
        <v>5.38</v>
      </c>
      <c r="R1200">
        <v>-0.3</v>
      </c>
    </row>
    <row r="1201" spans="1:18" x14ac:dyDescent="0.45">
      <c r="A1201">
        <v>1200</v>
      </c>
      <c r="B1201" t="s">
        <v>1705</v>
      </c>
      <c r="C1201" t="s">
        <v>55</v>
      </c>
      <c r="D1201">
        <v>1</v>
      </c>
      <c r="E1201">
        <v>2</v>
      </c>
      <c r="F1201">
        <v>0</v>
      </c>
      <c r="G1201">
        <v>30</v>
      </c>
      <c r="H1201">
        <v>2</v>
      </c>
      <c r="I1201">
        <v>35</v>
      </c>
      <c r="J1201">
        <v>9.77</v>
      </c>
      <c r="K1201">
        <v>5.91</v>
      </c>
      <c r="L1201">
        <v>1.54</v>
      </c>
      <c r="M1201">
        <v>0.29299999999999998</v>
      </c>
      <c r="N1201" s="1">
        <v>0.69299999999999995</v>
      </c>
      <c r="P1201">
        <v>5.4</v>
      </c>
      <c r="Q1201">
        <v>5.54</v>
      </c>
      <c r="R1201">
        <v>-0.3</v>
      </c>
    </row>
    <row r="1202" spans="1:18" x14ac:dyDescent="0.45">
      <c r="A1202">
        <v>1201</v>
      </c>
      <c r="B1202" t="s">
        <v>1706</v>
      </c>
      <c r="C1202" t="s">
        <v>76</v>
      </c>
      <c r="D1202">
        <v>1</v>
      </c>
      <c r="E1202">
        <v>2</v>
      </c>
      <c r="F1202">
        <v>0</v>
      </c>
      <c r="G1202">
        <v>23</v>
      </c>
      <c r="H1202">
        <v>2</v>
      </c>
      <c r="I1202">
        <v>31.1</v>
      </c>
      <c r="J1202">
        <v>8.34</v>
      </c>
      <c r="K1202">
        <v>5.75</v>
      </c>
      <c r="L1202">
        <v>1.44</v>
      </c>
      <c r="M1202">
        <v>0.28100000000000003</v>
      </c>
      <c r="N1202" s="1">
        <v>0.67400000000000004</v>
      </c>
      <c r="P1202">
        <v>5.46</v>
      </c>
      <c r="Q1202">
        <v>5.68</v>
      </c>
      <c r="R1202">
        <v>-0.3</v>
      </c>
    </row>
    <row r="1203" spans="1:18" x14ac:dyDescent="0.45">
      <c r="A1203">
        <v>1202</v>
      </c>
      <c r="B1203" t="s">
        <v>1707</v>
      </c>
      <c r="C1203" t="s">
        <v>72</v>
      </c>
      <c r="D1203">
        <v>4</v>
      </c>
      <c r="E1203">
        <v>4</v>
      </c>
      <c r="F1203">
        <v>0</v>
      </c>
      <c r="G1203">
        <v>34</v>
      </c>
      <c r="H1203">
        <v>2</v>
      </c>
      <c r="I1203">
        <v>63.2</v>
      </c>
      <c r="J1203">
        <v>8.19</v>
      </c>
      <c r="K1203">
        <v>4.95</v>
      </c>
      <c r="L1203">
        <v>1.1299999999999999</v>
      </c>
      <c r="M1203">
        <v>0.28599999999999998</v>
      </c>
      <c r="N1203" s="1">
        <v>0.69199999999999995</v>
      </c>
      <c r="P1203">
        <v>4.8</v>
      </c>
      <c r="Q1203">
        <v>4.95</v>
      </c>
      <c r="R1203">
        <v>-0.3</v>
      </c>
    </row>
    <row r="1204" spans="1:18" x14ac:dyDescent="0.45">
      <c r="A1204">
        <v>1203</v>
      </c>
      <c r="B1204" t="s">
        <v>1708</v>
      </c>
      <c r="C1204" t="s">
        <v>51</v>
      </c>
      <c r="D1204">
        <v>3</v>
      </c>
      <c r="E1204">
        <v>5</v>
      </c>
      <c r="F1204">
        <v>0</v>
      </c>
      <c r="G1204">
        <v>40</v>
      </c>
      <c r="H1204">
        <v>2</v>
      </c>
      <c r="I1204">
        <v>49.1</v>
      </c>
      <c r="J1204">
        <v>6.57</v>
      </c>
      <c r="K1204">
        <v>4.5599999999999996</v>
      </c>
      <c r="L1204">
        <v>1.28</v>
      </c>
      <c r="M1204">
        <v>0.29699999999999999</v>
      </c>
      <c r="N1204" s="1">
        <v>0.64500000000000002</v>
      </c>
      <c r="P1204">
        <v>5.66</v>
      </c>
      <c r="Q1204">
        <v>5.53</v>
      </c>
      <c r="R1204">
        <v>-0.3</v>
      </c>
    </row>
    <row r="1205" spans="1:18" x14ac:dyDescent="0.45">
      <c r="A1205">
        <v>1204</v>
      </c>
      <c r="B1205" t="s">
        <v>1709</v>
      </c>
      <c r="C1205" t="s">
        <v>46</v>
      </c>
      <c r="D1205">
        <v>3</v>
      </c>
      <c r="E1205">
        <v>5</v>
      </c>
      <c r="F1205">
        <v>0</v>
      </c>
      <c r="G1205">
        <v>36</v>
      </c>
      <c r="H1205">
        <v>2</v>
      </c>
      <c r="I1205">
        <v>51.1</v>
      </c>
      <c r="J1205">
        <v>7.02</v>
      </c>
      <c r="K1205">
        <v>4.74</v>
      </c>
      <c r="L1205">
        <v>1.4</v>
      </c>
      <c r="M1205">
        <v>0.29099999999999998</v>
      </c>
      <c r="N1205" s="1">
        <v>0.67300000000000004</v>
      </c>
      <c r="P1205">
        <v>5.44</v>
      </c>
      <c r="Q1205">
        <v>5.54</v>
      </c>
      <c r="R1205">
        <v>-0.3</v>
      </c>
    </row>
    <row r="1206" spans="1:18" x14ac:dyDescent="0.45">
      <c r="A1206">
        <v>1205</v>
      </c>
      <c r="B1206" t="s">
        <v>1710</v>
      </c>
      <c r="C1206" t="s">
        <v>20</v>
      </c>
      <c r="D1206">
        <v>2</v>
      </c>
      <c r="E1206">
        <v>3</v>
      </c>
      <c r="F1206">
        <v>0</v>
      </c>
      <c r="G1206">
        <v>49</v>
      </c>
      <c r="H1206">
        <v>2</v>
      </c>
      <c r="I1206">
        <v>55.1</v>
      </c>
      <c r="J1206">
        <v>7.65</v>
      </c>
      <c r="K1206">
        <v>5.37</v>
      </c>
      <c r="L1206">
        <v>1.1399999999999999</v>
      </c>
      <c r="M1206">
        <v>0.30099999999999999</v>
      </c>
      <c r="N1206" s="1">
        <v>0.67300000000000004</v>
      </c>
      <c r="P1206">
        <v>5.37</v>
      </c>
      <c r="Q1206">
        <v>5.26</v>
      </c>
      <c r="R1206">
        <v>-0.4</v>
      </c>
    </row>
    <row r="1207" spans="1:18" x14ac:dyDescent="0.45">
      <c r="A1207">
        <v>1206</v>
      </c>
      <c r="B1207" t="s">
        <v>1711</v>
      </c>
      <c r="C1207" t="s">
        <v>53</v>
      </c>
      <c r="D1207">
        <v>1</v>
      </c>
      <c r="E1207">
        <v>3</v>
      </c>
      <c r="F1207">
        <v>0</v>
      </c>
      <c r="G1207">
        <v>35</v>
      </c>
      <c r="H1207">
        <v>2</v>
      </c>
      <c r="I1207">
        <v>49.1</v>
      </c>
      <c r="J1207">
        <v>6.94</v>
      </c>
      <c r="K1207">
        <v>4.38</v>
      </c>
      <c r="L1207">
        <v>1.28</v>
      </c>
      <c r="M1207">
        <v>0.28699999999999998</v>
      </c>
      <c r="N1207" s="1">
        <v>0.70099999999999996</v>
      </c>
      <c r="P1207">
        <v>4.93</v>
      </c>
      <c r="Q1207">
        <v>5.2</v>
      </c>
      <c r="R1207">
        <v>-0.4</v>
      </c>
    </row>
    <row r="1208" spans="1:18" x14ac:dyDescent="0.45">
      <c r="A1208">
        <v>1207</v>
      </c>
      <c r="B1208" t="s">
        <v>1712</v>
      </c>
      <c r="D1208">
        <v>1</v>
      </c>
      <c r="E1208">
        <v>1</v>
      </c>
      <c r="F1208">
        <v>0</v>
      </c>
      <c r="G1208">
        <v>24</v>
      </c>
      <c r="H1208">
        <v>2</v>
      </c>
      <c r="I1208">
        <v>26.1</v>
      </c>
      <c r="J1208">
        <v>10.27</v>
      </c>
      <c r="K1208">
        <v>7.53</v>
      </c>
      <c r="L1208">
        <v>1.71</v>
      </c>
      <c r="M1208">
        <v>0.30299999999999999</v>
      </c>
      <c r="N1208" s="1">
        <v>0.7</v>
      </c>
      <c r="P1208">
        <v>6.16</v>
      </c>
      <c r="Q1208">
        <v>6.41</v>
      </c>
      <c r="R1208">
        <v>-0.4</v>
      </c>
    </row>
    <row r="1209" spans="1:18" x14ac:dyDescent="0.45">
      <c r="A1209">
        <v>1208</v>
      </c>
      <c r="B1209" t="s">
        <v>1713</v>
      </c>
      <c r="C1209" t="s">
        <v>61</v>
      </c>
      <c r="D1209">
        <v>1</v>
      </c>
      <c r="E1209">
        <v>2</v>
      </c>
      <c r="F1209">
        <v>0</v>
      </c>
      <c r="G1209">
        <v>31</v>
      </c>
      <c r="H1209">
        <v>2</v>
      </c>
      <c r="I1209">
        <v>50.2</v>
      </c>
      <c r="J1209">
        <v>4.79</v>
      </c>
      <c r="K1209">
        <v>3.37</v>
      </c>
      <c r="L1209">
        <v>1.42</v>
      </c>
      <c r="M1209">
        <v>0.30599999999999999</v>
      </c>
      <c r="N1209" s="1">
        <v>0.66900000000000004</v>
      </c>
      <c r="P1209">
        <v>5.5</v>
      </c>
      <c r="Q1209">
        <v>5.54</v>
      </c>
      <c r="R1209">
        <v>-0.4</v>
      </c>
    </row>
    <row r="1210" spans="1:18" x14ac:dyDescent="0.45">
      <c r="A1210">
        <v>1209</v>
      </c>
      <c r="B1210" t="s">
        <v>1714</v>
      </c>
      <c r="D1210">
        <v>1</v>
      </c>
      <c r="E1210">
        <v>1</v>
      </c>
      <c r="F1210">
        <v>0</v>
      </c>
      <c r="G1210">
        <v>18</v>
      </c>
      <c r="H1210">
        <v>2</v>
      </c>
      <c r="I1210">
        <v>36.1</v>
      </c>
      <c r="J1210">
        <v>5.7</v>
      </c>
      <c r="K1210">
        <v>5.45</v>
      </c>
      <c r="L1210">
        <v>1.24</v>
      </c>
      <c r="M1210">
        <v>0.28799999999999998</v>
      </c>
      <c r="N1210" s="1">
        <v>0.68500000000000005</v>
      </c>
      <c r="P1210">
        <v>5.45</v>
      </c>
      <c r="Q1210">
        <v>5.84</v>
      </c>
      <c r="R1210">
        <v>-0.4</v>
      </c>
    </row>
    <row r="1211" spans="1:18" x14ac:dyDescent="0.45">
      <c r="A1211">
        <v>1210</v>
      </c>
      <c r="B1211" t="s">
        <v>1715</v>
      </c>
      <c r="C1211" t="s">
        <v>37</v>
      </c>
      <c r="D1211">
        <v>2</v>
      </c>
      <c r="E1211">
        <v>3</v>
      </c>
      <c r="F1211">
        <v>0</v>
      </c>
      <c r="G1211">
        <v>29</v>
      </c>
      <c r="H1211">
        <v>2</v>
      </c>
      <c r="I1211">
        <v>51</v>
      </c>
      <c r="J1211">
        <v>7.24</v>
      </c>
      <c r="K1211">
        <v>4.9400000000000004</v>
      </c>
      <c r="L1211">
        <v>1.24</v>
      </c>
      <c r="M1211">
        <v>0.29699999999999999</v>
      </c>
      <c r="N1211" s="1">
        <v>0.70199999999999996</v>
      </c>
      <c r="P1211">
        <v>5.12</v>
      </c>
      <c r="Q1211">
        <v>5.37</v>
      </c>
      <c r="R1211">
        <v>-0.4</v>
      </c>
    </row>
    <row r="1212" spans="1:18" x14ac:dyDescent="0.45">
      <c r="A1212">
        <v>1211</v>
      </c>
      <c r="B1212" t="s">
        <v>1716</v>
      </c>
      <c r="C1212" t="s">
        <v>76</v>
      </c>
      <c r="D1212">
        <v>2</v>
      </c>
      <c r="E1212">
        <v>3</v>
      </c>
      <c r="F1212">
        <v>0</v>
      </c>
      <c r="G1212">
        <v>31</v>
      </c>
      <c r="H1212">
        <v>2</v>
      </c>
      <c r="I1212">
        <v>37.1</v>
      </c>
      <c r="J1212">
        <v>8.69</v>
      </c>
      <c r="K1212">
        <v>6.51</v>
      </c>
      <c r="L1212">
        <v>1.45</v>
      </c>
      <c r="M1212">
        <v>0.29199999999999998</v>
      </c>
      <c r="N1212" s="1">
        <v>0.70099999999999996</v>
      </c>
      <c r="P1212">
        <v>5.55</v>
      </c>
      <c r="Q1212">
        <v>5.83</v>
      </c>
      <c r="R1212">
        <v>-0.4</v>
      </c>
    </row>
    <row r="1213" spans="1:18" x14ac:dyDescent="0.45">
      <c r="A1213">
        <v>1212</v>
      </c>
      <c r="B1213" t="s">
        <v>1717</v>
      </c>
      <c r="C1213" t="s">
        <v>37</v>
      </c>
      <c r="D1213">
        <v>2</v>
      </c>
      <c r="E1213">
        <v>5</v>
      </c>
      <c r="F1213">
        <v>0</v>
      </c>
      <c r="G1213">
        <v>43</v>
      </c>
      <c r="H1213">
        <v>2</v>
      </c>
      <c r="I1213">
        <v>62.2</v>
      </c>
      <c r="J1213">
        <v>8.33</v>
      </c>
      <c r="K1213">
        <v>5.45</v>
      </c>
      <c r="L1213">
        <v>1.1499999999999999</v>
      </c>
      <c r="M1213">
        <v>0.29599999999999999</v>
      </c>
      <c r="N1213" s="1">
        <v>0.68300000000000005</v>
      </c>
      <c r="P1213">
        <v>5.17</v>
      </c>
      <c r="Q1213">
        <v>5.17</v>
      </c>
      <c r="R1213">
        <v>-0.4</v>
      </c>
    </row>
    <row r="1214" spans="1:18" x14ac:dyDescent="0.45">
      <c r="A1214">
        <v>1213</v>
      </c>
      <c r="B1214" t="s">
        <v>1718</v>
      </c>
      <c r="D1214">
        <v>1</v>
      </c>
      <c r="E1214">
        <v>1</v>
      </c>
      <c r="F1214">
        <v>0</v>
      </c>
      <c r="G1214">
        <v>34</v>
      </c>
      <c r="H1214">
        <v>2</v>
      </c>
      <c r="I1214">
        <v>37</v>
      </c>
      <c r="J1214">
        <v>7.3</v>
      </c>
      <c r="K1214">
        <v>6.81</v>
      </c>
      <c r="L1214">
        <v>1.22</v>
      </c>
      <c r="M1214">
        <v>0.29099999999999998</v>
      </c>
      <c r="N1214" s="1">
        <v>0.67200000000000004</v>
      </c>
      <c r="P1214">
        <v>5.84</v>
      </c>
      <c r="Q1214">
        <v>5.9</v>
      </c>
      <c r="R1214">
        <v>-0.4</v>
      </c>
    </row>
    <row r="1215" spans="1:18" x14ac:dyDescent="0.45">
      <c r="A1215">
        <v>1214</v>
      </c>
      <c r="B1215" t="s">
        <v>1719</v>
      </c>
      <c r="D1215">
        <v>1</v>
      </c>
      <c r="E1215">
        <v>3</v>
      </c>
      <c r="F1215">
        <v>0</v>
      </c>
      <c r="G1215">
        <v>29</v>
      </c>
      <c r="H1215">
        <v>2</v>
      </c>
      <c r="I1215">
        <v>50.1</v>
      </c>
      <c r="J1215">
        <v>6.08</v>
      </c>
      <c r="K1215">
        <v>4.83</v>
      </c>
      <c r="L1215">
        <v>1.25</v>
      </c>
      <c r="M1215">
        <v>0.309</v>
      </c>
      <c r="N1215" s="1">
        <v>0.65200000000000002</v>
      </c>
      <c r="P1215">
        <v>5.9</v>
      </c>
      <c r="Q1215">
        <v>5.62</v>
      </c>
      <c r="R1215">
        <v>-0.4</v>
      </c>
    </row>
    <row r="1216" spans="1:18" x14ac:dyDescent="0.45">
      <c r="A1216">
        <v>1215</v>
      </c>
      <c r="B1216" t="s">
        <v>1720</v>
      </c>
      <c r="C1216" t="s">
        <v>61</v>
      </c>
      <c r="D1216">
        <v>1</v>
      </c>
      <c r="E1216">
        <v>3</v>
      </c>
      <c r="F1216">
        <v>0</v>
      </c>
      <c r="G1216">
        <v>36</v>
      </c>
      <c r="H1216">
        <v>2</v>
      </c>
      <c r="I1216">
        <v>47</v>
      </c>
      <c r="J1216">
        <v>8.43</v>
      </c>
      <c r="K1216">
        <v>6.7</v>
      </c>
      <c r="L1216">
        <v>1.34</v>
      </c>
      <c r="M1216">
        <v>0.312</v>
      </c>
      <c r="N1216" s="1">
        <v>0.67800000000000005</v>
      </c>
      <c r="P1216">
        <v>5.94</v>
      </c>
      <c r="Q1216">
        <v>5.74</v>
      </c>
      <c r="R1216">
        <v>-0.5</v>
      </c>
    </row>
    <row r="1217" spans="1:18" x14ac:dyDescent="0.45">
      <c r="A1217">
        <v>1216</v>
      </c>
      <c r="B1217" t="s">
        <v>1721</v>
      </c>
      <c r="C1217" t="s">
        <v>81</v>
      </c>
      <c r="D1217">
        <v>2</v>
      </c>
      <c r="E1217">
        <v>3</v>
      </c>
      <c r="F1217">
        <v>0</v>
      </c>
      <c r="G1217">
        <v>31</v>
      </c>
      <c r="H1217">
        <v>2</v>
      </c>
      <c r="I1217">
        <v>50.2</v>
      </c>
      <c r="J1217">
        <v>7.46</v>
      </c>
      <c r="K1217">
        <v>5.15</v>
      </c>
      <c r="L1217">
        <v>1.6</v>
      </c>
      <c r="M1217">
        <v>0.29099999999999998</v>
      </c>
      <c r="N1217" s="1">
        <v>0.64800000000000002</v>
      </c>
      <c r="P1217">
        <v>6.04</v>
      </c>
      <c r="Q1217">
        <v>5.92</v>
      </c>
      <c r="R1217">
        <v>-0.5</v>
      </c>
    </row>
    <row r="1218" spans="1:18" x14ac:dyDescent="0.45">
      <c r="A1218">
        <v>1217</v>
      </c>
      <c r="B1218" t="s">
        <v>1722</v>
      </c>
      <c r="C1218" t="s">
        <v>55</v>
      </c>
      <c r="D1218">
        <v>2</v>
      </c>
      <c r="E1218">
        <v>4</v>
      </c>
      <c r="F1218">
        <v>0</v>
      </c>
      <c r="G1218">
        <v>40</v>
      </c>
      <c r="H1218">
        <v>2</v>
      </c>
      <c r="I1218">
        <v>52.2</v>
      </c>
      <c r="J1218">
        <v>10.25</v>
      </c>
      <c r="K1218">
        <v>7</v>
      </c>
      <c r="L1218">
        <v>1.37</v>
      </c>
      <c r="M1218">
        <v>0.29599999999999999</v>
      </c>
      <c r="N1218" s="1">
        <v>0.68100000000000005</v>
      </c>
      <c r="P1218">
        <v>5.64</v>
      </c>
      <c r="Q1218">
        <v>5.68</v>
      </c>
      <c r="R1218">
        <v>-0.5</v>
      </c>
    </row>
    <row r="1219" spans="1:18" x14ac:dyDescent="0.45">
      <c r="A1219">
        <v>1218</v>
      </c>
      <c r="B1219" t="s">
        <v>1723</v>
      </c>
      <c r="C1219" t="s">
        <v>55</v>
      </c>
      <c r="D1219">
        <v>1</v>
      </c>
      <c r="E1219">
        <v>2</v>
      </c>
      <c r="F1219">
        <v>0</v>
      </c>
      <c r="G1219">
        <v>24</v>
      </c>
      <c r="H1219">
        <v>2</v>
      </c>
      <c r="I1219">
        <v>52.2</v>
      </c>
      <c r="J1219">
        <v>6.49</v>
      </c>
      <c r="K1219">
        <v>5.46</v>
      </c>
      <c r="L1219">
        <v>1.54</v>
      </c>
      <c r="M1219">
        <v>0.29899999999999999</v>
      </c>
      <c r="N1219" s="1">
        <v>0.68500000000000005</v>
      </c>
      <c r="P1219">
        <v>5.81</v>
      </c>
      <c r="Q1219">
        <v>5.97</v>
      </c>
      <c r="R1219">
        <v>-0.6</v>
      </c>
    </row>
    <row r="1220" spans="1:18" x14ac:dyDescent="0.45">
      <c r="A1220">
        <v>1219</v>
      </c>
      <c r="B1220" t="s">
        <v>1724</v>
      </c>
      <c r="D1220">
        <v>1</v>
      </c>
      <c r="E1220">
        <v>2</v>
      </c>
      <c r="F1220">
        <v>0</v>
      </c>
      <c r="G1220">
        <v>34</v>
      </c>
      <c r="H1220">
        <v>2</v>
      </c>
      <c r="I1220">
        <v>52.2</v>
      </c>
      <c r="J1220">
        <v>6.15</v>
      </c>
      <c r="K1220">
        <v>4.4400000000000004</v>
      </c>
      <c r="L1220">
        <v>1.71</v>
      </c>
      <c r="M1220">
        <v>0.29099999999999998</v>
      </c>
      <c r="N1220" s="1">
        <v>0.65700000000000003</v>
      </c>
      <c r="P1220">
        <v>5.98</v>
      </c>
      <c r="Q1220">
        <v>6.12</v>
      </c>
      <c r="R1220">
        <v>-0.7</v>
      </c>
    </row>
    <row r="1221" spans="1:18" x14ac:dyDescent="0.45">
      <c r="A1221">
        <v>1220</v>
      </c>
      <c r="B1221" t="s">
        <v>1725</v>
      </c>
      <c r="C1221" t="s">
        <v>53</v>
      </c>
      <c r="D1221">
        <v>1</v>
      </c>
      <c r="E1221">
        <v>2</v>
      </c>
      <c r="F1221">
        <v>0</v>
      </c>
      <c r="G1221">
        <v>29</v>
      </c>
      <c r="H1221">
        <v>2</v>
      </c>
      <c r="I1221">
        <v>46</v>
      </c>
      <c r="J1221">
        <v>7.04</v>
      </c>
      <c r="K1221">
        <v>4.3</v>
      </c>
      <c r="L1221">
        <v>1.37</v>
      </c>
      <c r="M1221">
        <v>0.28100000000000003</v>
      </c>
      <c r="N1221" s="1">
        <v>0.64700000000000002</v>
      </c>
      <c r="P1221">
        <v>5.48</v>
      </c>
      <c r="Q1221">
        <v>6.02</v>
      </c>
      <c r="R1221">
        <v>-0.7</v>
      </c>
    </row>
    <row r="1222" spans="1:18" x14ac:dyDescent="0.45">
      <c r="A1222">
        <v>1221</v>
      </c>
      <c r="B1222" t="s">
        <v>1726</v>
      </c>
      <c r="C1222" t="s">
        <v>72</v>
      </c>
      <c r="D1222">
        <v>3</v>
      </c>
      <c r="E1222">
        <v>4</v>
      </c>
      <c r="F1222">
        <v>0</v>
      </c>
      <c r="G1222">
        <v>29</v>
      </c>
      <c r="H1222">
        <v>2</v>
      </c>
      <c r="I1222">
        <v>45.2</v>
      </c>
      <c r="J1222">
        <v>7.68</v>
      </c>
      <c r="K1222">
        <v>5.32</v>
      </c>
      <c r="L1222">
        <v>1.38</v>
      </c>
      <c r="M1222">
        <v>0.28599999999999998</v>
      </c>
      <c r="N1222" s="1">
        <v>0.65900000000000003</v>
      </c>
      <c r="P1222">
        <v>5.71</v>
      </c>
      <c r="Q1222">
        <v>5.97</v>
      </c>
      <c r="R1222">
        <v>-0.7</v>
      </c>
    </row>
    <row r="1223" spans="1:18" x14ac:dyDescent="0.45">
      <c r="A1223">
        <v>1222</v>
      </c>
      <c r="B1223" t="s">
        <v>1727</v>
      </c>
      <c r="C1223" t="s">
        <v>72</v>
      </c>
      <c r="D1223">
        <v>5</v>
      </c>
      <c r="E1223">
        <v>2</v>
      </c>
      <c r="F1223">
        <v>30</v>
      </c>
      <c r="G1223">
        <v>53</v>
      </c>
      <c r="H1223">
        <v>1</v>
      </c>
      <c r="I1223">
        <v>48</v>
      </c>
      <c r="J1223">
        <v>12.94</v>
      </c>
      <c r="K1223">
        <v>3.56</v>
      </c>
      <c r="L1223">
        <v>0.75</v>
      </c>
      <c r="M1223">
        <v>0.29199999999999998</v>
      </c>
      <c r="N1223" s="1">
        <v>0.76400000000000001</v>
      </c>
      <c r="P1223">
        <v>3</v>
      </c>
      <c r="Q1223">
        <v>2.78</v>
      </c>
      <c r="R1223">
        <v>1</v>
      </c>
    </row>
    <row r="1224" spans="1:18" x14ac:dyDescent="0.45">
      <c r="A1224">
        <v>1223</v>
      </c>
      <c r="B1224" t="s">
        <v>1728</v>
      </c>
      <c r="C1224" t="s">
        <v>91</v>
      </c>
      <c r="D1224">
        <v>5</v>
      </c>
      <c r="E1224">
        <v>5</v>
      </c>
      <c r="F1224">
        <v>0</v>
      </c>
      <c r="G1224">
        <v>54</v>
      </c>
      <c r="H1224">
        <v>1</v>
      </c>
      <c r="I1224">
        <v>58</v>
      </c>
      <c r="J1224">
        <v>11.79</v>
      </c>
      <c r="K1224">
        <v>2.79</v>
      </c>
      <c r="L1224">
        <v>1.24</v>
      </c>
      <c r="M1224">
        <v>0.31</v>
      </c>
      <c r="N1224" s="1">
        <v>0.748</v>
      </c>
      <c r="P1224">
        <v>3.72</v>
      </c>
      <c r="Q1224">
        <v>3.57</v>
      </c>
      <c r="R1224">
        <v>0.8</v>
      </c>
    </row>
    <row r="1225" spans="1:18" x14ac:dyDescent="0.45">
      <c r="A1225">
        <v>1224</v>
      </c>
      <c r="B1225" t="s">
        <v>1729</v>
      </c>
      <c r="C1225" t="s">
        <v>49</v>
      </c>
      <c r="D1225">
        <v>3</v>
      </c>
      <c r="E1225">
        <v>2</v>
      </c>
      <c r="F1225">
        <v>2</v>
      </c>
      <c r="G1225">
        <v>62</v>
      </c>
      <c r="H1225">
        <v>1</v>
      </c>
      <c r="I1225">
        <v>66.2</v>
      </c>
      <c r="J1225">
        <v>12.68</v>
      </c>
      <c r="K1225">
        <v>4.45</v>
      </c>
      <c r="L1225">
        <v>0.94</v>
      </c>
      <c r="M1225">
        <v>0.28699999999999998</v>
      </c>
      <c r="N1225" s="1">
        <v>0.77200000000000002</v>
      </c>
      <c r="P1225">
        <v>3.24</v>
      </c>
      <c r="Q1225">
        <v>3.46</v>
      </c>
      <c r="R1225">
        <v>0.8</v>
      </c>
    </row>
    <row r="1226" spans="1:18" x14ac:dyDescent="0.45">
      <c r="A1226">
        <v>1225</v>
      </c>
      <c r="B1226" t="s">
        <v>1730</v>
      </c>
      <c r="C1226" t="s">
        <v>81</v>
      </c>
      <c r="D1226">
        <v>4</v>
      </c>
      <c r="E1226">
        <v>3</v>
      </c>
      <c r="F1226">
        <v>13</v>
      </c>
      <c r="G1226">
        <v>50</v>
      </c>
      <c r="H1226">
        <v>1</v>
      </c>
      <c r="I1226">
        <v>55.1</v>
      </c>
      <c r="J1226">
        <v>9.93</v>
      </c>
      <c r="K1226">
        <v>2.44</v>
      </c>
      <c r="L1226">
        <v>1.1399999999999999</v>
      </c>
      <c r="M1226">
        <v>0.29099999999999998</v>
      </c>
      <c r="N1226" s="1">
        <v>0.71399999999999997</v>
      </c>
      <c r="P1226">
        <v>3.74</v>
      </c>
      <c r="Q1226">
        <v>3.62</v>
      </c>
      <c r="R1226">
        <v>0.7</v>
      </c>
    </row>
    <row r="1227" spans="1:18" x14ac:dyDescent="0.45">
      <c r="A1227">
        <v>1226</v>
      </c>
      <c r="B1227" t="s">
        <v>1731</v>
      </c>
      <c r="C1227" t="s">
        <v>28</v>
      </c>
      <c r="D1227">
        <v>5</v>
      </c>
      <c r="E1227">
        <v>3</v>
      </c>
      <c r="F1227">
        <v>0</v>
      </c>
      <c r="G1227">
        <v>63</v>
      </c>
      <c r="H1227">
        <v>1</v>
      </c>
      <c r="I1227">
        <v>60.2</v>
      </c>
      <c r="J1227">
        <v>11.57</v>
      </c>
      <c r="K1227">
        <v>3.56</v>
      </c>
      <c r="L1227">
        <v>1.33</v>
      </c>
      <c r="M1227">
        <v>0.28599999999999998</v>
      </c>
      <c r="N1227" s="1">
        <v>0.745</v>
      </c>
      <c r="P1227">
        <v>3.86</v>
      </c>
      <c r="Q1227">
        <v>3.95</v>
      </c>
      <c r="R1227">
        <v>0.7</v>
      </c>
    </row>
    <row r="1228" spans="1:18" x14ac:dyDescent="0.45">
      <c r="A1228">
        <v>1227</v>
      </c>
      <c r="B1228" t="s">
        <v>1732</v>
      </c>
      <c r="C1228" t="s">
        <v>26</v>
      </c>
      <c r="D1228">
        <v>4</v>
      </c>
      <c r="E1228">
        <v>2</v>
      </c>
      <c r="F1228">
        <v>2</v>
      </c>
      <c r="G1228">
        <v>61</v>
      </c>
      <c r="H1228">
        <v>1</v>
      </c>
      <c r="I1228">
        <v>60</v>
      </c>
      <c r="J1228">
        <v>10.199999999999999</v>
      </c>
      <c r="K1228">
        <v>2.85</v>
      </c>
      <c r="L1228">
        <v>1.2</v>
      </c>
      <c r="M1228">
        <v>0.28899999999999998</v>
      </c>
      <c r="N1228" s="1">
        <v>0.753</v>
      </c>
      <c r="P1228">
        <v>3.6</v>
      </c>
      <c r="Q1228">
        <v>3.72</v>
      </c>
      <c r="R1228">
        <v>0.6</v>
      </c>
    </row>
    <row r="1229" spans="1:18" x14ac:dyDescent="0.45">
      <c r="A1229">
        <v>1228</v>
      </c>
      <c r="B1229" t="s">
        <v>1733</v>
      </c>
      <c r="C1229" t="s">
        <v>40</v>
      </c>
      <c r="D1229">
        <v>2</v>
      </c>
      <c r="E1229">
        <v>2</v>
      </c>
      <c r="F1229">
        <v>1</v>
      </c>
      <c r="G1229">
        <v>40</v>
      </c>
      <c r="H1229">
        <v>1</v>
      </c>
      <c r="I1229">
        <v>38.200000000000003</v>
      </c>
      <c r="J1229">
        <v>9.07</v>
      </c>
      <c r="K1229">
        <v>3.02</v>
      </c>
      <c r="L1229">
        <v>0.93</v>
      </c>
      <c r="M1229">
        <v>0.28999999999999998</v>
      </c>
      <c r="N1229" s="1">
        <v>0.71799999999999997</v>
      </c>
      <c r="P1229">
        <v>3.72</v>
      </c>
      <c r="Q1229">
        <v>3.75</v>
      </c>
      <c r="R1229">
        <v>0.5</v>
      </c>
    </row>
    <row r="1230" spans="1:18" x14ac:dyDescent="0.45">
      <c r="A1230">
        <v>1229</v>
      </c>
      <c r="B1230" t="s">
        <v>1734</v>
      </c>
      <c r="C1230" t="s">
        <v>65</v>
      </c>
      <c r="D1230">
        <v>4</v>
      </c>
      <c r="E1230">
        <v>4</v>
      </c>
      <c r="F1230">
        <v>0</v>
      </c>
      <c r="G1230">
        <v>40</v>
      </c>
      <c r="H1230">
        <v>1</v>
      </c>
      <c r="I1230">
        <v>54</v>
      </c>
      <c r="J1230">
        <v>11.5</v>
      </c>
      <c r="K1230">
        <v>4.5</v>
      </c>
      <c r="L1230">
        <v>1</v>
      </c>
      <c r="M1230">
        <v>0.29899999999999999</v>
      </c>
      <c r="N1230" s="1">
        <v>0.71899999999999997</v>
      </c>
      <c r="P1230">
        <v>4</v>
      </c>
      <c r="Q1230">
        <v>3.92</v>
      </c>
      <c r="R1230">
        <v>0.5</v>
      </c>
    </row>
    <row r="1231" spans="1:18" x14ac:dyDescent="0.45">
      <c r="A1231">
        <v>1230</v>
      </c>
      <c r="B1231" t="s">
        <v>1735</v>
      </c>
      <c r="C1231" t="s">
        <v>40</v>
      </c>
      <c r="D1231">
        <v>4</v>
      </c>
      <c r="E1231">
        <v>3</v>
      </c>
      <c r="F1231">
        <v>0</v>
      </c>
      <c r="G1231">
        <v>57</v>
      </c>
      <c r="H1231">
        <v>1</v>
      </c>
      <c r="I1231">
        <v>62.2</v>
      </c>
      <c r="J1231">
        <v>9.9</v>
      </c>
      <c r="K1231">
        <v>3.73</v>
      </c>
      <c r="L1231">
        <v>1.1499999999999999</v>
      </c>
      <c r="M1231">
        <v>0.28599999999999998</v>
      </c>
      <c r="N1231" s="1">
        <v>0.73399999999999999</v>
      </c>
      <c r="P1231">
        <v>3.88</v>
      </c>
      <c r="Q1231">
        <v>4.0999999999999996</v>
      </c>
      <c r="R1231">
        <v>0.5</v>
      </c>
    </row>
    <row r="1232" spans="1:18" x14ac:dyDescent="0.45">
      <c r="A1232">
        <v>1231</v>
      </c>
      <c r="B1232" t="s">
        <v>1736</v>
      </c>
      <c r="C1232" t="s">
        <v>119</v>
      </c>
      <c r="D1232">
        <v>3</v>
      </c>
      <c r="E1232">
        <v>2</v>
      </c>
      <c r="F1232">
        <v>0</v>
      </c>
      <c r="G1232">
        <v>45</v>
      </c>
      <c r="H1232">
        <v>1</v>
      </c>
      <c r="I1232">
        <v>52.1</v>
      </c>
      <c r="J1232">
        <v>9.1199999999999992</v>
      </c>
      <c r="K1232">
        <v>3.1</v>
      </c>
      <c r="L1232">
        <v>1.03</v>
      </c>
      <c r="M1232">
        <v>0.28699999999999998</v>
      </c>
      <c r="N1232" s="1">
        <v>0.72399999999999998</v>
      </c>
      <c r="P1232">
        <v>3.79</v>
      </c>
      <c r="Q1232">
        <v>3.87</v>
      </c>
      <c r="R1232">
        <v>0.5</v>
      </c>
    </row>
    <row r="1233" spans="1:18" x14ac:dyDescent="0.45">
      <c r="A1233">
        <v>1232</v>
      </c>
      <c r="B1233" t="s">
        <v>1737</v>
      </c>
      <c r="C1233" t="s">
        <v>63</v>
      </c>
      <c r="D1233">
        <v>3</v>
      </c>
      <c r="E1233">
        <v>3</v>
      </c>
      <c r="F1233">
        <v>0</v>
      </c>
      <c r="G1233">
        <v>58</v>
      </c>
      <c r="H1233">
        <v>1</v>
      </c>
      <c r="I1233">
        <v>56.2</v>
      </c>
      <c r="J1233">
        <v>11.27</v>
      </c>
      <c r="K1233">
        <v>3.65</v>
      </c>
      <c r="L1233">
        <v>1.27</v>
      </c>
      <c r="M1233">
        <v>0.28699999999999998</v>
      </c>
      <c r="N1233" s="1">
        <v>0.72199999999999998</v>
      </c>
      <c r="P1233">
        <v>3.97</v>
      </c>
      <c r="Q1233">
        <v>4.07</v>
      </c>
      <c r="R1233">
        <v>0.4</v>
      </c>
    </row>
    <row r="1234" spans="1:18" x14ac:dyDescent="0.45">
      <c r="A1234">
        <v>1233</v>
      </c>
      <c r="B1234" t="s">
        <v>1738</v>
      </c>
      <c r="C1234" t="s">
        <v>26</v>
      </c>
      <c r="D1234">
        <v>4</v>
      </c>
      <c r="E1234">
        <v>3</v>
      </c>
      <c r="F1234">
        <v>0</v>
      </c>
      <c r="G1234">
        <v>50</v>
      </c>
      <c r="H1234">
        <v>1</v>
      </c>
      <c r="I1234">
        <v>62.2</v>
      </c>
      <c r="J1234">
        <v>8.4700000000000006</v>
      </c>
      <c r="K1234">
        <v>3.01</v>
      </c>
      <c r="L1234">
        <v>1.1499999999999999</v>
      </c>
      <c r="M1234">
        <v>0.29399999999999998</v>
      </c>
      <c r="N1234" s="1">
        <v>0.72</v>
      </c>
      <c r="P1234">
        <v>4.16</v>
      </c>
      <c r="Q1234">
        <v>4.13</v>
      </c>
      <c r="R1234">
        <v>0.4</v>
      </c>
    </row>
    <row r="1235" spans="1:18" x14ac:dyDescent="0.45">
      <c r="A1235">
        <v>1234</v>
      </c>
      <c r="B1235" t="s">
        <v>1739</v>
      </c>
      <c r="C1235" t="s">
        <v>28</v>
      </c>
      <c r="D1235">
        <v>4</v>
      </c>
      <c r="E1235">
        <v>2</v>
      </c>
      <c r="F1235">
        <v>8</v>
      </c>
      <c r="G1235">
        <v>62</v>
      </c>
      <c r="H1235">
        <v>1</v>
      </c>
      <c r="I1235">
        <v>61</v>
      </c>
      <c r="J1235">
        <v>7.23</v>
      </c>
      <c r="K1235">
        <v>2.21</v>
      </c>
      <c r="L1235">
        <v>1.03</v>
      </c>
      <c r="M1235">
        <v>0.28399999999999997</v>
      </c>
      <c r="N1235" s="1">
        <v>0.72299999999999998</v>
      </c>
      <c r="P1235">
        <v>3.69</v>
      </c>
      <c r="Q1235">
        <v>4.12</v>
      </c>
      <c r="R1235">
        <v>0.4</v>
      </c>
    </row>
    <row r="1236" spans="1:18" x14ac:dyDescent="0.45">
      <c r="A1236">
        <v>1235</v>
      </c>
      <c r="B1236" t="s">
        <v>1740</v>
      </c>
      <c r="D1236">
        <v>3</v>
      </c>
      <c r="E1236">
        <v>3</v>
      </c>
      <c r="F1236">
        <v>0</v>
      </c>
      <c r="G1236">
        <v>51</v>
      </c>
      <c r="H1236">
        <v>1</v>
      </c>
      <c r="I1236">
        <v>49</v>
      </c>
      <c r="J1236">
        <v>7.53</v>
      </c>
      <c r="K1236">
        <v>2.57</v>
      </c>
      <c r="L1236">
        <v>1.1000000000000001</v>
      </c>
      <c r="M1236">
        <v>0.29699999999999999</v>
      </c>
      <c r="N1236" s="1">
        <v>0.71899999999999997</v>
      </c>
      <c r="P1236">
        <v>4.04</v>
      </c>
      <c r="Q1236">
        <v>4.03</v>
      </c>
      <c r="R1236">
        <v>0.4</v>
      </c>
    </row>
    <row r="1237" spans="1:18" x14ac:dyDescent="0.45">
      <c r="A1237">
        <v>1236</v>
      </c>
      <c r="B1237" t="s">
        <v>1741</v>
      </c>
      <c r="C1237" t="s">
        <v>24</v>
      </c>
      <c r="D1237">
        <v>5</v>
      </c>
      <c r="E1237">
        <v>5</v>
      </c>
      <c r="F1237">
        <v>4</v>
      </c>
      <c r="G1237">
        <v>56</v>
      </c>
      <c r="H1237">
        <v>1</v>
      </c>
      <c r="I1237">
        <v>65</v>
      </c>
      <c r="J1237">
        <v>8.86</v>
      </c>
      <c r="K1237">
        <v>3.32</v>
      </c>
      <c r="L1237">
        <v>1.25</v>
      </c>
      <c r="M1237">
        <v>0.28799999999999998</v>
      </c>
      <c r="N1237" s="1">
        <v>0.74199999999999999</v>
      </c>
      <c r="P1237">
        <v>4.0199999999999996</v>
      </c>
      <c r="Q1237">
        <v>4.33</v>
      </c>
      <c r="R1237">
        <v>0.4</v>
      </c>
    </row>
    <row r="1238" spans="1:18" x14ac:dyDescent="0.45">
      <c r="A1238">
        <v>1237</v>
      </c>
      <c r="B1238" t="s">
        <v>1742</v>
      </c>
      <c r="C1238" t="s">
        <v>97</v>
      </c>
      <c r="D1238">
        <v>6</v>
      </c>
      <c r="E1238">
        <v>5</v>
      </c>
      <c r="F1238">
        <v>0</v>
      </c>
      <c r="G1238">
        <v>60</v>
      </c>
      <c r="H1238">
        <v>1</v>
      </c>
      <c r="I1238">
        <v>64.2</v>
      </c>
      <c r="J1238">
        <v>10.02</v>
      </c>
      <c r="K1238">
        <v>3.62</v>
      </c>
      <c r="L1238">
        <v>1.1100000000000001</v>
      </c>
      <c r="M1238">
        <v>0.29599999999999999</v>
      </c>
      <c r="N1238" s="1">
        <v>0.74199999999999999</v>
      </c>
      <c r="P1238">
        <v>3.89</v>
      </c>
      <c r="Q1238">
        <v>4.03</v>
      </c>
      <c r="R1238">
        <v>0.4</v>
      </c>
    </row>
    <row r="1239" spans="1:18" x14ac:dyDescent="0.45">
      <c r="A1239">
        <v>1238</v>
      </c>
      <c r="B1239" t="s">
        <v>1743</v>
      </c>
      <c r="C1239" t="s">
        <v>42</v>
      </c>
      <c r="D1239">
        <v>4</v>
      </c>
      <c r="E1239">
        <v>4</v>
      </c>
      <c r="F1239">
        <v>2</v>
      </c>
      <c r="G1239">
        <v>47</v>
      </c>
      <c r="H1239">
        <v>1</v>
      </c>
      <c r="I1239">
        <v>60</v>
      </c>
      <c r="J1239">
        <v>9.6</v>
      </c>
      <c r="K1239">
        <v>3.6</v>
      </c>
      <c r="L1239">
        <v>1.2</v>
      </c>
      <c r="M1239">
        <v>0.30399999999999999</v>
      </c>
      <c r="N1239" s="1">
        <v>0.73099999999999998</v>
      </c>
      <c r="P1239">
        <v>4.2</v>
      </c>
      <c r="Q1239">
        <v>4.1100000000000003</v>
      </c>
      <c r="R1239">
        <v>0.4</v>
      </c>
    </row>
    <row r="1240" spans="1:18" x14ac:dyDescent="0.45">
      <c r="A1240">
        <v>1239</v>
      </c>
      <c r="B1240" t="s">
        <v>1744</v>
      </c>
      <c r="C1240" t="s">
        <v>18</v>
      </c>
      <c r="D1240">
        <v>3</v>
      </c>
      <c r="E1240">
        <v>3</v>
      </c>
      <c r="F1240">
        <v>0</v>
      </c>
      <c r="G1240">
        <v>59</v>
      </c>
      <c r="H1240">
        <v>1</v>
      </c>
      <c r="I1240">
        <v>60.2</v>
      </c>
      <c r="J1240">
        <v>9.93</v>
      </c>
      <c r="K1240">
        <v>3.56</v>
      </c>
      <c r="L1240">
        <v>1.19</v>
      </c>
      <c r="M1240">
        <v>0.29299999999999998</v>
      </c>
      <c r="N1240" s="1">
        <v>0.70399999999999996</v>
      </c>
      <c r="P1240">
        <v>4.3</v>
      </c>
      <c r="Q1240">
        <v>4.0999999999999996</v>
      </c>
      <c r="R1240">
        <v>0.4</v>
      </c>
    </row>
    <row r="1241" spans="1:18" x14ac:dyDescent="0.45">
      <c r="A1241">
        <v>1240</v>
      </c>
      <c r="B1241" t="s">
        <v>1745</v>
      </c>
      <c r="C1241" t="s">
        <v>65</v>
      </c>
      <c r="D1241">
        <v>2</v>
      </c>
      <c r="E1241">
        <v>2</v>
      </c>
      <c r="F1241">
        <v>0</v>
      </c>
      <c r="G1241">
        <v>25</v>
      </c>
      <c r="H1241">
        <v>1</v>
      </c>
      <c r="I1241">
        <v>40.1</v>
      </c>
      <c r="J1241">
        <v>9.83</v>
      </c>
      <c r="K1241">
        <v>4.6900000000000004</v>
      </c>
      <c r="L1241">
        <v>0.89</v>
      </c>
      <c r="M1241">
        <v>0.30299999999999999</v>
      </c>
      <c r="N1241" s="1">
        <v>0.74399999999999999</v>
      </c>
      <c r="P1241">
        <v>4.0199999999999996</v>
      </c>
      <c r="Q1241">
        <v>3.93</v>
      </c>
      <c r="R1241">
        <v>0.4</v>
      </c>
    </row>
    <row r="1242" spans="1:18" x14ac:dyDescent="0.45">
      <c r="A1242">
        <v>1241</v>
      </c>
      <c r="B1242" t="s">
        <v>1746</v>
      </c>
      <c r="C1242" t="s">
        <v>81</v>
      </c>
      <c r="D1242">
        <v>1</v>
      </c>
      <c r="E1242">
        <v>1</v>
      </c>
      <c r="F1242">
        <v>0</v>
      </c>
      <c r="G1242">
        <v>37</v>
      </c>
      <c r="H1242">
        <v>1</v>
      </c>
      <c r="I1242">
        <v>36.200000000000003</v>
      </c>
      <c r="J1242">
        <v>9.56</v>
      </c>
      <c r="K1242">
        <v>3.43</v>
      </c>
      <c r="L1242">
        <v>0.98</v>
      </c>
      <c r="M1242">
        <v>0.29599999999999999</v>
      </c>
      <c r="N1242" s="1">
        <v>0.72499999999999998</v>
      </c>
      <c r="P1242">
        <v>3.92</v>
      </c>
      <c r="Q1242">
        <v>3.94</v>
      </c>
      <c r="R1242">
        <v>0.4</v>
      </c>
    </row>
    <row r="1243" spans="1:18" x14ac:dyDescent="0.45">
      <c r="A1243">
        <v>1242</v>
      </c>
      <c r="B1243" t="s">
        <v>1747</v>
      </c>
      <c r="C1243" t="s">
        <v>58</v>
      </c>
      <c r="D1243">
        <v>3</v>
      </c>
      <c r="E1243">
        <v>4</v>
      </c>
      <c r="F1243">
        <v>2</v>
      </c>
      <c r="G1243">
        <v>56</v>
      </c>
      <c r="H1243">
        <v>1</v>
      </c>
      <c r="I1243">
        <v>56.1</v>
      </c>
      <c r="J1243">
        <v>9.11</v>
      </c>
      <c r="K1243">
        <v>3.04</v>
      </c>
      <c r="L1243">
        <v>1.6</v>
      </c>
      <c r="M1243">
        <v>0.28599999999999998</v>
      </c>
      <c r="N1243" s="1">
        <v>0.70199999999999996</v>
      </c>
      <c r="P1243">
        <v>4.6399999999999997</v>
      </c>
      <c r="Q1243">
        <v>4.5999999999999996</v>
      </c>
      <c r="R1243">
        <v>0.4</v>
      </c>
    </row>
    <row r="1244" spans="1:18" x14ac:dyDescent="0.45">
      <c r="A1244">
        <v>1243</v>
      </c>
      <c r="B1244" t="s">
        <v>1748</v>
      </c>
      <c r="C1244" t="s">
        <v>81</v>
      </c>
      <c r="D1244">
        <v>4</v>
      </c>
      <c r="E1244">
        <v>4</v>
      </c>
      <c r="F1244">
        <v>0</v>
      </c>
      <c r="G1244">
        <v>48</v>
      </c>
      <c r="H1244">
        <v>1</v>
      </c>
      <c r="I1244">
        <v>51.2</v>
      </c>
      <c r="J1244">
        <v>7.83</v>
      </c>
      <c r="K1244">
        <v>3.66</v>
      </c>
      <c r="L1244">
        <v>0.87</v>
      </c>
      <c r="M1244">
        <v>0.29899999999999999</v>
      </c>
      <c r="N1244" s="1">
        <v>0.70799999999999996</v>
      </c>
      <c r="P1244">
        <v>4.18</v>
      </c>
      <c r="Q1244">
        <v>4.16</v>
      </c>
      <c r="R1244">
        <v>0.3</v>
      </c>
    </row>
    <row r="1245" spans="1:18" x14ac:dyDescent="0.45">
      <c r="A1245">
        <v>1244</v>
      </c>
      <c r="B1245" t="s">
        <v>1749</v>
      </c>
      <c r="D1245">
        <v>2</v>
      </c>
      <c r="E1245">
        <v>1</v>
      </c>
      <c r="F1245">
        <v>0</v>
      </c>
      <c r="G1245">
        <v>33</v>
      </c>
      <c r="H1245">
        <v>1</v>
      </c>
      <c r="I1245">
        <v>39.1</v>
      </c>
      <c r="J1245">
        <v>8.4700000000000006</v>
      </c>
      <c r="K1245">
        <v>2.29</v>
      </c>
      <c r="L1245">
        <v>1.1499999999999999</v>
      </c>
      <c r="M1245">
        <v>0.29799999999999999</v>
      </c>
      <c r="N1245" s="1">
        <v>0.71399999999999997</v>
      </c>
      <c r="P1245">
        <v>4.12</v>
      </c>
      <c r="Q1245">
        <v>3.87</v>
      </c>
      <c r="R1245">
        <v>0.3</v>
      </c>
    </row>
    <row r="1246" spans="1:18" x14ac:dyDescent="0.45">
      <c r="A1246">
        <v>1245</v>
      </c>
      <c r="B1246" t="s">
        <v>1750</v>
      </c>
      <c r="C1246" t="s">
        <v>91</v>
      </c>
      <c r="D1246">
        <v>2</v>
      </c>
      <c r="E1246">
        <v>3</v>
      </c>
      <c r="F1246">
        <v>3</v>
      </c>
      <c r="G1246">
        <v>44</v>
      </c>
      <c r="H1246">
        <v>1</v>
      </c>
      <c r="I1246">
        <v>42.2</v>
      </c>
      <c r="J1246">
        <v>9.48</v>
      </c>
      <c r="K1246">
        <v>3.37</v>
      </c>
      <c r="L1246">
        <v>1.05</v>
      </c>
      <c r="M1246">
        <v>0.29499999999999998</v>
      </c>
      <c r="N1246" s="1">
        <v>0.68100000000000005</v>
      </c>
      <c r="P1246">
        <v>4.22</v>
      </c>
      <c r="Q1246">
        <v>4.07</v>
      </c>
      <c r="R1246">
        <v>0.3</v>
      </c>
    </row>
    <row r="1247" spans="1:18" x14ac:dyDescent="0.45">
      <c r="A1247">
        <v>1246</v>
      </c>
      <c r="B1247" t="s">
        <v>1751</v>
      </c>
      <c r="C1247" t="s">
        <v>37</v>
      </c>
      <c r="D1247">
        <v>2</v>
      </c>
      <c r="E1247">
        <v>3</v>
      </c>
      <c r="F1247">
        <v>0</v>
      </c>
      <c r="G1247">
        <v>42</v>
      </c>
      <c r="H1247">
        <v>1</v>
      </c>
      <c r="I1247">
        <v>51.2</v>
      </c>
      <c r="J1247">
        <v>9.57</v>
      </c>
      <c r="K1247">
        <v>4</v>
      </c>
      <c r="L1247">
        <v>1.04</v>
      </c>
      <c r="M1247">
        <v>0.30499999999999999</v>
      </c>
      <c r="N1247" s="1">
        <v>0.72299999999999998</v>
      </c>
      <c r="P1247">
        <v>4.18</v>
      </c>
      <c r="Q1247">
        <v>4.09</v>
      </c>
      <c r="R1247">
        <v>0.3</v>
      </c>
    </row>
    <row r="1248" spans="1:18" x14ac:dyDescent="0.45">
      <c r="A1248">
        <v>1247</v>
      </c>
      <c r="B1248" t="s">
        <v>1752</v>
      </c>
      <c r="C1248" t="s">
        <v>76</v>
      </c>
      <c r="D1248">
        <v>2</v>
      </c>
      <c r="E1248">
        <v>2</v>
      </c>
      <c r="F1248">
        <v>0</v>
      </c>
      <c r="G1248">
        <v>56</v>
      </c>
      <c r="H1248">
        <v>1</v>
      </c>
      <c r="I1248">
        <v>53.2</v>
      </c>
      <c r="J1248">
        <v>9.5500000000000007</v>
      </c>
      <c r="K1248">
        <v>4.0199999999999996</v>
      </c>
      <c r="L1248">
        <v>1.17</v>
      </c>
      <c r="M1248">
        <v>0.28100000000000003</v>
      </c>
      <c r="N1248" s="1">
        <v>0.72599999999999998</v>
      </c>
      <c r="P1248">
        <v>4.0199999999999996</v>
      </c>
      <c r="Q1248">
        <v>4.3899999999999997</v>
      </c>
      <c r="R1248">
        <v>0.3</v>
      </c>
    </row>
    <row r="1249" spans="1:18" x14ac:dyDescent="0.45">
      <c r="A1249">
        <v>1248</v>
      </c>
      <c r="B1249" t="s">
        <v>1753</v>
      </c>
      <c r="C1249" t="s">
        <v>46</v>
      </c>
      <c r="D1249">
        <v>3</v>
      </c>
      <c r="E1249">
        <v>4</v>
      </c>
      <c r="F1249">
        <v>0</v>
      </c>
      <c r="G1249">
        <v>45</v>
      </c>
      <c r="H1249">
        <v>1</v>
      </c>
      <c r="I1249">
        <v>65</v>
      </c>
      <c r="J1249">
        <v>9.42</v>
      </c>
      <c r="K1249">
        <v>3.6</v>
      </c>
      <c r="L1249">
        <v>1.38</v>
      </c>
      <c r="M1249">
        <v>0.29399999999999998</v>
      </c>
      <c r="N1249" s="1">
        <v>0.70299999999999996</v>
      </c>
      <c r="P1249">
        <v>4.57</v>
      </c>
      <c r="Q1249">
        <v>4.59</v>
      </c>
      <c r="R1249">
        <v>0.3</v>
      </c>
    </row>
    <row r="1250" spans="1:18" x14ac:dyDescent="0.45">
      <c r="A1250">
        <v>1249</v>
      </c>
      <c r="B1250" t="s">
        <v>1754</v>
      </c>
      <c r="C1250" t="s">
        <v>55</v>
      </c>
      <c r="D1250">
        <v>3</v>
      </c>
      <c r="E1250">
        <v>4</v>
      </c>
      <c r="F1250">
        <v>0</v>
      </c>
      <c r="G1250">
        <v>49</v>
      </c>
      <c r="H1250">
        <v>1</v>
      </c>
      <c r="I1250">
        <v>58</v>
      </c>
      <c r="J1250">
        <v>8.69</v>
      </c>
      <c r="K1250">
        <v>3.1</v>
      </c>
      <c r="L1250">
        <v>1.4</v>
      </c>
      <c r="M1250">
        <v>0.29599999999999999</v>
      </c>
      <c r="N1250" s="1">
        <v>0.71399999999999997</v>
      </c>
      <c r="P1250">
        <v>4.5</v>
      </c>
      <c r="Q1250">
        <v>4.53</v>
      </c>
      <c r="R1250">
        <v>0.3</v>
      </c>
    </row>
    <row r="1251" spans="1:18" x14ac:dyDescent="0.45">
      <c r="A1251">
        <v>1250</v>
      </c>
      <c r="B1251" t="s">
        <v>1755</v>
      </c>
      <c r="C1251" t="s">
        <v>26</v>
      </c>
      <c r="D1251">
        <v>2</v>
      </c>
      <c r="E1251">
        <v>1</v>
      </c>
      <c r="F1251">
        <v>0</v>
      </c>
      <c r="G1251">
        <v>35</v>
      </c>
      <c r="H1251">
        <v>1</v>
      </c>
      <c r="I1251">
        <v>39.200000000000003</v>
      </c>
      <c r="J1251">
        <v>9.2899999999999991</v>
      </c>
      <c r="K1251">
        <v>3.17</v>
      </c>
      <c r="L1251">
        <v>1.1299999999999999</v>
      </c>
      <c r="M1251">
        <v>0.29199999999999998</v>
      </c>
      <c r="N1251" s="1">
        <v>0.72099999999999997</v>
      </c>
      <c r="P1251">
        <v>4.08</v>
      </c>
      <c r="Q1251">
        <v>4.04</v>
      </c>
      <c r="R1251">
        <v>0.3</v>
      </c>
    </row>
    <row r="1252" spans="1:18" x14ac:dyDescent="0.45">
      <c r="A1252">
        <v>1251</v>
      </c>
      <c r="B1252" t="s">
        <v>1756</v>
      </c>
      <c r="C1252" t="s">
        <v>51</v>
      </c>
      <c r="D1252">
        <v>4</v>
      </c>
      <c r="E1252">
        <v>4</v>
      </c>
      <c r="F1252">
        <v>2</v>
      </c>
      <c r="G1252">
        <v>62</v>
      </c>
      <c r="H1252">
        <v>1</v>
      </c>
      <c r="I1252">
        <v>57.2</v>
      </c>
      <c r="J1252">
        <v>11.39</v>
      </c>
      <c r="K1252">
        <v>4.21</v>
      </c>
      <c r="L1252">
        <v>1.4</v>
      </c>
      <c r="M1252">
        <v>0.29699999999999999</v>
      </c>
      <c r="N1252" s="1">
        <v>0.71399999999999997</v>
      </c>
      <c r="P1252">
        <v>4.5199999999999996</v>
      </c>
      <c r="Q1252">
        <v>4.3099999999999996</v>
      </c>
      <c r="R1252">
        <v>0.3</v>
      </c>
    </row>
    <row r="1253" spans="1:18" x14ac:dyDescent="0.45">
      <c r="A1253">
        <v>1252</v>
      </c>
      <c r="B1253" t="s">
        <v>1757</v>
      </c>
      <c r="C1253" t="s">
        <v>44</v>
      </c>
      <c r="D1253">
        <v>2</v>
      </c>
      <c r="E1253">
        <v>2</v>
      </c>
      <c r="F1253">
        <v>0</v>
      </c>
      <c r="G1253">
        <v>21</v>
      </c>
      <c r="H1253">
        <v>1</v>
      </c>
      <c r="I1253">
        <v>27.2</v>
      </c>
      <c r="J1253">
        <v>9.42</v>
      </c>
      <c r="K1253">
        <v>1.95</v>
      </c>
      <c r="L1253">
        <v>1.3</v>
      </c>
      <c r="M1253">
        <v>0.313</v>
      </c>
      <c r="N1253" s="1">
        <v>0.748</v>
      </c>
      <c r="P1253">
        <v>3.9</v>
      </c>
      <c r="Q1253">
        <v>3.8</v>
      </c>
      <c r="R1253">
        <v>0.3</v>
      </c>
    </row>
    <row r="1254" spans="1:18" x14ac:dyDescent="0.45">
      <c r="A1254">
        <v>1253</v>
      </c>
      <c r="B1254" t="s">
        <v>1758</v>
      </c>
      <c r="C1254" t="s">
        <v>72</v>
      </c>
      <c r="D1254">
        <v>2</v>
      </c>
      <c r="E1254">
        <v>2</v>
      </c>
      <c r="F1254">
        <v>0</v>
      </c>
      <c r="G1254">
        <v>35</v>
      </c>
      <c r="H1254">
        <v>1</v>
      </c>
      <c r="I1254">
        <v>40</v>
      </c>
      <c r="J1254">
        <v>12.6</v>
      </c>
      <c r="K1254">
        <v>4.7300000000000004</v>
      </c>
      <c r="L1254">
        <v>1.1299999999999999</v>
      </c>
      <c r="M1254">
        <v>0.28199999999999997</v>
      </c>
      <c r="N1254" s="1">
        <v>0.76700000000000002</v>
      </c>
      <c r="P1254">
        <v>3.6</v>
      </c>
      <c r="Q1254">
        <v>3.88</v>
      </c>
      <c r="R1254">
        <v>0.2</v>
      </c>
    </row>
    <row r="1255" spans="1:18" x14ac:dyDescent="0.45">
      <c r="A1255">
        <v>1254</v>
      </c>
      <c r="B1255" t="s">
        <v>1759</v>
      </c>
      <c r="C1255" t="s">
        <v>61</v>
      </c>
      <c r="D1255">
        <v>5</v>
      </c>
      <c r="E1255">
        <v>4</v>
      </c>
      <c r="F1255">
        <v>1</v>
      </c>
      <c r="G1255">
        <v>44</v>
      </c>
      <c r="H1255">
        <v>1</v>
      </c>
      <c r="I1255">
        <v>47</v>
      </c>
      <c r="J1255">
        <v>8.6199999999999992</v>
      </c>
      <c r="K1255">
        <v>3.45</v>
      </c>
      <c r="L1255">
        <v>1.1499999999999999</v>
      </c>
      <c r="M1255">
        <v>0.30499999999999999</v>
      </c>
      <c r="N1255" s="1">
        <v>0.71899999999999997</v>
      </c>
      <c r="P1255">
        <v>4.21</v>
      </c>
      <c r="Q1255">
        <v>4.28</v>
      </c>
      <c r="R1255">
        <v>0.2</v>
      </c>
    </row>
    <row r="1256" spans="1:18" x14ac:dyDescent="0.45">
      <c r="A1256">
        <v>1255</v>
      </c>
      <c r="B1256" t="s">
        <v>1760</v>
      </c>
      <c r="C1256" t="s">
        <v>35</v>
      </c>
      <c r="D1256">
        <v>2</v>
      </c>
      <c r="E1256">
        <v>2</v>
      </c>
      <c r="F1256">
        <v>8</v>
      </c>
      <c r="G1256">
        <v>38</v>
      </c>
      <c r="H1256">
        <v>1</v>
      </c>
      <c r="I1256">
        <v>37.1</v>
      </c>
      <c r="J1256">
        <v>8.69</v>
      </c>
      <c r="K1256">
        <v>3.62</v>
      </c>
      <c r="L1256">
        <v>1.45</v>
      </c>
      <c r="M1256">
        <v>0.30399999999999999</v>
      </c>
      <c r="N1256" s="1">
        <v>0.66500000000000004</v>
      </c>
      <c r="P1256">
        <v>5.07</v>
      </c>
      <c r="Q1256">
        <v>4.7</v>
      </c>
      <c r="R1256">
        <v>0.2</v>
      </c>
    </row>
    <row r="1257" spans="1:18" x14ac:dyDescent="0.45">
      <c r="A1257">
        <v>1256</v>
      </c>
      <c r="B1257" t="s">
        <v>1761</v>
      </c>
      <c r="C1257" t="s">
        <v>26</v>
      </c>
      <c r="D1257">
        <v>3</v>
      </c>
      <c r="E1257">
        <v>2</v>
      </c>
      <c r="F1257">
        <v>1</v>
      </c>
      <c r="G1257">
        <v>57</v>
      </c>
      <c r="H1257">
        <v>1</v>
      </c>
      <c r="I1257">
        <v>60.2</v>
      </c>
      <c r="J1257">
        <v>9.0399999999999991</v>
      </c>
      <c r="K1257">
        <v>3.86</v>
      </c>
      <c r="L1257">
        <v>1.19</v>
      </c>
      <c r="M1257">
        <v>0.28999999999999998</v>
      </c>
      <c r="N1257" s="1">
        <v>0.73099999999999998</v>
      </c>
      <c r="P1257">
        <v>4.1500000000000004</v>
      </c>
      <c r="Q1257">
        <v>4.4400000000000004</v>
      </c>
      <c r="R1257">
        <v>0.2</v>
      </c>
    </row>
    <row r="1258" spans="1:18" x14ac:dyDescent="0.45">
      <c r="A1258">
        <v>1257</v>
      </c>
      <c r="B1258" t="s">
        <v>1762</v>
      </c>
      <c r="C1258" t="s">
        <v>37</v>
      </c>
      <c r="D1258">
        <v>3</v>
      </c>
      <c r="E1258">
        <v>4</v>
      </c>
      <c r="F1258">
        <v>0</v>
      </c>
      <c r="G1258">
        <v>45</v>
      </c>
      <c r="H1258">
        <v>1</v>
      </c>
      <c r="I1258">
        <v>53.1</v>
      </c>
      <c r="J1258">
        <v>9.7899999999999991</v>
      </c>
      <c r="K1258">
        <v>5.23</v>
      </c>
      <c r="L1258">
        <v>1.01</v>
      </c>
      <c r="M1258">
        <v>0.29299999999999998</v>
      </c>
      <c r="N1258" s="1">
        <v>0.71799999999999997</v>
      </c>
      <c r="P1258">
        <v>4.3899999999999997</v>
      </c>
      <c r="Q1258">
        <v>4.4000000000000004</v>
      </c>
      <c r="R1258">
        <v>0.2</v>
      </c>
    </row>
    <row r="1259" spans="1:18" x14ac:dyDescent="0.45">
      <c r="A1259">
        <v>1258</v>
      </c>
      <c r="B1259" t="s">
        <v>1763</v>
      </c>
      <c r="C1259" t="s">
        <v>72</v>
      </c>
      <c r="D1259">
        <v>4</v>
      </c>
      <c r="E1259">
        <v>3</v>
      </c>
      <c r="F1259">
        <v>0</v>
      </c>
      <c r="G1259">
        <v>35</v>
      </c>
      <c r="H1259">
        <v>1</v>
      </c>
      <c r="I1259">
        <v>47.2</v>
      </c>
      <c r="J1259">
        <v>9.6199999999999992</v>
      </c>
      <c r="K1259">
        <v>3.77</v>
      </c>
      <c r="L1259">
        <v>1.32</v>
      </c>
      <c r="M1259">
        <v>0.29099999999999998</v>
      </c>
      <c r="N1259" s="1">
        <v>0.73799999999999999</v>
      </c>
      <c r="P1259">
        <v>4.1500000000000004</v>
      </c>
      <c r="Q1259">
        <v>4.3499999999999996</v>
      </c>
      <c r="R1259">
        <v>0.2</v>
      </c>
    </row>
    <row r="1260" spans="1:18" x14ac:dyDescent="0.45">
      <c r="A1260">
        <v>1259</v>
      </c>
      <c r="B1260" t="s">
        <v>1764</v>
      </c>
      <c r="C1260" t="s">
        <v>28</v>
      </c>
      <c r="D1260">
        <v>2</v>
      </c>
      <c r="E1260">
        <v>2</v>
      </c>
      <c r="F1260">
        <v>0</v>
      </c>
      <c r="G1260">
        <v>43</v>
      </c>
      <c r="H1260">
        <v>1</v>
      </c>
      <c r="I1260">
        <v>53</v>
      </c>
      <c r="J1260">
        <v>7.98</v>
      </c>
      <c r="K1260">
        <v>2.89</v>
      </c>
      <c r="L1260">
        <v>1.36</v>
      </c>
      <c r="M1260">
        <v>0.29299999999999998</v>
      </c>
      <c r="N1260" s="1">
        <v>0.71899999999999997</v>
      </c>
      <c r="P1260">
        <v>4.42</v>
      </c>
      <c r="Q1260">
        <v>4.46</v>
      </c>
      <c r="R1260">
        <v>0.2</v>
      </c>
    </row>
    <row r="1261" spans="1:18" x14ac:dyDescent="0.45">
      <c r="A1261">
        <v>1260</v>
      </c>
      <c r="B1261" t="s">
        <v>1765</v>
      </c>
      <c r="C1261" t="s">
        <v>18</v>
      </c>
      <c r="D1261">
        <v>3</v>
      </c>
      <c r="E1261">
        <v>3</v>
      </c>
      <c r="F1261">
        <v>0</v>
      </c>
      <c r="G1261">
        <v>30</v>
      </c>
      <c r="H1261">
        <v>1</v>
      </c>
      <c r="I1261">
        <v>35.1</v>
      </c>
      <c r="J1261">
        <v>9.43</v>
      </c>
      <c r="K1261">
        <v>3.31</v>
      </c>
      <c r="L1261">
        <v>1.27</v>
      </c>
      <c r="M1261">
        <v>0.28999999999999998</v>
      </c>
      <c r="N1261" s="1">
        <v>0.73699999999999999</v>
      </c>
      <c r="P1261">
        <v>4.08</v>
      </c>
      <c r="Q1261">
        <v>4.1900000000000004</v>
      </c>
      <c r="R1261">
        <v>0.2</v>
      </c>
    </row>
    <row r="1262" spans="1:18" x14ac:dyDescent="0.45">
      <c r="A1262">
        <v>1261</v>
      </c>
      <c r="B1262" t="s">
        <v>1766</v>
      </c>
      <c r="C1262" t="s">
        <v>51</v>
      </c>
      <c r="D1262">
        <v>1</v>
      </c>
      <c r="E1262">
        <v>2</v>
      </c>
      <c r="F1262">
        <v>0</v>
      </c>
      <c r="G1262">
        <v>37</v>
      </c>
      <c r="H1262">
        <v>1</v>
      </c>
      <c r="I1262">
        <v>34</v>
      </c>
      <c r="J1262">
        <v>9.5299999999999994</v>
      </c>
      <c r="K1262">
        <v>3.97</v>
      </c>
      <c r="L1262">
        <v>1.32</v>
      </c>
      <c r="M1262">
        <v>0.30099999999999999</v>
      </c>
      <c r="N1262" s="1">
        <v>0.70699999999999996</v>
      </c>
      <c r="P1262">
        <v>4.76</v>
      </c>
      <c r="Q1262">
        <v>4.46</v>
      </c>
      <c r="R1262">
        <v>0.2</v>
      </c>
    </row>
    <row r="1263" spans="1:18" x14ac:dyDescent="0.45">
      <c r="A1263">
        <v>1262</v>
      </c>
      <c r="B1263" t="s">
        <v>1767</v>
      </c>
      <c r="C1263" t="s">
        <v>76</v>
      </c>
      <c r="D1263">
        <v>3</v>
      </c>
      <c r="E1263">
        <v>4</v>
      </c>
      <c r="F1263">
        <v>0</v>
      </c>
      <c r="G1263">
        <v>36</v>
      </c>
      <c r="H1263">
        <v>1</v>
      </c>
      <c r="I1263">
        <v>49</v>
      </c>
      <c r="J1263">
        <v>8.08</v>
      </c>
      <c r="K1263">
        <v>3.12</v>
      </c>
      <c r="L1263">
        <v>1.29</v>
      </c>
      <c r="M1263">
        <v>0.28299999999999997</v>
      </c>
      <c r="N1263" s="1">
        <v>0.71399999999999997</v>
      </c>
      <c r="P1263">
        <v>4.22</v>
      </c>
      <c r="Q1263">
        <v>4.42</v>
      </c>
      <c r="R1263">
        <v>0.2</v>
      </c>
    </row>
    <row r="1264" spans="1:18" x14ac:dyDescent="0.45">
      <c r="A1264">
        <v>1263</v>
      </c>
      <c r="B1264" t="s">
        <v>1768</v>
      </c>
      <c r="D1264">
        <v>2</v>
      </c>
      <c r="E1264">
        <v>3</v>
      </c>
      <c r="F1264">
        <v>0</v>
      </c>
      <c r="G1264">
        <v>29</v>
      </c>
      <c r="H1264">
        <v>1</v>
      </c>
      <c r="I1264">
        <v>43</v>
      </c>
      <c r="J1264">
        <v>6.7</v>
      </c>
      <c r="K1264">
        <v>3.35</v>
      </c>
      <c r="L1264">
        <v>1.05</v>
      </c>
      <c r="M1264">
        <v>0.29299999999999998</v>
      </c>
      <c r="N1264" s="1">
        <v>0.67900000000000005</v>
      </c>
      <c r="P1264">
        <v>4.5999999999999996</v>
      </c>
      <c r="Q1264">
        <v>4.53</v>
      </c>
      <c r="R1264">
        <v>0.2</v>
      </c>
    </row>
    <row r="1265" spans="1:18" x14ac:dyDescent="0.45">
      <c r="A1265">
        <v>1264</v>
      </c>
      <c r="B1265" t="s">
        <v>611</v>
      </c>
      <c r="C1265" t="s">
        <v>53</v>
      </c>
      <c r="D1265">
        <v>2</v>
      </c>
      <c r="E1265">
        <v>3</v>
      </c>
      <c r="F1265">
        <v>2</v>
      </c>
      <c r="G1265">
        <v>56</v>
      </c>
      <c r="H1265">
        <v>1</v>
      </c>
      <c r="I1265">
        <v>52.2</v>
      </c>
      <c r="J1265">
        <v>9.73</v>
      </c>
      <c r="K1265">
        <v>4.4400000000000004</v>
      </c>
      <c r="L1265">
        <v>1.2</v>
      </c>
      <c r="M1265">
        <v>0.28000000000000003</v>
      </c>
      <c r="N1265" s="1">
        <v>0.73099999999999998</v>
      </c>
      <c r="P1265">
        <v>4.0999999999999996</v>
      </c>
      <c r="Q1265">
        <v>4.41</v>
      </c>
      <c r="R1265">
        <v>0.1</v>
      </c>
    </row>
    <row r="1266" spans="1:18" x14ac:dyDescent="0.45">
      <c r="A1266">
        <v>1265</v>
      </c>
      <c r="B1266" t="s">
        <v>1769</v>
      </c>
      <c r="C1266" t="s">
        <v>81</v>
      </c>
      <c r="D1266">
        <v>2</v>
      </c>
      <c r="E1266">
        <v>2</v>
      </c>
      <c r="F1266">
        <v>0</v>
      </c>
      <c r="G1266">
        <v>33</v>
      </c>
      <c r="H1266">
        <v>1</v>
      </c>
      <c r="I1266">
        <v>43.2</v>
      </c>
      <c r="J1266">
        <v>9.4700000000000006</v>
      </c>
      <c r="K1266">
        <v>4.74</v>
      </c>
      <c r="L1266">
        <v>1.24</v>
      </c>
      <c r="M1266">
        <v>0.29899999999999999</v>
      </c>
      <c r="N1266" s="1">
        <v>0.70099999999999996</v>
      </c>
      <c r="P1266">
        <v>4.74</v>
      </c>
      <c r="Q1266">
        <v>4.72</v>
      </c>
      <c r="R1266">
        <v>0.1</v>
      </c>
    </row>
    <row r="1267" spans="1:18" x14ac:dyDescent="0.45">
      <c r="A1267">
        <v>1266</v>
      </c>
      <c r="B1267" t="s">
        <v>1770</v>
      </c>
      <c r="C1267" t="s">
        <v>32</v>
      </c>
      <c r="D1267">
        <v>4</v>
      </c>
      <c r="E1267">
        <v>3</v>
      </c>
      <c r="F1267">
        <v>0</v>
      </c>
      <c r="G1267">
        <v>49</v>
      </c>
      <c r="H1267">
        <v>1</v>
      </c>
      <c r="I1267">
        <v>53.2</v>
      </c>
      <c r="J1267">
        <v>10.56</v>
      </c>
      <c r="K1267">
        <v>4.8600000000000003</v>
      </c>
      <c r="L1267">
        <v>1.17</v>
      </c>
      <c r="M1267">
        <v>0.309</v>
      </c>
      <c r="N1267" s="1">
        <v>0.73699999999999999</v>
      </c>
      <c r="P1267">
        <v>4.3600000000000003</v>
      </c>
      <c r="Q1267">
        <v>4.3899999999999997</v>
      </c>
      <c r="R1267">
        <v>0.1</v>
      </c>
    </row>
    <row r="1268" spans="1:18" x14ac:dyDescent="0.45">
      <c r="A1268">
        <v>1267</v>
      </c>
      <c r="B1268" t="s">
        <v>1771</v>
      </c>
      <c r="C1268" t="s">
        <v>134</v>
      </c>
      <c r="D1268">
        <v>3</v>
      </c>
      <c r="E1268">
        <v>5</v>
      </c>
      <c r="F1268">
        <v>0</v>
      </c>
      <c r="G1268">
        <v>46</v>
      </c>
      <c r="H1268">
        <v>1</v>
      </c>
      <c r="I1268">
        <v>49.1</v>
      </c>
      <c r="J1268">
        <v>8.9499999999999993</v>
      </c>
      <c r="K1268">
        <v>4.93</v>
      </c>
      <c r="L1268">
        <v>1.28</v>
      </c>
      <c r="M1268">
        <v>0.29599999999999999</v>
      </c>
      <c r="N1268" s="1">
        <v>0.69499999999999995</v>
      </c>
      <c r="P1268">
        <v>5.1100000000000003</v>
      </c>
      <c r="Q1268">
        <v>4.82</v>
      </c>
      <c r="R1268">
        <v>0.1</v>
      </c>
    </row>
    <row r="1269" spans="1:18" x14ac:dyDescent="0.45">
      <c r="A1269">
        <v>1268</v>
      </c>
      <c r="B1269" t="s">
        <v>1772</v>
      </c>
      <c r="C1269" t="s">
        <v>44</v>
      </c>
      <c r="D1269">
        <v>2</v>
      </c>
      <c r="E1269">
        <v>3</v>
      </c>
      <c r="F1269">
        <v>0</v>
      </c>
      <c r="G1269">
        <v>40</v>
      </c>
      <c r="H1269">
        <v>1</v>
      </c>
      <c r="I1269">
        <v>41.1</v>
      </c>
      <c r="J1269">
        <v>10.68</v>
      </c>
      <c r="K1269">
        <v>5.23</v>
      </c>
      <c r="L1269">
        <v>1.0900000000000001</v>
      </c>
      <c r="M1269">
        <v>0.29099999999999998</v>
      </c>
      <c r="N1269" s="1">
        <v>0.71199999999999997</v>
      </c>
      <c r="P1269">
        <v>4.3600000000000003</v>
      </c>
      <c r="Q1269">
        <v>4.2699999999999996</v>
      </c>
      <c r="R1269">
        <v>0.1</v>
      </c>
    </row>
    <row r="1270" spans="1:18" x14ac:dyDescent="0.45">
      <c r="A1270">
        <v>1269</v>
      </c>
      <c r="B1270" t="s">
        <v>1773</v>
      </c>
      <c r="C1270" t="s">
        <v>91</v>
      </c>
      <c r="D1270">
        <v>2</v>
      </c>
      <c r="E1270">
        <v>2</v>
      </c>
      <c r="F1270">
        <v>0</v>
      </c>
      <c r="G1270">
        <v>31</v>
      </c>
      <c r="H1270">
        <v>1</v>
      </c>
      <c r="I1270">
        <v>44.2</v>
      </c>
      <c r="J1270">
        <v>10.87</v>
      </c>
      <c r="K1270">
        <v>4.83</v>
      </c>
      <c r="L1270">
        <v>1.21</v>
      </c>
      <c r="M1270">
        <v>0.29699999999999999</v>
      </c>
      <c r="N1270" s="1">
        <v>0.71399999999999997</v>
      </c>
      <c r="P1270">
        <v>4.43</v>
      </c>
      <c r="Q1270">
        <v>4.46</v>
      </c>
      <c r="R1270">
        <v>0.1</v>
      </c>
    </row>
    <row r="1271" spans="1:18" x14ac:dyDescent="0.45">
      <c r="A1271">
        <v>1270</v>
      </c>
      <c r="B1271" t="s">
        <v>1774</v>
      </c>
      <c r="C1271" t="s">
        <v>20</v>
      </c>
      <c r="D1271">
        <v>1</v>
      </c>
      <c r="E1271">
        <v>2</v>
      </c>
      <c r="F1271">
        <v>0</v>
      </c>
      <c r="G1271">
        <v>35</v>
      </c>
      <c r="H1271">
        <v>1</v>
      </c>
      <c r="I1271">
        <v>31.2</v>
      </c>
      <c r="J1271">
        <v>9.3699999999999992</v>
      </c>
      <c r="K1271">
        <v>3.41</v>
      </c>
      <c r="L1271">
        <v>1.42</v>
      </c>
      <c r="M1271">
        <v>0.30299999999999999</v>
      </c>
      <c r="N1271" s="1">
        <v>0.70299999999999996</v>
      </c>
      <c r="P1271">
        <v>4.83</v>
      </c>
      <c r="Q1271">
        <v>4.45</v>
      </c>
      <c r="R1271">
        <v>0.1</v>
      </c>
    </row>
    <row r="1272" spans="1:18" x14ac:dyDescent="0.45">
      <c r="A1272">
        <v>1271</v>
      </c>
      <c r="B1272" t="s">
        <v>1775</v>
      </c>
      <c r="C1272" t="s">
        <v>81</v>
      </c>
      <c r="D1272">
        <v>1</v>
      </c>
      <c r="E1272">
        <v>2</v>
      </c>
      <c r="F1272">
        <v>5</v>
      </c>
      <c r="G1272">
        <v>29</v>
      </c>
      <c r="H1272">
        <v>1</v>
      </c>
      <c r="I1272">
        <v>27</v>
      </c>
      <c r="J1272">
        <v>10.33</v>
      </c>
      <c r="K1272">
        <v>5</v>
      </c>
      <c r="L1272">
        <v>1.33</v>
      </c>
      <c r="M1272">
        <v>0.28999999999999998</v>
      </c>
      <c r="N1272" s="1">
        <v>0.68899999999999995</v>
      </c>
      <c r="P1272">
        <v>5</v>
      </c>
      <c r="Q1272">
        <v>4.66</v>
      </c>
      <c r="R1272">
        <v>0.1</v>
      </c>
    </row>
    <row r="1273" spans="1:18" x14ac:dyDescent="0.45">
      <c r="A1273">
        <v>1272</v>
      </c>
      <c r="B1273" t="s">
        <v>1776</v>
      </c>
      <c r="C1273" t="s">
        <v>18</v>
      </c>
      <c r="D1273">
        <v>3</v>
      </c>
      <c r="E1273">
        <v>3</v>
      </c>
      <c r="F1273">
        <v>0</v>
      </c>
      <c r="G1273">
        <v>61</v>
      </c>
      <c r="H1273">
        <v>1</v>
      </c>
      <c r="I1273">
        <v>54.1</v>
      </c>
      <c r="J1273">
        <v>8.2899999999999991</v>
      </c>
      <c r="K1273">
        <v>4.1399999999999997</v>
      </c>
      <c r="L1273">
        <v>0.99</v>
      </c>
      <c r="M1273">
        <v>0.28999999999999998</v>
      </c>
      <c r="N1273" s="1">
        <v>0.71</v>
      </c>
      <c r="P1273">
        <v>4.3099999999999996</v>
      </c>
      <c r="Q1273">
        <v>4.34</v>
      </c>
      <c r="R1273">
        <v>0.1</v>
      </c>
    </row>
    <row r="1274" spans="1:18" x14ac:dyDescent="0.45">
      <c r="A1274">
        <v>1273</v>
      </c>
      <c r="B1274" t="s">
        <v>1777</v>
      </c>
      <c r="D1274">
        <v>4</v>
      </c>
      <c r="E1274">
        <v>3</v>
      </c>
      <c r="F1274">
        <v>0</v>
      </c>
      <c r="G1274">
        <v>42</v>
      </c>
      <c r="H1274">
        <v>1</v>
      </c>
      <c r="I1274">
        <v>48</v>
      </c>
      <c r="J1274">
        <v>9.56</v>
      </c>
      <c r="K1274">
        <v>4.13</v>
      </c>
      <c r="L1274">
        <v>1.31</v>
      </c>
      <c r="M1274">
        <v>0.3</v>
      </c>
      <c r="N1274" s="1">
        <v>0.72199999999999998</v>
      </c>
      <c r="P1274">
        <v>4.5</v>
      </c>
      <c r="Q1274">
        <v>4.53</v>
      </c>
      <c r="R1274">
        <v>0.1</v>
      </c>
    </row>
    <row r="1275" spans="1:18" x14ac:dyDescent="0.45">
      <c r="A1275">
        <v>1274</v>
      </c>
      <c r="B1275" t="s">
        <v>1778</v>
      </c>
      <c r="C1275" t="s">
        <v>37</v>
      </c>
      <c r="D1275">
        <v>2</v>
      </c>
      <c r="E1275">
        <v>3</v>
      </c>
      <c r="F1275">
        <v>4</v>
      </c>
      <c r="G1275">
        <v>37</v>
      </c>
      <c r="H1275">
        <v>1</v>
      </c>
      <c r="I1275">
        <v>36</v>
      </c>
      <c r="J1275">
        <v>11</v>
      </c>
      <c r="K1275">
        <v>5.5</v>
      </c>
      <c r="L1275">
        <v>1.25</v>
      </c>
      <c r="M1275">
        <v>0.29399999999999998</v>
      </c>
      <c r="N1275" s="1">
        <v>0.75600000000000001</v>
      </c>
      <c r="P1275">
        <v>4.25</v>
      </c>
      <c r="Q1275">
        <v>4.45</v>
      </c>
      <c r="R1275">
        <v>0.1</v>
      </c>
    </row>
    <row r="1276" spans="1:18" x14ac:dyDescent="0.45">
      <c r="A1276">
        <v>1275</v>
      </c>
      <c r="B1276" t="s">
        <v>1779</v>
      </c>
      <c r="C1276" t="s">
        <v>58</v>
      </c>
      <c r="D1276">
        <v>2</v>
      </c>
      <c r="E1276">
        <v>4</v>
      </c>
      <c r="F1276">
        <v>0</v>
      </c>
      <c r="G1276">
        <v>33</v>
      </c>
      <c r="H1276">
        <v>1</v>
      </c>
      <c r="I1276">
        <v>51</v>
      </c>
      <c r="J1276">
        <v>7.76</v>
      </c>
      <c r="K1276">
        <v>3.53</v>
      </c>
      <c r="L1276">
        <v>1.41</v>
      </c>
      <c r="M1276">
        <v>0.29599999999999999</v>
      </c>
      <c r="N1276" s="1">
        <v>0.68</v>
      </c>
      <c r="P1276">
        <v>5.12</v>
      </c>
      <c r="Q1276">
        <v>4.8600000000000003</v>
      </c>
      <c r="R1276">
        <v>0.1</v>
      </c>
    </row>
    <row r="1277" spans="1:18" x14ac:dyDescent="0.45">
      <c r="A1277">
        <v>1276</v>
      </c>
      <c r="B1277" t="s">
        <v>1780</v>
      </c>
      <c r="C1277" t="s">
        <v>30</v>
      </c>
      <c r="D1277">
        <v>3</v>
      </c>
      <c r="E1277">
        <v>3</v>
      </c>
      <c r="F1277">
        <v>0</v>
      </c>
      <c r="G1277">
        <v>63</v>
      </c>
      <c r="H1277">
        <v>1</v>
      </c>
      <c r="I1277">
        <v>59</v>
      </c>
      <c r="J1277">
        <v>9.92</v>
      </c>
      <c r="K1277">
        <v>3.97</v>
      </c>
      <c r="L1277">
        <v>1.22</v>
      </c>
      <c r="M1277">
        <v>0.29699999999999999</v>
      </c>
      <c r="N1277" s="1">
        <v>0.72699999999999998</v>
      </c>
      <c r="P1277">
        <v>4.2699999999999996</v>
      </c>
      <c r="Q1277">
        <v>4.4400000000000004</v>
      </c>
      <c r="R1277">
        <v>0.1</v>
      </c>
    </row>
    <row r="1278" spans="1:18" x14ac:dyDescent="0.45">
      <c r="A1278">
        <v>1277</v>
      </c>
      <c r="B1278" t="s">
        <v>1781</v>
      </c>
      <c r="C1278" t="s">
        <v>20</v>
      </c>
      <c r="D1278">
        <v>2</v>
      </c>
      <c r="E1278">
        <v>3</v>
      </c>
      <c r="F1278">
        <v>0</v>
      </c>
      <c r="G1278">
        <v>41</v>
      </c>
      <c r="H1278">
        <v>1</v>
      </c>
      <c r="I1278">
        <v>45.1</v>
      </c>
      <c r="J1278">
        <v>8.15</v>
      </c>
      <c r="K1278">
        <v>3.97</v>
      </c>
      <c r="L1278">
        <v>1.19</v>
      </c>
      <c r="M1278">
        <v>0.29499999999999998</v>
      </c>
      <c r="N1278" s="1">
        <v>0.68300000000000005</v>
      </c>
      <c r="P1278">
        <v>4.7699999999999996</v>
      </c>
      <c r="Q1278">
        <v>4.62</v>
      </c>
      <c r="R1278">
        <v>0.1</v>
      </c>
    </row>
    <row r="1279" spans="1:18" x14ac:dyDescent="0.45">
      <c r="A1279">
        <v>1278</v>
      </c>
      <c r="B1279" t="s">
        <v>622</v>
      </c>
      <c r="C1279" t="s">
        <v>134</v>
      </c>
      <c r="D1279">
        <v>2</v>
      </c>
      <c r="E1279">
        <v>3</v>
      </c>
      <c r="F1279">
        <v>0</v>
      </c>
      <c r="G1279">
        <v>51</v>
      </c>
      <c r="H1279">
        <v>1</v>
      </c>
      <c r="I1279">
        <v>51.1</v>
      </c>
      <c r="J1279">
        <v>9.3000000000000007</v>
      </c>
      <c r="K1279">
        <v>3.86</v>
      </c>
      <c r="L1279">
        <v>1.4</v>
      </c>
      <c r="M1279">
        <v>0.29199999999999998</v>
      </c>
      <c r="N1279" s="1">
        <v>0.71399999999999997</v>
      </c>
      <c r="P1279">
        <v>4.5599999999999996</v>
      </c>
      <c r="Q1279">
        <v>4.5599999999999996</v>
      </c>
      <c r="R1279">
        <v>0.1</v>
      </c>
    </row>
    <row r="1280" spans="1:18" x14ac:dyDescent="0.45">
      <c r="A1280">
        <v>1279</v>
      </c>
      <c r="B1280" t="s">
        <v>1782</v>
      </c>
      <c r="C1280" t="s">
        <v>65</v>
      </c>
      <c r="D1280">
        <v>2</v>
      </c>
      <c r="E1280">
        <v>2</v>
      </c>
      <c r="F1280">
        <v>0</v>
      </c>
      <c r="G1280">
        <v>29</v>
      </c>
      <c r="H1280">
        <v>1</v>
      </c>
      <c r="I1280">
        <v>32</v>
      </c>
      <c r="J1280">
        <v>11.53</v>
      </c>
      <c r="K1280">
        <v>6.19</v>
      </c>
      <c r="L1280">
        <v>0.84</v>
      </c>
      <c r="M1280">
        <v>0.29499999999999998</v>
      </c>
      <c r="N1280" s="1">
        <v>0.68500000000000005</v>
      </c>
      <c r="P1280">
        <v>4.78</v>
      </c>
      <c r="Q1280">
        <v>4.4400000000000004</v>
      </c>
      <c r="R1280">
        <v>0.1</v>
      </c>
    </row>
    <row r="1281" spans="1:18" x14ac:dyDescent="0.45">
      <c r="A1281">
        <v>1280</v>
      </c>
      <c r="B1281" t="s">
        <v>589</v>
      </c>
      <c r="C1281" t="s">
        <v>81</v>
      </c>
      <c r="D1281">
        <v>4</v>
      </c>
      <c r="E1281">
        <v>5</v>
      </c>
      <c r="F1281">
        <v>0</v>
      </c>
      <c r="G1281">
        <v>56</v>
      </c>
      <c r="H1281">
        <v>1</v>
      </c>
      <c r="I1281">
        <v>52</v>
      </c>
      <c r="J1281">
        <v>7.96</v>
      </c>
      <c r="K1281">
        <v>2.94</v>
      </c>
      <c r="L1281">
        <v>1.38</v>
      </c>
      <c r="M1281">
        <v>0.30299999999999999</v>
      </c>
      <c r="N1281" s="1">
        <v>0.69099999999999995</v>
      </c>
      <c r="P1281">
        <v>4.8499999999999996</v>
      </c>
      <c r="Q1281">
        <v>4.5199999999999996</v>
      </c>
      <c r="R1281">
        <v>0.1</v>
      </c>
    </row>
    <row r="1282" spans="1:18" x14ac:dyDescent="0.45">
      <c r="A1282">
        <v>1281</v>
      </c>
      <c r="B1282" t="s">
        <v>1783</v>
      </c>
      <c r="D1282">
        <v>3</v>
      </c>
      <c r="E1282">
        <v>5</v>
      </c>
      <c r="F1282">
        <v>0</v>
      </c>
      <c r="G1282">
        <v>40</v>
      </c>
      <c r="H1282">
        <v>1</v>
      </c>
      <c r="I1282">
        <v>58.2</v>
      </c>
      <c r="J1282">
        <v>7.82</v>
      </c>
      <c r="K1282">
        <v>3.68</v>
      </c>
      <c r="L1282">
        <v>1.23</v>
      </c>
      <c r="M1282">
        <v>0.29499999999999998</v>
      </c>
      <c r="N1282" s="1">
        <v>0.66900000000000004</v>
      </c>
      <c r="P1282">
        <v>4.91</v>
      </c>
      <c r="Q1282">
        <v>4.72</v>
      </c>
      <c r="R1282">
        <v>0.1</v>
      </c>
    </row>
    <row r="1283" spans="1:18" x14ac:dyDescent="0.45">
      <c r="A1283">
        <v>1282</v>
      </c>
      <c r="B1283" t="s">
        <v>1784</v>
      </c>
      <c r="C1283" t="s">
        <v>51</v>
      </c>
      <c r="D1283">
        <v>2</v>
      </c>
      <c r="E1283">
        <v>3</v>
      </c>
      <c r="F1283">
        <v>0</v>
      </c>
      <c r="G1283">
        <v>35</v>
      </c>
      <c r="H1283">
        <v>1</v>
      </c>
      <c r="I1283">
        <v>39.1</v>
      </c>
      <c r="J1283">
        <v>7.33</v>
      </c>
      <c r="K1283">
        <v>3.21</v>
      </c>
      <c r="L1283">
        <v>1.37</v>
      </c>
      <c r="M1283">
        <v>0.29899999999999999</v>
      </c>
      <c r="N1283" s="1">
        <v>0.68700000000000006</v>
      </c>
      <c r="P1283">
        <v>4.8099999999999996</v>
      </c>
      <c r="Q1283">
        <v>4.68</v>
      </c>
      <c r="R1283">
        <v>0.1</v>
      </c>
    </row>
    <row r="1284" spans="1:18" x14ac:dyDescent="0.45">
      <c r="A1284">
        <v>1283</v>
      </c>
      <c r="B1284" t="s">
        <v>1785</v>
      </c>
      <c r="C1284" t="s">
        <v>24</v>
      </c>
      <c r="D1284">
        <v>4</v>
      </c>
      <c r="E1284">
        <v>4</v>
      </c>
      <c r="F1284">
        <v>0</v>
      </c>
      <c r="G1284">
        <v>43</v>
      </c>
      <c r="H1284">
        <v>1</v>
      </c>
      <c r="I1284">
        <v>55.1</v>
      </c>
      <c r="J1284">
        <v>8.3000000000000007</v>
      </c>
      <c r="K1284">
        <v>3.74</v>
      </c>
      <c r="L1284">
        <v>1.3</v>
      </c>
      <c r="M1284">
        <v>0.28899999999999998</v>
      </c>
      <c r="N1284" s="1">
        <v>0.71399999999999997</v>
      </c>
      <c r="P1284">
        <v>4.5599999999999996</v>
      </c>
      <c r="Q1284">
        <v>4.6500000000000004</v>
      </c>
      <c r="R1284">
        <v>0.1</v>
      </c>
    </row>
    <row r="1285" spans="1:18" x14ac:dyDescent="0.45">
      <c r="A1285">
        <v>1284</v>
      </c>
      <c r="B1285" t="s">
        <v>1786</v>
      </c>
      <c r="C1285" t="s">
        <v>63</v>
      </c>
      <c r="D1285">
        <v>1</v>
      </c>
      <c r="E1285">
        <v>2</v>
      </c>
      <c r="F1285">
        <v>0</v>
      </c>
      <c r="G1285">
        <v>39</v>
      </c>
      <c r="H1285">
        <v>1</v>
      </c>
      <c r="I1285">
        <v>37.200000000000003</v>
      </c>
      <c r="J1285">
        <v>10.74</v>
      </c>
      <c r="K1285">
        <v>5.25</v>
      </c>
      <c r="L1285">
        <v>1.19</v>
      </c>
      <c r="M1285">
        <v>0.28899999999999998</v>
      </c>
      <c r="N1285" s="1">
        <v>0.67400000000000004</v>
      </c>
      <c r="P1285">
        <v>4.7699999999999996</v>
      </c>
      <c r="Q1285">
        <v>4.5</v>
      </c>
      <c r="R1285">
        <v>0.1</v>
      </c>
    </row>
    <row r="1286" spans="1:18" x14ac:dyDescent="0.45">
      <c r="A1286">
        <v>1285</v>
      </c>
      <c r="B1286" t="s">
        <v>1787</v>
      </c>
      <c r="C1286" t="s">
        <v>76</v>
      </c>
      <c r="D1286">
        <v>2</v>
      </c>
      <c r="E1286">
        <v>1</v>
      </c>
      <c r="F1286">
        <v>0</v>
      </c>
      <c r="G1286">
        <v>31</v>
      </c>
      <c r="H1286">
        <v>1</v>
      </c>
      <c r="I1286">
        <v>43.1</v>
      </c>
      <c r="J1286">
        <v>8.94</v>
      </c>
      <c r="K1286">
        <v>3.12</v>
      </c>
      <c r="L1286">
        <v>1.25</v>
      </c>
      <c r="M1286">
        <v>0.28199999999999997</v>
      </c>
      <c r="N1286" s="1">
        <v>0.70199999999999996</v>
      </c>
      <c r="P1286">
        <v>4.16</v>
      </c>
      <c r="Q1286">
        <v>4.46</v>
      </c>
      <c r="R1286">
        <v>0.1</v>
      </c>
    </row>
    <row r="1287" spans="1:18" x14ac:dyDescent="0.45">
      <c r="A1287">
        <v>1286</v>
      </c>
      <c r="B1287" t="s">
        <v>1788</v>
      </c>
      <c r="C1287" t="s">
        <v>61</v>
      </c>
      <c r="D1287">
        <v>2</v>
      </c>
      <c r="E1287">
        <v>2</v>
      </c>
      <c r="F1287">
        <v>0</v>
      </c>
      <c r="G1287">
        <v>32</v>
      </c>
      <c r="H1287">
        <v>1</v>
      </c>
      <c r="I1287">
        <v>43</v>
      </c>
      <c r="J1287">
        <v>7.33</v>
      </c>
      <c r="K1287">
        <v>3.35</v>
      </c>
      <c r="L1287">
        <v>1.26</v>
      </c>
      <c r="M1287">
        <v>0.30499999999999999</v>
      </c>
      <c r="N1287" s="1">
        <v>0.69</v>
      </c>
      <c r="P1287">
        <v>4.8099999999999996</v>
      </c>
      <c r="Q1287">
        <v>4.5599999999999996</v>
      </c>
      <c r="R1287">
        <v>0.1</v>
      </c>
    </row>
    <row r="1288" spans="1:18" x14ac:dyDescent="0.45">
      <c r="A1288">
        <v>1287</v>
      </c>
      <c r="B1288" t="s">
        <v>1789</v>
      </c>
      <c r="D1288">
        <v>2</v>
      </c>
      <c r="E1288">
        <v>1</v>
      </c>
      <c r="F1288">
        <v>0</v>
      </c>
      <c r="G1288">
        <v>32</v>
      </c>
      <c r="H1288">
        <v>1</v>
      </c>
      <c r="I1288">
        <v>37</v>
      </c>
      <c r="J1288">
        <v>9</v>
      </c>
      <c r="K1288">
        <v>3.16</v>
      </c>
      <c r="L1288">
        <v>1.46</v>
      </c>
      <c r="M1288">
        <v>0.28299999999999997</v>
      </c>
      <c r="N1288" s="1">
        <v>0.72499999999999998</v>
      </c>
      <c r="P1288">
        <v>4.38</v>
      </c>
      <c r="Q1288">
        <v>4.58</v>
      </c>
      <c r="R1288">
        <v>0.1</v>
      </c>
    </row>
    <row r="1289" spans="1:18" x14ac:dyDescent="0.45">
      <c r="A1289">
        <v>1288</v>
      </c>
      <c r="B1289" t="s">
        <v>1790</v>
      </c>
      <c r="C1289" t="s">
        <v>28</v>
      </c>
      <c r="D1289">
        <v>4</v>
      </c>
      <c r="E1289">
        <v>3</v>
      </c>
      <c r="F1289">
        <v>0</v>
      </c>
      <c r="G1289">
        <v>42</v>
      </c>
      <c r="H1289">
        <v>1</v>
      </c>
      <c r="I1289">
        <v>45.2</v>
      </c>
      <c r="J1289">
        <v>9.65</v>
      </c>
      <c r="K1289">
        <v>3.94</v>
      </c>
      <c r="L1289">
        <v>1.58</v>
      </c>
      <c r="M1289">
        <v>0.28799999999999998</v>
      </c>
      <c r="N1289" s="1">
        <v>0.73799999999999999</v>
      </c>
      <c r="P1289">
        <v>4.33</v>
      </c>
      <c r="Q1289">
        <v>4.7</v>
      </c>
      <c r="R1289">
        <v>0.1</v>
      </c>
    </row>
    <row r="1290" spans="1:18" x14ac:dyDescent="0.45">
      <c r="A1290">
        <v>1289</v>
      </c>
      <c r="B1290" t="s">
        <v>1791</v>
      </c>
      <c r="C1290" t="s">
        <v>81</v>
      </c>
      <c r="D1290">
        <v>1</v>
      </c>
      <c r="E1290">
        <v>1</v>
      </c>
      <c r="F1290">
        <v>0</v>
      </c>
      <c r="G1290">
        <v>37</v>
      </c>
      <c r="H1290">
        <v>1</v>
      </c>
      <c r="I1290">
        <v>36</v>
      </c>
      <c r="J1290">
        <v>5.75</v>
      </c>
      <c r="K1290">
        <v>1.5</v>
      </c>
      <c r="L1290">
        <v>1.5</v>
      </c>
      <c r="M1290">
        <v>0.3</v>
      </c>
      <c r="N1290" s="1">
        <v>0.65700000000000003</v>
      </c>
      <c r="P1290">
        <v>5</v>
      </c>
      <c r="Q1290">
        <v>4.8099999999999996</v>
      </c>
      <c r="R1290">
        <v>0.1</v>
      </c>
    </row>
    <row r="1291" spans="1:18" x14ac:dyDescent="0.45">
      <c r="A1291">
        <v>1290</v>
      </c>
      <c r="B1291" t="s">
        <v>1792</v>
      </c>
      <c r="C1291" t="s">
        <v>40</v>
      </c>
      <c r="D1291">
        <v>2</v>
      </c>
      <c r="E1291">
        <v>2</v>
      </c>
      <c r="F1291">
        <v>0</v>
      </c>
      <c r="G1291">
        <v>40</v>
      </c>
      <c r="H1291">
        <v>1</v>
      </c>
      <c r="I1291">
        <v>44.2</v>
      </c>
      <c r="J1291">
        <v>7.85</v>
      </c>
      <c r="K1291">
        <v>4.43</v>
      </c>
      <c r="L1291">
        <v>1.01</v>
      </c>
      <c r="M1291">
        <v>0.29199999999999998</v>
      </c>
      <c r="N1291" s="1">
        <v>0.67200000000000004</v>
      </c>
      <c r="P1291">
        <v>4.83</v>
      </c>
      <c r="Q1291">
        <v>4.6399999999999997</v>
      </c>
      <c r="R1291">
        <v>0.1</v>
      </c>
    </row>
    <row r="1292" spans="1:18" x14ac:dyDescent="0.45">
      <c r="A1292">
        <v>1291</v>
      </c>
      <c r="B1292" t="s">
        <v>1793</v>
      </c>
      <c r="C1292" t="s">
        <v>65</v>
      </c>
      <c r="D1292">
        <v>3</v>
      </c>
      <c r="E1292">
        <v>4</v>
      </c>
      <c r="F1292">
        <v>0</v>
      </c>
      <c r="G1292">
        <v>36</v>
      </c>
      <c r="H1292">
        <v>1</v>
      </c>
      <c r="I1292">
        <v>55.1</v>
      </c>
      <c r="J1292">
        <v>9.6</v>
      </c>
      <c r="K1292">
        <v>5.05</v>
      </c>
      <c r="L1292">
        <v>1.1399999999999999</v>
      </c>
      <c r="M1292">
        <v>0.29499999999999998</v>
      </c>
      <c r="N1292" s="1">
        <v>0.71599999999999997</v>
      </c>
      <c r="P1292">
        <v>4.5599999999999996</v>
      </c>
      <c r="Q1292">
        <v>4.6100000000000003</v>
      </c>
      <c r="R1292">
        <v>0.1</v>
      </c>
    </row>
    <row r="1293" spans="1:18" x14ac:dyDescent="0.45">
      <c r="A1293">
        <v>1292</v>
      </c>
      <c r="B1293" t="s">
        <v>1794</v>
      </c>
      <c r="C1293" t="s">
        <v>58</v>
      </c>
      <c r="D1293">
        <v>2</v>
      </c>
      <c r="E1293">
        <v>2</v>
      </c>
      <c r="F1293">
        <v>0</v>
      </c>
      <c r="G1293">
        <v>59</v>
      </c>
      <c r="H1293">
        <v>1</v>
      </c>
      <c r="I1293">
        <v>51.2</v>
      </c>
      <c r="J1293">
        <v>9.23</v>
      </c>
      <c r="K1293">
        <v>4.18</v>
      </c>
      <c r="L1293">
        <v>1.39</v>
      </c>
      <c r="M1293">
        <v>0.28899999999999998</v>
      </c>
      <c r="N1293" s="1">
        <v>0.68600000000000005</v>
      </c>
      <c r="P1293">
        <v>4.87</v>
      </c>
      <c r="Q1293">
        <v>4.9000000000000004</v>
      </c>
      <c r="R1293">
        <v>0.1</v>
      </c>
    </row>
    <row r="1294" spans="1:18" x14ac:dyDescent="0.45">
      <c r="A1294">
        <v>1293</v>
      </c>
      <c r="B1294" t="s">
        <v>1795</v>
      </c>
      <c r="C1294" t="s">
        <v>65</v>
      </c>
      <c r="D1294">
        <v>2</v>
      </c>
      <c r="E1294">
        <v>4</v>
      </c>
      <c r="F1294">
        <v>0</v>
      </c>
      <c r="G1294">
        <v>33</v>
      </c>
      <c r="H1294">
        <v>1</v>
      </c>
      <c r="I1294">
        <v>51.1</v>
      </c>
      <c r="J1294">
        <v>8.9499999999999993</v>
      </c>
      <c r="K1294">
        <v>4.5599999999999996</v>
      </c>
      <c r="L1294">
        <v>1.23</v>
      </c>
      <c r="M1294">
        <v>0.30099999999999999</v>
      </c>
      <c r="N1294" s="1">
        <v>0.69899999999999995</v>
      </c>
      <c r="P1294">
        <v>4.91</v>
      </c>
      <c r="Q1294">
        <v>4.62</v>
      </c>
      <c r="R1294">
        <v>0.1</v>
      </c>
    </row>
    <row r="1295" spans="1:18" x14ac:dyDescent="0.45">
      <c r="A1295">
        <v>1294</v>
      </c>
      <c r="B1295" t="s">
        <v>1796</v>
      </c>
      <c r="C1295" t="s">
        <v>81</v>
      </c>
      <c r="D1295">
        <v>1</v>
      </c>
      <c r="E1295">
        <v>2</v>
      </c>
      <c r="F1295">
        <v>0</v>
      </c>
      <c r="G1295">
        <v>26</v>
      </c>
      <c r="H1295">
        <v>1</v>
      </c>
      <c r="I1295">
        <v>39.200000000000003</v>
      </c>
      <c r="J1295">
        <v>8.61</v>
      </c>
      <c r="K1295">
        <v>4.08</v>
      </c>
      <c r="L1295">
        <v>1.36</v>
      </c>
      <c r="M1295">
        <v>0.29499999999999998</v>
      </c>
      <c r="N1295" s="1">
        <v>0.7</v>
      </c>
      <c r="P1295">
        <v>4.76</v>
      </c>
      <c r="Q1295">
        <v>4.82</v>
      </c>
      <c r="R1295">
        <v>0</v>
      </c>
    </row>
    <row r="1296" spans="1:18" x14ac:dyDescent="0.45">
      <c r="A1296">
        <v>1295</v>
      </c>
      <c r="B1296" t="s">
        <v>1797</v>
      </c>
      <c r="C1296" t="s">
        <v>35</v>
      </c>
      <c r="D1296">
        <v>1</v>
      </c>
      <c r="E1296">
        <v>2</v>
      </c>
      <c r="F1296">
        <v>0</v>
      </c>
      <c r="G1296">
        <v>31</v>
      </c>
      <c r="H1296">
        <v>1</v>
      </c>
      <c r="I1296">
        <v>37.200000000000003</v>
      </c>
      <c r="J1296">
        <v>8.36</v>
      </c>
      <c r="K1296">
        <v>3.58</v>
      </c>
      <c r="L1296">
        <v>1.67</v>
      </c>
      <c r="M1296">
        <v>0.30299999999999999</v>
      </c>
      <c r="N1296" s="1">
        <v>0.68600000000000005</v>
      </c>
      <c r="P1296">
        <v>5.25</v>
      </c>
      <c r="Q1296">
        <v>5.09</v>
      </c>
      <c r="R1296">
        <v>0</v>
      </c>
    </row>
    <row r="1297" spans="1:18" x14ac:dyDescent="0.45">
      <c r="A1297">
        <v>1296</v>
      </c>
      <c r="B1297" t="s">
        <v>1798</v>
      </c>
      <c r="C1297" t="s">
        <v>49</v>
      </c>
      <c r="D1297">
        <v>4</v>
      </c>
      <c r="E1297">
        <v>3</v>
      </c>
      <c r="F1297">
        <v>0</v>
      </c>
      <c r="G1297">
        <v>55</v>
      </c>
      <c r="H1297">
        <v>1</v>
      </c>
      <c r="I1297">
        <v>54.2</v>
      </c>
      <c r="J1297">
        <v>11.35</v>
      </c>
      <c r="K1297">
        <v>5.76</v>
      </c>
      <c r="L1297">
        <v>1.1499999999999999</v>
      </c>
      <c r="M1297">
        <v>0.27800000000000002</v>
      </c>
      <c r="N1297" s="1">
        <v>0.71399999999999997</v>
      </c>
      <c r="P1297">
        <v>4.4400000000000004</v>
      </c>
      <c r="Q1297">
        <v>4.6399999999999997</v>
      </c>
      <c r="R1297">
        <v>0</v>
      </c>
    </row>
    <row r="1298" spans="1:18" x14ac:dyDescent="0.45">
      <c r="A1298">
        <v>1297</v>
      </c>
      <c r="B1298" t="s">
        <v>1799</v>
      </c>
      <c r="C1298" t="s">
        <v>53</v>
      </c>
      <c r="D1298">
        <v>3</v>
      </c>
      <c r="E1298">
        <v>3</v>
      </c>
      <c r="F1298">
        <v>0</v>
      </c>
      <c r="G1298">
        <v>47</v>
      </c>
      <c r="H1298">
        <v>1</v>
      </c>
      <c r="I1298">
        <v>49</v>
      </c>
      <c r="J1298">
        <v>9</v>
      </c>
      <c r="K1298">
        <v>3.67</v>
      </c>
      <c r="L1298">
        <v>1.1000000000000001</v>
      </c>
      <c r="M1298">
        <v>0.28999999999999998</v>
      </c>
      <c r="N1298" s="1">
        <v>0.70099999999999996</v>
      </c>
      <c r="P1298">
        <v>4.22</v>
      </c>
      <c r="Q1298">
        <v>4.38</v>
      </c>
      <c r="R1298">
        <v>0</v>
      </c>
    </row>
    <row r="1299" spans="1:18" x14ac:dyDescent="0.45">
      <c r="A1299">
        <v>1298</v>
      </c>
      <c r="B1299" t="s">
        <v>1800</v>
      </c>
      <c r="C1299" t="s">
        <v>40</v>
      </c>
      <c r="D1299">
        <v>2</v>
      </c>
      <c r="E1299">
        <v>5</v>
      </c>
      <c r="F1299">
        <v>0</v>
      </c>
      <c r="G1299">
        <v>43</v>
      </c>
      <c r="H1299">
        <v>1</v>
      </c>
      <c r="I1299">
        <v>49</v>
      </c>
      <c r="J1299">
        <v>7.9</v>
      </c>
      <c r="K1299">
        <v>3.86</v>
      </c>
      <c r="L1299">
        <v>1.1000000000000001</v>
      </c>
      <c r="M1299">
        <v>0.29899999999999999</v>
      </c>
      <c r="N1299" s="1">
        <v>0.68200000000000005</v>
      </c>
      <c r="P1299">
        <v>4.78</v>
      </c>
      <c r="Q1299">
        <v>4.62</v>
      </c>
      <c r="R1299">
        <v>0</v>
      </c>
    </row>
    <row r="1300" spans="1:18" x14ac:dyDescent="0.45">
      <c r="A1300">
        <v>1299</v>
      </c>
      <c r="B1300" t="s">
        <v>1801</v>
      </c>
      <c r="C1300" t="s">
        <v>91</v>
      </c>
      <c r="D1300">
        <v>3</v>
      </c>
      <c r="E1300">
        <v>4</v>
      </c>
      <c r="F1300">
        <v>0</v>
      </c>
      <c r="G1300">
        <v>40</v>
      </c>
      <c r="H1300">
        <v>1</v>
      </c>
      <c r="I1300">
        <v>64</v>
      </c>
      <c r="J1300">
        <v>7.31</v>
      </c>
      <c r="K1300">
        <v>3.52</v>
      </c>
      <c r="L1300">
        <v>1.1299999999999999</v>
      </c>
      <c r="M1300">
        <v>0.30299999999999999</v>
      </c>
      <c r="N1300" s="1">
        <v>0.68500000000000005</v>
      </c>
      <c r="P1300">
        <v>4.78</v>
      </c>
      <c r="Q1300">
        <v>4.66</v>
      </c>
      <c r="R1300">
        <v>0</v>
      </c>
    </row>
    <row r="1301" spans="1:18" x14ac:dyDescent="0.45">
      <c r="A1301">
        <v>1300</v>
      </c>
      <c r="B1301" t="s">
        <v>1802</v>
      </c>
      <c r="C1301" t="s">
        <v>65</v>
      </c>
      <c r="D1301">
        <v>2</v>
      </c>
      <c r="E1301">
        <v>3</v>
      </c>
      <c r="F1301">
        <v>0</v>
      </c>
      <c r="G1301">
        <v>27</v>
      </c>
      <c r="H1301">
        <v>1</v>
      </c>
      <c r="I1301">
        <v>46</v>
      </c>
      <c r="J1301">
        <v>6.26</v>
      </c>
      <c r="K1301">
        <v>3.13</v>
      </c>
      <c r="L1301">
        <v>0.98</v>
      </c>
      <c r="M1301">
        <v>0.29899999999999999</v>
      </c>
      <c r="N1301" s="1">
        <v>0.65500000000000003</v>
      </c>
      <c r="P1301">
        <v>4.8899999999999997</v>
      </c>
      <c r="Q1301">
        <v>4.71</v>
      </c>
      <c r="R1301">
        <v>0</v>
      </c>
    </row>
    <row r="1302" spans="1:18" x14ac:dyDescent="0.45">
      <c r="A1302">
        <v>1301</v>
      </c>
      <c r="B1302" t="s">
        <v>1803</v>
      </c>
      <c r="C1302" t="s">
        <v>134</v>
      </c>
      <c r="D1302">
        <v>3</v>
      </c>
      <c r="E1302">
        <v>3</v>
      </c>
      <c r="F1302">
        <v>0</v>
      </c>
      <c r="G1302">
        <v>42</v>
      </c>
      <c r="H1302">
        <v>1</v>
      </c>
      <c r="I1302">
        <v>41.1</v>
      </c>
      <c r="J1302">
        <v>8.5</v>
      </c>
      <c r="K1302">
        <v>4.3600000000000003</v>
      </c>
      <c r="L1302">
        <v>1.31</v>
      </c>
      <c r="M1302">
        <v>0.28399999999999997</v>
      </c>
      <c r="N1302" s="1">
        <v>0.7</v>
      </c>
      <c r="P1302">
        <v>4.58</v>
      </c>
      <c r="Q1302">
        <v>4.8499999999999996</v>
      </c>
      <c r="R1302">
        <v>0</v>
      </c>
    </row>
    <row r="1303" spans="1:18" x14ac:dyDescent="0.45">
      <c r="A1303">
        <v>1302</v>
      </c>
      <c r="B1303" t="s">
        <v>1804</v>
      </c>
      <c r="C1303" t="s">
        <v>58</v>
      </c>
      <c r="D1303">
        <v>3</v>
      </c>
      <c r="E1303">
        <v>5</v>
      </c>
      <c r="F1303">
        <v>0</v>
      </c>
      <c r="G1303">
        <v>49</v>
      </c>
      <c r="H1303">
        <v>1</v>
      </c>
      <c r="I1303">
        <v>53</v>
      </c>
      <c r="J1303">
        <v>7.47</v>
      </c>
      <c r="K1303">
        <v>3.4</v>
      </c>
      <c r="L1303">
        <v>1.36</v>
      </c>
      <c r="M1303">
        <v>0.29199999999999998</v>
      </c>
      <c r="N1303" s="1">
        <v>0.68</v>
      </c>
      <c r="P1303">
        <v>4.92</v>
      </c>
      <c r="Q1303">
        <v>4.92</v>
      </c>
      <c r="R1303">
        <v>0</v>
      </c>
    </row>
    <row r="1304" spans="1:18" x14ac:dyDescent="0.45">
      <c r="A1304">
        <v>1303</v>
      </c>
      <c r="B1304" t="s">
        <v>1805</v>
      </c>
      <c r="C1304" t="s">
        <v>72</v>
      </c>
      <c r="D1304">
        <v>4</v>
      </c>
      <c r="E1304">
        <v>3</v>
      </c>
      <c r="F1304">
        <v>0</v>
      </c>
      <c r="G1304">
        <v>42</v>
      </c>
      <c r="H1304">
        <v>1</v>
      </c>
      <c r="I1304">
        <v>51</v>
      </c>
      <c r="J1304">
        <v>9.5299999999999994</v>
      </c>
      <c r="K1304">
        <v>3.88</v>
      </c>
      <c r="L1304">
        <v>1.24</v>
      </c>
      <c r="M1304">
        <v>0.28899999999999998</v>
      </c>
      <c r="N1304" s="1">
        <v>0.72199999999999998</v>
      </c>
      <c r="P1304">
        <v>4.24</v>
      </c>
      <c r="Q1304">
        <v>4.45</v>
      </c>
      <c r="R1304">
        <v>0</v>
      </c>
    </row>
    <row r="1305" spans="1:18" x14ac:dyDescent="0.45">
      <c r="A1305">
        <v>1304</v>
      </c>
      <c r="B1305" t="s">
        <v>1806</v>
      </c>
      <c r="C1305" t="s">
        <v>30</v>
      </c>
      <c r="D1305">
        <v>3</v>
      </c>
      <c r="E1305">
        <v>5</v>
      </c>
      <c r="F1305">
        <v>0</v>
      </c>
      <c r="G1305">
        <v>37</v>
      </c>
      <c r="H1305">
        <v>1</v>
      </c>
      <c r="I1305">
        <v>66.099999999999994</v>
      </c>
      <c r="J1305">
        <v>6.65</v>
      </c>
      <c r="K1305">
        <v>3.12</v>
      </c>
      <c r="L1305">
        <v>1.22</v>
      </c>
      <c r="M1305">
        <v>0.29199999999999998</v>
      </c>
      <c r="N1305" s="1">
        <v>0.68899999999999995</v>
      </c>
      <c r="P1305">
        <v>4.62</v>
      </c>
      <c r="Q1305">
        <v>4.72</v>
      </c>
      <c r="R1305">
        <v>0</v>
      </c>
    </row>
    <row r="1306" spans="1:18" x14ac:dyDescent="0.45">
      <c r="A1306">
        <v>1305</v>
      </c>
      <c r="B1306" t="s">
        <v>1807</v>
      </c>
      <c r="D1306">
        <v>2</v>
      </c>
      <c r="E1306">
        <v>3</v>
      </c>
      <c r="F1306">
        <v>0</v>
      </c>
      <c r="G1306">
        <v>33</v>
      </c>
      <c r="H1306">
        <v>1</v>
      </c>
      <c r="I1306">
        <v>44</v>
      </c>
      <c r="J1306">
        <v>8.39</v>
      </c>
      <c r="K1306">
        <v>3.68</v>
      </c>
      <c r="L1306">
        <v>1.23</v>
      </c>
      <c r="M1306">
        <v>0.29899999999999999</v>
      </c>
      <c r="N1306" s="1">
        <v>0.70899999999999996</v>
      </c>
      <c r="P1306">
        <v>4.5</v>
      </c>
      <c r="Q1306">
        <v>4.5999999999999996</v>
      </c>
      <c r="R1306">
        <v>0</v>
      </c>
    </row>
    <row r="1307" spans="1:18" x14ac:dyDescent="0.45">
      <c r="A1307">
        <v>1306</v>
      </c>
      <c r="B1307" t="s">
        <v>1808</v>
      </c>
      <c r="C1307" t="s">
        <v>30</v>
      </c>
      <c r="D1307">
        <v>1</v>
      </c>
      <c r="E1307">
        <v>0</v>
      </c>
      <c r="F1307">
        <v>0</v>
      </c>
      <c r="G1307">
        <v>23</v>
      </c>
      <c r="H1307">
        <v>1</v>
      </c>
      <c r="I1307">
        <v>29.2</v>
      </c>
      <c r="J1307">
        <v>8.18</v>
      </c>
      <c r="K1307">
        <v>3.94</v>
      </c>
      <c r="L1307">
        <v>1.21</v>
      </c>
      <c r="M1307">
        <v>0.29399999999999998</v>
      </c>
      <c r="N1307" s="1">
        <v>0.68700000000000006</v>
      </c>
      <c r="P1307">
        <v>4.8499999999999996</v>
      </c>
      <c r="Q1307">
        <v>4.7</v>
      </c>
      <c r="R1307">
        <v>0</v>
      </c>
    </row>
    <row r="1308" spans="1:18" x14ac:dyDescent="0.45">
      <c r="A1308">
        <v>1307</v>
      </c>
      <c r="B1308" t="s">
        <v>1809</v>
      </c>
      <c r="C1308" t="s">
        <v>42</v>
      </c>
      <c r="D1308">
        <v>4</v>
      </c>
      <c r="E1308">
        <v>5</v>
      </c>
      <c r="F1308">
        <v>0</v>
      </c>
      <c r="G1308">
        <v>43</v>
      </c>
      <c r="H1308">
        <v>1</v>
      </c>
      <c r="I1308">
        <v>58.1</v>
      </c>
      <c r="J1308">
        <v>7.87</v>
      </c>
      <c r="K1308">
        <v>4.17</v>
      </c>
      <c r="L1308">
        <v>1.08</v>
      </c>
      <c r="M1308">
        <v>0.29699999999999999</v>
      </c>
      <c r="N1308" s="1">
        <v>0.71799999999999997</v>
      </c>
      <c r="P1308">
        <v>4.4800000000000004</v>
      </c>
      <c r="Q1308">
        <v>4.6100000000000003</v>
      </c>
      <c r="R1308">
        <v>0</v>
      </c>
    </row>
    <row r="1309" spans="1:18" x14ac:dyDescent="0.45">
      <c r="A1309">
        <v>1308</v>
      </c>
      <c r="B1309" t="s">
        <v>1810</v>
      </c>
      <c r="D1309">
        <v>1</v>
      </c>
      <c r="E1309">
        <v>1</v>
      </c>
      <c r="F1309">
        <v>0</v>
      </c>
      <c r="G1309">
        <v>37</v>
      </c>
      <c r="H1309">
        <v>1</v>
      </c>
      <c r="I1309">
        <v>41.1</v>
      </c>
      <c r="J1309">
        <v>7.85</v>
      </c>
      <c r="K1309">
        <v>2.83</v>
      </c>
      <c r="L1309">
        <v>1.31</v>
      </c>
      <c r="M1309">
        <v>0.28299999999999997</v>
      </c>
      <c r="N1309" s="1">
        <v>0.70399999999999996</v>
      </c>
      <c r="P1309">
        <v>4.1399999999999997</v>
      </c>
      <c r="Q1309">
        <v>4.5599999999999996</v>
      </c>
      <c r="R1309">
        <v>0</v>
      </c>
    </row>
    <row r="1310" spans="1:18" x14ac:dyDescent="0.45">
      <c r="A1310">
        <v>1309</v>
      </c>
      <c r="B1310" t="s">
        <v>1811</v>
      </c>
      <c r="C1310" t="s">
        <v>35</v>
      </c>
      <c r="D1310">
        <v>3</v>
      </c>
      <c r="E1310">
        <v>4</v>
      </c>
      <c r="F1310">
        <v>0</v>
      </c>
      <c r="G1310">
        <v>34</v>
      </c>
      <c r="H1310">
        <v>1</v>
      </c>
      <c r="I1310">
        <v>44</v>
      </c>
      <c r="J1310">
        <v>7.16</v>
      </c>
      <c r="K1310">
        <v>4.09</v>
      </c>
      <c r="L1310">
        <v>1.43</v>
      </c>
      <c r="M1310">
        <v>0.30599999999999999</v>
      </c>
      <c r="N1310" s="1">
        <v>0.67</v>
      </c>
      <c r="P1310">
        <v>5.52</v>
      </c>
      <c r="Q1310">
        <v>5.3</v>
      </c>
      <c r="R1310">
        <v>0</v>
      </c>
    </row>
    <row r="1311" spans="1:18" x14ac:dyDescent="0.45">
      <c r="A1311">
        <v>1310</v>
      </c>
      <c r="B1311" t="s">
        <v>1812</v>
      </c>
      <c r="C1311" t="s">
        <v>28</v>
      </c>
      <c r="D1311">
        <v>5</v>
      </c>
      <c r="E1311">
        <v>4</v>
      </c>
      <c r="F1311">
        <v>0</v>
      </c>
      <c r="G1311">
        <v>33</v>
      </c>
      <c r="H1311">
        <v>1</v>
      </c>
      <c r="I1311">
        <v>37.1</v>
      </c>
      <c r="J1311">
        <v>10.62</v>
      </c>
      <c r="K1311">
        <v>6.51</v>
      </c>
      <c r="L1311">
        <v>1.21</v>
      </c>
      <c r="M1311">
        <v>0.28100000000000003</v>
      </c>
      <c r="N1311" s="1">
        <v>0.72</v>
      </c>
      <c r="P1311">
        <v>4.58</v>
      </c>
      <c r="Q1311">
        <v>4.8899999999999997</v>
      </c>
      <c r="R1311">
        <v>0</v>
      </c>
    </row>
    <row r="1312" spans="1:18" x14ac:dyDescent="0.45">
      <c r="A1312">
        <v>1311</v>
      </c>
      <c r="B1312" t="s">
        <v>1813</v>
      </c>
      <c r="D1312">
        <v>1</v>
      </c>
      <c r="E1312">
        <v>2</v>
      </c>
      <c r="F1312">
        <v>0</v>
      </c>
      <c r="G1312">
        <v>26</v>
      </c>
      <c r="H1312">
        <v>1</v>
      </c>
      <c r="I1312">
        <v>31</v>
      </c>
      <c r="J1312">
        <v>6.97</v>
      </c>
      <c r="K1312">
        <v>3.48</v>
      </c>
      <c r="L1312">
        <v>1.1599999999999999</v>
      </c>
      <c r="M1312">
        <v>0.29199999999999998</v>
      </c>
      <c r="N1312" s="1">
        <v>0.67700000000000005</v>
      </c>
      <c r="P1312">
        <v>4.9400000000000004</v>
      </c>
      <c r="Q1312">
        <v>4.74</v>
      </c>
      <c r="R1312">
        <v>0</v>
      </c>
    </row>
    <row r="1313" spans="1:18" x14ac:dyDescent="0.45">
      <c r="A1313">
        <v>1312</v>
      </c>
      <c r="B1313" t="s">
        <v>1814</v>
      </c>
      <c r="C1313" t="s">
        <v>55</v>
      </c>
      <c r="D1313">
        <v>3</v>
      </c>
      <c r="E1313">
        <v>4</v>
      </c>
      <c r="F1313">
        <v>0</v>
      </c>
      <c r="G1313">
        <v>43</v>
      </c>
      <c r="H1313">
        <v>1</v>
      </c>
      <c r="I1313">
        <v>48.1</v>
      </c>
      <c r="J1313">
        <v>8.39</v>
      </c>
      <c r="K1313">
        <v>4.47</v>
      </c>
      <c r="L1313">
        <v>1.3</v>
      </c>
      <c r="M1313">
        <v>0.29699999999999999</v>
      </c>
      <c r="N1313" s="1">
        <v>0.70699999999999996</v>
      </c>
      <c r="P1313">
        <v>4.84</v>
      </c>
      <c r="Q1313">
        <v>4.83</v>
      </c>
      <c r="R1313">
        <v>0</v>
      </c>
    </row>
    <row r="1314" spans="1:18" x14ac:dyDescent="0.45">
      <c r="A1314">
        <v>1313</v>
      </c>
      <c r="B1314" t="s">
        <v>1815</v>
      </c>
      <c r="D1314">
        <v>1</v>
      </c>
      <c r="E1314">
        <v>1</v>
      </c>
      <c r="F1314">
        <v>0</v>
      </c>
      <c r="G1314">
        <v>26</v>
      </c>
      <c r="H1314">
        <v>1</v>
      </c>
      <c r="I1314">
        <v>34.1</v>
      </c>
      <c r="J1314">
        <v>8.1300000000000008</v>
      </c>
      <c r="K1314">
        <v>3.94</v>
      </c>
      <c r="L1314">
        <v>1.31</v>
      </c>
      <c r="M1314">
        <v>0.307</v>
      </c>
      <c r="N1314" s="1">
        <v>0.72699999999999998</v>
      </c>
      <c r="P1314">
        <v>4.72</v>
      </c>
      <c r="Q1314">
        <v>4.83</v>
      </c>
      <c r="R1314">
        <v>0</v>
      </c>
    </row>
    <row r="1315" spans="1:18" x14ac:dyDescent="0.45">
      <c r="A1315">
        <v>1314</v>
      </c>
      <c r="B1315" t="s">
        <v>1816</v>
      </c>
      <c r="C1315" t="s">
        <v>97</v>
      </c>
      <c r="D1315">
        <v>2</v>
      </c>
      <c r="E1315">
        <v>2</v>
      </c>
      <c r="F1315">
        <v>0</v>
      </c>
      <c r="G1315">
        <v>20</v>
      </c>
      <c r="H1315">
        <v>1</v>
      </c>
      <c r="I1315">
        <v>25.1</v>
      </c>
      <c r="J1315">
        <v>9.6</v>
      </c>
      <c r="K1315">
        <v>6.05</v>
      </c>
      <c r="L1315">
        <v>1.07</v>
      </c>
      <c r="M1315">
        <v>0.29399999999999998</v>
      </c>
      <c r="N1315" s="1">
        <v>0.69799999999999995</v>
      </c>
      <c r="P1315">
        <v>4.9800000000000004</v>
      </c>
      <c r="Q1315">
        <v>4.8</v>
      </c>
      <c r="R1315">
        <v>0</v>
      </c>
    </row>
    <row r="1316" spans="1:18" x14ac:dyDescent="0.45">
      <c r="A1316">
        <v>1315</v>
      </c>
      <c r="B1316" t="s">
        <v>1817</v>
      </c>
      <c r="C1316" t="s">
        <v>134</v>
      </c>
      <c r="D1316">
        <v>1</v>
      </c>
      <c r="E1316">
        <v>3</v>
      </c>
      <c r="F1316">
        <v>0</v>
      </c>
      <c r="G1316">
        <v>23</v>
      </c>
      <c r="H1316">
        <v>1</v>
      </c>
      <c r="I1316">
        <v>31.2</v>
      </c>
      <c r="J1316">
        <v>9.65</v>
      </c>
      <c r="K1316">
        <v>5.1100000000000003</v>
      </c>
      <c r="L1316">
        <v>1.42</v>
      </c>
      <c r="M1316">
        <v>0.29399999999999998</v>
      </c>
      <c r="N1316" s="1">
        <v>0.65900000000000003</v>
      </c>
      <c r="P1316">
        <v>5.39</v>
      </c>
      <c r="Q1316">
        <v>5.05</v>
      </c>
      <c r="R1316">
        <v>0</v>
      </c>
    </row>
    <row r="1317" spans="1:18" x14ac:dyDescent="0.45">
      <c r="A1317">
        <v>1316</v>
      </c>
      <c r="B1317" t="s">
        <v>1818</v>
      </c>
      <c r="C1317" t="s">
        <v>22</v>
      </c>
      <c r="D1317">
        <v>3</v>
      </c>
      <c r="E1317">
        <v>3</v>
      </c>
      <c r="F1317">
        <v>0</v>
      </c>
      <c r="G1317">
        <v>45</v>
      </c>
      <c r="H1317">
        <v>1</v>
      </c>
      <c r="I1317">
        <v>51.2</v>
      </c>
      <c r="J1317">
        <v>10.27</v>
      </c>
      <c r="K1317">
        <v>4.7</v>
      </c>
      <c r="L1317">
        <v>1.39</v>
      </c>
      <c r="M1317">
        <v>0.28799999999999998</v>
      </c>
      <c r="N1317" s="1">
        <v>0.71199999999999997</v>
      </c>
      <c r="P1317">
        <v>4.7</v>
      </c>
      <c r="Q1317">
        <v>4.67</v>
      </c>
      <c r="R1317">
        <v>0</v>
      </c>
    </row>
    <row r="1318" spans="1:18" x14ac:dyDescent="0.45">
      <c r="A1318">
        <v>1317</v>
      </c>
      <c r="B1318" t="s">
        <v>1819</v>
      </c>
      <c r="C1318" t="s">
        <v>51</v>
      </c>
      <c r="D1318">
        <v>1</v>
      </c>
      <c r="E1318">
        <v>3</v>
      </c>
      <c r="F1318">
        <v>0</v>
      </c>
      <c r="G1318">
        <v>42</v>
      </c>
      <c r="H1318">
        <v>1</v>
      </c>
      <c r="I1318">
        <v>56</v>
      </c>
      <c r="J1318">
        <v>8.0399999999999991</v>
      </c>
      <c r="K1318">
        <v>3.7</v>
      </c>
      <c r="L1318">
        <v>1.45</v>
      </c>
      <c r="M1318">
        <v>0.30499999999999999</v>
      </c>
      <c r="N1318" s="1">
        <v>0.66300000000000003</v>
      </c>
      <c r="P1318">
        <v>5.3</v>
      </c>
      <c r="Q1318">
        <v>4.95</v>
      </c>
      <c r="R1318">
        <v>0</v>
      </c>
    </row>
    <row r="1319" spans="1:18" x14ac:dyDescent="0.45">
      <c r="A1319">
        <v>1318</v>
      </c>
      <c r="B1319" t="s">
        <v>1820</v>
      </c>
      <c r="C1319" t="s">
        <v>134</v>
      </c>
      <c r="D1319">
        <v>3</v>
      </c>
      <c r="E1319">
        <v>5</v>
      </c>
      <c r="F1319">
        <v>0</v>
      </c>
      <c r="G1319">
        <v>43</v>
      </c>
      <c r="H1319">
        <v>1</v>
      </c>
      <c r="I1319">
        <v>57.2</v>
      </c>
      <c r="J1319">
        <v>7.64</v>
      </c>
      <c r="K1319">
        <v>2.96</v>
      </c>
      <c r="L1319">
        <v>1.4</v>
      </c>
      <c r="M1319">
        <v>0.29199999999999998</v>
      </c>
      <c r="N1319" s="1">
        <v>0.65200000000000002</v>
      </c>
      <c r="P1319">
        <v>4.99</v>
      </c>
      <c r="Q1319">
        <v>4.9400000000000004</v>
      </c>
      <c r="R1319">
        <v>0</v>
      </c>
    </row>
    <row r="1320" spans="1:18" x14ac:dyDescent="0.45">
      <c r="A1320">
        <v>1319</v>
      </c>
      <c r="B1320" t="s">
        <v>1821</v>
      </c>
      <c r="C1320" t="s">
        <v>18</v>
      </c>
      <c r="D1320">
        <v>2</v>
      </c>
      <c r="E1320">
        <v>3</v>
      </c>
      <c r="F1320">
        <v>0</v>
      </c>
      <c r="G1320">
        <v>40</v>
      </c>
      <c r="H1320">
        <v>1</v>
      </c>
      <c r="I1320">
        <v>42.1</v>
      </c>
      <c r="J1320">
        <v>8.94</v>
      </c>
      <c r="K1320">
        <v>4.47</v>
      </c>
      <c r="L1320">
        <v>1.28</v>
      </c>
      <c r="M1320">
        <v>0.29099999999999998</v>
      </c>
      <c r="N1320" s="1">
        <v>0.66500000000000004</v>
      </c>
      <c r="P1320">
        <v>5.1100000000000003</v>
      </c>
      <c r="Q1320">
        <v>4.82</v>
      </c>
      <c r="R1320">
        <v>0</v>
      </c>
    </row>
    <row r="1321" spans="1:18" x14ac:dyDescent="0.45">
      <c r="A1321">
        <v>1320</v>
      </c>
      <c r="B1321" t="s">
        <v>1822</v>
      </c>
      <c r="D1321">
        <v>2</v>
      </c>
      <c r="E1321">
        <v>2</v>
      </c>
      <c r="F1321">
        <v>0</v>
      </c>
      <c r="G1321">
        <v>28</v>
      </c>
      <c r="H1321">
        <v>1</v>
      </c>
      <c r="I1321">
        <v>35.200000000000003</v>
      </c>
      <c r="J1321">
        <v>8.07</v>
      </c>
      <c r="K1321">
        <v>3.78</v>
      </c>
      <c r="L1321">
        <v>1.51</v>
      </c>
      <c r="M1321">
        <v>0.29399999999999998</v>
      </c>
      <c r="N1321" s="1">
        <v>0.70399999999999996</v>
      </c>
      <c r="P1321">
        <v>4.79</v>
      </c>
      <c r="Q1321">
        <v>4.99</v>
      </c>
      <c r="R1321">
        <v>0</v>
      </c>
    </row>
    <row r="1322" spans="1:18" x14ac:dyDescent="0.45">
      <c r="A1322">
        <v>1321</v>
      </c>
      <c r="B1322" t="s">
        <v>1823</v>
      </c>
      <c r="D1322">
        <v>2</v>
      </c>
      <c r="E1322">
        <v>4</v>
      </c>
      <c r="F1322">
        <v>0</v>
      </c>
      <c r="G1322">
        <v>30</v>
      </c>
      <c r="H1322">
        <v>1</v>
      </c>
      <c r="I1322">
        <v>36.1</v>
      </c>
      <c r="J1322">
        <v>8.18</v>
      </c>
      <c r="K1322">
        <v>4.71</v>
      </c>
      <c r="L1322">
        <v>1.24</v>
      </c>
      <c r="M1322">
        <v>0.30599999999999999</v>
      </c>
      <c r="N1322" s="1">
        <v>0.66</v>
      </c>
      <c r="P1322">
        <v>5.45</v>
      </c>
      <c r="Q1322">
        <v>5.05</v>
      </c>
      <c r="R1322">
        <v>0</v>
      </c>
    </row>
    <row r="1323" spans="1:18" x14ac:dyDescent="0.45">
      <c r="A1323">
        <v>1322</v>
      </c>
      <c r="B1323" t="s">
        <v>1824</v>
      </c>
      <c r="C1323" t="s">
        <v>76</v>
      </c>
      <c r="D1323">
        <v>3</v>
      </c>
      <c r="E1323">
        <v>4</v>
      </c>
      <c r="F1323">
        <v>26</v>
      </c>
      <c r="G1323">
        <v>40</v>
      </c>
      <c r="H1323">
        <v>1</v>
      </c>
      <c r="I1323">
        <v>40.200000000000003</v>
      </c>
      <c r="J1323">
        <v>9.07</v>
      </c>
      <c r="K1323">
        <v>3.98</v>
      </c>
      <c r="L1323">
        <v>1.33</v>
      </c>
      <c r="M1323">
        <v>0.27500000000000002</v>
      </c>
      <c r="N1323" s="1">
        <v>0.68799999999999994</v>
      </c>
      <c r="P1323">
        <v>4.42</v>
      </c>
      <c r="Q1323">
        <v>4.7</v>
      </c>
      <c r="R1323">
        <v>0</v>
      </c>
    </row>
    <row r="1324" spans="1:18" x14ac:dyDescent="0.45">
      <c r="A1324">
        <v>1323</v>
      </c>
      <c r="B1324" t="s">
        <v>1825</v>
      </c>
      <c r="C1324" t="s">
        <v>134</v>
      </c>
      <c r="D1324">
        <v>2</v>
      </c>
      <c r="E1324">
        <v>3</v>
      </c>
      <c r="F1324">
        <v>0</v>
      </c>
      <c r="G1324">
        <v>34</v>
      </c>
      <c r="H1324">
        <v>1</v>
      </c>
      <c r="I1324">
        <v>60.2</v>
      </c>
      <c r="J1324">
        <v>8.4499999999999993</v>
      </c>
      <c r="K1324">
        <v>4.45</v>
      </c>
      <c r="L1324">
        <v>1.33</v>
      </c>
      <c r="M1324">
        <v>0.29399999999999998</v>
      </c>
      <c r="N1324" s="1">
        <v>0.68100000000000005</v>
      </c>
      <c r="P1324">
        <v>5.04</v>
      </c>
      <c r="Q1324">
        <v>4.9800000000000004</v>
      </c>
      <c r="R1324">
        <v>-0.1</v>
      </c>
    </row>
    <row r="1325" spans="1:18" x14ac:dyDescent="0.45">
      <c r="A1325">
        <v>1324</v>
      </c>
      <c r="B1325" t="s">
        <v>1826</v>
      </c>
      <c r="D1325">
        <v>3</v>
      </c>
      <c r="E1325">
        <v>3</v>
      </c>
      <c r="F1325">
        <v>0</v>
      </c>
      <c r="G1325">
        <v>30</v>
      </c>
      <c r="H1325">
        <v>1</v>
      </c>
      <c r="I1325">
        <v>40.200000000000003</v>
      </c>
      <c r="J1325">
        <v>6.19</v>
      </c>
      <c r="K1325">
        <v>2.21</v>
      </c>
      <c r="L1325">
        <v>1.33</v>
      </c>
      <c r="M1325">
        <v>0.29499999999999998</v>
      </c>
      <c r="N1325" s="1">
        <v>0.68</v>
      </c>
      <c r="P1325">
        <v>4.6399999999999997</v>
      </c>
      <c r="Q1325">
        <v>4.75</v>
      </c>
      <c r="R1325">
        <v>-0.1</v>
      </c>
    </row>
    <row r="1326" spans="1:18" x14ac:dyDescent="0.45">
      <c r="A1326">
        <v>1325</v>
      </c>
      <c r="B1326" t="s">
        <v>1827</v>
      </c>
      <c r="C1326" t="s">
        <v>44</v>
      </c>
      <c r="D1326">
        <v>2</v>
      </c>
      <c r="E1326">
        <v>2</v>
      </c>
      <c r="F1326">
        <v>1</v>
      </c>
      <c r="G1326">
        <v>47</v>
      </c>
      <c r="H1326">
        <v>1</v>
      </c>
      <c r="I1326">
        <v>44.1</v>
      </c>
      <c r="J1326">
        <v>9.75</v>
      </c>
      <c r="K1326">
        <v>4.0599999999999996</v>
      </c>
      <c r="L1326">
        <v>1.42</v>
      </c>
      <c r="M1326">
        <v>0.30399999999999999</v>
      </c>
      <c r="N1326" s="1">
        <v>0.747</v>
      </c>
      <c r="P1326">
        <v>4.2699999999999996</v>
      </c>
      <c r="Q1326">
        <v>4.63</v>
      </c>
      <c r="R1326">
        <v>-0.1</v>
      </c>
    </row>
    <row r="1327" spans="1:18" x14ac:dyDescent="0.45">
      <c r="A1327">
        <v>1326</v>
      </c>
      <c r="B1327" t="s">
        <v>1828</v>
      </c>
      <c r="C1327" t="s">
        <v>49</v>
      </c>
      <c r="D1327">
        <v>1</v>
      </c>
      <c r="E1327">
        <v>1</v>
      </c>
      <c r="F1327">
        <v>0</v>
      </c>
      <c r="G1327">
        <v>29</v>
      </c>
      <c r="H1327">
        <v>1</v>
      </c>
      <c r="I1327">
        <v>36</v>
      </c>
      <c r="J1327">
        <v>8.75</v>
      </c>
      <c r="K1327">
        <v>4</v>
      </c>
      <c r="L1327">
        <v>1.25</v>
      </c>
      <c r="M1327">
        <v>0.30599999999999999</v>
      </c>
      <c r="N1327" s="1">
        <v>0.70199999999999996</v>
      </c>
      <c r="P1327">
        <v>4.75</v>
      </c>
      <c r="Q1327">
        <v>4.7</v>
      </c>
      <c r="R1327">
        <v>-0.1</v>
      </c>
    </row>
    <row r="1328" spans="1:18" x14ac:dyDescent="0.45">
      <c r="A1328">
        <v>1327</v>
      </c>
      <c r="B1328" t="s">
        <v>1829</v>
      </c>
      <c r="D1328">
        <v>1</v>
      </c>
      <c r="E1328">
        <v>3</v>
      </c>
      <c r="F1328">
        <v>0</v>
      </c>
      <c r="G1328">
        <v>22</v>
      </c>
      <c r="H1328">
        <v>1</v>
      </c>
      <c r="I1328">
        <v>30.2</v>
      </c>
      <c r="J1328">
        <v>8.7899999999999991</v>
      </c>
      <c r="K1328">
        <v>5.28</v>
      </c>
      <c r="L1328">
        <v>1.17</v>
      </c>
      <c r="M1328">
        <v>0.29899999999999999</v>
      </c>
      <c r="N1328" s="1">
        <v>0.68400000000000005</v>
      </c>
      <c r="P1328">
        <v>5.28</v>
      </c>
      <c r="Q1328">
        <v>4.95</v>
      </c>
      <c r="R1328">
        <v>-0.1</v>
      </c>
    </row>
    <row r="1329" spans="1:18" x14ac:dyDescent="0.45">
      <c r="A1329">
        <v>1328</v>
      </c>
      <c r="B1329" t="s">
        <v>1830</v>
      </c>
      <c r="C1329" t="s">
        <v>22</v>
      </c>
      <c r="D1329">
        <v>3</v>
      </c>
      <c r="E1329">
        <v>3</v>
      </c>
      <c r="F1329">
        <v>0</v>
      </c>
      <c r="G1329">
        <v>33</v>
      </c>
      <c r="H1329">
        <v>1</v>
      </c>
      <c r="I1329">
        <v>46.2</v>
      </c>
      <c r="J1329">
        <v>9.06</v>
      </c>
      <c r="K1329">
        <v>4.63</v>
      </c>
      <c r="L1329">
        <v>1.35</v>
      </c>
      <c r="M1329">
        <v>0.28299999999999997</v>
      </c>
      <c r="N1329" s="1">
        <v>0.71699999999999997</v>
      </c>
      <c r="P1329">
        <v>4.63</v>
      </c>
      <c r="Q1329">
        <v>4.8600000000000003</v>
      </c>
      <c r="R1329">
        <v>-0.1</v>
      </c>
    </row>
    <row r="1330" spans="1:18" x14ac:dyDescent="0.45">
      <c r="A1330">
        <v>1329</v>
      </c>
      <c r="B1330" t="s">
        <v>1831</v>
      </c>
      <c r="C1330" t="s">
        <v>40</v>
      </c>
      <c r="D1330">
        <v>2</v>
      </c>
      <c r="E1330">
        <v>4</v>
      </c>
      <c r="F1330">
        <v>0</v>
      </c>
      <c r="G1330">
        <v>21</v>
      </c>
      <c r="H1330">
        <v>1</v>
      </c>
      <c r="I1330">
        <v>28</v>
      </c>
      <c r="J1330">
        <v>9.32</v>
      </c>
      <c r="K1330">
        <v>5.79</v>
      </c>
      <c r="L1330">
        <v>1.29</v>
      </c>
      <c r="M1330">
        <v>0.29299999999999998</v>
      </c>
      <c r="N1330" s="1">
        <v>0.72899999999999998</v>
      </c>
      <c r="P1330">
        <v>4.82</v>
      </c>
      <c r="Q1330">
        <v>5.08</v>
      </c>
      <c r="R1330">
        <v>-0.1</v>
      </c>
    </row>
    <row r="1331" spans="1:18" x14ac:dyDescent="0.45">
      <c r="A1331">
        <v>1330</v>
      </c>
      <c r="B1331" t="s">
        <v>1832</v>
      </c>
      <c r="D1331">
        <v>1</v>
      </c>
      <c r="E1331">
        <v>0</v>
      </c>
      <c r="F1331">
        <v>0</v>
      </c>
      <c r="G1331">
        <v>26</v>
      </c>
      <c r="H1331">
        <v>1</v>
      </c>
      <c r="I1331">
        <v>27.2</v>
      </c>
      <c r="J1331">
        <v>7.47</v>
      </c>
      <c r="K1331">
        <v>3.9</v>
      </c>
      <c r="L1331">
        <v>1.3</v>
      </c>
      <c r="M1331">
        <v>0.30399999999999999</v>
      </c>
      <c r="N1331" s="1">
        <v>0.66900000000000004</v>
      </c>
      <c r="P1331">
        <v>5.2</v>
      </c>
      <c r="Q1331">
        <v>4.99</v>
      </c>
      <c r="R1331">
        <v>-0.1</v>
      </c>
    </row>
    <row r="1332" spans="1:18" x14ac:dyDescent="0.45">
      <c r="A1332">
        <v>1331</v>
      </c>
      <c r="B1332" t="s">
        <v>1833</v>
      </c>
      <c r="C1332" t="s">
        <v>134</v>
      </c>
      <c r="D1332">
        <v>2</v>
      </c>
      <c r="E1332">
        <v>3</v>
      </c>
      <c r="F1332">
        <v>0</v>
      </c>
      <c r="G1332">
        <v>44</v>
      </c>
      <c r="H1332">
        <v>1</v>
      </c>
      <c r="I1332">
        <v>52</v>
      </c>
      <c r="J1332">
        <v>7.27</v>
      </c>
      <c r="K1332">
        <v>3.63</v>
      </c>
      <c r="L1332">
        <v>1.38</v>
      </c>
      <c r="M1332">
        <v>0.28899999999999998</v>
      </c>
      <c r="N1332" s="1">
        <v>0.70699999999999996</v>
      </c>
      <c r="P1332">
        <v>4.67</v>
      </c>
      <c r="Q1332">
        <v>4.91</v>
      </c>
      <c r="R1332">
        <v>-0.1</v>
      </c>
    </row>
    <row r="1333" spans="1:18" x14ac:dyDescent="0.45">
      <c r="A1333">
        <v>1332</v>
      </c>
      <c r="B1333" t="s">
        <v>1834</v>
      </c>
      <c r="C1333" t="s">
        <v>20</v>
      </c>
      <c r="D1333">
        <v>2</v>
      </c>
      <c r="E1333">
        <v>4</v>
      </c>
      <c r="F1333">
        <v>0</v>
      </c>
      <c r="G1333">
        <v>42</v>
      </c>
      <c r="H1333">
        <v>1</v>
      </c>
      <c r="I1333">
        <v>60.1</v>
      </c>
      <c r="J1333">
        <v>9.25</v>
      </c>
      <c r="K1333">
        <v>5.67</v>
      </c>
      <c r="L1333">
        <v>1.04</v>
      </c>
      <c r="M1333">
        <v>0.30099999999999999</v>
      </c>
      <c r="N1333" s="1">
        <v>0.68100000000000005</v>
      </c>
      <c r="P1333">
        <v>5.07</v>
      </c>
      <c r="Q1333">
        <v>4.75</v>
      </c>
      <c r="R1333">
        <v>-0.1</v>
      </c>
    </row>
    <row r="1334" spans="1:18" x14ac:dyDescent="0.45">
      <c r="A1334">
        <v>1333</v>
      </c>
      <c r="B1334" t="s">
        <v>1835</v>
      </c>
      <c r="C1334" t="s">
        <v>22</v>
      </c>
      <c r="D1334">
        <v>2</v>
      </c>
      <c r="E1334">
        <v>3</v>
      </c>
      <c r="F1334">
        <v>0</v>
      </c>
      <c r="G1334">
        <v>25</v>
      </c>
      <c r="H1334">
        <v>1</v>
      </c>
      <c r="I1334">
        <v>44</v>
      </c>
      <c r="J1334">
        <v>8.8000000000000007</v>
      </c>
      <c r="K1334">
        <v>4.5</v>
      </c>
      <c r="L1334">
        <v>1.43</v>
      </c>
      <c r="M1334">
        <v>0.28499999999999998</v>
      </c>
      <c r="N1334" s="1">
        <v>0.72</v>
      </c>
      <c r="P1334">
        <v>4.7</v>
      </c>
      <c r="Q1334">
        <v>4.9400000000000004</v>
      </c>
      <c r="R1334">
        <v>-0.1</v>
      </c>
    </row>
    <row r="1335" spans="1:18" x14ac:dyDescent="0.45">
      <c r="A1335">
        <v>1334</v>
      </c>
      <c r="B1335" t="s">
        <v>1836</v>
      </c>
      <c r="C1335" t="s">
        <v>104</v>
      </c>
      <c r="D1335">
        <v>2</v>
      </c>
      <c r="E1335">
        <v>2</v>
      </c>
      <c r="F1335">
        <v>0</v>
      </c>
      <c r="G1335">
        <v>38</v>
      </c>
      <c r="H1335">
        <v>1</v>
      </c>
      <c r="I1335">
        <v>50</v>
      </c>
      <c r="J1335">
        <v>6.12</v>
      </c>
      <c r="K1335">
        <v>3.6</v>
      </c>
      <c r="L1335">
        <v>1.08</v>
      </c>
      <c r="M1335">
        <v>0.29399999999999998</v>
      </c>
      <c r="N1335" s="1">
        <v>0.66600000000000004</v>
      </c>
      <c r="P1335">
        <v>5.04</v>
      </c>
      <c r="Q1335">
        <v>4.78</v>
      </c>
      <c r="R1335">
        <v>-0.1</v>
      </c>
    </row>
    <row r="1336" spans="1:18" x14ac:dyDescent="0.45">
      <c r="A1336">
        <v>1335</v>
      </c>
      <c r="B1336" t="s">
        <v>1837</v>
      </c>
      <c r="C1336" t="s">
        <v>104</v>
      </c>
      <c r="D1336">
        <v>2</v>
      </c>
      <c r="E1336">
        <v>3</v>
      </c>
      <c r="F1336">
        <v>0</v>
      </c>
      <c r="G1336">
        <v>42</v>
      </c>
      <c r="H1336">
        <v>1</v>
      </c>
      <c r="I1336">
        <v>54.2</v>
      </c>
      <c r="J1336">
        <v>6.42</v>
      </c>
      <c r="K1336">
        <v>2.96</v>
      </c>
      <c r="L1336">
        <v>1.1499999999999999</v>
      </c>
      <c r="M1336">
        <v>0.29199999999999998</v>
      </c>
      <c r="N1336" s="1">
        <v>0.67500000000000004</v>
      </c>
      <c r="P1336">
        <v>4.7699999999999996</v>
      </c>
      <c r="Q1336">
        <v>4.75</v>
      </c>
      <c r="R1336">
        <v>-0.1</v>
      </c>
    </row>
    <row r="1337" spans="1:18" x14ac:dyDescent="0.45">
      <c r="A1337">
        <v>1336</v>
      </c>
      <c r="B1337" t="s">
        <v>1838</v>
      </c>
      <c r="C1337" t="s">
        <v>20</v>
      </c>
      <c r="D1337">
        <v>3</v>
      </c>
      <c r="E1337">
        <v>5</v>
      </c>
      <c r="F1337">
        <v>0</v>
      </c>
      <c r="G1337">
        <v>41</v>
      </c>
      <c r="H1337">
        <v>1</v>
      </c>
      <c r="I1337">
        <v>59.1</v>
      </c>
      <c r="J1337">
        <v>7.13</v>
      </c>
      <c r="K1337">
        <v>4.25</v>
      </c>
      <c r="L1337">
        <v>1.06</v>
      </c>
      <c r="M1337">
        <v>0.29699999999999999</v>
      </c>
      <c r="N1337" s="1">
        <v>0.66900000000000004</v>
      </c>
      <c r="P1337">
        <v>5.01</v>
      </c>
      <c r="Q1337">
        <v>4.7699999999999996</v>
      </c>
      <c r="R1337">
        <v>-0.1</v>
      </c>
    </row>
    <row r="1338" spans="1:18" x14ac:dyDescent="0.45">
      <c r="A1338">
        <v>1337</v>
      </c>
      <c r="B1338" t="s">
        <v>1839</v>
      </c>
      <c r="C1338" t="s">
        <v>46</v>
      </c>
      <c r="D1338">
        <v>1</v>
      </c>
      <c r="E1338">
        <v>3</v>
      </c>
      <c r="F1338">
        <v>0</v>
      </c>
      <c r="G1338">
        <v>27</v>
      </c>
      <c r="H1338">
        <v>1</v>
      </c>
      <c r="I1338">
        <v>37.1</v>
      </c>
      <c r="J1338">
        <v>9.17</v>
      </c>
      <c r="K1338">
        <v>4.83</v>
      </c>
      <c r="L1338">
        <v>1.45</v>
      </c>
      <c r="M1338">
        <v>0.29099999999999998</v>
      </c>
      <c r="N1338" s="1">
        <v>0.69299999999999995</v>
      </c>
      <c r="P1338">
        <v>5.07</v>
      </c>
      <c r="Q1338">
        <v>5.08</v>
      </c>
      <c r="R1338">
        <v>-0.1</v>
      </c>
    </row>
    <row r="1339" spans="1:18" x14ac:dyDescent="0.45">
      <c r="A1339">
        <v>1338</v>
      </c>
      <c r="B1339" t="s">
        <v>1840</v>
      </c>
      <c r="D1339">
        <v>1</v>
      </c>
      <c r="E1339">
        <v>3</v>
      </c>
      <c r="F1339">
        <v>0</v>
      </c>
      <c r="G1339">
        <v>28</v>
      </c>
      <c r="H1339">
        <v>1</v>
      </c>
      <c r="I1339">
        <v>37</v>
      </c>
      <c r="J1339">
        <v>6.08</v>
      </c>
      <c r="K1339">
        <v>2.92</v>
      </c>
      <c r="L1339">
        <v>1.22</v>
      </c>
      <c r="M1339">
        <v>0.30299999999999999</v>
      </c>
      <c r="N1339" s="1">
        <v>0.65200000000000002</v>
      </c>
      <c r="P1339">
        <v>5.1100000000000003</v>
      </c>
      <c r="Q1339">
        <v>4.88</v>
      </c>
      <c r="R1339">
        <v>-0.1</v>
      </c>
    </row>
    <row r="1340" spans="1:18" x14ac:dyDescent="0.45">
      <c r="A1340">
        <v>1339</v>
      </c>
      <c r="B1340" t="s">
        <v>1841</v>
      </c>
      <c r="D1340">
        <v>2</v>
      </c>
      <c r="E1340">
        <v>2</v>
      </c>
      <c r="F1340">
        <v>0</v>
      </c>
      <c r="G1340">
        <v>45</v>
      </c>
      <c r="H1340">
        <v>1</v>
      </c>
      <c r="I1340">
        <v>40.200000000000003</v>
      </c>
      <c r="J1340">
        <v>5.75</v>
      </c>
      <c r="K1340">
        <v>2.87</v>
      </c>
      <c r="L1340">
        <v>1.33</v>
      </c>
      <c r="M1340">
        <v>0.29599999999999999</v>
      </c>
      <c r="N1340" s="1">
        <v>0.71099999999999997</v>
      </c>
      <c r="P1340">
        <v>4.6399999999999997</v>
      </c>
      <c r="Q1340">
        <v>4.93</v>
      </c>
      <c r="R1340">
        <v>-0.1</v>
      </c>
    </row>
    <row r="1341" spans="1:18" x14ac:dyDescent="0.45">
      <c r="A1341">
        <v>1340</v>
      </c>
      <c r="B1341" t="s">
        <v>1842</v>
      </c>
      <c r="D1341">
        <v>2</v>
      </c>
      <c r="E1341">
        <v>2</v>
      </c>
      <c r="F1341">
        <v>0</v>
      </c>
      <c r="G1341">
        <v>40</v>
      </c>
      <c r="H1341">
        <v>1</v>
      </c>
      <c r="I1341">
        <v>56.1</v>
      </c>
      <c r="J1341">
        <v>9.59</v>
      </c>
      <c r="K1341">
        <v>4.96</v>
      </c>
      <c r="L1341">
        <v>1.28</v>
      </c>
      <c r="M1341">
        <v>0.28299999999999997</v>
      </c>
      <c r="N1341" s="1">
        <v>0.71199999999999997</v>
      </c>
      <c r="P1341">
        <v>4.6399999999999997</v>
      </c>
      <c r="Q1341">
        <v>4.8899999999999997</v>
      </c>
      <c r="R1341">
        <v>-0.1</v>
      </c>
    </row>
    <row r="1342" spans="1:18" x14ac:dyDescent="0.45">
      <c r="A1342">
        <v>1341</v>
      </c>
      <c r="B1342" t="s">
        <v>1843</v>
      </c>
      <c r="C1342" t="s">
        <v>63</v>
      </c>
      <c r="D1342">
        <v>4</v>
      </c>
      <c r="E1342">
        <v>5</v>
      </c>
      <c r="F1342">
        <v>0</v>
      </c>
      <c r="G1342">
        <v>50</v>
      </c>
      <c r="H1342">
        <v>1</v>
      </c>
      <c r="I1342">
        <v>53.1</v>
      </c>
      <c r="J1342">
        <v>8.27</v>
      </c>
      <c r="K1342">
        <v>4.7300000000000004</v>
      </c>
      <c r="L1342">
        <v>1.35</v>
      </c>
      <c r="M1342">
        <v>0.28799999999999998</v>
      </c>
      <c r="N1342" s="1">
        <v>0.68899999999999995</v>
      </c>
      <c r="P1342">
        <v>5.07</v>
      </c>
      <c r="Q1342">
        <v>5.17</v>
      </c>
      <c r="R1342">
        <v>-0.1</v>
      </c>
    </row>
    <row r="1343" spans="1:18" x14ac:dyDescent="0.45">
      <c r="A1343">
        <v>1342</v>
      </c>
      <c r="B1343" t="s">
        <v>1844</v>
      </c>
      <c r="D1343">
        <v>1</v>
      </c>
      <c r="E1343">
        <v>2</v>
      </c>
      <c r="F1343">
        <v>0</v>
      </c>
      <c r="G1343">
        <v>47</v>
      </c>
      <c r="H1343">
        <v>1</v>
      </c>
      <c r="I1343">
        <v>51.1</v>
      </c>
      <c r="J1343">
        <v>7.54</v>
      </c>
      <c r="K1343">
        <v>5.09</v>
      </c>
      <c r="L1343">
        <v>0.88</v>
      </c>
      <c r="M1343">
        <v>0.28399999999999997</v>
      </c>
      <c r="N1343" s="1">
        <v>0.68100000000000005</v>
      </c>
      <c r="P1343">
        <v>4.74</v>
      </c>
      <c r="Q1343">
        <v>4.83</v>
      </c>
      <c r="R1343">
        <v>-0.1</v>
      </c>
    </row>
    <row r="1344" spans="1:18" x14ac:dyDescent="0.45">
      <c r="A1344">
        <v>1343</v>
      </c>
      <c r="B1344" t="s">
        <v>1845</v>
      </c>
      <c r="C1344" t="s">
        <v>53</v>
      </c>
      <c r="D1344">
        <v>3</v>
      </c>
      <c r="E1344">
        <v>4</v>
      </c>
      <c r="F1344">
        <v>0</v>
      </c>
      <c r="G1344">
        <v>35</v>
      </c>
      <c r="H1344">
        <v>1</v>
      </c>
      <c r="I1344">
        <v>43</v>
      </c>
      <c r="J1344">
        <v>9.2100000000000009</v>
      </c>
      <c r="K1344">
        <v>4.5999999999999996</v>
      </c>
      <c r="L1344">
        <v>1.26</v>
      </c>
      <c r="M1344">
        <v>0.29099999999999998</v>
      </c>
      <c r="N1344" s="1">
        <v>0.70899999999999996</v>
      </c>
      <c r="P1344">
        <v>4.5999999999999996</v>
      </c>
      <c r="Q1344">
        <v>4.7699999999999996</v>
      </c>
      <c r="R1344">
        <v>-0.1</v>
      </c>
    </row>
    <row r="1345" spans="1:18" x14ac:dyDescent="0.45">
      <c r="A1345">
        <v>1344</v>
      </c>
      <c r="B1345" t="s">
        <v>1846</v>
      </c>
      <c r="C1345" t="s">
        <v>20</v>
      </c>
      <c r="D1345">
        <v>1</v>
      </c>
      <c r="E1345">
        <v>2</v>
      </c>
      <c r="F1345">
        <v>0</v>
      </c>
      <c r="G1345">
        <v>14</v>
      </c>
      <c r="H1345">
        <v>1</v>
      </c>
      <c r="I1345">
        <v>15</v>
      </c>
      <c r="J1345">
        <v>6</v>
      </c>
      <c r="K1345">
        <v>4.8</v>
      </c>
      <c r="L1345">
        <v>1.2</v>
      </c>
      <c r="M1345">
        <v>0.29199999999999998</v>
      </c>
      <c r="N1345" s="1">
        <v>0.61299999999999999</v>
      </c>
      <c r="P1345">
        <v>6</v>
      </c>
      <c r="Q1345">
        <v>5.46</v>
      </c>
      <c r="R1345">
        <v>-0.1</v>
      </c>
    </row>
    <row r="1346" spans="1:18" x14ac:dyDescent="0.45">
      <c r="A1346">
        <v>1345</v>
      </c>
      <c r="B1346" t="s">
        <v>1847</v>
      </c>
      <c r="C1346" t="s">
        <v>76</v>
      </c>
      <c r="D1346">
        <v>2</v>
      </c>
      <c r="E1346">
        <v>1</v>
      </c>
      <c r="F1346">
        <v>0</v>
      </c>
      <c r="G1346">
        <v>30</v>
      </c>
      <c r="H1346">
        <v>1</v>
      </c>
      <c r="I1346">
        <v>46</v>
      </c>
      <c r="J1346">
        <v>8.61</v>
      </c>
      <c r="K1346">
        <v>4.5</v>
      </c>
      <c r="L1346">
        <v>1.37</v>
      </c>
      <c r="M1346">
        <v>0.28799999999999998</v>
      </c>
      <c r="N1346" s="1">
        <v>0.72199999999999998</v>
      </c>
      <c r="P1346">
        <v>4.7</v>
      </c>
      <c r="Q1346">
        <v>4.95</v>
      </c>
      <c r="R1346">
        <v>-0.1</v>
      </c>
    </row>
    <row r="1347" spans="1:18" x14ac:dyDescent="0.45">
      <c r="A1347">
        <v>1346</v>
      </c>
      <c r="B1347" t="s">
        <v>1848</v>
      </c>
      <c r="C1347" t="s">
        <v>91</v>
      </c>
      <c r="D1347">
        <v>2</v>
      </c>
      <c r="E1347">
        <v>4</v>
      </c>
      <c r="F1347">
        <v>0</v>
      </c>
      <c r="G1347">
        <v>39</v>
      </c>
      <c r="H1347">
        <v>1</v>
      </c>
      <c r="I1347">
        <v>37.1</v>
      </c>
      <c r="J1347">
        <v>8.1999999999999993</v>
      </c>
      <c r="K1347">
        <v>4.34</v>
      </c>
      <c r="L1347">
        <v>1.21</v>
      </c>
      <c r="M1347">
        <v>0.29899999999999999</v>
      </c>
      <c r="N1347" s="1">
        <v>0.68799999999999994</v>
      </c>
      <c r="P1347">
        <v>4.83</v>
      </c>
      <c r="Q1347">
        <v>4.8600000000000003</v>
      </c>
      <c r="R1347">
        <v>-0.1</v>
      </c>
    </row>
    <row r="1348" spans="1:18" x14ac:dyDescent="0.45">
      <c r="A1348">
        <v>1347</v>
      </c>
      <c r="B1348" t="s">
        <v>1849</v>
      </c>
      <c r="D1348">
        <v>1</v>
      </c>
      <c r="E1348">
        <v>3</v>
      </c>
      <c r="F1348">
        <v>0</v>
      </c>
      <c r="G1348">
        <v>34</v>
      </c>
      <c r="H1348">
        <v>1</v>
      </c>
      <c r="I1348">
        <v>38.200000000000003</v>
      </c>
      <c r="J1348">
        <v>8.14</v>
      </c>
      <c r="K1348">
        <v>5.12</v>
      </c>
      <c r="L1348">
        <v>1.1599999999999999</v>
      </c>
      <c r="M1348">
        <v>0.30399999999999999</v>
      </c>
      <c r="N1348" s="1">
        <v>0.69099999999999995</v>
      </c>
      <c r="P1348">
        <v>5.12</v>
      </c>
      <c r="Q1348">
        <v>5.0599999999999996</v>
      </c>
      <c r="R1348">
        <v>-0.1</v>
      </c>
    </row>
    <row r="1349" spans="1:18" x14ac:dyDescent="0.45">
      <c r="A1349">
        <v>1348</v>
      </c>
      <c r="B1349" t="s">
        <v>1850</v>
      </c>
      <c r="C1349" t="s">
        <v>51</v>
      </c>
      <c r="D1349">
        <v>2</v>
      </c>
      <c r="E1349">
        <v>2</v>
      </c>
      <c r="F1349">
        <v>0</v>
      </c>
      <c r="G1349">
        <v>28</v>
      </c>
      <c r="H1349">
        <v>1</v>
      </c>
      <c r="I1349">
        <v>41.1</v>
      </c>
      <c r="J1349">
        <v>5.67</v>
      </c>
      <c r="K1349">
        <v>3.49</v>
      </c>
      <c r="L1349">
        <v>1.31</v>
      </c>
      <c r="M1349">
        <v>0.30099999999999999</v>
      </c>
      <c r="N1349" s="1">
        <v>0.65900000000000003</v>
      </c>
      <c r="P1349">
        <v>5.45</v>
      </c>
      <c r="Q1349">
        <v>5.19</v>
      </c>
      <c r="R1349">
        <v>-0.1</v>
      </c>
    </row>
    <row r="1350" spans="1:18" x14ac:dyDescent="0.45">
      <c r="A1350">
        <v>1349</v>
      </c>
      <c r="B1350" t="s">
        <v>1851</v>
      </c>
      <c r="C1350" t="s">
        <v>119</v>
      </c>
      <c r="D1350">
        <v>1</v>
      </c>
      <c r="E1350">
        <v>1</v>
      </c>
      <c r="F1350">
        <v>0</v>
      </c>
      <c r="G1350">
        <v>25</v>
      </c>
      <c r="H1350">
        <v>1</v>
      </c>
      <c r="I1350">
        <v>26.1</v>
      </c>
      <c r="J1350">
        <v>9.58</v>
      </c>
      <c r="K1350">
        <v>5.48</v>
      </c>
      <c r="L1350">
        <v>1.37</v>
      </c>
      <c r="M1350">
        <v>0.29599999999999999</v>
      </c>
      <c r="N1350" s="1">
        <v>0.73399999999999999</v>
      </c>
      <c r="P1350">
        <v>4.79</v>
      </c>
      <c r="Q1350">
        <v>5.16</v>
      </c>
      <c r="R1350">
        <v>-0.1</v>
      </c>
    </row>
    <row r="1351" spans="1:18" x14ac:dyDescent="0.45">
      <c r="A1351">
        <v>1350</v>
      </c>
      <c r="B1351" t="s">
        <v>1852</v>
      </c>
      <c r="C1351" t="s">
        <v>72</v>
      </c>
      <c r="D1351">
        <v>3</v>
      </c>
      <c r="E1351">
        <v>4</v>
      </c>
      <c r="F1351">
        <v>0</v>
      </c>
      <c r="G1351">
        <v>39</v>
      </c>
      <c r="H1351">
        <v>1</v>
      </c>
      <c r="I1351">
        <v>48</v>
      </c>
      <c r="J1351">
        <v>9</v>
      </c>
      <c r="K1351">
        <v>5.0599999999999996</v>
      </c>
      <c r="L1351">
        <v>1.1299999999999999</v>
      </c>
      <c r="M1351">
        <v>0.28999999999999998</v>
      </c>
      <c r="N1351" s="1">
        <v>0.71899999999999997</v>
      </c>
      <c r="P1351">
        <v>4.5</v>
      </c>
      <c r="Q1351">
        <v>4.6900000000000004</v>
      </c>
      <c r="R1351">
        <v>-0.1</v>
      </c>
    </row>
    <row r="1352" spans="1:18" x14ac:dyDescent="0.45">
      <c r="A1352">
        <v>1351</v>
      </c>
      <c r="B1352" t="s">
        <v>1853</v>
      </c>
      <c r="C1352" t="s">
        <v>55</v>
      </c>
      <c r="D1352">
        <v>3</v>
      </c>
      <c r="E1352">
        <v>4</v>
      </c>
      <c r="F1352">
        <v>0</v>
      </c>
      <c r="G1352">
        <v>34</v>
      </c>
      <c r="H1352">
        <v>1</v>
      </c>
      <c r="I1352">
        <v>49.2</v>
      </c>
      <c r="J1352">
        <v>7.61</v>
      </c>
      <c r="K1352">
        <v>3.44</v>
      </c>
      <c r="L1352">
        <v>1.45</v>
      </c>
      <c r="M1352">
        <v>0.30199999999999999</v>
      </c>
      <c r="N1352" s="1">
        <v>0.69099999999999995</v>
      </c>
      <c r="P1352">
        <v>5.07</v>
      </c>
      <c r="Q1352">
        <v>5.05</v>
      </c>
      <c r="R1352">
        <v>-0.1</v>
      </c>
    </row>
    <row r="1353" spans="1:18" x14ac:dyDescent="0.45">
      <c r="A1353">
        <v>1352</v>
      </c>
      <c r="B1353" t="s">
        <v>1854</v>
      </c>
      <c r="C1353" t="s">
        <v>28</v>
      </c>
      <c r="D1353">
        <v>5</v>
      </c>
      <c r="E1353">
        <v>4</v>
      </c>
      <c r="F1353">
        <v>0</v>
      </c>
      <c r="G1353">
        <v>44</v>
      </c>
      <c r="H1353">
        <v>1</v>
      </c>
      <c r="I1353">
        <v>57.1</v>
      </c>
      <c r="J1353">
        <v>9.58</v>
      </c>
      <c r="K1353">
        <v>5.81</v>
      </c>
      <c r="L1353">
        <v>1.26</v>
      </c>
      <c r="M1353">
        <v>0.28899999999999998</v>
      </c>
      <c r="N1353" s="1">
        <v>0.70299999999999996</v>
      </c>
      <c r="P1353">
        <v>4.87</v>
      </c>
      <c r="Q1353">
        <v>5.04</v>
      </c>
      <c r="R1353">
        <v>-0.1</v>
      </c>
    </row>
    <row r="1354" spans="1:18" x14ac:dyDescent="0.45">
      <c r="A1354">
        <v>1353</v>
      </c>
      <c r="B1354" t="s">
        <v>1855</v>
      </c>
      <c r="C1354" t="s">
        <v>53</v>
      </c>
      <c r="D1354">
        <v>3</v>
      </c>
      <c r="E1354">
        <v>3</v>
      </c>
      <c r="F1354">
        <v>0</v>
      </c>
      <c r="G1354">
        <v>42</v>
      </c>
      <c r="H1354">
        <v>1</v>
      </c>
      <c r="I1354">
        <v>43.2</v>
      </c>
      <c r="J1354">
        <v>8.0299999999999994</v>
      </c>
      <c r="K1354">
        <v>3.71</v>
      </c>
      <c r="L1354">
        <v>1.24</v>
      </c>
      <c r="M1354">
        <v>0.29099999999999998</v>
      </c>
      <c r="N1354" s="1">
        <v>0.70299999999999996</v>
      </c>
      <c r="P1354">
        <v>4.53</v>
      </c>
      <c r="Q1354">
        <v>4.7</v>
      </c>
      <c r="R1354">
        <v>-0.1</v>
      </c>
    </row>
    <row r="1355" spans="1:18" x14ac:dyDescent="0.45">
      <c r="A1355">
        <v>1354</v>
      </c>
      <c r="B1355" t="s">
        <v>1856</v>
      </c>
      <c r="D1355">
        <v>3</v>
      </c>
      <c r="E1355">
        <v>2</v>
      </c>
      <c r="F1355">
        <v>0</v>
      </c>
      <c r="G1355">
        <v>22</v>
      </c>
      <c r="H1355">
        <v>1</v>
      </c>
      <c r="I1355">
        <v>34</v>
      </c>
      <c r="J1355">
        <v>6.62</v>
      </c>
      <c r="K1355">
        <v>3.97</v>
      </c>
      <c r="L1355">
        <v>1.32</v>
      </c>
      <c r="M1355">
        <v>0.29199999999999998</v>
      </c>
      <c r="N1355" s="1">
        <v>0.65900000000000003</v>
      </c>
      <c r="P1355">
        <v>5.29</v>
      </c>
      <c r="Q1355">
        <v>5.28</v>
      </c>
      <c r="R1355">
        <v>-0.1</v>
      </c>
    </row>
    <row r="1356" spans="1:18" x14ac:dyDescent="0.45">
      <c r="A1356">
        <v>1355</v>
      </c>
      <c r="B1356" t="s">
        <v>1857</v>
      </c>
      <c r="D1356">
        <v>2</v>
      </c>
      <c r="E1356">
        <v>3</v>
      </c>
      <c r="F1356">
        <v>0</v>
      </c>
      <c r="G1356">
        <v>39</v>
      </c>
      <c r="H1356">
        <v>1</v>
      </c>
      <c r="I1356">
        <v>52.2</v>
      </c>
      <c r="J1356">
        <v>6.83</v>
      </c>
      <c r="K1356">
        <v>3.59</v>
      </c>
      <c r="L1356">
        <v>1.37</v>
      </c>
      <c r="M1356">
        <v>0.28999999999999998</v>
      </c>
      <c r="N1356" s="1">
        <v>0.67900000000000005</v>
      </c>
      <c r="P1356">
        <v>5.12</v>
      </c>
      <c r="Q1356">
        <v>5.13</v>
      </c>
      <c r="R1356">
        <v>-0.1</v>
      </c>
    </row>
    <row r="1357" spans="1:18" x14ac:dyDescent="0.45">
      <c r="A1357">
        <v>1356</v>
      </c>
      <c r="B1357" t="s">
        <v>1858</v>
      </c>
      <c r="C1357" t="s">
        <v>81</v>
      </c>
      <c r="D1357">
        <v>3</v>
      </c>
      <c r="E1357">
        <v>4</v>
      </c>
      <c r="F1357">
        <v>0</v>
      </c>
      <c r="G1357">
        <v>38</v>
      </c>
      <c r="H1357">
        <v>1</v>
      </c>
      <c r="I1357">
        <v>45</v>
      </c>
      <c r="J1357">
        <v>8.8000000000000007</v>
      </c>
      <c r="K1357">
        <v>4.8</v>
      </c>
      <c r="L1357">
        <v>1.4</v>
      </c>
      <c r="M1357">
        <v>0.29399999999999998</v>
      </c>
      <c r="N1357" s="1">
        <v>0.68700000000000006</v>
      </c>
      <c r="P1357">
        <v>5.2</v>
      </c>
      <c r="Q1357">
        <v>5.19</v>
      </c>
      <c r="R1357">
        <v>-0.1</v>
      </c>
    </row>
    <row r="1358" spans="1:18" x14ac:dyDescent="0.45">
      <c r="A1358">
        <v>1357</v>
      </c>
      <c r="B1358" t="s">
        <v>1859</v>
      </c>
      <c r="D1358">
        <v>2</v>
      </c>
      <c r="E1358">
        <v>4</v>
      </c>
      <c r="F1358">
        <v>0</v>
      </c>
      <c r="G1358">
        <v>32</v>
      </c>
      <c r="H1358">
        <v>1</v>
      </c>
      <c r="I1358">
        <v>37.200000000000003</v>
      </c>
      <c r="J1358">
        <v>6.45</v>
      </c>
      <c r="K1358">
        <v>3.34</v>
      </c>
      <c r="L1358">
        <v>1.19</v>
      </c>
      <c r="M1358">
        <v>0.29399999999999998</v>
      </c>
      <c r="N1358" s="1">
        <v>0.68100000000000005</v>
      </c>
      <c r="P1358">
        <v>4.7699999999999996</v>
      </c>
      <c r="Q1358">
        <v>4.9000000000000004</v>
      </c>
      <c r="R1358">
        <v>-0.1</v>
      </c>
    </row>
    <row r="1359" spans="1:18" x14ac:dyDescent="0.45">
      <c r="A1359">
        <v>1358</v>
      </c>
      <c r="B1359" t="s">
        <v>1860</v>
      </c>
      <c r="C1359" t="s">
        <v>35</v>
      </c>
      <c r="D1359">
        <v>1</v>
      </c>
      <c r="E1359">
        <v>3</v>
      </c>
      <c r="F1359">
        <v>0</v>
      </c>
      <c r="G1359">
        <v>36</v>
      </c>
      <c r="H1359">
        <v>1</v>
      </c>
      <c r="I1359">
        <v>43</v>
      </c>
      <c r="J1359">
        <v>7.53</v>
      </c>
      <c r="K1359">
        <v>4.1900000000000004</v>
      </c>
      <c r="L1359">
        <v>1.47</v>
      </c>
      <c r="M1359">
        <v>0.313</v>
      </c>
      <c r="N1359" s="1">
        <v>0.65900000000000003</v>
      </c>
      <c r="P1359">
        <v>5.86</v>
      </c>
      <c r="Q1359">
        <v>5.3</v>
      </c>
      <c r="R1359">
        <v>-0.2</v>
      </c>
    </row>
    <row r="1360" spans="1:18" x14ac:dyDescent="0.45">
      <c r="A1360">
        <v>1359</v>
      </c>
      <c r="B1360" t="s">
        <v>1861</v>
      </c>
      <c r="C1360" t="s">
        <v>49</v>
      </c>
      <c r="D1360">
        <v>4</v>
      </c>
      <c r="E1360">
        <v>4</v>
      </c>
      <c r="F1360">
        <v>0</v>
      </c>
      <c r="G1360">
        <v>25</v>
      </c>
      <c r="H1360">
        <v>1</v>
      </c>
      <c r="I1360">
        <v>57</v>
      </c>
      <c r="J1360">
        <v>7.89</v>
      </c>
      <c r="K1360">
        <v>4.8899999999999997</v>
      </c>
      <c r="L1360">
        <v>1.1100000000000001</v>
      </c>
      <c r="M1360">
        <v>0.28100000000000003</v>
      </c>
      <c r="N1360" s="1">
        <v>0.70499999999999996</v>
      </c>
      <c r="P1360">
        <v>4.74</v>
      </c>
      <c r="Q1360">
        <v>4.8899999999999997</v>
      </c>
      <c r="R1360">
        <v>-0.2</v>
      </c>
    </row>
    <row r="1361" spans="1:18" x14ac:dyDescent="0.45">
      <c r="A1361">
        <v>1360</v>
      </c>
      <c r="B1361" t="s">
        <v>1862</v>
      </c>
      <c r="D1361">
        <v>3</v>
      </c>
      <c r="E1361">
        <v>2</v>
      </c>
      <c r="F1361">
        <v>0</v>
      </c>
      <c r="G1361">
        <v>37</v>
      </c>
      <c r="H1361">
        <v>1</v>
      </c>
      <c r="I1361">
        <v>49.2</v>
      </c>
      <c r="J1361">
        <v>6.7</v>
      </c>
      <c r="K1361">
        <v>3.62</v>
      </c>
      <c r="L1361">
        <v>1.45</v>
      </c>
      <c r="M1361">
        <v>0.29299999999999998</v>
      </c>
      <c r="N1361" s="1">
        <v>0.71699999999999997</v>
      </c>
      <c r="P1361">
        <v>4.8899999999999997</v>
      </c>
      <c r="Q1361">
        <v>5.13</v>
      </c>
      <c r="R1361">
        <v>-0.2</v>
      </c>
    </row>
    <row r="1362" spans="1:18" x14ac:dyDescent="0.45">
      <c r="A1362">
        <v>1361</v>
      </c>
      <c r="B1362" t="s">
        <v>1863</v>
      </c>
      <c r="D1362">
        <v>1</v>
      </c>
      <c r="E1362">
        <v>2</v>
      </c>
      <c r="F1362">
        <v>0</v>
      </c>
      <c r="G1362">
        <v>34</v>
      </c>
      <c r="H1362">
        <v>1</v>
      </c>
      <c r="I1362">
        <v>47.1</v>
      </c>
      <c r="J1362">
        <v>6.47</v>
      </c>
      <c r="K1362">
        <v>3.62</v>
      </c>
      <c r="L1362">
        <v>1.1399999999999999</v>
      </c>
      <c r="M1362">
        <v>0.29299999999999998</v>
      </c>
      <c r="N1362" s="1">
        <v>0.71</v>
      </c>
      <c r="P1362">
        <v>4.57</v>
      </c>
      <c r="Q1362">
        <v>4.7300000000000004</v>
      </c>
      <c r="R1362">
        <v>-0.2</v>
      </c>
    </row>
    <row r="1363" spans="1:18" x14ac:dyDescent="0.45">
      <c r="A1363">
        <v>1362</v>
      </c>
      <c r="B1363" t="s">
        <v>1864</v>
      </c>
      <c r="C1363" t="s">
        <v>76</v>
      </c>
      <c r="D1363">
        <v>3</v>
      </c>
      <c r="E1363">
        <v>4</v>
      </c>
      <c r="F1363">
        <v>0</v>
      </c>
      <c r="G1363">
        <v>43</v>
      </c>
      <c r="H1363">
        <v>1</v>
      </c>
      <c r="I1363">
        <v>47</v>
      </c>
      <c r="J1363">
        <v>8.81</v>
      </c>
      <c r="K1363">
        <v>5.17</v>
      </c>
      <c r="L1363">
        <v>1.1499999999999999</v>
      </c>
      <c r="M1363">
        <v>0.28299999999999997</v>
      </c>
      <c r="N1363" s="1">
        <v>0.67700000000000005</v>
      </c>
      <c r="P1363">
        <v>4.9800000000000004</v>
      </c>
      <c r="Q1363">
        <v>5</v>
      </c>
      <c r="R1363">
        <v>-0.2</v>
      </c>
    </row>
    <row r="1364" spans="1:18" x14ac:dyDescent="0.45">
      <c r="A1364">
        <v>1363</v>
      </c>
      <c r="B1364" t="s">
        <v>1865</v>
      </c>
      <c r="D1364">
        <v>2</v>
      </c>
      <c r="E1364">
        <v>4</v>
      </c>
      <c r="F1364">
        <v>0</v>
      </c>
      <c r="G1364">
        <v>32</v>
      </c>
      <c r="H1364">
        <v>1</v>
      </c>
      <c r="I1364">
        <v>42.1</v>
      </c>
      <c r="J1364">
        <v>8.3000000000000007</v>
      </c>
      <c r="K1364">
        <v>4.26</v>
      </c>
      <c r="L1364">
        <v>1.28</v>
      </c>
      <c r="M1364">
        <v>0.3</v>
      </c>
      <c r="N1364" s="1">
        <v>0.69</v>
      </c>
      <c r="P1364">
        <v>4.8899999999999997</v>
      </c>
      <c r="Q1364">
        <v>4.96</v>
      </c>
      <c r="R1364">
        <v>-0.2</v>
      </c>
    </row>
    <row r="1365" spans="1:18" x14ac:dyDescent="0.45">
      <c r="A1365">
        <v>1364</v>
      </c>
      <c r="B1365" t="s">
        <v>1866</v>
      </c>
      <c r="C1365" t="s">
        <v>65</v>
      </c>
      <c r="D1365">
        <v>1</v>
      </c>
      <c r="E1365">
        <v>1</v>
      </c>
      <c r="F1365">
        <v>0</v>
      </c>
      <c r="G1365">
        <v>21</v>
      </c>
      <c r="H1365">
        <v>1</v>
      </c>
      <c r="I1365">
        <v>34.200000000000003</v>
      </c>
      <c r="J1365">
        <v>8.3000000000000007</v>
      </c>
      <c r="K1365">
        <v>3.89</v>
      </c>
      <c r="L1365">
        <v>1.82</v>
      </c>
      <c r="M1365">
        <v>0.30499999999999999</v>
      </c>
      <c r="N1365" s="1">
        <v>0.65600000000000003</v>
      </c>
      <c r="P1365">
        <v>5.97</v>
      </c>
      <c r="Q1365">
        <v>5.59</v>
      </c>
      <c r="R1365">
        <v>-0.2</v>
      </c>
    </row>
    <row r="1366" spans="1:18" x14ac:dyDescent="0.45">
      <c r="A1366">
        <v>1365</v>
      </c>
      <c r="B1366" t="s">
        <v>1867</v>
      </c>
      <c r="D1366">
        <v>4</v>
      </c>
      <c r="E1366">
        <v>5</v>
      </c>
      <c r="F1366">
        <v>0</v>
      </c>
      <c r="G1366">
        <v>40</v>
      </c>
      <c r="H1366">
        <v>1</v>
      </c>
      <c r="I1366">
        <v>46.2</v>
      </c>
      <c r="J1366">
        <v>10.02</v>
      </c>
      <c r="K1366">
        <v>5.97</v>
      </c>
      <c r="L1366">
        <v>1.35</v>
      </c>
      <c r="M1366">
        <v>0.29799999999999999</v>
      </c>
      <c r="N1366" s="1">
        <v>0.68500000000000005</v>
      </c>
      <c r="P1366">
        <v>5.4</v>
      </c>
      <c r="Q1366">
        <v>5.23</v>
      </c>
      <c r="R1366">
        <v>-0.2</v>
      </c>
    </row>
    <row r="1367" spans="1:18" x14ac:dyDescent="0.45">
      <c r="A1367">
        <v>1366</v>
      </c>
      <c r="B1367" t="s">
        <v>1868</v>
      </c>
      <c r="C1367" t="s">
        <v>28</v>
      </c>
      <c r="D1367">
        <v>1</v>
      </c>
      <c r="E1367">
        <v>2</v>
      </c>
      <c r="F1367">
        <v>0</v>
      </c>
      <c r="G1367">
        <v>31</v>
      </c>
      <c r="H1367">
        <v>1</v>
      </c>
      <c r="I1367">
        <v>26</v>
      </c>
      <c r="J1367">
        <v>9.35</v>
      </c>
      <c r="K1367">
        <v>4.8499999999999996</v>
      </c>
      <c r="L1367">
        <v>1.73</v>
      </c>
      <c r="M1367">
        <v>0.30599999999999999</v>
      </c>
      <c r="N1367" s="1">
        <v>0.73499999999999999</v>
      </c>
      <c r="P1367">
        <v>5.19</v>
      </c>
      <c r="Q1367">
        <v>5.41</v>
      </c>
      <c r="R1367">
        <v>-0.2</v>
      </c>
    </row>
    <row r="1368" spans="1:18" x14ac:dyDescent="0.45">
      <c r="A1368">
        <v>1367</v>
      </c>
      <c r="B1368" t="s">
        <v>1869</v>
      </c>
      <c r="D1368">
        <v>1</v>
      </c>
      <c r="E1368">
        <v>2</v>
      </c>
      <c r="F1368">
        <v>0</v>
      </c>
      <c r="G1368">
        <v>38</v>
      </c>
      <c r="H1368">
        <v>1</v>
      </c>
      <c r="I1368">
        <v>48</v>
      </c>
      <c r="J1368">
        <v>8.25</v>
      </c>
      <c r="K1368">
        <v>4.6900000000000004</v>
      </c>
      <c r="L1368">
        <v>1.5</v>
      </c>
      <c r="M1368">
        <v>0.29799999999999999</v>
      </c>
      <c r="N1368" s="1">
        <v>0.70499999999999996</v>
      </c>
      <c r="P1368">
        <v>5.25</v>
      </c>
      <c r="Q1368">
        <v>5.21</v>
      </c>
      <c r="R1368">
        <v>-0.2</v>
      </c>
    </row>
    <row r="1369" spans="1:18" x14ac:dyDescent="0.45">
      <c r="A1369">
        <v>1368</v>
      </c>
      <c r="B1369" t="s">
        <v>1870</v>
      </c>
      <c r="D1369">
        <v>2</v>
      </c>
      <c r="E1369">
        <v>2</v>
      </c>
      <c r="F1369">
        <v>0</v>
      </c>
      <c r="G1369">
        <v>44</v>
      </c>
      <c r="H1369">
        <v>1</v>
      </c>
      <c r="I1369">
        <v>38.200000000000003</v>
      </c>
      <c r="J1369">
        <v>8.84</v>
      </c>
      <c r="K1369">
        <v>4.42</v>
      </c>
      <c r="L1369">
        <v>1.4</v>
      </c>
      <c r="M1369">
        <v>0.29099999999999998</v>
      </c>
      <c r="N1369" s="1">
        <v>0.68700000000000006</v>
      </c>
      <c r="P1369">
        <v>4.88</v>
      </c>
      <c r="Q1369">
        <v>5.01</v>
      </c>
      <c r="R1369">
        <v>-0.2</v>
      </c>
    </row>
    <row r="1370" spans="1:18" x14ac:dyDescent="0.45">
      <c r="A1370">
        <v>1369</v>
      </c>
      <c r="B1370" t="s">
        <v>1871</v>
      </c>
      <c r="D1370">
        <v>4</v>
      </c>
      <c r="E1370">
        <v>4</v>
      </c>
      <c r="F1370">
        <v>0</v>
      </c>
      <c r="G1370">
        <v>34</v>
      </c>
      <c r="H1370">
        <v>1</v>
      </c>
      <c r="I1370">
        <v>52</v>
      </c>
      <c r="J1370">
        <v>6.92</v>
      </c>
      <c r="K1370">
        <v>3.81</v>
      </c>
      <c r="L1370">
        <v>1.21</v>
      </c>
      <c r="M1370">
        <v>0.30199999999999999</v>
      </c>
      <c r="N1370" s="1">
        <v>0.71799999999999997</v>
      </c>
      <c r="P1370">
        <v>4.67</v>
      </c>
      <c r="Q1370">
        <v>4.8499999999999996</v>
      </c>
      <c r="R1370">
        <v>-0.2</v>
      </c>
    </row>
    <row r="1371" spans="1:18" x14ac:dyDescent="0.45">
      <c r="A1371">
        <v>1370</v>
      </c>
      <c r="B1371" t="s">
        <v>1872</v>
      </c>
      <c r="D1371">
        <v>2</v>
      </c>
      <c r="E1371">
        <v>3</v>
      </c>
      <c r="F1371">
        <v>0</v>
      </c>
      <c r="G1371">
        <v>40</v>
      </c>
      <c r="H1371">
        <v>1</v>
      </c>
      <c r="I1371">
        <v>52</v>
      </c>
      <c r="J1371">
        <v>8.31</v>
      </c>
      <c r="K1371">
        <v>5.37</v>
      </c>
      <c r="L1371">
        <v>1.21</v>
      </c>
      <c r="M1371">
        <v>0.29099999999999998</v>
      </c>
      <c r="N1371" s="1">
        <v>0.68799999999999994</v>
      </c>
      <c r="P1371">
        <v>5.19</v>
      </c>
      <c r="Q1371">
        <v>5.12</v>
      </c>
      <c r="R1371">
        <v>-0.2</v>
      </c>
    </row>
    <row r="1372" spans="1:18" x14ac:dyDescent="0.45">
      <c r="A1372">
        <v>1371</v>
      </c>
      <c r="B1372" t="s">
        <v>1873</v>
      </c>
      <c r="C1372" t="s">
        <v>40</v>
      </c>
      <c r="D1372">
        <v>1</v>
      </c>
      <c r="E1372">
        <v>3</v>
      </c>
      <c r="F1372">
        <v>0</v>
      </c>
      <c r="G1372">
        <v>22</v>
      </c>
      <c r="H1372">
        <v>1</v>
      </c>
      <c r="I1372">
        <v>30.2</v>
      </c>
      <c r="J1372">
        <v>9.09</v>
      </c>
      <c r="K1372">
        <v>6.45</v>
      </c>
      <c r="L1372">
        <v>1.17</v>
      </c>
      <c r="M1372">
        <v>0.30099999999999999</v>
      </c>
      <c r="N1372" s="1">
        <v>0.66100000000000003</v>
      </c>
      <c r="P1372">
        <v>5.57</v>
      </c>
      <c r="Q1372">
        <v>5.37</v>
      </c>
      <c r="R1372">
        <v>-0.2</v>
      </c>
    </row>
    <row r="1373" spans="1:18" x14ac:dyDescent="0.45">
      <c r="A1373">
        <v>1372</v>
      </c>
      <c r="B1373" t="s">
        <v>1874</v>
      </c>
      <c r="C1373" t="s">
        <v>26</v>
      </c>
      <c r="D1373">
        <v>1</v>
      </c>
      <c r="E1373">
        <v>2</v>
      </c>
      <c r="F1373">
        <v>0</v>
      </c>
      <c r="G1373">
        <v>33</v>
      </c>
      <c r="H1373">
        <v>1</v>
      </c>
      <c r="I1373">
        <v>42.2</v>
      </c>
      <c r="J1373">
        <v>6.53</v>
      </c>
      <c r="K1373">
        <v>4.43</v>
      </c>
      <c r="L1373">
        <v>1.26</v>
      </c>
      <c r="M1373">
        <v>0.29099999999999998</v>
      </c>
      <c r="N1373" s="1">
        <v>0.69399999999999995</v>
      </c>
      <c r="P1373">
        <v>5.0599999999999996</v>
      </c>
      <c r="Q1373">
        <v>5.18</v>
      </c>
      <c r="R1373">
        <v>-0.2</v>
      </c>
    </row>
    <row r="1374" spans="1:18" x14ac:dyDescent="0.45">
      <c r="A1374">
        <v>1373</v>
      </c>
      <c r="B1374" t="s">
        <v>1875</v>
      </c>
      <c r="C1374" t="s">
        <v>63</v>
      </c>
      <c r="D1374">
        <v>1</v>
      </c>
      <c r="E1374">
        <v>1</v>
      </c>
      <c r="F1374">
        <v>0</v>
      </c>
      <c r="G1374">
        <v>22</v>
      </c>
      <c r="H1374">
        <v>1</v>
      </c>
      <c r="I1374">
        <v>29.1</v>
      </c>
      <c r="J1374">
        <v>8.2899999999999991</v>
      </c>
      <c r="K1374">
        <v>5.22</v>
      </c>
      <c r="L1374">
        <v>1.54</v>
      </c>
      <c r="M1374">
        <v>0.29099999999999998</v>
      </c>
      <c r="N1374" s="1">
        <v>0.7</v>
      </c>
      <c r="P1374">
        <v>5.53</v>
      </c>
      <c r="Q1374">
        <v>5.47</v>
      </c>
      <c r="R1374">
        <v>-0.2</v>
      </c>
    </row>
    <row r="1375" spans="1:18" x14ac:dyDescent="0.45">
      <c r="A1375">
        <v>1374</v>
      </c>
      <c r="B1375" t="s">
        <v>1876</v>
      </c>
      <c r="D1375">
        <v>1</v>
      </c>
      <c r="E1375">
        <v>2</v>
      </c>
      <c r="F1375">
        <v>0</v>
      </c>
      <c r="G1375">
        <v>31</v>
      </c>
      <c r="H1375">
        <v>1</v>
      </c>
      <c r="I1375">
        <v>36.200000000000003</v>
      </c>
      <c r="J1375">
        <v>9.07</v>
      </c>
      <c r="K1375">
        <v>6.13</v>
      </c>
      <c r="L1375">
        <v>1.47</v>
      </c>
      <c r="M1375">
        <v>0.30099999999999999</v>
      </c>
      <c r="N1375" s="1">
        <v>0.69</v>
      </c>
      <c r="P1375">
        <v>5.64</v>
      </c>
      <c r="Q1375">
        <v>5.41</v>
      </c>
      <c r="R1375">
        <v>-0.2</v>
      </c>
    </row>
    <row r="1376" spans="1:18" x14ac:dyDescent="0.45">
      <c r="A1376">
        <v>1375</v>
      </c>
      <c r="B1376" t="s">
        <v>1877</v>
      </c>
      <c r="C1376" t="s">
        <v>44</v>
      </c>
      <c r="D1376">
        <v>2</v>
      </c>
      <c r="E1376">
        <v>2</v>
      </c>
      <c r="F1376">
        <v>0</v>
      </c>
      <c r="G1376">
        <v>40</v>
      </c>
      <c r="H1376">
        <v>1</v>
      </c>
      <c r="I1376">
        <v>48.2</v>
      </c>
      <c r="J1376">
        <v>10.35</v>
      </c>
      <c r="K1376">
        <v>6.65</v>
      </c>
      <c r="L1376">
        <v>1.1100000000000001</v>
      </c>
      <c r="M1376">
        <v>0.29899999999999999</v>
      </c>
      <c r="N1376" s="1">
        <v>0.71199999999999997</v>
      </c>
      <c r="P1376">
        <v>4.99</v>
      </c>
      <c r="Q1376">
        <v>4.9000000000000004</v>
      </c>
      <c r="R1376">
        <v>-0.2</v>
      </c>
    </row>
    <row r="1377" spans="1:18" x14ac:dyDescent="0.45">
      <c r="A1377">
        <v>1376</v>
      </c>
      <c r="B1377" t="s">
        <v>1878</v>
      </c>
      <c r="C1377" t="s">
        <v>134</v>
      </c>
      <c r="D1377">
        <v>3</v>
      </c>
      <c r="E1377">
        <v>6</v>
      </c>
      <c r="F1377">
        <v>0</v>
      </c>
      <c r="G1377">
        <v>37</v>
      </c>
      <c r="H1377">
        <v>1</v>
      </c>
      <c r="I1377">
        <v>60.1</v>
      </c>
      <c r="J1377">
        <v>6.87</v>
      </c>
      <c r="K1377">
        <v>4.4800000000000004</v>
      </c>
      <c r="L1377">
        <v>1.34</v>
      </c>
      <c r="M1377">
        <v>0.29799999999999999</v>
      </c>
      <c r="N1377" s="1">
        <v>0.70399999999999996</v>
      </c>
      <c r="P1377">
        <v>5.07</v>
      </c>
      <c r="Q1377">
        <v>5.21</v>
      </c>
      <c r="R1377">
        <v>-0.2</v>
      </c>
    </row>
    <row r="1378" spans="1:18" x14ac:dyDescent="0.45">
      <c r="A1378">
        <v>1377</v>
      </c>
      <c r="B1378" t="s">
        <v>1879</v>
      </c>
      <c r="C1378" t="s">
        <v>18</v>
      </c>
      <c r="D1378">
        <v>2</v>
      </c>
      <c r="E1378">
        <v>3</v>
      </c>
      <c r="F1378">
        <v>0</v>
      </c>
      <c r="G1378">
        <v>45</v>
      </c>
      <c r="H1378">
        <v>1</v>
      </c>
      <c r="I1378">
        <v>59</v>
      </c>
      <c r="J1378">
        <v>9.61</v>
      </c>
      <c r="K1378">
        <v>4.58</v>
      </c>
      <c r="L1378">
        <v>1.22</v>
      </c>
      <c r="M1378">
        <v>0.28499999999999998</v>
      </c>
      <c r="N1378" s="1">
        <v>0.65900000000000003</v>
      </c>
      <c r="P1378">
        <v>4.88</v>
      </c>
      <c r="Q1378">
        <v>4.97</v>
      </c>
      <c r="R1378">
        <v>-0.2</v>
      </c>
    </row>
    <row r="1379" spans="1:18" x14ac:dyDescent="0.45">
      <c r="A1379">
        <v>1378</v>
      </c>
      <c r="B1379" t="s">
        <v>1880</v>
      </c>
      <c r="C1379" t="s">
        <v>76</v>
      </c>
      <c r="D1379">
        <v>3</v>
      </c>
      <c r="E1379">
        <v>3</v>
      </c>
      <c r="F1379">
        <v>0</v>
      </c>
      <c r="G1379">
        <v>41</v>
      </c>
      <c r="H1379">
        <v>1</v>
      </c>
      <c r="I1379">
        <v>61.2</v>
      </c>
      <c r="J1379">
        <v>8.02</v>
      </c>
      <c r="K1379">
        <v>4.67</v>
      </c>
      <c r="L1379">
        <v>1.17</v>
      </c>
      <c r="M1379">
        <v>0.28699999999999998</v>
      </c>
      <c r="N1379" s="1">
        <v>0.68899999999999995</v>
      </c>
      <c r="P1379">
        <v>4.8099999999999996</v>
      </c>
      <c r="Q1379">
        <v>5.01</v>
      </c>
      <c r="R1379">
        <v>-0.2</v>
      </c>
    </row>
    <row r="1380" spans="1:18" x14ac:dyDescent="0.45">
      <c r="A1380">
        <v>1379</v>
      </c>
      <c r="B1380" t="s">
        <v>1881</v>
      </c>
      <c r="D1380">
        <v>0</v>
      </c>
      <c r="E1380">
        <v>0</v>
      </c>
      <c r="F1380">
        <v>0</v>
      </c>
      <c r="G1380">
        <v>15</v>
      </c>
      <c r="H1380">
        <v>1</v>
      </c>
      <c r="I1380">
        <v>14</v>
      </c>
      <c r="J1380">
        <v>8.36</v>
      </c>
      <c r="K1380">
        <v>9</v>
      </c>
      <c r="L1380">
        <v>1.29</v>
      </c>
      <c r="M1380">
        <v>0.29299999999999998</v>
      </c>
      <c r="N1380" s="1">
        <v>0.63500000000000001</v>
      </c>
      <c r="P1380">
        <v>7.07</v>
      </c>
      <c r="Q1380">
        <v>6.47</v>
      </c>
      <c r="R1380">
        <v>-0.2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762A-A419-4251-A793-E0DFD0545033}">
  <dimension ref="A1:E31"/>
  <sheetViews>
    <sheetView workbookViewId="0">
      <selection activeCell="B2" sqref="B2:D2"/>
    </sheetView>
    <sheetView workbookViewId="1">
      <selection sqref="A1:D1048576"/>
    </sheetView>
  </sheetViews>
  <sheetFormatPr defaultRowHeight="14.25" x14ac:dyDescent="0.45"/>
  <sheetData>
    <row r="1" spans="1:5" x14ac:dyDescent="0.45">
      <c r="A1" t="s">
        <v>1</v>
      </c>
      <c r="B1" t="s">
        <v>1884</v>
      </c>
      <c r="C1" t="s">
        <v>1882</v>
      </c>
      <c r="D1" t="s">
        <v>1883</v>
      </c>
      <c r="E1" t="s">
        <v>360</v>
      </c>
    </row>
    <row r="2" spans="1:5" x14ac:dyDescent="0.45">
      <c r="A2" t="s">
        <v>422</v>
      </c>
      <c r="B2" t="s">
        <v>32</v>
      </c>
      <c r="C2">
        <v>28.1</v>
      </c>
      <c r="D2">
        <v>16.600000000000001</v>
      </c>
      <c r="E2">
        <v>44.6</v>
      </c>
    </row>
    <row r="3" spans="1:5" x14ac:dyDescent="0.45">
      <c r="A3" t="s">
        <v>423</v>
      </c>
      <c r="B3" t="s">
        <v>28</v>
      </c>
      <c r="C3">
        <v>25.7</v>
      </c>
      <c r="D3">
        <v>17.2</v>
      </c>
      <c r="E3">
        <v>42.9</v>
      </c>
    </row>
    <row r="4" spans="1:5" x14ac:dyDescent="0.45">
      <c r="A4" t="s">
        <v>424</v>
      </c>
      <c r="B4" t="s">
        <v>22</v>
      </c>
      <c r="C4">
        <v>27</v>
      </c>
      <c r="D4">
        <v>13.8</v>
      </c>
      <c r="E4">
        <v>40.799999999999997</v>
      </c>
    </row>
    <row r="5" spans="1:5" x14ac:dyDescent="0.45">
      <c r="A5" t="s">
        <v>429</v>
      </c>
      <c r="B5" t="s">
        <v>49</v>
      </c>
      <c r="C5">
        <v>26.1</v>
      </c>
      <c r="D5">
        <v>13.9</v>
      </c>
      <c r="E5">
        <v>40</v>
      </c>
    </row>
    <row r="6" spans="1:5" x14ac:dyDescent="0.45">
      <c r="A6" t="s">
        <v>428</v>
      </c>
      <c r="B6" t="s">
        <v>26</v>
      </c>
      <c r="C6">
        <v>22.4</v>
      </c>
      <c r="D6">
        <v>16</v>
      </c>
      <c r="E6">
        <v>38.4</v>
      </c>
    </row>
    <row r="7" spans="1:5" x14ac:dyDescent="0.45">
      <c r="A7" t="s">
        <v>425</v>
      </c>
      <c r="B7" t="s">
        <v>18</v>
      </c>
      <c r="C7">
        <v>24.8</v>
      </c>
      <c r="D7">
        <v>13.6</v>
      </c>
      <c r="E7">
        <v>38.4</v>
      </c>
    </row>
    <row r="8" spans="1:5" x14ac:dyDescent="0.45">
      <c r="A8" t="s">
        <v>427</v>
      </c>
      <c r="B8" t="s">
        <v>51</v>
      </c>
      <c r="C8">
        <v>17.5</v>
      </c>
      <c r="D8">
        <v>19.5</v>
      </c>
      <c r="E8">
        <v>37.1</v>
      </c>
    </row>
    <row r="9" spans="1:5" x14ac:dyDescent="0.45">
      <c r="A9" t="s">
        <v>426</v>
      </c>
      <c r="B9" t="s">
        <v>72</v>
      </c>
      <c r="C9">
        <v>21.2</v>
      </c>
      <c r="D9">
        <v>14.7</v>
      </c>
      <c r="E9">
        <v>35.9</v>
      </c>
    </row>
    <row r="10" spans="1:5" x14ac:dyDescent="0.45">
      <c r="A10" t="s">
        <v>442</v>
      </c>
      <c r="B10" t="s">
        <v>63</v>
      </c>
      <c r="C10">
        <v>18.8</v>
      </c>
      <c r="D10">
        <v>17</v>
      </c>
      <c r="E10">
        <v>35.799999999999997</v>
      </c>
    </row>
    <row r="11" spans="1:5" x14ac:dyDescent="0.45">
      <c r="A11" t="s">
        <v>431</v>
      </c>
      <c r="B11" t="s">
        <v>53</v>
      </c>
      <c r="C11">
        <v>20.100000000000001</v>
      </c>
      <c r="D11">
        <v>15.7</v>
      </c>
      <c r="E11">
        <v>35.700000000000003</v>
      </c>
    </row>
    <row r="12" spans="1:5" x14ac:dyDescent="0.45">
      <c r="A12" t="s">
        <v>436</v>
      </c>
      <c r="B12" t="s">
        <v>46</v>
      </c>
      <c r="C12">
        <v>23.1</v>
      </c>
      <c r="D12">
        <v>12.5</v>
      </c>
      <c r="E12">
        <v>35.6</v>
      </c>
    </row>
    <row r="13" spans="1:5" x14ac:dyDescent="0.45">
      <c r="A13" t="s">
        <v>430</v>
      </c>
      <c r="B13" t="s">
        <v>42</v>
      </c>
      <c r="C13">
        <v>19.7</v>
      </c>
      <c r="D13">
        <v>15.1</v>
      </c>
      <c r="E13">
        <v>34.799999999999997</v>
      </c>
    </row>
    <row r="14" spans="1:5" x14ac:dyDescent="0.45">
      <c r="A14" t="s">
        <v>433</v>
      </c>
      <c r="B14" t="s">
        <v>76</v>
      </c>
      <c r="C14">
        <v>20.9</v>
      </c>
      <c r="D14">
        <v>13.9</v>
      </c>
      <c r="E14">
        <v>34.799999999999997</v>
      </c>
    </row>
    <row r="15" spans="1:5" x14ac:dyDescent="0.45">
      <c r="A15" t="s">
        <v>435</v>
      </c>
      <c r="B15" t="s">
        <v>65</v>
      </c>
      <c r="C15">
        <v>20.6</v>
      </c>
      <c r="D15">
        <v>13.5</v>
      </c>
      <c r="E15">
        <v>34.1</v>
      </c>
    </row>
    <row r="16" spans="1:5" x14ac:dyDescent="0.45">
      <c r="A16" t="s">
        <v>437</v>
      </c>
      <c r="B16" t="s">
        <v>119</v>
      </c>
      <c r="C16">
        <v>19.7</v>
      </c>
      <c r="D16">
        <v>14.1</v>
      </c>
      <c r="E16">
        <v>33.9</v>
      </c>
    </row>
    <row r="17" spans="1:5" x14ac:dyDescent="0.45">
      <c r="A17" t="s">
        <v>432</v>
      </c>
      <c r="B17" t="s">
        <v>30</v>
      </c>
      <c r="C17">
        <v>19.399999999999999</v>
      </c>
      <c r="D17">
        <v>13.8</v>
      </c>
      <c r="E17">
        <v>33.200000000000003</v>
      </c>
    </row>
    <row r="18" spans="1:5" x14ac:dyDescent="0.45">
      <c r="A18" t="s">
        <v>438</v>
      </c>
      <c r="B18" t="s">
        <v>44</v>
      </c>
      <c r="C18">
        <v>17.899999999999999</v>
      </c>
      <c r="D18">
        <v>14.6</v>
      </c>
      <c r="E18">
        <v>32.5</v>
      </c>
    </row>
    <row r="19" spans="1:5" x14ac:dyDescent="0.45">
      <c r="A19" t="s">
        <v>440</v>
      </c>
      <c r="B19" t="s">
        <v>97</v>
      </c>
      <c r="C19">
        <v>22</v>
      </c>
      <c r="D19">
        <v>9.4</v>
      </c>
      <c r="E19">
        <v>31.4</v>
      </c>
    </row>
    <row r="20" spans="1:5" x14ac:dyDescent="0.45">
      <c r="A20" t="s">
        <v>434</v>
      </c>
      <c r="B20" t="s">
        <v>24</v>
      </c>
      <c r="C20">
        <v>17.3</v>
      </c>
      <c r="D20">
        <v>13.9</v>
      </c>
      <c r="E20">
        <v>31.1</v>
      </c>
    </row>
    <row r="21" spans="1:5" x14ac:dyDescent="0.45">
      <c r="A21" t="s">
        <v>439</v>
      </c>
      <c r="B21" t="s">
        <v>61</v>
      </c>
      <c r="C21">
        <v>17.7</v>
      </c>
      <c r="D21">
        <v>13.1</v>
      </c>
      <c r="E21">
        <v>30.8</v>
      </c>
    </row>
    <row r="22" spans="1:5" x14ac:dyDescent="0.45">
      <c r="A22" t="s">
        <v>445</v>
      </c>
      <c r="B22" t="s">
        <v>58</v>
      </c>
      <c r="C22">
        <v>14.9</v>
      </c>
      <c r="D22">
        <v>15.3</v>
      </c>
      <c r="E22">
        <v>30.2</v>
      </c>
    </row>
    <row r="23" spans="1:5" x14ac:dyDescent="0.45">
      <c r="A23" t="s">
        <v>446</v>
      </c>
      <c r="B23" t="s">
        <v>55</v>
      </c>
      <c r="C23">
        <v>16.399999999999999</v>
      </c>
      <c r="D23">
        <v>11.5</v>
      </c>
      <c r="E23">
        <v>27.9</v>
      </c>
    </row>
    <row r="24" spans="1:5" x14ac:dyDescent="0.45">
      <c r="A24" t="s">
        <v>443</v>
      </c>
      <c r="B24" t="s">
        <v>40</v>
      </c>
      <c r="C24">
        <v>13.5</v>
      </c>
      <c r="D24">
        <v>14.1</v>
      </c>
      <c r="E24">
        <v>27.7</v>
      </c>
    </row>
    <row r="25" spans="1:5" x14ac:dyDescent="0.45">
      <c r="A25" t="s">
        <v>444</v>
      </c>
      <c r="B25" t="s">
        <v>104</v>
      </c>
      <c r="C25">
        <v>14.5</v>
      </c>
      <c r="D25">
        <v>12.8</v>
      </c>
      <c r="E25">
        <v>27.3</v>
      </c>
    </row>
    <row r="26" spans="1:5" x14ac:dyDescent="0.45">
      <c r="A26" t="s">
        <v>441</v>
      </c>
      <c r="B26" t="s">
        <v>20</v>
      </c>
      <c r="C26">
        <v>15.6</v>
      </c>
      <c r="D26">
        <v>11.4</v>
      </c>
      <c r="E26">
        <v>27</v>
      </c>
    </row>
    <row r="27" spans="1:5" x14ac:dyDescent="0.45">
      <c r="A27" t="s">
        <v>447</v>
      </c>
      <c r="B27" t="s">
        <v>91</v>
      </c>
      <c r="C27">
        <v>11.5</v>
      </c>
      <c r="D27">
        <v>13.7</v>
      </c>
      <c r="E27">
        <v>25.2</v>
      </c>
    </row>
    <row r="28" spans="1:5" x14ac:dyDescent="0.45">
      <c r="A28" t="s">
        <v>448</v>
      </c>
      <c r="B28" t="s">
        <v>37</v>
      </c>
      <c r="C28">
        <v>11.6</v>
      </c>
      <c r="D28">
        <v>10.3</v>
      </c>
      <c r="E28">
        <v>21.9</v>
      </c>
    </row>
    <row r="29" spans="1:5" x14ac:dyDescent="0.45">
      <c r="A29" t="s">
        <v>449</v>
      </c>
      <c r="B29" t="s">
        <v>81</v>
      </c>
      <c r="C29">
        <v>8.1999999999999993</v>
      </c>
      <c r="D29">
        <v>10.9</v>
      </c>
      <c r="E29">
        <v>19.100000000000001</v>
      </c>
    </row>
    <row r="30" spans="1:5" x14ac:dyDescent="0.45">
      <c r="A30" t="s">
        <v>450</v>
      </c>
      <c r="B30" t="s">
        <v>134</v>
      </c>
      <c r="C30">
        <v>8.9</v>
      </c>
      <c r="D30">
        <v>9.3000000000000007</v>
      </c>
      <c r="E30">
        <v>18.2</v>
      </c>
    </row>
    <row r="31" spans="1:5" x14ac:dyDescent="0.45">
      <c r="A31" t="s">
        <v>451</v>
      </c>
      <c r="B31" t="s">
        <v>35</v>
      </c>
      <c r="C31">
        <v>6.8</v>
      </c>
      <c r="D31">
        <v>8.1999999999999993</v>
      </c>
      <c r="E31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3C52A-F248-4DAF-96C9-A92B52CFCC72}">
  <dimension ref="A1:T31"/>
  <sheetViews>
    <sheetView workbookViewId="0">
      <selection activeCell="A14" sqref="A14:S14"/>
    </sheetView>
    <sheetView workbookViewId="1">
      <selection activeCell="A2" sqref="A2:T13"/>
    </sheetView>
  </sheetViews>
  <sheetFormatPr defaultRowHeight="14.25" x14ac:dyDescent="0.45"/>
  <cols>
    <col min="1" max="1" width="7.265625" bestFit="1" customWidth="1"/>
    <col min="2" max="2" width="5.73046875" bestFit="1" customWidth="1"/>
    <col min="3" max="3" width="6.73046875" bestFit="1" customWidth="1"/>
    <col min="4" max="4" width="6.796875" bestFit="1" customWidth="1"/>
    <col min="5" max="5" width="7" bestFit="1" customWidth="1"/>
    <col min="6" max="6" width="5.73046875" bestFit="1" customWidth="1"/>
    <col min="7" max="7" width="6.53125" bestFit="1" customWidth="1"/>
    <col min="8" max="8" width="8.19921875" bestFit="1" customWidth="1"/>
    <col min="9" max="9" width="6.33203125" bestFit="1" customWidth="1"/>
    <col min="10" max="10" width="7.3984375" bestFit="1" customWidth="1"/>
    <col min="11" max="11" width="7.73046875" bestFit="1" customWidth="1"/>
    <col min="12" max="12" width="7.59765625" bestFit="1" customWidth="1"/>
    <col min="13" max="13" width="6.73046875" bestFit="1" customWidth="1"/>
    <col min="14" max="14" width="6.06640625" bestFit="1" customWidth="1"/>
    <col min="15" max="15" width="6.9296875" bestFit="1" customWidth="1"/>
    <col min="16" max="16" width="6.1328125" bestFit="1" customWidth="1"/>
    <col min="17" max="18" width="5.46484375" bestFit="1" customWidth="1"/>
    <col min="19" max="19" width="6.33203125" bestFit="1" customWidth="1"/>
    <col min="20" max="20" width="7.73046875" bestFit="1" customWidth="1"/>
  </cols>
  <sheetData>
    <row r="1" spans="1:20" x14ac:dyDescent="0.45">
      <c r="A1" t="s">
        <v>1</v>
      </c>
      <c r="B1" t="s">
        <v>252</v>
      </c>
      <c r="C1" t="s">
        <v>253</v>
      </c>
      <c r="D1" t="s">
        <v>254</v>
      </c>
      <c r="E1" t="s">
        <v>255</v>
      </c>
      <c r="F1" t="s">
        <v>256</v>
      </c>
      <c r="G1" t="s">
        <v>257</v>
      </c>
      <c r="H1" t="s">
        <v>258</v>
      </c>
      <c r="I1" t="s">
        <v>11</v>
      </c>
      <c r="J1" t="s">
        <v>259</v>
      </c>
      <c r="K1" t="s">
        <v>235</v>
      </c>
      <c r="L1" t="s">
        <v>260</v>
      </c>
      <c r="M1" t="s">
        <v>261</v>
      </c>
      <c r="N1" t="s">
        <v>262</v>
      </c>
      <c r="O1" t="s">
        <v>263</v>
      </c>
      <c r="P1" t="s">
        <v>264</v>
      </c>
      <c r="Q1" t="s">
        <v>265</v>
      </c>
      <c r="R1" t="s">
        <v>266</v>
      </c>
      <c r="S1" t="s">
        <v>267</v>
      </c>
      <c r="T1" t="s">
        <v>268</v>
      </c>
    </row>
    <row r="2" spans="1:20" x14ac:dyDescent="0.45">
      <c r="A2" t="s">
        <v>81</v>
      </c>
      <c r="B2">
        <v>8.7100000000000009</v>
      </c>
      <c r="C2">
        <v>3.16</v>
      </c>
      <c r="D2">
        <v>2.75</v>
      </c>
      <c r="E2">
        <v>0.52</v>
      </c>
      <c r="F2">
        <v>0.23</v>
      </c>
      <c r="G2">
        <v>8.4000000000000005E-2</v>
      </c>
      <c r="H2">
        <v>0.14699999999999999</v>
      </c>
      <c r="I2">
        <v>0.25800000000000001</v>
      </c>
      <c r="J2">
        <v>1.34</v>
      </c>
      <c r="K2">
        <v>0.33200000000000002</v>
      </c>
      <c r="L2">
        <v>0.72499999999999998</v>
      </c>
      <c r="M2">
        <v>89</v>
      </c>
      <c r="N2">
        <v>79</v>
      </c>
      <c r="O2">
        <v>90</v>
      </c>
      <c r="P2">
        <v>3.73</v>
      </c>
      <c r="Q2">
        <v>3.13</v>
      </c>
      <c r="R2">
        <v>0.61</v>
      </c>
      <c r="S2">
        <v>3.56</v>
      </c>
      <c r="T2">
        <v>3.65</v>
      </c>
    </row>
    <row r="3" spans="1:20" x14ac:dyDescent="0.45">
      <c r="A3" t="s">
        <v>51</v>
      </c>
      <c r="B3">
        <v>9.4700000000000006</v>
      </c>
      <c r="C3">
        <v>2.98</v>
      </c>
      <c r="D3">
        <v>3.17</v>
      </c>
      <c r="E3">
        <v>0.7</v>
      </c>
      <c r="F3">
        <v>0.25700000000000001</v>
      </c>
      <c r="G3">
        <v>8.1000000000000003E-2</v>
      </c>
      <c r="H3">
        <v>0.17599999999999999</v>
      </c>
      <c r="I3">
        <v>0.20799999999999999</v>
      </c>
      <c r="J3">
        <v>1.1100000000000001</v>
      </c>
      <c r="K3">
        <v>0.26800000000000002</v>
      </c>
      <c r="L3">
        <v>0.73199999999999998</v>
      </c>
      <c r="M3">
        <v>73</v>
      </c>
      <c r="N3">
        <v>79</v>
      </c>
      <c r="O3">
        <v>84</v>
      </c>
      <c r="P3">
        <v>3.08</v>
      </c>
      <c r="Q3">
        <v>3.19</v>
      </c>
      <c r="R3">
        <v>-0.11</v>
      </c>
      <c r="S3">
        <v>3.3</v>
      </c>
      <c r="T3">
        <v>3.32</v>
      </c>
    </row>
    <row r="4" spans="1:20" x14ac:dyDescent="0.45">
      <c r="A4" t="s">
        <v>61</v>
      </c>
      <c r="B4">
        <v>9.2100000000000009</v>
      </c>
      <c r="C4">
        <v>2.5499999999999998</v>
      </c>
      <c r="D4">
        <v>3.61</v>
      </c>
      <c r="E4">
        <v>0.73</v>
      </c>
      <c r="F4">
        <v>0.248</v>
      </c>
      <c r="G4">
        <v>6.9000000000000006E-2</v>
      </c>
      <c r="H4">
        <v>0.18</v>
      </c>
      <c r="I4">
        <v>0.21299999999999999</v>
      </c>
      <c r="J4">
        <v>1.0900000000000001</v>
      </c>
      <c r="K4">
        <v>0.27100000000000002</v>
      </c>
      <c r="L4">
        <v>0.72199999999999998</v>
      </c>
      <c r="M4">
        <v>57</v>
      </c>
      <c r="N4">
        <v>77</v>
      </c>
      <c r="O4">
        <v>84</v>
      </c>
      <c r="P4">
        <v>2.34</v>
      </c>
      <c r="Q4">
        <v>3.2</v>
      </c>
      <c r="R4">
        <v>-0.86</v>
      </c>
      <c r="S4">
        <v>3.45</v>
      </c>
      <c r="T4">
        <v>3.32</v>
      </c>
    </row>
    <row r="5" spans="1:20" x14ac:dyDescent="0.45">
      <c r="A5" t="s">
        <v>42</v>
      </c>
      <c r="B5">
        <v>7.75</v>
      </c>
      <c r="C5">
        <v>2.25</v>
      </c>
      <c r="D5">
        <v>3.44</v>
      </c>
      <c r="E5">
        <v>0.82</v>
      </c>
      <c r="F5">
        <v>0.21</v>
      </c>
      <c r="G5">
        <v>6.0999999999999999E-2</v>
      </c>
      <c r="H5">
        <v>0.14899999999999999</v>
      </c>
      <c r="I5">
        <v>0.23599999999999999</v>
      </c>
      <c r="J5">
        <v>1.1499999999999999</v>
      </c>
      <c r="K5">
        <v>0.28299999999999997</v>
      </c>
      <c r="L5">
        <v>0.70899999999999996</v>
      </c>
      <c r="M5">
        <v>83</v>
      </c>
      <c r="N5">
        <v>92</v>
      </c>
      <c r="O5">
        <v>95</v>
      </c>
      <c r="P5">
        <v>3.46</v>
      </c>
      <c r="Q5">
        <v>3.5</v>
      </c>
      <c r="R5">
        <v>-0.04</v>
      </c>
      <c r="S5">
        <v>3.76</v>
      </c>
      <c r="T5">
        <v>3.67</v>
      </c>
    </row>
    <row r="6" spans="1:20" x14ac:dyDescent="0.45">
      <c r="A6" t="s">
        <v>91</v>
      </c>
      <c r="B6">
        <v>9.2799999999999994</v>
      </c>
      <c r="C6">
        <v>4.13</v>
      </c>
      <c r="D6">
        <v>2.25</v>
      </c>
      <c r="E6">
        <v>0.66</v>
      </c>
      <c r="F6">
        <v>0.23200000000000001</v>
      </c>
      <c r="G6">
        <v>0.10299999999999999</v>
      </c>
      <c r="H6">
        <v>0.129</v>
      </c>
      <c r="I6">
        <v>0.26300000000000001</v>
      </c>
      <c r="J6">
        <v>1.5</v>
      </c>
      <c r="K6">
        <v>0.33900000000000002</v>
      </c>
      <c r="L6">
        <v>0.69</v>
      </c>
      <c r="M6">
        <v>106</v>
      </c>
      <c r="N6">
        <v>92</v>
      </c>
      <c r="O6">
        <v>100</v>
      </c>
      <c r="P6">
        <v>4.43</v>
      </c>
      <c r="Q6">
        <v>3.57</v>
      </c>
      <c r="R6">
        <v>0.86</v>
      </c>
      <c r="S6">
        <v>3.97</v>
      </c>
      <c r="T6">
        <v>3.92</v>
      </c>
    </row>
    <row r="7" spans="1:20" x14ac:dyDescent="0.45">
      <c r="A7" t="s">
        <v>65</v>
      </c>
      <c r="B7">
        <v>9.92</v>
      </c>
      <c r="C7">
        <v>4.55</v>
      </c>
      <c r="D7">
        <v>2.1800000000000002</v>
      </c>
      <c r="E7">
        <v>0.55000000000000004</v>
      </c>
      <c r="F7">
        <v>0.25700000000000001</v>
      </c>
      <c r="G7">
        <v>0.11799999999999999</v>
      </c>
      <c r="H7">
        <v>0.13900000000000001</v>
      </c>
      <c r="I7">
        <v>0.20499999999999999</v>
      </c>
      <c r="J7">
        <v>1.26</v>
      </c>
      <c r="K7">
        <v>0.27500000000000002</v>
      </c>
      <c r="L7">
        <v>0.70699999999999996</v>
      </c>
      <c r="M7">
        <v>80</v>
      </c>
      <c r="N7">
        <v>92</v>
      </c>
      <c r="O7">
        <v>103</v>
      </c>
      <c r="P7">
        <v>3.16</v>
      </c>
      <c r="Q7">
        <v>3.58</v>
      </c>
      <c r="R7">
        <v>-0.42</v>
      </c>
      <c r="S7">
        <v>4.12</v>
      </c>
      <c r="T7">
        <v>3.9</v>
      </c>
    </row>
    <row r="8" spans="1:20" x14ac:dyDescent="0.45">
      <c r="A8" t="s">
        <v>18</v>
      </c>
      <c r="B8">
        <v>8.81</v>
      </c>
      <c r="C8">
        <v>2.66</v>
      </c>
      <c r="D8">
        <v>3.31</v>
      </c>
      <c r="E8">
        <v>0.97</v>
      </c>
      <c r="F8">
        <v>0.23599999999999999</v>
      </c>
      <c r="G8">
        <v>7.0999999999999994E-2</v>
      </c>
      <c r="H8">
        <v>0.16500000000000001</v>
      </c>
      <c r="I8">
        <v>0.22600000000000001</v>
      </c>
      <c r="J8">
        <v>1.1599999999999999</v>
      </c>
      <c r="K8">
        <v>0.27700000000000002</v>
      </c>
      <c r="L8">
        <v>0.70599999999999996</v>
      </c>
      <c r="M8">
        <v>97</v>
      </c>
      <c r="N8">
        <v>90</v>
      </c>
      <c r="O8">
        <v>90</v>
      </c>
      <c r="P8">
        <v>3.69</v>
      </c>
      <c r="Q8">
        <v>3.61</v>
      </c>
      <c r="R8">
        <v>0.08</v>
      </c>
      <c r="S8">
        <v>3.67</v>
      </c>
      <c r="T8">
        <v>3.52</v>
      </c>
    </row>
    <row r="9" spans="1:20" x14ac:dyDescent="0.45">
      <c r="A9" t="s">
        <v>53</v>
      </c>
      <c r="B9">
        <v>9.26</v>
      </c>
      <c r="C9">
        <v>2.14</v>
      </c>
      <c r="D9">
        <v>4.33</v>
      </c>
      <c r="E9">
        <v>1.1200000000000001</v>
      </c>
      <c r="F9">
        <v>0.253</v>
      </c>
      <c r="G9">
        <v>5.8999999999999997E-2</v>
      </c>
      <c r="H9">
        <v>0.19500000000000001</v>
      </c>
      <c r="I9">
        <v>0.222</v>
      </c>
      <c r="J9">
        <v>1.08</v>
      </c>
      <c r="K9">
        <v>0.27200000000000002</v>
      </c>
      <c r="L9">
        <v>0.753</v>
      </c>
      <c r="M9">
        <v>93</v>
      </c>
      <c r="N9">
        <v>91</v>
      </c>
      <c r="O9">
        <v>86</v>
      </c>
      <c r="P9">
        <v>3.44</v>
      </c>
      <c r="Q9">
        <v>3.62</v>
      </c>
      <c r="R9">
        <v>-0.17</v>
      </c>
      <c r="S9">
        <v>3.5</v>
      </c>
      <c r="T9">
        <v>3.28</v>
      </c>
    </row>
    <row r="10" spans="1:20" x14ac:dyDescent="0.45">
      <c r="A10" t="s">
        <v>20</v>
      </c>
      <c r="B10">
        <v>7.53</v>
      </c>
      <c r="C10">
        <v>3.03</v>
      </c>
      <c r="D10">
        <v>2.48</v>
      </c>
      <c r="E10">
        <v>0.66</v>
      </c>
      <c r="F10">
        <v>0.19800000000000001</v>
      </c>
      <c r="G10">
        <v>0.08</v>
      </c>
      <c r="H10">
        <v>0.11799999999999999</v>
      </c>
      <c r="I10">
        <v>0.24299999999999999</v>
      </c>
      <c r="J10">
        <v>1.27</v>
      </c>
      <c r="K10">
        <v>0.29399999999999998</v>
      </c>
      <c r="L10">
        <v>0.78300000000000003</v>
      </c>
      <c r="M10">
        <v>81</v>
      </c>
      <c r="N10">
        <v>90</v>
      </c>
      <c r="O10">
        <v>103</v>
      </c>
      <c r="P10">
        <v>3.27</v>
      </c>
      <c r="Q10">
        <v>3.68</v>
      </c>
      <c r="R10">
        <v>-0.41</v>
      </c>
      <c r="S10">
        <v>4.17</v>
      </c>
      <c r="T10">
        <v>4.0999999999999996</v>
      </c>
    </row>
    <row r="11" spans="1:20" x14ac:dyDescent="0.45">
      <c r="A11" t="s">
        <v>24</v>
      </c>
      <c r="B11">
        <v>8.34</v>
      </c>
      <c r="C11">
        <v>2.96</v>
      </c>
      <c r="D11">
        <v>2.82</v>
      </c>
      <c r="E11">
        <v>0.85</v>
      </c>
      <c r="F11">
        <v>0.22500000000000001</v>
      </c>
      <c r="G11">
        <v>0.08</v>
      </c>
      <c r="H11">
        <v>0.14499999999999999</v>
      </c>
      <c r="I11">
        <v>0.21099999999999999</v>
      </c>
      <c r="J11">
        <v>1.1200000000000001</v>
      </c>
      <c r="K11">
        <v>0.25600000000000001</v>
      </c>
      <c r="L11">
        <v>0.77100000000000002</v>
      </c>
      <c r="M11">
        <v>72</v>
      </c>
      <c r="N11">
        <v>93</v>
      </c>
      <c r="O11">
        <v>96</v>
      </c>
      <c r="P11">
        <v>3.02</v>
      </c>
      <c r="Q11">
        <v>3.7</v>
      </c>
      <c r="R11">
        <v>-0.68</v>
      </c>
      <c r="S11">
        <v>3.82</v>
      </c>
      <c r="T11">
        <v>3.71</v>
      </c>
    </row>
    <row r="12" spans="1:20" x14ac:dyDescent="0.45">
      <c r="A12" t="s">
        <v>22</v>
      </c>
      <c r="B12">
        <v>8.3699999999999992</v>
      </c>
      <c r="C12">
        <v>3.76</v>
      </c>
      <c r="D12">
        <v>2.23</v>
      </c>
      <c r="E12">
        <v>0.71</v>
      </c>
      <c r="F12">
        <v>0.222</v>
      </c>
      <c r="G12">
        <v>0.1</v>
      </c>
      <c r="H12">
        <v>0.122</v>
      </c>
      <c r="I12">
        <v>0.222</v>
      </c>
      <c r="J12">
        <v>1.25</v>
      </c>
      <c r="K12">
        <v>0.27500000000000002</v>
      </c>
      <c r="L12">
        <v>0.73499999999999999</v>
      </c>
      <c r="M12">
        <v>86</v>
      </c>
      <c r="N12">
        <v>91</v>
      </c>
      <c r="O12">
        <v>103</v>
      </c>
      <c r="P12">
        <v>3.25</v>
      </c>
      <c r="Q12">
        <v>3.76</v>
      </c>
      <c r="R12">
        <v>-0.51</v>
      </c>
      <c r="S12">
        <v>4.16</v>
      </c>
      <c r="T12">
        <v>4.07</v>
      </c>
    </row>
    <row r="13" spans="1:20" x14ac:dyDescent="0.45">
      <c r="A13" t="s">
        <v>37</v>
      </c>
      <c r="B13">
        <v>7.81</v>
      </c>
      <c r="C13">
        <v>3.54</v>
      </c>
      <c r="D13">
        <v>2.21</v>
      </c>
      <c r="E13">
        <v>0.6</v>
      </c>
      <c r="F13">
        <v>0.20200000000000001</v>
      </c>
      <c r="G13">
        <v>9.0999999999999998E-2</v>
      </c>
      <c r="H13">
        <v>0.11</v>
      </c>
      <c r="I13">
        <v>0.255</v>
      </c>
      <c r="J13">
        <v>1.37</v>
      </c>
      <c r="K13">
        <v>0.314</v>
      </c>
      <c r="L13">
        <v>0.69299999999999995</v>
      </c>
      <c r="M13">
        <v>113</v>
      </c>
      <c r="N13">
        <v>95</v>
      </c>
      <c r="O13">
        <v>108</v>
      </c>
      <c r="P13">
        <v>4.18</v>
      </c>
      <c r="Q13">
        <v>3.77</v>
      </c>
      <c r="R13">
        <v>0.41</v>
      </c>
      <c r="S13">
        <v>4.3600000000000003</v>
      </c>
      <c r="T13">
        <v>4.21</v>
      </c>
    </row>
    <row r="14" spans="1:20" x14ac:dyDescent="0.45">
      <c r="A14" t="s">
        <v>44</v>
      </c>
      <c r="B14">
        <v>7.65</v>
      </c>
      <c r="C14">
        <v>2.52</v>
      </c>
      <c r="D14">
        <v>3.04</v>
      </c>
      <c r="E14">
        <v>0.87</v>
      </c>
      <c r="F14">
        <v>0.20599999999999999</v>
      </c>
      <c r="G14">
        <v>6.8000000000000005E-2</v>
      </c>
      <c r="H14">
        <v>0.13800000000000001</v>
      </c>
      <c r="I14">
        <v>0.24399999999999999</v>
      </c>
      <c r="J14">
        <v>1.2</v>
      </c>
      <c r="K14">
        <v>0.29099999999999998</v>
      </c>
      <c r="L14">
        <v>0.68200000000000005</v>
      </c>
      <c r="M14">
        <v>106</v>
      </c>
      <c r="N14">
        <v>100</v>
      </c>
      <c r="O14">
        <v>96</v>
      </c>
      <c r="P14">
        <v>4.26</v>
      </c>
      <c r="Q14">
        <v>3.78</v>
      </c>
      <c r="R14">
        <v>0.48</v>
      </c>
      <c r="S14">
        <v>3.81</v>
      </c>
      <c r="T14">
        <v>3.74</v>
      </c>
    </row>
    <row r="15" spans="1:20" x14ac:dyDescent="0.45">
      <c r="A15" t="s">
        <v>32</v>
      </c>
      <c r="B15">
        <v>8.2899999999999991</v>
      </c>
      <c r="C15">
        <v>3.02</v>
      </c>
      <c r="D15">
        <v>2.75</v>
      </c>
      <c r="E15">
        <v>1.04</v>
      </c>
      <c r="F15">
        <v>0.223</v>
      </c>
      <c r="G15">
        <v>8.1000000000000003E-2</v>
      </c>
      <c r="H15">
        <v>0.14199999999999999</v>
      </c>
      <c r="I15">
        <v>0.23699999999999999</v>
      </c>
      <c r="J15">
        <v>1.23</v>
      </c>
      <c r="K15">
        <v>0.28499999999999998</v>
      </c>
      <c r="L15">
        <v>0.72499999999999998</v>
      </c>
      <c r="M15">
        <v>93</v>
      </c>
      <c r="N15">
        <v>101</v>
      </c>
      <c r="O15">
        <v>94</v>
      </c>
      <c r="P15">
        <v>3.95</v>
      </c>
      <c r="Q15">
        <v>3.95</v>
      </c>
      <c r="R15">
        <v>0</v>
      </c>
      <c r="S15">
        <v>3.71</v>
      </c>
      <c r="T15">
        <v>3.69</v>
      </c>
    </row>
    <row r="16" spans="1:20" x14ac:dyDescent="0.45">
      <c r="A16" t="s">
        <v>28</v>
      </c>
      <c r="B16">
        <v>8.94</v>
      </c>
      <c r="C16">
        <v>3.33</v>
      </c>
      <c r="D16">
        <v>2.68</v>
      </c>
      <c r="E16">
        <v>1.01</v>
      </c>
      <c r="F16">
        <v>0.23899999999999999</v>
      </c>
      <c r="G16">
        <v>8.8999999999999996E-2</v>
      </c>
      <c r="H16">
        <v>0.15</v>
      </c>
      <c r="I16">
        <v>0.216</v>
      </c>
      <c r="J16">
        <v>1.18</v>
      </c>
      <c r="K16">
        <v>0.26400000000000001</v>
      </c>
      <c r="L16">
        <v>0.70599999999999996</v>
      </c>
      <c r="M16">
        <v>96</v>
      </c>
      <c r="N16">
        <v>98</v>
      </c>
      <c r="O16">
        <v>98</v>
      </c>
      <c r="P16">
        <v>3.91</v>
      </c>
      <c r="Q16">
        <v>3.96</v>
      </c>
      <c r="R16">
        <v>-0.05</v>
      </c>
      <c r="S16">
        <v>3.89</v>
      </c>
      <c r="T16">
        <v>3.72</v>
      </c>
    </row>
    <row r="17" spans="1:20" x14ac:dyDescent="0.45">
      <c r="A17" t="s">
        <v>40</v>
      </c>
      <c r="B17">
        <v>8.67</v>
      </c>
      <c r="C17">
        <v>3.12</v>
      </c>
      <c r="D17">
        <v>2.78</v>
      </c>
      <c r="E17">
        <v>1.04</v>
      </c>
      <c r="F17">
        <v>0.22700000000000001</v>
      </c>
      <c r="G17">
        <v>8.1000000000000003E-2</v>
      </c>
      <c r="H17">
        <v>0.14499999999999999</v>
      </c>
      <c r="I17">
        <v>0.22800000000000001</v>
      </c>
      <c r="J17">
        <v>1.22</v>
      </c>
      <c r="K17">
        <v>0.27500000000000002</v>
      </c>
      <c r="L17">
        <v>0.67500000000000004</v>
      </c>
      <c r="M17">
        <v>101</v>
      </c>
      <c r="N17">
        <v>100</v>
      </c>
      <c r="O17">
        <v>100</v>
      </c>
      <c r="P17">
        <v>4.26</v>
      </c>
      <c r="Q17">
        <v>3.99</v>
      </c>
      <c r="R17">
        <v>0.27</v>
      </c>
      <c r="S17">
        <v>3.96</v>
      </c>
      <c r="T17">
        <v>3.77</v>
      </c>
    </row>
    <row r="18" spans="1:20" x14ac:dyDescent="0.45">
      <c r="A18" t="s">
        <v>104</v>
      </c>
      <c r="B18">
        <v>8.3800000000000008</v>
      </c>
      <c r="C18">
        <v>2.98</v>
      </c>
      <c r="D18">
        <v>2.81</v>
      </c>
      <c r="E18">
        <v>0.99</v>
      </c>
      <c r="F18">
        <v>0.224</v>
      </c>
      <c r="G18">
        <v>0.08</v>
      </c>
      <c r="H18">
        <v>0.14499999999999999</v>
      </c>
      <c r="I18">
        <v>0.21099999999999999</v>
      </c>
      <c r="J18">
        <v>1.1200000000000001</v>
      </c>
      <c r="K18">
        <v>0.251</v>
      </c>
      <c r="L18">
        <v>0.74399999999999999</v>
      </c>
      <c r="M18">
        <v>78</v>
      </c>
      <c r="N18">
        <v>99</v>
      </c>
      <c r="O18">
        <v>98</v>
      </c>
      <c r="P18">
        <v>3.03</v>
      </c>
      <c r="Q18">
        <v>4</v>
      </c>
      <c r="R18">
        <v>-0.96</v>
      </c>
      <c r="S18">
        <v>3.97</v>
      </c>
      <c r="T18">
        <v>3.75</v>
      </c>
    </row>
    <row r="19" spans="1:20" x14ac:dyDescent="0.45">
      <c r="A19" t="s">
        <v>58</v>
      </c>
      <c r="B19">
        <v>9.4</v>
      </c>
      <c r="C19">
        <v>3.45</v>
      </c>
      <c r="D19">
        <v>2.72</v>
      </c>
      <c r="E19">
        <v>1.05</v>
      </c>
      <c r="F19">
        <v>0.245</v>
      </c>
      <c r="G19">
        <v>0.09</v>
      </c>
      <c r="H19">
        <v>0.155</v>
      </c>
      <c r="I19">
        <v>0.224</v>
      </c>
      <c r="J19">
        <v>1.23</v>
      </c>
      <c r="K19">
        <v>0.27800000000000002</v>
      </c>
      <c r="L19">
        <v>0.73099999999999998</v>
      </c>
      <c r="M19">
        <v>88</v>
      </c>
      <c r="N19">
        <v>96</v>
      </c>
      <c r="O19">
        <v>104</v>
      </c>
      <c r="P19">
        <v>3.85</v>
      </c>
      <c r="Q19">
        <v>4.0199999999999996</v>
      </c>
      <c r="R19">
        <v>-0.17</v>
      </c>
      <c r="S19">
        <v>4.13</v>
      </c>
      <c r="T19">
        <v>3.72</v>
      </c>
    </row>
    <row r="20" spans="1:20" x14ac:dyDescent="0.45">
      <c r="A20" t="s">
        <v>119</v>
      </c>
      <c r="B20">
        <v>8.3699999999999992</v>
      </c>
      <c r="C20">
        <v>2.79</v>
      </c>
      <c r="D20">
        <v>3</v>
      </c>
      <c r="E20">
        <v>1.2</v>
      </c>
      <c r="F20">
        <v>0.22500000000000001</v>
      </c>
      <c r="G20">
        <v>7.4999999999999997E-2</v>
      </c>
      <c r="H20">
        <v>0.15</v>
      </c>
      <c r="I20">
        <v>0.246</v>
      </c>
      <c r="J20">
        <v>1.25</v>
      </c>
      <c r="K20">
        <v>0.29199999999999998</v>
      </c>
      <c r="L20">
        <v>0.73599999999999999</v>
      </c>
      <c r="M20">
        <v>93</v>
      </c>
      <c r="N20">
        <v>103</v>
      </c>
      <c r="O20">
        <v>93</v>
      </c>
      <c r="P20">
        <v>3.79</v>
      </c>
      <c r="Q20">
        <v>4.05</v>
      </c>
      <c r="R20">
        <v>-0.27</v>
      </c>
      <c r="S20">
        <v>3.71</v>
      </c>
      <c r="T20">
        <v>3.7</v>
      </c>
    </row>
    <row r="21" spans="1:20" x14ac:dyDescent="0.45">
      <c r="A21" t="s">
        <v>30</v>
      </c>
      <c r="B21">
        <v>9.24</v>
      </c>
      <c r="C21">
        <v>3.41</v>
      </c>
      <c r="D21">
        <v>2.71</v>
      </c>
      <c r="E21">
        <v>1.1499999999999999</v>
      </c>
      <c r="F21">
        <v>0.24099999999999999</v>
      </c>
      <c r="G21">
        <v>8.8999999999999996E-2</v>
      </c>
      <c r="H21">
        <v>0.152</v>
      </c>
      <c r="I21">
        <v>0.23200000000000001</v>
      </c>
      <c r="J21">
        <v>1.27</v>
      </c>
      <c r="K21">
        <v>0.28299999999999997</v>
      </c>
      <c r="L21">
        <v>0.69899999999999995</v>
      </c>
      <c r="M21">
        <v>99</v>
      </c>
      <c r="N21">
        <v>103</v>
      </c>
      <c r="O21">
        <v>97</v>
      </c>
      <c r="P21">
        <v>4.07</v>
      </c>
      <c r="Q21">
        <v>4.07</v>
      </c>
      <c r="R21">
        <v>0</v>
      </c>
      <c r="S21">
        <v>3.87</v>
      </c>
      <c r="T21">
        <v>3.72</v>
      </c>
    </row>
    <row r="22" spans="1:20" x14ac:dyDescent="0.45">
      <c r="A22" t="s">
        <v>97</v>
      </c>
      <c r="B22">
        <v>9.32</v>
      </c>
      <c r="C22">
        <v>4.3499999999999996</v>
      </c>
      <c r="D22">
        <v>2.14</v>
      </c>
      <c r="E22">
        <v>0.97</v>
      </c>
      <c r="F22">
        <v>0.24399999999999999</v>
      </c>
      <c r="G22">
        <v>0.114</v>
      </c>
      <c r="H22">
        <v>0.13</v>
      </c>
      <c r="I22">
        <v>0.215</v>
      </c>
      <c r="J22">
        <v>1.28</v>
      </c>
      <c r="K22">
        <v>0.26900000000000002</v>
      </c>
      <c r="L22">
        <v>0.75700000000000001</v>
      </c>
      <c r="M22">
        <v>98</v>
      </c>
      <c r="N22">
        <v>104</v>
      </c>
      <c r="O22">
        <v>102</v>
      </c>
      <c r="P22">
        <v>3.74</v>
      </c>
      <c r="Q22">
        <v>4.1500000000000004</v>
      </c>
      <c r="R22">
        <v>-0.41</v>
      </c>
      <c r="S22">
        <v>4.13</v>
      </c>
      <c r="T22">
        <v>3.97</v>
      </c>
    </row>
    <row r="23" spans="1:20" x14ac:dyDescent="0.45">
      <c r="A23" t="s">
        <v>55</v>
      </c>
      <c r="B23">
        <v>8.67</v>
      </c>
      <c r="C23">
        <v>3.64</v>
      </c>
      <c r="D23">
        <v>2.38</v>
      </c>
      <c r="E23">
        <v>1.05</v>
      </c>
      <c r="F23">
        <v>0.23</v>
      </c>
      <c r="G23">
        <v>9.7000000000000003E-2</v>
      </c>
      <c r="H23">
        <v>0.13400000000000001</v>
      </c>
      <c r="I23">
        <v>0.22500000000000001</v>
      </c>
      <c r="J23">
        <v>1.24</v>
      </c>
      <c r="K23">
        <v>0.27300000000000002</v>
      </c>
      <c r="L23">
        <v>0.66600000000000004</v>
      </c>
      <c r="M23">
        <v>108</v>
      </c>
      <c r="N23">
        <v>101</v>
      </c>
      <c r="O23">
        <v>102</v>
      </c>
      <c r="P23">
        <v>4.2300000000000004</v>
      </c>
      <c r="Q23">
        <v>4.1900000000000004</v>
      </c>
      <c r="R23">
        <v>0.05</v>
      </c>
      <c r="S23">
        <v>4.1500000000000004</v>
      </c>
      <c r="T23">
        <v>3.92</v>
      </c>
    </row>
    <row r="24" spans="1:20" x14ac:dyDescent="0.45">
      <c r="A24" t="s">
        <v>76</v>
      </c>
      <c r="B24">
        <v>8.01</v>
      </c>
      <c r="C24">
        <v>3.38</v>
      </c>
      <c r="D24">
        <v>2.37</v>
      </c>
      <c r="E24">
        <v>0.99</v>
      </c>
      <c r="F24">
        <v>0.21</v>
      </c>
      <c r="G24">
        <v>8.8999999999999996E-2</v>
      </c>
      <c r="H24">
        <v>0.121</v>
      </c>
      <c r="I24">
        <v>0.23200000000000001</v>
      </c>
      <c r="J24">
        <v>1.25</v>
      </c>
      <c r="K24">
        <v>0.27500000000000002</v>
      </c>
      <c r="L24">
        <v>0.70899999999999996</v>
      </c>
      <c r="M24">
        <v>93</v>
      </c>
      <c r="N24">
        <v>107</v>
      </c>
      <c r="O24">
        <v>110</v>
      </c>
      <c r="P24">
        <v>3.68</v>
      </c>
      <c r="Q24">
        <v>4.22</v>
      </c>
      <c r="R24">
        <v>-0.54</v>
      </c>
      <c r="S24">
        <v>4.41</v>
      </c>
      <c r="T24">
        <v>4.0999999999999996</v>
      </c>
    </row>
    <row r="25" spans="1:20" x14ac:dyDescent="0.45">
      <c r="A25" t="s">
        <v>63</v>
      </c>
      <c r="B25">
        <v>10.27</v>
      </c>
      <c r="C25">
        <v>2.77</v>
      </c>
      <c r="D25">
        <v>3.71</v>
      </c>
      <c r="E25">
        <v>1.56</v>
      </c>
      <c r="F25">
        <v>0.26500000000000001</v>
      </c>
      <c r="G25">
        <v>7.0999999999999994E-2</v>
      </c>
      <c r="H25">
        <v>0.193</v>
      </c>
      <c r="I25">
        <v>0.25900000000000001</v>
      </c>
      <c r="J25">
        <v>1.33</v>
      </c>
      <c r="K25">
        <v>0.32200000000000001</v>
      </c>
      <c r="L25">
        <v>0.72199999999999998</v>
      </c>
      <c r="M25">
        <v>121</v>
      </c>
      <c r="N25">
        <v>106</v>
      </c>
      <c r="O25">
        <v>88</v>
      </c>
      <c r="P25">
        <v>4.62</v>
      </c>
      <c r="Q25">
        <v>4.2300000000000004</v>
      </c>
      <c r="R25">
        <v>0.38</v>
      </c>
      <c r="S25">
        <v>3.58</v>
      </c>
      <c r="T25">
        <v>3.28</v>
      </c>
    </row>
    <row r="26" spans="1:20" x14ac:dyDescent="0.45">
      <c r="A26" t="s">
        <v>72</v>
      </c>
      <c r="B26">
        <v>8.8800000000000008</v>
      </c>
      <c r="C26">
        <v>3.32</v>
      </c>
      <c r="D26">
        <v>2.68</v>
      </c>
      <c r="E26">
        <v>1.26</v>
      </c>
      <c r="F26">
        <v>0.23300000000000001</v>
      </c>
      <c r="G26">
        <v>8.6999999999999994E-2</v>
      </c>
      <c r="H26">
        <v>0.14599999999999999</v>
      </c>
      <c r="I26">
        <v>0.24199999999999999</v>
      </c>
      <c r="J26">
        <v>1.3</v>
      </c>
      <c r="K26">
        <v>0.29099999999999998</v>
      </c>
      <c r="L26">
        <v>0.71399999999999997</v>
      </c>
      <c r="M26">
        <v>114</v>
      </c>
      <c r="N26">
        <v>109</v>
      </c>
      <c r="O26">
        <v>98</v>
      </c>
      <c r="P26">
        <v>4.2</v>
      </c>
      <c r="Q26">
        <v>4.24</v>
      </c>
      <c r="R26">
        <v>-0.04</v>
      </c>
      <c r="S26">
        <v>3.99</v>
      </c>
      <c r="T26">
        <v>3.82</v>
      </c>
    </row>
    <row r="27" spans="1:20" x14ac:dyDescent="0.45">
      <c r="A27" t="s">
        <v>26</v>
      </c>
      <c r="B27">
        <v>9.84</v>
      </c>
      <c r="C27">
        <v>3.94</v>
      </c>
      <c r="D27">
        <v>2.5</v>
      </c>
      <c r="E27">
        <v>1.31</v>
      </c>
      <c r="F27">
        <v>0.255</v>
      </c>
      <c r="G27">
        <v>0.10199999999999999</v>
      </c>
      <c r="H27">
        <v>0.153</v>
      </c>
      <c r="I27">
        <v>0.24</v>
      </c>
      <c r="J27">
        <v>1.35</v>
      </c>
      <c r="K27">
        <v>0.29899999999999999</v>
      </c>
      <c r="L27">
        <v>0.75700000000000001</v>
      </c>
      <c r="M27">
        <v>109</v>
      </c>
      <c r="N27">
        <v>106</v>
      </c>
      <c r="O27">
        <v>94</v>
      </c>
      <c r="P27">
        <v>4.1500000000000004</v>
      </c>
      <c r="Q27">
        <v>4.3499999999999996</v>
      </c>
      <c r="R27">
        <v>-0.2</v>
      </c>
      <c r="S27">
        <v>3.82</v>
      </c>
      <c r="T27">
        <v>3.75</v>
      </c>
    </row>
    <row r="28" spans="1:20" x14ac:dyDescent="0.45">
      <c r="A28" t="s">
        <v>49</v>
      </c>
      <c r="B28">
        <v>8.24</v>
      </c>
      <c r="C28">
        <v>4.09</v>
      </c>
      <c r="D28">
        <v>2.0099999999999998</v>
      </c>
      <c r="E28">
        <v>1.08</v>
      </c>
      <c r="F28">
        <v>0.20599999999999999</v>
      </c>
      <c r="G28">
        <v>0.10199999999999999</v>
      </c>
      <c r="H28">
        <v>0.104</v>
      </c>
      <c r="I28">
        <v>0.26600000000000001</v>
      </c>
      <c r="J28">
        <v>1.51</v>
      </c>
      <c r="K28">
        <v>0.31900000000000001</v>
      </c>
      <c r="L28">
        <v>0.66500000000000004</v>
      </c>
      <c r="M28">
        <v>140</v>
      </c>
      <c r="N28">
        <v>110</v>
      </c>
      <c r="O28">
        <v>108</v>
      </c>
      <c r="P28">
        <v>5.34</v>
      </c>
      <c r="Q28">
        <v>4.38</v>
      </c>
      <c r="R28">
        <v>0.97</v>
      </c>
      <c r="S28">
        <v>4.3600000000000003</v>
      </c>
      <c r="T28">
        <v>4.24</v>
      </c>
    </row>
    <row r="29" spans="1:20" x14ac:dyDescent="0.45">
      <c r="A29" t="s">
        <v>46</v>
      </c>
      <c r="B29">
        <v>8.6</v>
      </c>
      <c r="C29">
        <v>4.41</v>
      </c>
      <c r="D29">
        <v>1.95</v>
      </c>
      <c r="E29">
        <v>1.0900000000000001</v>
      </c>
      <c r="F29">
        <v>0.22500000000000001</v>
      </c>
      <c r="G29">
        <v>0.115</v>
      </c>
      <c r="H29">
        <v>0.11</v>
      </c>
      <c r="I29">
        <v>0.20699999999999999</v>
      </c>
      <c r="J29">
        <v>1.25</v>
      </c>
      <c r="K29">
        <v>0.246</v>
      </c>
      <c r="L29">
        <v>0.74399999999999999</v>
      </c>
      <c r="M29">
        <v>96</v>
      </c>
      <c r="N29">
        <v>110</v>
      </c>
      <c r="O29">
        <v>110</v>
      </c>
      <c r="P29">
        <v>3.81</v>
      </c>
      <c r="Q29">
        <v>4.5599999999999996</v>
      </c>
      <c r="R29">
        <v>-0.75</v>
      </c>
      <c r="S29">
        <v>4.4400000000000004</v>
      </c>
      <c r="T29">
        <v>4.25</v>
      </c>
    </row>
    <row r="30" spans="1:20" x14ac:dyDescent="0.45">
      <c r="A30" t="s">
        <v>35</v>
      </c>
      <c r="B30">
        <v>7.45</v>
      </c>
      <c r="C30">
        <v>4.24</v>
      </c>
      <c r="D30">
        <v>1.76</v>
      </c>
      <c r="E30">
        <v>1.19</v>
      </c>
      <c r="F30">
        <v>0.185</v>
      </c>
      <c r="G30">
        <v>0.105</v>
      </c>
      <c r="H30">
        <v>0.08</v>
      </c>
      <c r="I30">
        <v>0.28000000000000003</v>
      </c>
      <c r="J30">
        <v>1.59</v>
      </c>
      <c r="K30">
        <v>0.32400000000000001</v>
      </c>
      <c r="L30">
        <v>0.68500000000000005</v>
      </c>
      <c r="M30">
        <v>109</v>
      </c>
      <c r="N30">
        <v>112</v>
      </c>
      <c r="O30">
        <v>109</v>
      </c>
      <c r="P30">
        <v>5.22</v>
      </c>
      <c r="Q30">
        <v>4.74</v>
      </c>
      <c r="R30">
        <v>0.49</v>
      </c>
      <c r="S30">
        <v>4.37</v>
      </c>
      <c r="T30">
        <v>4.41</v>
      </c>
    </row>
    <row r="31" spans="1:20" x14ac:dyDescent="0.45">
      <c r="A31" t="s">
        <v>134</v>
      </c>
      <c r="B31">
        <v>8.19</v>
      </c>
      <c r="C31">
        <v>4.28</v>
      </c>
      <c r="D31">
        <v>1.91</v>
      </c>
      <c r="E31">
        <v>1.52</v>
      </c>
      <c r="F31">
        <v>0.20699999999999999</v>
      </c>
      <c r="G31">
        <v>0.109</v>
      </c>
      <c r="H31">
        <v>9.9000000000000005E-2</v>
      </c>
      <c r="I31">
        <v>0.24399999999999999</v>
      </c>
      <c r="J31">
        <v>1.42</v>
      </c>
      <c r="K31">
        <v>0.27800000000000002</v>
      </c>
      <c r="L31">
        <v>0.66100000000000003</v>
      </c>
      <c r="M31">
        <v>129</v>
      </c>
      <c r="N31">
        <v>122</v>
      </c>
      <c r="O31">
        <v>113</v>
      </c>
      <c r="P31">
        <v>5.04</v>
      </c>
      <c r="Q31">
        <v>5.12</v>
      </c>
      <c r="R31">
        <v>-7.0000000000000007E-2</v>
      </c>
      <c r="S31">
        <v>4.5599999999999996</v>
      </c>
      <c r="T31">
        <v>4.3600000000000003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2E0B-06C5-433D-8F2B-A495C4058664}">
  <dimension ref="A1:U31"/>
  <sheetViews>
    <sheetView workbookViewId="0">
      <selection activeCell="AB11" sqref="AB11"/>
    </sheetView>
    <sheetView workbookViewId="1">
      <selection activeCell="A2" sqref="A2:R13"/>
    </sheetView>
  </sheetViews>
  <sheetFormatPr defaultRowHeight="14.25" x14ac:dyDescent="0.45"/>
  <cols>
    <col min="1" max="1" width="7.265625" bestFit="1" customWidth="1"/>
    <col min="2" max="2" width="5.06640625" bestFit="1" customWidth="1"/>
    <col min="3" max="3" width="4.53125" bestFit="1" customWidth="1"/>
    <col min="4" max="4" width="3.796875" bestFit="1" customWidth="1"/>
    <col min="5" max="5" width="5.06640625" bestFit="1" customWidth="1"/>
    <col min="6" max="6" width="4.19921875" bestFit="1" customWidth="1"/>
    <col min="7" max="7" width="5.265625" bestFit="1" customWidth="1"/>
    <col min="8" max="9" width="5.73046875" bestFit="1" customWidth="1"/>
    <col min="10" max="10" width="6.73046875" bestFit="1" customWidth="1"/>
    <col min="11" max="11" width="7" bestFit="1" customWidth="1"/>
    <col min="12" max="12" width="7.73046875" bestFit="1" customWidth="1"/>
    <col min="13" max="13" width="7.59765625" bestFit="1" customWidth="1"/>
    <col min="14" max="14" width="6.73046875" bestFit="1" customWidth="1"/>
    <col min="15" max="15" width="8" bestFit="1" customWidth="1"/>
    <col min="16" max="16" width="8.796875" bestFit="1" customWidth="1"/>
    <col min="17" max="17" width="6.1328125" bestFit="1" customWidth="1"/>
    <col min="18" max="18" width="7" bestFit="1" customWidth="1"/>
    <col min="19" max="19" width="5.46484375" bestFit="1" customWidth="1"/>
    <col min="20" max="20" width="6.33203125" bestFit="1" customWidth="1"/>
    <col min="21" max="21" width="6.73046875" bestFit="1" customWidth="1"/>
  </cols>
  <sheetData>
    <row r="1" spans="1:21" x14ac:dyDescent="0.45">
      <c r="A1" t="s">
        <v>1</v>
      </c>
      <c r="B1" t="s">
        <v>381</v>
      </c>
      <c r="C1" t="s">
        <v>352</v>
      </c>
      <c r="D1" t="s">
        <v>353</v>
      </c>
      <c r="E1" t="s">
        <v>354</v>
      </c>
      <c r="F1" t="s">
        <v>355</v>
      </c>
      <c r="G1" t="s">
        <v>356</v>
      </c>
      <c r="H1" t="s">
        <v>357</v>
      </c>
      <c r="I1" t="s">
        <v>252</v>
      </c>
      <c r="J1" t="s">
        <v>253</v>
      </c>
      <c r="K1" t="s">
        <v>255</v>
      </c>
      <c r="L1" t="s">
        <v>235</v>
      </c>
      <c r="M1" t="s">
        <v>260</v>
      </c>
      <c r="N1" t="s">
        <v>238</v>
      </c>
      <c r="O1" t="s">
        <v>241</v>
      </c>
      <c r="P1" t="s">
        <v>358</v>
      </c>
      <c r="Q1" t="s">
        <v>264</v>
      </c>
      <c r="R1" t="s">
        <v>359</v>
      </c>
      <c r="S1" t="s">
        <v>265</v>
      </c>
      <c r="T1" t="s">
        <v>267</v>
      </c>
      <c r="U1" t="s">
        <v>360</v>
      </c>
    </row>
    <row r="2" spans="1:21" x14ac:dyDescent="0.45">
      <c r="A2" t="s">
        <v>51</v>
      </c>
      <c r="B2">
        <v>22</v>
      </c>
      <c r="C2">
        <v>14</v>
      </c>
      <c r="D2">
        <v>7</v>
      </c>
      <c r="E2">
        <v>7</v>
      </c>
      <c r="F2">
        <v>82</v>
      </c>
      <c r="G2">
        <v>22</v>
      </c>
      <c r="H2">
        <v>193</v>
      </c>
      <c r="I2">
        <v>9.4700000000000006</v>
      </c>
      <c r="J2">
        <v>2.98</v>
      </c>
      <c r="K2">
        <v>0.7</v>
      </c>
      <c r="L2">
        <v>0.26800000000000002</v>
      </c>
      <c r="M2">
        <v>0.73199999999999998</v>
      </c>
      <c r="N2">
        <v>0.51500000000000001</v>
      </c>
      <c r="O2">
        <v>9.4E-2</v>
      </c>
      <c r="P2">
        <v>94.5</v>
      </c>
      <c r="Q2">
        <v>3.08</v>
      </c>
      <c r="R2" t="s">
        <v>382</v>
      </c>
      <c r="S2">
        <v>3.19</v>
      </c>
      <c r="T2">
        <v>3.3</v>
      </c>
      <c r="U2">
        <v>4.3</v>
      </c>
    </row>
    <row r="3" spans="1:21" x14ac:dyDescent="0.45">
      <c r="A3" t="s">
        <v>81</v>
      </c>
      <c r="B3">
        <v>18</v>
      </c>
      <c r="C3">
        <v>10</v>
      </c>
      <c r="D3">
        <v>9</v>
      </c>
      <c r="E3">
        <v>7</v>
      </c>
      <c r="F3">
        <v>95</v>
      </c>
      <c r="G3">
        <v>18</v>
      </c>
      <c r="H3">
        <v>173.2</v>
      </c>
      <c r="I3">
        <v>8.7100000000000009</v>
      </c>
      <c r="J3">
        <v>3.16</v>
      </c>
      <c r="K3">
        <v>0.52</v>
      </c>
      <c r="L3">
        <v>0.33200000000000002</v>
      </c>
      <c r="M3">
        <v>0.72499999999999998</v>
      </c>
      <c r="N3">
        <v>0.46</v>
      </c>
      <c r="O3">
        <v>6.6000000000000003E-2</v>
      </c>
      <c r="P3">
        <v>94.8</v>
      </c>
      <c r="Q3">
        <v>3.73</v>
      </c>
      <c r="R3" t="s">
        <v>382</v>
      </c>
      <c r="S3">
        <v>3.13</v>
      </c>
      <c r="T3">
        <v>3.56</v>
      </c>
      <c r="U3">
        <v>3.5</v>
      </c>
    </row>
    <row r="4" spans="1:21" x14ac:dyDescent="0.45">
      <c r="A4" t="s">
        <v>61</v>
      </c>
      <c r="B4">
        <v>17</v>
      </c>
      <c r="C4">
        <v>11</v>
      </c>
      <c r="D4">
        <v>8</v>
      </c>
      <c r="E4">
        <v>8</v>
      </c>
      <c r="F4">
        <v>82</v>
      </c>
      <c r="G4">
        <v>17</v>
      </c>
      <c r="H4">
        <v>173</v>
      </c>
      <c r="I4">
        <v>9.2100000000000009</v>
      </c>
      <c r="J4">
        <v>2.5499999999999998</v>
      </c>
      <c r="K4">
        <v>0.73</v>
      </c>
      <c r="L4">
        <v>0.27100000000000002</v>
      </c>
      <c r="M4">
        <v>0.72199999999999998</v>
      </c>
      <c r="N4">
        <v>0.44500000000000001</v>
      </c>
      <c r="O4">
        <v>8.5000000000000006E-2</v>
      </c>
      <c r="P4">
        <v>94.3</v>
      </c>
      <c r="Q4">
        <v>2.34</v>
      </c>
      <c r="R4" t="s">
        <v>382</v>
      </c>
      <c r="S4">
        <v>3.2</v>
      </c>
      <c r="T4">
        <v>3.45</v>
      </c>
      <c r="U4">
        <v>3.4</v>
      </c>
    </row>
    <row r="5" spans="1:21" x14ac:dyDescent="0.45">
      <c r="A5" t="s">
        <v>53</v>
      </c>
      <c r="B5">
        <v>22</v>
      </c>
      <c r="C5">
        <v>11</v>
      </c>
      <c r="D5">
        <v>11</v>
      </c>
      <c r="E5">
        <v>5</v>
      </c>
      <c r="F5">
        <v>88</v>
      </c>
      <c r="G5">
        <v>22</v>
      </c>
      <c r="H5">
        <v>193.1</v>
      </c>
      <c r="I5">
        <v>9.26</v>
      </c>
      <c r="J5">
        <v>2.14</v>
      </c>
      <c r="K5">
        <v>1.1200000000000001</v>
      </c>
      <c r="L5">
        <v>0.27200000000000002</v>
      </c>
      <c r="M5">
        <v>0.753</v>
      </c>
      <c r="N5">
        <v>0.374</v>
      </c>
      <c r="O5">
        <v>0.113</v>
      </c>
      <c r="P5">
        <v>95.2</v>
      </c>
      <c r="Q5">
        <v>3.44</v>
      </c>
      <c r="R5" t="s">
        <v>382</v>
      </c>
      <c r="S5">
        <v>3.62</v>
      </c>
      <c r="T5">
        <v>3.5</v>
      </c>
      <c r="U5">
        <v>2.7</v>
      </c>
    </row>
    <row r="6" spans="1:21" x14ac:dyDescent="0.45">
      <c r="A6" t="s">
        <v>20</v>
      </c>
      <c r="B6">
        <v>22</v>
      </c>
      <c r="C6">
        <v>13</v>
      </c>
      <c r="D6">
        <v>9</v>
      </c>
      <c r="E6">
        <v>6</v>
      </c>
      <c r="F6">
        <v>88</v>
      </c>
      <c r="G6">
        <v>22</v>
      </c>
      <c r="H6">
        <v>190</v>
      </c>
      <c r="I6">
        <v>7.53</v>
      </c>
      <c r="J6">
        <v>3.03</v>
      </c>
      <c r="K6">
        <v>0.66</v>
      </c>
      <c r="L6">
        <v>0.29399999999999998</v>
      </c>
      <c r="M6">
        <v>0.78300000000000003</v>
      </c>
      <c r="N6">
        <v>0.43099999999999999</v>
      </c>
      <c r="O6">
        <v>6.9000000000000006E-2</v>
      </c>
      <c r="P6">
        <v>93.8</v>
      </c>
      <c r="Q6">
        <v>3.27</v>
      </c>
      <c r="R6" t="s">
        <v>382</v>
      </c>
      <c r="S6">
        <v>3.68</v>
      </c>
      <c r="T6">
        <v>4.17</v>
      </c>
      <c r="U6">
        <v>2.7</v>
      </c>
    </row>
    <row r="7" spans="1:21" x14ac:dyDescent="0.45">
      <c r="A7" t="s">
        <v>18</v>
      </c>
      <c r="B7">
        <v>18</v>
      </c>
      <c r="C7">
        <v>14</v>
      </c>
      <c r="D7">
        <v>5</v>
      </c>
      <c r="E7">
        <v>5</v>
      </c>
      <c r="F7">
        <v>91</v>
      </c>
      <c r="G7">
        <v>18</v>
      </c>
      <c r="H7">
        <v>175.2</v>
      </c>
      <c r="I7">
        <v>8.81</v>
      </c>
      <c r="J7">
        <v>2.66</v>
      </c>
      <c r="K7">
        <v>0.97</v>
      </c>
      <c r="L7">
        <v>0.27700000000000002</v>
      </c>
      <c r="M7">
        <v>0.70599999999999996</v>
      </c>
      <c r="N7">
        <v>0.45800000000000002</v>
      </c>
      <c r="O7">
        <v>0.10100000000000001</v>
      </c>
      <c r="P7">
        <v>94.8</v>
      </c>
      <c r="Q7">
        <v>3.69</v>
      </c>
      <c r="R7" t="s">
        <v>382</v>
      </c>
      <c r="S7">
        <v>3.61</v>
      </c>
      <c r="T7">
        <v>3.67</v>
      </c>
      <c r="U7">
        <v>2.6</v>
      </c>
    </row>
    <row r="8" spans="1:21" x14ac:dyDescent="0.45">
      <c r="A8" t="s">
        <v>37</v>
      </c>
      <c r="B8">
        <v>22</v>
      </c>
      <c r="C8">
        <v>8</v>
      </c>
      <c r="D8">
        <v>14</v>
      </c>
      <c r="E8">
        <v>4</v>
      </c>
      <c r="F8">
        <v>91</v>
      </c>
      <c r="G8">
        <v>22</v>
      </c>
      <c r="H8">
        <v>196</v>
      </c>
      <c r="I8">
        <v>7.81</v>
      </c>
      <c r="J8">
        <v>3.54</v>
      </c>
      <c r="K8">
        <v>0.6</v>
      </c>
      <c r="L8">
        <v>0.314</v>
      </c>
      <c r="M8">
        <v>0.69299999999999995</v>
      </c>
      <c r="N8">
        <v>0.39200000000000002</v>
      </c>
      <c r="O8">
        <v>6.2E-2</v>
      </c>
      <c r="P8">
        <v>95</v>
      </c>
      <c r="Q8">
        <v>4.18</v>
      </c>
      <c r="R8" t="s">
        <v>382</v>
      </c>
      <c r="S8">
        <v>3.77</v>
      </c>
      <c r="T8">
        <v>4.3600000000000003</v>
      </c>
      <c r="U8">
        <v>2.5</v>
      </c>
    </row>
    <row r="9" spans="1:21" x14ac:dyDescent="0.45">
      <c r="A9" t="s">
        <v>58</v>
      </c>
      <c r="B9">
        <v>21</v>
      </c>
      <c r="C9">
        <v>12</v>
      </c>
      <c r="D9">
        <v>9</v>
      </c>
      <c r="E9">
        <v>4</v>
      </c>
      <c r="F9">
        <v>81</v>
      </c>
      <c r="G9">
        <v>21</v>
      </c>
      <c r="H9">
        <v>180</v>
      </c>
      <c r="I9">
        <v>9.4</v>
      </c>
      <c r="J9">
        <v>3.45</v>
      </c>
      <c r="K9">
        <v>1.05</v>
      </c>
      <c r="L9">
        <v>0.27800000000000002</v>
      </c>
      <c r="M9">
        <v>0.73099999999999998</v>
      </c>
      <c r="N9">
        <v>0.38700000000000001</v>
      </c>
      <c r="O9">
        <v>9.8000000000000004E-2</v>
      </c>
      <c r="P9">
        <v>94.8</v>
      </c>
      <c r="Q9">
        <v>3.85</v>
      </c>
      <c r="R9" t="s">
        <v>382</v>
      </c>
      <c r="S9">
        <v>4.0199999999999996</v>
      </c>
      <c r="T9">
        <v>4.13</v>
      </c>
      <c r="U9">
        <v>2.4</v>
      </c>
    </row>
    <row r="10" spans="1:21" x14ac:dyDescent="0.45">
      <c r="A10" t="s">
        <v>22</v>
      </c>
      <c r="B10">
        <v>21</v>
      </c>
      <c r="C10">
        <v>11</v>
      </c>
      <c r="D10">
        <v>7</v>
      </c>
      <c r="E10">
        <v>12</v>
      </c>
      <c r="F10">
        <v>75</v>
      </c>
      <c r="G10">
        <v>21</v>
      </c>
      <c r="H10">
        <v>177.1</v>
      </c>
      <c r="I10">
        <v>8.3699999999999992</v>
      </c>
      <c r="J10">
        <v>3.76</v>
      </c>
      <c r="K10">
        <v>0.71</v>
      </c>
      <c r="L10">
        <v>0.27500000000000002</v>
      </c>
      <c r="M10">
        <v>0.73499999999999999</v>
      </c>
      <c r="N10">
        <v>0.42799999999999999</v>
      </c>
      <c r="O10">
        <v>7.4999999999999997E-2</v>
      </c>
      <c r="P10">
        <v>94.6</v>
      </c>
      <c r="Q10">
        <v>3.25</v>
      </c>
      <c r="R10" t="s">
        <v>382</v>
      </c>
      <c r="S10">
        <v>3.76</v>
      </c>
      <c r="T10">
        <v>4.16</v>
      </c>
      <c r="U10">
        <v>2.2999999999999998</v>
      </c>
    </row>
    <row r="11" spans="1:21" x14ac:dyDescent="0.45">
      <c r="A11" t="s">
        <v>65</v>
      </c>
      <c r="B11">
        <v>19</v>
      </c>
      <c r="C11">
        <v>11</v>
      </c>
      <c r="D11">
        <v>7</v>
      </c>
      <c r="E11">
        <v>7</v>
      </c>
      <c r="F11">
        <v>77</v>
      </c>
      <c r="G11">
        <v>19</v>
      </c>
      <c r="H11">
        <v>162.1</v>
      </c>
      <c r="I11">
        <v>9.92</v>
      </c>
      <c r="J11">
        <v>4.55</v>
      </c>
      <c r="K11">
        <v>0.55000000000000004</v>
      </c>
      <c r="L11">
        <v>0.27500000000000002</v>
      </c>
      <c r="M11">
        <v>0.70699999999999996</v>
      </c>
      <c r="N11">
        <v>0.42899999999999999</v>
      </c>
      <c r="O11">
        <v>6.3E-2</v>
      </c>
      <c r="P11">
        <v>94.3</v>
      </c>
      <c r="Q11">
        <v>3.16</v>
      </c>
      <c r="R11" t="s">
        <v>382</v>
      </c>
      <c r="S11">
        <v>3.58</v>
      </c>
      <c r="T11">
        <v>4.12</v>
      </c>
      <c r="U11">
        <v>2.2999999999999998</v>
      </c>
    </row>
    <row r="12" spans="1:21" x14ac:dyDescent="0.45">
      <c r="A12" t="s">
        <v>42</v>
      </c>
      <c r="B12">
        <v>15</v>
      </c>
      <c r="C12">
        <v>10</v>
      </c>
      <c r="D12">
        <v>8</v>
      </c>
      <c r="E12">
        <v>4</v>
      </c>
      <c r="F12">
        <v>82</v>
      </c>
      <c r="G12">
        <v>15</v>
      </c>
      <c r="H12">
        <v>163.19999999999999</v>
      </c>
      <c r="I12">
        <v>7.75</v>
      </c>
      <c r="J12">
        <v>2.25</v>
      </c>
      <c r="K12">
        <v>0.82</v>
      </c>
      <c r="L12">
        <v>0.28299999999999997</v>
      </c>
      <c r="M12">
        <v>0.70899999999999996</v>
      </c>
      <c r="N12">
        <v>0.44400000000000001</v>
      </c>
      <c r="O12">
        <v>8.5999999999999993E-2</v>
      </c>
      <c r="P12">
        <v>93.5</v>
      </c>
      <c r="Q12">
        <v>3.46</v>
      </c>
      <c r="R12" t="s">
        <v>382</v>
      </c>
      <c r="S12">
        <v>3.5</v>
      </c>
      <c r="T12">
        <v>3.76</v>
      </c>
      <c r="U12">
        <v>2.2000000000000002</v>
      </c>
    </row>
    <row r="13" spans="1:21" x14ac:dyDescent="0.45">
      <c r="A13" t="s">
        <v>119</v>
      </c>
      <c r="B13">
        <v>22</v>
      </c>
      <c r="C13">
        <v>9</v>
      </c>
      <c r="D13">
        <v>11</v>
      </c>
      <c r="E13">
        <v>8</v>
      </c>
      <c r="F13">
        <v>79</v>
      </c>
      <c r="G13">
        <v>22</v>
      </c>
      <c r="H13">
        <v>180.2</v>
      </c>
      <c r="I13">
        <v>8.3699999999999992</v>
      </c>
      <c r="J13">
        <v>2.79</v>
      </c>
      <c r="K13">
        <v>1.2</v>
      </c>
      <c r="L13">
        <v>0.29199999999999998</v>
      </c>
      <c r="M13">
        <v>0.73599999999999999</v>
      </c>
      <c r="N13">
        <v>0.45300000000000001</v>
      </c>
      <c r="O13">
        <v>0.13100000000000001</v>
      </c>
      <c r="P13">
        <v>93.7</v>
      </c>
      <c r="Q13">
        <v>3.79</v>
      </c>
      <c r="R13" t="s">
        <v>382</v>
      </c>
      <c r="S13">
        <v>4.05</v>
      </c>
      <c r="T13">
        <v>3.71</v>
      </c>
      <c r="U13">
        <v>2</v>
      </c>
    </row>
    <row r="14" spans="1:21" x14ac:dyDescent="0.45">
      <c r="A14" t="s">
        <v>104</v>
      </c>
      <c r="B14">
        <v>20</v>
      </c>
      <c r="C14">
        <v>12</v>
      </c>
      <c r="D14">
        <v>9</v>
      </c>
      <c r="E14">
        <v>7</v>
      </c>
      <c r="F14">
        <v>87</v>
      </c>
      <c r="G14">
        <v>20</v>
      </c>
      <c r="H14">
        <v>190</v>
      </c>
      <c r="I14">
        <v>8.3800000000000008</v>
      </c>
      <c r="J14">
        <v>2.98</v>
      </c>
      <c r="K14">
        <v>0.99</v>
      </c>
      <c r="L14">
        <v>0.251</v>
      </c>
      <c r="M14">
        <v>0.74399999999999999</v>
      </c>
      <c r="N14">
        <v>0.44500000000000001</v>
      </c>
      <c r="O14">
        <v>0.107</v>
      </c>
      <c r="P14">
        <v>93.9</v>
      </c>
      <c r="Q14">
        <v>3.03</v>
      </c>
      <c r="R14" t="s">
        <v>382</v>
      </c>
      <c r="S14">
        <v>4</v>
      </c>
      <c r="T14">
        <v>3.97</v>
      </c>
      <c r="U14">
        <v>1.9</v>
      </c>
    </row>
    <row r="15" spans="1:21" x14ac:dyDescent="0.45">
      <c r="A15" t="s">
        <v>24</v>
      </c>
      <c r="B15">
        <v>14</v>
      </c>
      <c r="C15">
        <v>14</v>
      </c>
      <c r="D15">
        <v>4</v>
      </c>
      <c r="E15">
        <v>8</v>
      </c>
      <c r="F15">
        <v>76</v>
      </c>
      <c r="G15">
        <v>14</v>
      </c>
      <c r="H15">
        <v>149</v>
      </c>
      <c r="I15">
        <v>8.34</v>
      </c>
      <c r="J15">
        <v>2.96</v>
      </c>
      <c r="K15">
        <v>0.85</v>
      </c>
      <c r="L15">
        <v>0.25600000000000001</v>
      </c>
      <c r="M15">
        <v>0.77100000000000002</v>
      </c>
      <c r="N15">
        <v>0.433</v>
      </c>
      <c r="O15">
        <v>9.6000000000000002E-2</v>
      </c>
      <c r="P15">
        <v>94.1</v>
      </c>
      <c r="Q15">
        <v>3.02</v>
      </c>
      <c r="R15" t="s">
        <v>382</v>
      </c>
      <c r="S15">
        <v>3.7</v>
      </c>
      <c r="T15">
        <v>3.82</v>
      </c>
      <c r="U15">
        <v>1.9</v>
      </c>
    </row>
    <row r="16" spans="1:21" x14ac:dyDescent="0.45">
      <c r="A16" t="s">
        <v>91</v>
      </c>
      <c r="B16">
        <v>15</v>
      </c>
      <c r="C16">
        <v>4</v>
      </c>
      <c r="D16">
        <v>12</v>
      </c>
      <c r="E16">
        <v>4</v>
      </c>
      <c r="F16">
        <v>77</v>
      </c>
      <c r="G16">
        <v>15</v>
      </c>
      <c r="H16">
        <v>150.1</v>
      </c>
      <c r="I16">
        <v>9.2799999999999994</v>
      </c>
      <c r="J16">
        <v>4.13</v>
      </c>
      <c r="K16">
        <v>0.66</v>
      </c>
      <c r="L16">
        <v>0.33900000000000002</v>
      </c>
      <c r="M16">
        <v>0.69</v>
      </c>
      <c r="N16">
        <v>0.44700000000000001</v>
      </c>
      <c r="O16">
        <v>7.3999999999999996E-2</v>
      </c>
      <c r="P16">
        <v>95.6</v>
      </c>
      <c r="Q16">
        <v>4.43</v>
      </c>
      <c r="R16" t="s">
        <v>382</v>
      </c>
      <c r="S16">
        <v>3.57</v>
      </c>
      <c r="T16">
        <v>3.97</v>
      </c>
      <c r="U16">
        <v>1.9</v>
      </c>
    </row>
    <row r="17" spans="1:21" x14ac:dyDescent="0.45">
      <c r="A17" t="s">
        <v>28</v>
      </c>
      <c r="B17">
        <v>20</v>
      </c>
      <c r="C17">
        <v>11</v>
      </c>
      <c r="D17">
        <v>8</v>
      </c>
      <c r="E17">
        <v>7</v>
      </c>
      <c r="F17">
        <v>88</v>
      </c>
      <c r="G17">
        <v>20</v>
      </c>
      <c r="H17">
        <v>186.1</v>
      </c>
      <c r="I17">
        <v>8.94</v>
      </c>
      <c r="J17">
        <v>3.33</v>
      </c>
      <c r="K17">
        <v>1.01</v>
      </c>
      <c r="L17">
        <v>0.26400000000000001</v>
      </c>
      <c r="M17">
        <v>0.70599999999999996</v>
      </c>
      <c r="N17">
        <v>0.41399999999999998</v>
      </c>
      <c r="O17">
        <v>0.11</v>
      </c>
      <c r="P17">
        <v>95</v>
      </c>
      <c r="Q17">
        <v>3.91</v>
      </c>
      <c r="R17" t="s">
        <v>382</v>
      </c>
      <c r="S17">
        <v>3.96</v>
      </c>
      <c r="T17">
        <v>3.89</v>
      </c>
      <c r="U17">
        <v>1.8</v>
      </c>
    </row>
    <row r="18" spans="1:21" x14ac:dyDescent="0.45">
      <c r="A18" t="s">
        <v>40</v>
      </c>
      <c r="B18">
        <v>19</v>
      </c>
      <c r="C18">
        <v>10</v>
      </c>
      <c r="D18">
        <v>10</v>
      </c>
      <c r="E18">
        <v>5</v>
      </c>
      <c r="F18">
        <v>83</v>
      </c>
      <c r="G18">
        <v>19</v>
      </c>
      <c r="H18">
        <v>173.1</v>
      </c>
      <c r="I18">
        <v>8.67</v>
      </c>
      <c r="J18">
        <v>3.12</v>
      </c>
      <c r="K18">
        <v>1.04</v>
      </c>
      <c r="L18">
        <v>0.27500000000000002</v>
      </c>
      <c r="M18">
        <v>0.67500000000000004</v>
      </c>
      <c r="N18">
        <v>0.44600000000000001</v>
      </c>
      <c r="O18">
        <v>0.107</v>
      </c>
      <c r="P18">
        <v>95.3</v>
      </c>
      <c r="Q18">
        <v>4.26</v>
      </c>
      <c r="R18" t="s">
        <v>382</v>
      </c>
      <c r="S18">
        <v>3.99</v>
      </c>
      <c r="T18">
        <v>3.96</v>
      </c>
      <c r="U18">
        <v>1.7</v>
      </c>
    </row>
    <row r="19" spans="1:21" x14ac:dyDescent="0.45">
      <c r="A19" t="s">
        <v>55</v>
      </c>
      <c r="B19">
        <v>20</v>
      </c>
      <c r="C19">
        <v>9</v>
      </c>
      <c r="D19">
        <v>12</v>
      </c>
      <c r="E19">
        <v>4</v>
      </c>
      <c r="F19">
        <v>82</v>
      </c>
      <c r="G19">
        <v>20</v>
      </c>
      <c r="H19">
        <v>180.2</v>
      </c>
      <c r="I19">
        <v>8.67</v>
      </c>
      <c r="J19">
        <v>3.64</v>
      </c>
      <c r="K19">
        <v>1.05</v>
      </c>
      <c r="L19">
        <v>0.27300000000000002</v>
      </c>
      <c r="M19">
        <v>0.66600000000000004</v>
      </c>
      <c r="N19">
        <v>0.42899999999999999</v>
      </c>
      <c r="O19">
        <v>0.107</v>
      </c>
      <c r="P19">
        <v>93.6</v>
      </c>
      <c r="Q19">
        <v>4.2300000000000004</v>
      </c>
      <c r="R19" t="s">
        <v>382</v>
      </c>
      <c r="S19">
        <v>4.1900000000000004</v>
      </c>
      <c r="T19">
        <v>4.1500000000000004</v>
      </c>
      <c r="U19">
        <v>1.7</v>
      </c>
    </row>
    <row r="20" spans="1:21" x14ac:dyDescent="0.45">
      <c r="A20" t="s">
        <v>44</v>
      </c>
      <c r="B20">
        <v>22</v>
      </c>
      <c r="C20">
        <v>10</v>
      </c>
      <c r="D20">
        <v>11</v>
      </c>
      <c r="E20">
        <v>3</v>
      </c>
      <c r="F20">
        <v>86</v>
      </c>
      <c r="G20">
        <v>22</v>
      </c>
      <c r="H20">
        <v>186</v>
      </c>
      <c r="I20">
        <v>7.65</v>
      </c>
      <c r="J20">
        <v>2.52</v>
      </c>
      <c r="K20">
        <v>0.87</v>
      </c>
      <c r="L20">
        <v>0.29099999999999998</v>
      </c>
      <c r="M20">
        <v>0.68200000000000005</v>
      </c>
      <c r="N20">
        <v>0.48899999999999999</v>
      </c>
      <c r="O20">
        <v>0.10299999999999999</v>
      </c>
      <c r="P20">
        <v>93.6</v>
      </c>
      <c r="Q20">
        <v>4.26</v>
      </c>
      <c r="R20" t="s">
        <v>382</v>
      </c>
      <c r="S20">
        <v>3.78</v>
      </c>
      <c r="T20">
        <v>3.81</v>
      </c>
      <c r="U20">
        <v>1.6</v>
      </c>
    </row>
    <row r="21" spans="1:21" x14ac:dyDescent="0.45">
      <c r="A21" t="s">
        <v>32</v>
      </c>
      <c r="B21">
        <v>17</v>
      </c>
      <c r="C21">
        <v>14</v>
      </c>
      <c r="D21">
        <v>5</v>
      </c>
      <c r="E21">
        <v>7</v>
      </c>
      <c r="F21">
        <v>84</v>
      </c>
      <c r="G21">
        <v>17</v>
      </c>
      <c r="H21">
        <v>164</v>
      </c>
      <c r="I21">
        <v>8.2899999999999991</v>
      </c>
      <c r="J21">
        <v>3.02</v>
      </c>
      <c r="K21">
        <v>1.04</v>
      </c>
      <c r="L21">
        <v>0.28499999999999998</v>
      </c>
      <c r="M21">
        <v>0.72499999999999998</v>
      </c>
      <c r="N21">
        <v>0.48699999999999999</v>
      </c>
      <c r="O21">
        <v>0.124</v>
      </c>
      <c r="P21">
        <v>93.8</v>
      </c>
      <c r="Q21">
        <v>3.95</v>
      </c>
      <c r="R21" t="s">
        <v>382</v>
      </c>
      <c r="S21">
        <v>3.95</v>
      </c>
      <c r="T21">
        <v>3.71</v>
      </c>
      <c r="U21">
        <v>1.5</v>
      </c>
    </row>
    <row r="22" spans="1:21" x14ac:dyDescent="0.45">
      <c r="A22" t="s">
        <v>63</v>
      </c>
      <c r="B22">
        <v>19</v>
      </c>
      <c r="C22">
        <v>4</v>
      </c>
      <c r="D22">
        <v>13</v>
      </c>
      <c r="E22">
        <v>4</v>
      </c>
      <c r="F22">
        <v>75</v>
      </c>
      <c r="G22">
        <v>19</v>
      </c>
      <c r="H22">
        <v>156</v>
      </c>
      <c r="I22">
        <v>10.27</v>
      </c>
      <c r="J22">
        <v>2.77</v>
      </c>
      <c r="K22">
        <v>1.56</v>
      </c>
      <c r="L22">
        <v>0.32200000000000001</v>
      </c>
      <c r="M22">
        <v>0.72199999999999998</v>
      </c>
      <c r="N22">
        <v>0.38300000000000001</v>
      </c>
      <c r="O22">
        <v>0.14799999999999999</v>
      </c>
      <c r="P22">
        <v>94.6</v>
      </c>
      <c r="Q22">
        <v>4.62</v>
      </c>
      <c r="R22" t="s">
        <v>382</v>
      </c>
      <c r="S22">
        <v>4.2300000000000004</v>
      </c>
      <c r="T22">
        <v>3.58</v>
      </c>
      <c r="U22">
        <v>1.4</v>
      </c>
    </row>
    <row r="23" spans="1:21" x14ac:dyDescent="0.45">
      <c r="A23" t="s">
        <v>76</v>
      </c>
      <c r="B23">
        <v>19</v>
      </c>
      <c r="C23">
        <v>11</v>
      </c>
      <c r="D23">
        <v>11</v>
      </c>
      <c r="E23">
        <v>7</v>
      </c>
      <c r="F23">
        <v>97</v>
      </c>
      <c r="G23">
        <v>19</v>
      </c>
      <c r="H23">
        <v>181</v>
      </c>
      <c r="I23">
        <v>8.01</v>
      </c>
      <c r="J23">
        <v>3.38</v>
      </c>
      <c r="K23">
        <v>0.99</v>
      </c>
      <c r="L23">
        <v>0.27500000000000002</v>
      </c>
      <c r="M23">
        <v>0.70899999999999996</v>
      </c>
      <c r="N23">
        <v>0.39</v>
      </c>
      <c r="O23">
        <v>9.2999999999999999E-2</v>
      </c>
      <c r="P23">
        <v>95</v>
      </c>
      <c r="Q23">
        <v>3.68</v>
      </c>
      <c r="R23" t="s">
        <v>382</v>
      </c>
      <c r="S23">
        <v>4.22</v>
      </c>
      <c r="T23">
        <v>4.41</v>
      </c>
      <c r="U23">
        <v>1.3</v>
      </c>
    </row>
    <row r="24" spans="1:21" x14ac:dyDescent="0.45">
      <c r="A24" t="s">
        <v>26</v>
      </c>
      <c r="B24">
        <v>22</v>
      </c>
      <c r="C24">
        <v>10</v>
      </c>
      <c r="D24">
        <v>10</v>
      </c>
      <c r="E24">
        <v>4</v>
      </c>
      <c r="F24">
        <v>76</v>
      </c>
      <c r="G24">
        <v>22</v>
      </c>
      <c r="H24">
        <v>164.2</v>
      </c>
      <c r="I24">
        <v>9.84</v>
      </c>
      <c r="J24">
        <v>3.94</v>
      </c>
      <c r="K24">
        <v>1.31</v>
      </c>
      <c r="L24">
        <v>0.29899999999999999</v>
      </c>
      <c r="M24">
        <v>0.75700000000000001</v>
      </c>
      <c r="N24">
        <v>0.40300000000000002</v>
      </c>
      <c r="O24">
        <v>0.14499999999999999</v>
      </c>
      <c r="P24">
        <v>94.7</v>
      </c>
      <c r="Q24">
        <v>4.1500000000000004</v>
      </c>
      <c r="R24" t="s">
        <v>382</v>
      </c>
      <c r="S24">
        <v>4.3499999999999996</v>
      </c>
      <c r="T24">
        <v>3.82</v>
      </c>
      <c r="U24">
        <v>1.2</v>
      </c>
    </row>
    <row r="25" spans="1:21" x14ac:dyDescent="0.45">
      <c r="A25" t="s">
        <v>30</v>
      </c>
      <c r="B25">
        <v>20</v>
      </c>
      <c r="C25">
        <v>12</v>
      </c>
      <c r="D25">
        <v>9</v>
      </c>
      <c r="E25">
        <v>4</v>
      </c>
      <c r="F25">
        <v>78</v>
      </c>
      <c r="G25">
        <v>20</v>
      </c>
      <c r="H25">
        <v>163.19999999999999</v>
      </c>
      <c r="I25">
        <v>9.24</v>
      </c>
      <c r="J25">
        <v>3.41</v>
      </c>
      <c r="K25">
        <v>1.1499999999999999</v>
      </c>
      <c r="L25">
        <v>0.28299999999999997</v>
      </c>
      <c r="M25">
        <v>0.69899999999999995</v>
      </c>
      <c r="N25">
        <v>0.41299999999999998</v>
      </c>
      <c r="O25">
        <v>0.11899999999999999</v>
      </c>
      <c r="P25">
        <v>93.6</v>
      </c>
      <c r="Q25">
        <v>4.07</v>
      </c>
      <c r="R25" t="s">
        <v>382</v>
      </c>
      <c r="S25">
        <v>4.07</v>
      </c>
      <c r="T25">
        <v>3.87</v>
      </c>
      <c r="U25">
        <v>1.2</v>
      </c>
    </row>
    <row r="26" spans="1:21" x14ac:dyDescent="0.45">
      <c r="A26" t="s">
        <v>72</v>
      </c>
      <c r="B26">
        <v>22</v>
      </c>
      <c r="C26">
        <v>11</v>
      </c>
      <c r="D26">
        <v>11</v>
      </c>
      <c r="E26">
        <v>7</v>
      </c>
      <c r="F26">
        <v>88</v>
      </c>
      <c r="G26">
        <v>22</v>
      </c>
      <c r="H26">
        <v>192.2</v>
      </c>
      <c r="I26">
        <v>8.8800000000000008</v>
      </c>
      <c r="J26">
        <v>3.32</v>
      </c>
      <c r="K26">
        <v>1.26</v>
      </c>
      <c r="L26">
        <v>0.29099999999999998</v>
      </c>
      <c r="M26">
        <v>0.71399999999999997</v>
      </c>
      <c r="N26">
        <v>0.372</v>
      </c>
      <c r="O26">
        <v>0.121</v>
      </c>
      <c r="P26">
        <v>93.3</v>
      </c>
      <c r="Q26">
        <v>4.2</v>
      </c>
      <c r="R26" t="s">
        <v>382</v>
      </c>
      <c r="S26">
        <v>4.24</v>
      </c>
      <c r="T26">
        <v>3.99</v>
      </c>
      <c r="U26">
        <v>1.2</v>
      </c>
    </row>
    <row r="27" spans="1:21" x14ac:dyDescent="0.45">
      <c r="A27" t="s">
        <v>97</v>
      </c>
      <c r="B27">
        <v>19</v>
      </c>
      <c r="C27">
        <v>14</v>
      </c>
      <c r="D27">
        <v>6</v>
      </c>
      <c r="E27">
        <v>7</v>
      </c>
      <c r="F27">
        <v>99</v>
      </c>
      <c r="G27">
        <v>19</v>
      </c>
      <c r="H27">
        <v>175.2</v>
      </c>
      <c r="I27">
        <v>9.32</v>
      </c>
      <c r="J27">
        <v>4.3499999999999996</v>
      </c>
      <c r="K27">
        <v>0.97</v>
      </c>
      <c r="L27">
        <v>0.26900000000000002</v>
      </c>
      <c r="M27">
        <v>0.75700000000000001</v>
      </c>
      <c r="N27">
        <v>0.42499999999999999</v>
      </c>
      <c r="O27">
        <v>0.106</v>
      </c>
      <c r="P27">
        <v>93</v>
      </c>
      <c r="Q27">
        <v>3.74</v>
      </c>
      <c r="R27" t="s">
        <v>382</v>
      </c>
      <c r="S27">
        <v>4.1500000000000004</v>
      </c>
      <c r="T27">
        <v>4.13</v>
      </c>
      <c r="U27">
        <v>1.2</v>
      </c>
    </row>
    <row r="28" spans="1:21" x14ac:dyDescent="0.45">
      <c r="A28" t="s">
        <v>46</v>
      </c>
      <c r="B28">
        <v>19</v>
      </c>
      <c r="C28">
        <v>9</v>
      </c>
      <c r="D28">
        <v>11</v>
      </c>
      <c r="E28">
        <v>4</v>
      </c>
      <c r="F28">
        <v>71</v>
      </c>
      <c r="G28">
        <v>19</v>
      </c>
      <c r="H28">
        <v>165.1</v>
      </c>
      <c r="I28">
        <v>8.6</v>
      </c>
      <c r="J28">
        <v>4.41</v>
      </c>
      <c r="K28">
        <v>1.0900000000000001</v>
      </c>
      <c r="L28">
        <v>0.246</v>
      </c>
      <c r="M28">
        <v>0.74399999999999999</v>
      </c>
      <c r="N28">
        <v>0.40600000000000003</v>
      </c>
      <c r="O28">
        <v>0.113</v>
      </c>
      <c r="P28">
        <v>94</v>
      </c>
      <c r="Q28">
        <v>3.81</v>
      </c>
      <c r="R28" t="s">
        <v>382</v>
      </c>
      <c r="S28">
        <v>4.5599999999999996</v>
      </c>
      <c r="T28">
        <v>4.4400000000000004</v>
      </c>
      <c r="U28">
        <v>0.9</v>
      </c>
    </row>
    <row r="29" spans="1:21" x14ac:dyDescent="0.45">
      <c r="A29" t="s">
        <v>49</v>
      </c>
      <c r="B29">
        <v>16</v>
      </c>
      <c r="C29">
        <v>5</v>
      </c>
      <c r="D29">
        <v>15</v>
      </c>
      <c r="E29">
        <v>2</v>
      </c>
      <c r="F29">
        <v>90</v>
      </c>
      <c r="G29">
        <v>16</v>
      </c>
      <c r="H29">
        <v>158.1</v>
      </c>
      <c r="I29">
        <v>8.24</v>
      </c>
      <c r="J29">
        <v>4.09</v>
      </c>
      <c r="K29">
        <v>1.08</v>
      </c>
      <c r="L29">
        <v>0.31900000000000001</v>
      </c>
      <c r="M29">
        <v>0.66500000000000004</v>
      </c>
      <c r="N29">
        <v>0.43</v>
      </c>
      <c r="O29">
        <v>0.106</v>
      </c>
      <c r="P29">
        <v>94.2</v>
      </c>
      <c r="Q29">
        <v>5.34</v>
      </c>
      <c r="R29" t="s">
        <v>382</v>
      </c>
      <c r="S29">
        <v>4.38</v>
      </c>
      <c r="T29">
        <v>4.3600000000000003</v>
      </c>
      <c r="U29">
        <v>0.6</v>
      </c>
    </row>
    <row r="30" spans="1:21" x14ac:dyDescent="0.45">
      <c r="A30" t="s">
        <v>35</v>
      </c>
      <c r="B30">
        <v>18</v>
      </c>
      <c r="C30">
        <v>5</v>
      </c>
      <c r="D30">
        <v>14</v>
      </c>
      <c r="E30">
        <v>1</v>
      </c>
      <c r="F30">
        <v>84</v>
      </c>
      <c r="G30">
        <v>18</v>
      </c>
      <c r="H30">
        <v>174</v>
      </c>
      <c r="I30">
        <v>7.45</v>
      </c>
      <c r="J30">
        <v>4.24</v>
      </c>
      <c r="K30">
        <v>1.19</v>
      </c>
      <c r="L30">
        <v>0.32400000000000001</v>
      </c>
      <c r="M30">
        <v>0.68500000000000005</v>
      </c>
      <c r="N30">
        <v>0.495</v>
      </c>
      <c r="O30">
        <v>0.13300000000000001</v>
      </c>
      <c r="P30">
        <v>94.8</v>
      </c>
      <c r="Q30">
        <v>5.22</v>
      </c>
      <c r="R30" t="s">
        <v>382</v>
      </c>
      <c r="S30">
        <v>4.74</v>
      </c>
      <c r="T30">
        <v>4.37</v>
      </c>
      <c r="U30">
        <v>0.6</v>
      </c>
    </row>
    <row r="31" spans="1:21" x14ac:dyDescent="0.45">
      <c r="A31" t="s">
        <v>134</v>
      </c>
      <c r="B31">
        <v>21</v>
      </c>
      <c r="C31">
        <v>3</v>
      </c>
      <c r="D31">
        <v>17</v>
      </c>
      <c r="E31">
        <v>3</v>
      </c>
      <c r="F31">
        <v>84</v>
      </c>
      <c r="G31">
        <v>21</v>
      </c>
      <c r="H31">
        <v>166</v>
      </c>
      <c r="I31">
        <v>8.19</v>
      </c>
      <c r="J31">
        <v>4.28</v>
      </c>
      <c r="K31">
        <v>1.52</v>
      </c>
      <c r="L31">
        <v>0.27800000000000002</v>
      </c>
      <c r="M31">
        <v>0.66100000000000003</v>
      </c>
      <c r="N31">
        <v>0.432</v>
      </c>
      <c r="O31">
        <v>0.14099999999999999</v>
      </c>
      <c r="P31">
        <v>95</v>
      </c>
      <c r="Q31">
        <v>5.04</v>
      </c>
      <c r="R31" t="s">
        <v>382</v>
      </c>
      <c r="S31">
        <v>5.12</v>
      </c>
      <c r="T31">
        <v>4.5599999999999996</v>
      </c>
      <c r="U31">
        <v>0.2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6848-F387-4527-BE21-DDD0B90D1B4A}">
  <dimension ref="A1:I69"/>
  <sheetViews>
    <sheetView workbookViewId="0">
      <selection activeCell="A2" sqref="A2:A84"/>
    </sheetView>
    <sheetView workbookViewId="1"/>
  </sheetViews>
  <sheetFormatPr defaultRowHeight="14.25" x14ac:dyDescent="0.45"/>
  <cols>
    <col min="1" max="1" width="15.33203125" bestFit="1" customWidth="1"/>
    <col min="2" max="2" width="7.265625" bestFit="1" customWidth="1"/>
    <col min="3" max="3" width="10.53125" bestFit="1" customWidth="1"/>
    <col min="4" max="4" width="10.1328125" bestFit="1" customWidth="1"/>
    <col min="5" max="6" width="10.6640625" bestFit="1" customWidth="1"/>
    <col min="7" max="7" width="6.265625" bestFit="1" customWidth="1"/>
    <col min="8" max="8" width="6.73046875" bestFit="1" customWidth="1"/>
    <col min="9" max="9" width="8.6640625" bestFit="1" customWidth="1"/>
  </cols>
  <sheetData>
    <row r="1" spans="1:9" x14ac:dyDescent="0.45">
      <c r="A1" t="s">
        <v>0</v>
      </c>
      <c r="B1" t="s">
        <v>1</v>
      </c>
      <c r="C1" t="s">
        <v>375</v>
      </c>
      <c r="D1" t="s">
        <v>376</v>
      </c>
      <c r="E1" t="s">
        <v>377</v>
      </c>
      <c r="F1" t="s">
        <v>378</v>
      </c>
      <c r="G1" t="s">
        <v>379</v>
      </c>
      <c r="H1" t="s">
        <v>360</v>
      </c>
      <c r="I1" t="s">
        <v>380</v>
      </c>
    </row>
    <row r="2" spans="1:9" x14ac:dyDescent="0.45">
      <c r="A2" t="s">
        <v>274</v>
      </c>
      <c r="B2" t="s">
        <v>61</v>
      </c>
      <c r="C2">
        <v>1.6</v>
      </c>
      <c r="D2">
        <v>0.3</v>
      </c>
      <c r="E2">
        <v>0.2</v>
      </c>
      <c r="F2">
        <v>0.5</v>
      </c>
      <c r="G2">
        <v>9.6999999999999993</v>
      </c>
      <c r="H2">
        <v>1.1000000000000001</v>
      </c>
      <c r="I2">
        <v>8.8000000000000007</v>
      </c>
    </row>
    <row r="3" spans="1:9" x14ac:dyDescent="0.45">
      <c r="A3" t="s">
        <v>283</v>
      </c>
      <c r="B3" t="s">
        <v>51</v>
      </c>
      <c r="C3">
        <v>0.9</v>
      </c>
      <c r="D3">
        <v>0.3</v>
      </c>
      <c r="E3">
        <v>-0.5</v>
      </c>
      <c r="F3">
        <v>-0.2</v>
      </c>
      <c r="G3">
        <v>9.6</v>
      </c>
      <c r="H3">
        <v>1.1000000000000001</v>
      </c>
      <c r="I3">
        <v>8.8000000000000007</v>
      </c>
    </row>
    <row r="4" spans="1:9" x14ac:dyDescent="0.45">
      <c r="A4" t="s">
        <v>269</v>
      </c>
      <c r="B4" t="s">
        <v>55</v>
      </c>
      <c r="C4">
        <v>1.1000000000000001</v>
      </c>
      <c r="D4">
        <v>-0.1</v>
      </c>
      <c r="E4">
        <v>0.2</v>
      </c>
      <c r="F4">
        <v>0.1</v>
      </c>
      <c r="G4">
        <v>8.6999999999999993</v>
      </c>
      <c r="H4">
        <v>1</v>
      </c>
      <c r="I4">
        <v>8.1</v>
      </c>
    </row>
    <row r="5" spans="1:9" x14ac:dyDescent="0.45">
      <c r="A5" t="s">
        <v>272</v>
      </c>
      <c r="B5" t="s">
        <v>61</v>
      </c>
      <c r="C5">
        <v>1</v>
      </c>
      <c r="D5">
        <v>0</v>
      </c>
      <c r="E5">
        <v>0.1</v>
      </c>
      <c r="F5">
        <v>0.1</v>
      </c>
      <c r="G5">
        <v>8.5</v>
      </c>
      <c r="H5">
        <v>1</v>
      </c>
      <c r="I5">
        <v>7.8</v>
      </c>
    </row>
    <row r="6" spans="1:9" x14ac:dyDescent="0.45">
      <c r="A6" t="s">
        <v>291</v>
      </c>
      <c r="B6" t="s">
        <v>53</v>
      </c>
      <c r="C6">
        <v>0.1</v>
      </c>
      <c r="D6">
        <v>-0.7</v>
      </c>
      <c r="E6">
        <v>-0.2</v>
      </c>
      <c r="F6">
        <v>-0.9</v>
      </c>
      <c r="G6">
        <v>8.6</v>
      </c>
      <c r="H6">
        <v>1</v>
      </c>
      <c r="I6">
        <v>7.7</v>
      </c>
    </row>
    <row r="7" spans="1:9" x14ac:dyDescent="0.45">
      <c r="A7" t="s">
        <v>277</v>
      </c>
      <c r="B7" t="s">
        <v>20</v>
      </c>
      <c r="C7">
        <v>0.3</v>
      </c>
      <c r="D7">
        <v>-0.7</v>
      </c>
      <c r="E7">
        <v>0.1</v>
      </c>
      <c r="F7">
        <v>-0.6</v>
      </c>
      <c r="G7">
        <v>8.3000000000000007</v>
      </c>
      <c r="H7">
        <v>0.9</v>
      </c>
      <c r="I7">
        <v>7.4</v>
      </c>
    </row>
    <row r="8" spans="1:9" x14ac:dyDescent="0.45">
      <c r="A8" t="s">
        <v>305</v>
      </c>
      <c r="B8" t="s">
        <v>28</v>
      </c>
      <c r="C8">
        <v>1.2</v>
      </c>
      <c r="D8">
        <v>0.3</v>
      </c>
      <c r="E8">
        <v>-0.1</v>
      </c>
      <c r="F8">
        <v>0.3</v>
      </c>
      <c r="G8">
        <v>8.1</v>
      </c>
      <c r="H8">
        <v>0.9</v>
      </c>
      <c r="I8">
        <v>7</v>
      </c>
    </row>
    <row r="9" spans="1:9" x14ac:dyDescent="0.45">
      <c r="A9" t="s">
        <v>282</v>
      </c>
      <c r="B9" t="s">
        <v>63</v>
      </c>
      <c r="C9">
        <v>0.2</v>
      </c>
      <c r="D9">
        <v>-0.2</v>
      </c>
      <c r="E9">
        <v>-0.4</v>
      </c>
      <c r="F9">
        <v>-0.7</v>
      </c>
      <c r="G9">
        <v>7.7</v>
      </c>
      <c r="H9">
        <v>0.9</v>
      </c>
      <c r="I9">
        <v>7</v>
      </c>
    </row>
    <row r="10" spans="1:9" x14ac:dyDescent="0.45">
      <c r="A10" t="s">
        <v>278</v>
      </c>
      <c r="B10" t="s">
        <v>24</v>
      </c>
      <c r="C10">
        <v>1.1000000000000001</v>
      </c>
      <c r="D10">
        <v>0.2</v>
      </c>
      <c r="E10">
        <v>0.1</v>
      </c>
      <c r="F10">
        <v>0.3</v>
      </c>
      <c r="G10">
        <v>7</v>
      </c>
      <c r="H10">
        <v>0.8</v>
      </c>
      <c r="I10">
        <v>6.3</v>
      </c>
    </row>
    <row r="11" spans="1:9" x14ac:dyDescent="0.45">
      <c r="A11" t="s">
        <v>290</v>
      </c>
      <c r="B11" t="s">
        <v>53</v>
      </c>
      <c r="C11">
        <v>-0.1</v>
      </c>
      <c r="D11">
        <v>-0.5</v>
      </c>
      <c r="E11">
        <v>-0.4</v>
      </c>
      <c r="F11">
        <v>-0.8</v>
      </c>
      <c r="G11">
        <v>7</v>
      </c>
      <c r="H11">
        <v>0.8</v>
      </c>
      <c r="I11">
        <v>6.1</v>
      </c>
    </row>
    <row r="12" spans="1:9" x14ac:dyDescent="0.45">
      <c r="A12" t="s">
        <v>575</v>
      </c>
      <c r="B12" t="s">
        <v>81</v>
      </c>
      <c r="C12">
        <v>0.7</v>
      </c>
      <c r="D12">
        <v>0.2</v>
      </c>
      <c r="E12">
        <v>-0.2</v>
      </c>
      <c r="F12">
        <v>0</v>
      </c>
      <c r="G12">
        <v>6.7</v>
      </c>
      <c r="H12">
        <v>0.8</v>
      </c>
      <c r="I12">
        <v>6</v>
      </c>
    </row>
    <row r="13" spans="1:9" x14ac:dyDescent="0.45">
      <c r="A13" t="s">
        <v>284</v>
      </c>
      <c r="B13" t="s">
        <v>51</v>
      </c>
      <c r="C13">
        <v>1.3</v>
      </c>
      <c r="D13">
        <v>0.4</v>
      </c>
      <c r="E13">
        <v>0.2</v>
      </c>
      <c r="F13">
        <v>0.6</v>
      </c>
      <c r="G13">
        <v>6.7</v>
      </c>
      <c r="H13">
        <v>0.7</v>
      </c>
      <c r="I13">
        <v>5.9</v>
      </c>
    </row>
    <row r="14" spans="1:9" x14ac:dyDescent="0.45">
      <c r="A14" t="s">
        <v>307</v>
      </c>
      <c r="B14" t="s">
        <v>26</v>
      </c>
      <c r="C14">
        <v>1.9</v>
      </c>
      <c r="D14">
        <v>0.3</v>
      </c>
      <c r="E14">
        <v>0.9</v>
      </c>
      <c r="F14">
        <v>1.2</v>
      </c>
      <c r="G14">
        <v>6.7</v>
      </c>
      <c r="H14">
        <v>0.7</v>
      </c>
      <c r="I14">
        <v>5.7</v>
      </c>
    </row>
    <row r="15" spans="1:9" x14ac:dyDescent="0.45">
      <c r="A15" t="s">
        <v>270</v>
      </c>
      <c r="B15" t="s">
        <v>42</v>
      </c>
      <c r="C15">
        <v>0.8</v>
      </c>
      <c r="D15">
        <v>-0.3</v>
      </c>
      <c r="E15">
        <v>0.5</v>
      </c>
      <c r="F15">
        <v>0.2</v>
      </c>
      <c r="G15">
        <v>6.3</v>
      </c>
      <c r="H15">
        <v>0.7</v>
      </c>
      <c r="I15">
        <v>5.5</v>
      </c>
    </row>
    <row r="16" spans="1:9" x14ac:dyDescent="0.45">
      <c r="A16" t="s">
        <v>293</v>
      </c>
      <c r="B16" t="s">
        <v>44</v>
      </c>
      <c r="C16">
        <v>0.9</v>
      </c>
      <c r="D16">
        <v>-0.1</v>
      </c>
      <c r="E16">
        <v>0.4</v>
      </c>
      <c r="F16">
        <v>0.2</v>
      </c>
      <c r="G16">
        <v>6.2</v>
      </c>
      <c r="H16">
        <v>0.7</v>
      </c>
      <c r="I16">
        <v>5.4</v>
      </c>
    </row>
    <row r="17" spans="1:9" x14ac:dyDescent="0.45">
      <c r="A17" t="s">
        <v>285</v>
      </c>
      <c r="B17" t="s">
        <v>37</v>
      </c>
      <c r="C17">
        <v>1.4</v>
      </c>
      <c r="D17">
        <v>0.3</v>
      </c>
      <c r="E17">
        <v>0.4</v>
      </c>
      <c r="F17">
        <v>0.8</v>
      </c>
      <c r="G17">
        <v>5.9</v>
      </c>
      <c r="H17">
        <v>0.6</v>
      </c>
      <c r="I17">
        <v>5.0999999999999996</v>
      </c>
    </row>
    <row r="18" spans="1:9" x14ac:dyDescent="0.45">
      <c r="A18" t="s">
        <v>296</v>
      </c>
      <c r="B18" t="s">
        <v>18</v>
      </c>
      <c r="C18">
        <v>0.8</v>
      </c>
      <c r="D18">
        <v>0.4</v>
      </c>
      <c r="E18">
        <v>-0.2</v>
      </c>
      <c r="F18">
        <v>0.1</v>
      </c>
      <c r="G18">
        <v>5.9</v>
      </c>
      <c r="H18">
        <v>0.6</v>
      </c>
      <c r="I18">
        <v>5</v>
      </c>
    </row>
    <row r="19" spans="1:9" x14ac:dyDescent="0.45">
      <c r="A19" t="s">
        <v>318</v>
      </c>
      <c r="B19" t="s">
        <v>22</v>
      </c>
      <c r="C19">
        <v>0.6</v>
      </c>
      <c r="D19">
        <v>0</v>
      </c>
      <c r="E19">
        <v>-0.1</v>
      </c>
      <c r="F19">
        <v>0</v>
      </c>
      <c r="G19">
        <v>5.8</v>
      </c>
      <c r="H19">
        <v>0.6</v>
      </c>
      <c r="I19">
        <v>4.9000000000000004</v>
      </c>
    </row>
    <row r="20" spans="1:9" x14ac:dyDescent="0.45">
      <c r="A20" t="s">
        <v>299</v>
      </c>
      <c r="B20" t="s">
        <v>40</v>
      </c>
      <c r="C20">
        <v>0.7</v>
      </c>
      <c r="D20">
        <v>-0.2</v>
      </c>
      <c r="E20">
        <v>0.4</v>
      </c>
      <c r="F20">
        <v>0.2</v>
      </c>
      <c r="G20">
        <v>5.5</v>
      </c>
      <c r="H20">
        <v>0.6</v>
      </c>
      <c r="I20">
        <v>4.7</v>
      </c>
    </row>
    <row r="21" spans="1:9" x14ac:dyDescent="0.45">
      <c r="A21" t="s">
        <v>287</v>
      </c>
      <c r="B21" t="s">
        <v>104</v>
      </c>
      <c r="C21">
        <v>0.6</v>
      </c>
      <c r="D21">
        <v>0.4</v>
      </c>
      <c r="E21">
        <v>-0.4</v>
      </c>
      <c r="F21">
        <v>0.1</v>
      </c>
      <c r="G21">
        <v>5.3</v>
      </c>
      <c r="H21">
        <v>0.6</v>
      </c>
      <c r="I21">
        <v>4.5999999999999996</v>
      </c>
    </row>
    <row r="22" spans="1:9" x14ac:dyDescent="0.45">
      <c r="A22" t="s">
        <v>585</v>
      </c>
      <c r="B22" t="s">
        <v>51</v>
      </c>
      <c r="C22">
        <v>1.1000000000000001</v>
      </c>
      <c r="D22">
        <v>0.6</v>
      </c>
      <c r="E22">
        <v>-0.1</v>
      </c>
      <c r="F22">
        <v>0.5</v>
      </c>
      <c r="G22">
        <v>5.3</v>
      </c>
      <c r="H22">
        <v>0.6</v>
      </c>
      <c r="I22">
        <v>4.5999999999999996</v>
      </c>
    </row>
    <row r="23" spans="1:9" x14ac:dyDescent="0.45">
      <c r="A23" t="s">
        <v>288</v>
      </c>
      <c r="B23" t="s">
        <v>49</v>
      </c>
      <c r="C23">
        <v>1.4</v>
      </c>
      <c r="D23">
        <v>0.9</v>
      </c>
      <c r="E23">
        <v>0</v>
      </c>
      <c r="F23">
        <v>0.9</v>
      </c>
      <c r="G23">
        <v>5.2</v>
      </c>
      <c r="H23">
        <v>0.6</v>
      </c>
      <c r="I23">
        <v>4.4000000000000004</v>
      </c>
    </row>
    <row r="24" spans="1:9" x14ac:dyDescent="0.45">
      <c r="A24" t="s">
        <v>295</v>
      </c>
      <c r="B24" t="s">
        <v>37</v>
      </c>
      <c r="C24">
        <v>-0.2</v>
      </c>
      <c r="D24">
        <v>-0.7</v>
      </c>
      <c r="E24">
        <v>-0.1</v>
      </c>
      <c r="F24">
        <v>-0.7</v>
      </c>
      <c r="G24">
        <v>5.0999999999999996</v>
      </c>
      <c r="H24">
        <v>0.5</v>
      </c>
      <c r="I24">
        <v>4.3</v>
      </c>
    </row>
    <row r="25" spans="1:9" x14ac:dyDescent="0.45">
      <c r="A25" t="s">
        <v>292</v>
      </c>
      <c r="B25" t="s">
        <v>40</v>
      </c>
      <c r="C25">
        <v>0.7</v>
      </c>
      <c r="D25">
        <v>0.2</v>
      </c>
      <c r="E25">
        <v>-0.1</v>
      </c>
      <c r="F25">
        <v>0.2</v>
      </c>
      <c r="G25">
        <v>4.9000000000000004</v>
      </c>
      <c r="H25">
        <v>0.5</v>
      </c>
      <c r="I25">
        <v>4.3</v>
      </c>
    </row>
    <row r="26" spans="1:9" x14ac:dyDescent="0.45">
      <c r="A26" t="s">
        <v>322</v>
      </c>
      <c r="B26" t="s">
        <v>72</v>
      </c>
      <c r="C26">
        <v>0.5</v>
      </c>
      <c r="D26">
        <v>0</v>
      </c>
      <c r="E26">
        <v>0</v>
      </c>
      <c r="F26">
        <v>0</v>
      </c>
      <c r="G26">
        <v>4.9000000000000004</v>
      </c>
      <c r="H26">
        <v>0.5</v>
      </c>
      <c r="I26">
        <v>4.0999999999999996</v>
      </c>
    </row>
    <row r="27" spans="1:9" x14ac:dyDescent="0.45">
      <c r="A27" t="s">
        <v>297</v>
      </c>
      <c r="B27" t="s">
        <v>20</v>
      </c>
      <c r="C27">
        <v>0.5</v>
      </c>
      <c r="D27">
        <v>0.1</v>
      </c>
      <c r="E27">
        <v>-0.2</v>
      </c>
      <c r="F27">
        <v>0</v>
      </c>
      <c r="G27">
        <v>4.8</v>
      </c>
      <c r="H27">
        <v>0.5</v>
      </c>
      <c r="I27">
        <v>4.0999999999999996</v>
      </c>
    </row>
    <row r="28" spans="1:9" x14ac:dyDescent="0.45">
      <c r="A28" t="s">
        <v>304</v>
      </c>
      <c r="B28" t="s">
        <v>18</v>
      </c>
      <c r="C28">
        <v>0.8</v>
      </c>
      <c r="D28">
        <v>0</v>
      </c>
      <c r="E28">
        <v>0.3</v>
      </c>
      <c r="F28">
        <v>0.3</v>
      </c>
      <c r="G28">
        <v>4.5</v>
      </c>
      <c r="H28">
        <v>0.5</v>
      </c>
      <c r="I28">
        <v>3.8</v>
      </c>
    </row>
    <row r="29" spans="1:9" x14ac:dyDescent="0.45">
      <c r="A29" t="s">
        <v>863</v>
      </c>
      <c r="B29" t="s">
        <v>20</v>
      </c>
      <c r="C29">
        <v>0.6</v>
      </c>
      <c r="D29">
        <v>0.2</v>
      </c>
      <c r="E29">
        <v>-0.1</v>
      </c>
      <c r="F29">
        <v>0.1</v>
      </c>
      <c r="G29">
        <v>4.4000000000000004</v>
      </c>
      <c r="H29">
        <v>0.5</v>
      </c>
      <c r="I29">
        <v>3.8</v>
      </c>
    </row>
    <row r="30" spans="1:9" x14ac:dyDescent="0.45">
      <c r="A30" t="s">
        <v>301</v>
      </c>
      <c r="B30" t="s">
        <v>53</v>
      </c>
      <c r="C30">
        <v>1</v>
      </c>
      <c r="D30">
        <v>0.5</v>
      </c>
      <c r="E30">
        <v>0</v>
      </c>
      <c r="F30">
        <v>0.5</v>
      </c>
      <c r="G30">
        <v>4.5</v>
      </c>
      <c r="H30">
        <v>0.5</v>
      </c>
      <c r="I30">
        <v>3.7</v>
      </c>
    </row>
    <row r="31" spans="1:9" x14ac:dyDescent="0.45">
      <c r="A31" t="s">
        <v>298</v>
      </c>
      <c r="B31" t="s">
        <v>81</v>
      </c>
      <c r="C31">
        <v>0.7</v>
      </c>
      <c r="D31">
        <v>0.2</v>
      </c>
      <c r="E31">
        <v>0</v>
      </c>
      <c r="F31">
        <v>0.2</v>
      </c>
      <c r="G31">
        <v>4.3</v>
      </c>
      <c r="H31">
        <v>0.5</v>
      </c>
      <c r="I31">
        <v>3.7</v>
      </c>
    </row>
    <row r="32" spans="1:9" x14ac:dyDescent="0.45">
      <c r="A32" t="s">
        <v>308</v>
      </c>
      <c r="B32" t="s">
        <v>49</v>
      </c>
      <c r="C32">
        <v>1</v>
      </c>
      <c r="D32">
        <v>0.4</v>
      </c>
      <c r="E32">
        <v>0.1</v>
      </c>
      <c r="F32">
        <v>0.5</v>
      </c>
      <c r="G32">
        <v>4.3</v>
      </c>
      <c r="H32">
        <v>0.4</v>
      </c>
      <c r="I32">
        <v>3.6</v>
      </c>
    </row>
    <row r="33" spans="1:9" x14ac:dyDescent="0.45">
      <c r="A33" t="s">
        <v>276</v>
      </c>
      <c r="B33" t="s">
        <v>134</v>
      </c>
      <c r="C33">
        <v>0</v>
      </c>
      <c r="D33">
        <v>0.1</v>
      </c>
      <c r="E33">
        <v>-0.6</v>
      </c>
      <c r="F33">
        <v>-0.5</v>
      </c>
      <c r="G33">
        <v>4.2</v>
      </c>
      <c r="H33">
        <v>0.4</v>
      </c>
      <c r="I33">
        <v>3.5</v>
      </c>
    </row>
    <row r="34" spans="1:9" x14ac:dyDescent="0.45">
      <c r="A34" t="s">
        <v>300</v>
      </c>
      <c r="B34" t="s">
        <v>63</v>
      </c>
      <c r="C34">
        <v>0.2</v>
      </c>
      <c r="D34">
        <v>0.2</v>
      </c>
      <c r="E34">
        <v>-0.4</v>
      </c>
      <c r="F34">
        <v>-0.2</v>
      </c>
      <c r="G34">
        <v>4</v>
      </c>
      <c r="H34">
        <v>0.4</v>
      </c>
      <c r="I34">
        <v>3.4</v>
      </c>
    </row>
    <row r="35" spans="1:9" x14ac:dyDescent="0.45">
      <c r="A35" t="s">
        <v>289</v>
      </c>
      <c r="B35" t="s">
        <v>20</v>
      </c>
      <c r="C35">
        <v>1.3</v>
      </c>
      <c r="D35">
        <v>0.1</v>
      </c>
      <c r="E35">
        <v>0.8</v>
      </c>
      <c r="F35">
        <v>0.9</v>
      </c>
      <c r="G35">
        <v>4</v>
      </c>
      <c r="H35">
        <v>0.4</v>
      </c>
      <c r="I35">
        <v>3.3</v>
      </c>
    </row>
    <row r="36" spans="1:9" x14ac:dyDescent="0.45">
      <c r="A36" t="s">
        <v>302</v>
      </c>
      <c r="B36" t="s">
        <v>32</v>
      </c>
      <c r="C36">
        <v>0.4</v>
      </c>
      <c r="D36">
        <v>0.1</v>
      </c>
      <c r="E36">
        <v>-0.1</v>
      </c>
      <c r="F36">
        <v>0</v>
      </c>
      <c r="G36">
        <v>3.7</v>
      </c>
      <c r="H36">
        <v>0.4</v>
      </c>
      <c r="I36">
        <v>3.1</v>
      </c>
    </row>
    <row r="37" spans="1:9" x14ac:dyDescent="0.45">
      <c r="A37" t="s">
        <v>323</v>
      </c>
      <c r="B37" t="s">
        <v>104</v>
      </c>
      <c r="C37">
        <v>0</v>
      </c>
      <c r="D37">
        <v>-0.1</v>
      </c>
      <c r="E37">
        <v>-0.3</v>
      </c>
      <c r="F37">
        <v>-0.3</v>
      </c>
      <c r="G37">
        <v>3.7</v>
      </c>
      <c r="H37">
        <v>0.4</v>
      </c>
      <c r="I37">
        <v>3.1</v>
      </c>
    </row>
    <row r="38" spans="1:9" x14ac:dyDescent="0.45">
      <c r="A38" t="s">
        <v>294</v>
      </c>
      <c r="B38" t="s">
        <v>44</v>
      </c>
      <c r="C38">
        <v>1.3</v>
      </c>
      <c r="D38">
        <v>0.7</v>
      </c>
      <c r="E38">
        <v>0.2</v>
      </c>
      <c r="F38">
        <v>0.9</v>
      </c>
      <c r="G38">
        <v>3.6</v>
      </c>
      <c r="H38">
        <v>0.4</v>
      </c>
      <c r="I38">
        <v>3</v>
      </c>
    </row>
    <row r="39" spans="1:9" x14ac:dyDescent="0.45">
      <c r="A39" t="s">
        <v>303</v>
      </c>
      <c r="B39" t="s">
        <v>40</v>
      </c>
      <c r="C39">
        <v>0.1</v>
      </c>
      <c r="D39">
        <v>-0.2</v>
      </c>
      <c r="E39">
        <v>0</v>
      </c>
      <c r="F39">
        <v>-0.2</v>
      </c>
      <c r="G39">
        <v>3.4</v>
      </c>
      <c r="H39">
        <v>0.3</v>
      </c>
      <c r="I39">
        <v>2.8</v>
      </c>
    </row>
    <row r="40" spans="1:9" x14ac:dyDescent="0.45">
      <c r="A40" t="s">
        <v>309</v>
      </c>
      <c r="B40" t="s">
        <v>53</v>
      </c>
      <c r="C40">
        <v>0.9</v>
      </c>
      <c r="D40">
        <v>0.6</v>
      </c>
      <c r="E40">
        <v>-0.1</v>
      </c>
      <c r="F40">
        <v>0.5</v>
      </c>
      <c r="G40">
        <v>3.3</v>
      </c>
      <c r="H40">
        <v>0.3</v>
      </c>
      <c r="I40">
        <v>2.7</v>
      </c>
    </row>
    <row r="41" spans="1:9" x14ac:dyDescent="0.45">
      <c r="A41" t="s">
        <v>333</v>
      </c>
      <c r="B41" t="s">
        <v>61</v>
      </c>
      <c r="C41">
        <v>0.6</v>
      </c>
      <c r="D41">
        <v>0.3</v>
      </c>
      <c r="E41">
        <v>-0.1</v>
      </c>
      <c r="F41">
        <v>0.2</v>
      </c>
      <c r="G41">
        <v>3.3</v>
      </c>
      <c r="H41">
        <v>0.3</v>
      </c>
      <c r="I41">
        <v>2.7</v>
      </c>
    </row>
    <row r="42" spans="1:9" x14ac:dyDescent="0.45">
      <c r="A42" t="s">
        <v>324</v>
      </c>
      <c r="B42" t="s">
        <v>32</v>
      </c>
      <c r="C42">
        <v>0.3</v>
      </c>
      <c r="D42">
        <v>0.1</v>
      </c>
      <c r="E42">
        <v>-0.1</v>
      </c>
      <c r="F42">
        <v>-0.1</v>
      </c>
      <c r="G42">
        <v>3.2</v>
      </c>
      <c r="H42">
        <v>0.3</v>
      </c>
      <c r="I42">
        <v>2.6</v>
      </c>
    </row>
    <row r="43" spans="1:9" x14ac:dyDescent="0.45">
      <c r="A43" t="s">
        <v>312</v>
      </c>
      <c r="B43" t="s">
        <v>42</v>
      </c>
      <c r="C43">
        <v>1</v>
      </c>
      <c r="D43">
        <v>0.4</v>
      </c>
      <c r="E43">
        <v>0.4</v>
      </c>
      <c r="F43">
        <v>0.7</v>
      </c>
      <c r="G43">
        <v>3</v>
      </c>
      <c r="H43">
        <v>0.3</v>
      </c>
      <c r="I43">
        <v>2.5</v>
      </c>
    </row>
    <row r="44" spans="1:9" x14ac:dyDescent="0.45">
      <c r="A44" t="s">
        <v>320</v>
      </c>
      <c r="B44" t="s">
        <v>42</v>
      </c>
      <c r="C44">
        <v>0</v>
      </c>
      <c r="D44">
        <v>-0.1</v>
      </c>
      <c r="E44">
        <v>-0.2</v>
      </c>
      <c r="F44">
        <v>-0.3</v>
      </c>
      <c r="G44">
        <v>3</v>
      </c>
      <c r="H44">
        <v>0.3</v>
      </c>
      <c r="I44">
        <v>2.4</v>
      </c>
    </row>
    <row r="45" spans="1:9" x14ac:dyDescent="0.45">
      <c r="A45" t="s">
        <v>314</v>
      </c>
      <c r="B45" t="s">
        <v>46</v>
      </c>
      <c r="C45">
        <v>0.7</v>
      </c>
      <c r="D45">
        <v>0.1</v>
      </c>
      <c r="E45">
        <v>0.3</v>
      </c>
      <c r="F45">
        <v>0.4</v>
      </c>
      <c r="G45">
        <v>3</v>
      </c>
      <c r="H45">
        <v>0.3</v>
      </c>
      <c r="I45">
        <v>2.4</v>
      </c>
    </row>
    <row r="46" spans="1:9" x14ac:dyDescent="0.45">
      <c r="A46" t="s">
        <v>328</v>
      </c>
      <c r="B46" t="s">
        <v>58</v>
      </c>
      <c r="C46">
        <v>0.8</v>
      </c>
      <c r="D46">
        <v>0.4</v>
      </c>
      <c r="E46">
        <v>0.1</v>
      </c>
      <c r="F46">
        <v>0.4</v>
      </c>
      <c r="G46">
        <v>3</v>
      </c>
      <c r="H46">
        <v>0.3</v>
      </c>
      <c r="I46">
        <v>2.4</v>
      </c>
    </row>
    <row r="47" spans="1:9" x14ac:dyDescent="0.45">
      <c r="A47" t="s">
        <v>804</v>
      </c>
      <c r="B47" t="s">
        <v>24</v>
      </c>
      <c r="C47">
        <v>0.8</v>
      </c>
      <c r="D47">
        <v>0.1</v>
      </c>
      <c r="E47">
        <v>0.5</v>
      </c>
      <c r="F47">
        <v>0.5</v>
      </c>
      <c r="G47">
        <v>2.7</v>
      </c>
      <c r="H47">
        <v>0.3</v>
      </c>
      <c r="I47">
        <v>2.2000000000000002</v>
      </c>
    </row>
    <row r="48" spans="1:9" x14ac:dyDescent="0.45">
      <c r="A48" t="s">
        <v>311</v>
      </c>
      <c r="B48" t="s">
        <v>65</v>
      </c>
      <c r="C48">
        <v>0.3</v>
      </c>
      <c r="D48">
        <v>0</v>
      </c>
      <c r="E48">
        <v>0</v>
      </c>
      <c r="F48">
        <v>0</v>
      </c>
      <c r="G48">
        <v>2.7</v>
      </c>
      <c r="H48">
        <v>0.3</v>
      </c>
      <c r="I48">
        <v>2.2000000000000002</v>
      </c>
    </row>
    <row r="49" spans="1:9" x14ac:dyDescent="0.45">
      <c r="A49" t="s">
        <v>316</v>
      </c>
      <c r="B49" t="s">
        <v>22</v>
      </c>
      <c r="C49">
        <v>0.4</v>
      </c>
      <c r="D49">
        <v>0.2</v>
      </c>
      <c r="E49">
        <v>-0.1</v>
      </c>
      <c r="F49">
        <v>0.1</v>
      </c>
      <c r="G49">
        <v>2.6</v>
      </c>
      <c r="H49">
        <v>0.3</v>
      </c>
      <c r="I49">
        <v>2.1</v>
      </c>
    </row>
    <row r="50" spans="1:9" x14ac:dyDescent="0.45">
      <c r="A50" t="s">
        <v>317</v>
      </c>
      <c r="B50" t="s">
        <v>20</v>
      </c>
      <c r="C50">
        <v>1.2</v>
      </c>
      <c r="D50">
        <v>0.5</v>
      </c>
      <c r="E50">
        <v>0.4</v>
      </c>
      <c r="F50">
        <v>0.9</v>
      </c>
      <c r="G50">
        <v>2.2000000000000002</v>
      </c>
      <c r="H50">
        <v>0.2</v>
      </c>
      <c r="I50">
        <v>1.7</v>
      </c>
    </row>
    <row r="51" spans="1:9" x14ac:dyDescent="0.45">
      <c r="A51" t="s">
        <v>326</v>
      </c>
      <c r="B51" t="s">
        <v>55</v>
      </c>
      <c r="C51">
        <v>1.2</v>
      </c>
      <c r="D51">
        <v>0.8</v>
      </c>
      <c r="E51">
        <v>0.2</v>
      </c>
      <c r="F51">
        <v>1</v>
      </c>
      <c r="G51">
        <v>2.1</v>
      </c>
      <c r="H51">
        <v>0.2</v>
      </c>
      <c r="I51">
        <v>1.6</v>
      </c>
    </row>
    <row r="52" spans="1:9" x14ac:dyDescent="0.45">
      <c r="A52" t="s">
        <v>325</v>
      </c>
      <c r="B52" t="s">
        <v>72</v>
      </c>
      <c r="C52">
        <v>0.2</v>
      </c>
      <c r="D52">
        <v>0.1</v>
      </c>
      <c r="E52">
        <v>0</v>
      </c>
      <c r="F52">
        <v>0.1</v>
      </c>
      <c r="G52">
        <v>1.9</v>
      </c>
      <c r="H52">
        <v>0.2</v>
      </c>
      <c r="I52">
        <v>1.5</v>
      </c>
    </row>
    <row r="53" spans="1:9" x14ac:dyDescent="0.45">
      <c r="A53" t="s">
        <v>696</v>
      </c>
      <c r="B53" t="s">
        <v>58</v>
      </c>
      <c r="C53">
        <v>-0.1</v>
      </c>
      <c r="D53">
        <v>0</v>
      </c>
      <c r="E53">
        <v>-0.3</v>
      </c>
      <c r="F53">
        <v>-0.3</v>
      </c>
      <c r="G53">
        <v>1.8</v>
      </c>
      <c r="H53">
        <v>0.2</v>
      </c>
      <c r="I53">
        <v>1.4</v>
      </c>
    </row>
    <row r="54" spans="1:9" x14ac:dyDescent="0.45">
      <c r="A54" t="s">
        <v>602</v>
      </c>
      <c r="B54" t="s">
        <v>18</v>
      </c>
      <c r="C54">
        <v>0.1</v>
      </c>
      <c r="D54">
        <v>-0.1</v>
      </c>
      <c r="E54">
        <v>0.1</v>
      </c>
      <c r="F54">
        <v>0</v>
      </c>
      <c r="G54">
        <v>1.6</v>
      </c>
      <c r="H54">
        <v>0.2</v>
      </c>
      <c r="I54">
        <v>1.3</v>
      </c>
    </row>
    <row r="55" spans="1:9" x14ac:dyDescent="0.45">
      <c r="A55" t="s">
        <v>331</v>
      </c>
      <c r="B55" t="s">
        <v>26</v>
      </c>
      <c r="C55">
        <v>0.1</v>
      </c>
      <c r="D55">
        <v>-0.3</v>
      </c>
      <c r="E55">
        <v>0.3</v>
      </c>
      <c r="F55">
        <v>0</v>
      </c>
      <c r="G55">
        <v>1.4</v>
      </c>
      <c r="H55">
        <v>0.1</v>
      </c>
      <c r="I55">
        <v>1.1000000000000001</v>
      </c>
    </row>
    <row r="56" spans="1:9" x14ac:dyDescent="0.45">
      <c r="A56" t="s">
        <v>339</v>
      </c>
      <c r="B56" t="s">
        <v>97</v>
      </c>
      <c r="C56">
        <v>0.2</v>
      </c>
      <c r="D56">
        <v>-0.3</v>
      </c>
      <c r="E56">
        <v>0.3</v>
      </c>
      <c r="F56">
        <v>0</v>
      </c>
      <c r="G56">
        <v>1.4</v>
      </c>
      <c r="H56">
        <v>0.1</v>
      </c>
      <c r="I56">
        <v>1.1000000000000001</v>
      </c>
    </row>
    <row r="57" spans="1:9" x14ac:dyDescent="0.45">
      <c r="A57" t="s">
        <v>332</v>
      </c>
      <c r="B57" t="s">
        <v>81</v>
      </c>
      <c r="C57">
        <v>-0.5</v>
      </c>
      <c r="D57">
        <v>-0.7</v>
      </c>
      <c r="E57">
        <v>0.1</v>
      </c>
      <c r="F57">
        <v>-0.6</v>
      </c>
      <c r="G57">
        <v>1.1000000000000001</v>
      </c>
      <c r="H57">
        <v>0.1</v>
      </c>
      <c r="I57">
        <v>0.9</v>
      </c>
    </row>
    <row r="58" spans="1:9" x14ac:dyDescent="0.45">
      <c r="A58" t="s">
        <v>344</v>
      </c>
      <c r="B58" t="s">
        <v>51</v>
      </c>
      <c r="C58">
        <v>0.8</v>
      </c>
      <c r="D58">
        <v>0.5</v>
      </c>
      <c r="E58">
        <v>0.2</v>
      </c>
      <c r="F58">
        <v>0.7</v>
      </c>
      <c r="G58">
        <v>1.1000000000000001</v>
      </c>
      <c r="H58">
        <v>0.1</v>
      </c>
      <c r="I58">
        <v>0.9</v>
      </c>
    </row>
    <row r="59" spans="1:9" x14ac:dyDescent="0.45">
      <c r="A59" t="s">
        <v>338</v>
      </c>
      <c r="B59" t="s">
        <v>44</v>
      </c>
      <c r="C59">
        <v>0.1</v>
      </c>
      <c r="D59">
        <v>-0.2</v>
      </c>
      <c r="E59">
        <v>0.3</v>
      </c>
      <c r="F59">
        <v>0</v>
      </c>
      <c r="G59">
        <v>1</v>
      </c>
      <c r="H59">
        <v>0.1</v>
      </c>
      <c r="I59">
        <v>0.8</v>
      </c>
    </row>
    <row r="60" spans="1:9" x14ac:dyDescent="0.45">
      <c r="A60" t="s">
        <v>346</v>
      </c>
      <c r="B60" t="s">
        <v>35</v>
      </c>
      <c r="C60">
        <v>0.6</v>
      </c>
      <c r="D60">
        <v>0.1</v>
      </c>
      <c r="E60">
        <v>0.4</v>
      </c>
      <c r="F60">
        <v>0.5</v>
      </c>
      <c r="G60">
        <v>0.6</v>
      </c>
      <c r="H60">
        <v>0.1</v>
      </c>
      <c r="I60">
        <v>0.5</v>
      </c>
    </row>
    <row r="61" spans="1:9" x14ac:dyDescent="0.45">
      <c r="A61" t="s">
        <v>315</v>
      </c>
      <c r="B61" t="s">
        <v>119</v>
      </c>
      <c r="C61">
        <v>-0.2</v>
      </c>
      <c r="D61">
        <v>-0.3</v>
      </c>
      <c r="E61">
        <v>0</v>
      </c>
      <c r="F61">
        <v>-0.3</v>
      </c>
      <c r="G61">
        <v>0.2</v>
      </c>
      <c r="H61">
        <v>0</v>
      </c>
      <c r="I61">
        <v>0.2</v>
      </c>
    </row>
    <row r="62" spans="1:9" x14ac:dyDescent="0.45">
      <c r="A62" t="s">
        <v>347</v>
      </c>
      <c r="B62" t="s">
        <v>91</v>
      </c>
      <c r="C62">
        <v>-0.2</v>
      </c>
      <c r="D62">
        <v>0.1</v>
      </c>
      <c r="E62">
        <v>-0.3</v>
      </c>
      <c r="F62">
        <v>-0.2</v>
      </c>
      <c r="G62">
        <v>0</v>
      </c>
      <c r="H62">
        <v>0</v>
      </c>
      <c r="I62">
        <v>0</v>
      </c>
    </row>
    <row r="63" spans="1:9" x14ac:dyDescent="0.45">
      <c r="A63" t="s">
        <v>605</v>
      </c>
      <c r="B63" t="s">
        <v>18</v>
      </c>
      <c r="C63">
        <v>-0.2</v>
      </c>
      <c r="D63">
        <v>0.3</v>
      </c>
      <c r="E63">
        <v>-0.5</v>
      </c>
      <c r="F63">
        <v>-0.2</v>
      </c>
      <c r="G63">
        <v>-0.2</v>
      </c>
      <c r="H63">
        <v>0</v>
      </c>
      <c r="I63">
        <v>-0.2</v>
      </c>
    </row>
    <row r="64" spans="1:9" x14ac:dyDescent="0.45">
      <c r="A64" t="s">
        <v>345</v>
      </c>
      <c r="B64" t="s">
        <v>76</v>
      </c>
      <c r="C64">
        <v>0.3</v>
      </c>
      <c r="D64">
        <v>0.6</v>
      </c>
      <c r="E64">
        <v>-0.1</v>
      </c>
      <c r="F64">
        <v>0.4</v>
      </c>
      <c r="G64">
        <v>-1.3</v>
      </c>
      <c r="H64">
        <v>-0.1</v>
      </c>
      <c r="I64">
        <v>-1</v>
      </c>
    </row>
    <row r="65" spans="1:9" x14ac:dyDescent="0.45">
      <c r="A65" t="s">
        <v>340</v>
      </c>
      <c r="B65" t="s">
        <v>76</v>
      </c>
      <c r="C65">
        <v>-0.1</v>
      </c>
      <c r="D65">
        <v>-0.4</v>
      </c>
      <c r="E65">
        <v>0.4</v>
      </c>
      <c r="F65">
        <v>0</v>
      </c>
      <c r="G65">
        <v>-1.4</v>
      </c>
      <c r="H65">
        <v>-0.1</v>
      </c>
      <c r="I65">
        <v>-1.1000000000000001</v>
      </c>
    </row>
    <row r="66" spans="1:9" x14ac:dyDescent="0.45">
      <c r="A66" t="s">
        <v>335</v>
      </c>
      <c r="B66" t="s">
        <v>97</v>
      </c>
      <c r="C66">
        <v>0</v>
      </c>
      <c r="D66">
        <v>0</v>
      </c>
      <c r="E66">
        <v>0.1</v>
      </c>
      <c r="F66">
        <v>0.2</v>
      </c>
      <c r="G66">
        <v>-1.9</v>
      </c>
      <c r="H66">
        <v>-0.2</v>
      </c>
      <c r="I66">
        <v>-1.5</v>
      </c>
    </row>
    <row r="67" spans="1:9" x14ac:dyDescent="0.45">
      <c r="A67" t="s">
        <v>350</v>
      </c>
      <c r="B67" t="s">
        <v>119</v>
      </c>
      <c r="C67">
        <v>0.1</v>
      </c>
      <c r="D67">
        <v>0.5</v>
      </c>
      <c r="E67">
        <v>-0.1</v>
      </c>
      <c r="F67">
        <v>0.3</v>
      </c>
      <c r="G67">
        <v>-2</v>
      </c>
      <c r="H67">
        <v>-0.2</v>
      </c>
      <c r="I67">
        <v>-1.5</v>
      </c>
    </row>
    <row r="68" spans="1:9" x14ac:dyDescent="0.45">
      <c r="A68" t="s">
        <v>349</v>
      </c>
      <c r="B68" t="s">
        <v>46</v>
      </c>
      <c r="C68">
        <v>0.3</v>
      </c>
      <c r="D68">
        <v>0.4</v>
      </c>
      <c r="E68">
        <v>0.1</v>
      </c>
      <c r="F68">
        <v>0.5</v>
      </c>
      <c r="G68">
        <v>-2.7</v>
      </c>
      <c r="H68">
        <v>-0.2</v>
      </c>
      <c r="I68">
        <v>-2</v>
      </c>
    </row>
    <row r="69" spans="1:9" x14ac:dyDescent="0.45">
      <c r="A69" t="s">
        <v>351</v>
      </c>
      <c r="B69" t="s">
        <v>134</v>
      </c>
      <c r="C69">
        <v>-0.5</v>
      </c>
      <c r="D69">
        <v>0</v>
      </c>
      <c r="E69">
        <v>-0.2</v>
      </c>
      <c r="F69">
        <v>-0.2</v>
      </c>
      <c r="G69">
        <v>-3.2</v>
      </c>
      <c r="H69">
        <v>-0.3</v>
      </c>
      <c r="I69">
        <v>-2.4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EF324-E867-419A-A002-C8BAB2A48A19}">
  <dimension ref="A1:P246"/>
  <sheetViews>
    <sheetView workbookViewId="0"/>
    <sheetView workbookViewId="1"/>
  </sheetViews>
  <sheetFormatPr defaultRowHeight="14.25" x14ac:dyDescent="0.45"/>
  <cols>
    <col min="1" max="1" width="17.9296875" bestFit="1" customWidth="1"/>
    <col min="2" max="2" width="7.265625" bestFit="1" customWidth="1"/>
    <col min="3" max="3" width="6.6640625" bestFit="1" customWidth="1"/>
    <col min="4" max="4" width="7.265625" bestFit="1" customWidth="1"/>
    <col min="5" max="5" width="7.6640625" bestFit="1" customWidth="1"/>
    <col min="6" max="6" width="7.06640625" bestFit="1" customWidth="1"/>
    <col min="7" max="7" width="6.6640625" bestFit="1" customWidth="1"/>
    <col min="8" max="8" width="5.33203125" bestFit="1" customWidth="1"/>
    <col min="9" max="9" width="5.796875" bestFit="1" customWidth="1"/>
    <col min="10" max="10" width="6.73046875" bestFit="1" customWidth="1"/>
    <col min="11" max="11" width="6.19921875" bestFit="1" customWidth="1"/>
    <col min="12" max="12" width="6.9296875" bestFit="1" customWidth="1"/>
    <col min="13" max="13" width="8.73046875" bestFit="1" customWidth="1"/>
    <col min="14" max="14" width="8.19921875" bestFit="1" customWidth="1"/>
    <col min="15" max="15" width="5.19921875" bestFit="1" customWidth="1"/>
    <col min="16" max="16" width="5.53125" bestFit="1" customWidth="1"/>
  </cols>
  <sheetData>
    <row r="1" spans="1:16" x14ac:dyDescent="0.45">
      <c r="A1" t="s">
        <v>0</v>
      </c>
      <c r="B1" t="s">
        <v>1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366</v>
      </c>
      <c r="I1" t="s">
        <v>367</v>
      </c>
      <c r="J1" t="s">
        <v>368</v>
      </c>
      <c r="K1" t="s">
        <v>369</v>
      </c>
      <c r="L1" t="s">
        <v>370</v>
      </c>
      <c r="M1" t="s">
        <v>371</v>
      </c>
      <c r="N1" t="s">
        <v>372</v>
      </c>
      <c r="O1" t="s">
        <v>373</v>
      </c>
      <c r="P1" t="s">
        <v>374</v>
      </c>
    </row>
    <row r="2" spans="1:16" x14ac:dyDescent="0.45">
      <c r="A2" s="7" t="s">
        <v>1991</v>
      </c>
      <c r="B2" s="7" t="s">
        <v>104</v>
      </c>
      <c r="C2">
        <v>1.37</v>
      </c>
      <c r="D2">
        <v>-0.84</v>
      </c>
      <c r="E2">
        <v>2.21</v>
      </c>
      <c r="F2">
        <v>5.13</v>
      </c>
      <c r="G2">
        <v>0.52</v>
      </c>
      <c r="H2">
        <v>2.4700000000000002</v>
      </c>
      <c r="I2">
        <v>2.09</v>
      </c>
      <c r="J2">
        <v>2.36</v>
      </c>
      <c r="K2">
        <v>2.13</v>
      </c>
      <c r="L2">
        <v>4</v>
      </c>
      <c r="M2">
        <v>0.41</v>
      </c>
      <c r="N2">
        <v>0.15</v>
      </c>
      <c r="O2">
        <v>9</v>
      </c>
      <c r="P2">
        <v>0</v>
      </c>
    </row>
    <row r="3" spans="1:16" x14ac:dyDescent="0.45">
      <c r="A3" s="7" t="s">
        <v>599</v>
      </c>
      <c r="B3" s="7" t="s">
        <v>46</v>
      </c>
      <c r="C3">
        <v>1.29</v>
      </c>
      <c r="D3">
        <v>-0.18</v>
      </c>
      <c r="E3">
        <v>1.47</v>
      </c>
      <c r="F3">
        <v>6.14</v>
      </c>
      <c r="G3">
        <v>0.61</v>
      </c>
      <c r="H3">
        <v>1.79</v>
      </c>
      <c r="I3">
        <v>2.31</v>
      </c>
      <c r="J3">
        <v>2.42</v>
      </c>
      <c r="K3">
        <v>1.75</v>
      </c>
      <c r="L3">
        <v>4</v>
      </c>
      <c r="M3">
        <v>0.6</v>
      </c>
      <c r="N3">
        <v>0.12</v>
      </c>
      <c r="O3">
        <v>7</v>
      </c>
      <c r="P3">
        <v>0</v>
      </c>
    </row>
    <row r="4" spans="1:16" x14ac:dyDescent="0.45">
      <c r="A4" s="7" t="s">
        <v>289</v>
      </c>
      <c r="B4" s="7" t="s">
        <v>20</v>
      </c>
      <c r="C4">
        <v>1.18</v>
      </c>
      <c r="D4">
        <v>-1.79</v>
      </c>
      <c r="E4">
        <v>2.97</v>
      </c>
      <c r="F4">
        <v>9.5</v>
      </c>
      <c r="G4">
        <v>0.92</v>
      </c>
      <c r="H4">
        <v>1.07</v>
      </c>
      <c r="I4">
        <v>0.98</v>
      </c>
      <c r="J4">
        <v>0.87</v>
      </c>
      <c r="K4">
        <v>1.4</v>
      </c>
      <c r="L4">
        <v>5</v>
      </c>
      <c r="M4">
        <v>0.46</v>
      </c>
      <c r="N4">
        <v>0.64</v>
      </c>
      <c r="O4">
        <v>0</v>
      </c>
      <c r="P4">
        <v>0</v>
      </c>
    </row>
    <row r="5" spans="1:16" x14ac:dyDescent="0.45">
      <c r="A5" s="7" t="s">
        <v>274</v>
      </c>
      <c r="B5" s="7" t="s">
        <v>61</v>
      </c>
      <c r="C5">
        <v>1.1399999999999999</v>
      </c>
      <c r="D5">
        <v>-1.33</v>
      </c>
      <c r="E5">
        <v>2.4700000000000002</v>
      </c>
      <c r="F5">
        <v>10.95</v>
      </c>
      <c r="G5">
        <v>1.06</v>
      </c>
      <c r="H5">
        <v>1.1499999999999999</v>
      </c>
      <c r="I5">
        <v>0.98</v>
      </c>
      <c r="J5">
        <v>0.88</v>
      </c>
      <c r="K5">
        <v>1.56</v>
      </c>
      <c r="L5">
        <v>5</v>
      </c>
      <c r="M5">
        <v>0.96</v>
      </c>
      <c r="N5">
        <v>0.04</v>
      </c>
      <c r="O5">
        <v>0</v>
      </c>
      <c r="P5">
        <v>0</v>
      </c>
    </row>
    <row r="6" spans="1:16" x14ac:dyDescent="0.45">
      <c r="A6" s="7" t="s">
        <v>1981</v>
      </c>
      <c r="B6" s="7" t="s">
        <v>22</v>
      </c>
      <c r="C6">
        <v>1.1000000000000001</v>
      </c>
      <c r="D6">
        <v>-2.1</v>
      </c>
      <c r="E6">
        <v>3.2</v>
      </c>
      <c r="F6">
        <v>3.23</v>
      </c>
      <c r="G6">
        <v>0.34</v>
      </c>
      <c r="H6">
        <v>3.36</v>
      </c>
      <c r="I6">
        <v>2.5499999999999998</v>
      </c>
      <c r="J6">
        <v>2.59</v>
      </c>
      <c r="K6">
        <v>3.53</v>
      </c>
      <c r="L6">
        <v>3</v>
      </c>
      <c r="M6">
        <v>0.17</v>
      </c>
      <c r="N6">
        <v>0.15</v>
      </c>
      <c r="O6">
        <v>10</v>
      </c>
      <c r="P6">
        <v>1</v>
      </c>
    </row>
    <row r="7" spans="1:16" x14ac:dyDescent="0.45">
      <c r="A7" s="7" t="s">
        <v>307</v>
      </c>
      <c r="B7" s="7" t="s">
        <v>26</v>
      </c>
      <c r="C7">
        <v>1.02</v>
      </c>
      <c r="D7">
        <v>-1.22</v>
      </c>
      <c r="E7">
        <v>2.2400000000000002</v>
      </c>
      <c r="F7">
        <v>11.01</v>
      </c>
      <c r="G7">
        <v>1.1499999999999999</v>
      </c>
      <c r="H7">
        <v>0.88</v>
      </c>
      <c r="I7">
        <v>0.82</v>
      </c>
      <c r="J7">
        <v>0.86</v>
      </c>
      <c r="K7">
        <v>0.54</v>
      </c>
      <c r="L7">
        <v>5</v>
      </c>
      <c r="M7">
        <v>0.93</v>
      </c>
      <c r="N7">
        <v>0.23</v>
      </c>
      <c r="O7">
        <v>0</v>
      </c>
      <c r="P7">
        <v>0</v>
      </c>
    </row>
    <row r="8" spans="1:16" x14ac:dyDescent="0.45">
      <c r="A8" s="7" t="s">
        <v>1630</v>
      </c>
      <c r="B8" s="7" t="s">
        <v>22</v>
      </c>
      <c r="C8">
        <v>1.01</v>
      </c>
      <c r="D8">
        <v>-0.57999999999999996</v>
      </c>
      <c r="E8">
        <v>1.59</v>
      </c>
      <c r="F8">
        <v>2.0299999999999998</v>
      </c>
      <c r="G8">
        <v>0.2</v>
      </c>
      <c r="H8">
        <v>1.62</v>
      </c>
      <c r="I8">
        <v>1.56</v>
      </c>
      <c r="J8">
        <v>1.76</v>
      </c>
      <c r="K8">
        <v>2.2200000000000002</v>
      </c>
      <c r="L8">
        <v>8</v>
      </c>
      <c r="M8">
        <v>0.32</v>
      </c>
      <c r="N8">
        <v>0.31</v>
      </c>
      <c r="O8">
        <v>5</v>
      </c>
      <c r="P8">
        <v>1</v>
      </c>
    </row>
    <row r="9" spans="1:16" x14ac:dyDescent="0.45">
      <c r="A9" s="7" t="s">
        <v>867</v>
      </c>
      <c r="B9" s="7" t="s">
        <v>97</v>
      </c>
      <c r="C9">
        <v>1</v>
      </c>
      <c r="D9">
        <v>-0.27</v>
      </c>
      <c r="E9">
        <v>1.27</v>
      </c>
      <c r="F9">
        <v>6.49</v>
      </c>
      <c r="G9">
        <v>0.67</v>
      </c>
      <c r="H9">
        <v>1.49</v>
      </c>
      <c r="I9">
        <v>1.37</v>
      </c>
      <c r="J9">
        <v>1.63</v>
      </c>
      <c r="K9">
        <v>1.85</v>
      </c>
      <c r="L9">
        <v>11</v>
      </c>
      <c r="M9">
        <v>0.53</v>
      </c>
      <c r="N9">
        <v>0.14000000000000001</v>
      </c>
      <c r="O9">
        <v>6</v>
      </c>
      <c r="P9">
        <v>0</v>
      </c>
    </row>
    <row r="10" spans="1:16" x14ac:dyDescent="0.45">
      <c r="A10" s="7" t="s">
        <v>1429</v>
      </c>
      <c r="B10" s="7" t="s">
        <v>30</v>
      </c>
      <c r="C10">
        <v>0.99</v>
      </c>
      <c r="D10">
        <v>-0.35</v>
      </c>
      <c r="E10">
        <v>1.33</v>
      </c>
      <c r="F10">
        <v>6.26</v>
      </c>
      <c r="G10">
        <v>0.65</v>
      </c>
      <c r="H10">
        <v>1.3</v>
      </c>
      <c r="I10">
        <v>1.33</v>
      </c>
      <c r="J10">
        <v>1.55</v>
      </c>
      <c r="K10">
        <v>1.55</v>
      </c>
      <c r="L10">
        <v>9</v>
      </c>
      <c r="M10">
        <v>0.44</v>
      </c>
      <c r="N10">
        <v>0.32</v>
      </c>
      <c r="O10">
        <v>5</v>
      </c>
      <c r="P10">
        <v>0</v>
      </c>
    </row>
    <row r="11" spans="1:16" x14ac:dyDescent="0.45">
      <c r="A11" s="7" t="s">
        <v>285</v>
      </c>
      <c r="B11" s="7" t="s">
        <v>37</v>
      </c>
      <c r="C11">
        <v>0.88</v>
      </c>
      <c r="D11">
        <v>-1.38</v>
      </c>
      <c r="E11">
        <v>2.27</v>
      </c>
      <c r="F11">
        <v>8.42</v>
      </c>
      <c r="G11">
        <v>0.89</v>
      </c>
      <c r="H11">
        <v>1.1599999999999999</v>
      </c>
      <c r="I11">
        <v>1.04</v>
      </c>
      <c r="J11">
        <v>0.88</v>
      </c>
      <c r="K11">
        <v>1.66</v>
      </c>
      <c r="L11">
        <v>4</v>
      </c>
      <c r="M11">
        <v>0.73</v>
      </c>
      <c r="N11">
        <v>0.03</v>
      </c>
      <c r="O11">
        <v>0</v>
      </c>
      <c r="P11">
        <v>0</v>
      </c>
    </row>
    <row r="12" spans="1:16" x14ac:dyDescent="0.45">
      <c r="A12" s="7" t="s">
        <v>284</v>
      </c>
      <c r="B12" s="7" t="s">
        <v>51</v>
      </c>
      <c r="C12">
        <v>0.88</v>
      </c>
      <c r="D12">
        <v>-0.92</v>
      </c>
      <c r="E12">
        <v>1.8</v>
      </c>
      <c r="F12">
        <v>8.3800000000000008</v>
      </c>
      <c r="G12">
        <v>0.83</v>
      </c>
      <c r="H12">
        <v>0.89</v>
      </c>
      <c r="I12">
        <v>1</v>
      </c>
      <c r="J12">
        <v>0.87</v>
      </c>
      <c r="K12">
        <v>1.79</v>
      </c>
      <c r="L12">
        <v>3</v>
      </c>
      <c r="M12">
        <v>0.95</v>
      </c>
      <c r="N12">
        <v>0.05</v>
      </c>
      <c r="O12">
        <v>0</v>
      </c>
      <c r="P12">
        <v>0</v>
      </c>
    </row>
    <row r="13" spans="1:16" x14ac:dyDescent="0.45">
      <c r="A13" s="7" t="s">
        <v>312</v>
      </c>
      <c r="B13" s="7" t="s">
        <v>42</v>
      </c>
      <c r="C13">
        <v>0.86</v>
      </c>
      <c r="D13">
        <v>-1.26</v>
      </c>
      <c r="E13">
        <v>2.12</v>
      </c>
      <c r="F13">
        <v>8.0500000000000007</v>
      </c>
      <c r="G13">
        <v>0.76</v>
      </c>
      <c r="H13">
        <v>1.05</v>
      </c>
      <c r="I13">
        <v>1.05</v>
      </c>
      <c r="J13">
        <v>0.88</v>
      </c>
      <c r="K13">
        <v>1.29</v>
      </c>
      <c r="L13">
        <v>4</v>
      </c>
      <c r="M13">
        <v>0.74</v>
      </c>
      <c r="N13">
        <v>7.0000000000000007E-2</v>
      </c>
      <c r="O13">
        <v>0</v>
      </c>
      <c r="P13">
        <v>0</v>
      </c>
    </row>
    <row r="14" spans="1:16" x14ac:dyDescent="0.45">
      <c r="A14" s="7" t="s">
        <v>273</v>
      </c>
      <c r="B14" s="7" t="s">
        <v>32</v>
      </c>
      <c r="C14">
        <v>0.81</v>
      </c>
      <c r="D14">
        <v>-0.64</v>
      </c>
      <c r="E14">
        <v>1.45</v>
      </c>
      <c r="F14">
        <v>8.3800000000000008</v>
      </c>
      <c r="G14">
        <v>0.83</v>
      </c>
      <c r="H14">
        <v>1.04</v>
      </c>
      <c r="I14">
        <v>0.99</v>
      </c>
      <c r="J14">
        <v>0.87</v>
      </c>
      <c r="K14">
        <v>1.1000000000000001</v>
      </c>
      <c r="L14">
        <v>3</v>
      </c>
      <c r="M14">
        <v>0.75</v>
      </c>
      <c r="N14">
        <v>0.02</v>
      </c>
      <c r="O14">
        <v>0</v>
      </c>
      <c r="P14">
        <v>0</v>
      </c>
    </row>
    <row r="15" spans="1:16" x14ac:dyDescent="0.45">
      <c r="A15" s="7" t="s">
        <v>2029</v>
      </c>
      <c r="B15" s="7" t="s">
        <v>40</v>
      </c>
      <c r="C15">
        <v>0.8</v>
      </c>
      <c r="D15">
        <v>-0.67</v>
      </c>
      <c r="E15">
        <v>1.47</v>
      </c>
      <c r="F15">
        <v>3.99</v>
      </c>
      <c r="G15">
        <v>0.39</v>
      </c>
      <c r="H15">
        <v>1.46</v>
      </c>
      <c r="I15">
        <v>1.42</v>
      </c>
      <c r="J15">
        <v>1.49</v>
      </c>
      <c r="K15">
        <v>2.42</v>
      </c>
      <c r="L15">
        <v>7</v>
      </c>
      <c r="M15">
        <v>0.39</v>
      </c>
      <c r="N15">
        <v>0.15</v>
      </c>
      <c r="O15">
        <v>4</v>
      </c>
      <c r="P15">
        <v>1</v>
      </c>
    </row>
    <row r="16" spans="1:16" x14ac:dyDescent="0.45">
      <c r="A16" s="7" t="s">
        <v>294</v>
      </c>
      <c r="B16" s="7" t="s">
        <v>44</v>
      </c>
      <c r="C16">
        <v>0.79</v>
      </c>
      <c r="D16">
        <v>-1.66</v>
      </c>
      <c r="E16">
        <v>2.4500000000000002</v>
      </c>
      <c r="F16">
        <v>7.74</v>
      </c>
      <c r="G16">
        <v>0.81</v>
      </c>
      <c r="H16">
        <v>1.2</v>
      </c>
      <c r="I16">
        <v>0.98</v>
      </c>
      <c r="J16">
        <v>0.87</v>
      </c>
      <c r="K16">
        <v>1.1599999999999999</v>
      </c>
      <c r="L16">
        <v>5</v>
      </c>
      <c r="M16">
        <v>0.72</v>
      </c>
      <c r="N16">
        <v>-7.0000000000000007E-2</v>
      </c>
      <c r="O16">
        <v>0</v>
      </c>
      <c r="P16">
        <v>0</v>
      </c>
    </row>
    <row r="17" spans="1:16" x14ac:dyDescent="0.45">
      <c r="A17" s="7" t="s">
        <v>1465</v>
      </c>
      <c r="B17" s="7" t="s">
        <v>24</v>
      </c>
      <c r="C17">
        <v>0.77</v>
      </c>
      <c r="D17">
        <v>-0.26</v>
      </c>
      <c r="E17">
        <v>1.03</v>
      </c>
      <c r="F17">
        <v>5.96</v>
      </c>
      <c r="G17">
        <v>0.61</v>
      </c>
      <c r="H17">
        <v>1.03</v>
      </c>
      <c r="I17">
        <v>1.23</v>
      </c>
      <c r="J17">
        <v>1.25</v>
      </c>
      <c r="K17">
        <v>1.19</v>
      </c>
      <c r="L17">
        <v>8</v>
      </c>
      <c r="M17">
        <v>0.47</v>
      </c>
      <c r="N17">
        <v>0.27</v>
      </c>
      <c r="O17">
        <v>4</v>
      </c>
      <c r="P17">
        <v>1</v>
      </c>
    </row>
    <row r="18" spans="1:16" x14ac:dyDescent="0.45">
      <c r="A18" s="7" t="s">
        <v>1432</v>
      </c>
      <c r="B18" s="7" t="s">
        <v>61</v>
      </c>
      <c r="C18">
        <v>0.75</v>
      </c>
      <c r="D18">
        <v>-0.43</v>
      </c>
      <c r="E18">
        <v>1.18</v>
      </c>
      <c r="F18">
        <v>7.14</v>
      </c>
      <c r="G18">
        <v>0.69</v>
      </c>
      <c r="H18">
        <v>1.02</v>
      </c>
      <c r="I18">
        <v>1.2</v>
      </c>
      <c r="J18">
        <v>1.84</v>
      </c>
      <c r="K18">
        <v>1.47</v>
      </c>
      <c r="L18">
        <v>5</v>
      </c>
      <c r="M18">
        <v>0.81</v>
      </c>
      <c r="N18">
        <v>-7.0000000000000007E-2</v>
      </c>
      <c r="O18">
        <v>7</v>
      </c>
      <c r="P18">
        <v>1</v>
      </c>
    </row>
    <row r="19" spans="1:16" x14ac:dyDescent="0.45">
      <c r="A19" s="7" t="s">
        <v>847</v>
      </c>
      <c r="B19" s="7" t="s">
        <v>30</v>
      </c>
      <c r="C19">
        <v>0.75</v>
      </c>
      <c r="D19">
        <v>-0.51</v>
      </c>
      <c r="E19">
        <v>1.26</v>
      </c>
      <c r="F19">
        <v>1.83</v>
      </c>
      <c r="G19">
        <v>0.21</v>
      </c>
      <c r="H19">
        <v>0.76</v>
      </c>
      <c r="I19">
        <v>0.87</v>
      </c>
      <c r="J19">
        <v>0.85</v>
      </c>
      <c r="K19">
        <v>0.79</v>
      </c>
      <c r="L19">
        <v>5</v>
      </c>
      <c r="M19">
        <v>0.43</v>
      </c>
      <c r="N19">
        <v>0.56000000000000005</v>
      </c>
      <c r="O19">
        <v>2</v>
      </c>
      <c r="P19">
        <v>0</v>
      </c>
    </row>
    <row r="20" spans="1:16" x14ac:dyDescent="0.45">
      <c r="A20" s="7" t="s">
        <v>607</v>
      </c>
      <c r="B20" s="7" t="s">
        <v>26</v>
      </c>
      <c r="C20">
        <v>0.74</v>
      </c>
      <c r="D20">
        <v>-0.08</v>
      </c>
      <c r="E20">
        <v>0.82</v>
      </c>
      <c r="F20">
        <v>5.31</v>
      </c>
      <c r="G20">
        <v>0.55000000000000004</v>
      </c>
      <c r="H20">
        <v>0.91</v>
      </c>
      <c r="I20">
        <v>0.98</v>
      </c>
      <c r="J20">
        <v>1.0900000000000001</v>
      </c>
      <c r="K20">
        <v>1.1000000000000001</v>
      </c>
      <c r="L20">
        <v>8</v>
      </c>
      <c r="M20">
        <v>0.61</v>
      </c>
      <c r="N20">
        <v>0.2</v>
      </c>
      <c r="O20">
        <v>6</v>
      </c>
      <c r="P20">
        <v>0</v>
      </c>
    </row>
    <row r="21" spans="1:16" x14ac:dyDescent="0.45">
      <c r="A21" s="7" t="s">
        <v>1632</v>
      </c>
      <c r="B21" s="7" t="s">
        <v>20</v>
      </c>
      <c r="C21">
        <v>0.74</v>
      </c>
      <c r="D21">
        <v>-0.7</v>
      </c>
      <c r="E21">
        <v>1.43</v>
      </c>
      <c r="F21">
        <v>4.54</v>
      </c>
      <c r="G21">
        <v>0.45</v>
      </c>
      <c r="H21">
        <v>1.71</v>
      </c>
      <c r="I21">
        <v>1.31</v>
      </c>
      <c r="J21">
        <v>1.54</v>
      </c>
      <c r="K21">
        <v>1.36</v>
      </c>
      <c r="L21">
        <v>11</v>
      </c>
      <c r="M21">
        <v>0.31</v>
      </c>
      <c r="N21">
        <v>0.12</v>
      </c>
      <c r="O21">
        <v>7</v>
      </c>
      <c r="P21">
        <v>1</v>
      </c>
    </row>
    <row r="22" spans="1:16" x14ac:dyDescent="0.45">
      <c r="A22" s="7" t="s">
        <v>272</v>
      </c>
      <c r="B22" s="7" t="s">
        <v>61</v>
      </c>
      <c r="C22">
        <v>0.73</v>
      </c>
      <c r="D22">
        <v>-0.77</v>
      </c>
      <c r="E22">
        <v>1.5</v>
      </c>
      <c r="F22">
        <v>7.46</v>
      </c>
      <c r="G22">
        <v>0.75</v>
      </c>
      <c r="H22">
        <v>0.71</v>
      </c>
      <c r="I22">
        <v>0.77</v>
      </c>
      <c r="J22">
        <v>0.88</v>
      </c>
      <c r="K22">
        <v>7.0000000000000007E-2</v>
      </c>
      <c r="L22">
        <v>3</v>
      </c>
      <c r="M22">
        <v>0.84</v>
      </c>
      <c r="N22">
        <v>0.19</v>
      </c>
      <c r="O22">
        <v>0</v>
      </c>
      <c r="P22">
        <v>0</v>
      </c>
    </row>
    <row r="23" spans="1:16" x14ac:dyDescent="0.45">
      <c r="A23" s="7" t="s">
        <v>288</v>
      </c>
      <c r="B23" s="7" t="s">
        <v>49</v>
      </c>
      <c r="C23">
        <v>0.72</v>
      </c>
      <c r="D23">
        <v>-0.85</v>
      </c>
      <c r="E23">
        <v>1.57</v>
      </c>
      <c r="F23">
        <v>9.93</v>
      </c>
      <c r="G23">
        <v>1</v>
      </c>
      <c r="H23">
        <v>0.81</v>
      </c>
      <c r="I23">
        <v>0.78</v>
      </c>
      <c r="J23">
        <v>0.88</v>
      </c>
      <c r="K23">
        <v>1.52</v>
      </c>
      <c r="L23">
        <v>3</v>
      </c>
      <c r="M23">
        <v>1.04</v>
      </c>
      <c r="N23">
        <v>-0.15</v>
      </c>
      <c r="O23">
        <v>0</v>
      </c>
      <c r="P23">
        <v>0</v>
      </c>
    </row>
    <row r="24" spans="1:16" x14ac:dyDescent="0.45">
      <c r="A24" s="7" t="s">
        <v>554</v>
      </c>
      <c r="B24" s="7" t="s">
        <v>46</v>
      </c>
      <c r="C24">
        <v>0.72</v>
      </c>
      <c r="D24">
        <v>-1.43</v>
      </c>
      <c r="E24">
        <v>2.15</v>
      </c>
      <c r="F24">
        <v>4.3499999999999996</v>
      </c>
      <c r="G24">
        <v>0.44</v>
      </c>
      <c r="H24">
        <v>2.29</v>
      </c>
      <c r="I24">
        <v>1.68</v>
      </c>
      <c r="J24">
        <v>1.85</v>
      </c>
      <c r="K24">
        <v>1.69</v>
      </c>
      <c r="L24">
        <v>10</v>
      </c>
      <c r="M24">
        <v>0.3</v>
      </c>
      <c r="N24">
        <v>0.01</v>
      </c>
      <c r="O24">
        <v>5</v>
      </c>
      <c r="P24">
        <v>1</v>
      </c>
    </row>
    <row r="25" spans="1:16" x14ac:dyDescent="0.45">
      <c r="A25" s="7" t="s">
        <v>326</v>
      </c>
      <c r="B25" s="7" t="s">
        <v>55</v>
      </c>
      <c r="C25">
        <v>0.71</v>
      </c>
      <c r="D25">
        <v>-1.1100000000000001</v>
      </c>
      <c r="E25">
        <v>1.82</v>
      </c>
      <c r="F25">
        <v>8.1999999999999993</v>
      </c>
      <c r="G25">
        <v>0.8</v>
      </c>
      <c r="H25">
        <v>0.83</v>
      </c>
      <c r="I25">
        <v>0.92</v>
      </c>
      <c r="J25">
        <v>0.87</v>
      </c>
      <c r="K25">
        <v>0.8</v>
      </c>
      <c r="L25">
        <v>4</v>
      </c>
      <c r="M25">
        <v>0.37</v>
      </c>
      <c r="N25">
        <v>0.48</v>
      </c>
      <c r="O25">
        <v>0</v>
      </c>
      <c r="P25">
        <v>0</v>
      </c>
    </row>
    <row r="26" spans="1:16" x14ac:dyDescent="0.45">
      <c r="A26" s="7" t="s">
        <v>278</v>
      </c>
      <c r="B26" s="7" t="s">
        <v>24</v>
      </c>
      <c r="C26">
        <v>0.7</v>
      </c>
      <c r="D26">
        <v>-1</v>
      </c>
      <c r="E26">
        <v>1.7</v>
      </c>
      <c r="F26">
        <v>7.18</v>
      </c>
      <c r="G26">
        <v>0.75</v>
      </c>
      <c r="H26">
        <v>0.99</v>
      </c>
      <c r="I26">
        <v>0.95</v>
      </c>
      <c r="J26">
        <v>0.87</v>
      </c>
      <c r="K26">
        <v>1.18</v>
      </c>
      <c r="L26">
        <v>4</v>
      </c>
      <c r="M26">
        <v>0.81</v>
      </c>
      <c r="N26">
        <v>-0.1</v>
      </c>
      <c r="O26">
        <v>0</v>
      </c>
      <c r="P26">
        <v>0</v>
      </c>
    </row>
    <row r="27" spans="1:16" x14ac:dyDescent="0.45">
      <c r="A27" s="7" t="s">
        <v>1990</v>
      </c>
      <c r="B27" s="7" t="s">
        <v>55</v>
      </c>
      <c r="C27">
        <v>0.69</v>
      </c>
      <c r="D27">
        <v>-0.31</v>
      </c>
      <c r="E27">
        <v>1</v>
      </c>
      <c r="F27">
        <v>4.16</v>
      </c>
      <c r="G27">
        <v>0.44</v>
      </c>
      <c r="H27">
        <v>1.1299999999999999</v>
      </c>
      <c r="I27">
        <v>1.0900000000000001</v>
      </c>
      <c r="J27">
        <v>1.1299999999999999</v>
      </c>
      <c r="K27">
        <v>1.24</v>
      </c>
      <c r="L27">
        <v>8</v>
      </c>
      <c r="M27">
        <v>0.31</v>
      </c>
      <c r="N27">
        <v>0.3</v>
      </c>
      <c r="O27">
        <v>4</v>
      </c>
      <c r="P27">
        <v>1</v>
      </c>
    </row>
    <row r="28" spans="1:16" x14ac:dyDescent="0.45">
      <c r="A28" s="7" t="s">
        <v>1730</v>
      </c>
      <c r="B28" s="7" t="s">
        <v>81</v>
      </c>
      <c r="C28">
        <v>0.68</v>
      </c>
      <c r="D28">
        <v>-1.1299999999999999</v>
      </c>
      <c r="E28">
        <v>1.81</v>
      </c>
      <c r="F28">
        <v>3.44</v>
      </c>
      <c r="G28">
        <v>0.36</v>
      </c>
      <c r="H28">
        <v>1.91</v>
      </c>
      <c r="I28">
        <v>1.72</v>
      </c>
      <c r="J28">
        <v>1.9</v>
      </c>
      <c r="K28">
        <v>2.15</v>
      </c>
      <c r="L28">
        <v>10</v>
      </c>
      <c r="M28">
        <v>0.33</v>
      </c>
      <c r="N28">
        <v>0.03</v>
      </c>
      <c r="O28">
        <v>8</v>
      </c>
      <c r="P28">
        <v>1</v>
      </c>
    </row>
    <row r="29" spans="1:16" x14ac:dyDescent="0.45">
      <c r="A29" s="7" t="s">
        <v>275</v>
      </c>
      <c r="B29" s="7" t="s">
        <v>26</v>
      </c>
      <c r="C29">
        <v>0.67</v>
      </c>
      <c r="D29">
        <v>-1.1000000000000001</v>
      </c>
      <c r="E29">
        <v>1.78</v>
      </c>
      <c r="F29">
        <v>6.48</v>
      </c>
      <c r="G29">
        <v>0.67</v>
      </c>
      <c r="H29">
        <v>1.03</v>
      </c>
      <c r="I29">
        <v>0.98</v>
      </c>
      <c r="J29">
        <v>0.87</v>
      </c>
      <c r="K29">
        <v>0.81</v>
      </c>
      <c r="L29">
        <v>4</v>
      </c>
      <c r="M29">
        <v>0.51</v>
      </c>
      <c r="N29">
        <v>0.14000000000000001</v>
      </c>
      <c r="O29">
        <v>0</v>
      </c>
      <c r="P29">
        <v>0</v>
      </c>
    </row>
    <row r="30" spans="1:16" x14ac:dyDescent="0.45">
      <c r="A30" s="7" t="s">
        <v>308</v>
      </c>
      <c r="B30" s="7" t="s">
        <v>49</v>
      </c>
      <c r="C30">
        <v>0.67</v>
      </c>
      <c r="D30">
        <v>-1.34</v>
      </c>
      <c r="E30">
        <v>2.0099999999999998</v>
      </c>
      <c r="F30">
        <v>6.13</v>
      </c>
      <c r="G30">
        <v>0.63</v>
      </c>
      <c r="H30">
        <v>1.1100000000000001</v>
      </c>
      <c r="I30">
        <v>1.02</v>
      </c>
      <c r="J30">
        <v>0.88</v>
      </c>
      <c r="K30">
        <v>1.28</v>
      </c>
      <c r="L30">
        <v>4</v>
      </c>
      <c r="M30">
        <v>0.47</v>
      </c>
      <c r="N30">
        <v>0.14000000000000001</v>
      </c>
      <c r="O30">
        <v>0</v>
      </c>
      <c r="P30">
        <v>0</v>
      </c>
    </row>
    <row r="31" spans="1:16" x14ac:dyDescent="0.45">
      <c r="A31" s="7" t="s">
        <v>304</v>
      </c>
      <c r="B31" s="7" t="s">
        <v>18</v>
      </c>
      <c r="C31">
        <v>0.67</v>
      </c>
      <c r="D31">
        <v>-1.01</v>
      </c>
      <c r="E31">
        <v>1.68</v>
      </c>
      <c r="F31">
        <v>5.54</v>
      </c>
      <c r="G31">
        <v>0.55000000000000004</v>
      </c>
      <c r="H31">
        <v>0.85</v>
      </c>
      <c r="I31">
        <v>0.87</v>
      </c>
      <c r="J31">
        <v>0.87</v>
      </c>
      <c r="K31">
        <v>0.52</v>
      </c>
      <c r="L31">
        <v>4</v>
      </c>
      <c r="M31">
        <v>0.3</v>
      </c>
      <c r="N31">
        <v>0.48</v>
      </c>
      <c r="O31">
        <v>0</v>
      </c>
      <c r="P31">
        <v>0</v>
      </c>
    </row>
    <row r="32" spans="1:16" x14ac:dyDescent="0.45">
      <c r="A32" s="7" t="s">
        <v>543</v>
      </c>
      <c r="B32" s="7" t="s">
        <v>119</v>
      </c>
      <c r="C32">
        <v>0.67</v>
      </c>
      <c r="D32">
        <v>-0.79</v>
      </c>
      <c r="E32">
        <v>1.46</v>
      </c>
      <c r="F32">
        <v>6.26</v>
      </c>
      <c r="G32">
        <v>0.66</v>
      </c>
      <c r="H32">
        <v>1.1200000000000001</v>
      </c>
      <c r="I32">
        <v>1.0900000000000001</v>
      </c>
      <c r="J32">
        <v>0.89</v>
      </c>
      <c r="K32">
        <v>0.91</v>
      </c>
      <c r="L32">
        <v>3</v>
      </c>
      <c r="M32">
        <v>0.62</v>
      </c>
      <c r="N32">
        <v>-0.03</v>
      </c>
      <c r="O32">
        <v>0</v>
      </c>
      <c r="P32">
        <v>0</v>
      </c>
    </row>
    <row r="33" spans="1:16" x14ac:dyDescent="0.45">
      <c r="A33" s="7" t="s">
        <v>623</v>
      </c>
      <c r="B33" s="7" t="s">
        <v>65</v>
      </c>
      <c r="C33">
        <v>0.66</v>
      </c>
      <c r="D33">
        <v>-0.62</v>
      </c>
      <c r="E33">
        <v>1.29</v>
      </c>
      <c r="F33">
        <v>2.58</v>
      </c>
      <c r="G33">
        <v>0.27</v>
      </c>
      <c r="H33">
        <v>1.39</v>
      </c>
      <c r="I33">
        <v>1.19</v>
      </c>
      <c r="J33">
        <v>1.17</v>
      </c>
      <c r="K33">
        <v>1.2</v>
      </c>
      <c r="L33">
        <v>9</v>
      </c>
      <c r="M33">
        <v>0.27</v>
      </c>
      <c r="N33">
        <v>0.21</v>
      </c>
      <c r="O33">
        <v>6</v>
      </c>
      <c r="P33">
        <v>1</v>
      </c>
    </row>
    <row r="34" spans="1:16" x14ac:dyDescent="0.45">
      <c r="A34" s="7" t="s">
        <v>575</v>
      </c>
      <c r="B34" s="7" t="s">
        <v>81</v>
      </c>
      <c r="C34">
        <v>0.64</v>
      </c>
      <c r="D34">
        <v>-1.04</v>
      </c>
      <c r="E34">
        <v>1.67</v>
      </c>
      <c r="F34">
        <v>4.8899999999999997</v>
      </c>
      <c r="G34">
        <v>0.5</v>
      </c>
      <c r="H34">
        <v>1.04</v>
      </c>
      <c r="I34">
        <v>0.97</v>
      </c>
      <c r="J34">
        <v>0.87</v>
      </c>
      <c r="K34">
        <v>1.03</v>
      </c>
      <c r="L34">
        <v>4</v>
      </c>
      <c r="M34">
        <v>0.61</v>
      </c>
      <c r="N34">
        <v>0</v>
      </c>
      <c r="O34">
        <v>0</v>
      </c>
      <c r="P34">
        <v>0</v>
      </c>
    </row>
    <row r="35" spans="1:16" x14ac:dyDescent="0.45">
      <c r="A35" s="7" t="s">
        <v>309</v>
      </c>
      <c r="B35" s="7" t="s">
        <v>53</v>
      </c>
      <c r="C35">
        <v>0.63</v>
      </c>
      <c r="D35">
        <v>-0.99</v>
      </c>
      <c r="E35">
        <v>1.62</v>
      </c>
      <c r="F35">
        <v>6.64</v>
      </c>
      <c r="G35">
        <v>0.68</v>
      </c>
      <c r="H35">
        <v>0.82</v>
      </c>
      <c r="I35">
        <v>0.94</v>
      </c>
      <c r="J35">
        <v>0.87</v>
      </c>
      <c r="K35">
        <v>0.87</v>
      </c>
      <c r="L35">
        <v>4</v>
      </c>
      <c r="M35">
        <v>0.62</v>
      </c>
      <c r="N35">
        <v>0.16</v>
      </c>
      <c r="O35">
        <v>0</v>
      </c>
      <c r="P35">
        <v>0</v>
      </c>
    </row>
    <row r="36" spans="1:16" x14ac:dyDescent="0.45">
      <c r="A36" s="7" t="s">
        <v>1520</v>
      </c>
      <c r="B36" s="7" t="s">
        <v>72</v>
      </c>
      <c r="C36">
        <v>0.6</v>
      </c>
      <c r="D36">
        <v>-0.76</v>
      </c>
      <c r="E36">
        <v>1.36</v>
      </c>
      <c r="F36">
        <v>1.62</v>
      </c>
      <c r="G36">
        <v>0.12</v>
      </c>
      <c r="H36">
        <v>1.32</v>
      </c>
      <c r="I36">
        <v>1.06</v>
      </c>
      <c r="J36">
        <v>1.22</v>
      </c>
      <c r="K36">
        <v>0.78</v>
      </c>
      <c r="L36">
        <v>7</v>
      </c>
      <c r="M36">
        <v>0.22</v>
      </c>
      <c r="N36">
        <v>0.23</v>
      </c>
      <c r="O36">
        <v>2</v>
      </c>
      <c r="P36">
        <v>0</v>
      </c>
    </row>
    <row r="37" spans="1:16" x14ac:dyDescent="0.45">
      <c r="A37" s="7" t="s">
        <v>299</v>
      </c>
      <c r="B37" s="7" t="s">
        <v>40</v>
      </c>
      <c r="C37">
        <v>0.56999999999999995</v>
      </c>
      <c r="D37">
        <v>-1.9</v>
      </c>
      <c r="E37">
        <v>2.4700000000000002</v>
      </c>
      <c r="F37">
        <v>4.58</v>
      </c>
      <c r="G37">
        <v>0.45</v>
      </c>
      <c r="H37">
        <v>1.1000000000000001</v>
      </c>
      <c r="I37">
        <v>0.94</v>
      </c>
      <c r="J37">
        <v>0.84</v>
      </c>
      <c r="K37">
        <v>1.86</v>
      </c>
      <c r="L37">
        <v>5</v>
      </c>
      <c r="M37">
        <v>0.14000000000000001</v>
      </c>
      <c r="N37">
        <v>0.38</v>
      </c>
      <c r="O37">
        <v>0</v>
      </c>
      <c r="P37">
        <v>0</v>
      </c>
    </row>
    <row r="38" spans="1:16" x14ac:dyDescent="0.45">
      <c r="A38" s="7" t="s">
        <v>1568</v>
      </c>
      <c r="B38" s="7" t="s">
        <v>104</v>
      </c>
      <c r="C38">
        <v>0.56000000000000005</v>
      </c>
      <c r="D38">
        <v>-0.43</v>
      </c>
      <c r="E38">
        <v>0.99</v>
      </c>
      <c r="F38">
        <v>4.01</v>
      </c>
      <c r="G38">
        <v>0.41</v>
      </c>
      <c r="H38">
        <v>1.2</v>
      </c>
      <c r="I38">
        <v>1.34</v>
      </c>
      <c r="J38">
        <v>1.1000000000000001</v>
      </c>
      <c r="K38">
        <v>1.6</v>
      </c>
      <c r="L38">
        <v>9</v>
      </c>
      <c r="M38">
        <v>0.4</v>
      </c>
      <c r="N38">
        <v>7.0000000000000007E-2</v>
      </c>
      <c r="O38">
        <v>3</v>
      </c>
      <c r="P38">
        <v>2</v>
      </c>
    </row>
    <row r="39" spans="1:16" x14ac:dyDescent="0.45">
      <c r="A39" s="7" t="s">
        <v>571</v>
      </c>
      <c r="B39" s="7" t="s">
        <v>104</v>
      </c>
      <c r="C39">
        <v>0.56000000000000005</v>
      </c>
      <c r="D39">
        <v>-1.21</v>
      </c>
      <c r="E39">
        <v>1.76</v>
      </c>
      <c r="F39">
        <v>4.62</v>
      </c>
      <c r="G39">
        <v>0.48</v>
      </c>
      <c r="H39">
        <v>2.0299999999999998</v>
      </c>
      <c r="I39">
        <v>1.96</v>
      </c>
      <c r="J39">
        <v>1.59</v>
      </c>
      <c r="K39">
        <v>1.93</v>
      </c>
      <c r="L39">
        <v>4</v>
      </c>
      <c r="M39">
        <v>0.27</v>
      </c>
      <c r="N39">
        <v>0</v>
      </c>
      <c r="O39">
        <v>3</v>
      </c>
      <c r="P39">
        <v>3</v>
      </c>
    </row>
    <row r="40" spans="1:16" x14ac:dyDescent="0.45">
      <c r="A40" s="7" t="s">
        <v>1521</v>
      </c>
      <c r="B40" s="7" t="s">
        <v>119</v>
      </c>
      <c r="C40">
        <v>0.55000000000000004</v>
      </c>
      <c r="D40">
        <v>-0.45</v>
      </c>
      <c r="E40">
        <v>1</v>
      </c>
      <c r="F40">
        <v>4.0999999999999996</v>
      </c>
      <c r="G40">
        <v>0.42</v>
      </c>
      <c r="H40">
        <v>1.25</v>
      </c>
      <c r="I40">
        <v>1.06</v>
      </c>
      <c r="J40">
        <v>1.2</v>
      </c>
      <c r="K40">
        <v>1.23</v>
      </c>
      <c r="L40">
        <v>9</v>
      </c>
      <c r="M40">
        <v>0.45</v>
      </c>
      <c r="N40">
        <v>-0.01</v>
      </c>
      <c r="O40">
        <v>3</v>
      </c>
      <c r="P40">
        <v>0</v>
      </c>
    </row>
    <row r="41" spans="1:16" x14ac:dyDescent="0.45">
      <c r="A41" s="7" t="s">
        <v>2103</v>
      </c>
      <c r="B41" s="7" t="s">
        <v>65</v>
      </c>
      <c r="C41">
        <v>0.54</v>
      </c>
      <c r="D41">
        <v>-0.83</v>
      </c>
      <c r="E41">
        <v>1.38</v>
      </c>
      <c r="F41">
        <v>5.03</v>
      </c>
      <c r="G41">
        <v>0.53</v>
      </c>
      <c r="H41">
        <v>1.1299999999999999</v>
      </c>
      <c r="I41">
        <v>1.01</v>
      </c>
      <c r="J41">
        <v>0.89</v>
      </c>
      <c r="K41">
        <v>1.77</v>
      </c>
      <c r="L41">
        <v>3</v>
      </c>
      <c r="M41">
        <v>0.48</v>
      </c>
      <c r="N41">
        <v>0</v>
      </c>
      <c r="O41">
        <v>0</v>
      </c>
      <c r="P41">
        <v>0</v>
      </c>
    </row>
    <row r="42" spans="1:16" x14ac:dyDescent="0.45">
      <c r="A42" s="7" t="s">
        <v>301</v>
      </c>
      <c r="B42" s="7" t="s">
        <v>53</v>
      </c>
      <c r="C42">
        <v>0.54</v>
      </c>
      <c r="D42">
        <v>-1.32</v>
      </c>
      <c r="E42">
        <v>1.86</v>
      </c>
      <c r="F42">
        <v>5.71</v>
      </c>
      <c r="G42">
        <v>0.61</v>
      </c>
      <c r="H42">
        <v>1</v>
      </c>
      <c r="I42">
        <v>1.1299999999999999</v>
      </c>
      <c r="J42">
        <v>0.87</v>
      </c>
      <c r="K42">
        <v>1.91</v>
      </c>
      <c r="L42">
        <v>4</v>
      </c>
      <c r="M42">
        <v>0.66</v>
      </c>
      <c r="N42">
        <v>-0.12</v>
      </c>
      <c r="O42">
        <v>0</v>
      </c>
      <c r="P42">
        <v>0</v>
      </c>
    </row>
    <row r="43" spans="1:16" x14ac:dyDescent="0.45">
      <c r="A43" s="7" t="s">
        <v>1998</v>
      </c>
      <c r="B43" s="7" t="s">
        <v>72</v>
      </c>
      <c r="C43">
        <v>0.54</v>
      </c>
      <c r="D43">
        <v>-0.93</v>
      </c>
      <c r="E43">
        <v>1.47</v>
      </c>
      <c r="F43">
        <v>2.69</v>
      </c>
      <c r="G43">
        <v>0.31</v>
      </c>
      <c r="H43">
        <v>1.78</v>
      </c>
      <c r="I43">
        <v>1.55</v>
      </c>
      <c r="J43">
        <v>1.91</v>
      </c>
      <c r="K43">
        <v>1.85</v>
      </c>
      <c r="L43">
        <v>9</v>
      </c>
      <c r="M43">
        <v>0.52</v>
      </c>
      <c r="N43">
        <v>-0.22</v>
      </c>
      <c r="O43">
        <v>5</v>
      </c>
      <c r="P43">
        <v>2</v>
      </c>
    </row>
    <row r="44" spans="1:16" x14ac:dyDescent="0.45">
      <c r="A44" s="7" t="s">
        <v>585</v>
      </c>
      <c r="B44" s="7" t="s">
        <v>51</v>
      </c>
      <c r="C44">
        <v>0.54</v>
      </c>
      <c r="D44">
        <v>-0.99</v>
      </c>
      <c r="E44">
        <v>1.52</v>
      </c>
      <c r="F44">
        <v>7.1</v>
      </c>
      <c r="G44">
        <v>0.71</v>
      </c>
      <c r="H44">
        <v>0.91</v>
      </c>
      <c r="I44">
        <v>0.88</v>
      </c>
      <c r="J44">
        <v>0.87</v>
      </c>
      <c r="K44">
        <v>1.1399999999999999</v>
      </c>
      <c r="L44">
        <v>4</v>
      </c>
      <c r="M44">
        <v>0.74</v>
      </c>
      <c r="N44">
        <v>-0.15</v>
      </c>
      <c r="O44">
        <v>0</v>
      </c>
      <c r="P44">
        <v>0</v>
      </c>
    </row>
    <row r="45" spans="1:16" x14ac:dyDescent="0.45">
      <c r="A45" s="7" t="s">
        <v>287</v>
      </c>
      <c r="B45" s="7" t="s">
        <v>104</v>
      </c>
      <c r="C45">
        <v>0.53</v>
      </c>
      <c r="D45">
        <v>-1.22</v>
      </c>
      <c r="E45">
        <v>1.75</v>
      </c>
      <c r="F45">
        <v>4.82</v>
      </c>
      <c r="G45">
        <v>0.48</v>
      </c>
      <c r="H45">
        <v>0.99</v>
      </c>
      <c r="I45">
        <v>1.04</v>
      </c>
      <c r="J45">
        <v>0.87</v>
      </c>
      <c r="K45">
        <v>1.36</v>
      </c>
      <c r="L45">
        <v>4</v>
      </c>
      <c r="M45">
        <v>0.73</v>
      </c>
      <c r="N45">
        <v>-0.2</v>
      </c>
      <c r="O45">
        <v>0</v>
      </c>
      <c r="P45">
        <v>0</v>
      </c>
    </row>
    <row r="46" spans="1:16" x14ac:dyDescent="0.45">
      <c r="A46" s="7" t="s">
        <v>2020</v>
      </c>
      <c r="B46" s="7" t="s">
        <v>24</v>
      </c>
      <c r="C46">
        <v>0.53</v>
      </c>
      <c r="D46">
        <v>-0.63</v>
      </c>
      <c r="E46">
        <v>1.1499999999999999</v>
      </c>
      <c r="F46">
        <v>-0.15</v>
      </c>
      <c r="G46">
        <v>0.02</v>
      </c>
      <c r="H46">
        <v>1.18</v>
      </c>
      <c r="I46">
        <v>1.03</v>
      </c>
      <c r="J46">
        <v>1.17</v>
      </c>
      <c r="K46">
        <v>1.42</v>
      </c>
      <c r="L46">
        <v>9</v>
      </c>
      <c r="M46">
        <v>0.13</v>
      </c>
      <c r="N46">
        <v>0.32</v>
      </c>
      <c r="O46">
        <v>6</v>
      </c>
      <c r="P46">
        <v>1</v>
      </c>
    </row>
    <row r="47" spans="1:16" x14ac:dyDescent="0.45">
      <c r="A47" s="7" t="s">
        <v>281</v>
      </c>
      <c r="B47" s="7" t="s">
        <v>72</v>
      </c>
      <c r="C47">
        <v>0.52</v>
      </c>
      <c r="D47">
        <v>-1.28</v>
      </c>
      <c r="E47">
        <v>1.8</v>
      </c>
      <c r="F47">
        <v>5.42</v>
      </c>
      <c r="G47">
        <v>0.51</v>
      </c>
      <c r="H47">
        <v>1.04</v>
      </c>
      <c r="I47">
        <v>0.98</v>
      </c>
      <c r="J47">
        <v>0.87</v>
      </c>
      <c r="K47">
        <v>1.43</v>
      </c>
      <c r="L47">
        <v>4</v>
      </c>
      <c r="M47">
        <v>0.16</v>
      </c>
      <c r="N47">
        <v>0.34</v>
      </c>
      <c r="O47">
        <v>0</v>
      </c>
      <c r="P47">
        <v>0</v>
      </c>
    </row>
    <row r="48" spans="1:16" x14ac:dyDescent="0.45">
      <c r="A48" s="7" t="s">
        <v>269</v>
      </c>
      <c r="B48" s="7" t="s">
        <v>55</v>
      </c>
      <c r="C48">
        <v>0.51</v>
      </c>
      <c r="D48">
        <v>-1.1000000000000001</v>
      </c>
      <c r="E48">
        <v>1.61</v>
      </c>
      <c r="F48">
        <v>6.99</v>
      </c>
      <c r="G48">
        <v>0.67</v>
      </c>
      <c r="H48">
        <v>0.95</v>
      </c>
      <c r="I48">
        <v>0.88</v>
      </c>
      <c r="J48">
        <v>0.89</v>
      </c>
      <c r="K48">
        <v>1.58</v>
      </c>
      <c r="L48">
        <v>4</v>
      </c>
      <c r="M48">
        <v>0.72</v>
      </c>
      <c r="N48">
        <v>-0.19</v>
      </c>
      <c r="O48">
        <v>0</v>
      </c>
      <c r="P48">
        <v>0</v>
      </c>
    </row>
    <row r="49" spans="1:16" x14ac:dyDescent="0.45">
      <c r="A49" s="7" t="s">
        <v>636</v>
      </c>
      <c r="B49" s="7" t="s">
        <v>49</v>
      </c>
      <c r="C49">
        <v>0.5</v>
      </c>
      <c r="D49">
        <v>-0.85</v>
      </c>
      <c r="E49">
        <v>1.36</v>
      </c>
      <c r="F49">
        <v>3.55</v>
      </c>
      <c r="G49">
        <v>0.36</v>
      </c>
      <c r="H49">
        <v>1.35</v>
      </c>
      <c r="I49">
        <v>1.0900000000000001</v>
      </c>
      <c r="J49">
        <v>0.87</v>
      </c>
      <c r="K49">
        <v>2.92</v>
      </c>
      <c r="L49">
        <v>2</v>
      </c>
      <c r="M49">
        <v>0.23</v>
      </c>
      <c r="N49">
        <v>0.14000000000000001</v>
      </c>
      <c r="O49">
        <v>0</v>
      </c>
      <c r="P49">
        <v>0</v>
      </c>
    </row>
    <row r="50" spans="1:16" x14ac:dyDescent="0.45">
      <c r="A50" s="7" t="s">
        <v>2022</v>
      </c>
      <c r="B50" s="7" t="s">
        <v>24</v>
      </c>
      <c r="C50">
        <v>0.5</v>
      </c>
      <c r="D50">
        <v>-0.6</v>
      </c>
      <c r="E50">
        <v>1.1000000000000001</v>
      </c>
      <c r="F50">
        <v>1.83</v>
      </c>
      <c r="G50">
        <v>0.17</v>
      </c>
      <c r="H50">
        <v>1.65</v>
      </c>
      <c r="I50">
        <v>1.04</v>
      </c>
      <c r="J50">
        <v>1.56</v>
      </c>
      <c r="K50">
        <v>0.94</v>
      </c>
      <c r="L50">
        <v>8</v>
      </c>
      <c r="M50">
        <v>0</v>
      </c>
      <c r="N50">
        <v>0.3</v>
      </c>
      <c r="O50">
        <v>2</v>
      </c>
      <c r="P50">
        <v>1</v>
      </c>
    </row>
    <row r="51" spans="1:16" x14ac:dyDescent="0.45">
      <c r="A51" s="7" t="s">
        <v>944</v>
      </c>
      <c r="B51" s="7" t="s">
        <v>42</v>
      </c>
      <c r="C51">
        <v>0.48</v>
      </c>
      <c r="D51">
        <v>-1.1399999999999999</v>
      </c>
      <c r="E51">
        <v>1.62</v>
      </c>
      <c r="F51">
        <v>2.9</v>
      </c>
      <c r="G51">
        <v>0.26</v>
      </c>
      <c r="H51">
        <v>1.35</v>
      </c>
      <c r="I51">
        <v>0.93</v>
      </c>
      <c r="J51">
        <v>0.87</v>
      </c>
      <c r="K51">
        <v>1.55</v>
      </c>
      <c r="L51">
        <v>6</v>
      </c>
      <c r="M51">
        <v>0.3</v>
      </c>
      <c r="N51">
        <v>0.06</v>
      </c>
      <c r="O51">
        <v>3</v>
      </c>
      <c r="P51">
        <v>1</v>
      </c>
    </row>
    <row r="52" spans="1:16" x14ac:dyDescent="0.45">
      <c r="A52" s="7" t="s">
        <v>1971</v>
      </c>
      <c r="B52" s="7" t="s">
        <v>97</v>
      </c>
      <c r="C52">
        <v>0.48</v>
      </c>
      <c r="D52">
        <v>-1.26</v>
      </c>
      <c r="E52">
        <v>1.75</v>
      </c>
      <c r="F52">
        <v>4.16</v>
      </c>
      <c r="G52">
        <v>0.43</v>
      </c>
      <c r="H52">
        <v>1.88</v>
      </c>
      <c r="I52">
        <v>1.88</v>
      </c>
      <c r="J52">
        <v>1.88</v>
      </c>
      <c r="K52">
        <v>2.41</v>
      </c>
      <c r="L52">
        <v>3</v>
      </c>
      <c r="M52">
        <v>0.1</v>
      </c>
      <c r="N52">
        <v>0.16</v>
      </c>
      <c r="O52">
        <v>5</v>
      </c>
      <c r="P52">
        <v>1</v>
      </c>
    </row>
    <row r="53" spans="1:16" x14ac:dyDescent="0.45">
      <c r="A53" s="7" t="s">
        <v>1198</v>
      </c>
      <c r="B53" s="7" t="s">
        <v>61</v>
      </c>
      <c r="C53">
        <v>0.48</v>
      </c>
      <c r="D53">
        <v>-1.1100000000000001</v>
      </c>
      <c r="E53">
        <v>1.6</v>
      </c>
      <c r="F53">
        <v>5.22</v>
      </c>
      <c r="G53">
        <v>0.51</v>
      </c>
      <c r="H53">
        <v>1.08</v>
      </c>
      <c r="I53">
        <v>0.97</v>
      </c>
      <c r="J53">
        <v>0.87</v>
      </c>
      <c r="K53">
        <v>1.5</v>
      </c>
      <c r="L53">
        <v>4</v>
      </c>
      <c r="M53">
        <v>0.38</v>
      </c>
      <c r="N53">
        <v>7.0000000000000007E-2</v>
      </c>
      <c r="O53">
        <v>0</v>
      </c>
      <c r="P53">
        <v>0</v>
      </c>
    </row>
    <row r="54" spans="1:16" x14ac:dyDescent="0.45">
      <c r="A54" s="7" t="s">
        <v>292</v>
      </c>
      <c r="B54" s="7" t="s">
        <v>40</v>
      </c>
      <c r="C54">
        <v>0.48</v>
      </c>
      <c r="D54">
        <v>-1.17</v>
      </c>
      <c r="E54">
        <v>1.66</v>
      </c>
      <c r="F54">
        <v>4.7699999999999996</v>
      </c>
      <c r="G54">
        <v>0.49</v>
      </c>
      <c r="H54">
        <v>0.86</v>
      </c>
      <c r="I54">
        <v>0.94</v>
      </c>
      <c r="J54">
        <v>0.87</v>
      </c>
      <c r="K54">
        <v>1.18</v>
      </c>
      <c r="L54">
        <v>4</v>
      </c>
      <c r="M54">
        <v>0.37</v>
      </c>
      <c r="N54">
        <v>0.19</v>
      </c>
      <c r="O54">
        <v>0</v>
      </c>
      <c r="P54">
        <v>0</v>
      </c>
    </row>
    <row r="55" spans="1:16" x14ac:dyDescent="0.45">
      <c r="A55" s="7" t="s">
        <v>1001</v>
      </c>
      <c r="B55" s="7" t="s">
        <v>30</v>
      </c>
      <c r="C55">
        <v>0.48</v>
      </c>
      <c r="D55">
        <v>-0.92</v>
      </c>
      <c r="E55">
        <v>1.4</v>
      </c>
      <c r="F55">
        <v>5.2</v>
      </c>
      <c r="G55">
        <v>0.53</v>
      </c>
      <c r="H55">
        <v>0.88</v>
      </c>
      <c r="I55">
        <v>0.74</v>
      </c>
      <c r="J55">
        <v>0.88</v>
      </c>
      <c r="K55">
        <v>0.89</v>
      </c>
      <c r="L55">
        <v>4</v>
      </c>
      <c r="M55">
        <v>0.36</v>
      </c>
      <c r="N55">
        <v>0.18</v>
      </c>
      <c r="O55">
        <v>0</v>
      </c>
      <c r="P55">
        <v>0</v>
      </c>
    </row>
    <row r="56" spans="1:16" x14ac:dyDescent="0.45">
      <c r="A56" s="7" t="s">
        <v>603</v>
      </c>
      <c r="B56" s="7" t="s">
        <v>49</v>
      </c>
      <c r="C56">
        <v>0.48</v>
      </c>
      <c r="D56">
        <v>-0.42</v>
      </c>
      <c r="E56">
        <v>0.9</v>
      </c>
      <c r="F56">
        <v>4.55</v>
      </c>
      <c r="G56">
        <v>0.45</v>
      </c>
      <c r="H56">
        <v>0.92</v>
      </c>
      <c r="I56">
        <v>1.04</v>
      </c>
      <c r="J56">
        <v>1.35</v>
      </c>
      <c r="K56">
        <v>0.97</v>
      </c>
      <c r="L56">
        <v>11</v>
      </c>
      <c r="M56">
        <v>0.31</v>
      </c>
      <c r="N56">
        <v>0.21</v>
      </c>
      <c r="O56">
        <v>4</v>
      </c>
      <c r="P56">
        <v>1</v>
      </c>
    </row>
    <row r="57" spans="1:16" x14ac:dyDescent="0.45">
      <c r="A57" s="7" t="s">
        <v>317</v>
      </c>
      <c r="B57" s="7" t="s">
        <v>20</v>
      </c>
      <c r="C57">
        <v>0.48</v>
      </c>
      <c r="D57">
        <v>-0.64</v>
      </c>
      <c r="E57">
        <v>1.1100000000000001</v>
      </c>
      <c r="F57">
        <v>8.5500000000000007</v>
      </c>
      <c r="G57">
        <v>0.82</v>
      </c>
      <c r="H57">
        <v>0.57999999999999996</v>
      </c>
      <c r="I57">
        <v>0.66</v>
      </c>
      <c r="J57">
        <v>0.87</v>
      </c>
      <c r="K57">
        <v>0.75</v>
      </c>
      <c r="L57">
        <v>4</v>
      </c>
      <c r="M57">
        <v>0.71</v>
      </c>
      <c r="N57">
        <v>0.11</v>
      </c>
      <c r="O57">
        <v>0</v>
      </c>
      <c r="P57">
        <v>0</v>
      </c>
    </row>
    <row r="58" spans="1:16" x14ac:dyDescent="0.45">
      <c r="A58" s="7" t="s">
        <v>693</v>
      </c>
      <c r="B58" s="7" t="s">
        <v>97</v>
      </c>
      <c r="C58">
        <v>0.47</v>
      </c>
      <c r="D58">
        <v>-0.24</v>
      </c>
      <c r="E58">
        <v>0.71</v>
      </c>
      <c r="F58">
        <v>5.62</v>
      </c>
      <c r="G58">
        <v>0.6</v>
      </c>
      <c r="H58">
        <v>0.71</v>
      </c>
      <c r="I58">
        <v>0.75</v>
      </c>
      <c r="J58">
        <v>0.87</v>
      </c>
      <c r="K58">
        <v>0.3</v>
      </c>
      <c r="L58">
        <v>2</v>
      </c>
      <c r="M58">
        <v>0.4</v>
      </c>
      <c r="N58">
        <v>0.26</v>
      </c>
      <c r="O58">
        <v>0</v>
      </c>
      <c r="P58">
        <v>0</v>
      </c>
    </row>
    <row r="59" spans="1:16" x14ac:dyDescent="0.45">
      <c r="A59" s="7" t="s">
        <v>994</v>
      </c>
      <c r="B59" s="7" t="s">
        <v>91</v>
      </c>
      <c r="C59">
        <v>0.47</v>
      </c>
      <c r="D59">
        <v>-0.45</v>
      </c>
      <c r="E59">
        <v>0.92</v>
      </c>
      <c r="F59">
        <v>4.82</v>
      </c>
      <c r="G59">
        <v>0.48</v>
      </c>
      <c r="H59">
        <v>0.69</v>
      </c>
      <c r="I59">
        <v>0.69</v>
      </c>
      <c r="J59">
        <v>0.73</v>
      </c>
      <c r="K59">
        <v>0.66</v>
      </c>
      <c r="L59">
        <v>3</v>
      </c>
      <c r="M59">
        <v>0.44</v>
      </c>
      <c r="N59">
        <v>0.23</v>
      </c>
      <c r="O59">
        <v>0</v>
      </c>
      <c r="P59">
        <v>0</v>
      </c>
    </row>
    <row r="60" spans="1:16" x14ac:dyDescent="0.45">
      <c r="A60" s="7" t="s">
        <v>672</v>
      </c>
      <c r="B60" s="7" t="s">
        <v>30</v>
      </c>
      <c r="C60">
        <v>0.46</v>
      </c>
      <c r="D60">
        <v>-1.1200000000000001</v>
      </c>
      <c r="E60">
        <v>1.58</v>
      </c>
      <c r="F60">
        <v>5.68</v>
      </c>
      <c r="G60">
        <v>0.56999999999999995</v>
      </c>
      <c r="H60">
        <v>1.07</v>
      </c>
      <c r="I60">
        <v>1.01</v>
      </c>
      <c r="J60">
        <v>0.87</v>
      </c>
      <c r="K60">
        <v>1.32</v>
      </c>
      <c r="L60">
        <v>4</v>
      </c>
      <c r="M60">
        <v>0.65</v>
      </c>
      <c r="N60">
        <v>-0.22</v>
      </c>
      <c r="O60">
        <v>0</v>
      </c>
      <c r="P60">
        <v>0</v>
      </c>
    </row>
    <row r="61" spans="1:16" x14ac:dyDescent="0.45">
      <c r="A61" s="7" t="s">
        <v>296</v>
      </c>
      <c r="B61" s="7" t="s">
        <v>18</v>
      </c>
      <c r="C61">
        <v>0.46</v>
      </c>
      <c r="D61">
        <v>-1.45</v>
      </c>
      <c r="E61">
        <v>1.91</v>
      </c>
      <c r="F61">
        <v>5.4</v>
      </c>
      <c r="G61">
        <v>0.53</v>
      </c>
      <c r="H61">
        <v>0.82</v>
      </c>
      <c r="I61">
        <v>0.79</v>
      </c>
      <c r="J61">
        <v>0.87</v>
      </c>
      <c r="K61">
        <v>0.55000000000000004</v>
      </c>
      <c r="L61">
        <v>5</v>
      </c>
      <c r="M61">
        <v>0.49</v>
      </c>
      <c r="N61">
        <v>7.0000000000000007E-2</v>
      </c>
      <c r="O61">
        <v>0</v>
      </c>
      <c r="P61">
        <v>0</v>
      </c>
    </row>
    <row r="62" spans="1:16" x14ac:dyDescent="0.45">
      <c r="A62" s="7" t="s">
        <v>1570</v>
      </c>
      <c r="B62" s="7" t="s">
        <v>104</v>
      </c>
      <c r="C62">
        <v>0.44</v>
      </c>
      <c r="D62">
        <v>-0.4</v>
      </c>
      <c r="E62">
        <v>0.84</v>
      </c>
      <c r="F62">
        <v>3.53</v>
      </c>
      <c r="G62">
        <v>0.35</v>
      </c>
      <c r="H62">
        <v>1.07</v>
      </c>
      <c r="I62">
        <v>0.88</v>
      </c>
      <c r="J62">
        <v>1.27</v>
      </c>
      <c r="K62">
        <v>1.88</v>
      </c>
      <c r="L62">
        <v>7</v>
      </c>
      <c r="M62">
        <v>0.26</v>
      </c>
      <c r="N62">
        <v>0.15</v>
      </c>
      <c r="O62">
        <v>2</v>
      </c>
      <c r="P62">
        <v>1</v>
      </c>
    </row>
    <row r="63" spans="1:16" x14ac:dyDescent="0.45">
      <c r="A63" s="7" t="s">
        <v>844</v>
      </c>
      <c r="B63" s="7" t="s">
        <v>61</v>
      </c>
      <c r="C63">
        <v>0.43</v>
      </c>
      <c r="D63">
        <v>-0.53</v>
      </c>
      <c r="E63">
        <v>0.96</v>
      </c>
      <c r="F63">
        <v>4.1399999999999997</v>
      </c>
      <c r="G63">
        <v>0.45</v>
      </c>
      <c r="H63">
        <v>1.05</v>
      </c>
      <c r="I63">
        <v>1.06</v>
      </c>
      <c r="J63">
        <v>0.87</v>
      </c>
      <c r="K63">
        <v>1.1499999999999999</v>
      </c>
      <c r="L63">
        <v>2</v>
      </c>
      <c r="M63">
        <v>0.31</v>
      </c>
      <c r="N63">
        <v>0.1</v>
      </c>
      <c r="O63">
        <v>0</v>
      </c>
      <c r="P63">
        <v>0</v>
      </c>
    </row>
    <row r="64" spans="1:16" x14ac:dyDescent="0.45">
      <c r="A64" s="7" t="s">
        <v>2106</v>
      </c>
      <c r="B64" s="7" t="s">
        <v>97</v>
      </c>
      <c r="C64">
        <v>0.42</v>
      </c>
      <c r="D64">
        <v>-0.34</v>
      </c>
      <c r="E64">
        <v>0.76</v>
      </c>
      <c r="F64">
        <v>4.7300000000000004</v>
      </c>
      <c r="G64">
        <v>0.48</v>
      </c>
      <c r="H64">
        <v>0.93</v>
      </c>
      <c r="I64">
        <v>0.99</v>
      </c>
      <c r="J64">
        <v>0.92</v>
      </c>
      <c r="K64">
        <v>1.29</v>
      </c>
      <c r="L64">
        <v>10</v>
      </c>
      <c r="M64">
        <v>0.56999999999999995</v>
      </c>
      <c r="N64">
        <v>-0.11</v>
      </c>
      <c r="O64">
        <v>4</v>
      </c>
      <c r="P64">
        <v>1</v>
      </c>
    </row>
    <row r="65" spans="1:16" x14ac:dyDescent="0.45">
      <c r="A65" s="7" t="s">
        <v>279</v>
      </c>
      <c r="B65" s="7" t="s">
        <v>46</v>
      </c>
      <c r="C65">
        <v>0.41</v>
      </c>
      <c r="D65">
        <v>-0.55000000000000004</v>
      </c>
      <c r="E65">
        <v>0.96</v>
      </c>
      <c r="F65">
        <v>7.02</v>
      </c>
      <c r="G65">
        <v>0.69</v>
      </c>
      <c r="H65">
        <v>0.65</v>
      </c>
      <c r="I65">
        <v>0.66</v>
      </c>
      <c r="J65">
        <v>0.87</v>
      </c>
      <c r="K65">
        <v>0.51</v>
      </c>
      <c r="L65">
        <v>3</v>
      </c>
      <c r="M65">
        <v>0.82</v>
      </c>
      <c r="N65">
        <v>-0.19</v>
      </c>
      <c r="O65">
        <v>0</v>
      </c>
      <c r="P65">
        <v>0</v>
      </c>
    </row>
    <row r="66" spans="1:16" x14ac:dyDescent="0.45">
      <c r="A66" s="7" t="s">
        <v>606</v>
      </c>
      <c r="B66" s="7" t="s">
        <v>46</v>
      </c>
      <c r="C66">
        <v>0.41</v>
      </c>
      <c r="D66">
        <v>-0.93</v>
      </c>
      <c r="E66">
        <v>1.34</v>
      </c>
      <c r="F66">
        <v>4.0999999999999996</v>
      </c>
      <c r="G66">
        <v>0.39</v>
      </c>
      <c r="H66">
        <v>1.24</v>
      </c>
      <c r="I66">
        <v>1.02</v>
      </c>
      <c r="J66">
        <v>1.08</v>
      </c>
      <c r="K66">
        <v>1.59</v>
      </c>
      <c r="L66">
        <v>5</v>
      </c>
      <c r="M66">
        <v>0.57999999999999996</v>
      </c>
      <c r="N66">
        <v>-0.25</v>
      </c>
      <c r="O66">
        <v>5</v>
      </c>
      <c r="P66">
        <v>1</v>
      </c>
    </row>
    <row r="67" spans="1:16" x14ac:dyDescent="0.45">
      <c r="A67" s="7" t="s">
        <v>314</v>
      </c>
      <c r="B67" s="7" t="s">
        <v>46</v>
      </c>
      <c r="C67">
        <v>0.38</v>
      </c>
      <c r="D67">
        <v>-1.91</v>
      </c>
      <c r="E67">
        <v>2.29</v>
      </c>
      <c r="F67">
        <v>3.46</v>
      </c>
      <c r="G67">
        <v>0.36</v>
      </c>
      <c r="H67">
        <v>1.01</v>
      </c>
      <c r="I67">
        <v>0.98</v>
      </c>
      <c r="J67">
        <v>0.87</v>
      </c>
      <c r="K67">
        <v>1.77</v>
      </c>
      <c r="L67">
        <v>5</v>
      </c>
      <c r="M67">
        <v>0.27</v>
      </c>
      <c r="N67">
        <v>0.1</v>
      </c>
      <c r="O67">
        <v>0</v>
      </c>
      <c r="P67">
        <v>0</v>
      </c>
    </row>
    <row r="68" spans="1:16" x14ac:dyDescent="0.45">
      <c r="A68" s="7" t="s">
        <v>804</v>
      </c>
      <c r="B68" s="7" t="s">
        <v>24</v>
      </c>
      <c r="C68">
        <v>0.38</v>
      </c>
      <c r="D68">
        <v>-1.37</v>
      </c>
      <c r="E68">
        <v>1.75</v>
      </c>
      <c r="F68">
        <v>4.34</v>
      </c>
      <c r="G68">
        <v>0.45</v>
      </c>
      <c r="H68">
        <v>1.04</v>
      </c>
      <c r="I68">
        <v>0.94</v>
      </c>
      <c r="J68">
        <v>0.9</v>
      </c>
      <c r="K68">
        <v>1.1000000000000001</v>
      </c>
      <c r="L68">
        <v>4</v>
      </c>
      <c r="M68">
        <v>0.14000000000000001</v>
      </c>
      <c r="N68">
        <v>0.22</v>
      </c>
      <c r="O68">
        <v>0</v>
      </c>
      <c r="P68">
        <v>0</v>
      </c>
    </row>
    <row r="69" spans="1:16" x14ac:dyDescent="0.45">
      <c r="A69" s="7" t="s">
        <v>344</v>
      </c>
      <c r="B69" s="7" t="s">
        <v>51</v>
      </c>
      <c r="C69">
        <v>0.37</v>
      </c>
      <c r="D69">
        <v>-1.89</v>
      </c>
      <c r="E69">
        <v>2.2599999999999998</v>
      </c>
      <c r="F69">
        <v>3.96</v>
      </c>
      <c r="G69">
        <v>0.39</v>
      </c>
      <c r="H69">
        <v>0.92</v>
      </c>
      <c r="I69">
        <v>0.96</v>
      </c>
      <c r="J69">
        <v>0.88</v>
      </c>
      <c r="K69">
        <v>1.1200000000000001</v>
      </c>
      <c r="L69">
        <v>5</v>
      </c>
      <c r="M69">
        <v>0.44</v>
      </c>
      <c r="N69">
        <v>-0.03</v>
      </c>
      <c r="O69">
        <v>0</v>
      </c>
      <c r="P69">
        <v>0</v>
      </c>
    </row>
    <row r="70" spans="1:16" x14ac:dyDescent="0.45">
      <c r="A70" s="7" t="s">
        <v>2105</v>
      </c>
      <c r="B70" s="7" t="s">
        <v>76</v>
      </c>
      <c r="C70">
        <v>0.37</v>
      </c>
      <c r="D70">
        <v>-0.46</v>
      </c>
      <c r="E70">
        <v>0.83</v>
      </c>
      <c r="F70">
        <v>1.92</v>
      </c>
      <c r="G70">
        <v>0.19</v>
      </c>
      <c r="H70">
        <v>1.1100000000000001</v>
      </c>
      <c r="I70">
        <v>1.07</v>
      </c>
      <c r="J70">
        <v>1.19</v>
      </c>
      <c r="K70">
        <v>1.1000000000000001</v>
      </c>
      <c r="L70">
        <v>11</v>
      </c>
      <c r="M70">
        <v>0.23</v>
      </c>
      <c r="N70">
        <v>0.1</v>
      </c>
      <c r="O70">
        <v>4</v>
      </c>
      <c r="P70">
        <v>1</v>
      </c>
    </row>
    <row r="71" spans="1:16" x14ac:dyDescent="0.45">
      <c r="A71" s="7" t="s">
        <v>298</v>
      </c>
      <c r="B71" s="7" t="s">
        <v>81</v>
      </c>
      <c r="C71">
        <v>0.36</v>
      </c>
      <c r="D71">
        <v>-1.3</v>
      </c>
      <c r="E71">
        <v>1.66</v>
      </c>
      <c r="F71">
        <v>3.86</v>
      </c>
      <c r="G71">
        <v>0.41</v>
      </c>
      <c r="H71">
        <v>0.94</v>
      </c>
      <c r="I71">
        <v>0.94</v>
      </c>
      <c r="J71">
        <v>0.88</v>
      </c>
      <c r="K71">
        <v>1.05</v>
      </c>
      <c r="L71">
        <v>4</v>
      </c>
      <c r="M71">
        <v>0.46</v>
      </c>
      <c r="N71">
        <v>-0.08</v>
      </c>
      <c r="O71">
        <v>0</v>
      </c>
      <c r="P71">
        <v>0</v>
      </c>
    </row>
    <row r="72" spans="1:16" x14ac:dyDescent="0.45">
      <c r="A72" s="7" t="s">
        <v>676</v>
      </c>
      <c r="B72" s="7" t="s">
        <v>22</v>
      </c>
      <c r="C72">
        <v>0.36</v>
      </c>
      <c r="D72">
        <v>-1.59</v>
      </c>
      <c r="E72">
        <v>1.94</v>
      </c>
      <c r="F72">
        <v>3.18</v>
      </c>
      <c r="G72">
        <v>0.33</v>
      </c>
      <c r="H72">
        <v>1.1399999999999999</v>
      </c>
      <c r="I72">
        <v>0.99</v>
      </c>
      <c r="J72">
        <v>0.87</v>
      </c>
      <c r="K72">
        <v>1.78</v>
      </c>
      <c r="L72">
        <v>4</v>
      </c>
      <c r="M72">
        <v>-0.18</v>
      </c>
      <c r="N72">
        <v>0.5</v>
      </c>
      <c r="O72">
        <v>0</v>
      </c>
      <c r="P72">
        <v>0</v>
      </c>
    </row>
    <row r="73" spans="1:16" x14ac:dyDescent="0.45">
      <c r="A73" s="7" t="s">
        <v>587</v>
      </c>
      <c r="B73" s="7" t="s">
        <v>46</v>
      </c>
      <c r="C73">
        <v>0.36</v>
      </c>
      <c r="D73">
        <v>-0.79</v>
      </c>
      <c r="E73">
        <v>1.1499999999999999</v>
      </c>
      <c r="F73">
        <v>2.79</v>
      </c>
      <c r="G73">
        <v>0.28000000000000003</v>
      </c>
      <c r="H73">
        <v>1.22</v>
      </c>
      <c r="I73">
        <v>1.01</v>
      </c>
      <c r="J73">
        <v>0.87</v>
      </c>
      <c r="K73">
        <v>1.74</v>
      </c>
      <c r="L73">
        <v>2</v>
      </c>
      <c r="M73">
        <v>0.28000000000000003</v>
      </c>
      <c r="N73">
        <v>0.02</v>
      </c>
      <c r="O73">
        <v>0</v>
      </c>
      <c r="P73">
        <v>0</v>
      </c>
    </row>
    <row r="74" spans="1:16" x14ac:dyDescent="0.45">
      <c r="A74" s="7" t="s">
        <v>270</v>
      </c>
      <c r="B74" s="7" t="s">
        <v>42</v>
      </c>
      <c r="C74">
        <v>0.35</v>
      </c>
      <c r="D74">
        <v>-1.81</v>
      </c>
      <c r="E74">
        <v>2.16</v>
      </c>
      <c r="F74">
        <v>5.83</v>
      </c>
      <c r="G74">
        <v>0.55000000000000004</v>
      </c>
      <c r="H74">
        <v>0.99</v>
      </c>
      <c r="I74">
        <v>0.86</v>
      </c>
      <c r="J74">
        <v>0.88</v>
      </c>
      <c r="K74">
        <v>0.68</v>
      </c>
      <c r="L74">
        <v>5</v>
      </c>
      <c r="M74">
        <v>0.3</v>
      </c>
      <c r="N74">
        <v>0.06</v>
      </c>
      <c r="O74">
        <v>0</v>
      </c>
      <c r="P74">
        <v>0</v>
      </c>
    </row>
    <row r="75" spans="1:16" x14ac:dyDescent="0.45">
      <c r="A75" s="7" t="s">
        <v>589</v>
      </c>
      <c r="B75" s="7" t="s">
        <v>81</v>
      </c>
      <c r="C75">
        <v>0.35</v>
      </c>
      <c r="D75">
        <v>-0.43</v>
      </c>
      <c r="E75">
        <v>0.78</v>
      </c>
      <c r="F75">
        <v>4.2</v>
      </c>
      <c r="G75">
        <v>0.42</v>
      </c>
      <c r="H75">
        <v>0.87</v>
      </c>
      <c r="I75">
        <v>0.74</v>
      </c>
      <c r="J75">
        <v>0.7</v>
      </c>
      <c r="K75">
        <v>0.79</v>
      </c>
      <c r="L75">
        <v>8</v>
      </c>
      <c r="M75">
        <v>0.32</v>
      </c>
      <c r="N75">
        <v>0.08</v>
      </c>
      <c r="O75">
        <v>2</v>
      </c>
      <c r="P75">
        <v>0</v>
      </c>
    </row>
    <row r="76" spans="1:16" x14ac:dyDescent="0.45">
      <c r="A76" s="7" t="s">
        <v>305</v>
      </c>
      <c r="B76" s="7" t="s">
        <v>28</v>
      </c>
      <c r="C76">
        <v>0.34</v>
      </c>
      <c r="D76">
        <v>-1.81</v>
      </c>
      <c r="E76">
        <v>2.15</v>
      </c>
      <c r="F76">
        <v>6.33</v>
      </c>
      <c r="G76">
        <v>0.65</v>
      </c>
      <c r="H76">
        <v>0.77</v>
      </c>
      <c r="I76">
        <v>0.79</v>
      </c>
      <c r="J76">
        <v>0.87</v>
      </c>
      <c r="K76">
        <v>0.55000000000000004</v>
      </c>
      <c r="L76">
        <v>6</v>
      </c>
      <c r="M76">
        <v>0.86</v>
      </c>
      <c r="N76">
        <v>-0.41</v>
      </c>
      <c r="O76">
        <v>0</v>
      </c>
      <c r="P76">
        <v>0</v>
      </c>
    </row>
    <row r="77" spans="1:16" x14ac:dyDescent="0.45">
      <c r="A77" s="7" t="s">
        <v>293</v>
      </c>
      <c r="B77" s="7" t="s">
        <v>44</v>
      </c>
      <c r="C77">
        <v>0.34</v>
      </c>
      <c r="D77">
        <v>-2.08</v>
      </c>
      <c r="E77">
        <v>2.42</v>
      </c>
      <c r="F77">
        <v>4.43</v>
      </c>
      <c r="G77">
        <v>0.48</v>
      </c>
      <c r="H77">
        <v>1.06</v>
      </c>
      <c r="I77">
        <v>0.98</v>
      </c>
      <c r="J77">
        <v>0.88</v>
      </c>
      <c r="K77">
        <v>1.1399999999999999</v>
      </c>
      <c r="L77">
        <v>5</v>
      </c>
      <c r="M77">
        <v>0.43</v>
      </c>
      <c r="N77">
        <v>-0.11</v>
      </c>
      <c r="O77">
        <v>0</v>
      </c>
      <c r="P77">
        <v>0</v>
      </c>
    </row>
    <row r="78" spans="1:16" x14ac:dyDescent="0.45">
      <c r="A78" s="7" t="s">
        <v>346</v>
      </c>
      <c r="B78" s="7" t="s">
        <v>35</v>
      </c>
      <c r="C78">
        <v>0.34</v>
      </c>
      <c r="D78">
        <v>-1.77</v>
      </c>
      <c r="E78">
        <v>2.11</v>
      </c>
      <c r="F78">
        <v>4.09</v>
      </c>
      <c r="G78">
        <v>0.31</v>
      </c>
      <c r="H78">
        <v>0.97</v>
      </c>
      <c r="I78">
        <v>0.86</v>
      </c>
      <c r="J78">
        <v>0.87</v>
      </c>
      <c r="K78">
        <v>1.08</v>
      </c>
      <c r="L78">
        <v>5</v>
      </c>
      <c r="M78">
        <v>-0.05</v>
      </c>
      <c r="N78">
        <v>0.4</v>
      </c>
      <c r="O78">
        <v>0</v>
      </c>
      <c r="P78">
        <v>0</v>
      </c>
    </row>
    <row r="79" spans="1:16" x14ac:dyDescent="0.45">
      <c r="A79" s="7" t="s">
        <v>552</v>
      </c>
      <c r="B79" s="7" t="s">
        <v>28</v>
      </c>
      <c r="C79">
        <v>0.33</v>
      </c>
      <c r="D79">
        <v>-1.1299999999999999</v>
      </c>
      <c r="E79">
        <v>1.46</v>
      </c>
      <c r="F79">
        <v>3.99</v>
      </c>
      <c r="G79">
        <v>0.41</v>
      </c>
      <c r="H79">
        <v>1.1100000000000001</v>
      </c>
      <c r="I79">
        <v>0.99</v>
      </c>
      <c r="J79">
        <v>0.89</v>
      </c>
      <c r="K79">
        <v>1.81</v>
      </c>
      <c r="L79">
        <v>3</v>
      </c>
      <c r="M79">
        <v>0.17</v>
      </c>
      <c r="N79">
        <v>0.13</v>
      </c>
      <c r="O79">
        <v>0</v>
      </c>
      <c r="P79">
        <v>0</v>
      </c>
    </row>
    <row r="80" spans="1:16" x14ac:dyDescent="0.45">
      <c r="A80" s="7" t="s">
        <v>579</v>
      </c>
      <c r="B80" s="7" t="s">
        <v>32</v>
      </c>
      <c r="C80">
        <v>0.33</v>
      </c>
      <c r="D80">
        <v>-0.43</v>
      </c>
      <c r="E80">
        <v>0.75</v>
      </c>
      <c r="F80">
        <v>3.46</v>
      </c>
      <c r="G80">
        <v>0.34</v>
      </c>
      <c r="H80">
        <v>0.97</v>
      </c>
      <c r="I80">
        <v>1.31</v>
      </c>
      <c r="J80">
        <v>1.32</v>
      </c>
      <c r="K80">
        <v>1.41</v>
      </c>
      <c r="L80">
        <v>9</v>
      </c>
      <c r="M80">
        <v>0.42</v>
      </c>
      <c r="N80">
        <v>-0.08</v>
      </c>
      <c r="O80">
        <v>3</v>
      </c>
      <c r="P80">
        <v>2</v>
      </c>
    </row>
    <row r="81" spans="1:16" x14ac:dyDescent="0.45">
      <c r="A81" s="7" t="s">
        <v>643</v>
      </c>
      <c r="B81" s="7" t="s">
        <v>63</v>
      </c>
      <c r="C81">
        <v>0.32</v>
      </c>
      <c r="D81">
        <v>-0.94</v>
      </c>
      <c r="E81">
        <v>1.26</v>
      </c>
      <c r="F81">
        <v>-0.43</v>
      </c>
      <c r="G81">
        <v>0</v>
      </c>
      <c r="H81">
        <v>0.83</v>
      </c>
      <c r="I81">
        <v>0.95</v>
      </c>
      <c r="J81">
        <v>0.87</v>
      </c>
      <c r="K81">
        <v>1.1000000000000001</v>
      </c>
      <c r="L81">
        <v>4</v>
      </c>
      <c r="M81">
        <v>0.16</v>
      </c>
      <c r="N81">
        <v>0.23</v>
      </c>
      <c r="O81">
        <v>0</v>
      </c>
      <c r="P81">
        <v>0</v>
      </c>
    </row>
    <row r="82" spans="1:16" x14ac:dyDescent="0.45">
      <c r="A82" s="7" t="s">
        <v>330</v>
      </c>
      <c r="B82" s="7" t="s">
        <v>65</v>
      </c>
      <c r="C82">
        <v>0.32</v>
      </c>
      <c r="D82">
        <v>-1.34</v>
      </c>
      <c r="E82">
        <v>1.65</v>
      </c>
      <c r="F82">
        <v>3.02</v>
      </c>
      <c r="G82">
        <v>0.3</v>
      </c>
      <c r="H82">
        <v>0.98</v>
      </c>
      <c r="I82">
        <v>0.89</v>
      </c>
      <c r="J82">
        <v>0.88</v>
      </c>
      <c r="K82">
        <v>1.54</v>
      </c>
      <c r="L82">
        <v>4</v>
      </c>
      <c r="M82">
        <v>0.12</v>
      </c>
      <c r="N82">
        <v>0.21</v>
      </c>
      <c r="O82">
        <v>0</v>
      </c>
      <c r="P82">
        <v>0</v>
      </c>
    </row>
    <row r="83" spans="1:16" x14ac:dyDescent="0.45">
      <c r="A83" s="7" t="s">
        <v>300</v>
      </c>
      <c r="B83" s="7" t="s">
        <v>63</v>
      </c>
      <c r="C83">
        <v>0.32</v>
      </c>
      <c r="D83">
        <v>-1.21</v>
      </c>
      <c r="E83">
        <v>1.53</v>
      </c>
      <c r="F83">
        <v>1.3</v>
      </c>
      <c r="G83">
        <v>0.12</v>
      </c>
      <c r="H83">
        <v>0.86</v>
      </c>
      <c r="I83">
        <v>0.94</v>
      </c>
      <c r="J83">
        <v>0.88</v>
      </c>
      <c r="K83">
        <v>1.34</v>
      </c>
      <c r="L83">
        <v>4</v>
      </c>
      <c r="M83">
        <v>0.49</v>
      </c>
      <c r="N83">
        <v>-0.12</v>
      </c>
      <c r="O83">
        <v>0</v>
      </c>
      <c r="P83">
        <v>0</v>
      </c>
    </row>
    <row r="84" spans="1:16" x14ac:dyDescent="0.45">
      <c r="A84" s="7" t="s">
        <v>711</v>
      </c>
      <c r="B84" s="7" t="s">
        <v>81</v>
      </c>
      <c r="C84">
        <v>0.31</v>
      </c>
      <c r="D84">
        <v>-0.3</v>
      </c>
      <c r="E84">
        <v>0.61</v>
      </c>
      <c r="F84">
        <v>4.18</v>
      </c>
      <c r="G84">
        <v>0.42</v>
      </c>
      <c r="H84">
        <v>0.78</v>
      </c>
      <c r="I84">
        <v>0.82</v>
      </c>
      <c r="J84">
        <v>0.9</v>
      </c>
      <c r="K84">
        <v>0.44</v>
      </c>
      <c r="L84">
        <v>2</v>
      </c>
      <c r="M84">
        <v>0.51</v>
      </c>
      <c r="N84">
        <v>-0.1</v>
      </c>
      <c r="O84">
        <v>0</v>
      </c>
      <c r="P84">
        <v>0</v>
      </c>
    </row>
    <row r="85" spans="1:16" x14ac:dyDescent="0.45">
      <c r="A85" s="7" t="s">
        <v>345</v>
      </c>
      <c r="B85" s="7" t="s">
        <v>76</v>
      </c>
      <c r="C85">
        <v>0.31</v>
      </c>
      <c r="D85">
        <v>-1.38</v>
      </c>
      <c r="E85">
        <v>1.69</v>
      </c>
      <c r="F85">
        <v>2.13</v>
      </c>
      <c r="G85">
        <v>0.21</v>
      </c>
      <c r="H85">
        <v>0.74</v>
      </c>
      <c r="I85">
        <v>0.81</v>
      </c>
      <c r="J85">
        <v>0.86</v>
      </c>
      <c r="K85">
        <v>0.93</v>
      </c>
      <c r="L85">
        <v>5</v>
      </c>
      <c r="M85">
        <v>0.19</v>
      </c>
      <c r="N85">
        <v>0.23</v>
      </c>
      <c r="O85">
        <v>0</v>
      </c>
      <c r="P85">
        <v>0</v>
      </c>
    </row>
    <row r="86" spans="1:16" x14ac:dyDescent="0.45">
      <c r="A86" s="7" t="s">
        <v>277</v>
      </c>
      <c r="B86" s="7" t="s">
        <v>20</v>
      </c>
      <c r="C86">
        <v>0.31</v>
      </c>
      <c r="D86">
        <v>-1.86</v>
      </c>
      <c r="E86">
        <v>2.17</v>
      </c>
      <c r="F86">
        <v>0.33</v>
      </c>
      <c r="G86">
        <v>0.08</v>
      </c>
      <c r="H86">
        <v>1.08</v>
      </c>
      <c r="I86">
        <v>0.97</v>
      </c>
      <c r="J86">
        <v>0.88</v>
      </c>
      <c r="K86">
        <v>1.34</v>
      </c>
      <c r="L86">
        <v>5</v>
      </c>
      <c r="M86">
        <v>0.09</v>
      </c>
      <c r="N86">
        <v>0.2</v>
      </c>
      <c r="O86">
        <v>0</v>
      </c>
      <c r="P86">
        <v>0</v>
      </c>
    </row>
    <row r="87" spans="1:16" x14ac:dyDescent="0.45">
      <c r="A87" s="7" t="s">
        <v>723</v>
      </c>
      <c r="B87" s="7" t="s">
        <v>81</v>
      </c>
      <c r="C87">
        <v>0.3</v>
      </c>
      <c r="D87">
        <v>-1.3</v>
      </c>
      <c r="E87">
        <v>1.6</v>
      </c>
      <c r="F87">
        <v>2.99</v>
      </c>
      <c r="G87">
        <v>0.32</v>
      </c>
      <c r="H87">
        <v>1.02</v>
      </c>
      <c r="I87">
        <v>0.98</v>
      </c>
      <c r="J87">
        <v>0.87</v>
      </c>
      <c r="K87">
        <v>1.03</v>
      </c>
      <c r="L87">
        <v>4</v>
      </c>
      <c r="M87">
        <v>0.12</v>
      </c>
      <c r="N87">
        <v>0.18</v>
      </c>
      <c r="O87">
        <v>0</v>
      </c>
      <c r="P87">
        <v>0</v>
      </c>
    </row>
    <row r="88" spans="1:16" x14ac:dyDescent="0.45">
      <c r="A88" s="7" t="s">
        <v>1751</v>
      </c>
      <c r="B88" s="7" t="s">
        <v>37</v>
      </c>
      <c r="C88">
        <v>0.3</v>
      </c>
      <c r="D88">
        <v>-0.24</v>
      </c>
      <c r="E88">
        <v>0.54</v>
      </c>
      <c r="F88">
        <v>1.56</v>
      </c>
      <c r="G88">
        <v>0.16</v>
      </c>
      <c r="H88">
        <v>0.37</v>
      </c>
      <c r="I88">
        <v>0.52</v>
      </c>
      <c r="J88">
        <v>0.67</v>
      </c>
      <c r="K88">
        <v>1.1399999999999999</v>
      </c>
      <c r="L88">
        <v>4</v>
      </c>
      <c r="M88">
        <v>-0.08</v>
      </c>
      <c r="N88">
        <v>0.89</v>
      </c>
      <c r="O88">
        <v>1</v>
      </c>
      <c r="P88">
        <v>1</v>
      </c>
    </row>
    <row r="89" spans="1:16" x14ac:dyDescent="0.45">
      <c r="A89" s="7" t="s">
        <v>911</v>
      </c>
      <c r="B89" s="7" t="s">
        <v>104</v>
      </c>
      <c r="C89">
        <v>0.28999999999999998</v>
      </c>
      <c r="D89">
        <v>-1.29</v>
      </c>
      <c r="E89">
        <v>1.58</v>
      </c>
      <c r="F89">
        <v>4.6399999999999997</v>
      </c>
      <c r="G89">
        <v>0.47</v>
      </c>
      <c r="H89">
        <v>0.99</v>
      </c>
      <c r="I89">
        <v>0.89</v>
      </c>
      <c r="J89">
        <v>0.89</v>
      </c>
      <c r="K89">
        <v>0.88</v>
      </c>
      <c r="L89">
        <v>4</v>
      </c>
      <c r="M89">
        <v>0.43</v>
      </c>
      <c r="N89">
        <v>-0.14000000000000001</v>
      </c>
      <c r="O89">
        <v>0</v>
      </c>
      <c r="P89">
        <v>0</v>
      </c>
    </row>
    <row r="90" spans="1:16" x14ac:dyDescent="0.45">
      <c r="A90" s="7" t="s">
        <v>910</v>
      </c>
      <c r="B90" s="7" t="s">
        <v>40</v>
      </c>
      <c r="C90">
        <v>0.28000000000000003</v>
      </c>
      <c r="D90">
        <v>-1.02</v>
      </c>
      <c r="E90">
        <v>1.3</v>
      </c>
      <c r="F90">
        <v>3.07</v>
      </c>
      <c r="G90">
        <v>0.3</v>
      </c>
      <c r="H90">
        <v>0.96</v>
      </c>
      <c r="I90">
        <v>1.04</v>
      </c>
      <c r="J90">
        <v>0.89</v>
      </c>
      <c r="K90">
        <v>2.0299999999999998</v>
      </c>
      <c r="L90">
        <v>3</v>
      </c>
      <c r="M90">
        <v>0.32</v>
      </c>
      <c r="N90">
        <v>-0.02</v>
      </c>
      <c r="O90">
        <v>0</v>
      </c>
      <c r="P90">
        <v>0</v>
      </c>
    </row>
    <row r="91" spans="1:16" x14ac:dyDescent="0.45">
      <c r="A91" s="7" t="s">
        <v>936</v>
      </c>
      <c r="B91" s="7" t="s">
        <v>58</v>
      </c>
      <c r="C91">
        <v>0.28000000000000003</v>
      </c>
      <c r="D91">
        <v>-0.6</v>
      </c>
      <c r="E91">
        <v>0.88</v>
      </c>
      <c r="F91">
        <v>4.45</v>
      </c>
      <c r="G91">
        <v>0.43</v>
      </c>
      <c r="H91">
        <v>0.93</v>
      </c>
      <c r="I91">
        <v>0.92</v>
      </c>
      <c r="J91">
        <v>0.87</v>
      </c>
      <c r="K91">
        <v>1.53</v>
      </c>
      <c r="L91">
        <v>2</v>
      </c>
      <c r="M91">
        <v>0.4</v>
      </c>
      <c r="N91">
        <v>-0.1</v>
      </c>
      <c r="O91">
        <v>0</v>
      </c>
      <c r="P91">
        <v>0</v>
      </c>
    </row>
    <row r="92" spans="1:16" x14ac:dyDescent="0.45">
      <c r="A92" s="7" t="s">
        <v>286</v>
      </c>
      <c r="B92" s="7" t="s">
        <v>76</v>
      </c>
      <c r="C92">
        <v>0.27</v>
      </c>
      <c r="D92">
        <v>-1.47</v>
      </c>
      <c r="E92">
        <v>1.74</v>
      </c>
      <c r="F92">
        <v>2.91</v>
      </c>
      <c r="G92">
        <v>0.28999999999999998</v>
      </c>
      <c r="H92">
        <v>1.04</v>
      </c>
      <c r="I92">
        <v>0.98</v>
      </c>
      <c r="J92">
        <v>0.85</v>
      </c>
      <c r="K92">
        <v>0.75</v>
      </c>
      <c r="L92">
        <v>4</v>
      </c>
      <c r="M92">
        <v>0.18</v>
      </c>
      <c r="N92">
        <v>0.08</v>
      </c>
      <c r="O92">
        <v>0</v>
      </c>
      <c r="P92">
        <v>0</v>
      </c>
    </row>
    <row r="93" spans="1:16" x14ac:dyDescent="0.45">
      <c r="A93" s="7" t="s">
        <v>863</v>
      </c>
      <c r="B93" s="7" t="s">
        <v>20</v>
      </c>
      <c r="C93">
        <v>0.27</v>
      </c>
      <c r="D93">
        <v>-1.44</v>
      </c>
      <c r="E93">
        <v>1.7</v>
      </c>
      <c r="F93">
        <v>3.06</v>
      </c>
      <c r="G93">
        <v>0.3</v>
      </c>
      <c r="H93">
        <v>1</v>
      </c>
      <c r="I93">
        <v>0.96</v>
      </c>
      <c r="J93">
        <v>0.88</v>
      </c>
      <c r="K93">
        <v>1</v>
      </c>
      <c r="L93">
        <v>4</v>
      </c>
      <c r="M93">
        <v>0.3</v>
      </c>
      <c r="N93">
        <v>-0.03</v>
      </c>
      <c r="O93">
        <v>0</v>
      </c>
      <c r="P93">
        <v>0</v>
      </c>
    </row>
    <row r="94" spans="1:16" x14ac:dyDescent="0.45">
      <c r="A94" s="7" t="s">
        <v>852</v>
      </c>
      <c r="B94" s="7" t="s">
        <v>22</v>
      </c>
      <c r="C94">
        <v>0.26</v>
      </c>
      <c r="D94">
        <v>-1.3</v>
      </c>
      <c r="E94">
        <v>1.56</v>
      </c>
      <c r="F94">
        <v>3.31</v>
      </c>
      <c r="G94">
        <v>0.34</v>
      </c>
      <c r="H94">
        <v>1</v>
      </c>
      <c r="I94">
        <v>0.84</v>
      </c>
      <c r="J94">
        <v>0.87</v>
      </c>
      <c r="K94">
        <v>0.69</v>
      </c>
      <c r="L94">
        <v>4</v>
      </c>
      <c r="M94">
        <v>0.32</v>
      </c>
      <c r="N94">
        <v>-0.06</v>
      </c>
      <c r="O94">
        <v>0</v>
      </c>
      <c r="P94">
        <v>0</v>
      </c>
    </row>
    <row r="95" spans="1:16" x14ac:dyDescent="0.45">
      <c r="A95" s="7" t="s">
        <v>322</v>
      </c>
      <c r="B95" s="7" t="s">
        <v>72</v>
      </c>
      <c r="C95">
        <v>0.25</v>
      </c>
      <c r="D95">
        <v>-1.64</v>
      </c>
      <c r="E95">
        <v>1.9</v>
      </c>
      <c r="F95">
        <v>0.27</v>
      </c>
      <c r="G95">
        <v>0.04</v>
      </c>
      <c r="H95">
        <v>0.83</v>
      </c>
      <c r="I95">
        <v>0.97</v>
      </c>
      <c r="J95">
        <v>0.87</v>
      </c>
      <c r="K95">
        <v>1.28</v>
      </c>
      <c r="L95">
        <v>5</v>
      </c>
      <c r="M95">
        <v>0.12</v>
      </c>
      <c r="N95">
        <v>0.18</v>
      </c>
      <c r="O95">
        <v>0</v>
      </c>
      <c r="P95">
        <v>0</v>
      </c>
    </row>
    <row r="96" spans="1:16" x14ac:dyDescent="0.45">
      <c r="A96" s="7" t="s">
        <v>2102</v>
      </c>
      <c r="B96" s="7" t="s">
        <v>65</v>
      </c>
      <c r="C96">
        <v>0.24</v>
      </c>
      <c r="D96">
        <v>-0.66</v>
      </c>
      <c r="E96">
        <v>0.9</v>
      </c>
      <c r="F96">
        <v>3.77</v>
      </c>
      <c r="G96">
        <v>0.39</v>
      </c>
      <c r="H96">
        <v>1.19</v>
      </c>
      <c r="I96">
        <v>0.92</v>
      </c>
      <c r="J96">
        <v>1.06</v>
      </c>
      <c r="K96">
        <v>1.18</v>
      </c>
      <c r="L96">
        <v>4</v>
      </c>
      <c r="M96">
        <v>0.41</v>
      </c>
      <c r="N96">
        <v>-0.21</v>
      </c>
      <c r="O96">
        <v>4</v>
      </c>
      <c r="P96">
        <v>1</v>
      </c>
    </row>
    <row r="97" spans="1:16" x14ac:dyDescent="0.45">
      <c r="A97" s="7" t="s">
        <v>1115</v>
      </c>
      <c r="B97" s="7" t="s">
        <v>91</v>
      </c>
      <c r="C97">
        <v>0.23</v>
      </c>
      <c r="D97">
        <v>-0.54</v>
      </c>
      <c r="E97">
        <v>0.78</v>
      </c>
      <c r="F97">
        <v>5.15</v>
      </c>
      <c r="G97">
        <v>0.51</v>
      </c>
      <c r="H97">
        <v>0.66</v>
      </c>
      <c r="I97">
        <v>0.63</v>
      </c>
      <c r="J97">
        <v>0.85</v>
      </c>
      <c r="K97">
        <v>0.7</v>
      </c>
      <c r="L97">
        <v>5</v>
      </c>
      <c r="M97">
        <v>0.28000000000000003</v>
      </c>
      <c r="N97">
        <v>7.0000000000000007E-2</v>
      </c>
      <c r="O97">
        <v>2</v>
      </c>
      <c r="P97">
        <v>0</v>
      </c>
    </row>
    <row r="98" spans="1:16" x14ac:dyDescent="0.45">
      <c r="A98" s="7" t="s">
        <v>544</v>
      </c>
      <c r="B98" s="7" t="s">
        <v>97</v>
      </c>
      <c r="C98">
        <v>0.23</v>
      </c>
      <c r="D98">
        <v>-1.3</v>
      </c>
      <c r="E98">
        <v>1.53</v>
      </c>
      <c r="F98">
        <v>3.23</v>
      </c>
      <c r="G98">
        <v>0.31</v>
      </c>
      <c r="H98">
        <v>0.98</v>
      </c>
      <c r="I98">
        <v>0.84</v>
      </c>
      <c r="J98">
        <v>0.87</v>
      </c>
      <c r="K98">
        <v>0.73</v>
      </c>
      <c r="L98">
        <v>4</v>
      </c>
      <c r="M98">
        <v>7.0000000000000007E-2</v>
      </c>
      <c r="N98">
        <v>0.17</v>
      </c>
      <c r="O98">
        <v>0</v>
      </c>
      <c r="P98">
        <v>0</v>
      </c>
    </row>
    <row r="99" spans="1:16" x14ac:dyDescent="0.45">
      <c r="A99" s="7" t="s">
        <v>582</v>
      </c>
      <c r="B99" s="7" t="s">
        <v>28</v>
      </c>
      <c r="C99">
        <v>0.23</v>
      </c>
      <c r="D99">
        <v>-0.97</v>
      </c>
      <c r="E99">
        <v>1.19</v>
      </c>
      <c r="F99">
        <v>2.34</v>
      </c>
      <c r="G99">
        <v>0.24</v>
      </c>
      <c r="H99">
        <v>0.85</v>
      </c>
      <c r="I99">
        <v>0.74</v>
      </c>
      <c r="J99">
        <v>0.9</v>
      </c>
      <c r="K99">
        <v>1.69</v>
      </c>
      <c r="L99">
        <v>5</v>
      </c>
      <c r="M99">
        <v>0.27</v>
      </c>
      <c r="N99">
        <v>-0.01</v>
      </c>
      <c r="O99">
        <v>2</v>
      </c>
      <c r="P99">
        <v>1</v>
      </c>
    </row>
    <row r="100" spans="1:16" x14ac:dyDescent="0.45">
      <c r="A100" s="7" t="s">
        <v>290</v>
      </c>
      <c r="B100" s="7" t="s">
        <v>53</v>
      </c>
      <c r="C100">
        <v>0.22</v>
      </c>
      <c r="D100">
        <v>-1.62</v>
      </c>
      <c r="E100">
        <v>1.83</v>
      </c>
      <c r="F100">
        <v>-2.0699999999999998</v>
      </c>
      <c r="G100">
        <v>-0.3</v>
      </c>
      <c r="H100">
        <v>0.85</v>
      </c>
      <c r="I100">
        <v>0.89</v>
      </c>
      <c r="J100">
        <v>0.87</v>
      </c>
      <c r="K100">
        <v>0.73</v>
      </c>
      <c r="L100">
        <v>5</v>
      </c>
      <c r="M100">
        <v>-0.36</v>
      </c>
      <c r="N100">
        <v>0.62</v>
      </c>
      <c r="O100">
        <v>0</v>
      </c>
      <c r="P100">
        <v>0</v>
      </c>
    </row>
    <row r="101" spans="1:16" x14ac:dyDescent="0.45">
      <c r="A101" s="7" t="s">
        <v>898</v>
      </c>
      <c r="B101" s="7" t="s">
        <v>104</v>
      </c>
      <c r="C101">
        <v>0.22</v>
      </c>
      <c r="D101">
        <v>-0.66</v>
      </c>
      <c r="E101">
        <v>0.88</v>
      </c>
      <c r="F101">
        <v>2.15</v>
      </c>
      <c r="G101">
        <v>0.23</v>
      </c>
      <c r="H101">
        <v>0.99</v>
      </c>
      <c r="I101">
        <v>1</v>
      </c>
      <c r="J101">
        <v>0.87</v>
      </c>
      <c r="K101">
        <v>0.84</v>
      </c>
      <c r="L101">
        <v>2</v>
      </c>
      <c r="M101">
        <v>0.16</v>
      </c>
      <c r="N101">
        <v>0.06</v>
      </c>
      <c r="O101">
        <v>0</v>
      </c>
      <c r="P101">
        <v>0</v>
      </c>
    </row>
    <row r="102" spans="1:16" x14ac:dyDescent="0.45">
      <c r="A102" s="7" t="s">
        <v>736</v>
      </c>
      <c r="B102" s="7" t="s">
        <v>91</v>
      </c>
      <c r="C102">
        <v>0.22</v>
      </c>
      <c r="D102">
        <v>-0.95</v>
      </c>
      <c r="E102">
        <v>1.1599999999999999</v>
      </c>
      <c r="F102">
        <v>1.73</v>
      </c>
      <c r="G102">
        <v>0.17</v>
      </c>
      <c r="H102">
        <v>1.32</v>
      </c>
      <c r="I102">
        <v>1</v>
      </c>
      <c r="J102">
        <v>0.87</v>
      </c>
      <c r="K102">
        <v>1.37</v>
      </c>
      <c r="L102">
        <v>2</v>
      </c>
      <c r="M102">
        <v>0.18</v>
      </c>
      <c r="N102">
        <v>-0.01</v>
      </c>
      <c r="O102">
        <v>0</v>
      </c>
      <c r="P102">
        <v>0</v>
      </c>
    </row>
    <row r="103" spans="1:16" x14ac:dyDescent="0.45">
      <c r="A103" s="7" t="s">
        <v>271</v>
      </c>
      <c r="B103" s="7" t="s">
        <v>51</v>
      </c>
      <c r="C103">
        <v>0.21</v>
      </c>
      <c r="D103">
        <v>-1.75</v>
      </c>
      <c r="E103">
        <v>1.96</v>
      </c>
      <c r="F103">
        <v>3.93</v>
      </c>
      <c r="G103">
        <v>0.39</v>
      </c>
      <c r="H103">
        <v>1.1299999999999999</v>
      </c>
      <c r="I103">
        <v>0.93</v>
      </c>
      <c r="J103">
        <v>0.87</v>
      </c>
      <c r="K103">
        <v>1.5</v>
      </c>
      <c r="L103">
        <v>4</v>
      </c>
      <c r="M103">
        <v>0.36</v>
      </c>
      <c r="N103">
        <v>-0.17</v>
      </c>
      <c r="O103">
        <v>0</v>
      </c>
      <c r="P103">
        <v>0</v>
      </c>
    </row>
    <row r="104" spans="1:16" x14ac:dyDescent="0.45">
      <c r="A104" s="7" t="s">
        <v>349</v>
      </c>
      <c r="B104" s="7" t="s">
        <v>46</v>
      </c>
      <c r="C104">
        <v>0.21</v>
      </c>
      <c r="D104">
        <v>-1.19</v>
      </c>
      <c r="E104">
        <v>1.4</v>
      </c>
      <c r="F104">
        <v>0.65</v>
      </c>
      <c r="G104">
        <v>0.06</v>
      </c>
      <c r="H104">
        <v>0.76</v>
      </c>
      <c r="I104">
        <v>0.76</v>
      </c>
      <c r="J104">
        <v>0.88</v>
      </c>
      <c r="K104">
        <v>0.91</v>
      </c>
      <c r="L104">
        <v>4</v>
      </c>
      <c r="M104">
        <v>0.06</v>
      </c>
      <c r="N104">
        <v>0.22</v>
      </c>
      <c r="O104">
        <v>0</v>
      </c>
      <c r="P104">
        <v>0</v>
      </c>
    </row>
    <row r="105" spans="1:16" x14ac:dyDescent="0.45">
      <c r="A105" s="7" t="s">
        <v>336</v>
      </c>
      <c r="B105" s="7" t="s">
        <v>119</v>
      </c>
      <c r="C105">
        <v>0.2</v>
      </c>
      <c r="D105">
        <v>-1.62</v>
      </c>
      <c r="E105">
        <v>1.82</v>
      </c>
      <c r="F105">
        <v>1.93</v>
      </c>
      <c r="G105">
        <v>0.21</v>
      </c>
      <c r="H105">
        <v>1.08</v>
      </c>
      <c r="I105">
        <v>1.06</v>
      </c>
      <c r="J105">
        <v>0.87</v>
      </c>
      <c r="K105">
        <v>1.41</v>
      </c>
      <c r="L105">
        <v>4</v>
      </c>
      <c r="M105">
        <v>-0.05</v>
      </c>
      <c r="N105">
        <v>0.23</v>
      </c>
      <c r="O105">
        <v>0</v>
      </c>
      <c r="P105">
        <v>0</v>
      </c>
    </row>
    <row r="106" spans="1:16" x14ac:dyDescent="0.45">
      <c r="A106" s="7" t="s">
        <v>328</v>
      </c>
      <c r="B106" s="7" t="s">
        <v>58</v>
      </c>
      <c r="C106">
        <v>0.2</v>
      </c>
      <c r="D106">
        <v>-1.37</v>
      </c>
      <c r="E106">
        <v>1.56</v>
      </c>
      <c r="F106">
        <v>4.2699999999999996</v>
      </c>
      <c r="G106">
        <v>0.43</v>
      </c>
      <c r="H106">
        <v>0.84</v>
      </c>
      <c r="I106">
        <v>0.79</v>
      </c>
      <c r="J106">
        <v>0.88</v>
      </c>
      <c r="K106">
        <v>0.62</v>
      </c>
      <c r="L106">
        <v>4</v>
      </c>
      <c r="M106">
        <v>-0.08</v>
      </c>
      <c r="N106">
        <v>0.31</v>
      </c>
      <c r="O106">
        <v>0</v>
      </c>
      <c r="P106">
        <v>0</v>
      </c>
    </row>
    <row r="107" spans="1:16" x14ac:dyDescent="0.45">
      <c r="A107" s="7" t="s">
        <v>283</v>
      </c>
      <c r="B107" s="7" t="s">
        <v>51</v>
      </c>
      <c r="C107">
        <v>0.18</v>
      </c>
      <c r="D107">
        <v>-1.89</v>
      </c>
      <c r="E107">
        <v>2.0699999999999998</v>
      </c>
      <c r="F107">
        <v>5.21</v>
      </c>
      <c r="G107">
        <v>0.52</v>
      </c>
      <c r="H107">
        <v>0.95</v>
      </c>
      <c r="I107">
        <v>0.85</v>
      </c>
      <c r="J107">
        <v>0.87</v>
      </c>
      <c r="K107">
        <v>0.52</v>
      </c>
      <c r="L107">
        <v>5</v>
      </c>
      <c r="M107">
        <v>0.6</v>
      </c>
      <c r="N107">
        <v>-0.41</v>
      </c>
      <c r="O107">
        <v>0</v>
      </c>
      <c r="P107">
        <v>0</v>
      </c>
    </row>
    <row r="108" spans="1:16" x14ac:dyDescent="0.45">
      <c r="A108" s="7" t="s">
        <v>593</v>
      </c>
      <c r="B108" s="7" t="s">
        <v>58</v>
      </c>
      <c r="C108">
        <v>0.18</v>
      </c>
      <c r="D108">
        <v>-0.62</v>
      </c>
      <c r="E108">
        <v>0.8</v>
      </c>
      <c r="F108">
        <v>3.68</v>
      </c>
      <c r="G108">
        <v>0.33</v>
      </c>
      <c r="H108">
        <v>0.71</v>
      </c>
      <c r="I108">
        <v>0.72</v>
      </c>
      <c r="J108">
        <v>1.23</v>
      </c>
      <c r="K108">
        <v>1.28</v>
      </c>
      <c r="L108">
        <v>4</v>
      </c>
      <c r="M108">
        <v>0.44</v>
      </c>
      <c r="N108">
        <v>-0.18</v>
      </c>
      <c r="O108">
        <v>2</v>
      </c>
      <c r="P108">
        <v>3</v>
      </c>
    </row>
    <row r="109" spans="1:16" x14ac:dyDescent="0.45">
      <c r="A109" s="7" t="s">
        <v>297</v>
      </c>
      <c r="B109" s="7" t="s">
        <v>20</v>
      </c>
      <c r="C109">
        <v>0.16</v>
      </c>
      <c r="D109">
        <v>-1.6</v>
      </c>
      <c r="E109">
        <v>1.77</v>
      </c>
      <c r="F109">
        <v>2.2799999999999998</v>
      </c>
      <c r="G109">
        <v>0.19</v>
      </c>
      <c r="H109">
        <v>0.97</v>
      </c>
      <c r="I109">
        <v>0.96</v>
      </c>
      <c r="J109">
        <v>0.87</v>
      </c>
      <c r="K109">
        <v>0.78</v>
      </c>
      <c r="L109">
        <v>4</v>
      </c>
      <c r="M109">
        <v>0.47</v>
      </c>
      <c r="N109">
        <v>-0.3</v>
      </c>
      <c r="O109">
        <v>0</v>
      </c>
      <c r="P109">
        <v>0</v>
      </c>
    </row>
    <row r="110" spans="1:16" x14ac:dyDescent="0.45">
      <c r="A110" s="7" t="s">
        <v>1031</v>
      </c>
      <c r="B110" s="7" t="s">
        <v>72</v>
      </c>
      <c r="C110">
        <v>0.16</v>
      </c>
      <c r="D110">
        <v>-1.33</v>
      </c>
      <c r="E110">
        <v>1.5</v>
      </c>
      <c r="F110">
        <v>2.57</v>
      </c>
      <c r="G110">
        <v>0.17</v>
      </c>
      <c r="H110">
        <v>0.89</v>
      </c>
      <c r="I110">
        <v>0.87</v>
      </c>
      <c r="J110">
        <v>0.87</v>
      </c>
      <c r="K110">
        <v>0.98</v>
      </c>
      <c r="L110">
        <v>4</v>
      </c>
      <c r="M110">
        <v>0.23</v>
      </c>
      <c r="N110">
        <v>-0.05</v>
      </c>
      <c r="O110">
        <v>0</v>
      </c>
      <c r="P110">
        <v>0</v>
      </c>
    </row>
    <row r="111" spans="1:16" x14ac:dyDescent="0.45">
      <c r="A111" s="7" t="s">
        <v>321</v>
      </c>
      <c r="B111" s="7" t="s">
        <v>91</v>
      </c>
      <c r="C111">
        <v>0.16</v>
      </c>
      <c r="D111">
        <v>-1.46</v>
      </c>
      <c r="E111">
        <v>1.61</v>
      </c>
      <c r="F111">
        <v>2.2400000000000002</v>
      </c>
      <c r="G111">
        <v>0.23</v>
      </c>
      <c r="H111">
        <v>1.01</v>
      </c>
      <c r="I111">
        <v>0.92</v>
      </c>
      <c r="J111">
        <v>0.87</v>
      </c>
      <c r="K111">
        <v>1</v>
      </c>
      <c r="L111">
        <v>4</v>
      </c>
      <c r="M111">
        <v>-0.11</v>
      </c>
      <c r="N111">
        <v>0.27</v>
      </c>
      <c r="O111">
        <v>0</v>
      </c>
      <c r="P111">
        <v>0</v>
      </c>
    </row>
    <row r="112" spans="1:16" x14ac:dyDescent="0.45">
      <c r="A112" s="7" t="s">
        <v>1633</v>
      </c>
      <c r="B112" s="7" t="s">
        <v>35</v>
      </c>
      <c r="C112">
        <v>0.15</v>
      </c>
      <c r="D112">
        <v>-0.94</v>
      </c>
      <c r="E112">
        <v>1.1000000000000001</v>
      </c>
      <c r="F112">
        <v>2.0499999999999998</v>
      </c>
      <c r="G112">
        <v>0.19</v>
      </c>
      <c r="H112">
        <v>1.06</v>
      </c>
      <c r="I112">
        <v>1.06</v>
      </c>
      <c r="J112">
        <v>1.49</v>
      </c>
      <c r="K112">
        <v>1.3</v>
      </c>
      <c r="L112">
        <v>7</v>
      </c>
      <c r="M112">
        <v>0.12</v>
      </c>
      <c r="N112">
        <v>0.02</v>
      </c>
      <c r="O112">
        <v>3</v>
      </c>
      <c r="P112">
        <v>2</v>
      </c>
    </row>
    <row r="113" spans="1:16" x14ac:dyDescent="0.45">
      <c r="A113" s="7" t="s">
        <v>564</v>
      </c>
      <c r="B113" s="7" t="s">
        <v>28</v>
      </c>
      <c r="C113">
        <v>0.15</v>
      </c>
      <c r="D113">
        <v>-0.52</v>
      </c>
      <c r="E113">
        <v>0.67</v>
      </c>
      <c r="F113">
        <v>0.98</v>
      </c>
      <c r="G113">
        <v>0.1</v>
      </c>
      <c r="H113">
        <v>0.85</v>
      </c>
      <c r="I113">
        <v>1.2</v>
      </c>
      <c r="J113">
        <v>1.2</v>
      </c>
      <c r="K113">
        <v>1.2</v>
      </c>
      <c r="L113">
        <v>8</v>
      </c>
      <c r="M113">
        <v>0.11</v>
      </c>
      <c r="N113">
        <v>0.06</v>
      </c>
      <c r="O113">
        <v>3</v>
      </c>
      <c r="P113">
        <v>1</v>
      </c>
    </row>
    <row r="114" spans="1:16" x14ac:dyDescent="0.45">
      <c r="A114" s="7" t="s">
        <v>2019</v>
      </c>
      <c r="B114" s="7" t="s">
        <v>49</v>
      </c>
      <c r="C114">
        <v>0.15</v>
      </c>
      <c r="D114">
        <v>-0.75</v>
      </c>
      <c r="E114">
        <v>0.9</v>
      </c>
      <c r="F114">
        <v>3.73</v>
      </c>
      <c r="G114">
        <v>0.35</v>
      </c>
      <c r="H114">
        <v>1.05</v>
      </c>
      <c r="I114">
        <v>0.94</v>
      </c>
      <c r="J114">
        <v>1.33</v>
      </c>
      <c r="K114">
        <v>0.59</v>
      </c>
      <c r="L114">
        <v>8</v>
      </c>
      <c r="M114">
        <v>0.45</v>
      </c>
      <c r="N114">
        <v>-0.31</v>
      </c>
      <c r="O114">
        <v>2</v>
      </c>
      <c r="P114">
        <v>1</v>
      </c>
    </row>
    <row r="115" spans="1:16" x14ac:dyDescent="0.45">
      <c r="A115" s="7" t="s">
        <v>1306</v>
      </c>
      <c r="B115" s="7" t="s">
        <v>40</v>
      </c>
      <c r="C115">
        <v>0.15</v>
      </c>
      <c r="D115">
        <v>-0.23</v>
      </c>
      <c r="E115">
        <v>0.37</v>
      </c>
      <c r="F115">
        <v>0.36</v>
      </c>
      <c r="G115">
        <v>0.03</v>
      </c>
      <c r="H115">
        <v>0.42</v>
      </c>
      <c r="I115">
        <v>0.43</v>
      </c>
      <c r="J115">
        <v>0.73</v>
      </c>
      <c r="K115">
        <v>0.89</v>
      </c>
      <c r="L115">
        <v>6</v>
      </c>
      <c r="M115">
        <v>0.18</v>
      </c>
      <c r="N115">
        <v>0.16</v>
      </c>
      <c r="O115">
        <v>1</v>
      </c>
      <c r="P115">
        <v>1</v>
      </c>
    </row>
    <row r="116" spans="1:16" x14ac:dyDescent="0.45">
      <c r="A116" s="7" t="s">
        <v>580</v>
      </c>
      <c r="B116" s="7" t="s">
        <v>22</v>
      </c>
      <c r="C116">
        <v>0.14000000000000001</v>
      </c>
      <c r="D116">
        <v>-0.76</v>
      </c>
      <c r="E116">
        <v>0.9</v>
      </c>
      <c r="F116">
        <v>0.69</v>
      </c>
      <c r="G116">
        <v>7.0000000000000007E-2</v>
      </c>
      <c r="H116">
        <v>0.82</v>
      </c>
      <c r="I116">
        <v>0.82</v>
      </c>
      <c r="J116">
        <v>0.86</v>
      </c>
      <c r="K116">
        <v>1.21</v>
      </c>
      <c r="L116">
        <v>8</v>
      </c>
      <c r="M116">
        <v>-0.1</v>
      </c>
      <c r="N116">
        <v>0.27</v>
      </c>
      <c r="O116">
        <v>2</v>
      </c>
      <c r="P116">
        <v>1</v>
      </c>
    </row>
    <row r="117" spans="1:16" x14ac:dyDescent="0.45">
      <c r="A117" s="7" t="s">
        <v>337</v>
      </c>
      <c r="B117" s="7" t="s">
        <v>40</v>
      </c>
      <c r="C117">
        <v>0.13</v>
      </c>
      <c r="D117">
        <v>-1.18</v>
      </c>
      <c r="E117">
        <v>1.31</v>
      </c>
      <c r="F117">
        <v>1.39</v>
      </c>
      <c r="G117">
        <v>0.14000000000000001</v>
      </c>
      <c r="H117">
        <v>0.87</v>
      </c>
      <c r="I117">
        <v>0.91</v>
      </c>
      <c r="J117">
        <v>0.87</v>
      </c>
      <c r="K117">
        <v>0.98</v>
      </c>
      <c r="L117">
        <v>4</v>
      </c>
      <c r="M117">
        <v>0.46</v>
      </c>
      <c r="N117">
        <v>-0.31</v>
      </c>
      <c r="O117">
        <v>0</v>
      </c>
      <c r="P117">
        <v>0</v>
      </c>
    </row>
    <row r="118" spans="1:16" x14ac:dyDescent="0.45">
      <c r="A118" s="7" t="s">
        <v>628</v>
      </c>
      <c r="B118" s="7" t="s">
        <v>76</v>
      </c>
      <c r="C118">
        <v>0.13</v>
      </c>
      <c r="D118">
        <v>-0.75</v>
      </c>
      <c r="E118">
        <v>0.87</v>
      </c>
      <c r="F118">
        <v>1.92</v>
      </c>
      <c r="G118">
        <v>0.21</v>
      </c>
      <c r="H118">
        <v>1.23</v>
      </c>
      <c r="I118">
        <v>1.33</v>
      </c>
      <c r="J118">
        <v>1.31</v>
      </c>
      <c r="K118">
        <v>1.64</v>
      </c>
      <c r="L118">
        <v>9</v>
      </c>
      <c r="M118">
        <v>0.26</v>
      </c>
      <c r="N118">
        <v>-0.16</v>
      </c>
      <c r="O118">
        <v>3</v>
      </c>
      <c r="P118">
        <v>2</v>
      </c>
    </row>
    <row r="119" spans="1:16" x14ac:dyDescent="0.45">
      <c r="A119" s="7" t="s">
        <v>2018</v>
      </c>
      <c r="B119" s="7" t="s">
        <v>97</v>
      </c>
      <c r="C119">
        <v>0.12</v>
      </c>
      <c r="D119">
        <v>-0.66</v>
      </c>
      <c r="E119">
        <v>0.78</v>
      </c>
      <c r="F119">
        <v>2.6</v>
      </c>
      <c r="G119">
        <v>0.26</v>
      </c>
      <c r="H119">
        <v>1</v>
      </c>
      <c r="I119">
        <v>0.77</v>
      </c>
      <c r="J119">
        <v>1</v>
      </c>
      <c r="K119">
        <v>0.85</v>
      </c>
      <c r="L119">
        <v>11</v>
      </c>
      <c r="M119">
        <v>0.19</v>
      </c>
      <c r="N119">
        <v>-7.0000000000000007E-2</v>
      </c>
      <c r="O119">
        <v>2</v>
      </c>
      <c r="P119">
        <v>2</v>
      </c>
    </row>
    <row r="120" spans="1:16" x14ac:dyDescent="0.45">
      <c r="A120" s="7" t="s">
        <v>324</v>
      </c>
      <c r="B120" s="7" t="s">
        <v>32</v>
      </c>
      <c r="C120">
        <v>0.11</v>
      </c>
      <c r="D120">
        <v>-1.86</v>
      </c>
      <c r="E120">
        <v>1.97</v>
      </c>
      <c r="F120">
        <v>1.1000000000000001</v>
      </c>
      <c r="G120">
        <v>0.11</v>
      </c>
      <c r="H120">
        <v>1.1100000000000001</v>
      </c>
      <c r="I120">
        <v>1</v>
      </c>
      <c r="J120">
        <v>0.87</v>
      </c>
      <c r="K120">
        <v>1.23</v>
      </c>
      <c r="L120">
        <v>4</v>
      </c>
      <c r="M120">
        <v>0.24</v>
      </c>
      <c r="N120">
        <v>-0.14000000000000001</v>
      </c>
      <c r="O120">
        <v>0</v>
      </c>
      <c r="P120">
        <v>0</v>
      </c>
    </row>
    <row r="121" spans="1:16" x14ac:dyDescent="0.45">
      <c r="A121" s="7" t="s">
        <v>318</v>
      </c>
      <c r="B121" s="7" t="s">
        <v>22</v>
      </c>
      <c r="C121">
        <v>0.1</v>
      </c>
      <c r="D121">
        <v>-1.65</v>
      </c>
      <c r="E121">
        <v>1.75</v>
      </c>
      <c r="F121">
        <v>3.11</v>
      </c>
      <c r="G121">
        <v>0.33</v>
      </c>
      <c r="H121">
        <v>0.85</v>
      </c>
      <c r="I121">
        <v>0.75</v>
      </c>
      <c r="J121">
        <v>0.87</v>
      </c>
      <c r="K121">
        <v>1.3</v>
      </c>
      <c r="L121">
        <v>5</v>
      </c>
      <c r="M121">
        <v>0.52</v>
      </c>
      <c r="N121">
        <v>-0.4</v>
      </c>
      <c r="O121">
        <v>0</v>
      </c>
      <c r="P121">
        <v>0</v>
      </c>
    </row>
    <row r="122" spans="1:16" x14ac:dyDescent="0.45">
      <c r="A122" s="7" t="s">
        <v>311</v>
      </c>
      <c r="B122" s="7" t="s">
        <v>65</v>
      </c>
      <c r="C122">
        <v>0.09</v>
      </c>
      <c r="D122">
        <v>-1.62</v>
      </c>
      <c r="E122">
        <v>1.71</v>
      </c>
      <c r="F122">
        <v>0.5</v>
      </c>
      <c r="G122">
        <v>0.04</v>
      </c>
      <c r="H122">
        <v>1.04</v>
      </c>
      <c r="I122">
        <v>0.91</v>
      </c>
      <c r="J122">
        <v>0.87</v>
      </c>
      <c r="K122">
        <v>0.57999999999999996</v>
      </c>
      <c r="L122">
        <v>4</v>
      </c>
      <c r="M122">
        <v>0.03</v>
      </c>
      <c r="N122">
        <v>0.06</v>
      </c>
      <c r="O122">
        <v>0</v>
      </c>
      <c r="P122">
        <v>0</v>
      </c>
    </row>
    <row r="123" spans="1:16" x14ac:dyDescent="0.45">
      <c r="A123" s="7" t="s">
        <v>1676</v>
      </c>
      <c r="B123" s="7" t="s">
        <v>35</v>
      </c>
      <c r="C123">
        <v>0.09</v>
      </c>
      <c r="D123">
        <v>-0.27</v>
      </c>
      <c r="E123">
        <v>0.36</v>
      </c>
      <c r="F123">
        <v>4.22</v>
      </c>
      <c r="G123">
        <v>0.43</v>
      </c>
      <c r="H123">
        <v>0.36</v>
      </c>
      <c r="I123">
        <v>0.28999999999999998</v>
      </c>
      <c r="J123">
        <v>0.43</v>
      </c>
      <c r="K123">
        <v>0.27</v>
      </c>
      <c r="L123">
        <v>8</v>
      </c>
      <c r="M123">
        <v>0.38</v>
      </c>
      <c r="N123">
        <v>-0.14000000000000001</v>
      </c>
      <c r="O123">
        <v>2</v>
      </c>
      <c r="P123">
        <v>1</v>
      </c>
    </row>
    <row r="124" spans="1:16" x14ac:dyDescent="0.45">
      <c r="A124" s="7" t="s">
        <v>1598</v>
      </c>
      <c r="B124" s="7" t="s">
        <v>22</v>
      </c>
      <c r="C124">
        <v>0.08</v>
      </c>
      <c r="D124">
        <v>-0.41</v>
      </c>
      <c r="E124">
        <v>0.49</v>
      </c>
      <c r="F124">
        <v>0.52</v>
      </c>
      <c r="G124">
        <v>0.05</v>
      </c>
      <c r="H124">
        <v>0.65</v>
      </c>
      <c r="I124">
        <v>0.52</v>
      </c>
      <c r="J124">
        <v>0.55000000000000004</v>
      </c>
      <c r="K124">
        <v>1.17</v>
      </c>
      <c r="L124">
        <v>4</v>
      </c>
      <c r="M124">
        <v>0.15</v>
      </c>
      <c r="N124">
        <v>-0.02</v>
      </c>
      <c r="O124">
        <v>1</v>
      </c>
      <c r="P124">
        <v>1</v>
      </c>
    </row>
    <row r="125" spans="1:16" x14ac:dyDescent="0.45">
      <c r="A125" s="7" t="s">
        <v>1731</v>
      </c>
      <c r="B125" s="7" t="s">
        <v>28</v>
      </c>
      <c r="C125">
        <v>0.08</v>
      </c>
      <c r="D125">
        <v>-0.84</v>
      </c>
      <c r="E125">
        <v>0.92</v>
      </c>
      <c r="F125">
        <v>2.36</v>
      </c>
      <c r="G125">
        <v>0.24</v>
      </c>
      <c r="H125">
        <v>0.94</v>
      </c>
      <c r="I125">
        <v>0.74</v>
      </c>
      <c r="J125">
        <v>1.02</v>
      </c>
      <c r="K125">
        <v>0.62</v>
      </c>
      <c r="L125">
        <v>10</v>
      </c>
      <c r="M125">
        <v>0.19</v>
      </c>
      <c r="N125">
        <v>-0.11</v>
      </c>
      <c r="O125">
        <v>3</v>
      </c>
      <c r="P125">
        <v>2</v>
      </c>
    </row>
    <row r="126" spans="1:16" x14ac:dyDescent="0.45">
      <c r="A126" s="7" t="s">
        <v>1729</v>
      </c>
      <c r="B126" s="7" t="s">
        <v>49</v>
      </c>
      <c r="C126">
        <v>0.08</v>
      </c>
      <c r="D126">
        <v>-1.34</v>
      </c>
      <c r="E126">
        <v>1.41</v>
      </c>
      <c r="F126">
        <v>-0.87</v>
      </c>
      <c r="G126">
        <v>-0.08</v>
      </c>
      <c r="H126">
        <v>1.53</v>
      </c>
      <c r="I126">
        <v>1.22</v>
      </c>
      <c r="J126">
        <v>1.26</v>
      </c>
      <c r="K126">
        <v>1.1000000000000001</v>
      </c>
      <c r="L126">
        <v>10</v>
      </c>
      <c r="M126">
        <v>-0.33</v>
      </c>
      <c r="N126">
        <v>0.38</v>
      </c>
      <c r="O126">
        <v>7</v>
      </c>
      <c r="P126">
        <v>2</v>
      </c>
    </row>
    <row r="127" spans="1:16" x14ac:dyDescent="0.45">
      <c r="A127" s="7" t="s">
        <v>331</v>
      </c>
      <c r="B127" s="7" t="s">
        <v>26</v>
      </c>
      <c r="C127">
        <v>7.0000000000000007E-2</v>
      </c>
      <c r="D127">
        <v>-2.09</v>
      </c>
      <c r="E127">
        <v>2.16</v>
      </c>
      <c r="F127">
        <v>1.07</v>
      </c>
      <c r="G127">
        <v>0.1</v>
      </c>
      <c r="H127">
        <v>0.98</v>
      </c>
      <c r="I127">
        <v>0.89</v>
      </c>
      <c r="J127">
        <v>0.87</v>
      </c>
      <c r="K127">
        <v>1.1000000000000001</v>
      </c>
      <c r="L127">
        <v>5</v>
      </c>
      <c r="M127">
        <v>-0.28999999999999998</v>
      </c>
      <c r="N127">
        <v>0.36</v>
      </c>
      <c r="O127">
        <v>0</v>
      </c>
      <c r="P127">
        <v>0</v>
      </c>
    </row>
    <row r="128" spans="1:16" x14ac:dyDescent="0.45">
      <c r="A128" s="7" t="s">
        <v>310</v>
      </c>
      <c r="B128" s="7" t="s">
        <v>119</v>
      </c>
      <c r="C128">
        <v>7.0000000000000007E-2</v>
      </c>
      <c r="D128">
        <v>-1.62</v>
      </c>
      <c r="E128">
        <v>1.69</v>
      </c>
      <c r="F128">
        <v>0.53</v>
      </c>
      <c r="G128">
        <v>0.04</v>
      </c>
      <c r="H128">
        <v>1.08</v>
      </c>
      <c r="I128">
        <v>0.92</v>
      </c>
      <c r="J128">
        <v>0.86</v>
      </c>
      <c r="K128">
        <v>0.92</v>
      </c>
      <c r="L128">
        <v>4</v>
      </c>
      <c r="M128">
        <v>-0.1</v>
      </c>
      <c r="N128">
        <v>0.17</v>
      </c>
      <c r="O128">
        <v>0</v>
      </c>
      <c r="P128">
        <v>0</v>
      </c>
    </row>
    <row r="129" spans="1:16" x14ac:dyDescent="0.45">
      <c r="A129" s="7" t="s">
        <v>302</v>
      </c>
      <c r="B129" s="7" t="s">
        <v>32</v>
      </c>
      <c r="C129">
        <v>7.0000000000000007E-2</v>
      </c>
      <c r="D129">
        <v>-1.79</v>
      </c>
      <c r="E129">
        <v>1.85</v>
      </c>
      <c r="F129">
        <v>1.08</v>
      </c>
      <c r="G129">
        <v>0.1</v>
      </c>
      <c r="H129">
        <v>1.04</v>
      </c>
      <c r="I129">
        <v>0.94</v>
      </c>
      <c r="J129">
        <v>0.88</v>
      </c>
      <c r="K129">
        <v>0.93</v>
      </c>
      <c r="L129">
        <v>4</v>
      </c>
      <c r="M129">
        <v>0.53</v>
      </c>
      <c r="N129">
        <v>-0.47</v>
      </c>
      <c r="O129">
        <v>0</v>
      </c>
      <c r="P129">
        <v>0</v>
      </c>
    </row>
    <row r="130" spans="1:16" x14ac:dyDescent="0.45">
      <c r="A130" s="7" t="s">
        <v>618</v>
      </c>
      <c r="B130" s="7" t="s">
        <v>134</v>
      </c>
      <c r="C130">
        <v>7.0000000000000007E-2</v>
      </c>
      <c r="D130">
        <v>-1.28</v>
      </c>
      <c r="E130">
        <v>1.35</v>
      </c>
      <c r="F130">
        <v>2.67</v>
      </c>
      <c r="G130">
        <v>0.27</v>
      </c>
      <c r="H130">
        <v>1.48</v>
      </c>
      <c r="I130">
        <v>1.44</v>
      </c>
      <c r="J130">
        <v>1.43</v>
      </c>
      <c r="K130">
        <v>1.24</v>
      </c>
      <c r="L130">
        <v>3</v>
      </c>
      <c r="M130">
        <v>0.24</v>
      </c>
      <c r="N130">
        <v>-0.2</v>
      </c>
      <c r="O130">
        <v>3</v>
      </c>
      <c r="P130">
        <v>2</v>
      </c>
    </row>
    <row r="131" spans="1:16" x14ac:dyDescent="0.45">
      <c r="A131" s="7" t="s">
        <v>1114</v>
      </c>
      <c r="B131" s="7" t="s">
        <v>72</v>
      </c>
      <c r="C131">
        <v>0.06</v>
      </c>
      <c r="D131">
        <v>-0.41</v>
      </c>
      <c r="E131">
        <v>0.47</v>
      </c>
      <c r="F131">
        <v>-1.7</v>
      </c>
      <c r="G131">
        <v>-0.16</v>
      </c>
      <c r="H131">
        <v>0.49</v>
      </c>
      <c r="I131">
        <v>0.51</v>
      </c>
      <c r="J131">
        <v>0.39</v>
      </c>
      <c r="K131">
        <v>1.72</v>
      </c>
      <c r="L131">
        <v>3</v>
      </c>
      <c r="M131">
        <v>-0.36</v>
      </c>
      <c r="N131">
        <v>0.49</v>
      </c>
      <c r="O131">
        <v>0</v>
      </c>
      <c r="P131">
        <v>0</v>
      </c>
    </row>
    <row r="132" spans="1:16" x14ac:dyDescent="0.45">
      <c r="A132" s="7" t="s">
        <v>696</v>
      </c>
      <c r="B132" s="7" t="s">
        <v>58</v>
      </c>
      <c r="C132">
        <v>0.06</v>
      </c>
      <c r="D132">
        <v>-1.33</v>
      </c>
      <c r="E132">
        <v>1.38</v>
      </c>
      <c r="F132">
        <v>-3.51</v>
      </c>
      <c r="G132">
        <v>-0.32</v>
      </c>
      <c r="H132">
        <v>0.77</v>
      </c>
      <c r="I132">
        <v>0.81</v>
      </c>
      <c r="J132">
        <v>0.87</v>
      </c>
      <c r="K132">
        <v>1.1000000000000001</v>
      </c>
      <c r="L132">
        <v>4</v>
      </c>
      <c r="M132">
        <v>-0.26</v>
      </c>
      <c r="N132">
        <v>0.34</v>
      </c>
      <c r="O132">
        <v>0</v>
      </c>
      <c r="P132">
        <v>0</v>
      </c>
    </row>
    <row r="133" spans="1:16" x14ac:dyDescent="0.45">
      <c r="A133" s="7" t="s">
        <v>602</v>
      </c>
      <c r="B133" s="7" t="s">
        <v>18</v>
      </c>
      <c r="C133">
        <v>0.06</v>
      </c>
      <c r="D133">
        <v>-1.53</v>
      </c>
      <c r="E133">
        <v>1.58</v>
      </c>
      <c r="F133">
        <v>0.28000000000000003</v>
      </c>
      <c r="G133">
        <v>0.02</v>
      </c>
      <c r="H133">
        <v>0.94</v>
      </c>
      <c r="I133">
        <v>0.87</v>
      </c>
      <c r="J133">
        <v>0.87</v>
      </c>
      <c r="K133">
        <v>0.55000000000000004</v>
      </c>
      <c r="L133">
        <v>4</v>
      </c>
      <c r="M133">
        <v>-7.0000000000000007E-2</v>
      </c>
      <c r="N133">
        <v>0.13</v>
      </c>
      <c r="O133">
        <v>0</v>
      </c>
      <c r="P133">
        <v>0</v>
      </c>
    </row>
    <row r="134" spans="1:16" x14ac:dyDescent="0.45">
      <c r="A134" s="7" t="s">
        <v>342</v>
      </c>
      <c r="B134" s="7" t="s">
        <v>35</v>
      </c>
      <c r="C134">
        <v>0.06</v>
      </c>
      <c r="D134">
        <v>-1.49</v>
      </c>
      <c r="E134">
        <v>1.55</v>
      </c>
      <c r="F134">
        <v>0.74</v>
      </c>
      <c r="G134">
        <v>0.02</v>
      </c>
      <c r="H134">
        <v>0.95</v>
      </c>
      <c r="I134">
        <v>0.88</v>
      </c>
      <c r="J134">
        <v>0.87</v>
      </c>
      <c r="K134">
        <v>1.01</v>
      </c>
      <c r="L134">
        <v>4</v>
      </c>
      <c r="M134">
        <v>-0.13</v>
      </c>
      <c r="N134">
        <v>0.19</v>
      </c>
      <c r="O134">
        <v>0</v>
      </c>
      <c r="P134">
        <v>0</v>
      </c>
    </row>
    <row r="135" spans="1:16" x14ac:dyDescent="0.45">
      <c r="A135" s="7" t="s">
        <v>558</v>
      </c>
      <c r="B135" s="7" t="s">
        <v>65</v>
      </c>
      <c r="C135">
        <v>0.05</v>
      </c>
      <c r="D135">
        <v>-1.69</v>
      </c>
      <c r="E135">
        <v>1.75</v>
      </c>
      <c r="F135">
        <v>-7.0000000000000007E-2</v>
      </c>
      <c r="G135">
        <v>-0.04</v>
      </c>
      <c r="H135">
        <v>1.22</v>
      </c>
      <c r="I135">
        <v>0.99</v>
      </c>
      <c r="J135">
        <v>0.88</v>
      </c>
      <c r="K135">
        <v>1.2</v>
      </c>
      <c r="L135">
        <v>4</v>
      </c>
      <c r="M135">
        <v>0.08</v>
      </c>
      <c r="N135">
        <v>-0.04</v>
      </c>
      <c r="O135">
        <v>0</v>
      </c>
      <c r="P135">
        <v>0</v>
      </c>
    </row>
    <row r="136" spans="1:16" x14ac:dyDescent="0.45">
      <c r="A136" s="7" t="s">
        <v>627</v>
      </c>
      <c r="B136" s="7" t="s">
        <v>24</v>
      </c>
      <c r="C136">
        <v>0.05</v>
      </c>
      <c r="D136">
        <v>-0.65</v>
      </c>
      <c r="E136">
        <v>0.7</v>
      </c>
      <c r="F136">
        <v>2.1</v>
      </c>
      <c r="G136">
        <v>0.2</v>
      </c>
      <c r="H136">
        <v>0.67</v>
      </c>
      <c r="I136">
        <v>0.77</v>
      </c>
      <c r="J136">
        <v>1</v>
      </c>
      <c r="K136">
        <v>0.76</v>
      </c>
      <c r="L136">
        <v>6</v>
      </c>
      <c r="M136">
        <v>0.28000000000000003</v>
      </c>
      <c r="N136">
        <v>-0.21</v>
      </c>
      <c r="O136">
        <v>1</v>
      </c>
      <c r="P136">
        <v>1</v>
      </c>
    </row>
    <row r="137" spans="1:16" x14ac:dyDescent="0.45">
      <c r="A137" s="7" t="s">
        <v>327</v>
      </c>
      <c r="B137" s="7" t="s">
        <v>22</v>
      </c>
      <c r="C137">
        <v>0.04</v>
      </c>
      <c r="D137">
        <v>-1.8</v>
      </c>
      <c r="E137">
        <v>1.84</v>
      </c>
      <c r="F137">
        <v>1.57</v>
      </c>
      <c r="G137">
        <v>0.16</v>
      </c>
      <c r="H137">
        <v>1.21</v>
      </c>
      <c r="I137">
        <v>1</v>
      </c>
      <c r="J137">
        <v>0.87</v>
      </c>
      <c r="K137">
        <v>1.93</v>
      </c>
      <c r="L137">
        <v>4</v>
      </c>
      <c r="M137">
        <v>-0.18</v>
      </c>
      <c r="N137">
        <v>0.22</v>
      </c>
      <c r="O137">
        <v>0</v>
      </c>
      <c r="P137">
        <v>0</v>
      </c>
    </row>
    <row r="138" spans="1:16" x14ac:dyDescent="0.45">
      <c r="A138" s="7" t="s">
        <v>619</v>
      </c>
      <c r="B138" s="7" t="s">
        <v>72</v>
      </c>
      <c r="C138">
        <v>0.04</v>
      </c>
      <c r="D138">
        <v>-1.06</v>
      </c>
      <c r="E138">
        <v>1.1000000000000001</v>
      </c>
      <c r="F138">
        <v>-1.51</v>
      </c>
      <c r="G138">
        <v>-0.11</v>
      </c>
      <c r="H138">
        <v>0.69</v>
      </c>
      <c r="I138">
        <v>0.72</v>
      </c>
      <c r="J138">
        <v>0.89</v>
      </c>
      <c r="K138">
        <v>0.57999999999999996</v>
      </c>
      <c r="L138">
        <v>4</v>
      </c>
      <c r="M138">
        <v>-0.02</v>
      </c>
      <c r="N138">
        <v>0.08</v>
      </c>
      <c r="O138">
        <v>1</v>
      </c>
      <c r="P138">
        <v>1</v>
      </c>
    </row>
    <row r="139" spans="1:16" x14ac:dyDescent="0.45">
      <c r="A139" s="7" t="s">
        <v>735</v>
      </c>
      <c r="B139" s="7" t="s">
        <v>37</v>
      </c>
      <c r="C139">
        <v>0.04</v>
      </c>
      <c r="D139">
        <v>-0.26</v>
      </c>
      <c r="E139">
        <v>0.3</v>
      </c>
      <c r="F139">
        <v>1.87</v>
      </c>
      <c r="G139">
        <v>0.21</v>
      </c>
      <c r="H139">
        <v>0.24</v>
      </c>
      <c r="I139">
        <v>0.21</v>
      </c>
      <c r="J139">
        <v>0.31</v>
      </c>
      <c r="K139">
        <v>0.21</v>
      </c>
      <c r="L139">
        <v>4</v>
      </c>
      <c r="M139">
        <v>0.33</v>
      </c>
      <c r="N139">
        <v>-0.16</v>
      </c>
      <c r="O139">
        <v>0</v>
      </c>
      <c r="P139">
        <v>0</v>
      </c>
    </row>
    <row r="140" spans="1:16" x14ac:dyDescent="0.45">
      <c r="A140" s="7" t="s">
        <v>1800</v>
      </c>
      <c r="B140" s="7" t="s">
        <v>40</v>
      </c>
      <c r="C140">
        <v>0.03</v>
      </c>
      <c r="D140">
        <v>-0.53</v>
      </c>
      <c r="E140">
        <v>0.56000000000000005</v>
      </c>
      <c r="F140">
        <v>-0.01</v>
      </c>
      <c r="G140">
        <v>0.01</v>
      </c>
      <c r="H140">
        <v>0.76</v>
      </c>
      <c r="I140">
        <v>0.66</v>
      </c>
      <c r="J140">
        <v>0.84</v>
      </c>
      <c r="K140">
        <v>0.69</v>
      </c>
      <c r="L140">
        <v>5</v>
      </c>
      <c r="M140">
        <v>0.11</v>
      </c>
      <c r="N140">
        <v>-7.0000000000000007E-2</v>
      </c>
      <c r="O140">
        <v>1</v>
      </c>
      <c r="P140">
        <v>2</v>
      </c>
    </row>
    <row r="141" spans="1:16" x14ac:dyDescent="0.45">
      <c r="A141" s="7" t="s">
        <v>577</v>
      </c>
      <c r="B141" s="7" t="s">
        <v>61</v>
      </c>
      <c r="C141">
        <v>0.03</v>
      </c>
      <c r="D141">
        <v>-0.03</v>
      </c>
      <c r="E141">
        <v>0.06</v>
      </c>
      <c r="F141">
        <v>2.86</v>
      </c>
      <c r="G141">
        <v>0.28999999999999998</v>
      </c>
      <c r="H141">
        <v>0.06</v>
      </c>
      <c r="I141">
        <v>0.08</v>
      </c>
      <c r="J141">
        <v>0.12</v>
      </c>
      <c r="K141">
        <v>0.02</v>
      </c>
      <c r="L141">
        <v>1</v>
      </c>
      <c r="M141">
        <v>0.41</v>
      </c>
      <c r="N141">
        <v>0.09</v>
      </c>
      <c r="O141">
        <v>0</v>
      </c>
      <c r="P141">
        <v>0</v>
      </c>
    </row>
    <row r="142" spans="1:16" x14ac:dyDescent="0.45">
      <c r="A142" s="7" t="s">
        <v>1999</v>
      </c>
      <c r="B142" s="7" t="s">
        <v>42</v>
      </c>
      <c r="C142">
        <v>0.03</v>
      </c>
      <c r="D142">
        <v>-1.83</v>
      </c>
      <c r="E142">
        <v>1.86</v>
      </c>
      <c r="F142">
        <v>1.1599999999999999</v>
      </c>
      <c r="G142">
        <v>0.09</v>
      </c>
      <c r="H142">
        <v>2.35</v>
      </c>
      <c r="I142">
        <v>1.94</v>
      </c>
      <c r="J142">
        <v>1.93</v>
      </c>
      <c r="K142">
        <v>2.58</v>
      </c>
      <c r="L142">
        <v>3</v>
      </c>
      <c r="M142">
        <v>-0.05</v>
      </c>
      <c r="N142">
        <v>0.06</v>
      </c>
      <c r="O142">
        <v>4</v>
      </c>
      <c r="P142">
        <v>3</v>
      </c>
    </row>
    <row r="143" spans="1:16" x14ac:dyDescent="0.45">
      <c r="A143" s="7" t="s">
        <v>316</v>
      </c>
      <c r="B143" s="7" t="s">
        <v>22</v>
      </c>
      <c r="C143">
        <v>0.02</v>
      </c>
      <c r="D143">
        <v>-1.51</v>
      </c>
      <c r="E143">
        <v>1.54</v>
      </c>
      <c r="F143">
        <v>1.45</v>
      </c>
      <c r="G143">
        <v>0.15</v>
      </c>
      <c r="H143">
        <v>0.91</v>
      </c>
      <c r="I143">
        <v>0.84</v>
      </c>
      <c r="J143">
        <v>0.87</v>
      </c>
      <c r="K143">
        <v>1.28</v>
      </c>
      <c r="L143">
        <v>4</v>
      </c>
      <c r="M143">
        <v>0.24</v>
      </c>
      <c r="N143">
        <v>-0.21</v>
      </c>
      <c r="O143">
        <v>0</v>
      </c>
      <c r="P143">
        <v>0</v>
      </c>
    </row>
    <row r="144" spans="1:16" x14ac:dyDescent="0.45">
      <c r="A144" s="7" t="s">
        <v>333</v>
      </c>
      <c r="B144" s="7" t="s">
        <v>61</v>
      </c>
      <c r="C144">
        <v>0.02</v>
      </c>
      <c r="D144">
        <v>-2.04</v>
      </c>
      <c r="E144">
        <v>2.06</v>
      </c>
      <c r="F144">
        <v>1.93</v>
      </c>
      <c r="G144">
        <v>0.17</v>
      </c>
      <c r="H144">
        <v>0.99</v>
      </c>
      <c r="I144">
        <v>0.93</v>
      </c>
      <c r="J144">
        <v>0.89</v>
      </c>
      <c r="K144">
        <v>1.1200000000000001</v>
      </c>
      <c r="L144">
        <v>5</v>
      </c>
      <c r="M144">
        <v>0.04</v>
      </c>
      <c r="N144">
        <v>-0.03</v>
      </c>
      <c r="O144">
        <v>0</v>
      </c>
      <c r="P144">
        <v>0</v>
      </c>
    </row>
    <row r="145" spans="1:16" x14ac:dyDescent="0.45">
      <c r="A145" s="7" t="s">
        <v>280</v>
      </c>
      <c r="B145" s="7" t="s">
        <v>91</v>
      </c>
      <c r="C145">
        <v>0.01</v>
      </c>
      <c r="D145">
        <v>-1.72</v>
      </c>
      <c r="E145">
        <v>1.73</v>
      </c>
      <c r="F145">
        <v>-0.48</v>
      </c>
      <c r="G145">
        <v>-0.05</v>
      </c>
      <c r="H145">
        <v>1.02</v>
      </c>
      <c r="I145">
        <v>0.89</v>
      </c>
      <c r="J145">
        <v>0.87</v>
      </c>
      <c r="K145">
        <v>1.1599999999999999</v>
      </c>
      <c r="L145">
        <v>4</v>
      </c>
      <c r="M145">
        <v>0.1</v>
      </c>
      <c r="N145">
        <v>-0.09</v>
      </c>
      <c r="O145">
        <v>0</v>
      </c>
      <c r="P145">
        <v>0</v>
      </c>
    </row>
    <row r="146" spans="1:16" x14ac:dyDescent="0.45">
      <c r="A146" s="7" t="s">
        <v>348</v>
      </c>
      <c r="B146" s="7" t="s">
        <v>134</v>
      </c>
      <c r="C146">
        <v>0.01</v>
      </c>
      <c r="D146">
        <v>-1.48</v>
      </c>
      <c r="E146">
        <v>1.49</v>
      </c>
      <c r="F146">
        <v>0.54</v>
      </c>
      <c r="G146">
        <v>0.04</v>
      </c>
      <c r="H146">
        <v>0.96</v>
      </c>
      <c r="I146">
        <v>1.04</v>
      </c>
      <c r="J146">
        <v>0.88</v>
      </c>
      <c r="K146">
        <v>2.23</v>
      </c>
      <c r="L146">
        <v>4</v>
      </c>
      <c r="M146">
        <v>-0.04</v>
      </c>
      <c r="N146">
        <v>0.05</v>
      </c>
      <c r="O146">
        <v>0</v>
      </c>
      <c r="P146">
        <v>0</v>
      </c>
    </row>
    <row r="147" spans="1:16" x14ac:dyDescent="0.45">
      <c r="A147" s="7" t="s">
        <v>692</v>
      </c>
      <c r="B147" s="7" t="s">
        <v>44</v>
      </c>
      <c r="C147">
        <v>-0.01</v>
      </c>
      <c r="D147">
        <v>-0.04</v>
      </c>
      <c r="E147">
        <v>0.03</v>
      </c>
      <c r="F147">
        <v>-6.13</v>
      </c>
      <c r="G147">
        <v>-0.65</v>
      </c>
      <c r="H147">
        <v>0.04</v>
      </c>
      <c r="I147">
        <v>0.05</v>
      </c>
      <c r="J147">
        <v>0.08</v>
      </c>
      <c r="K147">
        <v>0.01</v>
      </c>
      <c r="L147">
        <v>4</v>
      </c>
      <c r="M147">
        <v>-0.45</v>
      </c>
      <c r="N147">
        <v>0.31</v>
      </c>
      <c r="O147">
        <v>0</v>
      </c>
      <c r="P147">
        <v>0</v>
      </c>
    </row>
    <row r="148" spans="1:16" x14ac:dyDescent="0.45">
      <c r="A148" s="7" t="s">
        <v>1159</v>
      </c>
      <c r="B148" s="7" t="s">
        <v>44</v>
      </c>
      <c r="C148">
        <v>-0.01</v>
      </c>
      <c r="D148">
        <v>-0.35</v>
      </c>
      <c r="E148">
        <v>0.34</v>
      </c>
      <c r="F148">
        <v>-0.75</v>
      </c>
      <c r="G148">
        <v>-0.08</v>
      </c>
      <c r="H148">
        <v>0.42</v>
      </c>
      <c r="I148">
        <v>0.44</v>
      </c>
      <c r="J148">
        <v>0.48</v>
      </c>
      <c r="K148">
        <v>0.38</v>
      </c>
      <c r="L148">
        <v>8</v>
      </c>
      <c r="M148">
        <v>0.13</v>
      </c>
      <c r="N148">
        <v>-0.15</v>
      </c>
      <c r="O148">
        <v>1</v>
      </c>
      <c r="P148">
        <v>1</v>
      </c>
    </row>
    <row r="149" spans="1:16" x14ac:dyDescent="0.45">
      <c r="A149" s="7" t="s">
        <v>909</v>
      </c>
      <c r="B149" s="7" t="s">
        <v>49</v>
      </c>
      <c r="C149">
        <v>-0.01</v>
      </c>
      <c r="D149">
        <v>-0.12</v>
      </c>
      <c r="E149">
        <v>0.11</v>
      </c>
      <c r="F149">
        <v>-1.04</v>
      </c>
      <c r="G149">
        <v>-0.1</v>
      </c>
      <c r="H149">
        <v>0.11</v>
      </c>
      <c r="I149">
        <v>0.13</v>
      </c>
      <c r="J149">
        <v>0.19</v>
      </c>
      <c r="K149">
        <v>0.1</v>
      </c>
      <c r="L149">
        <v>4</v>
      </c>
      <c r="M149">
        <v>-0.33</v>
      </c>
      <c r="N149">
        <v>0.24</v>
      </c>
      <c r="O149">
        <v>0</v>
      </c>
      <c r="P149">
        <v>0</v>
      </c>
    </row>
    <row r="150" spans="1:16" x14ac:dyDescent="0.45">
      <c r="A150" s="7" t="s">
        <v>306</v>
      </c>
      <c r="B150" s="7" t="s">
        <v>58</v>
      </c>
      <c r="C150">
        <v>-0.01</v>
      </c>
      <c r="D150">
        <v>-1.56</v>
      </c>
      <c r="E150">
        <v>1.55</v>
      </c>
      <c r="F150">
        <v>0.26</v>
      </c>
      <c r="G150">
        <v>0.04</v>
      </c>
      <c r="H150">
        <v>1.07</v>
      </c>
      <c r="I150">
        <v>0.87</v>
      </c>
      <c r="J150">
        <v>0.87</v>
      </c>
      <c r="K150">
        <v>1.17</v>
      </c>
      <c r="L150">
        <v>4</v>
      </c>
      <c r="M150">
        <v>0</v>
      </c>
      <c r="N150">
        <v>-0.01</v>
      </c>
      <c r="O150">
        <v>0</v>
      </c>
      <c r="P150">
        <v>0</v>
      </c>
    </row>
    <row r="151" spans="1:16" x14ac:dyDescent="0.45">
      <c r="A151" s="7" t="s">
        <v>1030</v>
      </c>
      <c r="B151" s="7" t="s">
        <v>28</v>
      </c>
      <c r="C151">
        <v>-0.02</v>
      </c>
      <c r="D151">
        <v>-0.86</v>
      </c>
      <c r="E151">
        <v>0.83</v>
      </c>
      <c r="F151">
        <v>-2.46</v>
      </c>
      <c r="G151">
        <v>-0.25</v>
      </c>
      <c r="H151">
        <v>0.86</v>
      </c>
      <c r="I151">
        <v>0.69</v>
      </c>
      <c r="J151">
        <v>0.9</v>
      </c>
      <c r="K151">
        <v>1.34</v>
      </c>
      <c r="L151">
        <v>6</v>
      </c>
      <c r="M151">
        <v>0.04</v>
      </c>
      <c r="N151">
        <v>-7.0000000000000007E-2</v>
      </c>
      <c r="O151">
        <v>3</v>
      </c>
      <c r="P151">
        <v>2</v>
      </c>
    </row>
    <row r="152" spans="1:16" x14ac:dyDescent="0.45">
      <c r="A152" s="7" t="s">
        <v>339</v>
      </c>
      <c r="B152" s="7" t="s">
        <v>97</v>
      </c>
      <c r="C152">
        <v>-0.02</v>
      </c>
      <c r="D152">
        <v>-2</v>
      </c>
      <c r="E152">
        <v>1.98</v>
      </c>
      <c r="F152">
        <v>-0.27</v>
      </c>
      <c r="G152">
        <v>-0.05</v>
      </c>
      <c r="H152">
        <v>1.0900000000000001</v>
      </c>
      <c r="I152">
        <v>0.92</v>
      </c>
      <c r="J152">
        <v>0.87</v>
      </c>
      <c r="K152">
        <v>1.19</v>
      </c>
      <c r="L152">
        <v>5</v>
      </c>
      <c r="M152">
        <v>-0.26</v>
      </c>
      <c r="N152">
        <v>0.24</v>
      </c>
      <c r="O152">
        <v>0</v>
      </c>
      <c r="P152">
        <v>0</v>
      </c>
    </row>
    <row r="153" spans="1:16" x14ac:dyDescent="0.45">
      <c r="A153" s="7" t="s">
        <v>620</v>
      </c>
      <c r="B153" s="7" t="s">
        <v>58</v>
      </c>
      <c r="C153">
        <v>-0.03</v>
      </c>
      <c r="D153">
        <v>-0.32</v>
      </c>
      <c r="E153">
        <v>0.28999999999999998</v>
      </c>
      <c r="F153">
        <v>0.76</v>
      </c>
      <c r="G153">
        <v>0.04</v>
      </c>
      <c r="H153">
        <v>0.38</v>
      </c>
      <c r="I153">
        <v>0.36</v>
      </c>
      <c r="J153">
        <v>0.36</v>
      </c>
      <c r="K153">
        <v>0.7</v>
      </c>
      <c r="L153">
        <v>3</v>
      </c>
      <c r="M153">
        <v>-0.12</v>
      </c>
      <c r="N153">
        <v>0.05</v>
      </c>
      <c r="O153">
        <v>1</v>
      </c>
      <c r="P153">
        <v>1</v>
      </c>
    </row>
    <row r="154" spans="1:16" x14ac:dyDescent="0.45">
      <c r="A154" s="7" t="s">
        <v>551</v>
      </c>
      <c r="B154" s="7" t="s">
        <v>46</v>
      </c>
      <c r="C154">
        <v>-0.03</v>
      </c>
      <c r="D154">
        <v>-1.64</v>
      </c>
      <c r="E154">
        <v>1.61</v>
      </c>
      <c r="F154">
        <v>0.85</v>
      </c>
      <c r="G154">
        <v>0.09</v>
      </c>
      <c r="H154">
        <v>1.02</v>
      </c>
      <c r="I154">
        <v>0.97</v>
      </c>
      <c r="J154">
        <v>1.05</v>
      </c>
      <c r="K154">
        <v>0.98</v>
      </c>
      <c r="L154">
        <v>5</v>
      </c>
      <c r="M154">
        <v>0.23</v>
      </c>
      <c r="N154">
        <v>-0.26</v>
      </c>
      <c r="O154">
        <v>1</v>
      </c>
      <c r="P154">
        <v>0</v>
      </c>
    </row>
    <row r="155" spans="1:16" x14ac:dyDescent="0.45">
      <c r="A155" s="7" t="s">
        <v>681</v>
      </c>
      <c r="B155" s="7" t="s">
        <v>104</v>
      </c>
      <c r="C155">
        <v>-0.03</v>
      </c>
      <c r="D155">
        <v>-1.64</v>
      </c>
      <c r="E155">
        <v>1.61</v>
      </c>
      <c r="F155">
        <v>-1.66</v>
      </c>
      <c r="G155">
        <v>-0.14000000000000001</v>
      </c>
      <c r="H155">
        <v>1.03</v>
      </c>
      <c r="I155">
        <v>0.89</v>
      </c>
      <c r="J155">
        <v>0.88</v>
      </c>
      <c r="K155">
        <v>0.98</v>
      </c>
      <c r="L155">
        <v>4</v>
      </c>
      <c r="M155">
        <v>0</v>
      </c>
      <c r="N155">
        <v>-0.03</v>
      </c>
      <c r="O155">
        <v>0</v>
      </c>
      <c r="P155">
        <v>0</v>
      </c>
    </row>
    <row r="156" spans="1:16" x14ac:dyDescent="0.45">
      <c r="A156" s="7" t="s">
        <v>2011</v>
      </c>
      <c r="B156" s="7" t="s">
        <v>32</v>
      </c>
      <c r="C156">
        <v>-0.03</v>
      </c>
      <c r="D156">
        <v>-0.47</v>
      </c>
      <c r="E156">
        <v>0.44</v>
      </c>
      <c r="F156">
        <v>1.1200000000000001</v>
      </c>
      <c r="G156">
        <v>0.11</v>
      </c>
      <c r="H156">
        <v>0.5</v>
      </c>
      <c r="I156">
        <v>0.47</v>
      </c>
      <c r="J156">
        <v>0.68</v>
      </c>
      <c r="K156">
        <v>0.45</v>
      </c>
      <c r="L156">
        <v>6</v>
      </c>
      <c r="M156">
        <v>0.23</v>
      </c>
      <c r="N156">
        <v>-0.3</v>
      </c>
      <c r="O156">
        <v>1</v>
      </c>
      <c r="P156">
        <v>1</v>
      </c>
    </row>
    <row r="157" spans="1:16" x14ac:dyDescent="0.45">
      <c r="A157" s="7" t="s">
        <v>729</v>
      </c>
      <c r="B157" s="7" t="s">
        <v>119</v>
      </c>
      <c r="C157">
        <v>-0.03</v>
      </c>
      <c r="D157">
        <v>-0.71</v>
      </c>
      <c r="E157">
        <v>0.68</v>
      </c>
      <c r="F157">
        <v>2.57</v>
      </c>
      <c r="G157">
        <v>0.27</v>
      </c>
      <c r="H157">
        <v>0.79</v>
      </c>
      <c r="I157">
        <v>0.63</v>
      </c>
      <c r="J157">
        <v>0.6</v>
      </c>
      <c r="K157">
        <v>0.66</v>
      </c>
      <c r="L157">
        <v>7</v>
      </c>
      <c r="M157">
        <v>0.2</v>
      </c>
      <c r="N157">
        <v>-0.24</v>
      </c>
      <c r="O157">
        <v>2</v>
      </c>
      <c r="P157">
        <v>2</v>
      </c>
    </row>
    <row r="158" spans="1:16" x14ac:dyDescent="0.45">
      <c r="A158" s="7" t="s">
        <v>1650</v>
      </c>
      <c r="B158" s="7" t="s">
        <v>40</v>
      </c>
      <c r="C158">
        <v>-0.04</v>
      </c>
      <c r="D158">
        <v>-0.93</v>
      </c>
      <c r="E158">
        <v>0.88</v>
      </c>
      <c r="F158">
        <v>0</v>
      </c>
      <c r="G158">
        <v>-0.03</v>
      </c>
      <c r="H158">
        <v>1.1200000000000001</v>
      </c>
      <c r="I158">
        <v>0.84</v>
      </c>
      <c r="J158">
        <v>1.19</v>
      </c>
      <c r="K158">
        <v>0.85</v>
      </c>
      <c r="L158">
        <v>7</v>
      </c>
      <c r="M158">
        <v>-0.11</v>
      </c>
      <c r="N158">
        <v>7.0000000000000007E-2</v>
      </c>
      <c r="O158">
        <v>2</v>
      </c>
      <c r="P158">
        <v>3</v>
      </c>
    </row>
    <row r="159" spans="1:16" x14ac:dyDescent="0.45">
      <c r="A159" s="7" t="s">
        <v>1675</v>
      </c>
      <c r="B159" s="7" t="s">
        <v>44</v>
      </c>
      <c r="C159">
        <v>-0.05</v>
      </c>
      <c r="D159">
        <v>-0.43</v>
      </c>
      <c r="E159">
        <v>0.39</v>
      </c>
      <c r="F159">
        <v>0.16</v>
      </c>
      <c r="G159">
        <v>0.01</v>
      </c>
      <c r="H159">
        <v>0.62</v>
      </c>
      <c r="I159">
        <v>0.59</v>
      </c>
      <c r="J159">
        <v>0.63</v>
      </c>
      <c r="K159">
        <v>0.98</v>
      </c>
      <c r="L159">
        <v>7</v>
      </c>
      <c r="M159">
        <v>0.21</v>
      </c>
      <c r="N159">
        <v>-0.28999999999999998</v>
      </c>
      <c r="O159">
        <v>2</v>
      </c>
      <c r="P159">
        <v>1</v>
      </c>
    </row>
    <row r="160" spans="1:16" x14ac:dyDescent="0.45">
      <c r="A160" s="7" t="s">
        <v>680</v>
      </c>
      <c r="B160" s="7" t="s">
        <v>37</v>
      </c>
      <c r="C160">
        <v>-0.05</v>
      </c>
      <c r="D160">
        <v>-0.72</v>
      </c>
      <c r="E160">
        <v>0.67</v>
      </c>
      <c r="F160">
        <v>1.5</v>
      </c>
      <c r="G160">
        <v>0.16</v>
      </c>
      <c r="H160">
        <v>0.66</v>
      </c>
      <c r="I160">
        <v>0.84</v>
      </c>
      <c r="J160">
        <v>1.01</v>
      </c>
      <c r="K160">
        <v>1.02</v>
      </c>
      <c r="L160">
        <v>4</v>
      </c>
      <c r="M160">
        <v>0.24</v>
      </c>
      <c r="N160">
        <v>-0.31</v>
      </c>
      <c r="O160">
        <v>1</v>
      </c>
      <c r="P160">
        <v>2</v>
      </c>
    </row>
    <row r="161" spans="1:16" x14ac:dyDescent="0.45">
      <c r="A161" s="7" t="s">
        <v>590</v>
      </c>
      <c r="B161" s="7" t="s">
        <v>97</v>
      </c>
      <c r="C161">
        <v>-0.05</v>
      </c>
      <c r="D161">
        <v>-1.25</v>
      </c>
      <c r="E161">
        <v>1.2</v>
      </c>
      <c r="F161">
        <v>-0.11</v>
      </c>
      <c r="G161">
        <v>-0.03</v>
      </c>
      <c r="H161">
        <v>1.57</v>
      </c>
      <c r="I161">
        <v>1.34</v>
      </c>
      <c r="J161">
        <v>1.33</v>
      </c>
      <c r="K161">
        <v>1.44</v>
      </c>
      <c r="L161">
        <v>8</v>
      </c>
      <c r="M161">
        <v>0.04</v>
      </c>
      <c r="N161">
        <v>-7.0000000000000007E-2</v>
      </c>
      <c r="O161">
        <v>5</v>
      </c>
      <c r="P161">
        <v>2</v>
      </c>
    </row>
    <row r="162" spans="1:16" x14ac:dyDescent="0.45">
      <c r="A162" s="7" t="s">
        <v>657</v>
      </c>
      <c r="B162" s="7" t="s">
        <v>28</v>
      </c>
      <c r="C162">
        <v>-0.06</v>
      </c>
      <c r="D162">
        <v>-1.51</v>
      </c>
      <c r="E162">
        <v>1.45</v>
      </c>
      <c r="F162">
        <v>-0.95</v>
      </c>
      <c r="G162">
        <v>-0.1</v>
      </c>
      <c r="H162">
        <v>0.85</v>
      </c>
      <c r="I162">
        <v>0.85</v>
      </c>
      <c r="J162">
        <v>0.87</v>
      </c>
      <c r="K162">
        <v>0.97</v>
      </c>
      <c r="L162">
        <v>5</v>
      </c>
      <c r="M162">
        <v>-0.12</v>
      </c>
      <c r="N162">
        <v>0.05</v>
      </c>
      <c r="O162">
        <v>0</v>
      </c>
      <c r="P162">
        <v>0</v>
      </c>
    </row>
    <row r="163" spans="1:16" x14ac:dyDescent="0.45">
      <c r="A163" s="7" t="s">
        <v>1522</v>
      </c>
      <c r="B163" s="7" t="s">
        <v>134</v>
      </c>
      <c r="C163">
        <v>-0.06</v>
      </c>
      <c r="D163">
        <v>-0.86</v>
      </c>
      <c r="E163">
        <v>0.79</v>
      </c>
      <c r="F163">
        <v>-4.16</v>
      </c>
      <c r="G163">
        <v>-0.41</v>
      </c>
      <c r="H163">
        <v>0.84</v>
      </c>
      <c r="I163">
        <v>0.78</v>
      </c>
      <c r="J163">
        <v>1.36</v>
      </c>
      <c r="K163">
        <v>0.87</v>
      </c>
      <c r="L163">
        <v>8</v>
      </c>
      <c r="M163">
        <v>-0.21</v>
      </c>
      <c r="N163">
        <v>0.13</v>
      </c>
      <c r="O163">
        <v>1</v>
      </c>
      <c r="P163">
        <v>2</v>
      </c>
    </row>
    <row r="164" spans="1:16" x14ac:dyDescent="0.45">
      <c r="A164" s="7" t="s">
        <v>276</v>
      </c>
      <c r="B164" s="7" t="s">
        <v>134</v>
      </c>
      <c r="C164">
        <v>-7.0000000000000007E-2</v>
      </c>
      <c r="D164">
        <v>-1.73</v>
      </c>
      <c r="E164">
        <v>1.66</v>
      </c>
      <c r="F164">
        <v>-2.5</v>
      </c>
      <c r="G164">
        <v>-0.25</v>
      </c>
      <c r="H164">
        <v>0.9</v>
      </c>
      <c r="I164">
        <v>0.86</v>
      </c>
      <c r="J164">
        <v>0.87</v>
      </c>
      <c r="K164">
        <v>1</v>
      </c>
      <c r="L164">
        <v>5</v>
      </c>
      <c r="M164">
        <v>0.32</v>
      </c>
      <c r="N164">
        <v>-0.4</v>
      </c>
      <c r="O164">
        <v>0</v>
      </c>
      <c r="P164">
        <v>0</v>
      </c>
    </row>
    <row r="165" spans="1:16" x14ac:dyDescent="0.45">
      <c r="A165" s="7" t="s">
        <v>604</v>
      </c>
      <c r="B165" s="7" t="s">
        <v>26</v>
      </c>
      <c r="C165">
        <v>-7.0000000000000007E-2</v>
      </c>
      <c r="D165">
        <v>-0.71</v>
      </c>
      <c r="E165">
        <v>0.64</v>
      </c>
      <c r="F165">
        <v>-2.11</v>
      </c>
      <c r="G165">
        <v>-0.22</v>
      </c>
      <c r="H165">
        <v>0.96</v>
      </c>
      <c r="I165">
        <v>0.83</v>
      </c>
      <c r="J165">
        <v>0.92</v>
      </c>
      <c r="K165">
        <v>0.62</v>
      </c>
      <c r="L165">
        <v>10</v>
      </c>
      <c r="M165">
        <v>-0.12</v>
      </c>
      <c r="N165">
        <v>0.05</v>
      </c>
      <c r="O165">
        <v>2</v>
      </c>
      <c r="P165">
        <v>1</v>
      </c>
    </row>
    <row r="166" spans="1:16" x14ac:dyDescent="0.45">
      <c r="A166" s="7" t="s">
        <v>325</v>
      </c>
      <c r="B166" s="7" t="s">
        <v>72</v>
      </c>
      <c r="C166">
        <v>-7.0000000000000007E-2</v>
      </c>
      <c r="D166">
        <v>-2.09</v>
      </c>
      <c r="E166">
        <v>2.0099999999999998</v>
      </c>
      <c r="F166">
        <v>0</v>
      </c>
      <c r="G166">
        <v>0.01</v>
      </c>
      <c r="H166">
        <v>0.96</v>
      </c>
      <c r="I166">
        <v>0.96</v>
      </c>
      <c r="J166">
        <v>0.87</v>
      </c>
      <c r="K166">
        <v>0.77</v>
      </c>
      <c r="L166">
        <v>5</v>
      </c>
      <c r="M166">
        <v>-0.26</v>
      </c>
      <c r="N166">
        <v>0.18</v>
      </c>
      <c r="O166">
        <v>0</v>
      </c>
      <c r="P166">
        <v>0</v>
      </c>
    </row>
    <row r="167" spans="1:16" x14ac:dyDescent="0.45">
      <c r="A167" s="7" t="s">
        <v>1199</v>
      </c>
      <c r="B167" s="7" t="s">
        <v>61</v>
      </c>
      <c r="C167">
        <v>-0.08</v>
      </c>
      <c r="D167">
        <v>-1.44</v>
      </c>
      <c r="E167">
        <v>1.36</v>
      </c>
      <c r="F167">
        <v>-4.1399999999999997</v>
      </c>
      <c r="G167">
        <v>-0.36</v>
      </c>
      <c r="H167">
        <v>1.1200000000000001</v>
      </c>
      <c r="I167">
        <v>1.1000000000000001</v>
      </c>
      <c r="J167">
        <v>1.1299999999999999</v>
      </c>
      <c r="K167">
        <v>0.76</v>
      </c>
      <c r="L167">
        <v>4</v>
      </c>
      <c r="M167">
        <v>-0.17</v>
      </c>
      <c r="N167">
        <v>0.1</v>
      </c>
      <c r="O167">
        <v>2</v>
      </c>
      <c r="P167">
        <v>4</v>
      </c>
    </row>
    <row r="168" spans="1:16" x14ac:dyDescent="0.45">
      <c r="A168" s="7" t="s">
        <v>341</v>
      </c>
      <c r="B168" s="7" t="s">
        <v>37</v>
      </c>
      <c r="C168">
        <v>-0.08</v>
      </c>
      <c r="D168">
        <v>-1.57</v>
      </c>
      <c r="E168">
        <v>1.49</v>
      </c>
      <c r="F168">
        <v>-0.08</v>
      </c>
      <c r="G168">
        <v>-0.03</v>
      </c>
      <c r="H168">
        <v>1.05</v>
      </c>
      <c r="I168">
        <v>1.05</v>
      </c>
      <c r="J168">
        <v>0.87</v>
      </c>
      <c r="K168">
        <v>1.35</v>
      </c>
      <c r="L168">
        <v>4</v>
      </c>
      <c r="M168">
        <v>-0.15</v>
      </c>
      <c r="N168">
        <v>0.08</v>
      </c>
      <c r="O168">
        <v>0</v>
      </c>
      <c r="P168">
        <v>0</v>
      </c>
    </row>
    <row r="169" spans="1:16" x14ac:dyDescent="0.45">
      <c r="A169" s="7" t="s">
        <v>1008</v>
      </c>
      <c r="B169" s="7" t="s">
        <v>35</v>
      </c>
      <c r="C169">
        <v>-0.08</v>
      </c>
      <c r="D169">
        <v>-0.9</v>
      </c>
      <c r="E169">
        <v>0.82</v>
      </c>
      <c r="F169">
        <v>-1.19</v>
      </c>
      <c r="G169">
        <v>-0.09</v>
      </c>
      <c r="H169">
        <v>0.7</v>
      </c>
      <c r="I169">
        <v>0.61</v>
      </c>
      <c r="J169">
        <v>0.66</v>
      </c>
      <c r="K169">
        <v>1.02</v>
      </c>
      <c r="L169">
        <v>6</v>
      </c>
      <c r="M169">
        <v>0.17</v>
      </c>
      <c r="N169">
        <v>-0.28000000000000003</v>
      </c>
      <c r="O169">
        <v>2</v>
      </c>
      <c r="P169">
        <v>0</v>
      </c>
    </row>
    <row r="170" spans="1:16" x14ac:dyDescent="0.45">
      <c r="A170" s="7" t="s">
        <v>662</v>
      </c>
      <c r="B170" s="7" t="s">
        <v>42</v>
      </c>
      <c r="C170">
        <v>-0.09</v>
      </c>
      <c r="D170">
        <v>-1.45</v>
      </c>
      <c r="E170">
        <v>1.37</v>
      </c>
      <c r="F170">
        <v>-1.08</v>
      </c>
      <c r="G170">
        <v>-0.1</v>
      </c>
      <c r="H170">
        <v>1.1499999999999999</v>
      </c>
      <c r="I170">
        <v>0.95</v>
      </c>
      <c r="J170">
        <v>0.87</v>
      </c>
      <c r="K170">
        <v>0.92</v>
      </c>
      <c r="L170">
        <v>4</v>
      </c>
      <c r="M170">
        <v>-0.18</v>
      </c>
      <c r="N170">
        <v>0.11</v>
      </c>
      <c r="O170">
        <v>0</v>
      </c>
      <c r="P170">
        <v>0</v>
      </c>
    </row>
    <row r="171" spans="1:16" x14ac:dyDescent="0.45">
      <c r="A171" s="7" t="s">
        <v>282</v>
      </c>
      <c r="B171" s="7" t="s">
        <v>63</v>
      </c>
      <c r="C171">
        <v>-0.1</v>
      </c>
      <c r="D171">
        <v>-1.57</v>
      </c>
      <c r="E171">
        <v>1.47</v>
      </c>
      <c r="F171">
        <v>0.74</v>
      </c>
      <c r="G171">
        <v>0.06</v>
      </c>
      <c r="H171">
        <v>0.9</v>
      </c>
      <c r="I171">
        <v>0.93</v>
      </c>
      <c r="J171">
        <v>0.87</v>
      </c>
      <c r="K171">
        <v>1.1299999999999999</v>
      </c>
      <c r="L171">
        <v>4</v>
      </c>
      <c r="M171">
        <v>0.18</v>
      </c>
      <c r="N171">
        <v>-0.28999999999999998</v>
      </c>
      <c r="O171">
        <v>0</v>
      </c>
      <c r="P171">
        <v>0</v>
      </c>
    </row>
    <row r="172" spans="1:16" x14ac:dyDescent="0.45">
      <c r="A172" s="7" t="s">
        <v>615</v>
      </c>
      <c r="B172" s="7" t="s">
        <v>58</v>
      </c>
      <c r="C172">
        <v>-0.1</v>
      </c>
      <c r="D172">
        <v>-1.42</v>
      </c>
      <c r="E172">
        <v>1.32</v>
      </c>
      <c r="F172">
        <v>-0.18</v>
      </c>
      <c r="G172">
        <v>0</v>
      </c>
      <c r="H172">
        <v>1.1000000000000001</v>
      </c>
      <c r="I172">
        <v>0.91</v>
      </c>
      <c r="J172">
        <v>0.92</v>
      </c>
      <c r="K172">
        <v>0.92</v>
      </c>
      <c r="L172">
        <v>4</v>
      </c>
      <c r="M172">
        <v>0.14000000000000001</v>
      </c>
      <c r="N172">
        <v>-0.23</v>
      </c>
      <c r="O172">
        <v>1</v>
      </c>
      <c r="P172">
        <v>0</v>
      </c>
    </row>
    <row r="173" spans="1:16" x14ac:dyDescent="0.45">
      <c r="A173" s="7" t="s">
        <v>622</v>
      </c>
      <c r="B173" s="7" t="s">
        <v>134</v>
      </c>
      <c r="C173">
        <v>-0.11</v>
      </c>
      <c r="D173">
        <v>-0.72</v>
      </c>
      <c r="E173">
        <v>0.62</v>
      </c>
      <c r="F173">
        <v>-6.93</v>
      </c>
      <c r="G173">
        <v>-0.67</v>
      </c>
      <c r="H173">
        <v>0.74</v>
      </c>
      <c r="I173">
        <v>0.66</v>
      </c>
      <c r="J173">
        <v>0.74</v>
      </c>
      <c r="K173">
        <v>1.02</v>
      </c>
      <c r="L173">
        <v>7</v>
      </c>
      <c r="M173">
        <v>-0.56000000000000005</v>
      </c>
      <c r="N173">
        <v>0.42</v>
      </c>
      <c r="O173">
        <v>1</v>
      </c>
      <c r="P173">
        <v>2</v>
      </c>
    </row>
    <row r="174" spans="1:16" x14ac:dyDescent="0.45">
      <c r="A174" s="7" t="s">
        <v>1263</v>
      </c>
      <c r="B174" s="7" t="s">
        <v>76</v>
      </c>
      <c r="C174">
        <v>-0.12</v>
      </c>
      <c r="D174">
        <v>-0.59</v>
      </c>
      <c r="E174">
        <v>0.47</v>
      </c>
      <c r="F174">
        <v>0.26</v>
      </c>
      <c r="G174">
        <v>0.02</v>
      </c>
      <c r="H174">
        <v>0.65</v>
      </c>
      <c r="I174">
        <v>0.49</v>
      </c>
      <c r="J174">
        <v>0.83</v>
      </c>
      <c r="K174">
        <v>0.77</v>
      </c>
      <c r="L174">
        <v>9</v>
      </c>
      <c r="M174">
        <v>-0.06</v>
      </c>
      <c r="N174">
        <v>-0.12</v>
      </c>
      <c r="O174">
        <v>0</v>
      </c>
      <c r="P174">
        <v>2</v>
      </c>
    </row>
    <row r="175" spans="1:16" x14ac:dyDescent="0.45">
      <c r="A175" s="7" t="s">
        <v>1240</v>
      </c>
      <c r="B175" s="7" t="s">
        <v>44</v>
      </c>
      <c r="C175">
        <v>-0.12</v>
      </c>
      <c r="D175">
        <v>-0.72</v>
      </c>
      <c r="E175">
        <v>0.6</v>
      </c>
      <c r="F175">
        <v>2.0699999999999998</v>
      </c>
      <c r="G175">
        <v>0.22</v>
      </c>
      <c r="H175">
        <v>0.96</v>
      </c>
      <c r="I175">
        <v>0.86</v>
      </c>
      <c r="J175">
        <v>0.99</v>
      </c>
      <c r="K175">
        <v>1.28</v>
      </c>
      <c r="L175">
        <v>8</v>
      </c>
      <c r="M175">
        <v>0.19</v>
      </c>
      <c r="N175">
        <v>-0.31</v>
      </c>
      <c r="O175">
        <v>3</v>
      </c>
      <c r="P175">
        <v>3</v>
      </c>
    </row>
    <row r="176" spans="1:16" x14ac:dyDescent="0.45">
      <c r="A176" s="7" t="s">
        <v>595</v>
      </c>
      <c r="B176" s="7" t="s">
        <v>97</v>
      </c>
      <c r="C176">
        <v>-0.13</v>
      </c>
      <c r="D176">
        <v>-1.49</v>
      </c>
      <c r="E176">
        <v>1.36</v>
      </c>
      <c r="F176">
        <v>-3.52</v>
      </c>
      <c r="G176">
        <v>-0.38</v>
      </c>
      <c r="H176">
        <v>0.98</v>
      </c>
      <c r="I176">
        <v>0.88</v>
      </c>
      <c r="J176">
        <v>0.87</v>
      </c>
      <c r="K176">
        <v>0.61</v>
      </c>
      <c r="L176">
        <v>4</v>
      </c>
      <c r="M176">
        <v>-0.06</v>
      </c>
      <c r="N176">
        <v>-7.0000000000000007E-2</v>
      </c>
      <c r="O176">
        <v>0</v>
      </c>
      <c r="P176">
        <v>0</v>
      </c>
    </row>
    <row r="177" spans="1:16" x14ac:dyDescent="0.45">
      <c r="A177" s="7" t="s">
        <v>1110</v>
      </c>
      <c r="B177" s="7" t="s">
        <v>26</v>
      </c>
      <c r="C177">
        <v>-0.14000000000000001</v>
      </c>
      <c r="D177">
        <v>-0.25</v>
      </c>
      <c r="E177">
        <v>0.12</v>
      </c>
      <c r="F177">
        <v>-1.44</v>
      </c>
      <c r="G177">
        <v>-0.14000000000000001</v>
      </c>
      <c r="H177">
        <v>0.14000000000000001</v>
      </c>
      <c r="I177">
        <v>0.14000000000000001</v>
      </c>
      <c r="J177">
        <v>0.27</v>
      </c>
      <c r="K177">
        <v>0.03</v>
      </c>
      <c r="L177">
        <v>2</v>
      </c>
      <c r="M177">
        <v>-0.24</v>
      </c>
      <c r="N177">
        <v>-0.7</v>
      </c>
      <c r="O177">
        <v>0</v>
      </c>
      <c r="P177">
        <v>1</v>
      </c>
    </row>
    <row r="178" spans="1:16" x14ac:dyDescent="0.45">
      <c r="A178" s="7" t="s">
        <v>340</v>
      </c>
      <c r="B178" s="7" t="s">
        <v>76</v>
      </c>
      <c r="C178">
        <v>-0.14000000000000001</v>
      </c>
      <c r="D178">
        <v>-2.54</v>
      </c>
      <c r="E178">
        <v>2.4</v>
      </c>
      <c r="F178">
        <v>-2.84</v>
      </c>
      <c r="G178">
        <v>-0.28999999999999998</v>
      </c>
      <c r="H178">
        <v>0.94</v>
      </c>
      <c r="I178">
        <v>0.85</v>
      </c>
      <c r="J178">
        <v>0.82</v>
      </c>
      <c r="K178">
        <v>1.1599999999999999</v>
      </c>
      <c r="L178">
        <v>6</v>
      </c>
      <c r="M178">
        <v>-0.65</v>
      </c>
      <c r="N178">
        <v>0.5</v>
      </c>
      <c r="O178">
        <v>0</v>
      </c>
      <c r="P178">
        <v>0</v>
      </c>
    </row>
    <row r="179" spans="1:16" x14ac:dyDescent="0.45">
      <c r="A179" s="7" t="s">
        <v>319</v>
      </c>
      <c r="B179" s="7" t="s">
        <v>44</v>
      </c>
      <c r="C179">
        <v>-0.14000000000000001</v>
      </c>
      <c r="D179">
        <v>-1.54</v>
      </c>
      <c r="E179">
        <v>1.4</v>
      </c>
      <c r="F179">
        <v>0.92</v>
      </c>
      <c r="G179">
        <v>0.09</v>
      </c>
      <c r="H179">
        <v>0.9</v>
      </c>
      <c r="I179">
        <v>0.78</v>
      </c>
      <c r="J179">
        <v>0.87</v>
      </c>
      <c r="K179">
        <v>0.85</v>
      </c>
      <c r="L179">
        <v>4</v>
      </c>
      <c r="M179">
        <v>0.2</v>
      </c>
      <c r="N179">
        <v>-0.36</v>
      </c>
      <c r="O179">
        <v>0</v>
      </c>
      <c r="P179">
        <v>0</v>
      </c>
    </row>
    <row r="180" spans="1:16" x14ac:dyDescent="0.45">
      <c r="A180" s="7" t="s">
        <v>320</v>
      </c>
      <c r="B180" s="7" t="s">
        <v>42</v>
      </c>
      <c r="C180">
        <v>-0.15</v>
      </c>
      <c r="D180">
        <v>-1.75</v>
      </c>
      <c r="E180">
        <v>1.59</v>
      </c>
      <c r="F180">
        <v>-2.5299999999999998</v>
      </c>
      <c r="G180">
        <v>-0.25</v>
      </c>
      <c r="H180">
        <v>0.87</v>
      </c>
      <c r="I180">
        <v>0.78</v>
      </c>
      <c r="J180">
        <v>0.77</v>
      </c>
      <c r="K180">
        <v>1.01</v>
      </c>
      <c r="L180">
        <v>4</v>
      </c>
      <c r="M180">
        <v>-7.0000000000000007E-2</v>
      </c>
      <c r="N180">
        <v>-0.11</v>
      </c>
      <c r="O180">
        <v>0</v>
      </c>
      <c r="P180">
        <v>0</v>
      </c>
    </row>
    <row r="181" spans="1:16" x14ac:dyDescent="0.45">
      <c r="A181" s="7" t="s">
        <v>567</v>
      </c>
      <c r="B181" s="7" t="s">
        <v>46</v>
      </c>
      <c r="C181">
        <v>-0.16</v>
      </c>
      <c r="D181">
        <v>-1.49</v>
      </c>
      <c r="E181">
        <v>1.33</v>
      </c>
      <c r="F181">
        <v>-1.18</v>
      </c>
      <c r="G181">
        <v>-0.1</v>
      </c>
      <c r="H181">
        <v>1.1100000000000001</v>
      </c>
      <c r="I181">
        <v>0.93</v>
      </c>
      <c r="J181">
        <v>0.89</v>
      </c>
      <c r="K181">
        <v>1.84</v>
      </c>
      <c r="L181">
        <v>4</v>
      </c>
      <c r="M181">
        <v>-0.24</v>
      </c>
      <c r="N181">
        <v>0.1</v>
      </c>
      <c r="O181">
        <v>0</v>
      </c>
      <c r="P181">
        <v>0</v>
      </c>
    </row>
    <row r="182" spans="1:16" x14ac:dyDescent="0.45">
      <c r="A182" s="7" t="s">
        <v>803</v>
      </c>
      <c r="B182" s="7" t="s">
        <v>28</v>
      </c>
      <c r="C182">
        <v>-0.17</v>
      </c>
      <c r="D182">
        <v>-1.56</v>
      </c>
      <c r="E182">
        <v>1.4</v>
      </c>
      <c r="F182">
        <v>-2.04</v>
      </c>
      <c r="G182">
        <v>-0.2</v>
      </c>
      <c r="H182">
        <v>1.03</v>
      </c>
      <c r="I182">
        <v>0.92</v>
      </c>
      <c r="J182">
        <v>0.87</v>
      </c>
      <c r="K182">
        <v>1.02</v>
      </c>
      <c r="L182">
        <v>4</v>
      </c>
      <c r="M182">
        <v>-0.05</v>
      </c>
      <c r="N182">
        <v>-0.11</v>
      </c>
      <c r="O182">
        <v>0</v>
      </c>
      <c r="P182">
        <v>0</v>
      </c>
    </row>
    <row r="183" spans="1:16" x14ac:dyDescent="0.45">
      <c r="A183" s="7" t="s">
        <v>1643</v>
      </c>
      <c r="B183" s="7" t="s">
        <v>42</v>
      </c>
      <c r="C183">
        <v>-0.17</v>
      </c>
      <c r="D183">
        <v>-0.92</v>
      </c>
      <c r="E183">
        <v>0.75</v>
      </c>
      <c r="F183">
        <v>-0.47</v>
      </c>
      <c r="G183">
        <v>-7.0000000000000007E-2</v>
      </c>
      <c r="H183">
        <v>1.1499999999999999</v>
      </c>
      <c r="I183">
        <v>0.73</v>
      </c>
      <c r="J183">
        <v>1.19</v>
      </c>
      <c r="K183">
        <v>0.97</v>
      </c>
      <c r="L183">
        <v>7</v>
      </c>
      <c r="M183">
        <v>0.31</v>
      </c>
      <c r="N183">
        <v>-0.46</v>
      </c>
      <c r="O183">
        <v>4</v>
      </c>
      <c r="P183">
        <v>2</v>
      </c>
    </row>
    <row r="184" spans="1:16" x14ac:dyDescent="0.45">
      <c r="A184" s="7" t="s">
        <v>2109</v>
      </c>
      <c r="B184" s="7" t="s">
        <v>24</v>
      </c>
      <c r="C184">
        <v>-0.17</v>
      </c>
      <c r="D184">
        <v>-1.58</v>
      </c>
      <c r="E184">
        <v>1.41</v>
      </c>
      <c r="F184">
        <v>-0.38</v>
      </c>
      <c r="G184">
        <v>-0.05</v>
      </c>
      <c r="H184">
        <v>1.66</v>
      </c>
      <c r="I184">
        <v>1.24</v>
      </c>
      <c r="J184">
        <v>1.44</v>
      </c>
      <c r="K184">
        <v>1.24</v>
      </c>
      <c r="L184">
        <v>4</v>
      </c>
      <c r="M184">
        <v>-7.0000000000000007E-2</v>
      </c>
      <c r="N184">
        <v>-0.03</v>
      </c>
      <c r="O184">
        <v>4</v>
      </c>
      <c r="P184">
        <v>2</v>
      </c>
    </row>
    <row r="185" spans="1:16" x14ac:dyDescent="0.45">
      <c r="A185" s="7" t="s">
        <v>605</v>
      </c>
      <c r="B185" s="7" t="s">
        <v>18</v>
      </c>
      <c r="C185">
        <v>-0.18</v>
      </c>
      <c r="D185">
        <v>-1.81</v>
      </c>
      <c r="E185">
        <v>1.63</v>
      </c>
      <c r="F185">
        <v>-1.74</v>
      </c>
      <c r="G185">
        <v>-0.22</v>
      </c>
      <c r="H185">
        <v>1.02</v>
      </c>
      <c r="I185">
        <v>1.03</v>
      </c>
      <c r="J185">
        <v>0.87</v>
      </c>
      <c r="K185">
        <v>1.39</v>
      </c>
      <c r="L185">
        <v>4</v>
      </c>
      <c r="M185">
        <v>-0.41</v>
      </c>
      <c r="N185">
        <v>0.24</v>
      </c>
      <c r="O185">
        <v>0</v>
      </c>
      <c r="P185">
        <v>0</v>
      </c>
    </row>
    <row r="186" spans="1:16" x14ac:dyDescent="0.45">
      <c r="A186" s="7" t="s">
        <v>1586</v>
      </c>
      <c r="B186" s="7" t="s">
        <v>81</v>
      </c>
      <c r="C186">
        <v>-0.18</v>
      </c>
      <c r="D186">
        <v>-0.8</v>
      </c>
      <c r="E186">
        <v>0.62</v>
      </c>
      <c r="F186">
        <v>-0.26</v>
      </c>
      <c r="G186">
        <v>-0.04</v>
      </c>
      <c r="H186">
        <v>0.78</v>
      </c>
      <c r="I186">
        <v>0.62</v>
      </c>
      <c r="J186">
        <v>0.94</v>
      </c>
      <c r="K186">
        <v>1.1000000000000001</v>
      </c>
      <c r="L186">
        <v>10</v>
      </c>
      <c r="M186">
        <v>0.01</v>
      </c>
      <c r="N186">
        <v>-0.25</v>
      </c>
      <c r="O186">
        <v>0</v>
      </c>
      <c r="P186">
        <v>1</v>
      </c>
    </row>
    <row r="187" spans="1:16" x14ac:dyDescent="0.45">
      <c r="A187" s="7" t="s">
        <v>1828</v>
      </c>
      <c r="B187" s="7" t="s">
        <v>49</v>
      </c>
      <c r="C187">
        <v>-0.18</v>
      </c>
      <c r="D187">
        <v>-0.5</v>
      </c>
      <c r="E187">
        <v>0.31</v>
      </c>
      <c r="F187">
        <v>2.33</v>
      </c>
      <c r="G187">
        <v>0.22</v>
      </c>
      <c r="H187">
        <v>0.57999999999999996</v>
      </c>
      <c r="I187">
        <v>0.49</v>
      </c>
      <c r="J187">
        <v>0.39</v>
      </c>
      <c r="K187">
        <v>0.86</v>
      </c>
      <c r="L187">
        <v>8</v>
      </c>
      <c r="M187">
        <v>0.18</v>
      </c>
      <c r="N187">
        <v>-0.5</v>
      </c>
      <c r="O187">
        <v>0</v>
      </c>
      <c r="P187">
        <v>1</v>
      </c>
    </row>
    <row r="188" spans="1:16" x14ac:dyDescent="0.45">
      <c r="A188" s="7" t="s">
        <v>659</v>
      </c>
      <c r="B188" s="7" t="s">
        <v>28</v>
      </c>
      <c r="C188">
        <v>-0.19</v>
      </c>
      <c r="D188">
        <v>-1.05</v>
      </c>
      <c r="E188">
        <v>0.87</v>
      </c>
      <c r="F188">
        <v>-1.3</v>
      </c>
      <c r="G188">
        <v>-0.12</v>
      </c>
      <c r="H188">
        <v>1.04</v>
      </c>
      <c r="I188">
        <v>0.88</v>
      </c>
      <c r="J188">
        <v>0.9</v>
      </c>
      <c r="K188">
        <v>0.72</v>
      </c>
      <c r="L188">
        <v>3</v>
      </c>
      <c r="M188">
        <v>-0.02</v>
      </c>
      <c r="N188">
        <v>-0.16</v>
      </c>
      <c r="O188">
        <v>0</v>
      </c>
      <c r="P188">
        <v>0</v>
      </c>
    </row>
    <row r="189" spans="1:16" x14ac:dyDescent="0.45">
      <c r="A189" s="7" t="s">
        <v>586</v>
      </c>
      <c r="B189" s="7" t="s">
        <v>24</v>
      </c>
      <c r="C189">
        <v>-0.19</v>
      </c>
      <c r="D189">
        <v>-1.35</v>
      </c>
      <c r="E189">
        <v>1.17</v>
      </c>
      <c r="F189">
        <v>-1.7</v>
      </c>
      <c r="G189">
        <v>-0.18</v>
      </c>
      <c r="H189">
        <v>1.17</v>
      </c>
      <c r="I189">
        <v>0.87</v>
      </c>
      <c r="J189">
        <v>0.87</v>
      </c>
      <c r="K189">
        <v>1.5</v>
      </c>
      <c r="L189">
        <v>3</v>
      </c>
      <c r="M189">
        <v>0.04</v>
      </c>
      <c r="N189">
        <v>-0.2</v>
      </c>
      <c r="O189">
        <v>0</v>
      </c>
      <c r="P189">
        <v>0</v>
      </c>
    </row>
    <row r="190" spans="1:16" x14ac:dyDescent="0.45">
      <c r="A190" s="7" t="s">
        <v>350</v>
      </c>
      <c r="B190" s="7" t="s">
        <v>119</v>
      </c>
      <c r="C190">
        <v>-0.19</v>
      </c>
      <c r="D190">
        <v>-1.52</v>
      </c>
      <c r="E190">
        <v>1.33</v>
      </c>
      <c r="F190">
        <v>-1.56</v>
      </c>
      <c r="G190">
        <v>-0.15</v>
      </c>
      <c r="H190">
        <v>0.75</v>
      </c>
      <c r="I190">
        <v>0.72</v>
      </c>
      <c r="J190">
        <v>0.86</v>
      </c>
      <c r="K190">
        <v>0.45</v>
      </c>
      <c r="L190">
        <v>4</v>
      </c>
      <c r="M190">
        <v>0.12</v>
      </c>
      <c r="N190">
        <v>-0.37</v>
      </c>
      <c r="O190">
        <v>0</v>
      </c>
      <c r="P190">
        <v>0</v>
      </c>
    </row>
    <row r="191" spans="1:16" x14ac:dyDescent="0.45">
      <c r="A191" s="7" t="s">
        <v>2028</v>
      </c>
      <c r="B191" s="7" t="s">
        <v>63</v>
      </c>
      <c r="C191">
        <v>-0.2</v>
      </c>
      <c r="D191">
        <v>-0.41</v>
      </c>
      <c r="E191">
        <v>0.21</v>
      </c>
      <c r="F191">
        <v>-1.0900000000000001</v>
      </c>
      <c r="G191">
        <v>-0.12</v>
      </c>
      <c r="H191">
        <v>0.25</v>
      </c>
      <c r="I191">
        <v>0.32</v>
      </c>
      <c r="J191">
        <v>0.36</v>
      </c>
      <c r="K191">
        <v>0.17</v>
      </c>
      <c r="L191">
        <v>3</v>
      </c>
      <c r="M191">
        <v>-0.2</v>
      </c>
      <c r="N191">
        <v>-0.63</v>
      </c>
      <c r="O191">
        <v>1</v>
      </c>
      <c r="P191">
        <v>1</v>
      </c>
    </row>
    <row r="192" spans="1:16" x14ac:dyDescent="0.45">
      <c r="A192" s="7" t="s">
        <v>2110</v>
      </c>
      <c r="B192" s="7" t="s">
        <v>134</v>
      </c>
      <c r="C192">
        <v>-0.21</v>
      </c>
      <c r="D192">
        <v>-1.01</v>
      </c>
      <c r="E192">
        <v>0.8</v>
      </c>
      <c r="F192">
        <v>-2.5099999999999998</v>
      </c>
      <c r="G192">
        <v>-0.22</v>
      </c>
      <c r="H192">
        <v>0.91</v>
      </c>
      <c r="I192">
        <v>1</v>
      </c>
      <c r="J192">
        <v>0.98</v>
      </c>
      <c r="K192">
        <v>0.53</v>
      </c>
      <c r="L192">
        <v>9</v>
      </c>
      <c r="M192">
        <v>0</v>
      </c>
      <c r="N192">
        <v>-0.23</v>
      </c>
      <c r="O192">
        <v>2</v>
      </c>
      <c r="P192">
        <v>2</v>
      </c>
    </row>
    <row r="193" spans="1:16" x14ac:dyDescent="0.45">
      <c r="A193" s="7" t="s">
        <v>843</v>
      </c>
      <c r="B193" s="7" t="s">
        <v>76</v>
      </c>
      <c r="C193">
        <v>-0.21</v>
      </c>
      <c r="D193">
        <v>-1.6</v>
      </c>
      <c r="E193">
        <v>1.39</v>
      </c>
      <c r="F193">
        <v>-1.86</v>
      </c>
      <c r="G193">
        <v>-0.21</v>
      </c>
      <c r="H193">
        <v>0.92</v>
      </c>
      <c r="I193">
        <v>0.8</v>
      </c>
      <c r="J193">
        <v>0.88</v>
      </c>
      <c r="K193">
        <v>1.37</v>
      </c>
      <c r="L193">
        <v>4</v>
      </c>
      <c r="M193">
        <v>-0.33</v>
      </c>
      <c r="N193">
        <v>0.11</v>
      </c>
      <c r="O193">
        <v>0</v>
      </c>
      <c r="P193">
        <v>0</v>
      </c>
    </row>
    <row r="194" spans="1:16" x14ac:dyDescent="0.45">
      <c r="A194" s="7" t="s">
        <v>343</v>
      </c>
      <c r="B194" s="7" t="s">
        <v>58</v>
      </c>
      <c r="C194">
        <v>-0.21</v>
      </c>
      <c r="D194">
        <v>-1.31</v>
      </c>
      <c r="E194">
        <v>1.1000000000000001</v>
      </c>
      <c r="F194">
        <v>-1.0900000000000001</v>
      </c>
      <c r="G194">
        <v>-0.15</v>
      </c>
      <c r="H194">
        <v>0.79</v>
      </c>
      <c r="I194">
        <v>0.8</v>
      </c>
      <c r="J194">
        <v>0.87</v>
      </c>
      <c r="K194">
        <v>1.31</v>
      </c>
      <c r="L194">
        <v>5</v>
      </c>
      <c r="M194">
        <v>0.15</v>
      </c>
      <c r="N194">
        <v>-0.42</v>
      </c>
      <c r="O194">
        <v>0</v>
      </c>
      <c r="P194">
        <v>0</v>
      </c>
    </row>
    <row r="195" spans="1:16" x14ac:dyDescent="0.45">
      <c r="A195" s="7" t="s">
        <v>2003</v>
      </c>
      <c r="B195" s="7" t="s">
        <v>55</v>
      </c>
      <c r="C195">
        <v>-0.22</v>
      </c>
      <c r="D195">
        <v>-0.9</v>
      </c>
      <c r="E195">
        <v>0.69</v>
      </c>
      <c r="F195">
        <v>-3.79</v>
      </c>
      <c r="G195">
        <v>-0.39</v>
      </c>
      <c r="H195">
        <v>0.81</v>
      </c>
      <c r="I195">
        <v>0.91</v>
      </c>
      <c r="J195">
        <v>0.83</v>
      </c>
      <c r="K195">
        <v>0.56000000000000005</v>
      </c>
      <c r="L195">
        <v>8</v>
      </c>
      <c r="M195">
        <v>-0.41</v>
      </c>
      <c r="N195">
        <v>0.14000000000000001</v>
      </c>
      <c r="O195">
        <v>0</v>
      </c>
      <c r="P195">
        <v>3</v>
      </c>
    </row>
    <row r="196" spans="1:16" x14ac:dyDescent="0.45">
      <c r="A196" s="7" t="s">
        <v>583</v>
      </c>
      <c r="B196" s="7" t="s">
        <v>65</v>
      </c>
      <c r="C196">
        <v>-0.22</v>
      </c>
      <c r="D196">
        <v>-1.69</v>
      </c>
      <c r="E196">
        <v>1.47</v>
      </c>
      <c r="F196">
        <v>-5.55</v>
      </c>
      <c r="G196">
        <v>-0.55000000000000004</v>
      </c>
      <c r="H196">
        <v>0.95</v>
      </c>
      <c r="I196">
        <v>0.87</v>
      </c>
      <c r="J196">
        <v>0.87</v>
      </c>
      <c r="K196">
        <v>0.97</v>
      </c>
      <c r="L196">
        <v>4</v>
      </c>
      <c r="M196">
        <v>-0.26</v>
      </c>
      <c r="N196">
        <v>0.03</v>
      </c>
      <c r="O196">
        <v>0</v>
      </c>
      <c r="P196">
        <v>0</v>
      </c>
    </row>
    <row r="197" spans="1:16" x14ac:dyDescent="0.45">
      <c r="A197" s="7" t="s">
        <v>2104</v>
      </c>
      <c r="B197" s="7" t="s">
        <v>97</v>
      </c>
      <c r="C197">
        <v>-0.23</v>
      </c>
      <c r="D197">
        <v>-0.89</v>
      </c>
      <c r="E197">
        <v>0.66</v>
      </c>
      <c r="F197">
        <v>0.71</v>
      </c>
      <c r="G197">
        <v>0.13</v>
      </c>
      <c r="H197">
        <v>0.89</v>
      </c>
      <c r="I197">
        <v>0.64</v>
      </c>
      <c r="J197">
        <v>0.8</v>
      </c>
      <c r="K197">
        <v>0.92</v>
      </c>
      <c r="L197">
        <v>11</v>
      </c>
      <c r="M197">
        <v>0.08</v>
      </c>
      <c r="N197">
        <v>-0.34</v>
      </c>
      <c r="O197">
        <v>2</v>
      </c>
      <c r="P197">
        <v>2</v>
      </c>
    </row>
    <row r="198" spans="1:16" x14ac:dyDescent="0.45">
      <c r="A198" s="7" t="s">
        <v>621</v>
      </c>
      <c r="B198" s="7" t="s">
        <v>55</v>
      </c>
      <c r="C198">
        <v>-0.23</v>
      </c>
      <c r="D198">
        <v>-0.63</v>
      </c>
      <c r="E198">
        <v>0.4</v>
      </c>
      <c r="F198">
        <v>-2.62</v>
      </c>
      <c r="G198">
        <v>-0.26</v>
      </c>
      <c r="H198">
        <v>0.41</v>
      </c>
      <c r="I198">
        <v>0.4</v>
      </c>
      <c r="J198">
        <v>0.63</v>
      </c>
      <c r="K198">
        <v>0.7</v>
      </c>
      <c r="L198">
        <v>6</v>
      </c>
      <c r="M198">
        <v>-0.38</v>
      </c>
      <c r="N198">
        <v>-0.19</v>
      </c>
      <c r="O198">
        <v>0</v>
      </c>
      <c r="P198">
        <v>1</v>
      </c>
    </row>
    <row r="199" spans="1:16" x14ac:dyDescent="0.45">
      <c r="A199" s="7" t="s">
        <v>329</v>
      </c>
      <c r="B199" s="7" t="s">
        <v>35</v>
      </c>
      <c r="C199">
        <v>-0.25</v>
      </c>
      <c r="D199">
        <v>-1.58</v>
      </c>
      <c r="E199">
        <v>1.33</v>
      </c>
      <c r="F199">
        <v>-1.28</v>
      </c>
      <c r="G199">
        <v>-0.18</v>
      </c>
      <c r="H199">
        <v>0.74</v>
      </c>
      <c r="I199">
        <v>0.71</v>
      </c>
      <c r="J199">
        <v>0.88</v>
      </c>
      <c r="K199">
        <v>0.31</v>
      </c>
      <c r="L199">
        <v>4</v>
      </c>
      <c r="M199">
        <v>-0.34</v>
      </c>
      <c r="N199">
        <v>0</v>
      </c>
      <c r="O199">
        <v>0</v>
      </c>
      <c r="P199">
        <v>0</v>
      </c>
    </row>
    <row r="200" spans="1:16" x14ac:dyDescent="0.45">
      <c r="A200" s="7" t="s">
        <v>1979</v>
      </c>
      <c r="B200" s="7" t="s">
        <v>119</v>
      </c>
      <c r="C200">
        <v>-0.26</v>
      </c>
      <c r="D200">
        <v>-1.45</v>
      </c>
      <c r="E200">
        <v>1.19</v>
      </c>
      <c r="F200">
        <v>1.65</v>
      </c>
      <c r="G200">
        <v>0.18</v>
      </c>
      <c r="H200">
        <v>1.68</v>
      </c>
      <c r="I200">
        <v>1.58</v>
      </c>
      <c r="J200">
        <v>1.58</v>
      </c>
      <c r="K200">
        <v>4.3499999999999996</v>
      </c>
      <c r="L200">
        <v>1</v>
      </c>
      <c r="M200">
        <v>0.33</v>
      </c>
      <c r="N200">
        <v>-0.48</v>
      </c>
      <c r="O200">
        <v>3</v>
      </c>
      <c r="P200">
        <v>2</v>
      </c>
    </row>
    <row r="201" spans="1:16" x14ac:dyDescent="0.45">
      <c r="A201" s="7" t="s">
        <v>825</v>
      </c>
      <c r="B201" s="7" t="s">
        <v>53</v>
      </c>
      <c r="C201">
        <v>-0.27</v>
      </c>
      <c r="D201">
        <v>-1.47</v>
      </c>
      <c r="E201">
        <v>1.2</v>
      </c>
      <c r="F201">
        <v>-3.7</v>
      </c>
      <c r="G201">
        <v>-0.4</v>
      </c>
      <c r="H201">
        <v>0.82</v>
      </c>
      <c r="I201">
        <v>0.81</v>
      </c>
      <c r="J201">
        <v>0.88</v>
      </c>
      <c r="K201">
        <v>0.52</v>
      </c>
      <c r="L201">
        <v>4</v>
      </c>
      <c r="M201">
        <v>-0.34</v>
      </c>
      <c r="N201">
        <v>0.02</v>
      </c>
      <c r="O201">
        <v>0</v>
      </c>
      <c r="P201">
        <v>0</v>
      </c>
    </row>
    <row r="202" spans="1:16" x14ac:dyDescent="0.45">
      <c r="A202" s="7" t="s">
        <v>2108</v>
      </c>
      <c r="B202" s="7" t="s">
        <v>55</v>
      </c>
      <c r="C202">
        <v>-0.28000000000000003</v>
      </c>
      <c r="D202">
        <v>-1.85</v>
      </c>
      <c r="E202">
        <v>1.58</v>
      </c>
      <c r="F202">
        <v>-0.03</v>
      </c>
      <c r="G202">
        <v>0.02</v>
      </c>
      <c r="H202">
        <v>1.07</v>
      </c>
      <c r="I202">
        <v>0.99</v>
      </c>
      <c r="J202">
        <v>1.04</v>
      </c>
      <c r="K202">
        <v>0.75</v>
      </c>
      <c r="L202">
        <v>4</v>
      </c>
      <c r="M202">
        <v>-0.14000000000000001</v>
      </c>
      <c r="N202">
        <v>-0.12</v>
      </c>
      <c r="O202">
        <v>1</v>
      </c>
      <c r="P202">
        <v>1</v>
      </c>
    </row>
    <row r="203" spans="1:16" x14ac:dyDescent="0.45">
      <c r="A203" s="7" t="s">
        <v>323</v>
      </c>
      <c r="B203" s="7" t="s">
        <v>104</v>
      </c>
      <c r="C203">
        <v>-0.28999999999999998</v>
      </c>
      <c r="D203">
        <v>-1.89</v>
      </c>
      <c r="E203">
        <v>1.6</v>
      </c>
      <c r="F203">
        <v>-1.74</v>
      </c>
      <c r="G203">
        <v>-0.18</v>
      </c>
      <c r="H203">
        <v>0.88</v>
      </c>
      <c r="I203">
        <v>0.81</v>
      </c>
      <c r="J203">
        <v>0.88</v>
      </c>
      <c r="K203">
        <v>0.99</v>
      </c>
      <c r="L203">
        <v>4</v>
      </c>
      <c r="M203">
        <v>0.14000000000000001</v>
      </c>
      <c r="N203">
        <v>-0.47</v>
      </c>
      <c r="O203">
        <v>0</v>
      </c>
      <c r="P203">
        <v>0</v>
      </c>
    </row>
    <row r="204" spans="1:16" x14ac:dyDescent="0.45">
      <c r="A204" s="7" t="s">
        <v>1292</v>
      </c>
      <c r="B204" s="7" t="s">
        <v>97</v>
      </c>
      <c r="C204">
        <v>-0.3</v>
      </c>
      <c r="D204">
        <v>-0.88</v>
      </c>
      <c r="E204">
        <v>0.57999999999999996</v>
      </c>
      <c r="F204">
        <v>-1.3</v>
      </c>
      <c r="G204">
        <v>-0.1</v>
      </c>
      <c r="H204">
        <v>0.82</v>
      </c>
      <c r="I204">
        <v>0.82</v>
      </c>
      <c r="J204">
        <v>0.99</v>
      </c>
      <c r="K204">
        <v>1.03</v>
      </c>
      <c r="L204">
        <v>6</v>
      </c>
      <c r="M204">
        <v>0.06</v>
      </c>
      <c r="N204">
        <v>-0.42</v>
      </c>
      <c r="O204">
        <v>2</v>
      </c>
      <c r="P204">
        <v>2</v>
      </c>
    </row>
    <row r="205" spans="1:16" x14ac:dyDescent="0.45">
      <c r="A205" s="7" t="s">
        <v>991</v>
      </c>
      <c r="B205" s="7" t="s">
        <v>104</v>
      </c>
      <c r="C205">
        <v>-0.32</v>
      </c>
      <c r="D205">
        <v>-1.1100000000000001</v>
      </c>
      <c r="E205">
        <v>0.8</v>
      </c>
      <c r="F205">
        <v>3.03</v>
      </c>
      <c r="G205">
        <v>0.3</v>
      </c>
      <c r="H205">
        <v>0.89</v>
      </c>
      <c r="I205">
        <v>1.08</v>
      </c>
      <c r="J205">
        <v>1.1299999999999999</v>
      </c>
      <c r="K205">
        <v>0.84</v>
      </c>
      <c r="L205">
        <v>5</v>
      </c>
      <c r="M205">
        <v>0.15</v>
      </c>
      <c r="N205">
        <v>-0.51</v>
      </c>
      <c r="O205">
        <v>2</v>
      </c>
      <c r="P205">
        <v>1</v>
      </c>
    </row>
    <row r="206" spans="1:16" x14ac:dyDescent="0.45">
      <c r="A206" s="7" t="s">
        <v>1035</v>
      </c>
      <c r="B206" s="7" t="s">
        <v>119</v>
      </c>
      <c r="C206">
        <v>-0.33</v>
      </c>
      <c r="D206">
        <v>-1.1399999999999999</v>
      </c>
      <c r="E206">
        <v>0.82</v>
      </c>
      <c r="F206">
        <v>-2.0499999999999998</v>
      </c>
      <c r="G206">
        <v>-0.21</v>
      </c>
      <c r="H206">
        <v>0.82</v>
      </c>
      <c r="I206">
        <v>0.67</v>
      </c>
      <c r="J206">
        <v>0.96</v>
      </c>
      <c r="K206">
        <v>0.63</v>
      </c>
      <c r="L206">
        <v>4</v>
      </c>
      <c r="M206">
        <v>-0.28000000000000003</v>
      </c>
      <c r="N206">
        <v>-0.12</v>
      </c>
      <c r="O206">
        <v>1</v>
      </c>
      <c r="P206">
        <v>1</v>
      </c>
    </row>
    <row r="207" spans="1:16" x14ac:dyDescent="0.45">
      <c r="A207" s="7" t="s">
        <v>338</v>
      </c>
      <c r="B207" s="7" t="s">
        <v>44</v>
      </c>
      <c r="C207">
        <v>-0.36</v>
      </c>
      <c r="D207">
        <v>-2.0299999999999998</v>
      </c>
      <c r="E207">
        <v>1.67</v>
      </c>
      <c r="F207">
        <v>-1.66</v>
      </c>
      <c r="G207">
        <v>-0.17</v>
      </c>
      <c r="H207">
        <v>0.85</v>
      </c>
      <c r="I207">
        <v>0.82</v>
      </c>
      <c r="J207">
        <v>0.86</v>
      </c>
      <c r="K207">
        <v>1.22</v>
      </c>
      <c r="L207">
        <v>5</v>
      </c>
      <c r="M207">
        <v>-0.24</v>
      </c>
      <c r="N207">
        <v>-0.18</v>
      </c>
      <c r="O207">
        <v>0</v>
      </c>
      <c r="P207">
        <v>0</v>
      </c>
    </row>
    <row r="208" spans="1:16" x14ac:dyDescent="0.45">
      <c r="A208" s="7" t="s">
        <v>608</v>
      </c>
      <c r="B208" s="7" t="s">
        <v>35</v>
      </c>
      <c r="C208">
        <v>-0.36</v>
      </c>
      <c r="D208">
        <v>-1.79</v>
      </c>
      <c r="E208">
        <v>1.43</v>
      </c>
      <c r="F208">
        <v>-1.75</v>
      </c>
      <c r="G208">
        <v>-0.19</v>
      </c>
      <c r="H208">
        <v>0.9</v>
      </c>
      <c r="I208">
        <v>0.75</v>
      </c>
      <c r="J208">
        <v>0.87</v>
      </c>
      <c r="K208">
        <v>0.51</v>
      </c>
      <c r="L208">
        <v>4</v>
      </c>
      <c r="M208">
        <v>0.18</v>
      </c>
      <c r="N208">
        <v>-0.57999999999999996</v>
      </c>
      <c r="O208">
        <v>0</v>
      </c>
      <c r="P208">
        <v>0</v>
      </c>
    </row>
    <row r="209" spans="1:16" x14ac:dyDescent="0.45">
      <c r="A209" s="7" t="s">
        <v>335</v>
      </c>
      <c r="B209" s="7" t="s">
        <v>97</v>
      </c>
      <c r="C209">
        <v>-0.36</v>
      </c>
      <c r="D209">
        <v>-1.85</v>
      </c>
      <c r="E209">
        <v>1.48</v>
      </c>
      <c r="F209">
        <v>-1.82</v>
      </c>
      <c r="G209">
        <v>-0.18</v>
      </c>
      <c r="H209">
        <v>0.77</v>
      </c>
      <c r="I209">
        <v>0.76</v>
      </c>
      <c r="J209">
        <v>0.85</v>
      </c>
      <c r="K209">
        <v>0.99</v>
      </c>
      <c r="L209">
        <v>5</v>
      </c>
      <c r="M209">
        <v>-0.28999999999999998</v>
      </c>
      <c r="N209">
        <v>-0.18</v>
      </c>
      <c r="O209">
        <v>0</v>
      </c>
      <c r="P209">
        <v>0</v>
      </c>
    </row>
    <row r="210" spans="1:16" x14ac:dyDescent="0.45">
      <c r="A210" s="7" t="s">
        <v>313</v>
      </c>
      <c r="B210" s="7" t="s">
        <v>76</v>
      </c>
      <c r="C210">
        <v>-0.36</v>
      </c>
      <c r="D210">
        <v>-2.08</v>
      </c>
      <c r="E210">
        <v>1.72</v>
      </c>
      <c r="F210">
        <v>-1.04</v>
      </c>
      <c r="G210">
        <v>-0.11</v>
      </c>
      <c r="H210">
        <v>1.04</v>
      </c>
      <c r="I210">
        <v>0.97</v>
      </c>
      <c r="J210">
        <v>0.87</v>
      </c>
      <c r="K210">
        <v>1.0900000000000001</v>
      </c>
      <c r="L210">
        <v>5</v>
      </c>
      <c r="M210">
        <v>0.08</v>
      </c>
      <c r="N210">
        <v>-0.42</v>
      </c>
      <c r="O210">
        <v>0</v>
      </c>
      <c r="P210">
        <v>0</v>
      </c>
    </row>
    <row r="211" spans="1:16" x14ac:dyDescent="0.45">
      <c r="A211" s="7" t="s">
        <v>347</v>
      </c>
      <c r="B211" s="7" t="s">
        <v>91</v>
      </c>
      <c r="C211">
        <v>-0.37</v>
      </c>
      <c r="D211">
        <v>-2</v>
      </c>
      <c r="E211">
        <v>1.63</v>
      </c>
      <c r="F211">
        <v>-4.9800000000000004</v>
      </c>
      <c r="G211">
        <v>-0.52</v>
      </c>
      <c r="H211">
        <v>0.85</v>
      </c>
      <c r="I211">
        <v>0.89</v>
      </c>
      <c r="J211">
        <v>0.87</v>
      </c>
      <c r="K211">
        <v>0.73</v>
      </c>
      <c r="L211">
        <v>5</v>
      </c>
      <c r="M211">
        <v>-0.15</v>
      </c>
      <c r="N211">
        <v>-0.28999999999999998</v>
      </c>
      <c r="O211">
        <v>0</v>
      </c>
      <c r="P211">
        <v>0</v>
      </c>
    </row>
    <row r="212" spans="1:16" x14ac:dyDescent="0.45">
      <c r="A212" s="7" t="s">
        <v>616</v>
      </c>
      <c r="B212" s="7" t="s">
        <v>134</v>
      </c>
      <c r="C212">
        <v>-0.37</v>
      </c>
      <c r="D212">
        <v>-1.39</v>
      </c>
      <c r="E212">
        <v>1.02</v>
      </c>
      <c r="F212">
        <v>-2.4500000000000002</v>
      </c>
      <c r="G212">
        <v>-0.25</v>
      </c>
      <c r="H212">
        <v>0.84</v>
      </c>
      <c r="I212">
        <v>0.78</v>
      </c>
      <c r="J212">
        <v>0.67</v>
      </c>
      <c r="K212">
        <v>0.43</v>
      </c>
      <c r="L212">
        <v>4</v>
      </c>
      <c r="M212">
        <v>-0.22</v>
      </c>
      <c r="N212">
        <v>-0.22</v>
      </c>
      <c r="O212">
        <v>0</v>
      </c>
      <c r="P212">
        <v>0</v>
      </c>
    </row>
    <row r="213" spans="1:16" x14ac:dyDescent="0.45">
      <c r="A213" s="7" t="s">
        <v>562</v>
      </c>
      <c r="B213" s="7" t="s">
        <v>30</v>
      </c>
      <c r="C213">
        <v>-0.38</v>
      </c>
      <c r="D213">
        <v>-1.32</v>
      </c>
      <c r="E213">
        <v>0.94</v>
      </c>
      <c r="F213">
        <v>-0.14000000000000001</v>
      </c>
      <c r="G213">
        <v>-0.01</v>
      </c>
      <c r="H213">
        <v>1.28</v>
      </c>
      <c r="I213">
        <v>0.91</v>
      </c>
      <c r="J213">
        <v>1.2</v>
      </c>
      <c r="K213">
        <v>1.07</v>
      </c>
      <c r="L213">
        <v>5</v>
      </c>
      <c r="M213">
        <v>0.18</v>
      </c>
      <c r="N213">
        <v>-0.47</v>
      </c>
      <c r="O213">
        <v>1</v>
      </c>
      <c r="P213">
        <v>4</v>
      </c>
    </row>
    <row r="214" spans="1:16" x14ac:dyDescent="0.45">
      <c r="A214" s="7" t="s">
        <v>682</v>
      </c>
      <c r="B214" s="7" t="s">
        <v>30</v>
      </c>
      <c r="C214">
        <v>-0.38</v>
      </c>
      <c r="D214">
        <v>-2.21</v>
      </c>
      <c r="E214">
        <v>1.83</v>
      </c>
      <c r="F214">
        <v>-3.17</v>
      </c>
      <c r="G214">
        <v>-0.32</v>
      </c>
      <c r="H214">
        <v>1.31</v>
      </c>
      <c r="I214">
        <v>0.94</v>
      </c>
      <c r="J214">
        <v>0.86</v>
      </c>
      <c r="K214">
        <v>1.52</v>
      </c>
      <c r="L214">
        <v>4</v>
      </c>
      <c r="M214">
        <v>-0.25</v>
      </c>
      <c r="N214">
        <v>-0.04</v>
      </c>
      <c r="O214">
        <v>0</v>
      </c>
      <c r="P214">
        <v>0</v>
      </c>
    </row>
    <row r="215" spans="1:16" x14ac:dyDescent="0.45">
      <c r="A215" s="7" t="s">
        <v>592</v>
      </c>
      <c r="B215" s="7" t="s">
        <v>63</v>
      </c>
      <c r="C215">
        <v>-0.38</v>
      </c>
      <c r="D215">
        <v>-1.38</v>
      </c>
      <c r="E215">
        <v>1</v>
      </c>
      <c r="F215">
        <v>-5.9</v>
      </c>
      <c r="G215">
        <v>-0.62</v>
      </c>
      <c r="H215">
        <v>0.87</v>
      </c>
      <c r="I215">
        <v>0.73</v>
      </c>
      <c r="J215">
        <v>0.87</v>
      </c>
      <c r="K215">
        <v>1.1200000000000001</v>
      </c>
      <c r="L215">
        <v>3</v>
      </c>
      <c r="M215">
        <v>-0.72</v>
      </c>
      <c r="N215">
        <v>0.28000000000000003</v>
      </c>
      <c r="O215">
        <v>0</v>
      </c>
      <c r="P215">
        <v>0</v>
      </c>
    </row>
    <row r="216" spans="1:16" x14ac:dyDescent="0.45">
      <c r="A216" s="7" t="s">
        <v>291</v>
      </c>
      <c r="B216" s="7" t="s">
        <v>53</v>
      </c>
      <c r="C216">
        <v>-0.41</v>
      </c>
      <c r="D216">
        <v>-2.09</v>
      </c>
      <c r="E216">
        <v>1.69</v>
      </c>
      <c r="F216">
        <v>-0.18</v>
      </c>
      <c r="G216">
        <v>-0.13</v>
      </c>
      <c r="H216">
        <v>0.78</v>
      </c>
      <c r="I216">
        <v>0.73</v>
      </c>
      <c r="J216">
        <v>0.87</v>
      </c>
      <c r="K216">
        <v>0.47</v>
      </c>
      <c r="L216">
        <v>5</v>
      </c>
      <c r="M216">
        <v>-0.12</v>
      </c>
      <c r="N216">
        <v>-0.4</v>
      </c>
      <c r="O216">
        <v>0</v>
      </c>
      <c r="P216">
        <v>0</v>
      </c>
    </row>
    <row r="217" spans="1:16" x14ac:dyDescent="0.45">
      <c r="A217" s="7" t="s">
        <v>334</v>
      </c>
      <c r="B217" s="7" t="s">
        <v>49</v>
      </c>
      <c r="C217">
        <v>-0.41</v>
      </c>
      <c r="D217">
        <v>-2.17</v>
      </c>
      <c r="E217">
        <v>1.76</v>
      </c>
      <c r="F217">
        <v>-4.57</v>
      </c>
      <c r="G217">
        <v>-0.47</v>
      </c>
      <c r="H217">
        <v>1.08</v>
      </c>
      <c r="I217">
        <v>0.95</v>
      </c>
      <c r="J217">
        <v>0.87</v>
      </c>
      <c r="K217">
        <v>0.81</v>
      </c>
      <c r="L217">
        <v>4</v>
      </c>
      <c r="M217">
        <v>-0.45</v>
      </c>
      <c r="N217">
        <v>7.0000000000000007E-2</v>
      </c>
      <c r="O217">
        <v>0</v>
      </c>
      <c r="P217">
        <v>0</v>
      </c>
    </row>
    <row r="218" spans="1:16" x14ac:dyDescent="0.45">
      <c r="A218" s="7" t="s">
        <v>351</v>
      </c>
      <c r="B218" s="7" t="s">
        <v>134</v>
      </c>
      <c r="C218">
        <v>-0.41</v>
      </c>
      <c r="D218">
        <v>-2.0499999999999998</v>
      </c>
      <c r="E218">
        <v>1.64</v>
      </c>
      <c r="F218">
        <v>-4</v>
      </c>
      <c r="G218">
        <v>-0.41</v>
      </c>
      <c r="H218">
        <v>0.85</v>
      </c>
      <c r="I218">
        <v>0.8</v>
      </c>
      <c r="J218">
        <v>0.81</v>
      </c>
      <c r="K218">
        <v>1.06</v>
      </c>
      <c r="L218">
        <v>5</v>
      </c>
      <c r="M218">
        <v>-0.83</v>
      </c>
      <c r="N218">
        <v>0.34</v>
      </c>
      <c r="O218">
        <v>0</v>
      </c>
      <c r="P218">
        <v>0</v>
      </c>
    </row>
    <row r="219" spans="1:16" x14ac:dyDescent="0.45">
      <c r="A219" s="7" t="s">
        <v>760</v>
      </c>
      <c r="B219" s="7" t="s">
        <v>37</v>
      </c>
      <c r="C219">
        <v>-0.41</v>
      </c>
      <c r="D219">
        <v>-1.67</v>
      </c>
      <c r="E219">
        <v>1.26</v>
      </c>
      <c r="F219">
        <v>-7.07</v>
      </c>
      <c r="G219">
        <v>-0.76</v>
      </c>
      <c r="H219">
        <v>0.85</v>
      </c>
      <c r="I219">
        <v>0.74</v>
      </c>
      <c r="J219">
        <v>0.89</v>
      </c>
      <c r="K219">
        <v>0.34</v>
      </c>
      <c r="L219">
        <v>4</v>
      </c>
      <c r="M219">
        <v>-0.45</v>
      </c>
      <c r="N219">
        <v>-0.04</v>
      </c>
      <c r="O219">
        <v>0</v>
      </c>
      <c r="P219">
        <v>0</v>
      </c>
    </row>
    <row r="220" spans="1:16" x14ac:dyDescent="0.45">
      <c r="A220" s="7" t="s">
        <v>555</v>
      </c>
      <c r="B220" s="7" t="s">
        <v>32</v>
      </c>
      <c r="C220">
        <v>-0.47</v>
      </c>
      <c r="D220">
        <v>-1.71</v>
      </c>
      <c r="E220">
        <v>1.24</v>
      </c>
      <c r="F220">
        <v>-6.18</v>
      </c>
      <c r="G220">
        <v>-0.6</v>
      </c>
      <c r="H220">
        <v>1.05</v>
      </c>
      <c r="I220">
        <v>0.83</v>
      </c>
      <c r="J220">
        <v>0.89</v>
      </c>
      <c r="K220">
        <v>0.76</v>
      </c>
      <c r="L220">
        <v>4</v>
      </c>
      <c r="M220">
        <v>-0.36</v>
      </c>
      <c r="N220">
        <v>-0.09</v>
      </c>
      <c r="O220">
        <v>0</v>
      </c>
      <c r="P220">
        <v>0</v>
      </c>
    </row>
    <row r="221" spans="1:16" x14ac:dyDescent="0.45">
      <c r="A221" s="7" t="s">
        <v>1395</v>
      </c>
      <c r="B221" s="7" t="s">
        <v>119</v>
      </c>
      <c r="C221">
        <v>-0.49</v>
      </c>
      <c r="D221">
        <v>-0.77</v>
      </c>
      <c r="E221">
        <v>0.27</v>
      </c>
      <c r="F221">
        <v>-5.53</v>
      </c>
      <c r="G221">
        <v>-0.56000000000000005</v>
      </c>
      <c r="H221">
        <v>0.49</v>
      </c>
      <c r="I221">
        <v>0.56999999999999995</v>
      </c>
      <c r="J221">
        <v>0.77</v>
      </c>
      <c r="K221">
        <v>1.1299999999999999</v>
      </c>
      <c r="L221">
        <v>8</v>
      </c>
      <c r="M221">
        <v>-0.41</v>
      </c>
      <c r="N221">
        <v>-0.6</v>
      </c>
      <c r="O221">
        <v>0</v>
      </c>
      <c r="P221">
        <v>3</v>
      </c>
    </row>
    <row r="222" spans="1:16" x14ac:dyDescent="0.45">
      <c r="A222" s="7" t="s">
        <v>315</v>
      </c>
      <c r="B222" s="7" t="s">
        <v>119</v>
      </c>
      <c r="C222">
        <v>-0.5</v>
      </c>
      <c r="D222">
        <v>-2.27</v>
      </c>
      <c r="E222">
        <v>1.78</v>
      </c>
      <c r="F222">
        <v>-3.69</v>
      </c>
      <c r="G222">
        <v>-0.38</v>
      </c>
      <c r="H222">
        <v>0.94</v>
      </c>
      <c r="I222">
        <v>0.89</v>
      </c>
      <c r="J222">
        <v>0.87</v>
      </c>
      <c r="K222">
        <v>1.04</v>
      </c>
      <c r="L222">
        <v>5</v>
      </c>
      <c r="M222">
        <v>-0.31</v>
      </c>
      <c r="N222">
        <v>-0.22</v>
      </c>
      <c r="O222">
        <v>0</v>
      </c>
      <c r="P222">
        <v>0</v>
      </c>
    </row>
    <row r="223" spans="1:16" x14ac:dyDescent="0.45">
      <c r="A223" s="7" t="s">
        <v>295</v>
      </c>
      <c r="B223" s="7" t="s">
        <v>37</v>
      </c>
      <c r="C223">
        <v>-0.5</v>
      </c>
      <c r="D223">
        <v>-2.21</v>
      </c>
      <c r="E223">
        <v>1.71</v>
      </c>
      <c r="F223">
        <v>-3.43</v>
      </c>
      <c r="G223">
        <v>-0.34</v>
      </c>
      <c r="H223">
        <v>0.84</v>
      </c>
      <c r="I223">
        <v>0.76</v>
      </c>
      <c r="J223">
        <v>0.88</v>
      </c>
      <c r="K223">
        <v>0.69</v>
      </c>
      <c r="L223">
        <v>5</v>
      </c>
      <c r="M223">
        <v>-0.25</v>
      </c>
      <c r="N223">
        <v>-0.34</v>
      </c>
      <c r="O223">
        <v>0</v>
      </c>
      <c r="P223">
        <v>0</v>
      </c>
    </row>
    <row r="224" spans="1:16" x14ac:dyDescent="0.45">
      <c r="A224" s="7" t="s">
        <v>846</v>
      </c>
      <c r="B224" s="7" t="s">
        <v>18</v>
      </c>
      <c r="C224">
        <v>-0.53</v>
      </c>
      <c r="D224">
        <v>-1.26</v>
      </c>
      <c r="E224">
        <v>0.73</v>
      </c>
      <c r="F224">
        <v>-3.81</v>
      </c>
      <c r="G224">
        <v>-0.39</v>
      </c>
      <c r="H224">
        <v>0.64</v>
      </c>
      <c r="I224">
        <v>0.59</v>
      </c>
      <c r="J224">
        <v>0.87</v>
      </c>
      <c r="K224">
        <v>0.49</v>
      </c>
      <c r="L224">
        <v>3</v>
      </c>
      <c r="M224">
        <v>-0.35</v>
      </c>
      <c r="N224">
        <v>-0.47</v>
      </c>
      <c r="O224">
        <v>0</v>
      </c>
      <c r="P224">
        <v>0</v>
      </c>
    </row>
    <row r="225" spans="1:16" x14ac:dyDescent="0.45">
      <c r="A225" s="7" t="s">
        <v>303</v>
      </c>
      <c r="B225" s="7" t="s">
        <v>40</v>
      </c>
      <c r="C225">
        <v>-0.53</v>
      </c>
      <c r="D225">
        <v>-2.65</v>
      </c>
      <c r="E225">
        <v>2.12</v>
      </c>
      <c r="F225">
        <v>-2.42</v>
      </c>
      <c r="G225">
        <v>-0.24</v>
      </c>
      <c r="H225">
        <v>0.95</v>
      </c>
      <c r="I225">
        <v>0.82</v>
      </c>
      <c r="J225">
        <v>0.87</v>
      </c>
      <c r="K225">
        <v>0.43</v>
      </c>
      <c r="L225">
        <v>5</v>
      </c>
      <c r="M225">
        <v>-0.28000000000000003</v>
      </c>
      <c r="N225">
        <v>-0.28000000000000003</v>
      </c>
      <c r="O225">
        <v>0</v>
      </c>
      <c r="P225">
        <v>0</v>
      </c>
    </row>
    <row r="226" spans="1:16" x14ac:dyDescent="0.45">
      <c r="A226" s="7" t="s">
        <v>1743</v>
      </c>
      <c r="B226" s="7" t="s">
        <v>42</v>
      </c>
      <c r="C226">
        <v>-0.53</v>
      </c>
      <c r="D226">
        <v>-1.06</v>
      </c>
      <c r="E226">
        <v>0.53</v>
      </c>
      <c r="F226">
        <v>0.18</v>
      </c>
      <c r="G226">
        <v>0.05</v>
      </c>
      <c r="H226">
        <v>0.88</v>
      </c>
      <c r="I226">
        <v>1.02</v>
      </c>
      <c r="J226">
        <v>1.2</v>
      </c>
      <c r="K226">
        <v>0.79</v>
      </c>
      <c r="L226">
        <v>7</v>
      </c>
      <c r="M226">
        <v>7.0000000000000007E-2</v>
      </c>
      <c r="N226">
        <v>-0.67</v>
      </c>
      <c r="O226">
        <v>2</v>
      </c>
      <c r="P226">
        <v>4</v>
      </c>
    </row>
    <row r="227" spans="1:16" x14ac:dyDescent="0.45">
      <c r="A227" s="7" t="s">
        <v>542</v>
      </c>
      <c r="B227" s="7" t="s">
        <v>26</v>
      </c>
      <c r="C227">
        <v>-0.55000000000000004</v>
      </c>
      <c r="D227">
        <v>-1.68</v>
      </c>
      <c r="E227">
        <v>1.1200000000000001</v>
      </c>
      <c r="F227">
        <v>-7.53</v>
      </c>
      <c r="G227">
        <v>-0.78</v>
      </c>
      <c r="H227">
        <v>0.94</v>
      </c>
      <c r="I227">
        <v>0.86</v>
      </c>
      <c r="J227">
        <v>0.88</v>
      </c>
      <c r="K227">
        <v>0.64</v>
      </c>
      <c r="L227">
        <v>4</v>
      </c>
      <c r="M227">
        <v>-0.86</v>
      </c>
      <c r="N227">
        <v>0.27</v>
      </c>
      <c r="O227">
        <v>0</v>
      </c>
      <c r="P227">
        <v>0</v>
      </c>
    </row>
    <row r="228" spans="1:16" x14ac:dyDescent="0.45">
      <c r="A228" s="7" t="s">
        <v>1975</v>
      </c>
      <c r="B228" s="7" t="s">
        <v>91</v>
      </c>
      <c r="C228">
        <v>-0.6</v>
      </c>
      <c r="D228">
        <v>-2.4700000000000002</v>
      </c>
      <c r="E228">
        <v>1.87</v>
      </c>
      <c r="F228">
        <v>0.5</v>
      </c>
      <c r="G228">
        <v>0.06</v>
      </c>
      <c r="H228">
        <v>2.2400000000000002</v>
      </c>
      <c r="I228">
        <v>1.66</v>
      </c>
      <c r="J228">
        <v>1.79</v>
      </c>
      <c r="K228">
        <v>1.65</v>
      </c>
      <c r="L228">
        <v>2</v>
      </c>
      <c r="M228">
        <v>-0.15</v>
      </c>
      <c r="N228">
        <v>-0.12</v>
      </c>
      <c r="O228">
        <v>3</v>
      </c>
      <c r="P228">
        <v>3</v>
      </c>
    </row>
    <row r="229" spans="1:16" x14ac:dyDescent="0.45">
      <c r="A229" s="7" t="s">
        <v>1033</v>
      </c>
      <c r="B229" s="7" t="s">
        <v>26</v>
      </c>
      <c r="C229">
        <v>-0.61</v>
      </c>
      <c r="D229">
        <v>-1.26</v>
      </c>
      <c r="E229">
        <v>0.65</v>
      </c>
      <c r="F229">
        <v>-8.0399999999999991</v>
      </c>
      <c r="G229">
        <v>-0.82</v>
      </c>
      <c r="H229">
        <v>0.77</v>
      </c>
      <c r="I229">
        <v>0.63</v>
      </c>
      <c r="J229">
        <v>0.91</v>
      </c>
      <c r="K229">
        <v>0.72</v>
      </c>
      <c r="L229">
        <v>4</v>
      </c>
      <c r="M229">
        <v>-0.65</v>
      </c>
      <c r="N229">
        <v>-0.15</v>
      </c>
      <c r="O229">
        <v>0</v>
      </c>
      <c r="P229">
        <v>0</v>
      </c>
    </row>
    <row r="230" spans="1:16" x14ac:dyDescent="0.45">
      <c r="A230" s="7" t="s">
        <v>808</v>
      </c>
      <c r="B230" s="7" t="s">
        <v>42</v>
      </c>
      <c r="C230">
        <v>-0.65</v>
      </c>
      <c r="D230">
        <v>-2.42</v>
      </c>
      <c r="E230">
        <v>1.77</v>
      </c>
      <c r="F230">
        <v>-4.71</v>
      </c>
      <c r="G230">
        <v>-0.47</v>
      </c>
      <c r="H230">
        <v>1.17</v>
      </c>
      <c r="I230">
        <v>0.98</v>
      </c>
      <c r="J230">
        <v>0.87</v>
      </c>
      <c r="K230">
        <v>1.2</v>
      </c>
      <c r="L230">
        <v>4</v>
      </c>
      <c r="M230">
        <v>-0.66</v>
      </c>
      <c r="N230">
        <v>0.1</v>
      </c>
      <c r="O230">
        <v>0</v>
      </c>
      <c r="P230">
        <v>0</v>
      </c>
    </row>
    <row r="231" spans="1:16" x14ac:dyDescent="0.45">
      <c r="A231" s="7" t="s">
        <v>600</v>
      </c>
      <c r="B231" s="7" t="s">
        <v>72</v>
      </c>
      <c r="C231">
        <v>-0.68</v>
      </c>
      <c r="D231">
        <v>-0.98</v>
      </c>
      <c r="E231">
        <v>0.3</v>
      </c>
      <c r="F231">
        <v>-8.6199999999999992</v>
      </c>
      <c r="G231">
        <v>-0.93</v>
      </c>
      <c r="H231">
        <v>0.51</v>
      </c>
      <c r="I231">
        <v>0.48</v>
      </c>
      <c r="J231">
        <v>0.81</v>
      </c>
      <c r="K231">
        <v>0.28999999999999998</v>
      </c>
      <c r="L231">
        <v>7</v>
      </c>
      <c r="M231">
        <v>-0.71</v>
      </c>
      <c r="N231">
        <v>-0.64</v>
      </c>
      <c r="O231">
        <v>0</v>
      </c>
      <c r="P231">
        <v>3</v>
      </c>
    </row>
    <row r="232" spans="1:16" x14ac:dyDescent="0.45">
      <c r="A232" s="7" t="s">
        <v>1107</v>
      </c>
      <c r="B232" s="7" t="s">
        <v>24</v>
      </c>
      <c r="C232">
        <v>-0.69</v>
      </c>
      <c r="D232">
        <v>-1.91</v>
      </c>
      <c r="E232">
        <v>1.23</v>
      </c>
      <c r="F232">
        <v>-6.27</v>
      </c>
      <c r="G232">
        <v>-0.65</v>
      </c>
      <c r="H232">
        <v>1</v>
      </c>
      <c r="I232">
        <v>0.82</v>
      </c>
      <c r="J232">
        <v>0.87</v>
      </c>
      <c r="K232">
        <v>0.92</v>
      </c>
      <c r="L232">
        <v>4</v>
      </c>
      <c r="M232">
        <v>-1.03</v>
      </c>
      <c r="N232">
        <v>0.34</v>
      </c>
      <c r="O232">
        <v>0</v>
      </c>
      <c r="P232">
        <v>0</v>
      </c>
    </row>
    <row r="233" spans="1:16" x14ac:dyDescent="0.45">
      <c r="A233" s="7" t="s">
        <v>722</v>
      </c>
      <c r="B233" s="7" t="s">
        <v>49</v>
      </c>
      <c r="C233">
        <v>-0.71</v>
      </c>
      <c r="D233">
        <v>-2.02</v>
      </c>
      <c r="E233">
        <v>1.31</v>
      </c>
      <c r="F233">
        <v>-12.36</v>
      </c>
      <c r="G233">
        <v>-1.18</v>
      </c>
      <c r="H233">
        <v>0.9</v>
      </c>
      <c r="I233">
        <v>0.82</v>
      </c>
      <c r="J233">
        <v>0.87</v>
      </c>
      <c r="K233">
        <v>0.75</v>
      </c>
      <c r="L233">
        <v>5</v>
      </c>
      <c r="M233">
        <v>-1.05</v>
      </c>
      <c r="N233">
        <v>0.26</v>
      </c>
      <c r="O233">
        <v>0</v>
      </c>
      <c r="P233">
        <v>0</v>
      </c>
    </row>
    <row r="234" spans="1:16" x14ac:dyDescent="0.45">
      <c r="A234" s="7" t="s">
        <v>574</v>
      </c>
      <c r="B234" s="7" t="s">
        <v>55</v>
      </c>
      <c r="C234">
        <v>-0.72</v>
      </c>
      <c r="D234">
        <v>-2.33</v>
      </c>
      <c r="E234">
        <v>1.6</v>
      </c>
      <c r="F234">
        <v>-8.4700000000000006</v>
      </c>
      <c r="G234">
        <v>-0.82</v>
      </c>
      <c r="H234">
        <v>1.04</v>
      </c>
      <c r="I234">
        <v>0.86</v>
      </c>
      <c r="J234">
        <v>0.9</v>
      </c>
      <c r="K234">
        <v>0.83</v>
      </c>
      <c r="L234">
        <v>5</v>
      </c>
      <c r="M234">
        <v>-0.32</v>
      </c>
      <c r="N234">
        <v>-0.38</v>
      </c>
      <c r="O234">
        <v>0</v>
      </c>
      <c r="P234">
        <v>0</v>
      </c>
    </row>
    <row r="235" spans="1:16" x14ac:dyDescent="0.45">
      <c r="A235" s="7" t="s">
        <v>557</v>
      </c>
      <c r="B235" s="7" t="s">
        <v>104</v>
      </c>
      <c r="C235">
        <v>-0.73</v>
      </c>
      <c r="D235">
        <v>-1.89</v>
      </c>
      <c r="E235">
        <v>1.1599999999999999</v>
      </c>
      <c r="F235">
        <v>-7.18</v>
      </c>
      <c r="G235">
        <v>-0.72</v>
      </c>
      <c r="H235">
        <v>0.86</v>
      </c>
      <c r="I235">
        <v>0.89</v>
      </c>
      <c r="J235">
        <v>0.86</v>
      </c>
      <c r="K235">
        <v>1.31</v>
      </c>
      <c r="L235">
        <v>4</v>
      </c>
      <c r="M235">
        <v>-0.67</v>
      </c>
      <c r="N235">
        <v>-0.17</v>
      </c>
      <c r="O235">
        <v>0</v>
      </c>
      <c r="P235">
        <v>0</v>
      </c>
    </row>
    <row r="236" spans="1:16" x14ac:dyDescent="0.45">
      <c r="A236" s="7" t="s">
        <v>2107</v>
      </c>
      <c r="B236" s="7" t="s">
        <v>46</v>
      </c>
      <c r="C236">
        <v>-0.73</v>
      </c>
      <c r="D236">
        <v>-1.27</v>
      </c>
      <c r="E236">
        <v>0.54</v>
      </c>
      <c r="F236">
        <v>-4.18</v>
      </c>
      <c r="G236">
        <v>-0.4</v>
      </c>
      <c r="H236">
        <v>0.9</v>
      </c>
      <c r="I236">
        <v>0.77</v>
      </c>
      <c r="J236">
        <v>1.0900000000000001</v>
      </c>
      <c r="K236">
        <v>0.83</v>
      </c>
      <c r="L236">
        <v>5</v>
      </c>
      <c r="M236">
        <v>-0.03</v>
      </c>
      <c r="N236">
        <v>-0.78</v>
      </c>
      <c r="O236">
        <v>1</v>
      </c>
      <c r="P236">
        <v>3</v>
      </c>
    </row>
    <row r="237" spans="1:16" x14ac:dyDescent="0.45">
      <c r="A237" s="7" t="s">
        <v>332</v>
      </c>
      <c r="B237" s="7" t="s">
        <v>81</v>
      </c>
      <c r="C237">
        <v>-0.81</v>
      </c>
      <c r="D237">
        <v>-2.2400000000000002</v>
      </c>
      <c r="E237">
        <v>1.42</v>
      </c>
      <c r="F237">
        <v>-8.39</v>
      </c>
      <c r="G237">
        <v>-0.85</v>
      </c>
      <c r="H237">
        <v>0.81</v>
      </c>
      <c r="I237">
        <v>0.73</v>
      </c>
      <c r="J237">
        <v>0.87</v>
      </c>
      <c r="K237">
        <v>0.63</v>
      </c>
      <c r="L237">
        <v>4</v>
      </c>
      <c r="M237">
        <v>-0.91</v>
      </c>
      <c r="N237">
        <v>-0.09</v>
      </c>
      <c r="O237">
        <v>0</v>
      </c>
      <c r="P237">
        <v>0</v>
      </c>
    </row>
    <row r="238" spans="1:16" x14ac:dyDescent="0.45">
      <c r="A238" s="7" t="s">
        <v>1728</v>
      </c>
      <c r="B238" s="7" t="s">
        <v>91</v>
      </c>
      <c r="C238">
        <v>-0.84</v>
      </c>
      <c r="D238">
        <v>-1.85</v>
      </c>
      <c r="E238">
        <v>1.01</v>
      </c>
      <c r="F238">
        <v>-11.43</v>
      </c>
      <c r="G238">
        <v>-1.1399999999999999</v>
      </c>
      <c r="H238">
        <v>0.93</v>
      </c>
      <c r="I238">
        <v>0.78</v>
      </c>
      <c r="J238">
        <v>0.87</v>
      </c>
      <c r="K238">
        <v>0.71</v>
      </c>
      <c r="L238">
        <v>4</v>
      </c>
      <c r="M238">
        <v>-0.95</v>
      </c>
      <c r="N238">
        <v>0.04</v>
      </c>
      <c r="O238">
        <v>0</v>
      </c>
      <c r="P238">
        <v>0</v>
      </c>
    </row>
    <row r="239" spans="1:16" x14ac:dyDescent="0.45">
      <c r="A239" s="7" t="s">
        <v>601</v>
      </c>
      <c r="B239" s="7" t="s">
        <v>55</v>
      </c>
      <c r="C239">
        <v>-0.84</v>
      </c>
      <c r="D239">
        <v>-1.57</v>
      </c>
      <c r="E239">
        <v>0.73</v>
      </c>
      <c r="F239">
        <v>-8.82</v>
      </c>
      <c r="G239">
        <v>-0.86</v>
      </c>
      <c r="H239">
        <v>0.57999999999999996</v>
      </c>
      <c r="I239">
        <v>0.59</v>
      </c>
      <c r="J239">
        <v>0.87</v>
      </c>
      <c r="K239">
        <v>0.82</v>
      </c>
      <c r="L239">
        <v>4</v>
      </c>
      <c r="M239">
        <v>-0.77</v>
      </c>
      <c r="N239">
        <v>-0.68</v>
      </c>
      <c r="O239">
        <v>0</v>
      </c>
      <c r="P239">
        <v>0</v>
      </c>
    </row>
    <row r="240" spans="1:16" x14ac:dyDescent="0.45">
      <c r="A240" s="7" t="s">
        <v>548</v>
      </c>
      <c r="B240" s="7" t="s">
        <v>44</v>
      </c>
      <c r="C240">
        <v>-0.88</v>
      </c>
      <c r="D240">
        <v>-1.59</v>
      </c>
      <c r="E240">
        <v>0.71</v>
      </c>
      <c r="F240">
        <v>-9.59</v>
      </c>
      <c r="G240">
        <v>-1.02</v>
      </c>
      <c r="H240">
        <v>0.96</v>
      </c>
      <c r="I240">
        <v>0.8</v>
      </c>
      <c r="J240">
        <v>0.89</v>
      </c>
      <c r="K240">
        <v>0.39</v>
      </c>
      <c r="L240">
        <v>3</v>
      </c>
      <c r="M240">
        <v>-0.56999999999999995</v>
      </c>
      <c r="N240">
        <v>-0.35</v>
      </c>
      <c r="O240">
        <v>0</v>
      </c>
      <c r="P240">
        <v>0</v>
      </c>
    </row>
    <row r="241" spans="1:16" x14ac:dyDescent="0.45">
      <c r="A241" s="7" t="s">
        <v>553</v>
      </c>
      <c r="B241" s="7" t="s">
        <v>37</v>
      </c>
      <c r="C241">
        <v>-0.93</v>
      </c>
      <c r="D241">
        <v>-2.82</v>
      </c>
      <c r="E241">
        <v>1.88</v>
      </c>
      <c r="F241">
        <v>-9.42</v>
      </c>
      <c r="G241">
        <v>-1.01</v>
      </c>
      <c r="H241">
        <v>1.1000000000000001</v>
      </c>
      <c r="I241">
        <v>0.89</v>
      </c>
      <c r="J241">
        <v>0.87</v>
      </c>
      <c r="K241">
        <v>0.94</v>
      </c>
      <c r="L241">
        <v>5</v>
      </c>
      <c r="M241">
        <v>-0.97</v>
      </c>
      <c r="N241">
        <v>0.12</v>
      </c>
      <c r="O241">
        <v>0</v>
      </c>
      <c r="P241">
        <v>0</v>
      </c>
    </row>
    <row r="242" spans="1:16" x14ac:dyDescent="0.45">
      <c r="A242" s="7" t="s">
        <v>724</v>
      </c>
      <c r="B242" s="7" t="s">
        <v>63</v>
      </c>
      <c r="C242">
        <v>-0.95</v>
      </c>
      <c r="D242">
        <v>-2.14</v>
      </c>
      <c r="E242">
        <v>1.19</v>
      </c>
      <c r="F242">
        <v>-10.56</v>
      </c>
      <c r="G242">
        <v>-1.0900000000000001</v>
      </c>
      <c r="H242">
        <v>1.01</v>
      </c>
      <c r="I242">
        <v>0.79</v>
      </c>
      <c r="J242">
        <v>0.87</v>
      </c>
      <c r="K242">
        <v>0.25</v>
      </c>
      <c r="L242">
        <v>4</v>
      </c>
      <c r="M242">
        <v>-0.77</v>
      </c>
      <c r="N242">
        <v>-0.17</v>
      </c>
      <c r="O242">
        <v>0</v>
      </c>
      <c r="P242">
        <v>0</v>
      </c>
    </row>
    <row r="243" spans="1:16" x14ac:dyDescent="0.45">
      <c r="A243" s="7" t="s">
        <v>559</v>
      </c>
      <c r="B243" s="7" t="s">
        <v>35</v>
      </c>
      <c r="C243">
        <v>-0.99</v>
      </c>
      <c r="D243">
        <v>-1.87</v>
      </c>
      <c r="E243">
        <v>0.88</v>
      </c>
      <c r="F243">
        <v>-15.07</v>
      </c>
      <c r="G243">
        <v>-1.49</v>
      </c>
      <c r="H243">
        <v>0.81</v>
      </c>
      <c r="I243">
        <v>0.75</v>
      </c>
      <c r="J243">
        <v>0.87</v>
      </c>
      <c r="K243">
        <v>0.4</v>
      </c>
      <c r="L243">
        <v>4</v>
      </c>
      <c r="M243">
        <v>-0.98</v>
      </c>
      <c r="N243">
        <v>-0.25</v>
      </c>
      <c r="O243">
        <v>0</v>
      </c>
      <c r="P243">
        <v>0</v>
      </c>
    </row>
    <row r="244" spans="1:16" x14ac:dyDescent="0.45">
      <c r="A244" s="7" t="s">
        <v>842</v>
      </c>
      <c r="B244" s="7" t="s">
        <v>76</v>
      </c>
      <c r="C244">
        <v>-1.05</v>
      </c>
      <c r="D244">
        <v>-1.37</v>
      </c>
      <c r="E244">
        <v>0.32</v>
      </c>
      <c r="F244">
        <v>-1.35</v>
      </c>
      <c r="G244">
        <v>-0.15</v>
      </c>
      <c r="H244">
        <v>0.98</v>
      </c>
      <c r="I244">
        <v>0.57999999999999996</v>
      </c>
      <c r="J244">
        <v>1.08</v>
      </c>
      <c r="K244">
        <v>1.25</v>
      </c>
      <c r="L244">
        <v>7</v>
      </c>
      <c r="M244">
        <v>0.02</v>
      </c>
      <c r="N244">
        <v>-1.0900000000000001</v>
      </c>
      <c r="O244">
        <v>1</v>
      </c>
      <c r="P244">
        <v>3</v>
      </c>
    </row>
    <row r="245" spans="1:16" x14ac:dyDescent="0.45">
      <c r="A245" s="7" t="s">
        <v>1379</v>
      </c>
      <c r="B245" s="7" t="s">
        <v>30</v>
      </c>
      <c r="C245">
        <v>-1.1299999999999999</v>
      </c>
      <c r="D245">
        <v>-2.87</v>
      </c>
      <c r="E245">
        <v>1.74</v>
      </c>
      <c r="F245">
        <v>0</v>
      </c>
      <c r="G245">
        <v>0</v>
      </c>
      <c r="H245">
        <v>2.23</v>
      </c>
      <c r="I245">
        <v>2.09</v>
      </c>
      <c r="J245">
        <v>2.21</v>
      </c>
      <c r="K245">
        <v>1.74</v>
      </c>
      <c r="L245">
        <v>3</v>
      </c>
      <c r="M245">
        <v>-0.33</v>
      </c>
      <c r="N245">
        <v>-0.18</v>
      </c>
      <c r="O245">
        <v>3</v>
      </c>
      <c r="P245">
        <v>4</v>
      </c>
    </row>
    <row r="246" spans="1:16" x14ac:dyDescent="0.45">
      <c r="A246" s="7" t="s">
        <v>545</v>
      </c>
      <c r="B246" s="7" t="s">
        <v>30</v>
      </c>
      <c r="C246">
        <v>-1.74</v>
      </c>
      <c r="D246">
        <v>-3.02</v>
      </c>
      <c r="E246">
        <v>1.28</v>
      </c>
      <c r="F246">
        <v>-16.8</v>
      </c>
      <c r="G246">
        <v>-1.7</v>
      </c>
      <c r="H246">
        <v>1</v>
      </c>
      <c r="I246">
        <v>0.84</v>
      </c>
      <c r="J246">
        <v>0.87</v>
      </c>
      <c r="K246">
        <v>1.56</v>
      </c>
      <c r="L246">
        <v>5</v>
      </c>
      <c r="M246">
        <v>-1.36</v>
      </c>
      <c r="N246">
        <v>-0.39</v>
      </c>
      <c r="O246">
        <v>0</v>
      </c>
      <c r="P246"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86698-421B-4107-A38A-BEA16FFB4027}">
  <dimension ref="A1:U246"/>
  <sheetViews>
    <sheetView topLeftCell="A52" workbookViewId="0">
      <selection activeCell="A2" sqref="A2:A84"/>
    </sheetView>
    <sheetView topLeftCell="A18" workbookViewId="1">
      <selection activeCell="M36" sqref="M36"/>
    </sheetView>
  </sheetViews>
  <sheetFormatPr defaultRowHeight="14.25" x14ac:dyDescent="0.45"/>
  <cols>
    <col min="1" max="1" width="17.9296875" bestFit="1" customWidth="1"/>
    <col min="2" max="2" width="7.265625" bestFit="1" customWidth="1"/>
    <col min="3" max="3" width="5.73046875" bestFit="1" customWidth="1"/>
    <col min="4" max="4" width="6.73046875" bestFit="1" customWidth="1"/>
    <col min="5" max="5" width="6.796875" bestFit="1" customWidth="1"/>
    <col min="6" max="6" width="7" bestFit="1" customWidth="1"/>
    <col min="7" max="7" width="5.73046875" bestFit="1" customWidth="1"/>
    <col min="8" max="8" width="6.53125" bestFit="1" customWidth="1"/>
    <col min="9" max="9" width="8.19921875" bestFit="1" customWidth="1"/>
    <col min="10" max="10" width="6.33203125" bestFit="1" customWidth="1"/>
    <col min="11" max="11" width="7.3984375" bestFit="1" customWidth="1"/>
    <col min="12" max="12" width="7.73046875" bestFit="1" customWidth="1"/>
    <col min="13" max="13" width="7.59765625" bestFit="1" customWidth="1"/>
    <col min="14" max="14" width="6.73046875" bestFit="1" customWidth="1"/>
    <col min="15" max="15" width="6.06640625" bestFit="1" customWidth="1"/>
    <col min="16" max="16" width="6.9296875" bestFit="1" customWidth="1"/>
    <col min="17" max="17" width="6.1328125" bestFit="1" customWidth="1"/>
    <col min="18" max="19" width="5.46484375" bestFit="1" customWidth="1"/>
    <col min="20" max="20" width="6.33203125" bestFit="1" customWidth="1"/>
    <col min="21" max="21" width="7.73046875" bestFit="1" customWidth="1"/>
  </cols>
  <sheetData>
    <row r="1" spans="1:21" x14ac:dyDescent="0.45">
      <c r="A1" t="s">
        <v>0</v>
      </c>
      <c r="B1" t="s">
        <v>1</v>
      </c>
      <c r="C1" t="s">
        <v>252</v>
      </c>
      <c r="D1" t="s">
        <v>253</v>
      </c>
      <c r="E1" t="s">
        <v>254</v>
      </c>
      <c r="F1" t="s">
        <v>255</v>
      </c>
      <c r="G1" t="s">
        <v>256</v>
      </c>
      <c r="H1" t="s">
        <v>257</v>
      </c>
      <c r="I1" t="s">
        <v>258</v>
      </c>
      <c r="J1" t="s">
        <v>11</v>
      </c>
      <c r="K1" t="s">
        <v>259</v>
      </c>
      <c r="L1" t="s">
        <v>235</v>
      </c>
      <c r="M1" t="s">
        <v>260</v>
      </c>
      <c r="N1" t="s">
        <v>261</v>
      </c>
      <c r="O1" t="s">
        <v>262</v>
      </c>
      <c r="P1" t="s">
        <v>263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</row>
    <row r="2" spans="1:21" x14ac:dyDescent="0.45">
      <c r="A2" s="7" t="s">
        <v>693</v>
      </c>
      <c r="B2" s="7" t="s">
        <v>97</v>
      </c>
      <c r="C2">
        <v>15</v>
      </c>
      <c r="D2">
        <v>0.75</v>
      </c>
      <c r="E2">
        <v>20</v>
      </c>
      <c r="F2">
        <v>0</v>
      </c>
      <c r="G2">
        <v>0.44400000000000001</v>
      </c>
      <c r="H2">
        <v>2.1999999999999999E-2</v>
      </c>
      <c r="I2">
        <v>0.42199999999999999</v>
      </c>
      <c r="J2">
        <v>0.22700000000000001</v>
      </c>
      <c r="K2">
        <v>0.92</v>
      </c>
      <c r="L2">
        <v>0.41699999999999998</v>
      </c>
      <c r="M2">
        <v>1</v>
      </c>
      <c r="N2">
        <v>0</v>
      </c>
      <c r="O2">
        <v>-2</v>
      </c>
      <c r="P2">
        <v>10</v>
      </c>
      <c r="Q2">
        <v>0</v>
      </c>
      <c r="R2">
        <v>0.12</v>
      </c>
      <c r="S2">
        <v>-0.12</v>
      </c>
      <c r="T2">
        <v>0.57999999999999996</v>
      </c>
      <c r="U2">
        <v>1.1399999999999999</v>
      </c>
    </row>
    <row r="3" spans="1:21" x14ac:dyDescent="0.45">
      <c r="A3" s="7" t="s">
        <v>1730</v>
      </c>
      <c r="B3" s="7" t="s">
        <v>81</v>
      </c>
      <c r="C3">
        <v>14.73</v>
      </c>
      <c r="D3">
        <v>0.82</v>
      </c>
      <c r="E3">
        <v>18</v>
      </c>
      <c r="F3">
        <v>0</v>
      </c>
      <c r="G3">
        <v>0.4</v>
      </c>
      <c r="H3">
        <v>2.1999999999999999E-2</v>
      </c>
      <c r="I3">
        <v>0.378</v>
      </c>
      <c r="J3">
        <v>0.22700000000000001</v>
      </c>
      <c r="K3">
        <v>1</v>
      </c>
      <c r="L3">
        <v>0.38500000000000001</v>
      </c>
      <c r="M3">
        <v>0.72699999999999998</v>
      </c>
      <c r="N3">
        <v>59</v>
      </c>
      <c r="O3">
        <v>10</v>
      </c>
      <c r="P3">
        <v>19</v>
      </c>
      <c r="Q3">
        <v>2.4500000000000002</v>
      </c>
      <c r="R3">
        <v>0.21</v>
      </c>
      <c r="S3">
        <v>2.25</v>
      </c>
      <c r="T3">
        <v>0.57999999999999996</v>
      </c>
      <c r="U3">
        <v>0.88</v>
      </c>
    </row>
    <row r="4" spans="1:21" x14ac:dyDescent="0.45">
      <c r="A4" s="7" t="s">
        <v>2102</v>
      </c>
      <c r="B4" s="7" t="s">
        <v>65</v>
      </c>
      <c r="C4">
        <v>17.72</v>
      </c>
      <c r="D4">
        <v>2.5299999999999998</v>
      </c>
      <c r="E4">
        <v>7</v>
      </c>
      <c r="F4">
        <v>0</v>
      </c>
      <c r="G4">
        <v>0.51200000000000001</v>
      </c>
      <c r="H4">
        <v>7.2999999999999995E-2</v>
      </c>
      <c r="I4">
        <v>0.439</v>
      </c>
      <c r="J4">
        <v>0.13500000000000001</v>
      </c>
      <c r="K4">
        <v>0.75</v>
      </c>
      <c r="L4">
        <v>0.313</v>
      </c>
      <c r="M4">
        <v>0.77800000000000002</v>
      </c>
      <c r="N4">
        <v>0</v>
      </c>
      <c r="O4">
        <v>14</v>
      </c>
      <c r="P4">
        <v>36</v>
      </c>
      <c r="Q4">
        <v>0</v>
      </c>
      <c r="R4">
        <v>0.39</v>
      </c>
      <c r="S4">
        <v>-0.39</v>
      </c>
      <c r="T4">
        <v>1.29</v>
      </c>
      <c r="U4">
        <v>0.89</v>
      </c>
    </row>
    <row r="5" spans="1:21" x14ac:dyDescent="0.45">
      <c r="A5" s="7" t="s">
        <v>543</v>
      </c>
      <c r="B5" s="7" t="s">
        <v>119</v>
      </c>
      <c r="C5">
        <v>11.94</v>
      </c>
      <c r="D5">
        <v>0.52</v>
      </c>
      <c r="E5">
        <v>23</v>
      </c>
      <c r="F5">
        <v>0</v>
      </c>
      <c r="G5">
        <v>0.35899999999999999</v>
      </c>
      <c r="H5">
        <v>1.6E-2</v>
      </c>
      <c r="I5">
        <v>0.34399999999999997</v>
      </c>
      <c r="J5">
        <v>0.222</v>
      </c>
      <c r="K5">
        <v>0.87</v>
      </c>
      <c r="L5">
        <v>0.35</v>
      </c>
      <c r="M5">
        <v>0.86699999999999999</v>
      </c>
      <c r="N5">
        <v>26</v>
      </c>
      <c r="O5">
        <v>22</v>
      </c>
      <c r="P5">
        <v>48</v>
      </c>
      <c r="Q5">
        <v>1.04</v>
      </c>
      <c r="R5">
        <v>0.73</v>
      </c>
      <c r="S5">
        <v>0.31</v>
      </c>
      <c r="T5">
        <v>1.83</v>
      </c>
      <c r="U5">
        <v>1.88</v>
      </c>
    </row>
    <row r="6" spans="1:21" x14ac:dyDescent="0.45">
      <c r="A6" s="7" t="s">
        <v>736</v>
      </c>
      <c r="B6" s="7" t="s">
        <v>91</v>
      </c>
      <c r="C6">
        <v>13.91</v>
      </c>
      <c r="D6">
        <v>3.27</v>
      </c>
      <c r="E6">
        <v>4.25</v>
      </c>
      <c r="F6">
        <v>0</v>
      </c>
      <c r="G6">
        <v>0.36199999999999999</v>
      </c>
      <c r="H6">
        <v>8.5000000000000006E-2</v>
      </c>
      <c r="I6">
        <v>0.27700000000000002</v>
      </c>
      <c r="J6">
        <v>0.27900000000000003</v>
      </c>
      <c r="K6">
        <v>1.45</v>
      </c>
      <c r="L6">
        <v>0.46200000000000002</v>
      </c>
      <c r="M6">
        <v>0.75</v>
      </c>
      <c r="N6">
        <v>78</v>
      </c>
      <c r="O6">
        <v>34</v>
      </c>
      <c r="P6">
        <v>60</v>
      </c>
      <c r="Q6">
        <v>3.27</v>
      </c>
      <c r="R6">
        <v>1.21</v>
      </c>
      <c r="S6">
        <v>2.0699999999999998</v>
      </c>
      <c r="T6">
        <v>2.3199999999999998</v>
      </c>
      <c r="U6">
        <v>2.54</v>
      </c>
    </row>
    <row r="7" spans="1:21" x14ac:dyDescent="0.45">
      <c r="A7" s="7" t="s">
        <v>711</v>
      </c>
      <c r="B7" s="7" t="s">
        <v>81</v>
      </c>
      <c r="C7">
        <v>9</v>
      </c>
      <c r="D7">
        <v>0</v>
      </c>
      <c r="E7">
        <v>12</v>
      </c>
      <c r="F7">
        <v>0</v>
      </c>
      <c r="G7">
        <v>0.27900000000000003</v>
      </c>
      <c r="H7">
        <v>0</v>
      </c>
      <c r="I7">
        <v>0.27900000000000003</v>
      </c>
      <c r="J7">
        <v>0.16300000000000001</v>
      </c>
      <c r="K7">
        <v>0.57999999999999996</v>
      </c>
      <c r="L7">
        <v>0.22600000000000001</v>
      </c>
      <c r="M7">
        <v>0.71399999999999997</v>
      </c>
      <c r="N7">
        <v>36</v>
      </c>
      <c r="O7">
        <v>33</v>
      </c>
      <c r="P7">
        <v>63</v>
      </c>
      <c r="Q7">
        <v>1.5</v>
      </c>
      <c r="R7">
        <v>1.21</v>
      </c>
      <c r="S7">
        <v>0.28999999999999998</v>
      </c>
      <c r="T7">
        <v>2.46</v>
      </c>
      <c r="U7">
        <v>2.54</v>
      </c>
    </row>
    <row r="8" spans="1:21" x14ac:dyDescent="0.45">
      <c r="A8" s="7" t="s">
        <v>936</v>
      </c>
      <c r="B8" s="7" t="s">
        <v>58</v>
      </c>
      <c r="C8">
        <v>12</v>
      </c>
      <c r="D8">
        <v>0.75</v>
      </c>
      <c r="E8">
        <v>16</v>
      </c>
      <c r="F8">
        <v>0</v>
      </c>
      <c r="G8">
        <v>0.34799999999999998</v>
      </c>
      <c r="H8">
        <v>2.1999999999999999E-2</v>
      </c>
      <c r="I8">
        <v>0.32600000000000001</v>
      </c>
      <c r="J8">
        <v>0.186</v>
      </c>
      <c r="K8">
        <v>0.75</v>
      </c>
      <c r="L8">
        <v>0.29599999999999999</v>
      </c>
      <c r="M8">
        <v>0.90900000000000003</v>
      </c>
      <c r="N8">
        <v>17</v>
      </c>
      <c r="O8">
        <v>34</v>
      </c>
      <c r="P8">
        <v>60</v>
      </c>
      <c r="Q8">
        <v>0.75</v>
      </c>
      <c r="R8">
        <v>1.29</v>
      </c>
      <c r="S8">
        <v>-0.54</v>
      </c>
      <c r="T8">
        <v>2.31</v>
      </c>
      <c r="U8">
        <v>2.04</v>
      </c>
    </row>
    <row r="9" spans="1:21" x14ac:dyDescent="0.45">
      <c r="A9" s="7" t="s">
        <v>867</v>
      </c>
      <c r="B9" s="7" t="s">
        <v>97</v>
      </c>
      <c r="C9">
        <v>12.66</v>
      </c>
      <c r="D9">
        <v>2.5299999999999998</v>
      </c>
      <c r="E9">
        <v>5</v>
      </c>
      <c r="F9">
        <v>0</v>
      </c>
      <c r="G9">
        <v>0.38500000000000001</v>
      </c>
      <c r="H9">
        <v>7.6999999999999999E-2</v>
      </c>
      <c r="I9">
        <v>0.308</v>
      </c>
      <c r="J9">
        <v>0.114</v>
      </c>
      <c r="K9">
        <v>0.66</v>
      </c>
      <c r="L9">
        <v>0.2</v>
      </c>
      <c r="M9">
        <v>1</v>
      </c>
      <c r="N9">
        <v>0</v>
      </c>
      <c r="O9">
        <v>35</v>
      </c>
      <c r="P9">
        <v>61</v>
      </c>
      <c r="Q9">
        <v>0</v>
      </c>
      <c r="R9">
        <v>1.52</v>
      </c>
      <c r="S9">
        <v>-1.52</v>
      </c>
      <c r="T9">
        <v>2.54</v>
      </c>
      <c r="U9">
        <v>1.93</v>
      </c>
    </row>
    <row r="10" spans="1:21" x14ac:dyDescent="0.45">
      <c r="A10" s="7" t="s">
        <v>599</v>
      </c>
      <c r="B10" s="7" t="s">
        <v>46</v>
      </c>
      <c r="C10">
        <v>9.9</v>
      </c>
      <c r="D10">
        <v>1.8</v>
      </c>
      <c r="E10">
        <v>5.5</v>
      </c>
      <c r="F10">
        <v>0</v>
      </c>
      <c r="G10">
        <v>0.32400000000000001</v>
      </c>
      <c r="H10">
        <v>5.8999999999999997E-2</v>
      </c>
      <c r="I10">
        <v>0.26500000000000001</v>
      </c>
      <c r="J10">
        <v>6.3E-2</v>
      </c>
      <c r="K10">
        <v>0.4</v>
      </c>
      <c r="L10">
        <v>9.5000000000000001E-2</v>
      </c>
      <c r="M10">
        <v>1</v>
      </c>
      <c r="N10">
        <v>0</v>
      </c>
      <c r="O10">
        <v>35</v>
      </c>
      <c r="P10">
        <v>72</v>
      </c>
      <c r="Q10">
        <v>0</v>
      </c>
      <c r="R10">
        <v>1.61</v>
      </c>
      <c r="S10">
        <v>-1.61</v>
      </c>
      <c r="T10">
        <v>2.97</v>
      </c>
      <c r="U10">
        <v>2.37</v>
      </c>
    </row>
    <row r="11" spans="1:21" x14ac:dyDescent="0.45">
      <c r="A11" s="7" t="s">
        <v>269</v>
      </c>
      <c r="B11" s="7" t="s">
        <v>55</v>
      </c>
      <c r="C11">
        <v>11.91</v>
      </c>
      <c r="D11">
        <v>2.78</v>
      </c>
      <c r="E11">
        <v>4.29</v>
      </c>
      <c r="F11">
        <v>0</v>
      </c>
      <c r="G11">
        <v>0.34899999999999998</v>
      </c>
      <c r="H11">
        <v>8.1000000000000003E-2</v>
      </c>
      <c r="I11">
        <v>0.26700000000000002</v>
      </c>
      <c r="J11">
        <v>0.192</v>
      </c>
      <c r="K11">
        <v>0.97</v>
      </c>
      <c r="L11">
        <v>0.313</v>
      </c>
      <c r="M11">
        <v>0.82599999999999996</v>
      </c>
      <c r="N11">
        <v>30</v>
      </c>
      <c r="O11">
        <v>36</v>
      </c>
      <c r="P11">
        <v>63</v>
      </c>
      <c r="Q11">
        <v>1.19</v>
      </c>
      <c r="R11">
        <v>1.62</v>
      </c>
      <c r="S11">
        <v>-0.43</v>
      </c>
      <c r="T11">
        <v>2.64</v>
      </c>
      <c r="U11">
        <v>2.64</v>
      </c>
    </row>
    <row r="12" spans="1:21" x14ac:dyDescent="0.45">
      <c r="A12" s="7" t="s">
        <v>1971</v>
      </c>
      <c r="B12" s="7" t="s">
        <v>97</v>
      </c>
      <c r="C12">
        <v>8.18</v>
      </c>
      <c r="D12">
        <v>0.82</v>
      </c>
      <c r="E12">
        <v>10</v>
      </c>
      <c r="F12">
        <v>0</v>
      </c>
      <c r="G12">
        <v>0.23799999999999999</v>
      </c>
      <c r="H12">
        <v>2.4E-2</v>
      </c>
      <c r="I12">
        <v>0.214</v>
      </c>
      <c r="J12">
        <v>0.24399999999999999</v>
      </c>
      <c r="K12">
        <v>1</v>
      </c>
      <c r="L12">
        <v>0.32300000000000001</v>
      </c>
      <c r="M12">
        <v>0.81799999999999995</v>
      </c>
      <c r="N12">
        <v>22</v>
      </c>
      <c r="O12">
        <v>38</v>
      </c>
      <c r="P12">
        <v>57</v>
      </c>
      <c r="Q12">
        <v>0.82</v>
      </c>
      <c r="R12">
        <v>1.66</v>
      </c>
      <c r="S12">
        <v>-0.84</v>
      </c>
      <c r="T12">
        <v>2.4</v>
      </c>
      <c r="U12">
        <v>2.4300000000000002</v>
      </c>
    </row>
    <row r="13" spans="1:21" x14ac:dyDescent="0.45">
      <c r="A13" s="7" t="s">
        <v>1520</v>
      </c>
      <c r="B13" s="7" t="s">
        <v>72</v>
      </c>
      <c r="C13">
        <v>10.64</v>
      </c>
      <c r="D13">
        <v>3.27</v>
      </c>
      <c r="E13">
        <v>3.25</v>
      </c>
      <c r="F13">
        <v>0</v>
      </c>
      <c r="G13">
        <v>0.29599999999999999</v>
      </c>
      <c r="H13">
        <v>9.0999999999999998E-2</v>
      </c>
      <c r="I13">
        <v>0.20499999999999999</v>
      </c>
      <c r="J13">
        <v>0.22500000000000001</v>
      </c>
      <c r="K13">
        <v>1.18</v>
      </c>
      <c r="L13">
        <v>0.33300000000000002</v>
      </c>
      <c r="M13">
        <v>0.53900000000000003</v>
      </c>
      <c r="N13">
        <v>111</v>
      </c>
      <c r="O13">
        <v>47</v>
      </c>
      <c r="P13">
        <v>61</v>
      </c>
      <c r="Q13">
        <v>4.09</v>
      </c>
      <c r="R13">
        <v>1.93</v>
      </c>
      <c r="S13">
        <v>2.16</v>
      </c>
      <c r="T13">
        <v>2.5499999999999998</v>
      </c>
      <c r="U13">
        <v>2.76</v>
      </c>
    </row>
    <row r="14" spans="1:21" x14ac:dyDescent="0.45">
      <c r="A14" s="7" t="s">
        <v>1240</v>
      </c>
      <c r="B14" s="7" t="s">
        <v>44</v>
      </c>
      <c r="C14">
        <v>11.25</v>
      </c>
      <c r="D14">
        <v>2.25</v>
      </c>
      <c r="E14">
        <v>5</v>
      </c>
      <c r="F14">
        <v>0</v>
      </c>
      <c r="G14">
        <v>0.313</v>
      </c>
      <c r="H14">
        <v>6.3E-2</v>
      </c>
      <c r="I14">
        <v>0.25</v>
      </c>
      <c r="J14">
        <v>0.20899999999999999</v>
      </c>
      <c r="K14">
        <v>1</v>
      </c>
      <c r="L14">
        <v>0.32100000000000001</v>
      </c>
      <c r="M14">
        <v>0.64300000000000002</v>
      </c>
      <c r="N14">
        <v>93</v>
      </c>
      <c r="O14">
        <v>54</v>
      </c>
      <c r="P14">
        <v>79</v>
      </c>
      <c r="Q14">
        <v>3.75</v>
      </c>
      <c r="R14">
        <v>1.96</v>
      </c>
      <c r="S14">
        <v>1.79</v>
      </c>
      <c r="T14">
        <v>3.09</v>
      </c>
      <c r="U14">
        <v>2.4</v>
      </c>
    </row>
    <row r="15" spans="1:21" x14ac:dyDescent="0.45">
      <c r="A15" s="7" t="s">
        <v>271</v>
      </c>
      <c r="B15" s="7" t="s">
        <v>51</v>
      </c>
      <c r="C15">
        <v>10.55</v>
      </c>
      <c r="D15">
        <v>3.38</v>
      </c>
      <c r="E15">
        <v>3.13</v>
      </c>
      <c r="F15">
        <v>0</v>
      </c>
      <c r="G15">
        <v>0.27200000000000002</v>
      </c>
      <c r="H15">
        <v>8.6999999999999994E-2</v>
      </c>
      <c r="I15">
        <v>0.185</v>
      </c>
      <c r="J15">
        <v>0.23799999999999999</v>
      </c>
      <c r="K15">
        <v>1.31</v>
      </c>
      <c r="L15">
        <v>0.33900000000000002</v>
      </c>
      <c r="M15">
        <v>0.71399999999999997</v>
      </c>
      <c r="N15">
        <v>60</v>
      </c>
      <c r="O15">
        <v>51</v>
      </c>
      <c r="P15">
        <v>71</v>
      </c>
      <c r="Q15">
        <v>2.5299999999999998</v>
      </c>
      <c r="R15">
        <v>1.99</v>
      </c>
      <c r="S15">
        <v>0.54</v>
      </c>
      <c r="T15">
        <v>2.75</v>
      </c>
      <c r="U15">
        <v>3.01</v>
      </c>
    </row>
    <row r="16" spans="1:21" x14ac:dyDescent="0.45">
      <c r="A16" s="7" t="s">
        <v>2104</v>
      </c>
      <c r="B16" s="7" t="s">
        <v>97</v>
      </c>
      <c r="C16">
        <v>13.91</v>
      </c>
      <c r="D16">
        <v>4.91</v>
      </c>
      <c r="E16">
        <v>2.83</v>
      </c>
      <c r="F16">
        <v>0</v>
      </c>
      <c r="G16">
        <v>0.35399999999999998</v>
      </c>
      <c r="H16">
        <v>0.125</v>
      </c>
      <c r="I16">
        <v>0.22900000000000001</v>
      </c>
      <c r="J16">
        <v>0.19500000000000001</v>
      </c>
      <c r="K16">
        <v>1.27</v>
      </c>
      <c r="L16">
        <v>0.33300000000000002</v>
      </c>
      <c r="M16">
        <v>0.73299999999999998</v>
      </c>
      <c r="N16">
        <v>87</v>
      </c>
      <c r="O16">
        <v>48</v>
      </c>
      <c r="P16">
        <v>67</v>
      </c>
      <c r="Q16">
        <v>3.27</v>
      </c>
      <c r="R16">
        <v>2.02</v>
      </c>
      <c r="S16">
        <v>1.25</v>
      </c>
      <c r="T16">
        <v>2.77</v>
      </c>
      <c r="U16">
        <v>2.72</v>
      </c>
    </row>
    <row r="17" spans="1:21" x14ac:dyDescent="0.45">
      <c r="A17" s="7" t="s">
        <v>272</v>
      </c>
      <c r="B17" s="7" t="s">
        <v>61</v>
      </c>
      <c r="C17">
        <v>9.4499999999999993</v>
      </c>
      <c r="D17">
        <v>0.67</v>
      </c>
      <c r="E17">
        <v>14</v>
      </c>
      <c r="F17">
        <v>0.34</v>
      </c>
      <c r="G17">
        <v>0.26700000000000002</v>
      </c>
      <c r="H17">
        <v>1.9E-2</v>
      </c>
      <c r="I17">
        <v>0.248</v>
      </c>
      <c r="J17">
        <v>0.218</v>
      </c>
      <c r="K17">
        <v>0.9</v>
      </c>
      <c r="L17">
        <v>0.29199999999999998</v>
      </c>
      <c r="M17">
        <v>0.77200000000000002</v>
      </c>
      <c r="N17">
        <v>33</v>
      </c>
      <c r="O17">
        <v>47</v>
      </c>
      <c r="P17">
        <v>62</v>
      </c>
      <c r="Q17">
        <v>1.35</v>
      </c>
      <c r="R17">
        <v>2.04</v>
      </c>
      <c r="S17">
        <v>-0.69</v>
      </c>
      <c r="T17">
        <v>2.58</v>
      </c>
      <c r="U17">
        <v>2.6</v>
      </c>
    </row>
    <row r="18" spans="1:21" x14ac:dyDescent="0.45">
      <c r="A18" s="7" t="s">
        <v>607</v>
      </c>
      <c r="B18" s="7" t="s">
        <v>26</v>
      </c>
      <c r="C18">
        <v>12.19</v>
      </c>
      <c r="D18">
        <v>0.87</v>
      </c>
      <c r="E18">
        <v>14</v>
      </c>
      <c r="F18">
        <v>0.87</v>
      </c>
      <c r="G18">
        <v>0.41199999999999998</v>
      </c>
      <c r="H18">
        <v>2.9000000000000001E-2</v>
      </c>
      <c r="I18">
        <v>0.38200000000000001</v>
      </c>
      <c r="J18">
        <v>6.0999999999999999E-2</v>
      </c>
      <c r="K18">
        <v>0.28999999999999998</v>
      </c>
      <c r="L18">
        <v>5.6000000000000001E-2</v>
      </c>
      <c r="M18">
        <v>1</v>
      </c>
      <c r="N18">
        <v>23</v>
      </c>
      <c r="O18">
        <v>47</v>
      </c>
      <c r="P18">
        <v>63</v>
      </c>
      <c r="Q18">
        <v>0.87</v>
      </c>
      <c r="R18">
        <v>2.0499999999999998</v>
      </c>
      <c r="S18">
        <v>-1.17</v>
      </c>
      <c r="T18">
        <v>2.63</v>
      </c>
      <c r="U18">
        <v>1.76</v>
      </c>
    </row>
    <row r="19" spans="1:21" x14ac:dyDescent="0.45">
      <c r="A19" s="7" t="s">
        <v>1800</v>
      </c>
      <c r="B19" s="7" t="s">
        <v>40</v>
      </c>
      <c r="C19">
        <v>10.45</v>
      </c>
      <c r="D19">
        <v>2.61</v>
      </c>
      <c r="E19">
        <v>4</v>
      </c>
      <c r="F19">
        <v>0</v>
      </c>
      <c r="G19">
        <v>0.27900000000000003</v>
      </c>
      <c r="H19">
        <v>7.0000000000000007E-2</v>
      </c>
      <c r="I19">
        <v>0.20899999999999999</v>
      </c>
      <c r="J19">
        <v>0.20499999999999999</v>
      </c>
      <c r="K19">
        <v>1.06</v>
      </c>
      <c r="L19">
        <v>0.29599999999999999</v>
      </c>
      <c r="M19">
        <v>0.58299999999999996</v>
      </c>
      <c r="N19">
        <v>82</v>
      </c>
      <c r="O19">
        <v>54</v>
      </c>
      <c r="P19">
        <v>95</v>
      </c>
      <c r="Q19">
        <v>3.48</v>
      </c>
      <c r="R19">
        <v>2.0499999999999998</v>
      </c>
      <c r="S19">
        <v>1.44</v>
      </c>
      <c r="T19">
        <v>3.76</v>
      </c>
      <c r="U19">
        <v>2.93</v>
      </c>
    </row>
    <row r="20" spans="1:21" x14ac:dyDescent="0.45">
      <c r="A20" s="7" t="s">
        <v>277</v>
      </c>
      <c r="B20" s="7" t="s">
        <v>20</v>
      </c>
      <c r="C20">
        <v>11.88</v>
      </c>
      <c r="D20">
        <v>2.52</v>
      </c>
      <c r="E20">
        <v>4.71</v>
      </c>
      <c r="F20">
        <v>0.36</v>
      </c>
      <c r="G20">
        <v>0.29499999999999998</v>
      </c>
      <c r="H20">
        <v>6.3E-2</v>
      </c>
      <c r="I20">
        <v>0.23200000000000001</v>
      </c>
      <c r="J20">
        <v>0.28799999999999998</v>
      </c>
      <c r="K20">
        <v>1.48</v>
      </c>
      <c r="L20">
        <v>0.41399999999999998</v>
      </c>
      <c r="M20">
        <v>0.71</v>
      </c>
      <c r="N20">
        <v>107</v>
      </c>
      <c r="O20">
        <v>48</v>
      </c>
      <c r="P20">
        <v>67</v>
      </c>
      <c r="Q20">
        <v>4.32</v>
      </c>
      <c r="R20">
        <v>2.0499999999999998</v>
      </c>
      <c r="S20">
        <v>2.27</v>
      </c>
      <c r="T20">
        <v>2.78</v>
      </c>
      <c r="U20">
        <v>2.93</v>
      </c>
    </row>
    <row r="21" spans="1:21" x14ac:dyDescent="0.45">
      <c r="A21" s="7" t="s">
        <v>1429</v>
      </c>
      <c r="B21" s="7" t="s">
        <v>30</v>
      </c>
      <c r="C21">
        <v>10.119999999999999</v>
      </c>
      <c r="D21">
        <v>3.37</v>
      </c>
      <c r="E21">
        <v>3</v>
      </c>
      <c r="F21">
        <v>0</v>
      </c>
      <c r="G21">
        <v>0.28599999999999998</v>
      </c>
      <c r="H21">
        <v>9.5000000000000001E-2</v>
      </c>
      <c r="I21">
        <v>0.191</v>
      </c>
      <c r="J21">
        <v>0.13200000000000001</v>
      </c>
      <c r="K21">
        <v>0.84</v>
      </c>
      <c r="L21">
        <v>0.192</v>
      </c>
      <c r="M21">
        <v>0.77800000000000002</v>
      </c>
      <c r="N21">
        <v>0</v>
      </c>
      <c r="O21">
        <v>55</v>
      </c>
      <c r="P21">
        <v>79</v>
      </c>
      <c r="Q21">
        <v>0</v>
      </c>
      <c r="R21">
        <v>2.08</v>
      </c>
      <c r="S21">
        <v>-2.08</v>
      </c>
      <c r="T21">
        <v>3.1</v>
      </c>
      <c r="U21">
        <v>2.89</v>
      </c>
    </row>
    <row r="22" spans="1:21" x14ac:dyDescent="0.45">
      <c r="A22" s="7" t="s">
        <v>672</v>
      </c>
      <c r="B22" s="7" t="s">
        <v>30</v>
      </c>
      <c r="C22">
        <v>8.86</v>
      </c>
      <c r="D22">
        <v>0.84</v>
      </c>
      <c r="E22">
        <v>10.5</v>
      </c>
      <c r="F22">
        <v>0.42</v>
      </c>
      <c r="G22">
        <v>0.25600000000000001</v>
      </c>
      <c r="H22">
        <v>2.4E-2</v>
      </c>
      <c r="I22">
        <v>0.23200000000000001</v>
      </c>
      <c r="J22">
        <v>0.17499999999999999</v>
      </c>
      <c r="K22">
        <v>0.75</v>
      </c>
      <c r="L22">
        <v>0.224</v>
      </c>
      <c r="M22">
        <v>0.82199999999999995</v>
      </c>
      <c r="N22">
        <v>20</v>
      </c>
      <c r="O22">
        <v>56</v>
      </c>
      <c r="P22">
        <v>85</v>
      </c>
      <c r="Q22">
        <v>0.84</v>
      </c>
      <c r="R22">
        <v>2.13</v>
      </c>
      <c r="S22">
        <v>-1.28</v>
      </c>
      <c r="T22">
        <v>3.37</v>
      </c>
      <c r="U22">
        <v>3.21</v>
      </c>
    </row>
    <row r="23" spans="1:21" x14ac:dyDescent="0.45">
      <c r="A23" s="7" t="s">
        <v>273</v>
      </c>
      <c r="B23" s="7" t="s">
        <v>32</v>
      </c>
      <c r="C23">
        <v>9</v>
      </c>
      <c r="D23">
        <v>3</v>
      </c>
      <c r="E23">
        <v>3</v>
      </c>
      <c r="F23">
        <v>0</v>
      </c>
      <c r="G23">
        <v>0.26500000000000001</v>
      </c>
      <c r="H23">
        <v>8.7999999999999995E-2</v>
      </c>
      <c r="I23">
        <v>0.17699999999999999</v>
      </c>
      <c r="J23">
        <v>0.17699999999999999</v>
      </c>
      <c r="K23">
        <v>0.94</v>
      </c>
      <c r="L23">
        <v>0.25</v>
      </c>
      <c r="M23">
        <v>0.94099999999999995</v>
      </c>
      <c r="N23">
        <v>12</v>
      </c>
      <c r="O23">
        <v>58</v>
      </c>
      <c r="P23">
        <v>97</v>
      </c>
      <c r="Q23">
        <v>0.5</v>
      </c>
      <c r="R23">
        <v>2.21</v>
      </c>
      <c r="S23">
        <v>-1.71</v>
      </c>
      <c r="T23">
        <v>3.87</v>
      </c>
      <c r="U23">
        <v>3.67</v>
      </c>
    </row>
    <row r="24" spans="1:21" x14ac:dyDescent="0.45">
      <c r="A24" s="7" t="s">
        <v>282</v>
      </c>
      <c r="B24" s="7" t="s">
        <v>63</v>
      </c>
      <c r="C24">
        <v>11.91</v>
      </c>
      <c r="D24">
        <v>1.19</v>
      </c>
      <c r="E24">
        <v>10</v>
      </c>
      <c r="F24">
        <v>0.79</v>
      </c>
      <c r="G24">
        <v>0.32300000000000001</v>
      </c>
      <c r="H24">
        <v>3.2000000000000001E-2</v>
      </c>
      <c r="I24">
        <v>0.28999999999999998</v>
      </c>
      <c r="J24">
        <v>0.23599999999999999</v>
      </c>
      <c r="K24">
        <v>1.06</v>
      </c>
      <c r="L24">
        <v>0.33300000000000002</v>
      </c>
      <c r="M24">
        <v>0.63100000000000001</v>
      </c>
      <c r="N24">
        <v>94</v>
      </c>
      <c r="O24">
        <v>53</v>
      </c>
      <c r="P24">
        <v>62</v>
      </c>
      <c r="Q24">
        <v>3.57</v>
      </c>
      <c r="R24">
        <v>2.2400000000000002</v>
      </c>
      <c r="S24">
        <v>1.34</v>
      </c>
      <c r="T24">
        <v>2.59</v>
      </c>
      <c r="U24">
        <v>2.41</v>
      </c>
    </row>
    <row r="25" spans="1:21" x14ac:dyDescent="0.45">
      <c r="A25" s="7" t="s">
        <v>275</v>
      </c>
      <c r="B25" s="7" t="s">
        <v>26</v>
      </c>
      <c r="C25">
        <v>12.05</v>
      </c>
      <c r="D25">
        <v>3.32</v>
      </c>
      <c r="E25">
        <v>3.63</v>
      </c>
      <c r="F25">
        <v>0.42</v>
      </c>
      <c r="G25">
        <v>0.33</v>
      </c>
      <c r="H25">
        <v>9.0999999999999998E-2</v>
      </c>
      <c r="I25">
        <v>0.23899999999999999</v>
      </c>
      <c r="J25">
        <v>0.21299999999999999</v>
      </c>
      <c r="K25">
        <v>1.1499999999999999</v>
      </c>
      <c r="L25">
        <v>0.32</v>
      </c>
      <c r="M25">
        <v>0.84799999999999998</v>
      </c>
      <c r="N25">
        <v>55</v>
      </c>
      <c r="O25">
        <v>52</v>
      </c>
      <c r="P25">
        <v>60</v>
      </c>
      <c r="Q25">
        <v>2.08</v>
      </c>
      <c r="R25">
        <v>2.2400000000000002</v>
      </c>
      <c r="S25">
        <v>-0.16</v>
      </c>
      <c r="T25">
        <v>2.52</v>
      </c>
      <c r="U25">
        <v>2.83</v>
      </c>
    </row>
    <row r="26" spans="1:21" x14ac:dyDescent="0.45">
      <c r="A26" s="7" t="s">
        <v>1521</v>
      </c>
      <c r="B26" s="7" t="s">
        <v>119</v>
      </c>
      <c r="C26">
        <v>10.97</v>
      </c>
      <c r="D26">
        <v>0.84</v>
      </c>
      <c r="E26">
        <v>13</v>
      </c>
      <c r="F26">
        <v>0.84</v>
      </c>
      <c r="G26">
        <v>0.33300000000000002</v>
      </c>
      <c r="H26">
        <v>2.5999999999999999E-2</v>
      </c>
      <c r="I26">
        <v>0.308</v>
      </c>
      <c r="J26">
        <v>0.13200000000000001</v>
      </c>
      <c r="K26">
        <v>0.56000000000000005</v>
      </c>
      <c r="L26">
        <v>0.16700000000000001</v>
      </c>
      <c r="M26">
        <v>0.87</v>
      </c>
      <c r="N26">
        <v>41</v>
      </c>
      <c r="O26">
        <v>60</v>
      </c>
      <c r="P26">
        <v>51</v>
      </c>
      <c r="Q26">
        <v>1.69</v>
      </c>
      <c r="R26">
        <v>2.27</v>
      </c>
      <c r="S26">
        <v>-0.57999999999999996</v>
      </c>
      <c r="T26">
        <v>1.94</v>
      </c>
      <c r="U26">
        <v>1.58</v>
      </c>
    </row>
    <row r="27" spans="1:21" x14ac:dyDescent="0.45">
      <c r="A27" s="7" t="s">
        <v>278</v>
      </c>
      <c r="B27" s="7" t="s">
        <v>24</v>
      </c>
      <c r="C27">
        <v>12.55</v>
      </c>
      <c r="D27">
        <v>1.52</v>
      </c>
      <c r="E27">
        <v>8.25</v>
      </c>
      <c r="F27">
        <v>0.76</v>
      </c>
      <c r="G27">
        <v>0.36699999999999999</v>
      </c>
      <c r="H27">
        <v>4.3999999999999997E-2</v>
      </c>
      <c r="I27">
        <v>0.32200000000000001</v>
      </c>
      <c r="J27">
        <v>0.16700000000000001</v>
      </c>
      <c r="K27">
        <v>0.76</v>
      </c>
      <c r="L27">
        <v>0.245</v>
      </c>
      <c r="M27">
        <v>0.872</v>
      </c>
      <c r="N27">
        <v>45</v>
      </c>
      <c r="O27">
        <v>59</v>
      </c>
      <c r="P27">
        <v>63</v>
      </c>
      <c r="Q27">
        <v>1.9</v>
      </c>
      <c r="R27">
        <v>2.2799999999999998</v>
      </c>
      <c r="S27">
        <v>-0.38</v>
      </c>
      <c r="T27">
        <v>2.44</v>
      </c>
      <c r="U27">
        <v>2.11</v>
      </c>
    </row>
    <row r="28" spans="1:21" x14ac:dyDescent="0.45">
      <c r="A28" s="7" t="s">
        <v>844</v>
      </c>
      <c r="B28" s="7" t="s">
        <v>61</v>
      </c>
      <c r="C28">
        <v>10.64</v>
      </c>
      <c r="D28">
        <v>0.82</v>
      </c>
      <c r="E28">
        <v>13</v>
      </c>
      <c r="F28">
        <v>0.82</v>
      </c>
      <c r="G28">
        <v>0.317</v>
      </c>
      <c r="H28">
        <v>2.4E-2</v>
      </c>
      <c r="I28">
        <v>0.29299999999999998</v>
      </c>
      <c r="J28">
        <v>0.2</v>
      </c>
      <c r="K28">
        <v>0.82</v>
      </c>
      <c r="L28">
        <v>0.26900000000000002</v>
      </c>
      <c r="M28">
        <v>1</v>
      </c>
      <c r="N28">
        <v>20</v>
      </c>
      <c r="O28">
        <v>54</v>
      </c>
      <c r="P28">
        <v>62</v>
      </c>
      <c r="Q28">
        <v>0.82</v>
      </c>
      <c r="R28">
        <v>2.2999999999999998</v>
      </c>
      <c r="S28">
        <v>-1.48</v>
      </c>
      <c r="T28">
        <v>2.6</v>
      </c>
      <c r="U28">
        <v>2.42</v>
      </c>
    </row>
    <row r="29" spans="1:21" x14ac:dyDescent="0.45">
      <c r="A29" s="7" t="s">
        <v>1432</v>
      </c>
      <c r="B29" s="7" t="s">
        <v>61</v>
      </c>
      <c r="C29">
        <v>6.91</v>
      </c>
      <c r="D29">
        <v>1.26</v>
      </c>
      <c r="E29">
        <v>5.5</v>
      </c>
      <c r="F29">
        <v>0</v>
      </c>
      <c r="G29">
        <v>0.22500000000000001</v>
      </c>
      <c r="H29">
        <v>4.1000000000000002E-2</v>
      </c>
      <c r="I29">
        <v>0.184</v>
      </c>
      <c r="J29">
        <v>0.13</v>
      </c>
      <c r="K29">
        <v>0.56000000000000005</v>
      </c>
      <c r="L29">
        <v>0.17100000000000001</v>
      </c>
      <c r="M29">
        <v>0.88900000000000001</v>
      </c>
      <c r="N29">
        <v>15</v>
      </c>
      <c r="O29">
        <v>54</v>
      </c>
      <c r="P29">
        <v>86</v>
      </c>
      <c r="Q29">
        <v>0.63</v>
      </c>
      <c r="R29">
        <v>2.2999999999999998</v>
      </c>
      <c r="S29">
        <v>-1.67</v>
      </c>
      <c r="T29">
        <v>3.53</v>
      </c>
      <c r="U29">
        <v>3.06</v>
      </c>
    </row>
    <row r="30" spans="1:21" x14ac:dyDescent="0.45">
      <c r="A30" s="7" t="s">
        <v>274</v>
      </c>
      <c r="B30" s="7" t="s">
        <v>61</v>
      </c>
      <c r="C30">
        <v>9.8800000000000008</v>
      </c>
      <c r="D30">
        <v>3.62</v>
      </c>
      <c r="E30">
        <v>2.73</v>
      </c>
      <c r="F30">
        <v>0</v>
      </c>
      <c r="G30">
        <v>0.27300000000000002</v>
      </c>
      <c r="H30">
        <v>0.1</v>
      </c>
      <c r="I30">
        <v>0.17299999999999999</v>
      </c>
      <c r="J30">
        <v>0.16300000000000001</v>
      </c>
      <c r="K30">
        <v>0.99</v>
      </c>
      <c r="L30">
        <v>0.23499999999999999</v>
      </c>
      <c r="M30">
        <v>0.89300000000000002</v>
      </c>
      <c r="N30">
        <v>16</v>
      </c>
      <c r="O30">
        <v>55</v>
      </c>
      <c r="P30">
        <v>96</v>
      </c>
      <c r="Q30">
        <v>0.66</v>
      </c>
      <c r="R30">
        <v>2.33</v>
      </c>
      <c r="S30">
        <v>-1.67</v>
      </c>
      <c r="T30">
        <v>3.92</v>
      </c>
      <c r="U30">
        <v>3.7</v>
      </c>
    </row>
    <row r="31" spans="1:21" x14ac:dyDescent="0.45">
      <c r="A31" s="7" t="s">
        <v>723</v>
      </c>
      <c r="B31" s="7" t="s">
        <v>81</v>
      </c>
      <c r="C31">
        <v>12.15</v>
      </c>
      <c r="D31">
        <v>2.7</v>
      </c>
      <c r="E31">
        <v>4.5</v>
      </c>
      <c r="F31">
        <v>0.45</v>
      </c>
      <c r="G31">
        <v>0.318</v>
      </c>
      <c r="H31">
        <v>7.0999999999999994E-2</v>
      </c>
      <c r="I31">
        <v>0.247</v>
      </c>
      <c r="J31">
        <v>0.27300000000000002</v>
      </c>
      <c r="K31">
        <v>1.35</v>
      </c>
      <c r="L31">
        <v>0.40799999999999997</v>
      </c>
      <c r="M31">
        <v>0.76100000000000001</v>
      </c>
      <c r="N31">
        <v>86</v>
      </c>
      <c r="O31">
        <v>60</v>
      </c>
      <c r="P31">
        <v>77</v>
      </c>
      <c r="Q31">
        <v>3.6</v>
      </c>
      <c r="R31">
        <v>2.36</v>
      </c>
      <c r="S31">
        <v>1.24</v>
      </c>
      <c r="T31">
        <v>3</v>
      </c>
      <c r="U31">
        <v>2.87</v>
      </c>
    </row>
    <row r="32" spans="1:21" x14ac:dyDescent="0.45">
      <c r="A32" s="7" t="s">
        <v>575</v>
      </c>
      <c r="B32" s="7" t="s">
        <v>81</v>
      </c>
      <c r="C32">
        <v>7.48</v>
      </c>
      <c r="D32">
        <v>2.4900000000000002</v>
      </c>
      <c r="E32">
        <v>3</v>
      </c>
      <c r="F32">
        <v>0</v>
      </c>
      <c r="G32">
        <v>0.222</v>
      </c>
      <c r="H32">
        <v>7.3999999999999996E-2</v>
      </c>
      <c r="I32">
        <v>0.14799999999999999</v>
      </c>
      <c r="J32">
        <v>0.2</v>
      </c>
      <c r="K32">
        <v>0.97</v>
      </c>
      <c r="L32">
        <v>0.26300000000000001</v>
      </c>
      <c r="M32">
        <v>0.66700000000000004</v>
      </c>
      <c r="N32">
        <v>69</v>
      </c>
      <c r="O32">
        <v>61</v>
      </c>
      <c r="P32">
        <v>95</v>
      </c>
      <c r="Q32">
        <v>2.91</v>
      </c>
      <c r="R32">
        <v>2.38</v>
      </c>
      <c r="S32">
        <v>0.53</v>
      </c>
      <c r="T32">
        <v>3.76</v>
      </c>
      <c r="U32">
        <v>3.83</v>
      </c>
    </row>
    <row r="33" spans="1:21" x14ac:dyDescent="0.45">
      <c r="A33" s="7" t="s">
        <v>279</v>
      </c>
      <c r="B33" s="7" t="s">
        <v>46</v>
      </c>
      <c r="C33">
        <v>7.91</v>
      </c>
      <c r="D33">
        <v>0.93</v>
      </c>
      <c r="E33">
        <v>8.5</v>
      </c>
      <c r="F33">
        <v>0.47</v>
      </c>
      <c r="G33">
        <v>0.23899999999999999</v>
      </c>
      <c r="H33">
        <v>2.8000000000000001E-2</v>
      </c>
      <c r="I33">
        <v>0.21099999999999999</v>
      </c>
      <c r="J33">
        <v>0.14499999999999999</v>
      </c>
      <c r="K33">
        <v>0.62</v>
      </c>
      <c r="L33">
        <v>0.17599999999999999</v>
      </c>
      <c r="M33">
        <v>0.755</v>
      </c>
      <c r="N33">
        <v>35</v>
      </c>
      <c r="O33">
        <v>56</v>
      </c>
      <c r="P33">
        <v>97</v>
      </c>
      <c r="Q33">
        <v>1.4</v>
      </c>
      <c r="R33">
        <v>2.4300000000000002</v>
      </c>
      <c r="S33">
        <v>-1.03</v>
      </c>
      <c r="T33">
        <v>3.94</v>
      </c>
      <c r="U33">
        <v>3.58</v>
      </c>
    </row>
    <row r="34" spans="1:21" x14ac:dyDescent="0.45">
      <c r="A34" s="7" t="s">
        <v>280</v>
      </c>
      <c r="B34" s="7" t="s">
        <v>91</v>
      </c>
      <c r="C34">
        <v>8.7100000000000009</v>
      </c>
      <c r="D34">
        <v>3.48</v>
      </c>
      <c r="E34">
        <v>2.5</v>
      </c>
      <c r="F34">
        <v>0</v>
      </c>
      <c r="G34">
        <v>0.215</v>
      </c>
      <c r="H34">
        <v>8.5999999999999993E-2</v>
      </c>
      <c r="I34">
        <v>0.129</v>
      </c>
      <c r="J34">
        <v>0.28199999999999997</v>
      </c>
      <c r="K34">
        <v>1.55</v>
      </c>
      <c r="L34">
        <v>0.36899999999999999</v>
      </c>
      <c r="M34">
        <v>0.68799999999999994</v>
      </c>
      <c r="N34">
        <v>94</v>
      </c>
      <c r="O34">
        <v>64</v>
      </c>
      <c r="P34">
        <v>90</v>
      </c>
      <c r="Q34">
        <v>3.92</v>
      </c>
      <c r="R34">
        <v>2.4300000000000002</v>
      </c>
      <c r="S34">
        <v>1.49</v>
      </c>
      <c r="T34">
        <v>3.55</v>
      </c>
      <c r="U34">
        <v>3.86</v>
      </c>
    </row>
    <row r="35" spans="1:21" x14ac:dyDescent="0.45">
      <c r="A35" s="7" t="s">
        <v>281</v>
      </c>
      <c r="B35" s="7" t="s">
        <v>72</v>
      </c>
      <c r="C35">
        <v>9.43</v>
      </c>
      <c r="D35">
        <v>2.14</v>
      </c>
      <c r="E35">
        <v>4.4000000000000004</v>
      </c>
      <c r="F35">
        <v>0.43</v>
      </c>
      <c r="G35">
        <v>0.247</v>
      </c>
      <c r="H35">
        <v>5.6000000000000001E-2</v>
      </c>
      <c r="I35">
        <v>0.191</v>
      </c>
      <c r="J35">
        <v>0.27400000000000002</v>
      </c>
      <c r="K35">
        <v>1.33</v>
      </c>
      <c r="L35">
        <v>0.36099999999999999</v>
      </c>
      <c r="M35">
        <v>0.86499999999999999</v>
      </c>
      <c r="N35">
        <v>58</v>
      </c>
      <c r="O35">
        <v>61</v>
      </c>
      <c r="P35">
        <v>79</v>
      </c>
      <c r="Q35">
        <v>2.14</v>
      </c>
      <c r="R35">
        <v>2.44</v>
      </c>
      <c r="S35">
        <v>-0.3</v>
      </c>
      <c r="T35">
        <v>3.25</v>
      </c>
      <c r="U35">
        <v>3.44</v>
      </c>
    </row>
    <row r="36" spans="1:21" x14ac:dyDescent="0.45">
      <c r="A36" s="7" t="s">
        <v>283</v>
      </c>
      <c r="B36" s="7" t="s">
        <v>51</v>
      </c>
      <c r="C36">
        <v>10.91</v>
      </c>
      <c r="D36">
        <v>2.0099999999999998</v>
      </c>
      <c r="E36">
        <v>5.43</v>
      </c>
      <c r="F36">
        <v>0.56999999999999995</v>
      </c>
      <c r="G36">
        <v>0.30199999999999999</v>
      </c>
      <c r="H36">
        <v>5.6000000000000001E-2</v>
      </c>
      <c r="I36">
        <v>0.246</v>
      </c>
      <c r="J36">
        <v>0.17899999999999999</v>
      </c>
      <c r="K36">
        <v>0.89</v>
      </c>
      <c r="L36">
        <v>0.247</v>
      </c>
      <c r="M36">
        <v>0.69899999999999995</v>
      </c>
      <c r="N36">
        <v>55</v>
      </c>
      <c r="O36">
        <v>62</v>
      </c>
      <c r="P36">
        <v>69</v>
      </c>
      <c r="Q36">
        <v>2.2999999999999998</v>
      </c>
      <c r="R36">
        <v>2.4700000000000002</v>
      </c>
      <c r="S36">
        <v>-0.17</v>
      </c>
      <c r="T36">
        <v>2.69</v>
      </c>
      <c r="U36">
        <v>2.69</v>
      </c>
    </row>
    <row r="37" spans="1:21" x14ac:dyDescent="0.45">
      <c r="A37" s="7" t="s">
        <v>1979</v>
      </c>
      <c r="B37" s="7" t="s">
        <v>119</v>
      </c>
      <c r="C37">
        <v>9.82</v>
      </c>
      <c r="D37">
        <v>0.82</v>
      </c>
      <c r="E37">
        <v>12</v>
      </c>
      <c r="F37">
        <v>0.82</v>
      </c>
      <c r="G37">
        <v>0.27900000000000003</v>
      </c>
      <c r="H37">
        <v>2.3E-2</v>
      </c>
      <c r="I37">
        <v>0.25600000000000001</v>
      </c>
      <c r="J37">
        <v>0.214</v>
      </c>
      <c r="K37">
        <v>0.91</v>
      </c>
      <c r="L37">
        <v>0.27600000000000002</v>
      </c>
      <c r="M37">
        <v>0.58099999999999996</v>
      </c>
      <c r="N37">
        <v>60</v>
      </c>
      <c r="O37">
        <v>65</v>
      </c>
      <c r="P37">
        <v>68</v>
      </c>
      <c r="Q37">
        <v>2.4500000000000002</v>
      </c>
      <c r="R37">
        <v>2.48</v>
      </c>
      <c r="S37">
        <v>-0.02</v>
      </c>
      <c r="T37">
        <v>2.66</v>
      </c>
      <c r="U37">
        <v>2.21</v>
      </c>
    </row>
    <row r="38" spans="1:21" x14ac:dyDescent="0.45">
      <c r="A38" s="7" t="s">
        <v>2020</v>
      </c>
      <c r="B38" s="7" t="s">
        <v>24</v>
      </c>
      <c r="C38">
        <v>8.18</v>
      </c>
      <c r="D38">
        <v>3.27</v>
      </c>
      <c r="E38">
        <v>2.5</v>
      </c>
      <c r="F38">
        <v>0</v>
      </c>
      <c r="G38">
        <v>0.20799999999999999</v>
      </c>
      <c r="H38">
        <v>8.3000000000000004E-2</v>
      </c>
      <c r="I38">
        <v>0.125</v>
      </c>
      <c r="J38">
        <v>0.27300000000000002</v>
      </c>
      <c r="K38">
        <v>1.45</v>
      </c>
      <c r="L38">
        <v>0.35299999999999998</v>
      </c>
      <c r="M38">
        <v>0.68799999999999994</v>
      </c>
      <c r="N38">
        <v>78</v>
      </c>
      <c r="O38">
        <v>64</v>
      </c>
      <c r="P38">
        <v>91</v>
      </c>
      <c r="Q38">
        <v>3.27</v>
      </c>
      <c r="R38">
        <v>2.48</v>
      </c>
      <c r="S38">
        <v>0.79</v>
      </c>
      <c r="T38">
        <v>3.59</v>
      </c>
      <c r="U38">
        <v>3.6</v>
      </c>
    </row>
    <row r="39" spans="1:21" x14ac:dyDescent="0.45">
      <c r="A39" s="7" t="s">
        <v>1743</v>
      </c>
      <c r="B39" s="7" t="s">
        <v>42</v>
      </c>
      <c r="C39">
        <v>7.2</v>
      </c>
      <c r="D39">
        <v>2.7</v>
      </c>
      <c r="E39">
        <v>2.67</v>
      </c>
      <c r="F39">
        <v>0</v>
      </c>
      <c r="G39">
        <v>0.2</v>
      </c>
      <c r="H39">
        <v>7.4999999999999997E-2</v>
      </c>
      <c r="I39">
        <v>0.125</v>
      </c>
      <c r="J39">
        <v>0.216</v>
      </c>
      <c r="K39">
        <v>1.1000000000000001</v>
      </c>
      <c r="L39">
        <v>0.27600000000000002</v>
      </c>
      <c r="M39">
        <v>0.27300000000000002</v>
      </c>
      <c r="N39">
        <v>129</v>
      </c>
      <c r="O39">
        <v>67</v>
      </c>
      <c r="P39">
        <v>114</v>
      </c>
      <c r="Q39">
        <v>5.4</v>
      </c>
      <c r="R39">
        <v>2.5099999999999998</v>
      </c>
      <c r="S39">
        <v>2.89</v>
      </c>
      <c r="T39">
        <v>4.55</v>
      </c>
      <c r="U39">
        <v>4.08</v>
      </c>
    </row>
    <row r="40" spans="1:21" x14ac:dyDescent="0.45">
      <c r="A40" s="7" t="s">
        <v>1981</v>
      </c>
      <c r="B40" s="7" t="s">
        <v>22</v>
      </c>
      <c r="C40">
        <v>6.55</v>
      </c>
      <c r="D40">
        <v>0.82</v>
      </c>
      <c r="E40">
        <v>8</v>
      </c>
      <c r="F40">
        <v>0</v>
      </c>
      <c r="G40">
        <v>0.17</v>
      </c>
      <c r="H40">
        <v>2.1000000000000001E-2</v>
      </c>
      <c r="I40">
        <v>0.14899999999999999</v>
      </c>
      <c r="J40">
        <v>0.27300000000000002</v>
      </c>
      <c r="K40">
        <v>1.18</v>
      </c>
      <c r="L40">
        <v>0.33300000000000002</v>
      </c>
      <c r="M40">
        <v>0.8</v>
      </c>
      <c r="N40">
        <v>0</v>
      </c>
      <c r="O40">
        <v>61</v>
      </c>
      <c r="P40">
        <v>77</v>
      </c>
      <c r="Q40">
        <v>0</v>
      </c>
      <c r="R40">
        <v>2.57</v>
      </c>
      <c r="S40">
        <v>-2.57</v>
      </c>
      <c r="T40">
        <v>3.19</v>
      </c>
      <c r="U40">
        <v>2.2999999999999998</v>
      </c>
    </row>
    <row r="41" spans="1:21" x14ac:dyDescent="0.45">
      <c r="A41" s="7" t="s">
        <v>291</v>
      </c>
      <c r="B41" s="7" t="s">
        <v>53</v>
      </c>
      <c r="C41">
        <v>11.3</v>
      </c>
      <c r="D41">
        <v>1.57</v>
      </c>
      <c r="E41">
        <v>7.2</v>
      </c>
      <c r="F41">
        <v>0.94</v>
      </c>
      <c r="G41">
        <v>0.29299999999999998</v>
      </c>
      <c r="H41">
        <v>4.1000000000000002E-2</v>
      </c>
      <c r="I41">
        <v>0.252</v>
      </c>
      <c r="J41">
        <v>0.28799999999999998</v>
      </c>
      <c r="K41">
        <v>1.36</v>
      </c>
      <c r="L41">
        <v>0.39200000000000002</v>
      </c>
      <c r="M41">
        <v>0.69</v>
      </c>
      <c r="N41">
        <v>119</v>
      </c>
      <c r="O41">
        <v>63</v>
      </c>
      <c r="P41">
        <v>66</v>
      </c>
      <c r="Q41">
        <v>4.4000000000000004</v>
      </c>
      <c r="R41">
        <v>2.58</v>
      </c>
      <c r="S41">
        <v>1.82</v>
      </c>
      <c r="T41">
        <v>2.74</v>
      </c>
      <c r="U41">
        <v>2.8</v>
      </c>
    </row>
    <row r="42" spans="1:21" x14ac:dyDescent="0.45">
      <c r="A42" s="7" t="s">
        <v>290</v>
      </c>
      <c r="B42" s="7" t="s">
        <v>53</v>
      </c>
      <c r="C42">
        <v>9.24</v>
      </c>
      <c r="D42">
        <v>1.07</v>
      </c>
      <c r="E42">
        <v>8.67</v>
      </c>
      <c r="F42">
        <v>0.71</v>
      </c>
      <c r="G42">
        <v>0.23599999999999999</v>
      </c>
      <c r="H42">
        <v>2.7E-2</v>
      </c>
      <c r="I42">
        <v>0.20899999999999999</v>
      </c>
      <c r="J42">
        <v>0.28299999999999997</v>
      </c>
      <c r="K42">
        <v>1.3</v>
      </c>
      <c r="L42">
        <v>0.35899999999999999</v>
      </c>
      <c r="M42">
        <v>0.60899999999999999</v>
      </c>
      <c r="N42">
        <v>144</v>
      </c>
      <c r="O42">
        <v>65</v>
      </c>
      <c r="P42">
        <v>83</v>
      </c>
      <c r="Q42">
        <v>5.33</v>
      </c>
      <c r="R42">
        <v>2.65</v>
      </c>
      <c r="S42">
        <v>2.67</v>
      </c>
      <c r="T42">
        <v>3.4</v>
      </c>
      <c r="U42">
        <v>3.33</v>
      </c>
    </row>
    <row r="43" spans="1:21" x14ac:dyDescent="0.45">
      <c r="A43" s="7" t="s">
        <v>2103</v>
      </c>
      <c r="B43" s="7" t="s">
        <v>65</v>
      </c>
      <c r="C43">
        <v>11.57</v>
      </c>
      <c r="D43">
        <v>4.96</v>
      </c>
      <c r="E43">
        <v>2.33</v>
      </c>
      <c r="F43">
        <v>0</v>
      </c>
      <c r="G43">
        <v>0.318</v>
      </c>
      <c r="H43">
        <v>0.13600000000000001</v>
      </c>
      <c r="I43">
        <v>0.182</v>
      </c>
      <c r="J43">
        <v>0.14499999999999999</v>
      </c>
      <c r="K43">
        <v>1.04</v>
      </c>
      <c r="L43">
        <v>0.23499999999999999</v>
      </c>
      <c r="M43">
        <v>0.84199999999999997</v>
      </c>
      <c r="N43">
        <v>42</v>
      </c>
      <c r="O43">
        <v>69</v>
      </c>
      <c r="P43">
        <v>92</v>
      </c>
      <c r="Q43">
        <v>1.65</v>
      </c>
      <c r="R43">
        <v>2.66</v>
      </c>
      <c r="S43">
        <v>-1</v>
      </c>
      <c r="T43">
        <v>3.66</v>
      </c>
      <c r="U43">
        <v>3.66</v>
      </c>
    </row>
    <row r="44" spans="1:21" x14ac:dyDescent="0.45">
      <c r="A44" s="7" t="s">
        <v>284</v>
      </c>
      <c r="B44" s="7" t="s">
        <v>51</v>
      </c>
      <c r="C44">
        <v>9.35</v>
      </c>
      <c r="D44">
        <v>1.38</v>
      </c>
      <c r="E44">
        <v>6.75</v>
      </c>
      <c r="F44">
        <v>0.69</v>
      </c>
      <c r="G44">
        <v>0.28399999999999997</v>
      </c>
      <c r="H44">
        <v>4.2000000000000003E-2</v>
      </c>
      <c r="I44">
        <v>0.24199999999999999</v>
      </c>
      <c r="J44">
        <v>0.17799999999999999</v>
      </c>
      <c r="K44">
        <v>0.77</v>
      </c>
      <c r="L44">
        <v>0.23</v>
      </c>
      <c r="M44">
        <v>0.879</v>
      </c>
      <c r="N44">
        <v>41</v>
      </c>
      <c r="O44">
        <v>68</v>
      </c>
      <c r="P44">
        <v>62</v>
      </c>
      <c r="Q44">
        <v>1.73</v>
      </c>
      <c r="R44">
        <v>2.71</v>
      </c>
      <c r="S44">
        <v>-0.98</v>
      </c>
      <c r="T44">
        <v>2.39</v>
      </c>
      <c r="U44">
        <v>2.35</v>
      </c>
    </row>
    <row r="45" spans="1:21" x14ac:dyDescent="0.45">
      <c r="A45" s="7" t="s">
        <v>1030</v>
      </c>
      <c r="B45" s="7" t="s">
        <v>28</v>
      </c>
      <c r="C45">
        <v>10.93</v>
      </c>
      <c r="D45">
        <v>3.21</v>
      </c>
      <c r="E45">
        <v>3.4</v>
      </c>
      <c r="F45">
        <v>0</v>
      </c>
      <c r="G45">
        <v>0.26600000000000001</v>
      </c>
      <c r="H45">
        <v>7.8E-2</v>
      </c>
      <c r="I45">
        <v>0.188</v>
      </c>
      <c r="J45">
        <v>0.255</v>
      </c>
      <c r="K45">
        <v>1.36</v>
      </c>
      <c r="L45">
        <v>0.36799999999999999</v>
      </c>
      <c r="M45">
        <v>0.56499999999999995</v>
      </c>
      <c r="N45">
        <v>158</v>
      </c>
      <c r="O45">
        <v>69</v>
      </c>
      <c r="P45">
        <v>88</v>
      </c>
      <c r="Q45">
        <v>6.43</v>
      </c>
      <c r="R45">
        <v>2.71</v>
      </c>
      <c r="S45">
        <v>3.72</v>
      </c>
      <c r="T45">
        <v>3.48</v>
      </c>
      <c r="U45">
        <v>2.93</v>
      </c>
    </row>
    <row r="46" spans="1:21" x14ac:dyDescent="0.45">
      <c r="A46" s="7" t="s">
        <v>285</v>
      </c>
      <c r="B46" s="7" t="s">
        <v>37</v>
      </c>
      <c r="C46">
        <v>6.48</v>
      </c>
      <c r="D46">
        <v>2.88</v>
      </c>
      <c r="E46">
        <v>2.25</v>
      </c>
      <c r="F46">
        <v>0</v>
      </c>
      <c r="G46">
        <v>0.186</v>
      </c>
      <c r="H46">
        <v>8.3000000000000004E-2</v>
      </c>
      <c r="I46">
        <v>0.10299999999999999</v>
      </c>
      <c r="J46">
        <v>0.191</v>
      </c>
      <c r="K46">
        <v>1</v>
      </c>
      <c r="L46">
        <v>0.23899999999999999</v>
      </c>
      <c r="M46">
        <v>0.88</v>
      </c>
      <c r="N46">
        <v>29</v>
      </c>
      <c r="O46">
        <v>67</v>
      </c>
      <c r="P46">
        <v>92</v>
      </c>
      <c r="Q46">
        <v>1.08</v>
      </c>
      <c r="R46">
        <v>2.73</v>
      </c>
      <c r="S46">
        <v>-1.65</v>
      </c>
      <c r="T46">
        <v>3.76</v>
      </c>
      <c r="U46">
        <v>4.09</v>
      </c>
    </row>
    <row r="47" spans="1:21" x14ac:dyDescent="0.45">
      <c r="A47" s="7" t="s">
        <v>270</v>
      </c>
      <c r="B47" s="7" t="s">
        <v>42</v>
      </c>
      <c r="C47">
        <v>10.67</v>
      </c>
      <c r="D47">
        <v>2.67</v>
      </c>
      <c r="E47">
        <v>4</v>
      </c>
      <c r="F47">
        <v>0.67</v>
      </c>
      <c r="G47">
        <v>0.28100000000000003</v>
      </c>
      <c r="H47">
        <v>7.0000000000000007E-2</v>
      </c>
      <c r="I47">
        <v>0.21099999999999999</v>
      </c>
      <c r="J47">
        <v>0.25700000000000001</v>
      </c>
      <c r="K47">
        <v>1.3</v>
      </c>
      <c r="L47">
        <v>0.35199999999999998</v>
      </c>
      <c r="M47">
        <v>0.81299999999999994</v>
      </c>
      <c r="N47">
        <v>72</v>
      </c>
      <c r="O47">
        <v>74</v>
      </c>
      <c r="P47">
        <v>76</v>
      </c>
      <c r="Q47">
        <v>3</v>
      </c>
      <c r="R47">
        <v>2.8</v>
      </c>
      <c r="S47">
        <v>0.2</v>
      </c>
      <c r="T47">
        <v>3</v>
      </c>
      <c r="U47">
        <v>3.15</v>
      </c>
    </row>
    <row r="48" spans="1:21" x14ac:dyDescent="0.45">
      <c r="A48" s="7" t="s">
        <v>1630</v>
      </c>
      <c r="B48" s="7" t="s">
        <v>22</v>
      </c>
      <c r="C48">
        <v>7.11</v>
      </c>
      <c r="D48">
        <v>3.55</v>
      </c>
      <c r="E48">
        <v>2</v>
      </c>
      <c r="F48">
        <v>0</v>
      </c>
      <c r="G48">
        <v>0.20399999999999999</v>
      </c>
      <c r="H48">
        <v>0.10199999999999999</v>
      </c>
      <c r="I48">
        <v>0.10199999999999999</v>
      </c>
      <c r="J48">
        <v>0.182</v>
      </c>
      <c r="K48">
        <v>1.03</v>
      </c>
      <c r="L48">
        <v>0.23499999999999999</v>
      </c>
      <c r="M48">
        <v>0.61499999999999999</v>
      </c>
      <c r="N48">
        <v>94</v>
      </c>
      <c r="O48">
        <v>67</v>
      </c>
      <c r="P48">
        <v>95</v>
      </c>
      <c r="Q48">
        <v>3.55</v>
      </c>
      <c r="R48">
        <v>2.81</v>
      </c>
      <c r="S48">
        <v>0.74</v>
      </c>
      <c r="T48">
        <v>3.89</v>
      </c>
      <c r="U48">
        <v>3.94</v>
      </c>
    </row>
    <row r="49" spans="1:21" x14ac:dyDescent="0.45">
      <c r="A49" s="7" t="s">
        <v>2106</v>
      </c>
      <c r="B49" s="7" t="s">
        <v>97</v>
      </c>
      <c r="C49">
        <v>8.74</v>
      </c>
      <c r="D49">
        <v>3.97</v>
      </c>
      <c r="E49">
        <v>2.2000000000000002</v>
      </c>
      <c r="F49">
        <v>0</v>
      </c>
      <c r="G49">
        <v>0.26200000000000001</v>
      </c>
      <c r="H49">
        <v>0.11899999999999999</v>
      </c>
      <c r="I49">
        <v>0.14299999999999999</v>
      </c>
      <c r="J49">
        <v>8.3000000000000004E-2</v>
      </c>
      <c r="K49">
        <v>0.71</v>
      </c>
      <c r="L49">
        <v>0.12</v>
      </c>
      <c r="M49">
        <v>0.88900000000000001</v>
      </c>
      <c r="N49">
        <v>21</v>
      </c>
      <c r="O49">
        <v>70</v>
      </c>
      <c r="P49">
        <v>109</v>
      </c>
      <c r="Q49">
        <v>0.79</v>
      </c>
      <c r="R49">
        <v>2.85</v>
      </c>
      <c r="S49">
        <v>-2.06</v>
      </c>
      <c r="T49">
        <v>4.42</v>
      </c>
      <c r="U49">
        <v>3.75</v>
      </c>
    </row>
    <row r="50" spans="1:21" x14ac:dyDescent="0.45">
      <c r="A50" s="7" t="s">
        <v>286</v>
      </c>
      <c r="B50" s="7" t="s">
        <v>76</v>
      </c>
      <c r="C50">
        <v>10.72</v>
      </c>
      <c r="D50">
        <v>4.37</v>
      </c>
      <c r="E50">
        <v>2.4500000000000002</v>
      </c>
      <c r="F50">
        <v>0.4</v>
      </c>
      <c r="G50">
        <v>0.3</v>
      </c>
      <c r="H50">
        <v>0.122</v>
      </c>
      <c r="I50">
        <v>0.17799999999999999</v>
      </c>
      <c r="J50">
        <v>0.127</v>
      </c>
      <c r="K50">
        <v>0.93</v>
      </c>
      <c r="L50">
        <v>0.17599999999999999</v>
      </c>
      <c r="M50">
        <v>0.66300000000000003</v>
      </c>
      <c r="N50">
        <v>50</v>
      </c>
      <c r="O50">
        <v>74</v>
      </c>
      <c r="P50">
        <v>100</v>
      </c>
      <c r="Q50">
        <v>1.99</v>
      </c>
      <c r="R50">
        <v>2.85</v>
      </c>
      <c r="S50">
        <v>-0.87</v>
      </c>
      <c r="T50">
        <v>3.96</v>
      </c>
      <c r="U50">
        <v>3.75</v>
      </c>
    </row>
    <row r="51" spans="1:21" x14ac:dyDescent="0.45">
      <c r="A51" s="7" t="s">
        <v>287</v>
      </c>
      <c r="B51" s="7" t="s">
        <v>104</v>
      </c>
      <c r="C51">
        <v>9.89</v>
      </c>
      <c r="D51">
        <v>1.9</v>
      </c>
      <c r="E51">
        <v>5.2</v>
      </c>
      <c r="F51">
        <v>0.76</v>
      </c>
      <c r="G51">
        <v>0.28299999999999997</v>
      </c>
      <c r="H51">
        <v>5.3999999999999999E-2</v>
      </c>
      <c r="I51">
        <v>0.22800000000000001</v>
      </c>
      <c r="J51">
        <v>0.16300000000000001</v>
      </c>
      <c r="K51">
        <v>0.8</v>
      </c>
      <c r="L51">
        <v>0.20699999999999999</v>
      </c>
      <c r="M51">
        <v>0.69799999999999995</v>
      </c>
      <c r="N51">
        <v>59</v>
      </c>
      <c r="O51">
        <v>70</v>
      </c>
      <c r="P51">
        <v>70</v>
      </c>
      <c r="Q51">
        <v>2.2799999999999998</v>
      </c>
      <c r="R51">
        <v>2.87</v>
      </c>
      <c r="S51">
        <v>-0.59</v>
      </c>
      <c r="T51">
        <v>2.92</v>
      </c>
      <c r="U51">
        <v>2.92</v>
      </c>
    </row>
    <row r="52" spans="1:21" x14ac:dyDescent="0.45">
      <c r="A52" s="7" t="s">
        <v>606</v>
      </c>
      <c r="B52" s="7" t="s">
        <v>46</v>
      </c>
      <c r="C52">
        <v>7.63</v>
      </c>
      <c r="D52">
        <v>3.52</v>
      </c>
      <c r="E52">
        <v>2.17</v>
      </c>
      <c r="F52">
        <v>0</v>
      </c>
      <c r="G52">
        <v>0.20599999999999999</v>
      </c>
      <c r="H52">
        <v>9.5000000000000001E-2</v>
      </c>
      <c r="I52">
        <v>0.111</v>
      </c>
      <c r="J52">
        <v>0.19600000000000001</v>
      </c>
      <c r="K52">
        <v>1.1100000000000001</v>
      </c>
      <c r="L52">
        <v>0.25600000000000001</v>
      </c>
      <c r="M52">
        <v>0.66700000000000004</v>
      </c>
      <c r="N52">
        <v>89</v>
      </c>
      <c r="O52">
        <v>68</v>
      </c>
      <c r="P52">
        <v>95</v>
      </c>
      <c r="Q52">
        <v>3.52</v>
      </c>
      <c r="R52">
        <v>2.88</v>
      </c>
      <c r="S52">
        <v>0.64</v>
      </c>
      <c r="T52">
        <v>3.86</v>
      </c>
      <c r="U52">
        <v>3.71</v>
      </c>
    </row>
    <row r="53" spans="1:21" x14ac:dyDescent="0.45">
      <c r="A53" s="7" t="s">
        <v>293</v>
      </c>
      <c r="B53" s="7" t="s">
        <v>44</v>
      </c>
      <c r="C53">
        <v>6.46</v>
      </c>
      <c r="D53">
        <v>1.76</v>
      </c>
      <c r="E53">
        <v>3.67</v>
      </c>
      <c r="F53">
        <v>0.28999999999999998</v>
      </c>
      <c r="G53">
        <v>0.17899999999999999</v>
      </c>
      <c r="H53">
        <v>4.9000000000000002E-2</v>
      </c>
      <c r="I53">
        <v>0.13</v>
      </c>
      <c r="J53">
        <v>0.25900000000000001</v>
      </c>
      <c r="K53">
        <v>1.17</v>
      </c>
      <c r="L53">
        <v>0.312</v>
      </c>
      <c r="M53">
        <v>0.75800000000000001</v>
      </c>
      <c r="N53">
        <v>73</v>
      </c>
      <c r="O53">
        <v>77</v>
      </c>
      <c r="P53">
        <v>81</v>
      </c>
      <c r="Q53">
        <v>2.93</v>
      </c>
      <c r="R53">
        <v>2.88</v>
      </c>
      <c r="S53">
        <v>0.05</v>
      </c>
      <c r="T53">
        <v>3.17</v>
      </c>
      <c r="U53">
        <v>3.37</v>
      </c>
    </row>
    <row r="54" spans="1:21" x14ac:dyDescent="0.45">
      <c r="A54" s="7" t="s">
        <v>585</v>
      </c>
      <c r="B54" s="7" t="s">
        <v>51</v>
      </c>
      <c r="C54">
        <v>9</v>
      </c>
      <c r="D54">
        <v>2.86</v>
      </c>
      <c r="E54">
        <v>3.14</v>
      </c>
      <c r="F54">
        <v>0.41</v>
      </c>
      <c r="G54">
        <v>0.25900000000000001</v>
      </c>
      <c r="H54">
        <v>8.2000000000000003E-2</v>
      </c>
      <c r="I54">
        <v>0.17699999999999999</v>
      </c>
      <c r="J54">
        <v>0.13</v>
      </c>
      <c r="K54">
        <v>0.77</v>
      </c>
      <c r="L54">
        <v>0.16700000000000001</v>
      </c>
      <c r="M54">
        <v>0.84299999999999997</v>
      </c>
      <c r="N54">
        <v>29</v>
      </c>
      <c r="O54">
        <v>72</v>
      </c>
      <c r="P54">
        <v>86</v>
      </c>
      <c r="Q54">
        <v>1.23</v>
      </c>
      <c r="R54">
        <v>2.89</v>
      </c>
      <c r="S54">
        <v>-1.66</v>
      </c>
      <c r="T54">
        <v>3.41</v>
      </c>
      <c r="U54">
        <v>3.48</v>
      </c>
    </row>
    <row r="55" spans="1:21" x14ac:dyDescent="0.45">
      <c r="A55" s="7" t="s">
        <v>1570</v>
      </c>
      <c r="B55" s="7" t="s">
        <v>104</v>
      </c>
      <c r="C55">
        <v>5.4</v>
      </c>
      <c r="D55">
        <v>2.7</v>
      </c>
      <c r="E55">
        <v>2</v>
      </c>
      <c r="F55">
        <v>0</v>
      </c>
      <c r="G55">
        <v>0.158</v>
      </c>
      <c r="H55">
        <v>7.9000000000000001E-2</v>
      </c>
      <c r="I55">
        <v>7.9000000000000001E-2</v>
      </c>
      <c r="J55">
        <v>0.2</v>
      </c>
      <c r="K55">
        <v>1</v>
      </c>
      <c r="L55">
        <v>0.24099999999999999</v>
      </c>
      <c r="M55">
        <v>0.8</v>
      </c>
      <c r="N55">
        <v>46</v>
      </c>
      <c r="O55">
        <v>71</v>
      </c>
      <c r="P55">
        <v>95</v>
      </c>
      <c r="Q55">
        <v>1.8</v>
      </c>
      <c r="R55">
        <v>2.91</v>
      </c>
      <c r="S55">
        <v>-1.1100000000000001</v>
      </c>
      <c r="T55">
        <v>3.86</v>
      </c>
      <c r="U55">
        <v>3.77</v>
      </c>
    </row>
    <row r="56" spans="1:21" x14ac:dyDescent="0.45">
      <c r="A56" s="7" t="s">
        <v>1999</v>
      </c>
      <c r="B56" s="7" t="s">
        <v>42</v>
      </c>
      <c r="C56">
        <v>9.58</v>
      </c>
      <c r="D56">
        <v>1.74</v>
      </c>
      <c r="E56">
        <v>5.5</v>
      </c>
      <c r="F56">
        <v>0.87</v>
      </c>
      <c r="G56">
        <v>0.25</v>
      </c>
      <c r="H56">
        <v>4.5999999999999999E-2</v>
      </c>
      <c r="I56">
        <v>0.20499999999999999</v>
      </c>
      <c r="J56">
        <v>0.23799999999999999</v>
      </c>
      <c r="K56">
        <v>1.1599999999999999</v>
      </c>
      <c r="L56">
        <v>0.3</v>
      </c>
      <c r="M56">
        <v>0.56599999999999995</v>
      </c>
      <c r="N56">
        <v>83</v>
      </c>
      <c r="O56">
        <v>77</v>
      </c>
      <c r="P56">
        <v>79</v>
      </c>
      <c r="Q56">
        <v>3.48</v>
      </c>
      <c r="R56">
        <v>2.92</v>
      </c>
      <c r="S56">
        <v>0.56999999999999995</v>
      </c>
      <c r="T56">
        <v>3.11</v>
      </c>
      <c r="U56">
        <v>2.88</v>
      </c>
    </row>
    <row r="57" spans="1:21" x14ac:dyDescent="0.45">
      <c r="A57" s="7" t="s">
        <v>847</v>
      </c>
      <c r="B57" s="7" t="s">
        <v>30</v>
      </c>
      <c r="C57">
        <v>8.84</v>
      </c>
      <c r="D57">
        <v>2.95</v>
      </c>
      <c r="E57">
        <v>3</v>
      </c>
      <c r="F57">
        <v>0.49</v>
      </c>
      <c r="G57">
        <v>0.25</v>
      </c>
      <c r="H57">
        <v>8.3000000000000004E-2</v>
      </c>
      <c r="I57">
        <v>0.16700000000000001</v>
      </c>
      <c r="J57">
        <v>0.21199999999999999</v>
      </c>
      <c r="K57">
        <v>1.0900000000000001</v>
      </c>
      <c r="L57">
        <v>0.27700000000000002</v>
      </c>
      <c r="M57">
        <v>0.64500000000000002</v>
      </c>
      <c r="N57">
        <v>95</v>
      </c>
      <c r="O57">
        <v>76</v>
      </c>
      <c r="P57">
        <v>95</v>
      </c>
      <c r="Q57">
        <v>3.93</v>
      </c>
      <c r="R57">
        <v>2.93</v>
      </c>
      <c r="S57">
        <v>0.99</v>
      </c>
      <c r="T57">
        <v>3.78</v>
      </c>
      <c r="U57">
        <v>3.57</v>
      </c>
    </row>
    <row r="58" spans="1:21" x14ac:dyDescent="0.45">
      <c r="A58" s="7" t="s">
        <v>586</v>
      </c>
      <c r="B58" s="7" t="s">
        <v>24</v>
      </c>
      <c r="C58">
        <v>8.59</v>
      </c>
      <c r="D58">
        <v>4.91</v>
      </c>
      <c r="E58">
        <v>1.75</v>
      </c>
      <c r="F58">
        <v>0</v>
      </c>
      <c r="G58">
        <v>0.2</v>
      </c>
      <c r="H58">
        <v>0.114</v>
      </c>
      <c r="I58">
        <v>8.5999999999999993E-2</v>
      </c>
      <c r="J58">
        <v>0.25800000000000001</v>
      </c>
      <c r="K58">
        <v>1.64</v>
      </c>
      <c r="L58">
        <v>0.33300000000000002</v>
      </c>
      <c r="M58">
        <v>0.58299999999999996</v>
      </c>
      <c r="N58">
        <v>117</v>
      </c>
      <c r="O58">
        <v>75</v>
      </c>
      <c r="P58">
        <v>110</v>
      </c>
      <c r="Q58">
        <v>4.91</v>
      </c>
      <c r="R58">
        <v>2.93</v>
      </c>
      <c r="S58">
        <v>1.98</v>
      </c>
      <c r="T58">
        <v>4.42</v>
      </c>
      <c r="U58">
        <v>4.5599999999999996</v>
      </c>
    </row>
    <row r="59" spans="1:21" x14ac:dyDescent="0.45">
      <c r="A59" s="7" t="s">
        <v>305</v>
      </c>
      <c r="B59" s="7" t="s">
        <v>28</v>
      </c>
      <c r="C59">
        <v>10.7</v>
      </c>
      <c r="D59">
        <v>2.19</v>
      </c>
      <c r="E59">
        <v>4.8899999999999997</v>
      </c>
      <c r="F59">
        <v>0.97</v>
      </c>
      <c r="G59">
        <v>0.30599999999999999</v>
      </c>
      <c r="H59">
        <v>6.3E-2</v>
      </c>
      <c r="I59">
        <v>0.24299999999999999</v>
      </c>
      <c r="J59">
        <v>0.193</v>
      </c>
      <c r="K59">
        <v>0.95</v>
      </c>
      <c r="L59">
        <v>0.253</v>
      </c>
      <c r="M59">
        <v>0.78200000000000003</v>
      </c>
      <c r="N59">
        <v>72</v>
      </c>
      <c r="O59">
        <v>75</v>
      </c>
      <c r="P59">
        <v>68</v>
      </c>
      <c r="Q59">
        <v>2.92</v>
      </c>
      <c r="R59">
        <v>2.96</v>
      </c>
      <c r="S59">
        <v>-0.04</v>
      </c>
      <c r="T59">
        <v>2.66</v>
      </c>
      <c r="U59">
        <v>2.83</v>
      </c>
    </row>
    <row r="60" spans="1:21" x14ac:dyDescent="0.45">
      <c r="A60" s="7" t="s">
        <v>852</v>
      </c>
      <c r="B60" s="7" t="s">
        <v>22</v>
      </c>
      <c r="C60">
        <v>13.27</v>
      </c>
      <c r="D60">
        <v>7.78</v>
      </c>
      <c r="E60">
        <v>1.71</v>
      </c>
      <c r="F60">
        <v>0</v>
      </c>
      <c r="G60">
        <v>0.34499999999999997</v>
      </c>
      <c r="H60">
        <v>0.20200000000000001</v>
      </c>
      <c r="I60">
        <v>0.14299999999999999</v>
      </c>
      <c r="J60">
        <v>0.121</v>
      </c>
      <c r="K60">
        <v>1.27</v>
      </c>
      <c r="L60">
        <v>0.216</v>
      </c>
      <c r="M60">
        <v>0.73099999999999998</v>
      </c>
      <c r="N60">
        <v>73</v>
      </c>
      <c r="O60">
        <v>72</v>
      </c>
      <c r="P60">
        <v>101</v>
      </c>
      <c r="Q60">
        <v>2.75</v>
      </c>
      <c r="R60">
        <v>3</v>
      </c>
      <c r="S60">
        <v>-0.26</v>
      </c>
      <c r="T60">
        <v>4.1100000000000003</v>
      </c>
      <c r="U60">
        <v>4.43</v>
      </c>
    </row>
    <row r="61" spans="1:21" x14ac:dyDescent="0.45">
      <c r="A61" s="7" t="s">
        <v>1598</v>
      </c>
      <c r="B61" s="7" t="s">
        <v>22</v>
      </c>
      <c r="C61">
        <v>6.3</v>
      </c>
      <c r="D61">
        <v>3.6</v>
      </c>
      <c r="E61">
        <v>1.75</v>
      </c>
      <c r="F61">
        <v>0</v>
      </c>
      <c r="G61">
        <v>0.18</v>
      </c>
      <c r="H61">
        <v>0.10299999999999999</v>
      </c>
      <c r="I61">
        <v>7.6999999999999999E-2</v>
      </c>
      <c r="J61">
        <v>0.22900000000000001</v>
      </c>
      <c r="K61">
        <v>1.2</v>
      </c>
      <c r="L61">
        <v>0.28599999999999998</v>
      </c>
      <c r="M61">
        <v>0.5</v>
      </c>
      <c r="N61">
        <v>143</v>
      </c>
      <c r="O61">
        <v>72</v>
      </c>
      <c r="P61">
        <v>108</v>
      </c>
      <c r="Q61">
        <v>5.4</v>
      </c>
      <c r="R61">
        <v>3.01</v>
      </c>
      <c r="S61">
        <v>2.39</v>
      </c>
      <c r="T61">
        <v>4.37</v>
      </c>
      <c r="U61">
        <v>4.43</v>
      </c>
    </row>
    <row r="62" spans="1:21" x14ac:dyDescent="0.45">
      <c r="A62" s="7" t="s">
        <v>1991</v>
      </c>
      <c r="B62" s="7" t="s">
        <v>104</v>
      </c>
      <c r="C62">
        <v>9</v>
      </c>
      <c r="D62">
        <v>5.4</v>
      </c>
      <c r="E62">
        <v>1.67</v>
      </c>
      <c r="F62">
        <v>0</v>
      </c>
      <c r="G62">
        <v>0.25600000000000001</v>
      </c>
      <c r="H62">
        <v>0.154</v>
      </c>
      <c r="I62">
        <v>0.10299999999999999</v>
      </c>
      <c r="J62">
        <v>0.152</v>
      </c>
      <c r="K62">
        <v>1.1000000000000001</v>
      </c>
      <c r="L62">
        <v>0.217</v>
      </c>
      <c r="M62">
        <v>0.90900000000000003</v>
      </c>
      <c r="N62">
        <v>0</v>
      </c>
      <c r="O62">
        <v>73</v>
      </c>
      <c r="P62">
        <v>94</v>
      </c>
      <c r="Q62">
        <v>0</v>
      </c>
      <c r="R62">
        <v>3.01</v>
      </c>
      <c r="S62">
        <v>-3.01</v>
      </c>
      <c r="T62">
        <v>3.82</v>
      </c>
      <c r="U62">
        <v>4.07</v>
      </c>
    </row>
    <row r="63" spans="1:21" x14ac:dyDescent="0.45">
      <c r="A63" s="7" t="s">
        <v>1306</v>
      </c>
      <c r="B63" s="7" t="s">
        <v>40</v>
      </c>
      <c r="C63">
        <v>6.1</v>
      </c>
      <c r="D63">
        <v>2.61</v>
      </c>
      <c r="E63">
        <v>2.33</v>
      </c>
      <c r="F63">
        <v>0</v>
      </c>
      <c r="G63">
        <v>0.16700000000000001</v>
      </c>
      <c r="H63">
        <v>7.0999999999999994E-2</v>
      </c>
      <c r="I63">
        <v>9.5000000000000001E-2</v>
      </c>
      <c r="J63">
        <v>0.21099999999999999</v>
      </c>
      <c r="K63">
        <v>1.06</v>
      </c>
      <c r="L63">
        <v>0.25800000000000001</v>
      </c>
      <c r="M63">
        <v>0.75</v>
      </c>
      <c r="N63">
        <v>41</v>
      </c>
      <c r="O63">
        <v>77</v>
      </c>
      <c r="P63">
        <v>93</v>
      </c>
      <c r="Q63">
        <v>1.74</v>
      </c>
      <c r="R63">
        <v>3.01</v>
      </c>
      <c r="S63">
        <v>-1.27</v>
      </c>
      <c r="T63">
        <v>3.67</v>
      </c>
      <c r="U63">
        <v>2.95</v>
      </c>
    </row>
    <row r="64" spans="1:21" x14ac:dyDescent="0.45">
      <c r="A64" s="7" t="s">
        <v>2018</v>
      </c>
      <c r="B64" s="7" t="s">
        <v>97</v>
      </c>
      <c r="C64">
        <v>12.66</v>
      </c>
      <c r="D64">
        <v>2.5299999999999998</v>
      </c>
      <c r="E64">
        <v>5</v>
      </c>
      <c r="F64">
        <v>0.84</v>
      </c>
      <c r="G64">
        <v>0.34899999999999998</v>
      </c>
      <c r="H64">
        <v>7.0000000000000007E-2</v>
      </c>
      <c r="I64">
        <v>0.27900000000000003</v>
      </c>
      <c r="J64">
        <v>0.13200000000000001</v>
      </c>
      <c r="K64">
        <v>0.75</v>
      </c>
      <c r="L64">
        <v>0.182</v>
      </c>
      <c r="M64">
        <v>0.93</v>
      </c>
      <c r="N64">
        <v>45</v>
      </c>
      <c r="O64">
        <v>74</v>
      </c>
      <c r="P64">
        <v>81</v>
      </c>
      <c r="Q64">
        <v>1.69</v>
      </c>
      <c r="R64">
        <v>3.02</v>
      </c>
      <c r="S64">
        <v>-1.33</v>
      </c>
      <c r="T64">
        <v>3.33</v>
      </c>
      <c r="U64">
        <v>2.25</v>
      </c>
    </row>
    <row r="65" spans="1:21" x14ac:dyDescent="0.45">
      <c r="A65" s="7" t="s">
        <v>1522</v>
      </c>
      <c r="B65" s="7" t="s">
        <v>134</v>
      </c>
      <c r="C65">
        <v>12.27</v>
      </c>
      <c r="D65">
        <v>3.27</v>
      </c>
      <c r="E65">
        <v>3.75</v>
      </c>
      <c r="F65">
        <v>0.82</v>
      </c>
      <c r="G65">
        <v>0.28899999999999998</v>
      </c>
      <c r="H65">
        <v>7.6999999999999999E-2</v>
      </c>
      <c r="I65">
        <v>0.21199999999999999</v>
      </c>
      <c r="J65">
        <v>0.255</v>
      </c>
      <c r="K65">
        <v>1.45</v>
      </c>
      <c r="L65">
        <v>0.35499999999999998</v>
      </c>
      <c r="M65">
        <v>0.51300000000000001</v>
      </c>
      <c r="N65">
        <v>84</v>
      </c>
      <c r="O65">
        <v>70</v>
      </c>
      <c r="P65">
        <v>84</v>
      </c>
      <c r="Q65">
        <v>3.27</v>
      </c>
      <c r="R65">
        <v>3.02</v>
      </c>
      <c r="S65">
        <v>0.25</v>
      </c>
      <c r="T65">
        <v>3.45</v>
      </c>
      <c r="U65">
        <v>2.91</v>
      </c>
    </row>
    <row r="66" spans="1:21" x14ac:dyDescent="0.45">
      <c r="A66" s="7" t="s">
        <v>1675</v>
      </c>
      <c r="B66" s="7" t="s">
        <v>44</v>
      </c>
      <c r="C66">
        <v>12.27</v>
      </c>
      <c r="D66">
        <v>4.09</v>
      </c>
      <c r="E66">
        <v>3</v>
      </c>
      <c r="F66">
        <v>0.82</v>
      </c>
      <c r="G66">
        <v>0.34899999999999998</v>
      </c>
      <c r="H66">
        <v>0.11600000000000001</v>
      </c>
      <c r="I66">
        <v>0.23300000000000001</v>
      </c>
      <c r="J66">
        <v>0.13200000000000001</v>
      </c>
      <c r="K66">
        <v>0.91</v>
      </c>
      <c r="L66">
        <v>0.182</v>
      </c>
      <c r="M66">
        <v>0.23300000000000001</v>
      </c>
      <c r="N66">
        <v>143</v>
      </c>
      <c r="O66">
        <v>81</v>
      </c>
      <c r="P66">
        <v>73</v>
      </c>
      <c r="Q66">
        <v>5.73</v>
      </c>
      <c r="R66">
        <v>3.02</v>
      </c>
      <c r="S66">
        <v>2.7</v>
      </c>
      <c r="T66">
        <v>2.83</v>
      </c>
      <c r="U66">
        <v>2.63</v>
      </c>
    </row>
    <row r="67" spans="1:21" x14ac:dyDescent="0.45">
      <c r="A67" s="7" t="s">
        <v>615</v>
      </c>
      <c r="B67" s="7" t="s">
        <v>58</v>
      </c>
      <c r="C67">
        <v>7.41</v>
      </c>
      <c r="D67">
        <v>1.06</v>
      </c>
      <c r="E67">
        <v>7</v>
      </c>
      <c r="F67">
        <v>0.53</v>
      </c>
      <c r="G67">
        <v>0.189</v>
      </c>
      <c r="H67">
        <v>2.7E-2</v>
      </c>
      <c r="I67">
        <v>0.16200000000000001</v>
      </c>
      <c r="J67">
        <v>0.27100000000000002</v>
      </c>
      <c r="K67">
        <v>1.24</v>
      </c>
      <c r="L67">
        <v>0.32700000000000001</v>
      </c>
      <c r="M67">
        <v>0.64800000000000002</v>
      </c>
      <c r="N67">
        <v>109</v>
      </c>
      <c r="O67">
        <v>73</v>
      </c>
      <c r="P67">
        <v>111</v>
      </c>
      <c r="Q67">
        <v>4.76</v>
      </c>
      <c r="R67">
        <v>3.03</v>
      </c>
      <c r="S67">
        <v>1.73</v>
      </c>
      <c r="T67">
        <v>4.43</v>
      </c>
      <c r="U67">
        <v>3.9</v>
      </c>
    </row>
    <row r="68" spans="1:21" x14ac:dyDescent="0.45">
      <c r="A68" s="7" t="s">
        <v>1465</v>
      </c>
      <c r="B68" s="7" t="s">
        <v>24</v>
      </c>
      <c r="C68">
        <v>9.26</v>
      </c>
      <c r="D68">
        <v>1.54</v>
      </c>
      <c r="E68">
        <v>6</v>
      </c>
      <c r="F68">
        <v>0.77</v>
      </c>
      <c r="G68">
        <v>0.28599999999999998</v>
      </c>
      <c r="H68">
        <v>4.8000000000000001E-2</v>
      </c>
      <c r="I68">
        <v>0.23799999999999999</v>
      </c>
      <c r="J68">
        <v>0.128</v>
      </c>
      <c r="K68">
        <v>0.6</v>
      </c>
      <c r="L68">
        <v>0.154</v>
      </c>
      <c r="M68">
        <v>1</v>
      </c>
      <c r="N68">
        <v>18</v>
      </c>
      <c r="O68">
        <v>77</v>
      </c>
      <c r="P68">
        <v>67</v>
      </c>
      <c r="Q68">
        <v>0.77</v>
      </c>
      <c r="R68">
        <v>3.04</v>
      </c>
      <c r="S68">
        <v>-2.2599999999999998</v>
      </c>
      <c r="T68">
        <v>2.62</v>
      </c>
      <c r="U68">
        <v>2.27</v>
      </c>
    </row>
    <row r="69" spans="1:21" x14ac:dyDescent="0.45">
      <c r="A69" s="7" t="s">
        <v>681</v>
      </c>
      <c r="B69" s="7" t="s">
        <v>104</v>
      </c>
      <c r="C69">
        <v>7.59</v>
      </c>
      <c r="D69">
        <v>3.38</v>
      </c>
      <c r="E69">
        <v>2.25</v>
      </c>
      <c r="F69">
        <v>0</v>
      </c>
      <c r="G69">
        <v>0.188</v>
      </c>
      <c r="H69">
        <v>8.3000000000000004E-2</v>
      </c>
      <c r="I69">
        <v>0.104</v>
      </c>
      <c r="J69">
        <v>0.27100000000000002</v>
      </c>
      <c r="K69">
        <v>1.45</v>
      </c>
      <c r="L69">
        <v>0.34300000000000003</v>
      </c>
      <c r="M69">
        <v>0.67700000000000005</v>
      </c>
      <c r="N69">
        <v>98</v>
      </c>
      <c r="O69">
        <v>75</v>
      </c>
      <c r="P69">
        <v>111</v>
      </c>
      <c r="Q69">
        <v>3.8</v>
      </c>
      <c r="R69">
        <v>3.07</v>
      </c>
      <c r="S69">
        <v>0.73</v>
      </c>
      <c r="T69">
        <v>4.47</v>
      </c>
      <c r="U69">
        <v>4.2</v>
      </c>
    </row>
    <row r="70" spans="1:21" x14ac:dyDescent="0.45">
      <c r="A70" s="7" t="s">
        <v>657</v>
      </c>
      <c r="B70" s="7" t="s">
        <v>28</v>
      </c>
      <c r="C70">
        <v>12.27</v>
      </c>
      <c r="D70">
        <v>2.0499999999999998</v>
      </c>
      <c r="E70">
        <v>6</v>
      </c>
      <c r="F70">
        <v>1.23</v>
      </c>
      <c r="G70">
        <v>0.32300000000000001</v>
      </c>
      <c r="H70">
        <v>5.3999999999999999E-2</v>
      </c>
      <c r="I70">
        <v>0.26900000000000002</v>
      </c>
      <c r="J70">
        <v>0.23</v>
      </c>
      <c r="K70">
        <v>1.1399999999999999</v>
      </c>
      <c r="L70">
        <v>0.315</v>
      </c>
      <c r="M70">
        <v>0.64200000000000002</v>
      </c>
      <c r="N70">
        <v>111</v>
      </c>
      <c r="O70">
        <v>77</v>
      </c>
      <c r="P70">
        <v>70</v>
      </c>
      <c r="Q70">
        <v>4.5</v>
      </c>
      <c r="R70">
        <v>3.07</v>
      </c>
      <c r="S70">
        <v>1.43</v>
      </c>
      <c r="T70">
        <v>2.72</v>
      </c>
      <c r="U70">
        <v>2.62</v>
      </c>
    </row>
    <row r="71" spans="1:21" x14ac:dyDescent="0.45">
      <c r="A71" s="7" t="s">
        <v>292</v>
      </c>
      <c r="B71" s="7" t="s">
        <v>40</v>
      </c>
      <c r="C71">
        <v>12.52</v>
      </c>
      <c r="D71">
        <v>0.78</v>
      </c>
      <c r="E71">
        <v>16</v>
      </c>
      <c r="F71">
        <v>1.57</v>
      </c>
      <c r="G71">
        <v>0.36399999999999999</v>
      </c>
      <c r="H71">
        <v>2.3E-2</v>
      </c>
      <c r="I71">
        <v>0.34100000000000003</v>
      </c>
      <c r="J71">
        <v>0.188</v>
      </c>
      <c r="K71">
        <v>0.78</v>
      </c>
      <c r="L71">
        <v>0.245</v>
      </c>
      <c r="M71">
        <v>0.82099999999999995</v>
      </c>
      <c r="N71">
        <v>74</v>
      </c>
      <c r="O71">
        <v>78</v>
      </c>
      <c r="P71">
        <v>55</v>
      </c>
      <c r="Q71">
        <v>3.13</v>
      </c>
      <c r="R71">
        <v>3.08</v>
      </c>
      <c r="S71">
        <v>0.05</v>
      </c>
      <c r="T71">
        <v>2.12</v>
      </c>
      <c r="U71">
        <v>1.96</v>
      </c>
    </row>
    <row r="72" spans="1:21" x14ac:dyDescent="0.45">
      <c r="A72" s="7" t="s">
        <v>682</v>
      </c>
      <c r="B72" s="7" t="s">
        <v>30</v>
      </c>
      <c r="C72">
        <v>12.71</v>
      </c>
      <c r="D72">
        <v>4.76</v>
      </c>
      <c r="E72">
        <v>2.67</v>
      </c>
      <c r="F72">
        <v>0.53</v>
      </c>
      <c r="G72">
        <v>0.28199999999999997</v>
      </c>
      <c r="H72">
        <v>0.106</v>
      </c>
      <c r="I72">
        <v>0.17699999999999999</v>
      </c>
      <c r="J72">
        <v>0.28399999999999997</v>
      </c>
      <c r="K72">
        <v>1.76</v>
      </c>
      <c r="L72">
        <v>0.40799999999999997</v>
      </c>
      <c r="M72">
        <v>0.621</v>
      </c>
      <c r="N72">
        <v>128</v>
      </c>
      <c r="O72">
        <v>79</v>
      </c>
      <c r="P72">
        <v>95</v>
      </c>
      <c r="Q72">
        <v>5.29</v>
      </c>
      <c r="R72">
        <v>3.09</v>
      </c>
      <c r="S72">
        <v>2.21</v>
      </c>
      <c r="T72">
        <v>3.77</v>
      </c>
      <c r="U72">
        <v>3.63</v>
      </c>
    </row>
    <row r="73" spans="1:21" x14ac:dyDescent="0.45">
      <c r="A73" s="7" t="s">
        <v>803</v>
      </c>
      <c r="B73" s="7" t="s">
        <v>28</v>
      </c>
      <c r="C73">
        <v>8</v>
      </c>
      <c r="D73">
        <v>5</v>
      </c>
      <c r="E73">
        <v>1.6</v>
      </c>
      <c r="F73">
        <v>0</v>
      </c>
      <c r="G73">
        <v>0.191</v>
      </c>
      <c r="H73">
        <v>0.11899999999999999</v>
      </c>
      <c r="I73">
        <v>7.0999999999999994E-2</v>
      </c>
      <c r="J73">
        <v>0.29699999999999999</v>
      </c>
      <c r="K73">
        <v>1.78</v>
      </c>
      <c r="L73">
        <v>0.379</v>
      </c>
      <c r="M73">
        <v>0.625</v>
      </c>
      <c r="N73">
        <v>147</v>
      </c>
      <c r="O73">
        <v>78</v>
      </c>
      <c r="P73">
        <v>115</v>
      </c>
      <c r="Q73">
        <v>6</v>
      </c>
      <c r="R73">
        <v>3.1</v>
      </c>
      <c r="S73">
        <v>2.9</v>
      </c>
      <c r="T73">
        <v>4.6100000000000003</v>
      </c>
      <c r="U73">
        <v>4.83</v>
      </c>
    </row>
    <row r="74" spans="1:21" x14ac:dyDescent="0.45">
      <c r="A74" s="7" t="s">
        <v>1632</v>
      </c>
      <c r="B74" s="7" t="s">
        <v>20</v>
      </c>
      <c r="C74">
        <v>7.2</v>
      </c>
      <c r="D74">
        <v>2.7</v>
      </c>
      <c r="E74">
        <v>2.67</v>
      </c>
      <c r="F74">
        <v>0</v>
      </c>
      <c r="G74">
        <v>0.19500000000000001</v>
      </c>
      <c r="H74">
        <v>7.2999999999999995E-2</v>
      </c>
      <c r="I74">
        <v>0.122</v>
      </c>
      <c r="J74">
        <v>0.19400000000000001</v>
      </c>
      <c r="K74">
        <v>1</v>
      </c>
      <c r="L74">
        <v>0.25</v>
      </c>
      <c r="M74">
        <v>0.91700000000000004</v>
      </c>
      <c r="N74">
        <v>22</v>
      </c>
      <c r="O74">
        <v>76</v>
      </c>
      <c r="P74">
        <v>111</v>
      </c>
      <c r="Q74">
        <v>0.9</v>
      </c>
      <c r="R74">
        <v>3.11</v>
      </c>
      <c r="S74">
        <v>-2.21</v>
      </c>
      <c r="T74">
        <v>4.47</v>
      </c>
      <c r="U74">
        <v>3.73</v>
      </c>
    </row>
    <row r="75" spans="1:21" x14ac:dyDescent="0.45">
      <c r="A75" s="7" t="s">
        <v>623</v>
      </c>
      <c r="B75" s="7" t="s">
        <v>65</v>
      </c>
      <c r="C75">
        <v>6.75</v>
      </c>
      <c r="D75">
        <v>3.37</v>
      </c>
      <c r="E75">
        <v>2</v>
      </c>
      <c r="F75">
        <v>0</v>
      </c>
      <c r="G75">
        <v>0.191</v>
      </c>
      <c r="H75">
        <v>9.5000000000000001E-2</v>
      </c>
      <c r="I75">
        <v>9.5000000000000001E-2</v>
      </c>
      <c r="J75">
        <v>0.189</v>
      </c>
      <c r="K75">
        <v>1.03</v>
      </c>
      <c r="L75">
        <v>0.24099999999999999</v>
      </c>
      <c r="M75">
        <v>0.83299999999999996</v>
      </c>
      <c r="N75">
        <v>42</v>
      </c>
      <c r="O75">
        <v>80</v>
      </c>
      <c r="P75">
        <v>119</v>
      </c>
      <c r="Q75">
        <v>1.69</v>
      </c>
      <c r="R75">
        <v>3.11</v>
      </c>
      <c r="S75">
        <v>-1.43</v>
      </c>
      <c r="T75">
        <v>4.7699999999999996</v>
      </c>
      <c r="U75">
        <v>4.28</v>
      </c>
    </row>
    <row r="76" spans="1:21" x14ac:dyDescent="0.45">
      <c r="A76" s="7" t="s">
        <v>1676</v>
      </c>
      <c r="B76" s="7" t="s">
        <v>35</v>
      </c>
      <c r="C76">
        <v>7.43</v>
      </c>
      <c r="D76">
        <v>4.7300000000000004</v>
      </c>
      <c r="E76">
        <v>1.57</v>
      </c>
      <c r="F76">
        <v>0</v>
      </c>
      <c r="G76">
        <v>0.2</v>
      </c>
      <c r="H76">
        <v>0.127</v>
      </c>
      <c r="I76">
        <v>7.2999999999999995E-2</v>
      </c>
      <c r="J76">
        <v>0.22900000000000001</v>
      </c>
      <c r="K76">
        <v>1.35</v>
      </c>
      <c r="L76">
        <v>0.29699999999999999</v>
      </c>
      <c r="M76">
        <v>0.83299999999999996</v>
      </c>
      <c r="N76">
        <v>42</v>
      </c>
      <c r="O76">
        <v>76</v>
      </c>
      <c r="P76">
        <v>97</v>
      </c>
      <c r="Q76">
        <v>2.0299999999999998</v>
      </c>
      <c r="R76">
        <v>3.13</v>
      </c>
      <c r="S76">
        <v>-1.1100000000000001</v>
      </c>
      <c r="T76">
        <v>3.85</v>
      </c>
      <c r="U76">
        <v>3.76</v>
      </c>
    </row>
    <row r="77" spans="1:21" x14ac:dyDescent="0.45">
      <c r="A77" s="7" t="s">
        <v>863</v>
      </c>
      <c r="B77" s="7" t="s">
        <v>20</v>
      </c>
      <c r="C77">
        <v>6.45</v>
      </c>
      <c r="D77">
        <v>2.0099999999999998</v>
      </c>
      <c r="E77">
        <v>3.2</v>
      </c>
      <c r="F77">
        <v>0.4</v>
      </c>
      <c r="G77">
        <v>0.17799999999999999</v>
      </c>
      <c r="H77">
        <v>5.6000000000000001E-2</v>
      </c>
      <c r="I77">
        <v>0.122</v>
      </c>
      <c r="J77">
        <v>0.214</v>
      </c>
      <c r="K77">
        <v>1.03</v>
      </c>
      <c r="L77">
        <v>0.254</v>
      </c>
      <c r="M77">
        <v>0.70799999999999996</v>
      </c>
      <c r="N77">
        <v>80</v>
      </c>
      <c r="O77">
        <v>77</v>
      </c>
      <c r="P77">
        <v>101</v>
      </c>
      <c r="Q77">
        <v>3.22</v>
      </c>
      <c r="R77">
        <v>3.16</v>
      </c>
      <c r="S77">
        <v>0.06</v>
      </c>
      <c r="T77">
        <v>4.0999999999999996</v>
      </c>
      <c r="U77">
        <v>4.26</v>
      </c>
    </row>
    <row r="78" spans="1:21" x14ac:dyDescent="0.45">
      <c r="A78" s="7" t="s">
        <v>577</v>
      </c>
      <c r="B78" s="7" t="s">
        <v>61</v>
      </c>
      <c r="C78">
        <v>5.54</v>
      </c>
      <c r="D78">
        <v>0.69</v>
      </c>
      <c r="E78">
        <v>8</v>
      </c>
      <c r="F78">
        <v>0.69</v>
      </c>
      <c r="G78">
        <v>0.16</v>
      </c>
      <c r="H78">
        <v>0.02</v>
      </c>
      <c r="I78">
        <v>0.14000000000000001</v>
      </c>
      <c r="J78">
        <v>0.20399999999999999</v>
      </c>
      <c r="K78">
        <v>0.85</v>
      </c>
      <c r="L78">
        <v>0.22500000000000001</v>
      </c>
      <c r="M78">
        <v>0.72899999999999998</v>
      </c>
      <c r="N78">
        <v>68</v>
      </c>
      <c r="O78">
        <v>77</v>
      </c>
      <c r="P78">
        <v>106</v>
      </c>
      <c r="Q78">
        <v>2.77</v>
      </c>
      <c r="R78">
        <v>3.21</v>
      </c>
      <c r="S78">
        <v>-0.44</v>
      </c>
      <c r="T78">
        <v>4.3</v>
      </c>
      <c r="U78">
        <v>4.17</v>
      </c>
    </row>
    <row r="79" spans="1:21" x14ac:dyDescent="0.45">
      <c r="A79" s="7" t="s">
        <v>589</v>
      </c>
      <c r="B79" s="7" t="s">
        <v>81</v>
      </c>
      <c r="C79">
        <v>8.1</v>
      </c>
      <c r="D79">
        <v>5.4</v>
      </c>
      <c r="E79">
        <v>1.5</v>
      </c>
      <c r="F79">
        <v>0</v>
      </c>
      <c r="G79">
        <v>0.22</v>
      </c>
      <c r="H79">
        <v>0.14599999999999999</v>
      </c>
      <c r="I79">
        <v>7.2999999999999995E-2</v>
      </c>
      <c r="J79">
        <v>0.2</v>
      </c>
      <c r="K79">
        <v>1.3</v>
      </c>
      <c r="L79">
        <v>0.26900000000000002</v>
      </c>
      <c r="M79">
        <v>0.92300000000000004</v>
      </c>
      <c r="N79">
        <v>21</v>
      </c>
      <c r="O79">
        <v>81</v>
      </c>
      <c r="P79">
        <v>101</v>
      </c>
      <c r="Q79">
        <v>0.9</v>
      </c>
      <c r="R79">
        <v>3.21</v>
      </c>
      <c r="S79">
        <v>-2.31</v>
      </c>
      <c r="T79">
        <v>4.0199999999999996</v>
      </c>
      <c r="U79">
        <v>4.2699999999999996</v>
      </c>
    </row>
    <row r="80" spans="1:21" x14ac:dyDescent="0.45">
      <c r="A80" s="7" t="s">
        <v>318</v>
      </c>
      <c r="B80" s="7" t="s">
        <v>22</v>
      </c>
      <c r="C80">
        <v>8.69</v>
      </c>
      <c r="D80">
        <v>1.55</v>
      </c>
      <c r="E80">
        <v>5.6</v>
      </c>
      <c r="F80">
        <v>0.93</v>
      </c>
      <c r="G80">
        <v>0.23699999999999999</v>
      </c>
      <c r="H80">
        <v>4.2000000000000003E-2</v>
      </c>
      <c r="I80">
        <v>0.19500000000000001</v>
      </c>
      <c r="J80">
        <v>0.23200000000000001</v>
      </c>
      <c r="K80">
        <v>1.07</v>
      </c>
      <c r="L80">
        <v>0.28399999999999997</v>
      </c>
      <c r="M80">
        <v>0.755</v>
      </c>
      <c r="N80">
        <v>90</v>
      </c>
      <c r="O80">
        <v>78</v>
      </c>
      <c r="P80">
        <v>91</v>
      </c>
      <c r="Q80">
        <v>3.41</v>
      </c>
      <c r="R80">
        <v>3.24</v>
      </c>
      <c r="S80">
        <v>0.17</v>
      </c>
      <c r="T80">
        <v>3.73</v>
      </c>
      <c r="U80">
        <v>3.58</v>
      </c>
    </row>
    <row r="81" spans="1:21" x14ac:dyDescent="0.45">
      <c r="A81" s="7" t="s">
        <v>297</v>
      </c>
      <c r="B81" s="7" t="s">
        <v>20</v>
      </c>
      <c r="C81">
        <v>7.88</v>
      </c>
      <c r="D81">
        <v>2.25</v>
      </c>
      <c r="E81">
        <v>3.5</v>
      </c>
      <c r="F81">
        <v>0.75</v>
      </c>
      <c r="G81">
        <v>0.22600000000000001</v>
      </c>
      <c r="H81">
        <v>6.5000000000000002E-2</v>
      </c>
      <c r="I81">
        <v>0.161</v>
      </c>
      <c r="J81">
        <v>0.218</v>
      </c>
      <c r="K81">
        <v>1.04</v>
      </c>
      <c r="L81">
        <v>0.26600000000000001</v>
      </c>
      <c r="M81">
        <v>0.67600000000000005</v>
      </c>
      <c r="N81">
        <v>93</v>
      </c>
      <c r="O81">
        <v>80</v>
      </c>
      <c r="P81">
        <v>90</v>
      </c>
      <c r="Q81">
        <v>3.75</v>
      </c>
      <c r="R81">
        <v>3.29</v>
      </c>
      <c r="S81">
        <v>0.46</v>
      </c>
      <c r="T81">
        <v>3.68</v>
      </c>
      <c r="U81">
        <v>3.78</v>
      </c>
    </row>
    <row r="82" spans="1:21" x14ac:dyDescent="0.45">
      <c r="A82" s="7" t="s">
        <v>911</v>
      </c>
      <c r="B82" s="7" t="s">
        <v>104</v>
      </c>
      <c r="C82">
        <v>6.75</v>
      </c>
      <c r="D82">
        <v>2.5299999999999998</v>
      </c>
      <c r="E82">
        <v>2.67</v>
      </c>
      <c r="F82">
        <v>0.42</v>
      </c>
      <c r="G82">
        <v>0.17799999999999999</v>
      </c>
      <c r="H82">
        <v>6.7000000000000004E-2</v>
      </c>
      <c r="I82">
        <v>0.111</v>
      </c>
      <c r="J82">
        <v>0.24099999999999999</v>
      </c>
      <c r="K82">
        <v>1.22</v>
      </c>
      <c r="L82">
        <v>0.28799999999999998</v>
      </c>
      <c r="M82">
        <v>0.78100000000000003</v>
      </c>
      <c r="N82">
        <v>76</v>
      </c>
      <c r="O82">
        <v>81</v>
      </c>
      <c r="P82">
        <v>104</v>
      </c>
      <c r="Q82">
        <v>2.95</v>
      </c>
      <c r="R82">
        <v>3.3</v>
      </c>
      <c r="S82">
        <v>-0.35</v>
      </c>
      <c r="T82">
        <v>4.22</v>
      </c>
      <c r="U82">
        <v>4.22</v>
      </c>
    </row>
    <row r="83" spans="1:21" x14ac:dyDescent="0.45">
      <c r="A83" s="7" t="s">
        <v>307</v>
      </c>
      <c r="B83" s="7" t="s">
        <v>26</v>
      </c>
      <c r="C83">
        <v>7.67</v>
      </c>
      <c r="D83">
        <v>2.56</v>
      </c>
      <c r="E83">
        <v>3</v>
      </c>
      <c r="F83">
        <v>0.56999999999999995</v>
      </c>
      <c r="G83">
        <v>0.218</v>
      </c>
      <c r="H83">
        <v>7.2999999999999995E-2</v>
      </c>
      <c r="I83">
        <v>0.14499999999999999</v>
      </c>
      <c r="J83">
        <v>0.20399999999999999</v>
      </c>
      <c r="K83">
        <v>1.01</v>
      </c>
      <c r="L83">
        <v>0.25</v>
      </c>
      <c r="M83">
        <v>0.99399999999999999</v>
      </c>
      <c r="N83">
        <v>22</v>
      </c>
      <c r="O83">
        <v>81</v>
      </c>
      <c r="P83">
        <v>90</v>
      </c>
      <c r="Q83">
        <v>0.85</v>
      </c>
      <c r="R83">
        <v>3.36</v>
      </c>
      <c r="S83">
        <v>-2.5099999999999998</v>
      </c>
      <c r="T83">
        <v>3.66</v>
      </c>
      <c r="U83">
        <v>3.74</v>
      </c>
    </row>
    <row r="84" spans="1:21" x14ac:dyDescent="0.45">
      <c r="A84" s="7" t="s">
        <v>1198</v>
      </c>
      <c r="B84" s="7" t="s">
        <v>61</v>
      </c>
      <c r="C84">
        <v>8.35</v>
      </c>
      <c r="D84">
        <v>3.44</v>
      </c>
      <c r="E84">
        <v>2.4300000000000002</v>
      </c>
      <c r="F84">
        <v>0.49</v>
      </c>
      <c r="G84">
        <v>0.22700000000000001</v>
      </c>
      <c r="H84">
        <v>9.2999999999999999E-2</v>
      </c>
      <c r="I84">
        <v>0.13300000000000001</v>
      </c>
      <c r="J84">
        <v>0.20899999999999999</v>
      </c>
      <c r="K84">
        <v>1.1499999999999999</v>
      </c>
      <c r="L84">
        <v>0.26500000000000001</v>
      </c>
      <c r="M84">
        <v>0.874</v>
      </c>
      <c r="N84">
        <v>48</v>
      </c>
      <c r="O84">
        <v>82</v>
      </c>
      <c r="P84">
        <v>93</v>
      </c>
      <c r="Q84">
        <v>1.96</v>
      </c>
      <c r="R84">
        <v>3.37</v>
      </c>
      <c r="S84">
        <v>-1.41</v>
      </c>
      <c r="T84">
        <v>3.78</v>
      </c>
      <c r="U84">
        <v>3.99</v>
      </c>
    </row>
    <row r="85" spans="1:21" x14ac:dyDescent="0.45">
      <c r="A85" s="7" t="s">
        <v>298</v>
      </c>
      <c r="B85" s="7" t="s">
        <v>81</v>
      </c>
      <c r="C85">
        <v>7.83</v>
      </c>
      <c r="D85">
        <v>2.35</v>
      </c>
      <c r="E85">
        <v>3.33</v>
      </c>
      <c r="F85">
        <v>0.78</v>
      </c>
      <c r="G85">
        <v>0.23</v>
      </c>
      <c r="H85">
        <v>6.9000000000000006E-2</v>
      </c>
      <c r="I85">
        <v>0.161</v>
      </c>
      <c r="J85">
        <v>0.21</v>
      </c>
      <c r="K85">
        <v>1</v>
      </c>
      <c r="L85">
        <v>0.254</v>
      </c>
      <c r="M85">
        <v>0.74299999999999999</v>
      </c>
      <c r="N85">
        <v>75</v>
      </c>
      <c r="O85">
        <v>85</v>
      </c>
      <c r="P85">
        <v>84</v>
      </c>
      <c r="Q85">
        <v>3.13</v>
      </c>
      <c r="R85">
        <v>3.38</v>
      </c>
      <c r="S85">
        <v>-0.25</v>
      </c>
      <c r="T85">
        <v>3.32</v>
      </c>
      <c r="U85">
        <v>3.68</v>
      </c>
    </row>
    <row r="86" spans="1:21" x14ac:dyDescent="0.45">
      <c r="A86" s="7" t="s">
        <v>288</v>
      </c>
      <c r="B86" s="7" t="s">
        <v>49</v>
      </c>
      <c r="C86">
        <v>7.33</v>
      </c>
      <c r="D86">
        <v>4</v>
      </c>
      <c r="E86">
        <v>1.83</v>
      </c>
      <c r="F86">
        <v>0.33</v>
      </c>
      <c r="G86">
        <v>0.216</v>
      </c>
      <c r="H86">
        <v>0.11799999999999999</v>
      </c>
      <c r="I86">
        <v>9.8000000000000004E-2</v>
      </c>
      <c r="J86">
        <v>0.122</v>
      </c>
      <c r="K86">
        <v>0.85</v>
      </c>
      <c r="L86">
        <v>0.14899999999999999</v>
      </c>
      <c r="M86">
        <v>0.88</v>
      </c>
      <c r="N86">
        <v>35</v>
      </c>
      <c r="O86">
        <v>84</v>
      </c>
      <c r="P86">
        <v>111</v>
      </c>
      <c r="Q86">
        <v>1.33</v>
      </c>
      <c r="R86">
        <v>3.39</v>
      </c>
      <c r="S86">
        <v>-2.06</v>
      </c>
      <c r="T86">
        <v>4.47</v>
      </c>
      <c r="U86">
        <v>4.54</v>
      </c>
    </row>
    <row r="87" spans="1:21" x14ac:dyDescent="0.45">
      <c r="A87" s="7" t="s">
        <v>579</v>
      </c>
      <c r="B87" s="7" t="s">
        <v>32</v>
      </c>
      <c r="C87">
        <v>10.8</v>
      </c>
      <c r="D87">
        <v>0</v>
      </c>
      <c r="E87">
        <v>12</v>
      </c>
      <c r="F87">
        <v>1.8</v>
      </c>
      <c r="G87">
        <v>0.35299999999999998</v>
      </c>
      <c r="H87">
        <v>0</v>
      </c>
      <c r="I87">
        <v>0.35299999999999998</v>
      </c>
      <c r="J87">
        <v>0.11799999999999999</v>
      </c>
      <c r="K87">
        <v>0.4</v>
      </c>
      <c r="L87">
        <v>0.1</v>
      </c>
      <c r="M87">
        <v>1</v>
      </c>
      <c r="N87">
        <v>43</v>
      </c>
      <c r="O87">
        <v>88</v>
      </c>
      <c r="P87">
        <v>63</v>
      </c>
      <c r="Q87">
        <v>1.8</v>
      </c>
      <c r="R87">
        <v>3.41</v>
      </c>
      <c r="S87">
        <v>-1.61</v>
      </c>
      <c r="T87">
        <v>2.44</v>
      </c>
      <c r="U87">
        <v>1.68</v>
      </c>
    </row>
    <row r="88" spans="1:21" x14ac:dyDescent="0.45">
      <c r="A88" s="7" t="s">
        <v>299</v>
      </c>
      <c r="B88" s="7" t="s">
        <v>40</v>
      </c>
      <c r="C88">
        <v>7.22</v>
      </c>
      <c r="D88">
        <v>3.45</v>
      </c>
      <c r="E88">
        <v>2.09</v>
      </c>
      <c r="F88">
        <v>0.31</v>
      </c>
      <c r="G88">
        <v>0.183</v>
      </c>
      <c r="H88">
        <v>8.6999999999999994E-2</v>
      </c>
      <c r="I88">
        <v>9.5000000000000001E-2</v>
      </c>
      <c r="J88">
        <v>0.26500000000000001</v>
      </c>
      <c r="K88">
        <v>1.43</v>
      </c>
      <c r="L88">
        <v>0.32600000000000001</v>
      </c>
      <c r="M88">
        <v>0.76900000000000002</v>
      </c>
      <c r="N88">
        <v>82</v>
      </c>
      <c r="O88">
        <v>87</v>
      </c>
      <c r="P88">
        <v>109</v>
      </c>
      <c r="Q88">
        <v>3.45</v>
      </c>
      <c r="R88">
        <v>3.42</v>
      </c>
      <c r="S88">
        <v>0.04</v>
      </c>
      <c r="T88">
        <v>4.34</v>
      </c>
      <c r="U88">
        <v>4.42</v>
      </c>
    </row>
    <row r="89" spans="1:21" x14ac:dyDescent="0.45">
      <c r="A89" s="7" t="s">
        <v>295</v>
      </c>
      <c r="B89" s="7" t="s">
        <v>37</v>
      </c>
      <c r="C89">
        <v>6.91</v>
      </c>
      <c r="D89">
        <v>2.5099999999999998</v>
      </c>
      <c r="E89">
        <v>2.75</v>
      </c>
      <c r="F89">
        <v>0.63</v>
      </c>
      <c r="G89">
        <v>0.17599999999999999</v>
      </c>
      <c r="H89">
        <v>6.4000000000000001E-2</v>
      </c>
      <c r="I89">
        <v>0.112</v>
      </c>
      <c r="J89">
        <v>0.316</v>
      </c>
      <c r="K89">
        <v>1.57</v>
      </c>
      <c r="L89">
        <v>0.376</v>
      </c>
      <c r="M89">
        <v>0.64</v>
      </c>
      <c r="N89">
        <v>145</v>
      </c>
      <c r="O89">
        <v>86</v>
      </c>
      <c r="P89">
        <v>97</v>
      </c>
      <c r="Q89">
        <v>5.34</v>
      </c>
      <c r="R89">
        <v>3.42</v>
      </c>
      <c r="S89">
        <v>1.92</v>
      </c>
      <c r="T89">
        <v>3.93</v>
      </c>
      <c r="U89">
        <v>4.34</v>
      </c>
    </row>
    <row r="90" spans="1:21" x14ac:dyDescent="0.45">
      <c r="A90" s="7" t="s">
        <v>300</v>
      </c>
      <c r="B90" s="7" t="s">
        <v>63</v>
      </c>
      <c r="C90">
        <v>9.1300000000000008</v>
      </c>
      <c r="D90">
        <v>1.59</v>
      </c>
      <c r="E90">
        <v>5.75</v>
      </c>
      <c r="F90">
        <v>1.19</v>
      </c>
      <c r="G90">
        <v>0.25800000000000001</v>
      </c>
      <c r="H90">
        <v>4.4999999999999998E-2</v>
      </c>
      <c r="I90">
        <v>0.214</v>
      </c>
      <c r="J90">
        <v>0.21199999999999999</v>
      </c>
      <c r="K90">
        <v>0.97</v>
      </c>
      <c r="L90">
        <v>0.254</v>
      </c>
      <c r="M90">
        <v>0.61799999999999999</v>
      </c>
      <c r="N90">
        <v>104</v>
      </c>
      <c r="O90">
        <v>85</v>
      </c>
      <c r="P90">
        <v>78</v>
      </c>
      <c r="Q90">
        <v>3.97</v>
      </c>
      <c r="R90">
        <v>3.43</v>
      </c>
      <c r="S90">
        <v>0.54</v>
      </c>
      <c r="T90">
        <v>3.21</v>
      </c>
      <c r="U90">
        <v>3.18</v>
      </c>
    </row>
    <row r="91" spans="1:21" x14ac:dyDescent="0.45">
      <c r="A91" s="7" t="s">
        <v>301</v>
      </c>
      <c r="B91" s="7" t="s">
        <v>53</v>
      </c>
      <c r="C91">
        <v>9.67</v>
      </c>
      <c r="D91">
        <v>1.33</v>
      </c>
      <c r="E91">
        <v>7.25</v>
      </c>
      <c r="F91">
        <v>1.33</v>
      </c>
      <c r="G91">
        <v>0.28999999999999998</v>
      </c>
      <c r="H91">
        <v>0.04</v>
      </c>
      <c r="I91">
        <v>0.25</v>
      </c>
      <c r="J91">
        <v>0.17699999999999999</v>
      </c>
      <c r="K91">
        <v>0.78</v>
      </c>
      <c r="L91">
        <v>0.20599999999999999</v>
      </c>
      <c r="M91">
        <v>0.90900000000000003</v>
      </c>
      <c r="N91">
        <v>63</v>
      </c>
      <c r="O91">
        <v>86</v>
      </c>
      <c r="P91">
        <v>72</v>
      </c>
      <c r="Q91">
        <v>2.33</v>
      </c>
      <c r="R91">
        <v>3.43</v>
      </c>
      <c r="S91">
        <v>-1.1000000000000001</v>
      </c>
      <c r="T91">
        <v>2.97</v>
      </c>
      <c r="U91">
        <v>2.83</v>
      </c>
    </row>
    <row r="92" spans="1:21" x14ac:dyDescent="0.45">
      <c r="A92" s="7" t="s">
        <v>302</v>
      </c>
      <c r="B92" s="7" t="s">
        <v>32</v>
      </c>
      <c r="C92">
        <v>9.85</v>
      </c>
      <c r="D92">
        <v>2.19</v>
      </c>
      <c r="E92">
        <v>4.5</v>
      </c>
      <c r="F92">
        <v>1.0900000000000001</v>
      </c>
      <c r="G92">
        <v>0.27600000000000002</v>
      </c>
      <c r="H92">
        <v>6.0999999999999999E-2</v>
      </c>
      <c r="I92">
        <v>0.214</v>
      </c>
      <c r="J92">
        <v>0.22</v>
      </c>
      <c r="K92">
        <v>1.05</v>
      </c>
      <c r="L92">
        <v>0.27900000000000003</v>
      </c>
      <c r="M92">
        <v>0.65800000000000003</v>
      </c>
      <c r="N92">
        <v>103</v>
      </c>
      <c r="O92">
        <v>89</v>
      </c>
      <c r="P92">
        <v>76</v>
      </c>
      <c r="Q92">
        <v>4.38</v>
      </c>
      <c r="R92">
        <v>3.45</v>
      </c>
      <c r="S92">
        <v>0.93</v>
      </c>
      <c r="T92">
        <v>2.97</v>
      </c>
      <c r="U92">
        <v>3.08</v>
      </c>
    </row>
    <row r="93" spans="1:21" x14ac:dyDescent="0.45">
      <c r="A93" s="7" t="s">
        <v>554</v>
      </c>
      <c r="B93" s="7" t="s">
        <v>46</v>
      </c>
      <c r="C93">
        <v>8.0299999999999994</v>
      </c>
      <c r="D93">
        <v>2.92</v>
      </c>
      <c r="E93">
        <v>2.75</v>
      </c>
      <c r="F93">
        <v>0.73</v>
      </c>
      <c r="G93">
        <v>0.216</v>
      </c>
      <c r="H93">
        <v>7.8E-2</v>
      </c>
      <c r="I93">
        <v>0.13700000000000001</v>
      </c>
      <c r="J93">
        <v>0.191</v>
      </c>
      <c r="K93">
        <v>1.05</v>
      </c>
      <c r="L93">
        <v>0.22900000000000001</v>
      </c>
      <c r="M93">
        <v>0.86199999999999999</v>
      </c>
      <c r="N93">
        <v>37</v>
      </c>
      <c r="O93">
        <v>82</v>
      </c>
      <c r="P93">
        <v>97</v>
      </c>
      <c r="Q93">
        <v>1.46</v>
      </c>
      <c r="R93">
        <v>3.45</v>
      </c>
      <c r="S93">
        <v>-1.99</v>
      </c>
      <c r="T93">
        <v>3.94</v>
      </c>
      <c r="U93">
        <v>3.7</v>
      </c>
    </row>
    <row r="94" spans="1:21" x14ac:dyDescent="0.45">
      <c r="A94" s="7" t="s">
        <v>1199</v>
      </c>
      <c r="B94" s="7" t="s">
        <v>61</v>
      </c>
      <c r="C94">
        <v>10.8</v>
      </c>
      <c r="D94">
        <v>4.8</v>
      </c>
      <c r="E94">
        <v>2.25</v>
      </c>
      <c r="F94">
        <v>0.6</v>
      </c>
      <c r="G94">
        <v>0.24299999999999999</v>
      </c>
      <c r="H94">
        <v>0.108</v>
      </c>
      <c r="I94">
        <v>0.13500000000000001</v>
      </c>
      <c r="J94">
        <v>0.29199999999999998</v>
      </c>
      <c r="K94">
        <v>1.8</v>
      </c>
      <c r="L94">
        <v>0.39100000000000001</v>
      </c>
      <c r="M94">
        <v>0.52600000000000002</v>
      </c>
      <c r="N94">
        <v>103</v>
      </c>
      <c r="O94">
        <v>84</v>
      </c>
      <c r="P94">
        <v>91</v>
      </c>
      <c r="Q94">
        <v>4.2</v>
      </c>
      <c r="R94">
        <v>3.47</v>
      </c>
      <c r="S94">
        <v>0.73</v>
      </c>
      <c r="T94">
        <v>3.7</v>
      </c>
      <c r="U94">
        <v>3.64</v>
      </c>
    </row>
    <row r="95" spans="1:21" x14ac:dyDescent="0.45">
      <c r="A95" s="7" t="s">
        <v>2105</v>
      </c>
      <c r="B95" s="7" t="s">
        <v>76</v>
      </c>
      <c r="C95">
        <v>4.91</v>
      </c>
      <c r="D95">
        <v>4.09</v>
      </c>
      <c r="E95">
        <v>1.2</v>
      </c>
      <c r="F95">
        <v>0</v>
      </c>
      <c r="G95">
        <v>0.13600000000000001</v>
      </c>
      <c r="H95">
        <v>0.114</v>
      </c>
      <c r="I95">
        <v>2.3E-2</v>
      </c>
      <c r="J95">
        <v>0.20499999999999999</v>
      </c>
      <c r="K95">
        <v>1.18</v>
      </c>
      <c r="L95">
        <v>0.24199999999999999</v>
      </c>
      <c r="M95">
        <v>0.76900000000000002</v>
      </c>
      <c r="N95">
        <v>41</v>
      </c>
      <c r="O95">
        <v>89</v>
      </c>
      <c r="P95">
        <v>124</v>
      </c>
      <c r="Q95">
        <v>1.64</v>
      </c>
      <c r="R95">
        <v>3.48</v>
      </c>
      <c r="S95">
        <v>-1.84</v>
      </c>
      <c r="T95">
        <v>4.97</v>
      </c>
      <c r="U95">
        <v>5.08</v>
      </c>
    </row>
    <row r="96" spans="1:21" x14ac:dyDescent="0.45">
      <c r="A96" s="7" t="s">
        <v>551</v>
      </c>
      <c r="B96" s="7" t="s">
        <v>46</v>
      </c>
      <c r="C96">
        <v>11.25</v>
      </c>
      <c r="D96">
        <v>4.5</v>
      </c>
      <c r="E96">
        <v>2.5</v>
      </c>
      <c r="F96">
        <v>0.9</v>
      </c>
      <c r="G96">
        <v>0.28399999999999997</v>
      </c>
      <c r="H96">
        <v>0.114</v>
      </c>
      <c r="I96">
        <v>0.17100000000000001</v>
      </c>
      <c r="J96">
        <v>0.23100000000000001</v>
      </c>
      <c r="K96">
        <v>1.4</v>
      </c>
      <c r="L96">
        <v>0.314</v>
      </c>
      <c r="M96">
        <v>0.71399999999999997</v>
      </c>
      <c r="N96">
        <v>80</v>
      </c>
      <c r="O96">
        <v>83</v>
      </c>
      <c r="P96">
        <v>91</v>
      </c>
      <c r="Q96">
        <v>3.15</v>
      </c>
      <c r="R96">
        <v>3.51</v>
      </c>
      <c r="S96">
        <v>-0.36</v>
      </c>
      <c r="T96">
        <v>3.7</v>
      </c>
      <c r="U96">
        <v>3.68</v>
      </c>
    </row>
    <row r="97" spans="1:21" x14ac:dyDescent="0.45">
      <c r="A97" s="7" t="s">
        <v>322</v>
      </c>
      <c r="B97" s="7" t="s">
        <v>72</v>
      </c>
      <c r="C97">
        <v>7.98</v>
      </c>
      <c r="D97">
        <v>0.61</v>
      </c>
      <c r="E97">
        <v>13</v>
      </c>
      <c r="F97">
        <v>1.23</v>
      </c>
      <c r="G97">
        <v>0.219</v>
      </c>
      <c r="H97">
        <v>1.7000000000000001E-2</v>
      </c>
      <c r="I97">
        <v>0.20200000000000001</v>
      </c>
      <c r="J97">
        <v>0.25</v>
      </c>
      <c r="K97">
        <v>1.06</v>
      </c>
      <c r="L97">
        <v>0.29099999999999998</v>
      </c>
      <c r="M97">
        <v>0.75800000000000001</v>
      </c>
      <c r="N97">
        <v>100</v>
      </c>
      <c r="O97">
        <v>89</v>
      </c>
      <c r="P97">
        <v>81</v>
      </c>
      <c r="Q97">
        <v>3.68</v>
      </c>
      <c r="R97">
        <v>3.51</v>
      </c>
      <c r="S97">
        <v>0.17</v>
      </c>
      <c r="T97">
        <v>3.32</v>
      </c>
      <c r="U97">
        <v>3.33</v>
      </c>
    </row>
    <row r="98" spans="1:21" x14ac:dyDescent="0.45">
      <c r="A98" s="7" t="s">
        <v>296</v>
      </c>
      <c r="B98" s="7" t="s">
        <v>18</v>
      </c>
      <c r="C98">
        <v>8.9</v>
      </c>
      <c r="D98">
        <v>1.53</v>
      </c>
      <c r="E98">
        <v>5.8</v>
      </c>
      <c r="F98">
        <v>1.23</v>
      </c>
      <c r="G98">
        <v>0.254</v>
      </c>
      <c r="H98">
        <v>4.3999999999999997E-2</v>
      </c>
      <c r="I98">
        <v>0.21099999999999999</v>
      </c>
      <c r="J98">
        <v>0.20200000000000001</v>
      </c>
      <c r="K98">
        <v>0.92</v>
      </c>
      <c r="L98">
        <v>0.23699999999999999</v>
      </c>
      <c r="M98">
        <v>0.79400000000000004</v>
      </c>
      <c r="N98">
        <v>73</v>
      </c>
      <c r="O98">
        <v>87</v>
      </c>
      <c r="P98">
        <v>75</v>
      </c>
      <c r="Q98">
        <v>2.76</v>
      </c>
      <c r="R98">
        <v>3.51</v>
      </c>
      <c r="S98">
        <v>-0.75</v>
      </c>
      <c r="T98">
        <v>3.09</v>
      </c>
      <c r="U98">
        <v>3.16</v>
      </c>
    </row>
    <row r="99" spans="1:21" x14ac:dyDescent="0.45">
      <c r="A99" s="7" t="s">
        <v>680</v>
      </c>
      <c r="B99" s="7" t="s">
        <v>37</v>
      </c>
      <c r="C99">
        <v>8.31</v>
      </c>
      <c r="D99">
        <v>2.77</v>
      </c>
      <c r="E99">
        <v>3</v>
      </c>
      <c r="F99">
        <v>0.69</v>
      </c>
      <c r="G99">
        <v>0.23499999999999999</v>
      </c>
      <c r="H99">
        <v>7.8E-2</v>
      </c>
      <c r="I99">
        <v>0.157</v>
      </c>
      <c r="J99">
        <v>0.23899999999999999</v>
      </c>
      <c r="K99">
        <v>1.1499999999999999</v>
      </c>
      <c r="L99">
        <v>0.30299999999999999</v>
      </c>
      <c r="M99">
        <v>0.61599999999999999</v>
      </c>
      <c r="N99">
        <v>113</v>
      </c>
      <c r="O99">
        <v>88</v>
      </c>
      <c r="P99">
        <v>87</v>
      </c>
      <c r="Q99">
        <v>4.1500000000000004</v>
      </c>
      <c r="R99">
        <v>3.51</v>
      </c>
      <c r="S99">
        <v>0.64</v>
      </c>
      <c r="T99">
        <v>3.56</v>
      </c>
      <c r="U99">
        <v>3.3</v>
      </c>
    </row>
    <row r="100" spans="1:21" x14ac:dyDescent="0.45">
      <c r="A100" s="7" t="s">
        <v>636</v>
      </c>
      <c r="B100" s="7" t="s">
        <v>49</v>
      </c>
      <c r="C100">
        <v>7.3</v>
      </c>
      <c r="D100">
        <v>4.38</v>
      </c>
      <c r="E100">
        <v>1.67</v>
      </c>
      <c r="F100">
        <v>0</v>
      </c>
      <c r="G100">
        <v>0.2</v>
      </c>
      <c r="H100">
        <v>0.12</v>
      </c>
      <c r="I100">
        <v>0.08</v>
      </c>
      <c r="J100">
        <v>0.26200000000000001</v>
      </c>
      <c r="K100">
        <v>1.38</v>
      </c>
      <c r="L100">
        <v>0.34399999999999997</v>
      </c>
      <c r="M100">
        <v>0.84199999999999997</v>
      </c>
      <c r="N100">
        <v>57</v>
      </c>
      <c r="O100">
        <v>87</v>
      </c>
      <c r="P100">
        <v>92</v>
      </c>
      <c r="Q100">
        <v>2.19</v>
      </c>
      <c r="R100">
        <v>3.53</v>
      </c>
      <c r="S100">
        <v>-1.34</v>
      </c>
      <c r="T100">
        <v>3.75</v>
      </c>
      <c r="U100">
        <v>3.6</v>
      </c>
    </row>
    <row r="101" spans="1:21" x14ac:dyDescent="0.45">
      <c r="A101" s="7" t="s">
        <v>676</v>
      </c>
      <c r="B101" s="7" t="s">
        <v>22</v>
      </c>
      <c r="C101">
        <v>10.35</v>
      </c>
      <c r="D101">
        <v>3.6</v>
      </c>
      <c r="E101">
        <v>2.88</v>
      </c>
      <c r="F101">
        <v>0.9</v>
      </c>
      <c r="G101">
        <v>0.26700000000000002</v>
      </c>
      <c r="H101">
        <v>9.2999999999999999E-2</v>
      </c>
      <c r="I101">
        <v>0.17399999999999999</v>
      </c>
      <c r="J101">
        <v>0.29899999999999999</v>
      </c>
      <c r="K101">
        <v>1.55</v>
      </c>
      <c r="L101">
        <v>0.40400000000000003</v>
      </c>
      <c r="M101">
        <v>0.82199999999999995</v>
      </c>
      <c r="N101">
        <v>83</v>
      </c>
      <c r="O101">
        <v>86</v>
      </c>
      <c r="P101">
        <v>83</v>
      </c>
      <c r="Q101">
        <v>3.15</v>
      </c>
      <c r="R101">
        <v>3.56</v>
      </c>
      <c r="S101">
        <v>-0.41</v>
      </c>
      <c r="T101">
        <v>3.41</v>
      </c>
      <c r="U101">
        <v>3.56</v>
      </c>
    </row>
    <row r="102" spans="1:21" x14ac:dyDescent="0.45">
      <c r="A102" s="7" t="s">
        <v>910</v>
      </c>
      <c r="B102" s="7" t="s">
        <v>40</v>
      </c>
      <c r="C102">
        <v>5.82</v>
      </c>
      <c r="D102">
        <v>2.65</v>
      </c>
      <c r="E102">
        <v>2.2000000000000002</v>
      </c>
      <c r="F102">
        <v>0.53</v>
      </c>
      <c r="G102">
        <v>0.159</v>
      </c>
      <c r="H102">
        <v>7.2999999999999995E-2</v>
      </c>
      <c r="I102">
        <v>8.6999999999999994E-2</v>
      </c>
      <c r="J102">
        <v>0.23400000000000001</v>
      </c>
      <c r="K102">
        <v>1.18</v>
      </c>
      <c r="L102">
        <v>0.26900000000000002</v>
      </c>
      <c r="M102">
        <v>0.80700000000000005</v>
      </c>
      <c r="N102">
        <v>63</v>
      </c>
      <c r="O102">
        <v>90</v>
      </c>
      <c r="P102">
        <v>108</v>
      </c>
      <c r="Q102">
        <v>2.65</v>
      </c>
      <c r="R102">
        <v>3.56</v>
      </c>
      <c r="S102">
        <v>-0.91</v>
      </c>
      <c r="T102">
        <v>4.32</v>
      </c>
      <c r="U102">
        <v>4.62</v>
      </c>
    </row>
    <row r="103" spans="1:21" x14ac:dyDescent="0.45">
      <c r="A103" s="7" t="s">
        <v>558</v>
      </c>
      <c r="B103" s="7" t="s">
        <v>65</v>
      </c>
      <c r="C103">
        <v>9.61</v>
      </c>
      <c r="D103">
        <v>4.58</v>
      </c>
      <c r="E103">
        <v>2.1</v>
      </c>
      <c r="F103">
        <v>0.46</v>
      </c>
      <c r="G103">
        <v>0.24399999999999999</v>
      </c>
      <c r="H103">
        <v>0.11600000000000001</v>
      </c>
      <c r="I103">
        <v>0.128</v>
      </c>
      <c r="J103">
        <v>0.23</v>
      </c>
      <c r="K103">
        <v>1.37</v>
      </c>
      <c r="L103">
        <v>0.308</v>
      </c>
      <c r="M103">
        <v>0.65200000000000002</v>
      </c>
      <c r="N103">
        <v>104</v>
      </c>
      <c r="O103">
        <v>91</v>
      </c>
      <c r="P103">
        <v>112</v>
      </c>
      <c r="Q103">
        <v>4.12</v>
      </c>
      <c r="R103">
        <v>3.56</v>
      </c>
      <c r="S103">
        <v>0.56000000000000005</v>
      </c>
      <c r="T103">
        <v>4.49</v>
      </c>
      <c r="U103">
        <v>4.28</v>
      </c>
    </row>
    <row r="104" spans="1:21" x14ac:dyDescent="0.45">
      <c r="A104" s="7" t="s">
        <v>628</v>
      </c>
      <c r="B104" s="7" t="s">
        <v>76</v>
      </c>
      <c r="C104">
        <v>3.27</v>
      </c>
      <c r="D104">
        <v>1.64</v>
      </c>
      <c r="E104">
        <v>2</v>
      </c>
      <c r="F104">
        <v>0</v>
      </c>
      <c r="G104">
        <v>9.5000000000000001E-2</v>
      </c>
      <c r="H104">
        <v>4.8000000000000001E-2</v>
      </c>
      <c r="I104">
        <v>4.8000000000000001E-2</v>
      </c>
      <c r="J104">
        <v>0.13200000000000001</v>
      </c>
      <c r="K104">
        <v>0.64</v>
      </c>
      <c r="L104">
        <v>0.14699999999999999</v>
      </c>
      <c r="M104">
        <v>0.77800000000000002</v>
      </c>
      <c r="N104">
        <v>21</v>
      </c>
      <c r="O104">
        <v>91</v>
      </c>
      <c r="P104">
        <v>132</v>
      </c>
      <c r="Q104">
        <v>0.82</v>
      </c>
      <c r="R104">
        <v>3.57</v>
      </c>
      <c r="S104">
        <v>-2.75</v>
      </c>
      <c r="T104">
        <v>5.3</v>
      </c>
      <c r="U104">
        <v>4.76</v>
      </c>
    </row>
    <row r="105" spans="1:21" x14ac:dyDescent="0.45">
      <c r="A105" s="7" t="s">
        <v>304</v>
      </c>
      <c r="B105" s="7" t="s">
        <v>18</v>
      </c>
      <c r="C105">
        <v>10.130000000000001</v>
      </c>
      <c r="D105">
        <v>3</v>
      </c>
      <c r="E105">
        <v>3.38</v>
      </c>
      <c r="F105">
        <v>1.1299999999999999</v>
      </c>
      <c r="G105">
        <v>0.27800000000000002</v>
      </c>
      <c r="H105">
        <v>8.3000000000000004E-2</v>
      </c>
      <c r="I105">
        <v>0.19600000000000001</v>
      </c>
      <c r="J105">
        <v>0.22500000000000001</v>
      </c>
      <c r="K105">
        <v>1.17</v>
      </c>
      <c r="L105">
        <v>0.28799999999999998</v>
      </c>
      <c r="M105">
        <v>0.88200000000000001</v>
      </c>
      <c r="N105">
        <v>70</v>
      </c>
      <c r="O105">
        <v>89</v>
      </c>
      <c r="P105">
        <v>85</v>
      </c>
      <c r="Q105">
        <v>2.63</v>
      </c>
      <c r="R105">
        <v>3.58</v>
      </c>
      <c r="S105">
        <v>-0.96</v>
      </c>
      <c r="T105">
        <v>3.49</v>
      </c>
      <c r="U105">
        <v>3.42</v>
      </c>
    </row>
    <row r="106" spans="1:21" x14ac:dyDescent="0.45">
      <c r="A106" s="7" t="s">
        <v>544</v>
      </c>
      <c r="B106" s="7" t="s">
        <v>97</v>
      </c>
      <c r="C106">
        <v>7.85</v>
      </c>
      <c r="D106">
        <v>5.89</v>
      </c>
      <c r="E106">
        <v>1.33</v>
      </c>
      <c r="F106">
        <v>0</v>
      </c>
      <c r="G106">
        <v>0.19800000000000001</v>
      </c>
      <c r="H106">
        <v>0.14799999999999999</v>
      </c>
      <c r="I106">
        <v>4.9000000000000002E-2</v>
      </c>
      <c r="J106">
        <v>0.23499999999999999</v>
      </c>
      <c r="K106">
        <v>1.53</v>
      </c>
      <c r="L106">
        <v>0.308</v>
      </c>
      <c r="M106">
        <v>0.75900000000000001</v>
      </c>
      <c r="N106">
        <v>91</v>
      </c>
      <c r="O106">
        <v>89</v>
      </c>
      <c r="P106">
        <v>122</v>
      </c>
      <c r="Q106">
        <v>3.44</v>
      </c>
      <c r="R106">
        <v>3.59</v>
      </c>
      <c r="S106">
        <v>-0.15</v>
      </c>
      <c r="T106">
        <v>4.93</v>
      </c>
      <c r="U106">
        <v>5.12</v>
      </c>
    </row>
    <row r="107" spans="1:21" x14ac:dyDescent="0.45">
      <c r="A107" s="7" t="s">
        <v>306</v>
      </c>
      <c r="B107" s="7" t="s">
        <v>58</v>
      </c>
      <c r="C107">
        <v>13.06</v>
      </c>
      <c r="D107">
        <v>3.92</v>
      </c>
      <c r="E107">
        <v>3.33</v>
      </c>
      <c r="F107">
        <v>0.87</v>
      </c>
      <c r="G107">
        <v>0.32600000000000001</v>
      </c>
      <c r="H107">
        <v>9.8000000000000004E-2</v>
      </c>
      <c r="I107">
        <v>0.22800000000000001</v>
      </c>
      <c r="J107">
        <v>0.23100000000000001</v>
      </c>
      <c r="K107">
        <v>1.31</v>
      </c>
      <c r="L107">
        <v>0.34799999999999998</v>
      </c>
      <c r="M107">
        <v>0.71899999999999997</v>
      </c>
      <c r="N107">
        <v>99</v>
      </c>
      <c r="O107">
        <v>86</v>
      </c>
      <c r="P107">
        <v>94</v>
      </c>
      <c r="Q107">
        <v>4.3499999999999996</v>
      </c>
      <c r="R107">
        <v>3.59</v>
      </c>
      <c r="S107">
        <v>0.76</v>
      </c>
      <c r="T107">
        <v>3.72</v>
      </c>
      <c r="U107">
        <v>3.07</v>
      </c>
    </row>
    <row r="108" spans="1:21" x14ac:dyDescent="0.45">
      <c r="A108" s="7" t="s">
        <v>571</v>
      </c>
      <c r="B108" s="7" t="s">
        <v>104</v>
      </c>
      <c r="C108">
        <v>7.84</v>
      </c>
      <c r="D108">
        <v>1.74</v>
      </c>
      <c r="E108">
        <v>4.5</v>
      </c>
      <c r="F108">
        <v>0.87</v>
      </c>
      <c r="G108">
        <v>0.22500000000000001</v>
      </c>
      <c r="H108">
        <v>0.05</v>
      </c>
      <c r="I108">
        <v>0.17499999999999999</v>
      </c>
      <c r="J108">
        <v>0.108</v>
      </c>
      <c r="K108">
        <v>0.57999999999999996</v>
      </c>
      <c r="L108">
        <v>0.111</v>
      </c>
      <c r="M108">
        <v>0.71399999999999997</v>
      </c>
      <c r="N108">
        <v>45</v>
      </c>
      <c r="O108">
        <v>89</v>
      </c>
      <c r="P108">
        <v>100</v>
      </c>
      <c r="Q108">
        <v>1.74</v>
      </c>
      <c r="R108">
        <v>3.59</v>
      </c>
      <c r="S108">
        <v>-1.85</v>
      </c>
      <c r="T108">
        <v>4.05</v>
      </c>
      <c r="U108">
        <v>3.36</v>
      </c>
    </row>
    <row r="109" spans="1:21" x14ac:dyDescent="0.45">
      <c r="A109" s="7" t="s">
        <v>1031</v>
      </c>
      <c r="B109" s="7" t="s">
        <v>72</v>
      </c>
      <c r="C109">
        <v>10.72</v>
      </c>
      <c r="D109">
        <v>3.18</v>
      </c>
      <c r="E109">
        <v>3.38</v>
      </c>
      <c r="F109">
        <v>1.19</v>
      </c>
      <c r="G109">
        <v>0.307</v>
      </c>
      <c r="H109">
        <v>9.0999999999999998E-2</v>
      </c>
      <c r="I109">
        <v>0.216</v>
      </c>
      <c r="J109">
        <v>0.188</v>
      </c>
      <c r="K109">
        <v>1.01</v>
      </c>
      <c r="L109">
        <v>0.24</v>
      </c>
      <c r="M109">
        <v>0.63800000000000001</v>
      </c>
      <c r="N109">
        <v>118</v>
      </c>
      <c r="O109">
        <v>92</v>
      </c>
      <c r="P109">
        <v>84</v>
      </c>
      <c r="Q109">
        <v>4.37</v>
      </c>
      <c r="R109">
        <v>3.6</v>
      </c>
      <c r="S109">
        <v>0.76</v>
      </c>
      <c r="T109">
        <v>3.45</v>
      </c>
      <c r="U109">
        <v>3.26</v>
      </c>
    </row>
    <row r="110" spans="1:21" x14ac:dyDescent="0.45">
      <c r="A110" s="7" t="s">
        <v>2019</v>
      </c>
      <c r="B110" s="7" t="s">
        <v>49</v>
      </c>
      <c r="C110">
        <v>5.25</v>
      </c>
      <c r="D110">
        <v>1.5</v>
      </c>
      <c r="E110">
        <v>3.5</v>
      </c>
      <c r="F110">
        <v>0.75</v>
      </c>
      <c r="G110">
        <v>0.156</v>
      </c>
      <c r="H110">
        <v>4.3999999999999997E-2</v>
      </c>
      <c r="I110">
        <v>0.111</v>
      </c>
      <c r="J110">
        <v>0.20899999999999999</v>
      </c>
      <c r="K110">
        <v>0.92</v>
      </c>
      <c r="L110">
        <v>0.22900000000000001</v>
      </c>
      <c r="M110">
        <v>0.625</v>
      </c>
      <c r="N110">
        <v>59</v>
      </c>
      <c r="O110">
        <v>90</v>
      </c>
      <c r="P110">
        <v>99</v>
      </c>
      <c r="Q110">
        <v>2.25</v>
      </c>
      <c r="R110">
        <v>3.62</v>
      </c>
      <c r="S110">
        <v>-1.37</v>
      </c>
      <c r="T110">
        <v>4.0199999999999996</v>
      </c>
      <c r="U110">
        <v>3.79</v>
      </c>
    </row>
    <row r="111" spans="1:21" x14ac:dyDescent="0.45">
      <c r="A111" s="7" t="s">
        <v>1115</v>
      </c>
      <c r="B111" s="7" t="s">
        <v>91</v>
      </c>
      <c r="C111">
        <v>7.07</v>
      </c>
      <c r="D111">
        <v>3.21</v>
      </c>
      <c r="E111">
        <v>2.2000000000000002</v>
      </c>
      <c r="F111">
        <v>0.64</v>
      </c>
      <c r="G111">
        <v>0.2</v>
      </c>
      <c r="H111">
        <v>9.0999999999999998E-2</v>
      </c>
      <c r="I111">
        <v>0.109</v>
      </c>
      <c r="J111">
        <v>0.18</v>
      </c>
      <c r="K111">
        <v>1</v>
      </c>
      <c r="L111">
        <v>0.21099999999999999</v>
      </c>
      <c r="M111">
        <v>0.95199999999999996</v>
      </c>
      <c r="N111">
        <v>31</v>
      </c>
      <c r="O111">
        <v>93</v>
      </c>
      <c r="P111">
        <v>97</v>
      </c>
      <c r="Q111">
        <v>1.29</v>
      </c>
      <c r="R111">
        <v>3.64</v>
      </c>
      <c r="S111">
        <v>-2.35</v>
      </c>
      <c r="T111">
        <v>3.87</v>
      </c>
      <c r="U111">
        <v>3.96</v>
      </c>
    </row>
    <row r="112" spans="1:21" x14ac:dyDescent="0.45">
      <c r="A112" s="7" t="s">
        <v>308</v>
      </c>
      <c r="B112" s="7" t="s">
        <v>49</v>
      </c>
      <c r="C112">
        <v>6.94</v>
      </c>
      <c r="D112">
        <v>4.24</v>
      </c>
      <c r="E112">
        <v>1.64</v>
      </c>
      <c r="F112">
        <v>0.39</v>
      </c>
      <c r="G112">
        <v>0.19</v>
      </c>
      <c r="H112">
        <v>0.11600000000000001</v>
      </c>
      <c r="I112">
        <v>7.3999999999999996E-2</v>
      </c>
      <c r="J112">
        <v>0.17899999999999999</v>
      </c>
      <c r="K112">
        <v>1.1100000000000001</v>
      </c>
      <c r="L112">
        <v>0.215</v>
      </c>
      <c r="M112">
        <v>0.85399999999999998</v>
      </c>
      <c r="N112">
        <v>40</v>
      </c>
      <c r="O112">
        <v>90</v>
      </c>
      <c r="P112">
        <v>132</v>
      </c>
      <c r="Q112">
        <v>1.54</v>
      </c>
      <c r="R112">
        <v>3.64</v>
      </c>
      <c r="S112">
        <v>-2.09</v>
      </c>
      <c r="T112">
        <v>5.3</v>
      </c>
      <c r="U112">
        <v>5.29</v>
      </c>
    </row>
    <row r="113" spans="1:21" x14ac:dyDescent="0.45">
      <c r="A113" s="7" t="s">
        <v>593</v>
      </c>
      <c r="B113" s="7" t="s">
        <v>58</v>
      </c>
      <c r="C113">
        <v>6.89</v>
      </c>
      <c r="D113">
        <v>3.45</v>
      </c>
      <c r="E113">
        <v>2</v>
      </c>
      <c r="F113">
        <v>0.56999999999999995</v>
      </c>
      <c r="G113">
        <v>0.188</v>
      </c>
      <c r="H113">
        <v>9.4E-2</v>
      </c>
      <c r="I113">
        <v>9.4E-2</v>
      </c>
      <c r="J113">
        <v>0.20699999999999999</v>
      </c>
      <c r="K113">
        <v>1.1499999999999999</v>
      </c>
      <c r="L113">
        <v>0.24399999999999999</v>
      </c>
      <c r="M113">
        <v>0.78300000000000003</v>
      </c>
      <c r="N113">
        <v>52</v>
      </c>
      <c r="O113">
        <v>87</v>
      </c>
      <c r="P113">
        <v>110</v>
      </c>
      <c r="Q113">
        <v>2.2999999999999998</v>
      </c>
      <c r="R113">
        <v>3.65</v>
      </c>
      <c r="S113">
        <v>-1.36</v>
      </c>
      <c r="T113">
        <v>4.3899999999999997</v>
      </c>
      <c r="U113">
        <v>4.25</v>
      </c>
    </row>
    <row r="114" spans="1:21" x14ac:dyDescent="0.45">
      <c r="A114" s="7" t="s">
        <v>1263</v>
      </c>
      <c r="B114" s="7" t="s">
        <v>76</v>
      </c>
      <c r="C114">
        <v>10.64</v>
      </c>
      <c r="D114">
        <v>3.27</v>
      </c>
      <c r="E114">
        <v>3.25</v>
      </c>
      <c r="F114">
        <v>0.82</v>
      </c>
      <c r="G114">
        <v>0.26500000000000001</v>
      </c>
      <c r="H114">
        <v>8.2000000000000003E-2</v>
      </c>
      <c r="I114">
        <v>0.184</v>
      </c>
      <c r="J114">
        <v>0.23300000000000001</v>
      </c>
      <c r="K114">
        <v>1.27</v>
      </c>
      <c r="L114">
        <v>0.31</v>
      </c>
      <c r="M114">
        <v>0.753</v>
      </c>
      <c r="N114">
        <v>104</v>
      </c>
      <c r="O114">
        <v>94</v>
      </c>
      <c r="P114">
        <v>85</v>
      </c>
      <c r="Q114">
        <v>4.09</v>
      </c>
      <c r="R114">
        <v>3.66</v>
      </c>
      <c r="S114">
        <v>0.43</v>
      </c>
      <c r="T114">
        <v>3.35</v>
      </c>
      <c r="U114">
        <v>3.01</v>
      </c>
    </row>
    <row r="115" spans="1:21" x14ac:dyDescent="0.45">
      <c r="A115" s="7" t="s">
        <v>735</v>
      </c>
      <c r="B115" s="7" t="s">
        <v>37</v>
      </c>
      <c r="C115">
        <v>8.2200000000000006</v>
      </c>
      <c r="D115">
        <v>1.17</v>
      </c>
      <c r="E115">
        <v>7</v>
      </c>
      <c r="F115">
        <v>1.17</v>
      </c>
      <c r="G115">
        <v>0.23699999999999999</v>
      </c>
      <c r="H115">
        <v>3.4000000000000002E-2</v>
      </c>
      <c r="I115">
        <v>0.20300000000000001</v>
      </c>
      <c r="J115">
        <v>0.17899999999999999</v>
      </c>
      <c r="K115">
        <v>0.78</v>
      </c>
      <c r="L115">
        <v>0.2</v>
      </c>
      <c r="M115">
        <v>0.68600000000000005</v>
      </c>
      <c r="N115">
        <v>64</v>
      </c>
      <c r="O115">
        <v>92</v>
      </c>
      <c r="P115">
        <v>87</v>
      </c>
      <c r="Q115">
        <v>2.35</v>
      </c>
      <c r="R115">
        <v>3.66</v>
      </c>
      <c r="S115">
        <v>-1.32</v>
      </c>
      <c r="T115">
        <v>3.57</v>
      </c>
      <c r="U115">
        <v>2.96</v>
      </c>
    </row>
    <row r="116" spans="1:21" x14ac:dyDescent="0.45">
      <c r="A116" s="7" t="s">
        <v>574</v>
      </c>
      <c r="B116" s="7" t="s">
        <v>55</v>
      </c>
      <c r="C116">
        <v>10.130000000000001</v>
      </c>
      <c r="D116">
        <v>5.91</v>
      </c>
      <c r="E116">
        <v>1.71</v>
      </c>
      <c r="F116">
        <v>0.42</v>
      </c>
      <c r="G116">
        <v>0.23300000000000001</v>
      </c>
      <c r="H116">
        <v>0.13600000000000001</v>
      </c>
      <c r="I116">
        <v>9.7000000000000003E-2</v>
      </c>
      <c r="J116">
        <v>0.28399999999999997</v>
      </c>
      <c r="K116">
        <v>1.83</v>
      </c>
      <c r="L116">
        <v>0.38100000000000001</v>
      </c>
      <c r="M116">
        <v>0.54400000000000004</v>
      </c>
      <c r="N116">
        <v>172</v>
      </c>
      <c r="O116">
        <v>88</v>
      </c>
      <c r="P116">
        <v>106</v>
      </c>
      <c r="Q116">
        <v>6.75</v>
      </c>
      <c r="R116">
        <v>3.68</v>
      </c>
      <c r="S116">
        <v>3.07</v>
      </c>
      <c r="T116">
        <v>4.28</v>
      </c>
      <c r="U116">
        <v>4.49</v>
      </c>
    </row>
    <row r="117" spans="1:21" x14ac:dyDescent="0.45">
      <c r="A117" s="7" t="s">
        <v>1008</v>
      </c>
      <c r="B117" s="7" t="s">
        <v>35</v>
      </c>
      <c r="C117">
        <v>9.1999999999999993</v>
      </c>
      <c r="D117">
        <v>3.68</v>
      </c>
      <c r="E117">
        <v>2.5</v>
      </c>
      <c r="F117">
        <v>0.61</v>
      </c>
      <c r="G117">
        <v>0.23400000000000001</v>
      </c>
      <c r="H117">
        <v>9.4E-2</v>
      </c>
      <c r="I117">
        <v>0.14099999999999999</v>
      </c>
      <c r="J117">
        <v>0.30399999999999999</v>
      </c>
      <c r="K117">
        <v>1.57</v>
      </c>
      <c r="L117">
        <v>0.4</v>
      </c>
      <c r="M117">
        <v>0.67800000000000005</v>
      </c>
      <c r="N117">
        <v>115</v>
      </c>
      <c r="O117">
        <v>88</v>
      </c>
      <c r="P117">
        <v>85</v>
      </c>
      <c r="Q117">
        <v>5.52</v>
      </c>
      <c r="R117">
        <v>3.68</v>
      </c>
      <c r="S117">
        <v>1.84</v>
      </c>
      <c r="T117">
        <v>3.35</v>
      </c>
      <c r="U117">
        <v>3.25</v>
      </c>
    </row>
    <row r="118" spans="1:21" x14ac:dyDescent="0.45">
      <c r="A118" s="7" t="s">
        <v>309</v>
      </c>
      <c r="B118" s="7" t="s">
        <v>53</v>
      </c>
      <c r="C118">
        <v>8.8800000000000008</v>
      </c>
      <c r="D118">
        <v>2.59</v>
      </c>
      <c r="E118">
        <v>3.43</v>
      </c>
      <c r="F118">
        <v>1.1100000000000001</v>
      </c>
      <c r="G118">
        <v>0.26100000000000001</v>
      </c>
      <c r="H118">
        <v>7.5999999999999998E-2</v>
      </c>
      <c r="I118">
        <v>0.185</v>
      </c>
      <c r="J118">
        <v>0.153</v>
      </c>
      <c r="K118">
        <v>0.82</v>
      </c>
      <c r="L118">
        <v>0.17199999999999999</v>
      </c>
      <c r="M118">
        <v>0.88600000000000001</v>
      </c>
      <c r="N118">
        <v>50</v>
      </c>
      <c r="O118">
        <v>93</v>
      </c>
      <c r="P118">
        <v>87</v>
      </c>
      <c r="Q118">
        <v>1.85</v>
      </c>
      <c r="R118">
        <v>3.7</v>
      </c>
      <c r="S118">
        <v>-1.85</v>
      </c>
      <c r="T118">
        <v>3.55</v>
      </c>
      <c r="U118">
        <v>3.53</v>
      </c>
    </row>
    <row r="119" spans="1:21" x14ac:dyDescent="0.45">
      <c r="A119" s="7" t="s">
        <v>310</v>
      </c>
      <c r="B119" s="7" t="s">
        <v>119</v>
      </c>
      <c r="C119">
        <v>5.4</v>
      </c>
      <c r="D119">
        <v>2.7</v>
      </c>
      <c r="E119">
        <v>2</v>
      </c>
      <c r="F119">
        <v>0.45</v>
      </c>
      <c r="G119">
        <v>0.13800000000000001</v>
      </c>
      <c r="H119">
        <v>6.9000000000000006E-2</v>
      </c>
      <c r="I119">
        <v>6.9000000000000006E-2</v>
      </c>
      <c r="J119">
        <v>0.3</v>
      </c>
      <c r="K119">
        <v>1.5</v>
      </c>
      <c r="L119">
        <v>0.34300000000000003</v>
      </c>
      <c r="M119">
        <v>0.67600000000000005</v>
      </c>
      <c r="N119">
        <v>88</v>
      </c>
      <c r="O119">
        <v>95</v>
      </c>
      <c r="P119">
        <v>112</v>
      </c>
      <c r="Q119">
        <v>3.6</v>
      </c>
      <c r="R119">
        <v>3.71</v>
      </c>
      <c r="S119">
        <v>-0.11</v>
      </c>
      <c r="T119">
        <v>4.49</v>
      </c>
      <c r="U119">
        <v>4.8499999999999996</v>
      </c>
    </row>
    <row r="120" spans="1:21" x14ac:dyDescent="0.45">
      <c r="A120" s="7" t="s">
        <v>1001</v>
      </c>
      <c r="B120" s="7" t="s">
        <v>30</v>
      </c>
      <c r="C120">
        <v>8.86</v>
      </c>
      <c r="D120">
        <v>3.38</v>
      </c>
      <c r="E120">
        <v>2.63</v>
      </c>
      <c r="F120">
        <v>0.84</v>
      </c>
      <c r="G120">
        <v>0.25</v>
      </c>
      <c r="H120">
        <v>9.5000000000000001E-2</v>
      </c>
      <c r="I120">
        <v>0.155</v>
      </c>
      <c r="J120">
        <v>0.187</v>
      </c>
      <c r="K120">
        <v>1.03</v>
      </c>
      <c r="L120">
        <v>0.23100000000000001</v>
      </c>
      <c r="M120">
        <v>0.89100000000000001</v>
      </c>
      <c r="N120">
        <v>51</v>
      </c>
      <c r="O120">
        <v>95</v>
      </c>
      <c r="P120">
        <v>100</v>
      </c>
      <c r="Q120">
        <v>2.11</v>
      </c>
      <c r="R120">
        <v>3.72</v>
      </c>
      <c r="S120">
        <v>-1.61</v>
      </c>
      <c r="T120">
        <v>3.97</v>
      </c>
      <c r="U120">
        <v>3.9</v>
      </c>
    </row>
    <row r="121" spans="1:21" x14ac:dyDescent="0.45">
      <c r="A121" s="7" t="s">
        <v>311</v>
      </c>
      <c r="B121" s="7" t="s">
        <v>65</v>
      </c>
      <c r="C121">
        <v>9</v>
      </c>
      <c r="D121">
        <v>3.86</v>
      </c>
      <c r="E121">
        <v>2.33</v>
      </c>
      <c r="F121">
        <v>0.86</v>
      </c>
      <c r="G121">
        <v>0.22800000000000001</v>
      </c>
      <c r="H121">
        <v>9.8000000000000004E-2</v>
      </c>
      <c r="I121">
        <v>0.13</v>
      </c>
      <c r="J121">
        <v>0.24099999999999999</v>
      </c>
      <c r="K121">
        <v>1.38</v>
      </c>
      <c r="L121">
        <v>0.3</v>
      </c>
      <c r="M121">
        <v>0.72499999999999998</v>
      </c>
      <c r="N121">
        <v>54</v>
      </c>
      <c r="O121">
        <v>95</v>
      </c>
      <c r="P121">
        <v>89</v>
      </c>
      <c r="Q121">
        <v>2.14</v>
      </c>
      <c r="R121">
        <v>3.73</v>
      </c>
      <c r="S121">
        <v>-1.59</v>
      </c>
      <c r="T121">
        <v>3.53</v>
      </c>
      <c r="U121">
        <v>3.73</v>
      </c>
    </row>
    <row r="122" spans="1:21" x14ac:dyDescent="0.45">
      <c r="A122" s="7" t="s">
        <v>323</v>
      </c>
      <c r="B122" s="7" t="s">
        <v>104</v>
      </c>
      <c r="C122">
        <v>11.1</v>
      </c>
      <c r="D122">
        <v>1.48</v>
      </c>
      <c r="E122">
        <v>7.5</v>
      </c>
      <c r="F122">
        <v>1.48</v>
      </c>
      <c r="G122">
        <v>0.29099999999999998</v>
      </c>
      <c r="H122">
        <v>3.9E-2</v>
      </c>
      <c r="I122">
        <v>0.252</v>
      </c>
      <c r="J122">
        <v>0.24</v>
      </c>
      <c r="K122">
        <v>1.1100000000000001</v>
      </c>
      <c r="L122">
        <v>0.30599999999999999</v>
      </c>
      <c r="M122">
        <v>0.65600000000000003</v>
      </c>
      <c r="N122">
        <v>115</v>
      </c>
      <c r="O122">
        <v>92</v>
      </c>
      <c r="P122">
        <v>71</v>
      </c>
      <c r="Q122">
        <v>4.4400000000000004</v>
      </c>
      <c r="R122">
        <v>3.74</v>
      </c>
      <c r="S122">
        <v>0.7</v>
      </c>
      <c r="T122">
        <v>2.95</v>
      </c>
      <c r="U122">
        <v>2.77</v>
      </c>
    </row>
    <row r="123" spans="1:21" x14ac:dyDescent="0.45">
      <c r="A123" s="7" t="s">
        <v>294</v>
      </c>
      <c r="B123" s="7" t="s">
        <v>44</v>
      </c>
      <c r="C123">
        <v>5.79</v>
      </c>
      <c r="D123">
        <v>3.21</v>
      </c>
      <c r="E123">
        <v>1.8</v>
      </c>
      <c r="F123">
        <v>0.32</v>
      </c>
      <c r="G123">
        <v>0.16700000000000001</v>
      </c>
      <c r="H123">
        <v>9.2999999999999999E-2</v>
      </c>
      <c r="I123">
        <v>7.3999999999999996E-2</v>
      </c>
      <c r="J123">
        <v>0.16800000000000001</v>
      </c>
      <c r="K123">
        <v>0.93</v>
      </c>
      <c r="L123">
        <v>0.19700000000000001</v>
      </c>
      <c r="M123">
        <v>0.83299999999999996</v>
      </c>
      <c r="N123">
        <v>40</v>
      </c>
      <c r="O123">
        <v>100</v>
      </c>
      <c r="P123">
        <v>112</v>
      </c>
      <c r="Q123">
        <v>1.61</v>
      </c>
      <c r="R123">
        <v>3.78</v>
      </c>
      <c r="S123">
        <v>-2.17</v>
      </c>
      <c r="T123">
        <v>4.4800000000000004</v>
      </c>
      <c r="U123">
        <v>4.5</v>
      </c>
    </row>
    <row r="124" spans="1:21" x14ac:dyDescent="0.45">
      <c r="A124" s="7" t="s">
        <v>843</v>
      </c>
      <c r="B124" s="7" t="s">
        <v>76</v>
      </c>
      <c r="C124">
        <v>8.5299999999999994</v>
      </c>
      <c r="D124">
        <v>3.32</v>
      </c>
      <c r="E124">
        <v>2.57</v>
      </c>
      <c r="F124">
        <v>0.95</v>
      </c>
      <c r="G124">
        <v>0.20499999999999999</v>
      </c>
      <c r="H124">
        <v>0.08</v>
      </c>
      <c r="I124">
        <v>0.125</v>
      </c>
      <c r="J124">
        <v>0.27200000000000002</v>
      </c>
      <c r="K124">
        <v>1.53</v>
      </c>
      <c r="L124">
        <v>0.32800000000000001</v>
      </c>
      <c r="M124">
        <v>0.68700000000000006</v>
      </c>
      <c r="N124">
        <v>120</v>
      </c>
      <c r="O124">
        <v>97</v>
      </c>
      <c r="P124">
        <v>114</v>
      </c>
      <c r="Q124">
        <v>4.74</v>
      </c>
      <c r="R124">
        <v>3.79</v>
      </c>
      <c r="S124">
        <v>0.95</v>
      </c>
      <c r="T124">
        <v>4.57</v>
      </c>
      <c r="U124">
        <v>4.3600000000000003</v>
      </c>
    </row>
    <row r="125" spans="1:21" x14ac:dyDescent="0.45">
      <c r="A125" s="7" t="s">
        <v>1990</v>
      </c>
      <c r="B125" s="7" t="s">
        <v>55</v>
      </c>
      <c r="C125">
        <v>5.23</v>
      </c>
      <c r="D125">
        <v>2.61</v>
      </c>
      <c r="E125">
        <v>2</v>
      </c>
      <c r="F125">
        <v>0</v>
      </c>
      <c r="G125">
        <v>0.158</v>
      </c>
      <c r="H125">
        <v>7.9000000000000001E-2</v>
      </c>
      <c r="I125">
        <v>7.9000000000000001E-2</v>
      </c>
      <c r="J125">
        <v>0.188</v>
      </c>
      <c r="K125">
        <v>0.87</v>
      </c>
      <c r="L125">
        <v>0.23100000000000001</v>
      </c>
      <c r="M125">
        <v>0.58299999999999996</v>
      </c>
      <c r="N125">
        <v>111</v>
      </c>
      <c r="O125">
        <v>91</v>
      </c>
      <c r="P125">
        <v>124</v>
      </c>
      <c r="Q125">
        <v>4.3499999999999996</v>
      </c>
      <c r="R125">
        <v>3.79</v>
      </c>
      <c r="S125">
        <v>0.56999999999999995</v>
      </c>
      <c r="T125">
        <v>4.97</v>
      </c>
      <c r="U125">
        <v>4.33</v>
      </c>
    </row>
    <row r="126" spans="1:21" x14ac:dyDescent="0.45">
      <c r="A126" s="7" t="s">
        <v>994</v>
      </c>
      <c r="B126" s="7" t="s">
        <v>91</v>
      </c>
      <c r="C126">
        <v>7.41</v>
      </c>
      <c r="D126">
        <v>1.59</v>
      </c>
      <c r="E126">
        <v>4.67</v>
      </c>
      <c r="F126">
        <v>1.06</v>
      </c>
      <c r="G126">
        <v>0.215</v>
      </c>
      <c r="H126">
        <v>4.5999999999999999E-2</v>
      </c>
      <c r="I126">
        <v>0.16900000000000001</v>
      </c>
      <c r="J126">
        <v>0.18</v>
      </c>
      <c r="K126">
        <v>0.82</v>
      </c>
      <c r="L126">
        <v>0.2</v>
      </c>
      <c r="M126">
        <v>0.90200000000000002</v>
      </c>
      <c r="N126">
        <v>51</v>
      </c>
      <c r="O126">
        <v>97</v>
      </c>
      <c r="P126">
        <v>90</v>
      </c>
      <c r="Q126">
        <v>2.12</v>
      </c>
      <c r="R126">
        <v>3.79</v>
      </c>
      <c r="S126">
        <v>-1.68</v>
      </c>
      <c r="T126">
        <v>3.55</v>
      </c>
      <c r="U126">
        <v>3.54</v>
      </c>
    </row>
    <row r="127" spans="1:21" x14ac:dyDescent="0.45">
      <c r="A127" s="7" t="s">
        <v>312</v>
      </c>
      <c r="B127" s="7" t="s">
        <v>42</v>
      </c>
      <c r="C127">
        <v>7.66</v>
      </c>
      <c r="D127">
        <v>2.19</v>
      </c>
      <c r="E127">
        <v>3.5</v>
      </c>
      <c r="F127">
        <v>1.0900000000000001</v>
      </c>
      <c r="G127">
        <v>0.22800000000000001</v>
      </c>
      <c r="H127">
        <v>6.5000000000000002E-2</v>
      </c>
      <c r="I127">
        <v>0.16300000000000001</v>
      </c>
      <c r="J127">
        <v>0.19800000000000001</v>
      </c>
      <c r="K127">
        <v>0.93</v>
      </c>
      <c r="L127">
        <v>0.22600000000000001</v>
      </c>
      <c r="M127">
        <v>0.90400000000000003</v>
      </c>
      <c r="N127">
        <v>52</v>
      </c>
      <c r="O127">
        <v>99</v>
      </c>
      <c r="P127">
        <v>90</v>
      </c>
      <c r="Q127">
        <v>2.19</v>
      </c>
      <c r="R127">
        <v>3.81</v>
      </c>
      <c r="S127">
        <v>-1.63</v>
      </c>
      <c r="T127">
        <v>3.56</v>
      </c>
      <c r="U127">
        <v>3.69</v>
      </c>
    </row>
    <row r="128" spans="1:21" x14ac:dyDescent="0.45">
      <c r="A128" s="7" t="s">
        <v>729</v>
      </c>
      <c r="B128" s="7" t="s">
        <v>119</v>
      </c>
      <c r="C128">
        <v>5.56</v>
      </c>
      <c r="D128">
        <v>5.56</v>
      </c>
      <c r="E128">
        <v>1</v>
      </c>
      <c r="F128">
        <v>0</v>
      </c>
      <c r="G128">
        <v>0.16300000000000001</v>
      </c>
      <c r="H128">
        <v>0.16300000000000001</v>
      </c>
      <c r="I128">
        <v>0</v>
      </c>
      <c r="J128">
        <v>0.19400000000000001</v>
      </c>
      <c r="K128">
        <v>1.24</v>
      </c>
      <c r="L128">
        <v>0.24099999999999999</v>
      </c>
      <c r="M128">
        <v>0.78600000000000003</v>
      </c>
      <c r="N128">
        <v>59</v>
      </c>
      <c r="O128">
        <v>98</v>
      </c>
      <c r="P128">
        <v>125</v>
      </c>
      <c r="Q128">
        <v>2.38</v>
      </c>
      <c r="R128">
        <v>3.82</v>
      </c>
      <c r="S128">
        <v>-1.44</v>
      </c>
      <c r="T128">
        <v>5.03</v>
      </c>
      <c r="U128">
        <v>5.33</v>
      </c>
    </row>
    <row r="129" spans="1:21" x14ac:dyDescent="0.45">
      <c r="A129" s="7" t="s">
        <v>313</v>
      </c>
      <c r="B129" s="7" t="s">
        <v>76</v>
      </c>
      <c r="C129">
        <v>8.3699999999999992</v>
      </c>
      <c r="D129">
        <v>3.8</v>
      </c>
      <c r="E129">
        <v>2.2000000000000002</v>
      </c>
      <c r="F129">
        <v>0.76</v>
      </c>
      <c r="G129">
        <v>0.218</v>
      </c>
      <c r="H129">
        <v>9.9000000000000005E-2</v>
      </c>
      <c r="I129">
        <v>0.11899999999999999</v>
      </c>
      <c r="J129">
        <v>0.222</v>
      </c>
      <c r="K129">
        <v>1.27</v>
      </c>
      <c r="L129">
        <v>0.27300000000000002</v>
      </c>
      <c r="M129">
        <v>0.67400000000000004</v>
      </c>
      <c r="N129">
        <v>106</v>
      </c>
      <c r="O129">
        <v>98</v>
      </c>
      <c r="P129">
        <v>108</v>
      </c>
      <c r="Q129">
        <v>4.18</v>
      </c>
      <c r="R129">
        <v>3.84</v>
      </c>
      <c r="S129">
        <v>0.34</v>
      </c>
      <c r="T129">
        <v>4.3</v>
      </c>
      <c r="U129">
        <v>4.33</v>
      </c>
    </row>
    <row r="130" spans="1:21" x14ac:dyDescent="0.45">
      <c r="A130" s="7" t="s">
        <v>324</v>
      </c>
      <c r="B130" s="7" t="s">
        <v>32</v>
      </c>
      <c r="C130">
        <v>8.61</v>
      </c>
      <c r="D130">
        <v>3.91</v>
      </c>
      <c r="E130">
        <v>2.2000000000000002</v>
      </c>
      <c r="F130">
        <v>0.78</v>
      </c>
      <c r="G130">
        <v>0.23200000000000001</v>
      </c>
      <c r="H130">
        <v>0.105</v>
      </c>
      <c r="I130">
        <v>0.126</v>
      </c>
      <c r="J130">
        <v>0.22600000000000001</v>
      </c>
      <c r="K130">
        <v>1.26</v>
      </c>
      <c r="L130">
        <v>0.28299999999999997</v>
      </c>
      <c r="M130">
        <v>0.66200000000000003</v>
      </c>
      <c r="N130">
        <v>111</v>
      </c>
      <c r="O130">
        <v>99</v>
      </c>
      <c r="P130">
        <v>101</v>
      </c>
      <c r="Q130">
        <v>4.7</v>
      </c>
      <c r="R130">
        <v>3.86</v>
      </c>
      <c r="S130">
        <v>0.84</v>
      </c>
      <c r="T130">
        <v>4.03</v>
      </c>
      <c r="U130">
        <v>4.1399999999999997</v>
      </c>
    </row>
    <row r="131" spans="1:21" x14ac:dyDescent="0.45">
      <c r="A131" s="7" t="s">
        <v>1828</v>
      </c>
      <c r="B131" s="7" t="s">
        <v>49</v>
      </c>
      <c r="C131">
        <v>10.45</v>
      </c>
      <c r="D131">
        <v>4.3499999999999996</v>
      </c>
      <c r="E131">
        <v>2.4</v>
      </c>
      <c r="F131">
        <v>0.87</v>
      </c>
      <c r="G131">
        <v>0.27300000000000002</v>
      </c>
      <c r="H131">
        <v>0.114</v>
      </c>
      <c r="I131">
        <v>0.159</v>
      </c>
      <c r="J131">
        <v>0.184</v>
      </c>
      <c r="K131">
        <v>1.1599999999999999</v>
      </c>
      <c r="L131">
        <v>0.24</v>
      </c>
      <c r="M131">
        <v>0.86199999999999999</v>
      </c>
      <c r="N131">
        <v>68</v>
      </c>
      <c r="O131">
        <v>97</v>
      </c>
      <c r="P131">
        <v>97</v>
      </c>
      <c r="Q131">
        <v>2.61</v>
      </c>
      <c r="R131">
        <v>3.88</v>
      </c>
      <c r="S131">
        <v>-1.27</v>
      </c>
      <c r="T131">
        <v>3.94</v>
      </c>
      <c r="U131">
        <v>3.46</v>
      </c>
    </row>
    <row r="132" spans="1:21" x14ac:dyDescent="0.45">
      <c r="A132" s="7" t="s">
        <v>659</v>
      </c>
      <c r="B132" s="7" t="s">
        <v>28</v>
      </c>
      <c r="C132">
        <v>13.89</v>
      </c>
      <c r="D132">
        <v>4.63</v>
      </c>
      <c r="E132">
        <v>3</v>
      </c>
      <c r="F132">
        <v>1.54</v>
      </c>
      <c r="G132">
        <v>0.36</v>
      </c>
      <c r="H132">
        <v>0.12</v>
      </c>
      <c r="I132">
        <v>0.24</v>
      </c>
      <c r="J132">
        <v>0.25</v>
      </c>
      <c r="K132">
        <v>1.46</v>
      </c>
      <c r="L132">
        <v>0.375</v>
      </c>
      <c r="M132">
        <v>0.70399999999999996</v>
      </c>
      <c r="N132">
        <v>133</v>
      </c>
      <c r="O132">
        <v>97</v>
      </c>
      <c r="P132">
        <v>67</v>
      </c>
      <c r="Q132">
        <v>5.4</v>
      </c>
      <c r="R132">
        <v>3.89</v>
      </c>
      <c r="S132">
        <v>1.51</v>
      </c>
      <c r="T132">
        <v>2.6</v>
      </c>
      <c r="U132">
        <v>2.99</v>
      </c>
    </row>
    <row r="133" spans="1:21" x14ac:dyDescent="0.45">
      <c r="A133" s="7" t="s">
        <v>276</v>
      </c>
      <c r="B133" s="7" t="s">
        <v>134</v>
      </c>
      <c r="C133">
        <v>11.92</v>
      </c>
      <c r="D133">
        <v>2.1</v>
      </c>
      <c r="E133">
        <v>5.67</v>
      </c>
      <c r="F133">
        <v>1.75</v>
      </c>
      <c r="G133">
        <v>0.32700000000000001</v>
      </c>
      <c r="H133">
        <v>5.8000000000000003E-2</v>
      </c>
      <c r="I133">
        <v>0.26900000000000002</v>
      </c>
      <c r="J133">
        <v>0.20599999999999999</v>
      </c>
      <c r="K133">
        <v>1.01</v>
      </c>
      <c r="L133">
        <v>0.25900000000000001</v>
      </c>
      <c r="M133">
        <v>0.55000000000000004</v>
      </c>
      <c r="N133">
        <v>144</v>
      </c>
      <c r="O133">
        <v>92</v>
      </c>
      <c r="P133">
        <v>69</v>
      </c>
      <c r="Q133">
        <v>5.61</v>
      </c>
      <c r="R133">
        <v>3.91</v>
      </c>
      <c r="S133">
        <v>1.7</v>
      </c>
      <c r="T133">
        <v>2.86</v>
      </c>
      <c r="U133">
        <v>2.61</v>
      </c>
    </row>
    <row r="134" spans="1:21" x14ac:dyDescent="0.45">
      <c r="A134" s="7" t="s">
        <v>289</v>
      </c>
      <c r="B134" s="7" t="s">
        <v>20</v>
      </c>
      <c r="C134">
        <v>4.0599999999999996</v>
      </c>
      <c r="D134">
        <v>2.0299999999999998</v>
      </c>
      <c r="E134">
        <v>2</v>
      </c>
      <c r="F134">
        <v>0.57999999999999996</v>
      </c>
      <c r="G134">
        <v>0.111</v>
      </c>
      <c r="H134">
        <v>5.6000000000000001E-2</v>
      </c>
      <c r="I134">
        <v>5.6000000000000001E-2</v>
      </c>
      <c r="J134">
        <v>0.254</v>
      </c>
      <c r="K134">
        <v>1.19</v>
      </c>
      <c r="L134">
        <v>0.27500000000000002</v>
      </c>
      <c r="M134">
        <v>0.88100000000000001</v>
      </c>
      <c r="N134">
        <v>51</v>
      </c>
      <c r="O134">
        <v>97</v>
      </c>
      <c r="P134">
        <v>119</v>
      </c>
      <c r="Q134">
        <v>2.0299999999999998</v>
      </c>
      <c r="R134">
        <v>3.92</v>
      </c>
      <c r="S134">
        <v>-1.88</v>
      </c>
      <c r="T134">
        <v>4.79</v>
      </c>
      <c r="U134">
        <v>5.05</v>
      </c>
    </row>
    <row r="135" spans="1:21" x14ac:dyDescent="0.45">
      <c r="A135" s="7" t="s">
        <v>1998</v>
      </c>
      <c r="B135" s="7" t="s">
        <v>72</v>
      </c>
      <c r="C135">
        <v>6.3</v>
      </c>
      <c r="D135">
        <v>1.8</v>
      </c>
      <c r="E135">
        <v>3.5</v>
      </c>
      <c r="F135">
        <v>0.9</v>
      </c>
      <c r="G135">
        <v>0.20599999999999999</v>
      </c>
      <c r="H135">
        <v>5.8999999999999997E-2</v>
      </c>
      <c r="I135">
        <v>0.14699999999999999</v>
      </c>
      <c r="J135">
        <v>0.129</v>
      </c>
      <c r="K135">
        <v>0.6</v>
      </c>
      <c r="L135">
        <v>0.13</v>
      </c>
      <c r="M135">
        <v>0.71399999999999997</v>
      </c>
      <c r="N135">
        <v>49</v>
      </c>
      <c r="O135">
        <v>103</v>
      </c>
      <c r="P135">
        <v>111</v>
      </c>
      <c r="Q135">
        <v>1.8</v>
      </c>
      <c r="R135">
        <v>4.01</v>
      </c>
      <c r="S135">
        <v>-2.21</v>
      </c>
      <c r="T135">
        <v>4.4800000000000004</v>
      </c>
      <c r="U135">
        <v>3.83</v>
      </c>
    </row>
    <row r="136" spans="1:21" x14ac:dyDescent="0.45">
      <c r="A136" s="7" t="s">
        <v>316</v>
      </c>
      <c r="B136" s="7" t="s">
        <v>22</v>
      </c>
      <c r="C136">
        <v>7.66</v>
      </c>
      <c r="D136">
        <v>3.63</v>
      </c>
      <c r="E136">
        <v>2.11</v>
      </c>
      <c r="F136">
        <v>0.81</v>
      </c>
      <c r="G136">
        <v>0.20899999999999999</v>
      </c>
      <c r="H136">
        <v>9.9000000000000005E-2</v>
      </c>
      <c r="I136">
        <v>0.11</v>
      </c>
      <c r="J136">
        <v>0.21</v>
      </c>
      <c r="K136">
        <v>1.1599999999999999</v>
      </c>
      <c r="L136">
        <v>0.25</v>
      </c>
      <c r="M136">
        <v>0.74399999999999999</v>
      </c>
      <c r="N136">
        <v>64</v>
      </c>
      <c r="O136">
        <v>98</v>
      </c>
      <c r="P136">
        <v>94</v>
      </c>
      <c r="Q136">
        <v>2.42</v>
      </c>
      <c r="R136">
        <v>4.01</v>
      </c>
      <c r="S136">
        <v>-1.59</v>
      </c>
      <c r="T136">
        <v>3.82</v>
      </c>
      <c r="U136">
        <v>3.94</v>
      </c>
    </row>
    <row r="137" spans="1:21" x14ac:dyDescent="0.45">
      <c r="A137" s="7" t="s">
        <v>1586</v>
      </c>
      <c r="B137" s="7" t="s">
        <v>81</v>
      </c>
      <c r="C137">
        <v>6.57</v>
      </c>
      <c r="D137">
        <v>3.65</v>
      </c>
      <c r="E137">
        <v>1.8</v>
      </c>
      <c r="F137">
        <v>0.73</v>
      </c>
      <c r="G137">
        <v>0.16400000000000001</v>
      </c>
      <c r="H137">
        <v>9.0999999999999998E-2</v>
      </c>
      <c r="I137">
        <v>7.2999999999999995E-2</v>
      </c>
      <c r="J137">
        <v>0.32</v>
      </c>
      <c r="K137">
        <v>1.7</v>
      </c>
      <c r="L137">
        <v>0.375</v>
      </c>
      <c r="M137">
        <v>0.81599999999999995</v>
      </c>
      <c r="N137">
        <v>87</v>
      </c>
      <c r="O137">
        <v>100</v>
      </c>
      <c r="P137">
        <v>99</v>
      </c>
      <c r="Q137">
        <v>3.65</v>
      </c>
      <c r="R137">
        <v>4.0199999999999996</v>
      </c>
      <c r="S137">
        <v>-0.37</v>
      </c>
      <c r="T137">
        <v>3.96</v>
      </c>
      <c r="U137">
        <v>4.0199999999999996</v>
      </c>
    </row>
    <row r="138" spans="1:21" x14ac:dyDescent="0.45">
      <c r="A138" s="7" t="s">
        <v>303</v>
      </c>
      <c r="B138" s="7" t="s">
        <v>40</v>
      </c>
      <c r="C138">
        <v>7.5</v>
      </c>
      <c r="D138">
        <v>3.3</v>
      </c>
      <c r="E138">
        <v>2.27</v>
      </c>
      <c r="F138">
        <v>0.9</v>
      </c>
      <c r="G138">
        <v>0.189</v>
      </c>
      <c r="H138">
        <v>8.3000000000000004E-2</v>
      </c>
      <c r="I138">
        <v>0.106</v>
      </c>
      <c r="J138">
        <v>0.27500000000000002</v>
      </c>
      <c r="K138">
        <v>1.47</v>
      </c>
      <c r="L138">
        <v>0.32600000000000001</v>
      </c>
      <c r="M138">
        <v>0.66200000000000003</v>
      </c>
      <c r="N138">
        <v>113</v>
      </c>
      <c r="O138">
        <v>101</v>
      </c>
      <c r="P138">
        <v>102</v>
      </c>
      <c r="Q138">
        <v>4.8</v>
      </c>
      <c r="R138">
        <v>4.04</v>
      </c>
      <c r="S138">
        <v>0.76</v>
      </c>
      <c r="T138">
        <v>4.0599999999999996</v>
      </c>
      <c r="U138">
        <v>4.3099999999999996</v>
      </c>
    </row>
    <row r="139" spans="1:21" x14ac:dyDescent="0.45">
      <c r="A139" s="7" t="s">
        <v>842</v>
      </c>
      <c r="B139" s="7" t="s">
        <v>76</v>
      </c>
      <c r="C139">
        <v>4.5</v>
      </c>
      <c r="D139">
        <v>2.25</v>
      </c>
      <c r="E139">
        <v>2</v>
      </c>
      <c r="F139">
        <v>0.75</v>
      </c>
      <c r="G139">
        <v>0.11799999999999999</v>
      </c>
      <c r="H139">
        <v>5.8999999999999997E-2</v>
      </c>
      <c r="I139">
        <v>5.8999999999999997E-2</v>
      </c>
      <c r="J139">
        <v>0.29199999999999998</v>
      </c>
      <c r="K139">
        <v>1.42</v>
      </c>
      <c r="L139">
        <v>0.317</v>
      </c>
      <c r="M139">
        <v>0.51300000000000001</v>
      </c>
      <c r="N139">
        <v>133</v>
      </c>
      <c r="O139">
        <v>103</v>
      </c>
      <c r="P139">
        <v>119</v>
      </c>
      <c r="Q139">
        <v>5.25</v>
      </c>
      <c r="R139">
        <v>4.04</v>
      </c>
      <c r="S139">
        <v>1.21</v>
      </c>
      <c r="T139">
        <v>4.7699999999999996</v>
      </c>
      <c r="U139">
        <v>4.68</v>
      </c>
    </row>
    <row r="140" spans="1:21" x14ac:dyDescent="0.45">
      <c r="A140" s="7" t="s">
        <v>1643</v>
      </c>
      <c r="B140" s="7" t="s">
        <v>42</v>
      </c>
      <c r="C140">
        <v>6.75</v>
      </c>
      <c r="D140">
        <v>3.37</v>
      </c>
      <c r="E140">
        <v>2</v>
      </c>
      <c r="F140">
        <v>0.84</v>
      </c>
      <c r="G140">
        <v>0.19500000000000001</v>
      </c>
      <c r="H140">
        <v>9.8000000000000004E-2</v>
      </c>
      <c r="I140">
        <v>9.8000000000000004E-2</v>
      </c>
      <c r="J140">
        <v>0.189</v>
      </c>
      <c r="K140">
        <v>1.03</v>
      </c>
      <c r="L140">
        <v>0.214</v>
      </c>
      <c r="M140">
        <v>0.72899999999999998</v>
      </c>
      <c r="N140">
        <v>81</v>
      </c>
      <c r="O140">
        <v>105</v>
      </c>
      <c r="P140">
        <v>91</v>
      </c>
      <c r="Q140">
        <v>3.37</v>
      </c>
      <c r="R140">
        <v>4.05</v>
      </c>
      <c r="S140">
        <v>-0.68</v>
      </c>
      <c r="T140">
        <v>3.6</v>
      </c>
      <c r="U140">
        <v>3.99</v>
      </c>
    </row>
    <row r="141" spans="1:21" x14ac:dyDescent="0.45">
      <c r="A141" s="7" t="s">
        <v>760</v>
      </c>
      <c r="B141" s="7" t="s">
        <v>37</v>
      </c>
      <c r="C141">
        <v>8.68</v>
      </c>
      <c r="D141">
        <v>5.79</v>
      </c>
      <c r="E141">
        <v>1.5</v>
      </c>
      <c r="F141">
        <v>0.48</v>
      </c>
      <c r="G141">
        <v>0.20899999999999999</v>
      </c>
      <c r="H141">
        <v>0.14000000000000001</v>
      </c>
      <c r="I141">
        <v>7.0000000000000007E-2</v>
      </c>
      <c r="J141">
        <v>0.27400000000000002</v>
      </c>
      <c r="K141">
        <v>1.71</v>
      </c>
      <c r="L141">
        <v>0.35199999999999998</v>
      </c>
      <c r="M141">
        <v>0.53800000000000003</v>
      </c>
      <c r="N141">
        <v>196</v>
      </c>
      <c r="O141">
        <v>103</v>
      </c>
      <c r="P141">
        <v>116</v>
      </c>
      <c r="Q141">
        <v>7.23</v>
      </c>
      <c r="R141">
        <v>4.0599999999999996</v>
      </c>
      <c r="S141">
        <v>3.17</v>
      </c>
      <c r="T141">
        <v>4.68</v>
      </c>
      <c r="U141">
        <v>4.92</v>
      </c>
    </row>
    <row r="142" spans="1:21" x14ac:dyDescent="0.45">
      <c r="A142" s="7" t="s">
        <v>317</v>
      </c>
      <c r="B142" s="7" t="s">
        <v>20</v>
      </c>
      <c r="C142">
        <v>8.8699999999999992</v>
      </c>
      <c r="D142">
        <v>2.7</v>
      </c>
      <c r="E142">
        <v>3.29</v>
      </c>
      <c r="F142">
        <v>1.1599999999999999</v>
      </c>
      <c r="G142">
        <v>0.25600000000000001</v>
      </c>
      <c r="H142">
        <v>7.8E-2</v>
      </c>
      <c r="I142">
        <v>0.17799999999999999</v>
      </c>
      <c r="J142">
        <v>0.16</v>
      </c>
      <c r="K142">
        <v>0.86</v>
      </c>
      <c r="L142">
        <v>0.182</v>
      </c>
      <c r="M142">
        <v>1</v>
      </c>
      <c r="N142">
        <v>38</v>
      </c>
      <c r="O142">
        <v>101</v>
      </c>
      <c r="P142">
        <v>81</v>
      </c>
      <c r="Q142">
        <v>1.54</v>
      </c>
      <c r="R142">
        <v>4.0599999999999996</v>
      </c>
      <c r="S142">
        <v>-2.52</v>
      </c>
      <c r="T142">
        <v>3.33</v>
      </c>
      <c r="U142">
        <v>3.29</v>
      </c>
    </row>
    <row r="143" spans="1:21" x14ac:dyDescent="0.45">
      <c r="A143" s="7" t="s">
        <v>319</v>
      </c>
      <c r="B143" s="7" t="s">
        <v>44</v>
      </c>
      <c r="C143">
        <v>6.95</v>
      </c>
      <c r="D143">
        <v>3.27</v>
      </c>
      <c r="E143">
        <v>2.13</v>
      </c>
      <c r="F143">
        <v>0.82</v>
      </c>
      <c r="G143">
        <v>0.19500000000000001</v>
      </c>
      <c r="H143">
        <v>9.1999999999999998E-2</v>
      </c>
      <c r="I143">
        <v>0.10299999999999999</v>
      </c>
      <c r="J143">
        <v>0.20499999999999999</v>
      </c>
      <c r="K143">
        <v>1.0900000000000001</v>
      </c>
      <c r="L143">
        <v>0.23699999999999999</v>
      </c>
      <c r="M143">
        <v>0.67600000000000005</v>
      </c>
      <c r="N143">
        <v>102</v>
      </c>
      <c r="O143">
        <v>107</v>
      </c>
      <c r="P143">
        <v>99</v>
      </c>
      <c r="Q143">
        <v>4.09</v>
      </c>
      <c r="R143">
        <v>4.07</v>
      </c>
      <c r="S143">
        <v>0.02</v>
      </c>
      <c r="T143">
        <v>3.94</v>
      </c>
      <c r="U143">
        <v>4.0999999999999996</v>
      </c>
    </row>
    <row r="144" spans="1:21" x14ac:dyDescent="0.45">
      <c r="A144" s="7" t="s">
        <v>804</v>
      </c>
      <c r="B144" s="7" t="s">
        <v>24</v>
      </c>
      <c r="C144">
        <v>5.82</v>
      </c>
      <c r="D144">
        <v>2.4900000000000002</v>
      </c>
      <c r="E144">
        <v>2.33</v>
      </c>
      <c r="F144">
        <v>0.83</v>
      </c>
      <c r="G144">
        <v>0.14899999999999999</v>
      </c>
      <c r="H144">
        <v>6.4000000000000001E-2</v>
      </c>
      <c r="I144">
        <v>8.5000000000000006E-2</v>
      </c>
      <c r="J144">
        <v>0.253</v>
      </c>
      <c r="K144">
        <v>1.29</v>
      </c>
      <c r="L144">
        <v>0.28199999999999997</v>
      </c>
      <c r="M144">
        <v>0.878</v>
      </c>
      <c r="N144">
        <v>50</v>
      </c>
      <c r="O144">
        <v>102</v>
      </c>
      <c r="P144">
        <v>113</v>
      </c>
      <c r="Q144">
        <v>2.08</v>
      </c>
      <c r="R144">
        <v>4.08</v>
      </c>
      <c r="S144">
        <v>-2.0099999999999998</v>
      </c>
      <c r="T144">
        <v>4.5199999999999996</v>
      </c>
      <c r="U144">
        <v>4.71</v>
      </c>
    </row>
    <row r="145" spans="1:21" x14ac:dyDescent="0.45">
      <c r="A145" s="7" t="s">
        <v>2029</v>
      </c>
      <c r="B145" s="7" t="s">
        <v>40</v>
      </c>
      <c r="C145">
        <v>5.56</v>
      </c>
      <c r="D145">
        <v>6.35</v>
      </c>
      <c r="E145">
        <v>0.88</v>
      </c>
      <c r="F145">
        <v>0</v>
      </c>
      <c r="G145">
        <v>0.152</v>
      </c>
      <c r="H145">
        <v>0.17399999999999999</v>
      </c>
      <c r="I145">
        <v>-2.1999999999999999E-2</v>
      </c>
      <c r="J145">
        <v>0.158</v>
      </c>
      <c r="K145">
        <v>1.24</v>
      </c>
      <c r="L145">
        <v>0.19400000000000001</v>
      </c>
      <c r="M145">
        <v>0.57099999999999995</v>
      </c>
      <c r="N145">
        <v>94</v>
      </c>
      <c r="O145">
        <v>103</v>
      </c>
      <c r="P145">
        <v>140</v>
      </c>
      <c r="Q145">
        <v>3.97</v>
      </c>
      <c r="R145">
        <v>4.09</v>
      </c>
      <c r="S145">
        <v>-0.12</v>
      </c>
      <c r="T145">
        <v>5.65</v>
      </c>
      <c r="U145">
        <v>5.75</v>
      </c>
    </row>
    <row r="146" spans="1:21" x14ac:dyDescent="0.45">
      <c r="A146" s="7" t="s">
        <v>944</v>
      </c>
      <c r="B146" s="7" t="s">
        <v>42</v>
      </c>
      <c r="C146">
        <v>7.36</v>
      </c>
      <c r="D146">
        <v>4.91</v>
      </c>
      <c r="E146">
        <v>1.5</v>
      </c>
      <c r="F146">
        <v>0.61</v>
      </c>
      <c r="G146">
        <v>0.182</v>
      </c>
      <c r="H146">
        <v>0.121</v>
      </c>
      <c r="I146">
        <v>6.0999999999999999E-2</v>
      </c>
      <c r="J146">
        <v>0.24099999999999999</v>
      </c>
      <c r="K146">
        <v>1.5</v>
      </c>
      <c r="L146">
        <v>0.28899999999999998</v>
      </c>
      <c r="M146">
        <v>0.68</v>
      </c>
      <c r="N146">
        <v>73</v>
      </c>
      <c r="O146">
        <v>106</v>
      </c>
      <c r="P146">
        <v>119</v>
      </c>
      <c r="Q146">
        <v>3.07</v>
      </c>
      <c r="R146">
        <v>4.09</v>
      </c>
      <c r="S146">
        <v>-1.02</v>
      </c>
      <c r="T146">
        <v>4.79</v>
      </c>
      <c r="U146">
        <v>4.54</v>
      </c>
    </row>
    <row r="147" spans="1:21" x14ac:dyDescent="0.45">
      <c r="A147" s="7" t="s">
        <v>320</v>
      </c>
      <c r="B147" s="7" t="s">
        <v>42</v>
      </c>
      <c r="C147">
        <v>8.75</v>
      </c>
      <c r="D147">
        <v>1.1399999999999999</v>
      </c>
      <c r="E147">
        <v>7.67</v>
      </c>
      <c r="F147">
        <v>1.52</v>
      </c>
      <c r="G147">
        <v>0.22800000000000001</v>
      </c>
      <c r="H147">
        <v>0.03</v>
      </c>
      <c r="I147">
        <v>0.19800000000000001</v>
      </c>
      <c r="J147">
        <v>0.27100000000000002</v>
      </c>
      <c r="K147">
        <v>1.23</v>
      </c>
      <c r="L147">
        <v>0.31900000000000001</v>
      </c>
      <c r="M147">
        <v>0.63</v>
      </c>
      <c r="N147">
        <v>127</v>
      </c>
      <c r="O147">
        <v>106</v>
      </c>
      <c r="P147">
        <v>90</v>
      </c>
      <c r="Q147">
        <v>5.32</v>
      </c>
      <c r="R147">
        <v>4.09</v>
      </c>
      <c r="S147">
        <v>1.23</v>
      </c>
      <c r="T147">
        <v>3.57</v>
      </c>
      <c r="U147">
        <v>3.41</v>
      </c>
    </row>
    <row r="148" spans="1:21" x14ac:dyDescent="0.45">
      <c r="A148" s="7" t="s">
        <v>333</v>
      </c>
      <c r="B148" s="7" t="s">
        <v>61</v>
      </c>
      <c r="C148">
        <v>8.77</v>
      </c>
      <c r="D148">
        <v>2.36</v>
      </c>
      <c r="E148">
        <v>3.71</v>
      </c>
      <c r="F148">
        <v>1.35</v>
      </c>
      <c r="G148">
        <v>0.23599999999999999</v>
      </c>
      <c r="H148">
        <v>6.4000000000000001E-2</v>
      </c>
      <c r="I148">
        <v>0.17299999999999999</v>
      </c>
      <c r="J148">
        <v>0.20599999999999999</v>
      </c>
      <c r="K148">
        <v>1.05</v>
      </c>
      <c r="L148">
        <v>0.23599999999999999</v>
      </c>
      <c r="M148">
        <v>0.76900000000000002</v>
      </c>
      <c r="N148">
        <v>74</v>
      </c>
      <c r="O148">
        <v>100</v>
      </c>
      <c r="P148">
        <v>78</v>
      </c>
      <c r="Q148">
        <v>3.04</v>
      </c>
      <c r="R148">
        <v>4.1100000000000003</v>
      </c>
      <c r="S148">
        <v>-1.07</v>
      </c>
      <c r="T148">
        <v>3.23</v>
      </c>
      <c r="U148">
        <v>3.37</v>
      </c>
    </row>
    <row r="149" spans="1:21" x14ac:dyDescent="0.45">
      <c r="A149" s="7" t="s">
        <v>321</v>
      </c>
      <c r="B149" s="7" t="s">
        <v>91</v>
      </c>
      <c r="C149">
        <v>9.9</v>
      </c>
      <c r="D149">
        <v>4.05</v>
      </c>
      <c r="E149">
        <v>2.44</v>
      </c>
      <c r="F149">
        <v>0.9</v>
      </c>
      <c r="G149">
        <v>0.247</v>
      </c>
      <c r="H149">
        <v>0.10100000000000001</v>
      </c>
      <c r="I149">
        <v>0.14599999999999999</v>
      </c>
      <c r="J149">
        <v>0.23400000000000001</v>
      </c>
      <c r="K149">
        <v>1.35</v>
      </c>
      <c r="L149">
        <v>0.30199999999999999</v>
      </c>
      <c r="M149">
        <v>0.80900000000000005</v>
      </c>
      <c r="N149">
        <v>64</v>
      </c>
      <c r="O149">
        <v>105</v>
      </c>
      <c r="P149">
        <v>106</v>
      </c>
      <c r="Q149">
        <v>2.7</v>
      </c>
      <c r="R149">
        <v>4.1100000000000003</v>
      </c>
      <c r="S149">
        <v>-1.41</v>
      </c>
      <c r="T149">
        <v>4.24</v>
      </c>
      <c r="U149">
        <v>3.94</v>
      </c>
    </row>
    <row r="150" spans="1:21" x14ac:dyDescent="0.45">
      <c r="A150" s="7" t="s">
        <v>643</v>
      </c>
      <c r="B150" s="7" t="s">
        <v>63</v>
      </c>
      <c r="C150">
        <v>8.35</v>
      </c>
      <c r="D150">
        <v>1.96</v>
      </c>
      <c r="E150">
        <v>4.25</v>
      </c>
      <c r="F150">
        <v>1.47</v>
      </c>
      <c r="G150">
        <v>0.22700000000000001</v>
      </c>
      <c r="H150">
        <v>5.2999999999999999E-2</v>
      </c>
      <c r="I150">
        <v>0.17299999999999999</v>
      </c>
      <c r="J150">
        <v>0.23899999999999999</v>
      </c>
      <c r="K150">
        <v>1.1499999999999999</v>
      </c>
      <c r="L150">
        <v>0.27500000000000002</v>
      </c>
      <c r="M150">
        <v>0.65500000000000003</v>
      </c>
      <c r="N150">
        <v>129</v>
      </c>
      <c r="O150">
        <v>103</v>
      </c>
      <c r="P150">
        <v>106</v>
      </c>
      <c r="Q150">
        <v>4.91</v>
      </c>
      <c r="R150">
        <v>4.13</v>
      </c>
      <c r="S150">
        <v>0.78</v>
      </c>
      <c r="T150">
        <v>4.3099999999999996</v>
      </c>
      <c r="U150">
        <v>4.01</v>
      </c>
    </row>
    <row r="151" spans="1:21" x14ac:dyDescent="0.45">
      <c r="A151" s="7" t="s">
        <v>314</v>
      </c>
      <c r="B151" s="7" t="s">
        <v>46</v>
      </c>
      <c r="C151">
        <v>8.4</v>
      </c>
      <c r="D151">
        <v>3.6</v>
      </c>
      <c r="E151">
        <v>2.33</v>
      </c>
      <c r="F151">
        <v>0.9</v>
      </c>
      <c r="G151">
        <v>0.23</v>
      </c>
      <c r="H151">
        <v>9.8000000000000004E-2</v>
      </c>
      <c r="I151">
        <v>0.13100000000000001</v>
      </c>
      <c r="J151">
        <v>0.224</v>
      </c>
      <c r="K151">
        <v>1.2</v>
      </c>
      <c r="L151">
        <v>0.27600000000000002</v>
      </c>
      <c r="M151">
        <v>0.80500000000000005</v>
      </c>
      <c r="N151">
        <v>83</v>
      </c>
      <c r="O151">
        <v>99</v>
      </c>
      <c r="P151">
        <v>101</v>
      </c>
      <c r="Q151">
        <v>3.3</v>
      </c>
      <c r="R151">
        <v>4.1399999999999997</v>
      </c>
      <c r="S151">
        <v>-0.84</v>
      </c>
      <c r="T151">
        <v>4.1100000000000003</v>
      </c>
      <c r="U151">
        <v>4.07</v>
      </c>
    </row>
    <row r="152" spans="1:21" x14ac:dyDescent="0.45">
      <c r="A152" s="7" t="s">
        <v>1633</v>
      </c>
      <c r="B152" s="7" t="s">
        <v>35</v>
      </c>
      <c r="C152">
        <v>5.4</v>
      </c>
      <c r="D152">
        <v>3.09</v>
      </c>
      <c r="E152">
        <v>1.75</v>
      </c>
      <c r="F152">
        <v>0.77</v>
      </c>
      <c r="G152">
        <v>0.14000000000000001</v>
      </c>
      <c r="H152">
        <v>0.08</v>
      </c>
      <c r="I152">
        <v>0.06</v>
      </c>
      <c r="J152">
        <v>0.30399999999999999</v>
      </c>
      <c r="K152">
        <v>1.54</v>
      </c>
      <c r="L152">
        <v>0.34200000000000003</v>
      </c>
      <c r="M152">
        <v>0.72299999999999998</v>
      </c>
      <c r="N152">
        <v>80</v>
      </c>
      <c r="O152">
        <v>99</v>
      </c>
      <c r="P152">
        <v>111</v>
      </c>
      <c r="Q152">
        <v>3.86</v>
      </c>
      <c r="R152">
        <v>4.1500000000000004</v>
      </c>
      <c r="S152">
        <v>-0.28999999999999998</v>
      </c>
      <c r="T152">
        <v>4.4400000000000004</v>
      </c>
      <c r="U152">
        <v>4.28</v>
      </c>
    </row>
    <row r="153" spans="1:21" x14ac:dyDescent="0.45">
      <c r="A153" s="7" t="s">
        <v>662</v>
      </c>
      <c r="B153" s="7" t="s">
        <v>42</v>
      </c>
      <c r="C153">
        <v>7.47</v>
      </c>
      <c r="D153">
        <v>2.87</v>
      </c>
      <c r="E153">
        <v>2.6</v>
      </c>
      <c r="F153">
        <v>1.1499999999999999</v>
      </c>
      <c r="G153">
        <v>0.183</v>
      </c>
      <c r="H153">
        <v>7.0000000000000007E-2</v>
      </c>
      <c r="I153">
        <v>0.113</v>
      </c>
      <c r="J153">
        <v>0.28799999999999998</v>
      </c>
      <c r="K153">
        <v>1.53</v>
      </c>
      <c r="L153">
        <v>0.33300000000000002</v>
      </c>
      <c r="M153">
        <v>0.70799999999999996</v>
      </c>
      <c r="N153">
        <v>110</v>
      </c>
      <c r="O153">
        <v>108</v>
      </c>
      <c r="P153">
        <v>110</v>
      </c>
      <c r="Q153">
        <v>4.5999999999999996</v>
      </c>
      <c r="R153">
        <v>4.16</v>
      </c>
      <c r="S153">
        <v>0.43</v>
      </c>
      <c r="T153">
        <v>4.42</v>
      </c>
      <c r="U153">
        <v>4.34</v>
      </c>
    </row>
    <row r="154" spans="1:21" x14ac:dyDescent="0.45">
      <c r="A154" s="7" t="s">
        <v>590</v>
      </c>
      <c r="B154" s="7" t="s">
        <v>97</v>
      </c>
      <c r="C154">
        <v>10.45</v>
      </c>
      <c r="D154">
        <v>6.1</v>
      </c>
      <c r="E154">
        <v>1.71</v>
      </c>
      <c r="F154">
        <v>0.87</v>
      </c>
      <c r="G154">
        <v>0.26700000000000002</v>
      </c>
      <c r="H154">
        <v>0.156</v>
      </c>
      <c r="I154">
        <v>0.111</v>
      </c>
      <c r="J154">
        <v>0.23699999999999999</v>
      </c>
      <c r="K154">
        <v>1.55</v>
      </c>
      <c r="L154">
        <v>0.32</v>
      </c>
      <c r="M154">
        <v>0.753</v>
      </c>
      <c r="N154">
        <v>115</v>
      </c>
      <c r="O154">
        <v>104</v>
      </c>
      <c r="P154">
        <v>91</v>
      </c>
      <c r="Q154">
        <v>4.3499999999999996</v>
      </c>
      <c r="R154">
        <v>4.17</v>
      </c>
      <c r="S154">
        <v>0.18</v>
      </c>
      <c r="T154">
        <v>3.71</v>
      </c>
      <c r="U154">
        <v>3.9</v>
      </c>
    </row>
    <row r="155" spans="1:21" x14ac:dyDescent="0.45">
      <c r="A155" s="7" t="s">
        <v>2107</v>
      </c>
      <c r="B155" s="7" t="s">
        <v>46</v>
      </c>
      <c r="C155">
        <v>7.84</v>
      </c>
      <c r="D155">
        <v>3.48</v>
      </c>
      <c r="E155">
        <v>2.25</v>
      </c>
      <c r="F155">
        <v>0.87</v>
      </c>
      <c r="G155">
        <v>0.19600000000000001</v>
      </c>
      <c r="H155">
        <v>8.6999999999999994E-2</v>
      </c>
      <c r="I155">
        <v>0.109</v>
      </c>
      <c r="J155">
        <v>0.24399999999999999</v>
      </c>
      <c r="K155">
        <v>1.35</v>
      </c>
      <c r="L155">
        <v>0.28999999999999998</v>
      </c>
      <c r="M155">
        <v>0.73499999999999999</v>
      </c>
      <c r="N155">
        <v>110</v>
      </c>
      <c r="O155">
        <v>100</v>
      </c>
      <c r="P155">
        <v>122</v>
      </c>
      <c r="Q155">
        <v>4.3499999999999996</v>
      </c>
      <c r="R155">
        <v>4.17</v>
      </c>
      <c r="S155">
        <v>0.18</v>
      </c>
      <c r="T155">
        <v>4.8899999999999997</v>
      </c>
      <c r="U155">
        <v>4.18</v>
      </c>
    </row>
    <row r="156" spans="1:21" x14ac:dyDescent="0.45">
      <c r="A156" s="7" t="s">
        <v>602</v>
      </c>
      <c r="B156" s="7" t="s">
        <v>18</v>
      </c>
      <c r="C156">
        <v>5.48</v>
      </c>
      <c r="D156">
        <v>2.95</v>
      </c>
      <c r="E156">
        <v>1.86</v>
      </c>
      <c r="F156">
        <v>0.84</v>
      </c>
      <c r="G156">
        <v>0.14099999999999999</v>
      </c>
      <c r="H156">
        <v>7.5999999999999998E-2</v>
      </c>
      <c r="I156">
        <v>6.5000000000000002E-2</v>
      </c>
      <c r="J156">
        <v>0.28199999999999997</v>
      </c>
      <c r="K156">
        <v>1.45</v>
      </c>
      <c r="L156">
        <v>0.314</v>
      </c>
      <c r="M156">
        <v>0.70899999999999996</v>
      </c>
      <c r="N156">
        <v>123</v>
      </c>
      <c r="O156">
        <v>105</v>
      </c>
      <c r="P156">
        <v>115</v>
      </c>
      <c r="Q156">
        <v>4.6399999999999997</v>
      </c>
      <c r="R156">
        <v>4.1900000000000004</v>
      </c>
      <c r="S156">
        <v>0.45</v>
      </c>
      <c r="T156">
        <v>4.63</v>
      </c>
      <c r="U156">
        <v>4.8099999999999996</v>
      </c>
    </row>
    <row r="157" spans="1:21" x14ac:dyDescent="0.45">
      <c r="A157" s="7" t="s">
        <v>1650</v>
      </c>
      <c r="B157" s="7" t="s">
        <v>40</v>
      </c>
      <c r="C157">
        <v>10.45</v>
      </c>
      <c r="D157">
        <v>0.87</v>
      </c>
      <c r="E157">
        <v>12</v>
      </c>
      <c r="F157">
        <v>1.74</v>
      </c>
      <c r="G157">
        <v>0.27300000000000002</v>
      </c>
      <c r="H157">
        <v>2.3E-2</v>
      </c>
      <c r="I157">
        <v>0.25</v>
      </c>
      <c r="J157">
        <v>0.26800000000000002</v>
      </c>
      <c r="K157">
        <v>1.1599999999999999</v>
      </c>
      <c r="L157">
        <v>0.33300000000000002</v>
      </c>
      <c r="M157">
        <v>0.80400000000000005</v>
      </c>
      <c r="N157">
        <v>103</v>
      </c>
      <c r="O157">
        <v>107</v>
      </c>
      <c r="P157">
        <v>78</v>
      </c>
      <c r="Q157">
        <v>4.3499999999999996</v>
      </c>
      <c r="R157">
        <v>4.2699999999999996</v>
      </c>
      <c r="S157">
        <v>0.08</v>
      </c>
      <c r="T157">
        <v>3.07</v>
      </c>
      <c r="U157">
        <v>2.4</v>
      </c>
    </row>
    <row r="158" spans="1:21" x14ac:dyDescent="0.45">
      <c r="A158" s="7" t="s">
        <v>2109</v>
      </c>
      <c r="B158" s="7" t="s">
        <v>24</v>
      </c>
      <c r="C158">
        <v>8.7100000000000009</v>
      </c>
      <c r="D158">
        <v>5.23</v>
      </c>
      <c r="E158">
        <v>1.67</v>
      </c>
      <c r="F158">
        <v>0.87</v>
      </c>
      <c r="G158">
        <v>0.217</v>
      </c>
      <c r="H158">
        <v>0.13</v>
      </c>
      <c r="I158">
        <v>8.6999999999999994E-2</v>
      </c>
      <c r="J158">
        <v>0.3</v>
      </c>
      <c r="K158">
        <v>1.74</v>
      </c>
      <c r="L158">
        <v>0.379</v>
      </c>
      <c r="M158">
        <v>0.78300000000000003</v>
      </c>
      <c r="N158">
        <v>104</v>
      </c>
      <c r="O158">
        <v>106</v>
      </c>
      <c r="P158">
        <v>99</v>
      </c>
      <c r="Q158">
        <v>4.3499999999999996</v>
      </c>
      <c r="R158">
        <v>4.2699999999999996</v>
      </c>
      <c r="S158">
        <v>0.08</v>
      </c>
      <c r="T158">
        <v>3.94</v>
      </c>
      <c r="U158">
        <v>4.04</v>
      </c>
    </row>
    <row r="159" spans="1:21" x14ac:dyDescent="0.45">
      <c r="A159" s="7" t="s">
        <v>1159</v>
      </c>
      <c r="B159" s="7" t="s">
        <v>44</v>
      </c>
      <c r="C159">
        <v>6.1</v>
      </c>
      <c r="D159">
        <v>3.48</v>
      </c>
      <c r="E159">
        <v>1.75</v>
      </c>
      <c r="F159">
        <v>0.87</v>
      </c>
      <c r="G159">
        <v>0.156</v>
      </c>
      <c r="H159">
        <v>8.8999999999999996E-2</v>
      </c>
      <c r="I159">
        <v>6.7000000000000004E-2</v>
      </c>
      <c r="J159">
        <v>0.24399999999999999</v>
      </c>
      <c r="K159">
        <v>1.35</v>
      </c>
      <c r="L159">
        <v>0.27300000000000002</v>
      </c>
      <c r="M159">
        <v>0.63500000000000001</v>
      </c>
      <c r="N159">
        <v>109</v>
      </c>
      <c r="O159">
        <v>112</v>
      </c>
      <c r="P159">
        <v>115</v>
      </c>
      <c r="Q159">
        <v>4.3499999999999996</v>
      </c>
      <c r="R159">
        <v>4.2699999999999996</v>
      </c>
      <c r="S159">
        <v>0.08</v>
      </c>
      <c r="T159">
        <v>4.59</v>
      </c>
      <c r="U159">
        <v>4.53</v>
      </c>
    </row>
    <row r="160" spans="1:21" x14ac:dyDescent="0.45">
      <c r="A160" s="7" t="s">
        <v>325</v>
      </c>
      <c r="B160" s="7" t="s">
        <v>72</v>
      </c>
      <c r="C160">
        <v>10.08</v>
      </c>
      <c r="D160">
        <v>2.93</v>
      </c>
      <c r="E160">
        <v>3.44</v>
      </c>
      <c r="F160">
        <v>1.63</v>
      </c>
      <c r="G160">
        <v>0.26700000000000002</v>
      </c>
      <c r="H160">
        <v>7.8E-2</v>
      </c>
      <c r="I160">
        <v>0.19</v>
      </c>
      <c r="J160">
        <v>0.23400000000000001</v>
      </c>
      <c r="K160">
        <v>1.23</v>
      </c>
      <c r="L160">
        <v>0.28199999999999997</v>
      </c>
      <c r="M160">
        <v>0.77800000000000002</v>
      </c>
      <c r="N160">
        <v>106</v>
      </c>
      <c r="O160">
        <v>110</v>
      </c>
      <c r="P160">
        <v>83</v>
      </c>
      <c r="Q160">
        <v>3.9</v>
      </c>
      <c r="R160">
        <v>4.29</v>
      </c>
      <c r="S160">
        <v>-0.39</v>
      </c>
      <c r="T160">
        <v>3.42</v>
      </c>
      <c r="U160">
        <v>3.46</v>
      </c>
    </row>
    <row r="161" spans="1:21" x14ac:dyDescent="0.45">
      <c r="A161" s="7" t="s">
        <v>564</v>
      </c>
      <c r="B161" s="7" t="s">
        <v>28</v>
      </c>
      <c r="C161">
        <v>12.6</v>
      </c>
      <c r="D161">
        <v>0</v>
      </c>
      <c r="E161">
        <v>14</v>
      </c>
      <c r="F161">
        <v>2.7</v>
      </c>
      <c r="G161">
        <v>0.378</v>
      </c>
      <c r="H161">
        <v>0</v>
      </c>
      <c r="I161">
        <v>0.378</v>
      </c>
      <c r="J161">
        <v>0.189</v>
      </c>
      <c r="K161">
        <v>0.7</v>
      </c>
      <c r="L161">
        <v>0.2</v>
      </c>
      <c r="M161">
        <v>1</v>
      </c>
      <c r="N161">
        <v>66</v>
      </c>
      <c r="O161">
        <v>106</v>
      </c>
      <c r="P161">
        <v>50</v>
      </c>
      <c r="Q161">
        <v>2.7</v>
      </c>
      <c r="R161">
        <v>4.3099999999999996</v>
      </c>
      <c r="S161">
        <v>-1.61</v>
      </c>
      <c r="T161">
        <v>1.9</v>
      </c>
      <c r="U161">
        <v>1.34</v>
      </c>
    </row>
    <row r="162" spans="1:21" x14ac:dyDescent="0.45">
      <c r="A162" s="7" t="s">
        <v>1751</v>
      </c>
      <c r="B162" s="7" t="s">
        <v>37</v>
      </c>
      <c r="C162">
        <v>6.94</v>
      </c>
      <c r="D162">
        <v>3.09</v>
      </c>
      <c r="E162">
        <v>2.25</v>
      </c>
      <c r="F162">
        <v>0.77</v>
      </c>
      <c r="G162">
        <v>0.184</v>
      </c>
      <c r="H162">
        <v>8.2000000000000003E-2</v>
      </c>
      <c r="I162">
        <v>0.10199999999999999</v>
      </c>
      <c r="J162">
        <v>0.23300000000000001</v>
      </c>
      <c r="K162">
        <v>1.2</v>
      </c>
      <c r="L162">
        <v>0.27300000000000002</v>
      </c>
      <c r="M162">
        <v>0.89</v>
      </c>
      <c r="N162">
        <v>63</v>
      </c>
      <c r="O162">
        <v>110</v>
      </c>
      <c r="P162">
        <v>114</v>
      </c>
      <c r="Q162">
        <v>2.31</v>
      </c>
      <c r="R162">
        <v>4.32</v>
      </c>
      <c r="S162">
        <v>-2.0099999999999998</v>
      </c>
      <c r="T162">
        <v>4.6100000000000003</v>
      </c>
      <c r="U162">
        <v>4.03</v>
      </c>
    </row>
    <row r="163" spans="1:21" x14ac:dyDescent="0.45">
      <c r="A163" s="7" t="s">
        <v>618</v>
      </c>
      <c r="B163" s="7" t="s">
        <v>134</v>
      </c>
      <c r="C163">
        <v>13.5</v>
      </c>
      <c r="D163">
        <v>4.76</v>
      </c>
      <c r="E163">
        <v>2.83</v>
      </c>
      <c r="F163">
        <v>1.59</v>
      </c>
      <c r="G163">
        <v>0.37</v>
      </c>
      <c r="H163">
        <v>0.13</v>
      </c>
      <c r="I163">
        <v>0.23899999999999999</v>
      </c>
      <c r="J163">
        <v>0.17899999999999999</v>
      </c>
      <c r="K163">
        <v>1.1499999999999999</v>
      </c>
      <c r="L163">
        <v>0.25</v>
      </c>
      <c r="M163">
        <v>0.89300000000000002</v>
      </c>
      <c r="N163">
        <v>81</v>
      </c>
      <c r="O163">
        <v>103</v>
      </c>
      <c r="P163">
        <v>76</v>
      </c>
      <c r="Q163">
        <v>3.18</v>
      </c>
      <c r="R163">
        <v>4.3499999999999996</v>
      </c>
      <c r="S163">
        <v>-1.18</v>
      </c>
      <c r="T163">
        <v>3.14</v>
      </c>
      <c r="U163">
        <v>2.72</v>
      </c>
    </row>
    <row r="164" spans="1:21" x14ac:dyDescent="0.45">
      <c r="A164" s="7" t="s">
        <v>1568</v>
      </c>
      <c r="B164" s="7" t="s">
        <v>104</v>
      </c>
      <c r="C164">
        <v>6.75</v>
      </c>
      <c r="D164">
        <v>0.75</v>
      </c>
      <c r="E164">
        <v>9</v>
      </c>
      <c r="F164">
        <v>1.5</v>
      </c>
      <c r="G164">
        <v>0.20499999999999999</v>
      </c>
      <c r="H164">
        <v>2.3E-2</v>
      </c>
      <c r="I164">
        <v>0.182</v>
      </c>
      <c r="J164">
        <v>0.16700000000000001</v>
      </c>
      <c r="K164">
        <v>0.67</v>
      </c>
      <c r="L164">
        <v>0.161</v>
      </c>
      <c r="M164">
        <v>1</v>
      </c>
      <c r="N164">
        <v>39</v>
      </c>
      <c r="O164">
        <v>109</v>
      </c>
      <c r="P164">
        <v>90</v>
      </c>
      <c r="Q164">
        <v>1.5</v>
      </c>
      <c r="R164">
        <v>4.37</v>
      </c>
      <c r="S164">
        <v>-2.87</v>
      </c>
      <c r="T164">
        <v>3.68</v>
      </c>
      <c r="U164">
        <v>3.09</v>
      </c>
    </row>
    <row r="165" spans="1:21" x14ac:dyDescent="0.45">
      <c r="A165" s="7" t="s">
        <v>327</v>
      </c>
      <c r="B165" s="7" t="s">
        <v>22</v>
      </c>
      <c r="C165">
        <v>8.24</v>
      </c>
      <c r="D165">
        <v>5.03</v>
      </c>
      <c r="E165">
        <v>1.64</v>
      </c>
      <c r="F165">
        <v>0.92</v>
      </c>
      <c r="G165">
        <v>0.2</v>
      </c>
      <c r="H165">
        <v>0.122</v>
      </c>
      <c r="I165">
        <v>7.8E-2</v>
      </c>
      <c r="J165">
        <v>0.27800000000000002</v>
      </c>
      <c r="K165">
        <v>1.68</v>
      </c>
      <c r="L165">
        <v>0.33900000000000002</v>
      </c>
      <c r="M165">
        <v>0.82799999999999996</v>
      </c>
      <c r="N165">
        <v>97</v>
      </c>
      <c r="O165">
        <v>107</v>
      </c>
      <c r="P165">
        <v>126</v>
      </c>
      <c r="Q165">
        <v>3.66</v>
      </c>
      <c r="R165">
        <v>4.38</v>
      </c>
      <c r="S165">
        <v>-0.72</v>
      </c>
      <c r="T165">
        <v>5.0599999999999996</v>
      </c>
      <c r="U165">
        <v>4.92</v>
      </c>
    </row>
    <row r="166" spans="1:21" x14ac:dyDescent="0.45">
      <c r="A166" s="7" t="s">
        <v>696</v>
      </c>
      <c r="B166" s="7" t="s">
        <v>58</v>
      </c>
      <c r="C166">
        <v>9.27</v>
      </c>
      <c r="D166">
        <v>2.82</v>
      </c>
      <c r="E166">
        <v>3.29</v>
      </c>
      <c r="F166">
        <v>1.61</v>
      </c>
      <c r="G166">
        <v>0.23499999999999999</v>
      </c>
      <c r="H166">
        <v>7.0999999999999994E-2</v>
      </c>
      <c r="I166">
        <v>0.16300000000000001</v>
      </c>
      <c r="J166">
        <v>0.253</v>
      </c>
      <c r="K166">
        <v>1.34</v>
      </c>
      <c r="L166">
        <v>0.29699999999999999</v>
      </c>
      <c r="M166">
        <v>0.57399999999999995</v>
      </c>
      <c r="N166">
        <v>119</v>
      </c>
      <c r="O166">
        <v>105</v>
      </c>
      <c r="P166">
        <v>84</v>
      </c>
      <c r="Q166">
        <v>5.24</v>
      </c>
      <c r="R166">
        <v>4.42</v>
      </c>
      <c r="S166">
        <v>0.82</v>
      </c>
      <c r="T166">
        <v>3.31</v>
      </c>
      <c r="U166">
        <v>3.46</v>
      </c>
    </row>
    <row r="167" spans="1:21" x14ac:dyDescent="0.45">
      <c r="A167" s="7" t="s">
        <v>328</v>
      </c>
      <c r="B167" s="7" t="s">
        <v>58</v>
      </c>
      <c r="C167">
        <v>6.56</v>
      </c>
      <c r="D167">
        <v>2.7</v>
      </c>
      <c r="E167">
        <v>2.4300000000000002</v>
      </c>
      <c r="F167">
        <v>1.1599999999999999</v>
      </c>
      <c r="G167">
        <v>0.18099999999999999</v>
      </c>
      <c r="H167">
        <v>7.4999999999999997E-2</v>
      </c>
      <c r="I167">
        <v>0.106</v>
      </c>
      <c r="J167">
        <v>0.20899999999999999</v>
      </c>
      <c r="K167">
        <v>1.07</v>
      </c>
      <c r="L167">
        <v>0.22700000000000001</v>
      </c>
      <c r="M167">
        <v>0.82599999999999996</v>
      </c>
      <c r="N167">
        <v>62</v>
      </c>
      <c r="O167">
        <v>105</v>
      </c>
      <c r="P167">
        <v>124</v>
      </c>
      <c r="Q167">
        <v>2.7</v>
      </c>
      <c r="R167">
        <v>4.45</v>
      </c>
      <c r="S167">
        <v>-1.75</v>
      </c>
      <c r="T167">
        <v>5</v>
      </c>
      <c r="U167">
        <v>4.74</v>
      </c>
    </row>
    <row r="168" spans="1:21" x14ac:dyDescent="0.45">
      <c r="A168" s="7" t="s">
        <v>329</v>
      </c>
      <c r="B168" s="7" t="s">
        <v>35</v>
      </c>
      <c r="C168">
        <v>10.97</v>
      </c>
      <c r="D168">
        <v>3.38</v>
      </c>
      <c r="E168">
        <v>3.25</v>
      </c>
      <c r="F168">
        <v>1.69</v>
      </c>
      <c r="G168">
        <v>0.27400000000000002</v>
      </c>
      <c r="H168">
        <v>8.4000000000000005E-2</v>
      </c>
      <c r="I168">
        <v>0.19</v>
      </c>
      <c r="J168">
        <v>0.27900000000000003</v>
      </c>
      <c r="K168">
        <v>1.5</v>
      </c>
      <c r="L168">
        <v>0.35699999999999998</v>
      </c>
      <c r="M168">
        <v>0.69299999999999995</v>
      </c>
      <c r="N168">
        <v>105</v>
      </c>
      <c r="O168">
        <v>106</v>
      </c>
      <c r="P168">
        <v>93</v>
      </c>
      <c r="Q168">
        <v>5.0599999999999996</v>
      </c>
      <c r="R168">
        <v>4.47</v>
      </c>
      <c r="S168">
        <v>0.59</v>
      </c>
      <c r="T168">
        <v>3.69</v>
      </c>
      <c r="U168">
        <v>3.43</v>
      </c>
    </row>
    <row r="169" spans="1:21" x14ac:dyDescent="0.45">
      <c r="A169" s="7" t="s">
        <v>1110</v>
      </c>
      <c r="B169" s="7" t="s">
        <v>26</v>
      </c>
      <c r="C169">
        <v>5.4</v>
      </c>
      <c r="D169">
        <v>3.6</v>
      </c>
      <c r="E169">
        <v>1.5</v>
      </c>
      <c r="F169">
        <v>0.9</v>
      </c>
      <c r="G169">
        <v>0.14299999999999999</v>
      </c>
      <c r="H169">
        <v>9.5000000000000001E-2</v>
      </c>
      <c r="I169">
        <v>4.8000000000000001E-2</v>
      </c>
      <c r="J169">
        <v>0.26300000000000001</v>
      </c>
      <c r="K169">
        <v>1.4</v>
      </c>
      <c r="L169">
        <v>0.28999999999999998</v>
      </c>
      <c r="M169">
        <v>0.63500000000000001</v>
      </c>
      <c r="N169">
        <v>142</v>
      </c>
      <c r="O169">
        <v>110</v>
      </c>
      <c r="P169">
        <v>120</v>
      </c>
      <c r="Q169">
        <v>5.4</v>
      </c>
      <c r="R169">
        <v>4.51</v>
      </c>
      <c r="S169">
        <v>0.89</v>
      </c>
      <c r="T169">
        <v>4.84</v>
      </c>
      <c r="U169">
        <v>4.84</v>
      </c>
    </row>
    <row r="170" spans="1:21" x14ac:dyDescent="0.45">
      <c r="A170" s="7" t="s">
        <v>604</v>
      </c>
      <c r="B170" s="7" t="s">
        <v>26</v>
      </c>
      <c r="C170">
        <v>10.8</v>
      </c>
      <c r="D170">
        <v>7.2</v>
      </c>
      <c r="E170">
        <v>1.5</v>
      </c>
      <c r="F170">
        <v>0.9</v>
      </c>
      <c r="G170">
        <v>0.27900000000000003</v>
      </c>
      <c r="H170">
        <v>0.186</v>
      </c>
      <c r="I170">
        <v>9.2999999999999999E-2</v>
      </c>
      <c r="J170">
        <v>0.114</v>
      </c>
      <c r="K170">
        <v>1.2</v>
      </c>
      <c r="L170">
        <v>0.13600000000000001</v>
      </c>
      <c r="M170">
        <v>0.755</v>
      </c>
      <c r="N170">
        <v>95</v>
      </c>
      <c r="O170">
        <v>110</v>
      </c>
      <c r="P170">
        <v>113</v>
      </c>
      <c r="Q170">
        <v>3.6</v>
      </c>
      <c r="R170">
        <v>4.51</v>
      </c>
      <c r="S170">
        <v>-0.91</v>
      </c>
      <c r="T170">
        <v>4.57</v>
      </c>
      <c r="U170">
        <v>4.51</v>
      </c>
    </row>
    <row r="171" spans="1:21" x14ac:dyDescent="0.45">
      <c r="A171" s="7" t="s">
        <v>330</v>
      </c>
      <c r="B171" s="7" t="s">
        <v>65</v>
      </c>
      <c r="C171">
        <v>6.97</v>
      </c>
      <c r="D171">
        <v>4.79</v>
      </c>
      <c r="E171">
        <v>1.45</v>
      </c>
      <c r="F171">
        <v>0.87</v>
      </c>
      <c r="G171">
        <v>0.17599999999999999</v>
      </c>
      <c r="H171">
        <v>0.121</v>
      </c>
      <c r="I171">
        <v>5.5E-2</v>
      </c>
      <c r="J171">
        <v>0.25</v>
      </c>
      <c r="K171">
        <v>1.5</v>
      </c>
      <c r="L171">
        <v>0.28999999999999998</v>
      </c>
      <c r="M171">
        <v>0.85099999999999998</v>
      </c>
      <c r="N171">
        <v>77</v>
      </c>
      <c r="O171">
        <v>114</v>
      </c>
      <c r="P171">
        <v>119</v>
      </c>
      <c r="Q171">
        <v>3.05</v>
      </c>
      <c r="R171">
        <v>4.51</v>
      </c>
      <c r="S171">
        <v>-1.46</v>
      </c>
      <c r="T171">
        <v>4.7699999999999996</v>
      </c>
      <c r="U171">
        <v>5.0199999999999996</v>
      </c>
    </row>
    <row r="172" spans="1:21" x14ac:dyDescent="0.45">
      <c r="A172" s="7" t="s">
        <v>2011</v>
      </c>
      <c r="B172" s="7" t="s">
        <v>32</v>
      </c>
      <c r="C172">
        <v>6.1</v>
      </c>
      <c r="D172">
        <v>4.3499999999999996</v>
      </c>
      <c r="E172">
        <v>1.4</v>
      </c>
      <c r="F172">
        <v>0.87</v>
      </c>
      <c r="G172">
        <v>0.17100000000000001</v>
      </c>
      <c r="H172">
        <v>0.122</v>
      </c>
      <c r="I172">
        <v>4.9000000000000002E-2</v>
      </c>
      <c r="J172">
        <v>0.19400000000000001</v>
      </c>
      <c r="K172">
        <v>1.1599999999999999</v>
      </c>
      <c r="L172">
        <v>0.214</v>
      </c>
      <c r="M172">
        <v>0.755</v>
      </c>
      <c r="N172">
        <v>21</v>
      </c>
      <c r="O172">
        <v>116</v>
      </c>
      <c r="P172">
        <v>109</v>
      </c>
      <c r="Q172">
        <v>0.87</v>
      </c>
      <c r="R172">
        <v>4.5599999999999996</v>
      </c>
      <c r="S172">
        <v>-3.69</v>
      </c>
      <c r="T172">
        <v>4.3600000000000003</v>
      </c>
      <c r="U172">
        <v>4.45</v>
      </c>
    </row>
    <row r="173" spans="1:21" x14ac:dyDescent="0.45">
      <c r="A173" s="7" t="s">
        <v>587</v>
      </c>
      <c r="B173" s="7" t="s">
        <v>46</v>
      </c>
      <c r="C173">
        <v>9</v>
      </c>
      <c r="D173">
        <v>6.55</v>
      </c>
      <c r="E173">
        <v>1.38</v>
      </c>
      <c r="F173">
        <v>0.82</v>
      </c>
      <c r="G173">
        <v>0.25</v>
      </c>
      <c r="H173">
        <v>0.182</v>
      </c>
      <c r="I173">
        <v>6.8000000000000005E-2</v>
      </c>
      <c r="J173">
        <v>0.16700000000000001</v>
      </c>
      <c r="K173">
        <v>1.27</v>
      </c>
      <c r="L173">
        <v>0.20799999999999999</v>
      </c>
      <c r="M173">
        <v>0.873</v>
      </c>
      <c r="N173">
        <v>62</v>
      </c>
      <c r="O173">
        <v>110</v>
      </c>
      <c r="P173">
        <v>99</v>
      </c>
      <c r="Q173">
        <v>2.4500000000000002</v>
      </c>
      <c r="R173">
        <v>4.57</v>
      </c>
      <c r="S173">
        <v>-2.12</v>
      </c>
      <c r="T173">
        <v>4.01</v>
      </c>
      <c r="U173">
        <v>5.01</v>
      </c>
    </row>
    <row r="174" spans="1:21" x14ac:dyDescent="0.45">
      <c r="A174" s="7" t="s">
        <v>338</v>
      </c>
      <c r="B174" s="7" t="s">
        <v>44</v>
      </c>
      <c r="C174">
        <v>8</v>
      </c>
      <c r="D174">
        <v>1.67</v>
      </c>
      <c r="E174">
        <v>4.8</v>
      </c>
      <c r="F174">
        <v>1.67</v>
      </c>
      <c r="G174">
        <v>0.21099999999999999</v>
      </c>
      <c r="H174">
        <v>4.3999999999999997E-2</v>
      </c>
      <c r="I174">
        <v>0.16700000000000001</v>
      </c>
      <c r="J174">
        <v>0.28999999999999998</v>
      </c>
      <c r="K174">
        <v>1.33</v>
      </c>
      <c r="L174">
        <v>0.33300000000000002</v>
      </c>
      <c r="M174">
        <v>0.74199999999999999</v>
      </c>
      <c r="N174">
        <v>125</v>
      </c>
      <c r="O174">
        <v>120</v>
      </c>
      <c r="P174">
        <v>107</v>
      </c>
      <c r="Q174">
        <v>5</v>
      </c>
      <c r="R174">
        <v>4.6100000000000003</v>
      </c>
      <c r="S174">
        <v>0.39</v>
      </c>
      <c r="T174">
        <v>4.2699999999999996</v>
      </c>
      <c r="U174">
        <v>3.88</v>
      </c>
    </row>
    <row r="175" spans="1:21" x14ac:dyDescent="0.45">
      <c r="A175" s="7" t="s">
        <v>846</v>
      </c>
      <c r="B175" s="7" t="s">
        <v>18</v>
      </c>
      <c r="C175">
        <v>7.63</v>
      </c>
      <c r="D175">
        <v>1.76</v>
      </c>
      <c r="E175">
        <v>4.33</v>
      </c>
      <c r="F175">
        <v>1.76</v>
      </c>
      <c r="G175">
        <v>0.19400000000000001</v>
      </c>
      <c r="H175">
        <v>4.4999999999999998E-2</v>
      </c>
      <c r="I175">
        <v>0.14899999999999999</v>
      </c>
      <c r="J175">
        <v>0.28100000000000003</v>
      </c>
      <c r="K175">
        <v>1.37</v>
      </c>
      <c r="L175">
        <v>0.313</v>
      </c>
      <c r="M175">
        <v>0.59499999999999997</v>
      </c>
      <c r="N175">
        <v>155</v>
      </c>
      <c r="O175">
        <v>117</v>
      </c>
      <c r="P175">
        <v>102</v>
      </c>
      <c r="Q175">
        <v>5.87</v>
      </c>
      <c r="R175">
        <v>4.6399999999999997</v>
      </c>
      <c r="S175">
        <v>1.23</v>
      </c>
      <c r="T175">
        <v>4.1399999999999997</v>
      </c>
      <c r="U175">
        <v>4.0199999999999996</v>
      </c>
    </row>
    <row r="176" spans="1:21" x14ac:dyDescent="0.45">
      <c r="A176" s="7" t="s">
        <v>548</v>
      </c>
      <c r="B176" s="7" t="s">
        <v>44</v>
      </c>
      <c r="C176">
        <v>9.26</v>
      </c>
      <c r="D176">
        <v>3.86</v>
      </c>
      <c r="E176">
        <v>2.4</v>
      </c>
      <c r="F176">
        <v>1.54</v>
      </c>
      <c r="G176">
        <v>0.20699999999999999</v>
      </c>
      <c r="H176">
        <v>8.5999999999999993E-2</v>
      </c>
      <c r="I176">
        <v>0.121</v>
      </c>
      <c r="J176">
        <v>0.34</v>
      </c>
      <c r="K176">
        <v>1.97</v>
      </c>
      <c r="L176">
        <v>0.41</v>
      </c>
      <c r="M176">
        <v>0.39600000000000002</v>
      </c>
      <c r="N176">
        <v>288</v>
      </c>
      <c r="O176">
        <v>122</v>
      </c>
      <c r="P176">
        <v>94</v>
      </c>
      <c r="Q176">
        <v>11.57</v>
      </c>
      <c r="R176">
        <v>4.66</v>
      </c>
      <c r="S176">
        <v>6.91</v>
      </c>
      <c r="T176">
        <v>3.72</v>
      </c>
      <c r="U176">
        <v>3.98</v>
      </c>
    </row>
    <row r="177" spans="1:21" x14ac:dyDescent="0.45">
      <c r="A177" s="7" t="s">
        <v>332</v>
      </c>
      <c r="B177" s="7" t="s">
        <v>81</v>
      </c>
      <c r="C177">
        <v>6.04</v>
      </c>
      <c r="D177">
        <v>3.22</v>
      </c>
      <c r="E177">
        <v>1.88</v>
      </c>
      <c r="F177">
        <v>1.21</v>
      </c>
      <c r="G177">
        <v>0.14299999999999999</v>
      </c>
      <c r="H177">
        <v>7.5999999999999998E-2</v>
      </c>
      <c r="I177">
        <v>6.7000000000000004E-2</v>
      </c>
      <c r="J177">
        <v>0.371</v>
      </c>
      <c r="K177">
        <v>1.97</v>
      </c>
      <c r="L177">
        <v>0.41799999999999998</v>
      </c>
      <c r="M177">
        <v>0.60299999999999998</v>
      </c>
      <c r="N177">
        <v>192</v>
      </c>
      <c r="O177">
        <v>115</v>
      </c>
      <c r="P177">
        <v>104</v>
      </c>
      <c r="Q177">
        <v>8.06</v>
      </c>
      <c r="R177">
        <v>4.68</v>
      </c>
      <c r="S177">
        <v>3.38</v>
      </c>
      <c r="T177">
        <v>4.16</v>
      </c>
      <c r="U177">
        <v>4.5199999999999996</v>
      </c>
    </row>
    <row r="178" spans="1:21" x14ac:dyDescent="0.45">
      <c r="A178" s="7" t="s">
        <v>562</v>
      </c>
      <c r="B178" s="7" t="s">
        <v>30</v>
      </c>
      <c r="C178">
        <v>7.82</v>
      </c>
      <c r="D178">
        <v>3.55</v>
      </c>
      <c r="E178">
        <v>2.2000000000000002</v>
      </c>
      <c r="F178">
        <v>1.42</v>
      </c>
      <c r="G178">
        <v>0.20799999999999999</v>
      </c>
      <c r="H178">
        <v>9.4E-2</v>
      </c>
      <c r="I178">
        <v>0.113</v>
      </c>
      <c r="J178">
        <v>0.25</v>
      </c>
      <c r="K178">
        <v>1.34</v>
      </c>
      <c r="L178">
        <v>0.28599999999999998</v>
      </c>
      <c r="M178">
        <v>0.56299999999999994</v>
      </c>
      <c r="N178">
        <v>120</v>
      </c>
      <c r="O178">
        <v>119</v>
      </c>
      <c r="P178">
        <v>117</v>
      </c>
      <c r="Q178">
        <v>4.97</v>
      </c>
      <c r="R178">
        <v>4.71</v>
      </c>
      <c r="S178">
        <v>0.27</v>
      </c>
      <c r="T178">
        <v>4.7</v>
      </c>
      <c r="U178">
        <v>4.3</v>
      </c>
    </row>
    <row r="179" spans="1:21" x14ac:dyDescent="0.45">
      <c r="A179" s="7" t="s">
        <v>326</v>
      </c>
      <c r="B179" s="7" t="s">
        <v>55</v>
      </c>
      <c r="C179">
        <v>4.97</v>
      </c>
      <c r="D179">
        <v>3.2</v>
      </c>
      <c r="E179">
        <v>1.56</v>
      </c>
      <c r="F179">
        <v>1.07</v>
      </c>
      <c r="G179">
        <v>0.14299999999999999</v>
      </c>
      <c r="H179">
        <v>9.1999999999999998E-2</v>
      </c>
      <c r="I179">
        <v>5.0999999999999997E-2</v>
      </c>
      <c r="J179">
        <v>0.16900000000000001</v>
      </c>
      <c r="K179">
        <v>0.95</v>
      </c>
      <c r="L179">
        <v>0.16700000000000001</v>
      </c>
      <c r="M179">
        <v>0.96</v>
      </c>
      <c r="N179">
        <v>36</v>
      </c>
      <c r="O179">
        <v>114</v>
      </c>
      <c r="P179">
        <v>130</v>
      </c>
      <c r="Q179">
        <v>1.42</v>
      </c>
      <c r="R179">
        <v>4.71</v>
      </c>
      <c r="S179">
        <v>-3.29</v>
      </c>
      <c r="T179">
        <v>5.21</v>
      </c>
      <c r="U179">
        <v>5.34</v>
      </c>
    </row>
    <row r="180" spans="1:21" x14ac:dyDescent="0.45">
      <c r="A180" s="7" t="s">
        <v>627</v>
      </c>
      <c r="B180" s="7" t="s">
        <v>24</v>
      </c>
      <c r="C180">
        <v>7.9</v>
      </c>
      <c r="D180">
        <v>1.32</v>
      </c>
      <c r="E180">
        <v>6</v>
      </c>
      <c r="F180">
        <v>1.98</v>
      </c>
      <c r="G180">
        <v>0.23499999999999999</v>
      </c>
      <c r="H180">
        <v>3.9E-2</v>
      </c>
      <c r="I180">
        <v>0.19600000000000001</v>
      </c>
      <c r="J180">
        <v>0.20399999999999999</v>
      </c>
      <c r="K180">
        <v>0.88</v>
      </c>
      <c r="L180">
        <v>0.20599999999999999</v>
      </c>
      <c r="M180">
        <v>0.89700000000000002</v>
      </c>
      <c r="N180">
        <v>79</v>
      </c>
      <c r="O180">
        <v>118</v>
      </c>
      <c r="P180">
        <v>86</v>
      </c>
      <c r="Q180">
        <v>3.29</v>
      </c>
      <c r="R180">
        <v>4.74</v>
      </c>
      <c r="S180">
        <v>-1.45</v>
      </c>
      <c r="T180">
        <v>3.38</v>
      </c>
      <c r="U180">
        <v>3.14</v>
      </c>
    </row>
    <row r="181" spans="1:21" x14ac:dyDescent="0.45">
      <c r="A181" s="7" t="s">
        <v>1395</v>
      </c>
      <c r="B181" s="7" t="s">
        <v>119</v>
      </c>
      <c r="C181">
        <v>5.4</v>
      </c>
      <c r="D181">
        <v>4.5</v>
      </c>
      <c r="E181">
        <v>1.2</v>
      </c>
      <c r="F181">
        <v>0.9</v>
      </c>
      <c r="G181">
        <v>0.122</v>
      </c>
      <c r="H181">
        <v>0.10199999999999999</v>
      </c>
      <c r="I181">
        <v>0.02</v>
      </c>
      <c r="J181">
        <v>0.318</v>
      </c>
      <c r="K181">
        <v>1.9</v>
      </c>
      <c r="L181">
        <v>0.35099999999999998</v>
      </c>
      <c r="M181">
        <v>0.625</v>
      </c>
      <c r="N181">
        <v>155</v>
      </c>
      <c r="O181">
        <v>122</v>
      </c>
      <c r="P181">
        <v>115</v>
      </c>
      <c r="Q181">
        <v>6.3</v>
      </c>
      <c r="R181">
        <v>4.8099999999999996</v>
      </c>
      <c r="S181">
        <v>1.49</v>
      </c>
      <c r="T181">
        <v>4.5999999999999996</v>
      </c>
      <c r="U181">
        <v>4.16</v>
      </c>
    </row>
    <row r="182" spans="1:21" x14ac:dyDescent="0.45">
      <c r="A182" s="7" t="s">
        <v>339</v>
      </c>
      <c r="B182" s="7" t="s">
        <v>97</v>
      </c>
      <c r="C182">
        <v>9.6199999999999992</v>
      </c>
      <c r="D182">
        <v>4.4400000000000004</v>
      </c>
      <c r="E182">
        <v>2.17</v>
      </c>
      <c r="F182">
        <v>1.48</v>
      </c>
      <c r="G182">
        <v>0.23400000000000001</v>
      </c>
      <c r="H182">
        <v>0.108</v>
      </c>
      <c r="I182">
        <v>0.126</v>
      </c>
      <c r="J182">
        <v>0.27600000000000002</v>
      </c>
      <c r="K182">
        <v>1.6</v>
      </c>
      <c r="L182">
        <v>0.33800000000000002</v>
      </c>
      <c r="M182">
        <v>0.81399999999999995</v>
      </c>
      <c r="N182">
        <v>117</v>
      </c>
      <c r="O182">
        <v>121</v>
      </c>
      <c r="P182">
        <v>106</v>
      </c>
      <c r="Q182">
        <v>4.4400000000000004</v>
      </c>
      <c r="R182">
        <v>4.8099999999999996</v>
      </c>
      <c r="S182">
        <v>-0.37</v>
      </c>
      <c r="T182">
        <v>4.3</v>
      </c>
      <c r="U182">
        <v>4.22</v>
      </c>
    </row>
    <row r="183" spans="1:21" x14ac:dyDescent="0.45">
      <c r="A183" s="7" t="s">
        <v>2108</v>
      </c>
      <c r="B183" s="7" t="s">
        <v>55</v>
      </c>
      <c r="C183">
        <v>9.43</v>
      </c>
      <c r="D183">
        <v>4.71</v>
      </c>
      <c r="E183">
        <v>2</v>
      </c>
      <c r="F183">
        <v>1.29</v>
      </c>
      <c r="G183">
        <v>0.25</v>
      </c>
      <c r="H183">
        <v>0.125</v>
      </c>
      <c r="I183">
        <v>0.125</v>
      </c>
      <c r="J183">
        <v>0.187</v>
      </c>
      <c r="K183">
        <v>1.19</v>
      </c>
      <c r="L183">
        <v>0.22</v>
      </c>
      <c r="M183">
        <v>0.70199999999999996</v>
      </c>
      <c r="N183">
        <v>87</v>
      </c>
      <c r="O183">
        <v>117</v>
      </c>
      <c r="P183">
        <v>95</v>
      </c>
      <c r="Q183">
        <v>3.43</v>
      </c>
      <c r="R183">
        <v>4.83</v>
      </c>
      <c r="S183">
        <v>-1.4</v>
      </c>
      <c r="T183">
        <v>3.88</v>
      </c>
      <c r="U183">
        <v>3.87</v>
      </c>
    </row>
    <row r="184" spans="1:21" x14ac:dyDescent="0.45">
      <c r="A184" s="7" t="s">
        <v>331</v>
      </c>
      <c r="B184" s="7" t="s">
        <v>26</v>
      </c>
      <c r="C184">
        <v>8.4600000000000009</v>
      </c>
      <c r="D184">
        <v>4.55</v>
      </c>
      <c r="E184">
        <v>1.86</v>
      </c>
      <c r="F184">
        <v>1.3</v>
      </c>
      <c r="G184">
        <v>0.215</v>
      </c>
      <c r="H184">
        <v>0.11600000000000001</v>
      </c>
      <c r="I184">
        <v>9.9000000000000005E-2</v>
      </c>
      <c r="J184">
        <v>0.28299999999999997</v>
      </c>
      <c r="K184">
        <v>1.59</v>
      </c>
      <c r="L184">
        <v>0.34200000000000003</v>
      </c>
      <c r="M184">
        <v>0.76100000000000001</v>
      </c>
      <c r="N184">
        <v>102</v>
      </c>
      <c r="O184">
        <v>118</v>
      </c>
      <c r="P184">
        <v>107</v>
      </c>
      <c r="Q184">
        <v>3.9</v>
      </c>
      <c r="R184">
        <v>4.83</v>
      </c>
      <c r="S184">
        <v>-0.93</v>
      </c>
      <c r="T184">
        <v>4.33</v>
      </c>
      <c r="U184">
        <v>4.51</v>
      </c>
    </row>
    <row r="185" spans="1:21" x14ac:dyDescent="0.45">
      <c r="A185" s="7" t="s">
        <v>808</v>
      </c>
      <c r="B185" s="7" t="s">
        <v>42</v>
      </c>
      <c r="C185">
        <v>8.84</v>
      </c>
      <c r="D185">
        <v>3.93</v>
      </c>
      <c r="E185">
        <v>2.25</v>
      </c>
      <c r="F185">
        <v>1.47</v>
      </c>
      <c r="G185">
        <v>0.20200000000000001</v>
      </c>
      <c r="H185">
        <v>0.09</v>
      </c>
      <c r="I185">
        <v>0.112</v>
      </c>
      <c r="J185">
        <v>0.313</v>
      </c>
      <c r="K185">
        <v>1.8</v>
      </c>
      <c r="L185">
        <v>0.373</v>
      </c>
      <c r="M185">
        <v>0.63800000000000001</v>
      </c>
      <c r="N185">
        <v>164</v>
      </c>
      <c r="O185">
        <v>125</v>
      </c>
      <c r="P185">
        <v>100</v>
      </c>
      <c r="Q185">
        <v>6.87</v>
      </c>
      <c r="R185">
        <v>4.84</v>
      </c>
      <c r="S185">
        <v>2.0299999999999998</v>
      </c>
      <c r="T185">
        <v>3.98</v>
      </c>
      <c r="U185">
        <v>4.0599999999999996</v>
      </c>
    </row>
    <row r="186" spans="1:21" x14ac:dyDescent="0.45">
      <c r="A186" s="7" t="s">
        <v>608</v>
      </c>
      <c r="B186" s="7" t="s">
        <v>35</v>
      </c>
      <c r="C186">
        <v>5.0599999999999996</v>
      </c>
      <c r="D186">
        <v>4.6399999999999997</v>
      </c>
      <c r="E186">
        <v>1.0900000000000001</v>
      </c>
      <c r="F186">
        <v>0.84</v>
      </c>
      <c r="G186">
        <v>0.125</v>
      </c>
      <c r="H186">
        <v>0.115</v>
      </c>
      <c r="I186">
        <v>0.01</v>
      </c>
      <c r="J186">
        <v>0.27100000000000002</v>
      </c>
      <c r="K186">
        <v>1.59</v>
      </c>
      <c r="L186">
        <v>0.29599999999999999</v>
      </c>
      <c r="M186">
        <v>0.60899999999999999</v>
      </c>
      <c r="N186">
        <v>105</v>
      </c>
      <c r="O186">
        <v>114</v>
      </c>
      <c r="P186">
        <v>127</v>
      </c>
      <c r="Q186">
        <v>5.0599999999999996</v>
      </c>
      <c r="R186">
        <v>4.8499999999999996</v>
      </c>
      <c r="S186">
        <v>0.22</v>
      </c>
      <c r="T186">
        <v>5.0999999999999996</v>
      </c>
      <c r="U186">
        <v>5.37</v>
      </c>
    </row>
    <row r="187" spans="1:21" x14ac:dyDescent="0.45">
      <c r="A187" s="7" t="s">
        <v>334</v>
      </c>
      <c r="B187" s="7" t="s">
        <v>49</v>
      </c>
      <c r="C187">
        <v>7.08</v>
      </c>
      <c r="D187">
        <v>3.54</v>
      </c>
      <c r="E187">
        <v>2</v>
      </c>
      <c r="F187">
        <v>1.33</v>
      </c>
      <c r="G187">
        <v>0.16300000000000001</v>
      </c>
      <c r="H187">
        <v>8.2000000000000003E-2</v>
      </c>
      <c r="I187">
        <v>8.2000000000000003E-2</v>
      </c>
      <c r="J187">
        <v>0.29199999999999998</v>
      </c>
      <c r="K187">
        <v>1.67</v>
      </c>
      <c r="L187">
        <v>0.32900000000000001</v>
      </c>
      <c r="M187">
        <v>0.61699999999999999</v>
      </c>
      <c r="N187">
        <v>185</v>
      </c>
      <c r="O187">
        <v>123</v>
      </c>
      <c r="P187">
        <v>134</v>
      </c>
      <c r="Q187">
        <v>7.08</v>
      </c>
      <c r="R187">
        <v>4.88</v>
      </c>
      <c r="S187">
        <v>2.2000000000000002</v>
      </c>
      <c r="T187">
        <v>5.37</v>
      </c>
      <c r="U187">
        <v>4.99</v>
      </c>
    </row>
    <row r="188" spans="1:21" x14ac:dyDescent="0.45">
      <c r="A188" s="7" t="s">
        <v>336</v>
      </c>
      <c r="B188" s="7" t="s">
        <v>119</v>
      </c>
      <c r="C188">
        <v>8.27</v>
      </c>
      <c r="D188">
        <v>3.05</v>
      </c>
      <c r="E188">
        <v>2.71</v>
      </c>
      <c r="F188">
        <v>1.74</v>
      </c>
      <c r="G188">
        <v>0.216</v>
      </c>
      <c r="H188">
        <v>0.08</v>
      </c>
      <c r="I188">
        <v>0.13600000000000001</v>
      </c>
      <c r="J188">
        <v>0.222</v>
      </c>
      <c r="K188">
        <v>1.21</v>
      </c>
      <c r="L188">
        <v>0.24099999999999999</v>
      </c>
      <c r="M188">
        <v>0.876</v>
      </c>
      <c r="N188">
        <v>53</v>
      </c>
      <c r="O188">
        <v>124</v>
      </c>
      <c r="P188">
        <v>111</v>
      </c>
      <c r="Q188">
        <v>2.1800000000000002</v>
      </c>
      <c r="R188">
        <v>4.9000000000000004</v>
      </c>
      <c r="S188">
        <v>-2.72</v>
      </c>
      <c r="T188">
        <v>4.43</v>
      </c>
      <c r="U188">
        <v>4.1900000000000004</v>
      </c>
    </row>
    <row r="189" spans="1:21" x14ac:dyDescent="0.45">
      <c r="A189" s="7" t="s">
        <v>337</v>
      </c>
      <c r="B189" s="7" t="s">
        <v>40</v>
      </c>
      <c r="C189">
        <v>4.5</v>
      </c>
      <c r="D189">
        <v>2.25</v>
      </c>
      <c r="E189">
        <v>2</v>
      </c>
      <c r="F189">
        <v>1.35</v>
      </c>
      <c r="G189">
        <v>0.127</v>
      </c>
      <c r="H189">
        <v>6.3E-2</v>
      </c>
      <c r="I189">
        <v>6.3E-2</v>
      </c>
      <c r="J189">
        <v>0.189</v>
      </c>
      <c r="K189">
        <v>0.95</v>
      </c>
      <c r="L189">
        <v>0.18</v>
      </c>
      <c r="M189">
        <v>0.67600000000000005</v>
      </c>
      <c r="N189">
        <v>96</v>
      </c>
      <c r="O189">
        <v>122</v>
      </c>
      <c r="P189">
        <v>128</v>
      </c>
      <c r="Q189">
        <v>4.05</v>
      </c>
      <c r="R189">
        <v>4.91</v>
      </c>
      <c r="S189">
        <v>-0.86</v>
      </c>
      <c r="T189">
        <v>5.14</v>
      </c>
      <c r="U189">
        <v>5.29</v>
      </c>
    </row>
    <row r="190" spans="1:21" x14ac:dyDescent="0.45">
      <c r="A190" s="7" t="s">
        <v>603</v>
      </c>
      <c r="B190" s="7" t="s">
        <v>49</v>
      </c>
      <c r="C190">
        <v>4.91</v>
      </c>
      <c r="D190">
        <v>4.09</v>
      </c>
      <c r="E190">
        <v>1.2</v>
      </c>
      <c r="F190">
        <v>0.82</v>
      </c>
      <c r="G190">
        <v>0.14599999999999999</v>
      </c>
      <c r="H190">
        <v>0.122</v>
      </c>
      <c r="I190">
        <v>2.4E-2</v>
      </c>
      <c r="J190">
        <v>0.14299999999999999</v>
      </c>
      <c r="K190">
        <v>0.91</v>
      </c>
      <c r="L190">
        <v>0.14299999999999999</v>
      </c>
      <c r="M190">
        <v>0.93799999999999994</v>
      </c>
      <c r="N190">
        <v>43</v>
      </c>
      <c r="O190">
        <v>124</v>
      </c>
      <c r="P190">
        <v>114</v>
      </c>
      <c r="Q190">
        <v>1.64</v>
      </c>
      <c r="R190">
        <v>4.93</v>
      </c>
      <c r="S190">
        <v>-3.3</v>
      </c>
      <c r="T190">
        <v>4.62</v>
      </c>
      <c r="U190">
        <v>4.87</v>
      </c>
    </row>
    <row r="191" spans="1:21" x14ac:dyDescent="0.45">
      <c r="A191" s="7" t="s">
        <v>542</v>
      </c>
      <c r="B191" s="7" t="s">
        <v>26</v>
      </c>
      <c r="C191">
        <v>10.050000000000001</v>
      </c>
      <c r="D191">
        <v>3.14</v>
      </c>
      <c r="E191">
        <v>3.2</v>
      </c>
      <c r="F191">
        <v>1.88</v>
      </c>
      <c r="G191">
        <v>0.23200000000000001</v>
      </c>
      <c r="H191">
        <v>7.2999999999999995E-2</v>
      </c>
      <c r="I191">
        <v>0.159</v>
      </c>
      <c r="J191">
        <v>0.317</v>
      </c>
      <c r="K191">
        <v>1.74</v>
      </c>
      <c r="L191">
        <v>0.38600000000000001</v>
      </c>
      <c r="M191">
        <v>0.55100000000000005</v>
      </c>
      <c r="N191">
        <v>214</v>
      </c>
      <c r="O191">
        <v>121</v>
      </c>
      <c r="P191">
        <v>97</v>
      </c>
      <c r="Q191">
        <v>8.16</v>
      </c>
      <c r="R191">
        <v>4.95</v>
      </c>
      <c r="S191">
        <v>3.21</v>
      </c>
      <c r="T191">
        <v>3.94</v>
      </c>
      <c r="U191">
        <v>3.81</v>
      </c>
    </row>
    <row r="192" spans="1:21" x14ac:dyDescent="0.45">
      <c r="A192" s="7" t="s">
        <v>580</v>
      </c>
      <c r="B192" s="7" t="s">
        <v>22</v>
      </c>
      <c r="C192">
        <v>6.23</v>
      </c>
      <c r="D192">
        <v>2.08</v>
      </c>
      <c r="E192">
        <v>3</v>
      </c>
      <c r="F192">
        <v>1.38</v>
      </c>
      <c r="G192">
        <v>0.16400000000000001</v>
      </c>
      <c r="H192">
        <v>5.5E-2</v>
      </c>
      <c r="I192">
        <v>0.109</v>
      </c>
      <c r="J192">
        <v>0.18</v>
      </c>
      <c r="K192">
        <v>0.92</v>
      </c>
      <c r="L192">
        <v>0.17899999999999999</v>
      </c>
      <c r="M192">
        <v>0.625</v>
      </c>
      <c r="N192">
        <v>128</v>
      </c>
      <c r="O192">
        <v>122</v>
      </c>
      <c r="P192">
        <v>123</v>
      </c>
      <c r="Q192">
        <v>4.8499999999999996</v>
      </c>
      <c r="R192">
        <v>4.9800000000000004</v>
      </c>
      <c r="S192">
        <v>-0.13</v>
      </c>
      <c r="T192">
        <v>4.97</v>
      </c>
      <c r="U192">
        <v>4.21</v>
      </c>
    </row>
    <row r="193" spans="1:21" x14ac:dyDescent="0.45">
      <c r="A193" s="7" t="s">
        <v>344</v>
      </c>
      <c r="B193" s="7" t="s">
        <v>51</v>
      </c>
      <c r="C193">
        <v>7.47</v>
      </c>
      <c r="D193">
        <v>2.87</v>
      </c>
      <c r="E193">
        <v>2.6</v>
      </c>
      <c r="F193">
        <v>1.72</v>
      </c>
      <c r="G193">
        <v>0.20799999999999999</v>
      </c>
      <c r="H193">
        <v>0.08</v>
      </c>
      <c r="I193">
        <v>0.128</v>
      </c>
      <c r="J193">
        <v>0.20899999999999999</v>
      </c>
      <c r="K193">
        <v>1.0900000000000001</v>
      </c>
      <c r="L193">
        <v>0.217</v>
      </c>
      <c r="M193">
        <v>0.85899999999999999</v>
      </c>
      <c r="N193">
        <v>75</v>
      </c>
      <c r="O193">
        <v>121</v>
      </c>
      <c r="P193">
        <v>97</v>
      </c>
      <c r="Q193">
        <v>3.16</v>
      </c>
      <c r="R193">
        <v>4.99</v>
      </c>
      <c r="S193">
        <v>-1.83</v>
      </c>
      <c r="T193">
        <v>3.85</v>
      </c>
      <c r="U193">
        <v>4.03</v>
      </c>
    </row>
    <row r="194" spans="1:21" x14ac:dyDescent="0.45">
      <c r="A194" s="7" t="s">
        <v>825</v>
      </c>
      <c r="B194" s="7" t="s">
        <v>53</v>
      </c>
      <c r="C194">
        <v>6.53</v>
      </c>
      <c r="D194">
        <v>1.31</v>
      </c>
      <c r="E194">
        <v>5</v>
      </c>
      <c r="F194">
        <v>1.74</v>
      </c>
      <c r="G194">
        <v>0.16700000000000001</v>
      </c>
      <c r="H194">
        <v>3.3000000000000002E-2</v>
      </c>
      <c r="I194">
        <v>0.13300000000000001</v>
      </c>
      <c r="J194">
        <v>0.27100000000000002</v>
      </c>
      <c r="K194">
        <v>1.26</v>
      </c>
      <c r="L194">
        <v>0.28799999999999998</v>
      </c>
      <c r="M194">
        <v>0.57999999999999996</v>
      </c>
      <c r="N194">
        <v>165</v>
      </c>
      <c r="O194">
        <v>128</v>
      </c>
      <c r="P194">
        <v>103</v>
      </c>
      <c r="Q194">
        <v>6.1</v>
      </c>
      <c r="R194">
        <v>5</v>
      </c>
      <c r="S194">
        <v>1.1000000000000001</v>
      </c>
      <c r="T194">
        <v>4.1900000000000004</v>
      </c>
      <c r="U194">
        <v>4.17</v>
      </c>
    </row>
    <row r="195" spans="1:21" x14ac:dyDescent="0.45">
      <c r="A195" s="7" t="s">
        <v>991</v>
      </c>
      <c r="B195" s="7" t="s">
        <v>104</v>
      </c>
      <c r="C195">
        <v>5.27</v>
      </c>
      <c r="D195">
        <v>3.29</v>
      </c>
      <c r="E195">
        <v>1.6</v>
      </c>
      <c r="F195">
        <v>1.32</v>
      </c>
      <c r="G195">
        <v>0.14599999999999999</v>
      </c>
      <c r="H195">
        <v>9.0999999999999998E-2</v>
      </c>
      <c r="I195">
        <v>5.5E-2</v>
      </c>
      <c r="J195">
        <v>0.2</v>
      </c>
      <c r="K195">
        <v>1.1000000000000001</v>
      </c>
      <c r="L195">
        <v>0.2</v>
      </c>
      <c r="M195">
        <v>0.90200000000000002</v>
      </c>
      <c r="N195">
        <v>51</v>
      </c>
      <c r="O195">
        <v>126</v>
      </c>
      <c r="P195">
        <v>120</v>
      </c>
      <c r="Q195">
        <v>1.98</v>
      </c>
      <c r="R195">
        <v>5.04</v>
      </c>
      <c r="S195">
        <v>-3.06</v>
      </c>
      <c r="T195">
        <v>4.83</v>
      </c>
      <c r="U195">
        <v>4.8600000000000003</v>
      </c>
    </row>
    <row r="196" spans="1:21" x14ac:dyDescent="0.45">
      <c r="A196" s="7" t="s">
        <v>315</v>
      </c>
      <c r="B196" s="7" t="s">
        <v>119</v>
      </c>
      <c r="C196">
        <v>6.84</v>
      </c>
      <c r="D196">
        <v>2.39</v>
      </c>
      <c r="E196">
        <v>2.86</v>
      </c>
      <c r="F196">
        <v>1.71</v>
      </c>
      <c r="G196">
        <v>0.17199999999999999</v>
      </c>
      <c r="H196">
        <v>0.06</v>
      </c>
      <c r="I196">
        <v>0.112</v>
      </c>
      <c r="J196">
        <v>0.30599999999999999</v>
      </c>
      <c r="K196">
        <v>1.52</v>
      </c>
      <c r="L196">
        <v>0.33700000000000002</v>
      </c>
      <c r="M196">
        <v>0.64700000000000002</v>
      </c>
      <c r="N196">
        <v>159</v>
      </c>
      <c r="O196">
        <v>128</v>
      </c>
      <c r="P196">
        <v>103</v>
      </c>
      <c r="Q196">
        <v>6.49</v>
      </c>
      <c r="R196">
        <v>5.07</v>
      </c>
      <c r="S196">
        <v>1.43</v>
      </c>
      <c r="T196">
        <v>4.0999999999999996</v>
      </c>
      <c r="U196">
        <v>4.3099999999999996</v>
      </c>
    </row>
    <row r="197" spans="1:21" x14ac:dyDescent="0.45">
      <c r="A197" s="7" t="s">
        <v>583</v>
      </c>
      <c r="B197" s="7" t="s">
        <v>65</v>
      </c>
      <c r="C197">
        <v>5.59</v>
      </c>
      <c r="D197">
        <v>6.52</v>
      </c>
      <c r="E197">
        <v>0.86</v>
      </c>
      <c r="F197">
        <v>0.47</v>
      </c>
      <c r="G197">
        <v>0.13300000000000001</v>
      </c>
      <c r="H197">
        <v>0.156</v>
      </c>
      <c r="I197">
        <v>-2.1999999999999999E-2</v>
      </c>
      <c r="J197">
        <v>0.27</v>
      </c>
      <c r="K197">
        <v>1.76</v>
      </c>
      <c r="L197">
        <v>0.311</v>
      </c>
      <c r="M197">
        <v>0.57799999999999996</v>
      </c>
      <c r="N197">
        <v>187</v>
      </c>
      <c r="O197">
        <v>129</v>
      </c>
      <c r="P197">
        <v>148</v>
      </c>
      <c r="Q197">
        <v>7.45</v>
      </c>
      <c r="R197">
        <v>5.12</v>
      </c>
      <c r="S197">
        <v>2.33</v>
      </c>
      <c r="T197">
        <v>6</v>
      </c>
      <c r="U197">
        <v>6.07</v>
      </c>
    </row>
    <row r="198" spans="1:21" x14ac:dyDescent="0.45">
      <c r="A198" s="7" t="s">
        <v>347</v>
      </c>
      <c r="B198" s="7" t="s">
        <v>91</v>
      </c>
      <c r="C198">
        <v>9.35</v>
      </c>
      <c r="D198">
        <v>4.5</v>
      </c>
      <c r="E198">
        <v>2.08</v>
      </c>
      <c r="F198">
        <v>1.73</v>
      </c>
      <c r="G198">
        <v>0.24099999999999999</v>
      </c>
      <c r="H198">
        <v>0.11600000000000001</v>
      </c>
      <c r="I198">
        <v>0.125</v>
      </c>
      <c r="J198">
        <v>0.24199999999999999</v>
      </c>
      <c r="K198">
        <v>1.42</v>
      </c>
      <c r="L198">
        <v>0.28399999999999997</v>
      </c>
      <c r="M198">
        <v>0.6</v>
      </c>
      <c r="N198">
        <v>157</v>
      </c>
      <c r="O198">
        <v>130</v>
      </c>
      <c r="P198">
        <v>109</v>
      </c>
      <c r="Q198">
        <v>6.58</v>
      </c>
      <c r="R198">
        <v>5.13</v>
      </c>
      <c r="S198">
        <v>1.45</v>
      </c>
      <c r="T198">
        <v>4.3600000000000003</v>
      </c>
      <c r="U198">
        <v>4.29</v>
      </c>
    </row>
    <row r="199" spans="1:21" x14ac:dyDescent="0.45">
      <c r="A199" s="7" t="s">
        <v>1292</v>
      </c>
      <c r="B199" s="7" t="s">
        <v>97</v>
      </c>
      <c r="C199">
        <v>10.45</v>
      </c>
      <c r="D199">
        <v>4.3499999999999996</v>
      </c>
      <c r="E199">
        <v>2.4</v>
      </c>
      <c r="F199">
        <v>1.74</v>
      </c>
      <c r="G199">
        <v>0.27300000000000002</v>
      </c>
      <c r="H199">
        <v>0.114</v>
      </c>
      <c r="I199">
        <v>0.159</v>
      </c>
      <c r="J199">
        <v>0.21099999999999999</v>
      </c>
      <c r="K199">
        <v>1.26</v>
      </c>
      <c r="L199">
        <v>0.25</v>
      </c>
      <c r="M199">
        <v>0.625</v>
      </c>
      <c r="N199">
        <v>138</v>
      </c>
      <c r="O199">
        <v>130</v>
      </c>
      <c r="P199">
        <v>97</v>
      </c>
      <c r="Q199">
        <v>5.23</v>
      </c>
      <c r="R199">
        <v>5.14</v>
      </c>
      <c r="S199">
        <v>0.08</v>
      </c>
      <c r="T199">
        <v>3.94</v>
      </c>
      <c r="U199">
        <v>3.46</v>
      </c>
    </row>
    <row r="200" spans="1:21" x14ac:dyDescent="0.45">
      <c r="A200" s="7" t="s">
        <v>898</v>
      </c>
      <c r="B200" s="7" t="s">
        <v>104</v>
      </c>
      <c r="C200">
        <v>7.3</v>
      </c>
      <c r="D200">
        <v>4.38</v>
      </c>
      <c r="E200">
        <v>1.67</v>
      </c>
      <c r="F200">
        <v>1.46</v>
      </c>
      <c r="G200">
        <v>0.20799999999999999</v>
      </c>
      <c r="H200">
        <v>0.125</v>
      </c>
      <c r="I200">
        <v>8.3000000000000004E-2</v>
      </c>
      <c r="J200">
        <v>0.11899999999999999</v>
      </c>
      <c r="K200">
        <v>0.89</v>
      </c>
      <c r="L200">
        <v>0.1</v>
      </c>
      <c r="M200">
        <v>0.85399999999999998</v>
      </c>
      <c r="N200">
        <v>75</v>
      </c>
      <c r="O200">
        <v>129</v>
      </c>
      <c r="P200">
        <v>125</v>
      </c>
      <c r="Q200">
        <v>2.92</v>
      </c>
      <c r="R200">
        <v>5.15</v>
      </c>
      <c r="S200">
        <v>-2.23</v>
      </c>
      <c r="T200">
        <v>5.03</v>
      </c>
      <c r="U200">
        <v>4.93</v>
      </c>
    </row>
    <row r="201" spans="1:21" x14ac:dyDescent="0.45">
      <c r="A201" s="7" t="s">
        <v>555</v>
      </c>
      <c r="B201" s="7" t="s">
        <v>32</v>
      </c>
      <c r="C201">
        <v>6.61</v>
      </c>
      <c r="D201">
        <v>4.96</v>
      </c>
      <c r="E201">
        <v>1.33</v>
      </c>
      <c r="F201">
        <v>1.1000000000000001</v>
      </c>
      <c r="G201">
        <v>0.15</v>
      </c>
      <c r="H201">
        <v>0.113</v>
      </c>
      <c r="I201">
        <v>3.7999999999999999E-2</v>
      </c>
      <c r="J201">
        <v>0.32900000000000001</v>
      </c>
      <c r="K201">
        <v>1.96</v>
      </c>
      <c r="L201">
        <v>0.375</v>
      </c>
      <c r="M201">
        <v>0.59599999999999997</v>
      </c>
      <c r="N201">
        <v>182</v>
      </c>
      <c r="O201">
        <v>130</v>
      </c>
      <c r="P201">
        <v>110</v>
      </c>
      <c r="Q201">
        <v>7.71</v>
      </c>
      <c r="R201">
        <v>5.17</v>
      </c>
      <c r="S201">
        <v>2.5499999999999998</v>
      </c>
      <c r="T201">
        <v>4.41</v>
      </c>
      <c r="U201">
        <v>4.5599999999999996</v>
      </c>
    </row>
    <row r="202" spans="1:21" x14ac:dyDescent="0.45">
      <c r="A202" s="7" t="s">
        <v>341</v>
      </c>
      <c r="B202" s="7" t="s">
        <v>37</v>
      </c>
      <c r="C202">
        <v>3.92</v>
      </c>
      <c r="D202">
        <v>3.92</v>
      </c>
      <c r="E202">
        <v>1</v>
      </c>
      <c r="F202">
        <v>0.87</v>
      </c>
      <c r="G202">
        <v>0.10299999999999999</v>
      </c>
      <c r="H202">
        <v>0.10299999999999999</v>
      </c>
      <c r="I202">
        <v>0</v>
      </c>
      <c r="J202">
        <v>0.19700000000000001</v>
      </c>
      <c r="K202">
        <v>1.1599999999999999</v>
      </c>
      <c r="L202">
        <v>0.2</v>
      </c>
      <c r="M202">
        <v>0.69</v>
      </c>
      <c r="N202">
        <v>118</v>
      </c>
      <c r="O202">
        <v>133</v>
      </c>
      <c r="P202">
        <v>153</v>
      </c>
      <c r="Q202">
        <v>4.3499999999999996</v>
      </c>
      <c r="R202">
        <v>5.19</v>
      </c>
      <c r="S202">
        <v>-0.84</v>
      </c>
      <c r="T202">
        <v>6.11</v>
      </c>
      <c r="U202">
        <v>6.22</v>
      </c>
    </row>
    <row r="203" spans="1:21" x14ac:dyDescent="0.45">
      <c r="A203" s="7" t="s">
        <v>582</v>
      </c>
      <c r="B203" s="7" t="s">
        <v>28</v>
      </c>
      <c r="C203">
        <v>3.86</v>
      </c>
      <c r="D203">
        <v>2.14</v>
      </c>
      <c r="E203">
        <v>1.8</v>
      </c>
      <c r="F203">
        <v>1.29</v>
      </c>
      <c r="G203">
        <v>0.108</v>
      </c>
      <c r="H203">
        <v>0.06</v>
      </c>
      <c r="I203">
        <v>4.8000000000000001E-2</v>
      </c>
      <c r="J203">
        <v>0.17100000000000001</v>
      </c>
      <c r="K203">
        <v>0.86</v>
      </c>
      <c r="L203">
        <v>0.156</v>
      </c>
      <c r="M203">
        <v>0.63300000000000001</v>
      </c>
      <c r="N203">
        <v>95</v>
      </c>
      <c r="O203">
        <v>128</v>
      </c>
      <c r="P203">
        <v>136</v>
      </c>
      <c r="Q203">
        <v>3.86</v>
      </c>
      <c r="R203">
        <v>5.21</v>
      </c>
      <c r="S203">
        <v>-1.35</v>
      </c>
      <c r="T203">
        <v>5.49</v>
      </c>
      <c r="U203">
        <v>5.07</v>
      </c>
    </row>
    <row r="204" spans="1:21" x14ac:dyDescent="0.45">
      <c r="A204" s="7" t="s">
        <v>342</v>
      </c>
      <c r="B204" s="7" t="s">
        <v>35</v>
      </c>
      <c r="C204">
        <v>8.1</v>
      </c>
      <c r="D204">
        <v>3.6</v>
      </c>
      <c r="E204">
        <v>2.25</v>
      </c>
      <c r="F204">
        <v>1.8</v>
      </c>
      <c r="G204">
        <v>0.20499999999999999</v>
      </c>
      <c r="H204">
        <v>9.0999999999999998E-2</v>
      </c>
      <c r="I204">
        <v>0.114</v>
      </c>
      <c r="J204">
        <v>0.27500000000000002</v>
      </c>
      <c r="K204">
        <v>1.5</v>
      </c>
      <c r="L204">
        <v>0.31</v>
      </c>
      <c r="M204">
        <v>0.77900000000000003</v>
      </c>
      <c r="N204">
        <v>103</v>
      </c>
      <c r="O204">
        <v>123</v>
      </c>
      <c r="P204">
        <v>96</v>
      </c>
      <c r="Q204">
        <v>4.95</v>
      </c>
      <c r="R204">
        <v>5.21</v>
      </c>
      <c r="S204">
        <v>-0.26</v>
      </c>
      <c r="T204">
        <v>3.83</v>
      </c>
      <c r="U204">
        <v>4.13</v>
      </c>
    </row>
    <row r="205" spans="1:21" x14ac:dyDescent="0.45">
      <c r="A205" s="7" t="s">
        <v>616</v>
      </c>
      <c r="B205" s="7" t="s">
        <v>134</v>
      </c>
      <c r="C205">
        <v>5.71</v>
      </c>
      <c r="D205">
        <v>3.12</v>
      </c>
      <c r="E205">
        <v>1.83</v>
      </c>
      <c r="F205">
        <v>1.56</v>
      </c>
      <c r="G205">
        <v>0.14499999999999999</v>
      </c>
      <c r="H205">
        <v>7.9000000000000001E-2</v>
      </c>
      <c r="I205">
        <v>6.6000000000000003E-2</v>
      </c>
      <c r="J205">
        <v>0.28599999999999998</v>
      </c>
      <c r="K205">
        <v>1.5</v>
      </c>
      <c r="L205">
        <v>0.30399999999999999</v>
      </c>
      <c r="M205">
        <v>0.59599999999999997</v>
      </c>
      <c r="N205">
        <v>173</v>
      </c>
      <c r="O205">
        <v>125</v>
      </c>
      <c r="P205">
        <v>135</v>
      </c>
      <c r="Q205">
        <v>6.75</v>
      </c>
      <c r="R205">
        <v>5.23</v>
      </c>
      <c r="S205">
        <v>1.52</v>
      </c>
      <c r="T205">
        <v>5.41</v>
      </c>
      <c r="U205">
        <v>5.13</v>
      </c>
    </row>
    <row r="206" spans="1:21" x14ac:dyDescent="0.45">
      <c r="A206" s="7" t="s">
        <v>605</v>
      </c>
      <c r="B206" s="7" t="s">
        <v>18</v>
      </c>
      <c r="C206">
        <v>6.95</v>
      </c>
      <c r="D206">
        <v>2.0499999999999998</v>
      </c>
      <c r="E206">
        <v>3.4</v>
      </c>
      <c r="F206">
        <v>2.0499999999999998</v>
      </c>
      <c r="G206">
        <v>0.18099999999999999</v>
      </c>
      <c r="H206">
        <v>5.2999999999999999E-2</v>
      </c>
      <c r="I206">
        <v>0.128</v>
      </c>
      <c r="J206">
        <v>0.22500000000000001</v>
      </c>
      <c r="K206">
        <v>1.1399999999999999</v>
      </c>
      <c r="L206">
        <v>0.224</v>
      </c>
      <c r="M206">
        <v>0.55600000000000005</v>
      </c>
      <c r="N206">
        <v>130</v>
      </c>
      <c r="O206">
        <v>134</v>
      </c>
      <c r="P206">
        <v>108</v>
      </c>
      <c r="Q206">
        <v>4.91</v>
      </c>
      <c r="R206">
        <v>5.3</v>
      </c>
      <c r="S206">
        <v>-0.39</v>
      </c>
      <c r="T206">
        <v>4.3899999999999997</v>
      </c>
      <c r="U206">
        <v>4.22</v>
      </c>
    </row>
    <row r="207" spans="1:21" x14ac:dyDescent="0.45">
      <c r="A207" s="7" t="s">
        <v>1114</v>
      </c>
      <c r="B207" s="7" t="s">
        <v>72</v>
      </c>
      <c r="C207">
        <v>9.9</v>
      </c>
      <c r="D207">
        <v>9</v>
      </c>
      <c r="E207">
        <v>1.1000000000000001</v>
      </c>
      <c r="F207">
        <v>0.9</v>
      </c>
      <c r="G207">
        <v>0.216</v>
      </c>
      <c r="H207">
        <v>0.19600000000000001</v>
      </c>
      <c r="I207">
        <v>0.02</v>
      </c>
      <c r="J207">
        <v>0.317</v>
      </c>
      <c r="K207">
        <v>2.2999999999999998</v>
      </c>
      <c r="L207">
        <v>0.41399999999999998</v>
      </c>
      <c r="M207">
        <v>0.74099999999999999</v>
      </c>
      <c r="N207">
        <v>146</v>
      </c>
      <c r="O207">
        <v>138</v>
      </c>
      <c r="P207">
        <v>127</v>
      </c>
      <c r="Q207">
        <v>5.4</v>
      </c>
      <c r="R207">
        <v>5.31</v>
      </c>
      <c r="S207">
        <v>0.09</v>
      </c>
      <c r="T207">
        <v>5.0999999999999996</v>
      </c>
      <c r="U207">
        <v>5.43</v>
      </c>
    </row>
    <row r="208" spans="1:21" x14ac:dyDescent="0.45">
      <c r="A208" s="7" t="s">
        <v>343</v>
      </c>
      <c r="B208" s="7" t="s">
        <v>58</v>
      </c>
      <c r="C208">
        <v>6.52</v>
      </c>
      <c r="D208">
        <v>4.66</v>
      </c>
      <c r="E208">
        <v>1.4</v>
      </c>
      <c r="F208">
        <v>1.4</v>
      </c>
      <c r="G208">
        <v>0.16700000000000001</v>
      </c>
      <c r="H208">
        <v>0.11899999999999999</v>
      </c>
      <c r="I208">
        <v>4.8000000000000001E-2</v>
      </c>
      <c r="J208">
        <v>0.24299999999999999</v>
      </c>
      <c r="K208">
        <v>1.45</v>
      </c>
      <c r="L208">
        <v>0.26300000000000001</v>
      </c>
      <c r="M208">
        <v>0.71399999999999997</v>
      </c>
      <c r="N208">
        <v>95</v>
      </c>
      <c r="O208">
        <v>125</v>
      </c>
      <c r="P208">
        <v>119</v>
      </c>
      <c r="Q208">
        <v>4.1900000000000004</v>
      </c>
      <c r="R208">
        <v>5.33</v>
      </c>
      <c r="S208">
        <v>-1.1399999999999999</v>
      </c>
      <c r="T208">
        <v>4.79</v>
      </c>
      <c r="U208">
        <v>5.12</v>
      </c>
    </row>
    <row r="209" spans="1:21" x14ac:dyDescent="0.45">
      <c r="A209" s="7" t="s">
        <v>346</v>
      </c>
      <c r="B209" s="7" t="s">
        <v>35</v>
      </c>
      <c r="C209">
        <v>5</v>
      </c>
      <c r="D209">
        <v>4</v>
      </c>
      <c r="E209">
        <v>1.25</v>
      </c>
      <c r="F209">
        <v>1.33</v>
      </c>
      <c r="G209">
        <v>0.127</v>
      </c>
      <c r="H209">
        <v>0.10199999999999999</v>
      </c>
      <c r="I209">
        <v>2.5000000000000001E-2</v>
      </c>
      <c r="J209">
        <v>0.26400000000000001</v>
      </c>
      <c r="K209">
        <v>1.48</v>
      </c>
      <c r="L209">
        <v>0.27600000000000002</v>
      </c>
      <c r="M209">
        <v>0.78500000000000003</v>
      </c>
      <c r="N209">
        <v>90</v>
      </c>
      <c r="O209">
        <v>126</v>
      </c>
      <c r="P209">
        <v>129</v>
      </c>
      <c r="Q209">
        <v>4.33</v>
      </c>
      <c r="R209">
        <v>5.35</v>
      </c>
      <c r="S209">
        <v>-1.02</v>
      </c>
      <c r="T209">
        <v>5.19</v>
      </c>
      <c r="U209">
        <v>5.42</v>
      </c>
    </row>
    <row r="210" spans="1:21" x14ac:dyDescent="0.45">
      <c r="A210" s="7" t="s">
        <v>553</v>
      </c>
      <c r="B210" s="7" t="s">
        <v>37</v>
      </c>
      <c r="C210">
        <v>8.31</v>
      </c>
      <c r="D210">
        <v>4.57</v>
      </c>
      <c r="E210">
        <v>1.82</v>
      </c>
      <c r="F210">
        <v>1.25</v>
      </c>
      <c r="G210">
        <v>0.185</v>
      </c>
      <c r="H210">
        <v>0.10199999999999999</v>
      </c>
      <c r="I210">
        <v>8.3000000000000004E-2</v>
      </c>
      <c r="J210">
        <v>0.35899999999999999</v>
      </c>
      <c r="K210">
        <v>2.0299999999999998</v>
      </c>
      <c r="L210">
        <v>0.435</v>
      </c>
      <c r="M210">
        <v>0.67</v>
      </c>
      <c r="N210">
        <v>214</v>
      </c>
      <c r="O210">
        <v>138</v>
      </c>
      <c r="P210">
        <v>136</v>
      </c>
      <c r="Q210">
        <v>7.89</v>
      </c>
      <c r="R210">
        <v>5.38</v>
      </c>
      <c r="S210">
        <v>2.52</v>
      </c>
      <c r="T210">
        <v>5.46</v>
      </c>
      <c r="U210">
        <v>4.8</v>
      </c>
    </row>
    <row r="211" spans="1:21" x14ac:dyDescent="0.45">
      <c r="A211" s="7" t="s">
        <v>340</v>
      </c>
      <c r="B211" s="7" t="s">
        <v>76</v>
      </c>
      <c r="C211">
        <v>6.61</v>
      </c>
      <c r="D211">
        <v>3.16</v>
      </c>
      <c r="E211">
        <v>2.09</v>
      </c>
      <c r="F211">
        <v>1.44</v>
      </c>
      <c r="G211">
        <v>0.16800000000000001</v>
      </c>
      <c r="H211">
        <v>0.08</v>
      </c>
      <c r="I211">
        <v>8.7999999999999995E-2</v>
      </c>
      <c r="J211">
        <v>0.308</v>
      </c>
      <c r="K211">
        <v>1.53</v>
      </c>
      <c r="L211">
        <v>0.34799999999999998</v>
      </c>
      <c r="M211">
        <v>0.72299999999999998</v>
      </c>
      <c r="N211">
        <v>145</v>
      </c>
      <c r="O211">
        <v>137</v>
      </c>
      <c r="P211">
        <v>122</v>
      </c>
      <c r="Q211">
        <v>5.74</v>
      </c>
      <c r="R211">
        <v>5.44</v>
      </c>
      <c r="S211">
        <v>0.3</v>
      </c>
      <c r="T211">
        <v>4.8899999999999997</v>
      </c>
      <c r="U211">
        <v>4.6399999999999997</v>
      </c>
    </row>
    <row r="212" spans="1:21" x14ac:dyDescent="0.45">
      <c r="A212" s="7" t="s">
        <v>620</v>
      </c>
      <c r="B212" s="7" t="s">
        <v>58</v>
      </c>
      <c r="C212">
        <v>8.44</v>
      </c>
      <c r="D212">
        <v>3.37</v>
      </c>
      <c r="E212">
        <v>2.5</v>
      </c>
      <c r="F212">
        <v>1.69</v>
      </c>
      <c r="G212">
        <v>0.21299999999999999</v>
      </c>
      <c r="H212">
        <v>8.5000000000000006E-2</v>
      </c>
      <c r="I212">
        <v>0.128</v>
      </c>
      <c r="J212">
        <v>0.22</v>
      </c>
      <c r="K212">
        <v>1.22</v>
      </c>
      <c r="L212">
        <v>0.24099999999999999</v>
      </c>
      <c r="M212">
        <v>0.82</v>
      </c>
      <c r="N212">
        <v>96</v>
      </c>
      <c r="O212">
        <v>128</v>
      </c>
      <c r="P212">
        <v>126</v>
      </c>
      <c r="Q212">
        <v>4.22</v>
      </c>
      <c r="R212">
        <v>5.46</v>
      </c>
      <c r="S212">
        <v>-1.24</v>
      </c>
      <c r="T212">
        <v>5.0599999999999996</v>
      </c>
      <c r="U212">
        <v>3.94</v>
      </c>
    </row>
    <row r="213" spans="1:21" x14ac:dyDescent="0.45">
      <c r="A213" s="7" t="s">
        <v>722</v>
      </c>
      <c r="B213" s="7" t="s">
        <v>49</v>
      </c>
      <c r="C213">
        <v>8.66</v>
      </c>
      <c r="D213">
        <v>6.11</v>
      </c>
      <c r="E213">
        <v>1.42</v>
      </c>
      <c r="F213">
        <v>1.53</v>
      </c>
      <c r="G213">
        <v>0.183</v>
      </c>
      <c r="H213">
        <v>0.129</v>
      </c>
      <c r="I213">
        <v>5.3999999999999999E-2</v>
      </c>
      <c r="J213">
        <v>0.39500000000000002</v>
      </c>
      <c r="K213">
        <v>2.4900000000000002</v>
      </c>
      <c r="L213">
        <v>0.47499999999999998</v>
      </c>
      <c r="M213">
        <v>0.60299999999999998</v>
      </c>
      <c r="N213">
        <v>253</v>
      </c>
      <c r="O213">
        <v>140</v>
      </c>
      <c r="P213">
        <v>107</v>
      </c>
      <c r="Q213">
        <v>9.68</v>
      </c>
      <c r="R213">
        <v>5.53</v>
      </c>
      <c r="S213">
        <v>4.1500000000000004</v>
      </c>
      <c r="T213">
        <v>4.32</v>
      </c>
      <c r="U213">
        <v>4.71</v>
      </c>
    </row>
    <row r="214" spans="1:21" x14ac:dyDescent="0.45">
      <c r="A214" s="7" t="s">
        <v>335</v>
      </c>
      <c r="B214" s="7" t="s">
        <v>97</v>
      </c>
      <c r="C214">
        <v>7.09</v>
      </c>
      <c r="D214">
        <v>3.04</v>
      </c>
      <c r="E214">
        <v>2.33</v>
      </c>
      <c r="F214">
        <v>2.02</v>
      </c>
      <c r="G214">
        <v>0.186</v>
      </c>
      <c r="H214">
        <v>0.08</v>
      </c>
      <c r="I214">
        <v>0.106</v>
      </c>
      <c r="J214">
        <v>0.26900000000000002</v>
      </c>
      <c r="K214">
        <v>1.39</v>
      </c>
      <c r="L214">
        <v>0.28599999999999998</v>
      </c>
      <c r="M214">
        <v>0.76900000000000002</v>
      </c>
      <c r="N214">
        <v>134</v>
      </c>
      <c r="O214">
        <v>141</v>
      </c>
      <c r="P214">
        <v>106</v>
      </c>
      <c r="Q214">
        <v>5.0599999999999996</v>
      </c>
      <c r="R214">
        <v>5.57</v>
      </c>
      <c r="S214">
        <v>-0.51</v>
      </c>
      <c r="T214">
        <v>4.28</v>
      </c>
      <c r="U214">
        <v>4.34</v>
      </c>
    </row>
    <row r="215" spans="1:21" x14ac:dyDescent="0.45">
      <c r="A215" s="7" t="s">
        <v>345</v>
      </c>
      <c r="B215" s="7" t="s">
        <v>76</v>
      </c>
      <c r="C215">
        <v>9.67</v>
      </c>
      <c r="D215">
        <v>5</v>
      </c>
      <c r="E215">
        <v>1.93</v>
      </c>
      <c r="F215">
        <v>2</v>
      </c>
      <c r="G215">
        <v>0.254</v>
      </c>
      <c r="H215">
        <v>0.13200000000000001</v>
      </c>
      <c r="I215">
        <v>0.123</v>
      </c>
      <c r="J215">
        <v>0.182</v>
      </c>
      <c r="K215">
        <v>1.22</v>
      </c>
      <c r="L215">
        <v>0.188</v>
      </c>
      <c r="M215">
        <v>0.81299999999999994</v>
      </c>
      <c r="N215">
        <v>84</v>
      </c>
      <c r="O215">
        <v>141</v>
      </c>
      <c r="P215">
        <v>107</v>
      </c>
      <c r="Q215">
        <v>3.33</v>
      </c>
      <c r="R215">
        <v>5.61</v>
      </c>
      <c r="S215">
        <v>-2.2799999999999998</v>
      </c>
      <c r="T215">
        <v>4.29</v>
      </c>
      <c r="U215">
        <v>4.26</v>
      </c>
    </row>
    <row r="216" spans="1:21" x14ac:dyDescent="0.45">
      <c r="A216" s="7" t="s">
        <v>619</v>
      </c>
      <c r="B216" s="7" t="s">
        <v>72</v>
      </c>
      <c r="C216">
        <v>6.97</v>
      </c>
      <c r="D216">
        <v>2.61</v>
      </c>
      <c r="E216">
        <v>2.67</v>
      </c>
      <c r="F216">
        <v>2.1800000000000002</v>
      </c>
      <c r="G216">
        <v>0.17799999999999999</v>
      </c>
      <c r="H216">
        <v>6.7000000000000004E-2</v>
      </c>
      <c r="I216">
        <v>0.111</v>
      </c>
      <c r="J216">
        <v>0.26500000000000001</v>
      </c>
      <c r="K216">
        <v>1.35</v>
      </c>
      <c r="L216">
        <v>0.27400000000000002</v>
      </c>
      <c r="M216">
        <v>0.81799999999999995</v>
      </c>
      <c r="N216">
        <v>130</v>
      </c>
      <c r="O216">
        <v>151</v>
      </c>
      <c r="P216">
        <v>125</v>
      </c>
      <c r="Q216">
        <v>4.79</v>
      </c>
      <c r="R216">
        <v>5.82</v>
      </c>
      <c r="S216">
        <v>-1.03</v>
      </c>
      <c r="T216">
        <v>5.05</v>
      </c>
      <c r="U216">
        <v>4.59</v>
      </c>
    </row>
    <row r="217" spans="1:21" x14ac:dyDescent="0.45">
      <c r="A217" s="7" t="s">
        <v>2003</v>
      </c>
      <c r="B217" s="7" t="s">
        <v>55</v>
      </c>
      <c r="C217">
        <v>11.45</v>
      </c>
      <c r="D217">
        <v>4.09</v>
      </c>
      <c r="E217">
        <v>2.8</v>
      </c>
      <c r="F217">
        <v>2.4500000000000002</v>
      </c>
      <c r="G217">
        <v>0.26900000000000002</v>
      </c>
      <c r="H217">
        <v>9.6000000000000002E-2</v>
      </c>
      <c r="I217">
        <v>0.17299999999999999</v>
      </c>
      <c r="J217">
        <v>0.30399999999999999</v>
      </c>
      <c r="K217">
        <v>1.73</v>
      </c>
      <c r="L217">
        <v>0.379</v>
      </c>
      <c r="M217">
        <v>0.63300000000000001</v>
      </c>
      <c r="N217">
        <v>166</v>
      </c>
      <c r="O217">
        <v>143</v>
      </c>
      <c r="P217">
        <v>86</v>
      </c>
      <c r="Q217">
        <v>6.55</v>
      </c>
      <c r="R217">
        <v>5.84</v>
      </c>
      <c r="S217">
        <v>0.7</v>
      </c>
      <c r="T217">
        <v>3.54</v>
      </c>
      <c r="U217">
        <v>3.24</v>
      </c>
    </row>
    <row r="218" spans="1:21" x14ac:dyDescent="0.45">
      <c r="A218" s="7" t="s">
        <v>567</v>
      </c>
      <c r="B218" s="7" t="s">
        <v>46</v>
      </c>
      <c r="C218">
        <v>7.94</v>
      </c>
      <c r="D218">
        <v>4.76</v>
      </c>
      <c r="E218">
        <v>1.67</v>
      </c>
      <c r="F218">
        <v>1.59</v>
      </c>
      <c r="G218">
        <v>0.19</v>
      </c>
      <c r="H218">
        <v>0.114</v>
      </c>
      <c r="I218">
        <v>7.5999999999999998E-2</v>
      </c>
      <c r="J218">
        <v>0.224</v>
      </c>
      <c r="K218">
        <v>1.41</v>
      </c>
      <c r="L218">
        <v>0.245</v>
      </c>
      <c r="M218">
        <v>0.56999999999999995</v>
      </c>
      <c r="N218">
        <v>161</v>
      </c>
      <c r="O218">
        <v>142</v>
      </c>
      <c r="P218">
        <v>147</v>
      </c>
      <c r="Q218">
        <v>6.35</v>
      </c>
      <c r="R218">
        <v>5.85</v>
      </c>
      <c r="S218">
        <v>0.5</v>
      </c>
      <c r="T218">
        <v>5.88</v>
      </c>
      <c r="U218">
        <v>5</v>
      </c>
    </row>
    <row r="219" spans="1:21" x14ac:dyDescent="0.45">
      <c r="A219" s="7" t="s">
        <v>350</v>
      </c>
      <c r="B219" s="7" t="s">
        <v>119</v>
      </c>
      <c r="C219">
        <v>5.04</v>
      </c>
      <c r="D219">
        <v>3.6</v>
      </c>
      <c r="E219">
        <v>1.4</v>
      </c>
      <c r="F219">
        <v>1.8</v>
      </c>
      <c r="G219">
        <v>0.14000000000000001</v>
      </c>
      <c r="H219">
        <v>0.1</v>
      </c>
      <c r="I219">
        <v>0.04</v>
      </c>
      <c r="J219">
        <v>0.222</v>
      </c>
      <c r="K219">
        <v>1.2</v>
      </c>
      <c r="L219">
        <v>0.21099999999999999</v>
      </c>
      <c r="M219">
        <v>0.69599999999999995</v>
      </c>
      <c r="N219">
        <v>124</v>
      </c>
      <c r="O219">
        <v>148</v>
      </c>
      <c r="P219">
        <v>116</v>
      </c>
      <c r="Q219">
        <v>5.04</v>
      </c>
      <c r="R219">
        <v>5.89</v>
      </c>
      <c r="S219">
        <v>-0.85</v>
      </c>
      <c r="T219">
        <v>4.6500000000000004</v>
      </c>
      <c r="U219">
        <v>4.99</v>
      </c>
    </row>
    <row r="220" spans="1:21" x14ac:dyDescent="0.45">
      <c r="A220" s="7" t="s">
        <v>2028</v>
      </c>
      <c r="B220" s="7" t="s">
        <v>63</v>
      </c>
      <c r="C220">
        <v>9.2799999999999994</v>
      </c>
      <c r="D220">
        <v>3.37</v>
      </c>
      <c r="E220">
        <v>2.75</v>
      </c>
      <c r="F220">
        <v>2.5299999999999998</v>
      </c>
      <c r="G220">
        <v>0.25</v>
      </c>
      <c r="H220">
        <v>9.0999999999999998E-2</v>
      </c>
      <c r="I220">
        <v>0.159</v>
      </c>
      <c r="J220">
        <v>0.22500000000000001</v>
      </c>
      <c r="K220">
        <v>1.22</v>
      </c>
      <c r="L220">
        <v>0.23100000000000001</v>
      </c>
      <c r="M220">
        <v>0.68200000000000005</v>
      </c>
      <c r="N220">
        <v>133</v>
      </c>
      <c r="O220">
        <v>150</v>
      </c>
      <c r="P220">
        <v>110</v>
      </c>
      <c r="Q220">
        <v>5.0599999999999996</v>
      </c>
      <c r="R220">
        <v>5.93</v>
      </c>
      <c r="S220">
        <v>-0.86</v>
      </c>
      <c r="T220">
        <v>4.4400000000000004</v>
      </c>
      <c r="U220">
        <v>3.82</v>
      </c>
    </row>
    <row r="221" spans="1:21" x14ac:dyDescent="0.45">
      <c r="A221" s="7" t="s">
        <v>1975</v>
      </c>
      <c r="B221" s="7" t="s">
        <v>91</v>
      </c>
      <c r="C221">
        <v>8.44</v>
      </c>
      <c r="D221">
        <v>10.119999999999999</v>
      </c>
      <c r="E221">
        <v>0.83</v>
      </c>
      <c r="F221">
        <v>0.84</v>
      </c>
      <c r="G221">
        <v>0.192</v>
      </c>
      <c r="H221">
        <v>0.23100000000000001</v>
      </c>
      <c r="I221">
        <v>-3.9E-2</v>
      </c>
      <c r="J221">
        <v>0.15</v>
      </c>
      <c r="K221">
        <v>1.69</v>
      </c>
      <c r="L221">
        <v>0.17199999999999999</v>
      </c>
      <c r="M221">
        <v>0.72299999999999998</v>
      </c>
      <c r="N221">
        <v>81</v>
      </c>
      <c r="O221">
        <v>149</v>
      </c>
      <c r="P221">
        <v>145</v>
      </c>
      <c r="Q221">
        <v>3.37</v>
      </c>
      <c r="R221">
        <v>5.93</v>
      </c>
      <c r="S221">
        <v>-2.5499999999999998</v>
      </c>
      <c r="T221">
        <v>5.86</v>
      </c>
      <c r="U221">
        <v>6.26</v>
      </c>
    </row>
    <row r="222" spans="1:21" x14ac:dyDescent="0.45">
      <c r="A222" s="7" t="s">
        <v>348</v>
      </c>
      <c r="B222" s="7" t="s">
        <v>134</v>
      </c>
      <c r="C222">
        <v>8.41</v>
      </c>
      <c r="D222">
        <v>3.98</v>
      </c>
      <c r="E222">
        <v>2.11</v>
      </c>
      <c r="F222">
        <v>2.21</v>
      </c>
      <c r="G222">
        <v>0.214</v>
      </c>
      <c r="H222">
        <v>0.10100000000000001</v>
      </c>
      <c r="I222">
        <v>0.112</v>
      </c>
      <c r="J222">
        <v>0.22800000000000001</v>
      </c>
      <c r="K222">
        <v>1.33</v>
      </c>
      <c r="L222">
        <v>0.23599999999999999</v>
      </c>
      <c r="M222">
        <v>0.95199999999999996</v>
      </c>
      <c r="N222">
        <v>79</v>
      </c>
      <c r="O222">
        <v>144</v>
      </c>
      <c r="P222">
        <v>106</v>
      </c>
      <c r="Q222">
        <v>3.1</v>
      </c>
      <c r="R222">
        <v>6.01</v>
      </c>
      <c r="S222">
        <v>-2.91</v>
      </c>
      <c r="T222">
        <v>4.29</v>
      </c>
      <c r="U222">
        <v>4.28</v>
      </c>
    </row>
    <row r="223" spans="1:21" x14ac:dyDescent="0.45">
      <c r="A223" s="7" t="s">
        <v>2110</v>
      </c>
      <c r="B223" s="7" t="s">
        <v>134</v>
      </c>
      <c r="C223">
        <v>8.44</v>
      </c>
      <c r="D223">
        <v>6.75</v>
      </c>
      <c r="E223">
        <v>1.25</v>
      </c>
      <c r="F223">
        <v>1.69</v>
      </c>
      <c r="G223">
        <v>0.20399999999999999</v>
      </c>
      <c r="H223">
        <v>0.16300000000000001</v>
      </c>
      <c r="I223">
        <v>4.1000000000000002E-2</v>
      </c>
      <c r="J223">
        <v>0.24399999999999999</v>
      </c>
      <c r="K223">
        <v>1.69</v>
      </c>
      <c r="L223">
        <v>0.27600000000000002</v>
      </c>
      <c r="M223">
        <v>0.39500000000000002</v>
      </c>
      <c r="N223">
        <v>173</v>
      </c>
      <c r="O223">
        <v>145</v>
      </c>
      <c r="P223">
        <v>131</v>
      </c>
      <c r="Q223">
        <v>6.75</v>
      </c>
      <c r="R223">
        <v>6.02</v>
      </c>
      <c r="S223">
        <v>0.73</v>
      </c>
      <c r="T223">
        <v>5.24</v>
      </c>
      <c r="U223">
        <v>5.0199999999999996</v>
      </c>
    </row>
    <row r="224" spans="1:21" x14ac:dyDescent="0.45">
      <c r="A224" s="7" t="s">
        <v>909</v>
      </c>
      <c r="B224" s="7" t="s">
        <v>49</v>
      </c>
      <c r="C224">
        <v>5.84</v>
      </c>
      <c r="D224">
        <v>2.92</v>
      </c>
      <c r="E224">
        <v>2</v>
      </c>
      <c r="F224">
        <v>2.19</v>
      </c>
      <c r="G224">
        <v>0.14000000000000001</v>
      </c>
      <c r="H224">
        <v>7.0000000000000007E-2</v>
      </c>
      <c r="I224">
        <v>7.0000000000000007E-2</v>
      </c>
      <c r="J224">
        <v>0.32100000000000001</v>
      </c>
      <c r="K224">
        <v>1.7</v>
      </c>
      <c r="L224">
        <v>0.33300000000000002</v>
      </c>
      <c r="M224">
        <v>0.83299999999999996</v>
      </c>
      <c r="N224">
        <v>133</v>
      </c>
      <c r="O224">
        <v>153</v>
      </c>
      <c r="P224">
        <v>121</v>
      </c>
      <c r="Q224">
        <v>5.1100000000000003</v>
      </c>
      <c r="R224">
        <v>6.04</v>
      </c>
      <c r="S224">
        <v>-0.94</v>
      </c>
      <c r="T224">
        <v>4.87</v>
      </c>
      <c r="U224">
        <v>4.58</v>
      </c>
    </row>
    <row r="225" spans="1:21" x14ac:dyDescent="0.45">
      <c r="A225" s="7" t="s">
        <v>601</v>
      </c>
      <c r="B225" s="7" t="s">
        <v>55</v>
      </c>
      <c r="C225">
        <v>7.58</v>
      </c>
      <c r="D225">
        <v>2.37</v>
      </c>
      <c r="E225">
        <v>3.2</v>
      </c>
      <c r="F225">
        <v>2.37</v>
      </c>
      <c r="G225">
        <v>0.182</v>
      </c>
      <c r="H225">
        <v>5.7000000000000002E-2</v>
      </c>
      <c r="I225">
        <v>0.125</v>
      </c>
      <c r="J225">
        <v>0.309</v>
      </c>
      <c r="K225">
        <v>1.58</v>
      </c>
      <c r="L225">
        <v>0.33300000000000002</v>
      </c>
      <c r="M225">
        <v>0.56000000000000005</v>
      </c>
      <c r="N225">
        <v>205</v>
      </c>
      <c r="O225">
        <v>148</v>
      </c>
      <c r="P225">
        <v>122</v>
      </c>
      <c r="Q225">
        <v>8.0500000000000007</v>
      </c>
      <c r="R225">
        <v>6.05</v>
      </c>
      <c r="S225">
        <v>2</v>
      </c>
      <c r="T225">
        <v>4.92</v>
      </c>
      <c r="U225">
        <v>4.43</v>
      </c>
    </row>
    <row r="226" spans="1:21" x14ac:dyDescent="0.45">
      <c r="A226" s="7" t="s">
        <v>552</v>
      </c>
      <c r="B226" s="7" t="s">
        <v>28</v>
      </c>
      <c r="C226">
        <v>5.63</v>
      </c>
      <c r="D226">
        <v>7.88</v>
      </c>
      <c r="E226">
        <v>0.71</v>
      </c>
      <c r="F226">
        <v>1.1299999999999999</v>
      </c>
      <c r="G226">
        <v>0.14699999999999999</v>
      </c>
      <c r="H226">
        <v>0.20599999999999999</v>
      </c>
      <c r="I226">
        <v>-5.8999999999999997E-2</v>
      </c>
      <c r="J226">
        <v>0.185</v>
      </c>
      <c r="K226">
        <v>1.5</v>
      </c>
      <c r="L226">
        <v>0.19</v>
      </c>
      <c r="M226">
        <v>0.89600000000000002</v>
      </c>
      <c r="N226">
        <v>69</v>
      </c>
      <c r="O226">
        <v>151</v>
      </c>
      <c r="P226">
        <v>149</v>
      </c>
      <c r="Q226">
        <v>2.81</v>
      </c>
      <c r="R226">
        <v>6.21</v>
      </c>
      <c r="S226">
        <v>-3.39</v>
      </c>
      <c r="T226">
        <v>6.03</v>
      </c>
      <c r="U226">
        <v>6.81</v>
      </c>
    </row>
    <row r="227" spans="1:21" x14ac:dyDescent="0.45">
      <c r="A227" s="7" t="s">
        <v>349</v>
      </c>
      <c r="B227" s="7" t="s">
        <v>46</v>
      </c>
      <c r="C227">
        <v>8.61</v>
      </c>
      <c r="D227">
        <v>5.09</v>
      </c>
      <c r="E227">
        <v>1.69</v>
      </c>
      <c r="F227">
        <v>1.96</v>
      </c>
      <c r="G227">
        <v>0.22900000000000001</v>
      </c>
      <c r="H227">
        <v>0.13500000000000001</v>
      </c>
      <c r="I227">
        <v>9.4E-2</v>
      </c>
      <c r="J227">
        <v>0.188</v>
      </c>
      <c r="K227">
        <v>1.22</v>
      </c>
      <c r="L227">
        <v>0.189</v>
      </c>
      <c r="M227">
        <v>0.83299999999999996</v>
      </c>
      <c r="N227">
        <v>99</v>
      </c>
      <c r="O227">
        <v>151</v>
      </c>
      <c r="P227">
        <v>119</v>
      </c>
      <c r="Q227">
        <v>3.91</v>
      </c>
      <c r="R227">
        <v>6.21</v>
      </c>
      <c r="S227">
        <v>-2.29</v>
      </c>
      <c r="T227">
        <v>4.8</v>
      </c>
      <c r="U227">
        <v>4.63</v>
      </c>
    </row>
    <row r="228" spans="1:21" x14ac:dyDescent="0.45">
      <c r="A228" s="7" t="s">
        <v>1035</v>
      </c>
      <c r="B228" s="7" t="s">
        <v>119</v>
      </c>
      <c r="C228">
        <v>9.42</v>
      </c>
      <c r="D228">
        <v>4.4000000000000004</v>
      </c>
      <c r="E228">
        <v>2.14</v>
      </c>
      <c r="F228">
        <v>2.5099999999999998</v>
      </c>
      <c r="G228">
        <v>0.22700000000000001</v>
      </c>
      <c r="H228">
        <v>0.106</v>
      </c>
      <c r="I228">
        <v>0.121</v>
      </c>
      <c r="J228">
        <v>0.28799999999999998</v>
      </c>
      <c r="K228">
        <v>1.67</v>
      </c>
      <c r="L228">
        <v>0.32500000000000001</v>
      </c>
      <c r="M228">
        <v>0.70699999999999996</v>
      </c>
      <c r="N228">
        <v>170</v>
      </c>
      <c r="O228">
        <v>156</v>
      </c>
      <c r="P228">
        <v>103</v>
      </c>
      <c r="Q228">
        <v>6.91</v>
      </c>
      <c r="R228">
        <v>6.21</v>
      </c>
      <c r="S228">
        <v>0.7</v>
      </c>
      <c r="T228">
        <v>4.0999999999999996</v>
      </c>
      <c r="U228">
        <v>4.1100000000000003</v>
      </c>
    </row>
    <row r="229" spans="1:21" x14ac:dyDescent="0.45">
      <c r="A229" s="7" t="s">
        <v>559</v>
      </c>
      <c r="B229" s="7" t="s">
        <v>35</v>
      </c>
      <c r="C229">
        <v>5.17</v>
      </c>
      <c r="D229">
        <v>4.5999999999999996</v>
      </c>
      <c r="E229">
        <v>1.1299999999999999</v>
      </c>
      <c r="F229">
        <v>1.72</v>
      </c>
      <c r="G229">
        <v>0.10299999999999999</v>
      </c>
      <c r="H229">
        <v>9.1999999999999998E-2</v>
      </c>
      <c r="I229">
        <v>1.2E-2</v>
      </c>
      <c r="J229">
        <v>0.41</v>
      </c>
      <c r="K229">
        <v>2.5499999999999998</v>
      </c>
      <c r="L229">
        <v>0.439</v>
      </c>
      <c r="M229">
        <v>0.435</v>
      </c>
      <c r="N229">
        <v>275</v>
      </c>
      <c r="O229">
        <v>147</v>
      </c>
      <c r="P229">
        <v>139</v>
      </c>
      <c r="Q229">
        <v>13.21</v>
      </c>
      <c r="R229">
        <v>6.27</v>
      </c>
      <c r="S229">
        <v>6.94</v>
      </c>
      <c r="T229">
        <v>5.61</v>
      </c>
      <c r="U229">
        <v>5.31</v>
      </c>
    </row>
    <row r="230" spans="1:21" x14ac:dyDescent="0.45">
      <c r="A230" s="7" t="s">
        <v>1728</v>
      </c>
      <c r="B230" s="7" t="s">
        <v>91</v>
      </c>
      <c r="C230">
        <v>7.9</v>
      </c>
      <c r="D230">
        <v>11.2</v>
      </c>
      <c r="E230">
        <v>0.71</v>
      </c>
      <c r="F230">
        <v>0.66</v>
      </c>
      <c r="G230">
        <v>0.156</v>
      </c>
      <c r="H230">
        <v>0.221</v>
      </c>
      <c r="I230">
        <v>-6.5000000000000002E-2</v>
      </c>
      <c r="J230">
        <v>0.32200000000000001</v>
      </c>
      <c r="K230">
        <v>2.63</v>
      </c>
      <c r="L230">
        <v>0.39100000000000001</v>
      </c>
      <c r="M230">
        <v>0.56200000000000006</v>
      </c>
      <c r="N230">
        <v>220</v>
      </c>
      <c r="O230">
        <v>159</v>
      </c>
      <c r="P230">
        <v>177</v>
      </c>
      <c r="Q230">
        <v>9.2200000000000006</v>
      </c>
      <c r="R230">
        <v>6.35</v>
      </c>
      <c r="S230">
        <v>2.87</v>
      </c>
      <c r="T230">
        <v>7.2</v>
      </c>
      <c r="U230">
        <v>7.03</v>
      </c>
    </row>
    <row r="231" spans="1:21" x14ac:dyDescent="0.45">
      <c r="A231" s="7" t="s">
        <v>1731</v>
      </c>
      <c r="B231" s="7" t="s">
        <v>28</v>
      </c>
      <c r="C231">
        <v>9.82</v>
      </c>
      <c r="D231">
        <v>8.18</v>
      </c>
      <c r="E231">
        <v>1.2</v>
      </c>
      <c r="F231">
        <v>1.64</v>
      </c>
      <c r="G231">
        <v>0.255</v>
      </c>
      <c r="H231">
        <v>0.21299999999999999</v>
      </c>
      <c r="I231">
        <v>4.2999999999999997E-2</v>
      </c>
      <c r="J231">
        <v>0.13900000000000001</v>
      </c>
      <c r="K231">
        <v>1.36</v>
      </c>
      <c r="L231">
        <v>0.13600000000000001</v>
      </c>
      <c r="M231">
        <v>0.83299999999999996</v>
      </c>
      <c r="N231">
        <v>60</v>
      </c>
      <c r="O231">
        <v>156</v>
      </c>
      <c r="P231">
        <v>151</v>
      </c>
      <c r="Q231">
        <v>2.4500000000000002</v>
      </c>
      <c r="R231">
        <v>6.39</v>
      </c>
      <c r="S231">
        <v>-3.93</v>
      </c>
      <c r="T231">
        <v>6.13</v>
      </c>
      <c r="U231">
        <v>5.68</v>
      </c>
    </row>
    <row r="232" spans="1:21" x14ac:dyDescent="0.45">
      <c r="A232" s="7" t="s">
        <v>2022</v>
      </c>
      <c r="B232" s="7" t="s">
        <v>24</v>
      </c>
      <c r="C232">
        <v>7.2</v>
      </c>
      <c r="D232">
        <v>2.7</v>
      </c>
      <c r="E232">
        <v>2.67</v>
      </c>
      <c r="F232">
        <v>2.7</v>
      </c>
      <c r="G232">
        <v>0.2</v>
      </c>
      <c r="H232">
        <v>7.4999999999999997E-2</v>
      </c>
      <c r="I232">
        <v>0.125</v>
      </c>
      <c r="J232">
        <v>0.189</v>
      </c>
      <c r="K232">
        <v>1</v>
      </c>
      <c r="L232">
        <v>0.154</v>
      </c>
      <c r="M232">
        <v>1</v>
      </c>
      <c r="N232">
        <v>86</v>
      </c>
      <c r="O232">
        <v>157</v>
      </c>
      <c r="P232">
        <v>97</v>
      </c>
      <c r="Q232">
        <v>3.6</v>
      </c>
      <c r="R232">
        <v>6.41</v>
      </c>
      <c r="S232">
        <v>-2.81</v>
      </c>
      <c r="T232">
        <v>3.87</v>
      </c>
      <c r="U232">
        <v>3.69</v>
      </c>
    </row>
    <row r="233" spans="1:21" x14ac:dyDescent="0.45">
      <c r="A233" s="7" t="s">
        <v>1033</v>
      </c>
      <c r="B233" s="7" t="s">
        <v>26</v>
      </c>
      <c r="C233">
        <v>12.08</v>
      </c>
      <c r="D233">
        <v>4.97</v>
      </c>
      <c r="E233">
        <v>2.4300000000000002</v>
      </c>
      <c r="F233">
        <v>2.84</v>
      </c>
      <c r="G233">
        <v>0.28299999999999997</v>
      </c>
      <c r="H233">
        <v>0.11700000000000001</v>
      </c>
      <c r="I233">
        <v>0.16700000000000001</v>
      </c>
      <c r="J233">
        <v>0.308</v>
      </c>
      <c r="K233">
        <v>1.82</v>
      </c>
      <c r="L233">
        <v>0.38700000000000001</v>
      </c>
      <c r="M233">
        <v>0.54400000000000004</v>
      </c>
      <c r="N233">
        <v>261</v>
      </c>
      <c r="O233">
        <v>161</v>
      </c>
      <c r="P233">
        <v>88</v>
      </c>
      <c r="Q233">
        <v>9.9499999999999993</v>
      </c>
      <c r="R233">
        <v>6.52</v>
      </c>
      <c r="S233">
        <v>3.42</v>
      </c>
      <c r="T233">
        <v>3.6</v>
      </c>
      <c r="U233">
        <v>3.62</v>
      </c>
    </row>
    <row r="234" spans="1:21" x14ac:dyDescent="0.45">
      <c r="A234" s="7" t="s">
        <v>595</v>
      </c>
      <c r="B234" s="7" t="s">
        <v>97</v>
      </c>
      <c r="C234">
        <v>5.5</v>
      </c>
      <c r="D234">
        <v>7.5</v>
      </c>
      <c r="E234">
        <v>0.73</v>
      </c>
      <c r="F234">
        <v>1.5</v>
      </c>
      <c r="G234">
        <v>0.13300000000000001</v>
      </c>
      <c r="H234">
        <v>0.18099999999999999</v>
      </c>
      <c r="I234">
        <v>-4.8000000000000001E-2</v>
      </c>
      <c r="J234">
        <v>0.20599999999999999</v>
      </c>
      <c r="K234">
        <v>1.61</v>
      </c>
      <c r="L234">
        <v>0.20399999999999999</v>
      </c>
      <c r="M234">
        <v>0.68600000000000005</v>
      </c>
      <c r="N234">
        <v>132</v>
      </c>
      <c r="O234">
        <v>170</v>
      </c>
      <c r="P234">
        <v>170</v>
      </c>
      <c r="Q234">
        <v>5</v>
      </c>
      <c r="R234">
        <v>6.65</v>
      </c>
      <c r="S234">
        <v>-1.65</v>
      </c>
      <c r="T234">
        <v>6.75</v>
      </c>
      <c r="U234">
        <v>6.85</v>
      </c>
    </row>
    <row r="235" spans="1:21" x14ac:dyDescent="0.45">
      <c r="A235" s="7" t="s">
        <v>1729</v>
      </c>
      <c r="B235" s="7" t="s">
        <v>49</v>
      </c>
      <c r="C235">
        <v>9.82</v>
      </c>
      <c r="D235">
        <v>6.55</v>
      </c>
      <c r="E235">
        <v>1.5</v>
      </c>
      <c r="F235">
        <v>2.4500000000000002</v>
      </c>
      <c r="G235">
        <v>0.23499999999999999</v>
      </c>
      <c r="H235">
        <v>0.157</v>
      </c>
      <c r="I235">
        <v>7.8E-2</v>
      </c>
      <c r="J235">
        <v>0.27900000000000003</v>
      </c>
      <c r="K235">
        <v>1.82</v>
      </c>
      <c r="L235">
        <v>0.32100000000000001</v>
      </c>
      <c r="M235">
        <v>0.88600000000000001</v>
      </c>
      <c r="N235">
        <v>128</v>
      </c>
      <c r="O235">
        <v>172</v>
      </c>
      <c r="P235">
        <v>123</v>
      </c>
      <c r="Q235">
        <v>4.91</v>
      </c>
      <c r="R235">
        <v>6.75</v>
      </c>
      <c r="S235">
        <v>-1.84</v>
      </c>
      <c r="T235">
        <v>4.9400000000000004</v>
      </c>
      <c r="U235">
        <v>4.55</v>
      </c>
    </row>
    <row r="236" spans="1:21" x14ac:dyDescent="0.45">
      <c r="A236" s="7" t="s">
        <v>692</v>
      </c>
      <c r="B236" s="7" t="s">
        <v>44</v>
      </c>
      <c r="C236">
        <v>5.73</v>
      </c>
      <c r="D236">
        <v>6.55</v>
      </c>
      <c r="E236">
        <v>0.88</v>
      </c>
      <c r="F236">
        <v>1.64</v>
      </c>
      <c r="G236">
        <v>0.127</v>
      </c>
      <c r="H236">
        <v>0.14599999999999999</v>
      </c>
      <c r="I236">
        <v>-1.7999999999999999E-2</v>
      </c>
      <c r="J236">
        <v>0.32600000000000001</v>
      </c>
      <c r="K236">
        <v>2.09</v>
      </c>
      <c r="L236">
        <v>0.35099999999999998</v>
      </c>
      <c r="M236">
        <v>0.56599999999999995</v>
      </c>
      <c r="N236">
        <v>245</v>
      </c>
      <c r="O236">
        <v>174</v>
      </c>
      <c r="P236">
        <v>154</v>
      </c>
      <c r="Q236">
        <v>9.82</v>
      </c>
      <c r="R236">
        <v>6.75</v>
      </c>
      <c r="S236">
        <v>3.07</v>
      </c>
      <c r="T236">
        <v>6.25</v>
      </c>
      <c r="U236">
        <v>5.69</v>
      </c>
    </row>
    <row r="237" spans="1:21" x14ac:dyDescent="0.45">
      <c r="A237" s="7" t="s">
        <v>621</v>
      </c>
      <c r="B237" s="7" t="s">
        <v>55</v>
      </c>
      <c r="C237">
        <v>9.69</v>
      </c>
      <c r="D237">
        <v>7.62</v>
      </c>
      <c r="E237">
        <v>1.27</v>
      </c>
      <c r="F237">
        <v>2.08</v>
      </c>
      <c r="G237">
        <v>0.22600000000000001</v>
      </c>
      <c r="H237">
        <v>0.17699999999999999</v>
      </c>
      <c r="I237">
        <v>4.8000000000000001E-2</v>
      </c>
      <c r="J237">
        <v>0.24</v>
      </c>
      <c r="K237">
        <v>1.77</v>
      </c>
      <c r="L237">
        <v>0.27300000000000002</v>
      </c>
      <c r="M237">
        <v>0.65700000000000003</v>
      </c>
      <c r="N237">
        <v>194</v>
      </c>
      <c r="O237">
        <v>167</v>
      </c>
      <c r="P237">
        <v>132</v>
      </c>
      <c r="Q237">
        <v>7.62</v>
      </c>
      <c r="R237">
        <v>6.82</v>
      </c>
      <c r="S237">
        <v>0.79</v>
      </c>
      <c r="T237">
        <v>5.29</v>
      </c>
      <c r="U237">
        <v>4.93</v>
      </c>
    </row>
    <row r="238" spans="1:21" x14ac:dyDescent="0.45">
      <c r="A238" s="7" t="s">
        <v>351</v>
      </c>
      <c r="B238" s="7" t="s">
        <v>134</v>
      </c>
      <c r="C238">
        <v>4.5</v>
      </c>
      <c r="D238">
        <v>5.63</v>
      </c>
      <c r="E238">
        <v>0.8</v>
      </c>
      <c r="F238">
        <v>1.88</v>
      </c>
      <c r="G238">
        <v>0.107</v>
      </c>
      <c r="H238">
        <v>0.13400000000000001</v>
      </c>
      <c r="I238">
        <v>-2.7E-2</v>
      </c>
      <c r="J238">
        <v>0.29199999999999998</v>
      </c>
      <c r="K238">
        <v>1.79</v>
      </c>
      <c r="L238">
        <v>0.29099999999999998</v>
      </c>
      <c r="M238">
        <v>0.64900000000000002</v>
      </c>
      <c r="N238">
        <v>192</v>
      </c>
      <c r="O238">
        <v>167</v>
      </c>
      <c r="P238">
        <v>145</v>
      </c>
      <c r="Q238">
        <v>7.5</v>
      </c>
      <c r="R238">
        <v>6.92</v>
      </c>
      <c r="S238">
        <v>0.57999999999999996</v>
      </c>
      <c r="T238">
        <v>5.8</v>
      </c>
      <c r="U238">
        <v>5.96</v>
      </c>
    </row>
    <row r="239" spans="1:21" x14ac:dyDescent="0.45">
      <c r="A239" s="7" t="s">
        <v>592</v>
      </c>
      <c r="B239" s="7" t="s">
        <v>63</v>
      </c>
      <c r="C239">
        <v>5.79</v>
      </c>
      <c r="D239">
        <v>3.21</v>
      </c>
      <c r="E239">
        <v>1.8</v>
      </c>
      <c r="F239">
        <v>2.57</v>
      </c>
      <c r="G239">
        <v>0.129</v>
      </c>
      <c r="H239">
        <v>7.0999999999999994E-2</v>
      </c>
      <c r="I239">
        <v>5.7000000000000002E-2</v>
      </c>
      <c r="J239">
        <v>0.375</v>
      </c>
      <c r="K239">
        <v>2.0699999999999998</v>
      </c>
      <c r="L239">
        <v>0.39200000000000002</v>
      </c>
      <c r="M239">
        <v>0.69699999999999995</v>
      </c>
      <c r="N239">
        <v>219</v>
      </c>
      <c r="O239">
        <v>176</v>
      </c>
      <c r="P239">
        <v>133</v>
      </c>
      <c r="Q239">
        <v>8.36</v>
      </c>
      <c r="R239">
        <v>6.92</v>
      </c>
      <c r="S239">
        <v>1.44</v>
      </c>
      <c r="T239">
        <v>5.35</v>
      </c>
      <c r="U239">
        <v>5.16</v>
      </c>
    </row>
    <row r="240" spans="1:21" x14ac:dyDescent="0.45">
      <c r="A240" s="7" t="s">
        <v>1107</v>
      </c>
      <c r="B240" s="7" t="s">
        <v>24</v>
      </c>
      <c r="C240">
        <v>7.16</v>
      </c>
      <c r="D240">
        <v>5.51</v>
      </c>
      <c r="E240">
        <v>1.3</v>
      </c>
      <c r="F240">
        <v>2.2000000000000002</v>
      </c>
      <c r="G240">
        <v>0.155</v>
      </c>
      <c r="H240">
        <v>0.11899999999999999</v>
      </c>
      <c r="I240">
        <v>3.5999999999999997E-2</v>
      </c>
      <c r="J240">
        <v>0.375</v>
      </c>
      <c r="K240">
        <v>2.27</v>
      </c>
      <c r="L240">
        <v>0.41799999999999998</v>
      </c>
      <c r="M240">
        <v>0.749</v>
      </c>
      <c r="N240">
        <v>185</v>
      </c>
      <c r="O240">
        <v>171</v>
      </c>
      <c r="P240">
        <v>136</v>
      </c>
      <c r="Q240">
        <v>7.71</v>
      </c>
      <c r="R240">
        <v>7</v>
      </c>
      <c r="S240">
        <v>0.71</v>
      </c>
      <c r="T240">
        <v>5.49</v>
      </c>
      <c r="U240">
        <v>5.29</v>
      </c>
    </row>
    <row r="241" spans="1:21" x14ac:dyDescent="0.45">
      <c r="A241" s="7" t="s">
        <v>1379</v>
      </c>
      <c r="B241" s="7" t="s">
        <v>30</v>
      </c>
      <c r="C241">
        <v>8.18</v>
      </c>
      <c r="D241">
        <v>3.27</v>
      </c>
      <c r="E241">
        <v>2.5</v>
      </c>
      <c r="F241">
        <v>3.27</v>
      </c>
      <c r="G241">
        <v>0.222</v>
      </c>
      <c r="H241">
        <v>8.8999999999999996E-2</v>
      </c>
      <c r="I241">
        <v>0.13300000000000001</v>
      </c>
      <c r="J241">
        <v>0.24399999999999999</v>
      </c>
      <c r="K241">
        <v>1.27</v>
      </c>
      <c r="L241">
        <v>0.222</v>
      </c>
      <c r="M241">
        <v>1</v>
      </c>
      <c r="N241">
        <v>99</v>
      </c>
      <c r="O241">
        <v>179</v>
      </c>
      <c r="P241">
        <v>94</v>
      </c>
      <c r="Q241">
        <v>4.09</v>
      </c>
      <c r="R241">
        <v>7.21</v>
      </c>
      <c r="S241">
        <v>-3.12</v>
      </c>
      <c r="T241">
        <v>3.72</v>
      </c>
      <c r="U241">
        <v>3.59</v>
      </c>
    </row>
    <row r="242" spans="1:21" x14ac:dyDescent="0.45">
      <c r="A242" s="7" t="s">
        <v>724</v>
      </c>
      <c r="B242" s="7" t="s">
        <v>63</v>
      </c>
      <c r="C242">
        <v>9.7200000000000006</v>
      </c>
      <c r="D242">
        <v>4.8600000000000003</v>
      </c>
      <c r="E242">
        <v>2</v>
      </c>
      <c r="F242">
        <v>3.24</v>
      </c>
      <c r="G242">
        <v>0.20699999999999999</v>
      </c>
      <c r="H242">
        <v>0.10299999999999999</v>
      </c>
      <c r="I242">
        <v>0.10299999999999999</v>
      </c>
      <c r="J242">
        <v>0.35499999999999998</v>
      </c>
      <c r="K242">
        <v>2.16</v>
      </c>
      <c r="L242">
        <v>0.40400000000000003</v>
      </c>
      <c r="M242">
        <v>0.64200000000000002</v>
      </c>
      <c r="N242">
        <v>241</v>
      </c>
      <c r="O242">
        <v>197</v>
      </c>
      <c r="P242">
        <v>109</v>
      </c>
      <c r="Q242">
        <v>9.18</v>
      </c>
      <c r="R242">
        <v>7.71</v>
      </c>
      <c r="S242">
        <v>1.47</v>
      </c>
      <c r="T242">
        <v>4.42</v>
      </c>
      <c r="U242">
        <v>4.3</v>
      </c>
    </row>
    <row r="243" spans="1:21" x14ac:dyDescent="0.45">
      <c r="A243" s="7" t="s">
        <v>545</v>
      </c>
      <c r="B243" s="7" t="s">
        <v>30</v>
      </c>
      <c r="C243">
        <v>6.86</v>
      </c>
      <c r="D243">
        <v>3</v>
      </c>
      <c r="E243">
        <v>2.29</v>
      </c>
      <c r="F243">
        <v>3.43</v>
      </c>
      <c r="G243">
        <v>0.151</v>
      </c>
      <c r="H243">
        <v>6.6000000000000003E-2</v>
      </c>
      <c r="I243">
        <v>8.5000000000000006E-2</v>
      </c>
      <c r="J243">
        <v>0.378</v>
      </c>
      <c r="K243">
        <v>2.1</v>
      </c>
      <c r="L243">
        <v>0.39200000000000002</v>
      </c>
      <c r="M243">
        <v>0.503</v>
      </c>
      <c r="N243">
        <v>291</v>
      </c>
      <c r="O243">
        <v>193</v>
      </c>
      <c r="P243">
        <v>110</v>
      </c>
      <c r="Q243">
        <v>12</v>
      </c>
      <c r="R243">
        <v>7.78</v>
      </c>
      <c r="S243">
        <v>4.22</v>
      </c>
      <c r="T243">
        <v>4.38</v>
      </c>
      <c r="U243">
        <v>4.47</v>
      </c>
    </row>
    <row r="244" spans="1:21" x14ac:dyDescent="0.45">
      <c r="A244" s="7" t="s">
        <v>557</v>
      </c>
      <c r="B244" s="7" t="s">
        <v>104</v>
      </c>
      <c r="C244">
        <v>6.11</v>
      </c>
      <c r="D244">
        <v>3.57</v>
      </c>
      <c r="E244">
        <v>1.71</v>
      </c>
      <c r="F244">
        <v>3.57</v>
      </c>
      <c r="G244">
        <v>0.15</v>
      </c>
      <c r="H244">
        <v>8.7999999999999995E-2</v>
      </c>
      <c r="I244">
        <v>6.3E-2</v>
      </c>
      <c r="J244">
        <v>0.29199999999999998</v>
      </c>
      <c r="K244">
        <v>1.58</v>
      </c>
      <c r="L244">
        <v>0.26400000000000001</v>
      </c>
      <c r="M244">
        <v>0.625</v>
      </c>
      <c r="N244">
        <v>197</v>
      </c>
      <c r="O244">
        <v>213</v>
      </c>
      <c r="P244">
        <v>130</v>
      </c>
      <c r="Q244">
        <v>7.64</v>
      </c>
      <c r="R244">
        <v>8.36</v>
      </c>
      <c r="S244">
        <v>-0.72</v>
      </c>
      <c r="T244">
        <v>5.21</v>
      </c>
      <c r="U244">
        <v>5.0199999999999996</v>
      </c>
    </row>
    <row r="245" spans="1:21" x14ac:dyDescent="0.45">
      <c r="A245" s="7" t="s">
        <v>600</v>
      </c>
      <c r="B245" s="7" t="s">
        <v>72</v>
      </c>
      <c r="C245">
        <v>5.73</v>
      </c>
      <c r="D245">
        <v>4.91</v>
      </c>
      <c r="E245">
        <v>1.17</v>
      </c>
      <c r="F245">
        <v>4.09</v>
      </c>
      <c r="G245">
        <v>0.13</v>
      </c>
      <c r="H245">
        <v>0.111</v>
      </c>
      <c r="I245">
        <v>1.9E-2</v>
      </c>
      <c r="J245">
        <v>0.29199999999999998</v>
      </c>
      <c r="K245">
        <v>1.82</v>
      </c>
      <c r="L245">
        <v>0.25</v>
      </c>
      <c r="M245">
        <v>0.46200000000000002</v>
      </c>
      <c r="N245">
        <v>200</v>
      </c>
      <c r="O245">
        <v>250</v>
      </c>
      <c r="P245">
        <v>155</v>
      </c>
      <c r="Q245">
        <v>7.36</v>
      </c>
      <c r="R245">
        <v>9.48</v>
      </c>
      <c r="S245">
        <v>-2.12</v>
      </c>
      <c r="T245">
        <v>6.17</v>
      </c>
      <c r="U245">
        <v>5.42</v>
      </c>
    </row>
    <row r="246" spans="1:21" x14ac:dyDescent="0.45">
      <c r="A246" s="7" t="s">
        <v>622</v>
      </c>
      <c r="B246" s="7" t="s">
        <v>134</v>
      </c>
      <c r="C246">
        <v>4.5</v>
      </c>
      <c r="D246">
        <v>6.3</v>
      </c>
      <c r="E246">
        <v>0.71</v>
      </c>
      <c r="F246">
        <v>3.6</v>
      </c>
      <c r="G246">
        <v>0.109</v>
      </c>
      <c r="H246">
        <v>0.152</v>
      </c>
      <c r="I246">
        <v>-4.3999999999999997E-2</v>
      </c>
      <c r="J246">
        <v>0.28199999999999997</v>
      </c>
      <c r="K246">
        <v>1.8</v>
      </c>
      <c r="L246">
        <v>0.23300000000000001</v>
      </c>
      <c r="M246">
        <v>0.64500000000000002</v>
      </c>
      <c r="N246">
        <v>162</v>
      </c>
      <c r="O246">
        <v>231</v>
      </c>
      <c r="P246">
        <v>145</v>
      </c>
      <c r="Q246">
        <v>6.3</v>
      </c>
      <c r="R246">
        <v>9.51</v>
      </c>
      <c r="S246">
        <v>-3.21</v>
      </c>
      <c r="T246">
        <v>5.8</v>
      </c>
      <c r="U246">
        <v>5.92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E58C6-04D9-4A7C-83FD-4AFFA46670B5}">
  <dimension ref="A1:S187"/>
  <sheetViews>
    <sheetView workbookViewId="0"/>
    <sheetView workbookViewId="1"/>
  </sheetViews>
  <sheetFormatPr defaultRowHeight="14.25" x14ac:dyDescent="0.45"/>
  <cols>
    <col min="1" max="1" width="23.9296875" bestFit="1" customWidth="1"/>
    <col min="2" max="2" width="7.265625" bestFit="1" customWidth="1"/>
    <col min="3" max="3" width="7.73046875" bestFit="1" customWidth="1"/>
    <col min="4" max="4" width="7.9296875" bestFit="1" customWidth="1"/>
    <col min="5" max="5" width="6.46484375" bestFit="1" customWidth="1"/>
    <col min="6" max="6" width="6.73046875" bestFit="1" customWidth="1"/>
    <col min="7" max="7" width="6.3984375" bestFit="1" customWidth="1"/>
    <col min="8" max="8" width="7.86328125" bestFit="1" customWidth="1"/>
    <col min="9" max="9" width="8" bestFit="1" customWidth="1"/>
    <col min="10" max="10" width="5.6640625" bestFit="1" customWidth="1"/>
    <col min="11" max="11" width="7.1328125" bestFit="1" customWidth="1"/>
    <col min="12" max="12" width="6.46484375" bestFit="1" customWidth="1"/>
    <col min="13" max="13" width="7.9296875" bestFit="1" customWidth="1"/>
    <col min="14" max="14" width="7.53125" bestFit="1" customWidth="1"/>
    <col min="15" max="15" width="8.19921875" bestFit="1" customWidth="1"/>
    <col min="16" max="16" width="8.6640625" bestFit="1" customWidth="1"/>
    <col min="17" max="17" width="7.6640625" bestFit="1" customWidth="1"/>
    <col min="18" max="18" width="7.796875" bestFit="1" customWidth="1"/>
    <col min="19" max="19" width="8.265625" bestFit="1" customWidth="1"/>
  </cols>
  <sheetData>
    <row r="1" spans="1:19" x14ac:dyDescent="0.45">
      <c r="A1" t="s">
        <v>0</v>
      </c>
      <c r="B1" t="s">
        <v>1</v>
      </c>
      <c r="C1" t="s">
        <v>235</v>
      </c>
      <c r="D1" t="s">
        <v>236</v>
      </c>
      <c r="E1" t="s">
        <v>237</v>
      </c>
      <c r="F1" t="s">
        <v>238</v>
      </c>
      <c r="G1" t="s">
        <v>239</v>
      </c>
      <c r="H1" t="s">
        <v>240</v>
      </c>
      <c r="I1" t="s">
        <v>241</v>
      </c>
      <c r="J1" t="s">
        <v>242</v>
      </c>
      <c r="K1" t="s">
        <v>243</v>
      </c>
      <c r="L1" t="s">
        <v>244</v>
      </c>
      <c r="M1" t="s">
        <v>245</v>
      </c>
      <c r="N1" t="s">
        <v>246</v>
      </c>
      <c r="O1" t="s">
        <v>247</v>
      </c>
      <c r="P1" t="s">
        <v>248</v>
      </c>
      <c r="Q1" t="s">
        <v>249</v>
      </c>
      <c r="R1" t="s">
        <v>250</v>
      </c>
      <c r="S1" t="s">
        <v>251</v>
      </c>
    </row>
    <row r="2" spans="1:19" x14ac:dyDescent="0.45">
      <c r="A2" t="s">
        <v>57</v>
      </c>
      <c r="B2" t="s">
        <v>58</v>
      </c>
      <c r="C2">
        <v>0.4</v>
      </c>
      <c r="D2">
        <v>1.86</v>
      </c>
      <c r="E2">
        <v>0.111</v>
      </c>
      <c r="F2">
        <v>0.57799999999999996</v>
      </c>
      <c r="G2">
        <v>0.311</v>
      </c>
      <c r="H2">
        <v>7.0999999999999994E-2</v>
      </c>
      <c r="I2">
        <v>0.42899999999999999</v>
      </c>
      <c r="J2">
        <v>2</v>
      </c>
      <c r="K2">
        <v>7.6999999999999999E-2</v>
      </c>
      <c r="L2">
        <v>1</v>
      </c>
      <c r="M2">
        <v>1</v>
      </c>
      <c r="N2">
        <v>0.47799999999999998</v>
      </c>
      <c r="O2">
        <v>0.34799999999999998</v>
      </c>
      <c r="P2">
        <v>0.17399999999999999</v>
      </c>
      <c r="Q2">
        <v>0.13</v>
      </c>
      <c r="R2">
        <v>0.56499999999999995</v>
      </c>
      <c r="S2">
        <v>0.30399999999999999</v>
      </c>
    </row>
    <row r="3" spans="1:19" x14ac:dyDescent="0.45">
      <c r="A3" t="s">
        <v>56</v>
      </c>
      <c r="B3" t="s">
        <v>51</v>
      </c>
      <c r="C3">
        <v>0.38900000000000001</v>
      </c>
      <c r="D3">
        <v>1.46</v>
      </c>
      <c r="E3">
        <v>0.22</v>
      </c>
      <c r="F3">
        <v>0.46300000000000002</v>
      </c>
      <c r="G3">
        <v>0.317</v>
      </c>
      <c r="H3">
        <v>7.6999999999999999E-2</v>
      </c>
      <c r="I3">
        <v>0.38500000000000001</v>
      </c>
      <c r="J3">
        <v>0</v>
      </c>
      <c r="K3">
        <v>0</v>
      </c>
      <c r="L3">
        <v>0</v>
      </c>
      <c r="M3">
        <v>0</v>
      </c>
      <c r="N3">
        <v>0.36599999999999999</v>
      </c>
      <c r="O3">
        <v>0.317</v>
      </c>
      <c r="P3">
        <v>0.317</v>
      </c>
      <c r="Q3">
        <v>0.14599999999999999</v>
      </c>
      <c r="R3">
        <v>0.439</v>
      </c>
      <c r="S3">
        <v>0.41499999999999998</v>
      </c>
    </row>
    <row r="4" spans="1:19" x14ac:dyDescent="0.45">
      <c r="A4" t="s">
        <v>66</v>
      </c>
      <c r="B4" t="s">
        <v>32</v>
      </c>
      <c r="C4">
        <v>0.316</v>
      </c>
      <c r="D4">
        <v>0.96</v>
      </c>
      <c r="E4">
        <v>0.25800000000000001</v>
      </c>
      <c r="F4">
        <v>0.36399999999999999</v>
      </c>
      <c r="G4">
        <v>0.379</v>
      </c>
      <c r="H4">
        <v>0.08</v>
      </c>
      <c r="I4">
        <v>0.36</v>
      </c>
      <c r="J4">
        <v>1</v>
      </c>
      <c r="K4">
        <v>4.2000000000000003E-2</v>
      </c>
      <c r="L4">
        <v>0</v>
      </c>
      <c r="M4">
        <v>0</v>
      </c>
      <c r="N4">
        <v>0.45500000000000002</v>
      </c>
      <c r="O4">
        <v>0.379</v>
      </c>
      <c r="P4">
        <v>0.16700000000000001</v>
      </c>
      <c r="Q4">
        <v>0.13600000000000001</v>
      </c>
      <c r="R4">
        <v>0.51500000000000001</v>
      </c>
      <c r="S4">
        <v>0.34899999999999998</v>
      </c>
    </row>
    <row r="5" spans="1:19" x14ac:dyDescent="0.45">
      <c r="A5" t="s">
        <v>124</v>
      </c>
      <c r="B5" t="s">
        <v>61</v>
      </c>
      <c r="C5">
        <v>0.28299999999999997</v>
      </c>
      <c r="D5">
        <v>1.42</v>
      </c>
      <c r="E5">
        <v>0.115</v>
      </c>
      <c r="F5">
        <v>0.51900000000000002</v>
      </c>
      <c r="G5">
        <v>0.36499999999999999</v>
      </c>
      <c r="H5">
        <v>5.2999999999999999E-2</v>
      </c>
      <c r="I5">
        <v>0.316</v>
      </c>
      <c r="J5">
        <v>1</v>
      </c>
      <c r="K5">
        <v>3.6999999999999998E-2</v>
      </c>
      <c r="L5">
        <v>0</v>
      </c>
      <c r="M5">
        <v>0</v>
      </c>
      <c r="N5">
        <v>0.34599999999999997</v>
      </c>
      <c r="O5">
        <v>0.42299999999999999</v>
      </c>
      <c r="P5">
        <v>0.23100000000000001</v>
      </c>
      <c r="Q5">
        <v>0.13500000000000001</v>
      </c>
      <c r="R5">
        <v>0.51900000000000002</v>
      </c>
      <c r="S5">
        <v>0.34599999999999997</v>
      </c>
    </row>
    <row r="6" spans="1:19" x14ac:dyDescent="0.45">
      <c r="A6" t="s">
        <v>67</v>
      </c>
      <c r="B6" t="s">
        <v>22</v>
      </c>
      <c r="C6">
        <v>0.25</v>
      </c>
      <c r="D6">
        <v>1.1100000000000001</v>
      </c>
      <c r="E6">
        <v>0.156</v>
      </c>
      <c r="F6">
        <v>0.44400000000000001</v>
      </c>
      <c r="G6">
        <v>0.4</v>
      </c>
      <c r="H6">
        <v>5.6000000000000001E-2</v>
      </c>
      <c r="I6">
        <v>0.27800000000000002</v>
      </c>
      <c r="J6">
        <v>2</v>
      </c>
      <c r="K6">
        <v>0.1</v>
      </c>
      <c r="L6">
        <v>0</v>
      </c>
      <c r="M6">
        <v>0</v>
      </c>
      <c r="N6">
        <v>0.53300000000000003</v>
      </c>
      <c r="O6">
        <v>0.26700000000000002</v>
      </c>
      <c r="P6">
        <v>0.2</v>
      </c>
      <c r="Q6">
        <v>0.156</v>
      </c>
      <c r="R6">
        <v>0.53300000000000003</v>
      </c>
      <c r="S6">
        <v>0.311</v>
      </c>
    </row>
    <row r="7" spans="1:19" x14ac:dyDescent="0.45">
      <c r="A7" t="s">
        <v>86</v>
      </c>
      <c r="B7" t="s">
        <v>28</v>
      </c>
      <c r="C7">
        <v>0.36</v>
      </c>
      <c r="D7">
        <v>1.5</v>
      </c>
      <c r="E7">
        <v>0.182</v>
      </c>
      <c r="F7">
        <v>0.49099999999999999</v>
      </c>
      <c r="G7">
        <v>0.32700000000000001</v>
      </c>
      <c r="H7">
        <v>0.111</v>
      </c>
      <c r="I7">
        <v>0.27800000000000002</v>
      </c>
      <c r="J7">
        <v>3</v>
      </c>
      <c r="K7">
        <v>0.111</v>
      </c>
      <c r="L7">
        <v>0</v>
      </c>
      <c r="M7">
        <v>0</v>
      </c>
      <c r="N7">
        <v>0.41799999999999998</v>
      </c>
      <c r="O7">
        <v>0.255</v>
      </c>
      <c r="P7">
        <v>0.32700000000000001</v>
      </c>
      <c r="Q7">
        <v>0.127</v>
      </c>
      <c r="R7">
        <v>0.54600000000000004</v>
      </c>
      <c r="S7">
        <v>0.32700000000000001</v>
      </c>
    </row>
    <row r="8" spans="1:19" x14ac:dyDescent="0.45">
      <c r="A8" t="s">
        <v>50</v>
      </c>
      <c r="B8" t="s">
        <v>51</v>
      </c>
      <c r="C8">
        <v>0.25</v>
      </c>
      <c r="D8">
        <v>1.04</v>
      </c>
      <c r="E8">
        <v>0.13</v>
      </c>
      <c r="F8">
        <v>0.44400000000000001</v>
      </c>
      <c r="G8">
        <v>0.42599999999999999</v>
      </c>
      <c r="H8">
        <v>8.6999999999999994E-2</v>
      </c>
      <c r="I8">
        <v>0.26100000000000001</v>
      </c>
      <c r="J8">
        <v>0</v>
      </c>
      <c r="K8">
        <v>0</v>
      </c>
      <c r="L8">
        <v>0</v>
      </c>
      <c r="M8">
        <v>0</v>
      </c>
      <c r="N8">
        <v>0.51900000000000002</v>
      </c>
      <c r="O8">
        <v>0.42599999999999999</v>
      </c>
      <c r="P8">
        <v>5.6000000000000001E-2</v>
      </c>
      <c r="Q8">
        <v>0.14799999999999999</v>
      </c>
      <c r="R8">
        <v>0.42599999999999999</v>
      </c>
      <c r="S8">
        <v>0.42599999999999999</v>
      </c>
    </row>
    <row r="9" spans="1:19" x14ac:dyDescent="0.45">
      <c r="A9" t="s">
        <v>80</v>
      </c>
      <c r="B9" t="s">
        <v>81</v>
      </c>
      <c r="C9">
        <v>0.314</v>
      </c>
      <c r="D9">
        <v>0.74</v>
      </c>
      <c r="E9">
        <v>0.29799999999999999</v>
      </c>
      <c r="F9">
        <v>0.29799999999999999</v>
      </c>
      <c r="G9">
        <v>0.40400000000000003</v>
      </c>
      <c r="H9">
        <v>0.13</v>
      </c>
      <c r="I9">
        <v>0.26100000000000001</v>
      </c>
      <c r="J9">
        <v>0</v>
      </c>
      <c r="K9">
        <v>0</v>
      </c>
      <c r="L9">
        <v>0</v>
      </c>
      <c r="M9">
        <v>0</v>
      </c>
      <c r="N9">
        <v>0.5</v>
      </c>
      <c r="O9">
        <v>0.29299999999999998</v>
      </c>
      <c r="P9">
        <v>0.20699999999999999</v>
      </c>
      <c r="Q9">
        <v>0.17199999999999999</v>
      </c>
      <c r="R9">
        <v>0.43099999999999999</v>
      </c>
      <c r="S9">
        <v>0.39700000000000002</v>
      </c>
    </row>
    <row r="10" spans="1:19" x14ac:dyDescent="0.45">
      <c r="A10" t="s">
        <v>17</v>
      </c>
      <c r="B10" t="s">
        <v>18</v>
      </c>
      <c r="C10">
        <v>0.32100000000000001</v>
      </c>
      <c r="D10">
        <v>1.04</v>
      </c>
      <c r="E10">
        <v>0.24199999999999999</v>
      </c>
      <c r="F10">
        <v>0.38700000000000001</v>
      </c>
      <c r="G10">
        <v>0.371</v>
      </c>
      <c r="H10">
        <v>8.6999999999999994E-2</v>
      </c>
      <c r="I10">
        <v>0.26100000000000001</v>
      </c>
      <c r="J10">
        <v>0</v>
      </c>
      <c r="K10">
        <v>0</v>
      </c>
      <c r="L10">
        <v>0</v>
      </c>
      <c r="M10">
        <v>0</v>
      </c>
      <c r="N10">
        <v>0.38700000000000001</v>
      </c>
      <c r="O10">
        <v>0.40300000000000002</v>
      </c>
      <c r="P10">
        <v>0.21</v>
      </c>
      <c r="Q10">
        <v>8.1000000000000003E-2</v>
      </c>
      <c r="R10">
        <v>0.40300000000000002</v>
      </c>
      <c r="S10">
        <v>0.51600000000000001</v>
      </c>
    </row>
    <row r="11" spans="1:19" x14ac:dyDescent="0.45">
      <c r="A11" t="s">
        <v>38</v>
      </c>
      <c r="B11" t="s">
        <v>30</v>
      </c>
      <c r="C11">
        <v>0.36599999999999999</v>
      </c>
      <c r="D11">
        <v>0.48</v>
      </c>
      <c r="E11">
        <v>0.26100000000000001</v>
      </c>
      <c r="F11">
        <v>0.23899999999999999</v>
      </c>
      <c r="G11">
        <v>0.5</v>
      </c>
      <c r="H11">
        <v>0</v>
      </c>
      <c r="I11">
        <v>0.26100000000000001</v>
      </c>
      <c r="J11">
        <v>1</v>
      </c>
      <c r="K11">
        <v>9.0999999999999998E-2</v>
      </c>
      <c r="L11">
        <v>1</v>
      </c>
      <c r="M11">
        <v>1</v>
      </c>
      <c r="N11">
        <v>0.38300000000000001</v>
      </c>
      <c r="O11">
        <v>0.36199999999999999</v>
      </c>
      <c r="P11">
        <v>0.255</v>
      </c>
      <c r="Q11">
        <v>6.4000000000000001E-2</v>
      </c>
      <c r="R11">
        <v>0.48899999999999999</v>
      </c>
      <c r="S11">
        <v>0.44700000000000001</v>
      </c>
    </row>
    <row r="12" spans="1:19" x14ac:dyDescent="0.45">
      <c r="A12" t="s">
        <v>96</v>
      </c>
      <c r="B12" t="s">
        <v>97</v>
      </c>
      <c r="C12">
        <v>0.30199999999999999</v>
      </c>
      <c r="D12">
        <v>1.21</v>
      </c>
      <c r="E12">
        <v>0.23200000000000001</v>
      </c>
      <c r="F12">
        <v>0.42</v>
      </c>
      <c r="G12">
        <v>0.34799999999999998</v>
      </c>
      <c r="H12">
        <v>0.16700000000000001</v>
      </c>
      <c r="I12">
        <v>0.25</v>
      </c>
      <c r="J12">
        <v>0</v>
      </c>
      <c r="K12">
        <v>0</v>
      </c>
      <c r="L12">
        <v>0</v>
      </c>
      <c r="M12">
        <v>0</v>
      </c>
      <c r="N12">
        <v>0.42</v>
      </c>
      <c r="O12">
        <v>0.36199999999999999</v>
      </c>
      <c r="P12">
        <v>0.217</v>
      </c>
      <c r="Q12">
        <v>0.14499999999999999</v>
      </c>
      <c r="R12">
        <v>0.53600000000000003</v>
      </c>
      <c r="S12">
        <v>0.31900000000000001</v>
      </c>
    </row>
    <row r="13" spans="1:19" x14ac:dyDescent="0.45">
      <c r="A13" t="s">
        <v>59</v>
      </c>
      <c r="B13" t="s">
        <v>53</v>
      </c>
      <c r="C13">
        <v>0.3</v>
      </c>
      <c r="D13">
        <v>0.95</v>
      </c>
      <c r="E13">
        <v>0.13300000000000001</v>
      </c>
      <c r="F13">
        <v>0.42199999999999999</v>
      </c>
      <c r="G13">
        <v>0.44400000000000001</v>
      </c>
      <c r="H13">
        <v>0.1</v>
      </c>
      <c r="I13">
        <v>0.25</v>
      </c>
      <c r="J13">
        <v>0</v>
      </c>
      <c r="K13">
        <v>0</v>
      </c>
      <c r="L13">
        <v>0</v>
      </c>
      <c r="M13">
        <v>0</v>
      </c>
      <c r="N13">
        <v>0.4</v>
      </c>
      <c r="O13">
        <v>0.33300000000000002</v>
      </c>
      <c r="P13">
        <v>0.26700000000000002</v>
      </c>
      <c r="Q13">
        <v>8.8999999999999996E-2</v>
      </c>
      <c r="R13">
        <v>0.378</v>
      </c>
      <c r="S13">
        <v>0.53300000000000003</v>
      </c>
    </row>
    <row r="14" spans="1:19" x14ac:dyDescent="0.45">
      <c r="A14" t="s">
        <v>33</v>
      </c>
      <c r="B14" t="s">
        <v>18</v>
      </c>
      <c r="C14">
        <v>0.373</v>
      </c>
      <c r="D14">
        <v>1.1399999999999999</v>
      </c>
      <c r="E14">
        <v>0.19600000000000001</v>
      </c>
      <c r="F14">
        <v>0.42899999999999999</v>
      </c>
      <c r="G14">
        <v>0.375</v>
      </c>
      <c r="H14">
        <v>0.14299999999999999</v>
      </c>
      <c r="I14">
        <v>0.23799999999999999</v>
      </c>
      <c r="J14">
        <v>1</v>
      </c>
      <c r="K14">
        <v>4.2000000000000003E-2</v>
      </c>
      <c r="L14">
        <v>0</v>
      </c>
      <c r="M14">
        <v>0</v>
      </c>
      <c r="N14">
        <v>0.40400000000000003</v>
      </c>
      <c r="O14">
        <v>0.45600000000000002</v>
      </c>
      <c r="P14">
        <v>0.14000000000000001</v>
      </c>
      <c r="Q14">
        <v>0.123</v>
      </c>
      <c r="R14">
        <v>0.36799999999999999</v>
      </c>
      <c r="S14">
        <v>0.50900000000000001</v>
      </c>
    </row>
    <row r="15" spans="1:19" x14ac:dyDescent="0.45">
      <c r="A15" t="s">
        <v>23</v>
      </c>
      <c r="B15" t="s">
        <v>24</v>
      </c>
      <c r="C15">
        <v>0.439</v>
      </c>
      <c r="D15">
        <v>2.12</v>
      </c>
      <c r="E15">
        <v>0.13100000000000001</v>
      </c>
      <c r="F15">
        <v>0.59</v>
      </c>
      <c r="G15">
        <v>0.27900000000000003</v>
      </c>
      <c r="H15">
        <v>5.8999999999999997E-2</v>
      </c>
      <c r="I15">
        <v>0.23499999999999999</v>
      </c>
      <c r="J15">
        <v>6</v>
      </c>
      <c r="K15">
        <v>0.16700000000000001</v>
      </c>
      <c r="L15">
        <v>0</v>
      </c>
      <c r="M15">
        <v>0</v>
      </c>
      <c r="N15">
        <v>0.32800000000000001</v>
      </c>
      <c r="O15">
        <v>0.36099999999999999</v>
      </c>
      <c r="P15">
        <v>0.312</v>
      </c>
      <c r="Q15">
        <v>0.13100000000000001</v>
      </c>
      <c r="R15">
        <v>0.42599999999999999</v>
      </c>
      <c r="S15">
        <v>0.443</v>
      </c>
    </row>
    <row r="16" spans="1:19" x14ac:dyDescent="0.45">
      <c r="A16" t="s">
        <v>142</v>
      </c>
      <c r="B16" t="s">
        <v>63</v>
      </c>
      <c r="C16">
        <v>0.216</v>
      </c>
      <c r="D16">
        <v>1.06</v>
      </c>
      <c r="E16">
        <v>0.14599999999999999</v>
      </c>
      <c r="F16">
        <v>0.439</v>
      </c>
      <c r="G16">
        <v>0.41499999999999998</v>
      </c>
      <c r="H16">
        <v>0</v>
      </c>
      <c r="I16">
        <v>0.23499999999999999</v>
      </c>
      <c r="J16">
        <v>1</v>
      </c>
      <c r="K16">
        <v>5.6000000000000001E-2</v>
      </c>
      <c r="L16">
        <v>0</v>
      </c>
      <c r="M16">
        <v>0</v>
      </c>
      <c r="N16">
        <v>0.39</v>
      </c>
      <c r="O16">
        <v>0.26800000000000002</v>
      </c>
      <c r="P16">
        <v>0.34200000000000003</v>
      </c>
      <c r="Q16">
        <v>0.122</v>
      </c>
      <c r="R16">
        <v>0.53700000000000003</v>
      </c>
      <c r="S16">
        <v>0.34200000000000003</v>
      </c>
    </row>
    <row r="17" spans="1:19" x14ac:dyDescent="0.45">
      <c r="A17" t="s">
        <v>126</v>
      </c>
      <c r="B17" t="s">
        <v>76</v>
      </c>
      <c r="C17">
        <v>0.25700000000000001</v>
      </c>
      <c r="D17">
        <v>1.31</v>
      </c>
      <c r="E17">
        <v>0.21099999999999999</v>
      </c>
      <c r="F17">
        <v>0.44700000000000001</v>
      </c>
      <c r="G17">
        <v>0.34200000000000003</v>
      </c>
      <c r="H17">
        <v>0.115</v>
      </c>
      <c r="I17">
        <v>0.23100000000000001</v>
      </c>
      <c r="J17">
        <v>1</v>
      </c>
      <c r="K17">
        <v>2.9000000000000001E-2</v>
      </c>
      <c r="L17">
        <v>0</v>
      </c>
      <c r="M17">
        <v>0</v>
      </c>
      <c r="N17">
        <v>0.38200000000000001</v>
      </c>
      <c r="O17">
        <v>0.39500000000000002</v>
      </c>
      <c r="P17">
        <v>0.224</v>
      </c>
      <c r="Q17">
        <v>0.19700000000000001</v>
      </c>
      <c r="R17">
        <v>0.48699999999999999</v>
      </c>
      <c r="S17">
        <v>0.316</v>
      </c>
    </row>
    <row r="18" spans="1:19" x14ac:dyDescent="0.45">
      <c r="A18" t="s">
        <v>39</v>
      </c>
      <c r="B18" t="s">
        <v>40</v>
      </c>
      <c r="C18">
        <v>0.32600000000000001</v>
      </c>
      <c r="D18">
        <v>2.31</v>
      </c>
      <c r="E18">
        <v>0.122</v>
      </c>
      <c r="F18">
        <v>0.61199999999999999</v>
      </c>
      <c r="G18">
        <v>0.26500000000000001</v>
      </c>
      <c r="H18">
        <v>0.154</v>
      </c>
      <c r="I18">
        <v>0.23100000000000001</v>
      </c>
      <c r="J18">
        <v>1</v>
      </c>
      <c r="K18">
        <v>3.3000000000000002E-2</v>
      </c>
      <c r="L18">
        <v>0</v>
      </c>
      <c r="M18">
        <v>0</v>
      </c>
      <c r="N18">
        <v>0.26500000000000001</v>
      </c>
      <c r="O18">
        <v>0.40799999999999997</v>
      </c>
      <c r="P18">
        <v>0.32700000000000001</v>
      </c>
      <c r="Q18">
        <v>8.2000000000000003E-2</v>
      </c>
      <c r="R18">
        <v>0.63300000000000001</v>
      </c>
      <c r="S18">
        <v>0.28599999999999998</v>
      </c>
    </row>
    <row r="19" spans="1:19" x14ac:dyDescent="0.45">
      <c r="A19" t="s">
        <v>21</v>
      </c>
      <c r="B19" t="s">
        <v>22</v>
      </c>
      <c r="C19">
        <v>0.34300000000000003</v>
      </c>
      <c r="D19">
        <v>1.41</v>
      </c>
      <c r="E19">
        <v>0.254</v>
      </c>
      <c r="F19">
        <v>0.437</v>
      </c>
      <c r="G19">
        <v>0.31</v>
      </c>
      <c r="H19">
        <v>0.13600000000000001</v>
      </c>
      <c r="I19">
        <v>0.22700000000000001</v>
      </c>
      <c r="J19">
        <v>0</v>
      </c>
      <c r="K19">
        <v>0</v>
      </c>
      <c r="L19">
        <v>1</v>
      </c>
      <c r="M19">
        <v>1</v>
      </c>
      <c r="N19">
        <v>0.375</v>
      </c>
      <c r="O19">
        <v>0.40300000000000002</v>
      </c>
      <c r="P19">
        <v>0.222</v>
      </c>
      <c r="Q19">
        <v>9.7000000000000003E-2</v>
      </c>
      <c r="R19">
        <v>0.48599999999999999</v>
      </c>
      <c r="S19">
        <v>0.41699999999999998</v>
      </c>
    </row>
    <row r="20" spans="1:19" x14ac:dyDescent="0.45">
      <c r="A20" t="s">
        <v>41</v>
      </c>
      <c r="B20" t="s">
        <v>42</v>
      </c>
      <c r="C20">
        <v>0.33800000000000002</v>
      </c>
      <c r="D20">
        <v>1.96</v>
      </c>
      <c r="E20">
        <v>0.17100000000000001</v>
      </c>
      <c r="F20">
        <v>0.54900000000000004</v>
      </c>
      <c r="G20">
        <v>0.28000000000000003</v>
      </c>
      <c r="H20">
        <v>0</v>
      </c>
      <c r="I20">
        <v>0.217</v>
      </c>
      <c r="J20">
        <v>4</v>
      </c>
      <c r="K20">
        <v>8.8999999999999996E-2</v>
      </c>
      <c r="L20">
        <v>0</v>
      </c>
      <c r="M20">
        <v>0</v>
      </c>
      <c r="N20">
        <v>0.48799999999999999</v>
      </c>
      <c r="O20">
        <v>0.28100000000000003</v>
      </c>
      <c r="P20">
        <v>0.23200000000000001</v>
      </c>
      <c r="Q20">
        <v>8.5000000000000006E-2</v>
      </c>
      <c r="R20">
        <v>0.46300000000000002</v>
      </c>
      <c r="S20">
        <v>0.45100000000000001</v>
      </c>
    </row>
    <row r="21" spans="1:19" x14ac:dyDescent="0.45">
      <c r="A21" t="s">
        <v>139</v>
      </c>
      <c r="B21" t="s">
        <v>18</v>
      </c>
      <c r="C21">
        <v>0.27700000000000002</v>
      </c>
      <c r="D21">
        <v>0.83</v>
      </c>
      <c r="E21">
        <v>0.192</v>
      </c>
      <c r="F21">
        <v>0.36499999999999999</v>
      </c>
      <c r="G21">
        <v>0.442</v>
      </c>
      <c r="H21">
        <v>8.6999999999999994E-2</v>
      </c>
      <c r="I21">
        <v>0.217</v>
      </c>
      <c r="J21">
        <v>1</v>
      </c>
      <c r="K21">
        <v>5.2999999999999999E-2</v>
      </c>
      <c r="L21">
        <v>0</v>
      </c>
      <c r="M21">
        <v>0</v>
      </c>
      <c r="N21">
        <v>0.36499999999999999</v>
      </c>
      <c r="O21">
        <v>0.46200000000000002</v>
      </c>
      <c r="P21">
        <v>0.17299999999999999</v>
      </c>
      <c r="Q21">
        <v>7.6999999999999999E-2</v>
      </c>
      <c r="R21">
        <v>0.65400000000000003</v>
      </c>
      <c r="S21">
        <v>0.26900000000000002</v>
      </c>
    </row>
    <row r="22" spans="1:19" x14ac:dyDescent="0.45">
      <c r="A22" t="s">
        <v>88</v>
      </c>
      <c r="B22" t="s">
        <v>32</v>
      </c>
      <c r="C22">
        <v>0.36099999999999999</v>
      </c>
      <c r="D22">
        <v>2.36</v>
      </c>
      <c r="E22">
        <v>0.254</v>
      </c>
      <c r="F22">
        <v>0.52400000000000002</v>
      </c>
      <c r="G22">
        <v>0.222</v>
      </c>
      <c r="H22">
        <v>0.14299999999999999</v>
      </c>
      <c r="I22">
        <v>0.214</v>
      </c>
      <c r="J22">
        <v>3</v>
      </c>
      <c r="K22">
        <v>9.0999999999999998E-2</v>
      </c>
      <c r="L22">
        <v>1</v>
      </c>
      <c r="M22">
        <v>1</v>
      </c>
      <c r="N22">
        <v>0.51600000000000001</v>
      </c>
      <c r="O22">
        <v>0.32800000000000001</v>
      </c>
      <c r="P22">
        <v>0.156</v>
      </c>
      <c r="Q22">
        <v>0.14099999999999999</v>
      </c>
      <c r="R22">
        <v>0.53100000000000003</v>
      </c>
      <c r="S22">
        <v>0.32800000000000001</v>
      </c>
    </row>
    <row r="23" spans="1:19" x14ac:dyDescent="0.45">
      <c r="A23" t="s">
        <v>115</v>
      </c>
      <c r="B23" t="s">
        <v>65</v>
      </c>
      <c r="C23">
        <v>0.32300000000000001</v>
      </c>
      <c r="D23">
        <v>1.68</v>
      </c>
      <c r="E23">
        <v>0.215</v>
      </c>
      <c r="F23">
        <v>0.49199999999999999</v>
      </c>
      <c r="G23">
        <v>0.29199999999999998</v>
      </c>
      <c r="H23">
        <v>5.2999999999999999E-2</v>
      </c>
      <c r="I23">
        <v>0.21099999999999999</v>
      </c>
      <c r="J23">
        <v>3</v>
      </c>
      <c r="K23">
        <v>9.4E-2</v>
      </c>
      <c r="L23">
        <v>1</v>
      </c>
      <c r="M23">
        <v>0.5</v>
      </c>
      <c r="N23">
        <v>0.40300000000000002</v>
      </c>
      <c r="O23">
        <v>0.433</v>
      </c>
      <c r="P23">
        <v>0.16400000000000001</v>
      </c>
      <c r="Q23">
        <v>0.16400000000000001</v>
      </c>
      <c r="R23">
        <v>0.53700000000000003</v>
      </c>
      <c r="S23">
        <v>0.29899999999999999</v>
      </c>
    </row>
    <row r="24" spans="1:19" x14ac:dyDescent="0.45">
      <c r="A24" t="s">
        <v>162</v>
      </c>
      <c r="B24" t="s">
        <v>55</v>
      </c>
      <c r="C24">
        <v>0.22</v>
      </c>
      <c r="D24">
        <v>0.39</v>
      </c>
      <c r="E24">
        <v>0.20899999999999999</v>
      </c>
      <c r="F24">
        <v>0.224</v>
      </c>
      <c r="G24">
        <v>0.56699999999999995</v>
      </c>
      <c r="H24">
        <v>0.105</v>
      </c>
      <c r="I24">
        <v>0.21099999999999999</v>
      </c>
      <c r="J24">
        <v>2</v>
      </c>
      <c r="K24">
        <v>0.13300000000000001</v>
      </c>
      <c r="L24">
        <v>0</v>
      </c>
      <c r="M24">
        <v>0</v>
      </c>
      <c r="N24">
        <v>0.35799999999999998</v>
      </c>
      <c r="O24">
        <v>0.254</v>
      </c>
      <c r="P24">
        <v>0.38800000000000001</v>
      </c>
      <c r="Q24">
        <v>0.20899999999999999</v>
      </c>
      <c r="R24">
        <v>0.50800000000000001</v>
      </c>
      <c r="S24">
        <v>0.28399999999999997</v>
      </c>
    </row>
    <row r="25" spans="1:19" x14ac:dyDescent="0.45">
      <c r="A25" t="s">
        <v>45</v>
      </c>
      <c r="B25" t="s">
        <v>46</v>
      </c>
      <c r="C25">
        <v>0.36699999999999999</v>
      </c>
      <c r="D25">
        <v>0.83</v>
      </c>
      <c r="E25">
        <v>0.19700000000000001</v>
      </c>
      <c r="F25">
        <v>0.36399999999999999</v>
      </c>
      <c r="G25">
        <v>0.439</v>
      </c>
      <c r="H25">
        <v>0.17199999999999999</v>
      </c>
      <c r="I25">
        <v>0.20699999999999999</v>
      </c>
      <c r="J25">
        <v>1</v>
      </c>
      <c r="K25">
        <v>4.2000000000000003E-2</v>
      </c>
      <c r="L25">
        <v>0</v>
      </c>
      <c r="M25">
        <v>0</v>
      </c>
      <c r="N25">
        <v>0.33300000000000002</v>
      </c>
      <c r="O25">
        <v>0.39400000000000002</v>
      </c>
      <c r="P25">
        <v>0.27300000000000002</v>
      </c>
      <c r="Q25">
        <v>0.182</v>
      </c>
      <c r="R25">
        <v>0.34899999999999998</v>
      </c>
      <c r="S25">
        <v>0.47</v>
      </c>
    </row>
    <row r="26" spans="1:19" x14ac:dyDescent="0.45">
      <c r="A26" t="s">
        <v>155</v>
      </c>
      <c r="B26" t="s">
        <v>26</v>
      </c>
      <c r="C26">
        <v>0.25600000000000001</v>
      </c>
      <c r="D26">
        <v>0.72</v>
      </c>
      <c r="E26">
        <v>0.104</v>
      </c>
      <c r="F26">
        <v>0.375</v>
      </c>
      <c r="G26">
        <v>0.52100000000000002</v>
      </c>
      <c r="H26">
        <v>0.24</v>
      </c>
      <c r="I26">
        <v>0.2</v>
      </c>
      <c r="J26">
        <v>1</v>
      </c>
      <c r="K26">
        <v>5.6000000000000001E-2</v>
      </c>
      <c r="L26">
        <v>0</v>
      </c>
      <c r="M26">
        <v>0</v>
      </c>
      <c r="N26">
        <v>0.47899999999999998</v>
      </c>
      <c r="O26">
        <v>0.29199999999999998</v>
      </c>
      <c r="P26">
        <v>0.22900000000000001</v>
      </c>
      <c r="Q26">
        <v>0.22900000000000001</v>
      </c>
      <c r="R26">
        <v>0.438</v>
      </c>
      <c r="S26">
        <v>0.33300000000000002</v>
      </c>
    </row>
    <row r="27" spans="1:19" x14ac:dyDescent="0.45">
      <c r="A27" t="s">
        <v>82</v>
      </c>
      <c r="B27" t="s">
        <v>20</v>
      </c>
      <c r="C27">
        <v>0.255</v>
      </c>
      <c r="D27">
        <v>1.1499999999999999</v>
      </c>
      <c r="E27">
        <v>0.157</v>
      </c>
      <c r="F27">
        <v>0.45100000000000001</v>
      </c>
      <c r="G27">
        <v>0.39200000000000002</v>
      </c>
      <c r="H27">
        <v>0.1</v>
      </c>
      <c r="I27">
        <v>0.2</v>
      </c>
      <c r="J27">
        <v>3</v>
      </c>
      <c r="K27">
        <v>0.13</v>
      </c>
      <c r="L27">
        <v>0</v>
      </c>
      <c r="M27">
        <v>0</v>
      </c>
      <c r="N27">
        <v>0.47099999999999997</v>
      </c>
      <c r="O27">
        <v>0.29399999999999998</v>
      </c>
      <c r="P27">
        <v>0.23499999999999999</v>
      </c>
      <c r="Q27">
        <v>0.13700000000000001</v>
      </c>
      <c r="R27">
        <v>0.49</v>
      </c>
      <c r="S27">
        <v>0.373</v>
      </c>
    </row>
    <row r="28" spans="1:19" x14ac:dyDescent="0.45">
      <c r="A28" t="s">
        <v>160</v>
      </c>
      <c r="B28" t="s">
        <v>104</v>
      </c>
      <c r="C28">
        <v>0.30399999999999999</v>
      </c>
      <c r="D28">
        <v>1.67</v>
      </c>
      <c r="E28">
        <v>0.184</v>
      </c>
      <c r="F28">
        <v>0.51</v>
      </c>
      <c r="G28">
        <v>0.30599999999999999</v>
      </c>
      <c r="H28">
        <v>0</v>
      </c>
      <c r="I28">
        <v>0.2</v>
      </c>
      <c r="J28">
        <v>2</v>
      </c>
      <c r="K28">
        <v>0.08</v>
      </c>
      <c r="L28">
        <v>0</v>
      </c>
      <c r="M28">
        <v>0</v>
      </c>
      <c r="N28">
        <v>0.42899999999999999</v>
      </c>
      <c r="O28">
        <v>0.34699999999999998</v>
      </c>
      <c r="P28">
        <v>0.22500000000000001</v>
      </c>
      <c r="Q28">
        <v>0.10199999999999999</v>
      </c>
      <c r="R28">
        <v>0.57099999999999995</v>
      </c>
      <c r="S28">
        <v>0.32700000000000001</v>
      </c>
    </row>
    <row r="29" spans="1:19" x14ac:dyDescent="0.45">
      <c r="A29" t="s">
        <v>92</v>
      </c>
      <c r="B29" t="s">
        <v>55</v>
      </c>
      <c r="C29">
        <v>0.30299999999999999</v>
      </c>
      <c r="D29">
        <v>0.74</v>
      </c>
      <c r="E29">
        <v>0.25</v>
      </c>
      <c r="F29">
        <v>0.31900000000000001</v>
      </c>
      <c r="G29">
        <v>0.43099999999999999</v>
      </c>
      <c r="H29">
        <v>6.5000000000000002E-2</v>
      </c>
      <c r="I29">
        <v>0.19400000000000001</v>
      </c>
      <c r="J29">
        <v>1</v>
      </c>
      <c r="K29">
        <v>4.2999999999999997E-2</v>
      </c>
      <c r="L29">
        <v>0</v>
      </c>
      <c r="M29">
        <v>0</v>
      </c>
      <c r="N29">
        <v>0.27800000000000002</v>
      </c>
      <c r="O29">
        <v>0.33300000000000002</v>
      </c>
      <c r="P29">
        <v>0.38900000000000001</v>
      </c>
      <c r="Q29">
        <v>6.9000000000000006E-2</v>
      </c>
      <c r="R29">
        <v>0.52800000000000002</v>
      </c>
      <c r="S29">
        <v>0.40300000000000002</v>
      </c>
    </row>
    <row r="30" spans="1:19" x14ac:dyDescent="0.45">
      <c r="A30" t="s">
        <v>220</v>
      </c>
      <c r="B30" t="s">
        <v>24</v>
      </c>
      <c r="C30">
        <v>0.27300000000000002</v>
      </c>
      <c r="D30">
        <v>1.05</v>
      </c>
      <c r="E30">
        <v>0.104</v>
      </c>
      <c r="F30">
        <v>0.45800000000000002</v>
      </c>
      <c r="G30">
        <v>0.438</v>
      </c>
      <c r="H30">
        <v>0</v>
      </c>
      <c r="I30">
        <v>0.19</v>
      </c>
      <c r="J30">
        <v>3</v>
      </c>
      <c r="K30">
        <v>0.13600000000000001</v>
      </c>
      <c r="L30">
        <v>0</v>
      </c>
      <c r="M30">
        <v>0</v>
      </c>
      <c r="N30">
        <v>0.313</v>
      </c>
      <c r="O30">
        <v>0.41699999999999998</v>
      </c>
      <c r="P30">
        <v>0.27100000000000002</v>
      </c>
      <c r="Q30">
        <v>0.20799999999999999</v>
      </c>
      <c r="R30">
        <v>0.5</v>
      </c>
      <c r="S30">
        <v>0.29199999999999998</v>
      </c>
    </row>
    <row r="31" spans="1:19" x14ac:dyDescent="0.45">
      <c r="A31" t="s">
        <v>111</v>
      </c>
      <c r="B31" t="s">
        <v>20</v>
      </c>
      <c r="C31">
        <v>0.33900000000000002</v>
      </c>
      <c r="D31">
        <v>0.69</v>
      </c>
      <c r="E31">
        <v>0.16900000000000001</v>
      </c>
      <c r="F31">
        <v>0.33800000000000002</v>
      </c>
      <c r="G31">
        <v>0.49199999999999999</v>
      </c>
      <c r="H31">
        <v>9.4E-2</v>
      </c>
      <c r="I31">
        <v>0.188</v>
      </c>
      <c r="J31">
        <v>1</v>
      </c>
      <c r="K31">
        <v>4.4999999999999998E-2</v>
      </c>
      <c r="L31">
        <v>0</v>
      </c>
      <c r="M31">
        <v>0</v>
      </c>
      <c r="N31">
        <v>0.53900000000000003</v>
      </c>
      <c r="O31">
        <v>0.308</v>
      </c>
      <c r="P31">
        <v>0.154</v>
      </c>
      <c r="Q31">
        <v>0.154</v>
      </c>
      <c r="R31">
        <v>0.4</v>
      </c>
      <c r="S31">
        <v>0.44600000000000001</v>
      </c>
    </row>
    <row r="32" spans="1:19" x14ac:dyDescent="0.45">
      <c r="A32" t="s">
        <v>152</v>
      </c>
      <c r="B32" t="s">
        <v>65</v>
      </c>
      <c r="C32">
        <v>0.24099999999999999</v>
      </c>
      <c r="D32">
        <v>0.72</v>
      </c>
      <c r="E32">
        <v>0.14099999999999999</v>
      </c>
      <c r="F32">
        <v>0.35899999999999999</v>
      </c>
      <c r="G32">
        <v>0.5</v>
      </c>
      <c r="H32">
        <v>0.156</v>
      </c>
      <c r="I32">
        <v>0.188</v>
      </c>
      <c r="J32">
        <v>3</v>
      </c>
      <c r="K32">
        <v>0.13</v>
      </c>
      <c r="L32">
        <v>0</v>
      </c>
      <c r="M32">
        <v>0</v>
      </c>
      <c r="N32">
        <v>0.40600000000000003</v>
      </c>
      <c r="O32">
        <v>0.25</v>
      </c>
      <c r="P32">
        <v>0.34399999999999997</v>
      </c>
      <c r="Q32">
        <v>0.156</v>
      </c>
      <c r="R32">
        <v>0.60899999999999999</v>
      </c>
      <c r="S32">
        <v>0.23400000000000001</v>
      </c>
    </row>
    <row r="33" spans="1:19" x14ac:dyDescent="0.45">
      <c r="A33" t="s">
        <v>216</v>
      </c>
      <c r="B33" t="s">
        <v>51</v>
      </c>
      <c r="C33">
        <v>0.32700000000000001</v>
      </c>
      <c r="D33">
        <v>1.88</v>
      </c>
      <c r="E33">
        <v>0.20699999999999999</v>
      </c>
      <c r="F33">
        <v>0.51700000000000002</v>
      </c>
      <c r="G33">
        <v>0.27600000000000002</v>
      </c>
      <c r="H33">
        <v>6.3E-2</v>
      </c>
      <c r="I33">
        <v>0.188</v>
      </c>
      <c r="J33">
        <v>0</v>
      </c>
      <c r="K33">
        <v>0</v>
      </c>
      <c r="L33">
        <v>0</v>
      </c>
      <c r="M33">
        <v>0</v>
      </c>
      <c r="N33">
        <v>0.31</v>
      </c>
      <c r="O33">
        <v>0.36199999999999999</v>
      </c>
      <c r="P33">
        <v>0.32800000000000001</v>
      </c>
      <c r="Q33">
        <v>0.19</v>
      </c>
      <c r="R33">
        <v>0.5</v>
      </c>
      <c r="S33">
        <v>0.31</v>
      </c>
    </row>
    <row r="34" spans="1:19" x14ac:dyDescent="0.45">
      <c r="A34" t="s">
        <v>27</v>
      </c>
      <c r="B34" t="s">
        <v>28</v>
      </c>
      <c r="C34">
        <v>0.41699999999999998</v>
      </c>
      <c r="D34">
        <v>0.85</v>
      </c>
      <c r="E34">
        <v>0.35099999999999998</v>
      </c>
      <c r="F34">
        <v>0.29899999999999999</v>
      </c>
      <c r="G34">
        <v>0.35099999999999998</v>
      </c>
      <c r="H34">
        <v>0</v>
      </c>
      <c r="I34">
        <v>0.185</v>
      </c>
      <c r="J34">
        <v>3</v>
      </c>
      <c r="K34">
        <v>0.13</v>
      </c>
      <c r="L34">
        <v>0</v>
      </c>
      <c r="M34">
        <v>0</v>
      </c>
      <c r="N34">
        <v>0.48099999999999998</v>
      </c>
      <c r="O34">
        <v>0.27300000000000002</v>
      </c>
      <c r="P34">
        <v>0.247</v>
      </c>
      <c r="Q34">
        <v>0.13</v>
      </c>
      <c r="R34">
        <v>0.49399999999999999</v>
      </c>
      <c r="S34">
        <v>0.377</v>
      </c>
    </row>
    <row r="35" spans="1:19" x14ac:dyDescent="0.45">
      <c r="A35" t="s">
        <v>98</v>
      </c>
      <c r="B35" t="s">
        <v>37</v>
      </c>
      <c r="C35">
        <v>0.17100000000000001</v>
      </c>
      <c r="D35">
        <v>0.68</v>
      </c>
      <c r="E35">
        <v>0.17799999999999999</v>
      </c>
      <c r="F35">
        <v>0.33300000000000002</v>
      </c>
      <c r="G35">
        <v>0.48899999999999999</v>
      </c>
      <c r="H35">
        <v>0.13600000000000001</v>
      </c>
      <c r="I35">
        <v>0.182</v>
      </c>
      <c r="J35">
        <v>1</v>
      </c>
      <c r="K35">
        <v>6.7000000000000004E-2</v>
      </c>
      <c r="L35">
        <v>0</v>
      </c>
      <c r="M35">
        <v>0</v>
      </c>
      <c r="N35">
        <v>0.42199999999999999</v>
      </c>
      <c r="O35">
        <v>0.35599999999999998</v>
      </c>
      <c r="P35">
        <v>0.222</v>
      </c>
      <c r="Q35">
        <v>0.13300000000000001</v>
      </c>
      <c r="R35">
        <v>0.46700000000000003</v>
      </c>
      <c r="S35">
        <v>0.4</v>
      </c>
    </row>
    <row r="36" spans="1:19" x14ac:dyDescent="0.45">
      <c r="A36" t="s">
        <v>131</v>
      </c>
      <c r="B36" t="s">
        <v>49</v>
      </c>
      <c r="C36">
        <v>0.38400000000000001</v>
      </c>
      <c r="D36">
        <v>1.1100000000000001</v>
      </c>
      <c r="E36">
        <v>0.23400000000000001</v>
      </c>
      <c r="F36">
        <v>0.40300000000000002</v>
      </c>
      <c r="G36">
        <v>0.36399999999999999</v>
      </c>
      <c r="H36">
        <v>3.5999999999999997E-2</v>
      </c>
      <c r="I36">
        <v>0.17899999999999999</v>
      </c>
      <c r="J36">
        <v>1</v>
      </c>
      <c r="K36">
        <v>3.2000000000000001E-2</v>
      </c>
      <c r="L36">
        <v>1</v>
      </c>
      <c r="M36">
        <v>1</v>
      </c>
      <c r="N36">
        <v>0.60299999999999998</v>
      </c>
      <c r="O36">
        <v>0.26900000000000002</v>
      </c>
      <c r="P36">
        <v>0.128</v>
      </c>
      <c r="Q36">
        <v>0.10299999999999999</v>
      </c>
      <c r="R36">
        <v>0.56399999999999995</v>
      </c>
      <c r="S36">
        <v>0.33300000000000002</v>
      </c>
    </row>
    <row r="37" spans="1:19" x14ac:dyDescent="0.45">
      <c r="A37" t="s">
        <v>175</v>
      </c>
      <c r="B37" t="s">
        <v>91</v>
      </c>
      <c r="C37">
        <v>0.33300000000000002</v>
      </c>
      <c r="D37">
        <v>0.79</v>
      </c>
      <c r="E37">
        <v>0.26500000000000001</v>
      </c>
      <c r="F37">
        <v>0.32400000000000001</v>
      </c>
      <c r="G37">
        <v>0.41199999999999998</v>
      </c>
      <c r="H37">
        <v>3.5999999999999997E-2</v>
      </c>
      <c r="I37">
        <v>0.17899999999999999</v>
      </c>
      <c r="J37">
        <v>1</v>
      </c>
      <c r="K37">
        <v>4.4999999999999998E-2</v>
      </c>
      <c r="L37">
        <v>0</v>
      </c>
      <c r="M37">
        <v>0</v>
      </c>
      <c r="N37">
        <v>0.38200000000000001</v>
      </c>
      <c r="O37">
        <v>0.32400000000000001</v>
      </c>
      <c r="P37">
        <v>0.29399999999999998</v>
      </c>
      <c r="Q37">
        <v>0.221</v>
      </c>
      <c r="R37">
        <v>0.45600000000000002</v>
      </c>
      <c r="S37">
        <v>0.32400000000000001</v>
      </c>
    </row>
    <row r="38" spans="1:19" x14ac:dyDescent="0.45">
      <c r="A38" t="s">
        <v>103</v>
      </c>
      <c r="B38" t="s">
        <v>104</v>
      </c>
      <c r="C38">
        <v>0.245</v>
      </c>
      <c r="D38">
        <v>1.47</v>
      </c>
      <c r="E38">
        <v>0.192</v>
      </c>
      <c r="F38">
        <v>0.48099999999999998</v>
      </c>
      <c r="G38">
        <v>0.32700000000000001</v>
      </c>
      <c r="H38">
        <v>0.11799999999999999</v>
      </c>
      <c r="I38">
        <v>0.17599999999999999</v>
      </c>
      <c r="J38">
        <v>3</v>
      </c>
      <c r="K38">
        <v>0.12</v>
      </c>
      <c r="L38">
        <v>0</v>
      </c>
      <c r="M38">
        <v>0</v>
      </c>
      <c r="N38">
        <v>0.57699999999999996</v>
      </c>
      <c r="O38">
        <v>0.25</v>
      </c>
      <c r="P38">
        <v>0.17299999999999999</v>
      </c>
      <c r="Q38">
        <v>0.13500000000000001</v>
      </c>
      <c r="R38">
        <v>0.51900000000000002</v>
      </c>
      <c r="S38">
        <v>0.34599999999999997</v>
      </c>
    </row>
    <row r="39" spans="1:19" x14ac:dyDescent="0.45">
      <c r="A39" t="s">
        <v>201</v>
      </c>
      <c r="B39" t="s">
        <v>53</v>
      </c>
      <c r="C39">
        <v>0.35399999999999998</v>
      </c>
      <c r="D39">
        <v>1.29</v>
      </c>
      <c r="E39">
        <v>0.23499999999999999</v>
      </c>
      <c r="F39">
        <v>0.43099999999999999</v>
      </c>
      <c r="G39">
        <v>0.33300000000000002</v>
      </c>
      <c r="H39">
        <v>0.11799999999999999</v>
      </c>
      <c r="I39">
        <v>0.17599999999999999</v>
      </c>
      <c r="J39">
        <v>2</v>
      </c>
      <c r="K39">
        <v>9.0999999999999998E-2</v>
      </c>
      <c r="L39">
        <v>0</v>
      </c>
      <c r="M39">
        <v>0</v>
      </c>
      <c r="N39">
        <v>0.57999999999999996</v>
      </c>
      <c r="O39">
        <v>0.3</v>
      </c>
      <c r="P39">
        <v>0.12</v>
      </c>
      <c r="Q39">
        <v>0.22</v>
      </c>
      <c r="R39">
        <v>0.42</v>
      </c>
      <c r="S39">
        <v>0.36</v>
      </c>
    </row>
    <row r="40" spans="1:19" x14ac:dyDescent="0.45">
      <c r="A40" t="s">
        <v>208</v>
      </c>
      <c r="B40" t="s">
        <v>119</v>
      </c>
      <c r="C40">
        <v>0.23799999999999999</v>
      </c>
      <c r="D40">
        <v>0.94</v>
      </c>
      <c r="E40">
        <v>0.26700000000000002</v>
      </c>
      <c r="F40">
        <v>0.35599999999999998</v>
      </c>
      <c r="G40">
        <v>0.378</v>
      </c>
      <c r="H40">
        <v>0.11799999999999999</v>
      </c>
      <c r="I40">
        <v>0.17599999999999999</v>
      </c>
      <c r="J40">
        <v>1</v>
      </c>
      <c r="K40">
        <v>6.3E-2</v>
      </c>
      <c r="L40">
        <v>0</v>
      </c>
      <c r="M40">
        <v>0</v>
      </c>
      <c r="N40">
        <v>0.311</v>
      </c>
      <c r="O40">
        <v>0.53300000000000003</v>
      </c>
      <c r="P40">
        <v>0.156</v>
      </c>
      <c r="Q40">
        <v>0.222</v>
      </c>
      <c r="R40">
        <v>0.51100000000000001</v>
      </c>
      <c r="S40">
        <v>0.26700000000000002</v>
      </c>
    </row>
    <row r="41" spans="1:19" x14ac:dyDescent="0.45">
      <c r="A41" t="s">
        <v>232</v>
      </c>
      <c r="B41" t="s">
        <v>63</v>
      </c>
      <c r="C41">
        <v>0.26200000000000001</v>
      </c>
      <c r="D41">
        <v>1.18</v>
      </c>
      <c r="E41">
        <v>0.17799999999999999</v>
      </c>
      <c r="F41">
        <v>0.44400000000000001</v>
      </c>
      <c r="G41">
        <v>0.378</v>
      </c>
      <c r="H41">
        <v>0.11799999999999999</v>
      </c>
      <c r="I41">
        <v>0.17599999999999999</v>
      </c>
      <c r="J41">
        <v>2</v>
      </c>
      <c r="K41">
        <v>0.1</v>
      </c>
      <c r="L41">
        <v>0</v>
      </c>
      <c r="M41">
        <v>0</v>
      </c>
      <c r="N41">
        <v>0.44400000000000001</v>
      </c>
      <c r="O41">
        <v>0.378</v>
      </c>
      <c r="P41">
        <v>0.17799999999999999</v>
      </c>
      <c r="Q41">
        <v>0.28899999999999998</v>
      </c>
      <c r="R41">
        <v>0.33300000000000002</v>
      </c>
      <c r="S41">
        <v>0.378</v>
      </c>
    </row>
    <row r="42" spans="1:19" x14ac:dyDescent="0.45">
      <c r="A42" t="s">
        <v>154</v>
      </c>
      <c r="B42" t="s">
        <v>51</v>
      </c>
      <c r="C42">
        <v>0.29199999999999998</v>
      </c>
      <c r="D42">
        <v>1.28</v>
      </c>
      <c r="E42">
        <v>0.19600000000000001</v>
      </c>
      <c r="F42">
        <v>0.45100000000000001</v>
      </c>
      <c r="G42">
        <v>0.35299999999999998</v>
      </c>
      <c r="H42">
        <v>0.16700000000000001</v>
      </c>
      <c r="I42">
        <v>0.16700000000000001</v>
      </c>
      <c r="J42">
        <v>0</v>
      </c>
      <c r="K42">
        <v>0</v>
      </c>
      <c r="L42">
        <v>0</v>
      </c>
      <c r="M42">
        <v>0</v>
      </c>
      <c r="N42">
        <v>0.47099999999999997</v>
      </c>
      <c r="O42">
        <v>0.314</v>
      </c>
      <c r="P42">
        <v>0.216</v>
      </c>
      <c r="Q42">
        <v>0.157</v>
      </c>
      <c r="R42">
        <v>0.52900000000000003</v>
      </c>
      <c r="S42">
        <v>0.314</v>
      </c>
    </row>
    <row r="43" spans="1:19" x14ac:dyDescent="0.45">
      <c r="A43" t="s">
        <v>209</v>
      </c>
      <c r="B43" t="s">
        <v>53</v>
      </c>
      <c r="C43">
        <v>0.22700000000000001</v>
      </c>
      <c r="D43">
        <v>0.94</v>
      </c>
      <c r="E43">
        <v>0.255</v>
      </c>
      <c r="F43">
        <v>0.36199999999999999</v>
      </c>
      <c r="G43">
        <v>0.38300000000000001</v>
      </c>
      <c r="H43">
        <v>5.6000000000000001E-2</v>
      </c>
      <c r="I43">
        <v>0.16700000000000001</v>
      </c>
      <c r="J43">
        <v>0</v>
      </c>
      <c r="K43">
        <v>0</v>
      </c>
      <c r="L43">
        <v>0</v>
      </c>
      <c r="M43">
        <v>0</v>
      </c>
      <c r="N43">
        <v>0.46800000000000003</v>
      </c>
      <c r="O43">
        <v>0.34</v>
      </c>
      <c r="P43">
        <v>0.192</v>
      </c>
      <c r="Q43">
        <v>8.5000000000000006E-2</v>
      </c>
      <c r="R43">
        <v>0.70199999999999996</v>
      </c>
      <c r="S43">
        <v>0.21299999999999999</v>
      </c>
    </row>
    <row r="44" spans="1:19" x14ac:dyDescent="0.45">
      <c r="A44" t="s">
        <v>125</v>
      </c>
      <c r="B44" t="s">
        <v>81</v>
      </c>
      <c r="C44">
        <v>0.23100000000000001</v>
      </c>
      <c r="D44">
        <v>0.22</v>
      </c>
      <c r="E44">
        <v>0.24099999999999999</v>
      </c>
      <c r="F44">
        <v>0.13800000000000001</v>
      </c>
      <c r="G44">
        <v>0.621</v>
      </c>
      <c r="H44">
        <v>0.38900000000000001</v>
      </c>
      <c r="I44">
        <v>0.16700000000000001</v>
      </c>
      <c r="J44">
        <v>0</v>
      </c>
      <c r="K44">
        <v>0</v>
      </c>
      <c r="L44">
        <v>0</v>
      </c>
      <c r="M44">
        <v>0</v>
      </c>
      <c r="N44">
        <v>0.48299999999999998</v>
      </c>
      <c r="O44">
        <v>0.20699999999999999</v>
      </c>
      <c r="P44">
        <v>0.31</v>
      </c>
      <c r="Q44">
        <v>0.31</v>
      </c>
      <c r="R44">
        <v>0.34499999999999997</v>
      </c>
      <c r="S44">
        <v>0.34499999999999997</v>
      </c>
    </row>
    <row r="45" spans="1:19" x14ac:dyDescent="0.45">
      <c r="A45" t="s">
        <v>94</v>
      </c>
      <c r="B45" t="s">
        <v>49</v>
      </c>
      <c r="C45">
        <v>0.30399999999999999</v>
      </c>
      <c r="D45">
        <v>2.56</v>
      </c>
      <c r="E45">
        <v>0.111</v>
      </c>
      <c r="F45">
        <v>0.63900000000000001</v>
      </c>
      <c r="G45">
        <v>0.25</v>
      </c>
      <c r="H45">
        <v>0</v>
      </c>
      <c r="I45">
        <v>0.16700000000000001</v>
      </c>
      <c r="J45">
        <v>3</v>
      </c>
      <c r="K45">
        <v>6.5000000000000002E-2</v>
      </c>
      <c r="L45">
        <v>0</v>
      </c>
      <c r="M45">
        <v>0</v>
      </c>
      <c r="N45">
        <v>0.44400000000000001</v>
      </c>
      <c r="O45">
        <v>0.34699999999999998</v>
      </c>
      <c r="P45">
        <v>0.20799999999999999</v>
      </c>
      <c r="Q45">
        <v>0.111</v>
      </c>
      <c r="R45">
        <v>0.58299999999999996</v>
      </c>
      <c r="S45">
        <v>0.30599999999999999</v>
      </c>
    </row>
    <row r="46" spans="1:19" x14ac:dyDescent="0.45">
      <c r="A46" t="s">
        <v>173</v>
      </c>
      <c r="B46" t="s">
        <v>35</v>
      </c>
      <c r="C46">
        <v>0.38800000000000001</v>
      </c>
      <c r="D46">
        <v>1.33</v>
      </c>
      <c r="E46">
        <v>0.192</v>
      </c>
      <c r="F46">
        <v>0.46200000000000002</v>
      </c>
      <c r="G46">
        <v>0.34599999999999997</v>
      </c>
      <c r="H46">
        <v>5.6000000000000001E-2</v>
      </c>
      <c r="I46">
        <v>0.16700000000000001</v>
      </c>
      <c r="J46">
        <v>4</v>
      </c>
      <c r="K46">
        <v>0.16700000000000001</v>
      </c>
      <c r="L46">
        <v>0</v>
      </c>
      <c r="M46">
        <v>0</v>
      </c>
      <c r="N46">
        <v>0.40400000000000003</v>
      </c>
      <c r="O46">
        <v>0.32700000000000001</v>
      </c>
      <c r="P46">
        <v>0.26900000000000002</v>
      </c>
      <c r="Q46">
        <v>0.13500000000000001</v>
      </c>
      <c r="R46">
        <v>0.48099999999999998</v>
      </c>
      <c r="S46">
        <v>0.38500000000000001</v>
      </c>
    </row>
    <row r="47" spans="1:19" x14ac:dyDescent="0.45">
      <c r="A47" t="s">
        <v>107</v>
      </c>
      <c r="B47" t="s">
        <v>76</v>
      </c>
      <c r="C47">
        <v>0.309</v>
      </c>
      <c r="D47">
        <v>1.52</v>
      </c>
      <c r="E47">
        <v>0.125</v>
      </c>
      <c r="F47">
        <v>0.52800000000000002</v>
      </c>
      <c r="G47">
        <v>0.34699999999999998</v>
      </c>
      <c r="H47">
        <v>0.12</v>
      </c>
      <c r="I47">
        <v>0.16</v>
      </c>
      <c r="J47">
        <v>1</v>
      </c>
      <c r="K47">
        <v>2.5999999999999999E-2</v>
      </c>
      <c r="L47">
        <v>0</v>
      </c>
      <c r="M47">
        <v>0</v>
      </c>
      <c r="N47">
        <v>0.375</v>
      </c>
      <c r="O47">
        <v>0.31900000000000001</v>
      </c>
      <c r="P47">
        <v>0.30599999999999999</v>
      </c>
      <c r="Q47">
        <v>0.153</v>
      </c>
      <c r="R47">
        <v>0.54200000000000004</v>
      </c>
      <c r="S47">
        <v>0.30599999999999999</v>
      </c>
    </row>
    <row r="48" spans="1:19" x14ac:dyDescent="0.45">
      <c r="A48" t="s">
        <v>78</v>
      </c>
      <c r="B48" t="s">
        <v>51</v>
      </c>
      <c r="C48">
        <v>0.27300000000000002</v>
      </c>
      <c r="D48">
        <v>0.96</v>
      </c>
      <c r="E48">
        <v>0.16900000000000001</v>
      </c>
      <c r="F48">
        <v>0.40699999999999997</v>
      </c>
      <c r="G48">
        <v>0.42399999999999999</v>
      </c>
      <c r="H48">
        <v>0.04</v>
      </c>
      <c r="I48">
        <v>0.16</v>
      </c>
      <c r="J48">
        <v>2</v>
      </c>
      <c r="K48">
        <v>8.3000000000000004E-2</v>
      </c>
      <c r="L48">
        <v>0</v>
      </c>
      <c r="M48">
        <v>0</v>
      </c>
      <c r="N48">
        <v>0.35599999999999998</v>
      </c>
      <c r="O48">
        <v>0.42399999999999999</v>
      </c>
      <c r="P48">
        <v>0.22</v>
      </c>
      <c r="Q48">
        <v>8.5000000000000006E-2</v>
      </c>
      <c r="R48">
        <v>0.47499999999999998</v>
      </c>
      <c r="S48">
        <v>0.441</v>
      </c>
    </row>
    <row r="49" spans="1:19" x14ac:dyDescent="0.45">
      <c r="A49" t="s">
        <v>100</v>
      </c>
      <c r="B49" t="s">
        <v>20</v>
      </c>
      <c r="C49">
        <v>0.246</v>
      </c>
      <c r="D49">
        <v>1.1599999999999999</v>
      </c>
      <c r="E49">
        <v>0.16900000000000001</v>
      </c>
      <c r="F49">
        <v>0.44600000000000001</v>
      </c>
      <c r="G49">
        <v>0.38500000000000001</v>
      </c>
      <c r="H49">
        <v>0.04</v>
      </c>
      <c r="I49">
        <v>0.16</v>
      </c>
      <c r="J49">
        <v>3</v>
      </c>
      <c r="K49">
        <v>0.10299999999999999</v>
      </c>
      <c r="L49">
        <v>0</v>
      </c>
      <c r="M49">
        <v>0</v>
      </c>
      <c r="N49">
        <v>0.43099999999999999</v>
      </c>
      <c r="O49">
        <v>0.43099999999999999</v>
      </c>
      <c r="P49">
        <v>0.13900000000000001</v>
      </c>
      <c r="Q49">
        <v>0.185</v>
      </c>
      <c r="R49">
        <v>0.46200000000000002</v>
      </c>
      <c r="S49">
        <v>0.35399999999999998</v>
      </c>
    </row>
    <row r="50" spans="1:19" x14ac:dyDescent="0.45">
      <c r="A50" t="s">
        <v>68</v>
      </c>
      <c r="B50" t="s">
        <v>28</v>
      </c>
      <c r="C50">
        <v>0.37</v>
      </c>
      <c r="D50">
        <v>0.42</v>
      </c>
      <c r="E50">
        <v>0.316</v>
      </c>
      <c r="F50">
        <v>0.20300000000000001</v>
      </c>
      <c r="G50">
        <v>0.48099999999999998</v>
      </c>
      <c r="H50">
        <v>0.105</v>
      </c>
      <c r="I50">
        <v>0.158</v>
      </c>
      <c r="J50">
        <v>1</v>
      </c>
      <c r="K50">
        <v>6.3E-2</v>
      </c>
      <c r="L50">
        <v>0</v>
      </c>
      <c r="M50">
        <v>0</v>
      </c>
      <c r="N50">
        <v>0.38</v>
      </c>
      <c r="O50">
        <v>0.39200000000000002</v>
      </c>
      <c r="P50">
        <v>0.22800000000000001</v>
      </c>
      <c r="Q50">
        <v>0.10100000000000001</v>
      </c>
      <c r="R50">
        <v>0.56999999999999995</v>
      </c>
      <c r="S50">
        <v>0.32900000000000001</v>
      </c>
    </row>
    <row r="51" spans="1:19" x14ac:dyDescent="0.45">
      <c r="A51" t="s">
        <v>25</v>
      </c>
      <c r="B51" t="s">
        <v>26</v>
      </c>
      <c r="C51">
        <v>0.254</v>
      </c>
      <c r="D51">
        <v>1.79</v>
      </c>
      <c r="E51">
        <v>0.19700000000000001</v>
      </c>
      <c r="F51">
        <v>0.51500000000000001</v>
      </c>
      <c r="G51">
        <v>0.28799999999999998</v>
      </c>
      <c r="H51">
        <v>0.105</v>
      </c>
      <c r="I51">
        <v>0.158</v>
      </c>
      <c r="J51">
        <v>1</v>
      </c>
      <c r="K51">
        <v>2.9000000000000001E-2</v>
      </c>
      <c r="L51">
        <v>0</v>
      </c>
      <c r="M51">
        <v>0</v>
      </c>
      <c r="N51">
        <v>0.36399999999999999</v>
      </c>
      <c r="O51">
        <v>0.40899999999999997</v>
      </c>
      <c r="P51">
        <v>0.22700000000000001</v>
      </c>
      <c r="Q51">
        <v>0.152</v>
      </c>
      <c r="R51">
        <v>0.45500000000000002</v>
      </c>
      <c r="S51">
        <v>0.39400000000000002</v>
      </c>
    </row>
    <row r="52" spans="1:19" x14ac:dyDescent="0.45">
      <c r="A52" t="s">
        <v>105</v>
      </c>
      <c r="B52" t="s">
        <v>42</v>
      </c>
      <c r="C52">
        <v>0.29199999999999998</v>
      </c>
      <c r="D52">
        <v>0.88</v>
      </c>
      <c r="E52">
        <v>0.221</v>
      </c>
      <c r="F52">
        <v>0.36399999999999999</v>
      </c>
      <c r="G52">
        <v>0.41599999999999998</v>
      </c>
      <c r="H52">
        <v>9.4E-2</v>
      </c>
      <c r="I52">
        <v>0.156</v>
      </c>
      <c r="J52">
        <v>1</v>
      </c>
      <c r="K52">
        <v>3.5999999999999997E-2</v>
      </c>
      <c r="L52">
        <v>0</v>
      </c>
      <c r="M52">
        <v>0</v>
      </c>
      <c r="N52">
        <v>0.39</v>
      </c>
      <c r="O52">
        <v>0.35099999999999998</v>
      </c>
      <c r="P52">
        <v>0.26</v>
      </c>
      <c r="Q52">
        <v>0.16900000000000001</v>
      </c>
      <c r="R52">
        <v>0.42899999999999999</v>
      </c>
      <c r="S52">
        <v>0.40300000000000002</v>
      </c>
    </row>
    <row r="53" spans="1:19" x14ac:dyDescent="0.45">
      <c r="A53" t="s">
        <v>192</v>
      </c>
      <c r="B53" t="s">
        <v>72</v>
      </c>
      <c r="C53">
        <v>0.27800000000000002</v>
      </c>
      <c r="D53">
        <v>0.47</v>
      </c>
      <c r="E53">
        <v>0.20300000000000001</v>
      </c>
      <c r="F53">
        <v>0.254</v>
      </c>
      <c r="G53">
        <v>0.54200000000000004</v>
      </c>
      <c r="H53">
        <v>0.125</v>
      </c>
      <c r="I53">
        <v>0.156</v>
      </c>
      <c r="J53">
        <v>0</v>
      </c>
      <c r="K53">
        <v>0</v>
      </c>
      <c r="L53">
        <v>0</v>
      </c>
      <c r="M53">
        <v>0</v>
      </c>
      <c r="N53">
        <v>0.42399999999999999</v>
      </c>
      <c r="O53">
        <v>0.45800000000000002</v>
      </c>
      <c r="P53">
        <v>0.11899999999999999</v>
      </c>
      <c r="Q53">
        <v>0.20300000000000001</v>
      </c>
      <c r="R53">
        <v>0.52500000000000002</v>
      </c>
      <c r="S53">
        <v>0.27100000000000002</v>
      </c>
    </row>
    <row r="54" spans="1:19" x14ac:dyDescent="0.45">
      <c r="A54" t="s">
        <v>467</v>
      </c>
      <c r="B54" t="s">
        <v>119</v>
      </c>
      <c r="C54">
        <v>0.39</v>
      </c>
      <c r="D54">
        <v>1.54</v>
      </c>
      <c r="E54">
        <v>0.23300000000000001</v>
      </c>
      <c r="F54">
        <v>0.46500000000000002</v>
      </c>
      <c r="G54">
        <v>0.30199999999999999</v>
      </c>
      <c r="H54">
        <v>0.23100000000000001</v>
      </c>
      <c r="I54">
        <v>0.154</v>
      </c>
      <c r="J54">
        <v>0</v>
      </c>
      <c r="K54">
        <v>0</v>
      </c>
      <c r="L54">
        <v>0</v>
      </c>
      <c r="M54">
        <v>0</v>
      </c>
      <c r="N54">
        <v>0.34899999999999998</v>
      </c>
      <c r="O54">
        <v>0.372</v>
      </c>
      <c r="P54">
        <v>0.27900000000000003</v>
      </c>
      <c r="Q54">
        <v>0.186</v>
      </c>
      <c r="R54">
        <v>0.41899999999999998</v>
      </c>
      <c r="S54">
        <v>0.39500000000000002</v>
      </c>
    </row>
    <row r="55" spans="1:19" x14ac:dyDescent="0.45">
      <c r="A55" t="s">
        <v>140</v>
      </c>
      <c r="B55" t="s">
        <v>81</v>
      </c>
      <c r="C55">
        <v>0.4</v>
      </c>
      <c r="D55">
        <v>1.85</v>
      </c>
      <c r="E55">
        <v>0.28799999999999998</v>
      </c>
      <c r="F55">
        <v>0.46200000000000002</v>
      </c>
      <c r="G55">
        <v>0.25</v>
      </c>
      <c r="H55">
        <v>0.154</v>
      </c>
      <c r="I55">
        <v>0.154</v>
      </c>
      <c r="J55">
        <v>1</v>
      </c>
      <c r="K55">
        <v>4.2000000000000003E-2</v>
      </c>
      <c r="L55">
        <v>0</v>
      </c>
      <c r="M55">
        <v>0</v>
      </c>
      <c r="N55">
        <v>0.308</v>
      </c>
      <c r="O55">
        <v>0.442</v>
      </c>
      <c r="P55">
        <v>0.25</v>
      </c>
      <c r="Q55">
        <v>0.115</v>
      </c>
      <c r="R55">
        <v>0.53900000000000003</v>
      </c>
      <c r="S55">
        <v>0.34599999999999997</v>
      </c>
    </row>
    <row r="56" spans="1:19" x14ac:dyDescent="0.45">
      <c r="A56" t="s">
        <v>34</v>
      </c>
      <c r="B56" t="s">
        <v>35</v>
      </c>
      <c r="C56">
        <v>0.45500000000000002</v>
      </c>
      <c r="D56">
        <v>2.46</v>
      </c>
      <c r="E56">
        <v>0.21099999999999999</v>
      </c>
      <c r="F56">
        <v>0.56100000000000005</v>
      </c>
      <c r="G56">
        <v>0.22800000000000001</v>
      </c>
      <c r="H56">
        <v>7.6999999999999999E-2</v>
      </c>
      <c r="I56">
        <v>0.154</v>
      </c>
      <c r="J56">
        <v>3</v>
      </c>
      <c r="K56">
        <v>9.4E-2</v>
      </c>
      <c r="L56">
        <v>0</v>
      </c>
      <c r="M56">
        <v>0</v>
      </c>
      <c r="N56">
        <v>0.33300000000000002</v>
      </c>
      <c r="O56">
        <v>0.33300000000000002</v>
      </c>
      <c r="P56">
        <v>0.33300000000000002</v>
      </c>
      <c r="Q56">
        <v>0.105</v>
      </c>
      <c r="R56">
        <v>0.54400000000000004</v>
      </c>
      <c r="S56">
        <v>0.35099999999999998</v>
      </c>
    </row>
    <row r="57" spans="1:19" x14ac:dyDescent="0.45">
      <c r="A57" t="s">
        <v>176</v>
      </c>
      <c r="B57" t="s">
        <v>22</v>
      </c>
      <c r="C57">
        <v>0.34</v>
      </c>
      <c r="D57">
        <v>1.1499999999999999</v>
      </c>
      <c r="E57">
        <v>0.189</v>
      </c>
      <c r="F57">
        <v>0.434</v>
      </c>
      <c r="G57">
        <v>0.377</v>
      </c>
      <c r="H57">
        <v>0.05</v>
      </c>
      <c r="I57">
        <v>0.15</v>
      </c>
      <c r="J57">
        <v>1</v>
      </c>
      <c r="K57">
        <v>4.2999999999999997E-2</v>
      </c>
      <c r="L57">
        <v>0</v>
      </c>
      <c r="M57">
        <v>0</v>
      </c>
      <c r="N57">
        <v>0.32100000000000001</v>
      </c>
      <c r="O57">
        <v>0.377</v>
      </c>
      <c r="P57">
        <v>0.30199999999999999</v>
      </c>
      <c r="Q57">
        <v>9.4E-2</v>
      </c>
      <c r="R57">
        <v>0.623</v>
      </c>
      <c r="S57">
        <v>0.28299999999999997</v>
      </c>
    </row>
    <row r="58" spans="1:19" x14ac:dyDescent="0.45">
      <c r="A58" t="s">
        <v>207</v>
      </c>
      <c r="B58" t="s">
        <v>46</v>
      </c>
      <c r="C58">
        <v>0.23100000000000001</v>
      </c>
      <c r="D58">
        <v>1.3</v>
      </c>
      <c r="E58">
        <v>0.16400000000000001</v>
      </c>
      <c r="F58">
        <v>0.47299999999999998</v>
      </c>
      <c r="G58">
        <v>0.36399999999999999</v>
      </c>
      <c r="H58">
        <v>0.1</v>
      </c>
      <c r="I58">
        <v>0.15</v>
      </c>
      <c r="J58">
        <v>3</v>
      </c>
      <c r="K58">
        <v>0.115</v>
      </c>
      <c r="L58">
        <v>0</v>
      </c>
      <c r="M58">
        <v>0</v>
      </c>
      <c r="N58">
        <v>0.45500000000000002</v>
      </c>
      <c r="O58">
        <v>0.38200000000000001</v>
      </c>
      <c r="P58">
        <v>0.16400000000000001</v>
      </c>
      <c r="Q58">
        <v>0.23599999999999999</v>
      </c>
      <c r="R58">
        <v>0.47299999999999998</v>
      </c>
      <c r="S58">
        <v>0.29099999999999998</v>
      </c>
    </row>
    <row r="59" spans="1:19" x14ac:dyDescent="0.45">
      <c r="A59" t="s">
        <v>182</v>
      </c>
      <c r="B59" t="s">
        <v>28</v>
      </c>
      <c r="C59">
        <v>0.311</v>
      </c>
      <c r="D59">
        <v>0.33</v>
      </c>
      <c r="E59">
        <v>0.26500000000000001</v>
      </c>
      <c r="F59">
        <v>0.184</v>
      </c>
      <c r="G59">
        <v>0.55100000000000005</v>
      </c>
      <c r="H59">
        <v>0.14799999999999999</v>
      </c>
      <c r="I59">
        <v>0.14799999999999999</v>
      </c>
      <c r="J59">
        <v>0</v>
      </c>
      <c r="K59">
        <v>0</v>
      </c>
      <c r="L59">
        <v>0</v>
      </c>
      <c r="M59">
        <v>0</v>
      </c>
      <c r="N59">
        <v>0.51</v>
      </c>
      <c r="O59">
        <v>0.26500000000000001</v>
      </c>
      <c r="P59">
        <v>0.22500000000000001</v>
      </c>
      <c r="Q59">
        <v>0.20399999999999999</v>
      </c>
      <c r="R59">
        <v>0.55100000000000005</v>
      </c>
      <c r="S59">
        <v>0.245</v>
      </c>
    </row>
    <row r="60" spans="1:19" x14ac:dyDescent="0.45">
      <c r="A60" t="s">
        <v>116</v>
      </c>
      <c r="B60" t="s">
        <v>44</v>
      </c>
      <c r="C60">
        <v>0.29299999999999998</v>
      </c>
      <c r="D60">
        <v>1</v>
      </c>
      <c r="E60">
        <v>0.129</v>
      </c>
      <c r="F60">
        <v>0.435</v>
      </c>
      <c r="G60">
        <v>0.435</v>
      </c>
      <c r="H60">
        <v>0.111</v>
      </c>
      <c r="I60">
        <v>0.14799999999999999</v>
      </c>
      <c r="J60">
        <v>0</v>
      </c>
      <c r="K60">
        <v>0</v>
      </c>
      <c r="L60">
        <v>0</v>
      </c>
      <c r="M60">
        <v>0</v>
      </c>
      <c r="N60">
        <v>0.46800000000000003</v>
      </c>
      <c r="O60">
        <v>0.307</v>
      </c>
      <c r="P60">
        <v>0.22600000000000001</v>
      </c>
      <c r="Q60">
        <v>0.17699999999999999</v>
      </c>
      <c r="R60">
        <v>0.41899999999999998</v>
      </c>
      <c r="S60">
        <v>0.40300000000000002</v>
      </c>
    </row>
    <row r="61" spans="1:19" x14ac:dyDescent="0.45">
      <c r="A61" t="s">
        <v>184</v>
      </c>
      <c r="B61" t="s">
        <v>46</v>
      </c>
      <c r="C61">
        <v>0.28000000000000003</v>
      </c>
      <c r="D61">
        <v>1.1100000000000001</v>
      </c>
      <c r="E61">
        <v>0.314</v>
      </c>
      <c r="F61">
        <v>0.36</v>
      </c>
      <c r="G61">
        <v>0.32600000000000001</v>
      </c>
      <c r="H61">
        <v>0.107</v>
      </c>
      <c r="I61">
        <v>0.14299999999999999</v>
      </c>
      <c r="J61">
        <v>5</v>
      </c>
      <c r="K61">
        <v>0.161</v>
      </c>
      <c r="L61">
        <v>0</v>
      </c>
      <c r="M61">
        <v>0</v>
      </c>
      <c r="N61">
        <v>0.48799999999999999</v>
      </c>
      <c r="O61">
        <v>0.32600000000000001</v>
      </c>
      <c r="P61">
        <v>0.186</v>
      </c>
      <c r="Q61">
        <v>0.151</v>
      </c>
      <c r="R61">
        <v>0.56999999999999995</v>
      </c>
      <c r="S61">
        <v>0.27900000000000003</v>
      </c>
    </row>
    <row r="62" spans="1:19" x14ac:dyDescent="0.45">
      <c r="A62" t="s">
        <v>112</v>
      </c>
      <c r="B62" t="s">
        <v>76</v>
      </c>
      <c r="C62">
        <v>0.28100000000000003</v>
      </c>
      <c r="D62">
        <v>1.33</v>
      </c>
      <c r="E62">
        <v>0.26900000000000002</v>
      </c>
      <c r="F62">
        <v>0.41799999999999998</v>
      </c>
      <c r="G62">
        <v>0.313</v>
      </c>
      <c r="H62">
        <v>0.14299999999999999</v>
      </c>
      <c r="I62">
        <v>0.14299999999999999</v>
      </c>
      <c r="J62">
        <v>1</v>
      </c>
      <c r="K62">
        <v>3.5999999999999997E-2</v>
      </c>
      <c r="L62">
        <v>0</v>
      </c>
      <c r="M62">
        <v>0</v>
      </c>
      <c r="N62">
        <v>0.29899999999999999</v>
      </c>
      <c r="O62">
        <v>0.44800000000000001</v>
      </c>
      <c r="P62">
        <v>0.254</v>
      </c>
      <c r="Q62">
        <v>0.13400000000000001</v>
      </c>
      <c r="R62">
        <v>0.58199999999999996</v>
      </c>
      <c r="S62">
        <v>0.28399999999999997</v>
      </c>
    </row>
    <row r="63" spans="1:19" x14ac:dyDescent="0.45">
      <c r="A63" t="s">
        <v>69</v>
      </c>
      <c r="B63" t="s">
        <v>49</v>
      </c>
      <c r="C63">
        <v>0.28799999999999998</v>
      </c>
      <c r="D63">
        <v>0.51</v>
      </c>
      <c r="E63">
        <v>0.254</v>
      </c>
      <c r="F63">
        <v>0.254</v>
      </c>
      <c r="G63">
        <v>0.49299999999999999</v>
      </c>
      <c r="H63">
        <v>5.7000000000000002E-2</v>
      </c>
      <c r="I63">
        <v>0.14299999999999999</v>
      </c>
      <c r="J63">
        <v>0</v>
      </c>
      <c r="K63">
        <v>0</v>
      </c>
      <c r="L63">
        <v>0</v>
      </c>
      <c r="M63">
        <v>0</v>
      </c>
      <c r="N63">
        <v>0.39400000000000002</v>
      </c>
      <c r="O63">
        <v>0.19700000000000001</v>
      </c>
      <c r="P63">
        <v>0.40899999999999997</v>
      </c>
      <c r="Q63">
        <v>9.9000000000000005E-2</v>
      </c>
      <c r="R63">
        <v>0.47899999999999998</v>
      </c>
      <c r="S63">
        <v>0.42299999999999999</v>
      </c>
    </row>
    <row r="64" spans="1:19" x14ac:dyDescent="0.45">
      <c r="A64" t="s">
        <v>1947</v>
      </c>
      <c r="B64" t="s">
        <v>134</v>
      </c>
      <c r="C64">
        <v>0.27500000000000002</v>
      </c>
      <c r="D64">
        <v>0.48</v>
      </c>
      <c r="E64">
        <v>0.27900000000000003</v>
      </c>
      <c r="F64">
        <v>0.23300000000000001</v>
      </c>
      <c r="G64">
        <v>0.48799999999999999</v>
      </c>
      <c r="H64">
        <v>9.5000000000000001E-2</v>
      </c>
      <c r="I64">
        <v>0.14299999999999999</v>
      </c>
      <c r="J64">
        <v>2</v>
      </c>
      <c r="K64">
        <v>0.2</v>
      </c>
      <c r="L64">
        <v>0</v>
      </c>
      <c r="M64">
        <v>0</v>
      </c>
      <c r="N64">
        <v>0.442</v>
      </c>
      <c r="O64">
        <v>0.39500000000000002</v>
      </c>
      <c r="P64">
        <v>0.16300000000000001</v>
      </c>
      <c r="Q64">
        <v>0.186</v>
      </c>
      <c r="R64">
        <v>0.51200000000000001</v>
      </c>
      <c r="S64">
        <v>0.30199999999999999</v>
      </c>
    </row>
    <row r="65" spans="1:19" x14ac:dyDescent="0.45">
      <c r="A65" t="s">
        <v>109</v>
      </c>
      <c r="B65" t="s">
        <v>58</v>
      </c>
      <c r="C65">
        <v>0.28899999999999998</v>
      </c>
      <c r="D65">
        <v>1.1399999999999999</v>
      </c>
      <c r="E65">
        <v>0.25</v>
      </c>
      <c r="F65">
        <v>0.4</v>
      </c>
      <c r="G65">
        <v>0.35</v>
      </c>
      <c r="H65">
        <v>0</v>
      </c>
      <c r="I65">
        <v>0.14299999999999999</v>
      </c>
      <c r="J65">
        <v>0</v>
      </c>
      <c r="K65">
        <v>0</v>
      </c>
      <c r="L65">
        <v>0</v>
      </c>
      <c r="M65">
        <v>0</v>
      </c>
      <c r="N65">
        <v>0.55000000000000004</v>
      </c>
      <c r="O65">
        <v>0.27500000000000002</v>
      </c>
      <c r="P65">
        <v>0.17499999999999999</v>
      </c>
      <c r="Q65">
        <v>0.05</v>
      </c>
      <c r="R65">
        <v>0.6</v>
      </c>
      <c r="S65">
        <v>0.35</v>
      </c>
    </row>
    <row r="66" spans="1:19" x14ac:dyDescent="0.45">
      <c r="A66" t="s">
        <v>164</v>
      </c>
      <c r="B66" t="s">
        <v>24</v>
      </c>
      <c r="C66">
        <v>0.36399999999999999</v>
      </c>
      <c r="D66">
        <v>2</v>
      </c>
      <c r="E66">
        <v>0.20799999999999999</v>
      </c>
      <c r="F66">
        <v>0.52800000000000002</v>
      </c>
      <c r="G66">
        <v>0.26400000000000001</v>
      </c>
      <c r="H66">
        <v>7.0999999999999994E-2</v>
      </c>
      <c r="I66">
        <v>0.14299999999999999</v>
      </c>
      <c r="J66">
        <v>0</v>
      </c>
      <c r="K66">
        <v>0</v>
      </c>
      <c r="L66">
        <v>2</v>
      </c>
      <c r="M66">
        <v>0.5</v>
      </c>
      <c r="N66">
        <v>0.29799999999999999</v>
      </c>
      <c r="O66">
        <v>0.29799999999999999</v>
      </c>
      <c r="P66">
        <v>0.40400000000000003</v>
      </c>
      <c r="Q66">
        <v>0.105</v>
      </c>
      <c r="R66">
        <v>0.64900000000000002</v>
      </c>
      <c r="S66">
        <v>0.246</v>
      </c>
    </row>
    <row r="67" spans="1:19" x14ac:dyDescent="0.45">
      <c r="A67" t="s">
        <v>89</v>
      </c>
      <c r="B67" t="s">
        <v>20</v>
      </c>
      <c r="C67">
        <v>0.41</v>
      </c>
      <c r="D67">
        <v>1.36</v>
      </c>
      <c r="E67">
        <v>0.19500000000000001</v>
      </c>
      <c r="F67">
        <v>0.46300000000000002</v>
      </c>
      <c r="G67">
        <v>0.34100000000000003</v>
      </c>
      <c r="H67">
        <v>0</v>
      </c>
      <c r="I67">
        <v>0.14299999999999999</v>
      </c>
      <c r="J67">
        <v>0</v>
      </c>
      <c r="K67">
        <v>0</v>
      </c>
      <c r="L67">
        <v>0</v>
      </c>
      <c r="M67">
        <v>0</v>
      </c>
      <c r="N67">
        <v>0.439</v>
      </c>
      <c r="O67">
        <v>0.317</v>
      </c>
      <c r="P67">
        <v>0.24399999999999999</v>
      </c>
      <c r="Q67">
        <v>9.8000000000000004E-2</v>
      </c>
      <c r="R67">
        <v>0.53700000000000003</v>
      </c>
      <c r="S67">
        <v>0.36599999999999999</v>
      </c>
    </row>
    <row r="68" spans="1:19" x14ac:dyDescent="0.45">
      <c r="A68" t="s">
        <v>106</v>
      </c>
      <c r="B68" t="s">
        <v>22</v>
      </c>
      <c r="C68">
        <v>0.35</v>
      </c>
      <c r="D68">
        <v>2.29</v>
      </c>
      <c r="E68">
        <v>0.25800000000000001</v>
      </c>
      <c r="F68">
        <v>0.51600000000000001</v>
      </c>
      <c r="G68">
        <v>0.22600000000000001</v>
      </c>
      <c r="H68">
        <v>7.0999999999999994E-2</v>
      </c>
      <c r="I68">
        <v>0.14299999999999999</v>
      </c>
      <c r="J68">
        <v>3</v>
      </c>
      <c r="K68">
        <v>9.4E-2</v>
      </c>
      <c r="L68">
        <v>0</v>
      </c>
      <c r="M68">
        <v>0</v>
      </c>
      <c r="N68">
        <v>0.23799999999999999</v>
      </c>
      <c r="O68">
        <v>0.47599999999999998</v>
      </c>
      <c r="P68">
        <v>0.28599999999999998</v>
      </c>
      <c r="Q68">
        <v>0.20599999999999999</v>
      </c>
      <c r="R68">
        <v>0.50800000000000001</v>
      </c>
      <c r="S68">
        <v>0.28599999999999998</v>
      </c>
    </row>
    <row r="69" spans="1:19" x14ac:dyDescent="0.45">
      <c r="A69" t="s">
        <v>141</v>
      </c>
      <c r="B69" t="s">
        <v>37</v>
      </c>
      <c r="C69">
        <v>0.28299999999999997</v>
      </c>
      <c r="D69">
        <v>2.36</v>
      </c>
      <c r="E69">
        <v>0.14499999999999999</v>
      </c>
      <c r="F69">
        <v>0.6</v>
      </c>
      <c r="G69">
        <v>0.255</v>
      </c>
      <c r="H69">
        <v>7.0999999999999994E-2</v>
      </c>
      <c r="I69">
        <v>0.14299999999999999</v>
      </c>
      <c r="J69">
        <v>1</v>
      </c>
      <c r="K69">
        <v>0.03</v>
      </c>
      <c r="L69">
        <v>0</v>
      </c>
      <c r="M69">
        <v>0</v>
      </c>
      <c r="N69">
        <v>0.44600000000000001</v>
      </c>
      <c r="O69">
        <v>0.26800000000000002</v>
      </c>
      <c r="P69">
        <v>0.28599999999999998</v>
      </c>
      <c r="Q69">
        <v>5.3999999999999999E-2</v>
      </c>
      <c r="R69">
        <v>0.71399999999999997</v>
      </c>
      <c r="S69">
        <v>0.23200000000000001</v>
      </c>
    </row>
    <row r="70" spans="1:19" x14ac:dyDescent="0.45">
      <c r="A70" t="s">
        <v>48</v>
      </c>
      <c r="B70" t="s">
        <v>49</v>
      </c>
      <c r="C70">
        <v>0.28799999999999998</v>
      </c>
      <c r="D70">
        <v>0.78</v>
      </c>
      <c r="E70">
        <v>0.17899999999999999</v>
      </c>
      <c r="F70">
        <v>0.35899999999999999</v>
      </c>
      <c r="G70">
        <v>0.46200000000000002</v>
      </c>
      <c r="H70">
        <v>2.8000000000000001E-2</v>
      </c>
      <c r="I70">
        <v>0.13900000000000001</v>
      </c>
      <c r="J70">
        <v>1</v>
      </c>
      <c r="K70">
        <v>3.5999999999999997E-2</v>
      </c>
      <c r="L70">
        <v>0</v>
      </c>
      <c r="M70">
        <v>0</v>
      </c>
      <c r="N70">
        <v>0.34599999999999997</v>
      </c>
      <c r="O70">
        <v>0.39700000000000002</v>
      </c>
      <c r="P70">
        <v>0.25600000000000001</v>
      </c>
      <c r="Q70">
        <v>0.09</v>
      </c>
      <c r="R70">
        <v>0.52600000000000002</v>
      </c>
      <c r="S70">
        <v>0.38500000000000001</v>
      </c>
    </row>
    <row r="71" spans="1:19" x14ac:dyDescent="0.45">
      <c r="A71" t="s">
        <v>151</v>
      </c>
      <c r="B71" t="s">
        <v>24</v>
      </c>
      <c r="C71">
        <v>0.22900000000000001</v>
      </c>
      <c r="D71">
        <v>0.48</v>
      </c>
      <c r="E71">
        <v>0.17299999999999999</v>
      </c>
      <c r="F71">
        <v>0.26900000000000002</v>
      </c>
      <c r="G71">
        <v>0.55800000000000005</v>
      </c>
      <c r="H71">
        <v>0.10299999999999999</v>
      </c>
      <c r="I71">
        <v>0.13800000000000001</v>
      </c>
      <c r="J71">
        <v>1</v>
      </c>
      <c r="K71">
        <v>7.0999999999999994E-2</v>
      </c>
      <c r="L71">
        <v>0</v>
      </c>
      <c r="M71">
        <v>0</v>
      </c>
      <c r="N71">
        <v>0.51900000000000002</v>
      </c>
      <c r="O71">
        <v>0.308</v>
      </c>
      <c r="P71">
        <v>0.17299999999999999</v>
      </c>
      <c r="Q71">
        <v>0.21199999999999999</v>
      </c>
      <c r="R71">
        <v>0.46200000000000002</v>
      </c>
      <c r="S71">
        <v>0.32700000000000001</v>
      </c>
    </row>
    <row r="72" spans="1:19" x14ac:dyDescent="0.45">
      <c r="A72" t="s">
        <v>90</v>
      </c>
      <c r="B72" t="s">
        <v>91</v>
      </c>
      <c r="C72">
        <v>0.222</v>
      </c>
      <c r="D72">
        <v>1.64</v>
      </c>
      <c r="E72">
        <v>0.121</v>
      </c>
      <c r="F72">
        <v>0.54500000000000004</v>
      </c>
      <c r="G72">
        <v>0.33300000000000002</v>
      </c>
      <c r="H72">
        <v>9.0999999999999998E-2</v>
      </c>
      <c r="I72">
        <v>0.13600000000000001</v>
      </c>
      <c r="J72">
        <v>2</v>
      </c>
      <c r="K72">
        <v>5.6000000000000001E-2</v>
      </c>
      <c r="L72">
        <v>0</v>
      </c>
      <c r="M72">
        <v>0</v>
      </c>
      <c r="N72">
        <v>0.379</v>
      </c>
      <c r="O72">
        <v>0.379</v>
      </c>
      <c r="P72">
        <v>0.24199999999999999</v>
      </c>
      <c r="Q72">
        <v>0.106</v>
      </c>
      <c r="R72">
        <v>0.57599999999999996</v>
      </c>
      <c r="S72">
        <v>0.318</v>
      </c>
    </row>
    <row r="73" spans="1:19" x14ac:dyDescent="0.45">
      <c r="A73" t="s">
        <v>31</v>
      </c>
      <c r="B73" t="s">
        <v>32</v>
      </c>
      <c r="C73">
        <v>0.3</v>
      </c>
      <c r="D73">
        <v>0.77</v>
      </c>
      <c r="E73">
        <v>0.26400000000000001</v>
      </c>
      <c r="F73">
        <v>0.32100000000000001</v>
      </c>
      <c r="G73">
        <v>0.41499999999999998</v>
      </c>
      <c r="H73">
        <v>9.0999999999999998E-2</v>
      </c>
      <c r="I73">
        <v>0.13600000000000001</v>
      </c>
      <c r="J73">
        <v>2</v>
      </c>
      <c r="K73">
        <v>0.11799999999999999</v>
      </c>
      <c r="L73">
        <v>0</v>
      </c>
      <c r="M73">
        <v>0</v>
      </c>
      <c r="N73">
        <v>0.60399999999999998</v>
      </c>
      <c r="O73">
        <v>0.189</v>
      </c>
      <c r="P73">
        <v>0.20799999999999999</v>
      </c>
      <c r="Q73">
        <v>0.113</v>
      </c>
      <c r="R73">
        <v>0.54700000000000004</v>
      </c>
      <c r="S73">
        <v>0.34</v>
      </c>
    </row>
    <row r="74" spans="1:19" x14ac:dyDescent="0.45">
      <c r="A74" t="s">
        <v>180</v>
      </c>
      <c r="B74" t="s">
        <v>44</v>
      </c>
      <c r="C74">
        <v>0.27400000000000002</v>
      </c>
      <c r="D74">
        <v>1.45</v>
      </c>
      <c r="E74">
        <v>0.16900000000000001</v>
      </c>
      <c r="F74">
        <v>0.49199999999999999</v>
      </c>
      <c r="G74">
        <v>0.33800000000000002</v>
      </c>
      <c r="H74">
        <v>0.13600000000000001</v>
      </c>
      <c r="I74">
        <v>0.13600000000000001</v>
      </c>
      <c r="J74">
        <v>4</v>
      </c>
      <c r="K74">
        <v>0.125</v>
      </c>
      <c r="L74">
        <v>0</v>
      </c>
      <c r="M74">
        <v>0</v>
      </c>
      <c r="N74">
        <v>0.47699999999999998</v>
      </c>
      <c r="O74">
        <v>0.33900000000000002</v>
      </c>
      <c r="P74">
        <v>0.185</v>
      </c>
      <c r="Q74">
        <v>0.215</v>
      </c>
      <c r="R74">
        <v>0.44600000000000001</v>
      </c>
      <c r="S74">
        <v>0.33900000000000002</v>
      </c>
    </row>
    <row r="75" spans="1:19" x14ac:dyDescent="0.45">
      <c r="A75" t="s">
        <v>74</v>
      </c>
      <c r="B75" t="s">
        <v>20</v>
      </c>
      <c r="C75">
        <v>0.188</v>
      </c>
      <c r="D75">
        <v>1.5</v>
      </c>
      <c r="E75">
        <v>0.17899999999999999</v>
      </c>
      <c r="F75">
        <v>0.49299999999999999</v>
      </c>
      <c r="G75">
        <v>0.32800000000000001</v>
      </c>
      <c r="H75">
        <v>0.13600000000000001</v>
      </c>
      <c r="I75">
        <v>0.13600000000000001</v>
      </c>
      <c r="J75">
        <v>2</v>
      </c>
      <c r="K75">
        <v>6.0999999999999999E-2</v>
      </c>
      <c r="L75">
        <v>0</v>
      </c>
      <c r="M75">
        <v>0</v>
      </c>
      <c r="N75">
        <v>0.313</v>
      </c>
      <c r="O75">
        <v>0.40300000000000002</v>
      </c>
      <c r="P75">
        <v>0.28399999999999997</v>
      </c>
      <c r="Q75">
        <v>0.11899999999999999</v>
      </c>
      <c r="R75">
        <v>0.56699999999999995</v>
      </c>
      <c r="S75">
        <v>0.313</v>
      </c>
    </row>
    <row r="76" spans="1:19" x14ac:dyDescent="0.45">
      <c r="A76" t="s">
        <v>1904</v>
      </c>
      <c r="B76" t="s">
        <v>104</v>
      </c>
      <c r="C76">
        <v>0.39100000000000001</v>
      </c>
      <c r="D76">
        <v>0.83</v>
      </c>
      <c r="E76">
        <v>0.14299999999999999</v>
      </c>
      <c r="F76">
        <v>0.38800000000000001</v>
      </c>
      <c r="G76">
        <v>0.46899999999999997</v>
      </c>
      <c r="H76">
        <v>0.13</v>
      </c>
      <c r="I76">
        <v>0.13</v>
      </c>
      <c r="J76">
        <v>0</v>
      </c>
      <c r="K76">
        <v>0</v>
      </c>
      <c r="L76">
        <v>0</v>
      </c>
      <c r="M76">
        <v>0</v>
      </c>
      <c r="N76">
        <v>0.40799999999999997</v>
      </c>
      <c r="O76">
        <v>0.30599999999999999</v>
      </c>
      <c r="P76">
        <v>0.28599999999999998</v>
      </c>
      <c r="Q76">
        <v>0.184</v>
      </c>
      <c r="R76">
        <v>0.59199999999999997</v>
      </c>
      <c r="S76">
        <v>0.22500000000000001</v>
      </c>
    </row>
    <row r="77" spans="1:19" x14ac:dyDescent="0.45">
      <c r="A77" t="s">
        <v>121</v>
      </c>
      <c r="B77" t="s">
        <v>58</v>
      </c>
      <c r="C77">
        <v>0.34499999999999997</v>
      </c>
      <c r="D77">
        <v>1</v>
      </c>
      <c r="E77">
        <v>0.246</v>
      </c>
      <c r="F77">
        <v>0.377</v>
      </c>
      <c r="G77">
        <v>0.377</v>
      </c>
      <c r="H77">
        <v>0.17399999999999999</v>
      </c>
      <c r="I77">
        <v>0.13</v>
      </c>
      <c r="J77">
        <v>3</v>
      </c>
      <c r="K77">
        <v>0.13</v>
      </c>
      <c r="L77">
        <v>0</v>
      </c>
      <c r="M77">
        <v>0</v>
      </c>
      <c r="N77">
        <v>0.34399999999999997</v>
      </c>
      <c r="O77">
        <v>0.39300000000000002</v>
      </c>
      <c r="P77">
        <v>0.26200000000000001</v>
      </c>
      <c r="Q77">
        <v>0.18</v>
      </c>
      <c r="R77">
        <v>0.45900000000000002</v>
      </c>
      <c r="S77">
        <v>0.36099999999999999</v>
      </c>
    </row>
    <row r="78" spans="1:19" x14ac:dyDescent="0.45">
      <c r="A78" t="s">
        <v>108</v>
      </c>
      <c r="B78" t="s">
        <v>42</v>
      </c>
      <c r="C78">
        <v>0.33300000000000002</v>
      </c>
      <c r="D78">
        <v>1.1299999999999999</v>
      </c>
      <c r="E78">
        <v>0.15</v>
      </c>
      <c r="F78">
        <v>0.45</v>
      </c>
      <c r="G78">
        <v>0.4</v>
      </c>
      <c r="H78">
        <v>4.2000000000000003E-2</v>
      </c>
      <c r="I78">
        <v>0.125</v>
      </c>
      <c r="J78">
        <v>1</v>
      </c>
      <c r="K78">
        <v>3.6999999999999998E-2</v>
      </c>
      <c r="L78">
        <v>0</v>
      </c>
      <c r="M78">
        <v>0</v>
      </c>
      <c r="N78">
        <v>0.38300000000000001</v>
      </c>
      <c r="O78">
        <v>0.41699999999999998</v>
      </c>
      <c r="P78">
        <v>0.2</v>
      </c>
      <c r="Q78">
        <v>0.11700000000000001</v>
      </c>
      <c r="R78">
        <v>0.51700000000000002</v>
      </c>
      <c r="S78">
        <v>0.36699999999999999</v>
      </c>
    </row>
    <row r="79" spans="1:19" x14ac:dyDescent="0.45">
      <c r="A79" t="s">
        <v>47</v>
      </c>
      <c r="B79" t="s">
        <v>22</v>
      </c>
      <c r="C79">
        <v>0.23499999999999999</v>
      </c>
      <c r="D79">
        <v>0.83</v>
      </c>
      <c r="E79">
        <v>0.185</v>
      </c>
      <c r="F79">
        <v>0.37</v>
      </c>
      <c r="G79">
        <v>0.44400000000000001</v>
      </c>
      <c r="H79">
        <v>0.20799999999999999</v>
      </c>
      <c r="I79">
        <v>0.125</v>
      </c>
      <c r="J79">
        <v>2</v>
      </c>
      <c r="K79">
        <v>0.1</v>
      </c>
      <c r="L79">
        <v>0</v>
      </c>
      <c r="M79">
        <v>0</v>
      </c>
      <c r="N79">
        <v>0.33300000000000002</v>
      </c>
      <c r="O79">
        <v>0.35199999999999998</v>
      </c>
      <c r="P79">
        <v>0.315</v>
      </c>
      <c r="Q79">
        <v>0.14799999999999999</v>
      </c>
      <c r="R79">
        <v>0.42599999999999999</v>
      </c>
      <c r="S79">
        <v>0.42599999999999999</v>
      </c>
    </row>
    <row r="80" spans="1:19" x14ac:dyDescent="0.45">
      <c r="A80" t="s">
        <v>203</v>
      </c>
      <c r="B80" t="s">
        <v>63</v>
      </c>
      <c r="C80">
        <v>0.25800000000000001</v>
      </c>
      <c r="D80">
        <v>2</v>
      </c>
      <c r="E80">
        <v>0.22600000000000001</v>
      </c>
      <c r="F80">
        <v>0.51600000000000001</v>
      </c>
      <c r="G80">
        <v>0.25800000000000001</v>
      </c>
      <c r="H80">
        <v>0.125</v>
      </c>
      <c r="I80">
        <v>0.125</v>
      </c>
      <c r="J80">
        <v>4</v>
      </c>
      <c r="K80">
        <v>0.25</v>
      </c>
      <c r="L80">
        <v>0</v>
      </c>
      <c r="M80">
        <v>0</v>
      </c>
      <c r="N80">
        <v>0.5</v>
      </c>
      <c r="O80">
        <v>0.156</v>
      </c>
      <c r="P80">
        <v>0.34399999999999997</v>
      </c>
      <c r="Q80">
        <v>0.219</v>
      </c>
      <c r="R80">
        <v>0.40600000000000003</v>
      </c>
      <c r="S80">
        <v>0.375</v>
      </c>
    </row>
    <row r="81" spans="1:19" x14ac:dyDescent="0.45">
      <c r="A81" t="s">
        <v>146</v>
      </c>
      <c r="B81" t="s">
        <v>44</v>
      </c>
      <c r="C81">
        <v>0.26300000000000001</v>
      </c>
      <c r="D81">
        <v>0.61</v>
      </c>
      <c r="E81">
        <v>0.13100000000000001</v>
      </c>
      <c r="F81">
        <v>0.32800000000000001</v>
      </c>
      <c r="G81">
        <v>0.54100000000000004</v>
      </c>
      <c r="H81">
        <v>6.0999999999999999E-2</v>
      </c>
      <c r="I81">
        <v>0.121</v>
      </c>
      <c r="J81">
        <v>1</v>
      </c>
      <c r="K81">
        <v>0.05</v>
      </c>
      <c r="L81">
        <v>0</v>
      </c>
      <c r="M81">
        <v>0</v>
      </c>
      <c r="N81">
        <v>0.36099999999999999</v>
      </c>
      <c r="O81">
        <v>0.39300000000000002</v>
      </c>
      <c r="P81">
        <v>0.246</v>
      </c>
      <c r="Q81">
        <v>9.8000000000000004E-2</v>
      </c>
      <c r="R81">
        <v>0.59</v>
      </c>
      <c r="S81">
        <v>0.312</v>
      </c>
    </row>
    <row r="82" spans="1:19" x14ac:dyDescent="0.45">
      <c r="A82" t="s">
        <v>157</v>
      </c>
      <c r="B82" t="s">
        <v>46</v>
      </c>
      <c r="C82">
        <v>0.30199999999999999</v>
      </c>
      <c r="D82">
        <v>0.88</v>
      </c>
      <c r="E82">
        <v>0.161</v>
      </c>
      <c r="F82">
        <v>0.39300000000000002</v>
      </c>
      <c r="G82">
        <v>0.44600000000000001</v>
      </c>
      <c r="H82">
        <v>0.04</v>
      </c>
      <c r="I82">
        <v>0.12</v>
      </c>
      <c r="J82">
        <v>0</v>
      </c>
      <c r="K82">
        <v>0</v>
      </c>
      <c r="L82">
        <v>0</v>
      </c>
      <c r="M82">
        <v>0</v>
      </c>
      <c r="N82">
        <v>0.46400000000000002</v>
      </c>
      <c r="O82">
        <v>0.30399999999999999</v>
      </c>
      <c r="P82">
        <v>0.23200000000000001</v>
      </c>
      <c r="Q82">
        <v>8.8999999999999996E-2</v>
      </c>
      <c r="R82">
        <v>0.69599999999999995</v>
      </c>
      <c r="S82">
        <v>0.214</v>
      </c>
    </row>
    <row r="83" spans="1:19" x14ac:dyDescent="0.45">
      <c r="A83" t="s">
        <v>211</v>
      </c>
      <c r="B83" t="s">
        <v>53</v>
      </c>
      <c r="C83">
        <v>0.222</v>
      </c>
      <c r="D83">
        <v>2.2400000000000002</v>
      </c>
      <c r="E83">
        <v>0.14099999999999999</v>
      </c>
      <c r="F83">
        <v>0.59399999999999997</v>
      </c>
      <c r="G83">
        <v>0.26600000000000001</v>
      </c>
      <c r="H83">
        <v>0</v>
      </c>
      <c r="I83">
        <v>0.11799999999999999</v>
      </c>
      <c r="J83">
        <v>4</v>
      </c>
      <c r="K83">
        <v>0.105</v>
      </c>
      <c r="L83">
        <v>1</v>
      </c>
      <c r="M83">
        <v>1</v>
      </c>
      <c r="N83">
        <v>0.38500000000000001</v>
      </c>
      <c r="O83">
        <v>0.35399999999999998</v>
      </c>
      <c r="P83">
        <v>0.26200000000000001</v>
      </c>
      <c r="Q83">
        <v>0.246</v>
      </c>
      <c r="R83">
        <v>0.52300000000000002</v>
      </c>
      <c r="S83">
        <v>0.23100000000000001</v>
      </c>
    </row>
    <row r="84" spans="1:19" x14ac:dyDescent="0.45">
      <c r="A84" t="s">
        <v>194</v>
      </c>
      <c r="B84" t="s">
        <v>72</v>
      </c>
      <c r="C84">
        <v>0.38700000000000001</v>
      </c>
      <c r="D84">
        <v>1.82</v>
      </c>
      <c r="E84">
        <v>0.25</v>
      </c>
      <c r="F84">
        <v>0.48399999999999999</v>
      </c>
      <c r="G84">
        <v>0.26600000000000001</v>
      </c>
      <c r="H84">
        <v>0.11799999999999999</v>
      </c>
      <c r="I84">
        <v>0.11799999999999999</v>
      </c>
      <c r="J84">
        <v>7</v>
      </c>
      <c r="K84">
        <v>0.22600000000000001</v>
      </c>
      <c r="L84">
        <v>0</v>
      </c>
      <c r="M84">
        <v>0</v>
      </c>
      <c r="N84">
        <v>0.32800000000000001</v>
      </c>
      <c r="O84">
        <v>0.375</v>
      </c>
      <c r="P84">
        <v>0.29699999999999999</v>
      </c>
      <c r="Q84">
        <v>0.219</v>
      </c>
      <c r="R84">
        <v>0.53100000000000003</v>
      </c>
      <c r="S84">
        <v>0.25</v>
      </c>
    </row>
    <row r="85" spans="1:19" x14ac:dyDescent="0.45">
      <c r="A85" t="s">
        <v>43</v>
      </c>
      <c r="B85" t="s">
        <v>44</v>
      </c>
      <c r="C85">
        <v>0.25</v>
      </c>
      <c r="D85">
        <v>0.76</v>
      </c>
      <c r="E85">
        <v>0.11799999999999999</v>
      </c>
      <c r="F85">
        <v>0.38200000000000001</v>
      </c>
      <c r="G85">
        <v>0.5</v>
      </c>
      <c r="H85">
        <v>0.14699999999999999</v>
      </c>
      <c r="I85">
        <v>0.11799999999999999</v>
      </c>
      <c r="J85">
        <v>2</v>
      </c>
      <c r="K85">
        <v>7.6999999999999999E-2</v>
      </c>
      <c r="L85">
        <v>0</v>
      </c>
      <c r="M85">
        <v>0</v>
      </c>
      <c r="N85">
        <v>0.309</v>
      </c>
      <c r="O85">
        <v>0.33800000000000002</v>
      </c>
      <c r="P85">
        <v>0.35299999999999998</v>
      </c>
      <c r="Q85">
        <v>0.14699999999999999</v>
      </c>
      <c r="R85">
        <v>0.42699999999999999</v>
      </c>
      <c r="S85">
        <v>0.42699999999999999</v>
      </c>
    </row>
    <row r="86" spans="1:19" x14ac:dyDescent="0.45">
      <c r="A86" t="s">
        <v>73</v>
      </c>
      <c r="B86" t="s">
        <v>30</v>
      </c>
      <c r="C86">
        <v>0.222</v>
      </c>
      <c r="D86">
        <v>1.1499999999999999</v>
      </c>
      <c r="E86">
        <v>0.152</v>
      </c>
      <c r="F86">
        <v>0.45500000000000002</v>
      </c>
      <c r="G86">
        <v>0.39400000000000002</v>
      </c>
      <c r="H86">
        <v>0.23100000000000001</v>
      </c>
      <c r="I86">
        <v>0.115</v>
      </c>
      <c r="J86">
        <v>4</v>
      </c>
      <c r="K86">
        <v>0.13300000000000001</v>
      </c>
      <c r="L86">
        <v>0</v>
      </c>
      <c r="M86">
        <v>0</v>
      </c>
      <c r="N86">
        <v>0.53</v>
      </c>
      <c r="O86">
        <v>0.25800000000000001</v>
      </c>
      <c r="P86">
        <v>0.21199999999999999</v>
      </c>
      <c r="Q86">
        <v>0.21199999999999999</v>
      </c>
      <c r="R86">
        <v>0.45500000000000002</v>
      </c>
      <c r="S86">
        <v>0.33300000000000002</v>
      </c>
    </row>
    <row r="87" spans="1:19" x14ac:dyDescent="0.45">
      <c r="A87" t="s">
        <v>75</v>
      </c>
      <c r="B87" t="s">
        <v>76</v>
      </c>
      <c r="C87">
        <v>0.34499999999999997</v>
      </c>
      <c r="D87">
        <v>1.28</v>
      </c>
      <c r="E87">
        <v>0.26800000000000002</v>
      </c>
      <c r="F87">
        <v>0.41099999999999998</v>
      </c>
      <c r="G87">
        <v>0.32100000000000001</v>
      </c>
      <c r="H87">
        <v>5.6000000000000001E-2</v>
      </c>
      <c r="I87">
        <v>0.111</v>
      </c>
      <c r="J87">
        <v>0</v>
      </c>
      <c r="K87">
        <v>0</v>
      </c>
      <c r="L87">
        <v>1</v>
      </c>
      <c r="M87">
        <v>0.5</v>
      </c>
      <c r="N87">
        <v>0.46600000000000003</v>
      </c>
      <c r="O87">
        <v>0.32800000000000001</v>
      </c>
      <c r="P87">
        <v>0.20699999999999999</v>
      </c>
      <c r="Q87">
        <v>0.121</v>
      </c>
      <c r="R87">
        <v>0.63800000000000001</v>
      </c>
      <c r="S87">
        <v>0.24099999999999999</v>
      </c>
    </row>
    <row r="88" spans="1:19" x14ac:dyDescent="0.45">
      <c r="A88" t="s">
        <v>179</v>
      </c>
      <c r="B88" t="s">
        <v>58</v>
      </c>
      <c r="C88">
        <v>0.27500000000000002</v>
      </c>
      <c r="D88">
        <v>1</v>
      </c>
      <c r="E88">
        <v>0.14299999999999999</v>
      </c>
      <c r="F88">
        <v>0.42899999999999999</v>
      </c>
      <c r="G88">
        <v>0.42899999999999999</v>
      </c>
      <c r="H88">
        <v>5.6000000000000001E-2</v>
      </c>
      <c r="I88">
        <v>0.111</v>
      </c>
      <c r="J88">
        <v>2</v>
      </c>
      <c r="K88">
        <v>0.111</v>
      </c>
      <c r="L88">
        <v>0</v>
      </c>
      <c r="M88">
        <v>0</v>
      </c>
      <c r="N88">
        <v>0.38100000000000001</v>
      </c>
      <c r="O88">
        <v>0.31</v>
      </c>
      <c r="P88">
        <v>0.31</v>
      </c>
      <c r="Q88">
        <v>0.191</v>
      </c>
      <c r="R88">
        <v>0.61899999999999999</v>
      </c>
      <c r="S88">
        <v>0.191</v>
      </c>
    </row>
    <row r="89" spans="1:19" x14ac:dyDescent="0.45">
      <c r="A89" t="s">
        <v>181</v>
      </c>
      <c r="B89" t="s">
        <v>32</v>
      </c>
      <c r="C89">
        <v>0.34599999999999997</v>
      </c>
      <c r="D89">
        <v>1.56</v>
      </c>
      <c r="E89">
        <v>0.14799999999999999</v>
      </c>
      <c r="F89">
        <v>0.51900000000000002</v>
      </c>
      <c r="G89">
        <v>0.33300000000000002</v>
      </c>
      <c r="H89">
        <v>5.6000000000000001E-2</v>
      </c>
      <c r="I89">
        <v>0.111</v>
      </c>
      <c r="J89">
        <v>3</v>
      </c>
      <c r="K89">
        <v>0.107</v>
      </c>
      <c r="L89">
        <v>0</v>
      </c>
      <c r="M89">
        <v>0</v>
      </c>
      <c r="N89">
        <v>0.59299999999999997</v>
      </c>
      <c r="O89">
        <v>0.37</v>
      </c>
      <c r="P89">
        <v>3.6999999999999998E-2</v>
      </c>
      <c r="Q89">
        <v>0.13</v>
      </c>
      <c r="R89">
        <v>0.48199999999999998</v>
      </c>
      <c r="S89">
        <v>0.38900000000000001</v>
      </c>
    </row>
    <row r="90" spans="1:19" x14ac:dyDescent="0.45">
      <c r="A90" t="s">
        <v>54</v>
      </c>
      <c r="B90" t="s">
        <v>55</v>
      </c>
      <c r="C90">
        <v>0.36399999999999999</v>
      </c>
      <c r="D90">
        <v>0.89</v>
      </c>
      <c r="E90">
        <v>0.26100000000000001</v>
      </c>
      <c r="F90">
        <v>0.34799999999999998</v>
      </c>
      <c r="G90">
        <v>0.39100000000000001</v>
      </c>
      <c r="H90">
        <v>0.16700000000000001</v>
      </c>
      <c r="I90">
        <v>0.111</v>
      </c>
      <c r="J90">
        <v>0</v>
      </c>
      <c r="K90">
        <v>0</v>
      </c>
      <c r="L90">
        <v>0</v>
      </c>
      <c r="M90">
        <v>0</v>
      </c>
      <c r="N90">
        <v>0.57499999999999996</v>
      </c>
      <c r="O90">
        <v>0.23400000000000001</v>
      </c>
      <c r="P90">
        <v>0.192</v>
      </c>
      <c r="Q90">
        <v>0.128</v>
      </c>
      <c r="R90">
        <v>0.48899999999999999</v>
      </c>
      <c r="S90">
        <v>0.38300000000000001</v>
      </c>
    </row>
    <row r="91" spans="1:19" x14ac:dyDescent="0.45">
      <c r="A91" t="s">
        <v>19</v>
      </c>
      <c r="B91" t="s">
        <v>20</v>
      </c>
      <c r="C91">
        <v>0.34799999999999998</v>
      </c>
      <c r="D91">
        <v>0.65</v>
      </c>
      <c r="E91">
        <v>0.129</v>
      </c>
      <c r="F91">
        <v>0.34300000000000003</v>
      </c>
      <c r="G91">
        <v>0.52900000000000003</v>
      </c>
      <c r="H91">
        <v>8.1000000000000003E-2</v>
      </c>
      <c r="I91">
        <v>0.108</v>
      </c>
      <c r="J91">
        <v>2</v>
      </c>
      <c r="K91">
        <v>8.3000000000000004E-2</v>
      </c>
      <c r="L91">
        <v>0</v>
      </c>
      <c r="M91">
        <v>0</v>
      </c>
      <c r="N91">
        <v>0.25700000000000001</v>
      </c>
      <c r="O91">
        <v>0.42899999999999999</v>
      </c>
      <c r="P91">
        <v>0.314</v>
      </c>
      <c r="Q91">
        <v>0.17100000000000001</v>
      </c>
      <c r="R91">
        <v>0.34300000000000003</v>
      </c>
      <c r="S91">
        <v>0.48599999999999999</v>
      </c>
    </row>
    <row r="92" spans="1:19" x14ac:dyDescent="0.45">
      <c r="A92" t="s">
        <v>93</v>
      </c>
      <c r="B92" t="s">
        <v>35</v>
      </c>
      <c r="C92">
        <v>0.41799999999999998</v>
      </c>
      <c r="D92">
        <v>0.64</v>
      </c>
      <c r="E92">
        <v>0.20699999999999999</v>
      </c>
      <c r="F92">
        <v>0.31</v>
      </c>
      <c r="G92">
        <v>0.48299999999999998</v>
      </c>
      <c r="H92">
        <v>0.14299999999999999</v>
      </c>
      <c r="I92">
        <v>0.107</v>
      </c>
      <c r="J92">
        <v>0</v>
      </c>
      <c r="K92">
        <v>0</v>
      </c>
      <c r="L92">
        <v>0</v>
      </c>
      <c r="M92">
        <v>0</v>
      </c>
      <c r="N92">
        <v>0.5</v>
      </c>
      <c r="O92">
        <v>0.27600000000000002</v>
      </c>
      <c r="P92">
        <v>0.224</v>
      </c>
      <c r="Q92">
        <v>0.121</v>
      </c>
      <c r="R92">
        <v>0.46600000000000003</v>
      </c>
      <c r="S92">
        <v>0.41399999999999998</v>
      </c>
    </row>
    <row r="93" spans="1:19" x14ac:dyDescent="0.45">
      <c r="A93" t="s">
        <v>123</v>
      </c>
      <c r="B93" t="s">
        <v>51</v>
      </c>
      <c r="C93">
        <v>0.42599999999999999</v>
      </c>
      <c r="D93">
        <v>2</v>
      </c>
      <c r="E93">
        <v>0.186</v>
      </c>
      <c r="F93">
        <v>0.54300000000000004</v>
      </c>
      <c r="G93">
        <v>0.27100000000000002</v>
      </c>
      <c r="H93">
        <v>0.158</v>
      </c>
      <c r="I93">
        <v>0.105</v>
      </c>
      <c r="J93">
        <v>5</v>
      </c>
      <c r="K93">
        <v>0.13200000000000001</v>
      </c>
      <c r="L93">
        <v>0</v>
      </c>
      <c r="M93">
        <v>0</v>
      </c>
      <c r="N93">
        <v>0.6</v>
      </c>
      <c r="O93">
        <v>0.314</v>
      </c>
      <c r="P93">
        <v>8.5999999999999993E-2</v>
      </c>
      <c r="Q93">
        <v>0.129</v>
      </c>
      <c r="R93">
        <v>0.6</v>
      </c>
      <c r="S93">
        <v>0.27100000000000002</v>
      </c>
    </row>
    <row r="94" spans="1:19" x14ac:dyDescent="0.45">
      <c r="A94" t="s">
        <v>234</v>
      </c>
      <c r="B94" t="s">
        <v>40</v>
      </c>
      <c r="C94">
        <v>0.32</v>
      </c>
      <c r="D94">
        <v>1.32</v>
      </c>
      <c r="E94">
        <v>0.154</v>
      </c>
      <c r="F94">
        <v>0.48099999999999998</v>
      </c>
      <c r="G94">
        <v>0.36499999999999999</v>
      </c>
      <c r="H94">
        <v>0.158</v>
      </c>
      <c r="I94">
        <v>0.105</v>
      </c>
      <c r="J94">
        <v>5</v>
      </c>
      <c r="K94">
        <v>0.2</v>
      </c>
      <c r="L94">
        <v>0</v>
      </c>
      <c r="M94">
        <v>0</v>
      </c>
      <c r="N94">
        <v>0.46200000000000002</v>
      </c>
      <c r="O94">
        <v>0.308</v>
      </c>
      <c r="P94">
        <v>0.23100000000000001</v>
      </c>
      <c r="Q94">
        <v>0.36499999999999999</v>
      </c>
      <c r="R94">
        <v>0.42299999999999999</v>
      </c>
      <c r="S94">
        <v>0.21199999999999999</v>
      </c>
    </row>
    <row r="95" spans="1:19" x14ac:dyDescent="0.45">
      <c r="A95" t="s">
        <v>79</v>
      </c>
      <c r="B95" t="s">
        <v>18</v>
      </c>
      <c r="C95">
        <v>0.36699999999999999</v>
      </c>
      <c r="D95">
        <v>1.68</v>
      </c>
      <c r="E95">
        <v>0.17699999999999999</v>
      </c>
      <c r="F95">
        <v>0.51600000000000001</v>
      </c>
      <c r="G95">
        <v>0.30599999999999999</v>
      </c>
      <c r="H95">
        <v>5.2999999999999999E-2</v>
      </c>
      <c r="I95">
        <v>0.105</v>
      </c>
      <c r="J95">
        <v>3</v>
      </c>
      <c r="K95">
        <v>9.4E-2</v>
      </c>
      <c r="L95">
        <v>0</v>
      </c>
      <c r="M95">
        <v>0</v>
      </c>
      <c r="N95">
        <v>0.33900000000000002</v>
      </c>
      <c r="O95">
        <v>0.371</v>
      </c>
      <c r="P95">
        <v>0.28999999999999998</v>
      </c>
      <c r="Q95">
        <v>0.22600000000000001</v>
      </c>
      <c r="R95">
        <v>0.41899999999999998</v>
      </c>
      <c r="S95">
        <v>0.35499999999999998</v>
      </c>
    </row>
    <row r="96" spans="1:19" x14ac:dyDescent="0.45">
      <c r="A96" t="s">
        <v>113</v>
      </c>
      <c r="B96" t="s">
        <v>91</v>
      </c>
      <c r="C96">
        <v>0.33300000000000002</v>
      </c>
      <c r="D96">
        <v>1.32</v>
      </c>
      <c r="E96">
        <v>0.185</v>
      </c>
      <c r="F96">
        <v>0.46300000000000002</v>
      </c>
      <c r="G96">
        <v>0.35199999999999998</v>
      </c>
      <c r="H96">
        <v>5.2999999999999999E-2</v>
      </c>
      <c r="I96">
        <v>0.105</v>
      </c>
      <c r="J96">
        <v>2</v>
      </c>
      <c r="K96">
        <v>0.08</v>
      </c>
      <c r="L96">
        <v>2</v>
      </c>
      <c r="M96">
        <v>1</v>
      </c>
      <c r="N96">
        <v>0.55400000000000005</v>
      </c>
      <c r="O96">
        <v>0.25</v>
      </c>
      <c r="P96">
        <v>0.19600000000000001</v>
      </c>
      <c r="Q96">
        <v>0.161</v>
      </c>
      <c r="R96">
        <v>0.51800000000000002</v>
      </c>
      <c r="S96">
        <v>0.32100000000000001</v>
      </c>
    </row>
    <row r="97" spans="1:19" x14ac:dyDescent="0.45">
      <c r="A97" t="s">
        <v>1897</v>
      </c>
      <c r="B97" t="s">
        <v>28</v>
      </c>
      <c r="C97">
        <v>0.23799999999999999</v>
      </c>
      <c r="D97">
        <v>0.57999999999999996</v>
      </c>
      <c r="E97">
        <v>0.318</v>
      </c>
      <c r="F97">
        <v>0.25</v>
      </c>
      <c r="G97">
        <v>0.432</v>
      </c>
      <c r="H97">
        <v>0.105</v>
      </c>
      <c r="I97">
        <v>0.105</v>
      </c>
      <c r="J97">
        <v>1</v>
      </c>
      <c r="K97">
        <v>9.0999999999999998E-2</v>
      </c>
      <c r="L97">
        <v>0</v>
      </c>
      <c r="M97">
        <v>0</v>
      </c>
      <c r="N97">
        <v>0.432</v>
      </c>
      <c r="O97">
        <v>0.29599999999999999</v>
      </c>
      <c r="P97">
        <v>0.27300000000000002</v>
      </c>
      <c r="Q97">
        <v>0.13600000000000001</v>
      </c>
      <c r="R97">
        <v>0.47699999999999998</v>
      </c>
      <c r="S97">
        <v>0.38600000000000001</v>
      </c>
    </row>
    <row r="98" spans="1:19" x14ac:dyDescent="0.45">
      <c r="A98" t="s">
        <v>150</v>
      </c>
      <c r="B98" t="s">
        <v>24</v>
      </c>
      <c r="C98">
        <v>0.36699999999999999</v>
      </c>
      <c r="D98">
        <v>0.76</v>
      </c>
      <c r="E98">
        <v>0.19</v>
      </c>
      <c r="F98">
        <v>0.34899999999999998</v>
      </c>
      <c r="G98">
        <v>0.46</v>
      </c>
      <c r="H98">
        <v>6.9000000000000006E-2</v>
      </c>
      <c r="I98">
        <v>0.10299999999999999</v>
      </c>
      <c r="J98">
        <v>4</v>
      </c>
      <c r="K98">
        <v>0.182</v>
      </c>
      <c r="L98">
        <v>0</v>
      </c>
      <c r="M98">
        <v>0</v>
      </c>
      <c r="N98">
        <v>0.54</v>
      </c>
      <c r="O98">
        <v>0.222</v>
      </c>
      <c r="P98">
        <v>0.23799999999999999</v>
      </c>
      <c r="Q98">
        <v>0.23799999999999999</v>
      </c>
      <c r="R98">
        <v>0.55600000000000005</v>
      </c>
      <c r="S98">
        <v>0.20599999999999999</v>
      </c>
    </row>
    <row r="99" spans="1:19" x14ac:dyDescent="0.45">
      <c r="A99" t="s">
        <v>144</v>
      </c>
      <c r="B99" t="s">
        <v>30</v>
      </c>
      <c r="C99">
        <v>0.219</v>
      </c>
      <c r="D99">
        <v>0.49</v>
      </c>
      <c r="E99">
        <v>0.14699999999999999</v>
      </c>
      <c r="F99">
        <v>0.27900000000000003</v>
      </c>
      <c r="G99">
        <v>0.57399999999999995</v>
      </c>
      <c r="H99">
        <v>5.0999999999999997E-2</v>
      </c>
      <c r="I99">
        <v>0.10299999999999999</v>
      </c>
      <c r="J99">
        <v>6</v>
      </c>
      <c r="K99">
        <v>0.316</v>
      </c>
      <c r="L99">
        <v>0</v>
      </c>
      <c r="M99">
        <v>0</v>
      </c>
      <c r="N99">
        <v>0.47099999999999997</v>
      </c>
      <c r="O99">
        <v>0.26500000000000001</v>
      </c>
      <c r="P99">
        <v>0.26500000000000001</v>
      </c>
      <c r="Q99">
        <v>0.20599999999999999</v>
      </c>
      <c r="R99">
        <v>0.48499999999999999</v>
      </c>
      <c r="S99">
        <v>0.309</v>
      </c>
    </row>
    <row r="100" spans="1:19" x14ac:dyDescent="0.45">
      <c r="A100" t="s">
        <v>149</v>
      </c>
      <c r="B100" t="s">
        <v>30</v>
      </c>
      <c r="C100">
        <v>0.29599999999999999</v>
      </c>
      <c r="D100">
        <v>1.35</v>
      </c>
      <c r="E100">
        <v>0.161</v>
      </c>
      <c r="F100">
        <v>0.48199999999999998</v>
      </c>
      <c r="G100">
        <v>0.35699999999999998</v>
      </c>
      <c r="H100">
        <v>0.05</v>
      </c>
      <c r="I100">
        <v>0.1</v>
      </c>
      <c r="J100">
        <v>4</v>
      </c>
      <c r="K100">
        <v>0.14799999999999999</v>
      </c>
      <c r="L100">
        <v>0</v>
      </c>
      <c r="M100">
        <v>0</v>
      </c>
      <c r="N100">
        <v>0.48199999999999998</v>
      </c>
      <c r="O100">
        <v>0.32100000000000001</v>
      </c>
      <c r="P100">
        <v>0.19600000000000001</v>
      </c>
      <c r="Q100">
        <v>0.14299999999999999</v>
      </c>
      <c r="R100">
        <v>0.55400000000000005</v>
      </c>
      <c r="S100">
        <v>0.30399999999999999</v>
      </c>
    </row>
    <row r="101" spans="1:19" x14ac:dyDescent="0.45">
      <c r="A101" t="s">
        <v>84</v>
      </c>
      <c r="B101" t="s">
        <v>44</v>
      </c>
      <c r="C101">
        <v>0.28899999999999998</v>
      </c>
      <c r="D101">
        <v>2.1</v>
      </c>
      <c r="E101">
        <v>0.20499999999999999</v>
      </c>
      <c r="F101">
        <v>0.53800000000000003</v>
      </c>
      <c r="G101">
        <v>0.25600000000000001</v>
      </c>
      <c r="H101">
        <v>0.05</v>
      </c>
      <c r="I101">
        <v>0.1</v>
      </c>
      <c r="J101">
        <v>3</v>
      </c>
      <c r="K101">
        <v>7.0999999999999994E-2</v>
      </c>
      <c r="L101">
        <v>0</v>
      </c>
      <c r="M101">
        <v>0</v>
      </c>
      <c r="N101">
        <v>0.32100000000000001</v>
      </c>
      <c r="O101">
        <v>0.41</v>
      </c>
      <c r="P101">
        <v>0.26900000000000002</v>
      </c>
      <c r="Q101">
        <v>0.154</v>
      </c>
      <c r="R101">
        <v>0.52600000000000002</v>
      </c>
      <c r="S101">
        <v>0.32100000000000001</v>
      </c>
    </row>
    <row r="102" spans="1:19" x14ac:dyDescent="0.45">
      <c r="A102" t="s">
        <v>171</v>
      </c>
      <c r="B102" t="s">
        <v>18</v>
      </c>
      <c r="C102">
        <v>0.24199999999999999</v>
      </c>
      <c r="D102">
        <v>0.39</v>
      </c>
      <c r="E102">
        <v>0.13600000000000001</v>
      </c>
      <c r="F102">
        <v>0.24199999999999999</v>
      </c>
      <c r="G102">
        <v>0.621</v>
      </c>
      <c r="H102">
        <v>0.14599999999999999</v>
      </c>
      <c r="I102">
        <v>9.8000000000000004E-2</v>
      </c>
      <c r="J102">
        <v>0</v>
      </c>
      <c r="K102">
        <v>0</v>
      </c>
      <c r="L102">
        <v>0</v>
      </c>
      <c r="M102">
        <v>0</v>
      </c>
      <c r="N102">
        <v>0.40899999999999997</v>
      </c>
      <c r="O102">
        <v>0.34899999999999998</v>
      </c>
      <c r="P102">
        <v>0.24199999999999999</v>
      </c>
      <c r="Q102">
        <v>0.22700000000000001</v>
      </c>
      <c r="R102">
        <v>0.47</v>
      </c>
      <c r="S102">
        <v>0.30299999999999999</v>
      </c>
    </row>
    <row r="103" spans="1:19" x14ac:dyDescent="0.45">
      <c r="A103" t="s">
        <v>219</v>
      </c>
      <c r="B103" t="s">
        <v>22</v>
      </c>
      <c r="C103">
        <v>0.26500000000000001</v>
      </c>
      <c r="D103">
        <v>1.81</v>
      </c>
      <c r="E103">
        <v>0.157</v>
      </c>
      <c r="F103">
        <v>0.54300000000000004</v>
      </c>
      <c r="G103">
        <v>0.3</v>
      </c>
      <c r="H103">
        <v>0.14299999999999999</v>
      </c>
      <c r="I103">
        <v>9.5000000000000001E-2</v>
      </c>
      <c r="J103">
        <v>3</v>
      </c>
      <c r="K103">
        <v>7.9000000000000001E-2</v>
      </c>
      <c r="L103">
        <v>0</v>
      </c>
      <c r="M103">
        <v>0</v>
      </c>
      <c r="N103">
        <v>0.443</v>
      </c>
      <c r="O103">
        <v>0.24299999999999999</v>
      </c>
      <c r="P103">
        <v>0.314</v>
      </c>
      <c r="Q103">
        <v>0.22900000000000001</v>
      </c>
      <c r="R103">
        <v>0.52900000000000003</v>
      </c>
      <c r="S103">
        <v>0.24299999999999999</v>
      </c>
    </row>
    <row r="104" spans="1:19" x14ac:dyDescent="0.45">
      <c r="A104" t="s">
        <v>153</v>
      </c>
      <c r="B104" t="s">
        <v>61</v>
      </c>
      <c r="C104">
        <v>0.27100000000000002</v>
      </c>
      <c r="D104">
        <v>1.29</v>
      </c>
      <c r="E104">
        <v>0.21299999999999999</v>
      </c>
      <c r="F104">
        <v>0.443</v>
      </c>
      <c r="G104">
        <v>0.34399999999999997</v>
      </c>
      <c r="H104">
        <v>9.5000000000000001E-2</v>
      </c>
      <c r="I104">
        <v>9.5000000000000001E-2</v>
      </c>
      <c r="J104">
        <v>1</v>
      </c>
      <c r="K104">
        <v>3.6999999999999998E-2</v>
      </c>
      <c r="L104">
        <v>0</v>
      </c>
      <c r="M104">
        <v>0</v>
      </c>
      <c r="N104">
        <v>0.42599999999999999</v>
      </c>
      <c r="O104">
        <v>0.36099999999999999</v>
      </c>
      <c r="P104">
        <v>0.21299999999999999</v>
      </c>
      <c r="Q104">
        <v>0.21299999999999999</v>
      </c>
      <c r="R104">
        <v>0.49199999999999999</v>
      </c>
      <c r="S104">
        <v>0.29499999999999998</v>
      </c>
    </row>
    <row r="105" spans="1:19" x14ac:dyDescent="0.45">
      <c r="A105" t="s">
        <v>193</v>
      </c>
      <c r="B105" t="s">
        <v>76</v>
      </c>
      <c r="C105">
        <v>0.24199999999999999</v>
      </c>
      <c r="D105">
        <v>0.72</v>
      </c>
      <c r="E105">
        <v>0.20300000000000001</v>
      </c>
      <c r="F105">
        <v>0.33300000000000002</v>
      </c>
      <c r="G105">
        <v>0.46400000000000002</v>
      </c>
      <c r="H105">
        <v>0.25</v>
      </c>
      <c r="I105">
        <v>9.4E-2</v>
      </c>
      <c r="J105">
        <v>2</v>
      </c>
      <c r="K105">
        <v>8.6999999999999994E-2</v>
      </c>
      <c r="L105">
        <v>0</v>
      </c>
      <c r="M105">
        <v>0</v>
      </c>
      <c r="N105">
        <v>0.34300000000000003</v>
      </c>
      <c r="O105">
        <v>0.28599999999999998</v>
      </c>
      <c r="P105">
        <v>0.371</v>
      </c>
      <c r="Q105">
        <v>0.25700000000000001</v>
      </c>
      <c r="R105">
        <v>0.629</v>
      </c>
      <c r="S105">
        <v>0.114</v>
      </c>
    </row>
    <row r="106" spans="1:19" x14ac:dyDescent="0.45">
      <c r="A106" t="s">
        <v>190</v>
      </c>
      <c r="B106" t="s">
        <v>55</v>
      </c>
      <c r="C106">
        <v>0.24</v>
      </c>
      <c r="D106">
        <v>2.82</v>
      </c>
      <c r="E106">
        <v>0.17599999999999999</v>
      </c>
      <c r="F106">
        <v>0.60799999999999998</v>
      </c>
      <c r="G106">
        <v>0.216</v>
      </c>
      <c r="H106">
        <v>0</v>
      </c>
      <c r="I106">
        <v>9.0999999999999998E-2</v>
      </c>
      <c r="J106">
        <v>5</v>
      </c>
      <c r="K106">
        <v>0.161</v>
      </c>
      <c r="L106">
        <v>0</v>
      </c>
      <c r="M106">
        <v>0</v>
      </c>
      <c r="N106">
        <v>0.45100000000000001</v>
      </c>
      <c r="O106">
        <v>0.39200000000000002</v>
      </c>
      <c r="P106">
        <v>0.157</v>
      </c>
      <c r="Q106">
        <v>0.216</v>
      </c>
      <c r="R106">
        <v>0.47099999999999997</v>
      </c>
      <c r="S106">
        <v>0.314</v>
      </c>
    </row>
    <row r="107" spans="1:19" x14ac:dyDescent="0.45">
      <c r="A107" t="s">
        <v>122</v>
      </c>
      <c r="B107" t="s">
        <v>32</v>
      </c>
      <c r="C107">
        <v>0.40699999999999997</v>
      </c>
      <c r="D107">
        <v>2.73</v>
      </c>
      <c r="E107">
        <v>0.255</v>
      </c>
      <c r="F107">
        <v>0.54500000000000004</v>
      </c>
      <c r="G107">
        <v>0.2</v>
      </c>
      <c r="H107">
        <v>0.27300000000000002</v>
      </c>
      <c r="I107">
        <v>9.0999999999999998E-2</v>
      </c>
      <c r="J107">
        <v>4</v>
      </c>
      <c r="K107">
        <v>0.13300000000000001</v>
      </c>
      <c r="L107">
        <v>0</v>
      </c>
      <c r="M107">
        <v>0</v>
      </c>
      <c r="N107">
        <v>0.45500000000000002</v>
      </c>
      <c r="O107">
        <v>0.309</v>
      </c>
      <c r="P107">
        <v>0.23599999999999999</v>
      </c>
      <c r="Q107">
        <v>0.2</v>
      </c>
      <c r="R107">
        <v>0.49099999999999999</v>
      </c>
      <c r="S107">
        <v>0.309</v>
      </c>
    </row>
    <row r="108" spans="1:19" x14ac:dyDescent="0.45">
      <c r="A108" t="s">
        <v>147</v>
      </c>
      <c r="B108" t="s">
        <v>49</v>
      </c>
      <c r="C108">
        <v>0.39700000000000002</v>
      </c>
      <c r="D108">
        <v>1.41</v>
      </c>
      <c r="E108">
        <v>0.29299999999999998</v>
      </c>
      <c r="F108">
        <v>0.41299999999999998</v>
      </c>
      <c r="G108">
        <v>0.29299999999999998</v>
      </c>
      <c r="H108">
        <v>0.13600000000000001</v>
      </c>
      <c r="I108">
        <v>9.0999999999999998E-2</v>
      </c>
      <c r="J108">
        <v>3</v>
      </c>
      <c r="K108">
        <v>9.7000000000000003E-2</v>
      </c>
      <c r="L108">
        <v>0</v>
      </c>
      <c r="M108">
        <v>0</v>
      </c>
      <c r="N108">
        <v>0.38700000000000001</v>
      </c>
      <c r="O108">
        <v>0.4</v>
      </c>
      <c r="P108">
        <v>0.21299999999999999</v>
      </c>
      <c r="Q108">
        <v>0.2</v>
      </c>
      <c r="R108">
        <v>0.52</v>
      </c>
      <c r="S108">
        <v>0.28000000000000003</v>
      </c>
    </row>
    <row r="109" spans="1:19" x14ac:dyDescent="0.45">
      <c r="A109" t="s">
        <v>85</v>
      </c>
      <c r="B109" t="s">
        <v>58</v>
      </c>
      <c r="C109">
        <v>0.23200000000000001</v>
      </c>
      <c r="D109">
        <v>1.23</v>
      </c>
      <c r="E109">
        <v>0.155</v>
      </c>
      <c r="F109">
        <v>0.46600000000000003</v>
      </c>
      <c r="G109">
        <v>0.379</v>
      </c>
      <c r="H109">
        <v>9.0999999999999998E-2</v>
      </c>
      <c r="I109">
        <v>9.0999999999999998E-2</v>
      </c>
      <c r="J109">
        <v>1</v>
      </c>
      <c r="K109">
        <v>3.6999999999999998E-2</v>
      </c>
      <c r="L109">
        <v>0</v>
      </c>
      <c r="M109">
        <v>0</v>
      </c>
      <c r="N109">
        <v>0.41399999999999998</v>
      </c>
      <c r="O109">
        <v>0.379</v>
      </c>
      <c r="P109">
        <v>0.20699999999999999</v>
      </c>
      <c r="Q109">
        <v>0.13800000000000001</v>
      </c>
      <c r="R109">
        <v>0.5</v>
      </c>
      <c r="S109">
        <v>0.36199999999999999</v>
      </c>
    </row>
    <row r="110" spans="1:19" x14ac:dyDescent="0.45">
      <c r="A110" t="s">
        <v>166</v>
      </c>
      <c r="B110" t="s">
        <v>42</v>
      </c>
      <c r="C110">
        <v>0.28100000000000003</v>
      </c>
      <c r="D110">
        <v>1</v>
      </c>
      <c r="E110">
        <v>0.22</v>
      </c>
      <c r="F110">
        <v>0.39</v>
      </c>
      <c r="G110">
        <v>0.39</v>
      </c>
      <c r="H110">
        <v>8.6999999999999994E-2</v>
      </c>
      <c r="I110">
        <v>8.6999999999999994E-2</v>
      </c>
      <c r="J110">
        <v>2</v>
      </c>
      <c r="K110">
        <v>8.6999999999999994E-2</v>
      </c>
      <c r="L110">
        <v>0</v>
      </c>
      <c r="M110">
        <v>0</v>
      </c>
      <c r="N110">
        <v>0.45800000000000002</v>
      </c>
      <c r="O110">
        <v>0.254</v>
      </c>
      <c r="P110">
        <v>0.28799999999999998</v>
      </c>
      <c r="Q110">
        <v>6.8000000000000005E-2</v>
      </c>
      <c r="R110">
        <v>0.66100000000000003</v>
      </c>
      <c r="S110">
        <v>0.27100000000000002</v>
      </c>
    </row>
    <row r="111" spans="1:19" x14ac:dyDescent="0.45">
      <c r="A111" t="s">
        <v>199</v>
      </c>
      <c r="B111" t="s">
        <v>26</v>
      </c>
      <c r="C111">
        <v>0.221</v>
      </c>
      <c r="D111">
        <v>1.43</v>
      </c>
      <c r="E111">
        <v>0.2</v>
      </c>
      <c r="F111">
        <v>0.47099999999999997</v>
      </c>
      <c r="G111">
        <v>0.32900000000000001</v>
      </c>
      <c r="H111">
        <v>4.2999999999999997E-2</v>
      </c>
      <c r="I111">
        <v>8.6999999999999994E-2</v>
      </c>
      <c r="J111">
        <v>1</v>
      </c>
      <c r="K111">
        <v>0.03</v>
      </c>
      <c r="L111">
        <v>0</v>
      </c>
      <c r="M111">
        <v>0</v>
      </c>
      <c r="N111">
        <v>0.371</v>
      </c>
      <c r="O111">
        <v>0.3</v>
      </c>
      <c r="P111">
        <v>0.32900000000000001</v>
      </c>
      <c r="Q111">
        <v>0.186</v>
      </c>
      <c r="R111">
        <v>0.57099999999999995</v>
      </c>
      <c r="S111">
        <v>0.24299999999999999</v>
      </c>
    </row>
    <row r="112" spans="1:19" x14ac:dyDescent="0.45">
      <c r="A112" t="s">
        <v>64</v>
      </c>
      <c r="B112" t="s">
        <v>65</v>
      </c>
      <c r="C112">
        <v>0.25900000000000001</v>
      </c>
      <c r="D112">
        <v>0.78</v>
      </c>
      <c r="E112">
        <v>0.26800000000000002</v>
      </c>
      <c r="F112">
        <v>0.32100000000000001</v>
      </c>
      <c r="G112">
        <v>0.41099999999999998</v>
      </c>
      <c r="H112">
        <v>8.6999999999999994E-2</v>
      </c>
      <c r="I112">
        <v>8.6999999999999994E-2</v>
      </c>
      <c r="J112">
        <v>1</v>
      </c>
      <c r="K112">
        <v>5.6000000000000001E-2</v>
      </c>
      <c r="L112">
        <v>0</v>
      </c>
      <c r="M112">
        <v>0</v>
      </c>
      <c r="N112">
        <v>0.35699999999999998</v>
      </c>
      <c r="O112">
        <v>0.41099999999999998</v>
      </c>
      <c r="P112">
        <v>0.23200000000000001</v>
      </c>
      <c r="Q112">
        <v>8.8999999999999996E-2</v>
      </c>
      <c r="R112">
        <v>0.625</v>
      </c>
      <c r="S112">
        <v>0.28599999999999998</v>
      </c>
    </row>
    <row r="113" spans="1:19" x14ac:dyDescent="0.45">
      <c r="A113" t="s">
        <v>1942</v>
      </c>
      <c r="B113" t="s">
        <v>37</v>
      </c>
      <c r="C113">
        <v>0.28299999999999997</v>
      </c>
      <c r="D113">
        <v>0.74</v>
      </c>
      <c r="E113">
        <v>0.16700000000000001</v>
      </c>
      <c r="F113">
        <v>0.35399999999999998</v>
      </c>
      <c r="G113">
        <v>0.47899999999999998</v>
      </c>
      <c r="H113">
        <v>8.6999999999999994E-2</v>
      </c>
      <c r="I113">
        <v>8.6999999999999994E-2</v>
      </c>
      <c r="J113">
        <v>2</v>
      </c>
      <c r="K113">
        <v>0.11799999999999999</v>
      </c>
      <c r="L113">
        <v>0</v>
      </c>
      <c r="M113">
        <v>0</v>
      </c>
      <c r="N113">
        <v>0.35399999999999998</v>
      </c>
      <c r="O113">
        <v>0.29199999999999998</v>
      </c>
      <c r="P113">
        <v>0.35399999999999998</v>
      </c>
      <c r="Q113">
        <v>0.188</v>
      </c>
      <c r="R113">
        <v>0.56299999999999994</v>
      </c>
      <c r="S113">
        <v>0.25</v>
      </c>
    </row>
    <row r="114" spans="1:19" x14ac:dyDescent="0.45">
      <c r="A114" t="s">
        <v>77</v>
      </c>
      <c r="B114" t="s">
        <v>72</v>
      </c>
      <c r="C114">
        <v>0.34300000000000003</v>
      </c>
      <c r="D114">
        <v>1.33</v>
      </c>
      <c r="E114">
        <v>0.222</v>
      </c>
      <c r="F114">
        <v>0.44400000000000001</v>
      </c>
      <c r="G114">
        <v>0.33300000000000002</v>
      </c>
      <c r="H114">
        <v>0</v>
      </c>
      <c r="I114">
        <v>8.3000000000000004E-2</v>
      </c>
      <c r="J114">
        <v>1</v>
      </c>
      <c r="K114">
        <v>6.3E-2</v>
      </c>
      <c r="L114">
        <v>0</v>
      </c>
      <c r="M114">
        <v>0</v>
      </c>
      <c r="N114">
        <v>0.30599999999999999</v>
      </c>
      <c r="O114">
        <v>0.47199999999999998</v>
      </c>
      <c r="P114">
        <v>0.222</v>
      </c>
      <c r="Q114">
        <v>2.8000000000000001E-2</v>
      </c>
      <c r="R114">
        <v>0.5</v>
      </c>
      <c r="S114">
        <v>0.47199999999999998</v>
      </c>
    </row>
    <row r="115" spans="1:19" x14ac:dyDescent="0.45">
      <c r="A115" t="s">
        <v>71</v>
      </c>
      <c r="B115" t="s">
        <v>72</v>
      </c>
      <c r="C115">
        <v>0.2</v>
      </c>
      <c r="D115">
        <v>1</v>
      </c>
      <c r="E115">
        <v>0.158</v>
      </c>
      <c r="F115">
        <v>0.42099999999999999</v>
      </c>
      <c r="G115">
        <v>0.42099999999999999</v>
      </c>
      <c r="H115">
        <v>0.20799999999999999</v>
      </c>
      <c r="I115">
        <v>8.3000000000000004E-2</v>
      </c>
      <c r="J115">
        <v>1</v>
      </c>
      <c r="K115">
        <v>4.2000000000000003E-2</v>
      </c>
      <c r="L115">
        <v>0</v>
      </c>
      <c r="M115">
        <v>0</v>
      </c>
      <c r="N115">
        <v>0.316</v>
      </c>
      <c r="O115">
        <v>0.40400000000000003</v>
      </c>
      <c r="P115">
        <v>0.28100000000000003</v>
      </c>
      <c r="Q115">
        <v>0.193</v>
      </c>
      <c r="R115">
        <v>0.50900000000000001</v>
      </c>
      <c r="S115">
        <v>0.29799999999999999</v>
      </c>
    </row>
    <row r="116" spans="1:19" x14ac:dyDescent="0.45">
      <c r="A116" t="s">
        <v>205</v>
      </c>
      <c r="B116" t="s">
        <v>40</v>
      </c>
      <c r="C116">
        <v>0.318</v>
      </c>
      <c r="D116">
        <v>1.42</v>
      </c>
      <c r="E116">
        <v>0.14699999999999999</v>
      </c>
      <c r="F116">
        <v>0.5</v>
      </c>
      <c r="G116">
        <v>0.35299999999999998</v>
      </c>
      <c r="H116">
        <v>0</v>
      </c>
      <c r="I116">
        <v>8.3000000000000004E-2</v>
      </c>
      <c r="J116">
        <v>3</v>
      </c>
      <c r="K116">
        <v>8.7999999999999995E-2</v>
      </c>
      <c r="L116">
        <v>0</v>
      </c>
      <c r="M116">
        <v>0</v>
      </c>
      <c r="N116">
        <v>0.42699999999999999</v>
      </c>
      <c r="O116">
        <v>0.26500000000000001</v>
      </c>
      <c r="P116">
        <v>0.309</v>
      </c>
      <c r="Q116">
        <v>0.191</v>
      </c>
      <c r="R116">
        <v>0.441</v>
      </c>
      <c r="S116">
        <v>0.36799999999999999</v>
      </c>
    </row>
    <row r="117" spans="1:19" x14ac:dyDescent="0.45">
      <c r="A117" t="s">
        <v>228</v>
      </c>
      <c r="B117" t="s">
        <v>37</v>
      </c>
      <c r="C117">
        <v>0.27800000000000002</v>
      </c>
      <c r="D117">
        <v>1.42</v>
      </c>
      <c r="E117">
        <v>0.216</v>
      </c>
      <c r="F117">
        <v>0.45900000000000002</v>
      </c>
      <c r="G117">
        <v>0.32400000000000001</v>
      </c>
      <c r="H117">
        <v>0.33300000000000002</v>
      </c>
      <c r="I117">
        <v>8.3000000000000004E-2</v>
      </c>
      <c r="J117">
        <v>1</v>
      </c>
      <c r="K117">
        <v>5.8999999999999997E-2</v>
      </c>
      <c r="L117">
        <v>0</v>
      </c>
      <c r="M117">
        <v>0</v>
      </c>
      <c r="N117">
        <v>0.5</v>
      </c>
      <c r="O117">
        <v>0.26300000000000001</v>
      </c>
      <c r="P117">
        <v>0.23699999999999999</v>
      </c>
      <c r="Q117">
        <v>0.184</v>
      </c>
      <c r="R117">
        <v>0.57899999999999996</v>
      </c>
      <c r="S117">
        <v>0.23699999999999999</v>
      </c>
    </row>
    <row r="118" spans="1:19" x14ac:dyDescent="0.45">
      <c r="A118" t="s">
        <v>198</v>
      </c>
      <c r="B118" t="s">
        <v>55</v>
      </c>
      <c r="C118">
        <v>0.23799999999999999</v>
      </c>
      <c r="D118">
        <v>2.17</v>
      </c>
      <c r="E118">
        <v>0.11600000000000001</v>
      </c>
      <c r="F118">
        <v>0.60499999999999998</v>
      </c>
      <c r="G118">
        <v>0.27900000000000003</v>
      </c>
      <c r="H118">
        <v>0</v>
      </c>
      <c r="I118">
        <v>8.3000000000000004E-2</v>
      </c>
      <c r="J118">
        <v>1</v>
      </c>
      <c r="K118">
        <v>3.7999999999999999E-2</v>
      </c>
      <c r="L118">
        <v>0</v>
      </c>
      <c r="M118">
        <v>0</v>
      </c>
      <c r="N118">
        <v>0.53500000000000003</v>
      </c>
      <c r="O118">
        <v>0.30199999999999999</v>
      </c>
      <c r="P118">
        <v>0.16300000000000001</v>
      </c>
      <c r="Q118">
        <v>0.186</v>
      </c>
      <c r="R118">
        <v>0.46500000000000002</v>
      </c>
      <c r="S118">
        <v>0.34899999999999998</v>
      </c>
    </row>
    <row r="119" spans="1:19" x14ac:dyDescent="0.45">
      <c r="A119" t="s">
        <v>227</v>
      </c>
      <c r="B119" t="s">
        <v>76</v>
      </c>
      <c r="C119">
        <v>0.23300000000000001</v>
      </c>
      <c r="D119">
        <v>1.48</v>
      </c>
      <c r="E119">
        <v>0.17299999999999999</v>
      </c>
      <c r="F119">
        <v>0.49299999999999999</v>
      </c>
      <c r="G119">
        <v>0.33300000000000002</v>
      </c>
      <c r="H119">
        <v>0.12</v>
      </c>
      <c r="I119">
        <v>0.08</v>
      </c>
      <c r="J119">
        <v>2</v>
      </c>
      <c r="K119">
        <v>5.3999999999999999E-2</v>
      </c>
      <c r="L119">
        <v>0</v>
      </c>
      <c r="M119">
        <v>0</v>
      </c>
      <c r="N119">
        <v>0.44</v>
      </c>
      <c r="O119">
        <v>0.45300000000000001</v>
      </c>
      <c r="P119">
        <v>0.107</v>
      </c>
      <c r="Q119">
        <v>0.17299999999999999</v>
      </c>
      <c r="R119">
        <v>0.6</v>
      </c>
      <c r="S119">
        <v>0.22700000000000001</v>
      </c>
    </row>
    <row r="120" spans="1:19" x14ac:dyDescent="0.45">
      <c r="A120" t="s">
        <v>222</v>
      </c>
      <c r="B120" t="s">
        <v>97</v>
      </c>
      <c r="C120">
        <v>0.39</v>
      </c>
      <c r="D120">
        <v>1.08</v>
      </c>
      <c r="E120">
        <v>0.35799999999999998</v>
      </c>
      <c r="F120">
        <v>0.33300000000000002</v>
      </c>
      <c r="G120">
        <v>0.309</v>
      </c>
      <c r="H120">
        <v>0.04</v>
      </c>
      <c r="I120">
        <v>0.08</v>
      </c>
      <c r="J120">
        <v>1</v>
      </c>
      <c r="K120">
        <v>3.6999999999999998E-2</v>
      </c>
      <c r="L120">
        <v>2</v>
      </c>
      <c r="M120">
        <v>0.66700000000000004</v>
      </c>
      <c r="N120">
        <v>0.31</v>
      </c>
      <c r="O120">
        <v>0.32100000000000001</v>
      </c>
      <c r="P120">
        <v>0.36899999999999999</v>
      </c>
      <c r="Q120">
        <v>0.155</v>
      </c>
      <c r="R120">
        <v>0.67900000000000005</v>
      </c>
      <c r="S120">
        <v>0.16700000000000001</v>
      </c>
    </row>
    <row r="121" spans="1:19" x14ac:dyDescent="0.45">
      <c r="A121" t="s">
        <v>159</v>
      </c>
      <c r="B121" t="s">
        <v>97</v>
      </c>
      <c r="C121">
        <v>0.24399999999999999</v>
      </c>
      <c r="D121">
        <v>0.74</v>
      </c>
      <c r="E121">
        <v>0.16</v>
      </c>
      <c r="F121">
        <v>0.35799999999999998</v>
      </c>
      <c r="G121">
        <v>0.48099999999999998</v>
      </c>
      <c r="H121">
        <v>2.5999999999999999E-2</v>
      </c>
      <c r="I121">
        <v>7.6999999999999999E-2</v>
      </c>
      <c r="J121">
        <v>2</v>
      </c>
      <c r="K121">
        <v>6.9000000000000006E-2</v>
      </c>
      <c r="L121">
        <v>0</v>
      </c>
      <c r="M121">
        <v>0</v>
      </c>
      <c r="N121">
        <v>0.42</v>
      </c>
      <c r="O121">
        <v>0.34599999999999997</v>
      </c>
      <c r="P121">
        <v>0.23499999999999999</v>
      </c>
      <c r="Q121">
        <v>0.111</v>
      </c>
      <c r="R121">
        <v>0.66700000000000004</v>
      </c>
      <c r="S121">
        <v>0.222</v>
      </c>
    </row>
    <row r="122" spans="1:19" x14ac:dyDescent="0.45">
      <c r="A122" t="s">
        <v>83</v>
      </c>
      <c r="B122" t="s">
        <v>32</v>
      </c>
      <c r="C122">
        <v>0.33300000000000002</v>
      </c>
      <c r="D122">
        <v>1</v>
      </c>
      <c r="E122">
        <v>0.161</v>
      </c>
      <c r="F122">
        <v>0.41899999999999998</v>
      </c>
      <c r="G122">
        <v>0.41899999999999998</v>
      </c>
      <c r="H122">
        <v>7.6999999999999999E-2</v>
      </c>
      <c r="I122">
        <v>7.6999999999999999E-2</v>
      </c>
      <c r="J122">
        <v>2</v>
      </c>
      <c r="K122">
        <v>7.6999999999999999E-2</v>
      </c>
      <c r="L122">
        <v>0</v>
      </c>
      <c r="M122">
        <v>0</v>
      </c>
      <c r="N122">
        <v>0.38700000000000001</v>
      </c>
      <c r="O122">
        <v>0.371</v>
      </c>
      <c r="P122">
        <v>0.24199999999999999</v>
      </c>
      <c r="Q122">
        <v>0.14499999999999999</v>
      </c>
      <c r="R122">
        <v>0.48399999999999999</v>
      </c>
      <c r="S122">
        <v>0.371</v>
      </c>
    </row>
    <row r="123" spans="1:19" x14ac:dyDescent="0.45">
      <c r="A123" t="s">
        <v>210</v>
      </c>
      <c r="B123" t="s">
        <v>40</v>
      </c>
      <c r="C123">
        <v>0.20799999999999999</v>
      </c>
      <c r="D123">
        <v>0.81</v>
      </c>
      <c r="E123">
        <v>0.14499999999999999</v>
      </c>
      <c r="F123">
        <v>0.38200000000000001</v>
      </c>
      <c r="G123">
        <v>0.47299999999999998</v>
      </c>
      <c r="H123">
        <v>0.154</v>
      </c>
      <c r="I123">
        <v>7.6999999999999999E-2</v>
      </c>
      <c r="J123">
        <v>0</v>
      </c>
      <c r="K123">
        <v>0</v>
      </c>
      <c r="L123">
        <v>0</v>
      </c>
      <c r="M123">
        <v>0</v>
      </c>
      <c r="N123">
        <v>0.41799999999999998</v>
      </c>
      <c r="O123">
        <v>0.309</v>
      </c>
      <c r="P123">
        <v>0.27300000000000002</v>
      </c>
      <c r="Q123">
        <v>0.218</v>
      </c>
      <c r="R123">
        <v>0.436</v>
      </c>
      <c r="S123">
        <v>0.34599999999999997</v>
      </c>
    </row>
    <row r="124" spans="1:19" x14ac:dyDescent="0.45">
      <c r="A124" t="s">
        <v>102</v>
      </c>
      <c r="B124" t="s">
        <v>26</v>
      </c>
      <c r="C124">
        <v>0.34599999999999997</v>
      </c>
      <c r="D124">
        <v>0.48</v>
      </c>
      <c r="E124">
        <v>0.25900000000000001</v>
      </c>
      <c r="F124">
        <v>0.24099999999999999</v>
      </c>
      <c r="G124">
        <v>0.5</v>
      </c>
      <c r="H124">
        <v>0.14799999999999999</v>
      </c>
      <c r="I124">
        <v>7.3999999999999996E-2</v>
      </c>
      <c r="J124">
        <v>1</v>
      </c>
      <c r="K124">
        <v>7.6999999999999999E-2</v>
      </c>
      <c r="L124">
        <v>0</v>
      </c>
      <c r="M124">
        <v>0</v>
      </c>
      <c r="N124">
        <v>0.38900000000000001</v>
      </c>
      <c r="O124">
        <v>0.38900000000000001</v>
      </c>
      <c r="P124">
        <v>0.222</v>
      </c>
      <c r="Q124">
        <v>0.16700000000000001</v>
      </c>
      <c r="R124">
        <v>0.42599999999999999</v>
      </c>
      <c r="S124">
        <v>0.40699999999999997</v>
      </c>
    </row>
    <row r="125" spans="1:19" x14ac:dyDescent="0.45">
      <c r="A125" t="s">
        <v>229</v>
      </c>
      <c r="B125" t="s">
        <v>72</v>
      </c>
      <c r="C125">
        <v>0.28199999999999997</v>
      </c>
      <c r="D125">
        <v>3.36</v>
      </c>
      <c r="E125">
        <v>0.153</v>
      </c>
      <c r="F125">
        <v>0.65300000000000002</v>
      </c>
      <c r="G125">
        <v>0.19400000000000001</v>
      </c>
      <c r="H125">
        <v>7.0999999999999994E-2</v>
      </c>
      <c r="I125">
        <v>7.0999999999999994E-2</v>
      </c>
      <c r="J125">
        <v>6</v>
      </c>
      <c r="K125">
        <v>0.128</v>
      </c>
      <c r="L125">
        <v>0</v>
      </c>
      <c r="M125">
        <v>0</v>
      </c>
      <c r="N125">
        <v>0.36099999999999999</v>
      </c>
      <c r="O125">
        <v>0.33300000000000002</v>
      </c>
      <c r="P125">
        <v>0.30599999999999999</v>
      </c>
      <c r="Q125">
        <v>0.27800000000000002</v>
      </c>
      <c r="R125">
        <v>0.5</v>
      </c>
      <c r="S125">
        <v>0.222</v>
      </c>
    </row>
    <row r="126" spans="1:19" x14ac:dyDescent="0.45">
      <c r="A126" t="s">
        <v>120</v>
      </c>
      <c r="B126" t="s">
        <v>119</v>
      </c>
      <c r="C126">
        <v>0.23400000000000001</v>
      </c>
      <c r="D126">
        <v>0.82</v>
      </c>
      <c r="E126">
        <v>0.215</v>
      </c>
      <c r="F126">
        <v>0.35399999999999998</v>
      </c>
      <c r="G126">
        <v>0.43099999999999999</v>
      </c>
      <c r="H126">
        <v>0</v>
      </c>
      <c r="I126">
        <v>7.0999999999999994E-2</v>
      </c>
      <c r="J126">
        <v>1</v>
      </c>
      <c r="K126">
        <v>4.2999999999999997E-2</v>
      </c>
      <c r="L126">
        <v>1</v>
      </c>
      <c r="M126">
        <v>1</v>
      </c>
      <c r="N126">
        <v>0.40899999999999997</v>
      </c>
      <c r="O126">
        <v>0.318</v>
      </c>
      <c r="P126">
        <v>0.27300000000000002</v>
      </c>
      <c r="Q126">
        <v>0.16700000000000001</v>
      </c>
      <c r="R126">
        <v>0.53</v>
      </c>
      <c r="S126">
        <v>0.30299999999999999</v>
      </c>
    </row>
    <row r="127" spans="1:19" x14ac:dyDescent="0.45">
      <c r="A127" t="s">
        <v>128</v>
      </c>
      <c r="B127" t="s">
        <v>81</v>
      </c>
      <c r="C127">
        <v>0.20599999999999999</v>
      </c>
      <c r="D127">
        <v>0.76</v>
      </c>
      <c r="E127">
        <v>0.215</v>
      </c>
      <c r="F127">
        <v>0.33800000000000002</v>
      </c>
      <c r="G127">
        <v>0.44600000000000001</v>
      </c>
      <c r="H127">
        <v>0.24099999999999999</v>
      </c>
      <c r="I127">
        <v>6.9000000000000006E-2</v>
      </c>
      <c r="J127">
        <v>2</v>
      </c>
      <c r="K127">
        <v>9.0999999999999998E-2</v>
      </c>
      <c r="L127">
        <v>0</v>
      </c>
      <c r="M127">
        <v>0</v>
      </c>
      <c r="N127">
        <v>0.38500000000000001</v>
      </c>
      <c r="O127">
        <v>0.29199999999999998</v>
      </c>
      <c r="P127">
        <v>0.32300000000000001</v>
      </c>
      <c r="Q127">
        <v>0.185</v>
      </c>
      <c r="R127">
        <v>0.55400000000000005</v>
      </c>
      <c r="S127">
        <v>0.26200000000000001</v>
      </c>
    </row>
    <row r="128" spans="1:19" x14ac:dyDescent="0.45">
      <c r="A128" t="s">
        <v>540</v>
      </c>
      <c r="B128" t="s">
        <v>81</v>
      </c>
      <c r="C128">
        <v>0.373</v>
      </c>
      <c r="D128">
        <v>1.8</v>
      </c>
      <c r="E128">
        <v>0.192</v>
      </c>
      <c r="F128">
        <v>0.51900000000000002</v>
      </c>
      <c r="G128">
        <v>0.28799999999999998</v>
      </c>
      <c r="H128">
        <v>6.7000000000000004E-2</v>
      </c>
      <c r="I128">
        <v>6.7000000000000004E-2</v>
      </c>
      <c r="J128">
        <v>2</v>
      </c>
      <c r="K128">
        <v>7.3999999999999996E-2</v>
      </c>
      <c r="L128">
        <v>0</v>
      </c>
      <c r="M128">
        <v>0</v>
      </c>
      <c r="N128">
        <v>0.32700000000000001</v>
      </c>
      <c r="O128">
        <v>0.36499999999999999</v>
      </c>
      <c r="P128">
        <v>0.308</v>
      </c>
      <c r="Q128">
        <v>0.17299999999999999</v>
      </c>
      <c r="R128">
        <v>0.38500000000000001</v>
      </c>
      <c r="S128">
        <v>0.442</v>
      </c>
    </row>
    <row r="129" spans="1:19" x14ac:dyDescent="0.45">
      <c r="A129" t="s">
        <v>101</v>
      </c>
      <c r="B129" t="s">
        <v>18</v>
      </c>
      <c r="C129">
        <v>0.32900000000000001</v>
      </c>
      <c r="D129">
        <v>0.74</v>
      </c>
      <c r="E129">
        <v>0.25</v>
      </c>
      <c r="F129">
        <v>0.31900000000000001</v>
      </c>
      <c r="G129">
        <v>0.43099999999999999</v>
      </c>
      <c r="H129">
        <v>3.2000000000000001E-2</v>
      </c>
      <c r="I129">
        <v>6.5000000000000002E-2</v>
      </c>
      <c r="J129">
        <v>1</v>
      </c>
      <c r="K129">
        <v>4.2999999999999997E-2</v>
      </c>
      <c r="L129">
        <v>0</v>
      </c>
      <c r="M129">
        <v>0</v>
      </c>
      <c r="N129">
        <v>0.34699999999999998</v>
      </c>
      <c r="O129">
        <v>0.43099999999999999</v>
      </c>
      <c r="P129">
        <v>0.222</v>
      </c>
      <c r="Q129">
        <v>0.13900000000000001</v>
      </c>
      <c r="R129">
        <v>0.51400000000000001</v>
      </c>
      <c r="S129">
        <v>0.34699999999999998</v>
      </c>
    </row>
    <row r="130" spans="1:19" x14ac:dyDescent="0.45">
      <c r="A130" t="s">
        <v>169</v>
      </c>
      <c r="B130" t="s">
        <v>65</v>
      </c>
      <c r="C130">
        <v>0.19400000000000001</v>
      </c>
      <c r="D130">
        <v>0.91</v>
      </c>
      <c r="E130">
        <v>0.17599999999999999</v>
      </c>
      <c r="F130">
        <v>0.39200000000000002</v>
      </c>
      <c r="G130">
        <v>0.432</v>
      </c>
      <c r="H130">
        <v>0.125</v>
      </c>
      <c r="I130">
        <v>6.3E-2</v>
      </c>
      <c r="J130">
        <v>3</v>
      </c>
      <c r="K130">
        <v>0.10299999999999999</v>
      </c>
      <c r="L130">
        <v>0</v>
      </c>
      <c r="M130">
        <v>0</v>
      </c>
      <c r="N130">
        <v>0.432</v>
      </c>
      <c r="O130">
        <v>0.33800000000000002</v>
      </c>
      <c r="P130">
        <v>0.23</v>
      </c>
      <c r="Q130">
        <v>0.13500000000000001</v>
      </c>
      <c r="R130">
        <v>0.56799999999999995</v>
      </c>
      <c r="S130">
        <v>0.29699999999999999</v>
      </c>
    </row>
    <row r="131" spans="1:19" x14ac:dyDescent="0.45">
      <c r="A131" t="s">
        <v>221</v>
      </c>
      <c r="B131" t="s">
        <v>76</v>
      </c>
      <c r="C131">
        <v>0.29699999999999999</v>
      </c>
      <c r="D131">
        <v>2.25</v>
      </c>
      <c r="E131">
        <v>0.2</v>
      </c>
      <c r="F131">
        <v>0.55400000000000005</v>
      </c>
      <c r="G131">
        <v>0.246</v>
      </c>
      <c r="H131">
        <v>6.3E-2</v>
      </c>
      <c r="I131">
        <v>6.3E-2</v>
      </c>
      <c r="J131">
        <v>2</v>
      </c>
      <c r="K131">
        <v>5.6000000000000001E-2</v>
      </c>
      <c r="L131">
        <v>0</v>
      </c>
      <c r="M131">
        <v>0</v>
      </c>
      <c r="N131">
        <v>0.38500000000000001</v>
      </c>
      <c r="O131">
        <v>0.47699999999999998</v>
      </c>
      <c r="P131">
        <v>0.13900000000000001</v>
      </c>
      <c r="Q131">
        <v>0.26200000000000001</v>
      </c>
      <c r="R131">
        <v>0.53900000000000003</v>
      </c>
      <c r="S131">
        <v>0.2</v>
      </c>
    </row>
    <row r="132" spans="1:19" x14ac:dyDescent="0.45">
      <c r="A132" t="s">
        <v>99</v>
      </c>
      <c r="B132" t="s">
        <v>40</v>
      </c>
      <c r="C132">
        <v>0.27300000000000002</v>
      </c>
      <c r="D132">
        <v>1</v>
      </c>
      <c r="E132">
        <v>0.24399999999999999</v>
      </c>
      <c r="F132">
        <v>0.378</v>
      </c>
      <c r="G132">
        <v>0.378</v>
      </c>
      <c r="H132">
        <v>0.17599999999999999</v>
      </c>
      <c r="I132">
        <v>5.8999999999999997E-2</v>
      </c>
      <c r="J132">
        <v>2</v>
      </c>
      <c r="K132">
        <v>0.11799999999999999</v>
      </c>
      <c r="L132">
        <v>0</v>
      </c>
      <c r="M132">
        <v>0</v>
      </c>
      <c r="N132">
        <v>0.4</v>
      </c>
      <c r="O132">
        <v>0.42199999999999999</v>
      </c>
      <c r="P132">
        <v>0.17799999999999999</v>
      </c>
      <c r="Q132">
        <v>0.156</v>
      </c>
      <c r="R132">
        <v>0.55600000000000005</v>
      </c>
      <c r="S132">
        <v>0.28899999999999998</v>
      </c>
    </row>
    <row r="133" spans="1:19" x14ac:dyDescent="0.45">
      <c r="A133" t="s">
        <v>117</v>
      </c>
      <c r="B133" t="s">
        <v>72</v>
      </c>
      <c r="C133">
        <v>0.25600000000000001</v>
      </c>
      <c r="D133">
        <v>2.94</v>
      </c>
      <c r="E133">
        <v>0.152</v>
      </c>
      <c r="F133">
        <v>0.63300000000000001</v>
      </c>
      <c r="G133">
        <v>0.215</v>
      </c>
      <c r="H133">
        <v>0</v>
      </c>
      <c r="I133">
        <v>5.8999999999999997E-2</v>
      </c>
      <c r="J133">
        <v>4</v>
      </c>
      <c r="K133">
        <v>0.08</v>
      </c>
      <c r="L133">
        <v>0</v>
      </c>
      <c r="M133">
        <v>0</v>
      </c>
      <c r="N133">
        <v>0.215</v>
      </c>
      <c r="O133">
        <v>0.39200000000000002</v>
      </c>
      <c r="P133">
        <v>0.39200000000000002</v>
      </c>
      <c r="Q133">
        <v>0.17699999999999999</v>
      </c>
      <c r="R133">
        <v>0.53200000000000003</v>
      </c>
      <c r="S133">
        <v>0.29099999999999998</v>
      </c>
    </row>
    <row r="134" spans="1:19" x14ac:dyDescent="0.45">
      <c r="A134" t="s">
        <v>135</v>
      </c>
      <c r="B134" t="s">
        <v>35</v>
      </c>
      <c r="C134">
        <v>0.23400000000000001</v>
      </c>
      <c r="D134">
        <v>1.29</v>
      </c>
      <c r="E134">
        <v>0.188</v>
      </c>
      <c r="F134">
        <v>0.45800000000000002</v>
      </c>
      <c r="G134">
        <v>0.35399999999999998</v>
      </c>
      <c r="H134">
        <v>0.17599999999999999</v>
      </c>
      <c r="I134">
        <v>5.8999999999999997E-2</v>
      </c>
      <c r="J134">
        <v>1</v>
      </c>
      <c r="K134">
        <v>4.4999999999999998E-2</v>
      </c>
      <c r="L134">
        <v>0</v>
      </c>
      <c r="M134">
        <v>0</v>
      </c>
      <c r="N134">
        <v>0.313</v>
      </c>
      <c r="O134">
        <v>0.438</v>
      </c>
      <c r="P134">
        <v>0.25</v>
      </c>
      <c r="Q134">
        <v>0.188</v>
      </c>
      <c r="R134">
        <v>0.5</v>
      </c>
      <c r="S134">
        <v>0.313</v>
      </c>
    </row>
    <row r="135" spans="1:19" x14ac:dyDescent="0.45">
      <c r="A135" t="s">
        <v>200</v>
      </c>
      <c r="B135" t="s">
        <v>40</v>
      </c>
      <c r="C135">
        <v>0.29099999999999998</v>
      </c>
      <c r="D135">
        <v>1.71</v>
      </c>
      <c r="E135">
        <v>0.17899999999999999</v>
      </c>
      <c r="F135">
        <v>0.51800000000000002</v>
      </c>
      <c r="G135">
        <v>0.30399999999999999</v>
      </c>
      <c r="H135">
        <v>0</v>
      </c>
      <c r="I135">
        <v>5.8999999999999997E-2</v>
      </c>
      <c r="J135">
        <v>6</v>
      </c>
      <c r="K135">
        <v>0.20699999999999999</v>
      </c>
      <c r="L135">
        <v>0</v>
      </c>
      <c r="M135">
        <v>0</v>
      </c>
      <c r="N135">
        <v>0.33900000000000002</v>
      </c>
      <c r="O135">
        <v>0.375</v>
      </c>
      <c r="P135">
        <v>0.28599999999999998</v>
      </c>
      <c r="Q135">
        <v>0.17899999999999999</v>
      </c>
      <c r="R135">
        <v>0.53600000000000003</v>
      </c>
      <c r="S135">
        <v>0.28599999999999998</v>
      </c>
    </row>
    <row r="136" spans="1:19" x14ac:dyDescent="0.45">
      <c r="A136" t="s">
        <v>231</v>
      </c>
      <c r="B136" t="s">
        <v>65</v>
      </c>
      <c r="C136">
        <v>0.34</v>
      </c>
      <c r="D136">
        <v>1.59</v>
      </c>
      <c r="E136">
        <v>0.13700000000000001</v>
      </c>
      <c r="F136">
        <v>0.52900000000000003</v>
      </c>
      <c r="G136">
        <v>0.33300000000000002</v>
      </c>
      <c r="H136">
        <v>0.11799999999999999</v>
      </c>
      <c r="I136">
        <v>5.8999999999999997E-2</v>
      </c>
      <c r="J136">
        <v>4</v>
      </c>
      <c r="K136">
        <v>0.14799999999999999</v>
      </c>
      <c r="L136">
        <v>0</v>
      </c>
      <c r="M136">
        <v>0</v>
      </c>
      <c r="N136">
        <v>0.373</v>
      </c>
      <c r="O136">
        <v>0.35299999999999998</v>
      </c>
      <c r="P136">
        <v>0.27500000000000002</v>
      </c>
      <c r="Q136">
        <v>0.216</v>
      </c>
      <c r="R136">
        <v>0.56899999999999995</v>
      </c>
      <c r="S136">
        <v>0.216</v>
      </c>
    </row>
    <row r="137" spans="1:19" x14ac:dyDescent="0.45">
      <c r="A137" t="s">
        <v>188</v>
      </c>
      <c r="B137" t="s">
        <v>119</v>
      </c>
      <c r="C137">
        <v>0.255</v>
      </c>
      <c r="D137">
        <v>1.1100000000000001</v>
      </c>
      <c r="E137">
        <v>0.26900000000000002</v>
      </c>
      <c r="F137">
        <v>0.38500000000000001</v>
      </c>
      <c r="G137">
        <v>0.34599999999999997</v>
      </c>
      <c r="H137">
        <v>5.6000000000000001E-2</v>
      </c>
      <c r="I137">
        <v>5.6000000000000001E-2</v>
      </c>
      <c r="J137">
        <v>0</v>
      </c>
      <c r="K137">
        <v>0</v>
      </c>
      <c r="L137">
        <v>0</v>
      </c>
      <c r="M137">
        <v>0</v>
      </c>
      <c r="N137">
        <v>0.42299999999999999</v>
      </c>
      <c r="O137">
        <v>0.308</v>
      </c>
      <c r="P137">
        <v>0.26900000000000002</v>
      </c>
      <c r="Q137">
        <v>0.13500000000000001</v>
      </c>
      <c r="R137">
        <v>0.67300000000000004</v>
      </c>
      <c r="S137">
        <v>0.192</v>
      </c>
    </row>
    <row r="138" spans="1:19" x14ac:dyDescent="0.45">
      <c r="A138" t="s">
        <v>177</v>
      </c>
      <c r="B138" t="s">
        <v>35</v>
      </c>
      <c r="C138">
        <v>0.38500000000000001</v>
      </c>
      <c r="D138">
        <v>1.17</v>
      </c>
      <c r="E138">
        <v>0.26400000000000001</v>
      </c>
      <c r="F138">
        <v>0.39600000000000002</v>
      </c>
      <c r="G138">
        <v>0.34</v>
      </c>
      <c r="H138">
        <v>0.16700000000000001</v>
      </c>
      <c r="I138">
        <v>5.6000000000000001E-2</v>
      </c>
      <c r="J138">
        <v>2</v>
      </c>
      <c r="K138">
        <v>9.5000000000000001E-2</v>
      </c>
      <c r="L138">
        <v>0</v>
      </c>
      <c r="M138">
        <v>0</v>
      </c>
      <c r="N138">
        <v>0.39600000000000002</v>
      </c>
      <c r="O138">
        <v>0.30199999999999999</v>
      </c>
      <c r="P138">
        <v>0.30199999999999999</v>
      </c>
      <c r="Q138">
        <v>0.17</v>
      </c>
      <c r="R138">
        <v>0.623</v>
      </c>
      <c r="S138">
        <v>0.20799999999999999</v>
      </c>
    </row>
    <row r="139" spans="1:19" x14ac:dyDescent="0.45">
      <c r="A139" t="s">
        <v>215</v>
      </c>
      <c r="B139" t="s">
        <v>104</v>
      </c>
      <c r="C139">
        <v>0.22900000000000001</v>
      </c>
      <c r="D139">
        <v>1.1100000000000001</v>
      </c>
      <c r="E139">
        <v>0.224</v>
      </c>
      <c r="F139">
        <v>0.40799999999999997</v>
      </c>
      <c r="G139">
        <v>0.36699999999999999</v>
      </c>
      <c r="H139">
        <v>5.6000000000000001E-2</v>
      </c>
      <c r="I139">
        <v>5.6000000000000001E-2</v>
      </c>
      <c r="J139">
        <v>1</v>
      </c>
      <c r="K139">
        <v>0.05</v>
      </c>
      <c r="L139">
        <v>0</v>
      </c>
      <c r="M139">
        <v>0</v>
      </c>
      <c r="N139">
        <v>0.40799999999999997</v>
      </c>
      <c r="O139">
        <v>0.46899999999999997</v>
      </c>
      <c r="P139">
        <v>0.122</v>
      </c>
      <c r="Q139">
        <v>0.20399999999999999</v>
      </c>
      <c r="R139">
        <v>0.59199999999999997</v>
      </c>
      <c r="S139">
        <v>0.20399999999999999</v>
      </c>
    </row>
    <row r="140" spans="1:19" x14ac:dyDescent="0.45">
      <c r="A140" t="s">
        <v>480</v>
      </c>
      <c r="B140" t="s">
        <v>65</v>
      </c>
      <c r="C140">
        <v>0.38800000000000001</v>
      </c>
      <c r="D140">
        <v>1.06</v>
      </c>
      <c r="E140">
        <v>0.26</v>
      </c>
      <c r="F140">
        <v>0.38</v>
      </c>
      <c r="G140">
        <v>0.36</v>
      </c>
      <c r="H140">
        <v>5.6000000000000001E-2</v>
      </c>
      <c r="I140">
        <v>5.6000000000000001E-2</v>
      </c>
      <c r="J140">
        <v>1</v>
      </c>
      <c r="K140">
        <v>5.2999999999999999E-2</v>
      </c>
      <c r="L140">
        <v>0</v>
      </c>
      <c r="M140">
        <v>0</v>
      </c>
      <c r="N140">
        <v>0.38</v>
      </c>
      <c r="O140">
        <v>0.42</v>
      </c>
      <c r="P140">
        <v>0.2</v>
      </c>
      <c r="Q140">
        <v>0.18</v>
      </c>
      <c r="R140">
        <v>0.57999999999999996</v>
      </c>
      <c r="S140">
        <v>0.24</v>
      </c>
    </row>
    <row r="141" spans="1:19" x14ac:dyDescent="0.45">
      <c r="A141" t="s">
        <v>189</v>
      </c>
      <c r="B141" t="s">
        <v>37</v>
      </c>
      <c r="C141">
        <v>0.29299999999999998</v>
      </c>
      <c r="D141">
        <v>0.72</v>
      </c>
      <c r="E141">
        <v>0.26200000000000001</v>
      </c>
      <c r="F141">
        <v>0.31</v>
      </c>
      <c r="G141">
        <v>0.42899999999999999</v>
      </c>
      <c r="H141">
        <v>0.16700000000000001</v>
      </c>
      <c r="I141">
        <v>5.6000000000000001E-2</v>
      </c>
      <c r="J141">
        <v>0</v>
      </c>
      <c r="K141">
        <v>0</v>
      </c>
      <c r="L141">
        <v>0</v>
      </c>
      <c r="M141">
        <v>0</v>
      </c>
      <c r="N141">
        <v>0.40500000000000003</v>
      </c>
      <c r="O141">
        <v>0.31</v>
      </c>
      <c r="P141">
        <v>0.28599999999999998</v>
      </c>
      <c r="Q141">
        <v>0.191</v>
      </c>
      <c r="R141">
        <v>0.54800000000000004</v>
      </c>
      <c r="S141">
        <v>0.26200000000000001</v>
      </c>
    </row>
    <row r="142" spans="1:19" x14ac:dyDescent="0.45">
      <c r="A142" t="s">
        <v>62</v>
      </c>
      <c r="B142" t="s">
        <v>63</v>
      </c>
      <c r="C142">
        <v>0.34</v>
      </c>
      <c r="D142">
        <v>1.22</v>
      </c>
      <c r="E142">
        <v>0.16700000000000001</v>
      </c>
      <c r="F142">
        <v>0.45800000000000002</v>
      </c>
      <c r="G142">
        <v>0.375</v>
      </c>
      <c r="H142">
        <v>5.6000000000000001E-2</v>
      </c>
      <c r="I142">
        <v>5.6000000000000001E-2</v>
      </c>
      <c r="J142">
        <v>1</v>
      </c>
      <c r="K142">
        <v>4.4999999999999998E-2</v>
      </c>
      <c r="L142">
        <v>0</v>
      </c>
      <c r="M142">
        <v>0</v>
      </c>
      <c r="N142">
        <v>0.33300000000000002</v>
      </c>
      <c r="O142">
        <v>0.45800000000000002</v>
      </c>
      <c r="P142">
        <v>0.20799999999999999</v>
      </c>
      <c r="Q142">
        <v>6.3E-2</v>
      </c>
      <c r="R142">
        <v>0.54200000000000004</v>
      </c>
      <c r="S142">
        <v>0.39600000000000002</v>
      </c>
    </row>
    <row r="143" spans="1:19" x14ac:dyDescent="0.45">
      <c r="A143" t="s">
        <v>225</v>
      </c>
      <c r="B143" t="s">
        <v>51</v>
      </c>
      <c r="C143">
        <v>0.255</v>
      </c>
      <c r="D143">
        <v>1.39</v>
      </c>
      <c r="E143">
        <v>0.23200000000000001</v>
      </c>
      <c r="F143">
        <v>0.44600000000000001</v>
      </c>
      <c r="G143">
        <v>0.32100000000000001</v>
      </c>
      <c r="H143">
        <v>0.111</v>
      </c>
      <c r="I143">
        <v>5.6000000000000001E-2</v>
      </c>
      <c r="J143">
        <v>6</v>
      </c>
      <c r="K143">
        <v>0.24</v>
      </c>
      <c r="L143">
        <v>0</v>
      </c>
      <c r="M143">
        <v>0</v>
      </c>
      <c r="N143">
        <v>0.35699999999999998</v>
      </c>
      <c r="O143">
        <v>0.28599999999999998</v>
      </c>
      <c r="P143">
        <v>0.35699999999999998</v>
      </c>
      <c r="Q143">
        <v>0.28599999999999998</v>
      </c>
      <c r="R143">
        <v>0.39300000000000002</v>
      </c>
      <c r="S143">
        <v>0.32100000000000001</v>
      </c>
    </row>
    <row r="144" spans="1:19" x14ac:dyDescent="0.45">
      <c r="A144" t="s">
        <v>230</v>
      </c>
      <c r="B144" t="s">
        <v>72</v>
      </c>
      <c r="C144">
        <v>0.373</v>
      </c>
      <c r="D144">
        <v>1.1100000000000001</v>
      </c>
      <c r="E144">
        <v>0.2</v>
      </c>
      <c r="F144">
        <v>0.42</v>
      </c>
      <c r="G144">
        <v>0.38</v>
      </c>
      <c r="H144">
        <v>5.2999999999999999E-2</v>
      </c>
      <c r="I144">
        <v>5.2999999999999999E-2</v>
      </c>
      <c r="J144">
        <v>2</v>
      </c>
      <c r="K144">
        <v>9.5000000000000001E-2</v>
      </c>
      <c r="L144">
        <v>2</v>
      </c>
      <c r="M144">
        <v>0.5</v>
      </c>
      <c r="N144">
        <v>0.51900000000000002</v>
      </c>
      <c r="O144">
        <v>0.29599999999999999</v>
      </c>
      <c r="P144">
        <v>0.185</v>
      </c>
      <c r="Q144">
        <v>0.13</v>
      </c>
      <c r="R144">
        <v>0.51900000000000002</v>
      </c>
      <c r="S144">
        <v>0.35199999999999998</v>
      </c>
    </row>
    <row r="145" spans="1:19" x14ac:dyDescent="0.45">
      <c r="A145" t="s">
        <v>110</v>
      </c>
      <c r="B145" t="s">
        <v>61</v>
      </c>
      <c r="C145">
        <v>0.35099999999999998</v>
      </c>
      <c r="D145">
        <v>2</v>
      </c>
      <c r="E145">
        <v>0.24</v>
      </c>
      <c r="F145">
        <v>0.50700000000000001</v>
      </c>
      <c r="G145">
        <v>0.253</v>
      </c>
      <c r="H145">
        <v>5.2999999999999999E-2</v>
      </c>
      <c r="I145">
        <v>5.2999999999999999E-2</v>
      </c>
      <c r="J145">
        <v>0</v>
      </c>
      <c r="K145">
        <v>0</v>
      </c>
      <c r="L145">
        <v>0</v>
      </c>
      <c r="M145">
        <v>0</v>
      </c>
      <c r="N145">
        <v>0.34699999999999998</v>
      </c>
      <c r="O145">
        <v>0.34699999999999998</v>
      </c>
      <c r="P145">
        <v>0.307</v>
      </c>
      <c r="Q145">
        <v>0.187</v>
      </c>
      <c r="R145">
        <v>0.52</v>
      </c>
      <c r="S145">
        <v>0.29299999999999998</v>
      </c>
    </row>
    <row r="146" spans="1:19" x14ac:dyDescent="0.45">
      <c r="A146" t="s">
        <v>136</v>
      </c>
      <c r="B146" t="s">
        <v>76</v>
      </c>
      <c r="C146">
        <v>0.377</v>
      </c>
      <c r="D146">
        <v>1.4</v>
      </c>
      <c r="E146">
        <v>0.22600000000000001</v>
      </c>
      <c r="F146">
        <v>0.45200000000000001</v>
      </c>
      <c r="G146">
        <v>0.32300000000000001</v>
      </c>
      <c r="H146">
        <v>0</v>
      </c>
      <c r="I146">
        <v>0.05</v>
      </c>
      <c r="J146">
        <v>4</v>
      </c>
      <c r="K146">
        <v>0.14299999999999999</v>
      </c>
      <c r="L146">
        <v>0</v>
      </c>
      <c r="M146">
        <v>0</v>
      </c>
      <c r="N146">
        <v>0.27400000000000002</v>
      </c>
      <c r="O146">
        <v>0.48399999999999999</v>
      </c>
      <c r="P146">
        <v>0.24199999999999999</v>
      </c>
      <c r="Q146">
        <v>0.161</v>
      </c>
      <c r="R146">
        <v>0.51600000000000001</v>
      </c>
      <c r="S146">
        <v>0.32300000000000001</v>
      </c>
    </row>
    <row r="147" spans="1:19" x14ac:dyDescent="0.45">
      <c r="A147" t="s">
        <v>132</v>
      </c>
      <c r="B147" t="s">
        <v>53</v>
      </c>
      <c r="C147">
        <v>0.21099999999999999</v>
      </c>
      <c r="D147">
        <v>0.67</v>
      </c>
      <c r="E147">
        <v>0.10299999999999999</v>
      </c>
      <c r="F147">
        <v>0.35899999999999999</v>
      </c>
      <c r="G147">
        <v>0.53800000000000003</v>
      </c>
      <c r="H147">
        <v>0.19</v>
      </c>
      <c r="I147">
        <v>4.8000000000000001E-2</v>
      </c>
      <c r="J147">
        <v>2</v>
      </c>
      <c r="K147">
        <v>0.14299999999999999</v>
      </c>
      <c r="L147">
        <v>0</v>
      </c>
      <c r="M147">
        <v>0</v>
      </c>
      <c r="N147">
        <v>0.51400000000000001</v>
      </c>
      <c r="O147">
        <v>0.29699999999999999</v>
      </c>
      <c r="P147">
        <v>0.189</v>
      </c>
      <c r="Q147">
        <v>0.16200000000000001</v>
      </c>
      <c r="R147">
        <v>0.54100000000000004</v>
      </c>
      <c r="S147">
        <v>0.29699999999999999</v>
      </c>
    </row>
    <row r="148" spans="1:19" x14ac:dyDescent="0.45">
      <c r="A148" t="s">
        <v>87</v>
      </c>
      <c r="B148" t="s">
        <v>30</v>
      </c>
      <c r="C148">
        <v>0.309</v>
      </c>
      <c r="D148">
        <v>1.1399999999999999</v>
      </c>
      <c r="E148">
        <v>0.19600000000000001</v>
      </c>
      <c r="F148">
        <v>0.42899999999999999</v>
      </c>
      <c r="G148">
        <v>0.375</v>
      </c>
      <c r="H148">
        <v>9.5000000000000001E-2</v>
      </c>
      <c r="I148">
        <v>4.8000000000000001E-2</v>
      </c>
      <c r="J148">
        <v>1</v>
      </c>
      <c r="K148">
        <v>4.2000000000000003E-2</v>
      </c>
      <c r="L148">
        <v>0</v>
      </c>
      <c r="M148">
        <v>0</v>
      </c>
      <c r="N148">
        <v>0.39300000000000002</v>
      </c>
      <c r="O148">
        <v>0.26800000000000002</v>
      </c>
      <c r="P148">
        <v>0.33900000000000002</v>
      </c>
      <c r="Q148">
        <v>0.161</v>
      </c>
      <c r="R148">
        <v>0.5</v>
      </c>
      <c r="S148">
        <v>0.33900000000000002</v>
      </c>
    </row>
    <row r="149" spans="1:19" x14ac:dyDescent="0.45">
      <c r="A149" t="s">
        <v>143</v>
      </c>
      <c r="B149" t="s">
        <v>32</v>
      </c>
      <c r="C149">
        <v>0.377</v>
      </c>
      <c r="D149">
        <v>1.41</v>
      </c>
      <c r="E149">
        <v>0.14499999999999999</v>
      </c>
      <c r="F149">
        <v>0.5</v>
      </c>
      <c r="G149">
        <v>0.35499999999999998</v>
      </c>
      <c r="H149">
        <v>0.318</v>
      </c>
      <c r="I149">
        <v>4.4999999999999998E-2</v>
      </c>
      <c r="J149">
        <v>1</v>
      </c>
      <c r="K149">
        <v>3.2000000000000001E-2</v>
      </c>
      <c r="L149">
        <v>0</v>
      </c>
      <c r="M149">
        <v>0</v>
      </c>
      <c r="N149">
        <v>0.51600000000000001</v>
      </c>
      <c r="O149">
        <v>0.28999999999999998</v>
      </c>
      <c r="P149">
        <v>0.19400000000000001</v>
      </c>
      <c r="Q149">
        <v>0.17699999999999999</v>
      </c>
      <c r="R149">
        <v>0.56499999999999995</v>
      </c>
      <c r="S149">
        <v>0.25800000000000001</v>
      </c>
    </row>
    <row r="150" spans="1:19" x14ac:dyDescent="0.45">
      <c r="A150" t="s">
        <v>218</v>
      </c>
      <c r="B150" t="s">
        <v>65</v>
      </c>
      <c r="C150">
        <v>0.27600000000000002</v>
      </c>
      <c r="D150">
        <v>0.87</v>
      </c>
      <c r="E150">
        <v>0.25900000000000001</v>
      </c>
      <c r="F150">
        <v>0.34499999999999997</v>
      </c>
      <c r="G150">
        <v>0.39700000000000002</v>
      </c>
      <c r="H150">
        <v>8.6999999999999994E-2</v>
      </c>
      <c r="I150">
        <v>4.2999999999999997E-2</v>
      </c>
      <c r="J150">
        <v>0</v>
      </c>
      <c r="K150">
        <v>0</v>
      </c>
      <c r="L150">
        <v>1</v>
      </c>
      <c r="M150">
        <v>0.5</v>
      </c>
      <c r="N150">
        <v>0.4</v>
      </c>
      <c r="O150">
        <v>0.33300000000000002</v>
      </c>
      <c r="P150">
        <v>0.26700000000000002</v>
      </c>
      <c r="Q150">
        <v>0.16700000000000001</v>
      </c>
      <c r="R150">
        <v>0.58299999999999996</v>
      </c>
      <c r="S150">
        <v>0.25</v>
      </c>
    </row>
    <row r="151" spans="1:19" x14ac:dyDescent="0.45">
      <c r="A151" t="s">
        <v>167</v>
      </c>
      <c r="B151" t="s">
        <v>28</v>
      </c>
      <c r="C151">
        <v>0.4</v>
      </c>
      <c r="D151">
        <v>1.1299999999999999</v>
      </c>
      <c r="E151">
        <v>0.25800000000000001</v>
      </c>
      <c r="F151">
        <v>0.39400000000000002</v>
      </c>
      <c r="G151">
        <v>0.34799999999999998</v>
      </c>
      <c r="H151">
        <v>0.13</v>
      </c>
      <c r="I151">
        <v>4.2999999999999997E-2</v>
      </c>
      <c r="J151">
        <v>4</v>
      </c>
      <c r="K151">
        <v>0.154</v>
      </c>
      <c r="L151">
        <v>0</v>
      </c>
      <c r="M151">
        <v>0</v>
      </c>
      <c r="N151">
        <v>0.379</v>
      </c>
      <c r="O151">
        <v>0.379</v>
      </c>
      <c r="P151">
        <v>0.24199999999999999</v>
      </c>
      <c r="Q151">
        <v>0.21199999999999999</v>
      </c>
      <c r="R151">
        <v>0.53</v>
      </c>
      <c r="S151">
        <v>0.25800000000000001</v>
      </c>
    </row>
    <row r="152" spans="1:19" x14ac:dyDescent="0.45">
      <c r="A152" t="s">
        <v>158</v>
      </c>
      <c r="B152" t="s">
        <v>28</v>
      </c>
      <c r="C152">
        <v>0.35799999999999998</v>
      </c>
      <c r="D152">
        <v>0.96</v>
      </c>
      <c r="E152">
        <v>0.27900000000000003</v>
      </c>
      <c r="F152">
        <v>0.35299999999999998</v>
      </c>
      <c r="G152">
        <v>0.36799999999999999</v>
      </c>
      <c r="H152">
        <v>0</v>
      </c>
      <c r="I152">
        <v>0.04</v>
      </c>
      <c r="J152">
        <v>1</v>
      </c>
      <c r="K152">
        <v>4.2000000000000003E-2</v>
      </c>
      <c r="L152">
        <v>0</v>
      </c>
      <c r="M152">
        <v>0</v>
      </c>
      <c r="N152">
        <v>0.35299999999999998</v>
      </c>
      <c r="O152">
        <v>0.39700000000000002</v>
      </c>
      <c r="P152">
        <v>0.25</v>
      </c>
      <c r="Q152">
        <v>0.10299999999999999</v>
      </c>
      <c r="R152">
        <v>0.60299999999999998</v>
      </c>
      <c r="S152">
        <v>0.29399999999999998</v>
      </c>
    </row>
    <row r="153" spans="1:19" x14ac:dyDescent="0.45">
      <c r="A153" t="s">
        <v>196</v>
      </c>
      <c r="B153" t="s">
        <v>35</v>
      </c>
      <c r="C153">
        <v>0.27300000000000002</v>
      </c>
      <c r="D153">
        <v>0.84</v>
      </c>
      <c r="E153">
        <v>0.16400000000000001</v>
      </c>
      <c r="F153">
        <v>0.38200000000000001</v>
      </c>
      <c r="G153">
        <v>0.45500000000000002</v>
      </c>
      <c r="H153">
        <v>0.12</v>
      </c>
      <c r="I153">
        <v>0.04</v>
      </c>
      <c r="J153">
        <v>3</v>
      </c>
      <c r="K153">
        <v>0.14299999999999999</v>
      </c>
      <c r="L153">
        <v>1</v>
      </c>
      <c r="M153">
        <v>1</v>
      </c>
      <c r="N153">
        <v>0.32100000000000001</v>
      </c>
      <c r="O153">
        <v>0.44600000000000001</v>
      </c>
      <c r="P153">
        <v>0.23200000000000001</v>
      </c>
      <c r="Q153">
        <v>0.25</v>
      </c>
      <c r="R153">
        <v>0.46400000000000002</v>
      </c>
      <c r="S153">
        <v>0.28599999999999998</v>
      </c>
    </row>
    <row r="154" spans="1:19" x14ac:dyDescent="0.45">
      <c r="A154" t="s">
        <v>165</v>
      </c>
      <c r="B154" t="s">
        <v>26</v>
      </c>
      <c r="C154">
        <v>0.27300000000000002</v>
      </c>
      <c r="D154">
        <v>1.44</v>
      </c>
      <c r="E154">
        <v>0.09</v>
      </c>
      <c r="F154">
        <v>0.53700000000000003</v>
      </c>
      <c r="G154">
        <v>0.373</v>
      </c>
      <c r="H154">
        <v>0.08</v>
      </c>
      <c r="I154">
        <v>0.04</v>
      </c>
      <c r="J154">
        <v>4</v>
      </c>
      <c r="K154">
        <v>0.111</v>
      </c>
      <c r="L154">
        <v>0</v>
      </c>
      <c r="M154">
        <v>0</v>
      </c>
      <c r="N154">
        <v>0.254</v>
      </c>
      <c r="O154">
        <v>0.38800000000000001</v>
      </c>
      <c r="P154">
        <v>0.35799999999999998</v>
      </c>
      <c r="Q154">
        <v>0.23899999999999999</v>
      </c>
      <c r="R154">
        <v>0.53700000000000003</v>
      </c>
      <c r="S154">
        <v>0.224</v>
      </c>
    </row>
    <row r="155" spans="1:19" x14ac:dyDescent="0.45">
      <c r="A155" t="s">
        <v>233</v>
      </c>
      <c r="B155" t="s">
        <v>42</v>
      </c>
      <c r="C155">
        <v>0.247</v>
      </c>
      <c r="D155">
        <v>1.48</v>
      </c>
      <c r="E155">
        <v>0.16200000000000001</v>
      </c>
      <c r="F155">
        <v>0.5</v>
      </c>
      <c r="G155">
        <v>0.33800000000000002</v>
      </c>
      <c r="H155">
        <v>0.24</v>
      </c>
      <c r="I155">
        <v>0.04</v>
      </c>
      <c r="J155">
        <v>4</v>
      </c>
      <c r="K155">
        <v>0.108</v>
      </c>
      <c r="L155">
        <v>0</v>
      </c>
      <c r="M155">
        <v>0</v>
      </c>
      <c r="N155">
        <v>0.378</v>
      </c>
      <c r="O155">
        <v>0.29699999999999999</v>
      </c>
      <c r="P155">
        <v>0.32400000000000001</v>
      </c>
      <c r="Q155">
        <v>0.25700000000000001</v>
      </c>
      <c r="R155">
        <v>0.55400000000000005</v>
      </c>
      <c r="S155">
        <v>0.189</v>
      </c>
    </row>
    <row r="156" spans="1:19" x14ac:dyDescent="0.45">
      <c r="A156" t="s">
        <v>183</v>
      </c>
      <c r="B156" t="s">
        <v>22</v>
      </c>
      <c r="C156">
        <v>0.29699999999999999</v>
      </c>
      <c r="D156">
        <v>0.85</v>
      </c>
      <c r="E156">
        <v>0.23100000000000001</v>
      </c>
      <c r="F156">
        <v>0.35399999999999998</v>
      </c>
      <c r="G156">
        <v>0.41499999999999998</v>
      </c>
      <c r="H156">
        <v>0.25900000000000001</v>
      </c>
      <c r="I156">
        <v>3.6999999999999998E-2</v>
      </c>
      <c r="J156">
        <v>1</v>
      </c>
      <c r="K156">
        <v>4.2999999999999997E-2</v>
      </c>
      <c r="L156">
        <v>0</v>
      </c>
      <c r="M156">
        <v>0</v>
      </c>
      <c r="N156">
        <v>0.49199999999999999</v>
      </c>
      <c r="O156">
        <v>0.26200000000000001</v>
      </c>
      <c r="P156">
        <v>0.246</v>
      </c>
      <c r="Q156">
        <v>0.23100000000000001</v>
      </c>
      <c r="R156">
        <v>0.53900000000000003</v>
      </c>
      <c r="S156">
        <v>0.23100000000000001</v>
      </c>
    </row>
    <row r="157" spans="1:19" x14ac:dyDescent="0.45">
      <c r="A157" t="s">
        <v>130</v>
      </c>
      <c r="B157" t="s">
        <v>46</v>
      </c>
      <c r="C157">
        <v>0.318</v>
      </c>
      <c r="D157">
        <v>1.1100000000000001</v>
      </c>
      <c r="E157">
        <v>0.14899999999999999</v>
      </c>
      <c r="F157">
        <v>0.44800000000000001</v>
      </c>
      <c r="G157">
        <v>0.40300000000000002</v>
      </c>
      <c r="H157">
        <v>7.3999999999999996E-2</v>
      </c>
      <c r="I157">
        <v>3.6999999999999998E-2</v>
      </c>
      <c r="J157">
        <v>3</v>
      </c>
      <c r="K157">
        <v>0.1</v>
      </c>
      <c r="L157">
        <v>0</v>
      </c>
      <c r="M157">
        <v>0</v>
      </c>
      <c r="N157">
        <v>0.373</v>
      </c>
      <c r="O157">
        <v>0.373</v>
      </c>
      <c r="P157">
        <v>0.254</v>
      </c>
      <c r="Q157">
        <v>0.16400000000000001</v>
      </c>
      <c r="R157">
        <v>0.50800000000000001</v>
      </c>
      <c r="S157">
        <v>0.32800000000000001</v>
      </c>
    </row>
    <row r="158" spans="1:19" x14ac:dyDescent="0.45">
      <c r="A158" t="s">
        <v>224</v>
      </c>
      <c r="B158" t="s">
        <v>61</v>
      </c>
      <c r="C158">
        <v>0.20399999999999999</v>
      </c>
      <c r="D158">
        <v>0.67</v>
      </c>
      <c r="E158">
        <v>0.16700000000000001</v>
      </c>
      <c r="F158">
        <v>0.33300000000000002</v>
      </c>
      <c r="G158">
        <v>0.5</v>
      </c>
      <c r="H158">
        <v>0.111</v>
      </c>
      <c r="I158">
        <v>3.6999999999999998E-2</v>
      </c>
      <c r="J158">
        <v>2</v>
      </c>
      <c r="K158">
        <v>0.111</v>
      </c>
      <c r="L158">
        <v>0</v>
      </c>
      <c r="M158">
        <v>0</v>
      </c>
      <c r="N158">
        <v>0.4</v>
      </c>
      <c r="O158">
        <v>0.309</v>
      </c>
      <c r="P158">
        <v>0.29099999999999998</v>
      </c>
      <c r="Q158">
        <v>0.23599999999999999</v>
      </c>
      <c r="R158">
        <v>0.52700000000000002</v>
      </c>
      <c r="S158">
        <v>0.23599999999999999</v>
      </c>
    </row>
    <row r="159" spans="1:19" x14ac:dyDescent="0.45">
      <c r="A159" t="s">
        <v>212</v>
      </c>
      <c r="B159" t="s">
        <v>37</v>
      </c>
      <c r="C159">
        <v>0.3</v>
      </c>
      <c r="D159">
        <v>0.85</v>
      </c>
      <c r="E159">
        <v>0.16700000000000001</v>
      </c>
      <c r="F159">
        <v>0.38300000000000001</v>
      </c>
      <c r="G159">
        <v>0.45</v>
      </c>
      <c r="H159">
        <v>0.25900000000000001</v>
      </c>
      <c r="I159">
        <v>3.6999999999999998E-2</v>
      </c>
      <c r="J159">
        <v>0</v>
      </c>
      <c r="K159">
        <v>0</v>
      </c>
      <c r="L159">
        <v>0</v>
      </c>
      <c r="M159">
        <v>0</v>
      </c>
      <c r="N159">
        <v>0.27900000000000003</v>
      </c>
      <c r="O159">
        <v>0.443</v>
      </c>
      <c r="P159">
        <v>0.27900000000000003</v>
      </c>
      <c r="Q159">
        <v>0.16400000000000001</v>
      </c>
      <c r="R159">
        <v>0.623</v>
      </c>
      <c r="S159">
        <v>0.21299999999999999</v>
      </c>
    </row>
    <row r="160" spans="1:19" x14ac:dyDescent="0.45">
      <c r="A160" t="s">
        <v>213</v>
      </c>
      <c r="B160" t="s">
        <v>119</v>
      </c>
      <c r="C160">
        <v>0.32</v>
      </c>
      <c r="D160">
        <v>1.18</v>
      </c>
      <c r="E160">
        <v>0.19700000000000001</v>
      </c>
      <c r="F160">
        <v>0.434</v>
      </c>
      <c r="G160">
        <v>0.36799999999999999</v>
      </c>
      <c r="H160">
        <v>0.17899999999999999</v>
      </c>
      <c r="I160">
        <v>3.5999999999999997E-2</v>
      </c>
      <c r="J160">
        <v>4</v>
      </c>
      <c r="K160">
        <v>0.121</v>
      </c>
      <c r="L160">
        <v>0</v>
      </c>
      <c r="M160">
        <v>0</v>
      </c>
      <c r="N160">
        <v>0.56599999999999995</v>
      </c>
      <c r="O160">
        <v>0.184</v>
      </c>
      <c r="P160">
        <v>0.25</v>
      </c>
      <c r="Q160">
        <v>0.19700000000000001</v>
      </c>
      <c r="R160">
        <v>0.55300000000000005</v>
      </c>
      <c r="S160">
        <v>0.25</v>
      </c>
    </row>
    <row r="161" spans="1:19" x14ac:dyDescent="0.45">
      <c r="A161" t="s">
        <v>70</v>
      </c>
      <c r="B161" t="s">
        <v>63</v>
      </c>
      <c r="C161">
        <v>0.17399999999999999</v>
      </c>
      <c r="D161">
        <v>0.9</v>
      </c>
      <c r="E161">
        <v>0.13</v>
      </c>
      <c r="F161">
        <v>0.41299999999999998</v>
      </c>
      <c r="G161">
        <v>0.45700000000000002</v>
      </c>
      <c r="H161">
        <v>0.14299999999999999</v>
      </c>
      <c r="I161">
        <v>0</v>
      </c>
      <c r="J161">
        <v>1</v>
      </c>
      <c r="K161">
        <v>5.2999999999999999E-2</v>
      </c>
      <c r="L161">
        <v>0</v>
      </c>
      <c r="M161">
        <v>0</v>
      </c>
      <c r="N161">
        <v>0.5</v>
      </c>
      <c r="O161">
        <v>0.34799999999999998</v>
      </c>
      <c r="P161">
        <v>0.152</v>
      </c>
      <c r="Q161">
        <v>0.152</v>
      </c>
      <c r="R161">
        <v>0.52200000000000002</v>
      </c>
      <c r="S161">
        <v>0.32600000000000001</v>
      </c>
    </row>
    <row r="162" spans="1:19" x14ac:dyDescent="0.45">
      <c r="A162" t="s">
        <v>178</v>
      </c>
      <c r="B162" t="s">
        <v>51</v>
      </c>
      <c r="C162">
        <v>0.24099999999999999</v>
      </c>
      <c r="D162">
        <v>0.75</v>
      </c>
      <c r="E162">
        <v>0.155</v>
      </c>
      <c r="F162">
        <v>0.36199999999999999</v>
      </c>
      <c r="G162">
        <v>0.48299999999999998</v>
      </c>
      <c r="H162">
        <v>0.107</v>
      </c>
      <c r="I162">
        <v>0</v>
      </c>
      <c r="J162">
        <v>3</v>
      </c>
      <c r="K162">
        <v>0.14299999999999999</v>
      </c>
      <c r="L162">
        <v>0</v>
      </c>
      <c r="M162">
        <v>0</v>
      </c>
      <c r="N162">
        <v>0.379</v>
      </c>
      <c r="O162">
        <v>0.36199999999999999</v>
      </c>
      <c r="P162">
        <v>0.25900000000000001</v>
      </c>
      <c r="Q162">
        <v>0.121</v>
      </c>
      <c r="R162">
        <v>0.55200000000000005</v>
      </c>
      <c r="S162">
        <v>0.32800000000000001</v>
      </c>
    </row>
    <row r="163" spans="1:19" x14ac:dyDescent="0.45">
      <c r="A163" t="s">
        <v>187</v>
      </c>
      <c r="B163" t="s">
        <v>44</v>
      </c>
      <c r="C163">
        <v>0.35199999999999998</v>
      </c>
      <c r="D163">
        <v>1.65</v>
      </c>
      <c r="E163">
        <v>0.151</v>
      </c>
      <c r="F163">
        <v>0.52800000000000002</v>
      </c>
      <c r="G163">
        <v>0.32100000000000001</v>
      </c>
      <c r="H163">
        <v>0.11799999999999999</v>
      </c>
      <c r="I163">
        <v>0</v>
      </c>
      <c r="J163">
        <v>3</v>
      </c>
      <c r="K163">
        <v>0.107</v>
      </c>
      <c r="L163">
        <v>1</v>
      </c>
      <c r="M163">
        <v>0.5</v>
      </c>
      <c r="N163">
        <v>0.32700000000000001</v>
      </c>
      <c r="O163">
        <v>0.52700000000000002</v>
      </c>
      <c r="P163">
        <v>0.14599999999999999</v>
      </c>
      <c r="Q163">
        <v>0.16400000000000001</v>
      </c>
      <c r="R163">
        <v>0.65500000000000003</v>
      </c>
      <c r="S163">
        <v>0.182</v>
      </c>
    </row>
    <row r="164" spans="1:19" x14ac:dyDescent="0.45">
      <c r="A164" t="s">
        <v>148</v>
      </c>
      <c r="B164" t="s">
        <v>55</v>
      </c>
      <c r="C164">
        <v>0.32800000000000001</v>
      </c>
      <c r="D164">
        <v>0.68</v>
      </c>
      <c r="E164">
        <v>0.14799999999999999</v>
      </c>
      <c r="F164">
        <v>0.34399999999999997</v>
      </c>
      <c r="G164">
        <v>0.50800000000000001</v>
      </c>
      <c r="H164">
        <v>0.161</v>
      </c>
      <c r="I164">
        <v>0</v>
      </c>
      <c r="J164">
        <v>5</v>
      </c>
      <c r="K164">
        <v>0.23799999999999999</v>
      </c>
      <c r="L164">
        <v>0</v>
      </c>
      <c r="M164">
        <v>0</v>
      </c>
      <c r="N164">
        <v>0.34399999999999997</v>
      </c>
      <c r="O164">
        <v>0.32800000000000001</v>
      </c>
      <c r="P164">
        <v>0.32800000000000001</v>
      </c>
      <c r="Q164">
        <v>0.23</v>
      </c>
      <c r="R164">
        <v>0.45900000000000002</v>
      </c>
      <c r="S164">
        <v>0.312</v>
      </c>
    </row>
    <row r="165" spans="1:19" x14ac:dyDescent="0.45">
      <c r="A165" t="s">
        <v>114</v>
      </c>
      <c r="B165" t="s">
        <v>63</v>
      </c>
      <c r="C165">
        <v>0.33300000000000002</v>
      </c>
      <c r="D165">
        <v>0.84</v>
      </c>
      <c r="E165">
        <v>0.222</v>
      </c>
      <c r="F165">
        <v>0.35599999999999998</v>
      </c>
      <c r="G165">
        <v>0.42199999999999999</v>
      </c>
      <c r="H165">
        <v>0.158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0.51100000000000001</v>
      </c>
      <c r="O165">
        <v>0.33300000000000002</v>
      </c>
      <c r="P165">
        <v>0.156</v>
      </c>
      <c r="Q165">
        <v>0.156</v>
      </c>
      <c r="R165">
        <v>0.44400000000000001</v>
      </c>
      <c r="S165">
        <v>0.4</v>
      </c>
    </row>
    <row r="166" spans="1:19" x14ac:dyDescent="0.45">
      <c r="A166" t="s">
        <v>191</v>
      </c>
      <c r="B166" t="s">
        <v>81</v>
      </c>
      <c r="C166">
        <v>0.3</v>
      </c>
      <c r="D166">
        <v>1.8</v>
      </c>
      <c r="E166">
        <v>0.16</v>
      </c>
      <c r="F166">
        <v>0.54</v>
      </c>
      <c r="G166">
        <v>0.3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</v>
      </c>
      <c r="O166">
        <v>0.48</v>
      </c>
      <c r="P166">
        <v>0.12</v>
      </c>
      <c r="Q166">
        <v>0.18</v>
      </c>
      <c r="R166">
        <v>0.56000000000000005</v>
      </c>
      <c r="S166">
        <v>0.26</v>
      </c>
    </row>
    <row r="167" spans="1:19" x14ac:dyDescent="0.45">
      <c r="A167" t="s">
        <v>202</v>
      </c>
      <c r="B167" t="s">
        <v>91</v>
      </c>
      <c r="C167">
        <v>0.375</v>
      </c>
      <c r="D167">
        <v>3.56</v>
      </c>
      <c r="E167">
        <v>0.14599999999999999</v>
      </c>
      <c r="F167">
        <v>0.66700000000000004</v>
      </c>
      <c r="G167">
        <v>0.188</v>
      </c>
      <c r="H167">
        <v>0</v>
      </c>
      <c r="I167">
        <v>0</v>
      </c>
      <c r="J167">
        <v>3</v>
      </c>
      <c r="K167">
        <v>9.4E-2</v>
      </c>
      <c r="L167">
        <v>0</v>
      </c>
      <c r="M167">
        <v>0</v>
      </c>
      <c r="N167">
        <v>0.5</v>
      </c>
      <c r="O167">
        <v>0.25</v>
      </c>
      <c r="P167">
        <v>0.25</v>
      </c>
      <c r="Q167">
        <v>8.3000000000000004E-2</v>
      </c>
      <c r="R167">
        <v>0.58299999999999996</v>
      </c>
      <c r="S167">
        <v>0.33300000000000002</v>
      </c>
    </row>
    <row r="168" spans="1:19" x14ac:dyDescent="0.45">
      <c r="A168" t="s">
        <v>129</v>
      </c>
      <c r="B168" t="s">
        <v>22</v>
      </c>
      <c r="C168">
        <v>0.28100000000000003</v>
      </c>
      <c r="D168">
        <v>0.84</v>
      </c>
      <c r="E168">
        <v>0.193</v>
      </c>
      <c r="F168">
        <v>0.36799999999999999</v>
      </c>
      <c r="G168">
        <v>0.439</v>
      </c>
      <c r="H168">
        <v>0.2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0.34499999999999997</v>
      </c>
      <c r="O168">
        <v>0.29299999999999998</v>
      </c>
      <c r="P168">
        <v>0.36199999999999999</v>
      </c>
      <c r="Q168">
        <v>0.155</v>
      </c>
      <c r="R168">
        <v>0.621</v>
      </c>
      <c r="S168">
        <v>0.224</v>
      </c>
    </row>
    <row r="169" spans="1:19" x14ac:dyDescent="0.45">
      <c r="A169" t="s">
        <v>138</v>
      </c>
      <c r="B169" t="s">
        <v>49</v>
      </c>
      <c r="C169">
        <v>0.24199999999999999</v>
      </c>
      <c r="D169">
        <v>0.79</v>
      </c>
      <c r="E169">
        <v>0.106</v>
      </c>
      <c r="F169">
        <v>0.39400000000000002</v>
      </c>
      <c r="G169">
        <v>0.5</v>
      </c>
      <c r="H169">
        <v>0.121</v>
      </c>
      <c r="I169">
        <v>0</v>
      </c>
      <c r="J169">
        <v>2</v>
      </c>
      <c r="K169">
        <v>7.6999999999999999E-2</v>
      </c>
      <c r="L169">
        <v>0</v>
      </c>
      <c r="M169">
        <v>0</v>
      </c>
      <c r="N169">
        <v>0.318</v>
      </c>
      <c r="O169">
        <v>0.36399999999999999</v>
      </c>
      <c r="P169">
        <v>0.318</v>
      </c>
      <c r="Q169">
        <v>0.182</v>
      </c>
      <c r="R169">
        <v>0.57599999999999996</v>
      </c>
      <c r="S169">
        <v>0.24199999999999999</v>
      </c>
    </row>
    <row r="170" spans="1:19" x14ac:dyDescent="0.45">
      <c r="A170" t="s">
        <v>185</v>
      </c>
      <c r="B170" t="s">
        <v>134</v>
      </c>
      <c r="C170">
        <v>0.19</v>
      </c>
      <c r="D170">
        <v>1.1299999999999999</v>
      </c>
      <c r="E170">
        <v>0.19700000000000001</v>
      </c>
      <c r="F170">
        <v>0.42599999999999999</v>
      </c>
      <c r="G170">
        <v>0.377</v>
      </c>
      <c r="H170">
        <v>4.2999999999999997E-2</v>
      </c>
      <c r="I170">
        <v>0</v>
      </c>
      <c r="J170">
        <v>1</v>
      </c>
      <c r="K170">
        <v>3.7999999999999999E-2</v>
      </c>
      <c r="L170">
        <v>1</v>
      </c>
      <c r="M170">
        <v>0.5</v>
      </c>
      <c r="N170">
        <v>0.41299999999999998</v>
      </c>
      <c r="O170">
        <v>0.318</v>
      </c>
      <c r="P170">
        <v>0.27</v>
      </c>
      <c r="Q170">
        <v>0.127</v>
      </c>
      <c r="R170">
        <v>0.61899999999999999</v>
      </c>
      <c r="S170">
        <v>0.254</v>
      </c>
    </row>
    <row r="171" spans="1:19" x14ac:dyDescent="0.45">
      <c r="A171" t="s">
        <v>52</v>
      </c>
      <c r="B171" t="s">
        <v>53</v>
      </c>
      <c r="C171">
        <v>0.34</v>
      </c>
      <c r="D171">
        <v>1.83</v>
      </c>
      <c r="E171">
        <v>0.35799999999999998</v>
      </c>
      <c r="F171">
        <v>0.41499999999999998</v>
      </c>
      <c r="G171">
        <v>0.22600000000000001</v>
      </c>
      <c r="H171">
        <v>8.3000000000000004E-2</v>
      </c>
      <c r="I171">
        <v>0</v>
      </c>
      <c r="J171">
        <v>1</v>
      </c>
      <c r="K171">
        <v>4.4999999999999998E-2</v>
      </c>
      <c r="L171">
        <v>0</v>
      </c>
      <c r="M171">
        <v>0</v>
      </c>
      <c r="N171">
        <v>0.20799999999999999</v>
      </c>
      <c r="O171">
        <v>0.50900000000000001</v>
      </c>
      <c r="P171">
        <v>0.28299999999999997</v>
      </c>
      <c r="Q171">
        <v>9.4E-2</v>
      </c>
      <c r="R171">
        <v>0.60399999999999998</v>
      </c>
      <c r="S171">
        <v>0.30199999999999999</v>
      </c>
    </row>
    <row r="172" spans="1:19" x14ac:dyDescent="0.45">
      <c r="A172" t="s">
        <v>223</v>
      </c>
      <c r="B172" t="s">
        <v>91</v>
      </c>
      <c r="C172">
        <v>0.30599999999999999</v>
      </c>
      <c r="D172">
        <v>1.38</v>
      </c>
      <c r="E172">
        <v>0.27100000000000002</v>
      </c>
      <c r="F172">
        <v>0.42399999999999999</v>
      </c>
      <c r="G172">
        <v>0.30599999999999999</v>
      </c>
      <c r="H172">
        <v>3.7999999999999999E-2</v>
      </c>
      <c r="I172">
        <v>0</v>
      </c>
      <c r="J172">
        <v>1</v>
      </c>
      <c r="K172">
        <v>2.8000000000000001E-2</v>
      </c>
      <c r="L172">
        <v>0</v>
      </c>
      <c r="M172">
        <v>0</v>
      </c>
      <c r="N172">
        <v>0.33700000000000002</v>
      </c>
      <c r="O172">
        <v>0.34899999999999998</v>
      </c>
      <c r="P172">
        <v>0.314</v>
      </c>
      <c r="Q172">
        <v>0.186</v>
      </c>
      <c r="R172">
        <v>0.65100000000000002</v>
      </c>
      <c r="S172">
        <v>0.16300000000000001</v>
      </c>
    </row>
    <row r="173" spans="1:19" x14ac:dyDescent="0.45">
      <c r="A173" t="s">
        <v>170</v>
      </c>
      <c r="B173" t="s">
        <v>40</v>
      </c>
      <c r="C173">
        <v>0.33300000000000002</v>
      </c>
      <c r="D173">
        <v>1.94</v>
      </c>
      <c r="E173">
        <v>0.20599999999999999</v>
      </c>
      <c r="F173">
        <v>0.52400000000000002</v>
      </c>
      <c r="G173">
        <v>0.27</v>
      </c>
      <c r="H173">
        <v>0.17599999999999999</v>
      </c>
      <c r="I173">
        <v>0</v>
      </c>
      <c r="J173">
        <v>5</v>
      </c>
      <c r="K173">
        <v>0.152</v>
      </c>
      <c r="L173">
        <v>0</v>
      </c>
      <c r="M173">
        <v>0</v>
      </c>
      <c r="N173">
        <v>0.318</v>
      </c>
      <c r="O173">
        <v>0.28599999999999998</v>
      </c>
      <c r="P173">
        <v>0.39700000000000002</v>
      </c>
      <c r="Q173">
        <v>0.254</v>
      </c>
      <c r="R173">
        <v>0.55600000000000005</v>
      </c>
      <c r="S173">
        <v>0.191</v>
      </c>
    </row>
    <row r="174" spans="1:19" x14ac:dyDescent="0.45">
      <c r="A174" t="s">
        <v>161</v>
      </c>
      <c r="B174" t="s">
        <v>46</v>
      </c>
      <c r="C174">
        <v>0.26700000000000002</v>
      </c>
      <c r="D174">
        <v>0.92</v>
      </c>
      <c r="E174">
        <v>0.23300000000000001</v>
      </c>
      <c r="F174">
        <v>0.36699999999999999</v>
      </c>
      <c r="G174">
        <v>0.4</v>
      </c>
      <c r="H174">
        <v>8.3000000000000004E-2</v>
      </c>
      <c r="I174">
        <v>0</v>
      </c>
      <c r="J174">
        <v>1</v>
      </c>
      <c r="K174">
        <v>4.4999999999999998E-2</v>
      </c>
      <c r="L174">
        <v>0</v>
      </c>
      <c r="M174">
        <v>0</v>
      </c>
      <c r="N174">
        <v>0.26200000000000001</v>
      </c>
      <c r="O174">
        <v>0.312</v>
      </c>
      <c r="P174">
        <v>0.42599999999999999</v>
      </c>
      <c r="Q174">
        <v>0.14799999999999999</v>
      </c>
      <c r="R174">
        <v>0.59</v>
      </c>
      <c r="S174">
        <v>0.26200000000000001</v>
      </c>
    </row>
    <row r="175" spans="1:19" x14ac:dyDescent="0.45">
      <c r="A175" t="s">
        <v>195</v>
      </c>
      <c r="B175" t="s">
        <v>97</v>
      </c>
      <c r="C175">
        <v>0.33300000000000002</v>
      </c>
      <c r="D175">
        <v>1.94</v>
      </c>
      <c r="E175">
        <v>0.254</v>
      </c>
      <c r="F175">
        <v>0.49299999999999999</v>
      </c>
      <c r="G175">
        <v>0.254</v>
      </c>
      <c r="H175">
        <v>0.111</v>
      </c>
      <c r="I175">
        <v>0</v>
      </c>
      <c r="J175">
        <v>3</v>
      </c>
      <c r="K175">
        <v>8.5999999999999993E-2</v>
      </c>
      <c r="L175">
        <v>1</v>
      </c>
      <c r="M175">
        <v>0.5</v>
      </c>
      <c r="N175">
        <v>0.42499999999999999</v>
      </c>
      <c r="O175">
        <v>0.30099999999999999</v>
      </c>
      <c r="P175">
        <v>0.27400000000000002</v>
      </c>
      <c r="Q175">
        <v>0.16400000000000001</v>
      </c>
      <c r="R175">
        <v>0.64400000000000002</v>
      </c>
      <c r="S175">
        <v>0.192</v>
      </c>
    </row>
    <row r="176" spans="1:19" x14ac:dyDescent="0.45">
      <c r="A176" t="s">
        <v>217</v>
      </c>
      <c r="B176" t="s">
        <v>30</v>
      </c>
      <c r="C176">
        <v>0.33300000000000002</v>
      </c>
      <c r="D176">
        <v>1.24</v>
      </c>
      <c r="E176">
        <v>0.28799999999999998</v>
      </c>
      <c r="F176">
        <v>0.39400000000000002</v>
      </c>
      <c r="G176">
        <v>0.318</v>
      </c>
      <c r="H176">
        <v>0.14299999999999999</v>
      </c>
      <c r="I176">
        <v>0</v>
      </c>
      <c r="J176">
        <v>2</v>
      </c>
      <c r="K176">
        <v>7.6999999999999999E-2</v>
      </c>
      <c r="L176">
        <v>0</v>
      </c>
      <c r="M176">
        <v>0</v>
      </c>
      <c r="N176">
        <v>0.27300000000000002</v>
      </c>
      <c r="O176">
        <v>0.379</v>
      </c>
      <c r="P176">
        <v>0.34899999999999998</v>
      </c>
      <c r="Q176">
        <v>0.22700000000000001</v>
      </c>
      <c r="R176">
        <v>0.51500000000000001</v>
      </c>
      <c r="S176">
        <v>0.25800000000000001</v>
      </c>
    </row>
    <row r="177" spans="1:19" x14ac:dyDescent="0.45">
      <c r="A177" t="s">
        <v>197</v>
      </c>
      <c r="B177" t="s">
        <v>58</v>
      </c>
      <c r="C177">
        <v>0.22600000000000001</v>
      </c>
      <c r="D177">
        <v>1.47</v>
      </c>
      <c r="E177">
        <v>0.30199999999999999</v>
      </c>
      <c r="F177">
        <v>0.41499999999999998</v>
      </c>
      <c r="G177">
        <v>0.28299999999999997</v>
      </c>
      <c r="H177">
        <v>6.7000000000000004E-2</v>
      </c>
      <c r="I177">
        <v>0</v>
      </c>
      <c r="J177">
        <v>2</v>
      </c>
      <c r="K177">
        <v>9.0999999999999998E-2</v>
      </c>
      <c r="L177">
        <v>0</v>
      </c>
      <c r="M177">
        <v>0</v>
      </c>
      <c r="N177">
        <v>0.35899999999999999</v>
      </c>
      <c r="O177">
        <v>0.39600000000000002</v>
      </c>
      <c r="P177">
        <v>0.245</v>
      </c>
      <c r="Q177">
        <v>0.22600000000000001</v>
      </c>
      <c r="R177">
        <v>0.56599999999999995</v>
      </c>
      <c r="S177">
        <v>0.20799999999999999</v>
      </c>
    </row>
    <row r="178" spans="1:19" x14ac:dyDescent="0.45">
      <c r="A178" t="s">
        <v>163</v>
      </c>
      <c r="B178" t="s">
        <v>97</v>
      </c>
      <c r="C178">
        <v>0.245</v>
      </c>
      <c r="D178">
        <v>2</v>
      </c>
      <c r="E178">
        <v>0.26400000000000001</v>
      </c>
      <c r="F178">
        <v>0.49099999999999999</v>
      </c>
      <c r="G178">
        <v>0.245</v>
      </c>
      <c r="H178">
        <v>7.6999999999999999E-2</v>
      </c>
      <c r="I178">
        <v>0</v>
      </c>
      <c r="J178">
        <v>1</v>
      </c>
      <c r="K178">
        <v>3.7999999999999999E-2</v>
      </c>
      <c r="L178">
        <v>0</v>
      </c>
      <c r="M178">
        <v>0</v>
      </c>
      <c r="N178">
        <v>0.48199999999999998</v>
      </c>
      <c r="O178">
        <v>0.315</v>
      </c>
      <c r="P178">
        <v>0.20399999999999999</v>
      </c>
      <c r="Q178">
        <v>0.13</v>
      </c>
      <c r="R178">
        <v>0.59299999999999997</v>
      </c>
      <c r="S178">
        <v>0.27800000000000002</v>
      </c>
    </row>
    <row r="179" spans="1:19" x14ac:dyDescent="0.45">
      <c r="A179" t="s">
        <v>95</v>
      </c>
      <c r="B179" t="s">
        <v>53</v>
      </c>
      <c r="C179">
        <v>0.41399999999999998</v>
      </c>
      <c r="D179">
        <v>1.5</v>
      </c>
      <c r="E179">
        <v>0.31</v>
      </c>
      <c r="F179">
        <v>0.41399999999999998</v>
      </c>
      <c r="G179">
        <v>0.27600000000000002</v>
      </c>
      <c r="H179">
        <v>6.3E-2</v>
      </c>
      <c r="I179">
        <v>0</v>
      </c>
      <c r="J179">
        <v>1</v>
      </c>
      <c r="K179">
        <v>4.2000000000000003E-2</v>
      </c>
      <c r="L179">
        <v>0</v>
      </c>
      <c r="M179">
        <v>0</v>
      </c>
      <c r="N179">
        <v>0.32800000000000001</v>
      </c>
      <c r="O179">
        <v>0.41399999999999998</v>
      </c>
      <c r="P179">
        <v>0.25900000000000001</v>
      </c>
      <c r="Q179">
        <v>0.155</v>
      </c>
      <c r="R179">
        <v>0.51700000000000002</v>
      </c>
      <c r="S179">
        <v>0.32800000000000001</v>
      </c>
    </row>
    <row r="180" spans="1:19" x14ac:dyDescent="0.45">
      <c r="A180" t="s">
        <v>133</v>
      </c>
      <c r="B180" t="s">
        <v>134</v>
      </c>
      <c r="C180">
        <v>0.22900000000000001</v>
      </c>
      <c r="D180">
        <v>0.78</v>
      </c>
      <c r="E180">
        <v>0.14599999999999999</v>
      </c>
      <c r="F180">
        <v>0.375</v>
      </c>
      <c r="G180">
        <v>0.47899999999999998</v>
      </c>
      <c r="H180">
        <v>0.17399999999999999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0.27100000000000002</v>
      </c>
      <c r="O180">
        <v>0.52100000000000002</v>
      </c>
      <c r="P180">
        <v>0.20799999999999999</v>
      </c>
      <c r="Q180">
        <v>0.22900000000000001</v>
      </c>
      <c r="R180">
        <v>0.5</v>
      </c>
      <c r="S180">
        <v>0.27100000000000002</v>
      </c>
    </row>
    <row r="181" spans="1:19" x14ac:dyDescent="0.45">
      <c r="A181" t="s">
        <v>1936</v>
      </c>
      <c r="B181" t="s">
        <v>46</v>
      </c>
      <c r="C181">
        <v>0.35299999999999998</v>
      </c>
      <c r="D181">
        <v>1.4</v>
      </c>
      <c r="E181">
        <v>0.28000000000000003</v>
      </c>
      <c r="F181">
        <v>0.42</v>
      </c>
      <c r="G181">
        <v>0.3</v>
      </c>
      <c r="H181">
        <v>0</v>
      </c>
      <c r="I181">
        <v>0</v>
      </c>
      <c r="J181">
        <v>2</v>
      </c>
      <c r="K181">
        <v>9.5000000000000001E-2</v>
      </c>
      <c r="L181">
        <v>1</v>
      </c>
      <c r="M181">
        <v>1</v>
      </c>
      <c r="N181">
        <v>0.43099999999999999</v>
      </c>
      <c r="O181">
        <v>0.39200000000000002</v>
      </c>
      <c r="P181">
        <v>0.17699999999999999</v>
      </c>
      <c r="Q181">
        <v>0.255</v>
      </c>
      <c r="R181">
        <v>0.52900000000000003</v>
      </c>
      <c r="S181">
        <v>0.216</v>
      </c>
    </row>
    <row r="182" spans="1:19" x14ac:dyDescent="0.45">
      <c r="A182" t="s">
        <v>206</v>
      </c>
      <c r="B182" t="s">
        <v>104</v>
      </c>
      <c r="C182">
        <v>0.30399999999999999</v>
      </c>
      <c r="D182">
        <v>0.65</v>
      </c>
      <c r="E182">
        <v>0.11600000000000001</v>
      </c>
      <c r="F182">
        <v>0.34799999999999998</v>
      </c>
      <c r="G182">
        <v>0.53600000000000003</v>
      </c>
      <c r="H182">
        <v>0.16200000000000001</v>
      </c>
      <c r="I182">
        <v>0</v>
      </c>
      <c r="J182">
        <v>2</v>
      </c>
      <c r="K182">
        <v>8.3000000000000004E-2</v>
      </c>
      <c r="L182">
        <v>0</v>
      </c>
      <c r="M182">
        <v>0</v>
      </c>
      <c r="N182">
        <v>0.52200000000000002</v>
      </c>
      <c r="O182">
        <v>0.28999999999999998</v>
      </c>
      <c r="P182">
        <v>0.188</v>
      </c>
      <c r="Q182">
        <v>0.246</v>
      </c>
      <c r="R182">
        <v>0.53600000000000003</v>
      </c>
      <c r="S182">
        <v>0.217</v>
      </c>
    </row>
    <row r="183" spans="1:19" x14ac:dyDescent="0.45">
      <c r="A183" t="s">
        <v>118</v>
      </c>
      <c r="B183" t="s">
        <v>119</v>
      </c>
      <c r="C183">
        <v>0.39600000000000002</v>
      </c>
      <c r="D183">
        <v>1.5</v>
      </c>
      <c r="E183">
        <v>0.36199999999999999</v>
      </c>
      <c r="F183">
        <v>0.38300000000000001</v>
      </c>
      <c r="G183">
        <v>0.255</v>
      </c>
      <c r="H183">
        <v>0</v>
      </c>
      <c r="I183">
        <v>0</v>
      </c>
      <c r="J183">
        <v>2</v>
      </c>
      <c r="K183">
        <v>0.111</v>
      </c>
      <c r="L183">
        <v>1</v>
      </c>
      <c r="M183">
        <v>0.33300000000000002</v>
      </c>
      <c r="N183">
        <v>0.4</v>
      </c>
      <c r="O183">
        <v>0.32</v>
      </c>
      <c r="P183">
        <v>0.28000000000000003</v>
      </c>
      <c r="Q183">
        <v>0.12</v>
      </c>
      <c r="R183">
        <v>0.66</v>
      </c>
      <c r="S183">
        <v>0.22</v>
      </c>
    </row>
    <row r="184" spans="1:19" x14ac:dyDescent="0.45">
      <c r="A184" t="s">
        <v>137</v>
      </c>
      <c r="B184" t="s">
        <v>104</v>
      </c>
      <c r="C184">
        <v>0.22800000000000001</v>
      </c>
      <c r="D184">
        <v>1.65</v>
      </c>
      <c r="E184">
        <v>0.21099999999999999</v>
      </c>
      <c r="F184">
        <v>0.49099999999999999</v>
      </c>
      <c r="G184">
        <v>0.29799999999999999</v>
      </c>
      <c r="H184">
        <v>0</v>
      </c>
      <c r="I184">
        <v>0</v>
      </c>
      <c r="J184">
        <v>4</v>
      </c>
      <c r="K184">
        <v>0.14299999999999999</v>
      </c>
      <c r="L184">
        <v>0</v>
      </c>
      <c r="M184">
        <v>0</v>
      </c>
      <c r="N184">
        <v>0.47399999999999998</v>
      </c>
      <c r="O184">
        <v>0.35099999999999998</v>
      </c>
      <c r="P184">
        <v>0.17499999999999999</v>
      </c>
      <c r="Q184">
        <v>0.105</v>
      </c>
      <c r="R184">
        <v>0.71899999999999997</v>
      </c>
      <c r="S184">
        <v>0.17499999999999999</v>
      </c>
    </row>
    <row r="185" spans="1:19" x14ac:dyDescent="0.45">
      <c r="A185" t="s">
        <v>214</v>
      </c>
      <c r="B185" t="s">
        <v>24</v>
      </c>
      <c r="C185">
        <v>0.39300000000000002</v>
      </c>
      <c r="D185">
        <v>2.31</v>
      </c>
      <c r="E185">
        <v>0.23200000000000001</v>
      </c>
      <c r="F185">
        <v>0.53600000000000003</v>
      </c>
      <c r="G185">
        <v>0.23200000000000001</v>
      </c>
      <c r="H185">
        <v>7.6999999999999999E-2</v>
      </c>
      <c r="I185">
        <v>0</v>
      </c>
      <c r="J185">
        <v>3</v>
      </c>
      <c r="K185">
        <v>0.1</v>
      </c>
      <c r="L185">
        <v>0</v>
      </c>
      <c r="M185">
        <v>0</v>
      </c>
      <c r="N185">
        <v>0.28599999999999998</v>
      </c>
      <c r="O185">
        <v>0.5</v>
      </c>
      <c r="P185">
        <v>0.214</v>
      </c>
      <c r="Q185">
        <v>0.23200000000000001</v>
      </c>
      <c r="R185">
        <v>0.53600000000000003</v>
      </c>
      <c r="S185">
        <v>0.23200000000000001</v>
      </c>
    </row>
    <row r="186" spans="1:19" x14ac:dyDescent="0.45">
      <c r="A186" t="s">
        <v>168</v>
      </c>
      <c r="B186" t="s">
        <v>55</v>
      </c>
      <c r="C186">
        <v>0.255</v>
      </c>
      <c r="D186">
        <v>1.05</v>
      </c>
      <c r="E186">
        <v>0.128</v>
      </c>
      <c r="F186">
        <v>0.44700000000000001</v>
      </c>
      <c r="G186">
        <v>0.42599999999999999</v>
      </c>
      <c r="H186">
        <v>0.15</v>
      </c>
      <c r="I186">
        <v>0</v>
      </c>
      <c r="J186">
        <v>1</v>
      </c>
      <c r="K186">
        <v>4.8000000000000001E-2</v>
      </c>
      <c r="L186">
        <v>0</v>
      </c>
      <c r="M186">
        <v>0</v>
      </c>
      <c r="N186">
        <v>0.34</v>
      </c>
      <c r="O186">
        <v>0.34</v>
      </c>
      <c r="P186">
        <v>0.31900000000000001</v>
      </c>
      <c r="Q186">
        <v>0.14899999999999999</v>
      </c>
      <c r="R186">
        <v>0.53200000000000003</v>
      </c>
      <c r="S186">
        <v>0.31900000000000001</v>
      </c>
    </row>
    <row r="187" spans="1:19" x14ac:dyDescent="0.45">
      <c r="A187" t="s">
        <v>204</v>
      </c>
      <c r="B187" t="s">
        <v>46</v>
      </c>
      <c r="C187">
        <v>0.308</v>
      </c>
      <c r="D187">
        <v>0.93</v>
      </c>
      <c r="E187">
        <v>0.13800000000000001</v>
      </c>
      <c r="F187">
        <v>0.41499999999999998</v>
      </c>
      <c r="G187">
        <v>0.44600000000000001</v>
      </c>
      <c r="H187">
        <v>0.17199999999999999</v>
      </c>
      <c r="I187">
        <v>0</v>
      </c>
      <c r="J187">
        <v>1</v>
      </c>
      <c r="K187">
        <v>3.6999999999999998E-2</v>
      </c>
      <c r="L187">
        <v>0</v>
      </c>
      <c r="M187">
        <v>0</v>
      </c>
      <c r="N187">
        <v>0.36899999999999999</v>
      </c>
      <c r="O187">
        <v>0.43099999999999999</v>
      </c>
      <c r="P187">
        <v>0.2</v>
      </c>
      <c r="Q187">
        <v>0.23100000000000001</v>
      </c>
      <c r="R187">
        <v>0.43099999999999999</v>
      </c>
      <c r="S187">
        <v>0.33900000000000002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95FBC-2DEE-4EDB-81B3-7A0FBCA5EB89}">
  <dimension ref="A1:Q187"/>
  <sheetViews>
    <sheetView topLeftCell="A159" workbookViewId="0">
      <selection activeCell="A2" sqref="A2:A189"/>
    </sheetView>
    <sheetView workbookViewId="1"/>
  </sheetViews>
  <sheetFormatPr defaultRowHeight="14.25" x14ac:dyDescent="0.45"/>
  <cols>
    <col min="1" max="1" width="23.9296875" bestFit="1" customWidth="1"/>
    <col min="2" max="2" width="7.265625" bestFit="1" customWidth="1"/>
    <col min="3" max="3" width="5.06640625" bestFit="1" customWidth="1"/>
    <col min="4" max="4" width="8.265625" bestFit="1" customWidth="1"/>
    <col min="5" max="5" width="5" bestFit="1" customWidth="1"/>
    <col min="6" max="6" width="8.33203125" bestFit="1" customWidth="1"/>
    <col min="7" max="7" width="4.86328125" bestFit="1" customWidth="1"/>
    <col min="8" max="8" width="8.6640625" bestFit="1" customWidth="1"/>
    <col min="9" max="9" width="9.265625" bestFit="1" customWidth="1"/>
    <col min="10" max="10" width="9.1328125" bestFit="1" customWidth="1"/>
    <col min="11" max="11" width="10.59765625" bestFit="1" customWidth="1"/>
    <col min="12" max="12" width="6.33203125" bestFit="1" customWidth="1"/>
    <col min="13" max="13" width="5.9296875" bestFit="1" customWidth="1"/>
    <col min="14" max="14" width="6.1328125" bestFit="1" customWidth="1"/>
    <col min="15" max="15" width="7" bestFit="1" customWidth="1"/>
    <col min="16" max="16" width="7.6640625" bestFit="1" customWidth="1"/>
    <col min="17" max="17" width="8.5312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 t="s">
        <v>17</v>
      </c>
      <c r="B2" t="s">
        <v>18</v>
      </c>
      <c r="C2">
        <v>96</v>
      </c>
      <c r="D2">
        <v>62</v>
      </c>
      <c r="E2">
        <v>96.2</v>
      </c>
      <c r="F2">
        <v>112.8</v>
      </c>
      <c r="G2">
        <v>13.7</v>
      </c>
      <c r="H2">
        <v>9</v>
      </c>
      <c r="I2">
        <v>0.14499999999999999</v>
      </c>
      <c r="J2">
        <v>37</v>
      </c>
      <c r="K2">
        <v>0.59699999999999998</v>
      </c>
      <c r="L2">
        <v>0.27900000000000003</v>
      </c>
      <c r="M2">
        <v>0.30099999999999999</v>
      </c>
      <c r="N2">
        <v>0.55800000000000005</v>
      </c>
      <c r="O2">
        <v>0.56100000000000005</v>
      </c>
      <c r="P2">
        <v>0.39</v>
      </c>
      <c r="Q2">
        <v>0.4</v>
      </c>
    </row>
    <row r="3" spans="1:17" x14ac:dyDescent="0.45">
      <c r="A3" t="s">
        <v>23</v>
      </c>
      <c r="B3" t="s">
        <v>24</v>
      </c>
      <c r="C3">
        <v>94</v>
      </c>
      <c r="D3">
        <v>61</v>
      </c>
      <c r="E3">
        <v>95.8</v>
      </c>
      <c r="F3">
        <v>113</v>
      </c>
      <c r="G3">
        <v>4.8</v>
      </c>
      <c r="H3">
        <v>8</v>
      </c>
      <c r="I3">
        <v>0.13100000000000001</v>
      </c>
      <c r="J3">
        <v>39</v>
      </c>
      <c r="K3">
        <v>0.63900000000000001</v>
      </c>
      <c r="L3">
        <v>0.35399999999999998</v>
      </c>
      <c r="M3">
        <v>0.28499999999999998</v>
      </c>
      <c r="N3">
        <v>0.56100000000000005</v>
      </c>
      <c r="O3">
        <v>0.52300000000000002</v>
      </c>
      <c r="P3">
        <v>0.433</v>
      </c>
      <c r="Q3">
        <v>0.38400000000000001</v>
      </c>
    </row>
    <row r="4" spans="1:17" x14ac:dyDescent="0.45">
      <c r="A4" t="s">
        <v>21</v>
      </c>
      <c r="B4" t="s">
        <v>22</v>
      </c>
      <c r="C4">
        <v>103</v>
      </c>
      <c r="D4">
        <v>72</v>
      </c>
      <c r="E4">
        <v>95.8</v>
      </c>
      <c r="F4">
        <v>115.7</v>
      </c>
      <c r="G4">
        <v>10.4</v>
      </c>
      <c r="H4">
        <v>13</v>
      </c>
      <c r="I4">
        <v>0.18099999999999999</v>
      </c>
      <c r="J4">
        <v>44</v>
      </c>
      <c r="K4">
        <v>0.61099999999999999</v>
      </c>
      <c r="L4">
        <v>0.33700000000000002</v>
      </c>
      <c r="M4">
        <v>0.32700000000000001</v>
      </c>
      <c r="N4">
        <v>0.57799999999999996</v>
      </c>
      <c r="O4">
        <v>0.64</v>
      </c>
      <c r="P4">
        <v>0.45200000000000001</v>
      </c>
      <c r="Q4">
        <v>0.46500000000000002</v>
      </c>
    </row>
    <row r="5" spans="1:17" x14ac:dyDescent="0.45">
      <c r="A5" t="s">
        <v>19</v>
      </c>
      <c r="B5" t="s">
        <v>20</v>
      </c>
      <c r="C5">
        <v>97</v>
      </c>
      <c r="D5">
        <v>70</v>
      </c>
      <c r="E5">
        <v>95.2</v>
      </c>
      <c r="F5">
        <v>113.3</v>
      </c>
      <c r="G5">
        <v>15.5</v>
      </c>
      <c r="H5">
        <v>14</v>
      </c>
      <c r="I5">
        <v>0.2</v>
      </c>
      <c r="J5">
        <v>42</v>
      </c>
      <c r="K5">
        <v>0.6</v>
      </c>
      <c r="L5">
        <v>0.3</v>
      </c>
      <c r="M5">
        <v>0.32300000000000001</v>
      </c>
      <c r="N5">
        <v>0.57799999999999996</v>
      </c>
      <c r="O5">
        <v>0.71499999999999997</v>
      </c>
      <c r="P5">
        <v>0.40200000000000002</v>
      </c>
      <c r="Q5">
        <v>0.45400000000000001</v>
      </c>
    </row>
    <row r="6" spans="1:17" x14ac:dyDescent="0.45">
      <c r="A6" t="s">
        <v>27</v>
      </c>
      <c r="B6" t="s">
        <v>28</v>
      </c>
      <c r="C6">
        <v>110</v>
      </c>
      <c r="D6">
        <v>78</v>
      </c>
      <c r="E6">
        <v>95</v>
      </c>
      <c r="F6">
        <v>115.8</v>
      </c>
      <c r="G6">
        <v>13.8</v>
      </c>
      <c r="H6">
        <v>16</v>
      </c>
      <c r="I6">
        <v>0.20499999999999999</v>
      </c>
      <c r="J6">
        <v>47</v>
      </c>
      <c r="K6">
        <v>0.60299999999999998</v>
      </c>
      <c r="L6">
        <v>0.36799999999999999</v>
      </c>
      <c r="M6">
        <v>0.36699999999999999</v>
      </c>
      <c r="N6">
        <v>0.66300000000000003</v>
      </c>
      <c r="O6">
        <v>0.67600000000000005</v>
      </c>
      <c r="P6">
        <v>0.46700000000000003</v>
      </c>
      <c r="Q6">
        <v>0.47699999999999998</v>
      </c>
    </row>
    <row r="7" spans="1:17" x14ac:dyDescent="0.45">
      <c r="A7" t="s">
        <v>31</v>
      </c>
      <c r="B7" t="s">
        <v>32</v>
      </c>
      <c r="C7">
        <v>92</v>
      </c>
      <c r="D7">
        <v>53</v>
      </c>
      <c r="E7">
        <v>94.7</v>
      </c>
      <c r="F7">
        <v>113</v>
      </c>
      <c r="G7">
        <v>16.600000000000001</v>
      </c>
      <c r="H7">
        <v>8</v>
      </c>
      <c r="I7">
        <v>0.151</v>
      </c>
      <c r="J7">
        <v>31</v>
      </c>
      <c r="K7">
        <v>0.58499999999999996</v>
      </c>
      <c r="L7">
        <v>0.23100000000000001</v>
      </c>
      <c r="M7">
        <v>0.26200000000000001</v>
      </c>
      <c r="N7">
        <v>0.46200000000000002</v>
      </c>
      <c r="O7">
        <v>0.49099999999999999</v>
      </c>
      <c r="P7">
        <v>0.34799999999999998</v>
      </c>
      <c r="Q7">
        <v>0.38500000000000001</v>
      </c>
    </row>
    <row r="8" spans="1:17" x14ac:dyDescent="0.45">
      <c r="A8" t="s">
        <v>59</v>
      </c>
      <c r="B8" t="s">
        <v>53</v>
      </c>
      <c r="C8">
        <v>76</v>
      </c>
      <c r="D8">
        <v>45</v>
      </c>
      <c r="E8">
        <v>94.2</v>
      </c>
      <c r="F8">
        <v>109.8</v>
      </c>
      <c r="G8">
        <v>17.899999999999999</v>
      </c>
      <c r="H8">
        <v>7</v>
      </c>
      <c r="I8">
        <v>0.156</v>
      </c>
      <c r="J8">
        <v>24</v>
      </c>
      <c r="K8">
        <v>0.53300000000000003</v>
      </c>
      <c r="L8">
        <v>0.25800000000000001</v>
      </c>
      <c r="M8">
        <v>0.22</v>
      </c>
      <c r="N8">
        <v>0.48499999999999999</v>
      </c>
      <c r="O8">
        <v>0.40799999999999997</v>
      </c>
      <c r="P8">
        <v>0.36399999999999999</v>
      </c>
      <c r="Q8">
        <v>0.32600000000000001</v>
      </c>
    </row>
    <row r="9" spans="1:17" x14ac:dyDescent="0.45">
      <c r="A9" t="s">
        <v>34</v>
      </c>
      <c r="B9" t="s">
        <v>35</v>
      </c>
      <c r="C9">
        <v>96</v>
      </c>
      <c r="D9">
        <v>57</v>
      </c>
      <c r="E9">
        <v>94.1</v>
      </c>
      <c r="F9">
        <v>109.3</v>
      </c>
      <c r="G9">
        <v>7</v>
      </c>
      <c r="H9">
        <v>6</v>
      </c>
      <c r="I9">
        <v>0.105</v>
      </c>
      <c r="J9">
        <v>31</v>
      </c>
      <c r="K9">
        <v>0.54400000000000004</v>
      </c>
      <c r="L9">
        <v>0.32500000000000001</v>
      </c>
      <c r="M9">
        <v>0.25600000000000001</v>
      </c>
      <c r="N9">
        <v>0.45800000000000002</v>
      </c>
      <c r="O9">
        <v>0.41499999999999998</v>
      </c>
      <c r="P9">
        <v>0.38700000000000001</v>
      </c>
      <c r="Q9">
        <v>0.33300000000000002</v>
      </c>
    </row>
    <row r="10" spans="1:17" x14ac:dyDescent="0.45">
      <c r="A10" t="s">
        <v>33</v>
      </c>
      <c r="B10" t="s">
        <v>18</v>
      </c>
      <c r="C10">
        <v>80</v>
      </c>
      <c r="D10">
        <v>57</v>
      </c>
      <c r="E10">
        <v>93.8</v>
      </c>
      <c r="F10">
        <v>111.2</v>
      </c>
      <c r="G10">
        <v>12.4</v>
      </c>
      <c r="H10">
        <v>8</v>
      </c>
      <c r="I10">
        <v>0.14000000000000001</v>
      </c>
      <c r="J10">
        <v>35</v>
      </c>
      <c r="K10">
        <v>0.61399999999999999</v>
      </c>
      <c r="L10">
        <v>0.33300000000000002</v>
      </c>
      <c r="M10">
        <v>0.32100000000000001</v>
      </c>
      <c r="N10">
        <v>0.63900000000000001</v>
      </c>
      <c r="O10">
        <v>0.55100000000000005</v>
      </c>
      <c r="P10">
        <v>0.44600000000000001</v>
      </c>
      <c r="Q10">
        <v>0.39700000000000002</v>
      </c>
    </row>
    <row r="11" spans="1:17" x14ac:dyDescent="0.45">
      <c r="A11" t="s">
        <v>50</v>
      </c>
      <c r="B11" t="s">
        <v>51</v>
      </c>
      <c r="C11">
        <v>98</v>
      </c>
      <c r="D11">
        <v>54</v>
      </c>
      <c r="E11">
        <v>93.8</v>
      </c>
      <c r="F11">
        <v>115.2</v>
      </c>
      <c r="G11">
        <v>15.4</v>
      </c>
      <c r="H11">
        <v>8</v>
      </c>
      <c r="I11">
        <v>0.14799999999999999</v>
      </c>
      <c r="J11">
        <v>33</v>
      </c>
      <c r="K11">
        <v>0.61099999999999999</v>
      </c>
      <c r="L11">
        <v>0.217</v>
      </c>
      <c r="M11">
        <v>0.23799999999999999</v>
      </c>
      <c r="N11">
        <v>0.434</v>
      </c>
      <c r="O11">
        <v>0.47699999999999998</v>
      </c>
      <c r="P11">
        <v>0.34</v>
      </c>
      <c r="Q11">
        <v>0.34699999999999998</v>
      </c>
    </row>
    <row r="12" spans="1:17" x14ac:dyDescent="0.45">
      <c r="A12" t="s">
        <v>38</v>
      </c>
      <c r="B12" t="s">
        <v>30</v>
      </c>
      <c r="C12">
        <v>78</v>
      </c>
      <c r="D12">
        <v>47</v>
      </c>
      <c r="E12">
        <v>93.4</v>
      </c>
      <c r="F12">
        <v>109</v>
      </c>
      <c r="G12">
        <v>22.6</v>
      </c>
      <c r="H12">
        <v>9</v>
      </c>
      <c r="I12">
        <v>0.192</v>
      </c>
      <c r="J12">
        <v>22</v>
      </c>
      <c r="K12">
        <v>0.46800000000000003</v>
      </c>
      <c r="L12">
        <v>0.309</v>
      </c>
      <c r="M12">
        <v>0.30499999999999999</v>
      </c>
      <c r="N12">
        <v>0.61799999999999999</v>
      </c>
      <c r="O12">
        <v>0.69799999999999995</v>
      </c>
      <c r="P12">
        <v>0.43099999999999999</v>
      </c>
      <c r="Q12">
        <v>0.45100000000000001</v>
      </c>
    </row>
    <row r="13" spans="1:17" x14ac:dyDescent="0.45">
      <c r="A13" t="s">
        <v>56</v>
      </c>
      <c r="B13" t="s">
        <v>51</v>
      </c>
      <c r="C13">
        <v>71</v>
      </c>
      <c r="D13">
        <v>41</v>
      </c>
      <c r="E13">
        <v>93.3</v>
      </c>
      <c r="F13">
        <v>110.1</v>
      </c>
      <c r="G13">
        <v>7.9</v>
      </c>
      <c r="H13">
        <v>4</v>
      </c>
      <c r="I13">
        <v>9.8000000000000004E-2</v>
      </c>
      <c r="J13">
        <v>25</v>
      </c>
      <c r="K13">
        <v>0.61</v>
      </c>
      <c r="L13">
        <v>0.28799999999999998</v>
      </c>
      <c r="M13">
        <v>0.24199999999999999</v>
      </c>
      <c r="N13">
        <v>0.56100000000000005</v>
      </c>
      <c r="O13">
        <v>0.45800000000000002</v>
      </c>
      <c r="P13">
        <v>0.38100000000000001</v>
      </c>
      <c r="Q13">
        <v>0.32700000000000001</v>
      </c>
    </row>
    <row r="14" spans="1:17" x14ac:dyDescent="0.45">
      <c r="A14" t="s">
        <v>41</v>
      </c>
      <c r="B14" t="s">
        <v>42</v>
      </c>
      <c r="C14">
        <v>106</v>
      </c>
      <c r="D14">
        <v>82</v>
      </c>
      <c r="E14">
        <v>93.3</v>
      </c>
      <c r="F14">
        <v>114.4</v>
      </c>
      <c r="G14">
        <v>5.9</v>
      </c>
      <c r="H14">
        <v>7</v>
      </c>
      <c r="I14">
        <v>8.5000000000000006E-2</v>
      </c>
      <c r="J14">
        <v>45</v>
      </c>
      <c r="K14">
        <v>0.54900000000000004</v>
      </c>
      <c r="L14">
        <v>0.33</v>
      </c>
      <c r="M14">
        <v>0.33400000000000002</v>
      </c>
      <c r="N14">
        <v>0.56399999999999995</v>
      </c>
      <c r="O14">
        <v>0.55900000000000005</v>
      </c>
      <c r="P14">
        <v>0.4</v>
      </c>
      <c r="Q14">
        <v>0.40799999999999997</v>
      </c>
    </row>
    <row r="15" spans="1:17" x14ac:dyDescent="0.45">
      <c r="A15" t="s">
        <v>47</v>
      </c>
      <c r="B15" t="s">
        <v>22</v>
      </c>
      <c r="C15">
        <v>100</v>
      </c>
      <c r="D15">
        <v>54</v>
      </c>
      <c r="E15">
        <v>93.2</v>
      </c>
      <c r="F15">
        <v>114.6</v>
      </c>
      <c r="G15">
        <v>19.600000000000001</v>
      </c>
      <c r="H15">
        <v>6</v>
      </c>
      <c r="I15">
        <v>0.111</v>
      </c>
      <c r="J15">
        <v>25</v>
      </c>
      <c r="K15">
        <v>0.46300000000000002</v>
      </c>
      <c r="L15">
        <v>0.183</v>
      </c>
      <c r="M15">
        <v>0.218</v>
      </c>
      <c r="N15">
        <v>0.35399999999999998</v>
      </c>
      <c r="O15">
        <v>0.40899999999999997</v>
      </c>
      <c r="P15">
        <v>0.30599999999999999</v>
      </c>
      <c r="Q15">
        <v>0.33900000000000002</v>
      </c>
    </row>
    <row r="16" spans="1:17" x14ac:dyDescent="0.45">
      <c r="A16" t="s">
        <v>48</v>
      </c>
      <c r="B16" t="s">
        <v>49</v>
      </c>
      <c r="C16">
        <v>102</v>
      </c>
      <c r="D16">
        <v>78</v>
      </c>
      <c r="E16">
        <v>93.1</v>
      </c>
      <c r="F16">
        <v>113.9</v>
      </c>
      <c r="G16">
        <v>18.3</v>
      </c>
      <c r="H16">
        <v>13</v>
      </c>
      <c r="I16">
        <v>0.16700000000000001</v>
      </c>
      <c r="J16">
        <v>37</v>
      </c>
      <c r="K16">
        <v>0.47399999999999998</v>
      </c>
      <c r="L16">
        <v>0.28899999999999998</v>
      </c>
      <c r="M16">
        <v>0.34</v>
      </c>
      <c r="N16">
        <v>0.48899999999999999</v>
      </c>
      <c r="O16">
        <v>0.69099999999999995</v>
      </c>
      <c r="P16">
        <v>0.38</v>
      </c>
      <c r="Q16">
        <v>0.46400000000000002</v>
      </c>
    </row>
    <row r="17" spans="1:17" x14ac:dyDescent="0.45">
      <c r="A17" t="s">
        <v>43</v>
      </c>
      <c r="B17" t="s">
        <v>44</v>
      </c>
      <c r="C17">
        <v>96</v>
      </c>
      <c r="D17">
        <v>68</v>
      </c>
      <c r="E17">
        <v>92.8</v>
      </c>
      <c r="F17">
        <v>113.5</v>
      </c>
      <c r="G17">
        <v>17.8</v>
      </c>
      <c r="H17">
        <v>8</v>
      </c>
      <c r="I17">
        <v>0.11799999999999999</v>
      </c>
      <c r="J17">
        <v>33</v>
      </c>
      <c r="K17">
        <v>0.48499999999999999</v>
      </c>
      <c r="L17">
        <v>0.22500000000000001</v>
      </c>
      <c r="M17">
        <v>0.25600000000000001</v>
      </c>
      <c r="N17">
        <v>0.42699999999999999</v>
      </c>
      <c r="O17">
        <v>0.46600000000000003</v>
      </c>
      <c r="P17">
        <v>0.309</v>
      </c>
      <c r="Q17">
        <v>0.33100000000000002</v>
      </c>
    </row>
    <row r="18" spans="1:17" x14ac:dyDescent="0.45">
      <c r="A18" t="s">
        <v>25</v>
      </c>
      <c r="B18" t="s">
        <v>26</v>
      </c>
      <c r="C18">
        <v>99</v>
      </c>
      <c r="D18">
        <v>66</v>
      </c>
      <c r="E18">
        <v>92.8</v>
      </c>
      <c r="F18">
        <v>116</v>
      </c>
      <c r="G18">
        <v>8.8000000000000007</v>
      </c>
      <c r="H18">
        <v>6</v>
      </c>
      <c r="I18">
        <v>9.0999999999999998E-2</v>
      </c>
      <c r="J18">
        <v>35</v>
      </c>
      <c r="K18">
        <v>0.53</v>
      </c>
      <c r="L18">
        <v>0.22600000000000001</v>
      </c>
      <c r="M18">
        <v>0.28199999999999997</v>
      </c>
      <c r="N18">
        <v>0.36899999999999999</v>
      </c>
      <c r="O18">
        <v>0.47499999999999998</v>
      </c>
      <c r="P18">
        <v>0.32800000000000001</v>
      </c>
      <c r="Q18">
        <v>0.38200000000000001</v>
      </c>
    </row>
    <row r="19" spans="1:17" x14ac:dyDescent="0.45">
      <c r="A19" t="s">
        <v>67</v>
      </c>
      <c r="B19" t="s">
        <v>22</v>
      </c>
      <c r="C19">
        <v>72</v>
      </c>
      <c r="D19">
        <v>45</v>
      </c>
      <c r="E19">
        <v>92.7</v>
      </c>
      <c r="F19">
        <v>116.7</v>
      </c>
      <c r="G19">
        <v>8</v>
      </c>
      <c r="H19">
        <v>7</v>
      </c>
      <c r="I19">
        <v>0.156</v>
      </c>
      <c r="J19">
        <v>21</v>
      </c>
      <c r="K19">
        <v>0.46700000000000003</v>
      </c>
      <c r="L19">
        <v>0.22700000000000001</v>
      </c>
      <c r="M19">
        <v>0.23599999999999999</v>
      </c>
      <c r="N19">
        <v>0.5</v>
      </c>
      <c r="O19">
        <v>0.50800000000000001</v>
      </c>
      <c r="P19">
        <v>0.34599999999999997</v>
      </c>
      <c r="Q19">
        <v>0.33400000000000002</v>
      </c>
    </row>
    <row r="20" spans="1:17" x14ac:dyDescent="0.45">
      <c r="A20" t="s">
        <v>45</v>
      </c>
      <c r="B20" t="s">
        <v>46</v>
      </c>
      <c r="C20">
        <v>95</v>
      </c>
      <c r="D20">
        <v>66</v>
      </c>
      <c r="E20">
        <v>92.6</v>
      </c>
      <c r="F20">
        <v>110.9</v>
      </c>
      <c r="G20">
        <v>16.8</v>
      </c>
      <c r="H20">
        <v>11</v>
      </c>
      <c r="I20">
        <v>0.16700000000000001</v>
      </c>
      <c r="J20">
        <v>36</v>
      </c>
      <c r="K20">
        <v>0.54600000000000004</v>
      </c>
      <c r="L20">
        <v>0.32600000000000001</v>
      </c>
      <c r="M20">
        <v>0.26900000000000002</v>
      </c>
      <c r="N20">
        <v>0.61599999999999999</v>
      </c>
      <c r="O20">
        <v>0.51400000000000001</v>
      </c>
      <c r="P20">
        <v>0.42199999999999999</v>
      </c>
      <c r="Q20">
        <v>0.36599999999999999</v>
      </c>
    </row>
    <row r="21" spans="1:17" x14ac:dyDescent="0.45">
      <c r="A21" t="s">
        <v>68</v>
      </c>
      <c r="B21" t="s">
        <v>28</v>
      </c>
      <c r="C21">
        <v>113</v>
      </c>
      <c r="D21">
        <v>79</v>
      </c>
      <c r="E21">
        <v>92.5</v>
      </c>
      <c r="F21">
        <v>105.1</v>
      </c>
      <c r="G21">
        <v>21.6</v>
      </c>
      <c r="H21">
        <v>6</v>
      </c>
      <c r="I21">
        <v>7.5999999999999998E-2</v>
      </c>
      <c r="J21">
        <v>38</v>
      </c>
      <c r="K21">
        <v>0.48099999999999998</v>
      </c>
      <c r="L21">
        <v>0.35499999999999998</v>
      </c>
      <c r="M21">
        <v>0.33</v>
      </c>
      <c r="N21">
        <v>0.63400000000000001</v>
      </c>
      <c r="O21">
        <v>0.55600000000000005</v>
      </c>
      <c r="P21">
        <v>0.47799999999999998</v>
      </c>
      <c r="Q21">
        <v>0.436</v>
      </c>
    </row>
    <row r="22" spans="1:17" x14ac:dyDescent="0.45">
      <c r="A22" t="s">
        <v>64</v>
      </c>
      <c r="B22" t="s">
        <v>65</v>
      </c>
      <c r="C22">
        <v>96</v>
      </c>
      <c r="D22">
        <v>56</v>
      </c>
      <c r="E22">
        <v>92.4</v>
      </c>
      <c r="F22">
        <v>111.1</v>
      </c>
      <c r="G22">
        <v>17.2</v>
      </c>
      <c r="H22">
        <v>5</v>
      </c>
      <c r="I22">
        <v>8.8999999999999996E-2</v>
      </c>
      <c r="J22">
        <v>26</v>
      </c>
      <c r="K22">
        <v>0.46400000000000002</v>
      </c>
      <c r="L22">
        <v>0.20799999999999999</v>
      </c>
      <c r="M22">
        <v>0.28699999999999998</v>
      </c>
      <c r="N22">
        <v>0.35099999999999998</v>
      </c>
      <c r="O22">
        <v>0.51400000000000001</v>
      </c>
      <c r="P22">
        <v>0.33500000000000002</v>
      </c>
      <c r="Q22">
        <v>0.41599999999999998</v>
      </c>
    </row>
    <row r="23" spans="1:17" x14ac:dyDescent="0.45">
      <c r="A23" t="s">
        <v>62</v>
      </c>
      <c r="B23" t="s">
        <v>63</v>
      </c>
      <c r="C23">
        <v>68</v>
      </c>
      <c r="D23">
        <v>48</v>
      </c>
      <c r="E23">
        <v>92.4</v>
      </c>
      <c r="F23">
        <v>106.7</v>
      </c>
      <c r="G23">
        <v>13.8</v>
      </c>
      <c r="H23">
        <v>5</v>
      </c>
      <c r="I23">
        <v>0.104</v>
      </c>
      <c r="J23">
        <v>21</v>
      </c>
      <c r="K23">
        <v>0.438</v>
      </c>
      <c r="L23">
        <v>0.27900000000000003</v>
      </c>
      <c r="M23">
        <v>0.23899999999999999</v>
      </c>
      <c r="N23">
        <v>0.50800000000000001</v>
      </c>
      <c r="O23">
        <v>0.43099999999999999</v>
      </c>
      <c r="P23">
        <v>0.36599999999999999</v>
      </c>
      <c r="Q23">
        <v>0.315</v>
      </c>
    </row>
    <row r="24" spans="1:17" x14ac:dyDescent="0.45">
      <c r="A24" t="s">
        <v>66</v>
      </c>
      <c r="B24" t="s">
        <v>32</v>
      </c>
      <c r="C24">
        <v>89</v>
      </c>
      <c r="D24">
        <v>66</v>
      </c>
      <c r="E24">
        <v>92.2</v>
      </c>
      <c r="F24">
        <v>114.6</v>
      </c>
      <c r="G24">
        <v>13</v>
      </c>
      <c r="H24">
        <v>13</v>
      </c>
      <c r="I24">
        <v>0.19700000000000001</v>
      </c>
      <c r="J24">
        <v>36</v>
      </c>
      <c r="K24">
        <v>0.54600000000000004</v>
      </c>
      <c r="L24">
        <v>0.33800000000000002</v>
      </c>
      <c r="M24">
        <v>0.38400000000000001</v>
      </c>
      <c r="N24">
        <v>0.71299999999999997</v>
      </c>
      <c r="O24">
        <v>0.78400000000000003</v>
      </c>
      <c r="P24">
        <v>0.47899999999999998</v>
      </c>
      <c r="Q24">
        <v>0.50800000000000001</v>
      </c>
    </row>
    <row r="25" spans="1:17" x14ac:dyDescent="0.45">
      <c r="A25" t="s">
        <v>82</v>
      </c>
      <c r="B25" t="s">
        <v>20</v>
      </c>
      <c r="C25">
        <v>77</v>
      </c>
      <c r="D25">
        <v>51</v>
      </c>
      <c r="E25">
        <v>92.1</v>
      </c>
      <c r="F25">
        <v>112.9</v>
      </c>
      <c r="G25">
        <v>13.8</v>
      </c>
      <c r="H25">
        <v>7</v>
      </c>
      <c r="I25">
        <v>0.13700000000000001</v>
      </c>
      <c r="J25">
        <v>21</v>
      </c>
      <c r="K25">
        <v>0.41199999999999998</v>
      </c>
      <c r="L25">
        <v>0.23200000000000001</v>
      </c>
      <c r="M25">
        <v>0.26600000000000001</v>
      </c>
      <c r="N25">
        <v>0.47799999999999998</v>
      </c>
      <c r="O25">
        <v>0.52200000000000002</v>
      </c>
      <c r="P25">
        <v>0.34300000000000003</v>
      </c>
      <c r="Q25">
        <v>0.36699999999999999</v>
      </c>
    </row>
    <row r="26" spans="1:17" x14ac:dyDescent="0.45">
      <c r="A26" t="s">
        <v>57</v>
      </c>
      <c r="B26" t="s">
        <v>58</v>
      </c>
      <c r="C26">
        <v>85</v>
      </c>
      <c r="D26">
        <v>46</v>
      </c>
      <c r="E26">
        <v>91.9</v>
      </c>
      <c r="F26">
        <v>112.3</v>
      </c>
      <c r="G26">
        <v>5.0999999999999996</v>
      </c>
      <c r="H26">
        <v>8</v>
      </c>
      <c r="I26">
        <v>0.17399999999999999</v>
      </c>
      <c r="J26">
        <v>22</v>
      </c>
      <c r="K26">
        <v>0.47799999999999998</v>
      </c>
      <c r="L26">
        <v>0.30599999999999999</v>
      </c>
      <c r="M26">
        <v>0.25600000000000001</v>
      </c>
      <c r="N26">
        <v>0.63900000000000001</v>
      </c>
      <c r="O26">
        <v>0.52500000000000002</v>
      </c>
      <c r="P26">
        <v>0.45300000000000001</v>
      </c>
      <c r="Q26">
        <v>0.38300000000000001</v>
      </c>
    </row>
    <row r="27" spans="1:17" x14ac:dyDescent="0.45">
      <c r="A27" t="s">
        <v>75</v>
      </c>
      <c r="B27" t="s">
        <v>76</v>
      </c>
      <c r="C27">
        <v>88</v>
      </c>
      <c r="D27">
        <v>58</v>
      </c>
      <c r="E27">
        <v>91.8</v>
      </c>
      <c r="F27">
        <v>108.3</v>
      </c>
      <c r="G27">
        <v>11.9</v>
      </c>
      <c r="H27">
        <v>3</v>
      </c>
      <c r="I27">
        <v>5.1999999999999998E-2</v>
      </c>
      <c r="J27">
        <v>27</v>
      </c>
      <c r="K27">
        <v>0.46600000000000003</v>
      </c>
      <c r="L27">
        <v>0.28799999999999998</v>
      </c>
      <c r="M27">
        <v>0.27100000000000002</v>
      </c>
      <c r="N27">
        <v>0.45200000000000001</v>
      </c>
      <c r="O27">
        <v>0.38500000000000001</v>
      </c>
      <c r="P27">
        <v>0.38500000000000001</v>
      </c>
      <c r="Q27">
        <v>0.34200000000000003</v>
      </c>
    </row>
    <row r="28" spans="1:17" x14ac:dyDescent="0.45">
      <c r="A28" t="s">
        <v>111</v>
      </c>
      <c r="B28" t="s">
        <v>20</v>
      </c>
      <c r="C28">
        <v>86</v>
      </c>
      <c r="D28">
        <v>65</v>
      </c>
      <c r="E28">
        <v>91.7</v>
      </c>
      <c r="F28">
        <v>110.6</v>
      </c>
      <c r="G28">
        <v>19.899999999999999</v>
      </c>
      <c r="H28">
        <v>12</v>
      </c>
      <c r="I28">
        <v>0.185</v>
      </c>
      <c r="J28">
        <v>33</v>
      </c>
      <c r="K28">
        <v>0.50800000000000001</v>
      </c>
      <c r="L28">
        <v>0.33300000000000002</v>
      </c>
      <c r="M28">
        <v>0.308</v>
      </c>
      <c r="N28">
        <v>0.59</v>
      </c>
      <c r="O28">
        <v>0.69699999999999995</v>
      </c>
      <c r="P28">
        <v>0.42799999999999999</v>
      </c>
      <c r="Q28">
        <v>0.436</v>
      </c>
    </row>
    <row r="29" spans="1:17" x14ac:dyDescent="0.45">
      <c r="A29" t="s">
        <v>86</v>
      </c>
      <c r="B29" t="s">
        <v>28</v>
      </c>
      <c r="C29">
        <v>100</v>
      </c>
      <c r="D29">
        <v>56</v>
      </c>
      <c r="E29">
        <v>91.6</v>
      </c>
      <c r="F29">
        <v>109.2</v>
      </c>
      <c r="G29">
        <v>8.5</v>
      </c>
      <c r="H29">
        <v>5</v>
      </c>
      <c r="I29">
        <v>8.8999999999999996E-2</v>
      </c>
      <c r="J29">
        <v>28</v>
      </c>
      <c r="K29">
        <v>0.5</v>
      </c>
      <c r="L29">
        <v>0.25800000000000001</v>
      </c>
      <c r="M29">
        <v>0.215</v>
      </c>
      <c r="N29">
        <v>0.47199999999999998</v>
      </c>
      <c r="O29">
        <v>0.375</v>
      </c>
      <c r="P29">
        <v>0.35699999999999998</v>
      </c>
      <c r="Q29">
        <v>0.29199999999999998</v>
      </c>
    </row>
    <row r="30" spans="1:17" x14ac:dyDescent="0.45">
      <c r="A30" t="s">
        <v>39</v>
      </c>
      <c r="B30" t="s">
        <v>40</v>
      </c>
      <c r="C30">
        <v>92</v>
      </c>
      <c r="D30">
        <v>49</v>
      </c>
      <c r="E30">
        <v>91.5</v>
      </c>
      <c r="F30">
        <v>111.7</v>
      </c>
      <c r="G30">
        <v>6.9</v>
      </c>
      <c r="H30">
        <v>3</v>
      </c>
      <c r="I30">
        <v>6.0999999999999999E-2</v>
      </c>
      <c r="J30">
        <v>24</v>
      </c>
      <c r="K30">
        <v>0.49</v>
      </c>
      <c r="L30">
        <v>0.20899999999999999</v>
      </c>
      <c r="M30">
        <v>0.215</v>
      </c>
      <c r="N30">
        <v>0.32600000000000001</v>
      </c>
      <c r="O30">
        <v>0.34499999999999997</v>
      </c>
      <c r="P30">
        <v>0.26100000000000001</v>
      </c>
      <c r="Q30">
        <v>0.26</v>
      </c>
    </row>
    <row r="31" spans="1:17" x14ac:dyDescent="0.45">
      <c r="A31" t="s">
        <v>98</v>
      </c>
      <c r="B31" t="s">
        <v>37</v>
      </c>
      <c r="C31">
        <v>69</v>
      </c>
      <c r="D31">
        <v>45</v>
      </c>
      <c r="E31">
        <v>91.5</v>
      </c>
      <c r="F31">
        <v>109.7</v>
      </c>
      <c r="G31">
        <v>19.899999999999999</v>
      </c>
      <c r="H31">
        <v>7</v>
      </c>
      <c r="I31">
        <v>0.156</v>
      </c>
      <c r="J31">
        <v>20</v>
      </c>
      <c r="K31">
        <v>0.44400000000000001</v>
      </c>
      <c r="L31">
        <v>0.18</v>
      </c>
      <c r="M31">
        <v>0.23899999999999999</v>
      </c>
      <c r="N31">
        <v>0.39300000000000002</v>
      </c>
      <c r="O31">
        <v>0.51300000000000001</v>
      </c>
      <c r="P31">
        <v>0.27400000000000002</v>
      </c>
      <c r="Q31">
        <v>0.34</v>
      </c>
    </row>
    <row r="32" spans="1:17" x14ac:dyDescent="0.45">
      <c r="A32" t="s">
        <v>78</v>
      </c>
      <c r="B32" t="s">
        <v>51</v>
      </c>
      <c r="C32">
        <v>91</v>
      </c>
      <c r="D32">
        <v>59</v>
      </c>
      <c r="E32">
        <v>91.5</v>
      </c>
      <c r="F32">
        <v>110.3</v>
      </c>
      <c r="G32">
        <v>10.6</v>
      </c>
      <c r="H32">
        <v>5</v>
      </c>
      <c r="I32">
        <v>8.5000000000000006E-2</v>
      </c>
      <c r="J32">
        <v>29</v>
      </c>
      <c r="K32">
        <v>0.49199999999999999</v>
      </c>
      <c r="L32">
        <v>0.24099999999999999</v>
      </c>
      <c r="M32">
        <v>0.25</v>
      </c>
      <c r="N32">
        <v>0.443</v>
      </c>
      <c r="O32">
        <v>0.47399999999999998</v>
      </c>
      <c r="P32">
        <v>0.33500000000000002</v>
      </c>
      <c r="Q32">
        <v>0.34399999999999997</v>
      </c>
    </row>
    <row r="33" spans="1:17" x14ac:dyDescent="0.45">
      <c r="A33" t="s">
        <v>69</v>
      </c>
      <c r="B33" t="s">
        <v>49</v>
      </c>
      <c r="C33">
        <v>105</v>
      </c>
      <c r="D33">
        <v>72</v>
      </c>
      <c r="E33">
        <v>91.4</v>
      </c>
      <c r="F33">
        <v>108.1</v>
      </c>
      <c r="G33">
        <v>21.2</v>
      </c>
      <c r="H33">
        <v>11</v>
      </c>
      <c r="I33">
        <v>0.153</v>
      </c>
      <c r="J33">
        <v>36</v>
      </c>
      <c r="K33">
        <v>0.5</v>
      </c>
      <c r="L33">
        <v>0.27300000000000002</v>
      </c>
      <c r="M33">
        <v>0.35299999999999998</v>
      </c>
      <c r="N33">
        <v>0.51100000000000001</v>
      </c>
      <c r="O33">
        <v>0.62</v>
      </c>
      <c r="P33">
        <v>0.39300000000000002</v>
      </c>
      <c r="Q33">
        <v>0.45700000000000002</v>
      </c>
    </row>
    <row r="34" spans="1:17" x14ac:dyDescent="0.45">
      <c r="A34" t="s">
        <v>71</v>
      </c>
      <c r="B34" t="s">
        <v>72</v>
      </c>
      <c r="C34">
        <v>91</v>
      </c>
      <c r="D34">
        <v>57</v>
      </c>
      <c r="E34">
        <v>91.4</v>
      </c>
      <c r="F34">
        <v>111.9</v>
      </c>
      <c r="G34">
        <v>15.6</v>
      </c>
      <c r="H34">
        <v>4</v>
      </c>
      <c r="I34">
        <v>7.0000000000000007E-2</v>
      </c>
      <c r="J34">
        <v>25</v>
      </c>
      <c r="K34">
        <v>0.439</v>
      </c>
      <c r="L34">
        <v>0.157</v>
      </c>
      <c r="M34">
        <v>0.221</v>
      </c>
      <c r="N34">
        <v>0.24099999999999999</v>
      </c>
      <c r="O34">
        <v>0.39100000000000001</v>
      </c>
      <c r="P34">
        <v>0.221</v>
      </c>
      <c r="Q34">
        <v>0.29499999999999998</v>
      </c>
    </row>
    <row r="35" spans="1:17" x14ac:dyDescent="0.45">
      <c r="A35" t="s">
        <v>87</v>
      </c>
      <c r="B35" t="s">
        <v>30</v>
      </c>
      <c r="C35">
        <v>88</v>
      </c>
      <c r="D35">
        <v>56</v>
      </c>
      <c r="E35">
        <v>91.3</v>
      </c>
      <c r="F35">
        <v>114</v>
      </c>
      <c r="G35">
        <v>14.3</v>
      </c>
      <c r="H35">
        <v>5</v>
      </c>
      <c r="I35">
        <v>8.8999999999999996E-2</v>
      </c>
      <c r="J35">
        <v>20</v>
      </c>
      <c r="K35">
        <v>0.35699999999999998</v>
      </c>
      <c r="L35">
        <v>0.24</v>
      </c>
      <c r="M35">
        <v>0.216</v>
      </c>
      <c r="N35">
        <v>0.36</v>
      </c>
      <c r="O35">
        <v>0.318</v>
      </c>
      <c r="P35">
        <v>0.32800000000000001</v>
      </c>
      <c r="Q35">
        <v>0.29799999999999999</v>
      </c>
    </row>
    <row r="36" spans="1:17" x14ac:dyDescent="0.45">
      <c r="A36" t="s">
        <v>95</v>
      </c>
      <c r="B36" t="s">
        <v>53</v>
      </c>
      <c r="C36">
        <v>92</v>
      </c>
      <c r="D36">
        <v>58</v>
      </c>
      <c r="E36">
        <v>91.3</v>
      </c>
      <c r="F36">
        <v>114.5</v>
      </c>
      <c r="G36">
        <v>8.1999999999999993</v>
      </c>
      <c r="H36">
        <v>4</v>
      </c>
      <c r="I36">
        <v>6.9000000000000006E-2</v>
      </c>
      <c r="J36">
        <v>25</v>
      </c>
      <c r="K36">
        <v>0.43099999999999999</v>
      </c>
      <c r="L36">
        <v>0.27600000000000002</v>
      </c>
      <c r="M36">
        <v>0.27300000000000002</v>
      </c>
      <c r="N36">
        <v>0.31</v>
      </c>
      <c r="O36">
        <v>0.38600000000000001</v>
      </c>
      <c r="P36">
        <v>0.28599999999999998</v>
      </c>
      <c r="Q36">
        <v>0.309</v>
      </c>
    </row>
    <row r="37" spans="1:17" x14ac:dyDescent="0.45">
      <c r="A37" t="s">
        <v>92</v>
      </c>
      <c r="B37" t="s">
        <v>55</v>
      </c>
      <c r="C37">
        <v>96</v>
      </c>
      <c r="D37">
        <v>72</v>
      </c>
      <c r="E37">
        <v>91.3</v>
      </c>
      <c r="F37">
        <v>107.7</v>
      </c>
      <c r="G37">
        <v>17.5</v>
      </c>
      <c r="H37">
        <v>10</v>
      </c>
      <c r="I37">
        <v>0.13900000000000001</v>
      </c>
      <c r="J37">
        <v>33</v>
      </c>
      <c r="K37">
        <v>0.45800000000000002</v>
      </c>
      <c r="L37">
        <v>0.28899999999999998</v>
      </c>
      <c r="M37">
        <v>0.30199999999999999</v>
      </c>
      <c r="N37">
        <v>0.52200000000000002</v>
      </c>
      <c r="O37">
        <v>0.57199999999999995</v>
      </c>
      <c r="P37">
        <v>0.36799999999999999</v>
      </c>
      <c r="Q37">
        <v>0.39500000000000002</v>
      </c>
    </row>
    <row r="38" spans="1:17" x14ac:dyDescent="0.45">
      <c r="A38" t="s">
        <v>96</v>
      </c>
      <c r="B38" t="s">
        <v>97</v>
      </c>
      <c r="C38">
        <v>89</v>
      </c>
      <c r="D38">
        <v>69</v>
      </c>
      <c r="E38">
        <v>91.2</v>
      </c>
      <c r="F38">
        <v>109.5</v>
      </c>
      <c r="G38">
        <v>14</v>
      </c>
      <c r="H38">
        <v>9</v>
      </c>
      <c r="I38">
        <v>0.13</v>
      </c>
      <c r="J38">
        <v>31</v>
      </c>
      <c r="K38">
        <v>0.44900000000000001</v>
      </c>
      <c r="L38">
        <v>0.32500000000000001</v>
      </c>
      <c r="M38">
        <v>0.34599999999999997</v>
      </c>
      <c r="N38">
        <v>0.623</v>
      </c>
      <c r="O38">
        <v>0.61299999999999999</v>
      </c>
      <c r="P38">
        <v>0.42899999999999999</v>
      </c>
      <c r="Q38">
        <v>0.42699999999999999</v>
      </c>
    </row>
    <row r="39" spans="1:17" x14ac:dyDescent="0.45">
      <c r="A39" t="s">
        <v>115</v>
      </c>
      <c r="B39" t="s">
        <v>65</v>
      </c>
      <c r="C39">
        <v>94</v>
      </c>
      <c r="D39">
        <v>67</v>
      </c>
      <c r="E39">
        <v>91.2</v>
      </c>
      <c r="F39">
        <v>110.4</v>
      </c>
      <c r="G39">
        <v>5.6</v>
      </c>
      <c r="H39">
        <v>6</v>
      </c>
      <c r="I39">
        <v>0.09</v>
      </c>
      <c r="J39">
        <v>33</v>
      </c>
      <c r="K39">
        <v>0.49299999999999999</v>
      </c>
      <c r="L39">
        <v>0.27600000000000002</v>
      </c>
      <c r="M39">
        <v>0.312</v>
      </c>
      <c r="N39">
        <v>0.44800000000000001</v>
      </c>
      <c r="O39">
        <v>0.50800000000000001</v>
      </c>
      <c r="P39">
        <v>0.34200000000000003</v>
      </c>
      <c r="Q39">
        <v>0.372</v>
      </c>
    </row>
    <row r="40" spans="1:17" x14ac:dyDescent="0.45">
      <c r="A40" t="s">
        <v>74</v>
      </c>
      <c r="B40" t="s">
        <v>20</v>
      </c>
      <c r="C40">
        <v>94</v>
      </c>
      <c r="D40">
        <v>67</v>
      </c>
      <c r="E40">
        <v>91.1</v>
      </c>
      <c r="F40">
        <v>108</v>
      </c>
      <c r="G40">
        <v>7.3</v>
      </c>
      <c r="H40">
        <v>8</v>
      </c>
      <c r="I40">
        <v>0.11899999999999999</v>
      </c>
      <c r="J40">
        <v>31</v>
      </c>
      <c r="K40">
        <v>0.46300000000000002</v>
      </c>
      <c r="L40">
        <v>0.17399999999999999</v>
      </c>
      <c r="M40">
        <v>0.248</v>
      </c>
      <c r="N40">
        <v>0.33700000000000002</v>
      </c>
      <c r="O40">
        <v>0.44500000000000001</v>
      </c>
      <c r="P40">
        <v>0.247</v>
      </c>
      <c r="Q40">
        <v>0.317</v>
      </c>
    </row>
    <row r="41" spans="1:17" x14ac:dyDescent="0.45">
      <c r="A41" t="s">
        <v>101</v>
      </c>
      <c r="B41" t="s">
        <v>18</v>
      </c>
      <c r="C41">
        <v>92</v>
      </c>
      <c r="D41">
        <v>72</v>
      </c>
      <c r="E41">
        <v>91.1</v>
      </c>
      <c r="F41">
        <v>106.7</v>
      </c>
      <c r="G41">
        <v>19.7</v>
      </c>
      <c r="H41">
        <v>5</v>
      </c>
      <c r="I41">
        <v>6.9000000000000006E-2</v>
      </c>
      <c r="J41">
        <v>38</v>
      </c>
      <c r="K41">
        <v>0.52800000000000002</v>
      </c>
      <c r="L41">
        <v>0.29799999999999999</v>
      </c>
      <c r="M41">
        <v>0.32100000000000001</v>
      </c>
      <c r="N41">
        <v>0.39300000000000002</v>
      </c>
      <c r="O41">
        <v>0.49299999999999999</v>
      </c>
      <c r="P41">
        <v>0.33300000000000002</v>
      </c>
      <c r="Q41">
        <v>0.379</v>
      </c>
    </row>
    <row r="42" spans="1:17" x14ac:dyDescent="0.45">
      <c r="A42" t="s">
        <v>52</v>
      </c>
      <c r="B42" t="s">
        <v>53</v>
      </c>
      <c r="C42">
        <v>75</v>
      </c>
      <c r="D42">
        <v>53</v>
      </c>
      <c r="E42">
        <v>91.1</v>
      </c>
      <c r="F42">
        <v>110.9</v>
      </c>
      <c r="G42">
        <v>10.5</v>
      </c>
      <c r="H42">
        <v>4</v>
      </c>
      <c r="I42">
        <v>7.5999999999999998E-2</v>
      </c>
      <c r="J42">
        <v>27</v>
      </c>
      <c r="K42">
        <v>0.50900000000000001</v>
      </c>
      <c r="L42">
        <v>0.26900000000000002</v>
      </c>
      <c r="M42">
        <v>0.316</v>
      </c>
      <c r="N42">
        <v>0.32800000000000001</v>
      </c>
      <c r="O42">
        <v>0.50900000000000001</v>
      </c>
      <c r="P42">
        <v>0.30299999999999999</v>
      </c>
      <c r="Q42">
        <v>0.379</v>
      </c>
    </row>
    <row r="43" spans="1:17" x14ac:dyDescent="0.45">
      <c r="A43" t="s">
        <v>85</v>
      </c>
      <c r="B43" t="s">
        <v>58</v>
      </c>
      <c r="C43">
        <v>84</v>
      </c>
      <c r="D43">
        <v>58</v>
      </c>
      <c r="E43">
        <v>91</v>
      </c>
      <c r="F43">
        <v>113.3</v>
      </c>
      <c r="G43">
        <v>17.5</v>
      </c>
      <c r="H43">
        <v>7</v>
      </c>
      <c r="I43">
        <v>0.121</v>
      </c>
      <c r="J43">
        <v>25</v>
      </c>
      <c r="K43">
        <v>0.43099999999999999</v>
      </c>
      <c r="L43">
        <v>0.185</v>
      </c>
      <c r="M43">
        <v>0.248</v>
      </c>
      <c r="N43">
        <v>0.32100000000000001</v>
      </c>
      <c r="O43">
        <v>0.503</v>
      </c>
      <c r="P43">
        <v>0.221</v>
      </c>
      <c r="Q43">
        <v>0.315</v>
      </c>
    </row>
    <row r="44" spans="1:17" x14ac:dyDescent="0.45">
      <c r="A44" t="s">
        <v>54</v>
      </c>
      <c r="B44" t="s">
        <v>55</v>
      </c>
      <c r="C44">
        <v>70</v>
      </c>
      <c r="D44">
        <v>47</v>
      </c>
      <c r="E44">
        <v>91</v>
      </c>
      <c r="F44">
        <v>111.2</v>
      </c>
      <c r="G44">
        <v>20.3</v>
      </c>
      <c r="H44">
        <v>4</v>
      </c>
      <c r="I44">
        <v>8.5000000000000006E-2</v>
      </c>
      <c r="J44">
        <v>22</v>
      </c>
      <c r="K44">
        <v>0.46800000000000003</v>
      </c>
      <c r="L44">
        <v>0.28999999999999998</v>
      </c>
      <c r="M44">
        <v>0.27700000000000002</v>
      </c>
      <c r="N44">
        <v>0.45200000000000001</v>
      </c>
      <c r="O44">
        <v>0.46899999999999997</v>
      </c>
      <c r="P44">
        <v>0.36399999999999999</v>
      </c>
      <c r="Q44">
        <v>0.35599999999999998</v>
      </c>
    </row>
    <row r="45" spans="1:17" x14ac:dyDescent="0.45">
      <c r="A45" t="s">
        <v>88</v>
      </c>
      <c r="B45" t="s">
        <v>32</v>
      </c>
      <c r="C45">
        <v>89</v>
      </c>
      <c r="D45">
        <v>64</v>
      </c>
      <c r="E45">
        <v>91</v>
      </c>
      <c r="F45">
        <v>114.4</v>
      </c>
      <c r="G45">
        <v>6.1</v>
      </c>
      <c r="H45">
        <v>4</v>
      </c>
      <c r="I45">
        <v>6.3E-2</v>
      </c>
      <c r="J45">
        <v>31</v>
      </c>
      <c r="K45">
        <v>0.48399999999999999</v>
      </c>
      <c r="L45">
        <v>0.29799999999999999</v>
      </c>
      <c r="M45">
        <v>0.29499999999999998</v>
      </c>
      <c r="N45">
        <v>0.46400000000000002</v>
      </c>
      <c r="O45">
        <v>0.435</v>
      </c>
      <c r="P45">
        <v>0.35399999999999998</v>
      </c>
      <c r="Q45">
        <v>0.33100000000000002</v>
      </c>
    </row>
    <row r="46" spans="1:17" x14ac:dyDescent="0.45">
      <c r="A46" t="s">
        <v>122</v>
      </c>
      <c r="B46" t="s">
        <v>32</v>
      </c>
      <c r="C46">
        <v>93</v>
      </c>
      <c r="D46">
        <v>55</v>
      </c>
      <c r="E46">
        <v>90.9</v>
      </c>
      <c r="F46">
        <v>113.2</v>
      </c>
      <c r="G46">
        <v>7.5</v>
      </c>
      <c r="H46">
        <v>3</v>
      </c>
      <c r="I46">
        <v>5.5E-2</v>
      </c>
      <c r="J46">
        <v>27</v>
      </c>
      <c r="K46">
        <v>0.49099999999999999</v>
      </c>
      <c r="L46">
        <v>0.29899999999999999</v>
      </c>
      <c r="M46">
        <v>0.26</v>
      </c>
      <c r="N46">
        <v>0.39</v>
      </c>
      <c r="O46">
        <v>0.35899999999999999</v>
      </c>
      <c r="P46">
        <v>0.375</v>
      </c>
      <c r="Q46">
        <v>0.34699999999999998</v>
      </c>
    </row>
    <row r="47" spans="1:17" x14ac:dyDescent="0.45">
      <c r="A47" t="s">
        <v>70</v>
      </c>
      <c r="B47" t="s">
        <v>63</v>
      </c>
      <c r="C47">
        <v>67</v>
      </c>
      <c r="D47">
        <v>46</v>
      </c>
      <c r="E47">
        <v>90.9</v>
      </c>
      <c r="F47">
        <v>108.2</v>
      </c>
      <c r="G47">
        <v>17.399999999999999</v>
      </c>
      <c r="H47">
        <v>1</v>
      </c>
      <c r="I47">
        <v>2.1999999999999999E-2</v>
      </c>
      <c r="J47">
        <v>18</v>
      </c>
      <c r="K47">
        <v>0.39100000000000001</v>
      </c>
      <c r="L47">
        <v>0.13300000000000001</v>
      </c>
      <c r="M47">
        <v>0.191</v>
      </c>
      <c r="N47">
        <v>0.15</v>
      </c>
      <c r="O47">
        <v>0.254</v>
      </c>
      <c r="P47">
        <v>0.18</v>
      </c>
      <c r="Q47">
        <v>0.23200000000000001</v>
      </c>
    </row>
    <row r="48" spans="1:17" x14ac:dyDescent="0.45">
      <c r="A48" t="s">
        <v>89</v>
      </c>
      <c r="B48" t="s">
        <v>20</v>
      </c>
      <c r="C48">
        <v>72</v>
      </c>
      <c r="D48">
        <v>41</v>
      </c>
      <c r="E48">
        <v>90.8</v>
      </c>
      <c r="F48">
        <v>108.5</v>
      </c>
      <c r="G48">
        <v>10.8</v>
      </c>
      <c r="H48">
        <v>3</v>
      </c>
      <c r="I48">
        <v>7.2999999999999995E-2</v>
      </c>
      <c r="J48">
        <v>18</v>
      </c>
      <c r="K48">
        <v>0.439</v>
      </c>
      <c r="L48">
        <v>0.27700000000000002</v>
      </c>
      <c r="M48">
        <v>0.248</v>
      </c>
      <c r="N48">
        <v>0.43099999999999999</v>
      </c>
      <c r="O48">
        <v>0.44700000000000001</v>
      </c>
      <c r="P48">
        <v>0.34799999999999998</v>
      </c>
      <c r="Q48">
        <v>0.33500000000000002</v>
      </c>
    </row>
    <row r="49" spans="1:17" x14ac:dyDescent="0.45">
      <c r="A49" t="s">
        <v>79</v>
      </c>
      <c r="B49" t="s">
        <v>18</v>
      </c>
      <c r="C49">
        <v>85</v>
      </c>
      <c r="D49">
        <v>62</v>
      </c>
      <c r="E49">
        <v>90.8</v>
      </c>
      <c r="F49">
        <v>112.6</v>
      </c>
      <c r="G49">
        <v>9.1999999999999993</v>
      </c>
      <c r="H49">
        <v>7</v>
      </c>
      <c r="I49">
        <v>0.113</v>
      </c>
      <c r="J49">
        <v>28</v>
      </c>
      <c r="K49">
        <v>0.45200000000000001</v>
      </c>
      <c r="L49">
        <v>0.32400000000000001</v>
      </c>
      <c r="M49">
        <v>0.29299999999999998</v>
      </c>
      <c r="N49">
        <v>0.5</v>
      </c>
      <c r="O49">
        <v>0.51300000000000001</v>
      </c>
      <c r="P49">
        <v>0.38900000000000001</v>
      </c>
      <c r="Q49">
        <v>0.39500000000000002</v>
      </c>
    </row>
    <row r="50" spans="1:17" x14ac:dyDescent="0.45">
      <c r="A50" t="s">
        <v>123</v>
      </c>
      <c r="B50" t="s">
        <v>51</v>
      </c>
      <c r="C50">
        <v>97</v>
      </c>
      <c r="D50">
        <v>70</v>
      </c>
      <c r="E50">
        <v>90.7</v>
      </c>
      <c r="F50">
        <v>108.3</v>
      </c>
      <c r="G50">
        <v>8.4</v>
      </c>
      <c r="H50">
        <v>5</v>
      </c>
      <c r="I50">
        <v>7.0999999999999994E-2</v>
      </c>
      <c r="J50">
        <v>32</v>
      </c>
      <c r="K50">
        <v>0.45700000000000002</v>
      </c>
      <c r="L50">
        <v>0.34799999999999998</v>
      </c>
      <c r="M50">
        <v>0.27600000000000002</v>
      </c>
      <c r="N50">
        <v>0.50600000000000001</v>
      </c>
      <c r="O50">
        <v>0.44600000000000001</v>
      </c>
      <c r="P50">
        <v>0.40300000000000002</v>
      </c>
      <c r="Q50">
        <v>0.33800000000000002</v>
      </c>
    </row>
    <row r="51" spans="1:17" x14ac:dyDescent="0.45">
      <c r="A51" t="s">
        <v>94</v>
      </c>
      <c r="B51" t="s">
        <v>49</v>
      </c>
      <c r="C51">
        <v>90</v>
      </c>
      <c r="D51">
        <v>72</v>
      </c>
      <c r="E51">
        <v>90.7</v>
      </c>
      <c r="F51">
        <v>107.7</v>
      </c>
      <c r="G51">
        <v>3.2</v>
      </c>
      <c r="H51">
        <v>3</v>
      </c>
      <c r="I51">
        <v>4.2000000000000003E-2</v>
      </c>
      <c r="J51">
        <v>35</v>
      </c>
      <c r="K51">
        <v>0.48599999999999999</v>
      </c>
      <c r="L51">
        <v>0.28899999999999998</v>
      </c>
      <c r="M51">
        <v>0.25900000000000001</v>
      </c>
      <c r="N51">
        <v>0.434</v>
      </c>
      <c r="O51">
        <v>0.40600000000000003</v>
      </c>
      <c r="P51">
        <v>0.34</v>
      </c>
      <c r="Q51">
        <v>0.309</v>
      </c>
    </row>
    <row r="52" spans="1:17" x14ac:dyDescent="0.45">
      <c r="A52" t="s">
        <v>107</v>
      </c>
      <c r="B52" t="s">
        <v>76</v>
      </c>
      <c r="C52">
        <v>105</v>
      </c>
      <c r="D52">
        <v>72</v>
      </c>
      <c r="E52">
        <v>90.6</v>
      </c>
      <c r="F52">
        <v>109.1</v>
      </c>
      <c r="G52">
        <v>8.3000000000000007</v>
      </c>
      <c r="H52">
        <v>8</v>
      </c>
      <c r="I52">
        <v>0.111</v>
      </c>
      <c r="J52">
        <v>36</v>
      </c>
      <c r="K52">
        <v>0.5</v>
      </c>
      <c r="L52">
        <v>0.26</v>
      </c>
      <c r="M52">
        <v>0.24</v>
      </c>
      <c r="N52">
        <v>0.41699999999999998</v>
      </c>
      <c r="O52">
        <v>0.41099999999999998</v>
      </c>
      <c r="P52">
        <v>0.32800000000000001</v>
      </c>
      <c r="Q52">
        <v>0.31</v>
      </c>
    </row>
    <row r="53" spans="1:17" x14ac:dyDescent="0.45">
      <c r="A53" t="s">
        <v>100</v>
      </c>
      <c r="B53" t="s">
        <v>20</v>
      </c>
      <c r="C53">
        <v>85</v>
      </c>
      <c r="D53">
        <v>65</v>
      </c>
      <c r="E53">
        <v>90.6</v>
      </c>
      <c r="F53">
        <v>111.6</v>
      </c>
      <c r="G53">
        <v>9.8000000000000007</v>
      </c>
      <c r="H53">
        <v>3</v>
      </c>
      <c r="I53">
        <v>4.5999999999999999E-2</v>
      </c>
      <c r="J53">
        <v>26</v>
      </c>
      <c r="K53">
        <v>0.4</v>
      </c>
      <c r="L53">
        <v>0.26800000000000002</v>
      </c>
      <c r="M53">
        <v>0.28100000000000003</v>
      </c>
      <c r="N53">
        <v>0.50700000000000001</v>
      </c>
      <c r="O53">
        <v>0.46899999999999997</v>
      </c>
      <c r="P53">
        <v>0.38800000000000001</v>
      </c>
      <c r="Q53">
        <v>0.38</v>
      </c>
    </row>
    <row r="54" spans="1:17" x14ac:dyDescent="0.45">
      <c r="A54" t="s">
        <v>73</v>
      </c>
      <c r="B54" t="s">
        <v>30</v>
      </c>
      <c r="C54">
        <v>92</v>
      </c>
      <c r="D54">
        <v>66</v>
      </c>
      <c r="E54">
        <v>90.6</v>
      </c>
      <c r="F54">
        <v>111.4</v>
      </c>
      <c r="G54">
        <v>16.399999999999999</v>
      </c>
      <c r="H54">
        <v>6</v>
      </c>
      <c r="I54">
        <v>9.0999999999999998E-2</v>
      </c>
      <c r="J54">
        <v>30</v>
      </c>
      <c r="K54">
        <v>0.45500000000000002</v>
      </c>
      <c r="L54">
        <v>0.20499999999999999</v>
      </c>
      <c r="M54">
        <v>0.27800000000000002</v>
      </c>
      <c r="N54">
        <v>0.36099999999999999</v>
      </c>
      <c r="O54">
        <v>0.45800000000000002</v>
      </c>
      <c r="P54">
        <v>0.27900000000000003</v>
      </c>
      <c r="Q54">
        <v>0.34200000000000003</v>
      </c>
    </row>
    <row r="55" spans="1:17" x14ac:dyDescent="0.45">
      <c r="A55" t="s">
        <v>83</v>
      </c>
      <c r="B55" t="s">
        <v>32</v>
      </c>
      <c r="C55">
        <v>93</v>
      </c>
      <c r="D55">
        <v>62</v>
      </c>
      <c r="E55">
        <v>90.6</v>
      </c>
      <c r="F55">
        <v>109.1</v>
      </c>
      <c r="G55">
        <v>17.399999999999999</v>
      </c>
      <c r="H55">
        <v>7</v>
      </c>
      <c r="I55">
        <v>0.113</v>
      </c>
      <c r="J55">
        <v>30</v>
      </c>
      <c r="K55">
        <v>0.48399999999999999</v>
      </c>
      <c r="L55">
        <v>0.25900000000000001</v>
      </c>
      <c r="M55">
        <v>0.252</v>
      </c>
      <c r="N55">
        <v>0.44700000000000001</v>
      </c>
      <c r="O55">
        <v>0.45200000000000001</v>
      </c>
      <c r="P55">
        <v>0.34100000000000003</v>
      </c>
      <c r="Q55">
        <v>0.33500000000000002</v>
      </c>
    </row>
    <row r="56" spans="1:17" x14ac:dyDescent="0.45">
      <c r="A56" t="s">
        <v>108</v>
      </c>
      <c r="B56" t="s">
        <v>42</v>
      </c>
      <c r="C56">
        <v>102</v>
      </c>
      <c r="D56">
        <v>60</v>
      </c>
      <c r="E56">
        <v>90.5</v>
      </c>
      <c r="F56">
        <v>113.2</v>
      </c>
      <c r="G56">
        <v>10.4</v>
      </c>
      <c r="H56">
        <v>8</v>
      </c>
      <c r="I56">
        <v>0.13300000000000001</v>
      </c>
      <c r="J56">
        <v>30</v>
      </c>
      <c r="K56">
        <v>0.5</v>
      </c>
      <c r="L56">
        <v>0.25900000000000001</v>
      </c>
      <c r="M56">
        <v>0.249</v>
      </c>
      <c r="N56">
        <v>0.38800000000000001</v>
      </c>
      <c r="O56">
        <v>0.43099999999999999</v>
      </c>
      <c r="P56">
        <v>0.35499999999999998</v>
      </c>
      <c r="Q56">
        <v>0.36</v>
      </c>
    </row>
    <row r="57" spans="1:17" x14ac:dyDescent="0.45">
      <c r="A57" t="s">
        <v>109</v>
      </c>
      <c r="B57" t="s">
        <v>58</v>
      </c>
      <c r="C57">
        <v>80</v>
      </c>
      <c r="D57">
        <v>40</v>
      </c>
      <c r="E57">
        <v>90.5</v>
      </c>
      <c r="F57">
        <v>110.7</v>
      </c>
      <c r="G57">
        <v>13.6</v>
      </c>
      <c r="H57">
        <v>6</v>
      </c>
      <c r="I57">
        <v>0.15</v>
      </c>
      <c r="J57">
        <v>19</v>
      </c>
      <c r="K57">
        <v>0.47499999999999998</v>
      </c>
      <c r="L57">
        <v>0.186</v>
      </c>
      <c r="M57">
        <v>0.22600000000000001</v>
      </c>
      <c r="N57">
        <v>0.4</v>
      </c>
      <c r="O57">
        <v>0.38300000000000001</v>
      </c>
      <c r="P57">
        <v>0.307</v>
      </c>
      <c r="Q57">
        <v>0.316</v>
      </c>
    </row>
    <row r="58" spans="1:17" x14ac:dyDescent="0.45">
      <c r="A58" t="s">
        <v>90</v>
      </c>
      <c r="B58" t="s">
        <v>91</v>
      </c>
      <c r="C58">
        <v>98</v>
      </c>
      <c r="D58">
        <v>67</v>
      </c>
      <c r="E58">
        <v>90.5</v>
      </c>
      <c r="F58">
        <v>110.1</v>
      </c>
      <c r="G58">
        <v>12.1</v>
      </c>
      <c r="H58">
        <v>3</v>
      </c>
      <c r="I58">
        <v>4.4999999999999998E-2</v>
      </c>
      <c r="J58">
        <v>25</v>
      </c>
      <c r="K58">
        <v>0.373</v>
      </c>
      <c r="L58">
        <v>0.2</v>
      </c>
      <c r="M58">
        <v>0.21</v>
      </c>
      <c r="N58">
        <v>0.34100000000000003</v>
      </c>
      <c r="O58">
        <v>0.35399999999999998</v>
      </c>
      <c r="P58">
        <v>0.29399999999999998</v>
      </c>
      <c r="Q58">
        <v>0.3</v>
      </c>
    </row>
    <row r="59" spans="1:17" x14ac:dyDescent="0.45">
      <c r="A59" t="s">
        <v>112</v>
      </c>
      <c r="B59" t="s">
        <v>76</v>
      </c>
      <c r="C59">
        <v>97</v>
      </c>
      <c r="D59">
        <v>69</v>
      </c>
      <c r="E59">
        <v>90.4</v>
      </c>
      <c r="F59">
        <v>109.7</v>
      </c>
      <c r="G59">
        <v>12.3</v>
      </c>
      <c r="H59">
        <v>9</v>
      </c>
      <c r="I59">
        <v>0.13</v>
      </c>
      <c r="J59">
        <v>29</v>
      </c>
      <c r="K59">
        <v>0.42</v>
      </c>
      <c r="L59">
        <v>0.25600000000000001</v>
      </c>
      <c r="M59">
        <v>0.31900000000000001</v>
      </c>
      <c r="N59">
        <v>0.439</v>
      </c>
      <c r="O59">
        <v>0.54500000000000004</v>
      </c>
      <c r="P59">
        <v>0.35099999999999998</v>
      </c>
      <c r="Q59">
        <v>0.40699999999999997</v>
      </c>
    </row>
    <row r="60" spans="1:17" x14ac:dyDescent="0.45">
      <c r="A60" t="s">
        <v>113</v>
      </c>
      <c r="B60" t="s">
        <v>91</v>
      </c>
      <c r="C60">
        <v>93</v>
      </c>
      <c r="D60">
        <v>56</v>
      </c>
      <c r="E60">
        <v>90.3</v>
      </c>
      <c r="F60">
        <v>108.8</v>
      </c>
      <c r="G60">
        <v>11.8</v>
      </c>
      <c r="H60">
        <v>7</v>
      </c>
      <c r="I60">
        <v>0.125</v>
      </c>
      <c r="J60">
        <v>21</v>
      </c>
      <c r="K60">
        <v>0.375</v>
      </c>
      <c r="L60">
        <v>0.24399999999999999</v>
      </c>
      <c r="M60">
        <v>0.22900000000000001</v>
      </c>
      <c r="N60">
        <v>0.36599999999999999</v>
      </c>
      <c r="O60">
        <v>0.40699999999999997</v>
      </c>
      <c r="P60">
        <v>0.315</v>
      </c>
      <c r="Q60">
        <v>0.315</v>
      </c>
    </row>
    <row r="61" spans="1:17" x14ac:dyDescent="0.45">
      <c r="A61" t="s">
        <v>84</v>
      </c>
      <c r="B61" t="s">
        <v>44</v>
      </c>
      <c r="C61">
        <v>95</v>
      </c>
      <c r="D61">
        <v>78</v>
      </c>
      <c r="E61">
        <v>90.3</v>
      </c>
      <c r="F61">
        <v>108.9</v>
      </c>
      <c r="G61">
        <v>5.2</v>
      </c>
      <c r="H61">
        <v>2</v>
      </c>
      <c r="I61">
        <v>2.5999999999999999E-2</v>
      </c>
      <c r="J61">
        <v>36</v>
      </c>
      <c r="K61">
        <v>0.46200000000000002</v>
      </c>
      <c r="L61">
        <v>0.28199999999999997</v>
      </c>
      <c r="M61">
        <v>0.29899999999999999</v>
      </c>
      <c r="N61">
        <v>0.38800000000000001</v>
      </c>
      <c r="O61">
        <v>0.41499999999999998</v>
      </c>
      <c r="P61">
        <v>0.32500000000000001</v>
      </c>
      <c r="Q61">
        <v>0.32600000000000001</v>
      </c>
    </row>
    <row r="62" spans="1:17" x14ac:dyDescent="0.45">
      <c r="A62" t="s">
        <v>120</v>
      </c>
      <c r="B62" t="s">
        <v>119</v>
      </c>
      <c r="C62">
        <v>97</v>
      </c>
      <c r="D62">
        <v>66</v>
      </c>
      <c r="E62">
        <v>90.2</v>
      </c>
      <c r="F62">
        <v>104.9</v>
      </c>
      <c r="G62">
        <v>15.4</v>
      </c>
      <c r="H62">
        <v>6</v>
      </c>
      <c r="I62">
        <v>9.0999999999999998E-2</v>
      </c>
      <c r="J62">
        <v>27</v>
      </c>
      <c r="K62">
        <v>0.40899999999999997</v>
      </c>
      <c r="L62">
        <v>0.21</v>
      </c>
      <c r="M62">
        <v>0.248</v>
      </c>
      <c r="N62">
        <v>0.35799999999999998</v>
      </c>
      <c r="O62">
        <v>0.42499999999999999</v>
      </c>
      <c r="P62">
        <v>0.309</v>
      </c>
      <c r="Q62">
        <v>0.34699999999999998</v>
      </c>
    </row>
    <row r="63" spans="1:17" x14ac:dyDescent="0.45">
      <c r="A63" t="s">
        <v>77</v>
      </c>
      <c r="B63" t="s">
        <v>72</v>
      </c>
      <c r="C63">
        <v>81</v>
      </c>
      <c r="D63">
        <v>37</v>
      </c>
      <c r="E63">
        <v>90.2</v>
      </c>
      <c r="F63">
        <v>111</v>
      </c>
      <c r="G63">
        <v>12.5</v>
      </c>
      <c r="H63">
        <v>5</v>
      </c>
      <c r="I63">
        <v>0.13500000000000001</v>
      </c>
      <c r="J63">
        <v>18</v>
      </c>
      <c r="K63">
        <v>0.48699999999999999</v>
      </c>
      <c r="L63">
        <v>0.188</v>
      </c>
      <c r="M63">
        <v>0.223</v>
      </c>
      <c r="N63">
        <v>0.28999999999999998</v>
      </c>
      <c r="O63">
        <v>0.371</v>
      </c>
      <c r="P63">
        <v>0.26900000000000002</v>
      </c>
      <c r="Q63">
        <v>0.313</v>
      </c>
    </row>
    <row r="64" spans="1:17" x14ac:dyDescent="0.45">
      <c r="A64" t="s">
        <v>121</v>
      </c>
      <c r="B64" t="s">
        <v>58</v>
      </c>
      <c r="C64">
        <v>89</v>
      </c>
      <c r="D64">
        <v>61</v>
      </c>
      <c r="E64">
        <v>90.2</v>
      </c>
      <c r="F64">
        <v>107</v>
      </c>
      <c r="G64">
        <v>13.6</v>
      </c>
      <c r="H64">
        <v>4</v>
      </c>
      <c r="I64">
        <v>6.6000000000000003E-2</v>
      </c>
      <c r="J64">
        <v>32</v>
      </c>
      <c r="K64">
        <v>0.52500000000000002</v>
      </c>
      <c r="L64">
        <v>0.307</v>
      </c>
      <c r="M64">
        <v>0.30599999999999999</v>
      </c>
      <c r="N64">
        <v>0.53300000000000003</v>
      </c>
      <c r="O64">
        <v>0.50800000000000001</v>
      </c>
      <c r="P64">
        <v>0.41899999999999998</v>
      </c>
      <c r="Q64">
        <v>0.40699999999999997</v>
      </c>
    </row>
    <row r="65" spans="1:17" x14ac:dyDescent="0.45">
      <c r="A65" t="s">
        <v>126</v>
      </c>
      <c r="B65" t="s">
        <v>76</v>
      </c>
      <c r="C65">
        <v>105</v>
      </c>
      <c r="D65">
        <v>76</v>
      </c>
      <c r="E65">
        <v>90.1</v>
      </c>
      <c r="F65">
        <v>116.8</v>
      </c>
      <c r="G65">
        <v>9.3000000000000007</v>
      </c>
      <c r="H65">
        <v>9</v>
      </c>
      <c r="I65">
        <v>0.11799999999999999</v>
      </c>
      <c r="J65">
        <v>38</v>
      </c>
      <c r="K65">
        <v>0.5</v>
      </c>
      <c r="L65">
        <v>0.26100000000000001</v>
      </c>
      <c r="M65">
        <v>0.311</v>
      </c>
      <c r="N65">
        <v>0.47799999999999998</v>
      </c>
      <c r="O65">
        <v>0.54800000000000004</v>
      </c>
      <c r="P65">
        <v>0.36299999999999999</v>
      </c>
      <c r="Q65">
        <v>0.40400000000000003</v>
      </c>
    </row>
    <row r="66" spans="1:17" x14ac:dyDescent="0.45">
      <c r="A66" t="s">
        <v>139</v>
      </c>
      <c r="B66" t="s">
        <v>18</v>
      </c>
      <c r="C66">
        <v>75</v>
      </c>
      <c r="D66">
        <v>53</v>
      </c>
      <c r="E66">
        <v>90</v>
      </c>
      <c r="F66">
        <v>105.3</v>
      </c>
      <c r="G66">
        <v>18.899999999999999</v>
      </c>
      <c r="H66">
        <v>4</v>
      </c>
      <c r="I66">
        <v>7.5999999999999998E-2</v>
      </c>
      <c r="J66">
        <v>21</v>
      </c>
      <c r="K66">
        <v>0.39600000000000002</v>
      </c>
      <c r="L66">
        <v>0.26900000000000002</v>
      </c>
      <c r="M66">
        <v>0.26700000000000002</v>
      </c>
      <c r="N66">
        <v>0.52200000000000002</v>
      </c>
      <c r="O66">
        <v>0.439</v>
      </c>
      <c r="P66">
        <v>0.35899999999999999</v>
      </c>
      <c r="Q66">
        <v>0.32200000000000001</v>
      </c>
    </row>
    <row r="67" spans="1:17" x14ac:dyDescent="0.45">
      <c r="A67" t="s">
        <v>102</v>
      </c>
      <c r="B67" t="s">
        <v>26</v>
      </c>
      <c r="C67">
        <v>78</v>
      </c>
      <c r="D67">
        <v>54</v>
      </c>
      <c r="E67">
        <v>90</v>
      </c>
      <c r="F67">
        <v>106.8</v>
      </c>
      <c r="G67">
        <v>23.7</v>
      </c>
      <c r="H67">
        <v>3</v>
      </c>
      <c r="I67">
        <v>5.6000000000000001E-2</v>
      </c>
      <c r="J67">
        <v>24</v>
      </c>
      <c r="K67">
        <v>0.44400000000000001</v>
      </c>
      <c r="L67">
        <v>0.308</v>
      </c>
      <c r="M67">
        <v>0.29899999999999999</v>
      </c>
      <c r="N67">
        <v>0.50800000000000001</v>
      </c>
      <c r="O67">
        <v>0.47399999999999998</v>
      </c>
      <c r="P67">
        <v>0.39600000000000002</v>
      </c>
      <c r="Q67">
        <v>0.38800000000000001</v>
      </c>
    </row>
    <row r="68" spans="1:17" x14ac:dyDescent="0.45">
      <c r="A68" t="s">
        <v>114</v>
      </c>
      <c r="B68" t="s">
        <v>63</v>
      </c>
      <c r="C68">
        <v>73</v>
      </c>
      <c r="D68">
        <v>45</v>
      </c>
      <c r="E68">
        <v>90</v>
      </c>
      <c r="F68">
        <v>110.3</v>
      </c>
      <c r="G68">
        <v>19.2</v>
      </c>
      <c r="H68">
        <v>2</v>
      </c>
      <c r="I68">
        <v>4.3999999999999997E-2</v>
      </c>
      <c r="J68">
        <v>18</v>
      </c>
      <c r="K68">
        <v>0.4</v>
      </c>
      <c r="L68">
        <v>0.217</v>
      </c>
      <c r="M68">
        <v>0.192</v>
      </c>
      <c r="N68">
        <v>0.33300000000000002</v>
      </c>
      <c r="O68">
        <v>0.27600000000000002</v>
      </c>
      <c r="P68">
        <v>0.25700000000000001</v>
      </c>
      <c r="Q68">
        <v>0.223</v>
      </c>
    </row>
    <row r="69" spans="1:17" x14ac:dyDescent="0.45">
      <c r="A69" t="s">
        <v>117</v>
      </c>
      <c r="B69" t="s">
        <v>72</v>
      </c>
      <c r="C69">
        <v>102</v>
      </c>
      <c r="D69">
        <v>79</v>
      </c>
      <c r="E69">
        <v>89.9</v>
      </c>
      <c r="F69">
        <v>110.7</v>
      </c>
      <c r="G69">
        <v>3.9</v>
      </c>
      <c r="H69">
        <v>2</v>
      </c>
      <c r="I69">
        <v>2.5000000000000001E-2</v>
      </c>
      <c r="J69">
        <v>37</v>
      </c>
      <c r="K69">
        <v>0.46800000000000003</v>
      </c>
      <c r="L69">
        <v>0.221</v>
      </c>
      <c r="M69">
        <v>0.23699999999999999</v>
      </c>
      <c r="N69">
        <v>0.29499999999999998</v>
      </c>
      <c r="O69">
        <v>0.314</v>
      </c>
      <c r="P69">
        <v>0.254</v>
      </c>
      <c r="Q69">
        <v>0.27</v>
      </c>
    </row>
    <row r="70" spans="1:17" x14ac:dyDescent="0.45">
      <c r="A70" t="s">
        <v>124</v>
      </c>
      <c r="B70" t="s">
        <v>61</v>
      </c>
      <c r="C70">
        <v>90</v>
      </c>
      <c r="D70">
        <v>52</v>
      </c>
      <c r="E70">
        <v>89.9</v>
      </c>
      <c r="F70">
        <v>111.9</v>
      </c>
      <c r="G70">
        <v>10.6</v>
      </c>
      <c r="H70">
        <v>6</v>
      </c>
      <c r="I70">
        <v>0.115</v>
      </c>
      <c r="J70">
        <v>22</v>
      </c>
      <c r="K70">
        <v>0.42299999999999999</v>
      </c>
      <c r="L70">
        <v>0.24399999999999999</v>
      </c>
      <c r="M70">
        <v>0.19900000000000001</v>
      </c>
      <c r="N70">
        <v>0.51300000000000001</v>
      </c>
      <c r="O70">
        <v>0.42</v>
      </c>
      <c r="P70">
        <v>0.36899999999999999</v>
      </c>
      <c r="Q70">
        <v>0.31</v>
      </c>
    </row>
    <row r="71" spans="1:17" x14ac:dyDescent="0.45">
      <c r="A71" t="s">
        <v>160</v>
      </c>
      <c r="B71" t="s">
        <v>104</v>
      </c>
      <c r="C71">
        <v>93</v>
      </c>
      <c r="D71">
        <v>49</v>
      </c>
      <c r="E71">
        <v>89.8</v>
      </c>
      <c r="F71">
        <v>111</v>
      </c>
      <c r="G71">
        <v>6.6</v>
      </c>
      <c r="H71">
        <v>8</v>
      </c>
      <c r="I71">
        <v>0.16300000000000001</v>
      </c>
      <c r="J71">
        <v>20</v>
      </c>
      <c r="K71">
        <v>0.40799999999999997</v>
      </c>
      <c r="L71">
        <v>0.23300000000000001</v>
      </c>
      <c r="M71">
        <v>0.218</v>
      </c>
      <c r="N71">
        <v>0.438</v>
      </c>
      <c r="O71">
        <v>0.436</v>
      </c>
      <c r="P71">
        <v>0.376</v>
      </c>
      <c r="Q71">
        <v>0.35699999999999998</v>
      </c>
    </row>
    <row r="72" spans="1:17" x14ac:dyDescent="0.45">
      <c r="A72" t="s">
        <v>467</v>
      </c>
      <c r="B72" t="s">
        <v>119</v>
      </c>
      <c r="C72">
        <v>72</v>
      </c>
      <c r="D72">
        <v>43</v>
      </c>
      <c r="E72">
        <v>89.8</v>
      </c>
      <c r="F72">
        <v>111.7</v>
      </c>
      <c r="G72">
        <v>10.9</v>
      </c>
      <c r="H72">
        <v>4</v>
      </c>
      <c r="I72">
        <v>9.2999999999999999E-2</v>
      </c>
      <c r="J72">
        <v>18</v>
      </c>
      <c r="K72">
        <v>0.41899999999999998</v>
      </c>
      <c r="L72">
        <v>0.30499999999999999</v>
      </c>
      <c r="M72">
        <v>0.26100000000000001</v>
      </c>
      <c r="N72">
        <v>0.50800000000000001</v>
      </c>
      <c r="O72">
        <v>0.437</v>
      </c>
      <c r="P72">
        <v>0.41499999999999998</v>
      </c>
      <c r="Q72">
        <v>0.371</v>
      </c>
    </row>
    <row r="73" spans="1:17" x14ac:dyDescent="0.45">
      <c r="A73" t="s">
        <v>103</v>
      </c>
      <c r="B73" t="s">
        <v>104</v>
      </c>
      <c r="C73">
        <v>86</v>
      </c>
      <c r="D73">
        <v>52</v>
      </c>
      <c r="E73">
        <v>89.8</v>
      </c>
      <c r="F73">
        <v>107</v>
      </c>
      <c r="G73">
        <v>8.4</v>
      </c>
      <c r="H73">
        <v>4</v>
      </c>
      <c r="I73">
        <v>7.6999999999999999E-2</v>
      </c>
      <c r="J73">
        <v>22</v>
      </c>
      <c r="K73">
        <v>0.42299999999999999</v>
      </c>
      <c r="L73">
        <v>0.217</v>
      </c>
      <c r="M73">
        <v>0.23400000000000001</v>
      </c>
      <c r="N73">
        <v>0.42</v>
      </c>
      <c r="O73">
        <v>0.38200000000000001</v>
      </c>
      <c r="P73">
        <v>0.35799999999999998</v>
      </c>
      <c r="Q73">
        <v>0.34499999999999997</v>
      </c>
    </row>
    <row r="74" spans="1:17" x14ac:dyDescent="0.45">
      <c r="A74" t="s">
        <v>125</v>
      </c>
      <c r="B74" t="s">
        <v>81</v>
      </c>
      <c r="C74">
        <v>78</v>
      </c>
      <c r="D74">
        <v>29</v>
      </c>
      <c r="E74">
        <v>89.7</v>
      </c>
      <c r="F74">
        <v>109</v>
      </c>
      <c r="G74">
        <v>40.6</v>
      </c>
      <c r="H74">
        <v>5</v>
      </c>
      <c r="I74">
        <v>0.17199999999999999</v>
      </c>
      <c r="J74">
        <v>11</v>
      </c>
      <c r="K74">
        <v>0.379</v>
      </c>
      <c r="L74">
        <v>0.14299999999999999</v>
      </c>
      <c r="M74">
        <v>0.16200000000000001</v>
      </c>
      <c r="N74">
        <v>0.36499999999999999</v>
      </c>
      <c r="O74">
        <v>0.33700000000000002</v>
      </c>
      <c r="P74">
        <v>0.311</v>
      </c>
      <c r="Q74">
        <v>0.30499999999999999</v>
      </c>
    </row>
    <row r="75" spans="1:17" x14ac:dyDescent="0.45">
      <c r="A75" t="s">
        <v>116</v>
      </c>
      <c r="B75" t="s">
        <v>44</v>
      </c>
      <c r="C75">
        <v>86</v>
      </c>
      <c r="D75">
        <v>62</v>
      </c>
      <c r="E75">
        <v>89.7</v>
      </c>
      <c r="F75">
        <v>109.9</v>
      </c>
      <c r="G75">
        <v>13.6</v>
      </c>
      <c r="H75">
        <v>7</v>
      </c>
      <c r="I75">
        <v>0.113</v>
      </c>
      <c r="J75">
        <v>29</v>
      </c>
      <c r="K75">
        <v>0.46800000000000003</v>
      </c>
      <c r="L75">
        <v>0.25900000000000001</v>
      </c>
      <c r="M75">
        <v>0.249</v>
      </c>
      <c r="N75">
        <v>0.46899999999999997</v>
      </c>
      <c r="O75">
        <v>0.46700000000000003</v>
      </c>
      <c r="P75">
        <v>0.33900000000000002</v>
      </c>
      <c r="Q75">
        <v>0.32700000000000001</v>
      </c>
    </row>
    <row r="76" spans="1:17" x14ac:dyDescent="0.45">
      <c r="A76" t="s">
        <v>105</v>
      </c>
      <c r="B76" t="s">
        <v>42</v>
      </c>
      <c r="C76">
        <v>98</v>
      </c>
      <c r="D76">
        <v>77</v>
      </c>
      <c r="E76">
        <v>89.6</v>
      </c>
      <c r="F76">
        <v>109.4</v>
      </c>
      <c r="G76">
        <v>17.3</v>
      </c>
      <c r="H76">
        <v>6</v>
      </c>
      <c r="I76">
        <v>7.8E-2</v>
      </c>
      <c r="J76">
        <v>38</v>
      </c>
      <c r="K76">
        <v>0.49399999999999999</v>
      </c>
      <c r="L76">
        <v>0.28899999999999998</v>
      </c>
      <c r="M76">
        <v>0.28899999999999998</v>
      </c>
      <c r="N76">
        <v>0.5</v>
      </c>
      <c r="O76">
        <v>0.498</v>
      </c>
      <c r="P76">
        <v>0.373</v>
      </c>
      <c r="Q76">
        <v>0.36499999999999999</v>
      </c>
    </row>
    <row r="77" spans="1:17" x14ac:dyDescent="0.45">
      <c r="A77" t="s">
        <v>147</v>
      </c>
      <c r="B77" t="s">
        <v>49</v>
      </c>
      <c r="C77">
        <v>94</v>
      </c>
      <c r="D77">
        <v>75</v>
      </c>
      <c r="E77">
        <v>89.6</v>
      </c>
      <c r="F77">
        <v>109.5</v>
      </c>
      <c r="G77">
        <v>10.4</v>
      </c>
      <c r="H77">
        <v>3</v>
      </c>
      <c r="I77">
        <v>0.04</v>
      </c>
      <c r="J77">
        <v>32</v>
      </c>
      <c r="K77">
        <v>0.42699999999999999</v>
      </c>
      <c r="L77">
        <v>0.34399999999999997</v>
      </c>
      <c r="M77">
        <v>0.35299999999999998</v>
      </c>
      <c r="N77">
        <v>0.46700000000000003</v>
      </c>
      <c r="O77">
        <v>0.49399999999999999</v>
      </c>
      <c r="P77">
        <v>0.374</v>
      </c>
      <c r="Q77">
        <v>0.38100000000000001</v>
      </c>
    </row>
    <row r="78" spans="1:17" x14ac:dyDescent="0.45">
      <c r="A78" t="s">
        <v>93</v>
      </c>
      <c r="B78" t="s">
        <v>35</v>
      </c>
      <c r="C78">
        <v>93</v>
      </c>
      <c r="D78">
        <v>58</v>
      </c>
      <c r="E78">
        <v>89.5</v>
      </c>
      <c r="F78">
        <v>106.5</v>
      </c>
      <c r="G78">
        <v>23.7</v>
      </c>
      <c r="H78">
        <v>5</v>
      </c>
      <c r="I78">
        <v>8.5999999999999993E-2</v>
      </c>
      <c r="J78">
        <v>24</v>
      </c>
      <c r="K78">
        <v>0.41399999999999998</v>
      </c>
      <c r="L78">
        <v>0.30599999999999999</v>
      </c>
      <c r="M78">
        <v>0.223</v>
      </c>
      <c r="N78">
        <v>0.47099999999999997</v>
      </c>
      <c r="O78">
        <v>0.38300000000000001</v>
      </c>
      <c r="P78">
        <v>0.36499999999999999</v>
      </c>
      <c r="Q78">
        <v>0.29199999999999998</v>
      </c>
    </row>
    <row r="79" spans="1:17" x14ac:dyDescent="0.45">
      <c r="A79" t="s">
        <v>1947</v>
      </c>
      <c r="B79" t="s">
        <v>134</v>
      </c>
      <c r="C79">
        <v>67</v>
      </c>
      <c r="D79">
        <v>43</v>
      </c>
      <c r="E79">
        <v>89.4</v>
      </c>
      <c r="F79">
        <v>107.4</v>
      </c>
      <c r="G79">
        <v>18.100000000000001</v>
      </c>
      <c r="H79">
        <v>5</v>
      </c>
      <c r="I79">
        <v>0.11600000000000001</v>
      </c>
      <c r="J79">
        <v>16</v>
      </c>
      <c r="K79">
        <v>0.372</v>
      </c>
      <c r="L79">
        <v>0.255</v>
      </c>
      <c r="M79">
        <v>0.30499999999999999</v>
      </c>
      <c r="N79">
        <v>0.50900000000000001</v>
      </c>
      <c r="O79">
        <v>0.53900000000000003</v>
      </c>
      <c r="P79">
        <v>0.38700000000000001</v>
      </c>
      <c r="Q79">
        <v>0.41399999999999998</v>
      </c>
    </row>
    <row r="80" spans="1:17" x14ac:dyDescent="0.45">
      <c r="A80" t="s">
        <v>110</v>
      </c>
      <c r="B80" t="s">
        <v>61</v>
      </c>
      <c r="C80">
        <v>108</v>
      </c>
      <c r="D80">
        <v>75</v>
      </c>
      <c r="E80">
        <v>89.4</v>
      </c>
      <c r="F80">
        <v>109.3</v>
      </c>
      <c r="G80">
        <v>6.3</v>
      </c>
      <c r="H80">
        <v>4</v>
      </c>
      <c r="I80">
        <v>5.2999999999999999E-2</v>
      </c>
      <c r="J80">
        <v>28</v>
      </c>
      <c r="K80">
        <v>0.373</v>
      </c>
      <c r="L80">
        <v>0.28100000000000003</v>
      </c>
      <c r="M80">
        <v>0.29799999999999999</v>
      </c>
      <c r="N80">
        <v>0.40600000000000003</v>
      </c>
      <c r="O80">
        <v>0.42599999999999999</v>
      </c>
      <c r="P80">
        <v>0.34</v>
      </c>
      <c r="Q80">
        <v>0.34300000000000003</v>
      </c>
    </row>
    <row r="81" spans="1:17" x14ac:dyDescent="0.45">
      <c r="A81" t="s">
        <v>129</v>
      </c>
      <c r="B81" t="s">
        <v>22</v>
      </c>
      <c r="C81">
        <v>95</v>
      </c>
      <c r="D81">
        <v>58</v>
      </c>
      <c r="E81">
        <v>89.4</v>
      </c>
      <c r="F81">
        <v>108.9</v>
      </c>
      <c r="G81">
        <v>19.5</v>
      </c>
      <c r="H81">
        <v>2</v>
      </c>
      <c r="I81">
        <v>3.5000000000000003E-2</v>
      </c>
      <c r="J81">
        <v>19</v>
      </c>
      <c r="K81">
        <v>0.32800000000000001</v>
      </c>
      <c r="L81">
        <v>0.2</v>
      </c>
      <c r="M81">
        <v>0.19400000000000001</v>
      </c>
      <c r="N81">
        <v>0.22500000000000001</v>
      </c>
      <c r="O81">
        <v>0.25900000000000001</v>
      </c>
      <c r="P81">
        <v>0.26</v>
      </c>
      <c r="Q81">
        <v>0.28199999999999997</v>
      </c>
    </row>
    <row r="82" spans="1:17" x14ac:dyDescent="0.45">
      <c r="A82" t="s">
        <v>135</v>
      </c>
      <c r="B82" t="s">
        <v>35</v>
      </c>
      <c r="C82">
        <v>89</v>
      </c>
      <c r="D82">
        <v>48</v>
      </c>
      <c r="E82">
        <v>89.4</v>
      </c>
      <c r="F82">
        <v>112</v>
      </c>
      <c r="G82">
        <v>11.2</v>
      </c>
      <c r="H82">
        <v>2</v>
      </c>
      <c r="I82">
        <v>4.2000000000000003E-2</v>
      </c>
      <c r="J82">
        <v>20</v>
      </c>
      <c r="K82">
        <v>0.41699999999999998</v>
      </c>
      <c r="L82">
        <v>0.14799999999999999</v>
      </c>
      <c r="M82">
        <v>0.183</v>
      </c>
      <c r="N82">
        <v>0.25900000000000001</v>
      </c>
      <c r="O82">
        <v>0.29699999999999999</v>
      </c>
      <c r="P82">
        <v>0.218</v>
      </c>
      <c r="Q82">
        <v>0.248</v>
      </c>
    </row>
    <row r="83" spans="1:17" x14ac:dyDescent="0.45">
      <c r="A83" t="s">
        <v>141</v>
      </c>
      <c r="B83" t="s">
        <v>37</v>
      </c>
      <c r="C83">
        <v>93</v>
      </c>
      <c r="D83">
        <v>56</v>
      </c>
      <c r="E83">
        <v>89.4</v>
      </c>
      <c r="F83">
        <v>108.3</v>
      </c>
      <c r="G83">
        <v>6.9</v>
      </c>
      <c r="H83">
        <v>4</v>
      </c>
      <c r="I83">
        <v>7.0999999999999994E-2</v>
      </c>
      <c r="J83">
        <v>19</v>
      </c>
      <c r="K83">
        <v>0.33900000000000002</v>
      </c>
      <c r="L83">
        <v>0.20200000000000001</v>
      </c>
      <c r="M83">
        <v>0.20799999999999999</v>
      </c>
      <c r="N83">
        <v>0.32100000000000001</v>
      </c>
      <c r="O83">
        <v>0.35</v>
      </c>
      <c r="P83">
        <v>0.27</v>
      </c>
      <c r="Q83">
        <v>0.27900000000000003</v>
      </c>
    </row>
    <row r="84" spans="1:17" x14ac:dyDescent="0.45">
      <c r="A84" t="s">
        <v>131</v>
      </c>
      <c r="B84" t="s">
        <v>49</v>
      </c>
      <c r="C84">
        <v>105</v>
      </c>
      <c r="D84">
        <v>78</v>
      </c>
      <c r="E84">
        <v>89.3</v>
      </c>
      <c r="F84">
        <v>106.9</v>
      </c>
      <c r="G84">
        <v>18.3</v>
      </c>
      <c r="H84">
        <v>8</v>
      </c>
      <c r="I84">
        <v>0.10299999999999999</v>
      </c>
      <c r="J84">
        <v>29</v>
      </c>
      <c r="K84">
        <v>0.372</v>
      </c>
      <c r="L84">
        <v>0.35099999999999998</v>
      </c>
      <c r="M84">
        <v>0.3</v>
      </c>
      <c r="N84">
        <v>0.59599999999999997</v>
      </c>
      <c r="O84">
        <v>0.505</v>
      </c>
      <c r="P84">
        <v>0.44400000000000001</v>
      </c>
      <c r="Q84">
        <v>0.38100000000000001</v>
      </c>
    </row>
    <row r="85" spans="1:17" x14ac:dyDescent="0.45">
      <c r="A85" t="s">
        <v>132</v>
      </c>
      <c r="B85" t="s">
        <v>53</v>
      </c>
      <c r="C85">
        <v>69</v>
      </c>
      <c r="D85">
        <v>39</v>
      </c>
      <c r="E85">
        <v>89.3</v>
      </c>
      <c r="F85">
        <v>106.4</v>
      </c>
      <c r="G85">
        <v>19.2</v>
      </c>
      <c r="H85">
        <v>2</v>
      </c>
      <c r="I85">
        <v>5.0999999999999997E-2</v>
      </c>
      <c r="J85">
        <v>13</v>
      </c>
      <c r="K85">
        <v>0.33300000000000002</v>
      </c>
      <c r="L85">
        <v>0.158</v>
      </c>
      <c r="M85">
        <v>0.16900000000000001</v>
      </c>
      <c r="N85">
        <v>0.26300000000000001</v>
      </c>
      <c r="O85">
        <v>0.30099999999999999</v>
      </c>
      <c r="P85">
        <v>0.26500000000000001</v>
      </c>
      <c r="Q85">
        <v>0.29099999999999998</v>
      </c>
    </row>
    <row r="86" spans="1:17" x14ac:dyDescent="0.45">
      <c r="A86" t="s">
        <v>142</v>
      </c>
      <c r="B86" t="s">
        <v>63</v>
      </c>
      <c r="C86">
        <v>76</v>
      </c>
      <c r="D86">
        <v>41</v>
      </c>
      <c r="E86">
        <v>89.2</v>
      </c>
      <c r="F86">
        <v>106.9</v>
      </c>
      <c r="G86">
        <v>14.2</v>
      </c>
      <c r="H86">
        <v>6</v>
      </c>
      <c r="I86">
        <v>0.14599999999999999</v>
      </c>
      <c r="J86">
        <v>17</v>
      </c>
      <c r="K86">
        <v>0.41499999999999998</v>
      </c>
      <c r="L86">
        <v>0.17899999999999999</v>
      </c>
      <c r="M86">
        <v>0.191</v>
      </c>
      <c r="N86">
        <v>0.38800000000000001</v>
      </c>
      <c r="O86">
        <v>0.377</v>
      </c>
      <c r="P86">
        <v>0.29899999999999999</v>
      </c>
      <c r="Q86">
        <v>0.29799999999999999</v>
      </c>
    </row>
    <row r="87" spans="1:17" x14ac:dyDescent="0.45">
      <c r="A87" t="s">
        <v>1897</v>
      </c>
      <c r="B87" t="s">
        <v>28</v>
      </c>
      <c r="C87">
        <v>75</v>
      </c>
      <c r="D87">
        <v>44</v>
      </c>
      <c r="E87">
        <v>89.2</v>
      </c>
      <c r="F87">
        <v>110.7</v>
      </c>
      <c r="G87">
        <v>16.7</v>
      </c>
      <c r="H87">
        <v>3</v>
      </c>
      <c r="I87">
        <v>6.8000000000000005E-2</v>
      </c>
      <c r="J87">
        <v>20</v>
      </c>
      <c r="K87">
        <v>0.45500000000000002</v>
      </c>
      <c r="L87">
        <v>0.17899999999999999</v>
      </c>
      <c r="M87">
        <v>0.23699999999999999</v>
      </c>
      <c r="N87">
        <v>0.29899999999999999</v>
      </c>
      <c r="O87">
        <v>0.39800000000000002</v>
      </c>
      <c r="P87">
        <v>0.26200000000000001</v>
      </c>
      <c r="Q87">
        <v>0.318</v>
      </c>
    </row>
    <row r="88" spans="1:17" x14ac:dyDescent="0.45">
      <c r="A88" t="s">
        <v>146</v>
      </c>
      <c r="B88" t="s">
        <v>44</v>
      </c>
      <c r="C88">
        <v>94</v>
      </c>
      <c r="D88">
        <v>61</v>
      </c>
      <c r="E88">
        <v>89.2</v>
      </c>
      <c r="F88">
        <v>112</v>
      </c>
      <c r="G88">
        <v>21</v>
      </c>
      <c r="H88">
        <v>4</v>
      </c>
      <c r="I88">
        <v>6.6000000000000003E-2</v>
      </c>
      <c r="J88">
        <v>26</v>
      </c>
      <c r="K88">
        <v>0.42599999999999999</v>
      </c>
      <c r="L88">
        <v>0.23499999999999999</v>
      </c>
      <c r="M88">
        <v>0.22</v>
      </c>
      <c r="N88">
        <v>0.432</v>
      </c>
      <c r="O88">
        <v>0.42599999999999999</v>
      </c>
      <c r="P88">
        <v>0.34</v>
      </c>
      <c r="Q88">
        <v>0.32600000000000001</v>
      </c>
    </row>
    <row r="89" spans="1:17" x14ac:dyDescent="0.45">
      <c r="A89" t="s">
        <v>133</v>
      </c>
      <c r="B89" t="s">
        <v>134</v>
      </c>
      <c r="C89">
        <v>81</v>
      </c>
      <c r="D89">
        <v>48</v>
      </c>
      <c r="E89">
        <v>89.2</v>
      </c>
      <c r="F89">
        <v>110</v>
      </c>
      <c r="G89">
        <v>18.5</v>
      </c>
      <c r="H89">
        <v>2</v>
      </c>
      <c r="I89">
        <v>4.2000000000000003E-2</v>
      </c>
      <c r="J89">
        <v>17</v>
      </c>
      <c r="K89">
        <v>0.35399999999999998</v>
      </c>
      <c r="L89">
        <v>0.153</v>
      </c>
      <c r="M89">
        <v>0.20599999999999999</v>
      </c>
      <c r="N89">
        <v>0.19400000000000001</v>
      </c>
      <c r="O89">
        <v>0.3</v>
      </c>
      <c r="P89">
        <v>0.216</v>
      </c>
      <c r="Q89">
        <v>0.27100000000000002</v>
      </c>
    </row>
    <row r="90" spans="1:17" x14ac:dyDescent="0.45">
      <c r="A90" t="s">
        <v>136</v>
      </c>
      <c r="B90" t="s">
        <v>76</v>
      </c>
      <c r="C90">
        <v>86</v>
      </c>
      <c r="D90">
        <v>62</v>
      </c>
      <c r="E90">
        <v>89.2</v>
      </c>
      <c r="F90">
        <v>108.8</v>
      </c>
      <c r="G90">
        <v>10.199999999999999</v>
      </c>
      <c r="H90">
        <v>6</v>
      </c>
      <c r="I90">
        <v>9.7000000000000003E-2</v>
      </c>
      <c r="J90">
        <v>31</v>
      </c>
      <c r="K90">
        <v>0.5</v>
      </c>
      <c r="L90">
        <v>0.308</v>
      </c>
      <c r="M90">
        <v>0.29799999999999999</v>
      </c>
      <c r="N90">
        <v>0.41</v>
      </c>
      <c r="O90">
        <v>0.48199999999999998</v>
      </c>
      <c r="P90">
        <v>0.34899999999999998</v>
      </c>
      <c r="Q90">
        <v>0.36399999999999999</v>
      </c>
    </row>
    <row r="91" spans="1:17" x14ac:dyDescent="0.45">
      <c r="A91" t="s">
        <v>540</v>
      </c>
      <c r="B91" t="s">
        <v>81</v>
      </c>
      <c r="C91">
        <v>66</v>
      </c>
      <c r="D91">
        <v>52</v>
      </c>
      <c r="E91">
        <v>89.2</v>
      </c>
      <c r="F91">
        <v>110.6</v>
      </c>
      <c r="G91">
        <v>7.3</v>
      </c>
      <c r="H91">
        <v>7</v>
      </c>
      <c r="I91">
        <v>0.13500000000000001</v>
      </c>
      <c r="J91">
        <v>24</v>
      </c>
      <c r="K91">
        <v>0.46200000000000002</v>
      </c>
      <c r="L91">
        <v>0.317</v>
      </c>
      <c r="M91">
        <v>0.27</v>
      </c>
      <c r="N91">
        <v>0.47599999999999998</v>
      </c>
      <c r="O91">
        <v>0.51200000000000001</v>
      </c>
      <c r="P91">
        <v>0.36399999999999999</v>
      </c>
      <c r="Q91">
        <v>0.34799999999999998</v>
      </c>
    </row>
    <row r="92" spans="1:17" x14ac:dyDescent="0.45">
      <c r="A92" t="s">
        <v>106</v>
      </c>
      <c r="B92" t="s">
        <v>22</v>
      </c>
      <c r="C92">
        <v>92</v>
      </c>
      <c r="D92">
        <v>64</v>
      </c>
      <c r="E92">
        <v>89</v>
      </c>
      <c r="F92">
        <v>107.4</v>
      </c>
      <c r="G92">
        <v>6.9</v>
      </c>
      <c r="H92">
        <v>2</v>
      </c>
      <c r="I92">
        <v>3.1E-2</v>
      </c>
      <c r="J92">
        <v>26</v>
      </c>
      <c r="K92">
        <v>0.40600000000000003</v>
      </c>
      <c r="L92">
        <v>0.28799999999999998</v>
      </c>
      <c r="M92">
        <v>0.27100000000000002</v>
      </c>
      <c r="N92">
        <v>0.41299999999999998</v>
      </c>
      <c r="O92">
        <v>0.38200000000000001</v>
      </c>
      <c r="P92">
        <v>0.35199999999999998</v>
      </c>
      <c r="Q92">
        <v>0.33100000000000002</v>
      </c>
    </row>
    <row r="93" spans="1:17" x14ac:dyDescent="0.45">
      <c r="A93" t="s">
        <v>190</v>
      </c>
      <c r="B93" t="s">
        <v>55</v>
      </c>
      <c r="C93">
        <v>73</v>
      </c>
      <c r="D93">
        <v>51</v>
      </c>
      <c r="E93">
        <v>88.9</v>
      </c>
      <c r="F93">
        <v>113.7</v>
      </c>
      <c r="G93">
        <v>-2</v>
      </c>
      <c r="H93">
        <v>2</v>
      </c>
      <c r="I93">
        <v>3.9E-2</v>
      </c>
      <c r="J93">
        <v>22</v>
      </c>
      <c r="K93">
        <v>0.43099999999999999</v>
      </c>
      <c r="L93">
        <v>0.19700000000000001</v>
      </c>
      <c r="M93">
        <v>0.25800000000000001</v>
      </c>
      <c r="N93">
        <v>0.27300000000000002</v>
      </c>
      <c r="O93">
        <v>0.38</v>
      </c>
      <c r="P93">
        <v>0.255</v>
      </c>
      <c r="Q93">
        <v>0.31900000000000001</v>
      </c>
    </row>
    <row r="94" spans="1:17" x14ac:dyDescent="0.45">
      <c r="A94" t="s">
        <v>148</v>
      </c>
      <c r="B94" t="s">
        <v>55</v>
      </c>
      <c r="C94">
        <v>83</v>
      </c>
      <c r="D94">
        <v>61</v>
      </c>
      <c r="E94">
        <v>88.9</v>
      </c>
      <c r="F94">
        <v>104.6</v>
      </c>
      <c r="G94">
        <v>18.899999999999999</v>
      </c>
      <c r="H94">
        <v>2</v>
      </c>
      <c r="I94">
        <v>3.3000000000000002E-2</v>
      </c>
      <c r="J94">
        <v>23</v>
      </c>
      <c r="K94">
        <v>0.377</v>
      </c>
      <c r="L94">
        <v>0.26700000000000002</v>
      </c>
      <c r="M94">
        <v>0.23400000000000001</v>
      </c>
      <c r="N94">
        <v>0.307</v>
      </c>
      <c r="O94">
        <v>0.36199999999999999</v>
      </c>
      <c r="P94">
        <v>0.29099999999999998</v>
      </c>
      <c r="Q94">
        <v>0.29099999999999998</v>
      </c>
    </row>
    <row r="95" spans="1:17" x14ac:dyDescent="0.45">
      <c r="A95" t="s">
        <v>1904</v>
      </c>
      <c r="B95" t="s">
        <v>104</v>
      </c>
      <c r="C95">
        <v>72</v>
      </c>
      <c r="D95">
        <v>50</v>
      </c>
      <c r="E95">
        <v>88.8</v>
      </c>
      <c r="F95">
        <v>108.3</v>
      </c>
      <c r="G95">
        <v>20.6</v>
      </c>
      <c r="H95">
        <v>7</v>
      </c>
      <c r="I95">
        <v>0.14000000000000001</v>
      </c>
      <c r="J95">
        <v>24</v>
      </c>
      <c r="K95">
        <v>0.48</v>
      </c>
      <c r="L95">
        <v>0.318</v>
      </c>
      <c r="M95">
        <v>0.29499999999999998</v>
      </c>
      <c r="N95">
        <v>0.57599999999999996</v>
      </c>
      <c r="O95">
        <v>0.61399999999999999</v>
      </c>
      <c r="P95">
        <v>0.41</v>
      </c>
      <c r="Q95">
        <v>0.40300000000000002</v>
      </c>
    </row>
    <row r="96" spans="1:17" x14ac:dyDescent="0.45">
      <c r="A96" t="s">
        <v>480</v>
      </c>
      <c r="B96" t="s">
        <v>65</v>
      </c>
      <c r="C96">
        <v>68</v>
      </c>
      <c r="D96">
        <v>50</v>
      </c>
      <c r="E96">
        <v>88.8</v>
      </c>
      <c r="F96">
        <v>110.9</v>
      </c>
      <c r="G96">
        <v>12.9</v>
      </c>
      <c r="H96">
        <v>5</v>
      </c>
      <c r="I96">
        <v>0.1</v>
      </c>
      <c r="J96">
        <v>21</v>
      </c>
      <c r="K96">
        <v>0.42</v>
      </c>
      <c r="L96">
        <v>0.308</v>
      </c>
      <c r="M96">
        <v>0.28499999999999998</v>
      </c>
      <c r="N96">
        <v>0.38500000000000001</v>
      </c>
      <c r="O96">
        <v>0.45100000000000001</v>
      </c>
      <c r="P96">
        <v>0.32</v>
      </c>
      <c r="Q96">
        <v>0.32600000000000001</v>
      </c>
    </row>
    <row r="97" spans="1:17" x14ac:dyDescent="0.45">
      <c r="A97" t="s">
        <v>158</v>
      </c>
      <c r="B97" t="s">
        <v>28</v>
      </c>
      <c r="C97">
        <v>106</v>
      </c>
      <c r="D97">
        <v>68</v>
      </c>
      <c r="E97">
        <v>88.7</v>
      </c>
      <c r="F97">
        <v>110</v>
      </c>
      <c r="G97">
        <v>14.5</v>
      </c>
      <c r="H97">
        <v>6</v>
      </c>
      <c r="I97">
        <v>8.7999999999999995E-2</v>
      </c>
      <c r="J97">
        <v>26</v>
      </c>
      <c r="K97">
        <v>0.38200000000000001</v>
      </c>
      <c r="L97">
        <v>0.28699999999999998</v>
      </c>
      <c r="M97">
        <v>0.27200000000000002</v>
      </c>
      <c r="N97">
        <v>0.39100000000000001</v>
      </c>
      <c r="O97">
        <v>0.39900000000000002</v>
      </c>
      <c r="P97">
        <v>0.36299999999999999</v>
      </c>
      <c r="Q97">
        <v>0.371</v>
      </c>
    </row>
    <row r="98" spans="1:17" x14ac:dyDescent="0.45">
      <c r="A98" t="s">
        <v>144</v>
      </c>
      <c r="B98" t="s">
        <v>30</v>
      </c>
      <c r="C98">
        <v>94</v>
      </c>
      <c r="D98">
        <v>68</v>
      </c>
      <c r="E98">
        <v>88.7</v>
      </c>
      <c r="F98">
        <v>107.4</v>
      </c>
      <c r="G98">
        <v>21.8</v>
      </c>
      <c r="H98">
        <v>6</v>
      </c>
      <c r="I98">
        <v>8.7999999999999995E-2</v>
      </c>
      <c r="J98">
        <v>25</v>
      </c>
      <c r="K98">
        <v>0.36799999999999999</v>
      </c>
      <c r="L98">
        <v>0.222</v>
      </c>
      <c r="M98">
        <v>0.21299999999999999</v>
      </c>
      <c r="N98">
        <v>0.40699999999999997</v>
      </c>
      <c r="O98">
        <v>0.42</v>
      </c>
      <c r="P98">
        <v>0.309</v>
      </c>
      <c r="Q98">
        <v>0.29699999999999999</v>
      </c>
    </row>
    <row r="99" spans="1:17" x14ac:dyDescent="0.45">
      <c r="A99" t="s">
        <v>138</v>
      </c>
      <c r="B99" t="s">
        <v>49</v>
      </c>
      <c r="C99">
        <v>86</v>
      </c>
      <c r="D99">
        <v>66</v>
      </c>
      <c r="E99">
        <v>88.6</v>
      </c>
      <c r="F99">
        <v>104.4</v>
      </c>
      <c r="G99">
        <v>23.8</v>
      </c>
      <c r="H99">
        <v>2</v>
      </c>
      <c r="I99">
        <v>0.03</v>
      </c>
      <c r="J99">
        <v>25</v>
      </c>
      <c r="K99">
        <v>0.379</v>
      </c>
      <c r="L99">
        <v>0.21299999999999999</v>
      </c>
      <c r="M99">
        <v>0.22600000000000001</v>
      </c>
      <c r="N99">
        <v>0.28000000000000003</v>
      </c>
      <c r="O99">
        <v>0.32500000000000001</v>
      </c>
      <c r="P99">
        <v>0.27200000000000002</v>
      </c>
      <c r="Q99">
        <v>0.29899999999999999</v>
      </c>
    </row>
    <row r="100" spans="1:17" x14ac:dyDescent="0.45">
      <c r="A100" t="s">
        <v>140</v>
      </c>
      <c r="B100" t="s">
        <v>81</v>
      </c>
      <c r="C100">
        <v>82</v>
      </c>
      <c r="D100">
        <v>52</v>
      </c>
      <c r="E100">
        <v>88.6</v>
      </c>
      <c r="F100">
        <v>106.6</v>
      </c>
      <c r="G100">
        <v>14.2</v>
      </c>
      <c r="H100">
        <v>5</v>
      </c>
      <c r="I100">
        <v>9.6000000000000002E-2</v>
      </c>
      <c r="J100">
        <v>20</v>
      </c>
      <c r="K100">
        <v>0.38500000000000001</v>
      </c>
      <c r="L100">
        <v>0.32800000000000001</v>
      </c>
      <c r="M100">
        <v>0.29299999999999998</v>
      </c>
      <c r="N100">
        <v>0.50700000000000001</v>
      </c>
      <c r="O100">
        <v>0.47499999999999998</v>
      </c>
      <c r="P100">
        <v>0.42099999999999999</v>
      </c>
      <c r="Q100">
        <v>0.39200000000000002</v>
      </c>
    </row>
    <row r="101" spans="1:17" x14ac:dyDescent="0.45">
      <c r="A101" t="s">
        <v>157</v>
      </c>
      <c r="B101" t="s">
        <v>46</v>
      </c>
      <c r="C101">
        <v>74</v>
      </c>
      <c r="D101">
        <v>56</v>
      </c>
      <c r="E101">
        <v>88.6</v>
      </c>
      <c r="F101">
        <v>109.8</v>
      </c>
      <c r="G101">
        <v>17.899999999999999</v>
      </c>
      <c r="H101">
        <v>3</v>
      </c>
      <c r="I101">
        <v>5.3999999999999999E-2</v>
      </c>
      <c r="J101">
        <v>19</v>
      </c>
      <c r="K101">
        <v>0.33900000000000002</v>
      </c>
      <c r="L101">
        <v>0.26400000000000001</v>
      </c>
      <c r="M101">
        <v>0.23499999999999999</v>
      </c>
      <c r="N101">
        <v>0.43099999999999999</v>
      </c>
      <c r="O101">
        <v>0.35599999999999998</v>
      </c>
      <c r="P101">
        <v>0.315</v>
      </c>
      <c r="Q101">
        <v>0.26500000000000001</v>
      </c>
    </row>
    <row r="102" spans="1:17" x14ac:dyDescent="0.45">
      <c r="A102" t="s">
        <v>176</v>
      </c>
      <c r="B102" t="s">
        <v>22</v>
      </c>
      <c r="C102">
        <v>71</v>
      </c>
      <c r="D102">
        <v>53</v>
      </c>
      <c r="E102">
        <v>88.6</v>
      </c>
      <c r="F102">
        <v>103.7</v>
      </c>
      <c r="G102">
        <v>10.1</v>
      </c>
      <c r="H102">
        <v>2</v>
      </c>
      <c r="I102">
        <v>3.7999999999999999E-2</v>
      </c>
      <c r="J102">
        <v>19</v>
      </c>
      <c r="K102">
        <v>0.35899999999999999</v>
      </c>
      <c r="L102">
        <v>0.30299999999999999</v>
      </c>
      <c r="M102">
        <v>0.23799999999999999</v>
      </c>
      <c r="N102">
        <v>0.5</v>
      </c>
      <c r="O102">
        <v>0.32500000000000001</v>
      </c>
      <c r="P102">
        <v>0.36599999999999999</v>
      </c>
      <c r="Q102">
        <v>0.27400000000000002</v>
      </c>
    </row>
    <row r="103" spans="1:17" x14ac:dyDescent="0.45">
      <c r="A103" t="s">
        <v>128</v>
      </c>
      <c r="B103" t="s">
        <v>81</v>
      </c>
      <c r="C103">
        <v>93</v>
      </c>
      <c r="D103">
        <v>65</v>
      </c>
      <c r="E103">
        <v>88.5</v>
      </c>
      <c r="F103">
        <v>110.6</v>
      </c>
      <c r="G103">
        <v>20.6</v>
      </c>
      <c r="H103">
        <v>3</v>
      </c>
      <c r="I103">
        <v>4.5999999999999999E-2</v>
      </c>
      <c r="J103">
        <v>25</v>
      </c>
      <c r="K103">
        <v>0.38500000000000001</v>
      </c>
      <c r="L103">
        <v>0.17899999999999999</v>
      </c>
      <c r="M103">
        <v>0.22700000000000001</v>
      </c>
      <c r="N103">
        <v>0.25</v>
      </c>
      <c r="O103">
        <v>0.34599999999999997</v>
      </c>
      <c r="P103">
        <v>0.23200000000000001</v>
      </c>
      <c r="Q103">
        <v>0.27400000000000002</v>
      </c>
    </row>
    <row r="104" spans="1:17" x14ac:dyDescent="0.45">
      <c r="A104" t="s">
        <v>153</v>
      </c>
      <c r="B104" t="s">
        <v>61</v>
      </c>
      <c r="C104">
        <v>80</v>
      </c>
      <c r="D104">
        <v>61</v>
      </c>
      <c r="E104">
        <v>88.5</v>
      </c>
      <c r="F104">
        <v>105.3</v>
      </c>
      <c r="G104">
        <v>10.1</v>
      </c>
      <c r="H104">
        <v>2</v>
      </c>
      <c r="I104">
        <v>3.3000000000000002E-2</v>
      </c>
      <c r="J104">
        <v>21</v>
      </c>
      <c r="K104">
        <v>0.34399999999999997</v>
      </c>
      <c r="L104">
        <v>0.25</v>
      </c>
      <c r="M104">
        <v>0.24099999999999999</v>
      </c>
      <c r="N104">
        <v>0.375</v>
      </c>
      <c r="O104">
        <v>0.35099999999999998</v>
      </c>
      <c r="P104">
        <v>0.318</v>
      </c>
      <c r="Q104">
        <v>0.3</v>
      </c>
    </row>
    <row r="105" spans="1:17" x14ac:dyDescent="0.45">
      <c r="A105" t="s">
        <v>169</v>
      </c>
      <c r="B105" t="s">
        <v>65</v>
      </c>
      <c r="C105">
        <v>97</v>
      </c>
      <c r="D105">
        <v>74</v>
      </c>
      <c r="E105">
        <v>88.4</v>
      </c>
      <c r="F105">
        <v>105</v>
      </c>
      <c r="G105">
        <v>17.100000000000001</v>
      </c>
      <c r="H105">
        <v>3</v>
      </c>
      <c r="I105">
        <v>4.1000000000000002E-2</v>
      </c>
      <c r="J105">
        <v>30</v>
      </c>
      <c r="K105">
        <v>0.40500000000000003</v>
      </c>
      <c r="L105">
        <v>0.188</v>
      </c>
      <c r="M105">
        <v>0.26600000000000001</v>
      </c>
      <c r="N105">
        <v>0.29399999999999998</v>
      </c>
      <c r="O105">
        <v>0.39900000000000002</v>
      </c>
      <c r="P105">
        <v>0.26600000000000001</v>
      </c>
      <c r="Q105">
        <v>0.33200000000000002</v>
      </c>
    </row>
    <row r="106" spans="1:17" x14ac:dyDescent="0.45">
      <c r="A106" t="s">
        <v>167</v>
      </c>
      <c r="B106" t="s">
        <v>28</v>
      </c>
      <c r="C106">
        <v>87</v>
      </c>
      <c r="D106">
        <v>66</v>
      </c>
      <c r="E106">
        <v>88.4</v>
      </c>
      <c r="F106">
        <v>109.1</v>
      </c>
      <c r="G106">
        <v>13.5</v>
      </c>
      <c r="H106">
        <v>4</v>
      </c>
      <c r="I106">
        <v>6.0999999999999999E-2</v>
      </c>
      <c r="J106">
        <v>23</v>
      </c>
      <c r="K106">
        <v>0.34899999999999998</v>
      </c>
      <c r="L106">
        <v>0.34599999999999997</v>
      </c>
      <c r="M106">
        <v>0.28499999999999998</v>
      </c>
      <c r="N106">
        <v>0.46200000000000002</v>
      </c>
      <c r="O106">
        <v>0.42599999999999999</v>
      </c>
      <c r="P106">
        <v>0.373</v>
      </c>
      <c r="Q106">
        <v>0.32800000000000001</v>
      </c>
    </row>
    <row r="107" spans="1:17" x14ac:dyDescent="0.45">
      <c r="A107" t="s">
        <v>137</v>
      </c>
      <c r="B107" t="s">
        <v>104</v>
      </c>
      <c r="C107">
        <v>77</v>
      </c>
      <c r="D107">
        <v>57</v>
      </c>
      <c r="E107">
        <v>88.4</v>
      </c>
      <c r="F107">
        <v>107.6</v>
      </c>
      <c r="G107">
        <v>9.3000000000000007</v>
      </c>
      <c r="H107">
        <v>3</v>
      </c>
      <c r="I107">
        <v>5.2999999999999999E-2</v>
      </c>
      <c r="J107">
        <v>18</v>
      </c>
      <c r="K107">
        <v>0.316</v>
      </c>
      <c r="L107">
        <v>0.183</v>
      </c>
      <c r="M107">
        <v>0.24099999999999999</v>
      </c>
      <c r="N107">
        <v>0.19700000000000001</v>
      </c>
      <c r="O107">
        <v>0.35899999999999999</v>
      </c>
      <c r="P107">
        <v>0.20599999999999999</v>
      </c>
      <c r="Q107">
        <v>0.28499999999999998</v>
      </c>
    </row>
    <row r="108" spans="1:17" x14ac:dyDescent="0.45">
      <c r="A108" t="s">
        <v>80</v>
      </c>
      <c r="B108" t="s">
        <v>81</v>
      </c>
      <c r="C108">
        <v>82</v>
      </c>
      <c r="D108">
        <v>58</v>
      </c>
      <c r="E108">
        <v>88.4</v>
      </c>
      <c r="F108">
        <v>109.9</v>
      </c>
      <c r="G108">
        <v>19.100000000000001</v>
      </c>
      <c r="H108">
        <v>6</v>
      </c>
      <c r="I108">
        <v>0.10299999999999999</v>
      </c>
      <c r="J108">
        <v>22</v>
      </c>
      <c r="K108">
        <v>0.379</v>
      </c>
      <c r="L108">
        <v>0.29699999999999999</v>
      </c>
      <c r="M108">
        <v>0.32600000000000001</v>
      </c>
      <c r="N108">
        <v>0.67600000000000005</v>
      </c>
      <c r="O108">
        <v>0.59099999999999997</v>
      </c>
      <c r="P108">
        <v>0.437</v>
      </c>
      <c r="Q108">
        <v>0.40899999999999997</v>
      </c>
    </row>
    <row r="109" spans="1:17" x14ac:dyDescent="0.45">
      <c r="A109" t="s">
        <v>164</v>
      </c>
      <c r="B109" t="s">
        <v>24</v>
      </c>
      <c r="C109">
        <v>73</v>
      </c>
      <c r="D109">
        <v>57</v>
      </c>
      <c r="E109">
        <v>88.3</v>
      </c>
      <c r="F109">
        <v>104</v>
      </c>
      <c r="G109">
        <v>8.6999999999999993</v>
      </c>
      <c r="H109">
        <v>2</v>
      </c>
      <c r="I109">
        <v>3.5000000000000003E-2</v>
      </c>
      <c r="J109">
        <v>15</v>
      </c>
      <c r="K109">
        <v>0.26300000000000001</v>
      </c>
      <c r="L109">
        <v>0.33300000000000002</v>
      </c>
      <c r="M109">
        <v>0.26700000000000002</v>
      </c>
      <c r="N109">
        <v>0.5</v>
      </c>
      <c r="O109">
        <v>0.37</v>
      </c>
      <c r="P109">
        <v>0.38900000000000001</v>
      </c>
      <c r="Q109">
        <v>0.31</v>
      </c>
    </row>
    <row r="110" spans="1:17" x14ac:dyDescent="0.45">
      <c r="A110" t="s">
        <v>143</v>
      </c>
      <c r="B110" t="s">
        <v>32</v>
      </c>
      <c r="C110">
        <v>80</v>
      </c>
      <c r="D110">
        <v>62</v>
      </c>
      <c r="E110">
        <v>88.3</v>
      </c>
      <c r="F110">
        <v>105.1</v>
      </c>
      <c r="G110">
        <v>12.7</v>
      </c>
      <c r="H110">
        <v>2</v>
      </c>
      <c r="I110">
        <v>3.2000000000000001E-2</v>
      </c>
      <c r="J110">
        <v>24</v>
      </c>
      <c r="K110">
        <v>0.38700000000000001</v>
      </c>
      <c r="L110">
        <v>0.32900000000000001</v>
      </c>
      <c r="M110">
        <v>0.23</v>
      </c>
      <c r="N110">
        <v>0.47899999999999998</v>
      </c>
      <c r="O110">
        <v>0.34200000000000003</v>
      </c>
      <c r="P110">
        <v>0.36799999999999999</v>
      </c>
      <c r="Q110">
        <v>0.27900000000000003</v>
      </c>
    </row>
    <row r="111" spans="1:17" x14ac:dyDescent="0.45">
      <c r="A111" t="s">
        <v>155</v>
      </c>
      <c r="B111" t="s">
        <v>26</v>
      </c>
      <c r="C111">
        <v>72</v>
      </c>
      <c r="D111">
        <v>48</v>
      </c>
      <c r="E111">
        <v>88.3</v>
      </c>
      <c r="F111">
        <v>108.2</v>
      </c>
      <c r="G111">
        <v>26.9</v>
      </c>
      <c r="H111">
        <v>4</v>
      </c>
      <c r="I111">
        <v>8.3000000000000004E-2</v>
      </c>
      <c r="J111">
        <v>19</v>
      </c>
      <c r="K111">
        <v>0.39600000000000002</v>
      </c>
      <c r="L111">
        <v>0.24199999999999999</v>
      </c>
      <c r="M111">
        <v>0.21199999999999999</v>
      </c>
      <c r="N111">
        <v>0.53</v>
      </c>
      <c r="O111">
        <v>0.39300000000000002</v>
      </c>
      <c r="P111">
        <v>0.36299999999999999</v>
      </c>
      <c r="Q111">
        <v>0.29399999999999998</v>
      </c>
    </row>
    <row r="112" spans="1:17" x14ac:dyDescent="0.45">
      <c r="A112" t="s">
        <v>99</v>
      </c>
      <c r="B112" t="s">
        <v>40</v>
      </c>
      <c r="C112">
        <v>69</v>
      </c>
      <c r="D112">
        <v>45</v>
      </c>
      <c r="E112">
        <v>88.3</v>
      </c>
      <c r="F112">
        <v>110.1</v>
      </c>
      <c r="G112">
        <v>17.8</v>
      </c>
      <c r="H112">
        <v>2</v>
      </c>
      <c r="I112">
        <v>4.3999999999999997E-2</v>
      </c>
      <c r="J112">
        <v>19</v>
      </c>
      <c r="K112">
        <v>0.42199999999999999</v>
      </c>
      <c r="L112">
        <v>0.21</v>
      </c>
      <c r="M112">
        <v>0.23499999999999999</v>
      </c>
      <c r="N112">
        <v>0.25800000000000001</v>
      </c>
      <c r="O112">
        <v>0.36199999999999999</v>
      </c>
      <c r="P112">
        <v>0.25900000000000001</v>
      </c>
      <c r="Q112">
        <v>0.30399999999999999</v>
      </c>
    </row>
    <row r="113" spans="1:17" x14ac:dyDescent="0.45">
      <c r="A113" t="s">
        <v>166</v>
      </c>
      <c r="B113" t="s">
        <v>42</v>
      </c>
      <c r="C113">
        <v>94</v>
      </c>
      <c r="D113">
        <v>59</v>
      </c>
      <c r="E113">
        <v>88.3</v>
      </c>
      <c r="F113">
        <v>108.9</v>
      </c>
      <c r="G113">
        <v>18.100000000000001</v>
      </c>
      <c r="H113">
        <v>4</v>
      </c>
      <c r="I113">
        <v>6.8000000000000005E-2</v>
      </c>
      <c r="J113">
        <v>21</v>
      </c>
      <c r="K113">
        <v>0.35599999999999998</v>
      </c>
      <c r="L113">
        <v>0.222</v>
      </c>
      <c r="M113">
        <v>0.255</v>
      </c>
      <c r="N113">
        <v>0.33300000000000002</v>
      </c>
      <c r="O113">
        <v>0.379</v>
      </c>
      <c r="P113">
        <v>0.29399999999999998</v>
      </c>
      <c r="Q113">
        <v>0.315</v>
      </c>
    </row>
    <row r="114" spans="1:17" x14ac:dyDescent="0.45">
      <c r="A114" t="s">
        <v>182</v>
      </c>
      <c r="B114" t="s">
        <v>28</v>
      </c>
      <c r="C114">
        <v>93</v>
      </c>
      <c r="D114">
        <v>49</v>
      </c>
      <c r="E114">
        <v>88.2</v>
      </c>
      <c r="F114">
        <v>110</v>
      </c>
      <c r="G114">
        <v>29.4</v>
      </c>
      <c r="H114">
        <v>4</v>
      </c>
      <c r="I114">
        <v>8.2000000000000003E-2</v>
      </c>
      <c r="J114">
        <v>21</v>
      </c>
      <c r="K114">
        <v>0.42899999999999999</v>
      </c>
      <c r="L114">
        <v>0.23100000000000001</v>
      </c>
      <c r="M114">
        <v>0.22600000000000001</v>
      </c>
      <c r="N114">
        <v>0.44900000000000001</v>
      </c>
      <c r="O114">
        <v>0.42799999999999999</v>
      </c>
      <c r="P114">
        <v>0.33400000000000002</v>
      </c>
      <c r="Q114">
        <v>0.32</v>
      </c>
    </row>
    <row r="115" spans="1:17" x14ac:dyDescent="0.45">
      <c r="A115" t="s">
        <v>149</v>
      </c>
      <c r="B115" t="s">
        <v>30</v>
      </c>
      <c r="C115">
        <v>88</v>
      </c>
      <c r="D115">
        <v>56</v>
      </c>
      <c r="E115">
        <v>88.2</v>
      </c>
      <c r="F115">
        <v>107.7</v>
      </c>
      <c r="G115">
        <v>11.8</v>
      </c>
      <c r="H115">
        <v>5</v>
      </c>
      <c r="I115">
        <v>8.8999999999999996E-2</v>
      </c>
      <c r="J115">
        <v>21</v>
      </c>
      <c r="K115">
        <v>0.375</v>
      </c>
      <c r="L115">
        <v>0.23100000000000001</v>
      </c>
      <c r="M115">
        <v>0.23699999999999999</v>
      </c>
      <c r="N115">
        <v>0.372</v>
      </c>
      <c r="O115">
        <v>0.41699999999999998</v>
      </c>
      <c r="P115">
        <v>0.30499999999999999</v>
      </c>
      <c r="Q115">
        <v>0.33400000000000002</v>
      </c>
    </row>
    <row r="116" spans="1:17" x14ac:dyDescent="0.45">
      <c r="A116" t="s">
        <v>130</v>
      </c>
      <c r="B116" t="s">
        <v>46</v>
      </c>
      <c r="C116">
        <v>90</v>
      </c>
      <c r="D116">
        <v>67</v>
      </c>
      <c r="E116">
        <v>88.2</v>
      </c>
      <c r="F116">
        <v>112.2</v>
      </c>
      <c r="G116">
        <v>13.8</v>
      </c>
      <c r="H116">
        <v>4</v>
      </c>
      <c r="I116">
        <v>0.06</v>
      </c>
      <c r="J116">
        <v>23</v>
      </c>
      <c r="K116">
        <v>0.34300000000000003</v>
      </c>
      <c r="L116">
        <v>0.27200000000000002</v>
      </c>
      <c r="M116">
        <v>0.27100000000000002</v>
      </c>
      <c r="N116">
        <v>0.33300000000000002</v>
      </c>
      <c r="O116">
        <v>0.42399999999999999</v>
      </c>
      <c r="P116">
        <v>0.30399999999999999</v>
      </c>
      <c r="Q116">
        <v>0.33100000000000002</v>
      </c>
    </row>
    <row r="117" spans="1:17" x14ac:dyDescent="0.45">
      <c r="A117" t="s">
        <v>159</v>
      </c>
      <c r="B117" t="s">
        <v>97</v>
      </c>
      <c r="C117">
        <v>95</v>
      </c>
      <c r="D117">
        <v>81</v>
      </c>
      <c r="E117">
        <v>88.1</v>
      </c>
      <c r="F117">
        <v>109</v>
      </c>
      <c r="G117">
        <v>17.100000000000001</v>
      </c>
      <c r="H117">
        <v>6</v>
      </c>
      <c r="I117">
        <v>7.3999999999999996E-2</v>
      </c>
      <c r="J117">
        <v>29</v>
      </c>
      <c r="K117">
        <v>0.35799999999999998</v>
      </c>
      <c r="L117">
        <v>0.23899999999999999</v>
      </c>
      <c r="M117">
        <v>0.23100000000000001</v>
      </c>
      <c r="N117">
        <v>0.40200000000000002</v>
      </c>
      <c r="O117">
        <v>0.37</v>
      </c>
      <c r="P117">
        <v>0.28100000000000003</v>
      </c>
      <c r="Q117">
        <v>0.26400000000000001</v>
      </c>
    </row>
    <row r="118" spans="1:17" x14ac:dyDescent="0.45">
      <c r="A118" t="s">
        <v>118</v>
      </c>
      <c r="B118" t="s">
        <v>119</v>
      </c>
      <c r="C118">
        <v>71</v>
      </c>
      <c r="D118">
        <v>50</v>
      </c>
      <c r="E118">
        <v>88.1</v>
      </c>
      <c r="F118">
        <v>108.4</v>
      </c>
      <c r="G118">
        <v>9.5</v>
      </c>
      <c r="H118">
        <v>0</v>
      </c>
      <c r="I118">
        <v>0</v>
      </c>
      <c r="J118">
        <v>13</v>
      </c>
      <c r="K118">
        <v>0.26</v>
      </c>
      <c r="L118">
        <v>0.317</v>
      </c>
      <c r="M118">
        <v>0.28899999999999998</v>
      </c>
      <c r="N118">
        <v>0.433</v>
      </c>
      <c r="O118">
        <v>0.34200000000000003</v>
      </c>
      <c r="P118">
        <v>0.35699999999999998</v>
      </c>
      <c r="Q118">
        <v>0.32500000000000001</v>
      </c>
    </row>
    <row r="119" spans="1:17" x14ac:dyDescent="0.45">
      <c r="A119" t="s">
        <v>162</v>
      </c>
      <c r="B119" t="s">
        <v>55</v>
      </c>
      <c r="C119">
        <v>96</v>
      </c>
      <c r="D119">
        <v>67</v>
      </c>
      <c r="E119">
        <v>88</v>
      </c>
      <c r="F119">
        <v>114.4</v>
      </c>
      <c r="G119">
        <v>27.1</v>
      </c>
      <c r="H119">
        <v>11</v>
      </c>
      <c r="I119">
        <v>0.16400000000000001</v>
      </c>
      <c r="J119">
        <v>26</v>
      </c>
      <c r="K119">
        <v>0.38800000000000001</v>
      </c>
      <c r="L119">
        <v>0.24399999999999999</v>
      </c>
      <c r="M119">
        <v>0.28399999999999997</v>
      </c>
      <c r="N119">
        <v>0.58099999999999996</v>
      </c>
      <c r="O119">
        <v>0.622</v>
      </c>
      <c r="P119">
        <v>0.38700000000000001</v>
      </c>
      <c r="Q119">
        <v>0.41099999999999998</v>
      </c>
    </row>
    <row r="120" spans="1:17" x14ac:dyDescent="0.45">
      <c r="A120" t="s">
        <v>151</v>
      </c>
      <c r="B120" t="s">
        <v>24</v>
      </c>
      <c r="C120">
        <v>79</v>
      </c>
      <c r="D120">
        <v>52</v>
      </c>
      <c r="E120">
        <v>88</v>
      </c>
      <c r="F120">
        <v>107.4</v>
      </c>
      <c r="G120">
        <v>20.7</v>
      </c>
      <c r="H120">
        <v>8</v>
      </c>
      <c r="I120">
        <v>0.154</v>
      </c>
      <c r="J120">
        <v>19</v>
      </c>
      <c r="K120">
        <v>0.36499999999999999</v>
      </c>
      <c r="L120">
        <v>0.217</v>
      </c>
      <c r="M120">
        <v>0.25600000000000001</v>
      </c>
      <c r="N120">
        <v>0.435</v>
      </c>
      <c r="O120">
        <v>0.57099999999999995</v>
      </c>
      <c r="P120">
        <v>0.32700000000000001</v>
      </c>
      <c r="Q120">
        <v>0.38400000000000001</v>
      </c>
    </row>
    <row r="121" spans="1:17" x14ac:dyDescent="0.45">
      <c r="A121" t="s">
        <v>175</v>
      </c>
      <c r="B121" t="s">
        <v>91</v>
      </c>
      <c r="C121">
        <v>99</v>
      </c>
      <c r="D121">
        <v>68</v>
      </c>
      <c r="E121">
        <v>87.9</v>
      </c>
      <c r="F121">
        <v>110.2</v>
      </c>
      <c r="G121">
        <v>15.9</v>
      </c>
      <c r="H121">
        <v>10</v>
      </c>
      <c r="I121">
        <v>0.14699999999999999</v>
      </c>
      <c r="J121">
        <v>30</v>
      </c>
      <c r="K121">
        <v>0.441</v>
      </c>
      <c r="L121">
        <v>0.27400000000000002</v>
      </c>
      <c r="M121">
        <v>0.28599999999999998</v>
      </c>
      <c r="N121">
        <v>0.47399999999999998</v>
      </c>
      <c r="O121">
        <v>0.54900000000000004</v>
      </c>
      <c r="P121">
        <v>0.33400000000000002</v>
      </c>
      <c r="Q121">
        <v>0.35599999999999998</v>
      </c>
    </row>
    <row r="122" spans="1:17" x14ac:dyDescent="0.45">
      <c r="A122" t="s">
        <v>178</v>
      </c>
      <c r="B122" t="s">
        <v>51</v>
      </c>
      <c r="C122">
        <v>86</v>
      </c>
      <c r="D122">
        <v>58</v>
      </c>
      <c r="E122">
        <v>87.9</v>
      </c>
      <c r="F122">
        <v>109</v>
      </c>
      <c r="G122">
        <v>16.899999999999999</v>
      </c>
      <c r="H122">
        <v>1</v>
      </c>
      <c r="I122">
        <v>1.7000000000000001E-2</v>
      </c>
      <c r="J122">
        <v>23</v>
      </c>
      <c r="K122">
        <v>0.39700000000000002</v>
      </c>
      <c r="L122">
        <v>0.17699999999999999</v>
      </c>
      <c r="M122">
        <v>0.17799999999999999</v>
      </c>
      <c r="N122">
        <v>0.20300000000000001</v>
      </c>
      <c r="O122">
        <v>0.25600000000000001</v>
      </c>
      <c r="P122">
        <v>0.21299999999999999</v>
      </c>
      <c r="Q122">
        <v>0.23</v>
      </c>
    </row>
    <row r="123" spans="1:17" x14ac:dyDescent="0.45">
      <c r="A123" t="s">
        <v>180</v>
      </c>
      <c r="B123" t="s">
        <v>44</v>
      </c>
      <c r="C123">
        <v>90</v>
      </c>
      <c r="D123">
        <v>65</v>
      </c>
      <c r="E123">
        <v>87.9</v>
      </c>
      <c r="F123">
        <v>106.5</v>
      </c>
      <c r="G123">
        <v>7.5</v>
      </c>
      <c r="H123">
        <v>3</v>
      </c>
      <c r="I123">
        <v>4.5999999999999999E-2</v>
      </c>
      <c r="J123">
        <v>25</v>
      </c>
      <c r="K123">
        <v>0.38500000000000001</v>
      </c>
      <c r="L123">
        <v>0.23</v>
      </c>
      <c r="M123">
        <v>0.218</v>
      </c>
      <c r="N123">
        <v>0.39100000000000001</v>
      </c>
      <c r="O123">
        <v>0.36899999999999999</v>
      </c>
      <c r="P123">
        <v>0.27700000000000002</v>
      </c>
      <c r="Q123">
        <v>0.25700000000000001</v>
      </c>
    </row>
    <row r="124" spans="1:17" x14ac:dyDescent="0.45">
      <c r="A124" t="s">
        <v>202</v>
      </c>
      <c r="B124" t="s">
        <v>91</v>
      </c>
      <c r="C124">
        <v>76</v>
      </c>
      <c r="D124">
        <v>48</v>
      </c>
      <c r="E124">
        <v>87.8</v>
      </c>
      <c r="F124">
        <v>107.2</v>
      </c>
      <c r="G124">
        <v>2.9</v>
      </c>
      <c r="H124">
        <v>1</v>
      </c>
      <c r="I124">
        <v>2.1000000000000001E-2</v>
      </c>
      <c r="J124">
        <v>14</v>
      </c>
      <c r="K124">
        <v>0.29199999999999998</v>
      </c>
      <c r="L124">
        <v>0.25</v>
      </c>
      <c r="M124">
        <v>0.20799999999999999</v>
      </c>
      <c r="N124">
        <v>0.27800000000000002</v>
      </c>
      <c r="O124">
        <v>0.28599999999999998</v>
      </c>
      <c r="P124">
        <v>0.26100000000000001</v>
      </c>
      <c r="Q124">
        <v>0.24</v>
      </c>
    </row>
    <row r="125" spans="1:17" x14ac:dyDescent="0.45">
      <c r="A125" t="s">
        <v>210</v>
      </c>
      <c r="B125" t="s">
        <v>40</v>
      </c>
      <c r="C125">
        <v>77</v>
      </c>
      <c r="D125">
        <v>55</v>
      </c>
      <c r="E125">
        <v>87.8</v>
      </c>
      <c r="F125">
        <v>111</v>
      </c>
      <c r="G125">
        <v>20.5</v>
      </c>
      <c r="H125">
        <v>3</v>
      </c>
      <c r="I125">
        <v>5.5E-2</v>
      </c>
      <c r="J125">
        <v>19</v>
      </c>
      <c r="K125">
        <v>0.34599999999999997</v>
      </c>
      <c r="L125">
        <v>0.191</v>
      </c>
      <c r="M125">
        <v>0.222</v>
      </c>
      <c r="N125">
        <v>0.309</v>
      </c>
      <c r="O125">
        <v>0.33400000000000002</v>
      </c>
      <c r="P125">
        <v>0.26100000000000001</v>
      </c>
      <c r="Q125">
        <v>0.28699999999999998</v>
      </c>
    </row>
    <row r="126" spans="1:17" x14ac:dyDescent="0.45">
      <c r="A126" t="s">
        <v>194</v>
      </c>
      <c r="B126" t="s">
        <v>72</v>
      </c>
      <c r="C126">
        <v>75</v>
      </c>
      <c r="D126">
        <v>64</v>
      </c>
      <c r="E126">
        <v>87.7</v>
      </c>
      <c r="F126">
        <v>107.9</v>
      </c>
      <c r="G126">
        <v>4.4000000000000004</v>
      </c>
      <c r="H126">
        <v>6</v>
      </c>
      <c r="I126">
        <v>9.4E-2</v>
      </c>
      <c r="J126">
        <v>33</v>
      </c>
      <c r="K126">
        <v>0.51600000000000001</v>
      </c>
      <c r="L126">
        <v>0.35099999999999998</v>
      </c>
      <c r="M126">
        <v>0.307</v>
      </c>
      <c r="N126">
        <v>0.52700000000000002</v>
      </c>
      <c r="O126">
        <v>0.47799999999999998</v>
      </c>
      <c r="P126">
        <v>0.38900000000000001</v>
      </c>
      <c r="Q126">
        <v>0.34</v>
      </c>
    </row>
    <row r="127" spans="1:17" x14ac:dyDescent="0.45">
      <c r="A127" t="s">
        <v>206</v>
      </c>
      <c r="B127" t="s">
        <v>104</v>
      </c>
      <c r="C127">
        <v>99</v>
      </c>
      <c r="D127">
        <v>70</v>
      </c>
      <c r="E127">
        <v>87.7</v>
      </c>
      <c r="F127">
        <v>108.7</v>
      </c>
      <c r="G127">
        <v>21</v>
      </c>
      <c r="H127">
        <v>2</v>
      </c>
      <c r="I127">
        <v>2.9000000000000001E-2</v>
      </c>
      <c r="J127">
        <v>25</v>
      </c>
      <c r="K127">
        <v>0.35699999999999998</v>
      </c>
      <c r="L127">
        <v>0.24399999999999999</v>
      </c>
      <c r="M127">
        <v>0.20799999999999999</v>
      </c>
      <c r="N127">
        <v>0.33700000000000002</v>
      </c>
      <c r="O127">
        <v>0.30499999999999999</v>
      </c>
      <c r="P127">
        <v>0.30399999999999999</v>
      </c>
      <c r="Q127">
        <v>0.27800000000000002</v>
      </c>
    </row>
    <row r="128" spans="1:17" x14ac:dyDescent="0.45">
      <c r="A128" t="s">
        <v>184</v>
      </c>
      <c r="B128" t="s">
        <v>46</v>
      </c>
      <c r="C128">
        <v>106</v>
      </c>
      <c r="D128">
        <v>86</v>
      </c>
      <c r="E128">
        <v>87.6</v>
      </c>
      <c r="F128">
        <v>106.2</v>
      </c>
      <c r="G128">
        <v>15.2</v>
      </c>
      <c r="H128">
        <v>6</v>
      </c>
      <c r="I128">
        <v>7.0000000000000007E-2</v>
      </c>
      <c r="J128">
        <v>29</v>
      </c>
      <c r="K128">
        <v>0.33700000000000002</v>
      </c>
      <c r="L128">
        <v>0.27800000000000002</v>
      </c>
      <c r="M128">
        <v>0.34200000000000003</v>
      </c>
      <c r="N128">
        <v>0.46400000000000002</v>
      </c>
      <c r="O128">
        <v>0.52200000000000002</v>
      </c>
      <c r="P128">
        <v>0.35599999999999998</v>
      </c>
      <c r="Q128">
        <v>0.39900000000000002</v>
      </c>
    </row>
    <row r="129" spans="1:17" x14ac:dyDescent="0.45">
      <c r="A129" t="s">
        <v>150</v>
      </c>
      <c r="B129" t="s">
        <v>24</v>
      </c>
      <c r="C129">
        <v>90</v>
      </c>
      <c r="D129">
        <v>63</v>
      </c>
      <c r="E129">
        <v>87.6</v>
      </c>
      <c r="F129">
        <v>109.1</v>
      </c>
      <c r="G129">
        <v>19.399999999999999</v>
      </c>
      <c r="H129">
        <v>7</v>
      </c>
      <c r="I129">
        <v>0.111</v>
      </c>
      <c r="J129">
        <v>26</v>
      </c>
      <c r="K129">
        <v>0.41299999999999998</v>
      </c>
      <c r="L129">
        <v>0.313</v>
      </c>
      <c r="M129">
        <v>0.26900000000000002</v>
      </c>
      <c r="N129">
        <v>0.5</v>
      </c>
      <c r="O129">
        <v>0.48799999999999999</v>
      </c>
      <c r="P129">
        <v>0.39400000000000002</v>
      </c>
      <c r="Q129">
        <v>0.36499999999999999</v>
      </c>
    </row>
    <row r="130" spans="1:17" x14ac:dyDescent="0.45">
      <c r="A130" t="s">
        <v>171</v>
      </c>
      <c r="B130" t="s">
        <v>18</v>
      </c>
      <c r="C130">
        <v>88</v>
      </c>
      <c r="D130">
        <v>66</v>
      </c>
      <c r="E130">
        <v>87.6</v>
      </c>
      <c r="F130">
        <v>109.8</v>
      </c>
      <c r="G130">
        <v>27.9</v>
      </c>
      <c r="H130">
        <v>3</v>
      </c>
      <c r="I130">
        <v>4.5999999999999999E-2</v>
      </c>
      <c r="J130">
        <v>20</v>
      </c>
      <c r="K130">
        <v>0.30299999999999999</v>
      </c>
      <c r="L130">
        <v>0.23499999999999999</v>
      </c>
      <c r="M130">
        <v>0.22700000000000001</v>
      </c>
      <c r="N130">
        <v>0.48099999999999998</v>
      </c>
      <c r="O130">
        <v>0.40300000000000002</v>
      </c>
      <c r="P130">
        <v>0.33200000000000002</v>
      </c>
      <c r="Q130">
        <v>0.29699999999999999</v>
      </c>
    </row>
    <row r="131" spans="1:17" x14ac:dyDescent="0.45">
      <c r="A131" t="s">
        <v>152</v>
      </c>
      <c r="B131" t="s">
        <v>65</v>
      </c>
      <c r="C131">
        <v>93</v>
      </c>
      <c r="D131">
        <v>64</v>
      </c>
      <c r="E131">
        <v>87.6</v>
      </c>
      <c r="F131">
        <v>113.8</v>
      </c>
      <c r="G131">
        <v>18.399999999999999</v>
      </c>
      <c r="H131">
        <v>7</v>
      </c>
      <c r="I131">
        <v>0.109</v>
      </c>
      <c r="J131">
        <v>18</v>
      </c>
      <c r="K131">
        <v>0.28100000000000003</v>
      </c>
      <c r="L131">
        <v>0.24099999999999999</v>
      </c>
      <c r="M131">
        <v>0.23599999999999999</v>
      </c>
      <c r="N131">
        <v>0.48199999999999998</v>
      </c>
      <c r="O131">
        <v>0.40600000000000003</v>
      </c>
      <c r="P131">
        <v>0.35499999999999998</v>
      </c>
      <c r="Q131">
        <v>0.32</v>
      </c>
    </row>
    <row r="132" spans="1:17" x14ac:dyDescent="0.45">
      <c r="A132" t="s">
        <v>173</v>
      </c>
      <c r="B132" t="s">
        <v>35</v>
      </c>
      <c r="C132">
        <v>81</v>
      </c>
      <c r="D132">
        <v>52</v>
      </c>
      <c r="E132">
        <v>87.6</v>
      </c>
      <c r="F132">
        <v>109.8</v>
      </c>
      <c r="G132">
        <v>6.3</v>
      </c>
      <c r="H132">
        <v>4</v>
      </c>
      <c r="I132">
        <v>7.6999999999999999E-2</v>
      </c>
      <c r="J132">
        <v>23</v>
      </c>
      <c r="K132">
        <v>0.442</v>
      </c>
      <c r="L132">
        <v>0.28899999999999998</v>
      </c>
      <c r="M132">
        <v>0.22500000000000001</v>
      </c>
      <c r="N132">
        <v>0.5</v>
      </c>
      <c r="O132">
        <v>0.34799999999999998</v>
      </c>
      <c r="P132">
        <v>0.36599999999999999</v>
      </c>
      <c r="Q132">
        <v>0.26900000000000002</v>
      </c>
    </row>
    <row r="133" spans="1:17" x14ac:dyDescent="0.45">
      <c r="A133" t="s">
        <v>161</v>
      </c>
      <c r="B133" t="s">
        <v>46</v>
      </c>
      <c r="C133">
        <v>81</v>
      </c>
      <c r="D133">
        <v>61</v>
      </c>
      <c r="E133">
        <v>87.5</v>
      </c>
      <c r="F133">
        <v>105.4</v>
      </c>
      <c r="G133">
        <v>14</v>
      </c>
      <c r="H133">
        <v>1</v>
      </c>
      <c r="I133">
        <v>1.6E-2</v>
      </c>
      <c r="J133">
        <v>18</v>
      </c>
      <c r="K133">
        <v>0.29499999999999998</v>
      </c>
      <c r="L133">
        <v>0.219</v>
      </c>
      <c r="M133">
        <v>0.26100000000000001</v>
      </c>
      <c r="N133">
        <v>0.30099999999999999</v>
      </c>
      <c r="O133">
        <v>0.371</v>
      </c>
      <c r="P133">
        <v>0.27</v>
      </c>
      <c r="Q133">
        <v>0.30499999999999999</v>
      </c>
    </row>
    <row r="134" spans="1:17" x14ac:dyDescent="0.45">
      <c r="A134" t="s">
        <v>170</v>
      </c>
      <c r="B134" t="s">
        <v>40</v>
      </c>
      <c r="C134">
        <v>91</v>
      </c>
      <c r="D134">
        <v>63</v>
      </c>
      <c r="E134">
        <v>87.5</v>
      </c>
      <c r="F134">
        <v>110.4</v>
      </c>
      <c r="G134">
        <v>4.5</v>
      </c>
      <c r="H134">
        <v>1</v>
      </c>
      <c r="I134">
        <v>1.6E-2</v>
      </c>
      <c r="J134">
        <v>25</v>
      </c>
      <c r="K134">
        <v>0.39700000000000002</v>
      </c>
      <c r="L134">
        <v>0.28000000000000003</v>
      </c>
      <c r="M134">
        <v>0.252</v>
      </c>
      <c r="N134">
        <v>0.36</v>
      </c>
      <c r="O134">
        <v>0.32100000000000001</v>
      </c>
      <c r="P134">
        <v>0.34200000000000003</v>
      </c>
      <c r="Q134">
        <v>0.32400000000000001</v>
      </c>
    </row>
    <row r="135" spans="1:17" x14ac:dyDescent="0.45">
      <c r="A135" t="s">
        <v>183</v>
      </c>
      <c r="B135" t="s">
        <v>22</v>
      </c>
      <c r="C135">
        <v>95</v>
      </c>
      <c r="D135">
        <v>65</v>
      </c>
      <c r="E135">
        <v>87.4</v>
      </c>
      <c r="F135">
        <v>109.5</v>
      </c>
      <c r="G135">
        <v>18.600000000000001</v>
      </c>
      <c r="H135">
        <v>2</v>
      </c>
      <c r="I135">
        <v>3.1E-2</v>
      </c>
      <c r="J135">
        <v>23</v>
      </c>
      <c r="K135">
        <v>0.35399999999999998</v>
      </c>
      <c r="L135">
        <v>0.23499999999999999</v>
      </c>
      <c r="M135">
        <v>0.23100000000000001</v>
      </c>
      <c r="N135">
        <v>0.29399999999999998</v>
      </c>
      <c r="O135">
        <v>0.32400000000000001</v>
      </c>
      <c r="P135">
        <v>0.28599999999999998</v>
      </c>
      <c r="Q135">
        <v>0.28599999999999998</v>
      </c>
    </row>
    <row r="136" spans="1:17" x14ac:dyDescent="0.45">
      <c r="A136" t="s">
        <v>163</v>
      </c>
      <c r="B136" t="s">
        <v>97</v>
      </c>
      <c r="C136">
        <v>73</v>
      </c>
      <c r="D136">
        <v>54</v>
      </c>
      <c r="E136">
        <v>87.3</v>
      </c>
      <c r="F136">
        <v>106.7</v>
      </c>
      <c r="G136">
        <v>4.2</v>
      </c>
      <c r="H136">
        <v>2</v>
      </c>
      <c r="I136">
        <v>3.6999999999999998E-2</v>
      </c>
      <c r="J136">
        <v>14</v>
      </c>
      <c r="K136">
        <v>0.25900000000000001</v>
      </c>
      <c r="L136">
        <v>0.20300000000000001</v>
      </c>
      <c r="M136">
        <v>0.24399999999999999</v>
      </c>
      <c r="N136">
        <v>0.313</v>
      </c>
      <c r="O136">
        <v>0.35599999999999998</v>
      </c>
      <c r="P136">
        <v>0.27900000000000003</v>
      </c>
      <c r="Q136">
        <v>0.30299999999999999</v>
      </c>
    </row>
    <row r="137" spans="1:17" x14ac:dyDescent="0.45">
      <c r="A137" t="s">
        <v>181</v>
      </c>
      <c r="B137" t="s">
        <v>32</v>
      </c>
      <c r="C137">
        <v>70</v>
      </c>
      <c r="D137">
        <v>54</v>
      </c>
      <c r="E137">
        <v>87.3</v>
      </c>
      <c r="F137">
        <v>104.4</v>
      </c>
      <c r="G137">
        <v>10.4</v>
      </c>
      <c r="H137">
        <v>4</v>
      </c>
      <c r="I137">
        <v>7.3999999999999996E-2</v>
      </c>
      <c r="J137">
        <v>19</v>
      </c>
      <c r="K137">
        <v>0.35199999999999998</v>
      </c>
      <c r="L137">
        <v>0.317</v>
      </c>
      <c r="M137">
        <v>0.27400000000000002</v>
      </c>
      <c r="N137">
        <v>0.49199999999999999</v>
      </c>
      <c r="O137">
        <v>0.434</v>
      </c>
      <c r="P137">
        <v>0.39100000000000001</v>
      </c>
      <c r="Q137">
        <v>0.34399999999999997</v>
      </c>
    </row>
    <row r="138" spans="1:17" x14ac:dyDescent="0.45">
      <c r="A138" t="s">
        <v>154</v>
      </c>
      <c r="B138" t="s">
        <v>51</v>
      </c>
      <c r="C138">
        <v>79</v>
      </c>
      <c r="D138">
        <v>51</v>
      </c>
      <c r="E138">
        <v>87.2</v>
      </c>
      <c r="F138">
        <v>109.2</v>
      </c>
      <c r="G138">
        <v>11.9</v>
      </c>
      <c r="H138">
        <v>5</v>
      </c>
      <c r="I138">
        <v>9.8000000000000004E-2</v>
      </c>
      <c r="J138">
        <v>21</v>
      </c>
      <c r="K138">
        <v>0.41199999999999998</v>
      </c>
      <c r="L138">
        <v>0.23300000000000001</v>
      </c>
      <c r="M138">
        <v>0.24299999999999999</v>
      </c>
      <c r="N138">
        <v>0.35599999999999998</v>
      </c>
      <c r="O138">
        <v>0.42</v>
      </c>
      <c r="P138">
        <v>0.28399999999999997</v>
      </c>
      <c r="Q138">
        <v>0.307</v>
      </c>
    </row>
    <row r="139" spans="1:17" x14ac:dyDescent="0.45">
      <c r="A139" t="s">
        <v>192</v>
      </c>
      <c r="B139" t="s">
        <v>72</v>
      </c>
      <c r="C139">
        <v>89</v>
      </c>
      <c r="D139">
        <v>59</v>
      </c>
      <c r="E139">
        <v>87.2</v>
      </c>
      <c r="F139">
        <v>106.6</v>
      </c>
      <c r="G139">
        <v>24.1</v>
      </c>
      <c r="H139">
        <v>3</v>
      </c>
      <c r="I139">
        <v>5.0999999999999997E-2</v>
      </c>
      <c r="J139">
        <v>19</v>
      </c>
      <c r="K139">
        <v>0.32200000000000001</v>
      </c>
      <c r="L139">
        <v>0.26300000000000001</v>
      </c>
      <c r="M139">
        <v>0.221</v>
      </c>
      <c r="N139">
        <v>0.47399999999999998</v>
      </c>
      <c r="O139">
        <v>0.35699999999999998</v>
      </c>
      <c r="P139">
        <v>0.36599999999999999</v>
      </c>
      <c r="Q139">
        <v>0.29599999999999999</v>
      </c>
    </row>
    <row r="140" spans="1:17" x14ac:dyDescent="0.45">
      <c r="A140" t="s">
        <v>177</v>
      </c>
      <c r="B140" t="s">
        <v>35</v>
      </c>
      <c r="C140">
        <v>72</v>
      </c>
      <c r="D140">
        <v>53</v>
      </c>
      <c r="E140">
        <v>87.2</v>
      </c>
      <c r="F140">
        <v>110.5</v>
      </c>
      <c r="G140">
        <v>14.4</v>
      </c>
      <c r="H140">
        <v>3</v>
      </c>
      <c r="I140">
        <v>5.7000000000000002E-2</v>
      </c>
      <c r="J140">
        <v>13</v>
      </c>
      <c r="K140">
        <v>0.245</v>
      </c>
      <c r="L140">
        <v>0.318</v>
      </c>
      <c r="M140">
        <v>0.23799999999999999</v>
      </c>
      <c r="N140">
        <v>0.39400000000000002</v>
      </c>
      <c r="O140">
        <v>0.33</v>
      </c>
      <c r="P140">
        <v>0.34</v>
      </c>
      <c r="Q140">
        <v>0.27700000000000002</v>
      </c>
    </row>
    <row r="141" spans="1:17" x14ac:dyDescent="0.45">
      <c r="A141" t="s">
        <v>168</v>
      </c>
      <c r="B141" t="s">
        <v>55</v>
      </c>
      <c r="C141">
        <v>79</v>
      </c>
      <c r="D141">
        <v>47</v>
      </c>
      <c r="E141">
        <v>87.2</v>
      </c>
      <c r="F141">
        <v>110.7</v>
      </c>
      <c r="G141">
        <v>16.7</v>
      </c>
      <c r="H141">
        <v>2</v>
      </c>
      <c r="I141">
        <v>4.2999999999999997E-2</v>
      </c>
      <c r="J141">
        <v>14</v>
      </c>
      <c r="K141">
        <v>0.29799999999999999</v>
      </c>
      <c r="L141">
        <v>0.16700000000000001</v>
      </c>
      <c r="M141">
        <v>0.16500000000000001</v>
      </c>
      <c r="N141">
        <v>0.20799999999999999</v>
      </c>
      <c r="O141">
        <v>0.29399999999999998</v>
      </c>
      <c r="P141">
        <v>0.214</v>
      </c>
      <c r="Q141">
        <v>0.24199999999999999</v>
      </c>
    </row>
    <row r="142" spans="1:17" x14ac:dyDescent="0.45">
      <c r="A142" t="s">
        <v>185</v>
      </c>
      <c r="B142" t="s">
        <v>134</v>
      </c>
      <c r="C142">
        <v>80</v>
      </c>
      <c r="D142">
        <v>63</v>
      </c>
      <c r="E142">
        <v>87.2</v>
      </c>
      <c r="F142">
        <v>100.6</v>
      </c>
      <c r="G142">
        <v>13.1</v>
      </c>
      <c r="H142">
        <v>3</v>
      </c>
      <c r="I142">
        <v>4.8000000000000001E-2</v>
      </c>
      <c r="J142">
        <v>16</v>
      </c>
      <c r="K142">
        <v>0.254</v>
      </c>
      <c r="L142">
        <v>0.158</v>
      </c>
      <c r="M142">
        <v>0.23100000000000001</v>
      </c>
      <c r="N142">
        <v>0.17100000000000001</v>
      </c>
      <c r="O142">
        <v>0.35</v>
      </c>
      <c r="P142">
        <v>0.17499999999999999</v>
      </c>
      <c r="Q142">
        <v>0.27200000000000002</v>
      </c>
    </row>
    <row r="143" spans="1:17" x14ac:dyDescent="0.45">
      <c r="A143" t="s">
        <v>165</v>
      </c>
      <c r="B143" t="s">
        <v>26</v>
      </c>
      <c r="C143">
        <v>87</v>
      </c>
      <c r="D143">
        <v>67</v>
      </c>
      <c r="E143">
        <v>87.2</v>
      </c>
      <c r="F143">
        <v>111.2</v>
      </c>
      <c r="G143">
        <v>6.3</v>
      </c>
      <c r="H143">
        <v>2</v>
      </c>
      <c r="I143">
        <v>0.03</v>
      </c>
      <c r="J143">
        <v>24</v>
      </c>
      <c r="K143">
        <v>0.35799999999999998</v>
      </c>
      <c r="L143">
        <v>0.24099999999999999</v>
      </c>
      <c r="M143">
        <v>0.20300000000000001</v>
      </c>
      <c r="N143">
        <v>0.34200000000000003</v>
      </c>
      <c r="O143">
        <v>0.30399999999999999</v>
      </c>
      <c r="P143">
        <v>0.28999999999999998</v>
      </c>
      <c r="Q143">
        <v>0.25600000000000001</v>
      </c>
    </row>
    <row r="144" spans="1:17" x14ac:dyDescent="0.45">
      <c r="A144" t="s">
        <v>191</v>
      </c>
      <c r="B144" t="s">
        <v>81</v>
      </c>
      <c r="C144">
        <v>74</v>
      </c>
      <c r="D144">
        <v>50</v>
      </c>
      <c r="E144">
        <v>87.1</v>
      </c>
      <c r="F144">
        <v>114.2</v>
      </c>
      <c r="G144">
        <v>3.5</v>
      </c>
      <c r="H144">
        <v>2</v>
      </c>
      <c r="I144">
        <v>0.04</v>
      </c>
      <c r="J144">
        <v>21</v>
      </c>
      <c r="K144">
        <v>0.42</v>
      </c>
      <c r="L144">
        <v>0.23400000000000001</v>
      </c>
      <c r="M144">
        <v>0.22900000000000001</v>
      </c>
      <c r="N144">
        <v>0.25</v>
      </c>
      <c r="O144">
        <v>0.34499999999999997</v>
      </c>
      <c r="P144">
        <v>0.25900000000000001</v>
      </c>
      <c r="Q144">
        <v>0.29099999999999998</v>
      </c>
    </row>
    <row r="145" spans="1:17" x14ac:dyDescent="0.45">
      <c r="A145" t="s">
        <v>189</v>
      </c>
      <c r="B145" t="s">
        <v>37</v>
      </c>
      <c r="C145">
        <v>69</v>
      </c>
      <c r="D145">
        <v>42</v>
      </c>
      <c r="E145">
        <v>87.1</v>
      </c>
      <c r="F145">
        <v>110.9</v>
      </c>
      <c r="G145">
        <v>20.3</v>
      </c>
      <c r="H145">
        <v>3</v>
      </c>
      <c r="I145">
        <v>7.0999999999999994E-2</v>
      </c>
      <c r="J145">
        <v>16</v>
      </c>
      <c r="K145">
        <v>0.38100000000000001</v>
      </c>
      <c r="L145">
        <v>0.20300000000000001</v>
      </c>
      <c r="M145">
        <v>0.20699999999999999</v>
      </c>
      <c r="N145">
        <v>0.28100000000000003</v>
      </c>
      <c r="O145">
        <v>0.33400000000000002</v>
      </c>
      <c r="P145">
        <v>0.249</v>
      </c>
      <c r="Q145">
        <v>0.26600000000000001</v>
      </c>
    </row>
    <row r="146" spans="1:17" x14ac:dyDescent="0.45">
      <c r="A146" t="s">
        <v>216</v>
      </c>
      <c r="B146" t="s">
        <v>51</v>
      </c>
      <c r="C146">
        <v>87</v>
      </c>
      <c r="D146">
        <v>58</v>
      </c>
      <c r="E146">
        <v>87</v>
      </c>
      <c r="F146">
        <v>109.9</v>
      </c>
      <c r="G146">
        <v>6.2</v>
      </c>
      <c r="H146">
        <v>3</v>
      </c>
      <c r="I146">
        <v>5.1999999999999998E-2</v>
      </c>
      <c r="J146">
        <v>19</v>
      </c>
      <c r="K146">
        <v>0.32800000000000001</v>
      </c>
      <c r="L146">
        <v>0.28399999999999997</v>
      </c>
      <c r="M146">
        <v>0.26700000000000002</v>
      </c>
      <c r="N146">
        <v>0.48599999999999999</v>
      </c>
      <c r="O146">
        <v>0.40100000000000002</v>
      </c>
      <c r="P146">
        <v>0.38600000000000001</v>
      </c>
      <c r="Q146">
        <v>0.34699999999999998</v>
      </c>
    </row>
    <row r="147" spans="1:17" x14ac:dyDescent="0.45">
      <c r="A147" t="s">
        <v>209</v>
      </c>
      <c r="B147" t="s">
        <v>53</v>
      </c>
      <c r="C147">
        <v>91</v>
      </c>
      <c r="D147">
        <v>47</v>
      </c>
      <c r="E147">
        <v>86.8</v>
      </c>
      <c r="F147">
        <v>109.9</v>
      </c>
      <c r="G147">
        <v>15.9</v>
      </c>
      <c r="H147">
        <v>3</v>
      </c>
      <c r="I147">
        <v>6.4000000000000001E-2</v>
      </c>
      <c r="J147">
        <v>17</v>
      </c>
      <c r="K147">
        <v>0.36199999999999999</v>
      </c>
      <c r="L147">
        <v>0.17299999999999999</v>
      </c>
      <c r="M147">
        <v>0.2</v>
      </c>
      <c r="N147">
        <v>0.29299999999999998</v>
      </c>
      <c r="O147">
        <v>0.35499999999999998</v>
      </c>
      <c r="P147">
        <v>0.28799999999999998</v>
      </c>
      <c r="Q147">
        <v>0.31900000000000001</v>
      </c>
    </row>
    <row r="148" spans="1:17" x14ac:dyDescent="0.45">
      <c r="A148" t="s">
        <v>198</v>
      </c>
      <c r="B148" t="s">
        <v>55</v>
      </c>
      <c r="C148">
        <v>69</v>
      </c>
      <c r="D148">
        <v>43</v>
      </c>
      <c r="E148">
        <v>86.8</v>
      </c>
      <c r="F148">
        <v>101.6</v>
      </c>
      <c r="G148">
        <v>2.9</v>
      </c>
      <c r="H148">
        <v>2</v>
      </c>
      <c r="I148">
        <v>4.7E-2</v>
      </c>
      <c r="J148">
        <v>15</v>
      </c>
      <c r="K148">
        <v>0.34899999999999998</v>
      </c>
      <c r="L148">
        <v>0.19</v>
      </c>
      <c r="M148">
        <v>0.21199999999999999</v>
      </c>
      <c r="N148">
        <v>0.24099999999999999</v>
      </c>
      <c r="O148">
        <v>0.29499999999999998</v>
      </c>
      <c r="P148">
        <v>0.26400000000000001</v>
      </c>
      <c r="Q148">
        <v>0.28999999999999998</v>
      </c>
    </row>
    <row r="149" spans="1:17" x14ac:dyDescent="0.45">
      <c r="A149" t="s">
        <v>204</v>
      </c>
      <c r="B149" t="s">
        <v>46</v>
      </c>
      <c r="C149">
        <v>93</v>
      </c>
      <c r="D149">
        <v>65</v>
      </c>
      <c r="E149">
        <v>86.7</v>
      </c>
      <c r="F149">
        <v>111.4</v>
      </c>
      <c r="G149">
        <v>16</v>
      </c>
      <c r="H149">
        <v>4</v>
      </c>
      <c r="I149">
        <v>6.2E-2</v>
      </c>
      <c r="J149">
        <v>22</v>
      </c>
      <c r="K149">
        <v>0.33900000000000002</v>
      </c>
      <c r="L149">
        <v>0.24099999999999999</v>
      </c>
      <c r="M149">
        <v>0.22800000000000001</v>
      </c>
      <c r="N149">
        <v>0.28899999999999998</v>
      </c>
      <c r="O149">
        <v>0.35699999999999998</v>
      </c>
      <c r="P149">
        <v>0.27400000000000002</v>
      </c>
      <c r="Q149">
        <v>0.28899999999999998</v>
      </c>
    </row>
    <row r="150" spans="1:17" x14ac:dyDescent="0.45">
      <c r="A150" t="s">
        <v>187</v>
      </c>
      <c r="B150" t="s">
        <v>44</v>
      </c>
      <c r="C150">
        <v>72</v>
      </c>
      <c r="D150">
        <v>55</v>
      </c>
      <c r="E150">
        <v>86.7</v>
      </c>
      <c r="F150">
        <v>103.7</v>
      </c>
      <c r="G150">
        <v>6</v>
      </c>
      <c r="H150">
        <v>2</v>
      </c>
      <c r="I150">
        <v>3.5999999999999997E-2</v>
      </c>
      <c r="J150">
        <v>18</v>
      </c>
      <c r="K150">
        <v>0.32700000000000001</v>
      </c>
      <c r="L150">
        <v>0.28399999999999997</v>
      </c>
      <c r="M150">
        <v>0.28299999999999997</v>
      </c>
      <c r="N150">
        <v>0.35799999999999998</v>
      </c>
      <c r="O150">
        <v>0.40400000000000003</v>
      </c>
      <c r="P150">
        <v>0.308</v>
      </c>
      <c r="Q150">
        <v>0.31900000000000001</v>
      </c>
    </row>
    <row r="151" spans="1:17" x14ac:dyDescent="0.45">
      <c r="A151" t="s">
        <v>188</v>
      </c>
      <c r="B151" t="s">
        <v>119</v>
      </c>
      <c r="C151">
        <v>92</v>
      </c>
      <c r="D151">
        <v>54</v>
      </c>
      <c r="E151">
        <v>86.7</v>
      </c>
      <c r="F151">
        <v>107.1</v>
      </c>
      <c r="G151">
        <v>15.2</v>
      </c>
      <c r="H151">
        <v>1</v>
      </c>
      <c r="I151">
        <v>1.9E-2</v>
      </c>
      <c r="J151">
        <v>16</v>
      </c>
      <c r="K151">
        <v>0.29599999999999999</v>
      </c>
      <c r="L151">
        <v>0.17899999999999999</v>
      </c>
      <c r="M151">
        <v>0.219</v>
      </c>
      <c r="N151">
        <v>0.218</v>
      </c>
      <c r="O151">
        <v>0.29399999999999998</v>
      </c>
      <c r="P151">
        <v>0.24299999999999999</v>
      </c>
      <c r="Q151">
        <v>0.27800000000000002</v>
      </c>
    </row>
    <row r="152" spans="1:17" x14ac:dyDescent="0.45">
      <c r="A152" t="s">
        <v>195</v>
      </c>
      <c r="B152" t="s">
        <v>97</v>
      </c>
      <c r="C152">
        <v>95</v>
      </c>
      <c r="D152">
        <v>73</v>
      </c>
      <c r="E152">
        <v>86.6</v>
      </c>
      <c r="F152">
        <v>105.6</v>
      </c>
      <c r="G152">
        <v>6.8</v>
      </c>
      <c r="H152">
        <v>1</v>
      </c>
      <c r="I152">
        <v>1.4E-2</v>
      </c>
      <c r="J152">
        <v>21</v>
      </c>
      <c r="K152">
        <v>0.28799999999999998</v>
      </c>
      <c r="L152">
        <v>0.29299999999999998</v>
      </c>
      <c r="M152">
        <v>0.254</v>
      </c>
      <c r="N152">
        <v>0.378</v>
      </c>
      <c r="O152">
        <v>0.32900000000000001</v>
      </c>
      <c r="P152">
        <v>0.33500000000000002</v>
      </c>
      <c r="Q152">
        <v>0.30199999999999999</v>
      </c>
    </row>
    <row r="153" spans="1:17" x14ac:dyDescent="0.45">
      <c r="A153" t="s">
        <v>205</v>
      </c>
      <c r="B153" t="s">
        <v>40</v>
      </c>
      <c r="C153">
        <v>102</v>
      </c>
      <c r="D153">
        <v>68</v>
      </c>
      <c r="E153">
        <v>86.6</v>
      </c>
      <c r="F153">
        <v>108.4</v>
      </c>
      <c r="G153">
        <v>8.6999999999999993</v>
      </c>
      <c r="H153">
        <v>5</v>
      </c>
      <c r="I153">
        <v>7.3999999999999996E-2</v>
      </c>
      <c r="J153">
        <v>26</v>
      </c>
      <c r="K153">
        <v>0.38200000000000001</v>
      </c>
      <c r="L153">
        <v>0.26400000000000001</v>
      </c>
      <c r="M153">
        <v>0.28299999999999997</v>
      </c>
      <c r="N153">
        <v>0.39100000000000001</v>
      </c>
      <c r="O153">
        <v>0.51300000000000001</v>
      </c>
      <c r="P153">
        <v>0.34599999999999997</v>
      </c>
      <c r="Q153">
        <v>0.39</v>
      </c>
    </row>
    <row r="154" spans="1:17" x14ac:dyDescent="0.45">
      <c r="A154" t="s">
        <v>1942</v>
      </c>
      <c r="B154" t="s">
        <v>37</v>
      </c>
      <c r="C154">
        <v>70</v>
      </c>
      <c r="D154">
        <v>48</v>
      </c>
      <c r="E154">
        <v>86.6</v>
      </c>
      <c r="F154">
        <v>109.9</v>
      </c>
      <c r="G154">
        <v>16.100000000000001</v>
      </c>
      <c r="H154">
        <v>3</v>
      </c>
      <c r="I154">
        <v>6.3E-2</v>
      </c>
      <c r="J154">
        <v>11</v>
      </c>
      <c r="K154">
        <v>0.22900000000000001</v>
      </c>
      <c r="L154">
        <v>0.23400000000000001</v>
      </c>
      <c r="M154">
        <v>0.24399999999999999</v>
      </c>
      <c r="N154">
        <v>0.39100000000000001</v>
      </c>
      <c r="O154">
        <v>0.42699999999999999</v>
      </c>
      <c r="P154">
        <v>0.31</v>
      </c>
      <c r="Q154">
        <v>0.32400000000000001</v>
      </c>
    </row>
    <row r="155" spans="1:17" x14ac:dyDescent="0.45">
      <c r="A155" t="s">
        <v>218</v>
      </c>
      <c r="B155" t="s">
        <v>65</v>
      </c>
      <c r="C155">
        <v>78</v>
      </c>
      <c r="D155">
        <v>60</v>
      </c>
      <c r="E155">
        <v>86.5</v>
      </c>
      <c r="F155">
        <v>103.7</v>
      </c>
      <c r="G155">
        <v>16.2</v>
      </c>
      <c r="H155">
        <v>1</v>
      </c>
      <c r="I155">
        <v>1.7000000000000001E-2</v>
      </c>
      <c r="J155">
        <v>22</v>
      </c>
      <c r="K155">
        <v>0.36699999999999999</v>
      </c>
      <c r="L155">
        <v>0.254</v>
      </c>
      <c r="M155">
        <v>0.27700000000000002</v>
      </c>
      <c r="N155">
        <v>0.373</v>
      </c>
      <c r="O155">
        <v>0.371</v>
      </c>
      <c r="P155">
        <v>0.33200000000000002</v>
      </c>
      <c r="Q155">
        <v>0.33800000000000002</v>
      </c>
    </row>
    <row r="156" spans="1:17" x14ac:dyDescent="0.45">
      <c r="A156" t="s">
        <v>215</v>
      </c>
      <c r="B156" t="s">
        <v>104</v>
      </c>
      <c r="C156">
        <v>70</v>
      </c>
      <c r="D156">
        <v>49</v>
      </c>
      <c r="E156">
        <v>86.4</v>
      </c>
      <c r="F156">
        <v>110.4</v>
      </c>
      <c r="G156">
        <v>13.1</v>
      </c>
      <c r="H156">
        <v>3</v>
      </c>
      <c r="I156">
        <v>6.0999999999999999E-2</v>
      </c>
      <c r="J156">
        <v>17</v>
      </c>
      <c r="K156">
        <v>0.34699999999999998</v>
      </c>
      <c r="L156">
        <v>0.185</v>
      </c>
      <c r="M156">
        <v>0.223</v>
      </c>
      <c r="N156">
        <v>0.27700000000000002</v>
      </c>
      <c r="O156">
        <v>0.32300000000000001</v>
      </c>
      <c r="P156">
        <v>0.219</v>
      </c>
      <c r="Q156">
        <v>0.247</v>
      </c>
    </row>
    <row r="157" spans="1:17" x14ac:dyDescent="0.45">
      <c r="A157" t="s">
        <v>201</v>
      </c>
      <c r="B157" t="s">
        <v>53</v>
      </c>
      <c r="C157">
        <v>82</v>
      </c>
      <c r="D157">
        <v>51</v>
      </c>
      <c r="E157">
        <v>86.3</v>
      </c>
      <c r="F157">
        <v>110.2</v>
      </c>
      <c r="G157">
        <v>8.8000000000000007</v>
      </c>
      <c r="H157">
        <v>4</v>
      </c>
      <c r="I157">
        <v>7.8E-2</v>
      </c>
      <c r="J157">
        <v>22</v>
      </c>
      <c r="K157">
        <v>0.43099999999999999</v>
      </c>
      <c r="L157">
        <v>0.27</v>
      </c>
      <c r="M157">
        <v>0.26</v>
      </c>
      <c r="N157">
        <v>0.432</v>
      </c>
      <c r="O157">
        <v>0.43</v>
      </c>
      <c r="P157">
        <v>0.34599999999999997</v>
      </c>
      <c r="Q157">
        <v>0.33700000000000002</v>
      </c>
    </row>
    <row r="158" spans="1:17" x14ac:dyDescent="0.45">
      <c r="A158" t="s">
        <v>213</v>
      </c>
      <c r="B158" t="s">
        <v>119</v>
      </c>
      <c r="C158">
        <v>95</v>
      </c>
      <c r="D158">
        <v>76</v>
      </c>
      <c r="E158">
        <v>86.2</v>
      </c>
      <c r="F158">
        <v>104.1</v>
      </c>
      <c r="G158">
        <v>15.2</v>
      </c>
      <c r="H158">
        <v>1</v>
      </c>
      <c r="I158">
        <v>1.2999999999999999E-2</v>
      </c>
      <c r="J158">
        <v>24</v>
      </c>
      <c r="K158">
        <v>0.316</v>
      </c>
      <c r="L158">
        <v>0.29099999999999998</v>
      </c>
      <c r="M158">
        <v>0.25600000000000001</v>
      </c>
      <c r="N158">
        <v>0.39500000000000002</v>
      </c>
      <c r="O158">
        <v>0.36</v>
      </c>
      <c r="P158">
        <v>0.32600000000000001</v>
      </c>
      <c r="Q158">
        <v>0.28399999999999997</v>
      </c>
    </row>
    <row r="159" spans="1:17" x14ac:dyDescent="0.45">
      <c r="A159" t="s">
        <v>199</v>
      </c>
      <c r="B159" t="s">
        <v>26</v>
      </c>
      <c r="C159">
        <v>94</v>
      </c>
      <c r="D159">
        <v>70</v>
      </c>
      <c r="E159">
        <v>86.1</v>
      </c>
      <c r="F159">
        <v>109.5</v>
      </c>
      <c r="G159">
        <v>10.5</v>
      </c>
      <c r="H159">
        <v>4</v>
      </c>
      <c r="I159">
        <v>5.7000000000000002E-2</v>
      </c>
      <c r="J159">
        <v>22</v>
      </c>
      <c r="K159">
        <v>0.314</v>
      </c>
      <c r="L159">
        <v>0.21</v>
      </c>
      <c r="M159">
        <v>0.26700000000000002</v>
      </c>
      <c r="N159">
        <v>0.309</v>
      </c>
      <c r="O159">
        <v>0.36799999999999999</v>
      </c>
      <c r="P159">
        <v>0.29399999999999998</v>
      </c>
      <c r="Q159">
        <v>0.33500000000000002</v>
      </c>
    </row>
    <row r="160" spans="1:17" x14ac:dyDescent="0.45">
      <c r="A160" t="s">
        <v>197</v>
      </c>
      <c r="B160" t="s">
        <v>58</v>
      </c>
      <c r="C160">
        <v>86</v>
      </c>
      <c r="D160">
        <v>53</v>
      </c>
      <c r="E160">
        <v>86.1</v>
      </c>
      <c r="F160">
        <v>110.8</v>
      </c>
      <c r="G160">
        <v>7.1</v>
      </c>
      <c r="H160">
        <v>2</v>
      </c>
      <c r="I160">
        <v>3.7999999999999999E-2</v>
      </c>
      <c r="J160">
        <v>18</v>
      </c>
      <c r="K160">
        <v>0.34</v>
      </c>
      <c r="L160">
        <v>0.17399999999999999</v>
      </c>
      <c r="M160">
        <v>0.27400000000000002</v>
      </c>
      <c r="N160">
        <v>0.23200000000000001</v>
      </c>
      <c r="O160">
        <v>0.35899999999999999</v>
      </c>
      <c r="P160">
        <v>0.27500000000000002</v>
      </c>
      <c r="Q160">
        <v>0.35899999999999999</v>
      </c>
    </row>
    <row r="161" spans="1:17" x14ac:dyDescent="0.45">
      <c r="A161" t="s">
        <v>193</v>
      </c>
      <c r="B161" t="s">
        <v>76</v>
      </c>
      <c r="C161">
        <v>102</v>
      </c>
      <c r="D161">
        <v>70</v>
      </c>
      <c r="E161">
        <v>86.1</v>
      </c>
      <c r="F161">
        <v>107.1</v>
      </c>
      <c r="G161">
        <v>18.5</v>
      </c>
      <c r="H161">
        <v>5</v>
      </c>
      <c r="I161">
        <v>7.0999999999999994E-2</v>
      </c>
      <c r="J161">
        <v>21</v>
      </c>
      <c r="K161">
        <v>0.3</v>
      </c>
      <c r="L161">
        <v>0.22600000000000001</v>
      </c>
      <c r="M161">
        <v>0.24399999999999999</v>
      </c>
      <c r="N161">
        <v>0.41699999999999998</v>
      </c>
      <c r="O161">
        <v>0.36299999999999999</v>
      </c>
      <c r="P161">
        <v>0.33100000000000002</v>
      </c>
      <c r="Q161">
        <v>0.316</v>
      </c>
    </row>
    <row r="162" spans="1:17" x14ac:dyDescent="0.45">
      <c r="A162" t="s">
        <v>212</v>
      </c>
      <c r="B162" t="s">
        <v>37</v>
      </c>
      <c r="C162">
        <v>82</v>
      </c>
      <c r="D162">
        <v>61</v>
      </c>
      <c r="E162">
        <v>86</v>
      </c>
      <c r="F162">
        <v>106.3</v>
      </c>
      <c r="G162">
        <v>18.8</v>
      </c>
      <c r="H162">
        <v>2</v>
      </c>
      <c r="I162">
        <v>3.3000000000000002E-2</v>
      </c>
      <c r="J162">
        <v>15</v>
      </c>
      <c r="K162">
        <v>0.246</v>
      </c>
      <c r="L162">
        <v>0.24099999999999999</v>
      </c>
      <c r="M162">
        <v>0.21299999999999999</v>
      </c>
      <c r="N162">
        <v>0.34200000000000003</v>
      </c>
      <c r="O162">
        <v>0.308</v>
      </c>
      <c r="P162">
        <v>0.26700000000000002</v>
      </c>
      <c r="Q162">
        <v>0.23599999999999999</v>
      </c>
    </row>
    <row r="163" spans="1:17" x14ac:dyDescent="0.45">
      <c r="A163" t="s">
        <v>200</v>
      </c>
      <c r="B163" t="s">
        <v>40</v>
      </c>
      <c r="C163">
        <v>84</v>
      </c>
      <c r="D163">
        <v>56</v>
      </c>
      <c r="E163">
        <v>86</v>
      </c>
      <c r="F163">
        <v>107.1</v>
      </c>
      <c r="G163">
        <v>4.8</v>
      </c>
      <c r="H163">
        <v>2</v>
      </c>
      <c r="I163">
        <v>3.5999999999999997E-2</v>
      </c>
      <c r="J163">
        <v>19</v>
      </c>
      <c r="K163">
        <v>0.33900000000000002</v>
      </c>
      <c r="L163">
        <v>0.22700000000000001</v>
      </c>
      <c r="M163">
        <v>0.22600000000000001</v>
      </c>
      <c r="N163">
        <v>0.28000000000000003</v>
      </c>
      <c r="O163">
        <v>0.32700000000000001</v>
      </c>
      <c r="P163">
        <v>0.26800000000000002</v>
      </c>
      <c r="Q163">
        <v>0.28599999999999998</v>
      </c>
    </row>
    <row r="164" spans="1:17" x14ac:dyDescent="0.45">
      <c r="A164" t="s">
        <v>179</v>
      </c>
      <c r="B164" t="s">
        <v>58</v>
      </c>
      <c r="C164">
        <v>72</v>
      </c>
      <c r="D164">
        <v>42</v>
      </c>
      <c r="E164">
        <v>85.8</v>
      </c>
      <c r="F164">
        <v>106.8</v>
      </c>
      <c r="G164">
        <v>12.7</v>
      </c>
      <c r="H164">
        <v>2</v>
      </c>
      <c r="I164">
        <v>4.8000000000000001E-2</v>
      </c>
      <c r="J164">
        <v>13</v>
      </c>
      <c r="K164">
        <v>0.31</v>
      </c>
      <c r="L164">
        <v>0.20599999999999999</v>
      </c>
      <c r="M164">
        <v>0.183</v>
      </c>
      <c r="N164">
        <v>0.41299999999999998</v>
      </c>
      <c r="O164">
        <v>0.29799999999999999</v>
      </c>
      <c r="P164">
        <v>0.312</v>
      </c>
      <c r="Q164">
        <v>0.253</v>
      </c>
    </row>
    <row r="165" spans="1:17" x14ac:dyDescent="0.45">
      <c r="A165" t="s">
        <v>217</v>
      </c>
      <c r="B165" t="s">
        <v>30</v>
      </c>
      <c r="C165">
        <v>90</v>
      </c>
      <c r="D165">
        <v>66</v>
      </c>
      <c r="E165">
        <v>85.8</v>
      </c>
      <c r="F165">
        <v>104.2</v>
      </c>
      <c r="G165">
        <v>11.1</v>
      </c>
      <c r="H165">
        <v>0</v>
      </c>
      <c r="I165">
        <v>0</v>
      </c>
      <c r="J165">
        <v>22</v>
      </c>
      <c r="K165">
        <v>0.33300000000000002</v>
      </c>
      <c r="L165">
        <v>0.28899999999999998</v>
      </c>
      <c r="M165">
        <v>0.307</v>
      </c>
      <c r="N165">
        <v>0.39500000000000002</v>
      </c>
      <c r="O165">
        <v>0.38</v>
      </c>
      <c r="P165">
        <v>0.35699999999999998</v>
      </c>
      <c r="Q165">
        <v>0.36799999999999999</v>
      </c>
    </row>
    <row r="166" spans="1:17" x14ac:dyDescent="0.45">
      <c r="A166" t="s">
        <v>211</v>
      </c>
      <c r="B166" t="s">
        <v>53</v>
      </c>
      <c r="C166">
        <v>94</v>
      </c>
      <c r="D166">
        <v>65</v>
      </c>
      <c r="E166">
        <v>85.8</v>
      </c>
      <c r="F166">
        <v>110.7</v>
      </c>
      <c r="G166">
        <v>5.8</v>
      </c>
      <c r="H166">
        <v>3</v>
      </c>
      <c r="I166">
        <v>4.5999999999999999E-2</v>
      </c>
      <c r="J166">
        <v>18</v>
      </c>
      <c r="K166">
        <v>0.27700000000000002</v>
      </c>
      <c r="L166">
        <v>0.193</v>
      </c>
      <c r="M166">
        <v>0.214</v>
      </c>
      <c r="N166">
        <v>0.28899999999999998</v>
      </c>
      <c r="O166">
        <v>0.32500000000000001</v>
      </c>
      <c r="P166">
        <v>0.26900000000000002</v>
      </c>
      <c r="Q166">
        <v>0.28199999999999997</v>
      </c>
    </row>
    <row r="167" spans="1:17" x14ac:dyDescent="0.45">
      <c r="A167" t="s">
        <v>196</v>
      </c>
      <c r="B167" t="s">
        <v>35</v>
      </c>
      <c r="C167">
        <v>73</v>
      </c>
      <c r="D167">
        <v>56</v>
      </c>
      <c r="E167">
        <v>85.6</v>
      </c>
      <c r="F167">
        <v>107.6</v>
      </c>
      <c r="G167">
        <v>17</v>
      </c>
      <c r="H167">
        <v>4</v>
      </c>
      <c r="I167">
        <v>7.0999999999999994E-2</v>
      </c>
      <c r="J167">
        <v>19</v>
      </c>
      <c r="K167">
        <v>0.33900000000000002</v>
      </c>
      <c r="L167">
        <v>0.24199999999999999</v>
      </c>
      <c r="M167">
        <v>0.25900000000000001</v>
      </c>
      <c r="N167">
        <v>0.39400000000000002</v>
      </c>
      <c r="O167">
        <v>0.39600000000000002</v>
      </c>
      <c r="P167">
        <v>0.317</v>
      </c>
      <c r="Q167">
        <v>0.31900000000000001</v>
      </c>
    </row>
    <row r="168" spans="1:17" x14ac:dyDescent="0.45">
      <c r="A168" t="s">
        <v>223</v>
      </c>
      <c r="B168" t="s">
        <v>91</v>
      </c>
      <c r="C168">
        <v>104</v>
      </c>
      <c r="D168">
        <v>86</v>
      </c>
      <c r="E168">
        <v>85.5</v>
      </c>
      <c r="F168">
        <v>99.9</v>
      </c>
      <c r="G168">
        <v>10.9</v>
      </c>
      <c r="H168">
        <v>2</v>
      </c>
      <c r="I168">
        <v>2.3E-2</v>
      </c>
      <c r="J168">
        <v>14</v>
      </c>
      <c r="K168">
        <v>0.16300000000000001</v>
      </c>
      <c r="L168">
        <v>0.27700000000000002</v>
      </c>
      <c r="M168">
        <v>0.28799999999999998</v>
      </c>
      <c r="N168">
        <v>0.35099999999999998</v>
      </c>
      <c r="O168">
        <v>0.373</v>
      </c>
      <c r="P168">
        <v>0.315</v>
      </c>
      <c r="Q168">
        <v>0.32400000000000001</v>
      </c>
    </row>
    <row r="169" spans="1:17" x14ac:dyDescent="0.45">
      <c r="A169" t="s">
        <v>214</v>
      </c>
      <c r="B169" t="s">
        <v>24</v>
      </c>
      <c r="C169">
        <v>84</v>
      </c>
      <c r="D169">
        <v>56</v>
      </c>
      <c r="E169">
        <v>85.5</v>
      </c>
      <c r="F169">
        <v>104.7</v>
      </c>
      <c r="G169">
        <v>3.4</v>
      </c>
      <c r="H169">
        <v>0</v>
      </c>
      <c r="I169">
        <v>0</v>
      </c>
      <c r="J169">
        <v>16</v>
      </c>
      <c r="K169">
        <v>0.28599999999999998</v>
      </c>
      <c r="L169">
        <v>0.29299999999999998</v>
      </c>
      <c r="M169">
        <v>0.255</v>
      </c>
      <c r="N169">
        <v>0.32</v>
      </c>
      <c r="O169">
        <v>0.307</v>
      </c>
      <c r="P169">
        <v>0.32100000000000001</v>
      </c>
      <c r="Q169">
        <v>0.29599999999999999</v>
      </c>
    </row>
    <row r="170" spans="1:17" x14ac:dyDescent="0.45">
      <c r="A170" t="s">
        <v>207</v>
      </c>
      <c r="B170" t="s">
        <v>46</v>
      </c>
      <c r="C170">
        <v>84</v>
      </c>
      <c r="D170">
        <v>55</v>
      </c>
      <c r="E170">
        <v>85.4</v>
      </c>
      <c r="F170">
        <v>105.4</v>
      </c>
      <c r="G170">
        <v>7.9</v>
      </c>
      <c r="H170">
        <v>3</v>
      </c>
      <c r="I170">
        <v>5.5E-2</v>
      </c>
      <c r="J170">
        <v>18</v>
      </c>
      <c r="K170">
        <v>0.32700000000000001</v>
      </c>
      <c r="L170">
        <v>0.21099999999999999</v>
      </c>
      <c r="M170">
        <v>0.22800000000000001</v>
      </c>
      <c r="N170">
        <v>0.40799999999999997</v>
      </c>
      <c r="O170">
        <v>0.34100000000000003</v>
      </c>
      <c r="P170">
        <v>0.32800000000000001</v>
      </c>
      <c r="Q170">
        <v>0.313</v>
      </c>
    </row>
    <row r="171" spans="1:17" x14ac:dyDescent="0.45">
      <c r="A171" t="s">
        <v>222</v>
      </c>
      <c r="B171" t="s">
        <v>97</v>
      </c>
      <c r="C171">
        <v>98</v>
      </c>
      <c r="D171">
        <v>84</v>
      </c>
      <c r="E171">
        <v>85.4</v>
      </c>
      <c r="F171">
        <v>103.2</v>
      </c>
      <c r="G171">
        <v>13.8</v>
      </c>
      <c r="H171">
        <v>2</v>
      </c>
      <c r="I171">
        <v>2.4E-2</v>
      </c>
      <c r="J171">
        <v>13</v>
      </c>
      <c r="K171">
        <v>0.155</v>
      </c>
      <c r="L171">
        <v>0.35799999999999998</v>
      </c>
      <c r="M171">
        <v>0.33200000000000002</v>
      </c>
      <c r="N171">
        <v>0.47399999999999998</v>
      </c>
      <c r="O171">
        <v>0.42699999999999999</v>
      </c>
      <c r="P171">
        <v>0.378</v>
      </c>
      <c r="Q171">
        <v>0.34100000000000003</v>
      </c>
    </row>
    <row r="172" spans="1:17" x14ac:dyDescent="0.45">
      <c r="A172" t="s">
        <v>228</v>
      </c>
      <c r="B172" t="s">
        <v>37</v>
      </c>
      <c r="C172">
        <v>71</v>
      </c>
      <c r="D172">
        <v>38</v>
      </c>
      <c r="E172">
        <v>85.4</v>
      </c>
      <c r="F172">
        <v>105.1</v>
      </c>
      <c r="G172">
        <v>16.600000000000001</v>
      </c>
      <c r="H172">
        <v>0</v>
      </c>
      <c r="I172">
        <v>0</v>
      </c>
      <c r="J172">
        <v>11</v>
      </c>
      <c r="K172">
        <v>0.28999999999999998</v>
      </c>
      <c r="L172">
        <v>0.183</v>
      </c>
      <c r="M172">
        <v>0.17199999999999999</v>
      </c>
      <c r="N172">
        <v>0.28299999999999997</v>
      </c>
      <c r="O172">
        <v>0.24299999999999999</v>
      </c>
      <c r="P172">
        <v>0.27600000000000002</v>
      </c>
      <c r="Q172">
        <v>0.24199999999999999</v>
      </c>
    </row>
    <row r="173" spans="1:17" x14ac:dyDescent="0.45">
      <c r="A173" t="s">
        <v>220</v>
      </c>
      <c r="B173" t="s">
        <v>24</v>
      </c>
      <c r="C173">
        <v>78</v>
      </c>
      <c r="D173">
        <v>48</v>
      </c>
      <c r="E173">
        <v>85.2</v>
      </c>
      <c r="F173">
        <v>108.6</v>
      </c>
      <c r="G173">
        <v>9.1</v>
      </c>
      <c r="H173">
        <v>5</v>
      </c>
      <c r="I173">
        <v>0.104</v>
      </c>
      <c r="J173">
        <v>16</v>
      </c>
      <c r="K173">
        <v>0.33300000000000002</v>
      </c>
      <c r="L173">
        <v>0.22500000000000001</v>
      </c>
      <c r="M173">
        <v>0.214</v>
      </c>
      <c r="N173">
        <v>0.40799999999999997</v>
      </c>
      <c r="O173">
        <v>0.38300000000000001</v>
      </c>
      <c r="P173">
        <v>0.30499999999999999</v>
      </c>
      <c r="Q173">
        <v>0.28599999999999998</v>
      </c>
    </row>
    <row r="174" spans="1:17" x14ac:dyDescent="0.45">
      <c r="A174" t="s">
        <v>208</v>
      </c>
      <c r="B174" t="s">
        <v>119</v>
      </c>
      <c r="C174">
        <v>83</v>
      </c>
      <c r="D174">
        <v>45</v>
      </c>
      <c r="E174">
        <v>85.1</v>
      </c>
      <c r="F174">
        <v>110.3</v>
      </c>
      <c r="G174">
        <v>17.3</v>
      </c>
      <c r="H174">
        <v>5</v>
      </c>
      <c r="I174">
        <v>0.111</v>
      </c>
      <c r="J174">
        <v>14</v>
      </c>
      <c r="K174">
        <v>0.311</v>
      </c>
      <c r="L174">
        <v>0.16900000000000001</v>
      </c>
      <c r="M174">
        <v>0.20300000000000001</v>
      </c>
      <c r="N174">
        <v>0.32500000000000001</v>
      </c>
      <c r="O174">
        <v>0.39200000000000002</v>
      </c>
      <c r="P174">
        <v>0.249</v>
      </c>
      <c r="Q174">
        <v>0.28499999999999998</v>
      </c>
    </row>
    <row r="175" spans="1:17" x14ac:dyDescent="0.45">
      <c r="A175" t="s">
        <v>227</v>
      </c>
      <c r="B175" t="s">
        <v>76</v>
      </c>
      <c r="C175">
        <v>102</v>
      </c>
      <c r="D175">
        <v>75</v>
      </c>
      <c r="E175">
        <v>85</v>
      </c>
      <c r="F175">
        <v>108.9</v>
      </c>
      <c r="G175">
        <v>14.1</v>
      </c>
      <c r="H175">
        <v>5</v>
      </c>
      <c r="I175">
        <v>6.7000000000000004E-2</v>
      </c>
      <c r="J175">
        <v>18</v>
      </c>
      <c r="K175">
        <v>0.24</v>
      </c>
      <c r="L175">
        <v>0.20399999999999999</v>
      </c>
      <c r="M175">
        <v>0.27700000000000002</v>
      </c>
      <c r="N175">
        <v>0.28999999999999998</v>
      </c>
      <c r="O175">
        <v>0.38300000000000001</v>
      </c>
      <c r="P175">
        <v>0.26100000000000001</v>
      </c>
      <c r="Q175">
        <v>0.32</v>
      </c>
    </row>
    <row r="176" spans="1:17" x14ac:dyDescent="0.45">
      <c r="A176" t="s">
        <v>219</v>
      </c>
      <c r="B176" t="s">
        <v>22</v>
      </c>
      <c r="C176">
        <v>89</v>
      </c>
      <c r="D176">
        <v>70</v>
      </c>
      <c r="E176">
        <v>85</v>
      </c>
      <c r="F176">
        <v>108.2</v>
      </c>
      <c r="G176">
        <v>8.5</v>
      </c>
      <c r="H176">
        <v>2</v>
      </c>
      <c r="I176">
        <v>2.9000000000000001E-2</v>
      </c>
      <c r="J176">
        <v>19</v>
      </c>
      <c r="K176">
        <v>0.27100000000000002</v>
      </c>
      <c r="L176">
        <v>0.26</v>
      </c>
      <c r="M176">
        <v>0.24299999999999999</v>
      </c>
      <c r="N176">
        <v>0.41599999999999998</v>
      </c>
      <c r="O176">
        <v>0.33400000000000002</v>
      </c>
      <c r="P176">
        <v>0.34300000000000003</v>
      </c>
      <c r="Q176">
        <v>0.30499999999999999</v>
      </c>
    </row>
    <row r="177" spans="1:17" x14ac:dyDescent="0.45">
      <c r="A177" t="s">
        <v>1936</v>
      </c>
      <c r="B177" t="s">
        <v>46</v>
      </c>
      <c r="C177">
        <v>72</v>
      </c>
      <c r="D177">
        <v>51</v>
      </c>
      <c r="E177">
        <v>84.8</v>
      </c>
      <c r="F177">
        <v>107.2</v>
      </c>
      <c r="G177">
        <v>7.5</v>
      </c>
      <c r="H177">
        <v>1</v>
      </c>
      <c r="I177">
        <v>0.02</v>
      </c>
      <c r="J177">
        <v>14</v>
      </c>
      <c r="K177">
        <v>0.27500000000000002</v>
      </c>
      <c r="L177">
        <v>0.29499999999999998</v>
      </c>
      <c r="M177">
        <v>0.27900000000000003</v>
      </c>
      <c r="N177">
        <v>0.36099999999999999</v>
      </c>
      <c r="O177">
        <v>0.38900000000000001</v>
      </c>
      <c r="P177">
        <v>0.35599999999999998</v>
      </c>
      <c r="Q177">
        <v>0.35599999999999998</v>
      </c>
    </row>
    <row r="178" spans="1:17" x14ac:dyDescent="0.45">
      <c r="A178" t="s">
        <v>230</v>
      </c>
      <c r="B178" t="s">
        <v>72</v>
      </c>
      <c r="C178">
        <v>77</v>
      </c>
      <c r="D178">
        <v>54</v>
      </c>
      <c r="E178">
        <v>84.7</v>
      </c>
      <c r="F178">
        <v>108.9</v>
      </c>
      <c r="G178">
        <v>14.5</v>
      </c>
      <c r="H178">
        <v>1</v>
      </c>
      <c r="I178">
        <v>1.9E-2</v>
      </c>
      <c r="J178">
        <v>15</v>
      </c>
      <c r="K178">
        <v>0.27800000000000002</v>
      </c>
      <c r="L178">
        <v>0.28599999999999998</v>
      </c>
      <c r="M178">
        <v>0.27800000000000002</v>
      </c>
      <c r="N178">
        <v>0.42899999999999999</v>
      </c>
      <c r="O178">
        <v>0.41</v>
      </c>
      <c r="P178">
        <v>0.33</v>
      </c>
      <c r="Q178">
        <v>0.32500000000000001</v>
      </c>
    </row>
    <row r="179" spans="1:17" x14ac:dyDescent="0.45">
      <c r="A179" t="s">
        <v>221</v>
      </c>
      <c r="B179" t="s">
        <v>76</v>
      </c>
      <c r="C179">
        <v>76</v>
      </c>
      <c r="D179">
        <v>65</v>
      </c>
      <c r="E179">
        <v>84.6</v>
      </c>
      <c r="F179">
        <v>110.1</v>
      </c>
      <c r="G179">
        <v>6</v>
      </c>
      <c r="H179">
        <v>2</v>
      </c>
      <c r="I179">
        <v>3.1E-2</v>
      </c>
      <c r="J179">
        <v>18</v>
      </c>
      <c r="K179">
        <v>0.27700000000000002</v>
      </c>
      <c r="L179">
        <v>0.27800000000000002</v>
      </c>
      <c r="M179">
        <v>0.26900000000000002</v>
      </c>
      <c r="N179">
        <v>0.375</v>
      </c>
      <c r="O179">
        <v>0.35</v>
      </c>
      <c r="P179">
        <v>0.31</v>
      </c>
      <c r="Q179">
        <v>0.28000000000000003</v>
      </c>
    </row>
    <row r="180" spans="1:17" x14ac:dyDescent="0.45">
      <c r="A180" t="s">
        <v>229</v>
      </c>
      <c r="B180" t="s">
        <v>72</v>
      </c>
      <c r="C180">
        <v>84</v>
      </c>
      <c r="D180">
        <v>72</v>
      </c>
      <c r="E180">
        <v>84.6</v>
      </c>
      <c r="F180">
        <v>108</v>
      </c>
      <c r="G180">
        <v>-2.2000000000000002</v>
      </c>
      <c r="H180">
        <v>3</v>
      </c>
      <c r="I180">
        <v>4.2000000000000003E-2</v>
      </c>
      <c r="J180">
        <v>22</v>
      </c>
      <c r="K180">
        <v>0.30599999999999999</v>
      </c>
      <c r="L180">
        <v>0.25600000000000001</v>
      </c>
      <c r="M180">
        <v>0.246</v>
      </c>
      <c r="N180">
        <v>0.30499999999999999</v>
      </c>
      <c r="O180">
        <v>0.33200000000000002</v>
      </c>
      <c r="P180">
        <v>0.253</v>
      </c>
      <c r="Q180">
        <v>0.253</v>
      </c>
    </row>
    <row r="181" spans="1:17" x14ac:dyDescent="0.45">
      <c r="A181" t="s">
        <v>231</v>
      </c>
      <c r="B181" t="s">
        <v>65</v>
      </c>
      <c r="C181">
        <v>69</v>
      </c>
      <c r="D181">
        <v>51</v>
      </c>
      <c r="E181">
        <v>84.3</v>
      </c>
      <c r="F181">
        <v>109.5</v>
      </c>
      <c r="G181">
        <v>12.1</v>
      </c>
      <c r="H181">
        <v>2</v>
      </c>
      <c r="I181">
        <v>3.9E-2</v>
      </c>
      <c r="J181">
        <v>14</v>
      </c>
      <c r="K181">
        <v>0.27500000000000002</v>
      </c>
      <c r="L181">
        <v>0.28100000000000003</v>
      </c>
      <c r="M181">
        <v>0.22700000000000001</v>
      </c>
      <c r="N181">
        <v>0.34399999999999997</v>
      </c>
      <c r="O181">
        <v>0.374</v>
      </c>
      <c r="P181">
        <v>0.31</v>
      </c>
      <c r="Q181">
        <v>0.29099999999999998</v>
      </c>
    </row>
    <row r="182" spans="1:17" x14ac:dyDescent="0.45">
      <c r="A182" t="s">
        <v>232</v>
      </c>
      <c r="B182" t="s">
        <v>63</v>
      </c>
      <c r="C182">
        <v>66</v>
      </c>
      <c r="D182">
        <v>45</v>
      </c>
      <c r="E182">
        <v>84</v>
      </c>
      <c r="F182">
        <v>111.2</v>
      </c>
      <c r="G182">
        <v>12.1</v>
      </c>
      <c r="H182">
        <v>4</v>
      </c>
      <c r="I182">
        <v>8.8999999999999996E-2</v>
      </c>
      <c r="J182">
        <v>15</v>
      </c>
      <c r="K182">
        <v>0.33300000000000002</v>
      </c>
      <c r="L182">
        <v>0.246</v>
      </c>
      <c r="M182">
        <v>0.223</v>
      </c>
      <c r="N182">
        <v>0.47399999999999998</v>
      </c>
      <c r="O182">
        <v>0.38800000000000001</v>
      </c>
      <c r="P182">
        <v>0.35599999999999998</v>
      </c>
      <c r="Q182">
        <v>0.315</v>
      </c>
    </row>
    <row r="183" spans="1:17" x14ac:dyDescent="0.45">
      <c r="A183" t="s">
        <v>233</v>
      </c>
      <c r="B183" t="s">
        <v>42</v>
      </c>
      <c r="C183">
        <v>103</v>
      </c>
      <c r="D183">
        <v>74</v>
      </c>
      <c r="E183">
        <v>84</v>
      </c>
      <c r="F183">
        <v>110.1</v>
      </c>
      <c r="G183">
        <v>5.5</v>
      </c>
      <c r="H183">
        <v>4</v>
      </c>
      <c r="I183">
        <v>5.3999999999999999E-2</v>
      </c>
      <c r="J183">
        <v>19</v>
      </c>
      <c r="K183">
        <v>0.25700000000000001</v>
      </c>
      <c r="L183">
        <v>0.216</v>
      </c>
      <c r="M183">
        <v>0.254</v>
      </c>
      <c r="N183">
        <v>0.27300000000000002</v>
      </c>
      <c r="O183">
        <v>0.374</v>
      </c>
      <c r="P183">
        <v>0.28799999999999998</v>
      </c>
      <c r="Q183">
        <v>0.32800000000000001</v>
      </c>
    </row>
    <row r="184" spans="1:17" x14ac:dyDescent="0.45">
      <c r="A184" t="s">
        <v>225</v>
      </c>
      <c r="B184" t="s">
        <v>51</v>
      </c>
      <c r="C184">
        <v>75</v>
      </c>
      <c r="D184">
        <v>56</v>
      </c>
      <c r="E184">
        <v>83.8</v>
      </c>
      <c r="F184">
        <v>102.3</v>
      </c>
      <c r="G184">
        <v>12.9</v>
      </c>
      <c r="H184">
        <v>2</v>
      </c>
      <c r="I184">
        <v>3.5999999999999997E-2</v>
      </c>
      <c r="J184">
        <v>15</v>
      </c>
      <c r="K184">
        <v>0.26800000000000002</v>
      </c>
      <c r="L184">
        <v>0.224</v>
      </c>
      <c r="M184">
        <v>0.23100000000000001</v>
      </c>
      <c r="N184">
        <v>0.28399999999999997</v>
      </c>
      <c r="O184">
        <v>0.34899999999999998</v>
      </c>
      <c r="P184">
        <v>0.26700000000000002</v>
      </c>
      <c r="Q184">
        <v>0.29099999999999998</v>
      </c>
    </row>
    <row r="185" spans="1:17" x14ac:dyDescent="0.45">
      <c r="A185" t="s">
        <v>224</v>
      </c>
      <c r="B185" t="s">
        <v>61</v>
      </c>
      <c r="C185">
        <v>81</v>
      </c>
      <c r="D185">
        <v>55</v>
      </c>
      <c r="E185">
        <v>83.7</v>
      </c>
      <c r="F185">
        <v>102.5</v>
      </c>
      <c r="G185">
        <v>16.8</v>
      </c>
      <c r="H185">
        <v>4</v>
      </c>
      <c r="I185">
        <v>7.2999999999999995E-2</v>
      </c>
      <c r="J185">
        <v>16</v>
      </c>
      <c r="K185">
        <v>0.29099999999999998</v>
      </c>
      <c r="L185">
        <v>0.16200000000000001</v>
      </c>
      <c r="M185">
        <v>0.182</v>
      </c>
      <c r="N185">
        <v>0.28399999999999997</v>
      </c>
      <c r="O185">
        <v>0.311</v>
      </c>
      <c r="P185">
        <v>0.22</v>
      </c>
      <c r="Q185">
        <v>0.23100000000000001</v>
      </c>
    </row>
    <row r="186" spans="1:17" x14ac:dyDescent="0.45">
      <c r="A186" t="s">
        <v>203</v>
      </c>
      <c r="B186" t="s">
        <v>63</v>
      </c>
      <c r="C186">
        <v>68</v>
      </c>
      <c r="D186">
        <v>32</v>
      </c>
      <c r="E186">
        <v>83.4</v>
      </c>
      <c r="F186">
        <v>108.2</v>
      </c>
      <c r="G186">
        <v>6.7</v>
      </c>
      <c r="H186">
        <v>2</v>
      </c>
      <c r="I186">
        <v>6.3E-2</v>
      </c>
      <c r="J186">
        <v>9</v>
      </c>
      <c r="K186">
        <v>0.28100000000000003</v>
      </c>
      <c r="L186">
        <v>0.158</v>
      </c>
      <c r="M186">
        <v>0.192</v>
      </c>
      <c r="N186">
        <v>0.246</v>
      </c>
      <c r="O186">
        <v>0.26900000000000002</v>
      </c>
      <c r="P186">
        <v>0.253</v>
      </c>
      <c r="Q186">
        <v>0.27700000000000002</v>
      </c>
    </row>
    <row r="187" spans="1:17" x14ac:dyDescent="0.45">
      <c r="A187" t="s">
        <v>234</v>
      </c>
      <c r="B187" t="s">
        <v>40</v>
      </c>
      <c r="C187">
        <v>73</v>
      </c>
      <c r="D187">
        <v>52</v>
      </c>
      <c r="E187">
        <v>82.1</v>
      </c>
      <c r="F187">
        <v>107.4</v>
      </c>
      <c r="G187">
        <v>8.1</v>
      </c>
      <c r="H187">
        <v>4</v>
      </c>
      <c r="I187">
        <v>7.6999999999999999E-2</v>
      </c>
      <c r="J187">
        <v>16</v>
      </c>
      <c r="K187">
        <v>0.308</v>
      </c>
      <c r="L187">
        <v>0.28599999999999998</v>
      </c>
      <c r="M187">
        <v>0.23599999999999999</v>
      </c>
      <c r="N187">
        <v>0.47599999999999998</v>
      </c>
      <c r="O187">
        <v>0.372</v>
      </c>
      <c r="P187">
        <v>0.38400000000000001</v>
      </c>
      <c r="Q187">
        <v>0.32500000000000001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8D35-DB20-4682-B49C-B3E0493F64CD}">
  <dimension ref="A1:K31"/>
  <sheetViews>
    <sheetView workbookViewId="0">
      <selection activeCell="J2" sqref="J2"/>
    </sheetView>
    <sheetView workbookViewId="1">
      <selection activeCell="L18" sqref="L18"/>
    </sheetView>
  </sheetViews>
  <sheetFormatPr defaultRowHeight="14.25" x14ac:dyDescent="0.45"/>
  <cols>
    <col min="7" max="7" width="12.46484375" customWidth="1"/>
    <col min="9" max="9" width="13.46484375" customWidth="1"/>
  </cols>
  <sheetData>
    <row r="1" spans="1:11" x14ac:dyDescent="0.45">
      <c r="A1" t="s">
        <v>1</v>
      </c>
      <c r="B1" t="s">
        <v>452</v>
      </c>
      <c r="C1" t="s">
        <v>453</v>
      </c>
      <c r="D1" t="s">
        <v>454</v>
      </c>
      <c r="E1" t="s">
        <v>455</v>
      </c>
      <c r="F1" t="s">
        <v>456</v>
      </c>
      <c r="G1" t="s">
        <v>457</v>
      </c>
      <c r="H1" t="s">
        <v>458</v>
      </c>
      <c r="I1" t="s">
        <v>459</v>
      </c>
      <c r="J1" t="s">
        <v>460</v>
      </c>
      <c r="K1" t="s">
        <v>2111</v>
      </c>
    </row>
    <row r="2" spans="1:11" x14ac:dyDescent="0.45">
      <c r="A2" t="s">
        <v>30</v>
      </c>
      <c r="B2">
        <v>82</v>
      </c>
      <c r="C2">
        <v>80</v>
      </c>
      <c r="D2">
        <v>0.50617283950617298</v>
      </c>
      <c r="E2">
        <v>75</v>
      </c>
      <c r="F2">
        <v>87</v>
      </c>
      <c r="G2">
        <v>0.46296296296296302</v>
      </c>
      <c r="H2">
        <v>0.484567901234568</v>
      </c>
      <c r="I2">
        <v>2.1604938271605E-2</v>
      </c>
      <c r="J2">
        <v>4.4585987261146598E-2</v>
      </c>
      <c r="K2">
        <f>G2-H2</f>
        <v>-2.1604938271604979E-2</v>
      </c>
    </row>
    <row r="3" spans="1:11" x14ac:dyDescent="0.45">
      <c r="A3" t="s">
        <v>58</v>
      </c>
      <c r="B3">
        <v>71</v>
      </c>
      <c r="C3">
        <v>91</v>
      </c>
      <c r="D3">
        <v>0.438271604938272</v>
      </c>
      <c r="E3">
        <v>73</v>
      </c>
      <c r="F3">
        <v>89</v>
      </c>
      <c r="G3">
        <v>0.45061728395061701</v>
      </c>
      <c r="H3">
        <v>0.44444444444444398</v>
      </c>
      <c r="I3">
        <v>-6.1728395061728097E-3</v>
      </c>
      <c r="J3">
        <v>-1.38888888888888E-2</v>
      </c>
      <c r="K3">
        <f t="shared" ref="K3:K31" si="0">G3-H3</f>
        <v>6.1728395061730335E-3</v>
      </c>
    </row>
    <row r="4" spans="1:11" x14ac:dyDescent="0.45">
      <c r="A4" t="s">
        <v>28</v>
      </c>
      <c r="B4">
        <v>110</v>
      </c>
      <c r="C4">
        <v>52</v>
      </c>
      <c r="D4">
        <v>0.67901234567901203</v>
      </c>
      <c r="E4">
        <v>101</v>
      </c>
      <c r="F4">
        <v>61</v>
      </c>
      <c r="G4">
        <v>0.62345679012345701</v>
      </c>
      <c r="H4">
        <v>0.65123456790123502</v>
      </c>
      <c r="I4">
        <v>2.7777777777777801E-2</v>
      </c>
      <c r="J4">
        <v>4.2654028436019002E-2</v>
      </c>
      <c r="K4">
        <f t="shared" si="0"/>
        <v>-2.7777777777778012E-2</v>
      </c>
    </row>
    <row r="5" spans="1:11" x14ac:dyDescent="0.45">
      <c r="A5" t="s">
        <v>91</v>
      </c>
      <c r="B5">
        <v>80</v>
      </c>
      <c r="C5">
        <v>82</v>
      </c>
      <c r="D5">
        <v>0.49382716049382702</v>
      </c>
      <c r="E5">
        <v>73</v>
      </c>
      <c r="F5">
        <v>89</v>
      </c>
      <c r="G5">
        <v>0.45061728395061701</v>
      </c>
      <c r="H5">
        <v>0.47222222222222199</v>
      </c>
      <c r="I5">
        <v>2.1604938271604899E-2</v>
      </c>
      <c r="J5">
        <v>4.5751633986928102E-2</v>
      </c>
      <c r="K5">
        <f t="shared" si="0"/>
        <v>-2.1604938271604979E-2</v>
      </c>
    </row>
    <row r="6" spans="1:11" x14ac:dyDescent="0.45">
      <c r="A6" t="s">
        <v>76</v>
      </c>
      <c r="B6">
        <v>88</v>
      </c>
      <c r="C6">
        <v>74</v>
      </c>
      <c r="D6">
        <v>0.54320987654320996</v>
      </c>
      <c r="E6">
        <v>83</v>
      </c>
      <c r="F6">
        <v>79</v>
      </c>
      <c r="G6">
        <v>0.51234567901234596</v>
      </c>
      <c r="H6">
        <v>0.52777777777777801</v>
      </c>
      <c r="I6">
        <v>1.54320987654321E-2</v>
      </c>
      <c r="J6">
        <v>2.9239766081871298E-2</v>
      </c>
      <c r="K6">
        <f t="shared" si="0"/>
        <v>-1.5432098765432056E-2</v>
      </c>
    </row>
    <row r="7" spans="1:11" x14ac:dyDescent="0.45">
      <c r="A7" t="s">
        <v>119</v>
      </c>
      <c r="B7">
        <v>88</v>
      </c>
      <c r="C7">
        <v>74</v>
      </c>
      <c r="D7">
        <v>0.54320987654320996</v>
      </c>
      <c r="E7">
        <v>76</v>
      </c>
      <c r="F7">
        <v>86</v>
      </c>
      <c r="G7">
        <v>0.469135802469136</v>
      </c>
      <c r="H7">
        <v>0.50617283950617298</v>
      </c>
      <c r="I7">
        <v>3.7037037037037E-2</v>
      </c>
      <c r="J7">
        <v>7.3170731707316999E-2</v>
      </c>
      <c r="K7">
        <f t="shared" si="0"/>
        <v>-3.7037037037036979E-2</v>
      </c>
    </row>
    <row r="8" spans="1:11" x14ac:dyDescent="0.45">
      <c r="A8" t="s">
        <v>81</v>
      </c>
      <c r="B8">
        <v>60</v>
      </c>
      <c r="C8">
        <v>102</v>
      </c>
      <c r="D8">
        <v>0.37037037037037002</v>
      </c>
      <c r="E8">
        <v>66</v>
      </c>
      <c r="F8">
        <v>96</v>
      </c>
      <c r="G8">
        <v>0.407407407407407</v>
      </c>
      <c r="H8">
        <v>0.38888888888888901</v>
      </c>
      <c r="I8">
        <v>-1.85185185185185E-2</v>
      </c>
      <c r="J8">
        <v>-4.76190476190477E-2</v>
      </c>
      <c r="K8">
        <f t="shared" si="0"/>
        <v>1.851851851851799E-2</v>
      </c>
    </row>
    <row r="9" spans="1:11" x14ac:dyDescent="0.45">
      <c r="A9" t="s">
        <v>61</v>
      </c>
      <c r="B9">
        <v>82</v>
      </c>
      <c r="C9">
        <v>80</v>
      </c>
      <c r="D9">
        <v>0.50617283950617298</v>
      </c>
      <c r="E9">
        <v>74</v>
      </c>
      <c r="F9">
        <v>88</v>
      </c>
      <c r="G9">
        <v>0.45679012345678999</v>
      </c>
      <c r="H9">
        <v>0.48148148148148101</v>
      </c>
      <c r="I9">
        <v>2.4691358024691398E-2</v>
      </c>
      <c r="J9">
        <v>5.1282051282051398E-2</v>
      </c>
      <c r="K9">
        <f t="shared" si="0"/>
        <v>-2.4691358024691024E-2</v>
      </c>
    </row>
    <row r="10" spans="1:11" x14ac:dyDescent="0.45">
      <c r="A10" t="s">
        <v>49</v>
      </c>
      <c r="B10">
        <v>94</v>
      </c>
      <c r="C10">
        <v>68</v>
      </c>
      <c r="D10">
        <v>0.58024691358024705</v>
      </c>
      <c r="E10">
        <v>102</v>
      </c>
      <c r="F10">
        <v>60</v>
      </c>
      <c r="G10">
        <v>0.62962962962962998</v>
      </c>
      <c r="H10">
        <v>0.60493827160493796</v>
      </c>
      <c r="I10">
        <v>-2.4691358024691398E-2</v>
      </c>
      <c r="J10">
        <v>-4.08163265306122E-2</v>
      </c>
      <c r="K10">
        <f t="shared" si="0"/>
        <v>2.4691358024692023E-2</v>
      </c>
    </row>
    <row r="11" spans="1:11" x14ac:dyDescent="0.45">
      <c r="A11" t="s">
        <v>20</v>
      </c>
      <c r="B11">
        <v>72</v>
      </c>
      <c r="C11">
        <v>90</v>
      </c>
      <c r="D11">
        <v>0.44444444444444398</v>
      </c>
      <c r="E11">
        <v>49</v>
      </c>
      <c r="F11">
        <v>113</v>
      </c>
      <c r="G11">
        <v>0.30246913580246898</v>
      </c>
      <c r="H11">
        <v>0.37345679012345701</v>
      </c>
      <c r="I11">
        <v>7.0987654320987595E-2</v>
      </c>
      <c r="J11">
        <v>0.19008264462809901</v>
      </c>
      <c r="K11">
        <f t="shared" si="0"/>
        <v>-7.0987654320988025E-2</v>
      </c>
    </row>
    <row r="12" spans="1:11" x14ac:dyDescent="0.45">
      <c r="A12" t="s">
        <v>22</v>
      </c>
      <c r="B12">
        <v>99</v>
      </c>
      <c r="C12">
        <v>63</v>
      </c>
      <c r="D12">
        <v>0.61111111111111105</v>
      </c>
      <c r="E12">
        <v>82</v>
      </c>
      <c r="F12">
        <v>80</v>
      </c>
      <c r="G12">
        <v>0.50617283950617298</v>
      </c>
      <c r="H12">
        <v>0.55864197530864201</v>
      </c>
      <c r="I12">
        <v>5.2469135802469098E-2</v>
      </c>
      <c r="J12">
        <v>9.3922651933701695E-2</v>
      </c>
      <c r="K12">
        <f t="shared" si="0"/>
        <v>-5.2469135802469036E-2</v>
      </c>
    </row>
    <row r="13" spans="1:11" x14ac:dyDescent="0.45">
      <c r="A13" t="s">
        <v>37</v>
      </c>
      <c r="B13">
        <v>55</v>
      </c>
      <c r="C13">
        <v>106</v>
      </c>
      <c r="D13">
        <v>0.341614906832298</v>
      </c>
      <c r="E13">
        <v>55</v>
      </c>
      <c r="F13">
        <v>108</v>
      </c>
      <c r="G13">
        <v>0.33742331288343602</v>
      </c>
      <c r="H13">
        <v>0.33950617283950602</v>
      </c>
      <c r="I13">
        <v>2.1087339927919301E-3</v>
      </c>
      <c r="J13">
        <v>6.2111801242235101E-3</v>
      </c>
      <c r="K13">
        <f t="shared" si="0"/>
        <v>-2.0828599560699934E-3</v>
      </c>
    </row>
    <row r="14" spans="1:11" x14ac:dyDescent="0.45">
      <c r="A14" t="s">
        <v>53</v>
      </c>
      <c r="B14">
        <v>91</v>
      </c>
      <c r="C14">
        <v>71</v>
      </c>
      <c r="D14">
        <v>0.561728395061728</v>
      </c>
      <c r="E14">
        <v>87</v>
      </c>
      <c r="F14">
        <v>75</v>
      </c>
      <c r="G14">
        <v>0.53703703703703698</v>
      </c>
      <c r="H14">
        <v>0.54938271604938305</v>
      </c>
      <c r="I14">
        <v>1.2345679012345699E-2</v>
      </c>
      <c r="J14">
        <v>2.2471910112359699E-2</v>
      </c>
      <c r="K14">
        <f t="shared" si="0"/>
        <v>-1.2345679012346067E-2</v>
      </c>
    </row>
    <row r="15" spans="1:11" x14ac:dyDescent="0.45">
      <c r="A15" t="s">
        <v>72</v>
      </c>
      <c r="B15">
        <v>104</v>
      </c>
      <c r="C15">
        <v>58</v>
      </c>
      <c r="D15">
        <v>0.64197530864197505</v>
      </c>
      <c r="E15">
        <v>81</v>
      </c>
      <c r="F15">
        <v>81</v>
      </c>
      <c r="G15">
        <v>0.5</v>
      </c>
      <c r="H15">
        <v>0.57098765432098797</v>
      </c>
      <c r="I15">
        <v>7.0987654320987595E-2</v>
      </c>
      <c r="J15">
        <v>0.124324324324324</v>
      </c>
      <c r="K15">
        <f t="shared" si="0"/>
        <v>-7.098765432098797E-2</v>
      </c>
    </row>
    <row r="16" spans="1:11" x14ac:dyDescent="0.45">
      <c r="A16" t="s">
        <v>46</v>
      </c>
      <c r="B16">
        <v>84</v>
      </c>
      <c r="C16">
        <v>78</v>
      </c>
      <c r="D16">
        <v>0.51851851851851805</v>
      </c>
      <c r="E16">
        <v>74</v>
      </c>
      <c r="F16">
        <v>88</v>
      </c>
      <c r="G16">
        <v>0.45679012345678999</v>
      </c>
      <c r="H16">
        <v>0.48765432098765399</v>
      </c>
      <c r="I16">
        <v>3.0864197530864199E-2</v>
      </c>
      <c r="J16">
        <v>6.3291139240506306E-2</v>
      </c>
      <c r="K16">
        <f t="shared" si="0"/>
        <v>-3.0864197530864002E-2</v>
      </c>
    </row>
    <row r="17" spans="1:11" x14ac:dyDescent="0.45">
      <c r="A17" t="s">
        <v>24</v>
      </c>
      <c r="B17">
        <v>95</v>
      </c>
      <c r="C17">
        <v>67</v>
      </c>
      <c r="D17">
        <v>0.58641975308642003</v>
      </c>
      <c r="E17">
        <v>83</v>
      </c>
      <c r="F17">
        <v>79</v>
      </c>
      <c r="G17">
        <v>0.51234567901234596</v>
      </c>
      <c r="H17">
        <v>0.54938271604938305</v>
      </c>
      <c r="I17">
        <v>3.7037037037037097E-2</v>
      </c>
      <c r="J17">
        <v>6.7415730337078705E-2</v>
      </c>
      <c r="K17">
        <f t="shared" si="0"/>
        <v>-3.703703703703709E-2</v>
      </c>
    </row>
    <row r="18" spans="1:11" x14ac:dyDescent="0.45">
      <c r="A18" t="s">
        <v>134</v>
      </c>
      <c r="B18">
        <v>68</v>
      </c>
      <c r="C18">
        <v>94</v>
      </c>
      <c r="D18">
        <v>0.41975308641975301</v>
      </c>
      <c r="E18">
        <v>74</v>
      </c>
      <c r="F18">
        <v>88</v>
      </c>
      <c r="G18">
        <v>0.45679012345678999</v>
      </c>
      <c r="H18">
        <v>0.438271604938272</v>
      </c>
      <c r="I18">
        <v>-1.85185185185185E-2</v>
      </c>
      <c r="J18">
        <v>-4.2253521126760597E-2</v>
      </c>
      <c r="K18">
        <f t="shared" si="0"/>
        <v>1.851851851851799E-2</v>
      </c>
    </row>
    <row r="19" spans="1:11" x14ac:dyDescent="0.45">
      <c r="A19" t="s">
        <v>42</v>
      </c>
      <c r="B19">
        <v>83</v>
      </c>
      <c r="C19">
        <v>79</v>
      </c>
      <c r="D19">
        <v>0.51234567901234596</v>
      </c>
      <c r="E19">
        <v>75</v>
      </c>
      <c r="F19">
        <v>87</v>
      </c>
      <c r="G19">
        <v>0.46296296296296302</v>
      </c>
      <c r="H19">
        <v>0.48765432098765399</v>
      </c>
      <c r="I19">
        <v>2.4691358024691398E-2</v>
      </c>
      <c r="J19">
        <v>5.0632911392405201E-2</v>
      </c>
      <c r="K19">
        <f t="shared" si="0"/>
        <v>-2.4691358024690968E-2</v>
      </c>
    </row>
    <row r="20" spans="1:11" x14ac:dyDescent="0.45">
      <c r="A20" t="s">
        <v>32</v>
      </c>
      <c r="B20">
        <v>107</v>
      </c>
      <c r="C20">
        <v>55</v>
      </c>
      <c r="D20">
        <v>0.66049382716049398</v>
      </c>
      <c r="E20">
        <v>98</v>
      </c>
      <c r="F20">
        <v>64</v>
      </c>
      <c r="G20">
        <v>0.60493827160493796</v>
      </c>
      <c r="H20">
        <v>0.63271604938271597</v>
      </c>
      <c r="I20">
        <v>2.7777777777777801E-2</v>
      </c>
      <c r="J20">
        <v>4.3902439024390297E-2</v>
      </c>
      <c r="K20">
        <f t="shared" si="0"/>
        <v>-2.7777777777778012E-2</v>
      </c>
    </row>
    <row r="21" spans="1:11" x14ac:dyDescent="0.45">
      <c r="A21" t="s">
        <v>35</v>
      </c>
      <c r="B21">
        <v>78</v>
      </c>
      <c r="C21">
        <v>84</v>
      </c>
      <c r="D21">
        <v>0.48148148148148101</v>
      </c>
      <c r="E21">
        <v>49</v>
      </c>
      <c r="F21">
        <v>113</v>
      </c>
      <c r="G21">
        <v>0.30246913580246898</v>
      </c>
      <c r="H21">
        <v>0.391975308641975</v>
      </c>
      <c r="I21">
        <v>8.9506172839506098E-2</v>
      </c>
      <c r="J21">
        <v>0.22834645669291301</v>
      </c>
      <c r="K21">
        <f t="shared" si="0"/>
        <v>-8.9506172839506015E-2</v>
      </c>
    </row>
    <row r="22" spans="1:11" x14ac:dyDescent="0.45">
      <c r="A22" t="s">
        <v>104</v>
      </c>
      <c r="B22">
        <v>73</v>
      </c>
      <c r="C22">
        <v>90</v>
      </c>
      <c r="D22">
        <v>0.44785276073619601</v>
      </c>
      <c r="E22">
        <v>71</v>
      </c>
      <c r="F22">
        <v>90</v>
      </c>
      <c r="G22">
        <v>0.440993788819876</v>
      </c>
      <c r="H22">
        <v>0.44444444444444398</v>
      </c>
      <c r="I22">
        <v>3.4083162917519201E-3</v>
      </c>
      <c r="J22">
        <v>7.6687116564418296E-3</v>
      </c>
      <c r="K22">
        <f t="shared" si="0"/>
        <v>-3.4506556245679776E-3</v>
      </c>
    </row>
    <row r="23" spans="1:11" x14ac:dyDescent="0.45">
      <c r="A23" t="s">
        <v>65</v>
      </c>
      <c r="B23">
        <v>97</v>
      </c>
      <c r="C23">
        <v>65</v>
      </c>
      <c r="D23">
        <v>0.59876543209876498</v>
      </c>
      <c r="E23">
        <v>79</v>
      </c>
      <c r="F23">
        <v>83</v>
      </c>
      <c r="G23">
        <v>0.48765432098765399</v>
      </c>
      <c r="H23">
        <v>0.54320987654320996</v>
      </c>
      <c r="I23">
        <v>5.5555555555555601E-2</v>
      </c>
      <c r="J23">
        <v>0.102272727272727</v>
      </c>
      <c r="K23">
        <f t="shared" si="0"/>
        <v>-5.5555555555555969E-2</v>
      </c>
    </row>
    <row r="24" spans="1:11" x14ac:dyDescent="0.45">
      <c r="A24" t="s">
        <v>51</v>
      </c>
      <c r="B24">
        <v>96</v>
      </c>
      <c r="C24">
        <v>66</v>
      </c>
      <c r="D24">
        <v>0.592592592592593</v>
      </c>
      <c r="E24">
        <v>81</v>
      </c>
      <c r="F24">
        <v>81</v>
      </c>
      <c r="G24">
        <v>0.5</v>
      </c>
      <c r="H24">
        <v>0.54629629629629595</v>
      </c>
      <c r="I24">
        <v>4.6296296296296301E-2</v>
      </c>
      <c r="J24">
        <v>8.4745762711864403E-2</v>
      </c>
      <c r="K24">
        <f t="shared" si="0"/>
        <v>-4.6296296296295947E-2</v>
      </c>
    </row>
    <row r="25" spans="1:11" x14ac:dyDescent="0.45">
      <c r="A25" t="s">
        <v>40</v>
      </c>
      <c r="B25">
        <v>73</v>
      </c>
      <c r="C25">
        <v>89</v>
      </c>
      <c r="D25">
        <v>0.45061728395061701</v>
      </c>
      <c r="E25">
        <v>65</v>
      </c>
      <c r="F25">
        <v>97</v>
      </c>
      <c r="G25">
        <v>0.40123456790123502</v>
      </c>
      <c r="H25">
        <v>0.42592592592592599</v>
      </c>
      <c r="I25">
        <v>2.4691358024691398E-2</v>
      </c>
      <c r="J25">
        <v>5.7971014492753603E-2</v>
      </c>
      <c r="K25">
        <f t="shared" si="0"/>
        <v>-2.4691358024690968E-2</v>
      </c>
    </row>
    <row r="26" spans="1:11" x14ac:dyDescent="0.45">
      <c r="A26" t="s">
        <v>44</v>
      </c>
      <c r="B26">
        <v>89</v>
      </c>
      <c r="C26">
        <v>73</v>
      </c>
      <c r="D26">
        <v>0.54938271604938305</v>
      </c>
      <c r="E26">
        <v>71</v>
      </c>
      <c r="F26">
        <v>91</v>
      </c>
      <c r="G26">
        <v>0.438271604938272</v>
      </c>
      <c r="H26">
        <v>0.49382716049382702</v>
      </c>
      <c r="I26">
        <v>5.5555555555555601E-2</v>
      </c>
      <c r="J26">
        <v>0.1125</v>
      </c>
      <c r="K26">
        <f t="shared" si="0"/>
        <v>-5.5555555555555025E-2</v>
      </c>
    </row>
    <row r="27" spans="1:11" x14ac:dyDescent="0.45">
      <c r="A27" t="s">
        <v>55</v>
      </c>
      <c r="B27">
        <v>78</v>
      </c>
      <c r="C27">
        <v>84</v>
      </c>
      <c r="D27">
        <v>0.48148148148148101</v>
      </c>
      <c r="E27">
        <v>68</v>
      </c>
      <c r="F27">
        <v>94</v>
      </c>
      <c r="G27">
        <v>0.41975308641975301</v>
      </c>
      <c r="H27">
        <v>0.45061728395061701</v>
      </c>
      <c r="I27">
        <v>3.0864197530864199E-2</v>
      </c>
      <c r="J27">
        <v>6.8493150684931406E-2</v>
      </c>
      <c r="K27">
        <f t="shared" si="0"/>
        <v>-3.0864197530864002E-2</v>
      </c>
    </row>
    <row r="28" spans="1:11" x14ac:dyDescent="0.45">
      <c r="A28" t="s">
        <v>18</v>
      </c>
      <c r="B28">
        <v>94</v>
      </c>
      <c r="C28">
        <v>68</v>
      </c>
      <c r="D28">
        <v>0.58024691358024705</v>
      </c>
      <c r="E28">
        <v>90</v>
      </c>
      <c r="F28">
        <v>72</v>
      </c>
      <c r="G28">
        <v>0.55555555555555602</v>
      </c>
      <c r="H28">
        <v>0.56790123456790098</v>
      </c>
      <c r="I28">
        <v>1.2345679012345699E-2</v>
      </c>
      <c r="J28">
        <v>2.1739130434782698E-2</v>
      </c>
      <c r="K28">
        <f t="shared" si="0"/>
        <v>-1.2345679012344957E-2</v>
      </c>
    </row>
    <row r="29" spans="1:11" x14ac:dyDescent="0.45">
      <c r="A29" t="s">
        <v>97</v>
      </c>
      <c r="B29">
        <v>88</v>
      </c>
      <c r="C29">
        <v>74</v>
      </c>
      <c r="D29">
        <v>0.54320987654320996</v>
      </c>
      <c r="E29">
        <v>80</v>
      </c>
      <c r="F29">
        <v>82</v>
      </c>
      <c r="G29">
        <v>0.49382716049382702</v>
      </c>
      <c r="H29">
        <v>0.51851851851851805</v>
      </c>
      <c r="I29">
        <v>2.4691358024691398E-2</v>
      </c>
      <c r="J29">
        <v>4.7619047619047603E-2</v>
      </c>
      <c r="K29">
        <f t="shared" si="0"/>
        <v>-2.4691358024691024E-2</v>
      </c>
    </row>
    <row r="30" spans="1:11" x14ac:dyDescent="0.45">
      <c r="A30" t="s">
        <v>63</v>
      </c>
      <c r="B30">
        <v>93</v>
      </c>
      <c r="C30">
        <v>69</v>
      </c>
      <c r="D30">
        <v>0.57407407407407396</v>
      </c>
      <c r="E30">
        <v>72</v>
      </c>
      <c r="F30">
        <v>90</v>
      </c>
      <c r="G30">
        <v>0.44444444444444398</v>
      </c>
      <c r="H30">
        <v>0.50925925925925897</v>
      </c>
      <c r="I30">
        <v>6.4814814814814797E-2</v>
      </c>
      <c r="J30">
        <v>0.12727272727272701</v>
      </c>
      <c r="K30">
        <f t="shared" si="0"/>
        <v>-6.4814814814814992E-2</v>
      </c>
    </row>
    <row r="31" spans="1:11" x14ac:dyDescent="0.45">
      <c r="A31" t="s">
        <v>26</v>
      </c>
      <c r="B31">
        <v>90</v>
      </c>
      <c r="C31">
        <v>72</v>
      </c>
      <c r="D31">
        <v>0.55555555555555602</v>
      </c>
      <c r="E31">
        <v>91</v>
      </c>
      <c r="F31">
        <v>71</v>
      </c>
      <c r="G31">
        <v>0.561728395061728</v>
      </c>
      <c r="H31">
        <v>0.55864197530864201</v>
      </c>
      <c r="I31">
        <v>-3.08641975308643E-3</v>
      </c>
      <c r="J31">
        <v>-5.5248618784530601E-3</v>
      </c>
      <c r="K31">
        <f t="shared" si="0"/>
        <v>3.0864197530859894E-3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737480-61BD-4B8B-9FA7-FC16920C0C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Data</vt:lpstr>
      <vt:lpstr>FanGraphs Standings</vt:lpstr>
      <vt:lpstr>Team Per G</vt:lpstr>
      <vt:lpstr>SP Per G</vt:lpstr>
      <vt:lpstr>Individual Pitching - Dashboard</vt:lpstr>
      <vt:lpstr>Team Batting - Advanced</vt:lpstr>
      <vt:lpstr>Team Batting - Dashboard</vt:lpstr>
      <vt:lpstr>Pitching - Career</vt:lpstr>
      <vt:lpstr>Batter Expected Stat Comp</vt:lpstr>
      <vt:lpstr>Pitcher Expected Stat Comp</vt:lpstr>
      <vt:lpstr>League Batting Stats</vt:lpstr>
      <vt:lpstr>Individual Batting - Dashboard</vt:lpstr>
      <vt:lpstr>Batting - Career</vt:lpstr>
      <vt:lpstr>Starter - Projections</vt:lpstr>
      <vt:lpstr>FanGraphs - Team WAR Projected</vt:lpstr>
      <vt:lpstr>Team Pitching - Advanced</vt:lpstr>
      <vt:lpstr>Team Pitching - Dashboard</vt:lpstr>
      <vt:lpstr>Individual Pitching - Value</vt:lpstr>
      <vt:lpstr>Individual Pitching - Win Proba</vt:lpstr>
      <vt:lpstr>Individual Pitching - Advanced</vt:lpstr>
      <vt:lpstr>Batted Ball - Batter</vt:lpstr>
      <vt:lpstr>Statcast - Batter</vt:lpstr>
      <vt:lpstr>Home Field Adv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2024-04-19T00:24:37Z</dcterms:created>
  <dcterms:modified xsi:type="dcterms:W3CDTF">2024-04-23T01:10:03Z</dcterms:modified>
</cp:coreProperties>
</file>